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updateLinks="always"/>
  <mc:AlternateContent xmlns:mc="http://schemas.openxmlformats.org/markup-compatibility/2006">
    <mc:Choice Requires="x15">
      <x15ac:absPath xmlns:x15ac="http://schemas.microsoft.com/office/spreadsheetml/2010/11/ac" url="https://hannacorp-my.sharepoint.com/personal/jjesch_hannaandersson_com/Documents/"/>
    </mc:Choice>
  </mc:AlternateContent>
  <xr:revisionPtr revIDLastSave="0" documentId="8_{FB4E0A7F-1AFE-4A63-B254-628022AFFD2B}" xr6:coauthVersionLast="47" xr6:coauthVersionMax="47" xr10:uidLastSave="{00000000-0000-0000-0000-000000000000}"/>
  <bookViews>
    <workbookView xWindow="-120" yWindow="-120" windowWidth="29040" windowHeight="15840" firstSheet="13" activeTab="13" xr2:uid="{00000000-000D-0000-FFFF-FFFF00000000}"/>
  </bookViews>
  <sheets>
    <sheet name="Outbound" sheetId="1" r:id="rId1"/>
    <sheet name="Data" sheetId="7" r:id="rId2"/>
    <sheet name="Inbound" sheetId="4" r:id="rId3"/>
    <sheet name="Returns" sheetId="2" r:id="rId4"/>
    <sheet name="Inventory" sheetId="6" r:id="rId5"/>
    <sheet name="IT downtime reporting" sheetId="70" r:id="rId6"/>
    <sheet name="Stress Test" sheetId="72" r:id="rId7"/>
    <sheet name="2024 Audits" sheetId="60" state="hidden" r:id="rId8"/>
    <sheet name="IT Log" sheetId="73" state="hidden" r:id="rId9"/>
    <sheet name="Seasonal Report" sheetId="71" state="hidden" r:id="rId10"/>
    <sheet name="1st Shift Roster" sheetId="53" r:id="rId11"/>
    <sheet name="Wknd Shift Roster" sheetId="54" r:id="rId12"/>
    <sheet name="2nd Shift Peak " sheetId="75" state="hidden" r:id="rId13"/>
    <sheet name="AM shift" sheetId="74" r:id="rId14"/>
    <sheet name="2nd Shift " sheetId="23" r:id="rId15"/>
    <sheet name="Inbound SOS &amp; EOD" sheetId="31" r:id="rId16"/>
    <sheet name="Sheet2" sheetId="77" r:id="rId17"/>
    <sheet name="Matrix 2024" sheetId="58" state="hidden" r:id="rId18"/>
    <sheet name="KPI DC Forecast link file" sheetId="69" r:id="rId19"/>
    <sheet name="attendance bonus" sheetId="67" state="hidden" r:id="rId20"/>
    <sheet name="Deployment needs" sheetId="3" r:id="rId21"/>
    <sheet name="Sheet1" sheetId="76" state="hidden" r:id="rId22"/>
    <sheet name="Nordstrom" sheetId="66" state="hidden" r:id="rId23"/>
    <sheet name="Vendor errors" sheetId="61" state="hidden" r:id="rId24"/>
    <sheet name="Project Hours" sheetId="14" state="hidden" r:id="rId25"/>
    <sheet name="Biweekly tracker" sheetId="65" state="hidden" r:id="rId26"/>
    <sheet name="FiscalCalendar" sheetId="22" state="hidden" r:id="rId27"/>
  </sheets>
  <externalReferences>
    <externalReference r:id="rId28"/>
    <externalReference r:id="rId29"/>
  </externalReferences>
  <definedNames>
    <definedName name="_1st_shift_percentage">Data!$B$60</definedName>
    <definedName name="_2nd_shift_percentage">Data!$B$59</definedName>
    <definedName name="_xlnm._FilterDatabase" localSheetId="14" hidden="1">'2nd Shift '!$D$4:$I$4</definedName>
    <definedName name="_xlnm._FilterDatabase" localSheetId="12" hidden="1">'2nd Shift Peak '!$D$4:$I$4</definedName>
    <definedName name="_xlnm._FilterDatabase" localSheetId="13" hidden="1">'AM shift'!$A$1:$B$1048499</definedName>
    <definedName name="_xlnm._FilterDatabase" localSheetId="19" hidden="1">'attendance bonus'!$B$1:$B$55</definedName>
    <definedName name="_xlnm._FilterDatabase" localSheetId="26" hidden="1">FiscalCalendar!$A$1:$A$365</definedName>
    <definedName name="_xlnm._FilterDatabase" localSheetId="15" hidden="1">'Inbound SOS &amp; EOD'!#REF!</definedName>
    <definedName name="_xlnm._FilterDatabase" localSheetId="17" hidden="1">'Matrix 2024'!$A$7:$AM$146</definedName>
    <definedName name="_xlnm._FilterDatabase" localSheetId="24" hidden="1">'Project Hours'!$A$1:$K$1</definedName>
    <definedName name="Amazon_Replen">Data!$B$58</definedName>
    <definedName name="Autobagger_Bander">Data!$B$28</definedName>
    <definedName name="Autobagger_Operator">Data!$B$27</definedName>
    <definedName name="Average_units_per_bin">Data!$B$52</definedName>
    <definedName name="Cartbuilding">Data!$B$18</definedName>
    <definedName name="Cartons_per_hour_Cubiscan">Data!$B$38</definedName>
    <definedName name="Cubiscan">Data!$B$36</definedName>
    <definedName name="DD">#REF!</definedName>
    <definedName name="DTC">Data!$B$9</definedName>
    <definedName name="DTC_to_replen">Data!$B$35</definedName>
    <definedName name="Exceptions">Data!$B$42</definedName>
    <definedName name="Gift_cards">Data!$B$21</definedName>
    <definedName name="Gift_cards_per_hour">Data!$B$26</definedName>
    <definedName name="Hours_1st">Data!$B$3</definedName>
    <definedName name="Hours_2nd">Data!$B$4</definedName>
    <definedName name="Inventory">Data!$B$50</definedName>
    <definedName name="Narvar">Data!$B$41</definedName>
    <definedName name="Open_orders">Data!$B$54</definedName>
    <definedName name="Overstock">Data!$B$33</definedName>
    <definedName name="Overstock_cycle_count">Data!$B$53</definedName>
    <definedName name="Pecentage_of_goal_2nd">Data!$B$6</definedName>
    <definedName name="Percentage_1st_Goal">Data!$B$43</definedName>
    <definedName name="Percentage_2nd_Goal">Data!$B$44</definedName>
    <definedName name="Percentage_Exceptions">Data!$B$47</definedName>
    <definedName name="Percentage_Narvar">Data!$B$45</definedName>
    <definedName name="Percentage_Non_Narvar">Data!$B$46</definedName>
    <definedName name="Percentage_of_goal_1st">Data!$B$5</definedName>
    <definedName name="Percentage_regular">Data!$B$14</definedName>
    <definedName name="Percentage_singles">Data!$B$15</definedName>
    <definedName name="Picking_cycle_count">Data!$B$51</definedName>
    <definedName name="Pieces_per_package">Data!$B$48</definedName>
    <definedName name="Planning">Data!$B$2</definedName>
    <definedName name="Receiving">Data!$B$34</definedName>
    <definedName name="Receiving_DD">#REF!</definedName>
    <definedName name="Region_1">Data!$B$10</definedName>
    <definedName name="Region_2">Data!$B$11</definedName>
    <definedName name="Region_7">Data!$B$12</definedName>
    <definedName name="Repack">Data!$B$22</definedName>
    <definedName name="Repack_goal">Data!$B$23</definedName>
    <definedName name="Replenishment_pull">Data!$B$31</definedName>
    <definedName name="Replenishment_throw">Data!$B$32</definedName>
    <definedName name="Resets">Data!$B$24</definedName>
    <definedName name="Resets_per_hour">Data!$B$25</definedName>
    <definedName name="Returns">Data!$B$39</definedName>
    <definedName name="Returns_put_away">Data!$B$40</definedName>
    <definedName name="Ship_bulk">Data!$B$16</definedName>
    <definedName name="Ship_singles">Data!$B$17</definedName>
    <definedName name="Stocking">Data!$B$30</definedName>
    <definedName name="Taper">Data!$B$19</definedName>
    <definedName name="Truck_loader">Data!$B$20</definedName>
    <definedName name="Units_per_carton">Data!$B$37</definedName>
    <definedName name="UPT">Data!$B$13</definedName>
    <definedName name="Wholesale">Data!$B$57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R6" i="54" l="1"/>
  <c r="MW15" i="1"/>
  <c r="IU118" i="3"/>
  <c r="NA48" i="31"/>
  <c r="U10" i="23"/>
  <c r="B22" i="1"/>
  <c r="LS5" i="4"/>
  <c r="M18" i="23"/>
  <c r="M19" i="23"/>
  <c r="M20" i="23"/>
  <c r="M21" i="23"/>
  <c r="M22" i="23"/>
  <c r="M23" i="23"/>
  <c r="C2" i="69"/>
  <c r="A10" i="74" a="1"/>
  <c r="A10" i="74"/>
  <c r="B10" i="74" a="1"/>
  <c r="B10" i="74"/>
  <c r="S10" i="74"/>
  <c r="MQ120" i="31"/>
  <c r="MR120" i="31"/>
  <c r="MS120" i="31"/>
  <c r="MT120" i="31"/>
  <c r="MU120" i="31"/>
  <c r="MV120" i="31"/>
  <c r="MW120" i="31"/>
  <c r="MX120" i="31"/>
  <c r="MY120" i="31"/>
  <c r="MZ120" i="31"/>
  <c r="NA120" i="31"/>
  <c r="MR118" i="31"/>
  <c r="MS118" i="31"/>
  <c r="MT118" i="31"/>
  <c r="MU118" i="31"/>
  <c r="MV118" i="31"/>
  <c r="MW118" i="31"/>
  <c r="MX118" i="31"/>
  <c r="MY118" i="31"/>
  <c r="MZ118" i="31"/>
  <c r="NA118" i="31"/>
  <c r="MP7" i="31"/>
  <c r="M10" i="23"/>
  <c r="AA1" i="74"/>
  <c r="C10" i="31"/>
  <c r="MR3" i="2"/>
  <c r="MS3" i="2"/>
  <c r="MT3" i="2"/>
  <c r="MU3" i="2"/>
  <c r="MV3" i="2"/>
  <c r="MW3" i="2"/>
  <c r="MX3" i="2"/>
  <c r="MY3" i="2"/>
  <c r="MZ3" i="2"/>
  <c r="NA3" i="2"/>
  <c r="MR4" i="2"/>
  <c r="MS4" i="2"/>
  <c r="MT4" i="2"/>
  <c r="MU4" i="2"/>
  <c r="MV4" i="2"/>
  <c r="MW4" i="2"/>
  <c r="MX4" i="2"/>
  <c r="MY4" i="2"/>
  <c r="MZ4" i="2"/>
  <c r="NA4" i="2"/>
  <c r="MR6" i="2"/>
  <c r="MS6" i="2"/>
  <c r="MT6" i="2"/>
  <c r="MU6" i="2"/>
  <c r="MV6" i="2"/>
  <c r="MW6" i="2"/>
  <c r="MX6" i="2"/>
  <c r="MY6" i="2"/>
  <c r="MZ6" i="2"/>
  <c r="NA6" i="2"/>
  <c r="MR7" i="2"/>
  <c r="MS7" i="2"/>
  <c r="MT7" i="2"/>
  <c r="MU7" i="2"/>
  <c r="MV7" i="2"/>
  <c r="MW7" i="2"/>
  <c r="MX7" i="2"/>
  <c r="MY7" i="2"/>
  <c r="MZ7" i="2"/>
  <c r="NA7" i="2"/>
  <c r="MR8" i="2"/>
  <c r="MS8" i="2"/>
  <c r="MT8" i="2"/>
  <c r="MU8" i="2"/>
  <c r="MV8" i="2"/>
  <c r="MW8" i="2"/>
  <c r="MX8" i="2"/>
  <c r="MY8" i="2"/>
  <c r="MZ8" i="2"/>
  <c r="NA8" i="2"/>
  <c r="MR9" i="2"/>
  <c r="MS9" i="2"/>
  <c r="MT9" i="2"/>
  <c r="MU9" i="2"/>
  <c r="MV9" i="2"/>
  <c r="MW9" i="2"/>
  <c r="MX9" i="2"/>
  <c r="MY9" i="2"/>
  <c r="MZ9" i="2"/>
  <c r="NA9" i="2"/>
  <c r="MR10" i="2"/>
  <c r="MS10" i="2"/>
  <c r="MT10" i="2"/>
  <c r="MU10" i="2"/>
  <c r="MV10" i="2"/>
  <c r="MW10" i="2"/>
  <c r="MX10" i="2"/>
  <c r="MY10" i="2"/>
  <c r="MZ10" i="2"/>
  <c r="NA10" i="2"/>
  <c r="MR11" i="2"/>
  <c r="MS11" i="2"/>
  <c r="MT11" i="2"/>
  <c r="MU11" i="2"/>
  <c r="MV11" i="2"/>
  <c r="MW11" i="2"/>
  <c r="MX11" i="2"/>
  <c r="MY11" i="2"/>
  <c r="MZ11" i="2"/>
  <c r="NA11" i="2"/>
  <c r="MR12" i="2"/>
  <c r="MS12" i="2"/>
  <c r="MT12" i="2"/>
  <c r="MU12" i="2"/>
  <c r="MV12" i="2"/>
  <c r="MW12" i="2"/>
  <c r="MX12" i="2"/>
  <c r="MY12" i="2"/>
  <c r="MZ12" i="2"/>
  <c r="NA12" i="2"/>
  <c r="MR13" i="2"/>
  <c r="MS13" i="2"/>
  <c r="MT13" i="2"/>
  <c r="MU13" i="2"/>
  <c r="MV13" i="2"/>
  <c r="MW13" i="2"/>
  <c r="MX13" i="2"/>
  <c r="MY13" i="2"/>
  <c r="MZ13" i="2"/>
  <c r="NA13" i="2"/>
  <c r="MR14" i="2"/>
  <c r="MS14" i="2"/>
  <c r="MT14" i="2"/>
  <c r="MU14" i="2"/>
  <c r="MV14" i="2"/>
  <c r="MW14" i="2"/>
  <c r="MX14" i="2"/>
  <c r="MY14" i="2"/>
  <c r="MZ14" i="2"/>
  <c r="NA14" i="2"/>
  <c r="MR15" i="2"/>
  <c r="MS15" i="2"/>
  <c r="MT15" i="2"/>
  <c r="MU15" i="2"/>
  <c r="MV15" i="2"/>
  <c r="MW15" i="2"/>
  <c r="MX15" i="2"/>
  <c r="MY15" i="2"/>
  <c r="MZ15" i="2"/>
  <c r="NA15" i="2"/>
  <c r="MR16" i="2"/>
  <c r="MS16" i="2"/>
  <c r="MT16" i="2"/>
  <c r="MU16" i="2"/>
  <c r="MV16" i="2"/>
  <c r="MW16" i="2"/>
  <c r="MX16" i="2"/>
  <c r="MY16" i="2"/>
  <c r="MZ16" i="2"/>
  <c r="NA16" i="2"/>
  <c r="MR17" i="2"/>
  <c r="MS17" i="2"/>
  <c r="MT17" i="2"/>
  <c r="MU17" i="2"/>
  <c r="MV17" i="2"/>
  <c r="MW17" i="2"/>
  <c r="MX17" i="2"/>
  <c r="MY17" i="2"/>
  <c r="MZ17" i="2"/>
  <c r="NA17" i="2"/>
  <c r="MR18" i="2"/>
  <c r="MS18" i="2"/>
  <c r="MT18" i="2"/>
  <c r="MU18" i="2"/>
  <c r="MV18" i="2"/>
  <c r="MW18" i="2"/>
  <c r="MX18" i="2"/>
  <c r="MY18" i="2"/>
  <c r="MZ18" i="2"/>
  <c r="NA18" i="2"/>
  <c r="MR19" i="2"/>
  <c r="MS19" i="2"/>
  <c r="MT19" i="2"/>
  <c r="MU19" i="2"/>
  <c r="MV19" i="2"/>
  <c r="MW19" i="2"/>
  <c r="MX19" i="2"/>
  <c r="MY19" i="2"/>
  <c r="MZ19" i="2"/>
  <c r="NA19" i="2"/>
  <c r="MR21" i="2"/>
  <c r="MS21" i="2"/>
  <c r="MT21" i="2"/>
  <c r="MU21" i="2"/>
  <c r="MV21" i="2"/>
  <c r="MW21" i="2"/>
  <c r="MX21" i="2"/>
  <c r="MY21" i="2"/>
  <c r="MZ21" i="2"/>
  <c r="NA21" i="2"/>
  <c r="MR25" i="2"/>
  <c r="MS25" i="2"/>
  <c r="MT25" i="2"/>
  <c r="MU25" i="2"/>
  <c r="MV25" i="2"/>
  <c r="MW25" i="2"/>
  <c r="MX25" i="2"/>
  <c r="MY25" i="2"/>
  <c r="MZ25" i="2"/>
  <c r="NA25" i="2"/>
  <c r="MR26" i="2"/>
  <c r="MS26" i="2"/>
  <c r="MT26" i="2"/>
  <c r="MU26" i="2"/>
  <c r="MV26" i="2"/>
  <c r="MW26" i="2"/>
  <c r="MX26" i="2"/>
  <c r="MY26" i="2"/>
  <c r="MZ26" i="2"/>
  <c r="NA26" i="2"/>
  <c r="LZ3" i="2"/>
  <c r="MA3" i="2"/>
  <c r="MB3" i="2"/>
  <c r="MC3" i="2"/>
  <c r="MD3" i="2"/>
  <c r="ME3" i="2"/>
  <c r="MF3" i="2"/>
  <c r="MG3" i="2"/>
  <c r="MH3" i="2"/>
  <c r="MI3" i="2"/>
  <c r="MJ3" i="2"/>
  <c r="MK3" i="2"/>
  <c r="ML3" i="2"/>
  <c r="MM3" i="2"/>
  <c r="MN3" i="2"/>
  <c r="MO3" i="2"/>
  <c r="MP3" i="2"/>
  <c r="MQ3" i="2"/>
  <c r="LZ4" i="2"/>
  <c r="MA4" i="2"/>
  <c r="MB4" i="2"/>
  <c r="MC4" i="2"/>
  <c r="MD4" i="2"/>
  <c r="ME4" i="2"/>
  <c r="MF4" i="2"/>
  <c r="MG4" i="2"/>
  <c r="MH4" i="2"/>
  <c r="MI4" i="2"/>
  <c r="MJ4" i="2"/>
  <c r="MK4" i="2"/>
  <c r="ML4" i="2"/>
  <c r="MM4" i="2"/>
  <c r="MN4" i="2"/>
  <c r="MO4" i="2"/>
  <c r="MP4" i="2"/>
  <c r="MQ4" i="2"/>
  <c r="LZ5" i="2"/>
  <c r="MA5" i="2"/>
  <c r="MB5" i="2"/>
  <c r="MC5" i="2"/>
  <c r="MD5" i="2"/>
  <c r="ME5" i="2"/>
  <c r="MF5" i="2"/>
  <c r="MG5" i="2"/>
  <c r="MH5" i="2"/>
  <c r="MI5" i="2"/>
  <c r="MJ5" i="2"/>
  <c r="LZ6" i="2"/>
  <c r="MA6" i="2"/>
  <c r="MB6" i="2"/>
  <c r="MC6" i="2"/>
  <c r="MD6" i="2"/>
  <c r="ME6" i="2"/>
  <c r="MF6" i="2"/>
  <c r="MG6" i="2"/>
  <c r="MH6" i="2"/>
  <c r="MI6" i="2"/>
  <c r="MJ6" i="2"/>
  <c r="MK6" i="2"/>
  <c r="ML6" i="2"/>
  <c r="MM6" i="2"/>
  <c r="MN6" i="2"/>
  <c r="MO6" i="2"/>
  <c r="MQ6" i="2"/>
  <c r="LZ7" i="2"/>
  <c r="MA7" i="2"/>
  <c r="MB7" i="2"/>
  <c r="MC7" i="2"/>
  <c r="MD7" i="2"/>
  <c r="ME7" i="2"/>
  <c r="MF7" i="2"/>
  <c r="MG7" i="2"/>
  <c r="MH7" i="2"/>
  <c r="MI7" i="2"/>
  <c r="MJ7" i="2"/>
  <c r="MK7" i="2"/>
  <c r="ML7" i="2"/>
  <c r="MM7" i="2"/>
  <c r="MN7" i="2"/>
  <c r="MO7" i="2"/>
  <c r="MP7" i="2"/>
  <c r="MQ7" i="2"/>
  <c r="LZ8" i="2"/>
  <c r="MA8" i="2"/>
  <c r="MB8" i="2"/>
  <c r="MC8" i="2"/>
  <c r="MD8" i="2"/>
  <c r="ME8" i="2"/>
  <c r="MF8" i="2"/>
  <c r="MG8" i="2"/>
  <c r="MH8" i="2"/>
  <c r="MI8" i="2"/>
  <c r="MJ8" i="2"/>
  <c r="MK8" i="2"/>
  <c r="ML8" i="2"/>
  <c r="MM8" i="2"/>
  <c r="MN8" i="2"/>
  <c r="MO8" i="2"/>
  <c r="MP8" i="2"/>
  <c r="MQ8" i="2"/>
  <c r="LZ9" i="2"/>
  <c r="MA9" i="2"/>
  <c r="MB9" i="2"/>
  <c r="MC9" i="2"/>
  <c r="MD9" i="2"/>
  <c r="ME9" i="2"/>
  <c r="MF9" i="2"/>
  <c r="MG9" i="2"/>
  <c r="MH9" i="2"/>
  <c r="MI9" i="2"/>
  <c r="MJ9" i="2"/>
  <c r="MK9" i="2"/>
  <c r="ML9" i="2"/>
  <c r="MM9" i="2"/>
  <c r="MN9" i="2"/>
  <c r="MO9" i="2"/>
  <c r="MP9" i="2"/>
  <c r="MQ9" i="2"/>
  <c r="LZ10" i="2"/>
  <c r="MA10" i="2"/>
  <c r="MB10" i="2"/>
  <c r="MC10" i="2"/>
  <c r="MD10" i="2"/>
  <c r="ME10" i="2"/>
  <c r="MF10" i="2"/>
  <c r="MG10" i="2"/>
  <c r="MH10" i="2"/>
  <c r="MI10" i="2"/>
  <c r="MJ10" i="2"/>
  <c r="MK10" i="2"/>
  <c r="ML10" i="2"/>
  <c r="MM10" i="2"/>
  <c r="MN10" i="2"/>
  <c r="MO10" i="2"/>
  <c r="MP10" i="2"/>
  <c r="MQ10" i="2"/>
  <c r="LZ11" i="2"/>
  <c r="MA11" i="2"/>
  <c r="MB11" i="2"/>
  <c r="MC11" i="2"/>
  <c r="MD11" i="2"/>
  <c r="ME11" i="2"/>
  <c r="MF11" i="2"/>
  <c r="MG11" i="2"/>
  <c r="MH11" i="2"/>
  <c r="MI11" i="2"/>
  <c r="MJ11" i="2"/>
  <c r="MK11" i="2"/>
  <c r="ML11" i="2"/>
  <c r="MM11" i="2"/>
  <c r="MN11" i="2"/>
  <c r="MO11" i="2"/>
  <c r="MP11" i="2"/>
  <c r="MQ11" i="2"/>
  <c r="LZ12" i="2"/>
  <c r="MA12" i="2"/>
  <c r="MB12" i="2"/>
  <c r="MC12" i="2"/>
  <c r="MD12" i="2"/>
  <c r="ME12" i="2"/>
  <c r="MF12" i="2"/>
  <c r="MG12" i="2"/>
  <c r="MH12" i="2"/>
  <c r="MI12" i="2"/>
  <c r="MJ12" i="2"/>
  <c r="MK12" i="2"/>
  <c r="ML12" i="2"/>
  <c r="MM12" i="2"/>
  <c r="MN12" i="2"/>
  <c r="MO12" i="2"/>
  <c r="MP12" i="2"/>
  <c r="MQ12" i="2"/>
  <c r="LZ13" i="2"/>
  <c r="MA13" i="2"/>
  <c r="MB13" i="2"/>
  <c r="MC13" i="2"/>
  <c r="MD13" i="2"/>
  <c r="ME13" i="2"/>
  <c r="MF13" i="2"/>
  <c r="MG13" i="2"/>
  <c r="MH13" i="2"/>
  <c r="MI13" i="2"/>
  <c r="MJ13" i="2"/>
  <c r="MK13" i="2"/>
  <c r="ML13" i="2"/>
  <c r="MM13" i="2"/>
  <c r="MN13" i="2"/>
  <c r="MO13" i="2"/>
  <c r="MP13" i="2"/>
  <c r="MQ13" i="2"/>
  <c r="LZ14" i="2"/>
  <c r="MA14" i="2"/>
  <c r="MB14" i="2"/>
  <c r="MC14" i="2"/>
  <c r="MD14" i="2"/>
  <c r="ME14" i="2"/>
  <c r="MF14" i="2"/>
  <c r="MG14" i="2"/>
  <c r="MH14" i="2"/>
  <c r="MI14" i="2"/>
  <c r="MJ14" i="2"/>
  <c r="MK14" i="2"/>
  <c r="ML14" i="2"/>
  <c r="MM14" i="2"/>
  <c r="MN14" i="2"/>
  <c r="MO14" i="2"/>
  <c r="MP14" i="2"/>
  <c r="MQ14" i="2"/>
  <c r="LZ15" i="2"/>
  <c r="MA15" i="2"/>
  <c r="MB15" i="2"/>
  <c r="MC15" i="2"/>
  <c r="MD15" i="2"/>
  <c r="ME15" i="2"/>
  <c r="MF15" i="2"/>
  <c r="MG15" i="2"/>
  <c r="MH15" i="2"/>
  <c r="MI15" i="2"/>
  <c r="MJ15" i="2"/>
  <c r="MK15" i="2"/>
  <c r="ML15" i="2"/>
  <c r="MM15" i="2"/>
  <c r="MN15" i="2"/>
  <c r="MO15" i="2"/>
  <c r="MP15" i="2"/>
  <c r="MQ15" i="2"/>
  <c r="LZ16" i="2"/>
  <c r="MC16" i="2"/>
  <c r="MD16" i="2"/>
  <c r="ME16" i="2"/>
  <c r="MF16" i="2"/>
  <c r="MG16" i="2"/>
  <c r="MH16" i="2"/>
  <c r="MI16" i="2"/>
  <c r="MJ16" i="2"/>
  <c r="MK16" i="2"/>
  <c r="ML16" i="2"/>
  <c r="MM16" i="2"/>
  <c r="MN16" i="2"/>
  <c r="MO16" i="2"/>
  <c r="MP16" i="2"/>
  <c r="MQ16" i="2"/>
  <c r="LZ17" i="2"/>
  <c r="MA17" i="2"/>
  <c r="MB17" i="2"/>
  <c r="MC17" i="2"/>
  <c r="MD17" i="2"/>
  <c r="ME17" i="2"/>
  <c r="MF17" i="2"/>
  <c r="MG17" i="2"/>
  <c r="MH17" i="2"/>
  <c r="MI17" i="2"/>
  <c r="MJ17" i="2"/>
  <c r="MK17" i="2"/>
  <c r="ML17" i="2"/>
  <c r="MM17" i="2"/>
  <c r="MN17" i="2"/>
  <c r="MO17" i="2"/>
  <c r="MP17" i="2"/>
  <c r="MQ17" i="2"/>
  <c r="LZ18" i="2"/>
  <c r="MA18" i="2"/>
  <c r="MB18" i="2"/>
  <c r="MC18" i="2"/>
  <c r="MD18" i="2"/>
  <c r="ME18" i="2"/>
  <c r="MF18" i="2"/>
  <c r="MG18" i="2"/>
  <c r="MH18" i="2"/>
  <c r="MI18" i="2"/>
  <c r="MJ18" i="2"/>
  <c r="MK18" i="2"/>
  <c r="ML18" i="2"/>
  <c r="MM18" i="2"/>
  <c r="MN18" i="2"/>
  <c r="MO18" i="2"/>
  <c r="MP18" i="2"/>
  <c r="MQ18" i="2"/>
  <c r="LZ19" i="2"/>
  <c r="MC19" i="2"/>
  <c r="MD19" i="2"/>
  <c r="ME19" i="2"/>
  <c r="MF19" i="2"/>
  <c r="MG19" i="2"/>
  <c r="MH19" i="2"/>
  <c r="MI19" i="2"/>
  <c r="MJ19" i="2"/>
  <c r="MK19" i="2"/>
  <c r="ML19" i="2"/>
  <c r="MM19" i="2"/>
  <c r="MN19" i="2"/>
  <c r="MO19" i="2"/>
  <c r="MP19" i="2"/>
  <c r="MQ19" i="2"/>
  <c r="LZ21" i="2"/>
  <c r="MA21" i="2"/>
  <c r="MB21" i="2"/>
  <c r="MC21" i="2"/>
  <c r="MD21" i="2"/>
  <c r="ME21" i="2"/>
  <c r="MF21" i="2"/>
  <c r="MG21" i="2"/>
  <c r="MH21" i="2"/>
  <c r="MI21" i="2"/>
  <c r="MJ21" i="2"/>
  <c r="MK21" i="2"/>
  <c r="ML21" i="2"/>
  <c r="MM21" i="2"/>
  <c r="MN21" i="2"/>
  <c r="MO21" i="2"/>
  <c r="MP21" i="2"/>
  <c r="MQ21" i="2"/>
  <c r="LZ23" i="2"/>
  <c r="MB23" i="2"/>
  <c r="MF23" i="2"/>
  <c r="MG23" i="2"/>
  <c r="LZ24" i="2"/>
  <c r="MA24" i="2"/>
  <c r="MB24" i="2"/>
  <c r="MD24" i="2"/>
  <c r="MG24" i="2"/>
  <c r="LZ25" i="2"/>
  <c r="MA25" i="2"/>
  <c r="MB25" i="2"/>
  <c r="MC25" i="2"/>
  <c r="MD25" i="2"/>
  <c r="ME25" i="2"/>
  <c r="MF25" i="2"/>
  <c r="MG25" i="2"/>
  <c r="MH25" i="2"/>
  <c r="MI25" i="2"/>
  <c r="MJ25" i="2"/>
  <c r="MK25" i="2"/>
  <c r="ML25" i="2"/>
  <c r="MM25" i="2"/>
  <c r="MN25" i="2"/>
  <c r="MO25" i="2"/>
  <c r="MP25" i="2"/>
  <c r="MQ25" i="2"/>
  <c r="LZ26" i="2"/>
  <c r="MA26" i="2"/>
  <c r="MB26" i="2"/>
  <c r="MC26" i="2"/>
  <c r="MD26" i="2"/>
  <c r="ME26" i="2"/>
  <c r="MF26" i="2"/>
  <c r="MG26" i="2"/>
  <c r="MH26" i="2"/>
  <c r="MI26" i="2"/>
  <c r="MJ26" i="2"/>
  <c r="MK26" i="2"/>
  <c r="ML26" i="2"/>
  <c r="MM26" i="2"/>
  <c r="MN26" i="2"/>
  <c r="MO26" i="2"/>
  <c r="MP26" i="2"/>
  <c r="MQ26" i="2"/>
  <c r="M26" i="23"/>
  <c r="J25" i="74" l="1"/>
  <c r="O25" i="74"/>
  <c r="M25" i="74"/>
  <c r="MI51" i="31"/>
  <c r="MH51" i="31"/>
  <c r="MH45" i="31"/>
  <c r="B102" i="31" l="1" a="1"/>
  <c r="B102" i="31" s="1"/>
  <c r="MF30" i="31"/>
  <c r="MF24" i="2" s="1"/>
  <c r="MO120" i="31"/>
  <c r="MP120" i="31"/>
  <c r="MF120" i="31"/>
  <c r="MG120" i="31"/>
  <c r="MH120" i="31"/>
  <c r="MI120" i="31"/>
  <c r="MJ120" i="31"/>
  <c r="MK120" i="31"/>
  <c r="ML120" i="31"/>
  <c r="MM120" i="31"/>
  <c r="MN120" i="31"/>
  <c r="ME120" i="31"/>
  <c r="MF118" i="31"/>
  <c r="MG118" i="31"/>
  <c r="MH118" i="31"/>
  <c r="MI118" i="31"/>
  <c r="MJ118" i="31"/>
  <c r="MK118" i="31"/>
  <c r="ML118" i="31"/>
  <c r="MM118" i="31"/>
  <c r="MN118" i="31"/>
  <c r="MO118" i="31"/>
  <c r="MP118" i="31"/>
  <c r="MQ118" i="31"/>
  <c r="ME118" i="31"/>
  <c r="ME5" i="1"/>
  <c r="D62" i="72" a="1"/>
  <c r="D62" i="72" s="1"/>
  <c r="D60" i="72" a="1"/>
  <c r="D60" i="72" s="1"/>
  <c r="D64" i="72"/>
  <c r="D63" i="72"/>
  <c r="R28" i="53" a="1"/>
  <c r="R28" i="53" s="1"/>
  <c r="R27" i="53" a="1"/>
  <c r="R27" i="53" s="1"/>
  <c r="R25" i="53" a="1"/>
  <c r="R25" i="53" s="1"/>
  <c r="R22" i="53" a="1"/>
  <c r="R22" i="53" s="1"/>
  <c r="R21" i="53" s="1" a="1"/>
  <c r="R21" i="53" s="1"/>
  <c r="R20" i="53" a="1"/>
  <c r="R20" i="53" s="1"/>
  <c r="R19" i="53" a="1"/>
  <c r="R19" i="53" s="1"/>
  <c r="S27" i="54" a="1"/>
  <c r="S27" i="54" s="1"/>
  <c r="S26" i="54" a="1"/>
  <c r="S26" i="54" s="1"/>
  <c r="S24" i="54" a="1"/>
  <c r="S24" i="54" s="1"/>
  <c r="S21" i="54" a="1"/>
  <c r="S21" i="54" s="1"/>
  <c r="S20" i="54" s="1" a="1"/>
  <c r="S20" i="54" s="1"/>
  <c r="S19" i="54" a="1"/>
  <c r="S19" i="54" s="1"/>
  <c r="S18" i="54" a="1"/>
  <c r="S18" i="54" s="1"/>
  <c r="R28" i="75" a="1"/>
  <c r="R28" i="75" s="1"/>
  <c r="AC16" i="75" s="1"/>
  <c r="R27" i="75"/>
  <c r="AA19" i="75" s="1"/>
  <c r="R25" i="75"/>
  <c r="AF17" i="75" s="1"/>
  <c r="R22" i="75"/>
  <c r="R21" i="75" s="1"/>
  <c r="AD20" i="75" s="1"/>
  <c r="R20" i="75"/>
  <c r="AC20" i="75" s="1"/>
  <c r="R19" i="75"/>
  <c r="X29" i="74" a="1"/>
  <c r="X29" i="74" s="1"/>
  <c r="AI16" i="74" s="1"/>
  <c r="X28" i="74" a="1"/>
  <c r="X28" i="74" s="1"/>
  <c r="D49" i="74" s="1"/>
  <c r="X26" i="74" a="1"/>
  <c r="X26" i="74" s="1"/>
  <c r="X23" i="74" a="1"/>
  <c r="X23" i="74" s="1"/>
  <c r="X22" i="74" s="1" a="1"/>
  <c r="X22" i="74" s="1"/>
  <c r="D47" i="74" s="1"/>
  <c r="X21" i="74" a="1"/>
  <c r="X21" i="74" s="1"/>
  <c r="X20" i="74" a="1"/>
  <c r="X20" i="74" s="1"/>
  <c r="D48" i="74" s="1"/>
  <c r="X25" i="74"/>
  <c r="R28" i="23" a="1"/>
  <c r="R28" i="23" s="1"/>
  <c r="R27" i="23"/>
  <c r="R25" i="23"/>
  <c r="R22" i="23"/>
  <c r="R21" i="23" s="1"/>
  <c r="R20" i="23"/>
  <c r="R19" i="23"/>
  <c r="LW25" i="31"/>
  <c r="LW26" i="31" s="1"/>
  <c r="D25" i="74"/>
  <c r="G25" i="74"/>
  <c r="MX113" i="31"/>
  <c r="MX111" i="31"/>
  <c r="M17" i="23"/>
  <c r="LW45" i="31"/>
  <c r="LW28" i="31" s="1"/>
  <c r="LW29" i="31"/>
  <c r="LQ40" i="31"/>
  <c r="R24" i="53"/>
  <c r="S23" i="54"/>
  <c r="R24" i="75"/>
  <c r="AE26" i="75" s="1"/>
  <c r="R24" i="23"/>
  <c r="M24" i="23"/>
  <c r="M25" i="23"/>
  <c r="M27" i="23"/>
  <c r="LQ24" i="31"/>
  <c r="LZ45" i="31"/>
  <c r="LZ28" i="31" s="1"/>
  <c r="MC45" i="31"/>
  <c r="MD45" i="31"/>
  <c r="MD28" i="31" s="1"/>
  <c r="ME45" i="31"/>
  <c r="ME28" i="31" s="1"/>
  <c r="MF45" i="31"/>
  <c r="MG45" i="31"/>
  <c r="MI45" i="31"/>
  <c r="MI28" i="31" s="1"/>
  <c r="MJ45" i="31"/>
  <c r="MJ28" i="31" s="1"/>
  <c r="MK45" i="31"/>
  <c r="MK28" i="31" s="1"/>
  <c r="ML45" i="31"/>
  <c r="ML28" i="31" s="1"/>
  <c r="MM45" i="31"/>
  <c r="MM28" i="31" s="1"/>
  <c r="MN45" i="31"/>
  <c r="MO45" i="31"/>
  <c r="MP45" i="31"/>
  <c r="MQ45" i="31"/>
  <c r="MR45" i="31"/>
  <c r="MR28" i="31" s="1"/>
  <c r="MS45" i="31"/>
  <c r="MS28" i="31" s="1"/>
  <c r="MT45" i="31"/>
  <c r="MT28" i="31" s="1"/>
  <c r="MU45" i="31"/>
  <c r="MU28" i="31" s="1"/>
  <c r="MV45" i="31"/>
  <c r="MW45" i="31"/>
  <c r="MX45" i="31"/>
  <c r="MY45" i="31"/>
  <c r="MZ45" i="31"/>
  <c r="MZ28" i="31" s="1"/>
  <c r="NA45" i="31"/>
  <c r="NA28" i="31" s="1"/>
  <c r="LZ51" i="31"/>
  <c r="MA51" i="31"/>
  <c r="MB51" i="31"/>
  <c r="MC51" i="31"/>
  <c r="MD51" i="31"/>
  <c r="ME51" i="31"/>
  <c r="MF51" i="31"/>
  <c r="MG51" i="31"/>
  <c r="MJ51" i="31"/>
  <c r="MK51" i="31"/>
  <c r="ML51" i="31"/>
  <c r="MM51" i="31"/>
  <c r="MN51" i="31"/>
  <c r="MO51" i="31"/>
  <c r="MP51" i="31"/>
  <c r="MQ51" i="31"/>
  <c r="MR51" i="31"/>
  <c r="MS51" i="31"/>
  <c r="MT51" i="31"/>
  <c r="MU51" i="31"/>
  <c r="MV51" i="31"/>
  <c r="MW51" i="31"/>
  <c r="MX51" i="31"/>
  <c r="MY51" i="31"/>
  <c r="MZ51" i="31"/>
  <c r="NA51" i="31"/>
  <c r="LZ74" i="31"/>
  <c r="MA74" i="31"/>
  <c r="MB74" i="31"/>
  <c r="MC74" i="31"/>
  <c r="MD74" i="31"/>
  <c r="ME74" i="31"/>
  <c r="MF74" i="31"/>
  <c r="MG74" i="31"/>
  <c r="MH74" i="31"/>
  <c r="MI74" i="31"/>
  <c r="MJ74" i="31"/>
  <c r="MK74" i="31"/>
  <c r="ML74" i="31"/>
  <c r="MM74" i="31"/>
  <c r="MN74" i="31"/>
  <c r="MO74" i="31"/>
  <c r="MP74" i="31"/>
  <c r="MQ74" i="31"/>
  <c r="MR74" i="31"/>
  <c r="MS74" i="31"/>
  <c r="MT74" i="31"/>
  <c r="MU74" i="31"/>
  <c r="MV74" i="31"/>
  <c r="MW74" i="31"/>
  <c r="MX74" i="31"/>
  <c r="MY74" i="31"/>
  <c r="MZ74" i="31"/>
  <c r="NA74" i="31"/>
  <c r="MC28" i="31"/>
  <c r="MF28" i="31"/>
  <c r="MG28" i="31"/>
  <c r="MH28" i="31"/>
  <c r="MO28" i="31"/>
  <c r="MP28" i="31"/>
  <c r="MQ28" i="31"/>
  <c r="MV28" i="31"/>
  <c r="MW28" i="31"/>
  <c r="MX28" i="31"/>
  <c r="MY28" i="31"/>
  <c r="MC30" i="31"/>
  <c r="MC24" i="2" s="1"/>
  <c r="ME30" i="31"/>
  <c r="ME24" i="2" s="1"/>
  <c r="MH30" i="31"/>
  <c r="MH24" i="2" s="1"/>
  <c r="MI30" i="31"/>
  <c r="MI24" i="2" s="1"/>
  <c r="MJ30" i="31"/>
  <c r="MJ24" i="2" s="1"/>
  <c r="MK30" i="31"/>
  <c r="MK24" i="2" s="1"/>
  <c r="ML30" i="31"/>
  <c r="ML24" i="2" s="1"/>
  <c r="MM24" i="2"/>
  <c r="MN30" i="31"/>
  <c r="MN24" i="2" s="1"/>
  <c r="MO30" i="31"/>
  <c r="MO24" i="2" s="1"/>
  <c r="MP30" i="31"/>
  <c r="MP24" i="2" s="1"/>
  <c r="MQ30" i="31"/>
  <c r="MQ24" i="2" s="1"/>
  <c r="MR30" i="31"/>
  <c r="MR24" i="2" s="1"/>
  <c r="MS30" i="31"/>
  <c r="MS24" i="2" s="1"/>
  <c r="MT24" i="2"/>
  <c r="MU30" i="31"/>
  <c r="MU24" i="2" s="1"/>
  <c r="MV30" i="31"/>
  <c r="MV24" i="2" s="1"/>
  <c r="MW24" i="2"/>
  <c r="MX30" i="31"/>
  <c r="MX24" i="2" s="1"/>
  <c r="MY30" i="31"/>
  <c r="MY24" i="2" s="1"/>
  <c r="MZ30" i="31"/>
  <c r="MZ24" i="2" s="1"/>
  <c r="NA24" i="2"/>
  <c r="MA31" i="31"/>
  <c r="MA23" i="2" s="1"/>
  <c r="MC31" i="31"/>
  <c r="MC23" i="2" s="1"/>
  <c r="MD31" i="31"/>
  <c r="MD23" i="2" s="1"/>
  <c r="ME31" i="31"/>
  <c r="ME23" i="2" s="1"/>
  <c r="MH31" i="31"/>
  <c r="MH23" i="2" s="1"/>
  <c r="MI31" i="31"/>
  <c r="MI23" i="2" s="1"/>
  <c r="MJ31" i="31"/>
  <c r="MJ23" i="2" s="1"/>
  <c r="MK31" i="31"/>
  <c r="MK23" i="2" s="1"/>
  <c r="ML31" i="31"/>
  <c r="ML23" i="2" s="1"/>
  <c r="MM23" i="2"/>
  <c r="MN23" i="2"/>
  <c r="MO31" i="31"/>
  <c r="MO23" i="2" s="1"/>
  <c r="MP31" i="31"/>
  <c r="MP23" i="2" s="1"/>
  <c r="MQ31" i="31"/>
  <c r="MQ23" i="2" s="1"/>
  <c r="MR31" i="31"/>
  <c r="MR23" i="2" s="1"/>
  <c r="MS31" i="31"/>
  <c r="MS23" i="2" s="1"/>
  <c r="MT23" i="2"/>
  <c r="MU31" i="31"/>
  <c r="MU23" i="2" s="1"/>
  <c r="MV31" i="31"/>
  <c r="MV23" i="2" s="1"/>
  <c r="MW31" i="31"/>
  <c r="MW23" i="2" s="1"/>
  <c r="MX31" i="31"/>
  <c r="MX23" i="2" s="1"/>
  <c r="MY31" i="31"/>
  <c r="MY23" i="2" s="1"/>
  <c r="MZ31" i="31"/>
  <c r="MZ23" i="2" s="1"/>
  <c r="NA23" i="2"/>
  <c r="LZ32" i="31"/>
  <c r="MA32" i="31"/>
  <c r="MB32" i="31"/>
  <c r="MC32" i="31"/>
  <c r="MD32" i="31"/>
  <c r="ME32" i="31"/>
  <c r="MF32" i="31"/>
  <c r="MG32" i="31"/>
  <c r="MH32" i="31"/>
  <c r="MI32" i="31"/>
  <c r="MJ32" i="31"/>
  <c r="MK32" i="31"/>
  <c r="ML32" i="31"/>
  <c r="MM32" i="31"/>
  <c r="MN32" i="31"/>
  <c r="MO32" i="31"/>
  <c r="MP32" i="31"/>
  <c r="MQ32" i="31"/>
  <c r="MR32" i="31"/>
  <c r="MS32" i="31"/>
  <c r="MT32" i="31"/>
  <c r="MU32" i="31"/>
  <c r="MV32" i="31"/>
  <c r="MW32" i="31"/>
  <c r="MX32" i="31"/>
  <c r="MY32" i="31"/>
  <c r="MZ32" i="31"/>
  <c r="NA32" i="31"/>
  <c r="LZ33" i="31"/>
  <c r="MA33" i="31"/>
  <c r="MB33" i="31"/>
  <c r="MB34" i="31" s="1"/>
  <c r="MC33" i="31"/>
  <c r="MC34" i="31" s="1"/>
  <c r="MD33" i="31"/>
  <c r="MD34" i="31" s="1"/>
  <c r="ME33" i="31"/>
  <c r="ME34" i="31" s="1"/>
  <c r="MF33" i="31"/>
  <c r="MG33" i="31"/>
  <c r="MH33" i="31"/>
  <c r="MI33" i="31"/>
  <c r="MJ33" i="31"/>
  <c r="MJ34" i="31" s="1"/>
  <c r="MK33" i="31"/>
  <c r="MK34" i="31" s="1"/>
  <c r="ML33" i="31"/>
  <c r="ML34" i="31" s="1"/>
  <c r="MM33" i="31"/>
  <c r="MM34" i="31" s="1"/>
  <c r="MN33" i="31"/>
  <c r="MO33" i="31"/>
  <c r="MP33" i="31"/>
  <c r="MQ33" i="31"/>
  <c r="MR33" i="31"/>
  <c r="MR34" i="31" s="1"/>
  <c r="MS33" i="31"/>
  <c r="MS34" i="31" s="1"/>
  <c r="MT33" i="31"/>
  <c r="MT34" i="31" s="1"/>
  <c r="MU33" i="31"/>
  <c r="MU34" i="31" s="1"/>
  <c r="MV33" i="31"/>
  <c r="MW33" i="31"/>
  <c r="MX33" i="31"/>
  <c r="MY33" i="31"/>
  <c r="MZ33" i="31"/>
  <c r="MZ34" i="31" s="1"/>
  <c r="NA33" i="31"/>
  <c r="NA34" i="31" s="1"/>
  <c r="LZ34" i="31"/>
  <c r="MA34" i="31"/>
  <c r="MN34" i="31"/>
  <c r="MP34" i="31"/>
  <c r="MQ34" i="31"/>
  <c r="LZ25" i="31"/>
  <c r="LZ26" i="31" s="1"/>
  <c r="MA25" i="31"/>
  <c r="MA26" i="31" s="1"/>
  <c r="MB25" i="31"/>
  <c r="MB26" i="31" s="1"/>
  <c r="MC25" i="31"/>
  <c r="MC26" i="31" s="1"/>
  <c r="MD25" i="31"/>
  <c r="MD26" i="31" s="1"/>
  <c r="ME25" i="31"/>
  <c r="ME26" i="31" s="1"/>
  <c r="MF25" i="31"/>
  <c r="MG25" i="31"/>
  <c r="MH25" i="31"/>
  <c r="MI25" i="31"/>
  <c r="MI26" i="31" s="1"/>
  <c r="MJ25" i="31"/>
  <c r="MJ26" i="31" s="1"/>
  <c r="MK25" i="31"/>
  <c r="MK26" i="31" s="1"/>
  <c r="ML25" i="31"/>
  <c r="ML26" i="31" s="1"/>
  <c r="MM25" i="31"/>
  <c r="MM26" i="31" s="1"/>
  <c r="MN25" i="31"/>
  <c r="MO25" i="31"/>
  <c r="MP25" i="31"/>
  <c r="MP26" i="31" s="1"/>
  <c r="MQ25" i="31"/>
  <c r="MQ26" i="31" s="1"/>
  <c r="MR25" i="31"/>
  <c r="MR26" i="31" s="1"/>
  <c r="MS25" i="31"/>
  <c r="MS26" i="31" s="1"/>
  <c r="MT25" i="31"/>
  <c r="MT26" i="31" s="1"/>
  <c r="MU25" i="31"/>
  <c r="MU26" i="31" s="1"/>
  <c r="MV25" i="31"/>
  <c r="MW25" i="31"/>
  <c r="MX25" i="31"/>
  <c r="MY25" i="31"/>
  <c r="MY26" i="31" s="1"/>
  <c r="MZ25" i="31"/>
  <c r="MZ26" i="31" s="1"/>
  <c r="NA25" i="31"/>
  <c r="NA26" i="31" s="1"/>
  <c r="MF26" i="31"/>
  <c r="MG26" i="31"/>
  <c r="MH26" i="31"/>
  <c r="MN26" i="31"/>
  <c r="MO26" i="31"/>
  <c r="MV26" i="31"/>
  <c r="MW26" i="31"/>
  <c r="MX26" i="31"/>
  <c r="LZ18" i="31"/>
  <c r="MA18" i="31"/>
  <c r="MC18" i="31"/>
  <c r="MD18" i="31"/>
  <c r="ME18" i="31"/>
  <c r="MF18" i="31"/>
  <c r="MG18" i="31"/>
  <c r="MH18" i="31"/>
  <c r="MI18" i="31"/>
  <c r="MJ18" i="31"/>
  <c r="MK18" i="31"/>
  <c r="ML18" i="31"/>
  <c r="MM18" i="31"/>
  <c r="MN18" i="31"/>
  <c r="MO18" i="31"/>
  <c r="MP18" i="31"/>
  <c r="MQ18" i="31"/>
  <c r="MR18" i="31"/>
  <c r="MS18" i="31"/>
  <c r="MT18" i="31"/>
  <c r="MU18" i="31"/>
  <c r="MV18" i="31"/>
  <c r="MW18" i="31"/>
  <c r="MX18" i="31"/>
  <c r="MY18" i="31"/>
  <c r="MZ18" i="31"/>
  <c r="NA18" i="31"/>
  <c r="LZ11" i="31"/>
  <c r="MA11" i="31"/>
  <c r="MB11" i="31"/>
  <c r="MC11" i="31"/>
  <c r="MD11" i="31"/>
  <c r="ME11" i="31"/>
  <c r="ME13" i="31" s="1"/>
  <c r="MF11" i="31"/>
  <c r="MG11" i="31"/>
  <c r="MH11" i="31"/>
  <c r="MI11" i="31"/>
  <c r="MJ11" i="31"/>
  <c r="MK11" i="31"/>
  <c r="ML11" i="31"/>
  <c r="MO11" i="31"/>
  <c r="MP11" i="31"/>
  <c r="MQ11" i="31"/>
  <c r="MR11" i="31"/>
  <c r="MS11" i="31"/>
  <c r="MT11" i="31"/>
  <c r="MU11" i="31"/>
  <c r="MV11" i="31"/>
  <c r="MW11" i="31"/>
  <c r="MX11" i="31"/>
  <c r="MY11" i="31"/>
  <c r="MZ11" i="31"/>
  <c r="NA11" i="31"/>
  <c r="LZ12" i="31"/>
  <c r="MA12" i="31"/>
  <c r="MB12" i="31"/>
  <c r="MC12" i="31"/>
  <c r="MD12" i="31"/>
  <c r="MF12" i="31"/>
  <c r="MG12" i="31"/>
  <c r="MH12" i="31"/>
  <c r="MH13" i="31" s="1"/>
  <c r="MI12" i="31"/>
  <c r="MJ12" i="31"/>
  <c r="MK12" i="31"/>
  <c r="ML12" i="31"/>
  <c r="MM12" i="31"/>
  <c r="MN12" i="31"/>
  <c r="MO12" i="31"/>
  <c r="MP12" i="31"/>
  <c r="MP13" i="31" s="1"/>
  <c r="MQ12" i="31"/>
  <c r="MR12" i="31"/>
  <c r="MS12" i="31"/>
  <c r="MS13" i="31" s="1"/>
  <c r="MT12" i="31"/>
  <c r="MU12" i="31"/>
  <c r="MV12" i="31"/>
  <c r="MW12" i="31"/>
  <c r="MX12" i="31"/>
  <c r="MY12" i="31"/>
  <c r="MZ12" i="31"/>
  <c r="NA12" i="31"/>
  <c r="MX13" i="31"/>
  <c r="LZ7" i="31"/>
  <c r="MA7" i="31"/>
  <c r="MB7" i="31"/>
  <c r="MC7" i="31"/>
  <c r="MD7" i="31"/>
  <c r="ME7" i="31"/>
  <c r="MF7" i="31"/>
  <c r="MG7" i="31"/>
  <c r="MH7" i="31"/>
  <c r="MI7" i="31"/>
  <c r="MJ7" i="31"/>
  <c r="MK7" i="31"/>
  <c r="ML7" i="31"/>
  <c r="MM7" i="31"/>
  <c r="MN7" i="31"/>
  <c r="MO7" i="31"/>
  <c r="MQ7" i="31"/>
  <c r="MR7" i="31"/>
  <c r="MS7" i="31"/>
  <c r="MT7" i="31"/>
  <c r="MU7" i="31"/>
  <c r="MV7" i="31"/>
  <c r="MW7" i="31"/>
  <c r="MX7" i="31"/>
  <c r="MY7" i="31"/>
  <c r="MZ7" i="31"/>
  <c r="NA7" i="31"/>
  <c r="LZ8" i="31"/>
  <c r="MA8" i="31"/>
  <c r="MC8" i="31"/>
  <c r="MC19" i="31" s="1"/>
  <c r="MD8" i="31"/>
  <c r="MD19" i="31" s="1"/>
  <c r="ME8" i="31"/>
  <c r="MF8" i="31"/>
  <c r="MG8" i="31"/>
  <c r="MH8" i="31"/>
  <c r="MI8" i="31"/>
  <c r="MJ8" i="31"/>
  <c r="MK8" i="31"/>
  <c r="MK19" i="31" s="1"/>
  <c r="ML8" i="31"/>
  <c r="ML19" i="31" s="1"/>
  <c r="MM8" i="31"/>
  <c r="MO8" i="31"/>
  <c r="MP8" i="31"/>
  <c r="MQ8" i="31"/>
  <c r="MR8" i="31"/>
  <c r="MS8" i="31"/>
  <c r="MS19" i="31" s="1"/>
  <c r="MT8" i="31"/>
  <c r="MT19" i="31" s="1"/>
  <c r="MU8" i="31"/>
  <c r="MV8" i="31"/>
  <c r="MW8" i="31"/>
  <c r="MX8" i="31"/>
  <c r="MY8" i="31"/>
  <c r="MZ8" i="31"/>
  <c r="NA8" i="31"/>
  <c r="NA19" i="31" s="1"/>
  <c r="LY7" i="31"/>
  <c r="LY8" i="31"/>
  <c r="LY11" i="31"/>
  <c r="LY12" i="31"/>
  <c r="LY13" i="31" s="1"/>
  <c r="LY18" i="31"/>
  <c r="LY25" i="31"/>
  <c r="LY26" i="31"/>
  <c r="LY30" i="31"/>
  <c r="LY31" i="31"/>
  <c r="LY32" i="31"/>
  <c r="LY33" i="31"/>
  <c r="LY45" i="31"/>
  <c r="LY28" i="31" s="1"/>
  <c r="LY51" i="31"/>
  <c r="LY74" i="31"/>
  <c r="NA2" i="31"/>
  <c r="LZ2" i="31"/>
  <c r="MA2" i="31"/>
  <c r="MB2" i="31"/>
  <c r="MC2" i="31"/>
  <c r="MD2" i="31"/>
  <c r="ME2" i="31"/>
  <c r="MF2" i="31"/>
  <c r="MG2" i="31"/>
  <c r="MH2" i="31"/>
  <c r="MI2" i="31"/>
  <c r="MJ2" i="31"/>
  <c r="MK2" i="31"/>
  <c r="ML2" i="31"/>
  <c r="MM2" i="31"/>
  <c r="MN2" i="31"/>
  <c r="MO2" i="31"/>
  <c r="MP2" i="31"/>
  <c r="MQ2" i="31"/>
  <c r="MR2" i="31"/>
  <c r="MS2" i="31"/>
  <c r="MT2" i="31"/>
  <c r="MU2" i="31"/>
  <c r="MV2" i="31"/>
  <c r="MW2" i="31"/>
  <c r="MX2" i="31"/>
  <c r="MY2" i="31"/>
  <c r="MZ2" i="31"/>
  <c r="B2" i="31"/>
  <c r="C2" i="31"/>
  <c r="D2" i="31"/>
  <c r="E2" i="31"/>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AH2" i="31"/>
  <c r="AI2" i="31"/>
  <c r="AJ2" i="31"/>
  <c r="AK2" i="31"/>
  <c r="AL2" i="31"/>
  <c r="AM2" i="31"/>
  <c r="AN2" i="31"/>
  <c r="AO2" i="31"/>
  <c r="AP2" i="31"/>
  <c r="AQ2" i="31"/>
  <c r="AR2" i="31"/>
  <c r="AS2" i="31"/>
  <c r="AT2" i="31"/>
  <c r="AU2" i="31"/>
  <c r="AV2" i="31"/>
  <c r="AW2" i="31"/>
  <c r="AX2" i="31"/>
  <c r="AY2" i="31"/>
  <c r="AZ2" i="31"/>
  <c r="BA2" i="31"/>
  <c r="BB2" i="31"/>
  <c r="BC2" i="31"/>
  <c r="BD2" i="31"/>
  <c r="BE2" i="31"/>
  <c r="BF2" i="31"/>
  <c r="BG2" i="31"/>
  <c r="BH2" i="31"/>
  <c r="BI2" i="31"/>
  <c r="BJ2" i="31"/>
  <c r="BK2" i="31"/>
  <c r="BL2" i="31"/>
  <c r="BM2" i="31"/>
  <c r="BN2" i="31"/>
  <c r="BO2" i="31"/>
  <c r="BP2" i="31"/>
  <c r="BQ2" i="31"/>
  <c r="BR2" i="31"/>
  <c r="BS2" i="31"/>
  <c r="BT2" i="31"/>
  <c r="BU2" i="31"/>
  <c r="BV2" i="31"/>
  <c r="BW2" i="31"/>
  <c r="BX2" i="31"/>
  <c r="BY2" i="31"/>
  <c r="BZ2" i="31"/>
  <c r="CA2" i="31"/>
  <c r="CB2" i="31"/>
  <c r="CC2" i="31"/>
  <c r="CD2" i="31"/>
  <c r="CE2" i="31"/>
  <c r="CF2" i="31"/>
  <c r="CG2" i="31"/>
  <c r="CH2" i="31"/>
  <c r="CI2" i="31"/>
  <c r="CJ2" i="31"/>
  <c r="CK2" i="31"/>
  <c r="CL2" i="31"/>
  <c r="CM2" i="31"/>
  <c r="CN2" i="31"/>
  <c r="CO2" i="31"/>
  <c r="CP2" i="31"/>
  <c r="CQ2" i="31"/>
  <c r="CR2" i="31"/>
  <c r="CS2" i="31"/>
  <c r="CT2" i="31"/>
  <c r="CU2" i="31"/>
  <c r="CV2" i="31"/>
  <c r="CW2" i="31"/>
  <c r="CX2" i="31"/>
  <c r="CY2" i="31"/>
  <c r="CZ2" i="31"/>
  <c r="DA2" i="31"/>
  <c r="DB2" i="31"/>
  <c r="DC2" i="31"/>
  <c r="DD2" i="31"/>
  <c r="DE2" i="31"/>
  <c r="DF2" i="31"/>
  <c r="DG2" i="31"/>
  <c r="DH2" i="31"/>
  <c r="DI2" i="31"/>
  <c r="DJ2" i="31"/>
  <c r="DK2" i="31"/>
  <c r="DL2" i="31"/>
  <c r="DM2" i="31"/>
  <c r="DN2" i="31"/>
  <c r="DO2" i="31"/>
  <c r="DP2" i="31"/>
  <c r="DQ2" i="31"/>
  <c r="DR2" i="31"/>
  <c r="DS2" i="31"/>
  <c r="DT2" i="31"/>
  <c r="DU2" i="31"/>
  <c r="DV2" i="31"/>
  <c r="DW2" i="31"/>
  <c r="DX2" i="31"/>
  <c r="DY2" i="31"/>
  <c r="DZ2" i="31"/>
  <c r="EA2" i="31"/>
  <c r="EB2" i="31"/>
  <c r="EC2" i="31"/>
  <c r="ED2" i="31"/>
  <c r="EE2" i="31"/>
  <c r="EF2" i="31"/>
  <c r="EG2" i="31"/>
  <c r="EH2" i="31"/>
  <c r="EI2" i="31"/>
  <c r="EJ2" i="31"/>
  <c r="EK2" i="31"/>
  <c r="EL2" i="31"/>
  <c r="EM2" i="31"/>
  <c r="EN2" i="31"/>
  <c r="EO2" i="31"/>
  <c r="EP2" i="31"/>
  <c r="EQ2" i="31"/>
  <c r="ER2" i="31"/>
  <c r="ES2" i="31"/>
  <c r="ET2" i="31"/>
  <c r="EU2" i="31"/>
  <c r="EV2" i="31"/>
  <c r="EW2" i="31"/>
  <c r="EX2" i="31"/>
  <c r="EY2" i="31"/>
  <c r="EZ2" i="31"/>
  <c r="FA2" i="31"/>
  <c r="FB2" i="31"/>
  <c r="FC2" i="31"/>
  <c r="FD2" i="31"/>
  <c r="FE2" i="31"/>
  <c r="FF2" i="31"/>
  <c r="FG2" i="31"/>
  <c r="FH2" i="31"/>
  <c r="FI2" i="31"/>
  <c r="FJ2" i="31"/>
  <c r="FK2" i="31"/>
  <c r="FL2" i="31"/>
  <c r="FM2" i="31"/>
  <c r="FN2" i="31"/>
  <c r="FO2" i="31"/>
  <c r="FP2" i="31"/>
  <c r="FQ2" i="31"/>
  <c r="FR2" i="31"/>
  <c r="FS2" i="31"/>
  <c r="FT2" i="31"/>
  <c r="FU2" i="31"/>
  <c r="FV2" i="31"/>
  <c r="FW2" i="31"/>
  <c r="FX2" i="31"/>
  <c r="FY2" i="31"/>
  <c r="FZ2" i="31"/>
  <c r="GA2" i="31"/>
  <c r="GB2" i="31"/>
  <c r="GC2" i="31"/>
  <c r="GD2" i="31"/>
  <c r="GE2" i="31"/>
  <c r="GF2" i="31"/>
  <c r="GG2" i="31"/>
  <c r="GH2" i="31"/>
  <c r="GI2" i="31"/>
  <c r="GJ2" i="31"/>
  <c r="GK2" i="31"/>
  <c r="GL2" i="31"/>
  <c r="GM2" i="31"/>
  <c r="GN2" i="31"/>
  <c r="GO2" i="31"/>
  <c r="GP2" i="31"/>
  <c r="GQ2" i="31"/>
  <c r="GR2" i="31"/>
  <c r="GS2" i="31"/>
  <c r="GT2" i="31"/>
  <c r="GU2" i="31"/>
  <c r="GV2" i="31"/>
  <c r="GW2" i="31"/>
  <c r="GX2" i="31"/>
  <c r="GY2" i="31"/>
  <c r="GZ2" i="31"/>
  <c r="HA2" i="31"/>
  <c r="HB2" i="31"/>
  <c r="HC2" i="31"/>
  <c r="HD2" i="31"/>
  <c r="HE2" i="31"/>
  <c r="HF2" i="31"/>
  <c r="HG2" i="31"/>
  <c r="HH2" i="31"/>
  <c r="HI2" i="31"/>
  <c r="HJ2" i="31"/>
  <c r="HK2" i="31"/>
  <c r="HL2" i="31"/>
  <c r="HM2" i="31"/>
  <c r="HN2" i="31"/>
  <c r="HO2" i="31"/>
  <c r="HP2" i="31"/>
  <c r="HQ2" i="31"/>
  <c r="HR2" i="31"/>
  <c r="HS2" i="31"/>
  <c r="HT2" i="31"/>
  <c r="HU2" i="31"/>
  <c r="HV2" i="31"/>
  <c r="HW2" i="31"/>
  <c r="HX2" i="31"/>
  <c r="HY2" i="31"/>
  <c r="HZ2" i="31"/>
  <c r="IA2" i="31"/>
  <c r="IB2" i="31"/>
  <c r="IC2" i="31"/>
  <c r="ID2" i="31"/>
  <c r="IE2" i="31"/>
  <c r="IF2" i="31"/>
  <c r="IG2" i="31"/>
  <c r="IH2" i="31"/>
  <c r="II2" i="31"/>
  <c r="IJ2" i="31"/>
  <c r="IK2" i="31"/>
  <c r="IL2" i="31"/>
  <c r="IM2" i="31"/>
  <c r="IN2" i="31"/>
  <c r="IO2" i="31"/>
  <c r="IP2" i="31"/>
  <c r="IQ2" i="31"/>
  <c r="IR2" i="31"/>
  <c r="IS2" i="31"/>
  <c r="IT2" i="31"/>
  <c r="IU2" i="31"/>
  <c r="IV2" i="31"/>
  <c r="IW2" i="31"/>
  <c r="IX2" i="31"/>
  <c r="IY2" i="31"/>
  <c r="IZ2" i="31"/>
  <c r="JA2" i="31"/>
  <c r="JB2" i="31"/>
  <c r="JC2" i="31"/>
  <c r="JD2" i="31"/>
  <c r="JE2" i="31"/>
  <c r="JF2" i="31"/>
  <c r="JG2" i="31"/>
  <c r="JH2" i="31"/>
  <c r="JI2" i="31"/>
  <c r="JJ2" i="31"/>
  <c r="JK2" i="31"/>
  <c r="JL2" i="31"/>
  <c r="JM2" i="31"/>
  <c r="JN2" i="31"/>
  <c r="JO2" i="31"/>
  <c r="JP2" i="31"/>
  <c r="JQ2" i="31"/>
  <c r="JR2" i="31"/>
  <c r="JS2" i="31"/>
  <c r="JT2" i="31"/>
  <c r="JU2" i="31"/>
  <c r="JV2" i="31"/>
  <c r="JW2" i="31"/>
  <c r="JX2" i="31"/>
  <c r="JY2" i="31"/>
  <c r="JZ2" i="31"/>
  <c r="KA2" i="31"/>
  <c r="KB2" i="31"/>
  <c r="KC2" i="31"/>
  <c r="KD2" i="31"/>
  <c r="KE2" i="31"/>
  <c r="KF2" i="31"/>
  <c r="KG2" i="31"/>
  <c r="KH2" i="31"/>
  <c r="KI2" i="31"/>
  <c r="KJ2" i="31"/>
  <c r="KK2" i="31"/>
  <c r="KL2" i="31"/>
  <c r="KM2" i="31"/>
  <c r="KN2" i="31"/>
  <c r="KO2" i="31"/>
  <c r="KP2" i="31"/>
  <c r="KQ2" i="31"/>
  <c r="KR2" i="31"/>
  <c r="KS2" i="31"/>
  <c r="KT2" i="31"/>
  <c r="KU2" i="31"/>
  <c r="KV2" i="31"/>
  <c r="KW2" i="31"/>
  <c r="KX2" i="31"/>
  <c r="KY2" i="31"/>
  <c r="KZ2" i="31"/>
  <c r="LA2" i="31"/>
  <c r="LB2" i="31"/>
  <c r="LC2" i="31"/>
  <c r="LD2" i="31"/>
  <c r="LE2" i="31"/>
  <c r="LF2" i="31"/>
  <c r="LG2" i="31"/>
  <c r="LH2" i="31"/>
  <c r="LI2" i="31"/>
  <c r="LJ2" i="31"/>
  <c r="LK2" i="31"/>
  <c r="LL2" i="31"/>
  <c r="LM2" i="31"/>
  <c r="LN2" i="31"/>
  <c r="LO2" i="31"/>
  <c r="LP2" i="31"/>
  <c r="LQ2" i="31"/>
  <c r="LR2" i="31"/>
  <c r="LS2" i="31"/>
  <c r="LT2" i="31"/>
  <c r="LU2" i="31"/>
  <c r="LV2" i="31"/>
  <c r="LW2" i="31"/>
  <c r="LX2" i="31"/>
  <c r="LY2" i="31"/>
  <c r="LO25" i="31"/>
  <c r="LO26" i="31" s="1"/>
  <c r="LM24" i="31"/>
  <c r="LI7" i="31"/>
  <c r="LN74" i="31"/>
  <c r="LN51" i="31"/>
  <c r="LN45" i="31"/>
  <c r="LN28" i="31" s="1"/>
  <c r="LN33" i="31"/>
  <c r="LN32" i="31"/>
  <c r="LN31" i="31"/>
  <c r="LN30" i="31"/>
  <c r="LN25" i="31"/>
  <c r="LN26" i="31" s="1"/>
  <c r="LN18" i="31"/>
  <c r="LP18" i="31" s="1"/>
  <c r="LN12" i="31"/>
  <c r="LN11" i="31"/>
  <c r="LN8" i="31"/>
  <c r="LP8" i="31" s="1"/>
  <c r="LN7" i="31"/>
  <c r="LH40" i="31"/>
  <c r="LG7" i="31"/>
  <c r="S5" i="74"/>
  <c r="S6" i="74"/>
  <c r="S7" i="74"/>
  <c r="S8" i="74"/>
  <c r="S9" i="74"/>
  <c r="S11" i="74"/>
  <c r="S12" i="74"/>
  <c r="S13" i="74"/>
  <c r="S14" i="74"/>
  <c r="S15" i="74"/>
  <c r="S16" i="74"/>
  <c r="S17" i="74"/>
  <c r="S18" i="74"/>
  <c r="S19" i="74"/>
  <c r="S20" i="74"/>
  <c r="S21" i="74"/>
  <c r="S22" i="74"/>
  <c r="S23" i="74"/>
  <c r="S24" i="74"/>
  <c r="S25" i="74"/>
  <c r="S26" i="74"/>
  <c r="S27" i="74"/>
  <c r="S29" i="74"/>
  <c r="M7" i="23"/>
  <c r="M8" i="23"/>
  <c r="M9" i="23"/>
  <c r="M11" i="23"/>
  <c r="M12" i="23"/>
  <c r="M6" i="23"/>
  <c r="Q43" i="23"/>
  <c r="KZ24" i="31"/>
  <c r="B163" i="74" a="1"/>
  <c r="B163" i="74" s="1"/>
  <c r="A163" i="74" a="1"/>
  <c r="A163" i="74" s="1"/>
  <c r="B162" i="74" a="1"/>
  <c r="B162" i="74" s="1"/>
  <c r="A162" i="74" a="1"/>
  <c r="A162" i="74" s="1"/>
  <c r="B161" i="74" a="1"/>
  <c r="B161" i="74" s="1"/>
  <c r="A161" i="74" a="1"/>
  <c r="A161" i="74" s="1"/>
  <c r="B160" i="74" a="1"/>
  <c r="B160" i="74" s="1"/>
  <c r="A160" i="74" a="1"/>
  <c r="A160" i="74" s="1"/>
  <c r="B159" i="74" a="1"/>
  <c r="B159" i="74" s="1"/>
  <c r="A159" i="74" a="1"/>
  <c r="A159" i="74"/>
  <c r="B158" i="74" a="1"/>
  <c r="B158" i="74" s="1"/>
  <c r="A158" i="74" a="1"/>
  <c r="A158" i="74" s="1"/>
  <c r="B157" i="74" a="1"/>
  <c r="B157" i="74" s="1"/>
  <c r="A157" i="74" a="1"/>
  <c r="A157" i="74" s="1"/>
  <c r="B156" i="74" a="1"/>
  <c r="B156" i="74" s="1"/>
  <c r="A156" i="74" a="1"/>
  <c r="A156" i="74" s="1"/>
  <c r="B155" i="74" a="1"/>
  <c r="B155" i="74" s="1"/>
  <c r="A155" i="74" a="1"/>
  <c r="A155" i="74" s="1"/>
  <c r="B154" i="74" a="1"/>
  <c r="B154" i="74" s="1"/>
  <c r="A154" i="74" a="1"/>
  <c r="A154" i="74" s="1"/>
  <c r="B153" i="74" a="1"/>
  <c r="B153" i="74" s="1"/>
  <c r="A153" i="74" a="1"/>
  <c r="A153" i="74"/>
  <c r="B152" i="74" a="1"/>
  <c r="B152" i="74" s="1"/>
  <c r="A152" i="74" a="1"/>
  <c r="A152" i="74" s="1"/>
  <c r="B151" i="74" a="1"/>
  <c r="B151" i="74" s="1"/>
  <c r="A151" i="74" a="1"/>
  <c r="A151" i="74"/>
  <c r="B150" i="74" a="1"/>
  <c r="B150" i="74" s="1"/>
  <c r="A150" i="74" a="1"/>
  <c r="A150" i="74" s="1"/>
  <c r="B149" i="74" a="1"/>
  <c r="B149" i="74" s="1"/>
  <c r="A149" i="74" a="1"/>
  <c r="A149" i="74" s="1"/>
  <c r="B148" i="74" a="1"/>
  <c r="B148" i="74" s="1"/>
  <c r="A148" i="74" a="1"/>
  <c r="A148" i="74" s="1"/>
  <c r="B147" i="74" a="1"/>
  <c r="B147" i="74" s="1"/>
  <c r="A147" i="74" a="1"/>
  <c r="A147" i="74" s="1"/>
  <c r="B146" i="74" a="1"/>
  <c r="B146" i="74" s="1"/>
  <c r="A146" i="74" a="1"/>
  <c r="A146" i="74" s="1"/>
  <c r="B145" i="74" a="1"/>
  <c r="B145" i="74" s="1"/>
  <c r="A145" i="74" a="1"/>
  <c r="A145" i="74" s="1"/>
  <c r="B144" i="74" a="1"/>
  <c r="B144" i="74" s="1"/>
  <c r="A144" i="74" a="1"/>
  <c r="A144" i="74" s="1"/>
  <c r="B143" i="74" a="1"/>
  <c r="B143" i="74" s="1"/>
  <c r="A143" i="74" a="1"/>
  <c r="A143" i="74"/>
  <c r="B142" i="74" a="1"/>
  <c r="B142" i="74" s="1"/>
  <c r="A142" i="74" a="1"/>
  <c r="A142" i="74" s="1"/>
  <c r="B141" i="74" a="1"/>
  <c r="B141" i="74" s="1"/>
  <c r="A141" i="74" a="1"/>
  <c r="A141" i="74" s="1"/>
  <c r="B140" i="74" a="1"/>
  <c r="B140" i="74" s="1"/>
  <c r="A140" i="74" a="1"/>
  <c r="A140" i="74" s="1"/>
  <c r="B139" i="74" a="1"/>
  <c r="B139" i="74" s="1"/>
  <c r="A139" i="74" a="1"/>
  <c r="A139" i="74" s="1"/>
  <c r="B138" i="74" a="1"/>
  <c r="B138" i="74" s="1"/>
  <c r="A138" i="74" a="1"/>
  <c r="A138" i="74" s="1"/>
  <c r="B137" i="74" a="1"/>
  <c r="B137" i="74" s="1"/>
  <c r="A137" i="74" a="1"/>
  <c r="A137" i="74"/>
  <c r="B136" i="74" a="1"/>
  <c r="B136" i="74" s="1"/>
  <c r="A136" i="74" a="1"/>
  <c r="A136" i="74" s="1"/>
  <c r="B135" i="74" a="1"/>
  <c r="B135" i="74" s="1"/>
  <c r="A135" i="74" a="1"/>
  <c r="A135" i="74"/>
  <c r="B134" i="74" a="1"/>
  <c r="B134" i="74" s="1"/>
  <c r="A134" i="74" a="1"/>
  <c r="A134" i="74" s="1"/>
  <c r="B133" i="74" a="1"/>
  <c r="B133" i="74" s="1"/>
  <c r="A133" i="74" a="1"/>
  <c r="A133" i="74" s="1"/>
  <c r="B132" i="74" a="1"/>
  <c r="B132" i="74" s="1"/>
  <c r="A132" i="74" a="1"/>
  <c r="A132" i="74" s="1"/>
  <c r="B130" i="74" a="1"/>
  <c r="B130" i="74" s="1"/>
  <c r="A130" i="74" a="1"/>
  <c r="A130" i="74" s="1"/>
  <c r="B129" i="74" a="1"/>
  <c r="B129" i="74" s="1"/>
  <c r="A129" i="74" a="1"/>
  <c r="A129" i="74" s="1"/>
  <c r="B128" i="74" a="1"/>
  <c r="B128" i="74" s="1"/>
  <c r="A128" i="74" a="1"/>
  <c r="A128" i="74" s="1"/>
  <c r="B127" i="74" a="1"/>
  <c r="B127" i="74" s="1"/>
  <c r="A127" i="74" a="1"/>
  <c r="A127" i="74" s="1"/>
  <c r="B126" i="74" a="1"/>
  <c r="B126" i="74" s="1"/>
  <c r="A126" i="74" a="1"/>
  <c r="A126" i="74"/>
  <c r="B125" i="74" a="1"/>
  <c r="B125" i="74" s="1"/>
  <c r="A125" i="74" a="1"/>
  <c r="A125" i="74" s="1"/>
  <c r="B124" i="74" a="1"/>
  <c r="B124" i="74" s="1"/>
  <c r="A124" i="74" a="1"/>
  <c r="A124" i="74" s="1"/>
  <c r="B123" i="74" a="1"/>
  <c r="B123" i="74" s="1"/>
  <c r="A123" i="74" a="1"/>
  <c r="A123" i="74" s="1"/>
  <c r="B122" i="74" a="1"/>
  <c r="B122" i="74" s="1"/>
  <c r="A122" i="74" a="1"/>
  <c r="A122" i="74" s="1"/>
  <c r="B121" i="74" a="1"/>
  <c r="B121" i="74" s="1"/>
  <c r="A121" i="74" a="1"/>
  <c r="A121" i="74" s="1"/>
  <c r="B120" i="74" a="1"/>
  <c r="B120" i="74" s="1"/>
  <c r="A120" i="74" a="1"/>
  <c r="A120" i="74"/>
  <c r="B119" i="74" a="1"/>
  <c r="B119" i="74" s="1"/>
  <c r="A119" i="74" a="1"/>
  <c r="A119" i="74" s="1"/>
  <c r="B118" i="74" a="1"/>
  <c r="B118" i="74" s="1"/>
  <c r="A118" i="74" a="1"/>
  <c r="A118" i="74"/>
  <c r="B117" i="74" a="1"/>
  <c r="B117" i="74" s="1"/>
  <c r="A117" i="74" a="1"/>
  <c r="A117" i="74" s="1"/>
  <c r="B116" i="74" a="1"/>
  <c r="B116" i="74" s="1"/>
  <c r="A116" i="74" a="1"/>
  <c r="A116" i="74" s="1"/>
  <c r="B115" i="74" a="1"/>
  <c r="B115" i="74" s="1"/>
  <c r="A115" i="74" a="1"/>
  <c r="A115" i="74" s="1"/>
  <c r="B114" i="74" a="1"/>
  <c r="B114" i="74" s="1"/>
  <c r="A114" i="74" a="1"/>
  <c r="A114" i="74" s="1"/>
  <c r="B113" i="74" a="1"/>
  <c r="B113" i="74" s="1"/>
  <c r="A113" i="74" a="1"/>
  <c r="A113" i="74" s="1"/>
  <c r="B112" i="74" a="1"/>
  <c r="B112" i="74" s="1"/>
  <c r="A112" i="74" a="1"/>
  <c r="A112" i="74" s="1"/>
  <c r="B111" i="74" a="1"/>
  <c r="B111" i="74" s="1"/>
  <c r="A111" i="74" a="1"/>
  <c r="A111" i="74" s="1"/>
  <c r="B110" i="74" a="1"/>
  <c r="B110" i="74" s="1"/>
  <c r="A110" i="74" a="1"/>
  <c r="A110" i="74"/>
  <c r="B109" i="74" a="1"/>
  <c r="B109" i="74" s="1"/>
  <c r="A109" i="74" a="1"/>
  <c r="A109" i="74" s="1"/>
  <c r="B108" i="74" a="1"/>
  <c r="B108" i="74" s="1"/>
  <c r="A108" i="74" a="1"/>
  <c r="A108" i="74" s="1"/>
  <c r="B107" i="74" a="1"/>
  <c r="B107" i="74" s="1"/>
  <c r="A107" i="74" a="1"/>
  <c r="A107" i="74" s="1"/>
  <c r="B106" i="74" a="1"/>
  <c r="B106" i="74" s="1"/>
  <c r="A106" i="74" a="1"/>
  <c r="A106" i="74" s="1"/>
  <c r="B105" i="74" a="1"/>
  <c r="B105" i="74" s="1"/>
  <c r="A105" i="74" a="1"/>
  <c r="A105" i="74" s="1"/>
  <c r="B104" i="74" a="1"/>
  <c r="B104" i="74" s="1"/>
  <c r="A104" i="74" a="1"/>
  <c r="A104" i="74"/>
  <c r="B103" i="74" a="1"/>
  <c r="B103" i="74" s="1"/>
  <c r="A103" i="74" a="1"/>
  <c r="A103" i="74" s="1"/>
  <c r="B102" i="74" a="1"/>
  <c r="B102" i="74" s="1"/>
  <c r="A102" i="74" a="1"/>
  <c r="A102" i="74"/>
  <c r="B100" i="74" a="1"/>
  <c r="B100" i="74" s="1"/>
  <c r="A100" i="74" a="1"/>
  <c r="A100" i="74" s="1"/>
  <c r="B99" i="74" a="1"/>
  <c r="B99" i="74" s="1"/>
  <c r="A99" i="74" a="1"/>
  <c r="A99" i="74" s="1"/>
  <c r="B98" i="74" a="1"/>
  <c r="B98" i="74" s="1"/>
  <c r="A98" i="74" a="1"/>
  <c r="A98" i="74" s="1"/>
  <c r="B97" i="74" a="1"/>
  <c r="B97" i="74" s="1"/>
  <c r="A97" i="74" a="1"/>
  <c r="A97" i="74" s="1"/>
  <c r="B96" i="74" a="1"/>
  <c r="B96" i="74" s="1"/>
  <c r="A96" i="74" a="1"/>
  <c r="A96" i="74" s="1"/>
  <c r="B95" i="74" a="1"/>
  <c r="B95" i="74" s="1"/>
  <c r="A95" i="74" a="1"/>
  <c r="A95" i="74"/>
  <c r="B94" i="74" a="1"/>
  <c r="B94" i="74" s="1"/>
  <c r="A94" i="74" a="1"/>
  <c r="A94" i="74" s="1"/>
  <c r="B93" i="74" a="1"/>
  <c r="B93" i="74" s="1"/>
  <c r="A93" i="74" a="1"/>
  <c r="A93" i="74"/>
  <c r="B92" i="74" a="1"/>
  <c r="B92" i="74" s="1"/>
  <c r="A92" i="74" a="1"/>
  <c r="A92" i="74" s="1"/>
  <c r="B91" i="74" a="1"/>
  <c r="B91" i="74" s="1"/>
  <c r="A91" i="74" a="1"/>
  <c r="A91" i="74" s="1"/>
  <c r="B90" i="74" a="1"/>
  <c r="B90" i="74" s="1"/>
  <c r="A90" i="74" a="1"/>
  <c r="A90" i="74" s="1"/>
  <c r="B89" i="74" a="1"/>
  <c r="B89" i="74" s="1"/>
  <c r="A89" i="74" a="1"/>
  <c r="A89" i="74" s="1"/>
  <c r="B88" i="74" a="1"/>
  <c r="B88" i="74" s="1"/>
  <c r="A88" i="74" a="1"/>
  <c r="A88" i="74" s="1"/>
  <c r="B87" i="74" a="1"/>
  <c r="B87" i="74" s="1"/>
  <c r="A87" i="74" a="1"/>
  <c r="A87" i="74"/>
  <c r="B86" i="74" a="1"/>
  <c r="B86" i="74" s="1"/>
  <c r="A86" i="74" a="1"/>
  <c r="A86" i="74" s="1"/>
  <c r="B85" i="74" a="1"/>
  <c r="B85" i="74" s="1"/>
  <c r="A85" i="74" a="1"/>
  <c r="A85" i="74"/>
  <c r="B84" i="74" a="1"/>
  <c r="B84" i="74" s="1"/>
  <c r="A84" i="74" a="1"/>
  <c r="A84" i="74" s="1"/>
  <c r="B83" i="74" a="1"/>
  <c r="B83" i="74" s="1"/>
  <c r="A83" i="74" a="1"/>
  <c r="A83" i="74" s="1"/>
  <c r="B82" i="74" a="1"/>
  <c r="B82" i="74" s="1"/>
  <c r="A82" i="74" a="1"/>
  <c r="A82" i="74" s="1"/>
  <c r="B81" i="74" a="1"/>
  <c r="B81" i="74" s="1"/>
  <c r="A81" i="74" a="1"/>
  <c r="A81" i="74" s="1"/>
  <c r="B80" i="74" a="1"/>
  <c r="B80" i="74" s="1"/>
  <c r="A80" i="74" a="1"/>
  <c r="A80" i="74" s="1"/>
  <c r="B79" i="74" a="1"/>
  <c r="B79" i="74" s="1"/>
  <c r="A79" i="74" a="1"/>
  <c r="A79" i="74"/>
  <c r="B78" i="74" a="1"/>
  <c r="B78" i="74" s="1"/>
  <c r="A78" i="74" a="1"/>
  <c r="A78" i="74" s="1"/>
  <c r="B77" i="74" a="1"/>
  <c r="B77" i="74" s="1"/>
  <c r="A77" i="74" a="1"/>
  <c r="A77" i="74"/>
  <c r="B76" i="74" a="1"/>
  <c r="B76" i="74" s="1"/>
  <c r="A76" i="74" a="1"/>
  <c r="A76" i="74" s="1"/>
  <c r="B75" i="74" a="1"/>
  <c r="B75" i="74" s="1"/>
  <c r="A75" i="74" a="1"/>
  <c r="A75" i="74" s="1"/>
  <c r="B74" i="74" a="1"/>
  <c r="B74" i="74" s="1"/>
  <c r="A74" i="74" a="1"/>
  <c r="A74" i="74" s="1"/>
  <c r="B73" i="74" a="1"/>
  <c r="B73" i="74" s="1"/>
  <c r="A73" i="74" a="1"/>
  <c r="A73" i="74" s="1"/>
  <c r="B72" i="74" a="1"/>
  <c r="B72" i="74" s="1"/>
  <c r="A72" i="74" a="1"/>
  <c r="A72" i="74" s="1"/>
  <c r="B70" i="74" a="1"/>
  <c r="B70" i="74" s="1"/>
  <c r="A70" i="74" a="1"/>
  <c r="A70" i="74"/>
  <c r="B69" i="74" a="1"/>
  <c r="B69" i="74" s="1"/>
  <c r="A69" i="74" a="1"/>
  <c r="A69" i="74" s="1"/>
  <c r="B68" i="74" a="1"/>
  <c r="B68" i="74" s="1"/>
  <c r="A68" i="74" a="1"/>
  <c r="A68" i="74"/>
  <c r="B67" i="74" a="1"/>
  <c r="B67" i="74" s="1"/>
  <c r="A67" i="74" a="1"/>
  <c r="A67" i="74" s="1"/>
  <c r="B66" i="74" a="1"/>
  <c r="B66" i="74" s="1"/>
  <c r="A66" i="74" a="1"/>
  <c r="A66" i="74" s="1"/>
  <c r="B65" i="74" a="1"/>
  <c r="B65" i="74" s="1"/>
  <c r="A65" i="74" a="1"/>
  <c r="A65" i="74" s="1"/>
  <c r="B64" i="74" a="1"/>
  <c r="B64" i="74" s="1"/>
  <c r="A64" i="74" a="1"/>
  <c r="A64" i="74" s="1"/>
  <c r="B63" i="74" a="1"/>
  <c r="B63" i="74" s="1"/>
  <c r="A63" i="74" a="1"/>
  <c r="A63" i="74" s="1"/>
  <c r="B62" i="74" a="1"/>
  <c r="B62" i="74" s="1"/>
  <c r="A62" i="74" a="1"/>
  <c r="A62" i="74"/>
  <c r="B61" i="74" a="1"/>
  <c r="B61" i="74" s="1"/>
  <c r="A61" i="74" a="1"/>
  <c r="A61" i="74" s="1"/>
  <c r="B60" i="74" a="1"/>
  <c r="B60" i="74" s="1"/>
  <c r="A60" i="74" a="1"/>
  <c r="A60" i="74" s="1"/>
  <c r="B59" i="74" a="1"/>
  <c r="B59" i="74" s="1"/>
  <c r="A59" i="74" a="1"/>
  <c r="A59" i="74" s="1"/>
  <c r="B58" i="74" a="1"/>
  <c r="B58" i="74" s="1"/>
  <c r="A58" i="74" a="1"/>
  <c r="A58" i="74" s="1"/>
  <c r="B57" i="74" a="1"/>
  <c r="B57" i="74" s="1"/>
  <c r="A57" i="74" a="1"/>
  <c r="A57" i="74" s="1"/>
  <c r="B56" i="74" a="1"/>
  <c r="B56" i="74" s="1"/>
  <c r="A56" i="74" a="1"/>
  <c r="A56" i="74" s="1"/>
  <c r="B55" i="74" a="1"/>
  <c r="B55" i="74" s="1"/>
  <c r="A55" i="74" a="1"/>
  <c r="A55" i="74" s="1"/>
  <c r="B54" i="74" a="1"/>
  <c r="B54" i="74" s="1"/>
  <c r="A54" i="74" a="1"/>
  <c r="A54" i="74" s="1"/>
  <c r="B53" i="74" a="1"/>
  <c r="B53" i="74" s="1"/>
  <c r="A53" i="74" a="1"/>
  <c r="A53" i="74" s="1"/>
  <c r="B52" i="74" a="1"/>
  <c r="B52" i="74" s="1"/>
  <c r="A52" i="74" a="1"/>
  <c r="A52" i="74" s="1"/>
  <c r="B51" i="74" a="1"/>
  <c r="B51" i="74" s="1"/>
  <c r="A51" i="74" a="1"/>
  <c r="A51" i="74" s="1"/>
  <c r="B50" i="74" a="1"/>
  <c r="B50" i="74" s="1"/>
  <c r="A50" i="74" a="1"/>
  <c r="A50" i="74" s="1"/>
  <c r="B49" i="74" a="1"/>
  <c r="B49" i="74" s="1"/>
  <c r="A49" i="74" a="1"/>
  <c r="A49" i="74" s="1"/>
  <c r="B48" i="74" a="1"/>
  <c r="B48" i="74" s="1"/>
  <c r="A48" i="74" a="1"/>
  <c r="A48" i="74" s="1"/>
  <c r="B47" i="74" a="1"/>
  <c r="B47" i="74" s="1"/>
  <c r="A47" i="74" a="1"/>
  <c r="A47" i="74" s="1"/>
  <c r="B46" i="74" a="1"/>
  <c r="B46" i="74" s="1"/>
  <c r="A46" i="74" a="1"/>
  <c r="A46" i="74" s="1"/>
  <c r="B45" i="74" a="1"/>
  <c r="B45" i="74" s="1"/>
  <c r="A45" i="74" a="1"/>
  <c r="A45" i="74" s="1"/>
  <c r="B44" i="74" a="1"/>
  <c r="B44" i="74" s="1"/>
  <c r="A44" i="74" a="1"/>
  <c r="A44" i="74" s="1"/>
  <c r="B43" i="74" a="1"/>
  <c r="B43" i="74" s="1"/>
  <c r="A43" i="74" a="1"/>
  <c r="A43" i="74" s="1"/>
  <c r="B42" i="74" a="1"/>
  <c r="B42" i="74" s="1"/>
  <c r="A42" i="74" a="1"/>
  <c r="A42" i="74" s="1"/>
  <c r="B41" i="74" a="1"/>
  <c r="B41" i="74" s="1"/>
  <c r="A41" i="74" a="1"/>
  <c r="A41" i="74" s="1"/>
  <c r="B40" i="74" a="1"/>
  <c r="B40" i="74" s="1"/>
  <c r="A40" i="74" a="1"/>
  <c r="A40" i="74" s="1"/>
  <c r="B39" i="74" a="1"/>
  <c r="B39" i="74" s="1"/>
  <c r="A39" i="74" a="1"/>
  <c r="A39" i="74" s="1"/>
  <c r="B38" i="74" a="1"/>
  <c r="B38" i="74" s="1"/>
  <c r="A38" i="74" a="1"/>
  <c r="A38" i="74" s="1"/>
  <c r="B37" i="74" a="1"/>
  <c r="B37" i="74" s="1"/>
  <c r="A37" i="74" a="1"/>
  <c r="A37" i="74" s="1"/>
  <c r="B35" i="74" a="1"/>
  <c r="B35" i="74" s="1"/>
  <c r="A35" i="74" a="1"/>
  <c r="A35" i="74" s="1"/>
  <c r="B34" i="74" a="1"/>
  <c r="B34" i="74" s="1"/>
  <c r="A34" i="74" a="1"/>
  <c r="A34" i="74" s="1"/>
  <c r="B33" i="74" a="1"/>
  <c r="B33" i="74" s="1"/>
  <c r="A33" i="74" a="1"/>
  <c r="A33" i="74" s="1"/>
  <c r="B32" i="74" a="1"/>
  <c r="B32" i="74" s="1"/>
  <c r="A32" i="74" a="1"/>
  <c r="A32" i="74" s="1"/>
  <c r="B31" i="74" a="1"/>
  <c r="B31" i="74" s="1"/>
  <c r="A31" i="74" a="1"/>
  <c r="A31" i="74" s="1"/>
  <c r="B30" i="74" a="1"/>
  <c r="B30" i="74" s="1"/>
  <c r="A30" i="74" a="1"/>
  <c r="A30" i="74" s="1"/>
  <c r="B29" i="74" a="1"/>
  <c r="B29" i="74" s="1"/>
  <c r="A29" i="74" a="1"/>
  <c r="A29" i="74" s="1"/>
  <c r="B28" i="74" a="1"/>
  <c r="B28" i="74" s="1"/>
  <c r="A28" i="74" a="1"/>
  <c r="A28" i="74" s="1"/>
  <c r="B27" i="74" a="1"/>
  <c r="B27" i="74" s="1"/>
  <c r="A27" i="74" a="1"/>
  <c r="A27" i="74"/>
  <c r="B26" i="74" a="1"/>
  <c r="B26" i="74" s="1"/>
  <c r="A26" i="74" a="1"/>
  <c r="A26" i="74" s="1"/>
  <c r="B25" i="74" a="1"/>
  <c r="B25" i="74" s="1"/>
  <c r="A25" i="74" a="1"/>
  <c r="A25" i="74" s="1"/>
  <c r="B24" i="74" a="1"/>
  <c r="B24" i="74" s="1"/>
  <c r="A24" i="74" a="1"/>
  <c r="A24" i="74" s="1"/>
  <c r="B23" i="74" a="1"/>
  <c r="B23" i="74" s="1"/>
  <c r="A23" i="74" a="1"/>
  <c r="A23" i="74" s="1"/>
  <c r="B22" i="74" a="1"/>
  <c r="B22" i="74" s="1"/>
  <c r="A22" i="74" a="1"/>
  <c r="A22" i="74" s="1"/>
  <c r="B21" i="74" a="1"/>
  <c r="B21" i="74" s="1"/>
  <c r="A21" i="74" a="1"/>
  <c r="A21" i="74" s="1"/>
  <c r="B20" i="74" a="1"/>
  <c r="B20" i="74" s="1"/>
  <c r="A20" i="74" a="1"/>
  <c r="A20" i="74" s="1"/>
  <c r="B19" i="74" a="1"/>
  <c r="B19" i="74" s="1"/>
  <c r="A19" i="74" a="1"/>
  <c r="A19" i="74"/>
  <c r="B18" i="74" a="1"/>
  <c r="B18" i="74" s="1"/>
  <c r="A18" i="74" a="1"/>
  <c r="A18" i="74" s="1"/>
  <c r="B17" i="74" a="1"/>
  <c r="B17" i="74" s="1"/>
  <c r="A17" i="74" a="1"/>
  <c r="A17" i="74" s="1"/>
  <c r="B16" i="74" a="1"/>
  <c r="B16" i="74"/>
  <c r="A16" i="74" a="1"/>
  <c r="A16" i="74" s="1"/>
  <c r="B15" i="74" a="1"/>
  <c r="B15" i="74"/>
  <c r="A15" i="74" a="1"/>
  <c r="A15" i="74" s="1"/>
  <c r="B14" i="74" a="1"/>
  <c r="B14" i="74"/>
  <c r="A14" i="74" a="1"/>
  <c r="A14" i="74" s="1"/>
  <c r="B13" i="74" a="1"/>
  <c r="B13" i="74"/>
  <c r="A13" i="74" a="1"/>
  <c r="A13" i="74" s="1"/>
  <c r="B12" i="74" a="1"/>
  <c r="B12" i="74" s="1"/>
  <c r="A12" i="74" a="1"/>
  <c r="A12" i="74" s="1"/>
  <c r="B11" i="74" a="1"/>
  <c r="B11" i="74" s="1"/>
  <c r="A11" i="74" a="1"/>
  <c r="A11" i="74" s="1"/>
  <c r="B9" i="74" a="1"/>
  <c r="B9" i="74" s="1"/>
  <c r="A9" i="74" a="1"/>
  <c r="A9" i="74" s="1"/>
  <c r="B8" i="74" a="1"/>
  <c r="B8" i="74" s="1"/>
  <c r="A8" i="74" a="1"/>
  <c r="A8" i="74" s="1"/>
  <c r="B7" i="74" a="1"/>
  <c r="B7" i="74" s="1"/>
  <c r="A7" i="74" a="1"/>
  <c r="A7" i="74" s="1"/>
  <c r="B6" i="74" a="1"/>
  <c r="B6" i="74" s="1"/>
  <c r="A6" i="74" a="1"/>
  <c r="A6" i="74" s="1"/>
  <c r="B5" i="74" a="1"/>
  <c r="B5" i="74"/>
  <c r="A5" i="74" a="1"/>
  <c r="A5" i="74" s="1"/>
  <c r="B4" i="74" a="1"/>
  <c r="B4" i="74" s="1"/>
  <c r="A4" i="74" a="1"/>
  <c r="A4" i="74" s="1"/>
  <c r="B3" i="74" a="1"/>
  <c r="B3" i="74" s="1"/>
  <c r="A3" i="74" a="1"/>
  <c r="A3" i="74" s="1"/>
  <c r="B2" i="74" a="1"/>
  <c r="B2" i="74" s="1"/>
  <c r="A2" i="74" a="1"/>
  <c r="A2" i="74" s="1"/>
  <c r="LD32" i="31"/>
  <c r="LE32" i="31"/>
  <c r="C12" i="70"/>
  <c r="M16" i="23"/>
  <c r="LD8" i="31"/>
  <c r="LE8" i="31"/>
  <c r="LF8" i="31"/>
  <c r="LC11" i="31"/>
  <c r="LD11" i="31"/>
  <c r="LE11" i="31"/>
  <c r="LF11" i="31"/>
  <c r="LC18" i="31"/>
  <c r="LD18" i="31"/>
  <c r="LD19" i="31" s="1"/>
  <c r="LE18" i="31"/>
  <c r="LE19" i="31" s="1"/>
  <c r="LF18" i="31"/>
  <c r="LF19" i="31" s="1"/>
  <c r="S30" i="74"/>
  <c r="U13" i="23"/>
  <c r="B79" i="23" a="1"/>
  <c r="B79" i="23"/>
  <c r="A79" i="23" a="1"/>
  <c r="A79" i="23"/>
  <c r="B78" i="23" a="1"/>
  <c r="B78" i="23"/>
  <c r="A78" i="23" a="1"/>
  <c r="A78" i="23"/>
  <c r="B77" i="23" a="1"/>
  <c r="B77" i="23"/>
  <c r="A77" i="23" a="1"/>
  <c r="A77" i="23"/>
  <c r="B76" i="23" a="1"/>
  <c r="B76" i="23"/>
  <c r="A76" i="23" a="1"/>
  <c r="A76" i="23"/>
  <c r="B75" i="23" a="1"/>
  <c r="B75" i="23"/>
  <c r="A75" i="23" a="1"/>
  <c r="A75" i="23"/>
  <c r="B74" i="23" a="1"/>
  <c r="B74" i="23"/>
  <c r="A74" i="23" a="1"/>
  <c r="A74" i="23"/>
  <c r="B73" i="23" a="1"/>
  <c r="B73" i="23"/>
  <c r="A73" i="23" a="1"/>
  <c r="A73" i="23"/>
  <c r="B72" i="23" a="1"/>
  <c r="B72" i="23"/>
  <c r="A72" i="23" a="1"/>
  <c r="A72" i="23"/>
  <c r="B71" i="23" a="1"/>
  <c r="B71" i="23"/>
  <c r="A71" i="23" a="1"/>
  <c r="A71" i="23" s="1"/>
  <c r="B70" i="23" a="1"/>
  <c r="B70" i="23" s="1"/>
  <c r="A70" i="23" a="1"/>
  <c r="A70" i="23"/>
  <c r="B69" i="23" a="1"/>
  <c r="B69" i="23"/>
  <c r="A69" i="23" a="1"/>
  <c r="A69" i="23"/>
  <c r="B68" i="23" a="1"/>
  <c r="B68" i="23" s="1"/>
  <c r="A68" i="23" a="1"/>
  <c r="A68" i="23" s="1"/>
  <c r="B67" i="23" a="1"/>
  <c r="B67" i="23" s="1"/>
  <c r="A67" i="23" a="1"/>
  <c r="A67" i="23"/>
  <c r="B66" i="23" a="1"/>
  <c r="B66" i="23" s="1"/>
  <c r="A66" i="23" a="1"/>
  <c r="A66" i="23"/>
  <c r="B65" i="23" a="1"/>
  <c r="B65" i="23" s="1"/>
  <c r="A65" i="23" a="1"/>
  <c r="A65" i="23" s="1"/>
  <c r="B64" i="23" a="1"/>
  <c r="B64" i="23"/>
  <c r="A64" i="23" a="1"/>
  <c r="A64" i="23"/>
  <c r="B63" i="23" a="1"/>
  <c r="B63" i="23" s="1"/>
  <c r="A63" i="23" a="1"/>
  <c r="A63" i="23" s="1"/>
  <c r="B62" i="23" a="1"/>
  <c r="B62" i="23" s="1"/>
  <c r="A62" i="23" a="1"/>
  <c r="A62" i="23" s="1"/>
  <c r="B61" i="23" a="1"/>
  <c r="B61" i="23" s="1"/>
  <c r="A61" i="23" a="1"/>
  <c r="A61" i="23" s="1"/>
  <c r="B60" i="23" a="1"/>
  <c r="B60" i="23" s="1"/>
  <c r="A60" i="23" a="1"/>
  <c r="A60" i="23" s="1"/>
  <c r="B59" i="23" a="1"/>
  <c r="B59" i="23" s="1"/>
  <c r="A59" i="23" a="1"/>
  <c r="A59" i="23" s="1"/>
  <c r="B58" i="23" a="1"/>
  <c r="B58" i="23" s="1"/>
  <c r="A58" i="23" a="1"/>
  <c r="A58" i="23" s="1"/>
  <c r="B57" i="23" a="1"/>
  <c r="B57" i="23"/>
  <c r="A57" i="23" a="1"/>
  <c r="A57" i="23"/>
  <c r="B56" i="23" a="1"/>
  <c r="B56" i="23" s="1"/>
  <c r="A56" i="23" a="1"/>
  <c r="A56" i="23" s="1"/>
  <c r="B55" i="23" a="1"/>
  <c r="B55" i="23" s="1"/>
  <c r="A55" i="23" a="1"/>
  <c r="A55" i="23" s="1"/>
  <c r="B54" i="23" a="1"/>
  <c r="B54" i="23"/>
  <c r="A54" i="23" a="1"/>
  <c r="A54" i="23"/>
  <c r="B53" i="23" a="1"/>
  <c r="B53" i="23" s="1"/>
  <c r="A53" i="23" a="1"/>
  <c r="A53" i="23" s="1"/>
  <c r="B52" i="23" a="1"/>
  <c r="B52" i="23"/>
  <c r="A52" i="23" a="1"/>
  <c r="A52" i="23"/>
  <c r="B51" i="23" a="1"/>
  <c r="B51" i="23"/>
  <c r="A51" i="23" a="1"/>
  <c r="A51" i="23" s="1"/>
  <c r="B50" i="23" a="1"/>
  <c r="B50" i="23" s="1"/>
  <c r="A50" i="23" a="1"/>
  <c r="A50" i="23" s="1"/>
  <c r="B49" i="23" a="1"/>
  <c r="B49" i="23" s="1"/>
  <c r="A49" i="23" a="1"/>
  <c r="A49" i="23" s="1"/>
  <c r="B48" i="23" a="1"/>
  <c r="B48" i="23" s="1"/>
  <c r="A48" i="23" a="1"/>
  <c r="A48" i="23"/>
  <c r="B47" i="23" a="1"/>
  <c r="B47" i="23"/>
  <c r="A47" i="23" a="1"/>
  <c r="A47" i="23" s="1"/>
  <c r="B46" i="23" a="1"/>
  <c r="B46" i="23" s="1"/>
  <c r="A46" i="23" a="1"/>
  <c r="A46" i="23"/>
  <c r="B45" i="23" a="1"/>
  <c r="B45" i="23" s="1"/>
  <c r="A45" i="23" a="1"/>
  <c r="A45" i="23" s="1"/>
  <c r="B44" i="23" a="1"/>
  <c r="B44" i="23" s="1"/>
  <c r="A44" i="23" a="1"/>
  <c r="A44" i="23" s="1"/>
  <c r="B40" i="23" a="1"/>
  <c r="B40" i="23"/>
  <c r="B39" i="23" a="1"/>
  <c r="B39" i="23"/>
  <c r="A39" i="23" a="1"/>
  <c r="A39" i="23"/>
  <c r="B38" i="23" a="1"/>
  <c r="B38" i="23"/>
  <c r="A38" i="23" a="1"/>
  <c r="A38" i="23"/>
  <c r="B37" i="23" a="1"/>
  <c r="B37" i="23"/>
  <c r="A37" i="23" a="1"/>
  <c r="A37" i="23"/>
  <c r="B36" i="23" a="1"/>
  <c r="B36" i="23"/>
  <c r="A36" i="23" a="1"/>
  <c r="A36" i="23"/>
  <c r="B35" i="23" a="1"/>
  <c r="B35" i="23"/>
  <c r="A35" i="23" a="1"/>
  <c r="A35" i="23"/>
  <c r="B34" i="23" a="1"/>
  <c r="B34" i="23"/>
  <c r="A34" i="23" a="1"/>
  <c r="A34" i="23"/>
  <c r="B33" i="23" a="1"/>
  <c r="B33" i="23"/>
  <c r="A33" i="23" a="1"/>
  <c r="A33" i="23"/>
  <c r="B32" i="23" a="1"/>
  <c r="B32" i="23"/>
  <c r="A32" i="23" a="1"/>
  <c r="A32" i="23"/>
  <c r="B31" i="23" a="1"/>
  <c r="B31" i="23"/>
  <c r="A31" i="23" a="1"/>
  <c r="A31" i="23"/>
  <c r="B30" i="23" a="1"/>
  <c r="B30" i="23"/>
  <c r="A30" i="23" a="1"/>
  <c r="A30" i="23"/>
  <c r="B29" i="23" a="1"/>
  <c r="B29" i="23"/>
  <c r="A29" i="23" a="1"/>
  <c r="A29" i="23"/>
  <c r="B28" i="23" a="1"/>
  <c r="B28" i="23"/>
  <c r="A28" i="23" a="1"/>
  <c r="A28" i="23"/>
  <c r="B27" i="23" a="1"/>
  <c r="B27" i="23" s="1"/>
  <c r="A27" i="23" a="1"/>
  <c r="A27" i="23"/>
  <c r="B26" i="23" a="1"/>
  <c r="B26" i="23" s="1"/>
  <c r="A26" i="23" a="1"/>
  <c r="A26" i="23"/>
  <c r="B25" i="23" a="1"/>
  <c r="B25" i="23"/>
  <c r="A25" i="23" a="1"/>
  <c r="A25" i="23"/>
  <c r="B24" i="23" a="1"/>
  <c r="B24" i="23" s="1"/>
  <c r="A24" i="23" a="1"/>
  <c r="A24" i="23" s="1"/>
  <c r="B23" i="23" a="1"/>
  <c r="B23" i="23" s="1"/>
  <c r="A23" i="23" a="1"/>
  <c r="A23" i="23"/>
  <c r="B22" i="23" a="1"/>
  <c r="B22" i="23"/>
  <c r="A22" i="23" a="1"/>
  <c r="A22" i="23" s="1"/>
  <c r="B21" i="23" a="1"/>
  <c r="B21" i="23" s="1"/>
  <c r="A21" i="23" a="1"/>
  <c r="A21" i="23" s="1"/>
  <c r="B20" i="23" a="1"/>
  <c r="B20" i="23"/>
  <c r="A20" i="23" a="1"/>
  <c r="A20" i="23"/>
  <c r="B19" i="23" a="1"/>
  <c r="B19" i="23"/>
  <c r="A19" i="23" a="1"/>
  <c r="A19" i="23" s="1"/>
  <c r="B18" i="23" a="1"/>
  <c r="B18" i="23" s="1"/>
  <c r="A18" i="23" a="1"/>
  <c r="A18" i="23"/>
  <c r="B17" i="23" a="1"/>
  <c r="B17" i="23" s="1"/>
  <c r="A17" i="23" a="1"/>
  <c r="A17" i="23" s="1"/>
  <c r="B16" i="23" a="1"/>
  <c r="B16" i="23"/>
  <c r="A16" i="23" a="1"/>
  <c r="A16" i="23"/>
  <c r="B15" i="23" a="1"/>
  <c r="B15" i="23" s="1"/>
  <c r="A15" i="23" a="1"/>
  <c r="A15" i="23" s="1"/>
  <c r="B14" i="23" a="1"/>
  <c r="B14" i="23" s="1"/>
  <c r="A14" i="23" a="1"/>
  <c r="A14" i="23"/>
  <c r="B13" i="23" a="1"/>
  <c r="B13" i="23" s="1"/>
  <c r="A13" i="23" a="1"/>
  <c r="A13" i="23" s="1"/>
  <c r="B12" i="23" a="1"/>
  <c r="B12" i="23" s="1"/>
  <c r="A12" i="23" a="1"/>
  <c r="A12" i="23"/>
  <c r="B11" i="23" a="1"/>
  <c r="B11" i="23" s="1"/>
  <c r="A11" i="23" a="1"/>
  <c r="A11" i="23"/>
  <c r="B10" i="23" a="1"/>
  <c r="B10" i="23" s="1"/>
  <c r="A10" i="23" a="1"/>
  <c r="A10" i="23" s="1"/>
  <c r="B9" i="23" a="1"/>
  <c r="B9" i="23" s="1"/>
  <c r="A9" i="23" a="1"/>
  <c r="A9" i="23" s="1"/>
  <c r="B8" i="23" a="1"/>
  <c r="B8" i="23" s="1"/>
  <c r="A8" i="23" a="1"/>
  <c r="A8" i="23"/>
  <c r="B7" i="23" a="1"/>
  <c r="B7" i="23"/>
  <c r="A7" i="23" a="1"/>
  <c r="A7" i="23"/>
  <c r="B6" i="23" a="1"/>
  <c r="B6" i="23" s="1"/>
  <c r="A6" i="23" a="1"/>
  <c r="A6" i="23" s="1"/>
  <c r="B5" i="23" a="1"/>
  <c r="B5" i="23"/>
  <c r="A5" i="23" a="1"/>
  <c r="A5" i="23" s="1"/>
  <c r="B4" i="23" a="1"/>
  <c r="B4" i="23"/>
  <c r="A4" i="23" a="1"/>
  <c r="A4" i="23"/>
  <c r="B3" i="23" a="1"/>
  <c r="B3" i="23" s="1"/>
  <c r="A3" i="23" a="1"/>
  <c r="A3" i="23"/>
  <c r="B2" i="23" a="1"/>
  <c r="B2" i="23"/>
  <c r="A2" i="23" a="1"/>
  <c r="A2" i="23"/>
  <c r="KU45" i="31"/>
  <c r="Q38" i="23"/>
  <c r="Q39" i="23"/>
  <c r="Q40" i="23"/>
  <c r="Q41" i="23"/>
  <c r="Q42" i="23"/>
  <c r="Q44" i="23"/>
  <c r="Q45" i="23"/>
  <c r="Q46" i="23"/>
  <c r="F25" i="74"/>
  <c r="I25" i="74"/>
  <c r="L25" i="74"/>
  <c r="KQ11" i="31"/>
  <c r="C34" i="70"/>
  <c r="G44" i="23"/>
  <c r="M5" i="23"/>
  <c r="KN74" i="31"/>
  <c r="Q37" i="23"/>
  <c r="D73" i="23"/>
  <c r="D71" i="23"/>
  <c r="J54" i="23"/>
  <c r="J44" i="23"/>
  <c r="D44" i="23"/>
  <c r="B105" i="75" a="1"/>
  <c r="B105" i="75" s="1"/>
  <c r="AI41" i="75" s="1" a="1"/>
  <c r="AI41" i="75" s="1"/>
  <c r="A105" i="75" a="1"/>
  <c r="A105" i="75" s="1"/>
  <c r="B103" i="75" a="1"/>
  <c r="B103" i="75" s="1"/>
  <c r="A103" i="75" a="1"/>
  <c r="A103" i="75" s="1"/>
  <c r="B102" i="75" a="1"/>
  <c r="B102" i="75" s="1"/>
  <c r="A102" i="75" a="1"/>
  <c r="A102" i="75" s="1"/>
  <c r="B101" i="75" a="1"/>
  <c r="B101" i="75" s="1"/>
  <c r="A101" i="75" a="1"/>
  <c r="A101" i="75" s="1"/>
  <c r="B100" i="75" a="1"/>
  <c r="B100" i="75" s="1"/>
  <c r="A100" i="75" a="1"/>
  <c r="A100" i="75" s="1"/>
  <c r="B99" i="75" a="1"/>
  <c r="B99" i="75" s="1"/>
  <c r="A99" i="75" a="1"/>
  <c r="A99" i="75" s="1"/>
  <c r="B98" i="75" a="1"/>
  <c r="B98" i="75" s="1"/>
  <c r="A98" i="75" a="1"/>
  <c r="A98" i="75" s="1"/>
  <c r="B97" i="75" a="1"/>
  <c r="B97" i="75" s="1"/>
  <c r="A97" i="75" a="1"/>
  <c r="A97" i="75" s="1"/>
  <c r="B96" i="75" a="1"/>
  <c r="B96" i="75" s="1"/>
  <c r="A96" i="75" a="1"/>
  <c r="A96" i="75" s="1"/>
  <c r="B95" i="75" a="1"/>
  <c r="B95" i="75" s="1"/>
  <c r="A95" i="75" a="1"/>
  <c r="A95" i="75" s="1"/>
  <c r="B94" i="75" a="1"/>
  <c r="B94" i="75" s="1"/>
  <c r="A94" i="75" a="1"/>
  <c r="A94" i="75" s="1"/>
  <c r="B93" i="75" a="1"/>
  <c r="B93" i="75" s="1"/>
  <c r="A93" i="75" a="1"/>
  <c r="A93" i="75" s="1"/>
  <c r="B92" i="75" a="1"/>
  <c r="B92" i="75" s="1"/>
  <c r="A92" i="75" a="1"/>
  <c r="A92" i="75" s="1"/>
  <c r="B91" i="75" a="1"/>
  <c r="B91" i="75" s="1"/>
  <c r="A91" i="75" a="1"/>
  <c r="A91" i="75" s="1"/>
  <c r="B90" i="75" a="1"/>
  <c r="B90" i="75" s="1"/>
  <c r="A90" i="75" a="1"/>
  <c r="A90" i="75" s="1"/>
  <c r="B89" i="75" a="1"/>
  <c r="B89" i="75" s="1"/>
  <c r="A89" i="75" a="1"/>
  <c r="A89" i="75" s="1"/>
  <c r="B88" i="75" a="1"/>
  <c r="B88" i="75" s="1"/>
  <c r="A88" i="75" a="1"/>
  <c r="A88" i="75" s="1"/>
  <c r="B87" i="75" a="1"/>
  <c r="B87" i="75" s="1"/>
  <c r="A87" i="75" a="1"/>
  <c r="A87" i="75" s="1"/>
  <c r="B86" i="75" a="1"/>
  <c r="B86" i="75" s="1"/>
  <c r="A86" i="75" a="1"/>
  <c r="A86" i="75" s="1"/>
  <c r="B85" i="75" a="1"/>
  <c r="B85" i="75" s="1"/>
  <c r="A85" i="75" a="1"/>
  <c r="A85" i="75" s="1"/>
  <c r="A84" i="75" a="1"/>
  <c r="A84" i="75" s="1"/>
  <c r="A82" i="75" a="1"/>
  <c r="A82" i="75" s="1"/>
  <c r="B81" i="75" a="1"/>
  <c r="B81" i="75" s="1"/>
  <c r="B80" i="75" a="1"/>
  <c r="B80" i="75" s="1"/>
  <c r="A80" i="75" a="1"/>
  <c r="A80" i="75" s="1"/>
  <c r="B79" i="75" a="1"/>
  <c r="B79" i="75" s="1"/>
  <c r="A79" i="75" a="1"/>
  <c r="A79" i="75" s="1"/>
  <c r="B78" i="75" a="1"/>
  <c r="B78" i="75" s="1"/>
  <c r="A78" i="75" a="1"/>
  <c r="A78" i="75" s="1"/>
  <c r="B77" i="75" a="1"/>
  <c r="B77" i="75" s="1"/>
  <c r="A77" i="75" a="1"/>
  <c r="A77" i="75" s="1"/>
  <c r="B76" i="75" a="1"/>
  <c r="B76" i="75" s="1"/>
  <c r="A76" i="75" a="1"/>
  <c r="A76" i="75" s="1"/>
  <c r="B75" i="75" a="1"/>
  <c r="B75" i="75" s="1"/>
  <c r="A75" i="75" a="1"/>
  <c r="A75" i="75" s="1"/>
  <c r="B74" i="75" a="1"/>
  <c r="B74" i="75" s="1"/>
  <c r="A74" i="75" a="1"/>
  <c r="A74" i="75" s="1"/>
  <c r="B73" i="75" a="1"/>
  <c r="B73" i="75" s="1"/>
  <c r="A73" i="75" a="1"/>
  <c r="A73" i="75" s="1"/>
  <c r="B72" i="75" a="1"/>
  <c r="B72" i="75" s="1"/>
  <c r="A72" i="75" a="1"/>
  <c r="A72" i="75" s="1"/>
  <c r="B71" i="75" a="1"/>
  <c r="B71" i="75" s="1"/>
  <c r="A71" i="75" a="1"/>
  <c r="A71" i="75" s="1"/>
  <c r="E70" i="75" a="1"/>
  <c r="E70" i="75" s="1"/>
  <c r="B70" i="75" a="1"/>
  <c r="B70" i="75" s="1"/>
  <c r="A70" i="75" a="1"/>
  <c r="A70" i="75" s="1"/>
  <c r="E69" i="75" a="1"/>
  <c r="E69" i="75" s="1"/>
  <c r="B69" i="75" a="1"/>
  <c r="B69" i="75" s="1"/>
  <c r="A69" i="75" a="1"/>
  <c r="A69" i="75" s="1"/>
  <c r="B68" i="75" a="1"/>
  <c r="B68" i="75" s="1"/>
  <c r="A68" i="75" a="1"/>
  <c r="A68" i="75" s="1"/>
  <c r="B67" i="75" a="1"/>
  <c r="B67" i="75" s="1"/>
  <c r="A67" i="75" a="1"/>
  <c r="A67" i="75" s="1"/>
  <c r="B66" i="75" a="1"/>
  <c r="B66" i="75" s="1"/>
  <c r="A66" i="75" a="1"/>
  <c r="A66" i="75" s="1"/>
  <c r="B65" i="75" a="1"/>
  <c r="B65" i="75" s="1"/>
  <c r="A65" i="75" a="1"/>
  <c r="A65" i="75" s="1"/>
  <c r="B64" i="75" a="1"/>
  <c r="B64" i="75" s="1"/>
  <c r="A64" i="75" a="1"/>
  <c r="A64" i="75" s="1"/>
  <c r="B63" i="75" a="1"/>
  <c r="B63" i="75" s="1"/>
  <c r="A63" i="75" a="1"/>
  <c r="A63" i="75" s="1"/>
  <c r="B62" i="75" a="1"/>
  <c r="B62" i="75" s="1"/>
  <c r="A62" i="75" a="1"/>
  <c r="A62" i="75" s="1"/>
  <c r="B61" i="75" a="1"/>
  <c r="B61" i="75" s="1"/>
  <c r="A61" i="75" a="1"/>
  <c r="A61" i="75" s="1"/>
  <c r="B60" i="75" a="1"/>
  <c r="B60" i="75" s="1"/>
  <c r="A60" i="75" a="1"/>
  <c r="A60" i="75" s="1"/>
  <c r="B59" i="75" a="1"/>
  <c r="B59" i="75" s="1"/>
  <c r="A59" i="75" a="1"/>
  <c r="A59" i="75" s="1"/>
  <c r="B58" i="75" a="1"/>
  <c r="B58" i="75" s="1"/>
  <c r="A58" i="75" a="1"/>
  <c r="A58" i="75" s="1"/>
  <c r="B57" i="75" a="1"/>
  <c r="B57" i="75" s="1"/>
  <c r="A57" i="75" a="1"/>
  <c r="A57" i="75" s="1"/>
  <c r="B56" i="75" a="1"/>
  <c r="B56" i="75" s="1"/>
  <c r="A56" i="75" a="1"/>
  <c r="A56" i="75" s="1"/>
  <c r="B55" i="75" a="1"/>
  <c r="B55" i="75" s="1"/>
  <c r="A55" i="75" a="1"/>
  <c r="A55" i="75" s="1"/>
  <c r="B54" i="75" a="1"/>
  <c r="B54" i="75" s="1"/>
  <c r="A54" i="75" a="1"/>
  <c r="A54" i="75" s="1"/>
  <c r="B53" i="75" a="1"/>
  <c r="B53" i="75" s="1"/>
  <c r="A53" i="75" a="1"/>
  <c r="A53" i="75" s="1"/>
  <c r="B52" i="75" a="1"/>
  <c r="B52" i="75" s="1"/>
  <c r="A52" i="75" a="1"/>
  <c r="A52" i="75" s="1"/>
  <c r="B51" i="75" a="1"/>
  <c r="B51" i="75" s="1"/>
  <c r="A51" i="75" a="1"/>
  <c r="A51" i="75" s="1"/>
  <c r="B50" i="75" a="1"/>
  <c r="B50" i="75" s="1"/>
  <c r="A50" i="75" a="1"/>
  <c r="A50" i="75" s="1"/>
  <c r="B49" i="75" a="1"/>
  <c r="B49" i="75" s="1"/>
  <c r="A49" i="75" a="1"/>
  <c r="A49" i="75" s="1"/>
  <c r="B48" i="75" a="1"/>
  <c r="B48" i="75" s="1"/>
  <c r="A48" i="75" a="1"/>
  <c r="A48" i="75" s="1"/>
  <c r="B47" i="75" a="1"/>
  <c r="B47" i="75" s="1"/>
  <c r="A47" i="75" a="1"/>
  <c r="A47" i="75" s="1"/>
  <c r="Q46" i="75"/>
  <c r="B46" i="75" a="1"/>
  <c r="B46" i="75" s="1"/>
  <c r="A46" i="75" a="1"/>
  <c r="A46" i="75" s="1"/>
  <c r="Q45" i="75"/>
  <c r="I45" i="75"/>
  <c r="B82" i="75" s="1" a="1"/>
  <c r="B82" i="75" s="1"/>
  <c r="F45" i="75"/>
  <c r="B45" i="75" a="1"/>
  <c r="B45" i="75" s="1"/>
  <c r="A45" i="75" a="1"/>
  <c r="A45" i="75" s="1"/>
  <c r="Q44" i="75"/>
  <c r="J44" i="75"/>
  <c r="G44" i="75"/>
  <c r="A81" i="75" s="1" a="1"/>
  <c r="A81" i="75" s="1"/>
  <c r="D44" i="75"/>
  <c r="B44" i="75" a="1"/>
  <c r="B44" i="75" s="1"/>
  <c r="A44" i="75" a="1"/>
  <c r="A44" i="75" s="1"/>
  <c r="Q43" i="75"/>
  <c r="M43" i="75"/>
  <c r="B43" i="75" a="1"/>
  <c r="B43" i="75" s="1"/>
  <c r="A43" i="75" a="1"/>
  <c r="A43" i="75" s="1"/>
  <c r="W41" i="75"/>
  <c r="Q41" i="75"/>
  <c r="M41" i="75"/>
  <c r="W40" i="75"/>
  <c r="Q40" i="75"/>
  <c r="M40" i="75"/>
  <c r="B40" i="75" a="1"/>
  <c r="B40" i="75" s="1"/>
  <c r="A40" i="75" a="1"/>
  <c r="A40" i="75" s="1"/>
  <c r="W39" i="75"/>
  <c r="Q39" i="75"/>
  <c r="M39" i="75"/>
  <c r="B39" i="75" a="1"/>
  <c r="B39" i="75" s="1"/>
  <c r="A39" i="75" a="1"/>
  <c r="A39" i="75" s="1"/>
  <c r="W38" i="75"/>
  <c r="X38" i="75" s="1"/>
  <c r="Q38" i="75"/>
  <c r="M38" i="75"/>
  <c r="B38" i="75" a="1"/>
  <c r="B38" i="75" s="1"/>
  <c r="A38" i="75" a="1"/>
  <c r="A38" i="75" s="1"/>
  <c r="W37" i="75"/>
  <c r="X37" i="75" s="1"/>
  <c r="Q37" i="75"/>
  <c r="M37" i="75"/>
  <c r="B37" i="75" a="1"/>
  <c r="B37" i="75" s="1"/>
  <c r="A37" i="75" a="1"/>
  <c r="A37" i="75" s="1"/>
  <c r="W36" i="75"/>
  <c r="X36" i="75" s="1"/>
  <c r="M36" i="75"/>
  <c r="B36" i="75" a="1"/>
  <c r="B36" i="75" s="1"/>
  <c r="A36" i="75" a="1"/>
  <c r="A36" i="75" s="1"/>
  <c r="AI35" i="75" a="1"/>
  <c r="AI35" i="75" s="1"/>
  <c r="W35" i="75"/>
  <c r="Q35" i="75"/>
  <c r="M35" i="75"/>
  <c r="B35" i="75" a="1"/>
  <c r="B35" i="75" s="1"/>
  <c r="A35" i="75" a="1"/>
  <c r="A35" i="75" s="1"/>
  <c r="AI34" i="75" a="1"/>
  <c r="AI34" i="75" s="1"/>
  <c r="AA34" i="75"/>
  <c r="W34" i="75"/>
  <c r="M34" i="75"/>
  <c r="B34" i="75" a="1"/>
  <c r="B34" i="75" s="1"/>
  <c r="A34" i="75" a="1"/>
  <c r="A34" i="75" s="1"/>
  <c r="AI33" i="75" a="1"/>
  <c r="AI33" i="75" s="1"/>
  <c r="W33" i="75"/>
  <c r="Q33" i="75"/>
  <c r="Q34" i="75" s="1"/>
  <c r="R35" i="75" s="1"/>
  <c r="M33" i="75"/>
  <c r="B33" i="75" a="1"/>
  <c r="B33" i="75" s="1"/>
  <c r="A33" i="75" a="1"/>
  <c r="A33" i="75" s="1"/>
  <c r="AI32" i="75" a="1"/>
  <c r="AI32" i="75" s="1"/>
  <c r="W32" i="75"/>
  <c r="Q32" i="75"/>
  <c r="M32" i="75"/>
  <c r="B32" i="75" a="1"/>
  <c r="B32" i="75" s="1"/>
  <c r="A32" i="75" a="1"/>
  <c r="A32" i="75" s="1"/>
  <c r="AI31" i="75" a="1"/>
  <c r="AI31" i="75" s="1"/>
  <c r="S31" i="75"/>
  <c r="Q31" i="75"/>
  <c r="M31" i="75"/>
  <c r="B31" i="75" a="1"/>
  <c r="B31" i="75" s="1"/>
  <c r="A31" i="75" a="1"/>
  <c r="A31" i="75" s="1"/>
  <c r="AI30" i="75" a="1"/>
  <c r="AI30" i="75" s="1"/>
  <c r="S30" i="75"/>
  <c r="Q30" i="75"/>
  <c r="M30" i="75"/>
  <c r="B30" i="75" a="1"/>
  <c r="B30" i="75" s="1"/>
  <c r="A30" i="75" a="1"/>
  <c r="A30" i="75" s="1"/>
  <c r="AI29" i="75" a="1"/>
  <c r="AI29" i="75" s="1"/>
  <c r="S29" i="75"/>
  <c r="Q29" i="75"/>
  <c r="M29" i="75"/>
  <c r="B29" i="75" a="1"/>
  <c r="B29" i="75" s="1"/>
  <c r="A29" i="75" a="1"/>
  <c r="A29" i="75" s="1"/>
  <c r="AI28" i="75" a="1"/>
  <c r="AI28" i="75" s="1"/>
  <c r="Q28" i="75"/>
  <c r="M28" i="75"/>
  <c r="B28" i="75" a="1"/>
  <c r="B28" i="75" s="1"/>
  <c r="A28" i="75" a="1"/>
  <c r="A28" i="75" s="1"/>
  <c r="Q27" i="75"/>
  <c r="V35" i="75" s="1"/>
  <c r="B27" i="75" a="1"/>
  <c r="B27" i="75" s="1"/>
  <c r="A27" i="75" a="1"/>
  <c r="A27" i="75" s="1"/>
  <c r="AI26" i="75" a="1"/>
  <c r="AI26" i="75" s="1"/>
  <c r="AB26" i="75"/>
  <c r="Q26" i="75"/>
  <c r="V34" i="75" s="1"/>
  <c r="B26" i="75" a="1"/>
  <c r="B26" i="75" s="1"/>
  <c r="A26" i="75" a="1"/>
  <c r="A26" i="75" s="1"/>
  <c r="AI25" i="75" a="1"/>
  <c r="AI25" i="75" s="1"/>
  <c r="X25" i="75"/>
  <c r="Q25" i="75"/>
  <c r="B25" i="75" a="1"/>
  <c r="B25" i="75" s="1"/>
  <c r="A25" i="75" a="1"/>
  <c r="A25" i="75" s="1"/>
  <c r="Q24" i="75"/>
  <c r="V33" i="75" s="1"/>
  <c r="M24" i="75"/>
  <c r="B24" i="75" a="1"/>
  <c r="B24" i="75" s="1"/>
  <c r="A24" i="75" a="1"/>
  <c r="A24" i="75" s="1"/>
  <c r="X23" i="75"/>
  <c r="X26" i="75" s="1"/>
  <c r="Q23" i="75"/>
  <c r="V32" i="75" s="1"/>
  <c r="M23" i="75"/>
  <c r="B23" i="75" a="1"/>
  <c r="B23" i="75" s="1"/>
  <c r="A23" i="75" a="1"/>
  <c r="A23" i="75" s="1"/>
  <c r="M22" i="75"/>
  <c r="B22" i="75" a="1"/>
  <c r="B22" i="75" s="1"/>
  <c r="A22" i="75" a="1"/>
  <c r="A22" i="75" s="1"/>
  <c r="S21" i="75"/>
  <c r="Q21" i="75"/>
  <c r="V41" i="75" s="1"/>
  <c r="M21" i="75"/>
  <c r="B21" i="75" a="1"/>
  <c r="B21" i="75" s="1"/>
  <c r="A21" i="75" a="1"/>
  <c r="A21" i="75" s="1"/>
  <c r="Q20" i="75"/>
  <c r="V40" i="75" s="1"/>
  <c r="M20" i="75"/>
  <c r="B20" i="75" a="1"/>
  <c r="B20" i="75" s="1"/>
  <c r="A20" i="75" a="1"/>
  <c r="A20" i="75" s="1"/>
  <c r="AI19" i="75" a="1"/>
  <c r="AI19" i="75" s="1"/>
  <c r="Q19" i="75"/>
  <c r="V39" i="75" s="1"/>
  <c r="M19" i="75"/>
  <c r="B19" i="75" a="1"/>
  <c r="B19" i="75" s="1"/>
  <c r="A19" i="75" a="1"/>
  <c r="A19" i="75" s="1"/>
  <c r="AI18" i="75" a="1"/>
  <c r="AI18" i="75" s="1"/>
  <c r="Q18" i="75"/>
  <c r="M18" i="75"/>
  <c r="B18" i="75" a="1"/>
  <c r="B18" i="75" s="1"/>
  <c r="A18" i="75" a="1"/>
  <c r="A18" i="75" s="1"/>
  <c r="AI17" i="75" a="1"/>
  <c r="AI17" i="75" s="1"/>
  <c r="S17" i="75"/>
  <c r="Q17" i="75"/>
  <c r="M17" i="75"/>
  <c r="B17" i="75" a="1"/>
  <c r="B17" i="75" s="1"/>
  <c r="A17" i="75" a="1"/>
  <c r="A17" i="75" s="1"/>
  <c r="S16" i="75"/>
  <c r="Q16" i="75"/>
  <c r="M16" i="75"/>
  <c r="B16" i="75" a="1"/>
  <c r="B16" i="75" s="1"/>
  <c r="A16" i="75" a="1"/>
  <c r="A16" i="75" s="1"/>
  <c r="AI15" i="75" a="1"/>
  <c r="AI15" i="75" s="1"/>
  <c r="Q15" i="75"/>
  <c r="M15" i="75"/>
  <c r="B15" i="75" a="1"/>
  <c r="B15" i="75" s="1"/>
  <c r="A15" i="75" a="1"/>
  <c r="A15" i="75" s="1"/>
  <c r="Q14" i="75"/>
  <c r="M14" i="75"/>
  <c r="B14" i="75" a="1"/>
  <c r="B14" i="75" s="1"/>
  <c r="A14" i="75" a="1"/>
  <c r="A14" i="75" s="1"/>
  <c r="AI13" i="75" a="1"/>
  <c r="AI13" i="75" s="1"/>
  <c r="Q13" i="75"/>
  <c r="M13" i="75"/>
  <c r="B13" i="75" a="1"/>
  <c r="B13" i="75" s="1"/>
  <c r="A13" i="75" a="1"/>
  <c r="A13" i="75" s="1"/>
  <c r="Q12" i="75"/>
  <c r="M12" i="75"/>
  <c r="B12" i="75" a="1"/>
  <c r="B12" i="75" s="1"/>
  <c r="A12" i="75" a="1"/>
  <c r="A12" i="75" s="1"/>
  <c r="AI11" i="75" a="1"/>
  <c r="AI11" i="75" s="1"/>
  <c r="R11" i="75"/>
  <c r="Q11" i="75"/>
  <c r="M11" i="75"/>
  <c r="B11" i="75" a="1"/>
  <c r="B11" i="75" s="1"/>
  <c r="A11" i="75" a="1"/>
  <c r="A11" i="75" s="1"/>
  <c r="AI10" i="75" a="1"/>
  <c r="AI10" i="75" s="1"/>
  <c r="U10" i="75"/>
  <c r="U13" i="75" s="1"/>
  <c r="Q10" i="75"/>
  <c r="M10" i="75"/>
  <c r="B10" i="75" a="1"/>
  <c r="B10" i="75" s="1"/>
  <c r="A10" i="75" a="1"/>
  <c r="A10" i="75" s="1"/>
  <c r="AI9" i="75" a="1"/>
  <c r="AI9" i="75" s="1"/>
  <c r="Q9" i="75"/>
  <c r="M9" i="75"/>
  <c r="B9" i="75" a="1"/>
  <c r="B9" i="75" s="1"/>
  <c r="A9" i="75" a="1"/>
  <c r="A9" i="75" s="1"/>
  <c r="Q8" i="75"/>
  <c r="M8" i="75"/>
  <c r="B8" i="75" a="1"/>
  <c r="B8" i="75" s="1"/>
  <c r="A8" i="75" a="1"/>
  <c r="A8" i="75" s="1"/>
  <c r="AI7" i="75" a="1"/>
  <c r="AI7" i="75" s="1"/>
  <c r="R7" i="75"/>
  <c r="Q7" i="75"/>
  <c r="M7" i="75"/>
  <c r="B7" i="75" a="1"/>
  <c r="B7" i="75" s="1"/>
  <c r="A7" i="75" a="1"/>
  <c r="A7" i="75" s="1"/>
  <c r="AI6" i="75" a="1"/>
  <c r="AI6" i="75" s="1"/>
  <c r="R6" i="75"/>
  <c r="Q6" i="75"/>
  <c r="M6" i="75"/>
  <c r="B6" i="75" a="1"/>
  <c r="B6" i="75" s="1"/>
  <c r="A6" i="75" a="1"/>
  <c r="A6" i="75" s="1"/>
  <c r="AI5" i="75" a="1"/>
  <c r="AI5" i="75" s="1"/>
  <c r="R5" i="75"/>
  <c r="Q5" i="75"/>
  <c r="M5" i="75"/>
  <c r="B5" i="75" a="1"/>
  <c r="B5" i="75" s="1"/>
  <c r="A5" i="75" a="1"/>
  <c r="A5" i="75" s="1"/>
  <c r="AI4" i="75" a="1"/>
  <c r="AI4" i="75" s="1"/>
  <c r="Q4" i="75"/>
  <c r="B4" i="75" a="1"/>
  <c r="B4" i="75" s="1"/>
  <c r="A4" i="75" a="1"/>
  <c r="A4" i="75" s="1"/>
  <c r="AI3" i="75" a="1"/>
  <c r="AI3" i="75" s="1"/>
  <c r="Q3" i="75"/>
  <c r="B3" i="75" a="1"/>
  <c r="B3" i="75" s="1"/>
  <c r="A3" i="75" a="1"/>
  <c r="A3" i="75" s="1"/>
  <c r="AI2" i="75" a="1"/>
  <c r="AI2" i="75" s="1"/>
  <c r="B2" i="75" a="1"/>
  <c r="B2" i="75" s="1"/>
  <c r="A2" i="75" a="1"/>
  <c r="A2" i="75" s="1"/>
  <c r="B1" i="75" a="1"/>
  <c r="B1" i="75" s="1"/>
  <c r="A1" i="75" a="1"/>
  <c r="A1" i="75" s="1"/>
  <c r="AW27" i="74" a="1"/>
  <c r="AW27" i="74" s="1"/>
  <c r="AW26" i="74" a="1"/>
  <c r="AW26" i="74" s="1"/>
  <c r="AW23" i="74" a="1"/>
  <c r="AW23" i="74" s="1"/>
  <c r="AW24" i="74" a="1"/>
  <c r="AW24" i="74" s="1"/>
  <c r="AW25" i="74" a="1"/>
  <c r="AW25" i="74" s="1"/>
  <c r="AW22" i="74" a="1"/>
  <c r="AW22" i="74"/>
  <c r="AW21" i="74" a="1"/>
  <c r="AW21" i="74" s="1"/>
  <c r="AW20" i="74" a="1"/>
  <c r="AW20" i="74" s="1"/>
  <c r="AW17" i="74" a="1"/>
  <c r="AW17" i="74" s="1"/>
  <c r="AW18" i="74" a="1"/>
  <c r="AW18" i="74" s="1"/>
  <c r="AW19" i="74" a="1"/>
  <c r="AW19" i="74" s="1"/>
  <c r="AW16" i="74" a="1"/>
  <c r="AW16" i="74" s="1"/>
  <c r="AW15" i="74" a="1"/>
  <c r="AW15" i="74" s="1"/>
  <c r="AW14" i="74" a="1"/>
  <c r="AW14" i="74"/>
  <c r="AW12" i="74" a="1"/>
  <c r="AW12" i="74" s="1"/>
  <c r="AW13" i="74" a="1"/>
  <c r="AW13" i="74" s="1"/>
  <c r="AW9" i="74" a="1"/>
  <c r="AW9" i="74" s="1"/>
  <c r="AW8" i="74" a="1"/>
  <c r="AW8" i="74" s="1"/>
  <c r="AW5" i="74" a="1"/>
  <c r="AW5" i="74" s="1"/>
  <c r="AW6" i="74" a="1"/>
  <c r="AW6" i="74" s="1"/>
  <c r="AW7" i="74" a="1"/>
  <c r="AW7" i="74" s="1"/>
  <c r="AW4" i="74" a="1"/>
  <c r="AW4" i="74" s="1"/>
  <c r="AV21" i="74" a="1"/>
  <c r="AV21" i="74"/>
  <c r="AV20" i="74" a="1"/>
  <c r="AV20" i="74" s="1"/>
  <c r="M12" i="54"/>
  <c r="R40" i="74"/>
  <c r="S31" i="74"/>
  <c r="B131" i="74" a="1"/>
  <c r="B131" i="74" s="1"/>
  <c r="A131" i="74" a="1"/>
  <c r="A131" i="74" s="1"/>
  <c r="A101" i="74" a="1"/>
  <c r="A101" i="74" s="1"/>
  <c r="B101" i="74" a="1"/>
  <c r="B101" i="74" s="1"/>
  <c r="B71" i="74" a="1"/>
  <c r="B71" i="74" s="1"/>
  <c r="B36" i="74" a="1"/>
  <c r="B36" i="74" s="1"/>
  <c r="B1" i="74" a="1"/>
  <c r="B1" i="74" s="1"/>
  <c r="S37" i="74"/>
  <c r="S38" i="74"/>
  <c r="B119" i="54" a="1"/>
  <c r="B119" i="54"/>
  <c r="A119" i="54" a="1"/>
  <c r="A119" i="54"/>
  <c r="B118" i="54" a="1"/>
  <c r="B118" i="54"/>
  <c r="A118" i="54" a="1"/>
  <c r="A118" i="54"/>
  <c r="B117" i="54" a="1"/>
  <c r="B117" i="54"/>
  <c r="A117" i="54" a="1"/>
  <c r="A117" i="54"/>
  <c r="B116" i="54" a="1"/>
  <c r="B116" i="54"/>
  <c r="A116" i="54" a="1"/>
  <c r="A116" i="54"/>
  <c r="B115" i="54" a="1"/>
  <c r="B115" i="54"/>
  <c r="A115" i="54" a="1"/>
  <c r="A115" i="54"/>
  <c r="B114" i="54" a="1"/>
  <c r="B114" i="54"/>
  <c r="A114" i="54" a="1"/>
  <c r="A114" i="54"/>
  <c r="B113" i="54" a="1"/>
  <c r="B113" i="54"/>
  <c r="A113" i="54" a="1"/>
  <c r="A113" i="54"/>
  <c r="B112" i="54" a="1"/>
  <c r="B112" i="54"/>
  <c r="A112" i="54" a="1"/>
  <c r="A112" i="54"/>
  <c r="B111" i="54" a="1"/>
  <c r="B111" i="54"/>
  <c r="A111" i="54" a="1"/>
  <c r="A111" i="54"/>
  <c r="B110" i="54" a="1"/>
  <c r="B110" i="54"/>
  <c r="A110" i="54" a="1"/>
  <c r="A110" i="54"/>
  <c r="B109" i="54" a="1"/>
  <c r="B109" i="54"/>
  <c r="A109" i="54" a="1"/>
  <c r="A109" i="54"/>
  <c r="B108" i="54" a="1"/>
  <c r="B108" i="54"/>
  <c r="A108" i="54" a="1"/>
  <c r="A108" i="54"/>
  <c r="B107" i="54" a="1"/>
  <c r="B107" i="54"/>
  <c r="A107" i="54" a="1"/>
  <c r="A107" i="54"/>
  <c r="B106" i="54" a="1"/>
  <c r="B106" i="54"/>
  <c r="A106" i="54" a="1"/>
  <c r="A106" i="54"/>
  <c r="B105" i="54" a="1"/>
  <c r="B105" i="54"/>
  <c r="A105" i="54" a="1"/>
  <c r="A105" i="54"/>
  <c r="B104" i="54" a="1"/>
  <c r="B104" i="54"/>
  <c r="A104" i="54" a="1"/>
  <c r="A104" i="54"/>
  <c r="B103" i="54" a="1"/>
  <c r="B103" i="54"/>
  <c r="A103" i="54" a="1"/>
  <c r="A103" i="54"/>
  <c r="B102" i="54" a="1"/>
  <c r="B102" i="54"/>
  <c r="A102" i="54" a="1"/>
  <c r="A102" i="54"/>
  <c r="B101" i="54" a="1"/>
  <c r="B101" i="54"/>
  <c r="A101" i="54" a="1"/>
  <c r="A101" i="54"/>
  <c r="B75" i="54" a="1"/>
  <c r="B75" i="54"/>
  <c r="A75" i="54" a="1"/>
  <c r="A75" i="54"/>
  <c r="B74" i="54" a="1"/>
  <c r="B74" i="54"/>
  <c r="A74" i="54" a="1"/>
  <c r="A74" i="54"/>
  <c r="B73" i="54" a="1"/>
  <c r="B73" i="54"/>
  <c r="A73" i="54" a="1"/>
  <c r="A73" i="54"/>
  <c r="B72" i="54" a="1"/>
  <c r="B72" i="54"/>
  <c r="A72" i="54" a="1"/>
  <c r="A72" i="54"/>
  <c r="B71" i="54" a="1"/>
  <c r="B71" i="54"/>
  <c r="A71" i="54" a="1"/>
  <c r="A71" i="54"/>
  <c r="B70" i="54" a="1"/>
  <c r="B70" i="54"/>
  <c r="A70" i="54" a="1"/>
  <c r="A70" i="54"/>
  <c r="B69" i="54" a="1"/>
  <c r="B69" i="54"/>
  <c r="A69" i="54" a="1"/>
  <c r="A69" i="54"/>
  <c r="B68" i="54" a="1"/>
  <c r="B68" i="54"/>
  <c r="A68" i="54" a="1"/>
  <c r="A68" i="54"/>
  <c r="B67" i="54" a="1"/>
  <c r="B67" i="54"/>
  <c r="A67" i="54" a="1"/>
  <c r="A67" i="54"/>
  <c r="B66" i="54" a="1"/>
  <c r="B66" i="54"/>
  <c r="A66" i="54" a="1"/>
  <c r="A66" i="54"/>
  <c r="B65" i="54" a="1"/>
  <c r="B65" i="54"/>
  <c r="A65" i="54" a="1"/>
  <c r="A65" i="54"/>
  <c r="B64" i="54" a="1"/>
  <c r="B64" i="54"/>
  <c r="A64" i="54" a="1"/>
  <c r="A64" i="54"/>
  <c r="B63" i="54" a="1"/>
  <c r="B63" i="54"/>
  <c r="A63" i="54" a="1"/>
  <c r="A63" i="54"/>
  <c r="B62" i="54" a="1"/>
  <c r="B62" i="54"/>
  <c r="A62" i="54" a="1"/>
  <c r="A62" i="54"/>
  <c r="B61" i="54" a="1"/>
  <c r="B61" i="54"/>
  <c r="A61" i="54" a="1"/>
  <c r="A61" i="54"/>
  <c r="B60" i="54" a="1"/>
  <c r="B60" i="54"/>
  <c r="A60" i="54" a="1"/>
  <c r="A60" i="54"/>
  <c r="B59" i="54" a="1"/>
  <c r="B59" i="54"/>
  <c r="A59" i="54" a="1"/>
  <c r="A59" i="54"/>
  <c r="B58" i="54" a="1"/>
  <c r="B58" i="54"/>
  <c r="A58" i="54" a="1"/>
  <c r="A58" i="54"/>
  <c r="B57" i="54" a="1"/>
  <c r="B57" i="54"/>
  <c r="A57" i="54" a="1"/>
  <c r="A57" i="54"/>
  <c r="B56" i="54" a="1"/>
  <c r="B56" i="54"/>
  <c r="A56" i="54" a="1"/>
  <c r="A56" i="54"/>
  <c r="B55" i="54" a="1"/>
  <c r="B55" i="54"/>
  <c r="A55" i="54" a="1"/>
  <c r="A55" i="54"/>
  <c r="B54" i="54" a="1"/>
  <c r="B54" i="54"/>
  <c r="A54" i="54" a="1"/>
  <c r="A54" i="54"/>
  <c r="B53" i="54" a="1"/>
  <c r="B53" i="54"/>
  <c r="A53" i="54" a="1"/>
  <c r="A53" i="54"/>
  <c r="B52" i="54" a="1"/>
  <c r="B52" i="54"/>
  <c r="A52" i="54" a="1"/>
  <c r="A52" i="54"/>
  <c r="B51" i="54" a="1"/>
  <c r="B51" i="54"/>
  <c r="A51" i="54" a="1"/>
  <c r="A51" i="54"/>
  <c r="B50" i="54" a="1"/>
  <c r="B50" i="54"/>
  <c r="A50" i="54" a="1"/>
  <c r="A50" i="54"/>
  <c r="B49" i="54" a="1"/>
  <c r="B49" i="54"/>
  <c r="A49" i="54" a="1"/>
  <c r="A49" i="54"/>
  <c r="B48" i="54" a="1"/>
  <c r="B48" i="54"/>
  <c r="A48" i="54" a="1"/>
  <c r="A48" i="54"/>
  <c r="B47" i="54" a="1"/>
  <c r="B47" i="54"/>
  <c r="A47" i="54" a="1"/>
  <c r="A47" i="54"/>
  <c r="B46" i="54" a="1"/>
  <c r="B46" i="54"/>
  <c r="A46" i="54" a="1"/>
  <c r="A46" i="54"/>
  <c r="B45" i="54" a="1"/>
  <c r="B45" i="54"/>
  <c r="A45" i="54" a="1"/>
  <c r="A45" i="54"/>
  <c r="B44" i="54" a="1"/>
  <c r="B44" i="54"/>
  <c r="A44" i="54" a="1"/>
  <c r="A44" i="54"/>
  <c r="B28" i="54" a="1"/>
  <c r="B28" i="54"/>
  <c r="A28" i="54" a="1"/>
  <c r="A28" i="54"/>
  <c r="B27" i="54" a="1"/>
  <c r="B27" i="54"/>
  <c r="A27" i="54" a="1"/>
  <c r="A27" i="54"/>
  <c r="B26" i="54" a="1"/>
  <c r="B26" i="54"/>
  <c r="A26" i="54" a="1"/>
  <c r="A26" i="54"/>
  <c r="B25" i="54" a="1"/>
  <c r="B25" i="54"/>
  <c r="A25" i="54" a="1"/>
  <c r="A25" i="54"/>
  <c r="B24" i="54" a="1"/>
  <c r="B24" i="54"/>
  <c r="A24" i="54" a="1"/>
  <c r="A24" i="54"/>
  <c r="B23" i="54" a="1"/>
  <c r="B23" i="54"/>
  <c r="A23" i="54" a="1"/>
  <c r="A23" i="54"/>
  <c r="B22" i="54" a="1"/>
  <c r="B22" i="54"/>
  <c r="A22" i="54" a="1"/>
  <c r="A22" i="54"/>
  <c r="B21" i="54" a="1"/>
  <c r="B21" i="54"/>
  <c r="A21" i="54" a="1"/>
  <c r="A21" i="54"/>
  <c r="B20" i="54" a="1"/>
  <c r="B20" i="54"/>
  <c r="A20" i="54" a="1"/>
  <c r="A20" i="54"/>
  <c r="B19" i="54" a="1"/>
  <c r="B19" i="54"/>
  <c r="A19" i="54" a="1"/>
  <c r="A19" i="54"/>
  <c r="B18" i="54" a="1"/>
  <c r="B18" i="54"/>
  <c r="A18" i="54" a="1"/>
  <c r="A18" i="54"/>
  <c r="B17" i="54" a="1"/>
  <c r="B17" i="54"/>
  <c r="A17" i="54" a="1"/>
  <c r="A17" i="54"/>
  <c r="B16" i="54" a="1"/>
  <c r="B16" i="54"/>
  <c r="A16" i="54" a="1"/>
  <c r="A16" i="54"/>
  <c r="B15" i="54" a="1"/>
  <c r="B15" i="54"/>
  <c r="A15" i="54" a="1"/>
  <c r="A15" i="54"/>
  <c r="B14" i="54" a="1"/>
  <c r="B14" i="54"/>
  <c r="A14" i="54" a="1"/>
  <c r="A14" i="54"/>
  <c r="B13" i="54" a="1"/>
  <c r="B13" i="54"/>
  <c r="A13" i="54" a="1"/>
  <c r="A13" i="54"/>
  <c r="B12" i="54" a="1"/>
  <c r="B12" i="54"/>
  <c r="A12" i="54" a="1"/>
  <c r="A12" i="54"/>
  <c r="B11" i="54" a="1"/>
  <c r="B11" i="54"/>
  <c r="A11" i="54" a="1"/>
  <c r="A11" i="54"/>
  <c r="B10" i="54" a="1"/>
  <c r="B10" i="54"/>
  <c r="A10" i="54" a="1"/>
  <c r="A10" i="54"/>
  <c r="B9" i="54" a="1"/>
  <c r="B9" i="54"/>
  <c r="A9" i="54" a="1"/>
  <c r="A9" i="54"/>
  <c r="B8" i="54" a="1"/>
  <c r="B8" i="54"/>
  <c r="A8" i="54" a="1"/>
  <c r="A8" i="54"/>
  <c r="B7" i="54" a="1"/>
  <c r="B7" i="54"/>
  <c r="A7" i="54" a="1"/>
  <c r="A7" i="54"/>
  <c r="B6" i="54" a="1"/>
  <c r="B6" i="54"/>
  <c r="A6" i="54" a="1"/>
  <c r="A6" i="54"/>
  <c r="B5" i="54" a="1"/>
  <c r="B5" i="54"/>
  <c r="A5" i="54" a="1"/>
  <c r="A5" i="54"/>
  <c r="B4" i="54" a="1"/>
  <c r="B4" i="54"/>
  <c r="A4" i="54" a="1"/>
  <c r="A4" i="54"/>
  <c r="B3" i="54" a="1"/>
  <c r="B3" i="54"/>
  <c r="A3" i="54" a="1"/>
  <c r="A3" i="54"/>
  <c r="B2" i="54" a="1"/>
  <c r="B2" i="54"/>
  <c r="A2" i="54" a="1"/>
  <c r="A2" i="54"/>
  <c r="B192" i="74" a="1"/>
  <c r="B192" i="74" s="1"/>
  <c r="A192" i="74" a="1"/>
  <c r="A192" i="74" s="1"/>
  <c r="B191" i="74" a="1"/>
  <c r="B191" i="74" s="1"/>
  <c r="A191" i="74" a="1"/>
  <c r="A191" i="74"/>
  <c r="B190" i="74" a="1"/>
  <c r="B190" i="74" s="1"/>
  <c r="A190" i="74" a="1"/>
  <c r="A190" i="74" s="1"/>
  <c r="B189" i="74" a="1"/>
  <c r="B189" i="74" s="1"/>
  <c r="A189" i="74" a="1"/>
  <c r="A189" i="74" s="1"/>
  <c r="B188" i="74" a="1"/>
  <c r="B188" i="74" s="1"/>
  <c r="A188" i="74" a="1"/>
  <c r="A188" i="74" s="1"/>
  <c r="B187" i="74" a="1"/>
  <c r="B187" i="74" s="1"/>
  <c r="A187" i="74" a="1"/>
  <c r="A187" i="74" s="1"/>
  <c r="B186" i="74" a="1"/>
  <c r="B186" i="74" s="1"/>
  <c r="A186" i="74" a="1"/>
  <c r="A186" i="74" s="1"/>
  <c r="B185" i="74" a="1"/>
  <c r="B185" i="74" s="1"/>
  <c r="A185" i="74" a="1"/>
  <c r="A185" i="74" s="1"/>
  <c r="B184" i="74" a="1"/>
  <c r="B184" i="74" s="1"/>
  <c r="A184" i="74" a="1"/>
  <c r="A184" i="74" s="1"/>
  <c r="B183" i="74" a="1"/>
  <c r="B183" i="74" s="1"/>
  <c r="A183" i="74" a="1"/>
  <c r="A183" i="74" s="1"/>
  <c r="B182" i="74" a="1"/>
  <c r="B182" i="74" s="1"/>
  <c r="A182" i="74" a="1"/>
  <c r="A182" i="74" s="1"/>
  <c r="B181" i="74" a="1"/>
  <c r="B181" i="74" s="1"/>
  <c r="A181" i="74" a="1"/>
  <c r="A181" i="74"/>
  <c r="B180" i="74" a="1"/>
  <c r="B180" i="74" s="1"/>
  <c r="A180" i="74" a="1"/>
  <c r="A180" i="74" s="1"/>
  <c r="B179" i="74" a="1"/>
  <c r="B179" i="74" s="1"/>
  <c r="A179" i="74" a="1"/>
  <c r="A179" i="74" s="1"/>
  <c r="B178" i="74" a="1"/>
  <c r="B178" i="74" s="1"/>
  <c r="A178" i="74" a="1"/>
  <c r="A178" i="74" s="1"/>
  <c r="B177" i="74" a="1"/>
  <c r="B177" i="74"/>
  <c r="A177" i="74" a="1"/>
  <c r="A177" i="74" s="1"/>
  <c r="B176" i="74" a="1"/>
  <c r="B176" i="74"/>
  <c r="A176" i="74" a="1"/>
  <c r="A176" i="74" s="1"/>
  <c r="B175" i="74" a="1"/>
  <c r="B175" i="74" s="1"/>
  <c r="A175" i="74" a="1"/>
  <c r="A175" i="74" s="1"/>
  <c r="B174" i="74" a="1"/>
  <c r="B174" i="74" s="1"/>
  <c r="A174" i="74" a="1"/>
  <c r="A174" i="74" s="1"/>
  <c r="B173" i="74" a="1"/>
  <c r="B173" i="74" s="1"/>
  <c r="A173" i="74" a="1"/>
  <c r="A173" i="74"/>
  <c r="B172" i="74" a="1"/>
  <c r="B172" i="74" s="1"/>
  <c r="A172" i="74" a="1"/>
  <c r="A172" i="74" s="1"/>
  <c r="B171" i="74" a="1"/>
  <c r="B171" i="74" s="1"/>
  <c r="A171" i="74" a="1"/>
  <c r="A171" i="74" s="1"/>
  <c r="B170" i="74" a="1"/>
  <c r="B170" i="74" s="1"/>
  <c r="A170" i="74" a="1"/>
  <c r="A170" i="74" s="1"/>
  <c r="B169" i="74" a="1"/>
  <c r="B169" i="74" s="1"/>
  <c r="A169" i="74" a="1"/>
  <c r="A169" i="74" s="1"/>
  <c r="B168" i="74" a="1"/>
  <c r="B168" i="74" s="1"/>
  <c r="A168" i="74" a="1"/>
  <c r="A168" i="74" s="1"/>
  <c r="B167" i="74" a="1"/>
  <c r="B167" i="74" s="1"/>
  <c r="A167" i="74" a="1"/>
  <c r="A167" i="74" s="1"/>
  <c r="B166" i="74" a="1"/>
  <c r="B166" i="74" s="1"/>
  <c r="A166" i="74" a="1"/>
  <c r="A166" i="74" s="1"/>
  <c r="B165" i="74" a="1"/>
  <c r="B165" i="74" s="1"/>
  <c r="A165" i="74" a="1"/>
  <c r="A165" i="74" s="1"/>
  <c r="B164" i="74" a="1"/>
  <c r="B164" i="74" s="1"/>
  <c r="A164" i="74" a="1"/>
  <c r="A164" i="74" s="1"/>
  <c r="KG51" i="31"/>
  <c r="KI32" i="31"/>
  <c r="KI33" i="31"/>
  <c r="KI18" i="31"/>
  <c r="KI11" i="31"/>
  <c r="KI12" i="31"/>
  <c r="KI13" i="31" s="1"/>
  <c r="KI8" i="31"/>
  <c r="KI19" i="31" s="1"/>
  <c r="LC51" i="31"/>
  <c r="KH51" i="31"/>
  <c r="KF74" i="31"/>
  <c r="KF32" i="31"/>
  <c r="KG32" i="31"/>
  <c r="KH32" i="31"/>
  <c r="K29" i="74"/>
  <c r="HT25" i="2"/>
  <c r="X54" i="53"/>
  <c r="X55" i="53"/>
  <c r="E32" i="74"/>
  <c r="E31" i="74"/>
  <c r="A131" i="53"/>
  <c r="A132" i="53"/>
  <c r="A133" i="53"/>
  <c r="A134" i="53"/>
  <c r="A135" i="53"/>
  <c r="A136" i="53"/>
  <c r="A137" i="53"/>
  <c r="A138" i="53"/>
  <c r="A139" i="53"/>
  <c r="A140" i="53"/>
  <c r="A141" i="53"/>
  <c r="A142" i="53"/>
  <c r="A143" i="53"/>
  <c r="A144" i="53"/>
  <c r="A145" i="53"/>
  <c r="A146" i="53"/>
  <c r="A147" i="53"/>
  <c r="A148" i="53"/>
  <c r="A149" i="53"/>
  <c r="A150" i="53"/>
  <c r="A151" i="53"/>
  <c r="A152" i="53"/>
  <c r="A154" i="53"/>
  <c r="B154" i="53"/>
  <c r="A155" i="53"/>
  <c r="B155" i="53"/>
  <c r="A156" i="53"/>
  <c r="B156" i="53"/>
  <c r="A157" i="53"/>
  <c r="B157" i="53"/>
  <c r="A158" i="53"/>
  <c r="B158" i="53"/>
  <c r="A159" i="53"/>
  <c r="B159" i="53"/>
  <c r="A160" i="53"/>
  <c r="B160" i="53"/>
  <c r="A161" i="53"/>
  <c r="B161" i="53"/>
  <c r="A162" i="53"/>
  <c r="B162" i="53"/>
  <c r="A163" i="53"/>
  <c r="B163" i="53"/>
  <c r="A164" i="53"/>
  <c r="B164" i="53"/>
  <c r="A165" i="53"/>
  <c r="B165" i="53"/>
  <c r="A166" i="53"/>
  <c r="B166" i="53"/>
  <c r="A167" i="53"/>
  <c r="B167" i="53"/>
  <c r="A168" i="53"/>
  <c r="B168" i="53"/>
  <c r="A170" i="53"/>
  <c r="B170" i="53"/>
  <c r="A171" i="53"/>
  <c r="B171" i="53"/>
  <c r="A172" i="53"/>
  <c r="A173" i="53"/>
  <c r="A174" i="53"/>
  <c r="B174" i="53"/>
  <c r="A175" i="53"/>
  <c r="B175" i="53"/>
  <c r="A176" i="53"/>
  <c r="A177" i="53"/>
  <c r="A178" i="53"/>
  <c r="A179" i="53"/>
  <c r="A180" i="53"/>
  <c r="A181" i="53"/>
  <c r="A182" i="53"/>
  <c r="A183" i="53"/>
  <c r="A184" i="53"/>
  <c r="A185" i="53"/>
  <c r="A186" i="53"/>
  <c r="A187" i="53"/>
  <c r="A188" i="53"/>
  <c r="A189" i="53"/>
  <c r="A190" i="53"/>
  <c r="A191" i="53"/>
  <c r="A192" i="53"/>
  <c r="A193" i="53"/>
  <c r="A194" i="53"/>
  <c r="B194" i="53"/>
  <c r="A195" i="53"/>
  <c r="B195" i="53"/>
  <c r="A196" i="53"/>
  <c r="B196" i="53"/>
  <c r="A197" i="53"/>
  <c r="B197" i="53"/>
  <c r="A198" i="53"/>
  <c r="B198" i="53"/>
  <c r="A199" i="53"/>
  <c r="B199" i="53"/>
  <c r="A200" i="53"/>
  <c r="B200" i="53"/>
  <c r="A201" i="53"/>
  <c r="B201" i="53"/>
  <c r="A202" i="53"/>
  <c r="B202" i="53"/>
  <c r="A203" i="53"/>
  <c r="B203" i="53"/>
  <c r="A204" i="53"/>
  <c r="B204" i="53"/>
  <c r="A205" i="53"/>
  <c r="B205" i="53"/>
  <c r="A206" i="53"/>
  <c r="B206" i="53"/>
  <c r="A207" i="53"/>
  <c r="B207" i="53"/>
  <c r="A208" i="53"/>
  <c r="B208" i="53"/>
  <c r="A209" i="53"/>
  <c r="B209" i="53"/>
  <c r="A210" i="53"/>
  <c r="B210" i="53"/>
  <c r="A211" i="53"/>
  <c r="A212" i="53"/>
  <c r="B212" i="53"/>
  <c r="A213" i="53"/>
  <c r="B213" i="53"/>
  <c r="A214" i="53"/>
  <c r="B214" i="53"/>
  <c r="A215" i="53"/>
  <c r="B215" i="53"/>
  <c r="A216" i="53"/>
  <c r="B216" i="53"/>
  <c r="A217" i="53"/>
  <c r="B217" i="53"/>
  <c r="A218" i="53"/>
  <c r="B218" i="53"/>
  <c r="A219" i="53"/>
  <c r="B219" i="53"/>
  <c r="A220" i="53"/>
  <c r="B220" i="53"/>
  <c r="A221" i="53"/>
  <c r="B221" i="53"/>
  <c r="A222" i="53"/>
  <c r="B222" i="53"/>
  <c r="A223" i="53"/>
  <c r="B223" i="53"/>
  <c r="A224" i="53"/>
  <c r="B224" i="53"/>
  <c r="A225" i="53"/>
  <c r="B225" i="53"/>
  <c r="A226" i="53"/>
  <c r="B226" i="53"/>
  <c r="A227" i="53"/>
  <c r="B227" i="53"/>
  <c r="A228" i="53"/>
  <c r="B228" i="53"/>
  <c r="A229" i="53"/>
  <c r="B229" i="53"/>
  <c r="A230" i="53"/>
  <c r="B230" i="53"/>
  <c r="A231" i="53"/>
  <c r="B231" i="53"/>
  <c r="A238" i="53"/>
  <c r="B238" i="53"/>
  <c r="A239" i="53"/>
  <c r="B239" i="53"/>
  <c r="A240" i="53"/>
  <c r="B240" i="53"/>
  <c r="A241" i="53"/>
  <c r="B241" i="53"/>
  <c r="A242" i="53"/>
  <c r="B242" i="53"/>
  <c r="A243" i="53"/>
  <c r="B243" i="53"/>
  <c r="A244" i="53"/>
  <c r="B244" i="53"/>
  <c r="A245" i="53"/>
  <c r="B245" i="53"/>
  <c r="A246" i="53"/>
  <c r="B246" i="53"/>
  <c r="A247" i="53"/>
  <c r="B247" i="53"/>
  <c r="A248" i="53"/>
  <c r="B248" i="53"/>
  <c r="A249" i="53"/>
  <c r="B249" i="53"/>
  <c r="A250" i="53"/>
  <c r="B250" i="53"/>
  <c r="A251" i="53"/>
  <c r="B251" i="53"/>
  <c r="A252" i="53"/>
  <c r="B252" i="53"/>
  <c r="A253" i="53"/>
  <c r="B253" i="53"/>
  <c r="A254" i="53"/>
  <c r="B254" i="53"/>
  <c r="A255" i="53"/>
  <c r="B255" i="53"/>
  <c r="A256" i="53"/>
  <c r="B256" i="53"/>
  <c r="A257" i="53"/>
  <c r="B257" i="53"/>
  <c r="A258" i="53"/>
  <c r="B258" i="53"/>
  <c r="A259" i="53"/>
  <c r="B259" i="53"/>
  <c r="A260" i="53"/>
  <c r="B260" i="53"/>
  <c r="A261" i="53"/>
  <c r="B261" i="53"/>
  <c r="A262" i="53"/>
  <c r="B262" i="53"/>
  <c r="A263" i="53"/>
  <c r="B263" i="53"/>
  <c r="A101" i="53" a="1"/>
  <c r="A101" i="53"/>
  <c r="B101" i="53" a="1"/>
  <c r="B101" i="53"/>
  <c r="A102" i="53" a="1"/>
  <c r="A102" i="53"/>
  <c r="B102" i="53" a="1"/>
  <c r="B102" i="53"/>
  <c r="A103" i="53" a="1"/>
  <c r="A103" i="53"/>
  <c r="B103" i="53" a="1"/>
  <c r="B103" i="53"/>
  <c r="A104" i="53" a="1"/>
  <c r="A104" i="53"/>
  <c r="B104" i="53" a="1"/>
  <c r="B104" i="53"/>
  <c r="A105" i="53" a="1"/>
  <c r="A105" i="53"/>
  <c r="B105" i="53" a="1"/>
  <c r="B105" i="53"/>
  <c r="A106" i="53" a="1"/>
  <c r="A106" i="53"/>
  <c r="B106" i="53" a="1"/>
  <c r="B106" i="53"/>
  <c r="A107" i="53" a="1"/>
  <c r="A107" i="53"/>
  <c r="B107" i="53" a="1"/>
  <c r="B107" i="53"/>
  <c r="A108" i="53" a="1"/>
  <c r="A108" i="53"/>
  <c r="B108" i="53" a="1"/>
  <c r="B108" i="53"/>
  <c r="A109" i="53" a="1"/>
  <c r="A109" i="53"/>
  <c r="B109" i="53" a="1"/>
  <c r="B109" i="53"/>
  <c r="A110" i="53" a="1"/>
  <c r="A110" i="53"/>
  <c r="B110" i="53" a="1"/>
  <c r="B110" i="53"/>
  <c r="A111" i="53" a="1"/>
  <c r="A111" i="53"/>
  <c r="B111" i="53" a="1"/>
  <c r="B111" i="53"/>
  <c r="A112" i="53" a="1"/>
  <c r="A112" i="53"/>
  <c r="B112" i="53" a="1"/>
  <c r="B112" i="53"/>
  <c r="A113" i="53" a="1"/>
  <c r="A113" i="53"/>
  <c r="B113" i="53" a="1"/>
  <c r="B113" i="53"/>
  <c r="A114" i="53" a="1"/>
  <c r="A114" i="53"/>
  <c r="B114" i="53" a="1"/>
  <c r="B114" i="53"/>
  <c r="A115" i="53" a="1"/>
  <c r="A115" i="53"/>
  <c r="B115" i="53" a="1"/>
  <c r="B115" i="53"/>
  <c r="A116" i="53" a="1"/>
  <c r="A116" i="53"/>
  <c r="B116" i="53" a="1"/>
  <c r="B116" i="53"/>
  <c r="A117" i="53" a="1"/>
  <c r="A117" i="53"/>
  <c r="B117" i="53" a="1"/>
  <c r="B117" i="53"/>
  <c r="A118" i="53" a="1"/>
  <c r="A118" i="53"/>
  <c r="B118" i="53" a="1"/>
  <c r="B118" i="53"/>
  <c r="A119" i="53" a="1"/>
  <c r="A119" i="53"/>
  <c r="B119" i="53" a="1"/>
  <c r="B119" i="53"/>
  <c r="A120" i="53" a="1"/>
  <c r="A120" i="53"/>
  <c r="B120" i="53" a="1"/>
  <c r="B120" i="53"/>
  <c r="A121" i="53" a="1"/>
  <c r="A121" i="53"/>
  <c r="B121" i="53" a="1"/>
  <c r="B121" i="53"/>
  <c r="A122" i="53" a="1"/>
  <c r="A122" i="53"/>
  <c r="B122" i="53" a="1"/>
  <c r="B122" i="53"/>
  <c r="A123" i="53" a="1"/>
  <c r="A123" i="53"/>
  <c r="B123" i="53" a="1"/>
  <c r="B123" i="53"/>
  <c r="A124" i="53" a="1"/>
  <c r="A124" i="53"/>
  <c r="B124" i="53" a="1"/>
  <c r="B124" i="53"/>
  <c r="A125" i="53" a="1"/>
  <c r="A125" i="53"/>
  <c r="B125" i="53" a="1"/>
  <c r="B125" i="53"/>
  <c r="A126" i="53" a="1"/>
  <c r="A126" i="53"/>
  <c r="B126" i="53" a="1"/>
  <c r="B126" i="53"/>
  <c r="A127" i="53" a="1"/>
  <c r="A127" i="53"/>
  <c r="B127" i="53" a="1"/>
  <c r="B127" i="53"/>
  <c r="A128" i="53" a="1"/>
  <c r="A128" i="53"/>
  <c r="B128" i="53" a="1"/>
  <c r="B128" i="53"/>
  <c r="A129" i="53" a="1"/>
  <c r="A129" i="53"/>
  <c r="B129" i="53" a="1"/>
  <c r="B129" i="53"/>
  <c r="A44" i="53" a="1"/>
  <c r="A44" i="53"/>
  <c r="B44" i="53" a="1"/>
  <c r="B44" i="53"/>
  <c r="A45" i="53" a="1"/>
  <c r="A45" i="53"/>
  <c r="B45" i="53" a="1"/>
  <c r="B45" i="53"/>
  <c r="A46" i="53" a="1"/>
  <c r="A46" i="53"/>
  <c r="B46" i="53" a="1"/>
  <c r="B46" i="53"/>
  <c r="A47" i="53" a="1"/>
  <c r="A47" i="53"/>
  <c r="B47" i="53" a="1"/>
  <c r="B47" i="53"/>
  <c r="A48" i="53" a="1"/>
  <c r="A48" i="53"/>
  <c r="B48" i="53" a="1"/>
  <c r="B48" i="53"/>
  <c r="A49" i="53" a="1"/>
  <c r="A49" i="53"/>
  <c r="B49" i="53" a="1"/>
  <c r="B49" i="53"/>
  <c r="A50" i="53" a="1"/>
  <c r="A50" i="53"/>
  <c r="B50" i="53" a="1"/>
  <c r="B50" i="53"/>
  <c r="A51" i="53" a="1"/>
  <c r="A51" i="53"/>
  <c r="B51" i="53" a="1"/>
  <c r="B51" i="53"/>
  <c r="A52" i="53" a="1"/>
  <c r="A52" i="53"/>
  <c r="B52" i="53" a="1"/>
  <c r="B52" i="53"/>
  <c r="A53" i="53" a="1"/>
  <c r="A53" i="53"/>
  <c r="B53" i="53" a="1"/>
  <c r="B53" i="53"/>
  <c r="A54" i="53" a="1"/>
  <c r="A54" i="53"/>
  <c r="B54" i="53" a="1"/>
  <c r="B54" i="53"/>
  <c r="A55" i="53" a="1"/>
  <c r="A55" i="53"/>
  <c r="B55" i="53" a="1"/>
  <c r="B55" i="53"/>
  <c r="A56" i="53" a="1"/>
  <c r="A56" i="53"/>
  <c r="B56" i="53" a="1"/>
  <c r="B56" i="53"/>
  <c r="A57" i="53" a="1"/>
  <c r="A57" i="53"/>
  <c r="B57" i="53" a="1"/>
  <c r="B57" i="53"/>
  <c r="A58" i="53" a="1"/>
  <c r="A58" i="53"/>
  <c r="B58" i="53" a="1"/>
  <c r="B58" i="53"/>
  <c r="A59" i="53" a="1"/>
  <c r="A59" i="53"/>
  <c r="B59" i="53" a="1"/>
  <c r="B59" i="53"/>
  <c r="A60" i="53" a="1"/>
  <c r="A60" i="53"/>
  <c r="B60" i="53" a="1"/>
  <c r="B60" i="53"/>
  <c r="A61" i="53" a="1"/>
  <c r="A61" i="53"/>
  <c r="B61" i="53" a="1"/>
  <c r="B61" i="53"/>
  <c r="A62" i="53" a="1"/>
  <c r="A62" i="53"/>
  <c r="B62" i="53" a="1"/>
  <c r="B62" i="53"/>
  <c r="A63" i="53" a="1"/>
  <c r="A63" i="53"/>
  <c r="B63" i="53" a="1"/>
  <c r="B63" i="53"/>
  <c r="A64" i="53" a="1"/>
  <c r="A64" i="53"/>
  <c r="B64" i="53" a="1"/>
  <c r="B64" i="53"/>
  <c r="A65" i="53" a="1"/>
  <c r="A65" i="53"/>
  <c r="B65" i="53" a="1"/>
  <c r="B65" i="53"/>
  <c r="A66" i="53" a="1"/>
  <c r="A66" i="53"/>
  <c r="B66" i="53" a="1"/>
  <c r="B66" i="53"/>
  <c r="A67" i="53" a="1"/>
  <c r="A67" i="53"/>
  <c r="B67" i="53" a="1"/>
  <c r="B67" i="53"/>
  <c r="A68" i="53" a="1"/>
  <c r="A68" i="53"/>
  <c r="B68" i="53" a="1"/>
  <c r="B68" i="53"/>
  <c r="A69" i="53" a="1"/>
  <c r="A69" i="53"/>
  <c r="B69" i="53" a="1"/>
  <c r="B69" i="53"/>
  <c r="A70" i="53" a="1"/>
  <c r="A70" i="53"/>
  <c r="B70" i="53" a="1"/>
  <c r="B70" i="53"/>
  <c r="A71" i="53" a="1"/>
  <c r="A71" i="53"/>
  <c r="B71" i="53" a="1"/>
  <c r="B71" i="53"/>
  <c r="A72" i="53" a="1"/>
  <c r="A72" i="53"/>
  <c r="B72" i="53" a="1"/>
  <c r="B72" i="53"/>
  <c r="A73" i="53" a="1"/>
  <c r="A73" i="53"/>
  <c r="B73" i="53" a="1"/>
  <c r="B73" i="53"/>
  <c r="A74" i="53" a="1"/>
  <c r="A74" i="53"/>
  <c r="B74" i="53" a="1"/>
  <c r="B74" i="53"/>
  <c r="A75" i="53" a="1"/>
  <c r="A75" i="53"/>
  <c r="B75" i="53" a="1"/>
  <c r="B75" i="53"/>
  <c r="A76" i="53" a="1"/>
  <c r="A76" i="53"/>
  <c r="B76" i="53" a="1"/>
  <c r="B76" i="53"/>
  <c r="A78" i="53" a="1"/>
  <c r="A78" i="53"/>
  <c r="B78" i="53" a="1"/>
  <c r="B78" i="53"/>
  <c r="A79" i="53" a="1"/>
  <c r="A79" i="53"/>
  <c r="B79" i="53" a="1"/>
  <c r="B79" i="53"/>
  <c r="A2" i="53" a="1"/>
  <c r="A2" i="53"/>
  <c r="B2" i="53" a="1"/>
  <c r="B2" i="53"/>
  <c r="A3" i="53" a="1"/>
  <c r="A3" i="53"/>
  <c r="B3" i="53" a="1"/>
  <c r="B3" i="53"/>
  <c r="A4" i="53" a="1"/>
  <c r="A4" i="53"/>
  <c r="B4" i="53" a="1"/>
  <c r="B4" i="53"/>
  <c r="A5" i="53" a="1"/>
  <c r="A5" i="53"/>
  <c r="B5" i="53" a="1"/>
  <c r="B5" i="53"/>
  <c r="A6" i="53" a="1"/>
  <c r="A6" i="53"/>
  <c r="B6" i="53" a="1"/>
  <c r="B6" i="53"/>
  <c r="A7" i="53" a="1"/>
  <c r="A7" i="53"/>
  <c r="B7" i="53" a="1"/>
  <c r="B7" i="53"/>
  <c r="A8" i="53" a="1"/>
  <c r="A8" i="53"/>
  <c r="B8" i="53" a="1"/>
  <c r="B8" i="53"/>
  <c r="A9" i="53" a="1"/>
  <c r="A9" i="53"/>
  <c r="B9" i="53" a="1"/>
  <c r="B9" i="53"/>
  <c r="A10" i="53" a="1"/>
  <c r="A10" i="53"/>
  <c r="B10" i="53" a="1"/>
  <c r="B10" i="53"/>
  <c r="A11" i="53" a="1"/>
  <c r="A11" i="53"/>
  <c r="B11" i="53" a="1"/>
  <c r="B11" i="53"/>
  <c r="A12" i="53" a="1"/>
  <c r="A12" i="53"/>
  <c r="B12" i="53" a="1"/>
  <c r="B12" i="53"/>
  <c r="A13" i="53" a="1"/>
  <c r="A13" i="53"/>
  <c r="B13" i="53" a="1"/>
  <c r="B13" i="53"/>
  <c r="A14" i="53" a="1"/>
  <c r="A14" i="53"/>
  <c r="B14" i="53" a="1"/>
  <c r="B14" i="53"/>
  <c r="A15" i="53" a="1"/>
  <c r="A15" i="53"/>
  <c r="B15" i="53" a="1"/>
  <c r="B15" i="53"/>
  <c r="A16" i="53" a="1"/>
  <c r="A16" i="53"/>
  <c r="B16" i="53" a="1"/>
  <c r="B16" i="53"/>
  <c r="A17" i="53" a="1"/>
  <c r="A17" i="53"/>
  <c r="B17" i="53" a="1"/>
  <c r="B17" i="53"/>
  <c r="A18" i="53" a="1"/>
  <c r="A18" i="53"/>
  <c r="B18" i="53" a="1"/>
  <c r="B18" i="53"/>
  <c r="A19" i="53" a="1"/>
  <c r="A19" i="53"/>
  <c r="B19" i="53" a="1"/>
  <c r="B19" i="53"/>
  <c r="A20" i="53" a="1"/>
  <c r="A20" i="53"/>
  <c r="B20" i="53" a="1"/>
  <c r="B20" i="53"/>
  <c r="A21" i="53" a="1"/>
  <c r="A21" i="53"/>
  <c r="B21" i="53" a="1"/>
  <c r="B21" i="53"/>
  <c r="A22" i="53" a="1"/>
  <c r="A22" i="53"/>
  <c r="B22" i="53" a="1"/>
  <c r="B22" i="53"/>
  <c r="A23" i="53" a="1"/>
  <c r="A23" i="53"/>
  <c r="B23" i="53" a="1"/>
  <c r="B23" i="53"/>
  <c r="A24" i="53" a="1"/>
  <c r="A24" i="53"/>
  <c r="B24" i="53" a="1"/>
  <c r="B24" i="53"/>
  <c r="A25" i="53" a="1"/>
  <c r="A25" i="53"/>
  <c r="B25" i="53" a="1"/>
  <c r="B25" i="53"/>
  <c r="A26" i="53" a="1"/>
  <c r="A26" i="53"/>
  <c r="B26" i="53" a="1"/>
  <c r="B26" i="53"/>
  <c r="A27" i="53" a="1"/>
  <c r="A27" i="53"/>
  <c r="B27" i="53" a="1"/>
  <c r="B27" i="53"/>
  <c r="A28" i="53" a="1"/>
  <c r="A28" i="53"/>
  <c r="B28" i="53" a="1"/>
  <c r="B28" i="53"/>
  <c r="A29" i="53" a="1"/>
  <c r="A29" i="53"/>
  <c r="B29" i="53" a="1"/>
  <c r="B29" i="53"/>
  <c r="A30" i="53" a="1"/>
  <c r="A30" i="53"/>
  <c r="B30" i="53" a="1"/>
  <c r="B30" i="53"/>
  <c r="A31" i="53" a="1"/>
  <c r="A31" i="53"/>
  <c r="B31" i="53" a="1"/>
  <c r="B31" i="53"/>
  <c r="A32" i="53" a="1"/>
  <c r="A32" i="53"/>
  <c r="B32" i="53" a="1"/>
  <c r="B32" i="53"/>
  <c r="A33" i="53" a="1"/>
  <c r="A33" i="53"/>
  <c r="B33" i="53" a="1"/>
  <c r="B33" i="53"/>
  <c r="A34" i="53" a="1"/>
  <c r="A34" i="53"/>
  <c r="B34" i="53" a="1"/>
  <c r="B34" i="53"/>
  <c r="S32" i="74"/>
  <c r="S33" i="74"/>
  <c r="S34" i="74"/>
  <c r="S35" i="74"/>
  <c r="S36" i="74"/>
  <c r="P40" i="74"/>
  <c r="KE7" i="31"/>
  <c r="AK184" i="58"/>
  <c r="AJ184" i="58"/>
  <c r="A71" i="74" a="1"/>
  <c r="A71" i="74" s="1"/>
  <c r="A1" i="74" a="1"/>
  <c r="A1" i="74" s="1"/>
  <c r="AD54" i="74"/>
  <c r="AD53" i="74"/>
  <c r="AD50" i="74"/>
  <c r="AD49" i="74"/>
  <c r="AD51" i="74" s="1"/>
  <c r="AC44" i="74"/>
  <c r="AC43" i="74"/>
  <c r="AC42" i="74"/>
  <c r="A36" i="74" a="1"/>
  <c r="A36" i="74" s="1"/>
  <c r="AC41" i="74"/>
  <c r="AC40" i="74"/>
  <c r="AC39" i="74"/>
  <c r="AG39" i="74"/>
  <c r="AC38" i="74"/>
  <c r="AC37" i="74"/>
  <c r="AC36" i="74"/>
  <c r="AC35" i="74"/>
  <c r="AH31" i="74"/>
  <c r="AL26" i="74"/>
  <c r="AG23" i="74"/>
  <c r="X13" i="74"/>
  <c r="X11" i="74"/>
  <c r="X6" i="74"/>
  <c r="X5" i="74"/>
  <c r="W4" i="74"/>
  <c r="KD45" i="31"/>
  <c r="Q6" i="23"/>
  <c r="AJ74" i="58"/>
  <c r="AK74" i="58"/>
  <c r="AJ79" i="58"/>
  <c r="AK79" i="58"/>
  <c r="AJ68" i="58"/>
  <c r="AK68" i="58"/>
  <c r="AJ72" i="58"/>
  <c r="AK72" i="58"/>
  <c r="AJ81" i="58"/>
  <c r="AK81" i="58"/>
  <c r="AJ77" i="58"/>
  <c r="AK77" i="58"/>
  <c r="AJ75" i="58"/>
  <c r="AK75" i="58"/>
  <c r="AJ66" i="58"/>
  <c r="AK66" i="58"/>
  <c r="AJ67" i="58"/>
  <c r="AK67" i="58"/>
  <c r="AJ80" i="58"/>
  <c r="AK80" i="58"/>
  <c r="AJ73" i="58"/>
  <c r="AK73" i="58"/>
  <c r="AJ117" i="58"/>
  <c r="AK117" i="58"/>
  <c r="AJ78" i="58"/>
  <c r="AK78" i="58"/>
  <c r="AJ71" i="58"/>
  <c r="AK71" i="58"/>
  <c r="AJ69" i="58"/>
  <c r="AK69" i="58"/>
  <c r="AJ82" i="58"/>
  <c r="AK82" i="58"/>
  <c r="AJ106" i="58"/>
  <c r="AK106" i="58"/>
  <c r="M43" i="23"/>
  <c r="B80" i="23" a="1"/>
  <c r="B80" i="23"/>
  <c r="A80" i="23" a="1"/>
  <c r="A80" i="23"/>
  <c r="AJ138" i="58"/>
  <c r="AK138" i="58"/>
  <c r="AJ140" i="58"/>
  <c r="AK140" i="58"/>
  <c r="AJ134" i="58"/>
  <c r="AK134" i="58"/>
  <c r="AJ127" i="58"/>
  <c r="AK127" i="58"/>
  <c r="AJ126" i="58"/>
  <c r="AK126" i="58"/>
  <c r="AJ128" i="58"/>
  <c r="AK128" i="58"/>
  <c r="AJ119" i="58"/>
  <c r="AK119" i="58"/>
  <c r="AJ118" i="58"/>
  <c r="AK118" i="58"/>
  <c r="AJ108" i="58"/>
  <c r="AK108" i="58"/>
  <c r="AJ110" i="58"/>
  <c r="AK110" i="58"/>
  <c r="AJ109" i="58"/>
  <c r="AK109" i="58"/>
  <c r="AJ105" i="58"/>
  <c r="AK105" i="58"/>
  <c r="AJ99" i="58"/>
  <c r="AK99" i="58"/>
  <c r="AJ102" i="58"/>
  <c r="AK102" i="58"/>
  <c r="AJ94" i="58"/>
  <c r="AK94" i="58"/>
  <c r="AJ93" i="58"/>
  <c r="AK93" i="58"/>
  <c r="AJ97" i="58"/>
  <c r="AK97" i="58"/>
  <c r="AJ91" i="58"/>
  <c r="AK91" i="58"/>
  <c r="AJ85" i="58"/>
  <c r="AK85" i="58"/>
  <c r="AJ84" i="58"/>
  <c r="AK84" i="58"/>
  <c r="AJ76" i="58"/>
  <c r="AK76" i="58"/>
  <c r="AG2" i="74" l="1" a="1"/>
  <c r="AG2" i="74" s="1"/>
  <c r="AH2" i="74" a="1"/>
  <c r="AH2" i="74" s="1"/>
  <c r="AI2" i="74" a="1"/>
  <c r="AI2" i="74" s="1"/>
  <c r="BG10" i="74"/>
  <c r="AG10" i="74" a="1"/>
  <c r="AG10" i="74" s="1"/>
  <c r="AH10" i="74" a="1"/>
  <c r="AH10" i="74" s="1"/>
  <c r="AI10" i="74" a="1"/>
  <c r="AI10" i="74" s="1"/>
  <c r="AK10" i="74" a="1"/>
  <c r="AK10" i="74" s="1"/>
  <c r="AL10" i="74" a="1"/>
  <c r="AL10" i="74" s="1"/>
  <c r="AM10" i="74" a="1"/>
  <c r="AM10" i="74" s="1"/>
  <c r="AN10" i="74" a="1"/>
  <c r="AN10" i="74" s="1"/>
  <c r="AO10" i="74" a="1"/>
  <c r="AO10" i="74" s="1"/>
  <c r="AP10" i="74" a="1"/>
  <c r="AP10" i="74" s="1"/>
  <c r="W10" i="74"/>
  <c r="LY34" i="31"/>
  <c r="NA13" i="31"/>
  <c r="MU13" i="31"/>
  <c r="MM13" i="31"/>
  <c r="MC13" i="31"/>
  <c r="LZ13" i="31"/>
  <c r="MY34" i="31"/>
  <c r="MX34" i="31"/>
  <c r="MW34" i="31"/>
  <c r="MV34" i="31"/>
  <c r="MO34" i="31"/>
  <c r="MI34" i="31"/>
  <c r="MH34" i="31"/>
  <c r="MG34" i="31"/>
  <c r="MF34" i="31"/>
  <c r="MK13" i="31"/>
  <c r="AM8" i="74" a="1"/>
  <c r="AM8" i="74" s="1"/>
  <c r="AM11" i="74" a="1"/>
  <c r="AM11" i="74" s="1"/>
  <c r="AM9" i="74" a="1"/>
  <c r="AM9" i="74" s="1"/>
  <c r="AM7" i="74" a="1"/>
  <c r="AM7" i="74" s="1"/>
  <c r="AD55" i="74"/>
  <c r="KI34" i="31"/>
  <c r="MZ19" i="31"/>
  <c r="MR19" i="31"/>
  <c r="MJ19" i="31"/>
  <c r="MA19" i="31"/>
  <c r="MY19" i="31"/>
  <c r="MQ19" i="31"/>
  <c r="MI19" i="31"/>
  <c r="LZ19" i="31"/>
  <c r="MZ13" i="31"/>
  <c r="MR13" i="31"/>
  <c r="MJ13" i="31"/>
  <c r="MB13" i="31"/>
  <c r="MF115" i="31"/>
  <c r="MG115" i="31" s="1"/>
  <c r="LY19" i="31"/>
  <c r="MX19" i="31"/>
  <c r="MP19" i="31"/>
  <c r="MH19" i="31"/>
  <c r="MV13" i="31"/>
  <c r="MN13" i="31"/>
  <c r="MF13" i="31"/>
  <c r="MY13" i="31"/>
  <c r="MQ13" i="31"/>
  <c r="MI13" i="31"/>
  <c r="MA13" i="31"/>
  <c r="MW19" i="31"/>
  <c r="MO19" i="31"/>
  <c r="MG19" i="31"/>
  <c r="MD13" i="31"/>
  <c r="LN34" i="31"/>
  <c r="MT13" i="31"/>
  <c r="ML13" i="31"/>
  <c r="MW13" i="31"/>
  <c r="MO13" i="31"/>
  <c r="MG13" i="31"/>
  <c r="MV19" i="31"/>
  <c r="MN19" i="31"/>
  <c r="MF19" i="31"/>
  <c r="MU19" i="31"/>
  <c r="MM19" i="31"/>
  <c r="ME19" i="31"/>
  <c r="MM115" i="31"/>
  <c r="MN115" i="31" s="1"/>
  <c r="MO115" i="31" s="1"/>
  <c r="LN13" i="31"/>
  <c r="Q35" i="23"/>
  <c r="AI28" i="74" a="1"/>
  <c r="AI28" i="74" s="1"/>
  <c r="AI29" i="74" a="1"/>
  <c r="AI29" i="74" s="1"/>
  <c r="AI30" i="74" a="1"/>
  <c r="AI30" i="74" s="1"/>
  <c r="AI31" i="74" a="1"/>
  <c r="AI31" i="74" s="1"/>
  <c r="AI32" i="74" a="1"/>
  <c r="AI32" i="74" s="1"/>
  <c r="AI33" i="74" a="1"/>
  <c r="AI33" i="74" s="1"/>
  <c r="AI34" i="74" a="1"/>
  <c r="AI34" i="74" s="1"/>
  <c r="AI35" i="74" a="1"/>
  <c r="AI35" i="74" s="1"/>
  <c r="AI36" i="74" a="1"/>
  <c r="AI36" i="74" s="1"/>
  <c r="AI37" i="74" a="1"/>
  <c r="AI37" i="74" s="1"/>
  <c r="AI27" i="74" a="1"/>
  <c r="AI27" i="74" s="1"/>
  <c r="AI18" i="74" a="1"/>
  <c r="AI18" i="74" s="1"/>
  <c r="AI19" i="74" a="1"/>
  <c r="AI19" i="74" s="1"/>
  <c r="AI3" i="74" a="1"/>
  <c r="AI3" i="74" s="1"/>
  <c r="AI4" i="74" a="1"/>
  <c r="AI4" i="74" s="1"/>
  <c r="AI5" i="74" a="1"/>
  <c r="AI5" i="74" s="1"/>
  <c r="AI6" i="74" a="1"/>
  <c r="AI6" i="74" s="1"/>
  <c r="AI7" i="74" a="1"/>
  <c r="AI7" i="74" s="1"/>
  <c r="AI8" i="74" a="1"/>
  <c r="AI8" i="74" s="1"/>
  <c r="AI9" i="74" a="1"/>
  <c r="AI9" i="74" s="1"/>
  <c r="AI11" i="74" a="1"/>
  <c r="AI11" i="74" s="1"/>
  <c r="MB40" i="31"/>
  <c r="MB16" i="2" s="1"/>
  <c r="MB19" i="2" s="1"/>
  <c r="MA40" i="31"/>
  <c r="MA16" i="2" s="1"/>
  <c r="MA19" i="2" s="1"/>
  <c r="W41" i="74"/>
  <c r="W42" i="74"/>
  <c r="W43" i="74"/>
  <c r="W44" i="74"/>
  <c r="W45" i="74"/>
  <c r="W46" i="74"/>
  <c r="W47" i="74"/>
  <c r="W40" i="74"/>
  <c r="W5" i="74"/>
  <c r="W7" i="74"/>
  <c r="AB29" i="74" s="1"/>
  <c r="AD29" i="74" s="1"/>
  <c r="W8" i="74"/>
  <c r="W9" i="74"/>
  <c r="W11" i="74"/>
  <c r="AB40" i="74" s="1"/>
  <c r="AD40" i="74" s="1"/>
  <c r="W12" i="74"/>
  <c r="AB41" i="74" s="1"/>
  <c r="AD41" i="74" s="1"/>
  <c r="W13" i="74"/>
  <c r="AB39" i="74" s="1"/>
  <c r="AD39" i="74" s="1"/>
  <c r="W14" i="74"/>
  <c r="W15" i="74"/>
  <c r="W16" i="74"/>
  <c r="W17" i="74"/>
  <c r="W18" i="74"/>
  <c r="W19" i="74"/>
  <c r="W20" i="74"/>
  <c r="AB42" i="74" s="1"/>
  <c r="AD42" i="74" s="1"/>
  <c r="W21" i="74"/>
  <c r="AB43" i="74" s="1"/>
  <c r="AD43" i="74" s="1"/>
  <c r="W22" i="74"/>
  <c r="AB44" i="74" s="1"/>
  <c r="AD44" i="74" s="1"/>
  <c r="W23" i="74"/>
  <c r="W24" i="74"/>
  <c r="AB35" i="74" s="1"/>
  <c r="AD35" i="74" s="1"/>
  <c r="W25" i="74"/>
  <c r="AB36" i="74" s="1"/>
  <c r="AD36" i="74" s="1"/>
  <c r="W26" i="74"/>
  <c r="W27" i="74"/>
  <c r="AB37" i="74" s="1"/>
  <c r="AD37" i="74" s="1"/>
  <c r="W28" i="74"/>
  <c r="AB38" i="74" s="1"/>
  <c r="AD38" i="74" s="1"/>
  <c r="W29" i="74"/>
  <c r="W30" i="74"/>
  <c r="W31" i="74"/>
  <c r="W32" i="74"/>
  <c r="W33" i="74"/>
  <c r="W34" i="74"/>
  <c r="W35" i="74"/>
  <c r="W6" i="74"/>
  <c r="AB28" i="74" s="1"/>
  <c r="AD28" i="74" s="1"/>
  <c r="AH22" i="74" a="1"/>
  <c r="AH22" i="74" s="1"/>
  <c r="AH21" i="74" a="1"/>
  <c r="AH21" i="74" s="1"/>
  <c r="AH20" i="74" a="1"/>
  <c r="AH20" i="74" s="1"/>
  <c r="LN19" i="31"/>
  <c r="AD57" i="74"/>
  <c r="AI12" i="75" a="1"/>
  <c r="AI12" i="75" s="1"/>
  <c r="AI20" i="75" a="1"/>
  <c r="AI20" i="75" s="1"/>
  <c r="AI23" i="75" a="1"/>
  <c r="AI23" i="75" s="1"/>
  <c r="AI37" i="75" a="1"/>
  <c r="AI37" i="75" s="1"/>
  <c r="AI8" i="75" a="1"/>
  <c r="AI8" i="75" s="1"/>
  <c r="AI14" i="75" a="1"/>
  <c r="AI14" i="75" s="1"/>
  <c r="AI22" i="75" a="1"/>
  <c r="AI22" i="75" s="1"/>
  <c r="AI1" i="75" s="1"/>
  <c r="AI36" i="75" a="1"/>
  <c r="AI36" i="75" s="1"/>
  <c r="AI40" i="75" a="1"/>
  <c r="AI40" i="75" s="1"/>
  <c r="AI39" i="75" a="1"/>
  <c r="AI39" i="75" s="1"/>
  <c r="AI16" i="75" a="1"/>
  <c r="AI16" i="75" s="1"/>
  <c r="AI21" i="75" a="1"/>
  <c r="AI21" i="75" s="1"/>
  <c r="AI24" i="75" a="1"/>
  <c r="AI24" i="75" s="1"/>
  <c r="AI27" i="75" a="1"/>
  <c r="AI27" i="75" s="1"/>
  <c r="AI38" i="75" a="1"/>
  <c r="AI38" i="75" s="1"/>
  <c r="Q33" i="23"/>
  <c r="A40" i="23" a="1"/>
  <c r="A40" i="23" s="1"/>
  <c r="E45" i="74"/>
  <c r="AM17" i="74"/>
  <c r="AH11" i="74" a="1"/>
  <c r="AH11" i="74" s="1"/>
  <c r="AH9" i="74" a="1"/>
  <c r="AH9" i="74" s="1"/>
  <c r="AH8" i="74" a="1"/>
  <c r="AH8" i="74" s="1"/>
  <c r="AH6" i="74" a="1"/>
  <c r="AH6" i="74" s="1"/>
  <c r="AI21" i="74" a="1"/>
  <c r="AI21" i="74" s="1"/>
  <c r="AK22" i="74" a="1"/>
  <c r="AK22" i="74" s="1"/>
  <c r="AK23" i="74" a="1"/>
  <c r="AK23" i="74" s="1"/>
  <c r="AK24" i="74" a="1"/>
  <c r="AK24" i="74" s="1"/>
  <c r="AK25" i="74" a="1"/>
  <c r="AK25" i="74" s="1"/>
  <c r="AK26" i="74" a="1"/>
  <c r="AK26" i="74" s="1"/>
  <c r="AK27" i="74" a="1"/>
  <c r="AK27" i="74" s="1"/>
  <c r="AK28" i="74" a="1"/>
  <c r="AK28" i="74" s="1"/>
  <c r="BG37" i="74"/>
  <c r="BG39" i="74"/>
  <c r="BG42" i="74"/>
  <c r="BG8" i="74"/>
  <c r="BG11" i="74"/>
  <c r="BG12" i="74"/>
  <c r="BG13" i="74"/>
  <c r="BG15" i="74"/>
  <c r="BG32" i="74"/>
  <c r="BG30" i="74"/>
  <c r="BG29" i="74"/>
  <c r="BG28" i="74"/>
  <c r="BG27" i="74"/>
  <c r="BG26" i="74"/>
  <c r="BG25" i="74"/>
  <c r="BG24" i="74"/>
  <c r="BG23" i="74"/>
  <c r="BG22" i="74"/>
  <c r="BG21" i="74"/>
  <c r="BG20" i="74"/>
  <c r="BG19" i="74"/>
  <c r="BG18" i="74"/>
  <c r="BG17" i="74"/>
  <c r="BG34" i="74"/>
  <c r="BG33" i="74"/>
  <c r="BG31" i="74"/>
  <c r="BG2" i="74"/>
  <c r="BG3" i="74"/>
  <c r="BG4" i="74"/>
  <c r="BG5" i="74"/>
  <c r="BG6" i="74"/>
  <c r="BG7" i="74"/>
  <c r="BG9" i="74"/>
  <c r="BG14" i="74"/>
  <c r="BG16" i="74"/>
  <c r="BG40" i="74"/>
  <c r="BG41" i="74"/>
  <c r="BG43" i="74"/>
  <c r="BG44" i="74"/>
  <c r="BG47" i="74"/>
  <c r="BG49" i="74"/>
  <c r="BG50" i="74"/>
  <c r="BG51" i="74"/>
  <c r="BG45" i="74"/>
  <c r="BG46" i="74"/>
  <c r="BG48" i="74"/>
  <c r="E57" i="23"/>
  <c r="BG38" i="74"/>
  <c r="AF54" i="75" a="1"/>
  <c r="AF54" i="75" s="1"/>
  <c r="AE54" i="75" a="1"/>
  <c r="AE54" i="75" s="1"/>
  <c r="AD54" i="75" a="1"/>
  <c r="AD54" i="75" s="1"/>
  <c r="AC54" i="75" a="1"/>
  <c r="AC54" i="75" s="1"/>
  <c r="AB54" i="75" a="1"/>
  <c r="AB54" i="75" s="1"/>
  <c r="AA54" i="75" a="1"/>
  <c r="AA54" i="75" s="1"/>
  <c r="AF53" i="75" a="1"/>
  <c r="AF53" i="75" s="1"/>
  <c r="AE53" i="75" a="1"/>
  <c r="AE53" i="75" s="1"/>
  <c r="AD53" i="75" a="1"/>
  <c r="AD53" i="75" s="1"/>
  <c r="AC53" i="75" a="1"/>
  <c r="AC53" i="75" s="1"/>
  <c r="AB53" i="75" a="1"/>
  <c r="AB53" i="75" s="1"/>
  <c r="AA53" i="75" a="1"/>
  <c r="AA53" i="75" s="1"/>
  <c r="AF52" i="75" a="1"/>
  <c r="AF52" i="75" s="1"/>
  <c r="AE52" i="75" a="1"/>
  <c r="AE52" i="75" s="1"/>
  <c r="AD52" i="75" a="1"/>
  <c r="AD52" i="75" s="1"/>
  <c r="AC52" i="75" a="1"/>
  <c r="AC52" i="75" s="1"/>
  <c r="AB52" i="75" a="1"/>
  <c r="AB52" i="75" s="1"/>
  <c r="AA52" i="75" a="1"/>
  <c r="AA52" i="75" s="1"/>
  <c r="AF51" i="75" a="1"/>
  <c r="AF51" i="75" s="1"/>
  <c r="AE51" i="75" a="1"/>
  <c r="AE51" i="75" s="1"/>
  <c r="AD51" i="75" a="1"/>
  <c r="AD51" i="75" s="1"/>
  <c r="AC51" i="75" a="1"/>
  <c r="AC51" i="75" s="1"/>
  <c r="AB51" i="75" a="1"/>
  <c r="AB51" i="75" s="1"/>
  <c r="AA51" i="75" a="1"/>
  <c r="AA51" i="75" s="1"/>
  <c r="AF50" i="75" a="1"/>
  <c r="AF50" i="75" s="1"/>
  <c r="AE50" i="75" a="1"/>
  <c r="AE50" i="75" s="1"/>
  <c r="AD50" i="75" a="1"/>
  <c r="AD50" i="75" s="1"/>
  <c r="AC50" i="75" a="1"/>
  <c r="AC50" i="75" s="1"/>
  <c r="AB50" i="75" a="1"/>
  <c r="AB50" i="75" s="1"/>
  <c r="AA50" i="75" a="1"/>
  <c r="AA50" i="75" s="1"/>
  <c r="AF49" i="75" a="1"/>
  <c r="AF49" i="75" s="1"/>
  <c r="AE49" i="75" a="1"/>
  <c r="AE49" i="75" s="1"/>
  <c r="AD49" i="75" a="1"/>
  <c r="AD49" i="75" s="1"/>
  <c r="AC49" i="75" a="1"/>
  <c r="AC49" i="75" s="1"/>
  <c r="AB49" i="75" a="1"/>
  <c r="AB49" i="75" s="1"/>
  <c r="AA49" i="75" a="1"/>
  <c r="AA49" i="75" s="1"/>
  <c r="AF48" i="75" a="1"/>
  <c r="AF48" i="75" s="1"/>
  <c r="AE48" i="75" a="1"/>
  <c r="AE48" i="75" s="1"/>
  <c r="AD48" i="75" a="1"/>
  <c r="AD48" i="75" s="1"/>
  <c r="AC48" i="75" a="1"/>
  <c r="AC48" i="75" s="1"/>
  <c r="AB48" i="75" a="1"/>
  <c r="AB48" i="75" s="1"/>
  <c r="AA48" i="75" a="1"/>
  <c r="AA48" i="75" s="1"/>
  <c r="AF47" i="75" a="1"/>
  <c r="AF47" i="75" s="1"/>
  <c r="AE47" i="75" a="1"/>
  <c r="AE47" i="75" s="1"/>
  <c r="AD47" i="75" a="1"/>
  <c r="AD47" i="75" s="1"/>
  <c r="AC47" i="75" a="1"/>
  <c r="AC47" i="75" s="1"/>
  <c r="AB47" i="75" a="1"/>
  <c r="AB47" i="75" s="1"/>
  <c r="AA47" i="75" a="1"/>
  <c r="AA47" i="75" s="1"/>
  <c r="AF46" i="75" a="1"/>
  <c r="AF46" i="75" s="1"/>
  <c r="AE46" i="75" a="1"/>
  <c r="AE46" i="75" s="1"/>
  <c r="AD46" i="75" a="1"/>
  <c r="AD46" i="75" s="1"/>
  <c r="AC46" i="75" a="1"/>
  <c r="AC46" i="75" s="1"/>
  <c r="AB46" i="75" a="1"/>
  <c r="AB46" i="75" s="1"/>
  <c r="AA46" i="75" a="1"/>
  <c r="AA46" i="75" s="1"/>
  <c r="AF45" i="75" a="1"/>
  <c r="AF45" i="75" s="1"/>
  <c r="AE45" i="75" a="1"/>
  <c r="AE45" i="75" s="1"/>
  <c r="AD45" i="75" a="1"/>
  <c r="AD45" i="75" s="1"/>
  <c r="AC45" i="75" a="1"/>
  <c r="AC45" i="75" s="1"/>
  <c r="AB45" i="75" a="1"/>
  <c r="AB45" i="75" s="1"/>
  <c r="AA45" i="75" a="1"/>
  <c r="AA45" i="75" s="1"/>
  <c r="AF44" i="75" a="1"/>
  <c r="AF44" i="75" s="1"/>
  <c r="AE44" i="75" a="1"/>
  <c r="AE44" i="75" s="1"/>
  <c r="AD44" i="75" a="1"/>
  <c r="AD44" i="75" s="1"/>
  <c r="AC44" i="75" a="1"/>
  <c r="AC44" i="75" s="1"/>
  <c r="AB44" i="75" a="1"/>
  <c r="AB44" i="75" s="1"/>
  <c r="AA44" i="75" a="1"/>
  <c r="AA44" i="75" s="1"/>
  <c r="AF43" i="75" a="1"/>
  <c r="AF43" i="75" s="1"/>
  <c r="AE43" i="75" a="1"/>
  <c r="AE43" i="75" s="1"/>
  <c r="AD43" i="75" a="1"/>
  <c r="AD43" i="75" s="1"/>
  <c r="AC43" i="75" a="1"/>
  <c r="AC43" i="75" s="1"/>
  <c r="AB43" i="75" a="1"/>
  <c r="AB43" i="75" s="1"/>
  <c r="AA43" i="75" a="1"/>
  <c r="AA43" i="75" s="1"/>
  <c r="AH41" i="75" a="1"/>
  <c r="AH41" i="75" s="1"/>
  <c r="AF41" i="75" a="1"/>
  <c r="AF41" i="75" s="1"/>
  <c r="AE41" i="75" a="1"/>
  <c r="AE41" i="75" s="1"/>
  <c r="AD41" i="75" a="1"/>
  <c r="AD41" i="75" s="1"/>
  <c r="AC41" i="75" a="1"/>
  <c r="AC41" i="75" s="1"/>
  <c r="AB41" i="75" a="1"/>
  <c r="AB41" i="75" s="1"/>
  <c r="AA41" i="75" a="1"/>
  <c r="AA41" i="75" s="1"/>
  <c r="AH40" i="75" a="1"/>
  <c r="AH40" i="75" s="1"/>
  <c r="AF40" i="75" a="1"/>
  <c r="AF40" i="75" s="1"/>
  <c r="AE40" i="75" a="1"/>
  <c r="AE40" i="75" s="1"/>
  <c r="AD40" i="75" a="1"/>
  <c r="AD40" i="75" s="1"/>
  <c r="AC40" i="75" a="1"/>
  <c r="AC40" i="75" s="1"/>
  <c r="AB40" i="75" a="1"/>
  <c r="AB40" i="75" s="1"/>
  <c r="AA40" i="75" a="1"/>
  <c r="AA40" i="75" s="1"/>
  <c r="AH39" i="75" a="1"/>
  <c r="AH39" i="75" s="1"/>
  <c r="AF39" i="75" a="1"/>
  <c r="AF39" i="75" s="1"/>
  <c r="AE39" i="75" a="1"/>
  <c r="AE39" i="75" s="1"/>
  <c r="AD39" i="75" a="1"/>
  <c r="AD39" i="75" s="1"/>
  <c r="AC39" i="75" a="1"/>
  <c r="AC39" i="75" s="1"/>
  <c r="AB39" i="75" a="1"/>
  <c r="AB39" i="75" s="1"/>
  <c r="AA39" i="75" a="1"/>
  <c r="AA39" i="75" s="1"/>
  <c r="AH38" i="75" a="1"/>
  <c r="AH38" i="75" s="1"/>
  <c r="AF38" i="75" a="1"/>
  <c r="AF38" i="75" s="1"/>
  <c r="AE38" i="75" a="1"/>
  <c r="AE38" i="75" s="1"/>
  <c r="AD38" i="75" a="1"/>
  <c r="AD38" i="75" s="1"/>
  <c r="AC38" i="75" a="1"/>
  <c r="AC38" i="75" s="1"/>
  <c r="AB38" i="75" a="1"/>
  <c r="AB38" i="75" s="1"/>
  <c r="AA38" i="75" a="1"/>
  <c r="AA38" i="75" s="1"/>
  <c r="AH37" i="75" a="1"/>
  <c r="AH37" i="75" s="1"/>
  <c r="AF37" i="75" a="1"/>
  <c r="AF37" i="75" s="1"/>
  <c r="AE37" i="75" a="1"/>
  <c r="AE37" i="75" s="1"/>
  <c r="AD37" i="75" a="1"/>
  <c r="AD37" i="75" s="1"/>
  <c r="AC37" i="75" a="1"/>
  <c r="AC37" i="75" s="1"/>
  <c r="AB37" i="75" a="1"/>
  <c r="AB37" i="75" s="1"/>
  <c r="AA37" i="75" a="1"/>
  <c r="AA37" i="75" s="1"/>
  <c r="AH36" i="75" a="1"/>
  <c r="AH36" i="75" s="1"/>
  <c r="AE36" i="75" a="1"/>
  <c r="AE36" i="75" s="1"/>
  <c r="AD36" i="75" a="1"/>
  <c r="AD36" i="75" s="1"/>
  <c r="AC36" i="75" a="1"/>
  <c r="AC36" i="75" s="1"/>
  <c r="AB36" i="75" a="1"/>
  <c r="AB36" i="75" s="1"/>
  <c r="AA36" i="75" a="1"/>
  <c r="AA36" i="75" s="1"/>
  <c r="AH35" i="75" a="1"/>
  <c r="AH35" i="75" s="1"/>
  <c r="AF35" i="75" a="1"/>
  <c r="AF35" i="75" s="1"/>
  <c r="AE35" i="75" a="1"/>
  <c r="AE35" i="75" s="1"/>
  <c r="AD35" i="75" a="1"/>
  <c r="AD35" i="75" s="1"/>
  <c r="AC35" i="75" a="1"/>
  <c r="AC35" i="75" s="1"/>
  <c r="AB35" i="75" a="1"/>
  <c r="AB35" i="75" s="1"/>
  <c r="AA35" i="75" a="1"/>
  <c r="AA35" i="75" s="1"/>
  <c r="AH34" i="75" a="1"/>
  <c r="AH34" i="75" s="1"/>
  <c r="AH33" i="75" a="1"/>
  <c r="AH33" i="75" s="1"/>
  <c r="AD33" i="75" a="1"/>
  <c r="AD33" i="75" s="1"/>
  <c r="AH32" i="75" a="1"/>
  <c r="AH32" i="75" s="1"/>
  <c r="AD32" i="75" a="1"/>
  <c r="AD32" i="75" s="1"/>
  <c r="AH31" i="75" a="1"/>
  <c r="AH31" i="75" s="1"/>
  <c r="AD31" i="75" a="1"/>
  <c r="AD31" i="75" s="1"/>
  <c r="AH30" i="75" a="1"/>
  <c r="AH30" i="75" s="1"/>
  <c r="AG30" i="75" a="1"/>
  <c r="AG30" i="75" s="1"/>
  <c r="AF30" i="75" a="1"/>
  <c r="AF30" i="75" s="1"/>
  <c r="AE30" i="75" a="1"/>
  <c r="AE30" i="75" s="1"/>
  <c r="AD30" i="75" a="1"/>
  <c r="AD30" i="75" s="1"/>
  <c r="AC30" i="75" a="1"/>
  <c r="AC30" i="75" s="1"/>
  <c r="AB30" i="75" a="1"/>
  <c r="AB30" i="75" s="1"/>
  <c r="AA30" i="75" a="1"/>
  <c r="AA30" i="75" s="1"/>
  <c r="AH29" i="75" a="1"/>
  <c r="AH29" i="75" s="1"/>
  <c r="AG29" i="75" a="1"/>
  <c r="AG29" i="75" s="1"/>
  <c r="AF29" i="75" a="1"/>
  <c r="AF29" i="75" s="1"/>
  <c r="AE29" i="75" a="1"/>
  <c r="AE29" i="75" s="1"/>
  <c r="AD29" i="75" a="1"/>
  <c r="AD29" i="75" s="1"/>
  <c r="AC29" i="75" a="1"/>
  <c r="AC29" i="75" s="1"/>
  <c r="AB29" i="75" a="1"/>
  <c r="AB29" i="75" s="1"/>
  <c r="AA29" i="75" a="1"/>
  <c r="AA29" i="75" s="1"/>
  <c r="AH28" i="75" a="1"/>
  <c r="AH28" i="75" s="1"/>
  <c r="AG28" i="75" a="1"/>
  <c r="AG28" i="75" s="1"/>
  <c r="AF28" i="75" a="1"/>
  <c r="AF28" i="75" s="1"/>
  <c r="AE28" i="75" a="1"/>
  <c r="AE28" i="75" s="1"/>
  <c r="AD28" i="75" a="1"/>
  <c r="AD28" i="75" s="1"/>
  <c r="AC28" i="75" a="1"/>
  <c r="AC28" i="75" s="1"/>
  <c r="AB28" i="75" a="1"/>
  <c r="AB28" i="75" s="1"/>
  <c r="AA28" i="75" a="1"/>
  <c r="AA28" i="75" s="1"/>
  <c r="AH27" i="75" a="1"/>
  <c r="AH27" i="75" s="1"/>
  <c r="AG27" i="75" a="1"/>
  <c r="AG27" i="75" s="1"/>
  <c r="AF27" i="75" a="1"/>
  <c r="AF27" i="75" s="1"/>
  <c r="AE27" i="75" a="1"/>
  <c r="AE27" i="75" s="1"/>
  <c r="AD27" i="75" a="1"/>
  <c r="AD27" i="75" s="1"/>
  <c r="AC27" i="75" a="1"/>
  <c r="AC27" i="75" s="1"/>
  <c r="AB27" i="75" a="1"/>
  <c r="AB27" i="75" s="1"/>
  <c r="AA27" i="75" a="1"/>
  <c r="AA27" i="75" s="1"/>
  <c r="AH26" i="75" a="1"/>
  <c r="AH26" i="75" s="1"/>
  <c r="AG26" i="75" a="1"/>
  <c r="AG26" i="75" s="1"/>
  <c r="AF26" i="75" a="1"/>
  <c r="AF26" i="75" s="1"/>
  <c r="AD26" i="75" a="1"/>
  <c r="AD26" i="75" s="1"/>
  <c r="AH25" i="75" a="1"/>
  <c r="AH25" i="75" s="1"/>
  <c r="AG25" i="75" a="1"/>
  <c r="AG25" i="75" s="1"/>
  <c r="AF25" i="75" a="1"/>
  <c r="AF25" i="75" s="1"/>
  <c r="AE25" i="75" a="1"/>
  <c r="AE25" i="75" s="1"/>
  <c r="AD25" i="75" a="1"/>
  <c r="AD25" i="75" s="1"/>
  <c r="AC25" i="75" a="1"/>
  <c r="AC25" i="75" s="1"/>
  <c r="AB25" i="75" a="1"/>
  <c r="AB25" i="75" s="1"/>
  <c r="AA25" i="75" a="1"/>
  <c r="AA25" i="75" s="1"/>
  <c r="AH24" i="75" a="1"/>
  <c r="AH24" i="75" s="1"/>
  <c r="AG24" i="75" a="1"/>
  <c r="AG24" i="75" s="1"/>
  <c r="AF24" i="75" a="1"/>
  <c r="AF24" i="75" s="1"/>
  <c r="AE24" i="75" a="1"/>
  <c r="AE24" i="75" s="1"/>
  <c r="AD24" i="75" a="1"/>
  <c r="AD24" i="75" s="1"/>
  <c r="AC24" i="75" a="1"/>
  <c r="AC24" i="75" s="1"/>
  <c r="AB24" i="75" a="1"/>
  <c r="AB24" i="75" s="1"/>
  <c r="AA24" i="75" a="1"/>
  <c r="AA24" i="75" s="1"/>
  <c r="AH23" i="75" a="1"/>
  <c r="AH23" i="75" s="1"/>
  <c r="AG23" i="75" a="1"/>
  <c r="AG23" i="75" s="1"/>
  <c r="AF23" i="75" a="1"/>
  <c r="AF23" i="75" s="1"/>
  <c r="AE23" i="75" a="1"/>
  <c r="AE23" i="75" s="1"/>
  <c r="AD23" i="75" a="1"/>
  <c r="AD23" i="75" s="1"/>
  <c r="AC23" i="75" a="1"/>
  <c r="AC23" i="75" s="1"/>
  <c r="AB23" i="75" a="1"/>
  <c r="AB23" i="75" s="1"/>
  <c r="AA23" i="75" a="1"/>
  <c r="AA23" i="75" s="1"/>
  <c r="AH22" i="75" a="1"/>
  <c r="AH22" i="75" s="1"/>
  <c r="AG22" i="75" a="1"/>
  <c r="AG22" i="75" s="1"/>
  <c r="AF22" i="75" a="1"/>
  <c r="AF22" i="75" s="1"/>
  <c r="AE22" i="75" a="1"/>
  <c r="AE22" i="75" s="1"/>
  <c r="AD22" i="75" a="1"/>
  <c r="AD22" i="75" s="1"/>
  <c r="AC22" i="75" a="1"/>
  <c r="AC22" i="75" s="1"/>
  <c r="AB22" i="75" a="1"/>
  <c r="AB22" i="75" s="1"/>
  <c r="AA22" i="75" a="1"/>
  <c r="AA22" i="75" s="1"/>
  <c r="AH21" i="75" a="1"/>
  <c r="AH21" i="75" s="1"/>
  <c r="AG21" i="75" a="1"/>
  <c r="AG21" i="75" s="1"/>
  <c r="AF21" i="75" a="1"/>
  <c r="AF21" i="75" s="1"/>
  <c r="AE21" i="75" a="1"/>
  <c r="AE21" i="75" s="1"/>
  <c r="AD21" i="75" a="1"/>
  <c r="AD21" i="75" s="1"/>
  <c r="AC21" i="75" a="1"/>
  <c r="AC21" i="75" s="1"/>
  <c r="AB21" i="75" a="1"/>
  <c r="AB21" i="75" s="1"/>
  <c r="AA21" i="75" a="1"/>
  <c r="AA21" i="75" s="1"/>
  <c r="AH20" i="75" a="1"/>
  <c r="AH20" i="75" s="1"/>
  <c r="AG20" i="75" a="1"/>
  <c r="AG20" i="75" s="1"/>
  <c r="AF20" i="75" a="1"/>
  <c r="AF20" i="75" s="1"/>
  <c r="AE20" i="75" a="1"/>
  <c r="AE20" i="75" s="1"/>
  <c r="AB20" i="75" a="1"/>
  <c r="AB20" i="75" s="1"/>
  <c r="AA20" i="75" a="1"/>
  <c r="AA20" i="75" s="1"/>
  <c r="AH19" i="75" a="1"/>
  <c r="AH19" i="75" s="1"/>
  <c r="AG19" i="75" a="1"/>
  <c r="AG19" i="75" s="1"/>
  <c r="AF19" i="75" a="1"/>
  <c r="AF19" i="75" s="1"/>
  <c r="AE19" i="75" a="1"/>
  <c r="AE19" i="75" s="1"/>
  <c r="AD19" i="75" a="1"/>
  <c r="AD19" i="75" s="1"/>
  <c r="AC19" i="75" a="1"/>
  <c r="AC19" i="75" s="1"/>
  <c r="AB19" i="75" a="1"/>
  <c r="AB19" i="75" s="1"/>
  <c r="AH18" i="75" a="1"/>
  <c r="AH18" i="75" s="1"/>
  <c r="AG18" i="75" a="1"/>
  <c r="AG18" i="75" s="1"/>
  <c r="AF18" i="75" a="1"/>
  <c r="AF18" i="75" s="1"/>
  <c r="AE18" i="75" a="1"/>
  <c r="AE18" i="75" s="1"/>
  <c r="AD18" i="75" a="1"/>
  <c r="AD18" i="75" s="1"/>
  <c r="AB18" i="75" a="1"/>
  <c r="AB18" i="75" s="1"/>
  <c r="AA18" i="75" a="1"/>
  <c r="AA18" i="75" s="1"/>
  <c r="AH17" i="75" a="1"/>
  <c r="AH17" i="75" s="1"/>
  <c r="AG17" i="75" a="1"/>
  <c r="AG17" i="75" s="1"/>
  <c r="AE17" i="75" a="1"/>
  <c r="AE17" i="75" s="1"/>
  <c r="AD17" i="75" a="1"/>
  <c r="AD17" i="75" s="1"/>
  <c r="AC17" i="75" a="1"/>
  <c r="AC17" i="75" s="1"/>
  <c r="AB17" i="75" a="1"/>
  <c r="AB17" i="75" s="1"/>
  <c r="AA17" i="75" a="1"/>
  <c r="AA17" i="75" s="1"/>
  <c r="AH16" i="75" a="1"/>
  <c r="AH16" i="75" s="1"/>
  <c r="AG16" i="75" a="1"/>
  <c r="AG16" i="75" s="1"/>
  <c r="AF16" i="75" a="1"/>
  <c r="AF16" i="75" s="1"/>
  <c r="AE16" i="75" a="1"/>
  <c r="AE16" i="75" s="1"/>
  <c r="AA16" i="75" a="1"/>
  <c r="AA16" i="75" s="1"/>
  <c r="AH15" i="75" a="1"/>
  <c r="AH15" i="75" s="1"/>
  <c r="AF15" i="75" a="1"/>
  <c r="AF15" i="75" s="1"/>
  <c r="AE15" i="75" a="1"/>
  <c r="AE15" i="75" s="1"/>
  <c r="AC15" i="75" a="1"/>
  <c r="AC15" i="75" s="1"/>
  <c r="AB15" i="75" a="1"/>
  <c r="AB15" i="75" s="1"/>
  <c r="AA15" i="75" a="1"/>
  <c r="AA15" i="75" s="1"/>
  <c r="AH14" i="75" a="1"/>
  <c r="AH14" i="75" s="1"/>
  <c r="AG14" i="75" a="1"/>
  <c r="AG14" i="75" s="1"/>
  <c r="AF14" i="75" a="1"/>
  <c r="AF14" i="75" s="1"/>
  <c r="AE14" i="75" a="1"/>
  <c r="AE14" i="75" s="1"/>
  <c r="AC14" i="75" a="1"/>
  <c r="AC14" i="75" s="1"/>
  <c r="AB14" i="75" a="1"/>
  <c r="AB14" i="75" s="1"/>
  <c r="AA14" i="75" a="1"/>
  <c r="AA14" i="75" s="1"/>
  <c r="AH13" i="75" a="1"/>
  <c r="AH13" i="75" s="1"/>
  <c r="AG13" i="75" a="1"/>
  <c r="AG13" i="75" s="1"/>
  <c r="AF13" i="75" a="1"/>
  <c r="AF13" i="75" s="1"/>
  <c r="AE13" i="75" a="1"/>
  <c r="AE13" i="75" s="1"/>
  <c r="AC13" i="75" a="1"/>
  <c r="AC13" i="75" s="1"/>
  <c r="AB13" i="75" a="1"/>
  <c r="AB13" i="75" s="1"/>
  <c r="AA13" i="75" a="1"/>
  <c r="AA13" i="75" s="1"/>
  <c r="AH12" i="75" a="1"/>
  <c r="AH12" i="75" s="1"/>
  <c r="AG12" i="75" a="1"/>
  <c r="AG12" i="75" s="1"/>
  <c r="AH11" i="75" a="1"/>
  <c r="AH11" i="75" s="1"/>
  <c r="AG11" i="75" a="1"/>
  <c r="AG11" i="75" s="1"/>
  <c r="AF11" i="75" a="1"/>
  <c r="AF11" i="75" s="1"/>
  <c r="AE11" i="75" a="1"/>
  <c r="AE11" i="75" s="1"/>
  <c r="AD11" i="75" a="1"/>
  <c r="AD11" i="75" s="1"/>
  <c r="AC11" i="75" a="1"/>
  <c r="AC11" i="75" s="1"/>
  <c r="AB11" i="75" a="1"/>
  <c r="AB11" i="75" s="1"/>
  <c r="AA11" i="75" a="1"/>
  <c r="AA11" i="75" s="1"/>
  <c r="AH10" i="75" a="1"/>
  <c r="AH10" i="75" s="1"/>
  <c r="AG10" i="75" a="1"/>
  <c r="AG10" i="75" s="1"/>
  <c r="AF10" i="75" a="1"/>
  <c r="AF10" i="75" s="1"/>
  <c r="AE10" i="75" a="1"/>
  <c r="AE10" i="75" s="1"/>
  <c r="AD10" i="75" a="1"/>
  <c r="AD10" i="75" s="1"/>
  <c r="AC10" i="75" a="1"/>
  <c r="AC10" i="75" s="1"/>
  <c r="AB10" i="75" a="1"/>
  <c r="AB10" i="75" s="1"/>
  <c r="AA10" i="75" a="1"/>
  <c r="AA10" i="75" s="1"/>
  <c r="AH9" i="75" a="1"/>
  <c r="AH9" i="75" s="1"/>
  <c r="AG9" i="75" a="1"/>
  <c r="AG9" i="75" s="1"/>
  <c r="AF9" i="75" a="1"/>
  <c r="AF9" i="75" s="1"/>
  <c r="AE9" i="75" a="1"/>
  <c r="AE9" i="75" s="1"/>
  <c r="AD9" i="75" a="1"/>
  <c r="AD9" i="75" s="1"/>
  <c r="AC9" i="75" a="1"/>
  <c r="AC9" i="75" s="1"/>
  <c r="AB9" i="75" a="1"/>
  <c r="AB9" i="75" s="1"/>
  <c r="AA9" i="75" a="1"/>
  <c r="AA9" i="75" s="1"/>
  <c r="AH8" i="75" a="1"/>
  <c r="AH8" i="75" s="1"/>
  <c r="AG8" i="75" a="1"/>
  <c r="AG8" i="75" s="1"/>
  <c r="AF8" i="75" a="1"/>
  <c r="AF8" i="75" s="1"/>
  <c r="AE8" i="75" a="1"/>
  <c r="AE8" i="75" s="1"/>
  <c r="AD8" i="75" a="1"/>
  <c r="AD8" i="75" s="1"/>
  <c r="AC8" i="75" a="1"/>
  <c r="AC8" i="75" s="1"/>
  <c r="AB8" i="75" a="1"/>
  <c r="AB8" i="75" s="1"/>
  <c r="AH7" i="75" a="1"/>
  <c r="AH7" i="75" s="1"/>
  <c r="AG7" i="75" a="1"/>
  <c r="AG7" i="75" s="1"/>
  <c r="AF7" i="75" a="1"/>
  <c r="AF7" i="75" s="1"/>
  <c r="AE7" i="75" a="1"/>
  <c r="AE7" i="75" s="1"/>
  <c r="AD7" i="75" a="1"/>
  <c r="AD7" i="75" s="1"/>
  <c r="AC7" i="75" a="1"/>
  <c r="AC7" i="75" s="1"/>
  <c r="AB7" i="75" a="1"/>
  <c r="AB7" i="75" s="1"/>
  <c r="AA7" i="75" a="1"/>
  <c r="AA7" i="75" s="1"/>
  <c r="AH6" i="75" a="1"/>
  <c r="AH6" i="75" s="1"/>
  <c r="AG6" i="75" a="1"/>
  <c r="AG6" i="75" s="1"/>
  <c r="AF6" i="75" a="1"/>
  <c r="AF6" i="75" s="1"/>
  <c r="AD6" i="75" a="1"/>
  <c r="AD6" i="75" s="1"/>
  <c r="AC6" i="75" a="1"/>
  <c r="AC6" i="75" s="1"/>
  <c r="AB6" i="75" a="1"/>
  <c r="AB6" i="75" s="1"/>
  <c r="AA6" i="75" a="1"/>
  <c r="AA6" i="75" s="1"/>
  <c r="AH5" i="75" a="1"/>
  <c r="AH5" i="75" s="1"/>
  <c r="AG5" i="75" a="1"/>
  <c r="AG5" i="75" s="1"/>
  <c r="AF5" i="75" a="1"/>
  <c r="AF5" i="75" s="1"/>
  <c r="AE5" i="75" a="1"/>
  <c r="AE5" i="75" s="1"/>
  <c r="AD5" i="75" a="1"/>
  <c r="AD5" i="75" s="1"/>
  <c r="AC5" i="75" a="1"/>
  <c r="AC5" i="75" s="1"/>
  <c r="AA5" i="75" a="1"/>
  <c r="AA5" i="75" s="1"/>
  <c r="AH4" i="75" a="1"/>
  <c r="AH4" i="75" s="1"/>
  <c r="AG4" i="75" a="1"/>
  <c r="AG4" i="75" s="1"/>
  <c r="AF4" i="75" a="1"/>
  <c r="AF4" i="75" s="1"/>
  <c r="AE4" i="75" a="1"/>
  <c r="AE4" i="75" s="1"/>
  <c r="AD4" i="75" a="1"/>
  <c r="AD4" i="75" s="1"/>
  <c r="AC4" i="75" a="1"/>
  <c r="AC4" i="75" s="1"/>
  <c r="AB4" i="75" a="1"/>
  <c r="AB4" i="75" s="1"/>
  <c r="AA4" i="75" a="1"/>
  <c r="AA4" i="75" s="1"/>
  <c r="AH3" i="75" a="1"/>
  <c r="AH3" i="75" s="1"/>
  <c r="AG3" i="75" a="1"/>
  <c r="AG3" i="75" s="1"/>
  <c r="AF3" i="75" a="1"/>
  <c r="AF3" i="75" s="1"/>
  <c r="AE3" i="75" a="1"/>
  <c r="AE3" i="75" s="1"/>
  <c r="AD3" i="75" a="1"/>
  <c r="AD3" i="75" s="1"/>
  <c r="AC3" i="75" a="1"/>
  <c r="AC3" i="75" s="1"/>
  <c r="AB3" i="75" a="1"/>
  <c r="AB3" i="75" s="1"/>
  <c r="AA3" i="75" a="1"/>
  <c r="AA3" i="75" s="1"/>
  <c r="AH2" i="75" a="1"/>
  <c r="AH2" i="75" s="1"/>
  <c r="AH1" i="75" s="1"/>
  <c r="AG2" i="75" a="1"/>
  <c r="AG2" i="75" s="1"/>
  <c r="AF2" i="75" a="1"/>
  <c r="AF2" i="75" s="1"/>
  <c r="AE2" i="75" a="1"/>
  <c r="AE2" i="75" s="1"/>
  <c r="AD2" i="75" a="1"/>
  <c r="AD2" i="75" s="1"/>
  <c r="AC2" i="75" a="1"/>
  <c r="AC2" i="75" s="1"/>
  <c r="AB2" i="75" a="1"/>
  <c r="AB2" i="75" s="1"/>
  <c r="AA2" i="75" a="1"/>
  <c r="AA2" i="75" s="1"/>
  <c r="S15" i="75"/>
  <c r="S12" i="75"/>
  <c r="X28" i="75"/>
  <c r="X32" i="75"/>
  <c r="X33" i="75"/>
  <c r="X34" i="75"/>
  <c r="X35" i="75"/>
  <c r="X39" i="75"/>
  <c r="X40" i="75"/>
  <c r="X41" i="75"/>
  <c r="AK20" i="74"/>
  <c r="AK37" i="74" a="1"/>
  <c r="AK37" i="74" s="1"/>
  <c r="AK36" i="74" a="1"/>
  <c r="AK36" i="74" s="1"/>
  <c r="AK35" i="74" a="1"/>
  <c r="AK35" i="74" s="1"/>
  <c r="AK34" i="74" a="1"/>
  <c r="AK34" i="74" s="1"/>
  <c r="AG18" i="74" a="1"/>
  <c r="AG18" i="74" s="1"/>
  <c r="AG17" i="74" a="1"/>
  <c r="AG17" i="74" s="1"/>
  <c r="AG16" i="74" a="1"/>
  <c r="AG16" i="74" s="1"/>
  <c r="AG15" i="74" a="1"/>
  <c r="AG15" i="74" s="1"/>
  <c r="AG14" i="74" a="1"/>
  <c r="AG14" i="74" s="1"/>
  <c r="AH5" i="74" a="1"/>
  <c r="AH5" i="74" s="1"/>
  <c r="AH4" i="74" a="1"/>
  <c r="AH4" i="74" s="1"/>
  <c r="AH3" i="74" a="1"/>
  <c r="AH3" i="74" s="1"/>
  <c r="AG11" i="74" a="1"/>
  <c r="AG11" i="74" s="1"/>
  <c r="AG9" i="74" a="1"/>
  <c r="AG9" i="74" s="1"/>
  <c r="AI20" i="74"/>
  <c r="D46" i="74"/>
  <c r="Y34" i="74"/>
  <c r="Y35" i="74"/>
  <c r="Y33" i="74"/>
  <c r="Y23" i="74"/>
  <c r="Y19" i="74"/>
  <c r="Y17" i="74"/>
  <c r="Y18" i="74"/>
  <c r="Y12" i="74"/>
  <c r="JY7" i="31"/>
  <c r="AJ182" i="58"/>
  <c r="AK182" i="58"/>
  <c r="AJ180" i="58"/>
  <c r="AK180" i="58"/>
  <c r="AJ179" i="58"/>
  <c r="AK179" i="58"/>
  <c r="AJ181" i="58"/>
  <c r="AK181" i="58"/>
  <c r="AJ183" i="58"/>
  <c r="AK183" i="58"/>
  <c r="AJ168" i="58"/>
  <c r="AK168" i="58"/>
  <c r="AJ172" i="58"/>
  <c r="AK172" i="58"/>
  <c r="AJ170" i="58"/>
  <c r="AK170" i="58"/>
  <c r="AJ171" i="58"/>
  <c r="AK171" i="58"/>
  <c r="AJ165" i="58"/>
  <c r="AK165" i="58"/>
  <c r="AJ164" i="58"/>
  <c r="AK164" i="58"/>
  <c r="AJ154" i="58"/>
  <c r="AK154" i="58"/>
  <c r="AJ156" i="58"/>
  <c r="AK156" i="58"/>
  <c r="AJ157" i="58"/>
  <c r="AK157" i="58"/>
  <c r="AJ158" i="58"/>
  <c r="AK158" i="58"/>
  <c r="AJ162" i="58"/>
  <c r="AK162" i="58"/>
  <c r="AJ160" i="58"/>
  <c r="AK160" i="58"/>
  <c r="AJ153" i="58"/>
  <c r="AK153" i="58"/>
  <c r="AJ151" i="58"/>
  <c r="AK151" i="58"/>
  <c r="AJ147" i="58"/>
  <c r="AK147" i="58"/>
  <c r="AJ150" i="58"/>
  <c r="AK150" i="58"/>
  <c r="AJ146" i="58"/>
  <c r="AK146" i="58"/>
  <c r="AJ148" i="58"/>
  <c r="AK148" i="58"/>
  <c r="AJ149" i="58"/>
  <c r="AK149" i="58"/>
  <c r="AJ145" i="58"/>
  <c r="AK145" i="58"/>
  <c r="AJ143" i="58"/>
  <c r="AK143" i="58"/>
  <c r="AJ139" i="58"/>
  <c r="AK139" i="58"/>
  <c r="AJ136" i="58"/>
  <c r="AK136" i="58"/>
  <c r="AJ132" i="58"/>
  <c r="AK132" i="58"/>
  <c r="AJ131" i="58"/>
  <c r="AK131" i="58"/>
  <c r="AJ122" i="58"/>
  <c r="AK122" i="58"/>
  <c r="AJ121" i="58"/>
  <c r="AK121" i="58"/>
  <c r="AJ115" i="58"/>
  <c r="AK115" i="58"/>
  <c r="AJ120" i="58"/>
  <c r="AK120" i="58"/>
  <c r="AJ116" i="58"/>
  <c r="AK116" i="58"/>
  <c r="AJ113" i="58"/>
  <c r="AK113" i="58"/>
  <c r="AJ112" i="58"/>
  <c r="AK112" i="58"/>
  <c r="AJ111" i="58"/>
  <c r="AK111" i="58"/>
  <c r="AJ107" i="58"/>
  <c r="AK107" i="58"/>
  <c r="AJ104" i="58"/>
  <c r="AK104" i="58"/>
  <c r="AJ103" i="58"/>
  <c r="AK103" i="58"/>
  <c r="AJ101" i="58"/>
  <c r="AK101" i="58"/>
  <c r="AJ88" i="58"/>
  <c r="AK88" i="58"/>
  <c r="B80" i="53" a="1"/>
  <c r="B80" i="53"/>
  <c r="A80" i="53" a="1"/>
  <c r="A80" i="53" s="1"/>
  <c r="A1" i="53" a="1"/>
  <c r="A1" i="53"/>
  <c r="B1" i="53" a="1"/>
  <c r="B1" i="53" s="1"/>
  <c r="Q38" i="53"/>
  <c r="Q6" i="53"/>
  <c r="Q7" i="53"/>
  <c r="Q8" i="53"/>
  <c r="Q9" i="53"/>
  <c r="Q10" i="53"/>
  <c r="Q11" i="53"/>
  <c r="Q12" i="53"/>
  <c r="Q13" i="53"/>
  <c r="Q14" i="53"/>
  <c r="Q15" i="53"/>
  <c r="Q16" i="53"/>
  <c r="Q17" i="53"/>
  <c r="Q18" i="53"/>
  <c r="Q19" i="53"/>
  <c r="Q20" i="53"/>
  <c r="Q21" i="53"/>
  <c r="Q22" i="53"/>
  <c r="Q23" i="53"/>
  <c r="Q24" i="53"/>
  <c r="Q25" i="53"/>
  <c r="Q26" i="53"/>
  <c r="Q27" i="53"/>
  <c r="Q28" i="53"/>
  <c r="Q29" i="53"/>
  <c r="Q30" i="53"/>
  <c r="Q31" i="53"/>
  <c r="Q32" i="53"/>
  <c r="Q33" i="53"/>
  <c r="Q5" i="53"/>
  <c r="D39" i="53"/>
  <c r="G39" i="53"/>
  <c r="A77" i="53" s="1" a="1"/>
  <c r="A77" i="53" s="1"/>
  <c r="I39" i="53"/>
  <c r="B77" i="53" s="1" a="1"/>
  <c r="B77" i="53" s="1"/>
  <c r="B84" i="53" a="1"/>
  <c r="B84" i="53" s="1"/>
  <c r="A84" i="53" a="1"/>
  <c r="A84" i="53"/>
  <c r="B83" i="53" a="1"/>
  <c r="B83" i="53" s="1"/>
  <c r="A83" i="53" a="1"/>
  <c r="A83" i="53"/>
  <c r="B82" i="53" a="1"/>
  <c r="B82" i="53" s="1"/>
  <c r="A82" i="53" a="1"/>
  <c r="A82" i="53"/>
  <c r="B81" i="53" a="1"/>
  <c r="B81" i="53" s="1"/>
  <c r="A81" i="53" a="1"/>
  <c r="A81" i="53"/>
  <c r="JX6" i="31"/>
  <c r="JX7" i="31" s="1"/>
  <c r="Q39" i="53"/>
  <c r="Q40" i="53"/>
  <c r="Q41" i="53"/>
  <c r="Q42" i="53"/>
  <c r="Q43" i="53"/>
  <c r="Q44" i="53"/>
  <c r="Q45" i="53"/>
  <c r="C3" i="69"/>
  <c r="C4" i="69"/>
  <c r="C5" i="69"/>
  <c r="C6" i="69"/>
  <c r="C7" i="69"/>
  <c r="C8" i="69"/>
  <c r="C9" i="69"/>
  <c r="C10" i="69"/>
  <c r="C11" i="69"/>
  <c r="C12" i="69"/>
  <c r="C13" i="69"/>
  <c r="C14" i="69"/>
  <c r="C15" i="69"/>
  <c r="C16" i="69"/>
  <c r="C17" i="69"/>
  <c r="C18" i="69"/>
  <c r="C19" i="69"/>
  <c r="C20" i="69"/>
  <c r="C21" i="69"/>
  <c r="C22" i="69"/>
  <c r="C23" i="69"/>
  <c r="C24" i="69"/>
  <c r="C25" i="69"/>
  <c r="C26" i="69"/>
  <c r="C27" i="69"/>
  <c r="C28" i="69"/>
  <c r="C29" i="69"/>
  <c r="C30" i="69"/>
  <c r="C31" i="69"/>
  <c r="C32" i="69"/>
  <c r="C33" i="69"/>
  <c r="C34" i="69"/>
  <c r="C35" i="69"/>
  <c r="C36" i="69"/>
  <c r="C37" i="69"/>
  <c r="C38" i="69"/>
  <c r="C39" i="69"/>
  <c r="C40" i="69"/>
  <c r="C41" i="69"/>
  <c r="C42" i="69"/>
  <c r="C43" i="69"/>
  <c r="C44" i="69"/>
  <c r="C45" i="69"/>
  <c r="C46" i="69"/>
  <c r="C47" i="69"/>
  <c r="C48" i="69"/>
  <c r="C49" i="69"/>
  <c r="C50" i="69"/>
  <c r="C51" i="69"/>
  <c r="C52" i="69"/>
  <c r="C53" i="69"/>
  <c r="C54" i="69"/>
  <c r="C55" i="69"/>
  <c r="C56" i="69"/>
  <c r="C57" i="69"/>
  <c r="C58" i="69"/>
  <c r="C59" i="69"/>
  <c r="C60" i="69"/>
  <c r="C61" i="69"/>
  <c r="C62" i="69"/>
  <c r="C63" i="69"/>
  <c r="C64" i="69"/>
  <c r="C65" i="69"/>
  <c r="C66" i="69"/>
  <c r="C67" i="69"/>
  <c r="C68" i="69"/>
  <c r="C69" i="69"/>
  <c r="C70" i="69"/>
  <c r="C71" i="69"/>
  <c r="C72" i="69"/>
  <c r="C73" i="69"/>
  <c r="C74" i="69"/>
  <c r="C75" i="69"/>
  <c r="C76" i="69"/>
  <c r="C77" i="69"/>
  <c r="C78" i="69"/>
  <c r="C79" i="69"/>
  <c r="C80" i="69"/>
  <c r="C81" i="69"/>
  <c r="C82" i="69"/>
  <c r="C83" i="69"/>
  <c r="C84" i="69"/>
  <c r="C85" i="69"/>
  <c r="C86" i="69"/>
  <c r="C87" i="69"/>
  <c r="C88" i="69"/>
  <c r="C89" i="69"/>
  <c r="C90" i="69"/>
  <c r="C91" i="69"/>
  <c r="C92" i="69"/>
  <c r="C93" i="69"/>
  <c r="C94" i="69"/>
  <c r="C95" i="69"/>
  <c r="C96" i="69"/>
  <c r="C97" i="69"/>
  <c r="C98" i="69"/>
  <c r="C99" i="69"/>
  <c r="C100" i="69"/>
  <c r="C101" i="69"/>
  <c r="C102" i="69"/>
  <c r="C103" i="69"/>
  <c r="C104" i="69"/>
  <c r="C105" i="69"/>
  <c r="C106" i="69"/>
  <c r="C107" i="69"/>
  <c r="C108" i="69"/>
  <c r="C109" i="69"/>
  <c r="C110" i="69"/>
  <c r="C111" i="69"/>
  <c r="C112" i="69"/>
  <c r="C113" i="69"/>
  <c r="C114" i="69"/>
  <c r="C115" i="69"/>
  <c r="C116" i="69"/>
  <c r="C117" i="69"/>
  <c r="C118" i="69"/>
  <c r="C119" i="69"/>
  <c r="C120" i="69"/>
  <c r="C121" i="69"/>
  <c r="C122" i="69"/>
  <c r="C123" i="69"/>
  <c r="C124" i="69"/>
  <c r="C125" i="69"/>
  <c r="C126" i="69"/>
  <c r="C127" i="69"/>
  <c r="C128" i="69"/>
  <c r="C129" i="69"/>
  <c r="C130" i="69"/>
  <c r="C131" i="69"/>
  <c r="C132" i="69"/>
  <c r="C133" i="69"/>
  <c r="C134" i="69"/>
  <c r="C135" i="69"/>
  <c r="C136" i="69"/>
  <c r="C137" i="69"/>
  <c r="C138" i="69"/>
  <c r="C139" i="69"/>
  <c r="C140" i="69"/>
  <c r="C141" i="69"/>
  <c r="C142" i="69"/>
  <c r="C143" i="69"/>
  <c r="C144" i="69"/>
  <c r="C145" i="69"/>
  <c r="C146" i="69"/>
  <c r="C147" i="69"/>
  <c r="C148" i="69"/>
  <c r="C149" i="69"/>
  <c r="C150" i="69"/>
  <c r="C151" i="69"/>
  <c r="C152" i="69"/>
  <c r="C153" i="69"/>
  <c r="C154" i="69"/>
  <c r="C155" i="69"/>
  <c r="C156" i="69"/>
  <c r="C157" i="69"/>
  <c r="C158" i="69"/>
  <c r="C159" i="69"/>
  <c r="C160" i="69"/>
  <c r="C161" i="69"/>
  <c r="C162" i="69"/>
  <c r="C163" i="69"/>
  <c r="C164" i="69"/>
  <c r="C165" i="69"/>
  <c r="C166" i="69"/>
  <c r="C167" i="69"/>
  <c r="C168" i="69"/>
  <c r="C169" i="69"/>
  <c r="C170" i="69"/>
  <c r="C171" i="69"/>
  <c r="C172" i="69"/>
  <c r="C173" i="69"/>
  <c r="C174" i="69"/>
  <c r="C175" i="69"/>
  <c r="C176" i="69"/>
  <c r="C177" i="69"/>
  <c r="C178" i="69"/>
  <c r="C179" i="69"/>
  <c r="C180" i="69"/>
  <c r="C181" i="69"/>
  <c r="C182" i="69"/>
  <c r="C183" i="69"/>
  <c r="C184" i="69"/>
  <c r="C185" i="69"/>
  <c r="C186" i="69"/>
  <c r="C187" i="69"/>
  <c r="C188" i="69"/>
  <c r="C189" i="69"/>
  <c r="C190" i="69"/>
  <c r="C191" i="69"/>
  <c r="C192" i="69"/>
  <c r="C193" i="69"/>
  <c r="C194" i="69"/>
  <c r="C195" i="69"/>
  <c r="C196" i="69"/>
  <c r="C197" i="69"/>
  <c r="C198" i="69"/>
  <c r="C199" i="69"/>
  <c r="C200" i="69"/>
  <c r="C201" i="69"/>
  <c r="C202" i="69"/>
  <c r="C203" i="69"/>
  <c r="C204" i="69"/>
  <c r="C205" i="69"/>
  <c r="C206" i="69"/>
  <c r="C207" i="69"/>
  <c r="C208" i="69"/>
  <c r="C209" i="69"/>
  <c r="C210" i="69"/>
  <c r="C211" i="69"/>
  <c r="C212" i="69"/>
  <c r="C213" i="69"/>
  <c r="C214" i="69"/>
  <c r="C215" i="69"/>
  <c r="C216" i="69"/>
  <c r="C217" i="69"/>
  <c r="C218" i="69"/>
  <c r="C219" i="69"/>
  <c r="C220" i="69"/>
  <c r="C221" i="69"/>
  <c r="C222" i="69"/>
  <c r="C223" i="69"/>
  <c r="C224" i="69"/>
  <c r="C225" i="69"/>
  <c r="C226" i="69"/>
  <c r="C227" i="69"/>
  <c r="C228" i="69"/>
  <c r="C229" i="69"/>
  <c r="C230" i="69"/>
  <c r="C231" i="69"/>
  <c r="C232" i="69"/>
  <c r="C233" i="69"/>
  <c r="C234" i="69"/>
  <c r="C235" i="69"/>
  <c r="C236" i="69"/>
  <c r="C237" i="69"/>
  <c r="C238" i="69"/>
  <c r="C239" i="69"/>
  <c r="C240" i="69"/>
  <c r="C241" i="69"/>
  <c r="C242" i="69"/>
  <c r="C243" i="69"/>
  <c r="C244" i="69"/>
  <c r="C245" i="69"/>
  <c r="C246" i="69"/>
  <c r="C247" i="69"/>
  <c r="C248" i="69"/>
  <c r="C249" i="69"/>
  <c r="C250" i="69"/>
  <c r="C251" i="69"/>
  <c r="C252" i="69"/>
  <c r="C253" i="69"/>
  <c r="C254" i="69"/>
  <c r="C255" i="69"/>
  <c r="C256" i="69"/>
  <c r="C257" i="69"/>
  <c r="C258" i="69"/>
  <c r="C259" i="69"/>
  <c r="C260" i="69"/>
  <c r="C261" i="69"/>
  <c r="C262" i="69"/>
  <c r="C263" i="69"/>
  <c r="C264" i="69"/>
  <c r="C265" i="69"/>
  <c r="C266" i="69"/>
  <c r="C267" i="69"/>
  <c r="C268" i="69"/>
  <c r="C269" i="69"/>
  <c r="C270" i="69"/>
  <c r="C271" i="69"/>
  <c r="C272" i="69"/>
  <c r="C273" i="69"/>
  <c r="C274" i="69"/>
  <c r="C275" i="69"/>
  <c r="C276" i="69"/>
  <c r="C277" i="69"/>
  <c r="C278" i="69"/>
  <c r="C279" i="69"/>
  <c r="C280" i="69"/>
  <c r="C281" i="69"/>
  <c r="C282" i="69"/>
  <c r="C283" i="69"/>
  <c r="C284" i="69"/>
  <c r="C285" i="69"/>
  <c r="C286" i="69"/>
  <c r="C287" i="69"/>
  <c r="C288" i="69"/>
  <c r="C289" i="69"/>
  <c r="C290" i="69"/>
  <c r="C291" i="69"/>
  <c r="C292" i="69"/>
  <c r="C293" i="69"/>
  <c r="C294" i="69"/>
  <c r="C295" i="69"/>
  <c r="C296" i="69"/>
  <c r="C297" i="69"/>
  <c r="C298" i="69"/>
  <c r="C299" i="69"/>
  <c r="C300" i="69"/>
  <c r="C301" i="69"/>
  <c r="C302" i="69"/>
  <c r="C303" i="69"/>
  <c r="C304" i="69"/>
  <c r="C305" i="69"/>
  <c r="C306" i="69"/>
  <c r="C307" i="69"/>
  <c r="C308" i="69"/>
  <c r="C309" i="69"/>
  <c r="C310" i="69"/>
  <c r="C311" i="69"/>
  <c r="C312" i="69"/>
  <c r="C313" i="69"/>
  <c r="C314" i="69"/>
  <c r="C315" i="69"/>
  <c r="C316" i="69"/>
  <c r="C317" i="69"/>
  <c r="C318" i="69"/>
  <c r="C319" i="69"/>
  <c r="C320" i="69"/>
  <c r="C321" i="69"/>
  <c r="C322" i="69"/>
  <c r="C323" i="69"/>
  <c r="C324" i="69"/>
  <c r="C325" i="69"/>
  <c r="C326" i="69"/>
  <c r="C327" i="69"/>
  <c r="C328" i="69"/>
  <c r="C329" i="69"/>
  <c r="C330" i="69"/>
  <c r="C331" i="69"/>
  <c r="C332" i="69"/>
  <c r="C333" i="69"/>
  <c r="C334" i="69"/>
  <c r="C335" i="69"/>
  <c r="C336" i="69"/>
  <c r="C337" i="69"/>
  <c r="C338" i="69"/>
  <c r="C339" i="69"/>
  <c r="C340" i="69"/>
  <c r="C341" i="69"/>
  <c r="C342" i="69"/>
  <c r="C343" i="69"/>
  <c r="C344" i="69"/>
  <c r="C345" i="69"/>
  <c r="C346" i="69"/>
  <c r="C347" i="69"/>
  <c r="C348" i="69"/>
  <c r="C349" i="69"/>
  <c r="C350" i="69"/>
  <c r="C351" i="69"/>
  <c r="C352" i="69"/>
  <c r="C353" i="69"/>
  <c r="C354" i="69"/>
  <c r="C355" i="69"/>
  <c r="C356" i="69"/>
  <c r="C357" i="69"/>
  <c r="C358" i="69"/>
  <c r="C359" i="69"/>
  <c r="C360" i="69"/>
  <c r="C361" i="69"/>
  <c r="C362" i="69"/>
  <c r="C363" i="69"/>
  <c r="C364" i="69"/>
  <c r="C365"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144" i="69"/>
  <c r="B145" i="69"/>
  <c r="B146" i="69"/>
  <c r="B147" i="69"/>
  <c r="B148" i="69"/>
  <c r="B149" i="69"/>
  <c r="B150" i="69"/>
  <c r="B151" i="69"/>
  <c r="B152" i="69"/>
  <c r="B153" i="69"/>
  <c r="B154" i="69"/>
  <c r="B155" i="69"/>
  <c r="B156" i="69"/>
  <c r="B157" i="69"/>
  <c r="B158" i="69"/>
  <c r="B159" i="69"/>
  <c r="B160" i="69"/>
  <c r="B161" i="69"/>
  <c r="B162" i="69"/>
  <c r="B163" i="69"/>
  <c r="B164" i="69"/>
  <c r="B165" i="69"/>
  <c r="B166" i="69"/>
  <c r="B167" i="69"/>
  <c r="B168" i="69"/>
  <c r="B169" i="69"/>
  <c r="B170" i="69"/>
  <c r="B171" i="69"/>
  <c r="B172" i="69"/>
  <c r="B173" i="69"/>
  <c r="B174" i="69"/>
  <c r="B175" i="69"/>
  <c r="B176" i="69"/>
  <c r="B177" i="69"/>
  <c r="B178" i="69"/>
  <c r="B179" i="69"/>
  <c r="B180" i="69"/>
  <c r="B181" i="69"/>
  <c r="B182" i="69"/>
  <c r="B183" i="69"/>
  <c r="B184" i="69"/>
  <c r="B185" i="69"/>
  <c r="B186" i="69"/>
  <c r="B187" i="69"/>
  <c r="B188" i="69"/>
  <c r="B189" i="69"/>
  <c r="B190" i="69"/>
  <c r="B191" i="69"/>
  <c r="B192" i="69"/>
  <c r="B193" i="69"/>
  <c r="B194" i="69"/>
  <c r="B195" i="69"/>
  <c r="B196" i="69"/>
  <c r="B197" i="69"/>
  <c r="B198" i="69"/>
  <c r="B199" i="69"/>
  <c r="B200" i="69"/>
  <c r="B201" i="69"/>
  <c r="B202" i="69"/>
  <c r="B203" i="69"/>
  <c r="B204" i="69"/>
  <c r="B205" i="69"/>
  <c r="B206" i="69"/>
  <c r="B207" i="69"/>
  <c r="B208" i="69"/>
  <c r="B209" i="69"/>
  <c r="B210" i="69"/>
  <c r="B211" i="69"/>
  <c r="B212" i="69"/>
  <c r="B213" i="69"/>
  <c r="B214" i="69"/>
  <c r="B215" i="69"/>
  <c r="B216" i="69"/>
  <c r="B217" i="69"/>
  <c r="B218" i="69"/>
  <c r="B219" i="69"/>
  <c r="B220" i="69"/>
  <c r="B221" i="69"/>
  <c r="B222" i="69"/>
  <c r="B223" i="69"/>
  <c r="B224" i="69"/>
  <c r="B225" i="69"/>
  <c r="B226" i="69"/>
  <c r="B227" i="69"/>
  <c r="B228" i="69"/>
  <c r="B229" i="69"/>
  <c r="B230" i="69"/>
  <c r="B231" i="69"/>
  <c r="B232" i="69"/>
  <c r="B233" i="69"/>
  <c r="B234" i="69"/>
  <c r="B235" i="69"/>
  <c r="B236" i="69"/>
  <c r="B237" i="69"/>
  <c r="B238" i="69"/>
  <c r="B239" i="69"/>
  <c r="B240" i="69"/>
  <c r="B241" i="69"/>
  <c r="B242" i="69"/>
  <c r="B243" i="69"/>
  <c r="B244" i="69"/>
  <c r="B245" i="69"/>
  <c r="B246" i="69"/>
  <c r="B247" i="69"/>
  <c r="B248" i="69"/>
  <c r="B249" i="69"/>
  <c r="B250" i="69"/>
  <c r="B251" i="69"/>
  <c r="B252" i="69"/>
  <c r="B253" i="69"/>
  <c r="B254" i="69"/>
  <c r="B255" i="69"/>
  <c r="B256" i="69"/>
  <c r="B257" i="69"/>
  <c r="B258" i="69"/>
  <c r="B259" i="69"/>
  <c r="B260" i="69"/>
  <c r="B261" i="69"/>
  <c r="B262" i="69"/>
  <c r="B263" i="69"/>
  <c r="B264" i="69"/>
  <c r="B265" i="69"/>
  <c r="B266" i="69"/>
  <c r="B267" i="69"/>
  <c r="B268" i="69"/>
  <c r="B269" i="69"/>
  <c r="B270" i="69"/>
  <c r="B271" i="69"/>
  <c r="B272" i="69"/>
  <c r="B273" i="69"/>
  <c r="B274" i="69"/>
  <c r="B275" i="69"/>
  <c r="B276" i="69"/>
  <c r="B277" i="69"/>
  <c r="B278" i="69"/>
  <c r="B279" i="69"/>
  <c r="B280" i="69"/>
  <c r="B281" i="69"/>
  <c r="B282" i="69"/>
  <c r="B283" i="69"/>
  <c r="B284" i="69"/>
  <c r="B285" i="69"/>
  <c r="B286" i="69"/>
  <c r="B287" i="69"/>
  <c r="B288" i="69"/>
  <c r="B289" i="69"/>
  <c r="B290" i="69"/>
  <c r="B291" i="69"/>
  <c r="B292" i="69"/>
  <c r="B293" i="69"/>
  <c r="B294" i="69"/>
  <c r="B295" i="69"/>
  <c r="B296" i="69"/>
  <c r="B297" i="69"/>
  <c r="B298" i="69"/>
  <c r="B299" i="69"/>
  <c r="B300" i="69"/>
  <c r="B301" i="69"/>
  <c r="B302" i="69"/>
  <c r="B303" i="69"/>
  <c r="B304" i="69"/>
  <c r="B305" i="69"/>
  <c r="B306" i="69"/>
  <c r="B307" i="69"/>
  <c r="B308" i="69"/>
  <c r="B309" i="69"/>
  <c r="B310" i="69"/>
  <c r="B311" i="69"/>
  <c r="B312" i="69"/>
  <c r="B313" i="69"/>
  <c r="B314" i="69"/>
  <c r="B315" i="69"/>
  <c r="B316" i="69"/>
  <c r="B317" i="69"/>
  <c r="B318" i="69"/>
  <c r="B319" i="69"/>
  <c r="B320" i="69"/>
  <c r="B321" i="69"/>
  <c r="B322" i="69"/>
  <c r="B323" i="69"/>
  <c r="B324" i="69"/>
  <c r="B325" i="69"/>
  <c r="B326" i="69"/>
  <c r="B327" i="69"/>
  <c r="B328" i="69"/>
  <c r="B329" i="69"/>
  <c r="B330" i="69"/>
  <c r="B331" i="69"/>
  <c r="B332" i="69"/>
  <c r="B333" i="69"/>
  <c r="B334" i="69"/>
  <c r="B335" i="69"/>
  <c r="B336" i="69"/>
  <c r="B337" i="69"/>
  <c r="B338" i="69"/>
  <c r="B339" i="69"/>
  <c r="B340" i="69"/>
  <c r="B341" i="69"/>
  <c r="B342" i="69"/>
  <c r="B343" i="69"/>
  <c r="B344" i="69"/>
  <c r="B345" i="69"/>
  <c r="B346" i="69"/>
  <c r="B347" i="69"/>
  <c r="B348" i="69"/>
  <c r="B349" i="69"/>
  <c r="B350" i="69"/>
  <c r="B351" i="69"/>
  <c r="B352" i="69"/>
  <c r="B353" i="69"/>
  <c r="B354" i="69"/>
  <c r="B355" i="69"/>
  <c r="B356" i="69"/>
  <c r="B357" i="69"/>
  <c r="B358" i="69"/>
  <c r="B359" i="69"/>
  <c r="B360" i="69"/>
  <c r="B361" i="69"/>
  <c r="B362" i="69"/>
  <c r="B363" i="69"/>
  <c r="B364" i="69"/>
  <c r="B365" i="69"/>
  <c r="B2" i="69"/>
  <c r="B8" i="1" s="1"/>
  <c r="AJ176" i="58"/>
  <c r="AK176" i="58"/>
  <c r="AJ177" i="58"/>
  <c r="AK177" i="58"/>
  <c r="AJ178" i="58"/>
  <c r="AK178" i="58"/>
  <c r="AJ167" i="58"/>
  <c r="AK167" i="58"/>
  <c r="AJ175" i="58"/>
  <c r="AK175" i="58"/>
  <c r="AJ166" i="58"/>
  <c r="AK166" i="58"/>
  <c r="AJ169" i="58"/>
  <c r="AK169" i="58"/>
  <c r="AJ163" i="58"/>
  <c r="AK163" i="58"/>
  <c r="AJ173" i="58"/>
  <c r="AK173" i="58"/>
  <c r="AJ174" i="58"/>
  <c r="AK174" i="58"/>
  <c r="AJ155" i="58"/>
  <c r="AK155" i="58"/>
  <c r="AJ159" i="58"/>
  <c r="AK159" i="58"/>
  <c r="AJ161" i="58"/>
  <c r="AK161" i="58"/>
  <c r="AJ152" i="58"/>
  <c r="AK152" i="58"/>
  <c r="AJ141" i="58"/>
  <c r="AK141" i="58"/>
  <c r="AJ144" i="58"/>
  <c r="AK144" i="58"/>
  <c r="AJ137" i="58"/>
  <c r="AK137" i="58"/>
  <c r="AJ142" i="58"/>
  <c r="AK142" i="58"/>
  <c r="AJ135" i="58"/>
  <c r="AK135" i="58"/>
  <c r="AJ133" i="58"/>
  <c r="AK133" i="58"/>
  <c r="AJ130" i="58"/>
  <c r="AK130" i="58"/>
  <c r="AJ129" i="58"/>
  <c r="AK129" i="58"/>
  <c r="AJ125" i="58"/>
  <c r="AK125" i="58"/>
  <c r="AJ123" i="58"/>
  <c r="AK123" i="58"/>
  <c r="AJ124" i="58"/>
  <c r="AK124" i="58"/>
  <c r="AJ114" i="58"/>
  <c r="AK114" i="58"/>
  <c r="AJ100" i="58"/>
  <c r="AK100" i="58"/>
  <c r="AJ98" i="58"/>
  <c r="AK98" i="58"/>
  <c r="AJ95" i="58"/>
  <c r="AK95" i="58"/>
  <c r="AJ96" i="58"/>
  <c r="AK96" i="58"/>
  <c r="AJ92" i="58"/>
  <c r="AK92" i="58"/>
  <c r="AJ89" i="58"/>
  <c r="AK89" i="58"/>
  <c r="AJ90" i="58"/>
  <c r="AK90" i="58"/>
  <c r="AJ87" i="58"/>
  <c r="AK87" i="58"/>
  <c r="AJ86" i="58"/>
  <c r="AK86" i="58"/>
  <c r="AJ83" i="58"/>
  <c r="AK83" i="58"/>
  <c r="AJ70" i="58"/>
  <c r="AK70" i="58"/>
  <c r="ND8" i="1" l="1"/>
  <c r="NB8" i="1"/>
  <c r="NC8" i="1"/>
  <c r="Q34" i="23"/>
  <c r="W37" i="74"/>
  <c r="W38" i="74"/>
  <c r="W36" i="74"/>
  <c r="R23" i="53"/>
  <c r="S22" i="54"/>
  <c r="X24" i="74"/>
  <c r="D44" i="74" s="1"/>
  <c r="D70" i="23"/>
  <c r="R23" i="23"/>
  <c r="D69" i="23" s="1"/>
  <c r="MA45" i="31"/>
  <c r="MA28" i="31" s="1"/>
  <c r="MB45" i="31"/>
  <c r="MB28" i="31" s="1"/>
  <c r="R23" i="75"/>
  <c r="AE12" i="75" s="1"/>
  <c r="LS8" i="1"/>
  <c r="LW8" i="1"/>
  <c r="MP8" i="1"/>
  <c r="KS8" i="1"/>
  <c r="LF8" i="1"/>
  <c r="AD31" i="74"/>
  <c r="F41" i="53"/>
  <c r="NC10" i="1" l="1"/>
  <c r="NC11" i="1" s="1"/>
  <c r="NC12" i="1"/>
  <c r="ND10" i="1"/>
  <c r="ND11" i="1" s="1"/>
  <c r="ND12" i="1"/>
  <c r="JW31" i="31"/>
  <c r="A81" i="23" a="1"/>
  <c r="A81" i="23" s="1"/>
  <c r="B81" i="23" a="1"/>
  <c r="B81" i="23"/>
  <c r="A82" i="23" a="1"/>
  <c r="A82" i="23"/>
  <c r="A43" i="23" a="1"/>
  <c r="A43" i="23"/>
  <c r="B1" i="23" a="1"/>
  <c r="B1" i="23" s="1"/>
  <c r="JS24" i="31"/>
  <c r="A85" i="53" a="1"/>
  <c r="A85" i="53"/>
  <c r="B85" i="53" a="1"/>
  <c r="B85" i="53"/>
  <c r="JQ7" i="31"/>
  <c r="JP74" i="31"/>
  <c r="B85" i="23" a="1"/>
  <c r="B85" i="23"/>
  <c r="A85" i="23" a="1"/>
  <c r="A85" i="23"/>
  <c r="A84" i="23" a="1"/>
  <c r="A84" i="23"/>
  <c r="U1" i="53"/>
  <c r="JO45" i="31"/>
  <c r="A86" i="53" a="1"/>
  <c r="A86" i="53" s="1"/>
  <c r="B86" i="53" a="1"/>
  <c r="B86" i="53"/>
  <c r="A87" i="53" a="1"/>
  <c r="A87" i="53" s="1"/>
  <c r="B87" i="53" a="1"/>
  <c r="B87" i="53"/>
  <c r="JE7" i="31"/>
  <c r="JD7" i="31"/>
  <c r="M30" i="23"/>
  <c r="JC68" i="31"/>
  <c r="JC128" i="31" s="1"/>
  <c r="JC7" i="31"/>
  <c r="B42" i="53" a="1"/>
  <c r="B42" i="53"/>
  <c r="A42" i="53" a="1"/>
  <c r="A42" i="53"/>
  <c r="B41" i="53" a="1"/>
  <c r="B41" i="53"/>
  <c r="A41" i="53" a="1"/>
  <c r="A41" i="53"/>
  <c r="B40" i="53" a="1"/>
  <c r="B40" i="53"/>
  <c r="A40" i="53" a="1"/>
  <c r="A40" i="53"/>
  <c r="B39" i="53" a="1"/>
  <c r="B39" i="53"/>
  <c r="A39" i="53" a="1"/>
  <c r="A39" i="53"/>
  <c r="B38" i="53" a="1"/>
  <c r="B38" i="53"/>
  <c r="A38" i="53" a="1"/>
  <c r="A38" i="53"/>
  <c r="R42" i="54"/>
  <c r="R43" i="54"/>
  <c r="IV11" i="1"/>
  <c r="IW11" i="1"/>
  <c r="IU11" i="1"/>
  <c r="X23" i="23"/>
  <c r="IW7" i="31"/>
  <c r="IX7" i="31"/>
  <c r="IV7" i="31"/>
  <c r="B43" i="23" a="1"/>
  <c r="B43" i="23" s="1"/>
  <c r="B131" i="53"/>
  <c r="B103" i="23" a="1"/>
  <c r="B103" i="23"/>
  <c r="B102" i="23" a="1"/>
  <c r="B102" i="23"/>
  <c r="B101" i="23" a="1"/>
  <c r="B101" i="23"/>
  <c r="B100" i="23" a="1"/>
  <c r="B100" i="23"/>
  <c r="B99" i="23" a="1"/>
  <c r="B99" i="23"/>
  <c r="B98" i="23" a="1"/>
  <c r="B98" i="23"/>
  <c r="B97" i="23" a="1"/>
  <c r="B97" i="23"/>
  <c r="B96" i="23" a="1"/>
  <c r="B96" i="23"/>
  <c r="B95" i="23" a="1"/>
  <c r="B95" i="23"/>
  <c r="B94" i="23" a="1"/>
  <c r="B94" i="23"/>
  <c r="B93" i="23" a="1"/>
  <c r="B93" i="23"/>
  <c r="B92" i="23" a="1"/>
  <c r="B92" i="23"/>
  <c r="B91" i="23" a="1"/>
  <c r="B91" i="23"/>
  <c r="B90" i="23" a="1"/>
  <c r="B90" i="23"/>
  <c r="B89" i="23" a="1"/>
  <c r="B89" i="23"/>
  <c r="B88" i="23" a="1"/>
  <c r="B88" i="23"/>
  <c r="B87" i="23" a="1"/>
  <c r="B87" i="23"/>
  <c r="B86" i="23" a="1"/>
  <c r="B86" i="23"/>
  <c r="IT45" i="31"/>
  <c r="IR32" i="31"/>
  <c r="IS32" i="31"/>
  <c r="IR11" i="31"/>
  <c r="IS11" i="31"/>
  <c r="IR24" i="31"/>
  <c r="IR51" i="31"/>
  <c r="IS45" i="31"/>
  <c r="IS16" i="2"/>
  <c r="IP51" i="31"/>
  <c r="IQ18" i="31"/>
  <c r="IK45" i="31"/>
  <c r="IJ8" i="31"/>
  <c r="IJ7" i="31"/>
  <c r="IL7" i="31"/>
  <c r="IJ122" i="31"/>
  <c r="IK122" i="31"/>
  <c r="IL122" i="31"/>
  <c r="IM122" i="31"/>
  <c r="IN122" i="31"/>
  <c r="IO122" i="31"/>
  <c r="IP122" i="31"/>
  <c r="IQ122" i="31"/>
  <c r="IR122" i="31"/>
  <c r="IS122" i="31"/>
  <c r="IT122" i="31"/>
  <c r="IU122" i="31"/>
  <c r="IV122" i="31"/>
  <c r="IW122" i="31"/>
  <c r="IX122" i="31"/>
  <c r="IY122" i="31"/>
  <c r="IZ122" i="31"/>
  <c r="JA122" i="31"/>
  <c r="JB122" i="31"/>
  <c r="JC122" i="31"/>
  <c r="JD122" i="31"/>
  <c r="JE122" i="31"/>
  <c r="JF122" i="31"/>
  <c r="JG122" i="31"/>
  <c r="JH122" i="31"/>
  <c r="JI122" i="31"/>
  <c r="JJ122" i="31"/>
  <c r="JK122" i="31"/>
  <c r="JL122" i="31"/>
  <c r="JM122" i="31"/>
  <c r="JN122" i="31"/>
  <c r="JO122" i="31"/>
  <c r="JP122" i="31"/>
  <c r="JQ122" i="31"/>
  <c r="JR122" i="31"/>
  <c r="JS122" i="31"/>
  <c r="JT122" i="31"/>
  <c r="JU122" i="31"/>
  <c r="JV122" i="31"/>
  <c r="JW122" i="31"/>
  <c r="JX122" i="31"/>
  <c r="JY122" i="31"/>
  <c r="JZ122" i="31"/>
  <c r="KA122" i="31"/>
  <c r="KB122" i="31"/>
  <c r="KC122" i="31"/>
  <c r="KD122" i="31"/>
  <c r="KE122" i="31"/>
  <c r="KF122" i="31"/>
  <c r="KG122" i="31"/>
  <c r="KH122" i="31"/>
  <c r="KI122" i="31"/>
  <c r="KJ122" i="31"/>
  <c r="KK122" i="31"/>
  <c r="KL122" i="31"/>
  <c r="KM122" i="31"/>
  <c r="KN122" i="31"/>
  <c r="KO122" i="31"/>
  <c r="KP122" i="31"/>
  <c r="KQ122" i="31"/>
  <c r="KR122" i="31"/>
  <c r="KS122" i="31"/>
  <c r="KT122" i="31"/>
  <c r="KU122" i="31"/>
  <c r="KV122" i="31"/>
  <c r="KW122" i="31"/>
  <c r="KX122" i="31"/>
  <c r="KY122" i="31"/>
  <c r="KZ122" i="31"/>
  <c r="LA122" i="31"/>
  <c r="LB122" i="31"/>
  <c r="LC122" i="31"/>
  <c r="LD122" i="31"/>
  <c r="LE122" i="31"/>
  <c r="LF122" i="31"/>
  <c r="LG122" i="31"/>
  <c r="LH122" i="31"/>
  <c r="LI122" i="31"/>
  <c r="LJ122" i="31"/>
  <c r="LK122" i="31"/>
  <c r="LL122" i="31"/>
  <c r="LM122" i="31"/>
  <c r="LN122" i="31"/>
  <c r="LO122" i="31"/>
  <c r="LP122" i="31"/>
  <c r="LQ122" i="31"/>
  <c r="LR122" i="31"/>
  <c r="LS122" i="31"/>
  <c r="LT122" i="31"/>
  <c r="LU122" i="31"/>
  <c r="LV122" i="31"/>
  <c r="LW122" i="31"/>
  <c r="LX122" i="31"/>
  <c r="LY122" i="31"/>
  <c r="LZ122" i="31"/>
  <c r="MA122" i="31"/>
  <c r="MB122" i="31"/>
  <c r="MC122" i="31"/>
  <c r="MD122" i="31"/>
  <c r="ME122" i="31"/>
  <c r="MF122" i="31"/>
  <c r="MG122" i="31"/>
  <c r="MH122" i="31"/>
  <c r="MJ122" i="31"/>
  <c r="MK122" i="31"/>
  <c r="ML122" i="31"/>
  <c r="MM122" i="31"/>
  <c r="MN122" i="31"/>
  <c r="MO122" i="31"/>
  <c r="MP122" i="31"/>
  <c r="MQ122" i="31"/>
  <c r="MR122" i="31"/>
  <c r="MS122" i="31"/>
  <c r="MT122" i="31"/>
  <c r="MU122" i="31"/>
  <c r="MV122" i="31"/>
  <c r="MW122" i="31"/>
  <c r="MX122" i="31"/>
  <c r="MY122" i="31"/>
  <c r="MZ122" i="31"/>
  <c r="NA122" i="31"/>
  <c r="NB122" i="31"/>
  <c r="NC122" i="31"/>
  <c r="ND122" i="31"/>
  <c r="NE122" i="31"/>
  <c r="NF122" i="31"/>
  <c r="NG122" i="31"/>
  <c r="NH122" i="31"/>
  <c r="II122" i="31"/>
  <c r="IJ128" i="31"/>
  <c r="IK128" i="31"/>
  <c r="IL128" i="31"/>
  <c r="IM128" i="31"/>
  <c r="IN128" i="31"/>
  <c r="IO128" i="31"/>
  <c r="IP128" i="31"/>
  <c r="IQ128" i="31"/>
  <c r="IR128" i="31"/>
  <c r="IS128" i="31"/>
  <c r="IT128" i="31"/>
  <c r="IU128" i="31"/>
  <c r="IV128" i="31"/>
  <c r="IW128" i="31"/>
  <c r="IX128" i="31"/>
  <c r="IY128" i="31"/>
  <c r="IZ128" i="31"/>
  <c r="JA128" i="31"/>
  <c r="JB128" i="31"/>
  <c r="JD128" i="31"/>
  <c r="JE128" i="31"/>
  <c r="JF128" i="31"/>
  <c r="JG128" i="31"/>
  <c r="JH128" i="31"/>
  <c r="JI128" i="31"/>
  <c r="JJ128" i="31"/>
  <c r="JK128" i="31"/>
  <c r="JL128" i="31"/>
  <c r="JM128" i="31"/>
  <c r="JN128" i="31"/>
  <c r="JO128" i="31"/>
  <c r="JP128" i="31"/>
  <c r="JQ128" i="31"/>
  <c r="JR128" i="31"/>
  <c r="JS128" i="31"/>
  <c r="JT128" i="31"/>
  <c r="JU128" i="31"/>
  <c r="JV128" i="31"/>
  <c r="JW128" i="31"/>
  <c r="JX128" i="31"/>
  <c r="JY128" i="31"/>
  <c r="JZ128" i="31"/>
  <c r="KA128" i="31"/>
  <c r="KB128" i="31"/>
  <c r="KC128" i="31"/>
  <c r="KD128" i="31"/>
  <c r="KE128" i="31"/>
  <c r="KF128" i="31"/>
  <c r="KG128" i="31"/>
  <c r="KH128" i="31"/>
  <c r="KI128" i="31"/>
  <c r="KJ128" i="31"/>
  <c r="KK128" i="31"/>
  <c r="KL128" i="31"/>
  <c r="KM128" i="31"/>
  <c r="KN128" i="31"/>
  <c r="KO128" i="31"/>
  <c r="KP128" i="31"/>
  <c r="KQ128" i="31"/>
  <c r="KR128" i="31"/>
  <c r="KS128" i="31"/>
  <c r="KT128" i="31"/>
  <c r="KU128" i="31"/>
  <c r="KV128" i="31"/>
  <c r="KW128" i="31"/>
  <c r="KX128" i="31"/>
  <c r="KY128" i="31"/>
  <c r="KZ128" i="31"/>
  <c r="LA128" i="31"/>
  <c r="LB128" i="31"/>
  <c r="LC128" i="31"/>
  <c r="LD128" i="31"/>
  <c r="LE128" i="31"/>
  <c r="LF128" i="31"/>
  <c r="LG128" i="31"/>
  <c r="LH128" i="31"/>
  <c r="LI128" i="31"/>
  <c r="LJ128" i="31"/>
  <c r="LK128" i="31"/>
  <c r="LL128" i="31"/>
  <c r="LM128" i="31"/>
  <c r="LN128" i="31"/>
  <c r="LO128" i="31"/>
  <c r="LP128" i="31"/>
  <c r="LQ128" i="31"/>
  <c r="LR128" i="31"/>
  <c r="LS128" i="31"/>
  <c r="LT128" i="31"/>
  <c r="LU128" i="31"/>
  <c r="LV128" i="31"/>
  <c r="LW128" i="31"/>
  <c r="LX128" i="31"/>
  <c r="LY128" i="31"/>
  <c r="LZ128" i="31"/>
  <c r="MA128" i="31"/>
  <c r="MB128" i="31"/>
  <c r="MC128" i="31"/>
  <c r="MD128" i="31"/>
  <c r="ME128" i="31"/>
  <c r="MF128" i="31"/>
  <c r="MG128" i="31"/>
  <c r="MH128" i="31"/>
  <c r="MI128" i="31"/>
  <c r="MJ128" i="31"/>
  <c r="MK128" i="31"/>
  <c r="ML128" i="31"/>
  <c r="MM128" i="31"/>
  <c r="MN128" i="31"/>
  <c r="MO128" i="31"/>
  <c r="MP128" i="31"/>
  <c r="MQ128" i="31"/>
  <c r="MR128" i="31"/>
  <c r="MS128" i="31"/>
  <c r="MT128" i="31"/>
  <c r="MU128" i="31"/>
  <c r="MV128" i="31"/>
  <c r="MW128" i="31"/>
  <c r="MX128" i="31"/>
  <c r="MY128" i="31"/>
  <c r="MZ128" i="31"/>
  <c r="NA128" i="31"/>
  <c r="NB128" i="31"/>
  <c r="NC128" i="31"/>
  <c r="ND128" i="31"/>
  <c r="NE128" i="31"/>
  <c r="NF128" i="31"/>
  <c r="NG128" i="31"/>
  <c r="NH128" i="31"/>
  <c r="II128" i="31"/>
  <c r="NC126" i="31"/>
  <c r="NC127" i="31" s="1"/>
  <c r="ND126" i="31"/>
  <c r="ND127" i="31" s="1"/>
  <c r="NE126" i="31"/>
  <c r="NE127" i="31" s="1"/>
  <c r="NF126" i="31"/>
  <c r="NF127" i="31" s="1"/>
  <c r="NG126" i="31"/>
  <c r="NG127" i="31" s="1"/>
  <c r="NH126" i="31"/>
  <c r="NH127" i="31" s="1"/>
  <c r="NG120" i="31"/>
  <c r="NH120" i="31"/>
  <c r="NG118" i="31"/>
  <c r="NH118" i="31"/>
  <c r="NB116" i="31"/>
  <c r="NC116" i="31"/>
  <c r="ND116" i="31"/>
  <c r="NE116" i="31"/>
  <c r="NF116" i="31"/>
  <c r="NG116" i="31"/>
  <c r="NH116" i="31"/>
  <c r="LH111" i="31"/>
  <c r="LI111" i="31"/>
  <c r="LJ111" i="31"/>
  <c r="MY111" i="31"/>
  <c r="MZ111" i="31"/>
  <c r="NA111" i="31"/>
  <c r="NB111" i="31"/>
  <c r="NC111" i="31"/>
  <c r="ND111" i="31"/>
  <c r="NE111" i="31"/>
  <c r="NF111" i="31"/>
  <c r="NG111" i="31"/>
  <c r="NH111" i="31"/>
  <c r="LH113" i="31"/>
  <c r="LI113" i="31"/>
  <c r="LJ113" i="31"/>
  <c r="MY113" i="31"/>
  <c r="MZ113" i="31"/>
  <c r="NA113" i="31"/>
  <c r="NB113" i="31"/>
  <c r="NC113" i="31"/>
  <c r="ND113" i="31"/>
  <c r="NE113" i="31"/>
  <c r="NF113" i="31"/>
  <c r="NG113" i="31"/>
  <c r="NH113" i="31"/>
  <c r="IH51" i="31"/>
  <c r="X50" i="53"/>
  <c r="X51" i="53"/>
  <c r="X56" i="53"/>
  <c r="X57" i="53"/>
  <c r="F44" i="54"/>
  <c r="B169" i="53" s="1"/>
  <c r="D44" i="54"/>
  <c r="A169" i="53" s="1"/>
  <c r="FE18" i="4"/>
  <c r="FF18" i="4"/>
  <c r="B153" i="53"/>
  <c r="A153" i="53"/>
  <c r="B152" i="53"/>
  <c r="B151" i="53"/>
  <c r="B150" i="53"/>
  <c r="B149" i="53"/>
  <c r="B148" i="53"/>
  <c r="B147" i="53"/>
  <c r="B146" i="53"/>
  <c r="B145" i="53"/>
  <c r="B144" i="53"/>
  <c r="B143" i="53"/>
  <c r="B142" i="53"/>
  <c r="B141" i="53"/>
  <c r="B140" i="53"/>
  <c r="B139" i="53"/>
  <c r="B138" i="53"/>
  <c r="B137" i="53"/>
  <c r="B136" i="53"/>
  <c r="B135" i="53"/>
  <c r="B134" i="53"/>
  <c r="B133" i="53"/>
  <c r="B132" i="53"/>
  <c r="B99" i="54" a="1"/>
  <c r="B99" i="54"/>
  <c r="A99" i="54" a="1"/>
  <c r="A99" i="54"/>
  <c r="B98" i="54" a="1"/>
  <c r="B98" i="54"/>
  <c r="A98" i="54" a="1"/>
  <c r="A98" i="54"/>
  <c r="B97" i="54" a="1"/>
  <c r="B97" i="54"/>
  <c r="A97" i="54" a="1"/>
  <c r="A97" i="54"/>
  <c r="B96" i="54" a="1"/>
  <c r="B96" i="54"/>
  <c r="A96" i="54" a="1"/>
  <c r="A96" i="54"/>
  <c r="B95" i="54" a="1"/>
  <c r="B95" i="54"/>
  <c r="A95" i="54" a="1"/>
  <c r="A95" i="54"/>
  <c r="B94" i="54" a="1"/>
  <c r="B94" i="54"/>
  <c r="A94" i="54" a="1"/>
  <c r="A94" i="54"/>
  <c r="B93" i="54" a="1"/>
  <c r="B93" i="54"/>
  <c r="A93" i="54" a="1"/>
  <c r="A93" i="54"/>
  <c r="B92" i="54" a="1"/>
  <c r="B92" i="54"/>
  <c r="A92" i="54" a="1"/>
  <c r="A92" i="54"/>
  <c r="B91" i="54" a="1"/>
  <c r="B91" i="54"/>
  <c r="A91" i="54" a="1"/>
  <c r="A91" i="54"/>
  <c r="B90" i="54" a="1"/>
  <c r="B90" i="54"/>
  <c r="A90" i="54" a="1"/>
  <c r="A90" i="54"/>
  <c r="B89" i="54" a="1"/>
  <c r="B89" i="54"/>
  <c r="A89" i="54" a="1"/>
  <c r="A89" i="54"/>
  <c r="B88" i="54" a="1"/>
  <c r="B88" i="54"/>
  <c r="A88" i="54" a="1"/>
  <c r="A88" i="54"/>
  <c r="B79" i="54" a="1"/>
  <c r="B79" i="54"/>
  <c r="A79" i="54" a="1"/>
  <c r="A79" i="54"/>
  <c r="B78" i="54" a="1"/>
  <c r="B78" i="54"/>
  <c r="A78" i="54" a="1"/>
  <c r="A78" i="54"/>
  <c r="B77" i="54" a="1"/>
  <c r="B77" i="54"/>
  <c r="A77" i="54" a="1"/>
  <c r="A77" i="54"/>
  <c r="B76" i="54" a="1"/>
  <c r="B76" i="54"/>
  <c r="A76" i="54" a="1"/>
  <c r="A76" i="54"/>
  <c r="B193" i="53"/>
  <c r="B192" i="53"/>
  <c r="B191" i="53"/>
  <c r="B190" i="53"/>
  <c r="B189" i="53"/>
  <c r="B188" i="53"/>
  <c r="B187" i="53"/>
  <c r="B186" i="53"/>
  <c r="B185" i="53"/>
  <c r="B184" i="53"/>
  <c r="B183" i="53"/>
  <c r="B182" i="53"/>
  <c r="B181" i="53"/>
  <c r="B180" i="53"/>
  <c r="B179" i="53"/>
  <c r="B178" i="53"/>
  <c r="B177" i="53"/>
  <c r="B176" i="53"/>
  <c r="B173" i="53"/>
  <c r="I44" i="54"/>
  <c r="B211" i="53" s="1"/>
  <c r="G44" i="54"/>
  <c r="IC7" i="31"/>
  <c r="IF7" i="31"/>
  <c r="IB7" i="31"/>
  <c r="M17" i="54"/>
  <c r="IA7" i="31"/>
  <c r="HZ7" i="31"/>
  <c r="HX7" i="31"/>
  <c r="HW7" i="31"/>
  <c r="HV7" i="31"/>
  <c r="HU32" i="31"/>
  <c r="HU7" i="31"/>
  <c r="HN7" i="31"/>
  <c r="HN51" i="31"/>
  <c r="HM6" i="31"/>
  <c r="HM7" i="31" s="1"/>
  <c r="A232" i="53"/>
  <c r="B232" i="53"/>
  <c r="A233" i="53"/>
  <c r="B233" i="53"/>
  <c r="A234" i="53"/>
  <c r="B234" i="53"/>
  <c r="A235" i="53"/>
  <c r="B235" i="53"/>
  <c r="A236" i="53"/>
  <c r="B236" i="53"/>
  <c r="A237" i="53"/>
  <c r="B237" i="53"/>
  <c r="C11" i="70"/>
  <c r="C27" i="70"/>
  <c r="C18" i="70"/>
  <c r="HH68" i="31"/>
  <c r="C8" i="70"/>
  <c r="C11" i="1"/>
  <c r="D11" i="1"/>
  <c r="E11" i="1"/>
  <c r="F11" i="1"/>
  <c r="G11"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CE11" i="1"/>
  <c r="CF11" i="1"/>
  <c r="CG11" i="1"/>
  <c r="CH11" i="1"/>
  <c r="CI11" i="1"/>
  <c r="CJ11" i="1"/>
  <c r="CK11" i="1"/>
  <c r="CL11" i="1"/>
  <c r="CM11" i="1"/>
  <c r="CN11" i="1"/>
  <c r="CO11" i="1"/>
  <c r="CP11" i="1"/>
  <c r="CQ11" i="1"/>
  <c r="CR11" i="1"/>
  <c r="CS11" i="1"/>
  <c r="CT11" i="1"/>
  <c r="CU11" i="1"/>
  <c r="CV11" i="1"/>
  <c r="CW11" i="1"/>
  <c r="CX11" i="1"/>
  <c r="CY11" i="1"/>
  <c r="CZ11" i="1"/>
  <c r="DA11" i="1"/>
  <c r="DB11" i="1"/>
  <c r="DC11" i="1"/>
  <c r="DD11" i="1"/>
  <c r="DE11" i="1"/>
  <c r="DF11" i="1"/>
  <c r="DG11" i="1"/>
  <c r="DH11" i="1"/>
  <c r="DI11" i="1"/>
  <c r="DJ11" i="1"/>
  <c r="DK11" i="1"/>
  <c r="DL11" i="1"/>
  <c r="DM11" i="1"/>
  <c r="DN11" i="1"/>
  <c r="DO11" i="1"/>
  <c r="DP11" i="1"/>
  <c r="DQ11" i="1"/>
  <c r="DR11" i="1"/>
  <c r="DS11" i="1"/>
  <c r="DT11" i="1"/>
  <c r="DU11" i="1"/>
  <c r="DV11" i="1"/>
  <c r="DW11" i="1"/>
  <c r="DX11" i="1"/>
  <c r="DY11" i="1"/>
  <c r="DZ11" i="1"/>
  <c r="EA11" i="1"/>
  <c r="EB11" i="1"/>
  <c r="EC11" i="1"/>
  <c r="ED11" i="1"/>
  <c r="EE11" i="1"/>
  <c r="EF11" i="1"/>
  <c r="EG11" i="1"/>
  <c r="EH11" i="1"/>
  <c r="EI11" i="1"/>
  <c r="EJ11" i="1"/>
  <c r="EK11" i="1"/>
  <c r="EL11" i="1"/>
  <c r="EM11" i="1"/>
  <c r="EN11" i="1"/>
  <c r="EO11" i="1"/>
  <c r="EP11" i="1"/>
  <c r="EQ11" i="1"/>
  <c r="ER11" i="1"/>
  <c r="ES11" i="1"/>
  <c r="ET11" i="1"/>
  <c r="EU11" i="1"/>
  <c r="EV11" i="1"/>
  <c r="EW11" i="1"/>
  <c r="EX11" i="1"/>
  <c r="EY11" i="1"/>
  <c r="EZ11" i="1"/>
  <c r="FA11" i="1"/>
  <c r="FB11" i="1"/>
  <c r="FC11" i="1"/>
  <c r="FD11" i="1"/>
  <c r="FE11" i="1"/>
  <c r="FF11" i="1"/>
  <c r="FG11" i="1"/>
  <c r="FH11" i="1"/>
  <c r="FI11" i="1"/>
  <c r="FJ11" i="1"/>
  <c r="FK11" i="1"/>
  <c r="FL11" i="1"/>
  <c r="FM11" i="1"/>
  <c r="FN11" i="1"/>
  <c r="FO11" i="1"/>
  <c r="FP11" i="1"/>
  <c r="FQ11" i="1"/>
  <c r="FR11" i="1"/>
  <c r="FS11" i="1"/>
  <c r="FT11" i="1"/>
  <c r="FU11" i="1"/>
  <c r="FV11" i="1"/>
  <c r="FW11" i="1"/>
  <c r="FX11" i="1"/>
  <c r="FZ11" i="1"/>
  <c r="GA11" i="1"/>
  <c r="GB11" i="1"/>
  <c r="GD11" i="1"/>
  <c r="GE11" i="1"/>
  <c r="GF11" i="1"/>
  <c r="GG11" i="1"/>
  <c r="GH11" i="1"/>
  <c r="GI11" i="1"/>
  <c r="GJ11" i="1"/>
  <c r="GK11" i="1"/>
  <c r="GL11" i="1"/>
  <c r="GM11" i="1"/>
  <c r="GN11" i="1"/>
  <c r="GO11" i="1"/>
  <c r="B11" i="1"/>
  <c r="HE40" i="31"/>
  <c r="M16" i="54"/>
  <c r="M18" i="54"/>
  <c r="M19" i="54"/>
  <c r="M20" i="54"/>
  <c r="M21" i="54"/>
  <c r="M22" i="54"/>
  <c r="M23" i="54"/>
  <c r="M24" i="54"/>
  <c r="O25" i="72"/>
  <c r="AD1" i="72"/>
  <c r="M29" i="54"/>
  <c r="O6" i="72"/>
  <c r="O7" i="72"/>
  <c r="O8" i="72"/>
  <c r="O9" i="72"/>
  <c r="O11" i="72"/>
  <c r="O12" i="72"/>
  <c r="O13" i="72"/>
  <c r="O14" i="72"/>
  <c r="O5" i="72"/>
  <c r="E70" i="72"/>
  <c r="E67" i="72"/>
  <c r="E66" i="72"/>
  <c r="E65" i="72"/>
  <c r="E64" i="72"/>
  <c r="E63" i="72"/>
  <c r="E62" i="72"/>
  <c r="E60" i="72"/>
  <c r="E59" i="72"/>
  <c r="E57" i="72"/>
  <c r="D54" i="72"/>
  <c r="D52" i="72"/>
  <c r="E49" i="72" a="1"/>
  <c r="E49" i="72" s="1"/>
  <c r="E47" i="72"/>
  <c r="D47" i="72"/>
  <c r="D46" i="72"/>
  <c r="C45" i="72"/>
  <c r="AA1" i="72"/>
  <c r="O35" i="72"/>
  <c r="O34" i="72"/>
  <c r="O33" i="72"/>
  <c r="O32" i="72"/>
  <c r="O31" i="72"/>
  <c r="O30" i="72"/>
  <c r="O29" i="72"/>
  <c r="O28" i="72"/>
  <c r="O26" i="72"/>
  <c r="O24" i="72"/>
  <c r="O23" i="72"/>
  <c r="O22" i="72"/>
  <c r="O21" i="72"/>
  <c r="O20" i="72"/>
  <c r="O19" i="72"/>
  <c r="O17" i="72"/>
  <c r="O16" i="72"/>
  <c r="O15" i="72"/>
  <c r="T23" i="72"/>
  <c r="U3" i="72" a="1"/>
  <c r="U3" i="72"/>
  <c r="U4" i="72" a="1"/>
  <c r="U4" i="72"/>
  <c r="U28" i="72"/>
  <c r="U29" i="72" a="1"/>
  <c r="U29" i="72"/>
  <c r="U30" i="72" a="1"/>
  <c r="U30" i="72"/>
  <c r="U31" i="72" a="1"/>
  <c r="U31" i="72"/>
  <c r="U32" i="72" a="1"/>
  <c r="U32" i="72"/>
  <c r="X22" i="72" a="1"/>
  <c r="X22" i="72" s="1"/>
  <c r="X21" i="72" a="1"/>
  <c r="X21" i="72" s="1"/>
  <c r="X20" i="72" a="1"/>
  <c r="X20" i="72" s="1"/>
  <c r="W20" i="72"/>
  <c r="V20" i="72"/>
  <c r="X19" i="72" a="1"/>
  <c r="X19" i="72" s="1"/>
  <c r="X18" i="72" a="1"/>
  <c r="X18" i="72" s="1"/>
  <c r="Y17" i="72"/>
  <c r="X17" i="72" a="1"/>
  <c r="X17" i="72" s="1"/>
  <c r="X16" i="72" a="1"/>
  <c r="X16" i="72" s="1"/>
  <c r="V16" i="72"/>
  <c r="X15" i="72" a="1"/>
  <c r="X15" i="72" s="1"/>
  <c r="X14" i="72" a="1"/>
  <c r="X14" i="72" s="1"/>
  <c r="X13" i="72" a="1"/>
  <c r="X13" i="72" s="1"/>
  <c r="W11" i="72" a="1"/>
  <c r="W11" i="72" s="1"/>
  <c r="W10" i="72" a="1"/>
  <c r="W10" i="72" s="1"/>
  <c r="W9" i="72" a="1"/>
  <c r="W9" i="72" s="1"/>
  <c r="W8" i="72" a="1"/>
  <c r="W8" i="72" s="1"/>
  <c r="W7" i="72" a="1"/>
  <c r="W7" i="72" s="1"/>
  <c r="W6" i="72" a="1"/>
  <c r="W6" i="72" s="1"/>
  <c r="W5" i="72" a="1"/>
  <c r="W5" i="72" s="1"/>
  <c r="F37" i="72"/>
  <c r="D37" i="72"/>
  <c r="J37" i="72" s="1"/>
  <c r="C37" i="72"/>
  <c r="A37" i="72"/>
  <c r="G37" i="72" s="1"/>
  <c r="HD40" i="31"/>
  <c r="F45" i="23"/>
  <c r="GZ25" i="31"/>
  <c r="EK43" i="31"/>
  <c r="EJ43" i="31"/>
  <c r="G8" i="71"/>
  <c r="C10" i="4"/>
  <c r="D10" i="4"/>
  <c r="E10" i="4"/>
  <c r="F10" i="4"/>
  <c r="G10" i="4"/>
  <c r="H10" i="4"/>
  <c r="I10" i="4"/>
  <c r="J10" i="4"/>
  <c r="K10" i="4"/>
  <c r="L10" i="4"/>
  <c r="M10" i="4"/>
  <c r="N10" i="4"/>
  <c r="O10" i="4"/>
  <c r="P10" i="4"/>
  <c r="Q10"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BF10" i="4"/>
  <c r="BG10" i="4"/>
  <c r="BH10" i="4"/>
  <c r="BI10" i="4"/>
  <c r="BJ10" i="4"/>
  <c r="BK10" i="4"/>
  <c r="BL10" i="4"/>
  <c r="BM10" i="4"/>
  <c r="BN10" i="4"/>
  <c r="BO10" i="4"/>
  <c r="BP10" i="4"/>
  <c r="BQ10" i="4"/>
  <c r="BR10" i="4"/>
  <c r="BS10" i="4"/>
  <c r="BT10" i="4"/>
  <c r="BU10" i="4"/>
  <c r="BV10" i="4"/>
  <c r="BW10" i="4"/>
  <c r="BX10" i="4"/>
  <c r="BY10" i="4"/>
  <c r="BZ10" i="4"/>
  <c r="CA10" i="4"/>
  <c r="CB10" i="4"/>
  <c r="CC10" i="4"/>
  <c r="CD10" i="4"/>
  <c r="CE10" i="4"/>
  <c r="CF10" i="4"/>
  <c r="CG10" i="4"/>
  <c r="CH10" i="4"/>
  <c r="CI10" i="4"/>
  <c r="CJ10" i="4"/>
  <c r="CK10" i="4"/>
  <c r="CL10" i="4"/>
  <c r="CM10" i="4"/>
  <c r="CN10" i="4"/>
  <c r="CO10" i="4"/>
  <c r="CP10" i="4"/>
  <c r="CQ10" i="4"/>
  <c r="CR10" i="4"/>
  <c r="CS10" i="4"/>
  <c r="CT10" i="4"/>
  <c r="CU10" i="4"/>
  <c r="CV10" i="4"/>
  <c r="CW10" i="4"/>
  <c r="CX10" i="4"/>
  <c r="CY10" i="4"/>
  <c r="CZ10" i="4"/>
  <c r="DA10" i="4"/>
  <c r="DB10" i="4"/>
  <c r="DC10" i="4"/>
  <c r="DD10" i="4"/>
  <c r="DE10" i="4"/>
  <c r="DF10" i="4"/>
  <c r="DG10" i="4"/>
  <c r="DH10" i="4"/>
  <c r="DI10" i="4"/>
  <c r="DJ10" i="4"/>
  <c r="DK10" i="4"/>
  <c r="DL10" i="4"/>
  <c r="DM10" i="4"/>
  <c r="DN10" i="4"/>
  <c r="DO10" i="4"/>
  <c r="DP10" i="4"/>
  <c r="DQ10" i="4"/>
  <c r="DR10" i="4"/>
  <c r="DS10" i="4"/>
  <c r="DT10" i="4"/>
  <c r="DU10" i="4"/>
  <c r="DV10" i="4"/>
  <c r="DW10" i="4"/>
  <c r="DX10" i="4"/>
  <c r="DY10" i="4"/>
  <c r="DZ10" i="4"/>
  <c r="EA10" i="4"/>
  <c r="EB10" i="4"/>
  <c r="EC10" i="4"/>
  <c r="ED10" i="4"/>
  <c r="EE10" i="4"/>
  <c r="EF10" i="4"/>
  <c r="EG10" i="4"/>
  <c r="EH10" i="4"/>
  <c r="EI10" i="4"/>
  <c r="EJ10" i="4"/>
  <c r="EK10" i="4"/>
  <c r="EL10" i="4"/>
  <c r="EM10" i="4"/>
  <c r="EN10" i="4"/>
  <c r="EO10" i="4"/>
  <c r="EP10" i="4"/>
  <c r="EQ10" i="4"/>
  <c r="ER10" i="4"/>
  <c r="ES10" i="4"/>
  <c r="ET10" i="4"/>
  <c r="EU10" i="4"/>
  <c r="EV10" i="4"/>
  <c r="EW10" i="4"/>
  <c r="EX10" i="4"/>
  <c r="EY10" i="4"/>
  <c r="EZ10" i="4"/>
  <c r="FA10" i="4"/>
  <c r="FB10" i="4"/>
  <c r="FC10" i="4"/>
  <c r="FD10" i="4"/>
  <c r="FE10" i="4"/>
  <c r="FF10" i="4"/>
  <c r="FG10" i="4"/>
  <c r="FH10" i="4"/>
  <c r="FI10" i="4"/>
  <c r="FJ10" i="4"/>
  <c r="FK10" i="4"/>
  <c r="FL10" i="4"/>
  <c r="FM10" i="4"/>
  <c r="FN10" i="4"/>
  <c r="FO10" i="4"/>
  <c r="FP10" i="4"/>
  <c r="FQ10" i="4"/>
  <c r="FR10" i="4"/>
  <c r="FS10" i="4"/>
  <c r="FT10" i="4"/>
  <c r="FU10" i="4"/>
  <c r="FV10" i="4"/>
  <c r="FW10" i="4"/>
  <c r="FX10" i="4"/>
  <c r="FY10" i="4"/>
  <c r="FZ10" i="4"/>
  <c r="GA10" i="4"/>
  <c r="GB10" i="4"/>
  <c r="GC10" i="4"/>
  <c r="GD10" i="4"/>
  <c r="GE10" i="4"/>
  <c r="GF10" i="4"/>
  <c r="GG10" i="4"/>
  <c r="GH10" i="4"/>
  <c r="GI10" i="4"/>
  <c r="GJ10" i="4"/>
  <c r="GK10" i="4"/>
  <c r="GL10" i="4"/>
  <c r="GM10" i="4"/>
  <c r="GN10" i="4"/>
  <c r="GO10" i="4"/>
  <c r="GP10" i="4"/>
  <c r="GQ10" i="4"/>
  <c r="GR10" i="4"/>
  <c r="GS10" i="4"/>
  <c r="GT10"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HZ10" i="4"/>
  <c r="IA10" i="4"/>
  <c r="IB10" i="4"/>
  <c r="IC10" i="4"/>
  <c r="ID10" i="4"/>
  <c r="IE10" i="4"/>
  <c r="IF10" i="4"/>
  <c r="IG10" i="4"/>
  <c r="IH10" i="4"/>
  <c r="II10" i="4"/>
  <c r="IJ10" i="4"/>
  <c r="IK10" i="4"/>
  <c r="IL10" i="4"/>
  <c r="IM10" i="4"/>
  <c r="IN10" i="4"/>
  <c r="IO10" i="4"/>
  <c r="IP10" i="4"/>
  <c r="IQ10" i="4"/>
  <c r="IR10" i="4"/>
  <c r="IS10" i="4"/>
  <c r="IT10" i="4"/>
  <c r="IU10" i="4"/>
  <c r="IV10" i="4"/>
  <c r="IW10" i="4"/>
  <c r="IX10" i="4"/>
  <c r="IY10" i="4"/>
  <c r="IZ10" i="4"/>
  <c r="JA10" i="4"/>
  <c r="JB10" i="4"/>
  <c r="JC10" i="4"/>
  <c r="JD10" i="4"/>
  <c r="JE10" i="4"/>
  <c r="JF10" i="4"/>
  <c r="JG10" i="4"/>
  <c r="JH10" i="4"/>
  <c r="JI10" i="4"/>
  <c r="JJ10" i="4"/>
  <c r="JK10" i="4"/>
  <c r="JL10" i="4"/>
  <c r="JM10" i="4"/>
  <c r="JN10" i="4"/>
  <c r="JO10" i="4"/>
  <c r="JP10" i="4"/>
  <c r="JQ10" i="4"/>
  <c r="JR10" i="4"/>
  <c r="JS10" i="4"/>
  <c r="JT10" i="4"/>
  <c r="JU10" i="4"/>
  <c r="JV10" i="4"/>
  <c r="JW10" i="4"/>
  <c r="JX10" i="4"/>
  <c r="JY10" i="4"/>
  <c r="JZ10" i="4"/>
  <c r="KA10" i="4"/>
  <c r="KB10" i="4"/>
  <c r="KC10" i="4"/>
  <c r="KD10" i="4"/>
  <c r="KE10" i="4"/>
  <c r="KF10" i="4"/>
  <c r="KG10" i="4"/>
  <c r="KH10" i="4"/>
  <c r="KI10" i="4"/>
  <c r="KJ10" i="4"/>
  <c r="KK10" i="4"/>
  <c r="KL10" i="4"/>
  <c r="KM10" i="4"/>
  <c r="KN10" i="4"/>
  <c r="KO10" i="4"/>
  <c r="KP10" i="4"/>
  <c r="KQ10" i="4"/>
  <c r="KR10" i="4"/>
  <c r="KS10" i="4"/>
  <c r="KT10" i="4"/>
  <c r="KU10" i="4"/>
  <c r="KV10" i="4"/>
  <c r="KW10" i="4"/>
  <c r="KX10" i="4"/>
  <c r="KY10" i="4"/>
  <c r="KZ10" i="4"/>
  <c r="LA10" i="4"/>
  <c r="LB10" i="4"/>
  <c r="LC10" i="4"/>
  <c r="LD10" i="4"/>
  <c r="LE10" i="4"/>
  <c r="LF10" i="4"/>
  <c r="LG10" i="4"/>
  <c r="LH10" i="4"/>
  <c r="LI10" i="4"/>
  <c r="LJ10" i="4"/>
  <c r="LK10" i="4"/>
  <c r="LL10" i="4"/>
  <c r="LM10" i="4"/>
  <c r="LN10" i="4"/>
  <c r="LO10" i="4"/>
  <c r="LP10" i="4"/>
  <c r="LQ10" i="4"/>
  <c r="LR10" i="4"/>
  <c r="LS10" i="4"/>
  <c r="LT10" i="4"/>
  <c r="LU10" i="4"/>
  <c r="LV10" i="4"/>
  <c r="LW10" i="4"/>
  <c r="LX10" i="4"/>
  <c r="LY10" i="4"/>
  <c r="GU7" i="2"/>
  <c r="GV7" i="2"/>
  <c r="W39" i="53"/>
  <c r="W38" i="53"/>
  <c r="W36" i="53"/>
  <c r="FU21" i="4"/>
  <c r="GF45" i="31"/>
  <c r="GE68" i="31"/>
  <c r="GM74" i="31"/>
  <c r="GN74" i="31"/>
  <c r="GO74" i="31"/>
  <c r="GP74" i="31"/>
  <c r="GQ74" i="31"/>
  <c r="G5" i="71"/>
  <c r="G7" i="71"/>
  <c r="G9" i="71"/>
  <c r="G10" i="71"/>
  <c r="G11" i="71"/>
  <c r="G12" i="71"/>
  <c r="N3" i="71"/>
  <c r="G3" i="71" s="1"/>
  <c r="F12" i="71"/>
  <c r="F11" i="71"/>
  <c r="F5" i="71"/>
  <c r="F8" i="71"/>
  <c r="F10" i="71"/>
  <c r="F7" i="71"/>
  <c r="F4" i="71"/>
  <c r="F9" i="71"/>
  <c r="F3" i="71"/>
  <c r="F2" i="71"/>
  <c r="F6" i="71"/>
  <c r="FV45" i="31"/>
  <c r="FT51" i="31"/>
  <c r="FM24" i="31"/>
  <c r="FL24" i="31"/>
  <c r="FK68" i="31"/>
  <c r="AB31" i="53"/>
  <c r="M26" i="54"/>
  <c r="M27" i="54"/>
  <c r="M30" i="54"/>
  <c r="FG25" i="31"/>
  <c r="M20" i="53"/>
  <c r="M21" i="53"/>
  <c r="M23" i="53"/>
  <c r="M24" i="53"/>
  <c r="M25" i="53"/>
  <c r="M26" i="53"/>
  <c r="M27" i="53"/>
  <c r="M28" i="53"/>
  <c r="M29" i="53"/>
  <c r="M36" i="53"/>
  <c r="M37" i="53"/>
  <c r="M17" i="53"/>
  <c r="M19" i="53"/>
  <c r="FC45" i="31"/>
  <c r="D59" i="72" l="1" a="1"/>
  <c r="D59" i="72" s="1"/>
  <c r="AH34" i="23" a="1"/>
  <c r="AH34" i="23" s="1"/>
  <c r="AH33" i="23" a="1"/>
  <c r="AH33" i="23" s="1"/>
  <c r="AH32" i="23" a="1"/>
  <c r="AH32" i="23" s="1"/>
  <c r="AH31" i="23" a="1"/>
  <c r="AH31" i="23" s="1"/>
  <c r="AH30" i="23" a="1"/>
  <c r="AH30" i="23" s="1"/>
  <c r="AH29" i="23" a="1"/>
  <c r="AH29" i="23" s="1"/>
  <c r="AH28" i="23" a="1"/>
  <c r="AH28" i="23" s="1"/>
  <c r="AH27" i="23" a="1"/>
  <c r="AH27" i="23" s="1"/>
  <c r="AH26" i="23" a="1"/>
  <c r="AH26" i="23" s="1"/>
  <c r="AH25" i="23" a="1"/>
  <c r="AH25" i="23" s="1"/>
  <c r="AH24" i="23" a="1"/>
  <c r="AH24" i="23" s="1"/>
  <c r="AH23" i="23" a="1"/>
  <c r="AH23" i="23" s="1"/>
  <c r="AH22" i="23" a="1"/>
  <c r="AH22" i="23" s="1"/>
  <c r="AH21" i="23" a="1"/>
  <c r="AH21" i="23" s="1"/>
  <c r="AH20" i="23" a="1"/>
  <c r="AH20" i="23" s="1"/>
  <c r="AH19" i="23" a="1"/>
  <c r="AH19" i="23" s="1"/>
  <c r="AH18" i="23" a="1"/>
  <c r="AH18" i="23" s="1"/>
  <c r="AH17" i="23" a="1"/>
  <c r="AH17" i="23" s="1"/>
  <c r="AH16" i="23" a="1"/>
  <c r="AH16" i="23" s="1"/>
  <c r="AH15" i="23" a="1"/>
  <c r="AH15" i="23" s="1"/>
  <c r="AH14" i="23" a="1"/>
  <c r="AH14" i="23" s="1"/>
  <c r="AH13" i="23" a="1"/>
  <c r="AH13" i="23" s="1"/>
  <c r="AH12" i="23" a="1"/>
  <c r="AH12" i="23" s="1"/>
  <c r="AH11" i="23" a="1"/>
  <c r="AH11" i="23" s="1"/>
  <c r="AH10" i="23" a="1"/>
  <c r="AH10" i="23" s="1"/>
  <c r="AH9" i="23" a="1"/>
  <c r="AH9" i="23" s="1"/>
  <c r="AH8" i="23" a="1"/>
  <c r="AH8" i="23" s="1"/>
  <c r="AH7" i="23" a="1"/>
  <c r="AH7" i="23" s="1"/>
  <c r="AH6" i="23" a="1"/>
  <c r="AH6" i="23" s="1"/>
  <c r="AH5" i="23" a="1"/>
  <c r="AH5" i="23" s="1"/>
  <c r="AH4" i="23" a="1"/>
  <c r="AH4" i="23" s="1"/>
  <c r="AH3" i="23" a="1"/>
  <c r="AH3" i="23" s="1"/>
  <c r="X52" i="53"/>
  <c r="X59" i="53" s="1"/>
  <c r="NH124" i="31"/>
  <c r="NH121" i="31"/>
  <c r="NG124" i="31"/>
  <c r="NG121" i="31"/>
  <c r="AH41" i="23" a="1"/>
  <c r="AH41" i="23" s="1"/>
  <c r="AH40" i="23" a="1"/>
  <c r="AH40" i="23" s="1"/>
  <c r="AH39" i="23" a="1"/>
  <c r="AH39" i="23" s="1"/>
  <c r="AH38" i="23" a="1"/>
  <c r="AH38" i="23" s="1"/>
  <c r="AH37" i="23" a="1"/>
  <c r="AH37" i="23" s="1"/>
  <c r="AH36" i="23" a="1"/>
  <c r="AH36" i="23" s="1"/>
  <c r="AH35" i="23" a="1"/>
  <c r="AH35" i="23" s="1"/>
  <c r="V19" i="72" a="1"/>
  <c r="V19" i="72" s="1"/>
  <c r="V18" i="72" a="1"/>
  <c r="V18" i="72" s="1"/>
  <c r="V17" i="72" a="1"/>
  <c r="V17" i="72" s="1"/>
  <c r="W19" i="72" a="1"/>
  <c r="W19" i="72" s="1"/>
  <c r="W18" i="72" a="1"/>
  <c r="W18" i="72" s="1"/>
  <c r="W17" i="72" a="1"/>
  <c r="W17" i="72" s="1"/>
  <c r="Y11" i="72" a="1"/>
  <c r="Y11" i="72" s="1"/>
  <c r="Y10" i="72" a="1"/>
  <c r="Y10" i="72" s="1"/>
  <c r="Y9" i="72" a="1"/>
  <c r="Y9" i="72" s="1"/>
  <c r="Y8" i="72" a="1"/>
  <c r="Y8" i="72" s="1"/>
  <c r="Y6" i="72" a="1"/>
  <c r="Y6" i="72" s="1"/>
  <c r="Y5" i="72" a="1"/>
  <c r="Y5" i="72" s="1"/>
  <c r="Y4" i="72" a="1"/>
  <c r="Y4" i="72" s="1"/>
  <c r="Y3" i="72" a="1"/>
  <c r="Y3" i="72" s="1"/>
  <c r="Y2" i="72" a="1"/>
  <c r="Y2" i="72" s="1"/>
  <c r="Y16" i="72" a="1"/>
  <c r="Y16" i="72" s="1"/>
  <c r="Y15" i="72" a="1"/>
  <c r="Y15" i="72" s="1"/>
  <c r="Y14" i="72" a="1"/>
  <c r="Y14" i="72" s="1"/>
  <c r="Y13" i="72" a="1"/>
  <c r="Y13" i="72" s="1"/>
  <c r="Z32" i="72" a="1"/>
  <c r="Z32" i="72" s="1"/>
  <c r="Z31" i="72" a="1"/>
  <c r="Z31" i="72" s="1"/>
  <c r="Z30" i="72" a="1"/>
  <c r="Z30" i="72" s="1"/>
  <c r="Z29" i="72" a="1"/>
  <c r="Z29" i="72" s="1"/>
  <c r="Z28" i="72" a="1"/>
  <c r="Z28" i="72" s="1"/>
  <c r="Z27" i="72" a="1"/>
  <c r="Z27" i="72" s="1"/>
  <c r="Z26" i="72" a="1"/>
  <c r="Z26" i="72" s="1"/>
  <c r="Z25" i="72" a="1"/>
  <c r="Z25" i="72" s="1"/>
  <c r="Z24" i="72" a="1"/>
  <c r="Z24" i="72" s="1"/>
  <c r="Z23" i="72" a="1"/>
  <c r="Z23" i="72" s="1"/>
  <c r="Z22" i="72" a="1"/>
  <c r="Z22" i="72" s="1"/>
  <c r="Z21" i="72" a="1"/>
  <c r="Z21" i="72" s="1"/>
  <c r="Z20" i="72" a="1"/>
  <c r="Z20" i="72" s="1"/>
  <c r="Z19" i="72" a="1"/>
  <c r="Z19" i="72" s="1"/>
  <c r="Z18" i="72" a="1"/>
  <c r="Z18" i="72" s="1"/>
  <c r="Z17" i="72" a="1"/>
  <c r="Z17" i="72" s="1"/>
  <c r="Z16" i="72" a="1"/>
  <c r="Z16" i="72" s="1"/>
  <c r="Z15" i="72" a="1"/>
  <c r="Z15" i="72" s="1"/>
  <c r="Z14" i="72" a="1"/>
  <c r="Z14" i="72" s="1"/>
  <c r="Z13" i="72" a="1"/>
  <c r="Z13" i="72" s="1"/>
  <c r="Y32" i="72" a="1"/>
  <c r="Y32" i="72" s="1"/>
  <c r="Y31" i="72" a="1"/>
  <c r="Y31" i="72" s="1"/>
  <c r="Y30" i="72" a="1"/>
  <c r="Y30" i="72" s="1"/>
  <c r="Y29" i="72" a="1"/>
  <c r="Y29" i="72" s="1"/>
  <c r="Y28" i="72" a="1"/>
  <c r="Y28" i="72" s="1"/>
  <c r="Y27" i="72" a="1"/>
  <c r="Y27" i="72" s="1"/>
  <c r="Y26" i="72" a="1"/>
  <c r="Y26" i="72" s="1"/>
  <c r="Y25" i="72" a="1"/>
  <c r="Y25" i="72" s="1"/>
  <c r="Y24" i="72" a="1"/>
  <c r="Y24" i="72" s="1"/>
  <c r="Y23" i="72" a="1"/>
  <c r="Y23" i="72" s="1"/>
  <c r="Y22" i="72" a="1"/>
  <c r="Y22" i="72" s="1"/>
  <c r="Y21" i="72" a="1"/>
  <c r="Y21" i="72" s="1"/>
  <c r="Y20" i="72" a="1"/>
  <c r="Y20" i="72" s="1"/>
  <c r="Y19" i="72" a="1"/>
  <c r="Y19" i="72" s="1"/>
  <c r="Y18" i="72" a="1"/>
  <c r="Y18" i="72" s="1"/>
  <c r="X32" i="72" a="1"/>
  <c r="X32" i="72" s="1"/>
  <c r="X31" i="72" a="1"/>
  <c r="X31" i="72" s="1"/>
  <c r="X30" i="72" a="1"/>
  <c r="X30" i="72" s="1"/>
  <c r="X29" i="72" a="1"/>
  <c r="X29" i="72" s="1"/>
  <c r="X28" i="72" a="1"/>
  <c r="X28" i="72" s="1"/>
  <c r="X27" i="72" a="1"/>
  <c r="X27" i="72" s="1"/>
  <c r="E56" i="72"/>
  <c r="E54" i="72"/>
  <c r="X25" i="72" a="1"/>
  <c r="X25" i="72" s="1"/>
  <c r="X24" i="72" a="1"/>
  <c r="X24" i="72" s="1"/>
  <c r="X23" i="72" a="1"/>
  <c r="X23" i="72" s="1"/>
  <c r="X12" i="72" s="1"/>
  <c r="I37" i="72"/>
  <c r="EW6" i="31"/>
  <c r="F42" i="53" l="1"/>
  <c r="C72" i="72"/>
  <c r="C71" i="72"/>
  <c r="C70" i="72"/>
  <c r="C69" i="72"/>
  <c r="C68" i="72"/>
  <c r="C67" i="72"/>
  <c r="C66" i="72"/>
  <c r="C65" i="72"/>
  <c r="C64" i="72"/>
  <c r="C63" i="72"/>
  <c r="C62" i="72"/>
  <c r="C61" i="72"/>
  <c r="C60" i="72"/>
  <c r="C59" i="72"/>
  <c r="C58" i="72"/>
  <c r="C57" i="72"/>
  <c r="C56" i="72"/>
  <c r="C55" i="72"/>
  <c r="C54" i="72"/>
  <c r="C53" i="72"/>
  <c r="C52" i="72"/>
  <c r="C51" i="72"/>
  <c r="C50" i="72"/>
  <c r="C49" i="72"/>
  <c r="C48" i="72"/>
  <c r="C47" i="72"/>
  <c r="C46" i="72"/>
  <c r="M18" i="53"/>
  <c r="EN51" i="31"/>
  <c r="EL32" i="1" a="1"/>
  <c r="EL32" i="1"/>
  <c r="EL33" i="1" s="1"/>
  <c r="EL34" i="1" s="1"/>
  <c r="EL35" i="1" s="1"/>
  <c r="EE51" i="31"/>
  <c r="E8" i="6"/>
  <c r="F8" i="6"/>
  <c r="G8" i="6"/>
  <c r="H8" i="6"/>
  <c r="I8" i="6"/>
  <c r="J8" i="6"/>
  <c r="K8" i="6"/>
  <c r="L8" i="6"/>
  <c r="M8" i="6"/>
  <c r="N8" i="6"/>
  <c r="O8" i="6"/>
  <c r="P8" i="6"/>
  <c r="Q8" i="6"/>
  <c r="R8" i="6"/>
  <c r="S8" i="6"/>
  <c r="T8" i="6"/>
  <c r="U8" i="6"/>
  <c r="V8" i="6"/>
  <c r="W8" i="6"/>
  <c r="X8" i="6"/>
  <c r="Y8" i="6"/>
  <c r="Z8" i="6"/>
  <c r="AA8" i="6"/>
  <c r="AB8" i="6"/>
  <c r="AC8" i="6"/>
  <c r="AD8" i="6"/>
  <c r="AE8" i="6"/>
  <c r="AF8" i="6"/>
  <c r="AG8" i="6"/>
  <c r="AH8" i="6"/>
  <c r="AI8" i="6"/>
  <c r="AJ8" i="6"/>
  <c r="AK8" i="6"/>
  <c r="AL8" i="6"/>
  <c r="AM8" i="6"/>
  <c r="AN8" i="6"/>
  <c r="AO8" i="6"/>
  <c r="AP8" i="6"/>
  <c r="AQ8" i="6"/>
  <c r="AR8" i="6"/>
  <c r="AS8" i="6"/>
  <c r="AT8" i="6"/>
  <c r="AU8" i="6"/>
  <c r="AV8" i="6"/>
  <c r="AW8" i="6"/>
  <c r="AX8" i="6"/>
  <c r="AY8" i="6"/>
  <c r="AZ8" i="6"/>
  <c r="BA8" i="6"/>
  <c r="BB8" i="6"/>
  <c r="BC8" i="6"/>
  <c r="BD8" i="6"/>
  <c r="BE8" i="6"/>
  <c r="BF8" i="6"/>
  <c r="BG8" i="6"/>
  <c r="BH8" i="6"/>
  <c r="BI8" i="6"/>
  <c r="BJ8" i="6"/>
  <c r="BK8" i="6"/>
  <c r="BL8" i="6"/>
  <c r="BM8" i="6"/>
  <c r="BN8" i="6"/>
  <c r="BO8" i="6"/>
  <c r="BP8" i="6"/>
  <c r="BQ8" i="6"/>
  <c r="BR8" i="6"/>
  <c r="BS8" i="6"/>
  <c r="BT8" i="6"/>
  <c r="BU8" i="6"/>
  <c r="BV8" i="6"/>
  <c r="BW8" i="6"/>
  <c r="BX8" i="6"/>
  <c r="BY8" i="6"/>
  <c r="BZ8" i="6"/>
  <c r="CA8" i="6"/>
  <c r="CB8" i="6"/>
  <c r="CC8" i="6"/>
  <c r="CD8" i="6"/>
  <c r="CE8" i="6"/>
  <c r="CF8" i="6"/>
  <c r="CG8" i="6"/>
  <c r="CH8" i="6"/>
  <c r="CI8" i="6"/>
  <c r="CJ8" i="6"/>
  <c r="CK8" i="6"/>
  <c r="CL8" i="6"/>
  <c r="CM8" i="6"/>
  <c r="CN8" i="6"/>
  <c r="CO8" i="6"/>
  <c r="CP8" i="6"/>
  <c r="CQ8" i="6"/>
  <c r="CR8" i="6"/>
  <c r="CS8" i="6"/>
  <c r="CT8" i="6"/>
  <c r="CU8" i="6"/>
  <c r="CV8" i="6"/>
  <c r="CW8" i="6"/>
  <c r="CX8" i="6"/>
  <c r="CY8" i="6"/>
  <c r="CZ8" i="6"/>
  <c r="DA8" i="6"/>
  <c r="DB8" i="6"/>
  <c r="DC8" i="6"/>
  <c r="DD8" i="6"/>
  <c r="DE8" i="6"/>
  <c r="DF8" i="6"/>
  <c r="DG8" i="6"/>
  <c r="DH8" i="6"/>
  <c r="DI8" i="6"/>
  <c r="DJ8" i="6"/>
  <c r="DK8" i="6"/>
  <c r="DL8" i="6"/>
  <c r="DM8" i="6"/>
  <c r="DN8" i="6"/>
  <c r="DO8" i="6"/>
  <c r="DP8" i="6"/>
  <c r="DQ8" i="6"/>
  <c r="DR8" i="6"/>
  <c r="DS8" i="6"/>
  <c r="DT8" i="6"/>
  <c r="DU8" i="6"/>
  <c r="DV8" i="6"/>
  <c r="DW8" i="6"/>
  <c r="DX8" i="6"/>
  <c r="DY8" i="6"/>
  <c r="DZ8" i="6"/>
  <c r="EA8" i="6"/>
  <c r="EB8" i="6"/>
  <c r="EC8" i="6"/>
  <c r="ED8" i="6"/>
  <c r="EE8" i="6"/>
  <c r="EF8" i="6"/>
  <c r="EG8" i="6"/>
  <c r="EH8" i="6"/>
  <c r="EI8" i="6"/>
  <c r="EJ8" i="6"/>
  <c r="EK8" i="6"/>
  <c r="EL8" i="6"/>
  <c r="EM8" i="6"/>
  <c r="EN8" i="6"/>
  <c r="EO8" i="6"/>
  <c r="EP8" i="6"/>
  <c r="EQ8" i="6"/>
  <c r="ER8" i="6"/>
  <c r="ES8" i="6"/>
  <c r="ET8" i="6"/>
  <c r="EU8" i="6"/>
  <c r="EV8" i="6"/>
  <c r="EW8" i="6"/>
  <c r="EX8" i="6"/>
  <c r="EY8" i="6"/>
  <c r="EZ8" i="6"/>
  <c r="FA8" i="6"/>
  <c r="FB8" i="6"/>
  <c r="FC8" i="6"/>
  <c r="FD8" i="6"/>
  <c r="FE8" i="6"/>
  <c r="FF8" i="6"/>
  <c r="FG8" i="6"/>
  <c r="FH8" i="6"/>
  <c r="FI8" i="6"/>
  <c r="FJ8" i="6"/>
  <c r="FK8" i="6"/>
  <c r="FL8" i="6"/>
  <c r="FM8" i="6"/>
  <c r="FN8" i="6"/>
  <c r="FO8" i="6"/>
  <c r="FP8" i="6"/>
  <c r="FQ8" i="6"/>
  <c r="FR8" i="6"/>
  <c r="FS8" i="6"/>
  <c r="FT8" i="6"/>
  <c r="FU8" i="6"/>
  <c r="FV8" i="6"/>
  <c r="FW8" i="6"/>
  <c r="FX8" i="6"/>
  <c r="FY8" i="6"/>
  <c r="FZ8" i="6"/>
  <c r="GA8" i="6"/>
  <c r="GB8" i="6"/>
  <c r="GC8" i="6"/>
  <c r="GD8" i="6"/>
  <c r="GE8" i="6"/>
  <c r="GF8" i="6"/>
  <c r="GG8" i="6"/>
  <c r="GH8" i="6"/>
  <c r="GI8" i="6"/>
  <c r="GJ8" i="6"/>
  <c r="GK8" i="6"/>
  <c r="GL8" i="6"/>
  <c r="GM8" i="6"/>
  <c r="GN8" i="6"/>
  <c r="GO8" i="6"/>
  <c r="GP8" i="6"/>
  <c r="GQ8" i="6"/>
  <c r="GR8" i="6"/>
  <c r="GS8" i="6"/>
  <c r="GT8" i="6"/>
  <c r="GU8" i="6"/>
  <c r="GV8" i="6"/>
  <c r="GW8" i="6"/>
  <c r="GX8" i="6"/>
  <c r="GY8" i="6"/>
  <c r="GZ8" i="6"/>
  <c r="HA8" i="6"/>
  <c r="HB8" i="6"/>
  <c r="HC8" i="6"/>
  <c r="HD8" i="6"/>
  <c r="HE8" i="6"/>
  <c r="HF8" i="6"/>
  <c r="HG8" i="6"/>
  <c r="HH8" i="6"/>
  <c r="HI8" i="6"/>
  <c r="HJ8" i="6"/>
  <c r="HK8" i="6"/>
  <c r="HL8" i="6"/>
  <c r="HM8" i="6"/>
  <c r="HN8" i="6"/>
  <c r="HO8" i="6"/>
  <c r="HP8" i="6"/>
  <c r="HQ8" i="6"/>
  <c r="HR8" i="6"/>
  <c r="HS8" i="6"/>
  <c r="HT8" i="6"/>
  <c r="HU8" i="6"/>
  <c r="HV8" i="6"/>
  <c r="HW8" i="6"/>
  <c r="HX8" i="6"/>
  <c r="HY8" i="6"/>
  <c r="HZ8" i="6"/>
  <c r="IA8" i="6"/>
  <c r="IB8" i="6"/>
  <c r="IC8" i="6"/>
  <c r="ID8" i="6"/>
  <c r="IE8" i="6"/>
  <c r="IF8" i="6"/>
  <c r="IG8" i="6"/>
  <c r="IH8" i="6"/>
  <c r="II8" i="6"/>
  <c r="IJ8" i="6"/>
  <c r="IK8" i="6"/>
  <c r="IL8" i="6"/>
  <c r="IM8" i="6"/>
  <c r="IN8" i="6"/>
  <c r="IO8" i="6"/>
  <c r="IP8" i="6"/>
  <c r="IQ8" i="6"/>
  <c r="IR8" i="6"/>
  <c r="IS8" i="6"/>
  <c r="IT8" i="6"/>
  <c r="IU8" i="6"/>
  <c r="IV8" i="6"/>
  <c r="IW8" i="6"/>
  <c r="IX8" i="6"/>
  <c r="IY8" i="6"/>
  <c r="IZ8" i="6"/>
  <c r="JA8" i="6"/>
  <c r="JB8" i="6"/>
  <c r="JC8" i="6"/>
  <c r="JD8" i="6"/>
  <c r="JE8" i="6"/>
  <c r="JF8" i="6"/>
  <c r="JG8" i="6"/>
  <c r="JH8" i="6"/>
  <c r="JI8" i="6"/>
  <c r="JJ8" i="6"/>
  <c r="JK8" i="6"/>
  <c r="JL8" i="6"/>
  <c r="JM8" i="6"/>
  <c r="JN8" i="6"/>
  <c r="JO8" i="6"/>
  <c r="JP8" i="6"/>
  <c r="JQ8" i="6"/>
  <c r="JR8" i="6"/>
  <c r="JS8" i="6"/>
  <c r="JT8" i="6"/>
  <c r="JU8" i="6"/>
  <c r="JV8" i="6"/>
  <c r="JW8" i="6"/>
  <c r="JX8" i="6"/>
  <c r="JY8" i="6"/>
  <c r="JZ8" i="6"/>
  <c r="KA8" i="6"/>
  <c r="KB8" i="6"/>
  <c r="KC8" i="6"/>
  <c r="KD8" i="6"/>
  <c r="KE8" i="6"/>
  <c r="KF8" i="6"/>
  <c r="KG8" i="6"/>
  <c r="KH8" i="6"/>
  <c r="KI8" i="6"/>
  <c r="KJ8" i="6"/>
  <c r="KK8" i="6"/>
  <c r="KL8" i="6"/>
  <c r="KM8" i="6"/>
  <c r="KN8" i="6"/>
  <c r="KO8" i="6"/>
  <c r="KP8" i="6"/>
  <c r="KQ8" i="6"/>
  <c r="KR8" i="6"/>
  <c r="KS8" i="6"/>
  <c r="KT8" i="6"/>
  <c r="KU8" i="6"/>
  <c r="KV8" i="6"/>
  <c r="KW8" i="6"/>
  <c r="KX8" i="6"/>
  <c r="KY8" i="6"/>
  <c r="KZ8" i="6"/>
  <c r="LA8" i="6"/>
  <c r="LB8" i="6"/>
  <c r="LC8" i="6"/>
  <c r="LD8" i="6"/>
  <c r="LE8" i="6"/>
  <c r="LF8" i="6"/>
  <c r="LG8" i="6"/>
  <c r="LH8" i="6"/>
  <c r="LI8" i="6"/>
  <c r="LJ8" i="6"/>
  <c r="LK8" i="6"/>
  <c r="LL8" i="6"/>
  <c r="LM8" i="6"/>
  <c r="LN8" i="6"/>
  <c r="LO8" i="6"/>
  <c r="LP8" i="6"/>
  <c r="LQ8" i="6"/>
  <c r="LR8" i="6"/>
  <c r="LS8" i="6"/>
  <c r="LT8" i="6"/>
  <c r="LU8" i="6"/>
  <c r="LV8" i="6"/>
  <c r="LW8" i="6"/>
  <c r="LX8" i="6"/>
  <c r="LY8" i="6"/>
  <c r="LZ8" i="6"/>
  <c r="MA8" i="6"/>
  <c r="MB8" i="6"/>
  <c r="MC8" i="6"/>
  <c r="MD8" i="6"/>
  <c r="ME8" i="6"/>
  <c r="MF8" i="6"/>
  <c r="MG8" i="6"/>
  <c r="MH8" i="6"/>
  <c r="MI8" i="6"/>
  <c r="MJ8" i="6"/>
  <c r="MK8" i="6"/>
  <c r="ML8" i="6"/>
  <c r="MM8" i="6"/>
  <c r="MN8" i="6"/>
  <c r="MO8" i="6"/>
  <c r="MP8" i="6"/>
  <c r="MQ8" i="6"/>
  <c r="MR8" i="6"/>
  <c r="MS8" i="6"/>
  <c r="MT8" i="6"/>
  <c r="MU8" i="6"/>
  <c r="MV8" i="6"/>
  <c r="MW8" i="6"/>
  <c r="MX8" i="6"/>
  <c r="MY8" i="6"/>
  <c r="MZ8" i="6"/>
  <c r="NA8" i="6"/>
  <c r="NB8" i="6"/>
  <c r="NC8" i="6"/>
  <c r="ND8" i="6"/>
  <c r="NE8" i="6"/>
  <c r="NF8" i="6"/>
  <c r="NG8" i="6"/>
  <c r="NH8" i="6"/>
  <c r="NI8" i="6"/>
  <c r="NJ8" i="6"/>
  <c r="NK8" i="6"/>
  <c r="NL8" i="6"/>
  <c r="NM8" i="6"/>
  <c r="NN8" i="6"/>
  <c r="NO8" i="6"/>
  <c r="NP8" i="6"/>
  <c r="NQ8" i="6"/>
  <c r="NR8" i="6"/>
  <c r="NS8" i="6"/>
  <c r="NT8" i="6"/>
  <c r="NU8" i="6"/>
  <c r="NV8" i="6"/>
  <c r="NW8" i="6"/>
  <c r="NX8" i="6"/>
  <c r="NY8" i="6"/>
  <c r="NZ8" i="6"/>
  <c r="OA8" i="6"/>
  <c r="OB8" i="6"/>
  <c r="OC8" i="6"/>
  <c r="OD8" i="6"/>
  <c r="OE8" i="6"/>
  <c r="OF8" i="6"/>
  <c r="OG8" i="6"/>
  <c r="OH8" i="6"/>
  <c r="OI8" i="6"/>
  <c r="OJ8" i="6"/>
  <c r="OK8" i="6"/>
  <c r="OL8" i="6"/>
  <c r="OM8" i="6"/>
  <c r="ON8" i="6"/>
  <c r="OO8" i="6"/>
  <c r="OP8" i="6"/>
  <c r="OQ8" i="6"/>
  <c r="OR8" i="6"/>
  <c r="OS8" i="6"/>
  <c r="OT8" i="6"/>
  <c r="OU8" i="6"/>
  <c r="OV8" i="6"/>
  <c r="OW8" i="6"/>
  <c r="OX8" i="6"/>
  <c r="OY8" i="6"/>
  <c r="OZ8" i="6"/>
  <c r="PA8" i="6"/>
  <c r="C8" i="6"/>
  <c r="D8" i="6"/>
  <c r="B8" i="6"/>
  <c r="EE7" i="1"/>
  <c r="DX51" i="31"/>
  <c r="DT7" i="31"/>
  <c r="DQ98" i="31" a="1"/>
  <c r="DQ98" i="31" s="1"/>
  <c r="DQ20" i="4"/>
  <c r="DN74" i="31"/>
  <c r="DN7" i="31"/>
  <c r="DD74" i="31"/>
  <c r="I45" i="23"/>
  <c r="B82" i="23" s="1" a="1"/>
  <c r="B82" i="23" s="1"/>
  <c r="AC16" i="54"/>
  <c r="AB19" i="54"/>
  <c r="AG17" i="54"/>
  <c r="AD20" i="54"/>
  <c r="AC20" i="54"/>
  <c r="AC16" i="53"/>
  <c r="AF17" i="53"/>
  <c r="AD20" i="53"/>
  <c r="AC20" i="53"/>
  <c r="AC16" i="23"/>
  <c r="AA19" i="23"/>
  <c r="AF17" i="23"/>
  <c r="AE26" i="23"/>
  <c r="AD20" i="23"/>
  <c r="AC20" i="23"/>
  <c r="CS10" i="31"/>
  <c r="AJ48" i="58"/>
  <c r="AK48" i="58"/>
  <c r="D48" i="58"/>
  <c r="AJ50" i="58"/>
  <c r="AK50" i="58"/>
  <c r="AJ49" i="58"/>
  <c r="AK49" i="58"/>
  <c r="AJ45" i="58"/>
  <c r="AK45" i="58"/>
  <c r="D50" i="58"/>
  <c r="D49" i="58"/>
  <c r="D45" i="58"/>
  <c r="CQ7" i="31"/>
  <c r="AK47" i="58"/>
  <c r="AK46" i="58"/>
  <c r="AK51" i="58"/>
  <c r="AK53" i="58"/>
  <c r="AJ47" i="58"/>
  <c r="AJ46" i="58"/>
  <c r="AJ51" i="58"/>
  <c r="AJ53" i="58"/>
  <c r="D53" i="58"/>
  <c r="M32" i="23"/>
  <c r="CL7" i="31"/>
  <c r="CS7" i="31"/>
  <c r="CK7" i="31"/>
  <c r="CN45" i="31"/>
  <c r="CN16" i="2"/>
  <c r="CJ51" i="31"/>
  <c r="CI51" i="31"/>
  <c r="CE45" i="31"/>
  <c r="CF45" i="31"/>
  <c r="CF28" i="31" s="1"/>
  <c r="Y26" i="54"/>
  <c r="B43" i="54" a="1"/>
  <c r="B43" i="54" s="1"/>
  <c r="CC4" i="2"/>
  <c r="C13" i="1"/>
  <c r="D13" i="1"/>
  <c r="E13" i="1"/>
  <c r="F13" i="1"/>
  <c r="G13" i="1"/>
  <c r="H13" i="1"/>
  <c r="I13" i="1"/>
  <c r="J13" i="1"/>
  <c r="K13" i="1"/>
  <c r="L13" i="1"/>
  <c r="M13" i="1"/>
  <c r="N13" i="1"/>
  <c r="O13" i="1"/>
  <c r="P13" i="1"/>
  <c r="Q13" i="1"/>
  <c r="R13" i="1"/>
  <c r="S13" i="1"/>
  <c r="T13" i="1"/>
  <c r="U13" i="1"/>
  <c r="V13" i="1"/>
  <c r="W13" i="1"/>
  <c r="X13" i="1"/>
  <c r="Y13" i="1"/>
  <c r="Z13" i="1"/>
  <c r="AA13" i="1"/>
  <c r="AB13" i="1"/>
  <c r="AC13" i="1"/>
  <c r="AD13" i="1"/>
  <c r="AE13" i="1"/>
  <c r="AF13" i="1"/>
  <c r="AG13" i="1"/>
  <c r="AH13" i="1"/>
  <c r="AI13" i="1"/>
  <c r="AJ13" i="1"/>
  <c r="AK13" i="1"/>
  <c r="AL13" i="1"/>
  <c r="AM13" i="1"/>
  <c r="AN13" i="1"/>
  <c r="AO13" i="1"/>
  <c r="AP13" i="1"/>
  <c r="AQ13" i="1"/>
  <c r="AR13" i="1"/>
  <c r="AS13" i="1"/>
  <c r="AT13" i="1"/>
  <c r="AU13" i="1"/>
  <c r="AV13" i="1"/>
  <c r="AW13" i="1"/>
  <c r="AX13" i="1"/>
  <c r="AY13" i="1"/>
  <c r="AZ13" i="1"/>
  <c r="BA13" i="1"/>
  <c r="BB13" i="1"/>
  <c r="BC13" i="1"/>
  <c r="BD13" i="1"/>
  <c r="BE13" i="1"/>
  <c r="BG13" i="1"/>
  <c r="BH13" i="1"/>
  <c r="BI13" i="1"/>
  <c r="BJ13" i="1"/>
  <c r="BK13" i="1"/>
  <c r="BL13" i="1"/>
  <c r="BM13" i="1"/>
  <c r="BN13" i="1"/>
  <c r="BO13" i="1"/>
  <c r="BP13" i="1"/>
  <c r="BQ13" i="1"/>
  <c r="BR13" i="1"/>
  <c r="BS13" i="1"/>
  <c r="BT13" i="1"/>
  <c r="BU13" i="1"/>
  <c r="BV13" i="1"/>
  <c r="BW13" i="1"/>
  <c r="BX13" i="1"/>
  <c r="BY13" i="1"/>
  <c r="BZ13" i="1"/>
  <c r="CA13" i="1"/>
  <c r="CB13" i="1"/>
  <c r="CC13" i="1"/>
  <c r="CD13" i="1"/>
  <c r="CE13" i="1"/>
  <c r="CH13" i="1"/>
  <c r="CI13" i="1"/>
  <c r="CO13" i="1"/>
  <c r="CP13" i="1"/>
  <c r="DG13" i="1"/>
  <c r="DI13" i="1"/>
  <c r="DJ13" i="1"/>
  <c r="B13" i="1"/>
  <c r="X25" i="23"/>
  <c r="CN13" i="1"/>
  <c r="CQ13" i="1"/>
  <c r="BX45" i="31"/>
  <c r="BX28" i="31" s="1"/>
  <c r="BQ45" i="31"/>
  <c r="BR45" i="31"/>
  <c r="BR28" i="31" s="1"/>
  <c r="BS45" i="31"/>
  <c r="BT45" i="31"/>
  <c r="BU45" i="31"/>
  <c r="BV45" i="31"/>
  <c r="BW45" i="31"/>
  <c r="BR24" i="31"/>
  <c r="DJ32" i="1"/>
  <c r="DJ34" i="1" s="1"/>
  <c r="DJ35" i="1" s="1"/>
  <c r="CA32" i="1"/>
  <c r="CA34" i="1" s="1"/>
  <c r="CA35" i="1" s="1"/>
  <c r="BT32" i="1"/>
  <c r="BT34" i="1" s="1"/>
  <c r="BT35" i="1" s="1"/>
  <c r="BN7" i="31"/>
  <c r="BF51" i="31"/>
  <c r="BG18" i="31"/>
  <c r="Y27" i="54"/>
  <c r="C33" i="70"/>
  <c r="C30" i="70"/>
  <c r="C24" i="70"/>
  <c r="C21" i="70"/>
  <c r="C13" i="70"/>
  <c r="CF27" i="3"/>
  <c r="AI45" i="31"/>
  <c r="AJ45" i="31"/>
  <c r="AK45" i="31"/>
  <c r="AL45" i="31"/>
  <c r="AM45" i="31"/>
  <c r="AM28" i="31" s="1"/>
  <c r="AN45" i="31"/>
  <c r="AD16" i="2"/>
  <c r="AE16" i="2"/>
  <c r="AF16" i="2"/>
  <c r="AI16" i="2"/>
  <c r="AJ16" i="2"/>
  <c r="AK16" i="2"/>
  <c r="D61" i="58"/>
  <c r="D28" i="58"/>
  <c r="D44" i="58"/>
  <c r="D24" i="58"/>
  <c r="D56" i="58"/>
  <c r="D41" i="58"/>
  <c r="D19" i="58"/>
  <c r="D54" i="58"/>
  <c r="D43" i="58"/>
  <c r="D13" i="58"/>
  <c r="D14" i="58"/>
  <c r="D29" i="58"/>
  <c r="D27" i="58"/>
  <c r="D10" i="58"/>
  <c r="D32" i="58"/>
  <c r="D33" i="58"/>
  <c r="D21" i="58"/>
  <c r="D64" i="58"/>
  <c r="D11" i="58"/>
  <c r="D20" i="58"/>
  <c r="D38" i="58"/>
  <c r="D17" i="58"/>
  <c r="D62" i="58"/>
  <c r="D60" i="58"/>
  <c r="D58" i="58"/>
  <c r="D23" i="58"/>
  <c r="D35" i="58"/>
  <c r="D42" i="58"/>
  <c r="D16" i="58"/>
  <c r="D22" i="58"/>
  <c r="D18" i="58"/>
  <c r="D15" i="58"/>
  <c r="D9" i="58"/>
  <c r="D39" i="58"/>
  <c r="D31" i="58"/>
  <c r="D36" i="58"/>
  <c r="D8" i="58"/>
  <c r="D40" i="58"/>
  <c r="D30" i="58"/>
  <c r="D59" i="58"/>
  <c r="D34" i="58"/>
  <c r="D25" i="58"/>
  <c r="D26" i="58"/>
  <c r="D55" i="58"/>
  <c r="D37" i="58"/>
  <c r="D12" i="58"/>
  <c r="D52" i="58"/>
  <c r="D57" i="58"/>
  <c r="D47" i="58"/>
  <c r="D46" i="58"/>
  <c r="D51" i="58"/>
  <c r="D63" i="58"/>
  <c r="AL57" i="58"/>
  <c r="AK57" i="58"/>
  <c r="AJ57" i="58"/>
  <c r="AL52" i="58"/>
  <c r="AK52" i="58"/>
  <c r="AJ52" i="58"/>
  <c r="AL12" i="58"/>
  <c r="AK12" i="58"/>
  <c r="AJ12" i="58"/>
  <c r="AL65" i="58"/>
  <c r="AK65" i="58"/>
  <c r="AJ65" i="58"/>
  <c r="AL37" i="58"/>
  <c r="AK37" i="58"/>
  <c r="AJ37" i="58"/>
  <c r="AL55" i="58"/>
  <c r="AK55" i="58"/>
  <c r="AJ55" i="58"/>
  <c r="AL26" i="58"/>
  <c r="AK26" i="58"/>
  <c r="AJ26" i="58"/>
  <c r="AL25" i="58"/>
  <c r="AK25" i="58"/>
  <c r="AJ25" i="58"/>
  <c r="AL34" i="58"/>
  <c r="AK34" i="58"/>
  <c r="AJ34" i="58"/>
  <c r="AL59" i="58"/>
  <c r="AK59" i="58"/>
  <c r="AJ59" i="58"/>
  <c r="AL30" i="58"/>
  <c r="AK30" i="58"/>
  <c r="AJ30" i="58"/>
  <c r="AL40" i="58"/>
  <c r="AK40" i="58"/>
  <c r="AJ40" i="58"/>
  <c r="AL8" i="58"/>
  <c r="AK8" i="58"/>
  <c r="AJ8" i="58"/>
  <c r="AL36" i="58"/>
  <c r="AK36" i="58"/>
  <c r="AJ36" i="58"/>
  <c r="AL31" i="58"/>
  <c r="AK31" i="58"/>
  <c r="AJ31" i="58"/>
  <c r="AL39" i="58"/>
  <c r="AK39" i="58"/>
  <c r="AJ39" i="58"/>
  <c r="AL9" i="58"/>
  <c r="AK9" i="58"/>
  <c r="AJ9" i="58"/>
  <c r="AL15" i="58"/>
  <c r="AK15" i="58"/>
  <c r="AJ15" i="58"/>
  <c r="AL18" i="58"/>
  <c r="AK18" i="58"/>
  <c r="AJ18" i="58"/>
  <c r="AL22" i="58"/>
  <c r="AK22" i="58"/>
  <c r="AJ22" i="58"/>
  <c r="AL16" i="58"/>
  <c r="AK16" i="58"/>
  <c r="AJ16" i="58"/>
  <c r="AL42" i="58"/>
  <c r="AK42" i="58"/>
  <c r="AJ42" i="58"/>
  <c r="AL35" i="58"/>
  <c r="AK35" i="58"/>
  <c r="AJ35" i="58"/>
  <c r="AL23" i="58"/>
  <c r="AK23" i="58"/>
  <c r="AJ23" i="58"/>
  <c r="AL58" i="58"/>
  <c r="AK58" i="58"/>
  <c r="AJ58" i="58"/>
  <c r="AL60" i="58"/>
  <c r="AK60" i="58"/>
  <c r="AJ60" i="58"/>
  <c r="AL62" i="58"/>
  <c r="AK62" i="58"/>
  <c r="AJ62" i="58"/>
  <c r="AL17" i="58"/>
  <c r="AK17" i="58"/>
  <c r="AJ17" i="58"/>
  <c r="AL38" i="58"/>
  <c r="AK38" i="58"/>
  <c r="AJ38" i="58"/>
  <c r="AL20" i="58"/>
  <c r="AK20" i="58"/>
  <c r="AJ20" i="58"/>
  <c r="AL11" i="58"/>
  <c r="AK11" i="58"/>
  <c r="AJ11" i="58"/>
  <c r="AL63" i="58"/>
  <c r="AK63" i="58"/>
  <c r="AJ63" i="58"/>
  <c r="AL64" i="58"/>
  <c r="AK64" i="58"/>
  <c r="AJ64" i="58"/>
  <c r="AL21" i="58"/>
  <c r="AK21" i="58"/>
  <c r="AJ21" i="58"/>
  <c r="AL33" i="58"/>
  <c r="AK33" i="58"/>
  <c r="AJ33" i="58"/>
  <c r="AL32" i="58"/>
  <c r="AK32" i="58"/>
  <c r="AJ32" i="58"/>
  <c r="AL10" i="58"/>
  <c r="AK10" i="58"/>
  <c r="AJ10" i="58"/>
  <c r="AL27" i="58"/>
  <c r="AK27" i="58"/>
  <c r="AJ27" i="58"/>
  <c r="AL29" i="58"/>
  <c r="AK29" i="58"/>
  <c r="AJ29" i="58"/>
  <c r="AL14" i="58"/>
  <c r="AK14" i="58"/>
  <c r="AJ14" i="58"/>
  <c r="AL13" i="58"/>
  <c r="AK13" i="58"/>
  <c r="AJ13" i="58"/>
  <c r="AL43" i="58"/>
  <c r="AK43" i="58"/>
  <c r="AJ43" i="58"/>
  <c r="AL54" i="58"/>
  <c r="AK54" i="58"/>
  <c r="AJ54" i="58"/>
  <c r="AL19" i="58"/>
  <c r="AK19" i="58"/>
  <c r="AJ19" i="58"/>
  <c r="AL41" i="58"/>
  <c r="AK41" i="58"/>
  <c r="AJ41" i="58"/>
  <c r="AL56" i="58"/>
  <c r="AK56" i="58"/>
  <c r="AJ56" i="58"/>
  <c r="AL24" i="58"/>
  <c r="AK24" i="58"/>
  <c r="AJ24" i="58"/>
  <c r="AL44" i="58"/>
  <c r="AK44" i="58"/>
  <c r="AJ44" i="58"/>
  <c r="AL28" i="58"/>
  <c r="AK28" i="58"/>
  <c r="AJ28" i="58"/>
  <c r="AL61" i="58"/>
  <c r="AK61" i="58"/>
  <c r="AJ61" i="58"/>
  <c r="S13" i="54"/>
  <c r="R13" i="53"/>
  <c r="AE54" i="31"/>
  <c r="AE51" i="31" s="1"/>
  <c r="AG1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DM6" i="2"/>
  <c r="DN6" i="2"/>
  <c r="DO6" i="2"/>
  <c r="DP6" i="2"/>
  <c r="DR6" i="2"/>
  <c r="DS6" i="2"/>
  <c r="DT6" i="2"/>
  <c r="DU6" i="2"/>
  <c r="DV6" i="2"/>
  <c r="DW6" i="2"/>
  <c r="DX6" i="2"/>
  <c r="DY6" i="2"/>
  <c r="DZ6" i="2"/>
  <c r="EA6" i="2"/>
  <c r="EB6" i="2"/>
  <c r="EC6" i="2"/>
  <c r="ED6" i="2"/>
  <c r="EE6" i="2"/>
  <c r="EF6" i="2"/>
  <c r="EG6" i="2"/>
  <c r="EH6" i="2"/>
  <c r="EI6" i="2"/>
  <c r="EJ6" i="2"/>
  <c r="EK6" i="2"/>
  <c r="EL6" i="2"/>
  <c r="EM6" i="2"/>
  <c r="EN6" i="2"/>
  <c r="EO6" i="2"/>
  <c r="EP6" i="2"/>
  <c r="EQ6" i="2"/>
  <c r="ER6" i="2"/>
  <c r="ES6" i="2"/>
  <c r="ET6" i="2"/>
  <c r="EU6" i="2"/>
  <c r="EV6" i="2"/>
  <c r="EW6" i="2"/>
  <c r="EX6" i="2"/>
  <c r="EY6" i="2"/>
  <c r="EZ6" i="2"/>
  <c r="FA6" i="2"/>
  <c r="FB6" i="2"/>
  <c r="FC6" i="2"/>
  <c r="FD6" i="2"/>
  <c r="FE6" i="2"/>
  <c r="FF6" i="2"/>
  <c r="FG6" i="2"/>
  <c r="FH6" i="2"/>
  <c r="FI6" i="2"/>
  <c r="FJ6" i="2"/>
  <c r="FK6" i="2"/>
  <c r="FL6" i="2"/>
  <c r="FM6" i="2"/>
  <c r="FN6" i="2"/>
  <c r="FO6" i="2"/>
  <c r="FP6" i="2"/>
  <c r="FQ6" i="2"/>
  <c r="FR6" i="2"/>
  <c r="FS6" i="2"/>
  <c r="FT6" i="2"/>
  <c r="FU6" i="2"/>
  <c r="FV6" i="2"/>
  <c r="FW6" i="2"/>
  <c r="FX6" i="2"/>
  <c r="FY6" i="2"/>
  <c r="FZ6" i="2"/>
  <c r="GA6" i="2"/>
  <c r="GB6" i="2"/>
  <c r="GC6" i="2"/>
  <c r="GD6" i="2"/>
  <c r="GE6" i="2"/>
  <c r="GF6" i="2"/>
  <c r="GG6" i="2"/>
  <c r="GH6" i="2"/>
  <c r="GI6" i="2"/>
  <c r="GJ6" i="2"/>
  <c r="GK6" i="2"/>
  <c r="GL6" i="2"/>
  <c r="GM6" i="2"/>
  <c r="GN6" i="2"/>
  <c r="GO6" i="2"/>
  <c r="GP6" i="2"/>
  <c r="GQ6" i="2"/>
  <c r="GR6" i="2"/>
  <c r="GS6" i="2"/>
  <c r="GT6" i="2"/>
  <c r="GU6" i="2"/>
  <c r="GV6" i="2"/>
  <c r="GW6" i="2"/>
  <c r="GX6" i="2"/>
  <c r="GY6" i="2"/>
  <c r="GZ6" i="2"/>
  <c r="HA6" i="2"/>
  <c r="HB6" i="2"/>
  <c r="HC6" i="2"/>
  <c r="HD6" i="2"/>
  <c r="HE6" i="2"/>
  <c r="HF6" i="2"/>
  <c r="HG6" i="2"/>
  <c r="HH6" i="2"/>
  <c r="HI6" i="2"/>
  <c r="HJ6" i="2"/>
  <c r="HK6" i="2"/>
  <c r="HL6" i="2"/>
  <c r="HM6" i="2"/>
  <c r="HN6" i="2"/>
  <c r="HO6" i="2"/>
  <c r="HP6" i="2"/>
  <c r="HQ6" i="2"/>
  <c r="HR6" i="2"/>
  <c r="HS6" i="2"/>
  <c r="HT6" i="2"/>
  <c r="HU6" i="2"/>
  <c r="HV6" i="2"/>
  <c r="HW6" i="2"/>
  <c r="HX6" i="2"/>
  <c r="HY6" i="2"/>
  <c r="HZ6" i="2"/>
  <c r="IA6" i="2"/>
  <c r="IB6" i="2"/>
  <c r="IC6" i="2"/>
  <c r="ID6" i="2"/>
  <c r="IE6" i="2"/>
  <c r="IF6" i="2"/>
  <c r="IG6" i="2"/>
  <c r="IH6" i="2"/>
  <c r="II6" i="2"/>
  <c r="IJ6" i="2"/>
  <c r="IK6" i="2"/>
  <c r="IL6" i="2"/>
  <c r="IM6" i="2"/>
  <c r="IN6" i="2"/>
  <c r="IO6" i="2"/>
  <c r="IP6" i="2"/>
  <c r="IQ6" i="2"/>
  <c r="IR6" i="2"/>
  <c r="IS6" i="2"/>
  <c r="IT6" i="2"/>
  <c r="IU6" i="2"/>
  <c r="IV6" i="2"/>
  <c r="IW6" i="2"/>
  <c r="IX6" i="2"/>
  <c r="IY6" i="2"/>
  <c r="IZ6" i="2"/>
  <c r="JA6" i="2"/>
  <c r="JB6" i="2"/>
  <c r="JC6" i="2"/>
  <c r="JD6" i="2"/>
  <c r="JE6" i="2"/>
  <c r="JF6" i="2"/>
  <c r="JG6" i="2"/>
  <c r="JH6" i="2"/>
  <c r="JI6" i="2"/>
  <c r="JJ6" i="2"/>
  <c r="JK6" i="2"/>
  <c r="JL6" i="2"/>
  <c r="JM6" i="2"/>
  <c r="JN6" i="2"/>
  <c r="JO6" i="2"/>
  <c r="JP6" i="2"/>
  <c r="JQ6" i="2"/>
  <c r="JR6" i="2"/>
  <c r="JS6" i="2"/>
  <c r="JT6" i="2"/>
  <c r="JU6" i="2"/>
  <c r="JV6" i="2"/>
  <c r="JW6" i="2"/>
  <c r="JX6" i="2"/>
  <c r="JY6" i="2"/>
  <c r="JZ6" i="2"/>
  <c r="KA6" i="2"/>
  <c r="KB6" i="2"/>
  <c r="KC6" i="2"/>
  <c r="KD6" i="2"/>
  <c r="KE6" i="2"/>
  <c r="KF6" i="2"/>
  <c r="KG6" i="2"/>
  <c r="KH6" i="2"/>
  <c r="KI6" i="2"/>
  <c r="KJ6" i="2"/>
  <c r="KK6" i="2"/>
  <c r="KL6" i="2"/>
  <c r="KM6" i="2"/>
  <c r="KN6" i="2"/>
  <c r="KO6" i="2"/>
  <c r="KP6" i="2"/>
  <c r="KQ6" i="2"/>
  <c r="KR6" i="2"/>
  <c r="KS6" i="2"/>
  <c r="KT6" i="2"/>
  <c r="KU6" i="2"/>
  <c r="KV6" i="2"/>
  <c r="KW6" i="2"/>
  <c r="KX6" i="2"/>
  <c r="KY6" i="2"/>
  <c r="KZ6" i="2"/>
  <c r="LA6" i="2"/>
  <c r="LB6" i="2"/>
  <c r="LC6" i="2"/>
  <c r="LD6" i="2"/>
  <c r="LE6" i="2"/>
  <c r="LF6" i="2"/>
  <c r="LG6" i="2"/>
  <c r="LH6" i="2"/>
  <c r="LI6" i="2"/>
  <c r="LJ6" i="2"/>
  <c r="LK6" i="2"/>
  <c r="LL6" i="2"/>
  <c r="LM6" i="2"/>
  <c r="LN6" i="2"/>
  <c r="LO6" i="2"/>
  <c r="LP6" i="2"/>
  <c r="LQ6" i="2"/>
  <c r="LR6" i="2"/>
  <c r="LS6" i="2"/>
  <c r="LT6" i="2"/>
  <c r="LU6" i="2"/>
  <c r="LV6" i="2"/>
  <c r="LW6" i="2"/>
  <c r="LX6" i="2"/>
  <c r="LY6" i="2"/>
  <c r="B6" i="2"/>
  <c r="U51" i="31"/>
  <c r="T51" i="31"/>
  <c r="B100" i="53" a="1"/>
  <c r="B100" i="53" s="1"/>
  <c r="A100" i="53" a="1"/>
  <c r="A100" i="53" s="1"/>
  <c r="A89" i="53" a="1"/>
  <c r="A89" i="53" s="1"/>
  <c r="B89" i="53" a="1"/>
  <c r="B89" i="53" s="1"/>
  <c r="A90" i="53" a="1"/>
  <c r="A90" i="53" s="1"/>
  <c r="B90" i="53" a="1"/>
  <c r="B90" i="53"/>
  <c r="A91" i="53" a="1"/>
  <c r="A91" i="53" s="1"/>
  <c r="B91" i="53" a="1"/>
  <c r="B91" i="53" s="1"/>
  <c r="A92" i="53" a="1"/>
  <c r="A92" i="53" s="1"/>
  <c r="B92" i="53" a="1"/>
  <c r="B92" i="53" s="1"/>
  <c r="A93" i="53" a="1"/>
  <c r="A93" i="53" s="1"/>
  <c r="B93" i="53" a="1"/>
  <c r="B93" i="53" s="1"/>
  <c r="A94" i="53" a="1"/>
  <c r="A94" i="53" s="1"/>
  <c r="B94" i="53" a="1"/>
  <c r="B94" i="53" s="1"/>
  <c r="A95" i="53" a="1"/>
  <c r="A95" i="53" s="1"/>
  <c r="B95" i="53" a="1"/>
  <c r="B95" i="53" s="1"/>
  <c r="A96" i="53" a="1"/>
  <c r="A96" i="53" s="1"/>
  <c r="B96" i="53" a="1"/>
  <c r="B96" i="53" s="1"/>
  <c r="A97" i="53" a="1"/>
  <c r="A97" i="53" s="1"/>
  <c r="B97" i="53" a="1"/>
  <c r="B97" i="53" s="1"/>
  <c r="A98" i="53" a="1"/>
  <c r="A98" i="53" s="1"/>
  <c r="B98" i="53" a="1"/>
  <c r="B98" i="53" s="1"/>
  <c r="A99" i="53" a="1"/>
  <c r="A99" i="53" s="1"/>
  <c r="B99" i="53" a="1"/>
  <c r="B99" i="53" s="1"/>
  <c r="A88" i="53" a="1"/>
  <c r="A88" i="53" s="1"/>
  <c r="B88" i="53" a="1"/>
  <c r="B88" i="53" s="1"/>
  <c r="B43" i="53" a="1"/>
  <c r="B43" i="53" s="1"/>
  <c r="A43" i="53" a="1"/>
  <c r="A43" i="53" s="1"/>
  <c r="B105" i="31" a="1"/>
  <c r="B105" i="31" s="1"/>
  <c r="B104" i="31" a="1"/>
  <c r="B104" i="31" s="1"/>
  <c r="B103" i="31" a="1"/>
  <c r="B103" i="31" s="1"/>
  <c r="B96" i="31" a="1"/>
  <c r="B96" i="31" s="1"/>
  <c r="LY99" i="31" a="1"/>
  <c r="LY99" i="31" s="1"/>
  <c r="LX99" i="31" a="1"/>
  <c r="LX99" i="31" s="1"/>
  <c r="LW99" i="31" a="1"/>
  <c r="LW99" i="31" s="1"/>
  <c r="LV99" i="31" a="1"/>
  <c r="LV99" i="31" s="1"/>
  <c r="LU99" i="31" a="1"/>
  <c r="LU99" i="31" s="1"/>
  <c r="LT99" i="31" a="1"/>
  <c r="LT99" i="31" s="1"/>
  <c r="LS99" i="31" a="1"/>
  <c r="LS99" i="31" s="1"/>
  <c r="LR99" i="31" a="1"/>
  <c r="LR99" i="31" s="1"/>
  <c r="LQ99" i="31" a="1"/>
  <c r="LQ99" i="31" s="1"/>
  <c r="LP99" i="31" a="1"/>
  <c r="LP99" i="31" s="1"/>
  <c r="LO99" i="31" a="1"/>
  <c r="LO99" i="31" s="1"/>
  <c r="LN99" i="31" a="1"/>
  <c r="LN99" i="31" s="1"/>
  <c r="LM99" i="31" a="1"/>
  <c r="LM99" i="31" s="1"/>
  <c r="LL99" i="31" a="1"/>
  <c r="LL99" i="31" s="1"/>
  <c r="LK99" i="31" a="1"/>
  <c r="LK99" i="31" s="1"/>
  <c r="LJ99" i="31" a="1"/>
  <c r="LJ99" i="31" s="1"/>
  <c r="LI99" i="31" a="1"/>
  <c r="LI99" i="31" s="1"/>
  <c r="LH99" i="31" a="1"/>
  <c r="LH99" i="31" s="1"/>
  <c r="LG99" i="31" a="1"/>
  <c r="LG99" i="31" s="1"/>
  <c r="LF99" i="31" a="1"/>
  <c r="LF99" i="31" s="1"/>
  <c r="LE99" i="31" a="1"/>
  <c r="LE99" i="31" s="1"/>
  <c r="LD99" i="31" a="1"/>
  <c r="LD99" i="31" s="1"/>
  <c r="LC99" i="31" a="1"/>
  <c r="LC99" i="31" s="1"/>
  <c r="LB99" i="31" a="1"/>
  <c r="LB99" i="31" s="1"/>
  <c r="LA99" i="31" a="1"/>
  <c r="LA99" i="31" s="1"/>
  <c r="KZ99" i="31" a="1"/>
  <c r="KZ99" i="31" s="1"/>
  <c r="KY99" i="31" a="1"/>
  <c r="KY99" i="31" s="1"/>
  <c r="KX99" i="31" a="1"/>
  <c r="KX99" i="31" s="1"/>
  <c r="KW99" i="31" a="1"/>
  <c r="KW99" i="31" s="1"/>
  <c r="KV99" i="31" a="1"/>
  <c r="KV99" i="31" s="1"/>
  <c r="KU99" i="31" a="1"/>
  <c r="KU99" i="31" s="1"/>
  <c r="KT99" i="31" a="1"/>
  <c r="KT99" i="31" s="1"/>
  <c r="KS99" i="31" a="1"/>
  <c r="KS99" i="31" s="1"/>
  <c r="KR99" i="31" a="1"/>
  <c r="KR99" i="31" s="1"/>
  <c r="KQ99" i="31" a="1"/>
  <c r="KQ99" i="31" s="1"/>
  <c r="KP99" i="31" a="1"/>
  <c r="KP99" i="31" s="1"/>
  <c r="KO99" i="31" a="1"/>
  <c r="KO99" i="31" s="1"/>
  <c r="KN99" i="31" a="1"/>
  <c r="KN99" i="31" s="1"/>
  <c r="KM99" i="31" a="1"/>
  <c r="KM99" i="31" s="1"/>
  <c r="KL99" i="31" a="1"/>
  <c r="KL99" i="31" s="1"/>
  <c r="KK99" i="31" a="1"/>
  <c r="KK99" i="31" s="1"/>
  <c r="KJ99" i="31" a="1"/>
  <c r="KJ99" i="31" s="1"/>
  <c r="KI99" i="31" a="1"/>
  <c r="KI99" i="31" s="1"/>
  <c r="KH99" i="31" a="1"/>
  <c r="KH99" i="31" s="1"/>
  <c r="KG99" i="31" a="1"/>
  <c r="KG99" i="31" s="1"/>
  <c r="KF99" i="31" a="1"/>
  <c r="KF99" i="31" s="1"/>
  <c r="KE99" i="31" a="1"/>
  <c r="KE99" i="31" s="1"/>
  <c r="KD99" i="31" a="1"/>
  <c r="KD99" i="31" s="1"/>
  <c r="KC99" i="31" a="1"/>
  <c r="KC99" i="31" s="1"/>
  <c r="KB99" i="31" a="1"/>
  <c r="KB99" i="31" s="1"/>
  <c r="KA99" i="31" a="1"/>
  <c r="KA99" i="31" s="1"/>
  <c r="JZ99" i="31" a="1"/>
  <c r="JZ99" i="31" s="1"/>
  <c r="JY99" i="31" a="1"/>
  <c r="JY99" i="31" s="1"/>
  <c r="JX99" i="31" a="1"/>
  <c r="JX99" i="31" s="1"/>
  <c r="JW99" i="31" a="1"/>
  <c r="JW99" i="31" s="1"/>
  <c r="JV99" i="31" a="1"/>
  <c r="JV99" i="31" s="1"/>
  <c r="JU99" i="31" a="1"/>
  <c r="JU99" i="31" s="1"/>
  <c r="JT99" i="31" a="1"/>
  <c r="JT99" i="31" s="1"/>
  <c r="JS99" i="31" a="1"/>
  <c r="JS99" i="31" s="1"/>
  <c r="JR99" i="31" a="1"/>
  <c r="JR99" i="31" s="1"/>
  <c r="JQ99" i="31" a="1"/>
  <c r="JQ99" i="31" s="1"/>
  <c r="JP99" i="31" a="1"/>
  <c r="JP99" i="31" s="1"/>
  <c r="JO99" i="31" a="1"/>
  <c r="JO99" i="31" s="1"/>
  <c r="JN99" i="31" a="1"/>
  <c r="JN99" i="31" s="1"/>
  <c r="JM99" i="31" a="1"/>
  <c r="JM99" i="31" s="1"/>
  <c r="JL99" i="31" a="1"/>
  <c r="JL99" i="31" s="1"/>
  <c r="JK99" i="31" a="1"/>
  <c r="JK99" i="31" s="1"/>
  <c r="JJ99" i="31" a="1"/>
  <c r="JJ99" i="31" s="1"/>
  <c r="JI99" i="31" a="1"/>
  <c r="JI99" i="31" s="1"/>
  <c r="JH99" i="31" a="1"/>
  <c r="JH99" i="31" s="1"/>
  <c r="JG99" i="31" a="1"/>
  <c r="JG99" i="31" s="1"/>
  <c r="JF99" i="31" a="1"/>
  <c r="JF99" i="31" s="1"/>
  <c r="JE99" i="31" a="1"/>
  <c r="JE99" i="31" s="1"/>
  <c r="JD99" i="31" a="1"/>
  <c r="JD99" i="31" s="1"/>
  <c r="JC99" i="31" a="1"/>
  <c r="JC99" i="31" s="1"/>
  <c r="JB99" i="31" a="1"/>
  <c r="JB99" i="31" s="1"/>
  <c r="JA99" i="31" a="1"/>
  <c r="JA99" i="31" s="1"/>
  <c r="IZ99" i="31" a="1"/>
  <c r="IZ99" i="31" s="1"/>
  <c r="IY99" i="31" a="1"/>
  <c r="IY99" i="31" s="1"/>
  <c r="IX99" i="31" a="1"/>
  <c r="IX99" i="31" s="1"/>
  <c r="IW99" i="31" a="1"/>
  <c r="IW99" i="31" s="1"/>
  <c r="IV99" i="31" a="1"/>
  <c r="IV99" i="31" s="1"/>
  <c r="IU99" i="31" a="1"/>
  <c r="IU99" i="31" s="1"/>
  <c r="IT99" i="31" a="1"/>
  <c r="IT99" i="31" s="1"/>
  <c r="IS99" i="31" a="1"/>
  <c r="IS99" i="31" s="1"/>
  <c r="IR99" i="31" a="1"/>
  <c r="IR99" i="31" s="1"/>
  <c r="IQ99" i="31" a="1"/>
  <c r="IQ99" i="31" s="1"/>
  <c r="IP99" i="31" a="1"/>
  <c r="IP99" i="31" s="1"/>
  <c r="IO99" i="31" a="1"/>
  <c r="IO99" i="31" s="1"/>
  <c r="IN99" i="31" a="1"/>
  <c r="IN99" i="31" s="1"/>
  <c r="IM99" i="31" a="1"/>
  <c r="IM99" i="31" s="1"/>
  <c r="IL99" i="31" a="1"/>
  <c r="IL99" i="31" s="1"/>
  <c r="IK99" i="31" a="1"/>
  <c r="IK99" i="31" s="1"/>
  <c r="IJ99" i="31" a="1"/>
  <c r="IJ99" i="31" s="1"/>
  <c r="II99" i="31" a="1"/>
  <c r="II99" i="31" s="1"/>
  <c r="IH99" i="31" a="1"/>
  <c r="IH99" i="31" s="1"/>
  <c r="IG99" i="31" a="1"/>
  <c r="IG99" i="31" s="1"/>
  <c r="IF99" i="31" a="1"/>
  <c r="IF99" i="31" s="1"/>
  <c r="IE99" i="31" a="1"/>
  <c r="IE99" i="31" s="1"/>
  <c r="ID99" i="31" a="1"/>
  <c r="ID99" i="31" s="1"/>
  <c r="IC99" i="31" a="1"/>
  <c r="IC99" i="31" s="1"/>
  <c r="IB99" i="31" a="1"/>
  <c r="IB99" i="31" s="1"/>
  <c r="IA99" i="31" a="1"/>
  <c r="IA99" i="31" s="1"/>
  <c r="HZ99" i="31" a="1"/>
  <c r="HZ99" i="31" s="1"/>
  <c r="HY99" i="31" a="1"/>
  <c r="HY99" i="31" s="1"/>
  <c r="HX99" i="31" a="1"/>
  <c r="HX99" i="31" s="1"/>
  <c r="HW99" i="31" a="1"/>
  <c r="HW99" i="31" s="1"/>
  <c r="HV99" i="31" a="1"/>
  <c r="HV99" i="31" s="1"/>
  <c r="HU99" i="31" a="1"/>
  <c r="HU99" i="31" s="1"/>
  <c r="HT99" i="31" a="1"/>
  <c r="HT99" i="31" s="1"/>
  <c r="HS99" i="31" a="1"/>
  <c r="HS99" i="31" s="1"/>
  <c r="HR99" i="31" a="1"/>
  <c r="HR99" i="31" s="1"/>
  <c r="HQ99" i="31" a="1"/>
  <c r="HQ99" i="31" s="1"/>
  <c r="HP99" i="31" a="1"/>
  <c r="HP99" i="31" s="1"/>
  <c r="HO99" i="31" a="1"/>
  <c r="HO99" i="31" s="1"/>
  <c r="HN99" i="31" a="1"/>
  <c r="HN99" i="31" s="1"/>
  <c r="HM99" i="31" a="1"/>
  <c r="HM99" i="31" s="1"/>
  <c r="HL99" i="31" a="1"/>
  <c r="HL99" i="31" s="1"/>
  <c r="HK99" i="31" a="1"/>
  <c r="HK99" i="31" s="1"/>
  <c r="HJ99" i="31" a="1"/>
  <c r="HJ99" i="31" s="1"/>
  <c r="HI99" i="31" a="1"/>
  <c r="HI99" i="31" s="1"/>
  <c r="HH99" i="31" a="1"/>
  <c r="HH99" i="31" s="1"/>
  <c r="HG99" i="31" a="1"/>
  <c r="HG99" i="31" s="1"/>
  <c r="HF99" i="31" a="1"/>
  <c r="HF99" i="31" s="1"/>
  <c r="HE99" i="31" a="1"/>
  <c r="HE99" i="31" s="1"/>
  <c r="HD99" i="31" a="1"/>
  <c r="HD99" i="31" s="1"/>
  <c r="HC99" i="31" a="1"/>
  <c r="HC99" i="31" s="1"/>
  <c r="HB99" i="31" a="1"/>
  <c r="HB99" i="31" s="1"/>
  <c r="HA99" i="31" a="1"/>
  <c r="HA99" i="31" s="1"/>
  <c r="GZ99" i="31" a="1"/>
  <c r="GZ99" i="31" s="1"/>
  <c r="GY99" i="31" a="1"/>
  <c r="GY99" i="31" s="1"/>
  <c r="GX99" i="31" a="1"/>
  <c r="GX99" i="31" s="1"/>
  <c r="GW99" i="31" a="1"/>
  <c r="GW99" i="31" s="1"/>
  <c r="GV99" i="31" a="1"/>
  <c r="GV99" i="31" s="1"/>
  <c r="GU99" i="31" a="1"/>
  <c r="GU99" i="31" s="1"/>
  <c r="GT99" i="31" a="1"/>
  <c r="GT99" i="31" s="1"/>
  <c r="GS99" i="31" a="1"/>
  <c r="GS99" i="31" s="1"/>
  <c r="GR99" i="31" a="1"/>
  <c r="GR99" i="31" s="1"/>
  <c r="GQ99" i="31" a="1"/>
  <c r="GQ99" i="31" s="1"/>
  <c r="GP99" i="31" a="1"/>
  <c r="GP99" i="31" s="1"/>
  <c r="GO99" i="31" a="1"/>
  <c r="GO99" i="31" s="1"/>
  <c r="GN99" i="31" a="1"/>
  <c r="GN99" i="31" s="1"/>
  <c r="GM99" i="31" a="1"/>
  <c r="GM99" i="31" s="1"/>
  <c r="GL99" i="31" a="1"/>
  <c r="GL99" i="31" s="1"/>
  <c r="GK99" i="31" a="1"/>
  <c r="GK99" i="31" s="1"/>
  <c r="GJ99" i="31" a="1"/>
  <c r="GJ99" i="31" s="1"/>
  <c r="GI99" i="31" a="1"/>
  <c r="GI99" i="31" s="1"/>
  <c r="GH99" i="31" a="1"/>
  <c r="GH99" i="31" s="1"/>
  <c r="GG99" i="31" a="1"/>
  <c r="GG99" i="31" s="1"/>
  <c r="GF99" i="31" a="1"/>
  <c r="GF99" i="31" s="1"/>
  <c r="GE99" i="31" a="1"/>
  <c r="GE99" i="31" s="1"/>
  <c r="GD99" i="31" a="1"/>
  <c r="GD99" i="31" s="1"/>
  <c r="GC99" i="31" a="1"/>
  <c r="GC99" i="31" s="1"/>
  <c r="GB99" i="31" a="1"/>
  <c r="GB99" i="31" s="1"/>
  <c r="GA99" i="31" a="1"/>
  <c r="GA99" i="31" s="1"/>
  <c r="FZ99" i="31" a="1"/>
  <c r="FZ99" i="31" s="1"/>
  <c r="FY99" i="31" a="1"/>
  <c r="FY99" i="31" s="1"/>
  <c r="FX99" i="31" a="1"/>
  <c r="FX99" i="31" s="1"/>
  <c r="FW99" i="31" a="1"/>
  <c r="FW99" i="31" s="1"/>
  <c r="FV99" i="31" a="1"/>
  <c r="FV99" i="31" s="1"/>
  <c r="FU99" i="31" a="1"/>
  <c r="FU99" i="31" s="1"/>
  <c r="FT99" i="31" a="1"/>
  <c r="FT99" i="31" s="1"/>
  <c r="FS99" i="31" a="1"/>
  <c r="FS99" i="31" s="1"/>
  <c r="FR99" i="31" a="1"/>
  <c r="FR99" i="31" s="1"/>
  <c r="FQ99" i="31" a="1"/>
  <c r="FQ99" i="31" s="1"/>
  <c r="FP99" i="31" a="1"/>
  <c r="FP99" i="31" s="1"/>
  <c r="FO99" i="31" a="1"/>
  <c r="FO99" i="31" s="1"/>
  <c r="FN99" i="31" a="1"/>
  <c r="FN99" i="31" s="1"/>
  <c r="FM99" i="31" a="1"/>
  <c r="FM99" i="31" s="1"/>
  <c r="FL99" i="31" a="1"/>
  <c r="FL99" i="31" s="1"/>
  <c r="FK99" i="31" a="1"/>
  <c r="FK99" i="31" s="1"/>
  <c r="FJ99" i="31" a="1"/>
  <c r="FJ99" i="31" s="1"/>
  <c r="FI99" i="31" a="1"/>
  <c r="FI99" i="31" s="1"/>
  <c r="FH99" i="31" a="1"/>
  <c r="FH99" i="31" s="1"/>
  <c r="FG99" i="31" a="1"/>
  <c r="FG99" i="31" s="1"/>
  <c r="FF99" i="31" a="1"/>
  <c r="FF99" i="31" s="1"/>
  <c r="FE99" i="31" a="1"/>
  <c r="FE99" i="31" s="1"/>
  <c r="FD99" i="31" a="1"/>
  <c r="FD99" i="31" s="1"/>
  <c r="FC99" i="31" a="1"/>
  <c r="FC99" i="31" s="1"/>
  <c r="FB99" i="31" a="1"/>
  <c r="FB99" i="31" s="1"/>
  <c r="FA99" i="31" a="1"/>
  <c r="FA99" i="31" s="1"/>
  <c r="EZ99" i="31" a="1"/>
  <c r="EZ99" i="31" s="1"/>
  <c r="EY99" i="31" a="1"/>
  <c r="EY99" i="31" s="1"/>
  <c r="EX99" i="31" a="1"/>
  <c r="EX99" i="31" s="1"/>
  <c r="EW99" i="31" a="1"/>
  <c r="EW99" i="31" s="1"/>
  <c r="EV99" i="31" a="1"/>
  <c r="EV99" i="31" s="1"/>
  <c r="EU99" i="31" a="1"/>
  <c r="EU99" i="31" s="1"/>
  <c r="ET99" i="31" a="1"/>
  <c r="ET99" i="31" s="1"/>
  <c r="ES99" i="31" a="1"/>
  <c r="ES99" i="31" s="1"/>
  <c r="ER99" i="31" a="1"/>
  <c r="ER99" i="31" s="1"/>
  <c r="EQ99" i="31" a="1"/>
  <c r="EQ99" i="31" s="1"/>
  <c r="EP99" i="31" a="1"/>
  <c r="EP99" i="31" s="1"/>
  <c r="EO99" i="31" a="1"/>
  <c r="EO99" i="31" s="1"/>
  <c r="EN99" i="31" a="1"/>
  <c r="EN99" i="31" s="1"/>
  <c r="EM99" i="31" a="1"/>
  <c r="EM99" i="31" s="1"/>
  <c r="EL99" i="31" a="1"/>
  <c r="EL99" i="31" s="1"/>
  <c r="EK99" i="31" a="1"/>
  <c r="EK99" i="31" s="1"/>
  <c r="EJ99" i="31" a="1"/>
  <c r="EJ99" i="31" s="1"/>
  <c r="EI99" i="31" a="1"/>
  <c r="EI99" i="31" s="1"/>
  <c r="EH99" i="31" a="1"/>
  <c r="EH99" i="31" s="1"/>
  <c r="EG99" i="31" a="1"/>
  <c r="EG99" i="31" s="1"/>
  <c r="EF99" i="31" a="1"/>
  <c r="EF99" i="31" s="1"/>
  <c r="EE99" i="31" a="1"/>
  <c r="EE99" i="31" s="1"/>
  <c r="ED99" i="31" a="1"/>
  <c r="ED99" i="31" s="1"/>
  <c r="EC99" i="31" a="1"/>
  <c r="EC99" i="31" s="1"/>
  <c r="EB99" i="31" a="1"/>
  <c r="EB99" i="31" s="1"/>
  <c r="EA99" i="31" a="1"/>
  <c r="EA99" i="31" s="1"/>
  <c r="DZ99" i="31" a="1"/>
  <c r="DZ99" i="31" s="1"/>
  <c r="DY99" i="31" a="1"/>
  <c r="DY99" i="31" s="1"/>
  <c r="DX99" i="31" a="1"/>
  <c r="DX99" i="31" s="1"/>
  <c r="DW99" i="31" a="1"/>
  <c r="DW99" i="31" s="1"/>
  <c r="DV99" i="31" a="1"/>
  <c r="DV99" i="31" s="1"/>
  <c r="DU99" i="31" a="1"/>
  <c r="DU99" i="31" s="1"/>
  <c r="DT99" i="31" a="1"/>
  <c r="DT99" i="31" s="1"/>
  <c r="DS99" i="31" a="1"/>
  <c r="DS99" i="31" s="1"/>
  <c r="DR99" i="31" a="1"/>
  <c r="DR99" i="31" s="1"/>
  <c r="DQ99" i="31" a="1"/>
  <c r="DQ99" i="31" s="1"/>
  <c r="DP99" i="31" a="1"/>
  <c r="DP99" i="31" s="1"/>
  <c r="DO99" i="31" a="1"/>
  <c r="DO99" i="31" s="1"/>
  <c r="DN99" i="31" a="1"/>
  <c r="DN99" i="31" s="1"/>
  <c r="DM99" i="31" a="1"/>
  <c r="DM99" i="31" s="1"/>
  <c r="DL99" i="31" a="1"/>
  <c r="DL99" i="31" s="1"/>
  <c r="DK99" i="31" a="1"/>
  <c r="DK99" i="31" s="1"/>
  <c r="DJ99" i="31" a="1"/>
  <c r="DJ99" i="31" s="1"/>
  <c r="DI99" i="31" a="1"/>
  <c r="DI99" i="31" s="1"/>
  <c r="DH99" i="31" a="1"/>
  <c r="DH99" i="31" s="1"/>
  <c r="DG99" i="31" a="1"/>
  <c r="DG99" i="31" s="1"/>
  <c r="DF99" i="31" a="1"/>
  <c r="DF99" i="31" s="1"/>
  <c r="DE99" i="31" a="1"/>
  <c r="DE99" i="31" s="1"/>
  <c r="DD99" i="31" a="1"/>
  <c r="DD99" i="31" s="1"/>
  <c r="DC99" i="31" a="1"/>
  <c r="DC99" i="31" s="1"/>
  <c r="DB99" i="31" a="1"/>
  <c r="DB99" i="31" s="1"/>
  <c r="DA99" i="31" a="1"/>
  <c r="DA99" i="31" s="1"/>
  <c r="CZ99" i="31" a="1"/>
  <c r="CZ99" i="31" s="1"/>
  <c r="CY99" i="31" a="1"/>
  <c r="CY99" i="31" s="1"/>
  <c r="CX99" i="31" a="1"/>
  <c r="CX99" i="31" s="1"/>
  <c r="CW99" i="31" a="1"/>
  <c r="CW99" i="31" s="1"/>
  <c r="CV99" i="31" a="1"/>
  <c r="CV99" i="31" s="1"/>
  <c r="CU99" i="31" a="1"/>
  <c r="CU99" i="31" s="1"/>
  <c r="CT99" i="31" a="1"/>
  <c r="CT99" i="31" s="1"/>
  <c r="CS99" i="31" a="1"/>
  <c r="CS99" i="31" s="1"/>
  <c r="CR99" i="31" a="1"/>
  <c r="CR99" i="31" s="1"/>
  <c r="CQ99" i="31" a="1"/>
  <c r="CQ99" i="31" s="1"/>
  <c r="CP99" i="31" a="1"/>
  <c r="CP99" i="31" s="1"/>
  <c r="CO99" i="31" a="1"/>
  <c r="CO99" i="31" s="1"/>
  <c r="CN99" i="31" a="1"/>
  <c r="CN99" i="31" s="1"/>
  <c r="CM99" i="31" a="1"/>
  <c r="CM99" i="31" s="1"/>
  <c r="CL99" i="31" a="1"/>
  <c r="CL99" i="31" s="1"/>
  <c r="CK99" i="31" a="1"/>
  <c r="CK99" i="31" s="1"/>
  <c r="CJ99" i="31" a="1"/>
  <c r="CJ99" i="31" s="1"/>
  <c r="CI99" i="31" a="1"/>
  <c r="CI99" i="31" s="1"/>
  <c r="CH99" i="31" a="1"/>
  <c r="CH99" i="31" s="1"/>
  <c r="CG99" i="31" a="1"/>
  <c r="CG99" i="31" s="1"/>
  <c r="CF99" i="31" a="1"/>
  <c r="CF99" i="31" s="1"/>
  <c r="CE99" i="31" a="1"/>
  <c r="CE99" i="31" s="1"/>
  <c r="CD99" i="31" a="1"/>
  <c r="CD99" i="31" s="1"/>
  <c r="CC99" i="31" a="1"/>
  <c r="CC99" i="31" s="1"/>
  <c r="CB99" i="31" a="1"/>
  <c r="CB99" i="31" s="1"/>
  <c r="CA99" i="31" a="1"/>
  <c r="CA99" i="31" s="1"/>
  <c r="BZ99" i="31" a="1"/>
  <c r="BZ99" i="31" s="1"/>
  <c r="BY99" i="31" a="1"/>
  <c r="BY99" i="31" s="1"/>
  <c r="BX99" i="31" a="1"/>
  <c r="BX99" i="31" s="1"/>
  <c r="BW99" i="31" a="1"/>
  <c r="BW99" i="31" s="1"/>
  <c r="BV99" i="31" a="1"/>
  <c r="BV99" i="31" s="1"/>
  <c r="BU99" i="31" a="1"/>
  <c r="BU99" i="31" s="1"/>
  <c r="BT99" i="31" a="1"/>
  <c r="BT99" i="31" s="1"/>
  <c r="BS99" i="31" a="1"/>
  <c r="BS99" i="31" s="1"/>
  <c r="BR99" i="31" a="1"/>
  <c r="BR99" i="31" s="1"/>
  <c r="BQ99" i="31" a="1"/>
  <c r="BQ99" i="31" s="1"/>
  <c r="BP99" i="31" a="1"/>
  <c r="BP99" i="31" s="1"/>
  <c r="BO99" i="31" a="1"/>
  <c r="BO99" i="31" s="1"/>
  <c r="BN99" i="31" a="1"/>
  <c r="BN99" i="31" s="1"/>
  <c r="BM99" i="31" a="1"/>
  <c r="BM99" i="31" s="1"/>
  <c r="BL99" i="31" a="1"/>
  <c r="BL99" i="31" s="1"/>
  <c r="BK99" i="31" a="1"/>
  <c r="BK99" i="31" s="1"/>
  <c r="BJ99" i="31" a="1"/>
  <c r="BJ99" i="31" s="1"/>
  <c r="BI99" i="31" a="1"/>
  <c r="BI99" i="31" s="1"/>
  <c r="BH99" i="31" a="1"/>
  <c r="BH99" i="31" s="1"/>
  <c r="BG99" i="31" a="1"/>
  <c r="BG99" i="31" s="1"/>
  <c r="BF99" i="31" a="1"/>
  <c r="BF99" i="31" s="1"/>
  <c r="BE99" i="31" a="1"/>
  <c r="BE99" i="31" s="1"/>
  <c r="BD99" i="31" a="1"/>
  <c r="BD99" i="31" s="1"/>
  <c r="BC99" i="31" a="1"/>
  <c r="BC99" i="31" s="1"/>
  <c r="BB99" i="31" a="1"/>
  <c r="BB99" i="31" s="1"/>
  <c r="BA99" i="31" a="1"/>
  <c r="BA99" i="31" s="1"/>
  <c r="AZ99" i="31" a="1"/>
  <c r="AZ99" i="31" s="1"/>
  <c r="AY99" i="31" a="1"/>
  <c r="AY99" i="31" s="1"/>
  <c r="AX99" i="31" a="1"/>
  <c r="AX99" i="31" s="1"/>
  <c r="AW99" i="31" a="1"/>
  <c r="AW99" i="31" s="1"/>
  <c r="AV99" i="31" a="1"/>
  <c r="AV99" i="31" s="1"/>
  <c r="AU99" i="31" a="1"/>
  <c r="AU99" i="31" s="1"/>
  <c r="AT99" i="31" a="1"/>
  <c r="AT99" i="31" s="1"/>
  <c r="AS99" i="31" a="1"/>
  <c r="AS99" i="31" s="1"/>
  <c r="AR99" i="31" a="1"/>
  <c r="AR99" i="31" s="1"/>
  <c r="AQ99" i="31" a="1"/>
  <c r="AQ99" i="31" s="1"/>
  <c r="AP99" i="31" a="1"/>
  <c r="AP99" i="31" s="1"/>
  <c r="AO99" i="31" a="1"/>
  <c r="AO99" i="31" s="1"/>
  <c r="AN99" i="31" a="1"/>
  <c r="AN99" i="31" s="1"/>
  <c r="AM99" i="31" a="1"/>
  <c r="AM99" i="31" s="1"/>
  <c r="AL99" i="31" a="1"/>
  <c r="AL99" i="31" s="1"/>
  <c r="AK99" i="31" a="1"/>
  <c r="AK99" i="31" s="1"/>
  <c r="AJ99" i="31" a="1"/>
  <c r="AJ99" i="31" s="1"/>
  <c r="AI99" i="31" a="1"/>
  <c r="AI99" i="31" s="1"/>
  <c r="AH99" i="31" a="1"/>
  <c r="AH99" i="31" s="1"/>
  <c r="AG99" i="31" a="1"/>
  <c r="AG99" i="31" s="1"/>
  <c r="AF99" i="31" a="1"/>
  <c r="AF99" i="31" s="1"/>
  <c r="AE99" i="31" a="1"/>
  <c r="AE99" i="31" s="1"/>
  <c r="AD99" i="31" a="1"/>
  <c r="AD99" i="31" s="1"/>
  <c r="AC99" i="31" a="1"/>
  <c r="AC99" i="31" s="1"/>
  <c r="AB99" i="31" a="1"/>
  <c r="AB99" i="31" s="1"/>
  <c r="AA99" i="31" a="1"/>
  <c r="AA99" i="31" s="1"/>
  <c r="Z99" i="31" a="1"/>
  <c r="Z99" i="31" s="1"/>
  <c r="Y99" i="31" a="1"/>
  <c r="Y99" i="31" s="1"/>
  <c r="X99" i="31" a="1"/>
  <c r="X99" i="31" s="1"/>
  <c r="W99" i="31" a="1"/>
  <c r="W99" i="31" s="1"/>
  <c r="V99" i="31" a="1"/>
  <c r="V99" i="31" s="1"/>
  <c r="U99" i="31" a="1"/>
  <c r="U99" i="31" s="1"/>
  <c r="T99" i="31" a="1"/>
  <c r="T99" i="31" s="1"/>
  <c r="S99" i="31" a="1"/>
  <c r="S99" i="31" s="1"/>
  <c r="R99" i="31" a="1"/>
  <c r="R99" i="31" s="1"/>
  <c r="Q99" i="31" a="1"/>
  <c r="Q99" i="31" s="1"/>
  <c r="P99" i="31" a="1"/>
  <c r="P99" i="31" s="1"/>
  <c r="O99" i="31" a="1"/>
  <c r="O99" i="31" s="1"/>
  <c r="N99" i="31" a="1"/>
  <c r="N99" i="31" s="1"/>
  <c r="M99" i="31" a="1"/>
  <c r="M99" i="31" s="1"/>
  <c r="L99" i="31" a="1"/>
  <c r="L99" i="31" s="1"/>
  <c r="LY98" i="31" a="1"/>
  <c r="LY98" i="31" s="1"/>
  <c r="LX98" i="31" a="1"/>
  <c r="LX98" i="31" s="1"/>
  <c r="LW98" i="31" a="1"/>
  <c r="LW98" i="31" s="1"/>
  <c r="LV98" i="31" a="1"/>
  <c r="LV98" i="31" s="1"/>
  <c r="LU98" i="31" a="1"/>
  <c r="LU98" i="31" s="1"/>
  <c r="LT98" i="31" a="1"/>
  <c r="LT98" i="31" s="1"/>
  <c r="LS98" i="31" a="1"/>
  <c r="LS98" i="31" s="1"/>
  <c r="LR98" i="31" a="1"/>
  <c r="LR98" i="31" s="1"/>
  <c r="LQ98" i="31" a="1"/>
  <c r="LQ98" i="31" s="1"/>
  <c r="LP98" i="31" a="1"/>
  <c r="LP98" i="31" s="1"/>
  <c r="LO98" i="31" a="1"/>
  <c r="LO98" i="31" s="1"/>
  <c r="LN98" i="31" a="1"/>
  <c r="LN98" i="31" s="1"/>
  <c r="LM98" i="31" a="1"/>
  <c r="LM98" i="31" s="1"/>
  <c r="LL98" i="31" a="1"/>
  <c r="LL98" i="31" s="1"/>
  <c r="LK98" i="31" a="1"/>
  <c r="LK98" i="31" s="1"/>
  <c r="LJ98" i="31" a="1"/>
  <c r="LJ98" i="31" s="1"/>
  <c r="LI98" i="31" a="1"/>
  <c r="LI98" i="31" s="1"/>
  <c r="LH98" i="31" a="1"/>
  <c r="LH98" i="31" s="1"/>
  <c r="LG98" i="31" a="1"/>
  <c r="LG98" i="31" s="1"/>
  <c r="LF98" i="31" a="1"/>
  <c r="LF98" i="31" s="1"/>
  <c r="LE98" i="31" a="1"/>
  <c r="LE98" i="31" s="1"/>
  <c r="LD98" i="31" a="1"/>
  <c r="LD98" i="31" s="1"/>
  <c r="LC98" i="31" a="1"/>
  <c r="LC98" i="31" s="1"/>
  <c r="LB98" i="31" a="1"/>
  <c r="LB98" i="31" s="1"/>
  <c r="LA98" i="31" a="1"/>
  <c r="LA98" i="31" s="1"/>
  <c r="KZ98" i="31" a="1"/>
  <c r="KZ98" i="31" s="1"/>
  <c r="KY98" i="31" a="1"/>
  <c r="KY98" i="31" s="1"/>
  <c r="KX98" i="31" a="1"/>
  <c r="KX98" i="31" s="1"/>
  <c r="KW98" i="31" a="1"/>
  <c r="KW98" i="31" s="1"/>
  <c r="KV98" i="31" a="1"/>
  <c r="KV98" i="31" s="1"/>
  <c r="KU98" i="31" a="1"/>
  <c r="KU98" i="31" s="1"/>
  <c r="KT98" i="31" a="1"/>
  <c r="KT98" i="31" s="1"/>
  <c r="KS98" i="31" a="1"/>
  <c r="KS98" i="31" s="1"/>
  <c r="KR98" i="31" a="1"/>
  <c r="KR98" i="31" s="1"/>
  <c r="KQ98" i="31" a="1"/>
  <c r="KQ98" i="31" s="1"/>
  <c r="KP98" i="31" a="1"/>
  <c r="KP98" i="31" s="1"/>
  <c r="KO98" i="31" a="1"/>
  <c r="KO98" i="31" s="1"/>
  <c r="KN98" i="31" a="1"/>
  <c r="KN98" i="31" s="1"/>
  <c r="KM98" i="31" a="1"/>
  <c r="KM98" i="31" s="1"/>
  <c r="KL98" i="31" a="1"/>
  <c r="KL98" i="31" s="1"/>
  <c r="KK98" i="31" a="1"/>
  <c r="KK98" i="31" s="1"/>
  <c r="KJ98" i="31" a="1"/>
  <c r="KJ98" i="31" s="1"/>
  <c r="KI98" i="31" a="1"/>
  <c r="KI98" i="31" s="1"/>
  <c r="KH98" i="31" a="1"/>
  <c r="KH98" i="31" s="1"/>
  <c r="KG98" i="31" a="1"/>
  <c r="KG98" i="31" s="1"/>
  <c r="KF98" i="31" a="1"/>
  <c r="KF98" i="31" s="1"/>
  <c r="KE98" i="31" a="1"/>
  <c r="KE98" i="31" s="1"/>
  <c r="KD98" i="31" a="1"/>
  <c r="KD98" i="31" s="1"/>
  <c r="KC98" i="31" a="1"/>
  <c r="KC98" i="31" s="1"/>
  <c r="KB98" i="31" a="1"/>
  <c r="KB98" i="31" s="1"/>
  <c r="KA98" i="31" a="1"/>
  <c r="KA98" i="31" s="1"/>
  <c r="JZ98" i="31" a="1"/>
  <c r="JZ98" i="31" s="1"/>
  <c r="JY98" i="31" a="1"/>
  <c r="JY98" i="31" s="1"/>
  <c r="JX98" i="31" a="1"/>
  <c r="JX98" i="31" s="1"/>
  <c r="JW98" i="31" a="1"/>
  <c r="JW98" i="31" s="1"/>
  <c r="JV98" i="31" a="1"/>
  <c r="JV98" i="31" s="1"/>
  <c r="JU98" i="31" a="1"/>
  <c r="JU98" i="31" s="1"/>
  <c r="JT98" i="31" a="1"/>
  <c r="JT98" i="31" s="1"/>
  <c r="JS98" i="31" a="1"/>
  <c r="JS98" i="31" s="1"/>
  <c r="JR98" i="31" a="1"/>
  <c r="JR98" i="31" s="1"/>
  <c r="JQ98" i="31" a="1"/>
  <c r="JQ98" i="31" s="1"/>
  <c r="JP98" i="31" a="1"/>
  <c r="JP98" i="31" s="1"/>
  <c r="JO98" i="31" a="1"/>
  <c r="JO98" i="31" s="1"/>
  <c r="JN98" i="31" a="1"/>
  <c r="JN98" i="31" s="1"/>
  <c r="JM98" i="31" a="1"/>
  <c r="JM98" i="31" s="1"/>
  <c r="JL98" i="31" a="1"/>
  <c r="JL98" i="31" s="1"/>
  <c r="JK98" i="31" a="1"/>
  <c r="JK98" i="31" s="1"/>
  <c r="JJ98" i="31" a="1"/>
  <c r="JJ98" i="31" s="1"/>
  <c r="JI98" i="31" a="1"/>
  <c r="JI98" i="31" s="1"/>
  <c r="JH98" i="31" a="1"/>
  <c r="JH98" i="31" s="1"/>
  <c r="JG98" i="31" a="1"/>
  <c r="JG98" i="31" s="1"/>
  <c r="JF98" i="31" a="1"/>
  <c r="JF98" i="31" s="1"/>
  <c r="JE98" i="31" a="1"/>
  <c r="JE98" i="31" s="1"/>
  <c r="JD98" i="31" a="1"/>
  <c r="JD98" i="31" s="1"/>
  <c r="JC98" i="31" a="1"/>
  <c r="JC98" i="31" s="1"/>
  <c r="JB98" i="31" a="1"/>
  <c r="JB98" i="31" s="1"/>
  <c r="JA98" i="31" a="1"/>
  <c r="JA98" i="31" s="1"/>
  <c r="IZ98" i="31" a="1"/>
  <c r="IZ98" i="31" s="1"/>
  <c r="IY98" i="31" a="1"/>
  <c r="IY98" i="31" s="1"/>
  <c r="IX98" i="31" a="1"/>
  <c r="IX98" i="31" s="1"/>
  <c r="IW98" i="31" a="1"/>
  <c r="IW98" i="31" s="1"/>
  <c r="IV98" i="31" a="1"/>
  <c r="IV98" i="31" s="1"/>
  <c r="IU98" i="31" a="1"/>
  <c r="IU98" i="31" s="1"/>
  <c r="IT98" i="31" a="1"/>
  <c r="IT98" i="31" s="1"/>
  <c r="IS98" i="31" a="1"/>
  <c r="IS98" i="31" s="1"/>
  <c r="IR98" i="31" a="1"/>
  <c r="IR98" i="31" s="1"/>
  <c r="IQ98" i="31" a="1"/>
  <c r="IQ98" i="31" s="1"/>
  <c r="IP98" i="31" a="1"/>
  <c r="IP98" i="31" s="1"/>
  <c r="IO98" i="31" a="1"/>
  <c r="IO98" i="31" s="1"/>
  <c r="IN98" i="31" a="1"/>
  <c r="IN98" i="31" s="1"/>
  <c r="IM98" i="31" a="1"/>
  <c r="IM98" i="31" s="1"/>
  <c r="IL98" i="31" a="1"/>
  <c r="IL98" i="31" s="1"/>
  <c r="IK98" i="31" a="1"/>
  <c r="IK98" i="31" s="1"/>
  <c r="IJ98" i="31" a="1"/>
  <c r="IJ98" i="31" s="1"/>
  <c r="II98" i="31" a="1"/>
  <c r="II98" i="31" s="1"/>
  <c r="IH98" i="31" a="1"/>
  <c r="IH98" i="31" s="1"/>
  <c r="IG98" i="31" a="1"/>
  <c r="IG98" i="31" s="1"/>
  <c r="IF98" i="31" a="1"/>
  <c r="IF98" i="31" s="1"/>
  <c r="IE98" i="31" a="1"/>
  <c r="IE98" i="31" s="1"/>
  <c r="ID98" i="31" a="1"/>
  <c r="ID98" i="31" s="1"/>
  <c r="IC98" i="31" a="1"/>
  <c r="IC98" i="31" s="1"/>
  <c r="IB98" i="31" a="1"/>
  <c r="IB98" i="31" s="1"/>
  <c r="IA98" i="31" a="1"/>
  <c r="IA98" i="31" s="1"/>
  <c r="HZ98" i="31" a="1"/>
  <c r="HZ98" i="31" s="1"/>
  <c r="HY98" i="31" a="1"/>
  <c r="HY98" i="31" s="1"/>
  <c r="HX98" i="31" a="1"/>
  <c r="HX98" i="31" s="1"/>
  <c r="HW98" i="31" a="1"/>
  <c r="HW98" i="31" s="1"/>
  <c r="HV98" i="31" a="1"/>
  <c r="HV98" i="31" s="1"/>
  <c r="HU98" i="31" a="1"/>
  <c r="HU98" i="31" s="1"/>
  <c r="HT98" i="31" a="1"/>
  <c r="HT98" i="31" s="1"/>
  <c r="HS98" i="31" a="1"/>
  <c r="HS98" i="31" s="1"/>
  <c r="HR98" i="31" a="1"/>
  <c r="HR98" i="31" s="1"/>
  <c r="HQ98" i="31" a="1"/>
  <c r="HQ98" i="31" s="1"/>
  <c r="HP98" i="31" a="1"/>
  <c r="HP98" i="31" s="1"/>
  <c r="HO98" i="31" a="1"/>
  <c r="HO98" i="31" s="1"/>
  <c r="HN98" i="31" a="1"/>
  <c r="HN98" i="31" s="1"/>
  <c r="HM98" i="31" a="1"/>
  <c r="HM98" i="31" s="1"/>
  <c r="HL98" i="31" a="1"/>
  <c r="HL98" i="31" s="1"/>
  <c r="HK98" i="31" a="1"/>
  <c r="HK98" i="31" s="1"/>
  <c r="HJ98" i="31" a="1"/>
  <c r="HJ98" i="31" s="1"/>
  <c r="HI98" i="31" a="1"/>
  <c r="HI98" i="31" s="1"/>
  <c r="HH98" i="31" a="1"/>
  <c r="HH98" i="31" s="1"/>
  <c r="HG98" i="31" a="1"/>
  <c r="HG98" i="31" s="1"/>
  <c r="HF98" i="31" a="1"/>
  <c r="HF98" i="31" s="1"/>
  <c r="HE98" i="31" a="1"/>
  <c r="HE98" i="31" s="1"/>
  <c r="HD98" i="31" a="1"/>
  <c r="HD98" i="31" s="1"/>
  <c r="HC98" i="31" a="1"/>
  <c r="HC98" i="31" s="1"/>
  <c r="HB98" i="31" a="1"/>
  <c r="HB98" i="31" s="1"/>
  <c r="HA98" i="31" a="1"/>
  <c r="HA98" i="31" s="1"/>
  <c r="GZ98" i="31" a="1"/>
  <c r="GZ98" i="31" s="1"/>
  <c r="GY98" i="31" a="1"/>
  <c r="GY98" i="31" s="1"/>
  <c r="GX98" i="31" a="1"/>
  <c r="GX98" i="31" s="1"/>
  <c r="GW98" i="31" a="1"/>
  <c r="GW98" i="31" s="1"/>
  <c r="GV98" i="31" a="1"/>
  <c r="GV98" i="31" s="1"/>
  <c r="GU98" i="31" a="1"/>
  <c r="GU98" i="31" s="1"/>
  <c r="GT98" i="31" a="1"/>
  <c r="GT98" i="31" s="1"/>
  <c r="GS98" i="31" a="1"/>
  <c r="GS98" i="31" s="1"/>
  <c r="GR98" i="31" a="1"/>
  <c r="GR98" i="31" s="1"/>
  <c r="GQ98" i="31" a="1"/>
  <c r="GQ98" i="31" s="1"/>
  <c r="GP98" i="31" a="1"/>
  <c r="GP98" i="31" s="1"/>
  <c r="GO98" i="31" a="1"/>
  <c r="GO98" i="31" s="1"/>
  <c r="GN98" i="31" a="1"/>
  <c r="GN98" i="31" s="1"/>
  <c r="GM98" i="31" a="1"/>
  <c r="GM98" i="31" s="1"/>
  <c r="GL98" i="31" a="1"/>
  <c r="GL98" i="31" s="1"/>
  <c r="GK98" i="31" a="1"/>
  <c r="GK98" i="31" s="1"/>
  <c r="GJ98" i="31" a="1"/>
  <c r="GJ98" i="31" s="1"/>
  <c r="GI98" i="31" a="1"/>
  <c r="GI98" i="31" s="1"/>
  <c r="GH98" i="31" a="1"/>
  <c r="GH98" i="31" s="1"/>
  <c r="GG98" i="31" a="1"/>
  <c r="GG98" i="31" s="1"/>
  <c r="GF98" i="31" a="1"/>
  <c r="GF98" i="31" s="1"/>
  <c r="GE98" i="31" a="1"/>
  <c r="GE98" i="31" s="1"/>
  <c r="GD98" i="31" a="1"/>
  <c r="GD98" i="31" s="1"/>
  <c r="GC98" i="31" a="1"/>
  <c r="GC98" i="31" s="1"/>
  <c r="GB98" i="31" a="1"/>
  <c r="GB98" i="31" s="1"/>
  <c r="GA98" i="31" a="1"/>
  <c r="GA98" i="31" s="1"/>
  <c r="FZ98" i="31" a="1"/>
  <c r="FZ98" i="31" s="1"/>
  <c r="FY98" i="31" a="1"/>
  <c r="FY98" i="31" s="1"/>
  <c r="FX98" i="31" a="1"/>
  <c r="FX98" i="31" s="1"/>
  <c r="FW98" i="31" a="1"/>
  <c r="FW98" i="31" s="1"/>
  <c r="FV98" i="31" a="1"/>
  <c r="FV98" i="31" s="1"/>
  <c r="FU98" i="31" a="1"/>
  <c r="FU98" i="31" s="1"/>
  <c r="FT98" i="31" a="1"/>
  <c r="FT98" i="31" s="1"/>
  <c r="FS98" i="31" a="1"/>
  <c r="FS98" i="31" s="1"/>
  <c r="FR98" i="31" a="1"/>
  <c r="FR98" i="31" s="1"/>
  <c r="FQ98" i="31" a="1"/>
  <c r="FQ98" i="31" s="1"/>
  <c r="FP98" i="31" a="1"/>
  <c r="FP98" i="31" s="1"/>
  <c r="FO98" i="31" a="1"/>
  <c r="FO98" i="31" s="1"/>
  <c r="FN98" i="31" a="1"/>
  <c r="FN98" i="31" s="1"/>
  <c r="FM98" i="31" a="1"/>
  <c r="FM98" i="31" s="1"/>
  <c r="FL98" i="31" a="1"/>
  <c r="FL98" i="31" s="1"/>
  <c r="FK98" i="31" a="1"/>
  <c r="FK98" i="31" s="1"/>
  <c r="FJ98" i="31" a="1"/>
  <c r="FJ98" i="31" s="1"/>
  <c r="FI98" i="31" a="1"/>
  <c r="FI98" i="31" s="1"/>
  <c r="FH98" i="31" a="1"/>
  <c r="FH98" i="31" s="1"/>
  <c r="FG98" i="31" a="1"/>
  <c r="FG98" i="31" s="1"/>
  <c r="FF98" i="31" a="1"/>
  <c r="FF98" i="31" s="1"/>
  <c r="FE98" i="31" a="1"/>
  <c r="FE98" i="31" s="1"/>
  <c r="FD98" i="31" a="1"/>
  <c r="FD98" i="31" s="1"/>
  <c r="FC98" i="31" a="1"/>
  <c r="FC98" i="31" s="1"/>
  <c r="FB98" i="31" a="1"/>
  <c r="FB98" i="31" s="1"/>
  <c r="FA98" i="31" a="1"/>
  <c r="FA98" i="31" s="1"/>
  <c r="EZ98" i="31" a="1"/>
  <c r="EZ98" i="31" s="1"/>
  <c r="EY98" i="31" a="1"/>
  <c r="EY98" i="31" s="1"/>
  <c r="EX98" i="31" a="1"/>
  <c r="EX98" i="31" s="1"/>
  <c r="EW98" i="31" a="1"/>
  <c r="EW98" i="31" s="1"/>
  <c r="EV98" i="31" a="1"/>
  <c r="EV98" i="31" s="1"/>
  <c r="EU98" i="31" a="1"/>
  <c r="EU98" i="31" s="1"/>
  <c r="ET98" i="31" a="1"/>
  <c r="ET98" i="31" s="1"/>
  <c r="ES98" i="31" a="1"/>
  <c r="ES98" i="31" s="1"/>
  <c r="ER98" i="31" a="1"/>
  <c r="ER98" i="31" s="1"/>
  <c r="EQ98" i="31" a="1"/>
  <c r="EQ98" i="31" s="1"/>
  <c r="EP98" i="31" a="1"/>
  <c r="EP98" i="31" s="1"/>
  <c r="EO98" i="31" a="1"/>
  <c r="EO98" i="31" s="1"/>
  <c r="EN98" i="31" a="1"/>
  <c r="EN98" i="31" s="1"/>
  <c r="EM98" i="31" a="1"/>
  <c r="EM98" i="31" s="1"/>
  <c r="EL98" i="31" a="1"/>
  <c r="EL98" i="31" s="1"/>
  <c r="EK98" i="31" a="1"/>
  <c r="EK98" i="31" s="1"/>
  <c r="EJ98" i="31" a="1"/>
  <c r="EJ98" i="31" s="1"/>
  <c r="EI98" i="31" a="1"/>
  <c r="EI98" i="31" s="1"/>
  <c r="EH98" i="31" a="1"/>
  <c r="EH98" i="31" s="1"/>
  <c r="EG98" i="31" a="1"/>
  <c r="EG98" i="31" s="1"/>
  <c r="EF98" i="31" a="1"/>
  <c r="EF98" i="31" s="1"/>
  <c r="EE98" i="31" a="1"/>
  <c r="EE98" i="31" s="1"/>
  <c r="ED98" i="31" a="1"/>
  <c r="ED98" i="31" s="1"/>
  <c r="EC98" i="31" a="1"/>
  <c r="EC98" i="31" s="1"/>
  <c r="EB98" i="31" a="1"/>
  <c r="EB98" i="31" s="1"/>
  <c r="EA98" i="31" a="1"/>
  <c r="EA98" i="31" s="1"/>
  <c r="DZ98" i="31" a="1"/>
  <c r="DZ98" i="31" s="1"/>
  <c r="DY98" i="31" a="1"/>
  <c r="DY98" i="31" s="1"/>
  <c r="DX98" i="31" a="1"/>
  <c r="DX98" i="31" s="1"/>
  <c r="DW98" i="31" a="1"/>
  <c r="DW98" i="31" s="1"/>
  <c r="DV98" i="31" a="1"/>
  <c r="DV98" i="31" s="1"/>
  <c r="DU98" i="31" a="1"/>
  <c r="DU98" i="31" s="1"/>
  <c r="DT98" i="31" a="1"/>
  <c r="DT98" i="31" s="1"/>
  <c r="DS98" i="31" a="1"/>
  <c r="DS98" i="31" s="1"/>
  <c r="DR98" i="31" a="1"/>
  <c r="DR98" i="31" s="1"/>
  <c r="DP98" i="31" a="1"/>
  <c r="DP98" i="31" s="1"/>
  <c r="DO98" i="31" a="1"/>
  <c r="DO98" i="31" s="1"/>
  <c r="DN98" i="31" a="1"/>
  <c r="DN98" i="31" s="1"/>
  <c r="DM98" i="31" a="1"/>
  <c r="DM98" i="31" s="1"/>
  <c r="DL98" i="31" a="1"/>
  <c r="DL98" i="31" s="1"/>
  <c r="DK98" i="31" a="1"/>
  <c r="DK98" i="31" s="1"/>
  <c r="DJ98" i="31" a="1"/>
  <c r="DJ98" i="31" s="1"/>
  <c r="DI98" i="31" a="1"/>
  <c r="DI98" i="31" s="1"/>
  <c r="DH98" i="31" a="1"/>
  <c r="DH98" i="31" s="1"/>
  <c r="DG98" i="31" a="1"/>
  <c r="DG98" i="31" s="1"/>
  <c r="DF98" i="31" a="1"/>
  <c r="DF98" i="31" s="1"/>
  <c r="DE98" i="31" a="1"/>
  <c r="DE98" i="31" s="1"/>
  <c r="DD98" i="31" a="1"/>
  <c r="DD98" i="31" s="1"/>
  <c r="DC98" i="31" a="1"/>
  <c r="DC98" i="31" s="1"/>
  <c r="DB98" i="31" a="1"/>
  <c r="DB98" i="31" s="1"/>
  <c r="DA98" i="31" a="1"/>
  <c r="DA98" i="31" s="1"/>
  <c r="CZ98" i="31" a="1"/>
  <c r="CZ98" i="31" s="1"/>
  <c r="CY98" i="31" a="1"/>
  <c r="CY98" i="31" s="1"/>
  <c r="CX98" i="31" a="1"/>
  <c r="CX98" i="31" s="1"/>
  <c r="CW98" i="31" a="1"/>
  <c r="CW98" i="31" s="1"/>
  <c r="CV98" i="31" a="1"/>
  <c r="CV98" i="31" s="1"/>
  <c r="CU98" i="31" a="1"/>
  <c r="CU98" i="31" s="1"/>
  <c r="CT98" i="31" a="1"/>
  <c r="CT98" i="31" s="1"/>
  <c r="CS98" i="31" a="1"/>
  <c r="CS98" i="31" s="1"/>
  <c r="CR98" i="31" a="1"/>
  <c r="CR98" i="31" s="1"/>
  <c r="CQ98" i="31" a="1"/>
  <c r="CQ98" i="31" s="1"/>
  <c r="CP98" i="31" a="1"/>
  <c r="CP98" i="31" s="1"/>
  <c r="CO98" i="31" a="1"/>
  <c r="CO98" i="31" s="1"/>
  <c r="CN98" i="31" a="1"/>
  <c r="CN98" i="31" s="1"/>
  <c r="CM98" i="31" a="1"/>
  <c r="CM98" i="31" s="1"/>
  <c r="CL98" i="31" a="1"/>
  <c r="CL98" i="31" s="1"/>
  <c r="CK98" i="31" a="1"/>
  <c r="CK98" i="31" s="1"/>
  <c r="CJ98" i="31" a="1"/>
  <c r="CJ98" i="31" s="1"/>
  <c r="CI98" i="31" a="1"/>
  <c r="CI98" i="31" s="1"/>
  <c r="CH98" i="31" a="1"/>
  <c r="CH98" i="31" s="1"/>
  <c r="CG98" i="31" a="1"/>
  <c r="CG98" i="31" s="1"/>
  <c r="CF98" i="31" a="1"/>
  <c r="CF98" i="31" s="1"/>
  <c r="CE98" i="31" a="1"/>
  <c r="CE98" i="31" s="1"/>
  <c r="CD98" i="31" a="1"/>
  <c r="CD98" i="31" s="1"/>
  <c r="CC98" i="31" a="1"/>
  <c r="CC98" i="31" s="1"/>
  <c r="CB98" i="31" a="1"/>
  <c r="CB98" i="31" s="1"/>
  <c r="CA98" i="31" a="1"/>
  <c r="CA98" i="31" s="1"/>
  <c r="BZ98" i="31" a="1"/>
  <c r="BZ98" i="31" s="1"/>
  <c r="BY98" i="31" a="1"/>
  <c r="BY98" i="31" s="1"/>
  <c r="BX98" i="31" a="1"/>
  <c r="BX98" i="31" s="1"/>
  <c r="BW98" i="31" a="1"/>
  <c r="BW98" i="31" s="1"/>
  <c r="BV98" i="31" a="1"/>
  <c r="BV98" i="31" s="1"/>
  <c r="BU98" i="31" a="1"/>
  <c r="BU98" i="31" s="1"/>
  <c r="BT98" i="31" a="1"/>
  <c r="BT98" i="31" s="1"/>
  <c r="BS98" i="31" a="1"/>
  <c r="BS98" i="31" s="1"/>
  <c r="BR98" i="31" a="1"/>
  <c r="BR98" i="31" s="1"/>
  <c r="BQ98" i="31" a="1"/>
  <c r="BQ98" i="31" s="1"/>
  <c r="BP98" i="31" a="1"/>
  <c r="BP98" i="31" s="1"/>
  <c r="BO98" i="31" a="1"/>
  <c r="BO98" i="31" s="1"/>
  <c r="BN98" i="31" a="1"/>
  <c r="BN98" i="31" s="1"/>
  <c r="BM98" i="31" a="1"/>
  <c r="BM98" i="31" s="1"/>
  <c r="BL98" i="31" a="1"/>
  <c r="BL98" i="31" s="1"/>
  <c r="BK98" i="31" a="1"/>
  <c r="BK98" i="31" s="1"/>
  <c r="BJ98" i="31" a="1"/>
  <c r="BJ98" i="31" s="1"/>
  <c r="BI98" i="31" a="1"/>
  <c r="BI98" i="31" s="1"/>
  <c r="BH98" i="31" a="1"/>
  <c r="BH98" i="31" s="1"/>
  <c r="BG98" i="31" a="1"/>
  <c r="BG98" i="31" s="1"/>
  <c r="BF98" i="31" a="1"/>
  <c r="BF98" i="31" s="1"/>
  <c r="BE98" i="31" a="1"/>
  <c r="BE98" i="31" s="1"/>
  <c r="BD98" i="31" a="1"/>
  <c r="BD98" i="31" s="1"/>
  <c r="BC98" i="31" a="1"/>
  <c r="BC98" i="31" s="1"/>
  <c r="BB98" i="31" a="1"/>
  <c r="BB98" i="31" s="1"/>
  <c r="BA98" i="31" a="1"/>
  <c r="BA98" i="31" s="1"/>
  <c r="AZ98" i="31" a="1"/>
  <c r="AZ98" i="31" s="1"/>
  <c r="AY98" i="31" a="1"/>
  <c r="AY98" i="31" s="1"/>
  <c r="AX98" i="31" a="1"/>
  <c r="AX98" i="31" s="1"/>
  <c r="AW98" i="31" a="1"/>
  <c r="AW98" i="31" s="1"/>
  <c r="AV98" i="31" a="1"/>
  <c r="AV98" i="31" s="1"/>
  <c r="AU98" i="31" a="1"/>
  <c r="AU98" i="31" s="1"/>
  <c r="AT98" i="31" a="1"/>
  <c r="AT98" i="31" s="1"/>
  <c r="AS98" i="31" a="1"/>
  <c r="AS98" i="31" s="1"/>
  <c r="AR98" i="31" a="1"/>
  <c r="AR98" i="31" s="1"/>
  <c r="AQ98" i="31" a="1"/>
  <c r="AQ98" i="31" s="1"/>
  <c r="AP98" i="31" a="1"/>
  <c r="AP98" i="31" s="1"/>
  <c r="AO98" i="31" a="1"/>
  <c r="AO98" i="31" s="1"/>
  <c r="AN98" i="31" a="1"/>
  <c r="AN98" i="31" s="1"/>
  <c r="AM98" i="31" a="1"/>
  <c r="AM98" i="31" s="1"/>
  <c r="AL98" i="31" a="1"/>
  <c r="AL98" i="31" s="1"/>
  <c r="AK98" i="31" a="1"/>
  <c r="AK98" i="31" s="1"/>
  <c r="AJ98" i="31" a="1"/>
  <c r="AJ98" i="31" s="1"/>
  <c r="AI98" i="31" a="1"/>
  <c r="AI98" i="31" s="1"/>
  <c r="AH98" i="31" a="1"/>
  <c r="AH98" i="31" s="1"/>
  <c r="AG98" i="31" a="1"/>
  <c r="AG98" i="31" s="1"/>
  <c r="AF98" i="31" a="1"/>
  <c r="AF98" i="31" s="1"/>
  <c r="AE98" i="31" a="1"/>
  <c r="AE98" i="31" s="1"/>
  <c r="AD98" i="31" a="1"/>
  <c r="AD98" i="31" s="1"/>
  <c r="AC98" i="31" a="1"/>
  <c r="AC98" i="31" s="1"/>
  <c r="AB98" i="31" a="1"/>
  <c r="AB98" i="31" s="1"/>
  <c r="AA98" i="31" a="1"/>
  <c r="AA98" i="31" s="1"/>
  <c r="Z98" i="31" a="1"/>
  <c r="Z98" i="31" s="1"/>
  <c r="Y98" i="31" a="1"/>
  <c r="Y98" i="31" s="1"/>
  <c r="X98" i="31" a="1"/>
  <c r="X98" i="31" s="1"/>
  <c r="W98" i="31" a="1"/>
  <c r="W98" i="31" s="1"/>
  <c r="V98" i="31" a="1"/>
  <c r="V98" i="31" s="1"/>
  <c r="U98" i="31" a="1"/>
  <c r="U98" i="31" s="1"/>
  <c r="T98" i="31" a="1"/>
  <c r="T98" i="31" s="1"/>
  <c r="S98" i="31" a="1"/>
  <c r="S98" i="31" s="1"/>
  <c r="R98" i="31" a="1"/>
  <c r="R98" i="31" s="1"/>
  <c r="Q98" i="31" a="1"/>
  <c r="Q98" i="31" s="1"/>
  <c r="P98" i="31" a="1"/>
  <c r="P98" i="31" s="1"/>
  <c r="O98" i="31" a="1"/>
  <c r="O98" i="31" s="1"/>
  <c r="N98" i="31" a="1"/>
  <c r="N98" i="31" s="1"/>
  <c r="M98" i="31" a="1"/>
  <c r="M98" i="31" s="1"/>
  <c r="L98" i="31" a="1"/>
  <c r="L98" i="31" s="1"/>
  <c r="LY97" i="31" a="1"/>
  <c r="LY97" i="31" s="1"/>
  <c r="LX97" i="31" a="1"/>
  <c r="LX97" i="31" s="1"/>
  <c r="LW97" i="31" a="1"/>
  <c r="LW97" i="31" s="1"/>
  <c r="LV97" i="31" a="1"/>
  <c r="LV97" i="31" s="1"/>
  <c r="LU97" i="31" a="1"/>
  <c r="LU97" i="31" s="1"/>
  <c r="LT97" i="31" a="1"/>
  <c r="LT97" i="31" s="1"/>
  <c r="LS97" i="31" a="1"/>
  <c r="LS97" i="31" s="1"/>
  <c r="LR97" i="31" a="1"/>
  <c r="LR97" i="31" s="1"/>
  <c r="LQ97" i="31" a="1"/>
  <c r="LQ97" i="31" s="1"/>
  <c r="LP97" i="31" a="1"/>
  <c r="LP97" i="31" s="1"/>
  <c r="LO97" i="31" a="1"/>
  <c r="LO97" i="31" s="1"/>
  <c r="LN97" i="31" a="1"/>
  <c r="LN97" i="31" s="1"/>
  <c r="LM97" i="31" a="1"/>
  <c r="LM97" i="31" s="1"/>
  <c r="LL97" i="31" a="1"/>
  <c r="LL97" i="31" s="1"/>
  <c r="LK97" i="31" a="1"/>
  <c r="LK97" i="31" s="1"/>
  <c r="LJ97" i="31" a="1"/>
  <c r="LJ97" i="31" s="1"/>
  <c r="LI97" i="31" a="1"/>
  <c r="LI97" i="31" s="1"/>
  <c r="LH97" i="31" a="1"/>
  <c r="LH97" i="31" s="1"/>
  <c r="LG97" i="31" a="1"/>
  <c r="LG97" i="31" s="1"/>
  <c r="LF97" i="31" a="1"/>
  <c r="LF97" i="31" s="1"/>
  <c r="LE97" i="31" a="1"/>
  <c r="LE97" i="31" s="1"/>
  <c r="LD97" i="31" a="1"/>
  <c r="LD97" i="31" s="1"/>
  <c r="LC97" i="31" a="1"/>
  <c r="LC97" i="31" s="1"/>
  <c r="LB97" i="31" a="1"/>
  <c r="LB97" i="31" s="1"/>
  <c r="LA97" i="31" a="1"/>
  <c r="LA97" i="31" s="1"/>
  <c r="KZ97" i="31" a="1"/>
  <c r="KZ97" i="31" s="1"/>
  <c r="KY97" i="31" a="1"/>
  <c r="KY97" i="31" s="1"/>
  <c r="KX97" i="31" a="1"/>
  <c r="KX97" i="31" s="1"/>
  <c r="KW97" i="31" a="1"/>
  <c r="KW97" i="31" s="1"/>
  <c r="KV97" i="31" a="1"/>
  <c r="KV97" i="31" s="1"/>
  <c r="KU97" i="31" a="1"/>
  <c r="KU97" i="31" s="1"/>
  <c r="KT97" i="31" a="1"/>
  <c r="KT97" i="31" s="1"/>
  <c r="KS97" i="31" a="1"/>
  <c r="KS97" i="31" s="1"/>
  <c r="KR97" i="31" a="1"/>
  <c r="KR97" i="31" s="1"/>
  <c r="KQ97" i="31" a="1"/>
  <c r="KQ97" i="31" s="1"/>
  <c r="KP97" i="31" a="1"/>
  <c r="KP97" i="31" s="1"/>
  <c r="KO97" i="31" a="1"/>
  <c r="KO97" i="31" s="1"/>
  <c r="KN97" i="31" a="1"/>
  <c r="KN97" i="31" s="1"/>
  <c r="KM97" i="31" a="1"/>
  <c r="KM97" i="31" s="1"/>
  <c r="KL97" i="31" a="1"/>
  <c r="KL97" i="31" s="1"/>
  <c r="KK97" i="31" a="1"/>
  <c r="KK97" i="31" s="1"/>
  <c r="KJ97" i="31" a="1"/>
  <c r="KJ97" i="31" s="1"/>
  <c r="KI97" i="31" a="1"/>
  <c r="KI97" i="31" s="1"/>
  <c r="KH97" i="31" a="1"/>
  <c r="KH97" i="31" s="1"/>
  <c r="KG97" i="31" a="1"/>
  <c r="KG97" i="31" s="1"/>
  <c r="KF97" i="31" a="1"/>
  <c r="KF97" i="31" s="1"/>
  <c r="KE97" i="31" a="1"/>
  <c r="KE97" i="31" s="1"/>
  <c r="KD97" i="31" a="1"/>
  <c r="KD97" i="31" s="1"/>
  <c r="KC97" i="31" a="1"/>
  <c r="KC97" i="31" s="1"/>
  <c r="KB97" i="31" a="1"/>
  <c r="KB97" i="31" s="1"/>
  <c r="KA97" i="31" a="1"/>
  <c r="KA97" i="31" s="1"/>
  <c r="JZ97" i="31" a="1"/>
  <c r="JZ97" i="31" s="1"/>
  <c r="JY97" i="31" a="1"/>
  <c r="JY97" i="31" s="1"/>
  <c r="JX97" i="31" a="1"/>
  <c r="JX97" i="31" s="1"/>
  <c r="JW97" i="31" a="1"/>
  <c r="JW97" i="31" s="1"/>
  <c r="JV97" i="31" a="1"/>
  <c r="JV97" i="31" s="1"/>
  <c r="JU97" i="31" a="1"/>
  <c r="JU97" i="31" s="1"/>
  <c r="JT97" i="31" a="1"/>
  <c r="JT97" i="31" s="1"/>
  <c r="JS97" i="31" a="1"/>
  <c r="JS97" i="31" s="1"/>
  <c r="JR97" i="31" a="1"/>
  <c r="JR97" i="31" s="1"/>
  <c r="JQ97" i="31" a="1"/>
  <c r="JQ97" i="31" s="1"/>
  <c r="JP97" i="31" a="1"/>
  <c r="JP97" i="31" s="1"/>
  <c r="JO97" i="31" a="1"/>
  <c r="JO97" i="31" s="1"/>
  <c r="JN97" i="31" a="1"/>
  <c r="JN97" i="31" s="1"/>
  <c r="JM97" i="31" a="1"/>
  <c r="JM97" i="31" s="1"/>
  <c r="JL97" i="31" a="1"/>
  <c r="JL97" i="31" s="1"/>
  <c r="JK97" i="31" a="1"/>
  <c r="JK97" i="31" s="1"/>
  <c r="JJ97" i="31" a="1"/>
  <c r="JJ97" i="31" s="1"/>
  <c r="JI97" i="31" a="1"/>
  <c r="JI97" i="31" s="1"/>
  <c r="JH97" i="31" a="1"/>
  <c r="JH97" i="31" s="1"/>
  <c r="JG97" i="31" a="1"/>
  <c r="JG97" i="31" s="1"/>
  <c r="JF97" i="31" a="1"/>
  <c r="JF97" i="31" s="1"/>
  <c r="JE97" i="31" a="1"/>
  <c r="JE97" i="31" s="1"/>
  <c r="JD97" i="31" a="1"/>
  <c r="JD97" i="31" s="1"/>
  <c r="JC97" i="31" a="1"/>
  <c r="JC97" i="31" s="1"/>
  <c r="JB97" i="31" a="1"/>
  <c r="JB97" i="31" s="1"/>
  <c r="JA97" i="31" a="1"/>
  <c r="JA97" i="31" s="1"/>
  <c r="IZ97" i="31" a="1"/>
  <c r="IZ97" i="31" s="1"/>
  <c r="IY97" i="31" a="1"/>
  <c r="IY97" i="31" s="1"/>
  <c r="IX97" i="31" a="1"/>
  <c r="IX97" i="31" s="1"/>
  <c r="IW97" i="31" a="1"/>
  <c r="IW97" i="31" s="1"/>
  <c r="IV97" i="31" a="1"/>
  <c r="IV97" i="31" s="1"/>
  <c r="IU97" i="31" a="1"/>
  <c r="IU97" i="31" s="1"/>
  <c r="IT97" i="31" a="1"/>
  <c r="IT97" i="31" s="1"/>
  <c r="IS97" i="31" a="1"/>
  <c r="IS97" i="31" s="1"/>
  <c r="IR97" i="31" a="1"/>
  <c r="IR97" i="31" s="1"/>
  <c r="IQ97" i="31" a="1"/>
  <c r="IQ97" i="31" s="1"/>
  <c r="IP97" i="31" a="1"/>
  <c r="IP97" i="31" s="1"/>
  <c r="IO97" i="31" a="1"/>
  <c r="IO97" i="31" s="1"/>
  <c r="IN97" i="31" a="1"/>
  <c r="IN97" i="31" s="1"/>
  <c r="IM97" i="31" a="1"/>
  <c r="IM97" i="31" s="1"/>
  <c r="IL97" i="31" a="1"/>
  <c r="IL97" i="31" s="1"/>
  <c r="IK97" i="31" a="1"/>
  <c r="IK97" i="31" s="1"/>
  <c r="IJ97" i="31" a="1"/>
  <c r="IJ97" i="31" s="1"/>
  <c r="II97" i="31" a="1"/>
  <c r="II97" i="31" s="1"/>
  <c r="IH97" i="31" a="1"/>
  <c r="IH97" i="31" s="1"/>
  <c r="IG97" i="31" a="1"/>
  <c r="IG97" i="31" s="1"/>
  <c r="IF97" i="31" a="1"/>
  <c r="IF97" i="31" s="1"/>
  <c r="IE97" i="31" a="1"/>
  <c r="IE97" i="31" s="1"/>
  <c r="ID97" i="31" a="1"/>
  <c r="ID97" i="31" s="1"/>
  <c r="IC97" i="31" a="1"/>
  <c r="IC97" i="31" s="1"/>
  <c r="IB97" i="31" a="1"/>
  <c r="IB97" i="31" s="1"/>
  <c r="IA97" i="31" a="1"/>
  <c r="IA97" i="31" s="1"/>
  <c r="HZ97" i="31" a="1"/>
  <c r="HZ97" i="31" s="1"/>
  <c r="HY97" i="31" a="1"/>
  <c r="HY97" i="31" s="1"/>
  <c r="HX97" i="31" a="1"/>
  <c r="HX97" i="31" s="1"/>
  <c r="HW97" i="31" a="1"/>
  <c r="HW97" i="31" s="1"/>
  <c r="HV97" i="31" a="1"/>
  <c r="HV97" i="31" s="1"/>
  <c r="HU97" i="31" a="1"/>
  <c r="HU97" i="31" s="1"/>
  <c r="HT97" i="31" a="1"/>
  <c r="HT97" i="31" s="1"/>
  <c r="HS97" i="31" a="1"/>
  <c r="HS97" i="31" s="1"/>
  <c r="HR97" i="31" a="1"/>
  <c r="HR97" i="31" s="1"/>
  <c r="HQ97" i="31" a="1"/>
  <c r="HQ97" i="31" s="1"/>
  <c r="HP97" i="31" a="1"/>
  <c r="HP97" i="31" s="1"/>
  <c r="HO97" i="31" a="1"/>
  <c r="HO97" i="31" s="1"/>
  <c r="HN97" i="31" a="1"/>
  <c r="HN97" i="31" s="1"/>
  <c r="HM97" i="31" a="1"/>
  <c r="HM97" i="31" s="1"/>
  <c r="HL97" i="31" a="1"/>
  <c r="HL97" i="31" s="1"/>
  <c r="HK97" i="31" a="1"/>
  <c r="HK97" i="31" s="1"/>
  <c r="HJ97" i="31" a="1"/>
  <c r="HJ97" i="31" s="1"/>
  <c r="HI97" i="31" a="1"/>
  <c r="HI97" i="31" s="1"/>
  <c r="HH97" i="31" a="1"/>
  <c r="HH97" i="31" s="1"/>
  <c r="HG97" i="31" a="1"/>
  <c r="HG97" i="31" s="1"/>
  <c r="HF97" i="31" a="1"/>
  <c r="HF97" i="31" s="1"/>
  <c r="HE97" i="31" a="1"/>
  <c r="HE97" i="31" s="1"/>
  <c r="HD97" i="31" a="1"/>
  <c r="HD97" i="31" s="1"/>
  <c r="HC97" i="31" a="1"/>
  <c r="HC97" i="31" s="1"/>
  <c r="HB97" i="31" a="1"/>
  <c r="HB97" i="31" s="1"/>
  <c r="HA97" i="31" a="1"/>
  <c r="HA97" i="31" s="1"/>
  <c r="GZ97" i="31" a="1"/>
  <c r="GZ97" i="31" s="1"/>
  <c r="GY97" i="31" a="1"/>
  <c r="GY97" i="31" s="1"/>
  <c r="GX97" i="31" a="1"/>
  <c r="GX97" i="31" s="1"/>
  <c r="GW97" i="31" a="1"/>
  <c r="GW97" i="31" s="1"/>
  <c r="GV97" i="31" a="1"/>
  <c r="GV97" i="31" s="1"/>
  <c r="GU97" i="31" a="1"/>
  <c r="GU97" i="31" s="1"/>
  <c r="GT97" i="31" a="1"/>
  <c r="GT97" i="31" s="1"/>
  <c r="GS97" i="31" a="1"/>
  <c r="GS97" i="31" s="1"/>
  <c r="GR97" i="31" a="1"/>
  <c r="GR97" i="31" s="1"/>
  <c r="GQ97" i="31" a="1"/>
  <c r="GQ97" i="31" s="1"/>
  <c r="GP97" i="31" a="1"/>
  <c r="GP97" i="31" s="1"/>
  <c r="GO97" i="31" a="1"/>
  <c r="GO97" i="31" s="1"/>
  <c r="GN97" i="31" a="1"/>
  <c r="GN97" i="31" s="1"/>
  <c r="GM97" i="31" a="1"/>
  <c r="GM97" i="31" s="1"/>
  <c r="GL97" i="31" a="1"/>
  <c r="GL97" i="31" s="1"/>
  <c r="GK97" i="31" a="1"/>
  <c r="GK97" i="31" s="1"/>
  <c r="GJ97" i="31" a="1"/>
  <c r="GJ97" i="31" s="1"/>
  <c r="GI97" i="31" a="1"/>
  <c r="GI97" i="31" s="1"/>
  <c r="GH97" i="31" a="1"/>
  <c r="GH97" i="31" s="1"/>
  <c r="GG97" i="31" a="1"/>
  <c r="GG97" i="31" s="1"/>
  <c r="GF97" i="31" a="1"/>
  <c r="GF97" i="31" s="1"/>
  <c r="GE97" i="31" a="1"/>
  <c r="GE97" i="31" s="1"/>
  <c r="GD97" i="31" a="1"/>
  <c r="GD97" i="31" s="1"/>
  <c r="GC97" i="31" a="1"/>
  <c r="GC97" i="31" s="1"/>
  <c r="GB97" i="31" a="1"/>
  <c r="GB97" i="31" s="1"/>
  <c r="GA97" i="31" a="1"/>
  <c r="GA97" i="31" s="1"/>
  <c r="FZ97" i="31" a="1"/>
  <c r="FZ97" i="31" s="1"/>
  <c r="FY97" i="31" a="1"/>
  <c r="FY97" i="31" s="1"/>
  <c r="FX97" i="31" a="1"/>
  <c r="FX97" i="31" s="1"/>
  <c r="FW97" i="31" a="1"/>
  <c r="FW97" i="31" s="1"/>
  <c r="FV97" i="31" a="1"/>
  <c r="FV97" i="31" s="1"/>
  <c r="FU97" i="31" a="1"/>
  <c r="FU97" i="31" s="1"/>
  <c r="FT97" i="31" a="1"/>
  <c r="FT97" i="31" s="1"/>
  <c r="FS97" i="31" a="1"/>
  <c r="FS97" i="31" s="1"/>
  <c r="FR97" i="31" a="1"/>
  <c r="FR97" i="31" s="1"/>
  <c r="FQ97" i="31" a="1"/>
  <c r="FQ97" i="31" s="1"/>
  <c r="FP97" i="31" a="1"/>
  <c r="FP97" i="31" s="1"/>
  <c r="FO97" i="31" a="1"/>
  <c r="FO97" i="31" s="1"/>
  <c r="FN97" i="31" a="1"/>
  <c r="FN97" i="31" s="1"/>
  <c r="FM97" i="31" a="1"/>
  <c r="FM97" i="31" s="1"/>
  <c r="FL97" i="31" a="1"/>
  <c r="FL97" i="31" s="1"/>
  <c r="FK97" i="31" a="1"/>
  <c r="FK97" i="31" s="1"/>
  <c r="FJ97" i="31" a="1"/>
  <c r="FJ97" i="31" s="1"/>
  <c r="FI97" i="31" a="1"/>
  <c r="FI97" i="31" s="1"/>
  <c r="FH97" i="31" a="1"/>
  <c r="FH97" i="31" s="1"/>
  <c r="FG97" i="31" a="1"/>
  <c r="FG97" i="31" s="1"/>
  <c r="FF97" i="31" a="1"/>
  <c r="FF97" i="31" s="1"/>
  <c r="FE97" i="31" a="1"/>
  <c r="FE97" i="31" s="1"/>
  <c r="FD97" i="31" a="1"/>
  <c r="FD97" i="31" s="1"/>
  <c r="FC97" i="31" a="1"/>
  <c r="FC97" i="31" s="1"/>
  <c r="FB97" i="31" a="1"/>
  <c r="FB97" i="31" s="1"/>
  <c r="FA97" i="31" a="1"/>
  <c r="FA97" i="31" s="1"/>
  <c r="EZ97" i="31" a="1"/>
  <c r="EZ97" i="31" s="1"/>
  <c r="EY97" i="31" a="1"/>
  <c r="EY97" i="31" s="1"/>
  <c r="EX97" i="31" a="1"/>
  <c r="EX97" i="31" s="1"/>
  <c r="EW97" i="31" a="1"/>
  <c r="EW97" i="31" s="1"/>
  <c r="EV97" i="31" a="1"/>
  <c r="EV97" i="31" s="1"/>
  <c r="EU97" i="31" a="1"/>
  <c r="EU97" i="31" s="1"/>
  <c r="ET97" i="31" a="1"/>
  <c r="ET97" i="31" s="1"/>
  <c r="ES97" i="31" a="1"/>
  <c r="ES97" i="31" s="1"/>
  <c r="ER97" i="31" a="1"/>
  <c r="ER97" i="31" s="1"/>
  <c r="EQ97" i="31" a="1"/>
  <c r="EQ97" i="31" s="1"/>
  <c r="EP97" i="31" a="1"/>
  <c r="EP97" i="31" s="1"/>
  <c r="EO97" i="31" a="1"/>
  <c r="EO97" i="31" s="1"/>
  <c r="EN97" i="31" a="1"/>
  <c r="EN97" i="31" s="1"/>
  <c r="EM97" i="31" a="1"/>
  <c r="EM97" i="31" s="1"/>
  <c r="EL97" i="31" a="1"/>
  <c r="EL97" i="31" s="1"/>
  <c r="EK97" i="31" a="1"/>
  <c r="EK97" i="31" s="1"/>
  <c r="EJ97" i="31" a="1"/>
  <c r="EJ97" i="31" s="1"/>
  <c r="EI97" i="31" a="1"/>
  <c r="EI97" i="31" s="1"/>
  <c r="EH97" i="31" a="1"/>
  <c r="EH97" i="31" s="1"/>
  <c r="EG97" i="31" a="1"/>
  <c r="EG97" i="31" s="1"/>
  <c r="EF97" i="31" a="1"/>
  <c r="EF97" i="31" s="1"/>
  <c r="EE97" i="31" a="1"/>
  <c r="EE97" i="31" s="1"/>
  <c r="ED97" i="31" a="1"/>
  <c r="ED97" i="31" s="1"/>
  <c r="EC97" i="31" a="1"/>
  <c r="EC97" i="31" s="1"/>
  <c r="EB97" i="31" a="1"/>
  <c r="EB97" i="31" s="1"/>
  <c r="EA97" i="31" a="1"/>
  <c r="EA97" i="31" s="1"/>
  <c r="DZ97" i="31" a="1"/>
  <c r="DZ97" i="31" s="1"/>
  <c r="DY97" i="31" a="1"/>
  <c r="DY97" i="31" s="1"/>
  <c r="DX97" i="31" a="1"/>
  <c r="DX97" i="31" s="1"/>
  <c r="DW97" i="31" a="1"/>
  <c r="DW97" i="31" s="1"/>
  <c r="DV97" i="31" a="1"/>
  <c r="DV97" i="31" s="1"/>
  <c r="DU97" i="31" a="1"/>
  <c r="DU97" i="31" s="1"/>
  <c r="DT97" i="31" a="1"/>
  <c r="DT97" i="31" s="1"/>
  <c r="DS97" i="31" a="1"/>
  <c r="DS97" i="31" s="1"/>
  <c r="DR97" i="31" a="1"/>
  <c r="DR97" i="31" s="1"/>
  <c r="DQ97" i="31" a="1"/>
  <c r="DQ97" i="31" s="1"/>
  <c r="DP97" i="31" a="1"/>
  <c r="DP97" i="31" s="1"/>
  <c r="DO97" i="31" a="1"/>
  <c r="DO97" i="31" s="1"/>
  <c r="DN97" i="31" a="1"/>
  <c r="DN97" i="31" s="1"/>
  <c r="DM97" i="31" a="1"/>
  <c r="DM97" i="31" s="1"/>
  <c r="DL97" i="31" a="1"/>
  <c r="DL97" i="31" s="1"/>
  <c r="DK97" i="31" a="1"/>
  <c r="DK97" i="31" s="1"/>
  <c r="DJ97" i="31" a="1"/>
  <c r="DJ97" i="31" s="1"/>
  <c r="DI97" i="31" a="1"/>
  <c r="DI97" i="31" s="1"/>
  <c r="DH97" i="31" a="1"/>
  <c r="DH97" i="31" s="1"/>
  <c r="DG97" i="31" a="1"/>
  <c r="DG97" i="31" s="1"/>
  <c r="DF97" i="31" a="1"/>
  <c r="DF97" i="31" s="1"/>
  <c r="DE97" i="31" a="1"/>
  <c r="DE97" i="31" s="1"/>
  <c r="DD97" i="31" a="1"/>
  <c r="DD97" i="31" s="1"/>
  <c r="DC97" i="31" a="1"/>
  <c r="DC97" i="31" s="1"/>
  <c r="DB97" i="31" a="1"/>
  <c r="DB97" i="31" s="1"/>
  <c r="DA97" i="31" a="1"/>
  <c r="DA97" i="31" s="1"/>
  <c r="CZ97" i="31" a="1"/>
  <c r="CZ97" i="31" s="1"/>
  <c r="CY97" i="31" a="1"/>
  <c r="CY97" i="31" s="1"/>
  <c r="CX97" i="31" a="1"/>
  <c r="CX97" i="31" s="1"/>
  <c r="CW97" i="31" a="1"/>
  <c r="CW97" i="31" s="1"/>
  <c r="CV97" i="31" a="1"/>
  <c r="CV97" i="31" s="1"/>
  <c r="CU97" i="31" a="1"/>
  <c r="CU97" i="31" s="1"/>
  <c r="CT97" i="31" a="1"/>
  <c r="CT97" i="31" s="1"/>
  <c r="CS97" i="31" a="1"/>
  <c r="CS97" i="31" s="1"/>
  <c r="CR97" i="31" a="1"/>
  <c r="CR97" i="31" s="1"/>
  <c r="CQ97" i="31" a="1"/>
  <c r="CQ97" i="31" s="1"/>
  <c r="CP97" i="31" a="1"/>
  <c r="CP97" i="31" s="1"/>
  <c r="CO97" i="31" a="1"/>
  <c r="CO97" i="31" s="1"/>
  <c r="CN97" i="31" a="1"/>
  <c r="CN97" i="31" s="1"/>
  <c r="CM97" i="31" a="1"/>
  <c r="CM97" i="31" s="1"/>
  <c r="CL97" i="31" a="1"/>
  <c r="CL97" i="31" s="1"/>
  <c r="CK97" i="31" a="1"/>
  <c r="CK97" i="31" s="1"/>
  <c r="CJ97" i="31" a="1"/>
  <c r="CJ97" i="31" s="1"/>
  <c r="CI97" i="31" a="1"/>
  <c r="CI97" i="31" s="1"/>
  <c r="CH97" i="31" a="1"/>
  <c r="CH97" i="31" s="1"/>
  <c r="CG97" i="31" a="1"/>
  <c r="CG97" i="31" s="1"/>
  <c r="CF97" i="31" a="1"/>
  <c r="CF97" i="31" s="1"/>
  <c r="CE97" i="31" a="1"/>
  <c r="CE97" i="31" s="1"/>
  <c r="CD97" i="31" a="1"/>
  <c r="CD97" i="31" s="1"/>
  <c r="CC97" i="31" a="1"/>
  <c r="CC97" i="31" s="1"/>
  <c r="CB97" i="31" a="1"/>
  <c r="CB97" i="31" s="1"/>
  <c r="CA97" i="31" a="1"/>
  <c r="CA97" i="31" s="1"/>
  <c r="BZ97" i="31" a="1"/>
  <c r="BZ97" i="31" s="1"/>
  <c r="BY97" i="31" a="1"/>
  <c r="BY97" i="31" s="1"/>
  <c r="BX97" i="31" a="1"/>
  <c r="BX97" i="31" s="1"/>
  <c r="BW97" i="31" a="1"/>
  <c r="BW97" i="31" s="1"/>
  <c r="BV97" i="31" a="1"/>
  <c r="BV97" i="31" s="1"/>
  <c r="BU97" i="31" a="1"/>
  <c r="BU97" i="31" s="1"/>
  <c r="BT97" i="31" a="1"/>
  <c r="BT97" i="31" s="1"/>
  <c r="BS97" i="31" a="1"/>
  <c r="BS97" i="31" s="1"/>
  <c r="BR97" i="31" a="1"/>
  <c r="BR97" i="31" s="1"/>
  <c r="BQ97" i="31" a="1"/>
  <c r="BQ97" i="31" s="1"/>
  <c r="BP97" i="31" a="1"/>
  <c r="BP97" i="31" s="1"/>
  <c r="BO97" i="31" a="1"/>
  <c r="BO97" i="31" s="1"/>
  <c r="BN97" i="31" a="1"/>
  <c r="BN97" i="31" s="1"/>
  <c r="BM97" i="31" a="1"/>
  <c r="BM97" i="31" s="1"/>
  <c r="BL97" i="31" a="1"/>
  <c r="BL97" i="31" s="1"/>
  <c r="BK97" i="31" a="1"/>
  <c r="BK97" i="31" s="1"/>
  <c r="BJ97" i="31" a="1"/>
  <c r="BJ97" i="31" s="1"/>
  <c r="BI97" i="31" a="1"/>
  <c r="BI97" i="31" s="1"/>
  <c r="BH97" i="31" a="1"/>
  <c r="BH97" i="31" s="1"/>
  <c r="BG97" i="31" a="1"/>
  <c r="BG97" i="31" s="1"/>
  <c r="BF97" i="31" a="1"/>
  <c r="BF97" i="31" s="1"/>
  <c r="BE97" i="31" a="1"/>
  <c r="BE97" i="31" s="1"/>
  <c r="BD97" i="31" a="1"/>
  <c r="BD97" i="31" s="1"/>
  <c r="BC97" i="31" a="1"/>
  <c r="BC97" i="31" s="1"/>
  <c r="BB97" i="31" a="1"/>
  <c r="BB97" i="31" s="1"/>
  <c r="BA97" i="31" a="1"/>
  <c r="BA97" i="31" s="1"/>
  <c r="AZ97" i="31" a="1"/>
  <c r="AZ97" i="31" s="1"/>
  <c r="AY97" i="31" a="1"/>
  <c r="AY97" i="31" s="1"/>
  <c r="AX97" i="31" a="1"/>
  <c r="AX97" i="31" s="1"/>
  <c r="AW97" i="31" a="1"/>
  <c r="AW97" i="31" s="1"/>
  <c r="AV97" i="31" a="1"/>
  <c r="AV97" i="31" s="1"/>
  <c r="AU97" i="31" a="1"/>
  <c r="AU97" i="31" s="1"/>
  <c r="AT97" i="31" a="1"/>
  <c r="AT97" i="31" s="1"/>
  <c r="AS97" i="31" a="1"/>
  <c r="AS97" i="31" s="1"/>
  <c r="AR97" i="31" a="1"/>
  <c r="AR97" i="31" s="1"/>
  <c r="AQ97" i="31" a="1"/>
  <c r="AQ97" i="31" s="1"/>
  <c r="AP97" i="31" a="1"/>
  <c r="AP97" i="31" s="1"/>
  <c r="AO97" i="31" a="1"/>
  <c r="AO97" i="31" s="1"/>
  <c r="AN97" i="31" a="1"/>
  <c r="AN97" i="31" s="1"/>
  <c r="AM97" i="31" a="1"/>
  <c r="AM97" i="31" s="1"/>
  <c r="AL97" i="31" a="1"/>
  <c r="AL97" i="31" s="1"/>
  <c r="AK97" i="31" a="1"/>
  <c r="AK97" i="31" s="1"/>
  <c r="AJ97" i="31" a="1"/>
  <c r="AJ97" i="31" s="1"/>
  <c r="AI97" i="31" a="1"/>
  <c r="AI97" i="31" s="1"/>
  <c r="AH97" i="31" a="1"/>
  <c r="AH97" i="31" s="1"/>
  <c r="AG97" i="31" a="1"/>
  <c r="AG97" i="31" s="1"/>
  <c r="AF97" i="31" a="1"/>
  <c r="AF97" i="31" s="1"/>
  <c r="AE97" i="31" a="1"/>
  <c r="AE97" i="31" s="1"/>
  <c r="AD97" i="31" a="1"/>
  <c r="AD97" i="31" s="1"/>
  <c r="AC97" i="31" a="1"/>
  <c r="AC97" i="31" s="1"/>
  <c r="AB97" i="31" a="1"/>
  <c r="AB97" i="31" s="1"/>
  <c r="AA97" i="31" a="1"/>
  <c r="AA97" i="31" s="1"/>
  <c r="Z97" i="31" a="1"/>
  <c r="Z97" i="31" s="1"/>
  <c r="Y97" i="31" a="1"/>
  <c r="Y97" i="31" s="1"/>
  <c r="X97" i="31" a="1"/>
  <c r="X97" i="31" s="1"/>
  <c r="W97" i="31" a="1"/>
  <c r="W97" i="31" s="1"/>
  <c r="V97" i="31" a="1"/>
  <c r="V97" i="31" s="1"/>
  <c r="U97" i="31" a="1"/>
  <c r="U97" i="31" s="1"/>
  <c r="T97" i="31" a="1"/>
  <c r="T97" i="31" s="1"/>
  <c r="S97" i="31" a="1"/>
  <c r="S97" i="31" s="1"/>
  <c r="R97" i="31" a="1"/>
  <c r="R97" i="31" s="1"/>
  <c r="Q97" i="31" a="1"/>
  <c r="Q97" i="31" s="1"/>
  <c r="P97" i="31" a="1"/>
  <c r="P97" i="31" s="1"/>
  <c r="O97" i="31" a="1"/>
  <c r="O97" i="31" s="1"/>
  <c r="N97" i="31" a="1"/>
  <c r="N97" i="31" s="1"/>
  <c r="M97" i="31" a="1"/>
  <c r="M97" i="31" s="1"/>
  <c r="L97" i="31" a="1"/>
  <c r="L97" i="31" s="1"/>
  <c r="LY96" i="31" a="1"/>
  <c r="LY96" i="31" s="1"/>
  <c r="D68" i="72" s="1" a="1"/>
  <c r="D68" i="72" s="1"/>
  <c r="LX96" i="31" a="1"/>
  <c r="LX96" i="31" s="1"/>
  <c r="LW96" i="31" a="1"/>
  <c r="LW96" i="31" s="1"/>
  <c r="LV96" i="31" a="1"/>
  <c r="LV96" i="31" s="1"/>
  <c r="LU96" i="31" a="1"/>
  <c r="LU96" i="31" s="1"/>
  <c r="LT96" i="31" a="1"/>
  <c r="LT96" i="31" s="1"/>
  <c r="LS96" i="31" a="1"/>
  <c r="LS96" i="31" s="1"/>
  <c r="LR96" i="31" a="1"/>
  <c r="LR96" i="31" s="1"/>
  <c r="LQ96" i="31" a="1"/>
  <c r="LQ96" i="31" s="1"/>
  <c r="LP96" i="31" a="1"/>
  <c r="LP96" i="31" s="1"/>
  <c r="LO96" i="31" a="1"/>
  <c r="LO96" i="31" s="1"/>
  <c r="LN96" i="31" a="1"/>
  <c r="LN96" i="31" s="1"/>
  <c r="LM96" i="31" a="1"/>
  <c r="LM96" i="31" s="1"/>
  <c r="LL96" i="31" a="1"/>
  <c r="LL96" i="31" s="1"/>
  <c r="LK96" i="31" a="1"/>
  <c r="LK96" i="31" s="1"/>
  <c r="LJ96" i="31" a="1"/>
  <c r="LJ96" i="31" s="1"/>
  <c r="LI96" i="31" a="1"/>
  <c r="LI96" i="31" s="1"/>
  <c r="LH96" i="31" a="1"/>
  <c r="LH96" i="31" s="1"/>
  <c r="LG96" i="31" a="1"/>
  <c r="LG96" i="31" s="1"/>
  <c r="LF96" i="31" a="1"/>
  <c r="LF96" i="31" s="1"/>
  <c r="LE96" i="31" a="1"/>
  <c r="LE96" i="31" s="1"/>
  <c r="LD96" i="31" a="1"/>
  <c r="LD96" i="31" s="1"/>
  <c r="LC96" i="31" a="1"/>
  <c r="LC96" i="31" s="1"/>
  <c r="LB96" i="31" a="1"/>
  <c r="LB96" i="31" s="1"/>
  <c r="LA96" i="31" a="1"/>
  <c r="LA96" i="31" s="1"/>
  <c r="KZ96" i="31" a="1"/>
  <c r="KZ96" i="31" s="1"/>
  <c r="KY96" i="31" a="1"/>
  <c r="KY96" i="31" s="1"/>
  <c r="KX96" i="31" a="1"/>
  <c r="KX96" i="31" s="1"/>
  <c r="KW96" i="31" a="1"/>
  <c r="KW96" i="31" s="1"/>
  <c r="KV96" i="31" a="1"/>
  <c r="KV96" i="31" s="1"/>
  <c r="KU96" i="31" a="1"/>
  <c r="KU96" i="31" s="1"/>
  <c r="KT96" i="31" a="1"/>
  <c r="KT96" i="31" s="1"/>
  <c r="KS96" i="31" a="1"/>
  <c r="KS96" i="31" s="1"/>
  <c r="KR96" i="31" a="1"/>
  <c r="KR96" i="31" s="1"/>
  <c r="KQ96" i="31" a="1"/>
  <c r="KQ96" i="31" s="1"/>
  <c r="KP96" i="31" a="1"/>
  <c r="KP96" i="31" s="1"/>
  <c r="KO96" i="31" a="1"/>
  <c r="KO96" i="31" s="1"/>
  <c r="KN96" i="31" a="1"/>
  <c r="KN96" i="31" s="1"/>
  <c r="KM96" i="31" a="1"/>
  <c r="KM96" i="31" s="1"/>
  <c r="KL96" i="31" a="1"/>
  <c r="KL96" i="31" s="1"/>
  <c r="KK96" i="31" a="1"/>
  <c r="KK96" i="31" s="1"/>
  <c r="KJ96" i="31" a="1"/>
  <c r="KJ96" i="31" s="1"/>
  <c r="KI96" i="31" a="1"/>
  <c r="KI96" i="31" s="1"/>
  <c r="KH96" i="31" a="1"/>
  <c r="KH96" i="31" s="1"/>
  <c r="KG96" i="31" a="1"/>
  <c r="KG96" i="31" s="1"/>
  <c r="KF96" i="31" a="1"/>
  <c r="KF96" i="31" s="1"/>
  <c r="KE96" i="31" a="1"/>
  <c r="KE96" i="31" s="1"/>
  <c r="KD96" i="31" a="1"/>
  <c r="KD96" i="31" s="1"/>
  <c r="KC96" i="31" a="1"/>
  <c r="KC96" i="31" s="1"/>
  <c r="KB96" i="31" a="1"/>
  <c r="KB96" i="31" s="1"/>
  <c r="KA96" i="31" a="1"/>
  <c r="KA96" i="31" s="1"/>
  <c r="JZ96" i="31" a="1"/>
  <c r="JZ96" i="31" s="1"/>
  <c r="JY96" i="31" a="1"/>
  <c r="JY96" i="31" s="1"/>
  <c r="JX96" i="31" a="1"/>
  <c r="JX96" i="31" s="1"/>
  <c r="JW96" i="31" a="1"/>
  <c r="JW96" i="31" s="1"/>
  <c r="JV96" i="31" a="1"/>
  <c r="JV96" i="31" s="1"/>
  <c r="JU96" i="31" a="1"/>
  <c r="JU96" i="31" s="1"/>
  <c r="JT96" i="31" a="1"/>
  <c r="JT96" i="31" s="1"/>
  <c r="JS96" i="31" a="1"/>
  <c r="JS96" i="31" s="1"/>
  <c r="JR96" i="31" a="1"/>
  <c r="JR96" i="31" s="1"/>
  <c r="JQ96" i="31" a="1"/>
  <c r="JQ96" i="31" s="1"/>
  <c r="JP96" i="31" a="1"/>
  <c r="JP96" i="31" s="1"/>
  <c r="JO96" i="31" a="1"/>
  <c r="JO96" i="31" s="1"/>
  <c r="JN96" i="31" a="1"/>
  <c r="JN96" i="31" s="1"/>
  <c r="JM96" i="31" a="1"/>
  <c r="JM96" i="31" s="1"/>
  <c r="JL96" i="31" a="1"/>
  <c r="JL96" i="31" s="1"/>
  <c r="JK96" i="31" a="1"/>
  <c r="JK96" i="31" s="1"/>
  <c r="JJ96" i="31" a="1"/>
  <c r="JJ96" i="31" s="1"/>
  <c r="JI96" i="31" a="1"/>
  <c r="JI96" i="31" s="1"/>
  <c r="JH96" i="31" a="1"/>
  <c r="JH96" i="31" s="1"/>
  <c r="JG96" i="31" a="1"/>
  <c r="JG96" i="31" s="1"/>
  <c r="JF96" i="31" a="1"/>
  <c r="JF96" i="31" s="1"/>
  <c r="JE96" i="31" a="1"/>
  <c r="JE96" i="31" s="1"/>
  <c r="JD96" i="31" a="1"/>
  <c r="JD96" i="31" s="1"/>
  <c r="JC96" i="31" a="1"/>
  <c r="JC96" i="31" s="1"/>
  <c r="JB96" i="31" a="1"/>
  <c r="JB96" i="31" s="1"/>
  <c r="JA96" i="31" a="1"/>
  <c r="JA96" i="31" s="1"/>
  <c r="IZ96" i="31" a="1"/>
  <c r="IZ96" i="31" s="1"/>
  <c r="IY96" i="31" a="1"/>
  <c r="IY96" i="31" s="1"/>
  <c r="IX96" i="31" a="1"/>
  <c r="IX96" i="31" s="1"/>
  <c r="IW96" i="31" a="1"/>
  <c r="IW96" i="31" s="1"/>
  <c r="IV96" i="31" a="1"/>
  <c r="IV96" i="31" s="1"/>
  <c r="IU96" i="31" a="1"/>
  <c r="IU96" i="31" s="1"/>
  <c r="IT96" i="31" a="1"/>
  <c r="IT96" i="31" s="1"/>
  <c r="IS96" i="31" a="1"/>
  <c r="IS96" i="31" s="1"/>
  <c r="IR96" i="31" a="1"/>
  <c r="IR96" i="31" s="1"/>
  <c r="IQ96" i="31" a="1"/>
  <c r="IQ96" i="31" s="1"/>
  <c r="IP96" i="31" a="1"/>
  <c r="IP96" i="31" s="1"/>
  <c r="IO96" i="31" a="1"/>
  <c r="IO96" i="31" s="1"/>
  <c r="IN96" i="31" a="1"/>
  <c r="IN96" i="31" s="1"/>
  <c r="IM96" i="31" a="1"/>
  <c r="IM96" i="31" s="1"/>
  <c r="IL96" i="31" a="1"/>
  <c r="IL96" i="31" s="1"/>
  <c r="IK96" i="31" a="1"/>
  <c r="IK96" i="31" s="1"/>
  <c r="IJ96" i="31" a="1"/>
  <c r="IJ96" i="31" s="1"/>
  <c r="II96" i="31" a="1"/>
  <c r="II96" i="31" s="1"/>
  <c r="IH96" i="31" a="1"/>
  <c r="IH96" i="31" s="1"/>
  <c r="IG96" i="31" a="1"/>
  <c r="IG96" i="31" s="1"/>
  <c r="IF96" i="31" a="1"/>
  <c r="IF96" i="31" s="1"/>
  <c r="IE96" i="31" a="1"/>
  <c r="IE96" i="31" s="1"/>
  <c r="ID96" i="31" a="1"/>
  <c r="ID96" i="31" s="1"/>
  <c r="IC96" i="31" a="1"/>
  <c r="IC96" i="31" s="1"/>
  <c r="IB96" i="31" a="1"/>
  <c r="IB96" i="31" s="1"/>
  <c r="IA96" i="31" a="1"/>
  <c r="IA96" i="31" s="1"/>
  <c r="HZ96" i="31" a="1"/>
  <c r="HZ96" i="31" s="1"/>
  <c r="HY96" i="31" a="1"/>
  <c r="HY96" i="31" s="1"/>
  <c r="HX96" i="31" a="1"/>
  <c r="HX96" i="31" s="1"/>
  <c r="HW96" i="31" a="1"/>
  <c r="HW96" i="31" s="1"/>
  <c r="HV96" i="31" a="1"/>
  <c r="HV96" i="31" s="1"/>
  <c r="HU96" i="31" a="1"/>
  <c r="HU96" i="31" s="1"/>
  <c r="HT96" i="31" a="1"/>
  <c r="HT96" i="31" s="1"/>
  <c r="HS96" i="31" a="1"/>
  <c r="HS96" i="31" s="1"/>
  <c r="HR96" i="31" a="1"/>
  <c r="HR96" i="31" s="1"/>
  <c r="HQ96" i="31" a="1"/>
  <c r="HQ96" i="31" s="1"/>
  <c r="HP96" i="31" a="1"/>
  <c r="HP96" i="31" s="1"/>
  <c r="HO96" i="31" a="1"/>
  <c r="HO96" i="31" s="1"/>
  <c r="HN96" i="31" a="1"/>
  <c r="HN96" i="31" s="1"/>
  <c r="HM96" i="31" a="1"/>
  <c r="HM96" i="31" s="1"/>
  <c r="HL96" i="31" a="1"/>
  <c r="HL96" i="31" s="1"/>
  <c r="HK96" i="31" a="1"/>
  <c r="HK96" i="31" s="1"/>
  <c r="HJ96" i="31" a="1"/>
  <c r="HJ96" i="31" s="1"/>
  <c r="HI96" i="31" a="1"/>
  <c r="HI96" i="31" s="1"/>
  <c r="HH96" i="31" a="1"/>
  <c r="HH96" i="31" s="1"/>
  <c r="HG96" i="31" a="1"/>
  <c r="HG96" i="31" s="1"/>
  <c r="HF96" i="31" a="1"/>
  <c r="HF96" i="31" s="1"/>
  <c r="HE96" i="31" a="1"/>
  <c r="HE96" i="31" s="1"/>
  <c r="HD96" i="31" a="1"/>
  <c r="HD96" i="31" s="1"/>
  <c r="HC96" i="31" a="1"/>
  <c r="HC96" i="31" s="1"/>
  <c r="HB96" i="31" a="1"/>
  <c r="HB96" i="31" s="1"/>
  <c r="HA96" i="31" a="1"/>
  <c r="HA96" i="31" s="1"/>
  <c r="GZ96" i="31" a="1"/>
  <c r="GZ96" i="31" s="1"/>
  <c r="GY96" i="31" a="1"/>
  <c r="GY96" i="31" s="1"/>
  <c r="GX96" i="31" a="1"/>
  <c r="GX96" i="31" s="1"/>
  <c r="GW96" i="31" a="1"/>
  <c r="GW96" i="31" s="1"/>
  <c r="GV96" i="31" a="1"/>
  <c r="GV96" i="31" s="1"/>
  <c r="GU96" i="31" a="1"/>
  <c r="GU96" i="31" s="1"/>
  <c r="GT96" i="31" a="1"/>
  <c r="GT96" i="31" s="1"/>
  <c r="GS96" i="31" a="1"/>
  <c r="GS96" i="31" s="1"/>
  <c r="GR96" i="31" a="1"/>
  <c r="GR96" i="31" s="1"/>
  <c r="GQ96" i="31" a="1"/>
  <c r="GQ96" i="31" s="1"/>
  <c r="GP96" i="31" a="1"/>
  <c r="GP96" i="31" s="1"/>
  <c r="GO96" i="31" a="1"/>
  <c r="GO96" i="31" s="1"/>
  <c r="GN96" i="31" a="1"/>
  <c r="GN96" i="31" s="1"/>
  <c r="GM96" i="31" a="1"/>
  <c r="GM96" i="31" s="1"/>
  <c r="GL96" i="31" a="1"/>
  <c r="GL96" i="31" s="1"/>
  <c r="GK96" i="31" a="1"/>
  <c r="GK96" i="31" s="1"/>
  <c r="GJ96" i="31" a="1"/>
  <c r="GJ96" i="31" s="1"/>
  <c r="GI96" i="31" a="1"/>
  <c r="GI96" i="31" s="1"/>
  <c r="GH96" i="31" a="1"/>
  <c r="GH96" i="31" s="1"/>
  <c r="GG96" i="31" a="1"/>
  <c r="GG96" i="31" s="1"/>
  <c r="GF96" i="31" a="1"/>
  <c r="GF96" i="31" s="1"/>
  <c r="GE96" i="31" a="1"/>
  <c r="GE96" i="31" s="1"/>
  <c r="GD96" i="31" a="1"/>
  <c r="GD96" i="31" s="1"/>
  <c r="GC96" i="31" a="1"/>
  <c r="GC96" i="31" s="1"/>
  <c r="GB96" i="31" a="1"/>
  <c r="GB96" i="31" s="1"/>
  <c r="GA96" i="31" a="1"/>
  <c r="GA96" i="31" s="1"/>
  <c r="FZ96" i="31" a="1"/>
  <c r="FZ96" i="31" s="1"/>
  <c r="FY96" i="31" a="1"/>
  <c r="FY96" i="31" s="1"/>
  <c r="FX96" i="31" a="1"/>
  <c r="FX96" i="31" s="1"/>
  <c r="FW96" i="31" a="1"/>
  <c r="FW96" i="31" s="1"/>
  <c r="FV96" i="31" a="1"/>
  <c r="FV96" i="31" s="1"/>
  <c r="FU96" i="31" a="1"/>
  <c r="FU96" i="31" s="1"/>
  <c r="FT96" i="31" a="1"/>
  <c r="FT96" i="31" s="1"/>
  <c r="FS96" i="31" a="1"/>
  <c r="FS96" i="31" s="1"/>
  <c r="FR96" i="31" a="1"/>
  <c r="FR96" i="31" s="1"/>
  <c r="FQ96" i="31" a="1"/>
  <c r="FQ96" i="31" s="1"/>
  <c r="FP96" i="31" a="1"/>
  <c r="FP96" i="31" s="1"/>
  <c r="FO96" i="31" a="1"/>
  <c r="FO96" i="31" s="1"/>
  <c r="FN96" i="31" a="1"/>
  <c r="FN96" i="31" s="1"/>
  <c r="FM96" i="31" a="1"/>
  <c r="FM96" i="31" s="1"/>
  <c r="FL96" i="31" a="1"/>
  <c r="FL96" i="31" s="1"/>
  <c r="FK96" i="31" a="1"/>
  <c r="FK96" i="31" s="1"/>
  <c r="FJ96" i="31" a="1"/>
  <c r="FJ96" i="31" s="1"/>
  <c r="FI96" i="31" a="1"/>
  <c r="FI96" i="31" s="1"/>
  <c r="FH96" i="31" a="1"/>
  <c r="FH96" i="31" s="1"/>
  <c r="FG96" i="31" a="1"/>
  <c r="FG96" i="31" s="1"/>
  <c r="FF96" i="31" a="1"/>
  <c r="FF96" i="31" s="1"/>
  <c r="FE96" i="31" a="1"/>
  <c r="FE96" i="31" s="1"/>
  <c r="FD96" i="31" a="1"/>
  <c r="FD96" i="31" s="1"/>
  <c r="FC96" i="31" a="1"/>
  <c r="FC96" i="31" s="1"/>
  <c r="FB96" i="31" a="1"/>
  <c r="FB96" i="31" s="1"/>
  <c r="FA96" i="31" a="1"/>
  <c r="FA96" i="31" s="1"/>
  <c r="EZ96" i="31" a="1"/>
  <c r="EZ96" i="31" s="1"/>
  <c r="EY96" i="31" a="1"/>
  <c r="EY96" i="31" s="1"/>
  <c r="EX96" i="31" a="1"/>
  <c r="EX96" i="31" s="1"/>
  <c r="EW96" i="31" a="1"/>
  <c r="EW96" i="31" s="1"/>
  <c r="EV96" i="31" a="1"/>
  <c r="EV96" i="31" s="1"/>
  <c r="EU96" i="31" a="1"/>
  <c r="EU96" i="31" s="1"/>
  <c r="ET96" i="31" a="1"/>
  <c r="ET96" i="31" s="1"/>
  <c r="ES96" i="31" a="1"/>
  <c r="ES96" i="31" s="1"/>
  <c r="ER96" i="31" a="1"/>
  <c r="ER96" i="31" s="1"/>
  <c r="EQ96" i="31" a="1"/>
  <c r="EQ96" i="31" s="1"/>
  <c r="EP96" i="31" a="1"/>
  <c r="EP96" i="31" s="1"/>
  <c r="EO96" i="31" a="1"/>
  <c r="EO96" i="31" s="1"/>
  <c r="EN96" i="31" a="1"/>
  <c r="EN96" i="31" s="1"/>
  <c r="EM96" i="31" a="1"/>
  <c r="EM96" i="31" s="1"/>
  <c r="EL96" i="31" a="1"/>
  <c r="EL96" i="31" s="1"/>
  <c r="EK96" i="31" a="1"/>
  <c r="EK96" i="31" s="1"/>
  <c r="EJ96" i="31" a="1"/>
  <c r="EJ96" i="31" s="1"/>
  <c r="EI96" i="31" a="1"/>
  <c r="EI96" i="31" s="1"/>
  <c r="EH96" i="31" a="1"/>
  <c r="EH96" i="31" s="1"/>
  <c r="EG96" i="31" a="1"/>
  <c r="EG96" i="31" s="1"/>
  <c r="EF96" i="31" a="1"/>
  <c r="EF96" i="31" s="1"/>
  <c r="EE96" i="31" a="1"/>
  <c r="EE96" i="31" s="1"/>
  <c r="ED96" i="31" a="1"/>
  <c r="ED96" i="31" s="1"/>
  <c r="EC96" i="31" a="1"/>
  <c r="EC96" i="31" s="1"/>
  <c r="EB96" i="31" a="1"/>
  <c r="EB96" i="31" s="1"/>
  <c r="EA96" i="31" a="1"/>
  <c r="EA96" i="31" s="1"/>
  <c r="DZ96" i="31" a="1"/>
  <c r="DZ96" i="31" s="1"/>
  <c r="DY96" i="31" a="1"/>
  <c r="DY96" i="31" s="1"/>
  <c r="DX96" i="31" a="1"/>
  <c r="DX96" i="31" s="1"/>
  <c r="DW96" i="31" a="1"/>
  <c r="DW96" i="31" s="1"/>
  <c r="DV96" i="31" a="1"/>
  <c r="DV96" i="31" s="1"/>
  <c r="DU96" i="31" a="1"/>
  <c r="DU96" i="31" s="1"/>
  <c r="DT96" i="31" a="1"/>
  <c r="DT96" i="31" s="1"/>
  <c r="DS96" i="31" a="1"/>
  <c r="DS96" i="31" s="1"/>
  <c r="DR96" i="31" a="1"/>
  <c r="DR96" i="31" s="1"/>
  <c r="DQ96" i="31" a="1"/>
  <c r="DQ96" i="31" s="1"/>
  <c r="DP96" i="31" a="1"/>
  <c r="DP96" i="31" s="1"/>
  <c r="DO96" i="31" a="1"/>
  <c r="DO96" i="31" s="1"/>
  <c r="DN96" i="31" a="1"/>
  <c r="DN96" i="31" s="1"/>
  <c r="DM96" i="31" a="1"/>
  <c r="DM96" i="31" s="1"/>
  <c r="DL96" i="31" a="1"/>
  <c r="DL96" i="31" s="1"/>
  <c r="DK96" i="31" a="1"/>
  <c r="DK96" i="31" s="1"/>
  <c r="DJ96" i="31" a="1"/>
  <c r="DJ96" i="31" s="1"/>
  <c r="DI96" i="31" a="1"/>
  <c r="DI96" i="31" s="1"/>
  <c r="DH96" i="31" a="1"/>
  <c r="DH96" i="31" s="1"/>
  <c r="DG96" i="31" a="1"/>
  <c r="DG96" i="31" s="1"/>
  <c r="DF96" i="31" a="1"/>
  <c r="DF96" i="31" s="1"/>
  <c r="DE96" i="31" a="1"/>
  <c r="DE96" i="31" s="1"/>
  <c r="DD96" i="31" a="1"/>
  <c r="DD96" i="31" s="1"/>
  <c r="DC96" i="31" a="1"/>
  <c r="DC96" i="31" s="1"/>
  <c r="DB96" i="31" a="1"/>
  <c r="DB96" i="31" s="1"/>
  <c r="DA96" i="31" a="1"/>
  <c r="DA96" i="31" s="1"/>
  <c r="CZ96" i="31" a="1"/>
  <c r="CZ96" i="31" s="1"/>
  <c r="CY96" i="31" a="1"/>
  <c r="CY96" i="31" s="1"/>
  <c r="CX96" i="31" a="1"/>
  <c r="CX96" i="31" s="1"/>
  <c r="CW96" i="31" a="1"/>
  <c r="CW96" i="31" s="1"/>
  <c r="CV96" i="31" a="1"/>
  <c r="CV96" i="31" s="1"/>
  <c r="CU96" i="31" a="1"/>
  <c r="CU96" i="31" s="1"/>
  <c r="CT96" i="31" a="1"/>
  <c r="CT96" i="31" s="1"/>
  <c r="CS96" i="31" a="1"/>
  <c r="CS96" i="31" s="1"/>
  <c r="CR96" i="31" a="1"/>
  <c r="CR96" i="31" s="1"/>
  <c r="CQ96" i="31" a="1"/>
  <c r="CQ96" i="31" s="1"/>
  <c r="CP96" i="31" a="1"/>
  <c r="CP96" i="31" s="1"/>
  <c r="CO96" i="31" a="1"/>
  <c r="CO96" i="31" s="1"/>
  <c r="CN96" i="31" a="1"/>
  <c r="CN96" i="31" s="1"/>
  <c r="CM96" i="31" a="1"/>
  <c r="CM96" i="31" s="1"/>
  <c r="CL96" i="31" a="1"/>
  <c r="CL96" i="31" s="1"/>
  <c r="CK96" i="31" a="1"/>
  <c r="CK96" i="31" s="1"/>
  <c r="CJ96" i="31" a="1"/>
  <c r="CJ96" i="31" s="1"/>
  <c r="CI96" i="31" a="1"/>
  <c r="CI96" i="31" s="1"/>
  <c r="CH96" i="31" a="1"/>
  <c r="CH96" i="31" s="1"/>
  <c r="CG96" i="31" a="1"/>
  <c r="CG96" i="31" s="1"/>
  <c r="CF96" i="31" a="1"/>
  <c r="CF96" i="31" s="1"/>
  <c r="CE96" i="31" a="1"/>
  <c r="CE96" i="31" s="1"/>
  <c r="CD96" i="31" a="1"/>
  <c r="CD96" i="31" s="1"/>
  <c r="CC96" i="31" a="1"/>
  <c r="CC96" i="31" s="1"/>
  <c r="CB96" i="31" a="1"/>
  <c r="CB96" i="31" s="1"/>
  <c r="CA96" i="31" a="1"/>
  <c r="CA96" i="31" s="1"/>
  <c r="BZ96" i="31" a="1"/>
  <c r="BZ96" i="31" s="1"/>
  <c r="BY96" i="31" a="1"/>
  <c r="BY96" i="31" s="1"/>
  <c r="BX96" i="31" a="1"/>
  <c r="BX96" i="31" s="1"/>
  <c r="BW96" i="31" a="1"/>
  <c r="BW96" i="31" s="1"/>
  <c r="BV96" i="31" a="1"/>
  <c r="BV96" i="31" s="1"/>
  <c r="BU96" i="31" a="1"/>
  <c r="BU96" i="31" s="1"/>
  <c r="BT96" i="31" a="1"/>
  <c r="BT96" i="31" s="1"/>
  <c r="BS96" i="31" a="1"/>
  <c r="BS96" i="31" s="1"/>
  <c r="BR96" i="31" a="1"/>
  <c r="BR96" i="31" s="1"/>
  <c r="BQ96" i="31" a="1"/>
  <c r="BQ96" i="31" s="1"/>
  <c r="BP96" i="31" a="1"/>
  <c r="BP96" i="31" s="1"/>
  <c r="BO96" i="31" a="1"/>
  <c r="BO96" i="31" s="1"/>
  <c r="BN96" i="31" a="1"/>
  <c r="BN96" i="31" s="1"/>
  <c r="BM96" i="31" a="1"/>
  <c r="BM96" i="31" s="1"/>
  <c r="BL96" i="31" a="1"/>
  <c r="BL96" i="31" s="1"/>
  <c r="BK96" i="31" a="1"/>
  <c r="BK96" i="31" s="1"/>
  <c r="BJ96" i="31" a="1"/>
  <c r="BJ96" i="31" s="1"/>
  <c r="BI96" i="31" a="1"/>
  <c r="BI96" i="31" s="1"/>
  <c r="BH96" i="31" a="1"/>
  <c r="BH96" i="31" s="1"/>
  <c r="BG96" i="31" a="1"/>
  <c r="BG96" i="31" s="1"/>
  <c r="BF96" i="31" a="1"/>
  <c r="BF96" i="31" s="1"/>
  <c r="BE96" i="31" a="1"/>
  <c r="BE96" i="31" s="1"/>
  <c r="BD96" i="31" a="1"/>
  <c r="BD96" i="31" s="1"/>
  <c r="BC96" i="31" a="1"/>
  <c r="BC96" i="31" s="1"/>
  <c r="BB96" i="31" a="1"/>
  <c r="BB96" i="31" s="1"/>
  <c r="BA96" i="31" a="1"/>
  <c r="BA96" i="31" s="1"/>
  <c r="AZ96" i="31" a="1"/>
  <c r="AZ96" i="31" s="1"/>
  <c r="AY96" i="31" a="1"/>
  <c r="AY96" i="31" s="1"/>
  <c r="AX96" i="31" a="1"/>
  <c r="AX96" i="31" s="1"/>
  <c r="AW96" i="31" a="1"/>
  <c r="AW96" i="31" s="1"/>
  <c r="AV96" i="31" a="1"/>
  <c r="AV96" i="31" s="1"/>
  <c r="AU96" i="31" a="1"/>
  <c r="AU96" i="31" s="1"/>
  <c r="AT96" i="31" a="1"/>
  <c r="AT96" i="31" s="1"/>
  <c r="AS96" i="31" a="1"/>
  <c r="AS96" i="31" s="1"/>
  <c r="AR96" i="31" a="1"/>
  <c r="AR96" i="31" s="1"/>
  <c r="AQ96" i="31" a="1"/>
  <c r="AQ96" i="31" s="1"/>
  <c r="AP96" i="31" a="1"/>
  <c r="AP96" i="31" s="1"/>
  <c r="AO96" i="31" a="1"/>
  <c r="AO96" i="31" s="1"/>
  <c r="AN96" i="31" a="1"/>
  <c r="AN96" i="31" s="1"/>
  <c r="AM96" i="31" a="1"/>
  <c r="AM96" i="31" s="1"/>
  <c r="AL96" i="31" a="1"/>
  <c r="AL96" i="31" s="1"/>
  <c r="AK96" i="31" a="1"/>
  <c r="AK96" i="31" s="1"/>
  <c r="AJ96" i="31" a="1"/>
  <c r="AJ96" i="31" s="1"/>
  <c r="AI96" i="31" a="1"/>
  <c r="AI96" i="31" s="1"/>
  <c r="AH96" i="31" a="1"/>
  <c r="AH96" i="31" s="1"/>
  <c r="AG96" i="31" a="1"/>
  <c r="AG96" i="31" s="1"/>
  <c r="AF96" i="31" a="1"/>
  <c r="AF96" i="31" s="1"/>
  <c r="AE96" i="31" a="1"/>
  <c r="AE96" i="31" s="1"/>
  <c r="AD96" i="31" a="1"/>
  <c r="AD96" i="31" s="1"/>
  <c r="AC96" i="31" a="1"/>
  <c r="AC96" i="31" s="1"/>
  <c r="AB96" i="31" a="1"/>
  <c r="AB96" i="31" s="1"/>
  <c r="AA96" i="31" a="1"/>
  <c r="AA96" i="31" s="1"/>
  <c r="Z96" i="31" a="1"/>
  <c r="Z96" i="31" s="1"/>
  <c r="Y96" i="31" a="1"/>
  <c r="Y96" i="31" s="1"/>
  <c r="X96" i="31" a="1"/>
  <c r="X96" i="31" s="1"/>
  <c r="W96" i="31" a="1"/>
  <c r="W96" i="31" s="1"/>
  <c r="V96" i="31" a="1"/>
  <c r="V96" i="31" s="1"/>
  <c r="U96" i="31" a="1"/>
  <c r="U96" i="31" s="1"/>
  <c r="T96" i="31" a="1"/>
  <c r="T96" i="31" s="1"/>
  <c r="S96" i="31" a="1"/>
  <c r="S96" i="31" s="1"/>
  <c r="R96" i="31" a="1"/>
  <c r="R96" i="31" s="1"/>
  <c r="Q96" i="31" a="1"/>
  <c r="Q96" i="31" s="1"/>
  <c r="P96" i="31" a="1"/>
  <c r="P96" i="31" s="1"/>
  <c r="O96" i="31" a="1"/>
  <c r="O96" i="31" s="1"/>
  <c r="N96" i="31" a="1"/>
  <c r="N96" i="31" s="1"/>
  <c r="M96" i="31" a="1"/>
  <c r="M96" i="31" s="1"/>
  <c r="L96" i="31" a="1"/>
  <c r="L96" i="31" s="1"/>
  <c r="K99" i="31" a="1"/>
  <c r="K99" i="31" s="1"/>
  <c r="K98" i="31" a="1"/>
  <c r="K98" i="31" s="1"/>
  <c r="K97" i="31" a="1"/>
  <c r="K97" i="31" s="1"/>
  <c r="K96" i="31" a="1"/>
  <c r="K96" i="31" s="1"/>
  <c r="C96" i="31" a="1"/>
  <c r="C96" i="31" s="1"/>
  <c r="D96" i="31" a="1"/>
  <c r="D96" i="31" s="1"/>
  <c r="E96" i="31" a="1"/>
  <c r="E96" i="31" s="1"/>
  <c r="F96" i="31" a="1"/>
  <c r="F96" i="31" s="1"/>
  <c r="G96" i="31" a="1"/>
  <c r="G96" i="31" s="1"/>
  <c r="H96" i="31" a="1"/>
  <c r="H96" i="31" s="1"/>
  <c r="I96" i="31" a="1"/>
  <c r="I96" i="31" s="1"/>
  <c r="J96" i="31" a="1"/>
  <c r="J96" i="31" s="1"/>
  <c r="C97" i="31" a="1"/>
  <c r="C97" i="31" s="1"/>
  <c r="D97" i="31" a="1"/>
  <c r="D97" i="31" s="1"/>
  <c r="E97" i="31" a="1"/>
  <c r="E97" i="31" s="1"/>
  <c r="F97" i="31" a="1"/>
  <c r="F97" i="31" s="1"/>
  <c r="G97" i="31" a="1"/>
  <c r="G97" i="31" s="1"/>
  <c r="H97" i="31" a="1"/>
  <c r="H97" i="31" s="1"/>
  <c r="I97" i="31" a="1"/>
  <c r="I97" i="31" s="1"/>
  <c r="J97" i="31" a="1"/>
  <c r="J97" i="31" s="1"/>
  <c r="C98" i="31" a="1"/>
  <c r="C98" i="31" s="1"/>
  <c r="D98" i="31" a="1"/>
  <c r="D98" i="31" s="1"/>
  <c r="E98" i="31" a="1"/>
  <c r="E98" i="31" s="1"/>
  <c r="F98" i="31" a="1"/>
  <c r="F98" i="31" s="1"/>
  <c r="G98" i="31" a="1"/>
  <c r="G98" i="31" s="1"/>
  <c r="H98" i="31" a="1"/>
  <c r="H98" i="31" s="1"/>
  <c r="I98" i="31" a="1"/>
  <c r="I98" i="31" s="1"/>
  <c r="J98" i="31" a="1"/>
  <c r="J98" i="31" s="1"/>
  <c r="C99" i="31" a="1"/>
  <c r="C99" i="31" s="1"/>
  <c r="D99" i="31" a="1"/>
  <c r="D99" i="31" s="1"/>
  <c r="E99" i="31" a="1"/>
  <c r="E99" i="31" s="1"/>
  <c r="F99" i="31" a="1"/>
  <c r="F99" i="31" s="1"/>
  <c r="G99" i="31" a="1"/>
  <c r="G99" i="31" s="1"/>
  <c r="H99" i="31" a="1"/>
  <c r="H99" i="31" s="1"/>
  <c r="I99" i="31" a="1"/>
  <c r="I99" i="31" s="1"/>
  <c r="J99" i="31" a="1"/>
  <c r="J99" i="31" s="1"/>
  <c r="B99" i="31" a="1"/>
  <c r="B99" i="31" s="1"/>
  <c r="B98" i="31" a="1"/>
  <c r="B98" i="31" s="1"/>
  <c r="B97" i="31" a="1"/>
  <c r="B97" i="31" s="1"/>
  <c r="C21" i="4"/>
  <c r="D21" i="4"/>
  <c r="E21" i="4"/>
  <c r="F21" i="4"/>
  <c r="G21" i="4"/>
  <c r="H21" i="4"/>
  <c r="I21" i="4"/>
  <c r="J21" i="4"/>
  <c r="K21" i="4"/>
  <c r="L21" i="4"/>
  <c r="M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Y21" i="4"/>
  <c r="BZ21" i="4"/>
  <c r="CA21" i="4"/>
  <c r="CB21" i="4"/>
  <c r="CC21" i="4"/>
  <c r="CD21" i="4"/>
  <c r="CE21" i="4"/>
  <c r="CF21" i="4"/>
  <c r="CG21" i="4"/>
  <c r="CH21" i="4"/>
  <c r="CI21" i="4"/>
  <c r="CJ21" i="4"/>
  <c r="CK21" i="4"/>
  <c r="CL21" i="4"/>
  <c r="CM21" i="4"/>
  <c r="CN21" i="4"/>
  <c r="CO21" i="4"/>
  <c r="CP21" i="4"/>
  <c r="CQ21" i="4"/>
  <c r="CR21" i="4"/>
  <c r="CS21" i="4"/>
  <c r="CT21" i="4"/>
  <c r="CU21" i="4"/>
  <c r="CV21" i="4"/>
  <c r="CW21" i="4"/>
  <c r="CX21" i="4"/>
  <c r="CY21" i="4"/>
  <c r="CZ21" i="4"/>
  <c r="DA21" i="4"/>
  <c r="DB21" i="4"/>
  <c r="DC21" i="4"/>
  <c r="DD21" i="4"/>
  <c r="DE21" i="4"/>
  <c r="DF21" i="4"/>
  <c r="DG21" i="4"/>
  <c r="DH21" i="4"/>
  <c r="DI21" i="4"/>
  <c r="DJ21" i="4"/>
  <c r="DK21" i="4"/>
  <c r="DL21" i="4"/>
  <c r="DM21" i="4"/>
  <c r="DN21" i="4"/>
  <c r="DO21" i="4"/>
  <c r="DP21" i="4"/>
  <c r="DQ21" i="4"/>
  <c r="DR21" i="4"/>
  <c r="DS21" i="4"/>
  <c r="DT21" i="4"/>
  <c r="DU21" i="4"/>
  <c r="DV21" i="4"/>
  <c r="DW21" i="4"/>
  <c r="DX21" i="4"/>
  <c r="DY21" i="4"/>
  <c r="DZ21" i="4"/>
  <c r="EA21" i="4"/>
  <c r="EB21" i="4"/>
  <c r="EC21" i="4"/>
  <c r="ED21" i="4"/>
  <c r="EE21" i="4"/>
  <c r="EF21" i="4"/>
  <c r="EG21" i="4"/>
  <c r="EH21" i="4"/>
  <c r="EI21" i="4"/>
  <c r="EJ21" i="4"/>
  <c r="EK21" i="4"/>
  <c r="EL21" i="4"/>
  <c r="EM21" i="4"/>
  <c r="EN21" i="4"/>
  <c r="EO21" i="4"/>
  <c r="EP21" i="4"/>
  <c r="EQ21" i="4"/>
  <c r="ER21" i="4"/>
  <c r="ES21" i="4"/>
  <c r="ET21" i="4"/>
  <c r="EU21" i="4"/>
  <c r="EV21" i="4"/>
  <c r="EW21" i="4"/>
  <c r="EX21" i="4"/>
  <c r="EY21" i="4"/>
  <c r="EZ21" i="4"/>
  <c r="FA21" i="4"/>
  <c r="FB21" i="4"/>
  <c r="FC21" i="4"/>
  <c r="FD21" i="4"/>
  <c r="FE21" i="4"/>
  <c r="FF21" i="4"/>
  <c r="FG21" i="4"/>
  <c r="FH21" i="4"/>
  <c r="FI21" i="4"/>
  <c r="FJ21" i="4"/>
  <c r="FK21" i="4"/>
  <c r="FL21" i="4"/>
  <c r="FM21" i="4"/>
  <c r="FN21" i="4"/>
  <c r="FO21" i="4"/>
  <c r="FP21" i="4"/>
  <c r="FQ21" i="4"/>
  <c r="FR21" i="4"/>
  <c r="FS21" i="4"/>
  <c r="FT21" i="4"/>
  <c r="FV21" i="4"/>
  <c r="FW21" i="4"/>
  <c r="FX21" i="4"/>
  <c r="FY21" i="4"/>
  <c r="FZ21" i="4"/>
  <c r="GA21" i="4"/>
  <c r="GB21" i="4"/>
  <c r="GC21" i="4"/>
  <c r="GD21" i="4"/>
  <c r="GE21" i="4"/>
  <c r="GF21" i="4"/>
  <c r="GG21" i="4"/>
  <c r="GH21" i="4"/>
  <c r="GI21" i="4"/>
  <c r="GJ21" i="4"/>
  <c r="GK21" i="4"/>
  <c r="GL21" i="4"/>
  <c r="GM21" i="4"/>
  <c r="GN21" i="4"/>
  <c r="GO21" i="4"/>
  <c r="GP21" i="4"/>
  <c r="GQ21" i="4"/>
  <c r="GR21" i="4"/>
  <c r="GS21" i="4"/>
  <c r="GT21"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HZ21" i="4"/>
  <c r="IA21" i="4"/>
  <c r="IB21" i="4"/>
  <c r="IC21" i="4"/>
  <c r="ID21" i="4"/>
  <c r="IE21" i="4"/>
  <c r="IF21" i="4"/>
  <c r="IG21" i="4"/>
  <c r="IH21" i="4"/>
  <c r="II21" i="4"/>
  <c r="IJ21" i="4"/>
  <c r="IK21" i="4"/>
  <c r="IL21" i="4"/>
  <c r="IM21" i="4"/>
  <c r="IN21" i="4"/>
  <c r="IO21" i="4"/>
  <c r="IP21" i="4"/>
  <c r="IQ21" i="4"/>
  <c r="IR21" i="4"/>
  <c r="IS21" i="4"/>
  <c r="IT21" i="4"/>
  <c r="IU21" i="4"/>
  <c r="IV21" i="4"/>
  <c r="IW21" i="4"/>
  <c r="IX21" i="4"/>
  <c r="IY21" i="4"/>
  <c r="IZ21" i="4"/>
  <c r="JA21" i="4"/>
  <c r="JB21" i="4"/>
  <c r="JC21" i="4"/>
  <c r="JD21" i="4"/>
  <c r="JE21" i="4"/>
  <c r="JF21" i="4"/>
  <c r="JG21" i="4"/>
  <c r="JH21" i="4"/>
  <c r="JI21" i="4"/>
  <c r="JJ21" i="4"/>
  <c r="JK21" i="4"/>
  <c r="JL21" i="4"/>
  <c r="JM21" i="4"/>
  <c r="JN21" i="4"/>
  <c r="JO21" i="4"/>
  <c r="JP21" i="4"/>
  <c r="JQ21" i="4"/>
  <c r="JR21" i="4"/>
  <c r="JS21" i="4"/>
  <c r="JT21" i="4"/>
  <c r="JU21" i="4"/>
  <c r="JV21" i="4"/>
  <c r="JW21" i="4"/>
  <c r="JX21" i="4"/>
  <c r="JY21" i="4"/>
  <c r="JZ21" i="4"/>
  <c r="KA21" i="4"/>
  <c r="KB21" i="4"/>
  <c r="KC21" i="4"/>
  <c r="KD21" i="4"/>
  <c r="KE21" i="4"/>
  <c r="KF21" i="4"/>
  <c r="KG21" i="4"/>
  <c r="KH21" i="4"/>
  <c r="KI21" i="4"/>
  <c r="KJ21" i="4"/>
  <c r="KK21" i="4"/>
  <c r="KL21" i="4"/>
  <c r="KM21" i="4"/>
  <c r="KN21" i="4"/>
  <c r="KO21" i="4"/>
  <c r="KP21" i="4"/>
  <c r="KQ21" i="4"/>
  <c r="KR21" i="4"/>
  <c r="KS21" i="4"/>
  <c r="KT21" i="4"/>
  <c r="KU21" i="4"/>
  <c r="KV21" i="4"/>
  <c r="KW21" i="4"/>
  <c r="KX21" i="4"/>
  <c r="KY21" i="4"/>
  <c r="KZ21" i="4"/>
  <c r="LA21" i="4"/>
  <c r="LB21" i="4"/>
  <c r="LC21" i="4"/>
  <c r="LD21" i="4"/>
  <c r="LE21" i="4"/>
  <c r="LF21" i="4"/>
  <c r="LG21" i="4"/>
  <c r="LH21" i="4"/>
  <c r="LI21" i="4"/>
  <c r="LJ21" i="4"/>
  <c r="LK21" i="4"/>
  <c r="LL21" i="4"/>
  <c r="LM21" i="4"/>
  <c r="LN21" i="4"/>
  <c r="LO21" i="4"/>
  <c r="LP21" i="4"/>
  <c r="LQ21" i="4"/>
  <c r="LR21" i="4"/>
  <c r="LS21" i="4"/>
  <c r="LT21" i="4"/>
  <c r="LU21" i="4"/>
  <c r="LV21" i="4"/>
  <c r="LW21" i="4"/>
  <c r="LX21" i="4"/>
  <c r="LY21" i="4"/>
  <c r="B21" i="4"/>
  <c r="B20" i="4"/>
  <c r="C118" i="3"/>
  <c r="I118" i="3"/>
  <c r="J118" i="3"/>
  <c r="P118" i="3"/>
  <c r="Q118" i="3"/>
  <c r="W118" i="3"/>
  <c r="X118" i="3"/>
  <c r="AD118" i="3"/>
  <c r="AE118" i="3"/>
  <c r="AK118" i="3"/>
  <c r="AL118" i="3"/>
  <c r="AR118" i="3"/>
  <c r="AS118" i="3"/>
  <c r="AY118" i="3"/>
  <c r="AZ118" i="3"/>
  <c r="BF118" i="3"/>
  <c r="BG118" i="3"/>
  <c r="BM118" i="3"/>
  <c r="BN118" i="3"/>
  <c r="BT118" i="3"/>
  <c r="BU118" i="3"/>
  <c r="CA118" i="3"/>
  <c r="CB118" i="3"/>
  <c r="CH118" i="3"/>
  <c r="CI118" i="3"/>
  <c r="CO118" i="3"/>
  <c r="CP118" i="3"/>
  <c r="CV118" i="3"/>
  <c r="CW118" i="3"/>
  <c r="DC118" i="3"/>
  <c r="DD118" i="3"/>
  <c r="DJ118" i="3"/>
  <c r="DK118" i="3"/>
  <c r="DQ118" i="3"/>
  <c r="DR118" i="3"/>
  <c r="DX118" i="3"/>
  <c r="DY118" i="3"/>
  <c r="EE118" i="3"/>
  <c r="EF118" i="3"/>
  <c r="EL118" i="3"/>
  <c r="EM118" i="3"/>
  <c r="ES118" i="3"/>
  <c r="ET118" i="3"/>
  <c r="EZ118" i="3"/>
  <c r="FA118" i="3"/>
  <c r="FG118" i="3"/>
  <c r="FH118" i="3"/>
  <c r="FN118" i="3"/>
  <c r="FO118" i="3"/>
  <c r="FU118" i="3"/>
  <c r="FV118" i="3"/>
  <c r="GC118" i="3"/>
  <c r="GI118" i="3"/>
  <c r="GJ118" i="3"/>
  <c r="GP118" i="3"/>
  <c r="GQ118" i="3"/>
  <c r="GW118" i="3"/>
  <c r="GX118" i="3"/>
  <c r="HD118" i="3"/>
  <c r="HE118" i="3"/>
  <c r="HK118" i="3"/>
  <c r="HL118" i="3"/>
  <c r="HR118" i="3"/>
  <c r="HS118" i="3"/>
  <c r="HY118" i="3"/>
  <c r="HZ118" i="3"/>
  <c r="IF118" i="3"/>
  <c r="IG118" i="3"/>
  <c r="IM118" i="3"/>
  <c r="IN118" i="3"/>
  <c r="IT118" i="3"/>
  <c r="JA118" i="3"/>
  <c r="JB118" i="3"/>
  <c r="JH118" i="3"/>
  <c r="JI118" i="3"/>
  <c r="JO118" i="3"/>
  <c r="JP118" i="3"/>
  <c r="JV118" i="3"/>
  <c r="JW118" i="3"/>
  <c r="KC118" i="3"/>
  <c r="KD118" i="3"/>
  <c r="KJ118" i="3"/>
  <c r="KK118" i="3"/>
  <c r="KQ118" i="3"/>
  <c r="KR118" i="3"/>
  <c r="KX118" i="3"/>
  <c r="KY118" i="3"/>
  <c r="LE118" i="3"/>
  <c r="LF118" i="3"/>
  <c r="LL118" i="3"/>
  <c r="LM118" i="3"/>
  <c r="LS118" i="3"/>
  <c r="LT118" i="3"/>
  <c r="LZ118" i="3"/>
  <c r="MA118" i="3"/>
  <c r="MB118" i="3"/>
  <c r="MC118" i="3"/>
  <c r="MD118" i="3"/>
  <c r="ME118" i="3"/>
  <c r="MF118" i="3"/>
  <c r="MG118" i="3"/>
  <c r="MH118" i="3"/>
  <c r="MI118" i="3"/>
  <c r="MJ118" i="3"/>
  <c r="MK118" i="3"/>
  <c r="ML118" i="3"/>
  <c r="MM118" i="3"/>
  <c r="MN118" i="3"/>
  <c r="MO118" i="3"/>
  <c r="MP118" i="3"/>
  <c r="MQ118" i="3"/>
  <c r="MR118" i="3"/>
  <c r="MS118" i="3"/>
  <c r="MT118" i="3"/>
  <c r="MU118" i="3"/>
  <c r="MV118" i="3"/>
  <c r="MW118" i="3"/>
  <c r="MX118" i="3"/>
  <c r="MY118" i="3"/>
  <c r="MZ118" i="3"/>
  <c r="NA118" i="3"/>
  <c r="NB118" i="3"/>
  <c r="NC118" i="3"/>
  <c r="C119" i="3"/>
  <c r="I119" i="3"/>
  <c r="J119" i="3"/>
  <c r="P119" i="3"/>
  <c r="Q119" i="3"/>
  <c r="W119" i="3"/>
  <c r="X119" i="3"/>
  <c r="AD119" i="3"/>
  <c r="AE119" i="3"/>
  <c r="AK119" i="3"/>
  <c r="AL119" i="3"/>
  <c r="AR119" i="3"/>
  <c r="AS119" i="3"/>
  <c r="AY119" i="3"/>
  <c r="AZ119" i="3"/>
  <c r="BF119" i="3"/>
  <c r="BG119" i="3"/>
  <c r="BM119" i="3"/>
  <c r="BN119" i="3"/>
  <c r="BT119" i="3"/>
  <c r="BU119" i="3"/>
  <c r="CA119" i="3"/>
  <c r="CB119" i="3"/>
  <c r="CH119" i="3"/>
  <c r="CI119" i="3"/>
  <c r="CO119" i="3"/>
  <c r="CP119" i="3"/>
  <c r="CV119" i="3"/>
  <c r="CW119" i="3"/>
  <c r="DC119" i="3"/>
  <c r="DD119" i="3"/>
  <c r="DJ119" i="3"/>
  <c r="DK119" i="3"/>
  <c r="DQ119" i="3"/>
  <c r="DR119" i="3"/>
  <c r="DX119" i="3"/>
  <c r="DY119" i="3"/>
  <c r="EE119" i="3"/>
  <c r="EF119" i="3"/>
  <c r="EL119" i="3"/>
  <c r="EM119" i="3"/>
  <c r="ES119" i="3"/>
  <c r="ET119" i="3"/>
  <c r="EZ119" i="3"/>
  <c r="FA119" i="3"/>
  <c r="FG119" i="3"/>
  <c r="FH119" i="3"/>
  <c r="FN119" i="3"/>
  <c r="FO119" i="3"/>
  <c r="FU119" i="3"/>
  <c r="FV119" i="3"/>
  <c r="GC119" i="3"/>
  <c r="GI119" i="3"/>
  <c r="GJ119" i="3"/>
  <c r="GP119" i="3"/>
  <c r="GQ119" i="3"/>
  <c r="GW119" i="3"/>
  <c r="GX119" i="3"/>
  <c r="HD119" i="3"/>
  <c r="HE119" i="3"/>
  <c r="HK119" i="3"/>
  <c r="HL119" i="3"/>
  <c r="HR119" i="3"/>
  <c r="HS119" i="3"/>
  <c r="HY119" i="3"/>
  <c r="HZ119" i="3"/>
  <c r="IF119" i="3"/>
  <c r="IG119" i="3"/>
  <c r="IM119" i="3"/>
  <c r="IN119" i="3"/>
  <c r="IT119" i="3"/>
  <c r="IU119" i="3"/>
  <c r="JA119" i="3"/>
  <c r="JB119" i="3"/>
  <c r="JH119" i="3"/>
  <c r="JI119" i="3"/>
  <c r="JO119" i="3"/>
  <c r="JP119" i="3"/>
  <c r="JV119" i="3"/>
  <c r="JW119" i="3"/>
  <c r="KC119" i="3"/>
  <c r="KD119" i="3"/>
  <c r="KJ119" i="3"/>
  <c r="KK119" i="3"/>
  <c r="KQ119" i="3"/>
  <c r="KR119" i="3"/>
  <c r="KX119" i="3"/>
  <c r="KY119" i="3"/>
  <c r="LE119" i="3"/>
  <c r="LF119" i="3"/>
  <c r="LL119" i="3"/>
  <c r="LM119" i="3"/>
  <c r="LS119" i="3"/>
  <c r="LT119" i="3"/>
  <c r="LZ119" i="3"/>
  <c r="MA119" i="3"/>
  <c r="MB119" i="3"/>
  <c r="MC119" i="3"/>
  <c r="MD119" i="3"/>
  <c r="ME119" i="3"/>
  <c r="MF119" i="3"/>
  <c r="MG119" i="3"/>
  <c r="MH119" i="3"/>
  <c r="MI119" i="3"/>
  <c r="MJ119" i="3"/>
  <c r="MK119" i="3"/>
  <c r="ML119" i="3"/>
  <c r="MM119" i="3"/>
  <c r="MN119" i="3"/>
  <c r="MO119" i="3"/>
  <c r="MP119" i="3"/>
  <c r="MQ119" i="3"/>
  <c r="MR119" i="3"/>
  <c r="MS119" i="3"/>
  <c r="MT119" i="3"/>
  <c r="MU119" i="3"/>
  <c r="MV119" i="3"/>
  <c r="MW119" i="3"/>
  <c r="MX119" i="3"/>
  <c r="MY119" i="3"/>
  <c r="MZ119" i="3"/>
  <c r="NA119" i="3"/>
  <c r="NB119" i="3"/>
  <c r="NC119" i="3"/>
  <c r="C71" i="3"/>
  <c r="I71" i="3"/>
  <c r="J71" i="3"/>
  <c r="P71" i="3"/>
  <c r="Q71" i="3"/>
  <c r="W71" i="3"/>
  <c r="X71" i="3"/>
  <c r="AD71" i="3"/>
  <c r="AE71" i="3"/>
  <c r="AK71" i="3"/>
  <c r="AL71" i="3"/>
  <c r="AR71" i="3"/>
  <c r="AS71" i="3"/>
  <c r="AY71" i="3"/>
  <c r="AZ71" i="3"/>
  <c r="BF71" i="3"/>
  <c r="BG71" i="3"/>
  <c r="BM71" i="3"/>
  <c r="BN71" i="3"/>
  <c r="BT71" i="3"/>
  <c r="BU71" i="3"/>
  <c r="CA71" i="3"/>
  <c r="CB71" i="3"/>
  <c r="CH71" i="3"/>
  <c r="CI71" i="3"/>
  <c r="CO71" i="3"/>
  <c r="CP71" i="3"/>
  <c r="CV71" i="3"/>
  <c r="CW71" i="3"/>
  <c r="DC71" i="3"/>
  <c r="DD71" i="3"/>
  <c r="DJ71" i="3"/>
  <c r="DK71" i="3"/>
  <c r="DQ71" i="3"/>
  <c r="DR71" i="3"/>
  <c r="DX71" i="3"/>
  <c r="DY71" i="3"/>
  <c r="EE71" i="3"/>
  <c r="EF71" i="3"/>
  <c r="EL71" i="3"/>
  <c r="EM71" i="3"/>
  <c r="ES71" i="3"/>
  <c r="ET71" i="3"/>
  <c r="EZ71" i="3"/>
  <c r="FA71" i="3"/>
  <c r="FG71" i="3"/>
  <c r="FH71" i="3"/>
  <c r="FN71" i="3"/>
  <c r="FO71" i="3"/>
  <c r="FU71" i="3"/>
  <c r="FV71" i="3"/>
  <c r="GC71" i="3"/>
  <c r="GI71" i="3"/>
  <c r="GJ71" i="3"/>
  <c r="GP71" i="3"/>
  <c r="GQ71" i="3"/>
  <c r="GW71" i="3"/>
  <c r="GX71" i="3"/>
  <c r="HD71" i="3"/>
  <c r="HE71" i="3"/>
  <c r="HK71" i="3"/>
  <c r="HL71" i="3"/>
  <c r="HR71" i="3"/>
  <c r="HS71" i="3"/>
  <c r="HY71" i="3"/>
  <c r="HZ71" i="3"/>
  <c r="IF71" i="3"/>
  <c r="IG71" i="3"/>
  <c r="IM71" i="3"/>
  <c r="IN71" i="3"/>
  <c r="IT71" i="3"/>
  <c r="IU71" i="3"/>
  <c r="JA71" i="3"/>
  <c r="JB71" i="3"/>
  <c r="JH71" i="3"/>
  <c r="JI71" i="3"/>
  <c r="JO71" i="3"/>
  <c r="JP71" i="3"/>
  <c r="JV71" i="3"/>
  <c r="JW71" i="3"/>
  <c r="KC71" i="3"/>
  <c r="KD71" i="3"/>
  <c r="KJ71" i="3"/>
  <c r="KK71" i="3"/>
  <c r="KQ71" i="3"/>
  <c r="KR71" i="3"/>
  <c r="KX71" i="3"/>
  <c r="KY71" i="3"/>
  <c r="LE71" i="3"/>
  <c r="LF71" i="3"/>
  <c r="LL71" i="3"/>
  <c r="LM71" i="3"/>
  <c r="LS71" i="3"/>
  <c r="LT71" i="3"/>
  <c r="LZ71" i="3"/>
  <c r="MA71" i="3"/>
  <c r="MB71" i="3"/>
  <c r="MC71" i="3"/>
  <c r="MD71" i="3"/>
  <c r="ME71" i="3"/>
  <c r="MF71" i="3"/>
  <c r="MG71" i="3"/>
  <c r="MH71" i="3"/>
  <c r="MI71" i="3"/>
  <c r="MJ71" i="3"/>
  <c r="MK71" i="3"/>
  <c r="ML71" i="3"/>
  <c r="MM71" i="3"/>
  <c r="MN71" i="3"/>
  <c r="MO71" i="3"/>
  <c r="MP71" i="3"/>
  <c r="MQ71" i="3"/>
  <c r="MR71" i="3"/>
  <c r="MS71" i="3"/>
  <c r="MT71" i="3"/>
  <c r="MU71" i="3"/>
  <c r="MV71" i="3"/>
  <c r="MW71" i="3"/>
  <c r="MX71" i="3"/>
  <c r="MY71" i="3"/>
  <c r="MZ71" i="3"/>
  <c r="NA71" i="3"/>
  <c r="NB71" i="3"/>
  <c r="NC71" i="3"/>
  <c r="C72" i="3"/>
  <c r="I72" i="3"/>
  <c r="J72" i="3"/>
  <c r="P72" i="3"/>
  <c r="Q72" i="3"/>
  <c r="W72" i="3"/>
  <c r="X72" i="3"/>
  <c r="AD72" i="3"/>
  <c r="AE72" i="3"/>
  <c r="AK72" i="3"/>
  <c r="AL72" i="3"/>
  <c r="AR72" i="3"/>
  <c r="AS72" i="3"/>
  <c r="AY72" i="3"/>
  <c r="AZ72" i="3"/>
  <c r="BF72" i="3"/>
  <c r="BG72" i="3"/>
  <c r="BM72" i="3"/>
  <c r="BN72" i="3"/>
  <c r="BT72" i="3"/>
  <c r="BU72" i="3"/>
  <c r="CA72" i="3"/>
  <c r="CB72" i="3"/>
  <c r="CH72" i="3"/>
  <c r="CI72" i="3"/>
  <c r="CO72" i="3"/>
  <c r="CP72" i="3"/>
  <c r="CV72" i="3"/>
  <c r="CW72" i="3"/>
  <c r="DC72" i="3"/>
  <c r="DD72" i="3"/>
  <c r="DJ72" i="3"/>
  <c r="DK72" i="3"/>
  <c r="DQ72" i="3"/>
  <c r="DR72" i="3"/>
  <c r="DX72" i="3"/>
  <c r="DY72" i="3"/>
  <c r="EE72" i="3"/>
  <c r="EF72" i="3"/>
  <c r="EL72" i="3"/>
  <c r="EM72" i="3"/>
  <c r="ES72" i="3"/>
  <c r="ET72" i="3"/>
  <c r="EZ72" i="3"/>
  <c r="FA72" i="3"/>
  <c r="FG72" i="3"/>
  <c r="FH72" i="3"/>
  <c r="FN72" i="3"/>
  <c r="FO72" i="3"/>
  <c r="FU72" i="3"/>
  <c r="FV72" i="3"/>
  <c r="GC72" i="3"/>
  <c r="GI72" i="3"/>
  <c r="GJ72" i="3"/>
  <c r="GP72" i="3"/>
  <c r="GQ72" i="3"/>
  <c r="GW72" i="3"/>
  <c r="GX72" i="3"/>
  <c r="HD72" i="3"/>
  <c r="HE72" i="3"/>
  <c r="HK72" i="3"/>
  <c r="HL72" i="3"/>
  <c r="HR72" i="3"/>
  <c r="HS72" i="3"/>
  <c r="HY72" i="3"/>
  <c r="HZ72" i="3"/>
  <c r="IF72" i="3"/>
  <c r="IG72" i="3"/>
  <c r="IM72" i="3"/>
  <c r="IN72" i="3"/>
  <c r="IT72" i="3"/>
  <c r="IU72" i="3"/>
  <c r="JA72" i="3"/>
  <c r="JB72" i="3"/>
  <c r="JH72" i="3"/>
  <c r="JI72" i="3"/>
  <c r="JO72" i="3"/>
  <c r="JP72" i="3"/>
  <c r="JV72" i="3"/>
  <c r="JW72" i="3"/>
  <c r="KC72" i="3"/>
  <c r="KD72" i="3"/>
  <c r="KJ72" i="3"/>
  <c r="KK72" i="3"/>
  <c r="KQ72" i="3"/>
  <c r="KR72" i="3"/>
  <c r="KX72" i="3"/>
  <c r="KY72" i="3"/>
  <c r="LE72" i="3"/>
  <c r="LF72" i="3"/>
  <c r="LL72" i="3"/>
  <c r="LM72" i="3"/>
  <c r="LS72" i="3"/>
  <c r="LT72" i="3"/>
  <c r="LZ72" i="3"/>
  <c r="MA72" i="3"/>
  <c r="MB72" i="3"/>
  <c r="MC72" i="3"/>
  <c r="MD72" i="3"/>
  <c r="ME72" i="3"/>
  <c r="MF72" i="3"/>
  <c r="MG72" i="3"/>
  <c r="MH72" i="3"/>
  <c r="MI72" i="3"/>
  <c r="MJ72" i="3"/>
  <c r="MK72" i="3"/>
  <c r="ML72" i="3"/>
  <c r="MM72" i="3"/>
  <c r="MN72" i="3"/>
  <c r="MO72" i="3"/>
  <c r="MP72" i="3"/>
  <c r="MQ72" i="3"/>
  <c r="MR72" i="3"/>
  <c r="MS72" i="3"/>
  <c r="MT72" i="3"/>
  <c r="MU72" i="3"/>
  <c r="MV72" i="3"/>
  <c r="MW72" i="3"/>
  <c r="MX72" i="3"/>
  <c r="MY72" i="3"/>
  <c r="MZ72" i="3"/>
  <c r="NA72" i="3"/>
  <c r="NB72" i="3"/>
  <c r="NC72" i="3"/>
  <c r="C73" i="3"/>
  <c r="I73" i="3"/>
  <c r="J73" i="3"/>
  <c r="P73" i="3"/>
  <c r="Q73" i="3"/>
  <c r="W73" i="3"/>
  <c r="X73" i="3"/>
  <c r="AD73" i="3"/>
  <c r="AE73" i="3"/>
  <c r="AK73" i="3"/>
  <c r="AL73" i="3"/>
  <c r="AR73" i="3"/>
  <c r="AS73" i="3"/>
  <c r="AY73" i="3"/>
  <c r="AZ73" i="3"/>
  <c r="BF73" i="3"/>
  <c r="BG73" i="3"/>
  <c r="BM73" i="3"/>
  <c r="BN73" i="3"/>
  <c r="BT73" i="3"/>
  <c r="BU73" i="3"/>
  <c r="CA73" i="3"/>
  <c r="CB73" i="3"/>
  <c r="CH73" i="3"/>
  <c r="CI73" i="3"/>
  <c r="CO73" i="3"/>
  <c r="CP73" i="3"/>
  <c r="CV73" i="3"/>
  <c r="CW73" i="3"/>
  <c r="DC73" i="3"/>
  <c r="DD73" i="3"/>
  <c r="DJ73" i="3"/>
  <c r="DK73" i="3"/>
  <c r="DQ73" i="3"/>
  <c r="DR73" i="3"/>
  <c r="DX73" i="3"/>
  <c r="DY73" i="3"/>
  <c r="EE73" i="3"/>
  <c r="EF73" i="3"/>
  <c r="EL73" i="3"/>
  <c r="EM73" i="3"/>
  <c r="ES73" i="3"/>
  <c r="ET73" i="3"/>
  <c r="EZ73" i="3"/>
  <c r="FA73" i="3"/>
  <c r="FG73" i="3"/>
  <c r="FH73" i="3"/>
  <c r="FN73" i="3"/>
  <c r="FO73" i="3"/>
  <c r="FU73" i="3"/>
  <c r="FV73" i="3"/>
  <c r="GC73" i="3"/>
  <c r="GI73" i="3"/>
  <c r="GJ73" i="3"/>
  <c r="GP73" i="3"/>
  <c r="GQ73" i="3"/>
  <c r="GW73" i="3"/>
  <c r="GX73" i="3"/>
  <c r="HD73" i="3"/>
  <c r="HE73" i="3"/>
  <c r="HK73" i="3"/>
  <c r="HL73" i="3"/>
  <c r="HR73" i="3"/>
  <c r="HS73" i="3"/>
  <c r="HY73" i="3"/>
  <c r="HZ73" i="3"/>
  <c r="IF73" i="3"/>
  <c r="IG73" i="3"/>
  <c r="IM73" i="3"/>
  <c r="IN73" i="3"/>
  <c r="IT73" i="3"/>
  <c r="IU73" i="3"/>
  <c r="JA73" i="3"/>
  <c r="JB73" i="3"/>
  <c r="JH73" i="3"/>
  <c r="JI73" i="3"/>
  <c r="JO73" i="3"/>
  <c r="JP73" i="3"/>
  <c r="JV73" i="3"/>
  <c r="JW73" i="3"/>
  <c r="KC73" i="3"/>
  <c r="KD73" i="3"/>
  <c r="KJ73" i="3"/>
  <c r="KK73" i="3"/>
  <c r="KQ73" i="3"/>
  <c r="KR73" i="3"/>
  <c r="KX73" i="3"/>
  <c r="KY73" i="3"/>
  <c r="LE73" i="3"/>
  <c r="LF73" i="3"/>
  <c r="LL73" i="3"/>
  <c r="LM73" i="3"/>
  <c r="LS73" i="3"/>
  <c r="LT73" i="3"/>
  <c r="LZ73" i="3"/>
  <c r="MA73" i="3"/>
  <c r="MB73" i="3"/>
  <c r="MC73" i="3"/>
  <c r="MD73" i="3"/>
  <c r="ME73" i="3"/>
  <c r="MF73" i="3"/>
  <c r="MG73" i="3"/>
  <c r="MH73" i="3"/>
  <c r="MI73" i="3"/>
  <c r="MJ73" i="3"/>
  <c r="MK73" i="3"/>
  <c r="ML73" i="3"/>
  <c r="MM73" i="3"/>
  <c r="MN73" i="3"/>
  <c r="MO73" i="3"/>
  <c r="MP73" i="3"/>
  <c r="MQ73" i="3"/>
  <c r="MR73" i="3"/>
  <c r="MS73" i="3"/>
  <c r="MT73" i="3"/>
  <c r="MU73" i="3"/>
  <c r="MV73" i="3"/>
  <c r="MW73" i="3"/>
  <c r="MX73" i="3"/>
  <c r="MY73" i="3"/>
  <c r="MZ73" i="3"/>
  <c r="NA73" i="3"/>
  <c r="NB73" i="3"/>
  <c r="NC73" i="3"/>
  <c r="C26"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BM26" i="2"/>
  <c r="BN26" i="2"/>
  <c r="BO26" i="2"/>
  <c r="BP26" i="2"/>
  <c r="BQ26" i="2"/>
  <c r="BR26" i="2"/>
  <c r="BS26" i="2"/>
  <c r="BT26" i="2"/>
  <c r="BU26" i="2"/>
  <c r="BV26" i="2"/>
  <c r="BW26" i="2"/>
  <c r="BX26" i="2"/>
  <c r="BY26" i="2"/>
  <c r="BZ26" i="2"/>
  <c r="CA26" i="2"/>
  <c r="CB26" i="2"/>
  <c r="CC26" i="2"/>
  <c r="CD26" i="2"/>
  <c r="CE26" i="2"/>
  <c r="CF26" i="2"/>
  <c r="CG26" i="2"/>
  <c r="CH26" i="2"/>
  <c r="CI26" i="2"/>
  <c r="CJ26" i="2"/>
  <c r="CK26" i="2"/>
  <c r="CL26" i="2"/>
  <c r="CM26" i="2"/>
  <c r="CN26" i="2"/>
  <c r="CO26" i="2"/>
  <c r="CP26" i="2"/>
  <c r="CQ26" i="2"/>
  <c r="CR26" i="2"/>
  <c r="CS26" i="2"/>
  <c r="CT26" i="2"/>
  <c r="CU26" i="2"/>
  <c r="CV26" i="2"/>
  <c r="CW26" i="2"/>
  <c r="CX26" i="2"/>
  <c r="CY26" i="2"/>
  <c r="CZ26" i="2"/>
  <c r="DA26" i="2"/>
  <c r="DB26" i="2"/>
  <c r="DC26" i="2"/>
  <c r="DD26" i="2"/>
  <c r="DE26" i="2"/>
  <c r="DF26" i="2"/>
  <c r="DG26" i="2"/>
  <c r="DH26" i="2"/>
  <c r="DI26" i="2"/>
  <c r="DJ26" i="2"/>
  <c r="DK26" i="2"/>
  <c r="DL26" i="2"/>
  <c r="DM26" i="2"/>
  <c r="DN26" i="2"/>
  <c r="DO26" i="2"/>
  <c r="DP26" i="2"/>
  <c r="DQ26" i="2"/>
  <c r="DR26" i="2"/>
  <c r="DS26" i="2"/>
  <c r="DT26" i="2"/>
  <c r="DU26" i="2"/>
  <c r="DV26" i="2"/>
  <c r="DW26" i="2"/>
  <c r="DX26" i="2"/>
  <c r="DY26" i="2"/>
  <c r="DZ26" i="2"/>
  <c r="EA26" i="2"/>
  <c r="EB26" i="2"/>
  <c r="EC26" i="2"/>
  <c r="ED26" i="2"/>
  <c r="EE26" i="2"/>
  <c r="EF26" i="2"/>
  <c r="EG26" i="2"/>
  <c r="EH26" i="2"/>
  <c r="EI26" i="2"/>
  <c r="EJ26" i="2"/>
  <c r="EK26" i="2"/>
  <c r="EL26" i="2"/>
  <c r="EM26" i="2"/>
  <c r="EN26" i="2"/>
  <c r="EO26" i="2"/>
  <c r="EP26" i="2"/>
  <c r="EQ26" i="2"/>
  <c r="ER26" i="2"/>
  <c r="ES26" i="2"/>
  <c r="ET26" i="2"/>
  <c r="EU26" i="2"/>
  <c r="EV26" i="2"/>
  <c r="EW26" i="2"/>
  <c r="EX26" i="2"/>
  <c r="EY26" i="2"/>
  <c r="EZ26" i="2"/>
  <c r="FA26" i="2"/>
  <c r="FB26" i="2"/>
  <c r="FC26" i="2"/>
  <c r="FD26" i="2"/>
  <c r="FE26" i="2"/>
  <c r="FF26" i="2"/>
  <c r="FG26" i="2"/>
  <c r="FH26" i="2"/>
  <c r="FI26" i="2"/>
  <c r="FJ26" i="2"/>
  <c r="FK26" i="2"/>
  <c r="FL26" i="2"/>
  <c r="FM26" i="2"/>
  <c r="FN26" i="2"/>
  <c r="FO26" i="2"/>
  <c r="FP26" i="2"/>
  <c r="FQ26" i="2"/>
  <c r="FR26" i="2"/>
  <c r="FS26" i="2"/>
  <c r="FT26" i="2"/>
  <c r="FU26" i="2"/>
  <c r="FV26" i="2"/>
  <c r="FW26" i="2"/>
  <c r="FX26" i="2"/>
  <c r="FY26" i="2"/>
  <c r="FZ26" i="2"/>
  <c r="GA26" i="2"/>
  <c r="GB26" i="2"/>
  <c r="GC26" i="2"/>
  <c r="GD26" i="2"/>
  <c r="GE26" i="2"/>
  <c r="GF26" i="2"/>
  <c r="GG26" i="2"/>
  <c r="GH26" i="2"/>
  <c r="GI26" i="2"/>
  <c r="GJ26" i="2"/>
  <c r="GK26" i="2"/>
  <c r="GL26" i="2"/>
  <c r="GM26" i="2"/>
  <c r="GN26" i="2"/>
  <c r="GO26" i="2"/>
  <c r="GP26" i="2"/>
  <c r="GQ26" i="2"/>
  <c r="GR26" i="2"/>
  <c r="GS26" i="2"/>
  <c r="GT26" i="2"/>
  <c r="GU26" i="2"/>
  <c r="GV26" i="2"/>
  <c r="GW26" i="2"/>
  <c r="GX26" i="2"/>
  <c r="GY26" i="2"/>
  <c r="GZ26" i="2"/>
  <c r="HA26" i="2"/>
  <c r="HB26" i="2"/>
  <c r="HC26" i="2"/>
  <c r="HD26" i="2"/>
  <c r="HE26" i="2"/>
  <c r="HF26" i="2"/>
  <c r="HG26" i="2"/>
  <c r="HH26" i="2"/>
  <c r="HI26" i="2"/>
  <c r="HJ26" i="2"/>
  <c r="HK26" i="2"/>
  <c r="HL26" i="2"/>
  <c r="HM26" i="2"/>
  <c r="HN26" i="2"/>
  <c r="HO26" i="2"/>
  <c r="HP26" i="2"/>
  <c r="HQ26" i="2"/>
  <c r="HR26" i="2"/>
  <c r="HS26" i="2"/>
  <c r="HT26" i="2"/>
  <c r="HU26" i="2"/>
  <c r="HV26" i="2"/>
  <c r="HW26" i="2"/>
  <c r="HX26" i="2"/>
  <c r="HY26" i="2"/>
  <c r="HZ26" i="2"/>
  <c r="IA26" i="2"/>
  <c r="IB26" i="2"/>
  <c r="IC26" i="2"/>
  <c r="ID26" i="2"/>
  <c r="IE26" i="2"/>
  <c r="IF26" i="2"/>
  <c r="IG26" i="2"/>
  <c r="IH26" i="2"/>
  <c r="II26" i="2"/>
  <c r="IJ26" i="2"/>
  <c r="IK26" i="2"/>
  <c r="IL26" i="2"/>
  <c r="IM26" i="2"/>
  <c r="IN26" i="2"/>
  <c r="IO26" i="2"/>
  <c r="IP26" i="2"/>
  <c r="IQ26" i="2"/>
  <c r="IR26" i="2"/>
  <c r="IS26" i="2"/>
  <c r="IT26" i="2"/>
  <c r="IU26" i="2"/>
  <c r="IV26" i="2"/>
  <c r="IW26" i="2"/>
  <c r="IX26" i="2"/>
  <c r="IY26" i="2"/>
  <c r="IZ26" i="2"/>
  <c r="JA26" i="2"/>
  <c r="JB26" i="2"/>
  <c r="JC26" i="2"/>
  <c r="JD26" i="2"/>
  <c r="JE26" i="2"/>
  <c r="JF26" i="2"/>
  <c r="JG26" i="2"/>
  <c r="JH26" i="2"/>
  <c r="JI26" i="2"/>
  <c r="JJ26" i="2"/>
  <c r="JK26" i="2"/>
  <c r="JL26" i="2"/>
  <c r="JM26" i="2"/>
  <c r="JN26" i="2"/>
  <c r="JO26" i="2"/>
  <c r="JP26" i="2"/>
  <c r="JQ26" i="2"/>
  <c r="JR26" i="2"/>
  <c r="JS26" i="2"/>
  <c r="JT26" i="2"/>
  <c r="JU26" i="2"/>
  <c r="JV26" i="2"/>
  <c r="JW26" i="2"/>
  <c r="JX26" i="2"/>
  <c r="JY26" i="2"/>
  <c r="JZ26" i="2"/>
  <c r="KA26" i="2"/>
  <c r="KB26" i="2"/>
  <c r="KC26" i="2"/>
  <c r="KD26" i="2"/>
  <c r="KE26" i="2"/>
  <c r="KF26" i="2"/>
  <c r="KG26" i="2"/>
  <c r="KH26" i="2"/>
  <c r="KI26" i="2"/>
  <c r="KJ26" i="2"/>
  <c r="KK26" i="2"/>
  <c r="KL26" i="2"/>
  <c r="KM26" i="2"/>
  <c r="KN26" i="2"/>
  <c r="KO26" i="2"/>
  <c r="KP26" i="2"/>
  <c r="KQ26" i="2"/>
  <c r="KR26" i="2"/>
  <c r="KS26" i="2"/>
  <c r="KT26" i="2"/>
  <c r="KU26" i="2"/>
  <c r="KV26" i="2"/>
  <c r="KW26" i="2"/>
  <c r="KX26" i="2"/>
  <c r="KY26" i="2"/>
  <c r="KZ26" i="2"/>
  <c r="LA26" i="2"/>
  <c r="LB26" i="2"/>
  <c r="LC26" i="2"/>
  <c r="LD26" i="2"/>
  <c r="LE26" i="2"/>
  <c r="LF26" i="2"/>
  <c r="LG26" i="2"/>
  <c r="LH26" i="2"/>
  <c r="LI26" i="2"/>
  <c r="LJ26" i="2"/>
  <c r="LK26" i="2"/>
  <c r="LL26" i="2"/>
  <c r="LM26" i="2"/>
  <c r="LN26" i="2"/>
  <c r="LO26" i="2"/>
  <c r="LP26" i="2"/>
  <c r="LQ26" i="2"/>
  <c r="LR26" i="2"/>
  <c r="LS26" i="2"/>
  <c r="LT26" i="2"/>
  <c r="LU26" i="2"/>
  <c r="LV26" i="2"/>
  <c r="LW26" i="2"/>
  <c r="LX26" i="2"/>
  <c r="LY26" i="2"/>
  <c r="C25"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BU25" i="2"/>
  <c r="BV25" i="2"/>
  <c r="BW25" i="2"/>
  <c r="BX25" i="2"/>
  <c r="BY25" i="2"/>
  <c r="BZ25" i="2"/>
  <c r="CA25" i="2"/>
  <c r="CB25" i="2"/>
  <c r="CC25" i="2"/>
  <c r="CD25" i="2"/>
  <c r="CE25" i="2"/>
  <c r="CF25" i="2"/>
  <c r="CG25" i="2"/>
  <c r="CH25" i="2"/>
  <c r="CI25" i="2"/>
  <c r="CJ25" i="2"/>
  <c r="CK25" i="2"/>
  <c r="CL25" i="2"/>
  <c r="CM25" i="2"/>
  <c r="CN25" i="2"/>
  <c r="CO25" i="2"/>
  <c r="CP25" i="2"/>
  <c r="CQ25" i="2"/>
  <c r="CR25" i="2"/>
  <c r="CS25" i="2"/>
  <c r="CT25" i="2"/>
  <c r="CU25" i="2"/>
  <c r="CV25" i="2"/>
  <c r="CW25" i="2"/>
  <c r="CX25" i="2"/>
  <c r="CY25" i="2"/>
  <c r="CZ25" i="2"/>
  <c r="DA25" i="2"/>
  <c r="DB25" i="2"/>
  <c r="DC25" i="2"/>
  <c r="DD25" i="2"/>
  <c r="DE25" i="2"/>
  <c r="DF25" i="2"/>
  <c r="DG25" i="2"/>
  <c r="DH25" i="2"/>
  <c r="DI25" i="2"/>
  <c r="DJ25" i="2"/>
  <c r="DK25" i="2"/>
  <c r="DL25" i="2"/>
  <c r="DM25" i="2"/>
  <c r="DN25" i="2"/>
  <c r="DO25" i="2"/>
  <c r="DP25" i="2"/>
  <c r="DQ25" i="2"/>
  <c r="DR25" i="2"/>
  <c r="DS25" i="2"/>
  <c r="DT25" i="2"/>
  <c r="DU25" i="2"/>
  <c r="DV25" i="2"/>
  <c r="DW25" i="2"/>
  <c r="DX25" i="2"/>
  <c r="DY25" i="2"/>
  <c r="DZ25" i="2"/>
  <c r="EA25" i="2"/>
  <c r="EB25" i="2"/>
  <c r="EC25" i="2"/>
  <c r="ED25" i="2"/>
  <c r="EE25" i="2"/>
  <c r="EF25" i="2"/>
  <c r="EG25" i="2"/>
  <c r="EH25" i="2"/>
  <c r="EI25" i="2"/>
  <c r="EJ25" i="2"/>
  <c r="EK25" i="2"/>
  <c r="EL25" i="2"/>
  <c r="EM25" i="2"/>
  <c r="EN25" i="2"/>
  <c r="EO25" i="2"/>
  <c r="EP25" i="2"/>
  <c r="EQ25" i="2"/>
  <c r="ER25" i="2"/>
  <c r="ES25" i="2"/>
  <c r="ET25" i="2"/>
  <c r="EU25" i="2"/>
  <c r="EV25" i="2"/>
  <c r="EW25" i="2"/>
  <c r="EX25" i="2"/>
  <c r="EY25" i="2"/>
  <c r="EZ25" i="2"/>
  <c r="FA25" i="2"/>
  <c r="FB25" i="2"/>
  <c r="FC25" i="2"/>
  <c r="FD25" i="2"/>
  <c r="FE25" i="2"/>
  <c r="FF25" i="2"/>
  <c r="FG25" i="2"/>
  <c r="FH25" i="2"/>
  <c r="FI25" i="2"/>
  <c r="FJ25" i="2"/>
  <c r="FK25" i="2"/>
  <c r="FL25" i="2"/>
  <c r="FM25" i="2"/>
  <c r="FN25" i="2"/>
  <c r="FO25" i="2"/>
  <c r="FP25" i="2"/>
  <c r="FQ25" i="2"/>
  <c r="FR25" i="2"/>
  <c r="FS25" i="2"/>
  <c r="FT25" i="2"/>
  <c r="FU25" i="2"/>
  <c r="FV25" i="2"/>
  <c r="FW25" i="2"/>
  <c r="FX25" i="2"/>
  <c r="FY25" i="2"/>
  <c r="FZ25" i="2"/>
  <c r="GA25" i="2"/>
  <c r="GB25" i="2"/>
  <c r="GC25" i="2"/>
  <c r="GD25" i="2"/>
  <c r="GE25" i="2"/>
  <c r="GF25" i="2"/>
  <c r="GG25" i="2"/>
  <c r="GH25" i="2"/>
  <c r="GI25" i="2"/>
  <c r="GJ25" i="2"/>
  <c r="GK25" i="2"/>
  <c r="GL25" i="2"/>
  <c r="GM25" i="2"/>
  <c r="GN25" i="2"/>
  <c r="GO25" i="2"/>
  <c r="GP25" i="2"/>
  <c r="GQ25" i="2"/>
  <c r="GR25" i="2"/>
  <c r="GS25" i="2"/>
  <c r="GT25" i="2"/>
  <c r="GU25" i="2"/>
  <c r="GV25" i="2"/>
  <c r="GW25" i="2"/>
  <c r="GX25" i="2"/>
  <c r="GY25" i="2"/>
  <c r="GZ25" i="2"/>
  <c r="HA25" i="2"/>
  <c r="HB25" i="2"/>
  <c r="HC25" i="2"/>
  <c r="HD25" i="2"/>
  <c r="HE25" i="2"/>
  <c r="HF25" i="2"/>
  <c r="HG25" i="2"/>
  <c r="HH25" i="2"/>
  <c r="HI25" i="2"/>
  <c r="HJ25" i="2"/>
  <c r="HK25" i="2"/>
  <c r="HL25" i="2"/>
  <c r="HM25" i="2"/>
  <c r="HN25" i="2"/>
  <c r="HO25" i="2"/>
  <c r="HP25" i="2"/>
  <c r="HQ25" i="2"/>
  <c r="HR25" i="2"/>
  <c r="HS25" i="2"/>
  <c r="HU25" i="2"/>
  <c r="HV25" i="2"/>
  <c r="HW25" i="2"/>
  <c r="HX25" i="2"/>
  <c r="HY25" i="2"/>
  <c r="HZ25" i="2"/>
  <c r="IA25" i="2"/>
  <c r="IB25" i="2"/>
  <c r="IC25" i="2"/>
  <c r="ID25" i="2"/>
  <c r="IE25" i="2"/>
  <c r="IF25" i="2"/>
  <c r="IG25" i="2"/>
  <c r="IH25" i="2"/>
  <c r="II25" i="2"/>
  <c r="IJ25" i="2"/>
  <c r="IK25" i="2"/>
  <c r="IL25" i="2"/>
  <c r="IM25" i="2"/>
  <c r="IN25" i="2"/>
  <c r="IO25" i="2"/>
  <c r="IP25" i="2"/>
  <c r="IQ25" i="2"/>
  <c r="IR25" i="2"/>
  <c r="IS25" i="2"/>
  <c r="IT25" i="2"/>
  <c r="IU25" i="2"/>
  <c r="IV25" i="2"/>
  <c r="IW25" i="2"/>
  <c r="IX25" i="2"/>
  <c r="IY25" i="2"/>
  <c r="IZ25" i="2"/>
  <c r="JA25" i="2"/>
  <c r="JB25" i="2"/>
  <c r="JC25" i="2"/>
  <c r="JD25" i="2"/>
  <c r="JE25" i="2"/>
  <c r="JF25" i="2"/>
  <c r="JG25" i="2"/>
  <c r="JH25" i="2"/>
  <c r="JI25" i="2"/>
  <c r="JJ25" i="2"/>
  <c r="JK25" i="2"/>
  <c r="JL25" i="2"/>
  <c r="JM25" i="2"/>
  <c r="JN25" i="2"/>
  <c r="JO25" i="2"/>
  <c r="JP25" i="2"/>
  <c r="JQ25" i="2"/>
  <c r="JR25" i="2"/>
  <c r="JS25" i="2"/>
  <c r="JT25" i="2"/>
  <c r="JU25" i="2"/>
  <c r="JV25" i="2"/>
  <c r="JW25" i="2"/>
  <c r="JX25" i="2"/>
  <c r="JY25" i="2"/>
  <c r="JZ25" i="2"/>
  <c r="KA25" i="2"/>
  <c r="KB25" i="2"/>
  <c r="KC25" i="2"/>
  <c r="KD25" i="2"/>
  <c r="KE25" i="2"/>
  <c r="KF25" i="2"/>
  <c r="KG25" i="2"/>
  <c r="KH25" i="2"/>
  <c r="KI25" i="2"/>
  <c r="KJ25" i="2"/>
  <c r="KK25" i="2"/>
  <c r="KL25" i="2"/>
  <c r="KM25" i="2"/>
  <c r="KN25" i="2"/>
  <c r="KO25" i="2"/>
  <c r="KP25" i="2"/>
  <c r="KQ25" i="2"/>
  <c r="KR25" i="2"/>
  <c r="KS25" i="2"/>
  <c r="KT25" i="2"/>
  <c r="KU25" i="2"/>
  <c r="KV25" i="2"/>
  <c r="KW25" i="2"/>
  <c r="KX25" i="2"/>
  <c r="KY25" i="2"/>
  <c r="KZ25" i="2"/>
  <c r="LA25" i="2"/>
  <c r="LB25" i="2"/>
  <c r="LC25" i="2"/>
  <c r="LD25" i="2"/>
  <c r="LE25" i="2"/>
  <c r="LF25" i="2"/>
  <c r="LG25" i="2"/>
  <c r="LH25" i="2"/>
  <c r="LI25" i="2"/>
  <c r="LJ25" i="2"/>
  <c r="LK25" i="2"/>
  <c r="LL25" i="2"/>
  <c r="LM25" i="2"/>
  <c r="LN25" i="2"/>
  <c r="LO25" i="2"/>
  <c r="LP25" i="2"/>
  <c r="LQ25" i="2"/>
  <c r="LR25" i="2"/>
  <c r="LS25" i="2"/>
  <c r="LT25" i="2"/>
  <c r="LU25" i="2"/>
  <c r="LV25" i="2"/>
  <c r="LW25" i="2"/>
  <c r="LX25" i="2"/>
  <c r="LY25" i="2"/>
  <c r="H24" i="2"/>
  <c r="I24" i="2"/>
  <c r="H23" i="2"/>
  <c r="I23" i="2"/>
  <c r="B26" i="2"/>
  <c r="B25" i="2"/>
  <c r="B24" i="2"/>
  <c r="B23" i="2"/>
  <c r="C18"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AG18" i="2"/>
  <c r="AH18"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I18" i="2"/>
  <c r="BJ18" i="2"/>
  <c r="BK18" i="2"/>
  <c r="BL18" i="2"/>
  <c r="BM18" i="2"/>
  <c r="BN18" i="2"/>
  <c r="BO18" i="2"/>
  <c r="BP18" i="2"/>
  <c r="BQ18" i="2"/>
  <c r="BR18" i="2"/>
  <c r="BS18" i="2"/>
  <c r="BT18" i="2"/>
  <c r="BU18" i="2"/>
  <c r="BV18" i="2"/>
  <c r="BW18" i="2"/>
  <c r="BX18" i="2"/>
  <c r="BY18" i="2"/>
  <c r="BZ18" i="2"/>
  <c r="CA18" i="2"/>
  <c r="CB18" i="2"/>
  <c r="CC18" i="2"/>
  <c r="CD18" i="2"/>
  <c r="CE18" i="2"/>
  <c r="CF18" i="2"/>
  <c r="CG18" i="2"/>
  <c r="CH18" i="2"/>
  <c r="CI18" i="2"/>
  <c r="CJ18" i="2"/>
  <c r="CK18" i="2"/>
  <c r="CL18" i="2"/>
  <c r="CM18" i="2"/>
  <c r="CN18" i="2"/>
  <c r="CO18" i="2"/>
  <c r="CP18" i="2"/>
  <c r="CQ18" i="2"/>
  <c r="CR18" i="2"/>
  <c r="CS18" i="2"/>
  <c r="CT18" i="2"/>
  <c r="CU18" i="2"/>
  <c r="CV18" i="2"/>
  <c r="CW18" i="2"/>
  <c r="CX18" i="2"/>
  <c r="CY18" i="2"/>
  <c r="CZ18" i="2"/>
  <c r="DA18" i="2"/>
  <c r="DB18" i="2"/>
  <c r="DC18" i="2"/>
  <c r="DD18" i="2"/>
  <c r="DE18" i="2"/>
  <c r="DF18" i="2"/>
  <c r="DG18" i="2"/>
  <c r="DH18" i="2"/>
  <c r="DI18" i="2"/>
  <c r="DJ18" i="2"/>
  <c r="DJ19" i="2" s="1"/>
  <c r="DK18" i="2"/>
  <c r="DL18" i="2"/>
  <c r="DM18" i="2"/>
  <c r="DN18" i="2"/>
  <c r="DO18" i="2"/>
  <c r="DP18" i="2"/>
  <c r="DQ18" i="2"/>
  <c r="DR18" i="2"/>
  <c r="DS18" i="2"/>
  <c r="DT18" i="2"/>
  <c r="DU18" i="2"/>
  <c r="DV18" i="2"/>
  <c r="DW18" i="2"/>
  <c r="DX18" i="2"/>
  <c r="DY18" i="2"/>
  <c r="DZ18" i="2"/>
  <c r="EA18" i="2"/>
  <c r="EB18" i="2"/>
  <c r="EC18" i="2"/>
  <c r="ED18" i="2"/>
  <c r="EE18" i="2"/>
  <c r="EF18" i="2"/>
  <c r="EG18" i="2"/>
  <c r="EH18" i="2"/>
  <c r="EI18" i="2"/>
  <c r="EJ18" i="2"/>
  <c r="EK18" i="2"/>
  <c r="EL18" i="2"/>
  <c r="EM18" i="2"/>
  <c r="EN18" i="2"/>
  <c r="EO18" i="2"/>
  <c r="EP18" i="2"/>
  <c r="EQ18" i="2"/>
  <c r="ER18" i="2"/>
  <c r="ES18" i="2"/>
  <c r="ET18" i="2"/>
  <c r="EU18" i="2"/>
  <c r="EV18" i="2"/>
  <c r="EW18" i="2"/>
  <c r="EX18" i="2"/>
  <c r="EY18" i="2"/>
  <c r="EZ18" i="2"/>
  <c r="FA18" i="2"/>
  <c r="FB18" i="2"/>
  <c r="FC18" i="2"/>
  <c r="FD18" i="2"/>
  <c r="FE18" i="2"/>
  <c r="FF18" i="2"/>
  <c r="FG18" i="2"/>
  <c r="FH18" i="2"/>
  <c r="FI18" i="2"/>
  <c r="FJ18" i="2"/>
  <c r="FK18" i="2"/>
  <c r="FL18" i="2"/>
  <c r="FM18" i="2"/>
  <c r="FN18" i="2"/>
  <c r="FO18" i="2"/>
  <c r="FP18" i="2"/>
  <c r="FQ18" i="2"/>
  <c r="FR18" i="2"/>
  <c r="FS18" i="2"/>
  <c r="FT18" i="2"/>
  <c r="FU18" i="2"/>
  <c r="FV18" i="2"/>
  <c r="FW18" i="2"/>
  <c r="FX18" i="2"/>
  <c r="FY18" i="2"/>
  <c r="FZ18" i="2"/>
  <c r="GA18" i="2"/>
  <c r="GB18" i="2"/>
  <c r="GC18" i="2"/>
  <c r="GD18" i="2"/>
  <c r="GE18" i="2"/>
  <c r="GF18" i="2"/>
  <c r="GG18" i="2"/>
  <c r="GH18" i="2"/>
  <c r="GI18" i="2"/>
  <c r="GJ18" i="2"/>
  <c r="GK18" i="2"/>
  <c r="GL18" i="2"/>
  <c r="GM18" i="2"/>
  <c r="GN18" i="2"/>
  <c r="GO18" i="2"/>
  <c r="GP18" i="2"/>
  <c r="GQ18" i="2"/>
  <c r="GR18" i="2"/>
  <c r="GS18" i="2"/>
  <c r="GT18" i="2"/>
  <c r="GU18" i="2"/>
  <c r="GV18" i="2"/>
  <c r="GW18" i="2"/>
  <c r="GX18" i="2"/>
  <c r="GY18" i="2"/>
  <c r="GZ18" i="2"/>
  <c r="HA18" i="2"/>
  <c r="HB18" i="2"/>
  <c r="HC18" i="2"/>
  <c r="HD18" i="2"/>
  <c r="HE18" i="2"/>
  <c r="HF18" i="2"/>
  <c r="HG18" i="2"/>
  <c r="HH18" i="2"/>
  <c r="HI18" i="2"/>
  <c r="HJ18" i="2"/>
  <c r="HK18" i="2"/>
  <c r="HL18" i="2"/>
  <c r="HM18" i="2"/>
  <c r="HN18" i="2"/>
  <c r="HO18" i="2"/>
  <c r="HP18" i="2"/>
  <c r="HQ18" i="2"/>
  <c r="HR18" i="2"/>
  <c r="HS18" i="2"/>
  <c r="HT18" i="2"/>
  <c r="HU18" i="2"/>
  <c r="HV18" i="2"/>
  <c r="HW18" i="2"/>
  <c r="HX18" i="2"/>
  <c r="HY18" i="2"/>
  <c r="HZ18" i="2"/>
  <c r="IA18" i="2"/>
  <c r="IB18" i="2"/>
  <c r="IC18" i="2"/>
  <c r="ID18" i="2"/>
  <c r="IE18" i="2"/>
  <c r="IF18" i="2"/>
  <c r="IG18" i="2"/>
  <c r="IH18" i="2"/>
  <c r="II18" i="2"/>
  <c r="IJ18" i="2"/>
  <c r="IK18" i="2"/>
  <c r="IL18" i="2"/>
  <c r="IM18" i="2"/>
  <c r="IN18" i="2"/>
  <c r="IO18" i="2"/>
  <c r="IP18" i="2"/>
  <c r="IQ18" i="2"/>
  <c r="IR18" i="2"/>
  <c r="IS18" i="2"/>
  <c r="IT18" i="2"/>
  <c r="IU18" i="2"/>
  <c r="IV18" i="2"/>
  <c r="IW18" i="2"/>
  <c r="IX18" i="2"/>
  <c r="IY18" i="2"/>
  <c r="IZ18" i="2"/>
  <c r="JA18" i="2"/>
  <c r="JB18" i="2"/>
  <c r="JC18" i="2"/>
  <c r="JD18" i="2"/>
  <c r="JE18" i="2"/>
  <c r="JF18" i="2"/>
  <c r="JG18" i="2"/>
  <c r="JH18" i="2"/>
  <c r="JI18" i="2"/>
  <c r="JJ18" i="2"/>
  <c r="JK18" i="2"/>
  <c r="JL18" i="2"/>
  <c r="JM18" i="2"/>
  <c r="JN18" i="2"/>
  <c r="JO18" i="2"/>
  <c r="JP18" i="2"/>
  <c r="JQ18" i="2"/>
  <c r="JR18" i="2"/>
  <c r="JS18" i="2"/>
  <c r="JT18" i="2"/>
  <c r="JU18" i="2"/>
  <c r="JV18" i="2"/>
  <c r="JW18" i="2"/>
  <c r="JX18" i="2"/>
  <c r="JY18" i="2"/>
  <c r="JZ18" i="2"/>
  <c r="KA18" i="2"/>
  <c r="KB18" i="2"/>
  <c r="KC18" i="2"/>
  <c r="KD18" i="2"/>
  <c r="KE18" i="2"/>
  <c r="KF18" i="2"/>
  <c r="KG18" i="2"/>
  <c r="KH18" i="2"/>
  <c r="KI18" i="2"/>
  <c r="KJ18" i="2"/>
  <c r="KK18" i="2"/>
  <c r="KL18" i="2"/>
  <c r="KM18" i="2"/>
  <c r="KN18" i="2"/>
  <c r="KO18" i="2"/>
  <c r="KP18" i="2"/>
  <c r="KQ18" i="2"/>
  <c r="KR18" i="2"/>
  <c r="KS18" i="2"/>
  <c r="KT18" i="2"/>
  <c r="KU18" i="2"/>
  <c r="KV18" i="2"/>
  <c r="KW18" i="2"/>
  <c r="KX18" i="2"/>
  <c r="KY18" i="2"/>
  <c r="KZ18" i="2"/>
  <c r="LA18" i="2"/>
  <c r="LB18" i="2"/>
  <c r="LC18" i="2"/>
  <c r="LD18" i="2"/>
  <c r="LE18" i="2"/>
  <c r="LF18" i="2"/>
  <c r="LG18" i="2"/>
  <c r="LH18" i="2"/>
  <c r="LI18" i="2"/>
  <c r="LJ18" i="2"/>
  <c r="LK18" i="2"/>
  <c r="LL18" i="2"/>
  <c r="LM18" i="2"/>
  <c r="LN18" i="2"/>
  <c r="LO18" i="2"/>
  <c r="LP18" i="2"/>
  <c r="LQ18" i="2"/>
  <c r="LR18" i="2"/>
  <c r="LS18" i="2"/>
  <c r="LT18" i="2"/>
  <c r="LU18" i="2"/>
  <c r="LV18" i="2"/>
  <c r="LW18" i="2"/>
  <c r="LX18" i="2"/>
  <c r="LY18"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AR17" i="2"/>
  <c r="AS17" i="2"/>
  <c r="AT17" i="2"/>
  <c r="AU17" i="2"/>
  <c r="AV17" i="2"/>
  <c r="AW17" i="2"/>
  <c r="AX17" i="2"/>
  <c r="AY17" i="2"/>
  <c r="AZ17" i="2"/>
  <c r="BA17" i="2"/>
  <c r="BB17" i="2"/>
  <c r="BC17" i="2"/>
  <c r="BD17" i="2"/>
  <c r="BE17" i="2"/>
  <c r="BF17" i="2"/>
  <c r="BG17" i="2"/>
  <c r="BH17" i="2"/>
  <c r="BJ17" i="2"/>
  <c r="BK17" i="2"/>
  <c r="BL17" i="2"/>
  <c r="BM17" i="2"/>
  <c r="BN17" i="2"/>
  <c r="BO17" i="2"/>
  <c r="BP17" i="2"/>
  <c r="BQ17" i="2"/>
  <c r="BR17" i="2"/>
  <c r="BS17" i="2"/>
  <c r="BT17" i="2"/>
  <c r="BU17" i="2"/>
  <c r="BV17" i="2"/>
  <c r="BW17" i="2"/>
  <c r="BX17" i="2"/>
  <c r="BY17" i="2"/>
  <c r="BZ17" i="2"/>
  <c r="CA17" i="2"/>
  <c r="CB17" i="2"/>
  <c r="CC17" i="2"/>
  <c r="CD17" i="2"/>
  <c r="CE17" i="2"/>
  <c r="CF17" i="2"/>
  <c r="CG17" i="2"/>
  <c r="CH17" i="2"/>
  <c r="CI17" i="2"/>
  <c r="CJ17" i="2"/>
  <c r="CK17" i="2"/>
  <c r="CL17" i="2"/>
  <c r="CM17" i="2"/>
  <c r="CN17" i="2"/>
  <c r="CO17" i="2"/>
  <c r="CP17" i="2"/>
  <c r="CQ17" i="2"/>
  <c r="CR17" i="2"/>
  <c r="CS17" i="2"/>
  <c r="CT17" i="2"/>
  <c r="CU17" i="2"/>
  <c r="CV17" i="2"/>
  <c r="CW17" i="2"/>
  <c r="CX17" i="2"/>
  <c r="CY17" i="2"/>
  <c r="CZ17" i="2"/>
  <c r="DA17" i="2"/>
  <c r="DB17" i="2"/>
  <c r="DC17" i="2"/>
  <c r="DF17" i="2"/>
  <c r="DG17" i="2"/>
  <c r="DH17" i="2"/>
  <c r="DH19" i="2" s="1"/>
  <c r="DI17" i="2"/>
  <c r="DL17" i="2"/>
  <c r="DM17" i="2"/>
  <c r="DN17" i="2"/>
  <c r="DO17" i="2"/>
  <c r="DP17" i="2"/>
  <c r="DS17" i="2"/>
  <c r="DT17" i="2"/>
  <c r="DU17" i="2"/>
  <c r="DV17" i="2"/>
  <c r="DW17" i="2"/>
  <c r="DX17" i="2"/>
  <c r="DY17" i="2"/>
  <c r="DZ17" i="2"/>
  <c r="EA17" i="2"/>
  <c r="EB17" i="2"/>
  <c r="EC17" i="2"/>
  <c r="ED17" i="2"/>
  <c r="EE17" i="2"/>
  <c r="EF17" i="2"/>
  <c r="EG17" i="2"/>
  <c r="EH17" i="2"/>
  <c r="EI17" i="2"/>
  <c r="EJ17" i="2"/>
  <c r="EK17" i="2"/>
  <c r="EL17" i="2"/>
  <c r="EM17" i="2"/>
  <c r="EN17" i="2"/>
  <c r="EO17" i="2"/>
  <c r="EP17" i="2"/>
  <c r="EQ17" i="2"/>
  <c r="ER17" i="2"/>
  <c r="ES17" i="2"/>
  <c r="ET17" i="2"/>
  <c r="EU17" i="2"/>
  <c r="EV17" i="2"/>
  <c r="EW17" i="2"/>
  <c r="EX17" i="2"/>
  <c r="EY17" i="2"/>
  <c r="EZ17" i="2"/>
  <c r="FA17" i="2"/>
  <c r="FB17" i="2"/>
  <c r="FC17" i="2"/>
  <c r="FD17" i="2"/>
  <c r="FE17" i="2"/>
  <c r="FF17" i="2"/>
  <c r="FG17" i="2"/>
  <c r="FH17" i="2"/>
  <c r="FI17" i="2"/>
  <c r="FJ17" i="2"/>
  <c r="FK17" i="2"/>
  <c r="FL17" i="2"/>
  <c r="FM17" i="2"/>
  <c r="FN17" i="2"/>
  <c r="FO17" i="2"/>
  <c r="FP17" i="2"/>
  <c r="FQ17" i="2"/>
  <c r="FR17" i="2"/>
  <c r="FS17" i="2"/>
  <c r="FT17" i="2"/>
  <c r="FU17" i="2"/>
  <c r="FV17" i="2"/>
  <c r="FW17" i="2"/>
  <c r="FX17" i="2"/>
  <c r="FY17" i="2"/>
  <c r="FZ17" i="2"/>
  <c r="GA17" i="2"/>
  <c r="GB17" i="2"/>
  <c r="GC17" i="2"/>
  <c r="GD17" i="2"/>
  <c r="GE17" i="2"/>
  <c r="GF17" i="2"/>
  <c r="GG17" i="2"/>
  <c r="GH17" i="2"/>
  <c r="GI17" i="2"/>
  <c r="GJ17" i="2"/>
  <c r="GK17" i="2"/>
  <c r="GL17" i="2"/>
  <c r="GM17" i="2"/>
  <c r="GN17" i="2"/>
  <c r="GO17" i="2"/>
  <c r="GP17" i="2"/>
  <c r="GQ17" i="2"/>
  <c r="GR17" i="2"/>
  <c r="GS17" i="2"/>
  <c r="GT17" i="2"/>
  <c r="GU17" i="2"/>
  <c r="GV17" i="2"/>
  <c r="GW17" i="2"/>
  <c r="GX17" i="2"/>
  <c r="GY17" i="2"/>
  <c r="GZ17" i="2"/>
  <c r="HA17" i="2"/>
  <c r="HB17" i="2"/>
  <c r="HC17" i="2"/>
  <c r="HD17" i="2"/>
  <c r="HE17" i="2"/>
  <c r="HF17" i="2"/>
  <c r="HG17" i="2"/>
  <c r="HH17" i="2"/>
  <c r="HI17" i="2"/>
  <c r="HJ17" i="2"/>
  <c r="HK17" i="2"/>
  <c r="HL17" i="2"/>
  <c r="HM17" i="2"/>
  <c r="HN17" i="2"/>
  <c r="HO17" i="2"/>
  <c r="HP17" i="2"/>
  <c r="HQ17" i="2"/>
  <c r="HR17" i="2"/>
  <c r="HS17" i="2"/>
  <c r="HT17" i="2"/>
  <c r="HU17" i="2"/>
  <c r="HV17" i="2"/>
  <c r="HW17" i="2"/>
  <c r="HX17" i="2"/>
  <c r="HY17" i="2"/>
  <c r="HZ17" i="2"/>
  <c r="IA17" i="2"/>
  <c r="IB17" i="2"/>
  <c r="IC17" i="2"/>
  <c r="ID17" i="2"/>
  <c r="IE17" i="2"/>
  <c r="IF17" i="2"/>
  <c r="IG17" i="2"/>
  <c r="IH17" i="2"/>
  <c r="II17" i="2"/>
  <c r="IJ17" i="2"/>
  <c r="IK17" i="2"/>
  <c r="IL17" i="2"/>
  <c r="IM17" i="2"/>
  <c r="IN17" i="2"/>
  <c r="IO17" i="2"/>
  <c r="IP17" i="2"/>
  <c r="IQ17" i="2"/>
  <c r="IR17" i="2"/>
  <c r="IS17" i="2"/>
  <c r="IT17" i="2"/>
  <c r="IU17" i="2"/>
  <c r="IV17" i="2"/>
  <c r="IW17" i="2"/>
  <c r="IX17" i="2"/>
  <c r="IY17" i="2"/>
  <c r="IZ17" i="2"/>
  <c r="JA17" i="2"/>
  <c r="JB17" i="2"/>
  <c r="JC17" i="2"/>
  <c r="JD17" i="2"/>
  <c r="JE17" i="2"/>
  <c r="JF17" i="2"/>
  <c r="JG17" i="2"/>
  <c r="JH17" i="2"/>
  <c r="JI17" i="2"/>
  <c r="JJ17" i="2"/>
  <c r="JK17" i="2"/>
  <c r="JL17" i="2"/>
  <c r="JM17" i="2"/>
  <c r="JN17" i="2"/>
  <c r="JO17" i="2"/>
  <c r="JP17" i="2"/>
  <c r="JQ17" i="2"/>
  <c r="JR17" i="2"/>
  <c r="JS17" i="2"/>
  <c r="JT17" i="2"/>
  <c r="JU17" i="2"/>
  <c r="JV17" i="2"/>
  <c r="JW17" i="2"/>
  <c r="JX17" i="2"/>
  <c r="JY17" i="2"/>
  <c r="JZ17" i="2"/>
  <c r="KA17" i="2"/>
  <c r="KB17" i="2"/>
  <c r="KC17" i="2"/>
  <c r="KD17" i="2"/>
  <c r="KE17" i="2"/>
  <c r="KF17" i="2"/>
  <c r="KG17" i="2"/>
  <c r="KH17" i="2"/>
  <c r="KI17" i="2"/>
  <c r="KJ17" i="2"/>
  <c r="KK17" i="2"/>
  <c r="KL17" i="2"/>
  <c r="KM17" i="2"/>
  <c r="KN17" i="2"/>
  <c r="KO17" i="2"/>
  <c r="KP17" i="2"/>
  <c r="KQ17" i="2"/>
  <c r="KR17" i="2"/>
  <c r="KS17" i="2"/>
  <c r="KT17" i="2"/>
  <c r="KU17" i="2"/>
  <c r="KV17" i="2"/>
  <c r="KW17" i="2"/>
  <c r="KX17" i="2"/>
  <c r="KY17" i="2"/>
  <c r="KZ17" i="2"/>
  <c r="LA17" i="2"/>
  <c r="LB17" i="2"/>
  <c r="LC17" i="2"/>
  <c r="LD17" i="2"/>
  <c r="LE17" i="2"/>
  <c r="LF17" i="2"/>
  <c r="LG17" i="2"/>
  <c r="LH17" i="2"/>
  <c r="LI17" i="2"/>
  <c r="LJ17" i="2"/>
  <c r="LK17" i="2"/>
  <c r="LL17" i="2"/>
  <c r="LM17" i="2"/>
  <c r="LN17" i="2"/>
  <c r="LO17" i="2"/>
  <c r="LP17" i="2"/>
  <c r="LQ17" i="2"/>
  <c r="LR17" i="2"/>
  <c r="LS17" i="2"/>
  <c r="LT17" i="2"/>
  <c r="LU17" i="2"/>
  <c r="LV17" i="2"/>
  <c r="LW17" i="2"/>
  <c r="LX17" i="2"/>
  <c r="LY17" i="2"/>
  <c r="C16" i="2"/>
  <c r="D16" i="2"/>
  <c r="E16" i="2"/>
  <c r="F16" i="2"/>
  <c r="G16" i="2"/>
  <c r="H16" i="2"/>
  <c r="I16" i="2"/>
  <c r="J16" i="2"/>
  <c r="K16" i="2"/>
  <c r="L16" i="2"/>
  <c r="M16" i="2"/>
  <c r="N16" i="2"/>
  <c r="Q16" i="2"/>
  <c r="R16" i="2"/>
  <c r="S16" i="2"/>
  <c r="T16" i="2"/>
  <c r="U16" i="2"/>
  <c r="V16" i="2"/>
  <c r="W16" i="2"/>
  <c r="X16" i="2"/>
  <c r="Y16" i="2"/>
  <c r="Z16" i="2"/>
  <c r="AA16" i="2"/>
  <c r="AB16" i="2"/>
  <c r="AC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BQ16" i="2"/>
  <c r="BR16" i="2"/>
  <c r="BS16" i="2"/>
  <c r="BT16" i="2"/>
  <c r="BU16" i="2"/>
  <c r="BV16" i="2"/>
  <c r="BW16" i="2"/>
  <c r="BX16" i="2"/>
  <c r="BY16" i="2"/>
  <c r="BZ16" i="2"/>
  <c r="CA16" i="2"/>
  <c r="CB16" i="2"/>
  <c r="CC16" i="2"/>
  <c r="CD16" i="2"/>
  <c r="CE16" i="2"/>
  <c r="CF16" i="2"/>
  <c r="CG16" i="2"/>
  <c r="CH16" i="2"/>
  <c r="CI16" i="2"/>
  <c r="CJ16" i="2"/>
  <c r="CK16" i="2"/>
  <c r="CL16" i="2"/>
  <c r="CM16" i="2"/>
  <c r="CR16" i="2"/>
  <c r="CS16" i="2"/>
  <c r="CS19" i="2" s="1"/>
  <c r="CT16" i="2"/>
  <c r="CU16" i="2"/>
  <c r="CV16" i="2"/>
  <c r="CW16" i="2"/>
  <c r="CX16" i="2"/>
  <c r="CY16" i="2"/>
  <c r="CZ16" i="2"/>
  <c r="DA16" i="2"/>
  <c r="DA19" i="2" s="1"/>
  <c r="DB16" i="2"/>
  <c r="DC16" i="2"/>
  <c r="DD16" i="2"/>
  <c r="DE16" i="2"/>
  <c r="DF16" i="2"/>
  <c r="DL16" i="2"/>
  <c r="DM16" i="2"/>
  <c r="DN16" i="2"/>
  <c r="DN19" i="2" s="1"/>
  <c r="DR16" i="2"/>
  <c r="DS16" i="2"/>
  <c r="DT16" i="2"/>
  <c r="DU16" i="2"/>
  <c r="DV16" i="2"/>
  <c r="DW16" i="2"/>
  <c r="DX16" i="2"/>
  <c r="DY16" i="2"/>
  <c r="DZ16" i="2"/>
  <c r="EA16" i="2"/>
  <c r="EB16" i="2"/>
  <c r="EC16" i="2"/>
  <c r="ED16" i="2"/>
  <c r="EE16" i="2"/>
  <c r="EF16" i="2"/>
  <c r="EG16" i="2"/>
  <c r="EH16" i="2"/>
  <c r="EI16" i="2"/>
  <c r="EJ16" i="2"/>
  <c r="EK16" i="2"/>
  <c r="EL16" i="2"/>
  <c r="EM16" i="2"/>
  <c r="EN16" i="2"/>
  <c r="EO16" i="2"/>
  <c r="EP16" i="2"/>
  <c r="EQ16" i="2"/>
  <c r="ER16" i="2"/>
  <c r="ES16" i="2"/>
  <c r="ET16" i="2"/>
  <c r="EU16" i="2"/>
  <c r="EV16" i="2"/>
  <c r="EW16" i="2"/>
  <c r="EX16" i="2"/>
  <c r="EY16" i="2"/>
  <c r="EZ16" i="2"/>
  <c r="FA16" i="2"/>
  <c r="FB16" i="2"/>
  <c r="FC16" i="2"/>
  <c r="FD16" i="2"/>
  <c r="FE16" i="2"/>
  <c r="FF16" i="2"/>
  <c r="FG16" i="2"/>
  <c r="FH16" i="2"/>
  <c r="FI16" i="2"/>
  <c r="FJ16" i="2"/>
  <c r="FK16" i="2"/>
  <c r="FL16" i="2"/>
  <c r="FM16" i="2"/>
  <c r="FN16" i="2"/>
  <c r="FO16" i="2"/>
  <c r="FP16" i="2"/>
  <c r="FQ16" i="2"/>
  <c r="FR16" i="2"/>
  <c r="FS16" i="2"/>
  <c r="FT16" i="2"/>
  <c r="FU16" i="2"/>
  <c r="FV16" i="2"/>
  <c r="FW16" i="2"/>
  <c r="FX16" i="2"/>
  <c r="FY16" i="2"/>
  <c r="FZ16" i="2"/>
  <c r="GA16" i="2"/>
  <c r="GB16" i="2"/>
  <c r="GC16" i="2"/>
  <c r="GD16" i="2"/>
  <c r="GE16" i="2"/>
  <c r="GF16" i="2"/>
  <c r="GG16" i="2"/>
  <c r="GH16" i="2"/>
  <c r="GI16" i="2"/>
  <c r="GJ16" i="2"/>
  <c r="GK16" i="2"/>
  <c r="GL16" i="2"/>
  <c r="GM16" i="2"/>
  <c r="GN16" i="2"/>
  <c r="GO16" i="2"/>
  <c r="GP16" i="2"/>
  <c r="GQ16" i="2"/>
  <c r="GR16" i="2"/>
  <c r="GS16" i="2"/>
  <c r="GT16" i="2"/>
  <c r="GU16" i="2"/>
  <c r="GV16" i="2"/>
  <c r="GW16" i="2"/>
  <c r="GX16" i="2"/>
  <c r="GY16" i="2"/>
  <c r="GZ16" i="2"/>
  <c r="HA16" i="2"/>
  <c r="HB16" i="2"/>
  <c r="HC16" i="2"/>
  <c r="HD16" i="2"/>
  <c r="HD19" i="2" s="1"/>
  <c r="HE16" i="2"/>
  <c r="HF16" i="2"/>
  <c r="HG16" i="2"/>
  <c r="HH16" i="2"/>
  <c r="HI16" i="2"/>
  <c r="HJ16" i="2"/>
  <c r="HK16" i="2"/>
  <c r="HL16" i="2"/>
  <c r="HM16" i="2"/>
  <c r="HN16" i="2"/>
  <c r="HO16" i="2"/>
  <c r="HP16" i="2"/>
  <c r="HQ16" i="2"/>
  <c r="HR16" i="2"/>
  <c r="HS16" i="2"/>
  <c r="HT16" i="2"/>
  <c r="HU16" i="2"/>
  <c r="HV16" i="2"/>
  <c r="HW16" i="2"/>
  <c r="HX16" i="2"/>
  <c r="HY16" i="2"/>
  <c r="HZ16" i="2"/>
  <c r="IA16" i="2"/>
  <c r="IB16" i="2"/>
  <c r="IC16" i="2"/>
  <c r="ID16" i="2"/>
  <c r="IE16" i="2"/>
  <c r="IF16" i="2"/>
  <c r="IG16" i="2"/>
  <c r="IH16" i="2"/>
  <c r="II16" i="2"/>
  <c r="IJ16" i="2"/>
  <c r="IK16" i="2"/>
  <c r="IL16" i="2"/>
  <c r="IM16" i="2"/>
  <c r="IN16" i="2"/>
  <c r="IO16" i="2"/>
  <c r="IP16" i="2"/>
  <c r="IQ16" i="2"/>
  <c r="IR16" i="2"/>
  <c r="IT16" i="2"/>
  <c r="IU16" i="2"/>
  <c r="IV16" i="2"/>
  <c r="IW16" i="2"/>
  <c r="IX16" i="2"/>
  <c r="IX19" i="2" s="1"/>
  <c r="IY16" i="2"/>
  <c r="IZ16" i="2"/>
  <c r="JA16" i="2"/>
  <c r="JB16" i="2"/>
  <c r="JC16" i="2"/>
  <c r="JD16" i="2"/>
  <c r="JE16" i="2"/>
  <c r="JF16" i="2"/>
  <c r="JF19" i="2" s="1"/>
  <c r="JG16" i="2"/>
  <c r="JH16" i="2"/>
  <c r="JI16" i="2"/>
  <c r="JJ16" i="2"/>
  <c r="JK16" i="2"/>
  <c r="JL16" i="2"/>
  <c r="JM16" i="2"/>
  <c r="JN16" i="2"/>
  <c r="JN19" i="2" s="1"/>
  <c r="JO16" i="2"/>
  <c r="JP16" i="2"/>
  <c r="JQ16" i="2"/>
  <c r="JR16" i="2"/>
  <c r="JS16" i="2"/>
  <c r="JT16" i="2"/>
  <c r="JU16" i="2"/>
  <c r="JV16" i="2"/>
  <c r="JV19" i="2" s="1"/>
  <c r="JW16" i="2"/>
  <c r="JX16" i="2"/>
  <c r="JY16" i="2"/>
  <c r="JZ16" i="2"/>
  <c r="KA16" i="2"/>
  <c r="KB16" i="2"/>
  <c r="KC16" i="2"/>
  <c r="KD16" i="2"/>
  <c r="KD19" i="2" s="1"/>
  <c r="KE16" i="2"/>
  <c r="KF16" i="2"/>
  <c r="KG16" i="2"/>
  <c r="KH16" i="2"/>
  <c r="KI16" i="2"/>
  <c r="KJ16" i="2"/>
  <c r="KK16" i="2"/>
  <c r="KL16" i="2"/>
  <c r="KL19" i="2" s="1"/>
  <c r="KM16" i="2"/>
  <c r="KN16" i="2"/>
  <c r="KO16" i="2"/>
  <c r="KP16" i="2"/>
  <c r="KQ16" i="2"/>
  <c r="KR16" i="2"/>
  <c r="KS16" i="2"/>
  <c r="KT16" i="2"/>
  <c r="KT19" i="2" s="1"/>
  <c r="KU16" i="2"/>
  <c r="KV16" i="2"/>
  <c r="KW16" i="2"/>
  <c r="KX16" i="2"/>
  <c r="KY16" i="2"/>
  <c r="KZ16" i="2"/>
  <c r="LA16" i="2"/>
  <c r="LB16" i="2"/>
  <c r="LB19" i="2" s="1"/>
  <c r="LC16" i="2"/>
  <c r="LD16" i="2"/>
  <c r="LE16" i="2"/>
  <c r="LF16" i="2"/>
  <c r="LG16" i="2"/>
  <c r="LH16" i="2"/>
  <c r="LI16" i="2"/>
  <c r="LJ16" i="2"/>
  <c r="LJ19" i="2" s="1"/>
  <c r="LK16" i="2"/>
  <c r="LL16" i="2"/>
  <c r="LM16" i="2"/>
  <c r="LN16" i="2"/>
  <c r="LO16" i="2"/>
  <c r="LP16" i="2"/>
  <c r="LQ16" i="2"/>
  <c r="LR16" i="2"/>
  <c r="LR19" i="2" s="1"/>
  <c r="LS16" i="2"/>
  <c r="LT16" i="2"/>
  <c r="LU16" i="2"/>
  <c r="LV16" i="2"/>
  <c r="LW16" i="2"/>
  <c r="LX16" i="2"/>
  <c r="LY16" i="2"/>
  <c r="B18" i="2"/>
  <c r="B17" i="2"/>
  <c r="B16" i="2"/>
  <c r="C12"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T12" i="2"/>
  <c r="BU12" i="2"/>
  <c r="BV12" i="2"/>
  <c r="BW12" i="2"/>
  <c r="BX12" i="2"/>
  <c r="BY12" i="2"/>
  <c r="BZ12" i="2"/>
  <c r="CA12" i="2"/>
  <c r="CB12" i="2"/>
  <c r="CC12" i="2"/>
  <c r="CD12" i="2"/>
  <c r="CE12" i="2"/>
  <c r="CF12" i="2"/>
  <c r="CG12" i="2"/>
  <c r="CH12" i="2"/>
  <c r="CI12" i="2"/>
  <c r="CJ12" i="2"/>
  <c r="CK12" i="2"/>
  <c r="CL12" i="2"/>
  <c r="CM12" i="2"/>
  <c r="CN12" i="2"/>
  <c r="CO12" i="2"/>
  <c r="CP12" i="2"/>
  <c r="CQ12" i="2"/>
  <c r="CR12" i="2"/>
  <c r="CS12" i="2"/>
  <c r="CT12" i="2"/>
  <c r="CU12" i="2"/>
  <c r="CV12" i="2"/>
  <c r="CW12" i="2"/>
  <c r="CX12" i="2"/>
  <c r="CY12" i="2"/>
  <c r="CZ12" i="2"/>
  <c r="DA12" i="2"/>
  <c r="DB12" i="2"/>
  <c r="DC12" i="2"/>
  <c r="DD12" i="2"/>
  <c r="DE12" i="2"/>
  <c r="DF12" i="2"/>
  <c r="DG12" i="2"/>
  <c r="DH12" i="2"/>
  <c r="DI12" i="2"/>
  <c r="DJ12" i="2"/>
  <c r="DK12" i="2"/>
  <c r="DL12" i="2"/>
  <c r="DM12" i="2"/>
  <c r="DN12" i="2"/>
  <c r="DO12" i="2"/>
  <c r="DP12" i="2"/>
  <c r="DQ12" i="2"/>
  <c r="DR12" i="2"/>
  <c r="DS12" i="2"/>
  <c r="DT12" i="2"/>
  <c r="DU12" i="2"/>
  <c r="DV12" i="2"/>
  <c r="DW12" i="2"/>
  <c r="DX12" i="2"/>
  <c r="DY12" i="2"/>
  <c r="DZ12" i="2"/>
  <c r="EA12" i="2"/>
  <c r="EB12" i="2"/>
  <c r="EC12" i="2"/>
  <c r="ED12" i="2"/>
  <c r="EE12" i="2"/>
  <c r="EF12" i="2"/>
  <c r="EG12" i="2"/>
  <c r="EH12" i="2"/>
  <c r="EI12" i="2"/>
  <c r="EJ12" i="2"/>
  <c r="EK12" i="2"/>
  <c r="EL12" i="2"/>
  <c r="EM12" i="2"/>
  <c r="EN12" i="2"/>
  <c r="EO12" i="2"/>
  <c r="EP12" i="2"/>
  <c r="EQ12" i="2"/>
  <c r="ER12" i="2"/>
  <c r="ES12" i="2"/>
  <c r="ET12" i="2"/>
  <c r="EU12" i="2"/>
  <c r="EV12" i="2"/>
  <c r="EW12" i="2"/>
  <c r="EX12" i="2"/>
  <c r="EY12" i="2"/>
  <c r="EZ12" i="2"/>
  <c r="FA12" i="2"/>
  <c r="FB12" i="2"/>
  <c r="FC12" i="2"/>
  <c r="FD12" i="2"/>
  <c r="FE12" i="2"/>
  <c r="FF12" i="2"/>
  <c r="FG12" i="2"/>
  <c r="FH12" i="2"/>
  <c r="FI12" i="2"/>
  <c r="FJ12" i="2"/>
  <c r="FK12" i="2"/>
  <c r="FL12" i="2"/>
  <c r="FM12" i="2"/>
  <c r="FN12" i="2"/>
  <c r="FO12" i="2"/>
  <c r="FP12" i="2"/>
  <c r="FQ12" i="2"/>
  <c r="FR12" i="2"/>
  <c r="FS12" i="2"/>
  <c r="FT12" i="2"/>
  <c r="FU12" i="2"/>
  <c r="FV12" i="2"/>
  <c r="FW12" i="2"/>
  <c r="FX12" i="2"/>
  <c r="FY12" i="2"/>
  <c r="FZ12" i="2"/>
  <c r="GA12" i="2"/>
  <c r="GB12" i="2"/>
  <c r="GC12" i="2"/>
  <c r="GD12" i="2"/>
  <c r="GE12" i="2"/>
  <c r="GF12" i="2"/>
  <c r="GG12" i="2"/>
  <c r="GH12" i="2"/>
  <c r="GI12" i="2"/>
  <c r="GJ12" i="2"/>
  <c r="GK12" i="2"/>
  <c r="GL12" i="2"/>
  <c r="GM12" i="2"/>
  <c r="GN12" i="2"/>
  <c r="GO12" i="2"/>
  <c r="GP12" i="2"/>
  <c r="GQ12" i="2"/>
  <c r="GR12" i="2"/>
  <c r="GS12" i="2"/>
  <c r="GT12" i="2"/>
  <c r="GU12" i="2"/>
  <c r="GV12" i="2"/>
  <c r="GW12" i="2"/>
  <c r="GX12" i="2"/>
  <c r="GY12" i="2"/>
  <c r="GZ12" i="2"/>
  <c r="HA12" i="2"/>
  <c r="HB12" i="2"/>
  <c r="HC12" i="2"/>
  <c r="HD12" i="2"/>
  <c r="HE12" i="2"/>
  <c r="HF12" i="2"/>
  <c r="HG12" i="2"/>
  <c r="HH12" i="2"/>
  <c r="HI12" i="2"/>
  <c r="HJ12" i="2"/>
  <c r="HK12" i="2"/>
  <c r="HL12" i="2"/>
  <c r="HM12" i="2"/>
  <c r="HN12" i="2"/>
  <c r="HO12" i="2"/>
  <c r="HP12" i="2"/>
  <c r="HQ12" i="2"/>
  <c r="HR12" i="2"/>
  <c r="HS12" i="2"/>
  <c r="HT12" i="2"/>
  <c r="HU12" i="2"/>
  <c r="HV12" i="2"/>
  <c r="HW12" i="2"/>
  <c r="HX12" i="2"/>
  <c r="HY12" i="2"/>
  <c r="HZ12" i="2"/>
  <c r="IA12" i="2"/>
  <c r="IB12" i="2"/>
  <c r="IC12" i="2"/>
  <c r="ID12" i="2"/>
  <c r="IE12" i="2"/>
  <c r="IF12" i="2"/>
  <c r="IG12" i="2"/>
  <c r="IH12" i="2"/>
  <c r="II12" i="2"/>
  <c r="IJ12" i="2"/>
  <c r="IK12" i="2"/>
  <c r="IL12" i="2"/>
  <c r="IM12" i="2"/>
  <c r="IN12" i="2"/>
  <c r="IO12" i="2"/>
  <c r="IP12" i="2"/>
  <c r="IQ12" i="2"/>
  <c r="IR12" i="2"/>
  <c r="IS12" i="2"/>
  <c r="IT12" i="2"/>
  <c r="IU12" i="2"/>
  <c r="IV12" i="2"/>
  <c r="IW12" i="2"/>
  <c r="IX12" i="2"/>
  <c r="IY12" i="2"/>
  <c r="IZ12" i="2"/>
  <c r="JA12" i="2"/>
  <c r="JB12" i="2"/>
  <c r="JC12" i="2"/>
  <c r="JD12" i="2"/>
  <c r="JE12" i="2"/>
  <c r="JF12" i="2"/>
  <c r="JG12" i="2"/>
  <c r="JH12" i="2"/>
  <c r="JI12" i="2"/>
  <c r="JJ12" i="2"/>
  <c r="JK12" i="2"/>
  <c r="JL12" i="2"/>
  <c r="JM12" i="2"/>
  <c r="JN12" i="2"/>
  <c r="JO12" i="2"/>
  <c r="JP12" i="2"/>
  <c r="JQ12" i="2"/>
  <c r="JR12" i="2"/>
  <c r="JS12" i="2"/>
  <c r="JT12" i="2"/>
  <c r="JU12" i="2"/>
  <c r="JV12" i="2"/>
  <c r="JW12" i="2"/>
  <c r="JX12" i="2"/>
  <c r="JY12" i="2"/>
  <c r="JZ12" i="2"/>
  <c r="KA12" i="2"/>
  <c r="KB12" i="2"/>
  <c r="KC12" i="2"/>
  <c r="KD12" i="2"/>
  <c r="KE12" i="2"/>
  <c r="KF12" i="2"/>
  <c r="KG12" i="2"/>
  <c r="KH12" i="2"/>
  <c r="KI12" i="2"/>
  <c r="KJ12" i="2"/>
  <c r="KK12" i="2"/>
  <c r="KL12" i="2"/>
  <c r="KM12" i="2"/>
  <c r="KN12" i="2"/>
  <c r="KO12" i="2"/>
  <c r="KP12" i="2"/>
  <c r="KQ12" i="2"/>
  <c r="KR12" i="2"/>
  <c r="KS12" i="2"/>
  <c r="KT12" i="2"/>
  <c r="KU12" i="2"/>
  <c r="KV12" i="2"/>
  <c r="KW12" i="2"/>
  <c r="KX12" i="2"/>
  <c r="KY12" i="2"/>
  <c r="KZ12" i="2"/>
  <c r="LA12" i="2"/>
  <c r="LB12" i="2"/>
  <c r="LC12" i="2"/>
  <c r="LD12" i="2"/>
  <c r="LE12" i="2"/>
  <c r="LF12" i="2"/>
  <c r="LG12" i="2"/>
  <c r="LH12" i="2"/>
  <c r="LI12" i="2"/>
  <c r="LJ12" i="2"/>
  <c r="LK12" i="2"/>
  <c r="LL12" i="2"/>
  <c r="LM12" i="2"/>
  <c r="LN12" i="2"/>
  <c r="LO12" i="2"/>
  <c r="LP12" i="2"/>
  <c r="LQ12" i="2"/>
  <c r="LR12" i="2"/>
  <c r="LS12" i="2"/>
  <c r="LT12" i="2"/>
  <c r="LU12" i="2"/>
  <c r="LV12" i="2"/>
  <c r="LW12" i="2"/>
  <c r="LX12" i="2"/>
  <c r="LY12" i="2"/>
  <c r="C11" i="2"/>
  <c r="C14" i="2" s="1"/>
  <c r="D11" i="2"/>
  <c r="E11" i="2"/>
  <c r="F11" i="2"/>
  <c r="G11" i="2"/>
  <c r="H11" i="2"/>
  <c r="I11" i="2"/>
  <c r="J11" i="2"/>
  <c r="K11" i="2"/>
  <c r="K14" i="2" s="1"/>
  <c r="L11" i="2"/>
  <c r="M11" i="2"/>
  <c r="N11" i="2"/>
  <c r="O11" i="2"/>
  <c r="P11" i="2"/>
  <c r="Q11" i="2"/>
  <c r="R11" i="2"/>
  <c r="S11" i="2"/>
  <c r="S14" i="2" s="1"/>
  <c r="T11" i="2"/>
  <c r="U11" i="2"/>
  <c r="V11" i="2"/>
  <c r="W11" i="2"/>
  <c r="X11" i="2"/>
  <c r="Y11" i="2"/>
  <c r="Z11" i="2"/>
  <c r="AA11" i="2"/>
  <c r="AA14" i="2" s="1"/>
  <c r="AB11" i="2"/>
  <c r="AC11" i="2"/>
  <c r="AD11" i="2"/>
  <c r="AE11" i="2"/>
  <c r="AF11" i="2"/>
  <c r="AG11" i="2"/>
  <c r="AH11" i="2"/>
  <c r="AI11" i="2"/>
  <c r="AI14" i="2" s="1"/>
  <c r="AJ11" i="2"/>
  <c r="AK11" i="2"/>
  <c r="AL11" i="2"/>
  <c r="AM11" i="2"/>
  <c r="AN11" i="2"/>
  <c r="AO11" i="2"/>
  <c r="AP11" i="2"/>
  <c r="AQ11" i="2"/>
  <c r="AR11" i="2"/>
  <c r="AS11" i="2"/>
  <c r="AT11" i="2"/>
  <c r="AU11" i="2"/>
  <c r="AV11" i="2"/>
  <c r="AW11" i="2"/>
  <c r="AX11" i="2"/>
  <c r="AY11" i="2"/>
  <c r="AY14" i="2" s="1"/>
  <c r="AZ11" i="2"/>
  <c r="BA11" i="2"/>
  <c r="BB11" i="2"/>
  <c r="BC11" i="2"/>
  <c r="BD11" i="2"/>
  <c r="BE11" i="2"/>
  <c r="BF11" i="2"/>
  <c r="BG11" i="2"/>
  <c r="BG14" i="2" s="1"/>
  <c r="BH11" i="2"/>
  <c r="BI11" i="2"/>
  <c r="BJ11" i="2"/>
  <c r="BK11" i="2"/>
  <c r="BL11" i="2"/>
  <c r="BM11" i="2"/>
  <c r="BN11" i="2"/>
  <c r="BO11" i="2"/>
  <c r="BP11" i="2"/>
  <c r="BQ11" i="2"/>
  <c r="BR11" i="2"/>
  <c r="BS11" i="2"/>
  <c r="BT11" i="2"/>
  <c r="BU11" i="2"/>
  <c r="BV11" i="2"/>
  <c r="BW11" i="2"/>
  <c r="BW14" i="2" s="1"/>
  <c r="BX11" i="2"/>
  <c r="BY11" i="2"/>
  <c r="BZ11" i="2"/>
  <c r="CA11" i="2"/>
  <c r="CB11" i="2"/>
  <c r="CC11" i="2"/>
  <c r="CD11" i="2"/>
  <c r="CE11" i="2"/>
  <c r="CE14" i="2" s="1"/>
  <c r="CF11" i="2"/>
  <c r="CG11" i="2"/>
  <c r="CH11" i="2"/>
  <c r="CI11" i="2"/>
  <c r="CJ11" i="2"/>
  <c r="CK11" i="2"/>
  <c r="CL11" i="2"/>
  <c r="CM11" i="2"/>
  <c r="CM14" i="2" s="1"/>
  <c r="CN11" i="2"/>
  <c r="CO11" i="2"/>
  <c r="CP11" i="2"/>
  <c r="CQ11" i="2"/>
  <c r="CR11" i="2"/>
  <c r="CS11" i="2"/>
  <c r="CT11" i="2"/>
  <c r="CU11" i="2"/>
  <c r="CU14" i="2" s="1"/>
  <c r="CV11" i="2"/>
  <c r="CW11" i="2"/>
  <c r="CX11" i="2"/>
  <c r="CY11" i="2"/>
  <c r="CZ11" i="2"/>
  <c r="DA11" i="2"/>
  <c r="DB11" i="2"/>
  <c r="DC11" i="2"/>
  <c r="DD11" i="2"/>
  <c r="DE11" i="2"/>
  <c r="DF11" i="2"/>
  <c r="DG11" i="2"/>
  <c r="DH11" i="2"/>
  <c r="DI11" i="2"/>
  <c r="DJ11" i="2"/>
  <c r="DK11" i="2"/>
  <c r="DK14" i="2" s="1"/>
  <c r="DL11" i="2"/>
  <c r="DM11" i="2"/>
  <c r="DN11" i="2"/>
  <c r="DO11" i="2"/>
  <c r="DP11" i="2"/>
  <c r="DQ11" i="2"/>
  <c r="DR11" i="2"/>
  <c r="DS11" i="2"/>
  <c r="DT11" i="2"/>
  <c r="DU11" i="2"/>
  <c r="DV11" i="2"/>
  <c r="DW11" i="2"/>
  <c r="DX11" i="2"/>
  <c r="DY11" i="2"/>
  <c r="DZ11" i="2"/>
  <c r="EA11" i="2"/>
  <c r="EA14" i="2" s="1"/>
  <c r="EB11" i="2"/>
  <c r="EC11" i="2"/>
  <c r="ED11" i="2"/>
  <c r="EE11" i="2"/>
  <c r="EF11" i="2"/>
  <c r="EG11" i="2"/>
  <c r="EH11" i="2"/>
  <c r="EI11" i="2"/>
  <c r="EI14" i="2" s="1"/>
  <c r="EJ11" i="2"/>
  <c r="EK11" i="2"/>
  <c r="EL11" i="2"/>
  <c r="EM11" i="2"/>
  <c r="EN11" i="2"/>
  <c r="EO11" i="2"/>
  <c r="EP11" i="2"/>
  <c r="EQ11" i="2"/>
  <c r="EQ14" i="2" s="1"/>
  <c r="ER11" i="2"/>
  <c r="ES11" i="2"/>
  <c r="ET11" i="2"/>
  <c r="EU11" i="2"/>
  <c r="EV11" i="2"/>
  <c r="EW11" i="2"/>
  <c r="EX11" i="2"/>
  <c r="EY11" i="2"/>
  <c r="EY14" i="2" s="1"/>
  <c r="EZ11" i="2"/>
  <c r="FA11" i="2"/>
  <c r="FB11" i="2"/>
  <c r="FC11" i="2"/>
  <c r="FD11" i="2"/>
  <c r="FE11" i="2"/>
  <c r="FF11" i="2"/>
  <c r="FG11" i="2"/>
  <c r="FG14" i="2" s="1"/>
  <c r="FH11" i="2"/>
  <c r="FI11" i="2"/>
  <c r="FJ11" i="2"/>
  <c r="FK11" i="2"/>
  <c r="FL11" i="2"/>
  <c r="FM11" i="2"/>
  <c r="FN11" i="2"/>
  <c r="FO11" i="2"/>
  <c r="FO14" i="2" s="1"/>
  <c r="FP11" i="2"/>
  <c r="FQ11" i="2"/>
  <c r="FR11" i="2"/>
  <c r="FS11" i="2"/>
  <c r="FT11" i="2"/>
  <c r="FU11" i="2"/>
  <c r="FV11" i="2"/>
  <c r="FW11" i="2"/>
  <c r="FW14" i="2" s="1"/>
  <c r="FX11" i="2"/>
  <c r="FY11" i="2"/>
  <c r="FZ11" i="2"/>
  <c r="GA11" i="2"/>
  <c r="GB11" i="2"/>
  <c r="GC11" i="2"/>
  <c r="GD11" i="2"/>
  <c r="GE11" i="2"/>
  <c r="GE14" i="2" s="1"/>
  <c r="GF11" i="2"/>
  <c r="GG11" i="2"/>
  <c r="GH11" i="2"/>
  <c r="GI11" i="2"/>
  <c r="GJ11" i="2"/>
  <c r="GK11" i="2"/>
  <c r="GL11" i="2"/>
  <c r="GM11" i="2"/>
  <c r="GM14" i="2" s="1"/>
  <c r="GN11" i="2"/>
  <c r="GO11" i="2"/>
  <c r="GP11" i="2"/>
  <c r="GQ11" i="2"/>
  <c r="GR11" i="2"/>
  <c r="GS11" i="2"/>
  <c r="GT11" i="2"/>
  <c r="GU11" i="2"/>
  <c r="GU14" i="2" s="1"/>
  <c r="GV11" i="2"/>
  <c r="GW11" i="2"/>
  <c r="GX11" i="2"/>
  <c r="GY11" i="2"/>
  <c r="GZ11" i="2"/>
  <c r="HA11" i="2"/>
  <c r="HB11" i="2"/>
  <c r="HC11" i="2"/>
  <c r="HC14" i="2" s="1"/>
  <c r="HD11" i="2"/>
  <c r="HE11" i="2"/>
  <c r="HF11" i="2"/>
  <c r="HG11" i="2"/>
  <c r="HH11" i="2"/>
  <c r="HI11" i="2"/>
  <c r="HJ11" i="2"/>
  <c r="HK11" i="2"/>
  <c r="HL11" i="2"/>
  <c r="HM11" i="2"/>
  <c r="HN11" i="2"/>
  <c r="HO11" i="2"/>
  <c r="HP11" i="2"/>
  <c r="HQ11" i="2"/>
  <c r="HR11" i="2"/>
  <c r="HS11" i="2"/>
  <c r="HS14" i="2" s="1"/>
  <c r="HT11" i="2"/>
  <c r="HU11" i="2"/>
  <c r="HV11" i="2"/>
  <c r="HW11" i="2"/>
  <c r="HX11" i="2"/>
  <c r="HY11" i="2"/>
  <c r="HZ11" i="2"/>
  <c r="IA11" i="2"/>
  <c r="IA14" i="2" s="1"/>
  <c r="IB11" i="2"/>
  <c r="IC11" i="2"/>
  <c r="ID11" i="2"/>
  <c r="IE11" i="2"/>
  <c r="IF11" i="2"/>
  <c r="IG11" i="2"/>
  <c r="IH11" i="2"/>
  <c r="II11" i="2"/>
  <c r="II14" i="2" s="1"/>
  <c r="IJ11" i="2"/>
  <c r="IK11" i="2"/>
  <c r="IL11" i="2"/>
  <c r="IM11" i="2"/>
  <c r="IN11" i="2"/>
  <c r="IO11" i="2"/>
  <c r="IP11" i="2"/>
  <c r="IQ11" i="2"/>
  <c r="IR11" i="2"/>
  <c r="IS11" i="2"/>
  <c r="IT11" i="2"/>
  <c r="IU11" i="2"/>
  <c r="IV11" i="2"/>
  <c r="IW11" i="2"/>
  <c r="IX11" i="2"/>
  <c r="IY11" i="2"/>
  <c r="IY14" i="2" s="1"/>
  <c r="IZ11" i="2"/>
  <c r="JA11" i="2"/>
  <c r="JB11" i="2"/>
  <c r="JC11" i="2"/>
  <c r="JD11" i="2"/>
  <c r="JE11" i="2"/>
  <c r="JF11" i="2"/>
  <c r="JG11" i="2"/>
  <c r="JG14" i="2" s="1"/>
  <c r="JH11" i="2"/>
  <c r="JI11" i="2"/>
  <c r="JJ11" i="2"/>
  <c r="JK11" i="2"/>
  <c r="JL11" i="2"/>
  <c r="JM11" i="2"/>
  <c r="JN11" i="2"/>
  <c r="JO11" i="2"/>
  <c r="JO14" i="2" s="1"/>
  <c r="JP11" i="2"/>
  <c r="JQ11" i="2"/>
  <c r="JR11" i="2"/>
  <c r="JS11" i="2"/>
  <c r="JT11" i="2"/>
  <c r="JU11" i="2"/>
  <c r="JV11" i="2"/>
  <c r="JW11" i="2"/>
  <c r="JW14" i="2" s="1"/>
  <c r="JX11" i="2"/>
  <c r="JY11" i="2"/>
  <c r="JZ11" i="2"/>
  <c r="KA11" i="2"/>
  <c r="KB11" i="2"/>
  <c r="KC11" i="2"/>
  <c r="KD11" i="2"/>
  <c r="KE11" i="2"/>
  <c r="KE14" i="2" s="1"/>
  <c r="KF11" i="2"/>
  <c r="KG11" i="2"/>
  <c r="KH11" i="2"/>
  <c r="KI11" i="2"/>
  <c r="KJ11" i="2"/>
  <c r="KK11" i="2"/>
  <c r="KL11" i="2"/>
  <c r="KM11" i="2"/>
  <c r="KM14" i="2" s="1"/>
  <c r="KN11" i="2"/>
  <c r="KO11" i="2"/>
  <c r="KP11" i="2"/>
  <c r="KQ11" i="2"/>
  <c r="KR11" i="2"/>
  <c r="KS11" i="2"/>
  <c r="KT11" i="2"/>
  <c r="KU11" i="2"/>
  <c r="KU14" i="2" s="1"/>
  <c r="KV11" i="2"/>
  <c r="KW11" i="2"/>
  <c r="KX11" i="2"/>
  <c r="KY11" i="2"/>
  <c r="KZ11" i="2"/>
  <c r="LA11" i="2"/>
  <c r="LB11" i="2"/>
  <c r="LC11" i="2"/>
  <c r="LC14" i="2" s="1"/>
  <c r="LD11" i="2"/>
  <c r="LE11" i="2"/>
  <c r="LF11" i="2"/>
  <c r="LG11" i="2"/>
  <c r="LH11" i="2"/>
  <c r="LI11" i="2"/>
  <c r="LJ11" i="2"/>
  <c r="LK11" i="2"/>
  <c r="LK14" i="2" s="1"/>
  <c r="LL11" i="2"/>
  <c r="LM11" i="2"/>
  <c r="LN11" i="2"/>
  <c r="LO11" i="2"/>
  <c r="LP11" i="2"/>
  <c r="LQ11" i="2"/>
  <c r="LR11" i="2"/>
  <c r="LS11" i="2"/>
  <c r="LS14" i="2" s="1"/>
  <c r="LT11" i="2"/>
  <c r="LU11" i="2"/>
  <c r="LV11" i="2"/>
  <c r="LW11" i="2"/>
  <c r="LX11" i="2"/>
  <c r="LY11" i="2"/>
  <c r="C10" i="2"/>
  <c r="D10"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AG10" i="2"/>
  <c r="AH10" i="2"/>
  <c r="AI10" i="2"/>
  <c r="AJ10" i="2"/>
  <c r="AK10" i="2"/>
  <c r="AL10" i="2"/>
  <c r="AM10" i="2"/>
  <c r="AN10" i="2"/>
  <c r="AO10" i="2"/>
  <c r="AP10" i="2"/>
  <c r="AQ10" i="2"/>
  <c r="AR10" i="2"/>
  <c r="AS10" i="2"/>
  <c r="AT10" i="2"/>
  <c r="AU10" i="2"/>
  <c r="AV10" i="2"/>
  <c r="AW10" i="2"/>
  <c r="AX10" i="2"/>
  <c r="AY10" i="2"/>
  <c r="AZ10" i="2"/>
  <c r="BA10" i="2"/>
  <c r="BB10" i="2"/>
  <c r="BC10" i="2"/>
  <c r="BD10" i="2"/>
  <c r="BE10" i="2"/>
  <c r="BF10" i="2"/>
  <c r="BG10" i="2"/>
  <c r="BH10" i="2"/>
  <c r="BI10" i="2"/>
  <c r="BJ10" i="2"/>
  <c r="BK10" i="2"/>
  <c r="BL10" i="2"/>
  <c r="BM10" i="2"/>
  <c r="BN10" i="2"/>
  <c r="BO10" i="2"/>
  <c r="BP10" i="2"/>
  <c r="BQ10" i="2"/>
  <c r="BR10" i="2"/>
  <c r="BS10" i="2"/>
  <c r="BT10" i="2"/>
  <c r="BU10" i="2"/>
  <c r="BV10" i="2"/>
  <c r="BW10" i="2"/>
  <c r="BX10" i="2"/>
  <c r="BY10" i="2"/>
  <c r="BZ10" i="2"/>
  <c r="CA10" i="2"/>
  <c r="CB10" i="2"/>
  <c r="CC10" i="2"/>
  <c r="CD10" i="2"/>
  <c r="CE10" i="2"/>
  <c r="CF10" i="2"/>
  <c r="CG10" i="2"/>
  <c r="CH10" i="2"/>
  <c r="CI10" i="2"/>
  <c r="CJ10" i="2"/>
  <c r="CK10" i="2"/>
  <c r="CL10" i="2"/>
  <c r="CM10" i="2"/>
  <c r="CN10" i="2"/>
  <c r="CO10" i="2"/>
  <c r="CP10" i="2"/>
  <c r="CQ10" i="2"/>
  <c r="CR10" i="2"/>
  <c r="CS10" i="2"/>
  <c r="CT10" i="2"/>
  <c r="CU10" i="2"/>
  <c r="CV10" i="2"/>
  <c r="CW10" i="2"/>
  <c r="CX10" i="2"/>
  <c r="CY10" i="2"/>
  <c r="CZ10" i="2"/>
  <c r="DA10" i="2"/>
  <c r="DB10" i="2"/>
  <c r="DC10" i="2"/>
  <c r="DD10" i="2"/>
  <c r="DE10" i="2"/>
  <c r="DF10" i="2"/>
  <c r="DG10" i="2"/>
  <c r="DH10" i="2"/>
  <c r="DI10" i="2"/>
  <c r="DJ10" i="2"/>
  <c r="DK10" i="2"/>
  <c r="DL10" i="2"/>
  <c r="DM10" i="2"/>
  <c r="DN10" i="2"/>
  <c r="DO10" i="2"/>
  <c r="DP10" i="2"/>
  <c r="DQ10" i="2"/>
  <c r="DR10" i="2"/>
  <c r="DS10" i="2"/>
  <c r="DT10" i="2"/>
  <c r="DU10" i="2"/>
  <c r="DV10" i="2"/>
  <c r="DW10" i="2"/>
  <c r="DX10" i="2"/>
  <c r="DY10" i="2"/>
  <c r="DZ10" i="2"/>
  <c r="EA10" i="2"/>
  <c r="EB10" i="2"/>
  <c r="EC10" i="2"/>
  <c r="ED10" i="2"/>
  <c r="EE10" i="2"/>
  <c r="EF10" i="2"/>
  <c r="EG10" i="2"/>
  <c r="EH10" i="2"/>
  <c r="EI10" i="2"/>
  <c r="EJ10" i="2"/>
  <c r="EK10" i="2"/>
  <c r="EL10" i="2"/>
  <c r="EM10" i="2"/>
  <c r="EN10" i="2"/>
  <c r="EO10" i="2"/>
  <c r="EP10" i="2"/>
  <c r="EQ10" i="2"/>
  <c r="ER10" i="2"/>
  <c r="ES10" i="2"/>
  <c r="ET10" i="2"/>
  <c r="EU10" i="2"/>
  <c r="EV10" i="2"/>
  <c r="EW10" i="2"/>
  <c r="EX10" i="2"/>
  <c r="EY10" i="2"/>
  <c r="EZ10" i="2"/>
  <c r="FA10" i="2"/>
  <c r="FB10" i="2"/>
  <c r="FC10" i="2"/>
  <c r="FD10" i="2"/>
  <c r="FE10" i="2"/>
  <c r="FF10" i="2"/>
  <c r="FG10" i="2"/>
  <c r="FH10" i="2"/>
  <c r="FI10" i="2"/>
  <c r="FJ10" i="2"/>
  <c r="FK10" i="2"/>
  <c r="FL10" i="2"/>
  <c r="FM10" i="2"/>
  <c r="FN10" i="2"/>
  <c r="FO10" i="2"/>
  <c r="FP10" i="2"/>
  <c r="FQ10" i="2"/>
  <c r="FR10" i="2"/>
  <c r="FS10" i="2"/>
  <c r="FT10" i="2"/>
  <c r="FU10" i="2"/>
  <c r="FV10" i="2"/>
  <c r="FW10" i="2"/>
  <c r="FX10" i="2"/>
  <c r="FY10" i="2"/>
  <c r="FZ10" i="2"/>
  <c r="GA10" i="2"/>
  <c r="GB10" i="2"/>
  <c r="GC10" i="2"/>
  <c r="GD10" i="2"/>
  <c r="GE10" i="2"/>
  <c r="GF10" i="2"/>
  <c r="GG10" i="2"/>
  <c r="GH10" i="2"/>
  <c r="GI10" i="2"/>
  <c r="GJ10" i="2"/>
  <c r="GK10" i="2"/>
  <c r="GL10" i="2"/>
  <c r="GM10" i="2"/>
  <c r="GN10" i="2"/>
  <c r="GO10" i="2"/>
  <c r="GP10" i="2"/>
  <c r="GQ10" i="2"/>
  <c r="GR10" i="2"/>
  <c r="GS10" i="2"/>
  <c r="GT10" i="2"/>
  <c r="GU10" i="2"/>
  <c r="GV10" i="2"/>
  <c r="GW10" i="2"/>
  <c r="GX10" i="2"/>
  <c r="GY10" i="2"/>
  <c r="GZ10" i="2"/>
  <c r="HA10" i="2"/>
  <c r="HB10" i="2"/>
  <c r="HC10" i="2"/>
  <c r="HD10" i="2"/>
  <c r="HE10" i="2"/>
  <c r="HF10" i="2"/>
  <c r="HG10" i="2"/>
  <c r="HH10" i="2"/>
  <c r="HI10" i="2"/>
  <c r="HJ10" i="2"/>
  <c r="HK10" i="2"/>
  <c r="HL10" i="2"/>
  <c r="HM10" i="2"/>
  <c r="HN10" i="2"/>
  <c r="HO10" i="2"/>
  <c r="HP10" i="2"/>
  <c r="HQ10" i="2"/>
  <c r="HR10" i="2"/>
  <c r="HS10" i="2"/>
  <c r="HT10" i="2"/>
  <c r="HU10" i="2"/>
  <c r="HV10" i="2"/>
  <c r="HW10" i="2"/>
  <c r="HX10" i="2"/>
  <c r="HY10" i="2"/>
  <c r="HZ10" i="2"/>
  <c r="IA10" i="2"/>
  <c r="IB10" i="2"/>
  <c r="IC10" i="2"/>
  <c r="ID10" i="2"/>
  <c r="IE10" i="2"/>
  <c r="IF10" i="2"/>
  <c r="IG10" i="2"/>
  <c r="IH10" i="2"/>
  <c r="II10" i="2"/>
  <c r="IJ10" i="2"/>
  <c r="IK10" i="2"/>
  <c r="IL10" i="2"/>
  <c r="IM10" i="2"/>
  <c r="IN10" i="2"/>
  <c r="IO10" i="2"/>
  <c r="IP10" i="2"/>
  <c r="IQ10" i="2"/>
  <c r="IR10" i="2"/>
  <c r="IS10" i="2"/>
  <c r="IT10" i="2"/>
  <c r="IU10" i="2"/>
  <c r="IV10" i="2"/>
  <c r="IW10" i="2"/>
  <c r="IX10" i="2"/>
  <c r="IY10" i="2"/>
  <c r="IZ10" i="2"/>
  <c r="JA10" i="2"/>
  <c r="JB10" i="2"/>
  <c r="JC10" i="2"/>
  <c r="JD10" i="2"/>
  <c r="JE10" i="2"/>
  <c r="JF10" i="2"/>
  <c r="JG10" i="2"/>
  <c r="JH10" i="2"/>
  <c r="JI10" i="2"/>
  <c r="JJ10" i="2"/>
  <c r="JK10" i="2"/>
  <c r="JL10" i="2"/>
  <c r="JM10" i="2"/>
  <c r="JN10" i="2"/>
  <c r="JO10" i="2"/>
  <c r="JP10" i="2"/>
  <c r="JQ10" i="2"/>
  <c r="JR10" i="2"/>
  <c r="JS10" i="2"/>
  <c r="JT10" i="2"/>
  <c r="JU10" i="2"/>
  <c r="JV10" i="2"/>
  <c r="JW10" i="2"/>
  <c r="JX10" i="2"/>
  <c r="JY10" i="2"/>
  <c r="JZ10" i="2"/>
  <c r="KA10" i="2"/>
  <c r="KB10" i="2"/>
  <c r="KC10" i="2"/>
  <c r="KD10" i="2"/>
  <c r="KE10" i="2"/>
  <c r="KF10" i="2"/>
  <c r="KG10" i="2"/>
  <c r="KH10" i="2"/>
  <c r="KI10" i="2"/>
  <c r="KJ10" i="2"/>
  <c r="KK10" i="2"/>
  <c r="KL10" i="2"/>
  <c r="KM10" i="2"/>
  <c r="KN10" i="2"/>
  <c r="KO10" i="2"/>
  <c r="KP10" i="2"/>
  <c r="KQ10" i="2"/>
  <c r="KR10" i="2"/>
  <c r="KS10" i="2"/>
  <c r="KT10" i="2"/>
  <c r="KU10" i="2"/>
  <c r="KV10" i="2"/>
  <c r="KW10" i="2"/>
  <c r="KX10" i="2"/>
  <c r="KY10" i="2"/>
  <c r="KZ10" i="2"/>
  <c r="LA10" i="2"/>
  <c r="LB10" i="2"/>
  <c r="LC10" i="2"/>
  <c r="LD10" i="2"/>
  <c r="LE10" i="2"/>
  <c r="LF10" i="2"/>
  <c r="LG10" i="2"/>
  <c r="LH10" i="2"/>
  <c r="LI10" i="2"/>
  <c r="LJ10" i="2"/>
  <c r="LK10" i="2"/>
  <c r="LL10" i="2"/>
  <c r="LM10" i="2"/>
  <c r="LN10" i="2"/>
  <c r="LO10" i="2"/>
  <c r="LP10" i="2"/>
  <c r="LQ10" i="2"/>
  <c r="LR10" i="2"/>
  <c r="LS10" i="2"/>
  <c r="LT10" i="2"/>
  <c r="LU10" i="2"/>
  <c r="LV10" i="2"/>
  <c r="LW10" i="2"/>
  <c r="LX10" i="2"/>
  <c r="LY10" i="2"/>
  <c r="C9" i="2"/>
  <c r="D9" i="2"/>
  <c r="E9" i="2"/>
  <c r="E13" i="2" s="1"/>
  <c r="F9" i="2"/>
  <c r="G9" i="2"/>
  <c r="H9" i="2"/>
  <c r="I9" i="2"/>
  <c r="J9" i="2"/>
  <c r="K9" i="2"/>
  <c r="L9" i="2"/>
  <c r="M9" i="2"/>
  <c r="M13" i="2" s="1"/>
  <c r="N9" i="2"/>
  <c r="O9" i="2"/>
  <c r="P9" i="2"/>
  <c r="Q9" i="2"/>
  <c r="R9" i="2"/>
  <c r="S9" i="2"/>
  <c r="T9" i="2"/>
  <c r="U9" i="2"/>
  <c r="V9" i="2"/>
  <c r="W9" i="2"/>
  <c r="X9" i="2"/>
  <c r="Y9" i="2"/>
  <c r="Z9" i="2"/>
  <c r="AA9" i="2"/>
  <c r="AB9" i="2"/>
  <c r="AC9" i="2"/>
  <c r="AC13" i="2" s="1"/>
  <c r="AD9" i="2"/>
  <c r="AE9" i="2"/>
  <c r="AF9" i="2"/>
  <c r="AG9" i="2"/>
  <c r="AH9" i="2"/>
  <c r="AI9" i="2"/>
  <c r="AJ9" i="2"/>
  <c r="AK9" i="2"/>
  <c r="AK13" i="2" s="1"/>
  <c r="AL9" i="2"/>
  <c r="AM9" i="2"/>
  <c r="AN9" i="2"/>
  <c r="AO9" i="2"/>
  <c r="AP9" i="2"/>
  <c r="AQ9" i="2"/>
  <c r="AR9" i="2"/>
  <c r="AS9" i="2"/>
  <c r="AS13" i="2" s="1"/>
  <c r="AT9" i="2"/>
  <c r="AU9" i="2"/>
  <c r="AV9" i="2"/>
  <c r="AW9" i="2"/>
  <c r="AX9" i="2"/>
  <c r="AY9" i="2"/>
  <c r="AZ9" i="2"/>
  <c r="BA9" i="2"/>
  <c r="BA13" i="2" s="1"/>
  <c r="BB9" i="2"/>
  <c r="BC9" i="2"/>
  <c r="BD9" i="2"/>
  <c r="BE9" i="2"/>
  <c r="BF9" i="2"/>
  <c r="BG9" i="2"/>
  <c r="BH9" i="2"/>
  <c r="BI9" i="2"/>
  <c r="BI13" i="2" s="1"/>
  <c r="BJ9" i="2"/>
  <c r="BK9" i="2"/>
  <c r="BL9" i="2"/>
  <c r="BM9" i="2"/>
  <c r="BN9" i="2"/>
  <c r="BO9" i="2"/>
  <c r="BP9" i="2"/>
  <c r="BQ9" i="2"/>
  <c r="BQ13" i="2" s="1"/>
  <c r="BR9" i="2"/>
  <c r="BS9" i="2"/>
  <c r="BT9" i="2"/>
  <c r="BU9" i="2"/>
  <c r="BV9" i="2"/>
  <c r="BW9" i="2"/>
  <c r="BX9" i="2"/>
  <c r="BY9" i="2"/>
  <c r="BY13" i="2" s="1"/>
  <c r="BZ9" i="2"/>
  <c r="CA9" i="2"/>
  <c r="CB9" i="2"/>
  <c r="CC9" i="2"/>
  <c r="CD9" i="2"/>
  <c r="CE9" i="2"/>
  <c r="CF9" i="2"/>
  <c r="CG9" i="2"/>
  <c r="CG13" i="2" s="1"/>
  <c r="CH9" i="2"/>
  <c r="CI9" i="2"/>
  <c r="CJ9" i="2"/>
  <c r="CK9" i="2"/>
  <c r="CL9" i="2"/>
  <c r="CM9" i="2"/>
  <c r="CN9" i="2"/>
  <c r="CO9" i="2"/>
  <c r="CO13" i="2" s="1"/>
  <c r="CP9" i="2"/>
  <c r="CQ9" i="2"/>
  <c r="CR9" i="2"/>
  <c r="CS9" i="2"/>
  <c r="CT9" i="2"/>
  <c r="CU9" i="2"/>
  <c r="CV9" i="2"/>
  <c r="CW9" i="2"/>
  <c r="CW13" i="2" s="1"/>
  <c r="CX9" i="2"/>
  <c r="CY9" i="2"/>
  <c r="CZ9" i="2"/>
  <c r="DA9" i="2"/>
  <c r="DB9" i="2"/>
  <c r="DC9" i="2"/>
  <c r="DD9" i="2"/>
  <c r="DE9" i="2"/>
  <c r="DE13" i="2" s="1"/>
  <c r="DF9" i="2"/>
  <c r="DG9" i="2"/>
  <c r="DH9" i="2"/>
  <c r="DI9" i="2"/>
  <c r="DJ9" i="2"/>
  <c r="DK9" i="2"/>
  <c r="DL9" i="2"/>
  <c r="DM9" i="2"/>
  <c r="DM13" i="2" s="1"/>
  <c r="DN9" i="2"/>
  <c r="DO9" i="2"/>
  <c r="DP9" i="2"/>
  <c r="DQ9" i="2"/>
  <c r="DR9" i="2"/>
  <c r="DS9" i="2"/>
  <c r="DT9" i="2"/>
  <c r="DU9" i="2"/>
  <c r="DU13" i="2" s="1"/>
  <c r="DV9" i="2"/>
  <c r="DW9" i="2"/>
  <c r="DX9" i="2"/>
  <c r="DY9" i="2"/>
  <c r="DZ9" i="2"/>
  <c r="EA9" i="2"/>
  <c r="EB9" i="2"/>
  <c r="EC9" i="2"/>
  <c r="EC13" i="2" s="1"/>
  <c r="ED9" i="2"/>
  <c r="EE9" i="2"/>
  <c r="EF9" i="2"/>
  <c r="EG9" i="2"/>
  <c r="EH9" i="2"/>
  <c r="EI9" i="2"/>
  <c r="EJ9" i="2"/>
  <c r="EK9" i="2"/>
  <c r="EK13" i="2" s="1"/>
  <c r="EL9" i="2"/>
  <c r="EM9" i="2"/>
  <c r="EN9" i="2"/>
  <c r="EO9" i="2"/>
  <c r="EP9" i="2"/>
  <c r="EQ9" i="2"/>
  <c r="ER9" i="2"/>
  <c r="ES9" i="2"/>
  <c r="ES13" i="2" s="1"/>
  <c r="ET9" i="2"/>
  <c r="EU9" i="2"/>
  <c r="EV9" i="2"/>
  <c r="EW9" i="2"/>
  <c r="EX9" i="2"/>
  <c r="EY9" i="2"/>
  <c r="EZ9" i="2"/>
  <c r="FA9" i="2"/>
  <c r="FA13" i="2" s="1"/>
  <c r="FB9" i="2"/>
  <c r="FC9" i="2"/>
  <c r="FD9" i="2"/>
  <c r="FE9" i="2"/>
  <c r="FF9" i="2"/>
  <c r="FG9" i="2"/>
  <c r="FH9" i="2"/>
  <c r="FI9" i="2"/>
  <c r="FI13" i="2" s="1"/>
  <c r="FJ9" i="2"/>
  <c r="FK9" i="2"/>
  <c r="FL9" i="2"/>
  <c r="FM9" i="2"/>
  <c r="FN9" i="2"/>
  <c r="FO9" i="2"/>
  <c r="FP9" i="2"/>
  <c r="FQ9" i="2"/>
  <c r="FQ13" i="2" s="1"/>
  <c r="FR9" i="2"/>
  <c r="FS9" i="2"/>
  <c r="FT9" i="2"/>
  <c r="FU9" i="2"/>
  <c r="FV9" i="2"/>
  <c r="FW9" i="2"/>
  <c r="FX9" i="2"/>
  <c r="FY9" i="2"/>
  <c r="FY13" i="2" s="1"/>
  <c r="FZ9" i="2"/>
  <c r="GA9" i="2"/>
  <c r="GB9" i="2"/>
  <c r="GC9" i="2"/>
  <c r="GD9" i="2"/>
  <c r="GE9" i="2"/>
  <c r="GF9" i="2"/>
  <c r="GG9" i="2"/>
  <c r="GG13" i="2" s="1"/>
  <c r="GH9" i="2"/>
  <c r="GI9" i="2"/>
  <c r="GJ9" i="2"/>
  <c r="GK9" i="2"/>
  <c r="GL9" i="2"/>
  <c r="GM9" i="2"/>
  <c r="GN9" i="2"/>
  <c r="GO9" i="2"/>
  <c r="GO13" i="2" s="1"/>
  <c r="GP9" i="2"/>
  <c r="GQ9" i="2"/>
  <c r="GR9" i="2"/>
  <c r="GS9" i="2"/>
  <c r="GT9" i="2"/>
  <c r="GU9" i="2"/>
  <c r="GV9" i="2"/>
  <c r="GW9" i="2"/>
  <c r="GW13" i="2" s="1"/>
  <c r="GX9" i="2"/>
  <c r="GY9" i="2"/>
  <c r="GZ9" i="2"/>
  <c r="HA9" i="2"/>
  <c r="HB9" i="2"/>
  <c r="HC9" i="2"/>
  <c r="HD9" i="2"/>
  <c r="HE9" i="2"/>
  <c r="HF9" i="2"/>
  <c r="HG9" i="2"/>
  <c r="HH9" i="2"/>
  <c r="HI9" i="2"/>
  <c r="HJ9" i="2"/>
  <c r="HK9" i="2"/>
  <c r="HL9" i="2"/>
  <c r="HM9" i="2"/>
  <c r="HM13" i="2" s="1"/>
  <c r="HN9" i="2"/>
  <c r="HO9" i="2"/>
  <c r="HP9" i="2"/>
  <c r="HQ9" i="2"/>
  <c r="HR9" i="2"/>
  <c r="HS9" i="2"/>
  <c r="HT9" i="2"/>
  <c r="HU9" i="2"/>
  <c r="HV9" i="2"/>
  <c r="HW9" i="2"/>
  <c r="HX9" i="2"/>
  <c r="HY9" i="2"/>
  <c r="HZ9" i="2"/>
  <c r="IA9" i="2"/>
  <c r="IB9" i="2"/>
  <c r="IC9" i="2"/>
  <c r="IC13" i="2" s="1"/>
  <c r="ID9" i="2"/>
  <c r="IE9" i="2"/>
  <c r="IF9" i="2"/>
  <c r="IG9" i="2"/>
  <c r="IH9" i="2"/>
  <c r="II9" i="2"/>
  <c r="IJ9" i="2"/>
  <c r="IK9" i="2"/>
  <c r="IK13" i="2" s="1"/>
  <c r="IL9" i="2"/>
  <c r="IM9" i="2"/>
  <c r="IN9" i="2"/>
  <c r="IO9" i="2"/>
  <c r="IP9" i="2"/>
  <c r="IQ9" i="2"/>
  <c r="IR9" i="2"/>
  <c r="IS9" i="2"/>
  <c r="IT9" i="2"/>
  <c r="IU9" i="2"/>
  <c r="IV9" i="2"/>
  <c r="IW9" i="2"/>
  <c r="IX9" i="2"/>
  <c r="IY9" i="2"/>
  <c r="IZ9" i="2"/>
  <c r="JA9" i="2"/>
  <c r="JA13" i="2" s="1"/>
  <c r="JB9" i="2"/>
  <c r="JC9" i="2"/>
  <c r="JD9" i="2"/>
  <c r="JE9" i="2"/>
  <c r="JF9" i="2"/>
  <c r="JG9" i="2"/>
  <c r="JH9" i="2"/>
  <c r="JI9" i="2"/>
  <c r="JI13" i="2" s="1"/>
  <c r="JJ9" i="2"/>
  <c r="JK9" i="2"/>
  <c r="JL9" i="2"/>
  <c r="JM9" i="2"/>
  <c r="JN9" i="2"/>
  <c r="JO9" i="2"/>
  <c r="JP9" i="2"/>
  <c r="JQ9" i="2"/>
  <c r="JR9" i="2"/>
  <c r="JS9" i="2"/>
  <c r="JT9" i="2"/>
  <c r="JU9" i="2"/>
  <c r="JV9" i="2"/>
  <c r="JW9" i="2"/>
  <c r="JX9" i="2"/>
  <c r="JY9" i="2"/>
  <c r="JY13" i="2" s="1"/>
  <c r="JZ9" i="2"/>
  <c r="KA9" i="2"/>
  <c r="KB9" i="2"/>
  <c r="KC9" i="2"/>
  <c r="KD9" i="2"/>
  <c r="KE9" i="2"/>
  <c r="KF9" i="2"/>
  <c r="KG9" i="2"/>
  <c r="KG13" i="2" s="1"/>
  <c r="KH9" i="2"/>
  <c r="KI9" i="2"/>
  <c r="KJ9" i="2"/>
  <c r="KK9" i="2"/>
  <c r="KL9" i="2"/>
  <c r="KM9" i="2"/>
  <c r="KN9" i="2"/>
  <c r="KO9" i="2"/>
  <c r="KO13" i="2" s="1"/>
  <c r="KP9" i="2"/>
  <c r="KQ9" i="2"/>
  <c r="KR9" i="2"/>
  <c r="KS9" i="2"/>
  <c r="KT9" i="2"/>
  <c r="KU9" i="2"/>
  <c r="KV9" i="2"/>
  <c r="KW9" i="2"/>
  <c r="KW13" i="2" s="1"/>
  <c r="KX9" i="2"/>
  <c r="KY9" i="2"/>
  <c r="KZ9" i="2"/>
  <c r="LA9" i="2"/>
  <c r="LB9" i="2"/>
  <c r="LC9" i="2"/>
  <c r="LD9" i="2"/>
  <c r="LE9" i="2"/>
  <c r="LE13" i="2" s="1"/>
  <c r="LF9" i="2"/>
  <c r="LG9" i="2"/>
  <c r="LH9" i="2"/>
  <c r="LI9" i="2"/>
  <c r="LJ9" i="2"/>
  <c r="LK9" i="2"/>
  <c r="LL9" i="2"/>
  <c r="LM9" i="2"/>
  <c r="LM13" i="2" s="1"/>
  <c r="LN9" i="2"/>
  <c r="LO9" i="2"/>
  <c r="LP9" i="2"/>
  <c r="LQ9" i="2"/>
  <c r="LR9" i="2"/>
  <c r="LS9" i="2"/>
  <c r="LT9" i="2"/>
  <c r="LU9" i="2"/>
  <c r="LU13" i="2" s="1"/>
  <c r="LV9" i="2"/>
  <c r="LW9" i="2"/>
  <c r="LX9" i="2"/>
  <c r="LY9" i="2"/>
  <c r="B12" i="2"/>
  <c r="B11" i="2"/>
  <c r="B10" i="2"/>
  <c r="B9" i="2"/>
  <c r="C7" i="2"/>
  <c r="D7" i="2"/>
  <c r="E7" i="2"/>
  <c r="F7" i="2"/>
  <c r="F8" i="2" s="1"/>
  <c r="G7" i="2"/>
  <c r="G8" i="2" s="1"/>
  <c r="H7" i="2"/>
  <c r="I7" i="2"/>
  <c r="J7" i="2"/>
  <c r="K7" i="2"/>
  <c r="L7" i="2"/>
  <c r="M7" i="2"/>
  <c r="M8" i="2" s="1"/>
  <c r="N7" i="2"/>
  <c r="N8" i="2" s="1"/>
  <c r="O7" i="2"/>
  <c r="O8" i="2" s="1"/>
  <c r="P7" i="2"/>
  <c r="Q7" i="2"/>
  <c r="R7" i="2"/>
  <c r="S7" i="2"/>
  <c r="T7" i="2"/>
  <c r="U7" i="2"/>
  <c r="U8" i="2" s="1"/>
  <c r="V7" i="2"/>
  <c r="V8" i="2" s="1"/>
  <c r="W7" i="2"/>
  <c r="W8" i="2" s="1"/>
  <c r="X7" i="2"/>
  <c r="Y7" i="2"/>
  <c r="Z7" i="2"/>
  <c r="AA7" i="2"/>
  <c r="AB7" i="2"/>
  <c r="AC7" i="2"/>
  <c r="AD7" i="2"/>
  <c r="AD8" i="2" s="1"/>
  <c r="AE7" i="2"/>
  <c r="AE8" i="2" s="1"/>
  <c r="AF7" i="2"/>
  <c r="AG7" i="2"/>
  <c r="AH7" i="2"/>
  <c r="AI7" i="2"/>
  <c r="AJ7" i="2"/>
  <c r="AK7" i="2"/>
  <c r="AK8" i="2" s="1"/>
  <c r="AL7" i="2"/>
  <c r="AL8" i="2" s="1"/>
  <c r="AM7" i="2"/>
  <c r="AM8" i="2" s="1"/>
  <c r="AN7" i="2"/>
  <c r="AO7" i="2"/>
  <c r="AP7" i="2"/>
  <c r="AQ7" i="2"/>
  <c r="AR7" i="2"/>
  <c r="AS7" i="2"/>
  <c r="AS8" i="2" s="1"/>
  <c r="AT7" i="2"/>
  <c r="AT8" i="2" s="1"/>
  <c r="AU7" i="2"/>
  <c r="AU8" i="2" s="1"/>
  <c r="AV7" i="2"/>
  <c r="AW7" i="2"/>
  <c r="AX7" i="2"/>
  <c r="AY7" i="2"/>
  <c r="AZ7" i="2"/>
  <c r="BA7" i="2"/>
  <c r="BA8" i="2" s="1"/>
  <c r="BB7" i="2"/>
  <c r="BB8" i="2" s="1"/>
  <c r="BC7" i="2"/>
  <c r="BC8" i="2" s="1"/>
  <c r="BD7" i="2"/>
  <c r="BE7" i="2"/>
  <c r="BF7" i="2"/>
  <c r="BG7" i="2"/>
  <c r="BH7" i="2"/>
  <c r="BI7" i="2"/>
  <c r="BJ7" i="2"/>
  <c r="BJ8" i="2" s="1"/>
  <c r="BK7" i="2"/>
  <c r="BK8" i="2" s="1"/>
  <c r="BL7" i="2"/>
  <c r="BM7" i="2"/>
  <c r="BN7" i="2"/>
  <c r="BO7" i="2"/>
  <c r="BP7" i="2"/>
  <c r="BQ7" i="2"/>
  <c r="BR7" i="2"/>
  <c r="BR8" i="2" s="1"/>
  <c r="BS7" i="2"/>
  <c r="BS8" i="2" s="1"/>
  <c r="BT7" i="2"/>
  <c r="BU7" i="2"/>
  <c r="BV7" i="2"/>
  <c r="BW7" i="2"/>
  <c r="BX7" i="2"/>
  <c r="BY7" i="2"/>
  <c r="BZ7" i="2"/>
  <c r="BZ8" i="2" s="1"/>
  <c r="CA7" i="2"/>
  <c r="CA8" i="2" s="1"/>
  <c r="CB7" i="2"/>
  <c r="CC7" i="2"/>
  <c r="CD7" i="2"/>
  <c r="CE7" i="2"/>
  <c r="CF7" i="2"/>
  <c r="CG7" i="2"/>
  <c r="CG8" i="2" s="1"/>
  <c r="CH7" i="2"/>
  <c r="CH8" i="2" s="1"/>
  <c r="CI7" i="2"/>
  <c r="CI8" i="2" s="1"/>
  <c r="CJ7" i="2"/>
  <c r="CK7" i="2"/>
  <c r="CL7" i="2"/>
  <c r="CM7" i="2"/>
  <c r="CN7" i="2"/>
  <c r="CO7" i="2"/>
  <c r="CO8" i="2" s="1"/>
  <c r="CP7" i="2"/>
  <c r="CP8" i="2" s="1"/>
  <c r="CQ7" i="2"/>
  <c r="CQ8" i="2" s="1"/>
  <c r="CR7" i="2"/>
  <c r="CS7" i="2"/>
  <c r="CT7" i="2"/>
  <c r="CU7" i="2"/>
  <c r="CV7" i="2"/>
  <c r="CW7" i="2"/>
  <c r="CX7" i="2"/>
  <c r="CX8" i="2" s="1"/>
  <c r="CY7" i="2"/>
  <c r="CY8" i="2" s="1"/>
  <c r="CZ7" i="2"/>
  <c r="DA7" i="2"/>
  <c r="DB7" i="2"/>
  <c r="DC7" i="2"/>
  <c r="DD7" i="2"/>
  <c r="DE7" i="2"/>
  <c r="DF7" i="2"/>
  <c r="DF8" i="2" s="1"/>
  <c r="DG7" i="2"/>
  <c r="DG8" i="2" s="1"/>
  <c r="DH7" i="2"/>
  <c r="DI7" i="2"/>
  <c r="DJ7" i="2"/>
  <c r="DK7" i="2"/>
  <c r="DL7" i="2"/>
  <c r="DM7" i="2"/>
  <c r="DM8" i="2" s="1"/>
  <c r="DN7" i="2"/>
  <c r="DN8" i="2" s="1"/>
  <c r="DO7" i="2"/>
  <c r="DO8" i="2" s="1"/>
  <c r="DP7" i="2"/>
  <c r="DQ7" i="2"/>
  <c r="DQ8" i="2" s="1"/>
  <c r="DR7" i="2"/>
  <c r="DS7" i="2"/>
  <c r="DT7" i="2"/>
  <c r="DT8" i="2" s="1"/>
  <c r="DU7" i="2"/>
  <c r="DV7" i="2"/>
  <c r="DV8" i="2" s="1"/>
  <c r="DW7" i="2"/>
  <c r="DW8" i="2" s="1"/>
  <c r="DX7" i="2"/>
  <c r="DY7" i="2"/>
  <c r="DY8" i="2" s="1"/>
  <c r="DZ7" i="2"/>
  <c r="EA7" i="2"/>
  <c r="EB7" i="2"/>
  <c r="EB8" i="2" s="1"/>
  <c r="EC7" i="2"/>
  <c r="EC8" i="2" s="1"/>
  <c r="ED7" i="2"/>
  <c r="ED8" i="2" s="1"/>
  <c r="EE7" i="2"/>
  <c r="EE8" i="2" s="1"/>
  <c r="EF7" i="2"/>
  <c r="EG7" i="2"/>
  <c r="EG8" i="2" s="1"/>
  <c r="EH7" i="2"/>
  <c r="EI7" i="2"/>
  <c r="EJ7" i="2"/>
  <c r="EJ8" i="2" s="1"/>
  <c r="EK7" i="2"/>
  <c r="EL7" i="2"/>
  <c r="EL8" i="2" s="1"/>
  <c r="EM7" i="2"/>
  <c r="EM8" i="2" s="1"/>
  <c r="EN7" i="2"/>
  <c r="EO7" i="2"/>
  <c r="EO8" i="2" s="1"/>
  <c r="EP7" i="2"/>
  <c r="EQ7" i="2"/>
  <c r="ER7" i="2"/>
  <c r="ER8" i="2" s="1"/>
  <c r="ES7" i="2"/>
  <c r="ES8" i="2" s="1"/>
  <c r="ET7" i="2"/>
  <c r="ET8" i="2" s="1"/>
  <c r="EU7" i="2"/>
  <c r="EU8" i="2" s="1"/>
  <c r="EV7" i="2"/>
  <c r="EW7" i="2"/>
  <c r="EW8" i="2" s="1"/>
  <c r="EX7" i="2"/>
  <c r="EY7" i="2"/>
  <c r="EZ7" i="2"/>
  <c r="EZ8" i="2" s="1"/>
  <c r="FA7" i="2"/>
  <c r="FA8" i="2" s="1"/>
  <c r="FB7" i="2"/>
  <c r="FC7" i="2"/>
  <c r="FC8" i="2" s="1"/>
  <c r="FD7" i="2"/>
  <c r="FE7" i="2"/>
  <c r="FE8" i="2" s="1"/>
  <c r="FF7" i="2"/>
  <c r="FG7" i="2"/>
  <c r="FH7" i="2"/>
  <c r="FH8" i="2" s="1"/>
  <c r="FI7" i="2"/>
  <c r="FJ7" i="2"/>
  <c r="FJ8" i="2" s="1"/>
  <c r="FK7" i="2"/>
  <c r="FK8" i="2" s="1"/>
  <c r="FL7" i="2"/>
  <c r="FM7" i="2"/>
  <c r="FM8" i="2" s="1"/>
  <c r="FN7" i="2"/>
  <c r="FO7" i="2"/>
  <c r="FP7" i="2"/>
  <c r="FP8" i="2" s="1"/>
  <c r="FQ7" i="2"/>
  <c r="FQ8" i="2" s="1"/>
  <c r="FR7" i="2"/>
  <c r="FS7" i="2"/>
  <c r="FS8" i="2" s="1"/>
  <c r="FT7" i="2"/>
  <c r="FU7" i="2"/>
  <c r="FU8" i="2" s="1"/>
  <c r="FV7" i="2"/>
  <c r="FW7" i="2"/>
  <c r="FX7" i="2"/>
  <c r="FX8" i="2" s="1"/>
  <c r="FY7" i="2"/>
  <c r="FZ7" i="2"/>
  <c r="FZ8" i="2" s="1"/>
  <c r="GA7" i="2"/>
  <c r="GA8" i="2" s="1"/>
  <c r="GB7" i="2"/>
  <c r="GC7" i="2"/>
  <c r="GC8" i="2" s="1"/>
  <c r="GD7" i="2"/>
  <c r="GE7" i="2"/>
  <c r="GF7" i="2"/>
  <c r="GF8" i="2" s="1"/>
  <c r="GG7" i="2"/>
  <c r="GG8" i="2" s="1"/>
  <c r="GH7" i="2"/>
  <c r="GH8" i="2" s="1"/>
  <c r="GI7" i="2"/>
  <c r="GI8" i="2" s="1"/>
  <c r="GJ7" i="2"/>
  <c r="GK7" i="2"/>
  <c r="GK8" i="2" s="1"/>
  <c r="GL7" i="2"/>
  <c r="GM7" i="2"/>
  <c r="GN7" i="2"/>
  <c r="GN8" i="2" s="1"/>
  <c r="GO7" i="2"/>
  <c r="GP7" i="2"/>
  <c r="GP8" i="2" s="1"/>
  <c r="GQ7" i="2"/>
  <c r="GQ8" i="2" s="1"/>
  <c r="GR7" i="2"/>
  <c r="GS7" i="2"/>
  <c r="GS8" i="2" s="1"/>
  <c r="GT7" i="2"/>
  <c r="GW7" i="2"/>
  <c r="GX7" i="2"/>
  <c r="GX8" i="2" s="1"/>
  <c r="GY7" i="2"/>
  <c r="GZ7" i="2"/>
  <c r="GZ8" i="2" s="1"/>
  <c r="HA7" i="2"/>
  <c r="HA8" i="2" s="1"/>
  <c r="HB7" i="2"/>
  <c r="HC7" i="2"/>
  <c r="HD7" i="2"/>
  <c r="HE7" i="2"/>
  <c r="HF7" i="2"/>
  <c r="HF8" i="2" s="1"/>
  <c r="HG7" i="2"/>
  <c r="HG8" i="2" s="1"/>
  <c r="HH7" i="2"/>
  <c r="HH8" i="2" s="1"/>
  <c r="HI7" i="2"/>
  <c r="HI8" i="2" s="1"/>
  <c r="HJ7" i="2"/>
  <c r="HK7" i="2"/>
  <c r="HL7" i="2"/>
  <c r="HM7" i="2"/>
  <c r="HN7" i="2"/>
  <c r="HN8" i="2" s="1"/>
  <c r="HO7" i="2"/>
  <c r="HO8" i="2" s="1"/>
  <c r="HP7" i="2"/>
  <c r="HP8" i="2" s="1"/>
  <c r="HQ7" i="2"/>
  <c r="HQ8" i="2" s="1"/>
  <c r="HR7" i="2"/>
  <c r="HS7" i="2"/>
  <c r="HT7" i="2"/>
  <c r="HU7" i="2"/>
  <c r="HV7" i="2"/>
  <c r="HV8" i="2" s="1"/>
  <c r="HW7" i="2"/>
  <c r="HX7" i="2"/>
  <c r="HX8" i="2" s="1"/>
  <c r="HY7" i="2"/>
  <c r="HY8" i="2" s="1"/>
  <c r="HZ7" i="2"/>
  <c r="IA7" i="2"/>
  <c r="IB7" i="2"/>
  <c r="IC7" i="2"/>
  <c r="ID7" i="2"/>
  <c r="ID8" i="2" s="1"/>
  <c r="IE7" i="2"/>
  <c r="IE8" i="2" s="1"/>
  <c r="IF7" i="2"/>
  <c r="IF8" i="2" s="1"/>
  <c r="IG7" i="2"/>
  <c r="IG8" i="2" s="1"/>
  <c r="IH7" i="2"/>
  <c r="II7" i="2"/>
  <c r="IJ7" i="2"/>
  <c r="IK7" i="2"/>
  <c r="IL7" i="2"/>
  <c r="IL8" i="2" s="1"/>
  <c r="IM7" i="2"/>
  <c r="IN7" i="2"/>
  <c r="IO7" i="2"/>
  <c r="IO8" i="2" s="1"/>
  <c r="IP7" i="2"/>
  <c r="IQ7" i="2"/>
  <c r="IR7" i="2"/>
  <c r="IS7" i="2"/>
  <c r="IT7" i="2"/>
  <c r="IT8" i="2" s="1"/>
  <c r="IU7" i="2"/>
  <c r="IU8" i="2" s="1"/>
  <c r="IV7" i="2"/>
  <c r="IV8" i="2" s="1"/>
  <c r="IW7" i="2"/>
  <c r="IW8" i="2" s="1"/>
  <c r="IX7" i="2"/>
  <c r="IY7" i="2"/>
  <c r="IZ7" i="2"/>
  <c r="JA7" i="2"/>
  <c r="JB7" i="2"/>
  <c r="JB8" i="2" s="1"/>
  <c r="JC7" i="2"/>
  <c r="JD7" i="2"/>
  <c r="JD8" i="2" s="1"/>
  <c r="JE7" i="2"/>
  <c r="JE8" i="2" s="1"/>
  <c r="JF7" i="2"/>
  <c r="JG7" i="2"/>
  <c r="JH7" i="2"/>
  <c r="JI7" i="2"/>
  <c r="JJ7" i="2"/>
  <c r="JJ8" i="2" s="1"/>
  <c r="JK7" i="2"/>
  <c r="JK8" i="2" s="1"/>
  <c r="JL7" i="2"/>
  <c r="JL8" i="2" s="1"/>
  <c r="JM7" i="2"/>
  <c r="JM8" i="2" s="1"/>
  <c r="JN7" i="2"/>
  <c r="JO7" i="2"/>
  <c r="JP7" i="2"/>
  <c r="JQ7" i="2"/>
  <c r="JR7" i="2"/>
  <c r="JR8" i="2" s="1"/>
  <c r="JS7" i="2"/>
  <c r="JT7" i="2"/>
  <c r="JT8" i="2" s="1"/>
  <c r="JU7" i="2"/>
  <c r="JU8" i="2" s="1"/>
  <c r="JV7" i="2"/>
  <c r="JW7" i="2"/>
  <c r="JX7" i="2"/>
  <c r="JY7" i="2"/>
  <c r="JZ7" i="2"/>
  <c r="JZ8" i="2" s="1"/>
  <c r="KA7" i="2"/>
  <c r="KB7" i="2"/>
  <c r="KB8" i="2" s="1"/>
  <c r="KC7" i="2"/>
  <c r="KC8" i="2" s="1"/>
  <c r="KD7" i="2"/>
  <c r="KE7" i="2"/>
  <c r="KF7" i="2"/>
  <c r="KG7" i="2"/>
  <c r="KH7" i="2"/>
  <c r="KH8" i="2" s="1"/>
  <c r="KI7" i="2"/>
  <c r="KI8" i="2" s="1"/>
  <c r="KJ7" i="2"/>
  <c r="KJ8" i="2" s="1"/>
  <c r="KK7" i="2"/>
  <c r="KK8" i="2" s="1"/>
  <c r="KL7" i="2"/>
  <c r="KM7" i="2"/>
  <c r="KN7" i="2"/>
  <c r="KO7" i="2"/>
  <c r="KP7" i="2"/>
  <c r="KP8" i="2" s="1"/>
  <c r="KQ7" i="2"/>
  <c r="KQ8" i="2" s="1"/>
  <c r="KR7" i="2"/>
  <c r="KR8" i="2" s="1"/>
  <c r="KS7" i="2"/>
  <c r="KS8" i="2" s="1"/>
  <c r="KT7" i="2"/>
  <c r="KU7" i="2"/>
  <c r="KV7" i="2"/>
  <c r="KW7" i="2"/>
  <c r="KX7" i="2"/>
  <c r="KX8" i="2" s="1"/>
  <c r="KY7" i="2"/>
  <c r="KY8" i="2" s="1"/>
  <c r="KZ7" i="2"/>
  <c r="KZ8" i="2" s="1"/>
  <c r="LA7" i="2"/>
  <c r="LA8" i="2" s="1"/>
  <c r="LB7" i="2"/>
  <c r="LC7" i="2"/>
  <c r="LD7" i="2"/>
  <c r="LE7" i="2"/>
  <c r="LF7" i="2"/>
  <c r="LF8" i="2" s="1"/>
  <c r="LG7" i="2"/>
  <c r="LG8" i="2" s="1"/>
  <c r="LH7" i="2"/>
  <c r="LH8" i="2" s="1"/>
  <c r="LI7" i="2"/>
  <c r="LI8" i="2" s="1"/>
  <c r="LJ7" i="2"/>
  <c r="LK7" i="2"/>
  <c r="LL7" i="2"/>
  <c r="LM7" i="2"/>
  <c r="LN7" i="2"/>
  <c r="LN8" i="2" s="1"/>
  <c r="LO7" i="2"/>
  <c r="LP7" i="2"/>
  <c r="LQ7" i="2"/>
  <c r="LQ8" i="2" s="1"/>
  <c r="LR7" i="2"/>
  <c r="LS7" i="2"/>
  <c r="LT7" i="2"/>
  <c r="LU7" i="2"/>
  <c r="LV7" i="2"/>
  <c r="LV8" i="2" s="1"/>
  <c r="LW7" i="2"/>
  <c r="LX7" i="2"/>
  <c r="LX8" i="2" s="1"/>
  <c r="LY7" i="2"/>
  <c r="LY8" i="2" s="1"/>
  <c r="CO5" i="4"/>
  <c r="CV5" i="4"/>
  <c r="DC5" i="4"/>
  <c r="DJ5" i="4"/>
  <c r="DQ5" i="4"/>
  <c r="DX5" i="4"/>
  <c r="EE5" i="4"/>
  <c r="EL5" i="4"/>
  <c r="ES5" i="4"/>
  <c r="EZ5" i="4"/>
  <c r="FG5" i="4"/>
  <c r="FN5" i="4"/>
  <c r="FU5" i="4"/>
  <c r="GB5" i="4"/>
  <c r="GI5" i="4"/>
  <c r="GP5" i="4"/>
  <c r="GW5" i="4"/>
  <c r="HD5" i="4"/>
  <c r="HK5" i="4"/>
  <c r="HR5" i="4"/>
  <c r="HY5" i="4"/>
  <c r="IF5" i="4"/>
  <c r="IM5" i="4"/>
  <c r="IT5" i="4"/>
  <c r="JA5" i="4"/>
  <c r="JH5" i="4"/>
  <c r="JO5" i="4"/>
  <c r="JV5" i="4"/>
  <c r="KC5" i="4"/>
  <c r="KJ5" i="4"/>
  <c r="KQ5" i="4"/>
  <c r="KX5" i="4"/>
  <c r="LE5" i="4"/>
  <c r="LL5" i="4"/>
  <c r="CH5" i="4"/>
  <c r="B7" i="2"/>
  <c r="CA5" i="4"/>
  <c r="BT5" i="4"/>
  <c r="BM5" i="4"/>
  <c r="BF5" i="4"/>
  <c r="AY5" i="4"/>
  <c r="AR5" i="4"/>
  <c r="AK5" i="4"/>
  <c r="AD5" i="4"/>
  <c r="W5" i="4"/>
  <c r="P5" i="4"/>
  <c r="I5" i="4"/>
  <c r="B5" i="4"/>
  <c r="C3" i="4"/>
  <c r="D3" i="4"/>
  <c r="D13" i="4" s="1"/>
  <c r="E3" i="4"/>
  <c r="E4" i="4" s="1"/>
  <c r="F3" i="4"/>
  <c r="G3" i="4"/>
  <c r="H3" i="4"/>
  <c r="I3" i="4"/>
  <c r="J3" i="4"/>
  <c r="J13" i="4" s="1"/>
  <c r="K3" i="4"/>
  <c r="L3" i="4"/>
  <c r="L13" i="4" s="1"/>
  <c r="M3" i="4"/>
  <c r="M4" i="4" s="1"/>
  <c r="N3" i="4"/>
  <c r="O3" i="4"/>
  <c r="P3" i="4"/>
  <c r="Q3" i="4"/>
  <c r="R3" i="4"/>
  <c r="R13" i="4" s="1"/>
  <c r="S3" i="4"/>
  <c r="T3" i="4"/>
  <c r="T4" i="4" s="1"/>
  <c r="U3" i="4"/>
  <c r="U4" i="4" s="1"/>
  <c r="V3" i="4"/>
  <c r="W3" i="4"/>
  <c r="X3" i="4"/>
  <c r="Y3" i="4"/>
  <c r="Z3" i="4"/>
  <c r="Z13" i="4" s="1"/>
  <c r="AA3" i="4"/>
  <c r="AB3" i="4"/>
  <c r="AB4" i="4" s="1"/>
  <c r="AC3" i="4"/>
  <c r="AC4" i="4" s="1"/>
  <c r="AD3" i="4"/>
  <c r="AE3" i="4"/>
  <c r="AF3" i="4"/>
  <c r="AG3" i="4"/>
  <c r="AH3" i="4"/>
  <c r="AH4" i="4" s="1"/>
  <c r="AI3" i="4"/>
  <c r="AJ3" i="4"/>
  <c r="AJ13" i="4" s="1"/>
  <c r="AK3" i="4"/>
  <c r="AK13" i="4" s="1"/>
  <c r="AL3" i="4"/>
  <c r="AM3" i="4"/>
  <c r="AN3" i="4"/>
  <c r="AO3" i="4"/>
  <c r="AP3" i="4"/>
  <c r="AP4" i="4" s="1"/>
  <c r="AQ3" i="4"/>
  <c r="AR3" i="4"/>
  <c r="AR13" i="4" s="1"/>
  <c r="AS3" i="4"/>
  <c r="AS13" i="4" s="1"/>
  <c r="AT3" i="4"/>
  <c r="AU3" i="4"/>
  <c r="AV3" i="4"/>
  <c r="AW3" i="4"/>
  <c r="AX3" i="4"/>
  <c r="AX13" i="4" s="1"/>
  <c r="AY3" i="4"/>
  <c r="AZ3" i="4"/>
  <c r="AZ4" i="4" s="1"/>
  <c r="BA3" i="4"/>
  <c r="BA13" i="4" s="1"/>
  <c r="BB3" i="4"/>
  <c r="BC3" i="4"/>
  <c r="BD3" i="4"/>
  <c r="BE3" i="4"/>
  <c r="BF3" i="4"/>
  <c r="BF13" i="4" s="1"/>
  <c r="BG3" i="4"/>
  <c r="BH3" i="4"/>
  <c r="BH13" i="4" s="1"/>
  <c r="BI3" i="4"/>
  <c r="BI13" i="4" s="1"/>
  <c r="BJ3" i="4"/>
  <c r="BK3" i="4"/>
  <c r="BL3" i="4"/>
  <c r="BM3" i="4"/>
  <c r="BN3" i="4"/>
  <c r="BN13" i="4" s="1"/>
  <c r="BO3" i="4"/>
  <c r="BP3" i="4"/>
  <c r="BP4" i="4" s="1"/>
  <c r="BQ3" i="4"/>
  <c r="BQ13" i="4" s="1"/>
  <c r="BR3" i="4"/>
  <c r="BS3" i="4"/>
  <c r="BT3" i="4"/>
  <c r="BU3" i="4"/>
  <c r="BV3" i="4"/>
  <c r="BV13" i="4" s="1"/>
  <c r="BW3" i="4"/>
  <c r="BX3" i="4"/>
  <c r="BX13" i="4" s="1"/>
  <c r="BY3" i="4"/>
  <c r="BY13" i="4" s="1"/>
  <c r="BZ3" i="4"/>
  <c r="CA3" i="4"/>
  <c r="CB3" i="4"/>
  <c r="CC3" i="4"/>
  <c r="CD3" i="4"/>
  <c r="CD13" i="4" s="1"/>
  <c r="CE3" i="4"/>
  <c r="CF3" i="4"/>
  <c r="CF4" i="4" s="1"/>
  <c r="CG3" i="4"/>
  <c r="CG13" i="4" s="1"/>
  <c r="CH3" i="4"/>
  <c r="CI3" i="4"/>
  <c r="CJ3" i="4"/>
  <c r="CK3" i="4"/>
  <c r="CL3" i="4"/>
  <c r="CL4" i="4" s="1"/>
  <c r="CM3" i="4"/>
  <c r="CM13" i="4" s="1"/>
  <c r="CN3" i="4"/>
  <c r="CN13" i="4" s="1"/>
  <c r="CO3" i="4"/>
  <c r="CO13" i="4" s="1"/>
  <c r="CP3" i="4"/>
  <c r="CQ3" i="4"/>
  <c r="CR3" i="4"/>
  <c r="CS3" i="4"/>
  <c r="CT3" i="4"/>
  <c r="CT4" i="4" s="1"/>
  <c r="CU3" i="4"/>
  <c r="CV3" i="4"/>
  <c r="CV4" i="4" s="1"/>
  <c r="CW3" i="4"/>
  <c r="CW4" i="4" s="1"/>
  <c r="CX3" i="4"/>
  <c r="CY3" i="4"/>
  <c r="CZ3" i="4"/>
  <c r="DA3" i="4"/>
  <c r="DB3" i="4"/>
  <c r="DB13" i="4" s="1"/>
  <c r="DC3" i="4"/>
  <c r="DD3" i="4"/>
  <c r="DD13" i="4" s="1"/>
  <c r="DE3" i="4"/>
  <c r="DE4" i="4" s="1"/>
  <c r="DF3" i="4"/>
  <c r="DG3" i="4"/>
  <c r="DH3" i="4"/>
  <c r="DI3" i="4"/>
  <c r="DJ3" i="4"/>
  <c r="DJ13" i="4" s="1"/>
  <c r="DK3" i="4"/>
  <c r="DL3" i="4"/>
  <c r="DL13" i="4" s="1"/>
  <c r="DM3" i="4"/>
  <c r="DM13" i="4" s="1"/>
  <c r="DN3" i="4"/>
  <c r="DO3" i="4"/>
  <c r="DP3" i="4"/>
  <c r="DQ3" i="4"/>
  <c r="DR3" i="4"/>
  <c r="DR4" i="4" s="1"/>
  <c r="DS3" i="4"/>
  <c r="DT3" i="4"/>
  <c r="DT4" i="4" s="1"/>
  <c r="DU3" i="4"/>
  <c r="DU13" i="4" s="1"/>
  <c r="DV3" i="4"/>
  <c r="DW3" i="4"/>
  <c r="DX3" i="4"/>
  <c r="DY3" i="4"/>
  <c r="DZ3" i="4"/>
  <c r="DZ13" i="4" s="1"/>
  <c r="EA3" i="4"/>
  <c r="EB3" i="4"/>
  <c r="EB4" i="4" s="1"/>
  <c r="EC3" i="4"/>
  <c r="EC13" i="4" s="1"/>
  <c r="ED3" i="4"/>
  <c r="EE3" i="4"/>
  <c r="EF3" i="4"/>
  <c r="EG3" i="4"/>
  <c r="EH3" i="4"/>
  <c r="EH4" i="4" s="1"/>
  <c r="EI3" i="4"/>
  <c r="EJ3" i="4"/>
  <c r="EJ4" i="4" s="1"/>
  <c r="EK3" i="4"/>
  <c r="EK4" i="4" s="1"/>
  <c r="EL3" i="4"/>
  <c r="EM3" i="4"/>
  <c r="EN3" i="4"/>
  <c r="EO3" i="4"/>
  <c r="EP3" i="4"/>
  <c r="EP13" i="4" s="1"/>
  <c r="EQ3" i="4"/>
  <c r="ER3" i="4"/>
  <c r="ER4" i="4" s="1"/>
  <c r="ES3" i="4"/>
  <c r="ES13" i="4" s="1"/>
  <c r="ET3" i="4"/>
  <c r="EU3" i="4"/>
  <c r="EV3" i="4"/>
  <c r="EW3" i="4"/>
  <c r="EX3" i="4"/>
  <c r="EX4" i="4" s="1"/>
  <c r="EY3" i="4"/>
  <c r="EZ3" i="4"/>
  <c r="EZ4" i="4" s="1"/>
  <c r="FA3" i="4"/>
  <c r="FA13" i="4" s="1"/>
  <c r="FB3" i="4"/>
  <c r="FC3" i="4"/>
  <c r="FD3" i="4"/>
  <c r="FE3" i="4"/>
  <c r="FF3" i="4"/>
  <c r="FF13" i="4" s="1"/>
  <c r="FG3" i="4"/>
  <c r="FH3" i="4"/>
  <c r="FH4" i="4" s="1"/>
  <c r="FI3" i="4"/>
  <c r="FI4" i="4" s="1"/>
  <c r="FJ3" i="4"/>
  <c r="FK3" i="4"/>
  <c r="FL3" i="4"/>
  <c r="FM3" i="4"/>
  <c r="FN3" i="4"/>
  <c r="FN4" i="4" s="1"/>
  <c r="FO3" i="4"/>
  <c r="FP3" i="4"/>
  <c r="FP4" i="4" s="1"/>
  <c r="FQ3" i="4"/>
  <c r="FQ13" i="4" s="1"/>
  <c r="FR3" i="4"/>
  <c r="FS3" i="4"/>
  <c r="FT3" i="4"/>
  <c r="FU3" i="4"/>
  <c r="FV3" i="4"/>
  <c r="FV4" i="4" s="1"/>
  <c r="FW3" i="4"/>
  <c r="FX3" i="4"/>
  <c r="FX4" i="4" s="1"/>
  <c r="FY3" i="4"/>
  <c r="FY13" i="4" s="1"/>
  <c r="FZ3" i="4"/>
  <c r="GA3" i="4"/>
  <c r="GB3" i="4"/>
  <c r="GC3" i="4"/>
  <c r="GD3" i="4"/>
  <c r="GD4" i="4" s="1"/>
  <c r="GE3" i="4"/>
  <c r="GF3" i="4"/>
  <c r="GF4" i="4" s="1"/>
  <c r="GG3" i="4"/>
  <c r="GG4" i="4" s="1"/>
  <c r="GH3" i="4"/>
  <c r="GI3" i="4"/>
  <c r="GJ3" i="4"/>
  <c r="GK3" i="4"/>
  <c r="GL3" i="4"/>
  <c r="GL4" i="4" s="1"/>
  <c r="GM3" i="4"/>
  <c r="GN3" i="4"/>
  <c r="GN4" i="4" s="1"/>
  <c r="GO3" i="4"/>
  <c r="GO13" i="4" s="1"/>
  <c r="GP3" i="4"/>
  <c r="GQ3" i="4"/>
  <c r="GR3" i="4"/>
  <c r="GS3" i="4"/>
  <c r="GT3" i="4"/>
  <c r="GT13" i="4" s="1"/>
  <c r="GU3" i="4"/>
  <c r="GV3" i="4"/>
  <c r="GV4" i="4" s="1"/>
  <c r="GW3" i="4"/>
  <c r="GW4" i="4" s="1"/>
  <c r="GX3" i="4"/>
  <c r="GY3" i="4"/>
  <c r="GZ3" i="4"/>
  <c r="HA3" i="4"/>
  <c r="HB3" i="4"/>
  <c r="HB13" i="4" s="1"/>
  <c r="HC3" i="4"/>
  <c r="HD3" i="4"/>
  <c r="HD4" i="4" s="1"/>
  <c r="HE3" i="4"/>
  <c r="HE13" i="4" s="1"/>
  <c r="HF3" i="4"/>
  <c r="HG3" i="4"/>
  <c r="HH3" i="4"/>
  <c r="HI3" i="4"/>
  <c r="HJ3" i="4"/>
  <c r="HJ4" i="4" s="1"/>
  <c r="HK3" i="4"/>
  <c r="HL3" i="4"/>
  <c r="HL4" i="4" s="1"/>
  <c r="HM3" i="4"/>
  <c r="HM4" i="4" s="1"/>
  <c r="HN3" i="4"/>
  <c r="HO3" i="4"/>
  <c r="HP3" i="4"/>
  <c r="HQ3" i="4"/>
  <c r="HR3" i="4"/>
  <c r="HR4" i="4" s="1"/>
  <c r="HS3" i="4"/>
  <c r="HT3" i="4"/>
  <c r="HT4" i="4" s="1"/>
  <c r="HU3" i="4"/>
  <c r="HU4" i="4" s="1"/>
  <c r="HV3" i="4"/>
  <c r="HW3" i="4"/>
  <c r="HX3" i="4"/>
  <c r="HY3" i="4"/>
  <c r="HZ3" i="4"/>
  <c r="HZ4" i="4" s="1"/>
  <c r="IA3" i="4"/>
  <c r="IB3" i="4"/>
  <c r="IB4" i="4" s="1"/>
  <c r="IC3" i="4"/>
  <c r="IC4" i="4" s="1"/>
  <c r="ID3" i="4"/>
  <c r="IE3" i="4"/>
  <c r="IF3" i="4"/>
  <c r="IF13" i="4" s="1"/>
  <c r="IG3" i="4"/>
  <c r="IH3" i="4"/>
  <c r="IH13" i="4" s="1"/>
  <c r="II3" i="4"/>
  <c r="II13" i="4" s="1"/>
  <c r="IJ3" i="4"/>
  <c r="IJ13" i="4" s="1"/>
  <c r="IK3" i="4"/>
  <c r="IK13" i="4" s="1"/>
  <c r="IL3" i="4"/>
  <c r="IM3" i="4"/>
  <c r="IN3" i="4"/>
  <c r="IN13" i="4" s="1"/>
  <c r="IO3" i="4"/>
  <c r="IP3" i="4"/>
  <c r="IP13" i="4" s="1"/>
  <c r="IQ3" i="4"/>
  <c r="IQ13" i="4" s="1"/>
  <c r="IR3" i="4"/>
  <c r="IR13" i="4" s="1"/>
  <c r="IS3" i="4"/>
  <c r="IS13" i="4" s="1"/>
  <c r="IT3" i="4"/>
  <c r="IU3" i="4"/>
  <c r="IV3" i="4"/>
  <c r="IV13" i="4" s="1"/>
  <c r="IW3" i="4"/>
  <c r="IX3" i="4"/>
  <c r="IX13" i="4" s="1"/>
  <c r="IY3" i="4"/>
  <c r="IY13" i="4" s="1"/>
  <c r="IZ3" i="4"/>
  <c r="IZ13" i="4" s="1"/>
  <c r="JA3" i="4"/>
  <c r="JA13" i="4" s="1"/>
  <c r="JB3" i="4"/>
  <c r="JC3" i="4"/>
  <c r="JD3" i="4"/>
  <c r="JD13" i="4" s="1"/>
  <c r="JE3" i="4"/>
  <c r="JF3" i="4"/>
  <c r="JF4" i="4" s="1"/>
  <c r="JG3" i="4"/>
  <c r="JG13" i="4" s="1"/>
  <c r="JH3" i="4"/>
  <c r="JH13" i="4" s="1"/>
  <c r="JI3" i="4"/>
  <c r="JI13" i="4" s="1"/>
  <c r="JJ3" i="4"/>
  <c r="JK3" i="4"/>
  <c r="JL3" i="4"/>
  <c r="JL13" i="4" s="1"/>
  <c r="JM3" i="4"/>
  <c r="JN3" i="4"/>
  <c r="JN13" i="4" s="1"/>
  <c r="JO3" i="4"/>
  <c r="JO13" i="4" s="1"/>
  <c r="JP3" i="4"/>
  <c r="JP13" i="4" s="1"/>
  <c r="JQ3" i="4"/>
  <c r="JQ13" i="4" s="1"/>
  <c r="JR3" i="4"/>
  <c r="JS3" i="4"/>
  <c r="JT3" i="4"/>
  <c r="JT13" i="4" s="1"/>
  <c r="JU3" i="4"/>
  <c r="JV3" i="4"/>
  <c r="JV13" i="4" s="1"/>
  <c r="JW3" i="4"/>
  <c r="JX3" i="4"/>
  <c r="JX13" i="4" s="1"/>
  <c r="JY3" i="4"/>
  <c r="JY13" i="4" s="1"/>
  <c r="JZ3" i="4"/>
  <c r="KA3" i="4"/>
  <c r="KB3" i="4"/>
  <c r="KC3" i="4"/>
  <c r="KD3" i="4"/>
  <c r="KD13" i="4" s="1"/>
  <c r="KE3" i="4"/>
  <c r="KE13" i="4" s="1"/>
  <c r="KF3" i="4"/>
  <c r="KF13" i="4" s="1"/>
  <c r="KG3" i="4"/>
  <c r="KG13" i="4" s="1"/>
  <c r="KH3" i="4"/>
  <c r="KI3" i="4"/>
  <c r="KJ3" i="4"/>
  <c r="KK3" i="4"/>
  <c r="KL3" i="4"/>
  <c r="KL4" i="4" s="1"/>
  <c r="KM3" i="4"/>
  <c r="KM13" i="4" s="1"/>
  <c r="KN3" i="4"/>
  <c r="KN4" i="4" s="1"/>
  <c r="KO3" i="4"/>
  <c r="KO13" i="4" s="1"/>
  <c r="KP3" i="4"/>
  <c r="KQ3" i="4"/>
  <c r="KR3" i="4"/>
  <c r="KR13" i="4" s="1"/>
  <c r="KS3" i="4"/>
  <c r="KT3" i="4"/>
  <c r="KT4" i="4" s="1"/>
  <c r="KU3" i="4"/>
  <c r="KU13" i="4" s="1"/>
  <c r="KV3" i="4"/>
  <c r="KV13" i="4" s="1"/>
  <c r="KW3" i="4"/>
  <c r="KW13" i="4" s="1"/>
  <c r="KX3" i="4"/>
  <c r="KY3" i="4"/>
  <c r="KZ3" i="4"/>
  <c r="KZ13" i="4" s="1"/>
  <c r="LA3" i="4"/>
  <c r="LB3" i="4"/>
  <c r="LB13" i="4" s="1"/>
  <c r="LC3" i="4"/>
  <c r="LC13" i="4" s="1"/>
  <c r="LD3" i="4"/>
  <c r="LD13" i="4" s="1"/>
  <c r="LE3" i="4"/>
  <c r="LE13" i="4" s="1"/>
  <c r="LF3" i="4"/>
  <c r="LG3" i="4"/>
  <c r="LH3" i="4"/>
  <c r="LH13" i="4" s="1"/>
  <c r="LI3" i="4"/>
  <c r="LJ3" i="4"/>
  <c r="LJ13" i="4" s="1"/>
  <c r="LK3" i="4"/>
  <c r="LK13" i="4" s="1"/>
  <c r="LL3" i="4"/>
  <c r="LL13" i="4" s="1"/>
  <c r="LM3" i="4"/>
  <c r="LM13" i="4" s="1"/>
  <c r="LN3" i="4"/>
  <c r="LO3" i="4"/>
  <c r="LP3" i="4"/>
  <c r="LP13" i="4" s="1"/>
  <c r="LQ3" i="4"/>
  <c r="LR3" i="4"/>
  <c r="LR13" i="4" s="1"/>
  <c r="LS3" i="4"/>
  <c r="LS13" i="4" s="1"/>
  <c r="LT3" i="4"/>
  <c r="LT13" i="4" s="1"/>
  <c r="LU3" i="4"/>
  <c r="LU13" i="4" s="1"/>
  <c r="LV3" i="4"/>
  <c r="LW3" i="4"/>
  <c r="LW13" i="4" s="1"/>
  <c r="LX3" i="4"/>
  <c r="LX13" i="4" s="1"/>
  <c r="LY3" i="4"/>
  <c r="B22" i="4"/>
  <c r="C20" i="4"/>
  <c r="D20" i="4"/>
  <c r="E20" i="4"/>
  <c r="F20" i="4"/>
  <c r="G20" i="4"/>
  <c r="H20" i="4"/>
  <c r="I20" i="4"/>
  <c r="J20" i="4"/>
  <c r="K20" i="4"/>
  <c r="L20" i="4"/>
  <c r="M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BW20" i="4"/>
  <c r="BX20" i="4"/>
  <c r="BY20" i="4"/>
  <c r="BZ20" i="4"/>
  <c r="CA20" i="4"/>
  <c r="CB20" i="4"/>
  <c r="CC20" i="4"/>
  <c r="CD20" i="4"/>
  <c r="CE20" i="4"/>
  <c r="CF20" i="4"/>
  <c r="CG20" i="4"/>
  <c r="CH20" i="4"/>
  <c r="CI20" i="4"/>
  <c r="CJ20" i="4"/>
  <c r="CK20" i="4"/>
  <c r="CL20" i="4"/>
  <c r="CM20" i="4"/>
  <c r="CN20" i="4"/>
  <c r="CO20" i="4"/>
  <c r="CP20" i="4"/>
  <c r="CQ20" i="4"/>
  <c r="CR20" i="4"/>
  <c r="CS20" i="4"/>
  <c r="CT20" i="4"/>
  <c r="CU20" i="4"/>
  <c r="CV20" i="4"/>
  <c r="CW20" i="4"/>
  <c r="CX20" i="4"/>
  <c r="CY20" i="4"/>
  <c r="CZ20" i="4"/>
  <c r="DA20" i="4"/>
  <c r="DB20" i="4"/>
  <c r="DC20" i="4"/>
  <c r="DD20" i="4"/>
  <c r="DE20" i="4"/>
  <c r="DF20" i="4"/>
  <c r="DG20" i="4"/>
  <c r="DH20" i="4"/>
  <c r="DI20" i="4"/>
  <c r="DJ20" i="4"/>
  <c r="DK20" i="4"/>
  <c r="DL20" i="4"/>
  <c r="DM20" i="4"/>
  <c r="DN20" i="4"/>
  <c r="DO20" i="4"/>
  <c r="DP20" i="4"/>
  <c r="DR20" i="4"/>
  <c r="DS20" i="4"/>
  <c r="DT20" i="4"/>
  <c r="DU20" i="4"/>
  <c r="DV20" i="4"/>
  <c r="DW20" i="4"/>
  <c r="DX20" i="4"/>
  <c r="DY20" i="4"/>
  <c r="DZ20" i="4"/>
  <c r="EA20" i="4"/>
  <c r="EB20" i="4"/>
  <c r="EC20" i="4"/>
  <c r="ED20" i="4"/>
  <c r="EE20" i="4"/>
  <c r="EF20" i="4"/>
  <c r="EG20" i="4"/>
  <c r="EH20" i="4"/>
  <c r="EI20" i="4"/>
  <c r="EJ20" i="4"/>
  <c r="EK20" i="4"/>
  <c r="EL20" i="4"/>
  <c r="EM20" i="4"/>
  <c r="EN20" i="4"/>
  <c r="EO20" i="4"/>
  <c r="EP20" i="4"/>
  <c r="EQ20" i="4"/>
  <c r="ER20" i="4"/>
  <c r="ES20" i="4"/>
  <c r="ET20" i="4"/>
  <c r="EU20" i="4"/>
  <c r="EV20" i="4"/>
  <c r="EW20" i="4"/>
  <c r="EX20" i="4"/>
  <c r="EY20" i="4"/>
  <c r="EZ20" i="4"/>
  <c r="FA20" i="4"/>
  <c r="FB20" i="4"/>
  <c r="FC20" i="4"/>
  <c r="FD20" i="4"/>
  <c r="FE20" i="4"/>
  <c r="FF20" i="4"/>
  <c r="FG20" i="4"/>
  <c r="FH20" i="4"/>
  <c r="FI20" i="4"/>
  <c r="FJ20" i="4"/>
  <c r="FK20" i="4"/>
  <c r="FL20" i="4"/>
  <c r="FM20" i="4"/>
  <c r="FN20" i="4"/>
  <c r="FO20" i="4"/>
  <c r="FP20" i="4"/>
  <c r="FQ20" i="4"/>
  <c r="FR20" i="4"/>
  <c r="FS20" i="4"/>
  <c r="FT20" i="4"/>
  <c r="FU20" i="4"/>
  <c r="FV20" i="4"/>
  <c r="FW20" i="4"/>
  <c r="FX20" i="4"/>
  <c r="FY20" i="4"/>
  <c r="FZ20" i="4"/>
  <c r="GA20" i="4"/>
  <c r="GB20" i="4"/>
  <c r="GC20" i="4"/>
  <c r="GD20" i="4"/>
  <c r="GE20" i="4"/>
  <c r="GF20" i="4"/>
  <c r="GG20" i="4"/>
  <c r="GH20" i="4"/>
  <c r="GI20" i="4"/>
  <c r="GJ20" i="4"/>
  <c r="GK20" i="4"/>
  <c r="GL20" i="4"/>
  <c r="GM20" i="4"/>
  <c r="GN20" i="4"/>
  <c r="GO20" i="4"/>
  <c r="GP20" i="4"/>
  <c r="GQ20" i="4"/>
  <c r="GR20" i="4"/>
  <c r="GS20" i="4"/>
  <c r="GT20"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HZ20" i="4"/>
  <c r="IA20" i="4"/>
  <c r="IB20" i="4"/>
  <c r="IC20" i="4"/>
  <c r="ID20" i="4"/>
  <c r="IE20" i="4"/>
  <c r="IF20" i="4"/>
  <c r="IG20" i="4"/>
  <c r="IH20" i="4"/>
  <c r="II20" i="4"/>
  <c r="IJ20" i="4"/>
  <c r="IK20" i="4"/>
  <c r="IL20" i="4"/>
  <c r="IM20" i="4"/>
  <c r="IN20" i="4"/>
  <c r="IO20" i="4"/>
  <c r="IP20" i="4"/>
  <c r="IQ20" i="4"/>
  <c r="IR20" i="4"/>
  <c r="IS20" i="4"/>
  <c r="IT20" i="4"/>
  <c r="IU20" i="4"/>
  <c r="IV20" i="4"/>
  <c r="IW20" i="4"/>
  <c r="IX20" i="4"/>
  <c r="IY20" i="4"/>
  <c r="IZ20" i="4"/>
  <c r="JA20" i="4"/>
  <c r="JB20" i="4"/>
  <c r="JC20" i="4"/>
  <c r="JD20" i="4"/>
  <c r="JE20" i="4"/>
  <c r="JF20" i="4"/>
  <c r="JG20" i="4"/>
  <c r="JH20" i="4"/>
  <c r="JI20" i="4"/>
  <c r="JJ20" i="4"/>
  <c r="JK20" i="4"/>
  <c r="JL20" i="4"/>
  <c r="JM20" i="4"/>
  <c r="JN20" i="4"/>
  <c r="JO20" i="4"/>
  <c r="JP20" i="4"/>
  <c r="JQ20" i="4"/>
  <c r="JR20" i="4"/>
  <c r="JS20" i="4"/>
  <c r="JT20" i="4"/>
  <c r="JU20" i="4"/>
  <c r="JV20" i="4"/>
  <c r="JW20" i="4"/>
  <c r="JX20" i="4"/>
  <c r="JY20" i="4"/>
  <c r="JZ20" i="4"/>
  <c r="KA20" i="4"/>
  <c r="KB20" i="4"/>
  <c r="KC20" i="4"/>
  <c r="KD20" i="4"/>
  <c r="KE20" i="4"/>
  <c r="KF20" i="4"/>
  <c r="KG20" i="4"/>
  <c r="KH20" i="4"/>
  <c r="KI20" i="4"/>
  <c r="KJ20" i="4"/>
  <c r="KK20" i="4"/>
  <c r="KL20" i="4"/>
  <c r="KM20" i="4"/>
  <c r="KN20" i="4"/>
  <c r="KO20" i="4"/>
  <c r="KP20" i="4"/>
  <c r="KQ20" i="4"/>
  <c r="KR20" i="4"/>
  <c r="KS20" i="4"/>
  <c r="KT20" i="4"/>
  <c r="KU20" i="4"/>
  <c r="KV20" i="4"/>
  <c r="KW20" i="4"/>
  <c r="KX20" i="4"/>
  <c r="KY20" i="4"/>
  <c r="KZ20" i="4"/>
  <c r="LA20" i="4"/>
  <c r="LB20" i="4"/>
  <c r="LC20" i="4"/>
  <c r="LD20" i="4"/>
  <c r="LE20" i="4"/>
  <c r="LF20" i="4"/>
  <c r="LG20" i="4"/>
  <c r="LH20" i="4"/>
  <c r="LI20" i="4"/>
  <c r="LJ20" i="4"/>
  <c r="LK20" i="4"/>
  <c r="LL20" i="4"/>
  <c r="LM20" i="4"/>
  <c r="LN20" i="4"/>
  <c r="LO20" i="4"/>
  <c r="LP20" i="4"/>
  <c r="LQ20" i="4"/>
  <c r="LR20" i="4"/>
  <c r="LS20" i="4"/>
  <c r="LT20" i="4"/>
  <c r="LU20" i="4"/>
  <c r="LV20" i="4"/>
  <c r="LW20" i="4"/>
  <c r="LX20" i="4"/>
  <c r="LY20" i="4"/>
  <c r="C19" i="4"/>
  <c r="D19" i="4"/>
  <c r="E19" i="4"/>
  <c r="F19" i="4"/>
  <c r="G19" i="4"/>
  <c r="H19" i="4"/>
  <c r="I19" i="4"/>
  <c r="J19" i="4"/>
  <c r="K19" i="4"/>
  <c r="L19" i="4"/>
  <c r="M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Y19" i="4"/>
  <c r="BZ19" i="4"/>
  <c r="CA19" i="4"/>
  <c r="CB19" i="4"/>
  <c r="CC19" i="4"/>
  <c r="CD19" i="4"/>
  <c r="CE19" i="4"/>
  <c r="CF19" i="4"/>
  <c r="CG19" i="4"/>
  <c r="CH19" i="4"/>
  <c r="CI19" i="4"/>
  <c r="CJ19" i="4"/>
  <c r="CK19" i="4"/>
  <c r="CL19" i="4"/>
  <c r="CM19" i="4"/>
  <c r="CN19" i="4"/>
  <c r="CO19" i="4"/>
  <c r="CP19" i="4"/>
  <c r="CQ19" i="4"/>
  <c r="CR19" i="4"/>
  <c r="CS19" i="4"/>
  <c r="CT19" i="4"/>
  <c r="CU19" i="4"/>
  <c r="CV19" i="4"/>
  <c r="CW19" i="4"/>
  <c r="CX19" i="4"/>
  <c r="CY19" i="4"/>
  <c r="CZ19" i="4"/>
  <c r="DA19" i="4"/>
  <c r="DB19" i="4"/>
  <c r="DC19" i="4"/>
  <c r="DD19" i="4"/>
  <c r="DE19" i="4"/>
  <c r="DF19" i="4"/>
  <c r="DG19" i="4"/>
  <c r="DH19" i="4"/>
  <c r="DI19" i="4"/>
  <c r="DJ19" i="4"/>
  <c r="DK19" i="4"/>
  <c r="DL19" i="4"/>
  <c r="DM19" i="4"/>
  <c r="DN19" i="4"/>
  <c r="DO19" i="4"/>
  <c r="DP19" i="4"/>
  <c r="DQ19" i="4"/>
  <c r="DR19" i="4"/>
  <c r="DS19" i="4"/>
  <c r="DT19" i="4"/>
  <c r="DU19" i="4"/>
  <c r="DV19" i="4"/>
  <c r="DW19" i="4"/>
  <c r="DX19" i="4"/>
  <c r="DY19" i="4"/>
  <c r="DZ19" i="4"/>
  <c r="EA19" i="4"/>
  <c r="EB19" i="4"/>
  <c r="EC19" i="4"/>
  <c r="ED19" i="4"/>
  <c r="EE19" i="4"/>
  <c r="EF19" i="4"/>
  <c r="EG19" i="4"/>
  <c r="EH19" i="4"/>
  <c r="EI19" i="4"/>
  <c r="EJ19" i="4"/>
  <c r="EK19" i="4"/>
  <c r="EL19" i="4"/>
  <c r="EM19" i="4"/>
  <c r="EN19" i="4"/>
  <c r="EO19" i="4"/>
  <c r="EP19" i="4"/>
  <c r="EQ19" i="4"/>
  <c r="ER19" i="4"/>
  <c r="ES19" i="4"/>
  <c r="ET19" i="4"/>
  <c r="EU19" i="4"/>
  <c r="EV19" i="4"/>
  <c r="EW19" i="4"/>
  <c r="EX19" i="4"/>
  <c r="EY19" i="4"/>
  <c r="EZ19" i="4"/>
  <c r="FA19" i="4"/>
  <c r="FB19" i="4"/>
  <c r="FC19" i="4"/>
  <c r="FD19" i="4"/>
  <c r="FE19" i="4"/>
  <c r="FF19" i="4"/>
  <c r="FG19" i="4"/>
  <c r="FH19" i="4"/>
  <c r="FI19" i="4"/>
  <c r="FJ19" i="4"/>
  <c r="FK19" i="4"/>
  <c r="FL19" i="4"/>
  <c r="FM19" i="4"/>
  <c r="FN19" i="4"/>
  <c r="FO19" i="4"/>
  <c r="FP19" i="4"/>
  <c r="FQ19" i="4"/>
  <c r="FR19" i="4"/>
  <c r="FS19" i="4"/>
  <c r="FT19" i="4"/>
  <c r="FU19" i="4"/>
  <c r="FV19" i="4"/>
  <c r="FW19" i="4"/>
  <c r="FX19" i="4"/>
  <c r="FY19" i="4"/>
  <c r="FZ19" i="4"/>
  <c r="GA19" i="4"/>
  <c r="GB19" i="4"/>
  <c r="GC19" i="4"/>
  <c r="GD19" i="4"/>
  <c r="GE19" i="4"/>
  <c r="GF19" i="4"/>
  <c r="GG19" i="4"/>
  <c r="GH19" i="4"/>
  <c r="GI19" i="4"/>
  <c r="GJ19" i="4"/>
  <c r="GK19" i="4"/>
  <c r="GL19" i="4"/>
  <c r="GM19" i="4"/>
  <c r="GN19" i="4"/>
  <c r="GO19" i="4"/>
  <c r="GP19" i="4"/>
  <c r="GQ19" i="4"/>
  <c r="GR19" i="4"/>
  <c r="GS19" i="4"/>
  <c r="GT19"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HZ19" i="4"/>
  <c r="IA19" i="4"/>
  <c r="IB19" i="4"/>
  <c r="IC19" i="4"/>
  <c r="ID19" i="4"/>
  <c r="IE19" i="4"/>
  <c r="IF19" i="4"/>
  <c r="IG19" i="4"/>
  <c r="IH19" i="4"/>
  <c r="II19" i="4"/>
  <c r="IJ19" i="4"/>
  <c r="IK19" i="4"/>
  <c r="IL19" i="4"/>
  <c r="IM19" i="4"/>
  <c r="IN19" i="4"/>
  <c r="IO19" i="4"/>
  <c r="IP19" i="4"/>
  <c r="IQ19" i="4"/>
  <c r="IR19" i="4"/>
  <c r="IS19" i="4"/>
  <c r="IT19" i="4"/>
  <c r="IU19" i="4"/>
  <c r="IV19" i="4"/>
  <c r="IW19" i="4"/>
  <c r="IX19" i="4"/>
  <c r="IY19" i="4"/>
  <c r="IZ19" i="4"/>
  <c r="JA19" i="4"/>
  <c r="JB19" i="4"/>
  <c r="JC19" i="4"/>
  <c r="JD19" i="4"/>
  <c r="JE19" i="4"/>
  <c r="JF19" i="4"/>
  <c r="JG19" i="4"/>
  <c r="JH19" i="4"/>
  <c r="JI19" i="4"/>
  <c r="JJ19" i="4"/>
  <c r="JK19" i="4"/>
  <c r="JL19" i="4"/>
  <c r="JM19" i="4"/>
  <c r="JN19" i="4"/>
  <c r="JO19" i="4"/>
  <c r="JP19" i="4"/>
  <c r="JQ19" i="4"/>
  <c r="JR19" i="4"/>
  <c r="JS19" i="4"/>
  <c r="JT19" i="4"/>
  <c r="JU19" i="4"/>
  <c r="JV19" i="4"/>
  <c r="JW19" i="4"/>
  <c r="JX19" i="4"/>
  <c r="JY19" i="4"/>
  <c r="JZ19" i="4"/>
  <c r="KA19" i="4"/>
  <c r="KB19" i="4"/>
  <c r="KC19" i="4"/>
  <c r="KD19" i="4"/>
  <c r="KE19" i="4"/>
  <c r="KF19" i="4"/>
  <c r="KG19" i="4"/>
  <c r="KH19" i="4"/>
  <c r="KI19" i="4"/>
  <c r="KJ19" i="4"/>
  <c r="KK19" i="4"/>
  <c r="KL19" i="4"/>
  <c r="KM19" i="4"/>
  <c r="KN19" i="4"/>
  <c r="KO19" i="4"/>
  <c r="KP19" i="4"/>
  <c r="KQ19" i="4"/>
  <c r="KR19" i="4"/>
  <c r="KS19" i="4"/>
  <c r="KT19" i="4"/>
  <c r="KU19" i="4"/>
  <c r="KV19" i="4"/>
  <c r="KW19" i="4"/>
  <c r="KX19" i="4"/>
  <c r="KY19" i="4"/>
  <c r="KZ19" i="4"/>
  <c r="LA19" i="4"/>
  <c r="LB19" i="4"/>
  <c r="LC19" i="4"/>
  <c r="LD19" i="4"/>
  <c r="LE19" i="4"/>
  <c r="LF19" i="4"/>
  <c r="LG19" i="4"/>
  <c r="LH19" i="4"/>
  <c r="LI19" i="4"/>
  <c r="LJ19" i="4"/>
  <c r="LK19" i="4"/>
  <c r="LL19" i="4"/>
  <c r="LM19" i="4"/>
  <c r="LN19" i="4"/>
  <c r="LO19" i="4"/>
  <c r="LP19" i="4"/>
  <c r="LQ19" i="4"/>
  <c r="LR19" i="4"/>
  <c r="LS19" i="4"/>
  <c r="LT19" i="4"/>
  <c r="LU19" i="4"/>
  <c r="LV19" i="4"/>
  <c r="LW19" i="4"/>
  <c r="LX19" i="4"/>
  <c r="LY19" i="4"/>
  <c r="B19" i="4"/>
  <c r="C18" i="4"/>
  <c r="D18" i="4"/>
  <c r="E18" i="4"/>
  <c r="F18" i="4"/>
  <c r="G18" i="4"/>
  <c r="H18" i="4"/>
  <c r="I18" i="4"/>
  <c r="J18" i="4"/>
  <c r="K18" i="4"/>
  <c r="L18" i="4"/>
  <c r="M18" i="4"/>
  <c r="N18" i="4"/>
  <c r="O18" i="4"/>
  <c r="P18" i="4"/>
  <c r="Q18" i="4"/>
  <c r="R18" i="4"/>
  <c r="S18" i="4"/>
  <c r="T18"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BF18" i="4"/>
  <c r="BG18" i="4"/>
  <c r="BH18" i="4"/>
  <c r="BI18" i="4"/>
  <c r="BJ18" i="4"/>
  <c r="BK18" i="4"/>
  <c r="BL18" i="4"/>
  <c r="BM18" i="4"/>
  <c r="BN18" i="4"/>
  <c r="BO18" i="4"/>
  <c r="BP18" i="4"/>
  <c r="BQ18" i="4"/>
  <c r="BR18" i="4"/>
  <c r="BS18" i="4"/>
  <c r="BT18" i="4"/>
  <c r="BU18" i="4"/>
  <c r="BV18" i="4"/>
  <c r="BW18" i="4"/>
  <c r="BX18" i="4"/>
  <c r="BY18" i="4"/>
  <c r="BZ18" i="4"/>
  <c r="CA18" i="4"/>
  <c r="CB18" i="4"/>
  <c r="CC18" i="4"/>
  <c r="CD18" i="4"/>
  <c r="CE18" i="4"/>
  <c r="CF18" i="4"/>
  <c r="CG18" i="4"/>
  <c r="CH18" i="4"/>
  <c r="CI18" i="4"/>
  <c r="CJ18" i="4"/>
  <c r="CK18" i="4"/>
  <c r="CL18" i="4"/>
  <c r="CM18" i="4"/>
  <c r="CN18" i="4"/>
  <c r="CO18" i="4"/>
  <c r="CP18" i="4"/>
  <c r="CQ18" i="4"/>
  <c r="CR18" i="4"/>
  <c r="CS18" i="4"/>
  <c r="CT18" i="4"/>
  <c r="CU18" i="4"/>
  <c r="CV18" i="4"/>
  <c r="CW18" i="4"/>
  <c r="CX18" i="4"/>
  <c r="CY18" i="4"/>
  <c r="CZ18" i="4"/>
  <c r="DA18" i="4"/>
  <c r="DB18" i="4"/>
  <c r="DC18" i="4"/>
  <c r="DD18" i="4"/>
  <c r="DE18" i="4"/>
  <c r="DF18" i="4"/>
  <c r="DG18" i="4"/>
  <c r="DH18" i="4"/>
  <c r="DI18" i="4"/>
  <c r="DJ18" i="4"/>
  <c r="DK18" i="4"/>
  <c r="DL18" i="4"/>
  <c r="DM18" i="4"/>
  <c r="DN18" i="4"/>
  <c r="DO18" i="4"/>
  <c r="DP18" i="4"/>
  <c r="DQ18" i="4"/>
  <c r="DR18" i="4"/>
  <c r="DS18" i="4"/>
  <c r="DT18" i="4"/>
  <c r="DU18" i="4"/>
  <c r="DV18" i="4"/>
  <c r="DW18" i="4"/>
  <c r="DX18" i="4"/>
  <c r="DY18" i="4"/>
  <c r="DZ18" i="4"/>
  <c r="EA18" i="4"/>
  <c r="EB18" i="4"/>
  <c r="EC18" i="4"/>
  <c r="ED18" i="4"/>
  <c r="EE18" i="4"/>
  <c r="EF18" i="4"/>
  <c r="EG18" i="4"/>
  <c r="EH18" i="4"/>
  <c r="EI18" i="4"/>
  <c r="EJ18" i="4"/>
  <c r="EK18" i="4"/>
  <c r="EL18" i="4"/>
  <c r="EM18" i="4"/>
  <c r="EN18" i="4"/>
  <c r="EO18" i="4"/>
  <c r="EP18" i="4"/>
  <c r="EQ18" i="4"/>
  <c r="ER18" i="4"/>
  <c r="ES18" i="4"/>
  <c r="ET18" i="4"/>
  <c r="EU18" i="4"/>
  <c r="EV18" i="4"/>
  <c r="EW18" i="4"/>
  <c r="EX18" i="4"/>
  <c r="EY18" i="4"/>
  <c r="EZ18" i="4"/>
  <c r="FA18" i="4"/>
  <c r="FB18" i="4"/>
  <c r="FC18" i="4"/>
  <c r="FD18" i="4"/>
  <c r="FG18" i="4"/>
  <c r="FH18" i="4"/>
  <c r="FI18" i="4"/>
  <c r="FJ18" i="4"/>
  <c r="FK18" i="4"/>
  <c r="FL18" i="4"/>
  <c r="FM18" i="4"/>
  <c r="FN18" i="4"/>
  <c r="FO18" i="4"/>
  <c r="FP18" i="4"/>
  <c r="FQ18" i="4"/>
  <c r="FR18" i="4"/>
  <c r="FS18" i="4"/>
  <c r="FT18" i="4"/>
  <c r="FU18" i="4"/>
  <c r="FV18" i="4"/>
  <c r="FW18" i="4"/>
  <c r="FX18" i="4"/>
  <c r="FY18" i="4"/>
  <c r="FZ18" i="4"/>
  <c r="GA18" i="4"/>
  <c r="GB18" i="4"/>
  <c r="GC18" i="4"/>
  <c r="GD18" i="4"/>
  <c r="GE18" i="4"/>
  <c r="GF18" i="4"/>
  <c r="GG18" i="4"/>
  <c r="GH18" i="4"/>
  <c r="GI18" i="4"/>
  <c r="GJ18" i="4"/>
  <c r="GK18" i="4"/>
  <c r="GL18" i="4"/>
  <c r="GM18" i="4"/>
  <c r="GN18" i="4"/>
  <c r="GO18" i="4"/>
  <c r="GP18" i="4"/>
  <c r="GQ18" i="4"/>
  <c r="GR18" i="4"/>
  <c r="GS18" i="4"/>
  <c r="GT18"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HZ18" i="4"/>
  <c r="IA18" i="4"/>
  <c r="IB18" i="4"/>
  <c r="IC18" i="4"/>
  <c r="ID18" i="4"/>
  <c r="IE18" i="4"/>
  <c r="IF18" i="4"/>
  <c r="IG18" i="4"/>
  <c r="IH18" i="4"/>
  <c r="II18" i="4"/>
  <c r="IJ18" i="4"/>
  <c r="IK18" i="4"/>
  <c r="IL18" i="4"/>
  <c r="IM18" i="4"/>
  <c r="IN18" i="4"/>
  <c r="IO18" i="4"/>
  <c r="IP18" i="4"/>
  <c r="IQ18" i="4"/>
  <c r="IR18" i="4"/>
  <c r="IS18" i="4"/>
  <c r="IT18" i="4"/>
  <c r="IU18" i="4"/>
  <c r="IV18" i="4"/>
  <c r="IW18" i="4"/>
  <c r="IX18" i="4"/>
  <c r="IY18" i="4"/>
  <c r="IZ18" i="4"/>
  <c r="JA18" i="4"/>
  <c r="JB18" i="4"/>
  <c r="JC18" i="4"/>
  <c r="JD18" i="4"/>
  <c r="JE18" i="4"/>
  <c r="JF18" i="4"/>
  <c r="JG18" i="4"/>
  <c r="JH18" i="4"/>
  <c r="JI18" i="4"/>
  <c r="JJ18" i="4"/>
  <c r="JK18" i="4"/>
  <c r="JL18" i="4"/>
  <c r="JM18" i="4"/>
  <c r="JN18" i="4"/>
  <c r="JO18" i="4"/>
  <c r="JP18" i="4"/>
  <c r="JQ18" i="4"/>
  <c r="JR18" i="4"/>
  <c r="JS18" i="4"/>
  <c r="JT18" i="4"/>
  <c r="JU18" i="4"/>
  <c r="JV18" i="4"/>
  <c r="JW18" i="4"/>
  <c r="JX18" i="4"/>
  <c r="JY18" i="4"/>
  <c r="JZ18" i="4"/>
  <c r="KA18" i="4"/>
  <c r="KB18" i="4"/>
  <c r="KC18" i="4"/>
  <c r="KD18" i="4"/>
  <c r="KE18" i="4"/>
  <c r="KF18" i="4"/>
  <c r="KG18" i="4"/>
  <c r="KH18" i="4"/>
  <c r="KI18" i="4"/>
  <c r="KJ18" i="4"/>
  <c r="KK18" i="4"/>
  <c r="KL18" i="4"/>
  <c r="KM18" i="4"/>
  <c r="KN18" i="4"/>
  <c r="KO18" i="4"/>
  <c r="KP18" i="4"/>
  <c r="KQ18" i="4"/>
  <c r="KR18" i="4"/>
  <c r="KS18" i="4"/>
  <c r="KT18" i="4"/>
  <c r="KU18" i="4"/>
  <c r="KV18" i="4"/>
  <c r="KW18" i="4"/>
  <c r="KX18" i="4"/>
  <c r="KY18" i="4"/>
  <c r="KZ18" i="4"/>
  <c r="LA18" i="4"/>
  <c r="LB18" i="4"/>
  <c r="LC18" i="4"/>
  <c r="LD18" i="4"/>
  <c r="LE18" i="4"/>
  <c r="LF18" i="4"/>
  <c r="LG18" i="4"/>
  <c r="LH18" i="4"/>
  <c r="LI18" i="4"/>
  <c r="LJ18" i="4"/>
  <c r="LK18" i="4"/>
  <c r="LL18" i="4"/>
  <c r="LM18" i="4"/>
  <c r="LN18" i="4"/>
  <c r="LO18" i="4"/>
  <c r="LP18" i="4"/>
  <c r="LQ18" i="4"/>
  <c r="LR18" i="4"/>
  <c r="LS18" i="4"/>
  <c r="LT18" i="4"/>
  <c r="LU18" i="4"/>
  <c r="LV18" i="4"/>
  <c r="LW18" i="4"/>
  <c r="LX18" i="4"/>
  <c r="LY18" i="4"/>
  <c r="B18" i="4"/>
  <c r="B10" i="4"/>
  <c r="B11" i="4"/>
  <c r="G45" i="31"/>
  <c r="E45" i="31"/>
  <c r="E28" i="31" s="1"/>
  <c r="D32" i="31"/>
  <c r="D11" i="31"/>
  <c r="D51" i="31"/>
  <c r="C45" i="31"/>
  <c r="C28" i="31" s="1"/>
  <c r="R4" i="54"/>
  <c r="T15" i="54" s="1"/>
  <c r="NA1" i="1"/>
  <c r="MZ1" i="1"/>
  <c r="MY1" i="1"/>
  <c r="MX1" i="1"/>
  <c r="MW1" i="1"/>
  <c r="MV1" i="1"/>
  <c r="MU1" i="1"/>
  <c r="MT1" i="1"/>
  <c r="MS1" i="1"/>
  <c r="MR1" i="1"/>
  <c r="MQ1" i="1"/>
  <c r="MP1" i="1"/>
  <c r="MO1" i="1"/>
  <c r="MN1" i="1"/>
  <c r="MM1" i="1"/>
  <c r="ML1" i="1"/>
  <c r="MK1" i="1"/>
  <c r="MJ1" i="1"/>
  <c r="MI1" i="1"/>
  <c r="MH1" i="1"/>
  <c r="MG1" i="1"/>
  <c r="MF1" i="1"/>
  <c r="ME1" i="1"/>
  <c r="MD1" i="1"/>
  <c r="MC1" i="1"/>
  <c r="MB1" i="1"/>
  <c r="MA1" i="1"/>
  <c r="LZ1" i="1"/>
  <c r="LY1" i="1"/>
  <c r="LX1" i="1"/>
  <c r="LW1" i="1"/>
  <c r="LV1" i="1"/>
  <c r="LU1" i="1"/>
  <c r="LT1" i="1"/>
  <c r="LS1" i="1"/>
  <c r="LR1" i="1"/>
  <c r="LQ1" i="1"/>
  <c r="LP1" i="1"/>
  <c r="LO1" i="1"/>
  <c r="LN1" i="1"/>
  <c r="LM1" i="1"/>
  <c r="LL1" i="1"/>
  <c r="LK1" i="1"/>
  <c r="LJ1" i="1"/>
  <c r="LI1" i="1"/>
  <c r="LH1" i="1"/>
  <c r="LG1" i="1"/>
  <c r="LF1" i="1"/>
  <c r="LE1" i="1"/>
  <c r="LD1" i="1"/>
  <c r="LC1" i="1"/>
  <c r="LB1" i="1"/>
  <c r="LA1" i="1"/>
  <c r="KZ1" i="1"/>
  <c r="KY1" i="1"/>
  <c r="KX1" i="1"/>
  <c r="KW1" i="1"/>
  <c r="KV1" i="1"/>
  <c r="KU1" i="1"/>
  <c r="KT1" i="1"/>
  <c r="KS1" i="1"/>
  <c r="KR1" i="1"/>
  <c r="KQ1" i="1"/>
  <c r="KP1" i="1"/>
  <c r="KO1" i="1"/>
  <c r="KN1" i="1"/>
  <c r="KM1" i="1"/>
  <c r="KL1" i="1"/>
  <c r="KK1" i="1"/>
  <c r="KJ1" i="1"/>
  <c r="KI1" i="1"/>
  <c r="KH1" i="1"/>
  <c r="KG1" i="1"/>
  <c r="KF1" i="1"/>
  <c r="KE1" i="1"/>
  <c r="KD1" i="1"/>
  <c r="KC1" i="1"/>
  <c r="KB1" i="1"/>
  <c r="KA1" i="1"/>
  <c r="JZ1" i="1"/>
  <c r="JY1" i="1"/>
  <c r="JX1" i="1"/>
  <c r="JW1" i="1"/>
  <c r="JV1" i="1"/>
  <c r="JU1" i="1"/>
  <c r="JT1" i="1"/>
  <c r="JS1" i="1"/>
  <c r="JR1" i="1"/>
  <c r="JQ1" i="1"/>
  <c r="JP1" i="1"/>
  <c r="JO1" i="1"/>
  <c r="JN1" i="1"/>
  <c r="JM1" i="1"/>
  <c r="JL1" i="1"/>
  <c r="JK1" i="1"/>
  <c r="JJ1" i="1"/>
  <c r="JI1" i="1"/>
  <c r="JH1" i="1"/>
  <c r="JG1" i="1"/>
  <c r="JF1" i="1"/>
  <c r="JE1" i="1"/>
  <c r="JD1" i="1"/>
  <c r="JC1" i="1"/>
  <c r="JB1" i="1"/>
  <c r="JA1" i="1"/>
  <c r="IZ1" i="1"/>
  <c r="IY1" i="1"/>
  <c r="IX1" i="1"/>
  <c r="IW1" i="1"/>
  <c r="IV1" i="1"/>
  <c r="IU1" i="1"/>
  <c r="IT1" i="1"/>
  <c r="IS1" i="1"/>
  <c r="IR1" i="1"/>
  <c r="IQ1" i="1"/>
  <c r="IP1" i="1"/>
  <c r="IO1" i="1"/>
  <c r="IN1" i="1"/>
  <c r="IM1" i="1"/>
  <c r="IL1" i="1"/>
  <c r="IK1" i="1"/>
  <c r="IJ1" i="1"/>
  <c r="II1" i="1"/>
  <c r="IH1" i="1"/>
  <c r="IG1" i="1"/>
  <c r="IF1" i="1"/>
  <c r="IE1" i="1"/>
  <c r="ID1" i="1"/>
  <c r="IC1" i="1"/>
  <c r="IB1" i="1"/>
  <c r="IA1" i="1"/>
  <c r="HZ1" i="1"/>
  <c r="HY1" i="1"/>
  <c r="HX1" i="1"/>
  <c r="HW1" i="1"/>
  <c r="HV1" i="1"/>
  <c r="HU1" i="1"/>
  <c r="HT1" i="1"/>
  <c r="HS1" i="1"/>
  <c r="HR1" i="1"/>
  <c r="HQ1" i="1"/>
  <c r="HP1" i="1"/>
  <c r="HO1" i="1"/>
  <c r="HN1" i="1"/>
  <c r="HM1" i="1"/>
  <c r="HL1" i="1"/>
  <c r="HK1" i="1"/>
  <c r="HJ1" i="1"/>
  <c r="HI1" i="1"/>
  <c r="HH1" i="1"/>
  <c r="HG1" i="1"/>
  <c r="HF1" i="1"/>
  <c r="HE1" i="1"/>
  <c r="HD1" i="1"/>
  <c r="HC1" i="1"/>
  <c r="HB1" i="1"/>
  <c r="HA1" i="1"/>
  <c r="GZ1" i="1"/>
  <c r="GY1" i="1"/>
  <c r="GX1" i="1"/>
  <c r="GW1" i="1"/>
  <c r="GV1" i="1"/>
  <c r="GU1" i="1"/>
  <c r="GT1" i="1"/>
  <c r="GS1" i="1"/>
  <c r="GR1" i="1"/>
  <c r="GQ1" i="1"/>
  <c r="GP1" i="1"/>
  <c r="GO1" i="1"/>
  <c r="GN1" i="1"/>
  <c r="GM1" i="1"/>
  <c r="GL1" i="1"/>
  <c r="GK1" i="1"/>
  <c r="GJ1" i="1"/>
  <c r="GI1" i="1"/>
  <c r="GH1" i="1"/>
  <c r="GG1" i="1"/>
  <c r="GF1" i="1"/>
  <c r="GE1" i="1"/>
  <c r="GD1" i="1"/>
  <c r="GC1" i="1"/>
  <c r="GB1" i="1"/>
  <c r="GA1" i="1"/>
  <c r="FZ1" i="1"/>
  <c r="FY1" i="1"/>
  <c r="FX1" i="1"/>
  <c r="FW1" i="1"/>
  <c r="FV1" i="1"/>
  <c r="FU1" i="1"/>
  <c r="FT1" i="1"/>
  <c r="FS1" i="1"/>
  <c r="FR1" i="1"/>
  <c r="FQ1" i="1"/>
  <c r="FP1" i="1"/>
  <c r="FO1" i="1"/>
  <c r="FN1" i="1"/>
  <c r="FM1" i="1"/>
  <c r="FL1" i="1"/>
  <c r="FK1" i="1"/>
  <c r="FJ1" i="1"/>
  <c r="FI1" i="1"/>
  <c r="FH1" i="1"/>
  <c r="FG1" i="1"/>
  <c r="FF1" i="1"/>
  <c r="FE1" i="1"/>
  <c r="FD1" i="1"/>
  <c r="FC1" i="1"/>
  <c r="FB1" i="1"/>
  <c r="FA1" i="1"/>
  <c r="EZ1" i="1"/>
  <c r="EY1" i="1"/>
  <c r="EX1" i="1"/>
  <c r="EW1" i="1"/>
  <c r="EV1" i="1"/>
  <c r="EU1" i="1"/>
  <c r="ET1" i="1"/>
  <c r="ES1" i="1"/>
  <c r="ER1" i="1"/>
  <c r="EQ1" i="1"/>
  <c r="EP1" i="1"/>
  <c r="EO1" i="1"/>
  <c r="EN1" i="1"/>
  <c r="EM1" i="1"/>
  <c r="EL1" i="1"/>
  <c r="EK1" i="1"/>
  <c r="EJ1" i="1"/>
  <c r="EI1" i="1"/>
  <c r="EH1" i="1"/>
  <c r="EG1" i="1"/>
  <c r="EF1" i="1"/>
  <c r="EE1" i="1"/>
  <c r="ED1" i="1"/>
  <c r="EC1" i="1"/>
  <c r="EB1" i="1"/>
  <c r="EA1" i="1"/>
  <c r="DZ1" i="1"/>
  <c r="DY1" i="1"/>
  <c r="DX1" i="1"/>
  <c r="DW1" i="1"/>
  <c r="DV1" i="1"/>
  <c r="DU1" i="1"/>
  <c r="DT1" i="1"/>
  <c r="DS1" i="1"/>
  <c r="DR1" i="1"/>
  <c r="DQ1" i="1"/>
  <c r="DP1" i="1"/>
  <c r="DO1" i="1"/>
  <c r="DN1" i="1"/>
  <c r="DM1" i="1"/>
  <c r="DL1" i="1"/>
  <c r="DK1" i="1"/>
  <c r="DJ1" i="1"/>
  <c r="DI1" i="1"/>
  <c r="DH1" i="1"/>
  <c r="DG1" i="1"/>
  <c r="DF1" i="1"/>
  <c r="DE1" i="1"/>
  <c r="DD1" i="1"/>
  <c r="DC1" i="1"/>
  <c r="DB1" i="1"/>
  <c r="DA1" i="1"/>
  <c r="CZ1" i="1"/>
  <c r="CY1" i="1"/>
  <c r="CX1" i="1"/>
  <c r="CW1" i="1"/>
  <c r="CV1" i="1"/>
  <c r="CU1" i="1"/>
  <c r="CT1" i="1"/>
  <c r="CS1" i="1"/>
  <c r="CR1" i="1"/>
  <c r="CQ1" i="1"/>
  <c r="CP1" i="1"/>
  <c r="CO1" i="1"/>
  <c r="CN1" i="1"/>
  <c r="CM1" i="1"/>
  <c r="CL1" i="1"/>
  <c r="CK1" i="1"/>
  <c r="CJ1" i="1"/>
  <c r="CI1" i="1"/>
  <c r="CH1" i="1"/>
  <c r="CG1" i="1"/>
  <c r="CF1" i="1"/>
  <c r="CE1" i="1"/>
  <c r="CD1" i="1"/>
  <c r="CC1" i="1"/>
  <c r="CB1" i="1"/>
  <c r="CA1" i="1"/>
  <c r="BZ1" i="1"/>
  <c r="BY1" i="1"/>
  <c r="BX1" i="1"/>
  <c r="BW1" i="1"/>
  <c r="BV1" i="1"/>
  <c r="BU1" i="1"/>
  <c r="BT1" i="1"/>
  <c r="BS1" i="1"/>
  <c r="BR1" i="1"/>
  <c r="BQ1" i="1"/>
  <c r="BP1" i="1"/>
  <c r="BO1" i="1"/>
  <c r="BN1" i="1"/>
  <c r="BM1" i="1"/>
  <c r="BL1" i="1"/>
  <c r="BK1" i="1"/>
  <c r="BJ1" i="1"/>
  <c r="BI1" i="1"/>
  <c r="BH1" i="1"/>
  <c r="BG1" i="1"/>
  <c r="BF1" i="1"/>
  <c r="BE1" i="1"/>
  <c r="BD1" i="1"/>
  <c r="BC1" i="1"/>
  <c r="BB1" i="1"/>
  <c r="BA1" i="1"/>
  <c r="AZ1" i="1"/>
  <c r="AY1" i="1"/>
  <c r="AX1" i="1"/>
  <c r="AW1" i="1"/>
  <c r="AV1" i="1"/>
  <c r="AU1" i="1"/>
  <c r="AT1" i="1"/>
  <c r="AS1"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C1" i="1"/>
  <c r="D1" i="1"/>
  <c r="E1" i="1"/>
  <c r="F1" i="1"/>
  <c r="G1" i="1"/>
  <c r="H1" i="1"/>
  <c r="I1" i="1"/>
  <c r="J1" i="1"/>
  <c r="K1" i="1"/>
  <c r="L1" i="1"/>
  <c r="M1" i="1"/>
  <c r="B1" i="1"/>
  <c r="JF35" i="6"/>
  <c r="JG35" i="6"/>
  <c r="JH35" i="6"/>
  <c r="JI35" i="6"/>
  <c r="JJ35" i="6"/>
  <c r="JK35" i="6"/>
  <c r="JL35" i="6"/>
  <c r="JM35" i="6"/>
  <c r="JN35" i="6"/>
  <c r="JO35" i="6"/>
  <c r="JP35" i="6"/>
  <c r="JQ35" i="6"/>
  <c r="JR35" i="6"/>
  <c r="JS35" i="6"/>
  <c r="JT35" i="6"/>
  <c r="JU35" i="6"/>
  <c r="JV35" i="6"/>
  <c r="JW35" i="6"/>
  <c r="JX35" i="6"/>
  <c r="JY35" i="6"/>
  <c r="JZ35" i="6"/>
  <c r="KA35" i="6"/>
  <c r="KB35" i="6"/>
  <c r="KC35" i="6"/>
  <c r="KD35" i="6"/>
  <c r="KE35" i="6"/>
  <c r="KF35" i="6"/>
  <c r="KG35" i="6"/>
  <c r="KH35" i="6"/>
  <c r="KI35" i="6"/>
  <c r="KJ35" i="6"/>
  <c r="KK35" i="6"/>
  <c r="KL35" i="6"/>
  <c r="KM35" i="6"/>
  <c r="KN35" i="6"/>
  <c r="KO35" i="6"/>
  <c r="KP35" i="6"/>
  <c r="KQ35" i="6"/>
  <c r="KR35" i="6"/>
  <c r="KS35" i="6"/>
  <c r="KT35" i="6"/>
  <c r="KU35" i="6"/>
  <c r="KV35" i="6"/>
  <c r="KW35" i="6"/>
  <c r="KX35" i="6"/>
  <c r="KY35" i="6"/>
  <c r="KZ35" i="6"/>
  <c r="LA35" i="6"/>
  <c r="LB35" i="6"/>
  <c r="LC35" i="6"/>
  <c r="LD35" i="6"/>
  <c r="LE35" i="6"/>
  <c r="LF35" i="6"/>
  <c r="LG35" i="6"/>
  <c r="LH35" i="6"/>
  <c r="LI35" i="6"/>
  <c r="LJ35" i="6"/>
  <c r="LK35" i="6"/>
  <c r="LL35" i="6"/>
  <c r="LM35" i="6"/>
  <c r="LN35" i="6"/>
  <c r="LO35" i="6"/>
  <c r="LP35" i="6"/>
  <c r="LQ35" i="6"/>
  <c r="LR35" i="6"/>
  <c r="LS35" i="6"/>
  <c r="LT35" i="6"/>
  <c r="LU35" i="6"/>
  <c r="LV35" i="6"/>
  <c r="LW35" i="6"/>
  <c r="LX35" i="6"/>
  <c r="LY35" i="6"/>
  <c r="LZ35" i="6"/>
  <c r="MA35" i="6"/>
  <c r="MB35" i="6"/>
  <c r="MC35" i="6"/>
  <c r="MD35" i="6"/>
  <c r="ME35" i="6"/>
  <c r="MF35" i="6"/>
  <c r="MG35" i="6"/>
  <c r="MH35" i="6"/>
  <c r="MI35" i="6"/>
  <c r="MJ35" i="6"/>
  <c r="MK35" i="6"/>
  <c r="ML35" i="6"/>
  <c r="MM35" i="6"/>
  <c r="MN35" i="6"/>
  <c r="MO35" i="6"/>
  <c r="MP35" i="6"/>
  <c r="MQ35" i="6"/>
  <c r="MR35" i="6"/>
  <c r="MS35" i="6"/>
  <c r="MT35" i="6"/>
  <c r="MU35" i="6"/>
  <c r="MV35" i="6"/>
  <c r="MW35" i="6"/>
  <c r="MX35" i="6"/>
  <c r="MY35" i="6"/>
  <c r="MZ35" i="6"/>
  <c r="NA35" i="6"/>
  <c r="NB35" i="6"/>
  <c r="NC35" i="6"/>
  <c r="ND35" i="6"/>
  <c r="NE35" i="6"/>
  <c r="NF35" i="6"/>
  <c r="NG35" i="6"/>
  <c r="NH35" i="6"/>
  <c r="NI35" i="6"/>
  <c r="NJ35" i="6"/>
  <c r="NK35" i="6"/>
  <c r="NL35" i="6"/>
  <c r="NM35" i="6"/>
  <c r="NN35" i="6"/>
  <c r="NO35" i="6"/>
  <c r="NP35" i="6"/>
  <c r="NQ35" i="6"/>
  <c r="NR35" i="6"/>
  <c r="NS35" i="6"/>
  <c r="NT35" i="6"/>
  <c r="NU35" i="6"/>
  <c r="NV35" i="6"/>
  <c r="NW35" i="6"/>
  <c r="NX35" i="6"/>
  <c r="NY35" i="6"/>
  <c r="NZ35" i="6"/>
  <c r="OA35" i="6"/>
  <c r="OB35" i="6"/>
  <c r="OC35" i="6"/>
  <c r="OD35" i="6"/>
  <c r="OE35" i="6"/>
  <c r="OF35" i="6"/>
  <c r="OG35" i="6"/>
  <c r="OH35" i="6"/>
  <c r="OI35" i="6"/>
  <c r="OJ35" i="6"/>
  <c r="OK35" i="6"/>
  <c r="OL35" i="6"/>
  <c r="OM35" i="6"/>
  <c r="ON35" i="6"/>
  <c r="OO35" i="6"/>
  <c r="OP35" i="6"/>
  <c r="OQ35" i="6"/>
  <c r="OR35" i="6"/>
  <c r="OS35" i="6"/>
  <c r="OT35" i="6"/>
  <c r="OU35" i="6"/>
  <c r="OV35" i="6"/>
  <c r="OW35" i="6"/>
  <c r="OX35" i="6"/>
  <c r="OY35" i="6"/>
  <c r="OZ35" i="6"/>
  <c r="PA35" i="6"/>
  <c r="PB35" i="6"/>
  <c r="PC35" i="6"/>
  <c r="PD35" i="6"/>
  <c r="PE35" i="6"/>
  <c r="PF35" i="6"/>
  <c r="PG35" i="6"/>
  <c r="PH35" i="6"/>
  <c r="PI35" i="6"/>
  <c r="PJ35" i="6"/>
  <c r="PK35" i="6"/>
  <c r="PL35" i="6"/>
  <c r="PM35" i="6"/>
  <c r="PN35" i="6"/>
  <c r="PO35" i="6"/>
  <c r="PP35" i="6"/>
  <c r="PQ35" i="6"/>
  <c r="PR35" i="6"/>
  <c r="PS35" i="6"/>
  <c r="PT35" i="6"/>
  <c r="PU35" i="6"/>
  <c r="PV35" i="6"/>
  <c r="PW35" i="6"/>
  <c r="PX35" i="6"/>
  <c r="PY35" i="6"/>
  <c r="PZ35" i="6"/>
  <c r="QA35" i="6"/>
  <c r="QB35" i="6"/>
  <c r="QC35" i="6"/>
  <c r="QD35" i="6"/>
  <c r="QE35" i="6"/>
  <c r="QF35" i="6"/>
  <c r="QG35" i="6"/>
  <c r="QH35" i="6"/>
  <c r="QI35" i="6"/>
  <c r="QJ35" i="6"/>
  <c r="QK35" i="6"/>
  <c r="QL35" i="6"/>
  <c r="QM35" i="6"/>
  <c r="QN35" i="6"/>
  <c r="QO35" i="6"/>
  <c r="QP35" i="6"/>
  <c r="QQ35" i="6"/>
  <c r="QR35" i="6"/>
  <c r="QS35" i="6"/>
  <c r="QT35" i="6"/>
  <c r="QU35" i="6"/>
  <c r="QV35" i="6"/>
  <c r="QW35" i="6"/>
  <c r="QX35" i="6"/>
  <c r="QY35" i="6"/>
  <c r="QZ35" i="6"/>
  <c r="RA35" i="6"/>
  <c r="RB35" i="6"/>
  <c r="RC35" i="6"/>
  <c r="RD35" i="6"/>
  <c r="RE35" i="6"/>
  <c r="RF35" i="6"/>
  <c r="RG35" i="6"/>
  <c r="RH35" i="6"/>
  <c r="RI35" i="6"/>
  <c r="RJ35" i="6"/>
  <c r="RK35" i="6"/>
  <c r="RL35" i="6"/>
  <c r="RM35" i="6"/>
  <c r="RN35" i="6"/>
  <c r="RO35" i="6"/>
  <c r="RP35" i="6"/>
  <c r="RQ35" i="6"/>
  <c r="RR35" i="6"/>
  <c r="RS35" i="6"/>
  <c r="RT35" i="6"/>
  <c r="RU35" i="6"/>
  <c r="RV35" i="6"/>
  <c r="RW35" i="6"/>
  <c r="RX35" i="6"/>
  <c r="RY35" i="6"/>
  <c r="RZ35" i="6"/>
  <c r="SA35" i="6"/>
  <c r="SB35" i="6"/>
  <c r="SC35" i="6"/>
  <c r="SD35" i="6"/>
  <c r="SE35" i="6"/>
  <c r="SF35" i="6"/>
  <c r="SG35" i="6"/>
  <c r="SH35" i="6"/>
  <c r="SI35" i="6"/>
  <c r="SJ35" i="6"/>
  <c r="SK35" i="6"/>
  <c r="SL35" i="6"/>
  <c r="SM35" i="6"/>
  <c r="SN35" i="6"/>
  <c r="SO35" i="6"/>
  <c r="SP35" i="6"/>
  <c r="SQ35" i="6"/>
  <c r="SR35" i="6"/>
  <c r="SS35" i="6"/>
  <c r="ST35" i="6"/>
  <c r="SU35" i="6"/>
  <c r="SV35" i="6"/>
  <c r="SW35" i="6"/>
  <c r="SX35" i="6"/>
  <c r="SY35" i="6"/>
  <c r="SZ35" i="6"/>
  <c r="TA35" i="6"/>
  <c r="TB35" i="6"/>
  <c r="TC35" i="6"/>
  <c r="TD35" i="6"/>
  <c r="TE35" i="6"/>
  <c r="TF35" i="6"/>
  <c r="TG35" i="6"/>
  <c r="TH35" i="6"/>
  <c r="TI35" i="6"/>
  <c r="JF37" i="6"/>
  <c r="JG37" i="6"/>
  <c r="JH37" i="6"/>
  <c r="JI37" i="6"/>
  <c r="JJ37" i="6"/>
  <c r="JK37" i="6"/>
  <c r="JL37" i="6"/>
  <c r="JM37" i="6"/>
  <c r="JN37" i="6"/>
  <c r="JO37" i="6"/>
  <c r="JP37" i="6"/>
  <c r="JQ37" i="6"/>
  <c r="JR37" i="6"/>
  <c r="JS37" i="6"/>
  <c r="JT37" i="6"/>
  <c r="JU37" i="6"/>
  <c r="JV37" i="6"/>
  <c r="JW37" i="6"/>
  <c r="JX37" i="6"/>
  <c r="JY37" i="6"/>
  <c r="JZ37" i="6"/>
  <c r="KA37" i="6"/>
  <c r="KB37" i="6"/>
  <c r="KC37" i="6"/>
  <c r="KD37" i="6"/>
  <c r="KE37" i="6"/>
  <c r="KF37" i="6"/>
  <c r="KG37" i="6"/>
  <c r="KH37" i="6"/>
  <c r="KI37" i="6"/>
  <c r="KJ37" i="6"/>
  <c r="KK37" i="6"/>
  <c r="KL37" i="6"/>
  <c r="KM37" i="6"/>
  <c r="KN37" i="6"/>
  <c r="KO37" i="6"/>
  <c r="KP37" i="6"/>
  <c r="KQ37" i="6"/>
  <c r="KR37" i="6"/>
  <c r="KS37" i="6"/>
  <c r="KT37" i="6"/>
  <c r="KU37" i="6"/>
  <c r="KV37" i="6"/>
  <c r="KW37" i="6"/>
  <c r="KX37" i="6"/>
  <c r="KY37" i="6"/>
  <c r="KZ37" i="6"/>
  <c r="LA37" i="6"/>
  <c r="LB37" i="6"/>
  <c r="LC37" i="6"/>
  <c r="LD37" i="6"/>
  <c r="LE37" i="6"/>
  <c r="LF37" i="6"/>
  <c r="LG37" i="6"/>
  <c r="LH37" i="6"/>
  <c r="LI37" i="6"/>
  <c r="LJ37" i="6"/>
  <c r="LK37" i="6"/>
  <c r="LL37" i="6"/>
  <c r="LM37" i="6"/>
  <c r="LN37" i="6"/>
  <c r="LO37" i="6"/>
  <c r="LP37" i="6"/>
  <c r="LQ37" i="6"/>
  <c r="LR37" i="6"/>
  <c r="LS37" i="6"/>
  <c r="LT37" i="6"/>
  <c r="LU37" i="6"/>
  <c r="LV37" i="6"/>
  <c r="LW37" i="6"/>
  <c r="LX37" i="6"/>
  <c r="LY37" i="6"/>
  <c r="LZ37" i="6"/>
  <c r="MA37" i="6"/>
  <c r="MB37" i="6"/>
  <c r="MC37" i="6"/>
  <c r="MD37" i="6"/>
  <c r="ME37" i="6"/>
  <c r="MF37" i="6"/>
  <c r="MG37" i="6"/>
  <c r="MH37" i="6"/>
  <c r="MI37" i="6"/>
  <c r="MJ37" i="6"/>
  <c r="MK37" i="6"/>
  <c r="ML37" i="6"/>
  <c r="MM37" i="6"/>
  <c r="MN37" i="6"/>
  <c r="MO37" i="6"/>
  <c r="MP37" i="6"/>
  <c r="MQ37" i="6"/>
  <c r="MR37" i="6"/>
  <c r="MS37" i="6"/>
  <c r="MT37" i="6"/>
  <c r="MU37" i="6"/>
  <c r="MV37" i="6"/>
  <c r="MW37" i="6"/>
  <c r="MX37" i="6"/>
  <c r="MY37" i="6"/>
  <c r="MZ37" i="6"/>
  <c r="NA37" i="6"/>
  <c r="NB37" i="6"/>
  <c r="NC37" i="6"/>
  <c r="ND37" i="6"/>
  <c r="NE37" i="6"/>
  <c r="NF37" i="6"/>
  <c r="NG37" i="6"/>
  <c r="NH37" i="6"/>
  <c r="NI37" i="6"/>
  <c r="NJ37" i="6"/>
  <c r="NK37" i="6"/>
  <c r="NL37" i="6"/>
  <c r="NM37" i="6"/>
  <c r="NN37" i="6"/>
  <c r="NO37" i="6"/>
  <c r="NP37" i="6"/>
  <c r="NQ37" i="6"/>
  <c r="NR37" i="6"/>
  <c r="NS37" i="6"/>
  <c r="NT37" i="6"/>
  <c r="NU37" i="6"/>
  <c r="NV37" i="6"/>
  <c r="NW37" i="6"/>
  <c r="NX37" i="6"/>
  <c r="NY37" i="6"/>
  <c r="NZ37" i="6"/>
  <c r="OA37" i="6"/>
  <c r="OB37" i="6"/>
  <c r="OC37" i="6"/>
  <c r="OD37" i="6"/>
  <c r="OE37" i="6"/>
  <c r="OF37" i="6"/>
  <c r="OG37" i="6"/>
  <c r="OH37" i="6"/>
  <c r="OI37" i="6"/>
  <c r="OJ37" i="6"/>
  <c r="OK37" i="6"/>
  <c r="OL37" i="6"/>
  <c r="OM37" i="6"/>
  <c r="ON37" i="6"/>
  <c r="OO37" i="6"/>
  <c r="OP37" i="6"/>
  <c r="OQ37" i="6"/>
  <c r="OR37" i="6"/>
  <c r="OS37" i="6"/>
  <c r="OT37" i="6"/>
  <c r="OU37" i="6"/>
  <c r="OV37" i="6"/>
  <c r="OW37" i="6"/>
  <c r="OX37" i="6"/>
  <c r="OY37" i="6"/>
  <c r="OZ37" i="6"/>
  <c r="PA37" i="6"/>
  <c r="PB37" i="6"/>
  <c r="PC37" i="6"/>
  <c r="PD37" i="6"/>
  <c r="PE37" i="6"/>
  <c r="PF37" i="6"/>
  <c r="PG37" i="6"/>
  <c r="PH37" i="6"/>
  <c r="PI37" i="6"/>
  <c r="PJ37" i="6"/>
  <c r="PK37" i="6"/>
  <c r="PL37" i="6"/>
  <c r="PM37" i="6"/>
  <c r="PN37" i="6"/>
  <c r="PO37" i="6"/>
  <c r="PP37" i="6"/>
  <c r="PQ37" i="6"/>
  <c r="PR37" i="6"/>
  <c r="PS37" i="6"/>
  <c r="PT37" i="6"/>
  <c r="PU37" i="6"/>
  <c r="PV37" i="6"/>
  <c r="PW37" i="6"/>
  <c r="PX37" i="6"/>
  <c r="PY37" i="6"/>
  <c r="PZ37" i="6"/>
  <c r="QA37" i="6"/>
  <c r="QB37" i="6"/>
  <c r="QC37" i="6"/>
  <c r="QD37" i="6"/>
  <c r="QE37" i="6"/>
  <c r="QF37" i="6"/>
  <c r="QG37" i="6"/>
  <c r="QH37" i="6"/>
  <c r="QI37" i="6"/>
  <c r="QJ37" i="6"/>
  <c r="QK37" i="6"/>
  <c r="QL37" i="6"/>
  <c r="QM37" i="6"/>
  <c r="QN37" i="6"/>
  <c r="QO37" i="6"/>
  <c r="QP37" i="6"/>
  <c r="QQ37" i="6"/>
  <c r="QR37" i="6"/>
  <c r="QS37" i="6"/>
  <c r="QT37" i="6"/>
  <c r="QU37" i="6"/>
  <c r="QV37" i="6"/>
  <c r="QW37" i="6"/>
  <c r="QX37" i="6"/>
  <c r="QY37" i="6"/>
  <c r="QZ37" i="6"/>
  <c r="RA37" i="6"/>
  <c r="RB37" i="6"/>
  <c r="RC37" i="6"/>
  <c r="RD37" i="6"/>
  <c r="RE37" i="6"/>
  <c r="RF37" i="6"/>
  <c r="RG37" i="6"/>
  <c r="RH37" i="6"/>
  <c r="RI37" i="6"/>
  <c r="RJ37" i="6"/>
  <c r="RK37" i="6"/>
  <c r="RL37" i="6"/>
  <c r="RM37" i="6"/>
  <c r="RN37" i="6"/>
  <c r="RO37" i="6"/>
  <c r="RP37" i="6"/>
  <c r="RQ37" i="6"/>
  <c r="RR37" i="6"/>
  <c r="RS37" i="6"/>
  <c r="RT37" i="6"/>
  <c r="RU37" i="6"/>
  <c r="RV37" i="6"/>
  <c r="RW37" i="6"/>
  <c r="RX37" i="6"/>
  <c r="RY37" i="6"/>
  <c r="RZ37" i="6"/>
  <c r="SA37" i="6"/>
  <c r="SB37" i="6"/>
  <c r="SC37" i="6"/>
  <c r="SD37" i="6"/>
  <c r="SE37" i="6"/>
  <c r="SF37" i="6"/>
  <c r="SG37" i="6"/>
  <c r="SH37" i="6"/>
  <c r="SI37" i="6"/>
  <c r="SJ37" i="6"/>
  <c r="SK37" i="6"/>
  <c r="SL37" i="6"/>
  <c r="SM37" i="6"/>
  <c r="SN37" i="6"/>
  <c r="SO37" i="6"/>
  <c r="SP37" i="6"/>
  <c r="SQ37" i="6"/>
  <c r="SR37" i="6"/>
  <c r="SS37" i="6"/>
  <c r="ST37" i="6"/>
  <c r="SU37" i="6"/>
  <c r="SV37" i="6"/>
  <c r="SW37" i="6"/>
  <c r="SX37" i="6"/>
  <c r="SY37" i="6"/>
  <c r="SZ37" i="6"/>
  <c r="TA37" i="6"/>
  <c r="TB37" i="6"/>
  <c r="TC37" i="6"/>
  <c r="TD37" i="6"/>
  <c r="TE37" i="6"/>
  <c r="TF37" i="6"/>
  <c r="TG37" i="6"/>
  <c r="TH37" i="6"/>
  <c r="TI37" i="6"/>
  <c r="JF41" i="6"/>
  <c r="JG41" i="6"/>
  <c r="JH41" i="6"/>
  <c r="JI41" i="6"/>
  <c r="JJ41" i="6"/>
  <c r="JK41" i="6"/>
  <c r="JL41" i="6"/>
  <c r="JM41" i="6"/>
  <c r="JN41" i="6"/>
  <c r="JO41" i="6"/>
  <c r="JP41" i="6"/>
  <c r="JQ41" i="6"/>
  <c r="JR41" i="6"/>
  <c r="JS41" i="6"/>
  <c r="JT41" i="6"/>
  <c r="JU41" i="6"/>
  <c r="JV41" i="6"/>
  <c r="JW41" i="6"/>
  <c r="JX41" i="6"/>
  <c r="JY41" i="6"/>
  <c r="JZ41" i="6"/>
  <c r="KA41" i="6"/>
  <c r="KB41" i="6"/>
  <c r="KC41" i="6"/>
  <c r="KD41" i="6"/>
  <c r="KE41" i="6"/>
  <c r="KF41" i="6"/>
  <c r="KG41" i="6"/>
  <c r="KH41" i="6"/>
  <c r="KI41" i="6"/>
  <c r="KJ41" i="6"/>
  <c r="KK41" i="6"/>
  <c r="KL41" i="6"/>
  <c r="KM41" i="6"/>
  <c r="KN41" i="6"/>
  <c r="KO41" i="6"/>
  <c r="KP41" i="6"/>
  <c r="KQ41" i="6"/>
  <c r="KR41" i="6"/>
  <c r="KS41" i="6"/>
  <c r="KT41" i="6"/>
  <c r="KU41" i="6"/>
  <c r="KV41" i="6"/>
  <c r="KW41" i="6"/>
  <c r="KX41" i="6"/>
  <c r="KY41" i="6"/>
  <c r="KZ41" i="6"/>
  <c r="LA41" i="6"/>
  <c r="LB41" i="6"/>
  <c r="LC41" i="6"/>
  <c r="LD41" i="6"/>
  <c r="LE41" i="6"/>
  <c r="LF41" i="6"/>
  <c r="LG41" i="6"/>
  <c r="LH41" i="6"/>
  <c r="LI41" i="6"/>
  <c r="LJ41" i="6"/>
  <c r="LK41" i="6"/>
  <c r="LL41" i="6"/>
  <c r="LM41" i="6"/>
  <c r="LN41" i="6"/>
  <c r="LO41" i="6"/>
  <c r="LP41" i="6"/>
  <c r="LQ41" i="6"/>
  <c r="LR41" i="6"/>
  <c r="LS41" i="6"/>
  <c r="LT41" i="6"/>
  <c r="LU41" i="6"/>
  <c r="LV41" i="6"/>
  <c r="LW41" i="6"/>
  <c r="LX41" i="6"/>
  <c r="LY41" i="6"/>
  <c r="LZ41" i="6"/>
  <c r="MA41" i="6"/>
  <c r="MB41" i="6"/>
  <c r="MC41" i="6"/>
  <c r="MD41" i="6"/>
  <c r="ME41" i="6"/>
  <c r="MF41" i="6"/>
  <c r="MG41" i="6"/>
  <c r="MH41" i="6"/>
  <c r="MI41" i="6"/>
  <c r="MJ41" i="6"/>
  <c r="MK41" i="6"/>
  <c r="ML41" i="6"/>
  <c r="MM41" i="6"/>
  <c r="MN41" i="6"/>
  <c r="MO41" i="6"/>
  <c r="MP41" i="6"/>
  <c r="MQ41" i="6"/>
  <c r="MR41" i="6"/>
  <c r="MS41" i="6"/>
  <c r="MT41" i="6"/>
  <c r="MU41" i="6"/>
  <c r="MV41" i="6"/>
  <c r="MW41" i="6"/>
  <c r="MX41" i="6"/>
  <c r="MY41" i="6"/>
  <c r="MZ41" i="6"/>
  <c r="NA41" i="6"/>
  <c r="NB41" i="6"/>
  <c r="NC41" i="6"/>
  <c r="ND41" i="6"/>
  <c r="NE41" i="6"/>
  <c r="NF41" i="6"/>
  <c r="NG41" i="6"/>
  <c r="NH41" i="6"/>
  <c r="NI41" i="6"/>
  <c r="NJ41" i="6"/>
  <c r="NK41" i="6"/>
  <c r="NL41" i="6"/>
  <c r="NM41" i="6"/>
  <c r="NN41" i="6"/>
  <c r="NO41" i="6"/>
  <c r="NP41" i="6"/>
  <c r="NQ41" i="6"/>
  <c r="NR41" i="6"/>
  <c r="NS41" i="6"/>
  <c r="NT41" i="6"/>
  <c r="NU41" i="6"/>
  <c r="NV41" i="6"/>
  <c r="NW41" i="6"/>
  <c r="NX41" i="6"/>
  <c r="NY41" i="6"/>
  <c r="NZ41" i="6"/>
  <c r="OA41" i="6"/>
  <c r="OB41" i="6"/>
  <c r="OC41" i="6"/>
  <c r="OD41" i="6"/>
  <c r="OE41" i="6"/>
  <c r="OF41" i="6"/>
  <c r="OG41" i="6"/>
  <c r="OH41" i="6"/>
  <c r="OI41" i="6"/>
  <c r="OJ41" i="6"/>
  <c r="OK41" i="6"/>
  <c r="OL41" i="6"/>
  <c r="OM41" i="6"/>
  <c r="ON41" i="6"/>
  <c r="OO41" i="6"/>
  <c r="OP41" i="6"/>
  <c r="OQ41" i="6"/>
  <c r="OR41" i="6"/>
  <c r="OS41" i="6"/>
  <c r="OT41" i="6"/>
  <c r="OU41" i="6"/>
  <c r="OV41" i="6"/>
  <c r="OW41" i="6"/>
  <c r="OX41" i="6"/>
  <c r="OY41" i="6"/>
  <c r="OZ41" i="6"/>
  <c r="PA41" i="6"/>
  <c r="PB41" i="6"/>
  <c r="PC41" i="6"/>
  <c r="PD41" i="6"/>
  <c r="PE41" i="6"/>
  <c r="PF41" i="6"/>
  <c r="PG41" i="6"/>
  <c r="PH41" i="6"/>
  <c r="PI41" i="6"/>
  <c r="PJ41" i="6"/>
  <c r="PK41" i="6"/>
  <c r="PL41" i="6"/>
  <c r="PM41" i="6"/>
  <c r="PN41" i="6"/>
  <c r="PO41" i="6"/>
  <c r="PP41" i="6"/>
  <c r="PQ41" i="6"/>
  <c r="PR41" i="6"/>
  <c r="PS41" i="6"/>
  <c r="PT41" i="6"/>
  <c r="PU41" i="6"/>
  <c r="PV41" i="6"/>
  <c r="PW41" i="6"/>
  <c r="PX41" i="6"/>
  <c r="PY41" i="6"/>
  <c r="PZ41" i="6"/>
  <c r="QA41" i="6"/>
  <c r="QB41" i="6"/>
  <c r="QC41" i="6"/>
  <c r="QD41" i="6"/>
  <c r="QE41" i="6"/>
  <c r="QF41" i="6"/>
  <c r="QG41" i="6"/>
  <c r="QH41" i="6"/>
  <c r="QI41" i="6"/>
  <c r="QJ41" i="6"/>
  <c r="QK41" i="6"/>
  <c r="QL41" i="6"/>
  <c r="QM41" i="6"/>
  <c r="QN41" i="6"/>
  <c r="QO41" i="6"/>
  <c r="QP41" i="6"/>
  <c r="QQ41" i="6"/>
  <c r="QR41" i="6"/>
  <c r="QS41" i="6"/>
  <c r="QT41" i="6"/>
  <c r="QU41" i="6"/>
  <c r="QV41" i="6"/>
  <c r="QW41" i="6"/>
  <c r="QX41" i="6"/>
  <c r="QY41" i="6"/>
  <c r="QZ41" i="6"/>
  <c r="RA41" i="6"/>
  <c r="RB41" i="6"/>
  <c r="RC41" i="6"/>
  <c r="RD41" i="6"/>
  <c r="RE41" i="6"/>
  <c r="RF41" i="6"/>
  <c r="RG41" i="6"/>
  <c r="RH41" i="6"/>
  <c r="RI41" i="6"/>
  <c r="RJ41" i="6"/>
  <c r="RK41" i="6"/>
  <c r="RL41" i="6"/>
  <c r="RM41" i="6"/>
  <c r="RN41" i="6"/>
  <c r="RO41" i="6"/>
  <c r="RP41" i="6"/>
  <c r="RQ41" i="6"/>
  <c r="RR41" i="6"/>
  <c r="RS41" i="6"/>
  <c r="RT41" i="6"/>
  <c r="RU41" i="6"/>
  <c r="RV41" i="6"/>
  <c r="RW41" i="6"/>
  <c r="RX41" i="6"/>
  <c r="RY41" i="6"/>
  <c r="RZ41" i="6"/>
  <c r="SA41" i="6"/>
  <c r="SB41" i="6"/>
  <c r="SC41" i="6"/>
  <c r="SD41" i="6"/>
  <c r="SE41" i="6"/>
  <c r="SF41" i="6"/>
  <c r="SG41" i="6"/>
  <c r="SH41" i="6"/>
  <c r="SI41" i="6"/>
  <c r="SJ41" i="6"/>
  <c r="SK41" i="6"/>
  <c r="SL41" i="6"/>
  <c r="SM41" i="6"/>
  <c r="SN41" i="6"/>
  <c r="SO41" i="6"/>
  <c r="SP41" i="6"/>
  <c r="SQ41" i="6"/>
  <c r="SR41" i="6"/>
  <c r="SS41" i="6"/>
  <c r="ST41" i="6"/>
  <c r="SU41" i="6"/>
  <c r="SV41" i="6"/>
  <c r="SW41" i="6"/>
  <c r="SX41" i="6"/>
  <c r="SY41" i="6"/>
  <c r="SZ41" i="6"/>
  <c r="TA41" i="6"/>
  <c r="TB41" i="6"/>
  <c r="TC41" i="6"/>
  <c r="TD41" i="6"/>
  <c r="TE41" i="6"/>
  <c r="TF41" i="6"/>
  <c r="TG41" i="6"/>
  <c r="TH41" i="6"/>
  <c r="TI41" i="6"/>
  <c r="JF43" i="6"/>
  <c r="JG43" i="6"/>
  <c r="JH43" i="6"/>
  <c r="JI43" i="6"/>
  <c r="JJ43" i="6"/>
  <c r="JK43" i="6"/>
  <c r="JL43" i="6"/>
  <c r="JM43" i="6"/>
  <c r="JN43" i="6"/>
  <c r="JO43" i="6"/>
  <c r="JP43" i="6"/>
  <c r="JQ43" i="6"/>
  <c r="JR43" i="6"/>
  <c r="JS43" i="6"/>
  <c r="JT43" i="6"/>
  <c r="JU43" i="6"/>
  <c r="JV43" i="6"/>
  <c r="JW43" i="6"/>
  <c r="JX43" i="6"/>
  <c r="JY43" i="6"/>
  <c r="JZ43" i="6"/>
  <c r="KA43" i="6"/>
  <c r="KB43" i="6"/>
  <c r="KC43" i="6"/>
  <c r="KD43" i="6"/>
  <c r="KE43" i="6"/>
  <c r="KF43" i="6"/>
  <c r="KG43" i="6"/>
  <c r="KH43" i="6"/>
  <c r="KI43" i="6"/>
  <c r="KJ43" i="6"/>
  <c r="KK43" i="6"/>
  <c r="KL43" i="6"/>
  <c r="KM43" i="6"/>
  <c r="KN43" i="6"/>
  <c r="KO43" i="6"/>
  <c r="KP43" i="6"/>
  <c r="KQ43" i="6"/>
  <c r="KR43" i="6"/>
  <c r="KS43" i="6"/>
  <c r="KT43" i="6"/>
  <c r="KU43" i="6"/>
  <c r="KV43" i="6"/>
  <c r="KW43" i="6"/>
  <c r="KX43" i="6"/>
  <c r="KY43" i="6"/>
  <c r="KZ43" i="6"/>
  <c r="LA43" i="6"/>
  <c r="LB43" i="6"/>
  <c r="LC43" i="6"/>
  <c r="LD43" i="6"/>
  <c r="LE43" i="6"/>
  <c r="LF43" i="6"/>
  <c r="LG43" i="6"/>
  <c r="LH43" i="6"/>
  <c r="LI43" i="6"/>
  <c r="LJ43" i="6"/>
  <c r="LK43" i="6"/>
  <c r="LL43" i="6"/>
  <c r="LM43" i="6"/>
  <c r="LN43" i="6"/>
  <c r="LO43" i="6"/>
  <c r="LP43" i="6"/>
  <c r="LQ43" i="6"/>
  <c r="LR43" i="6"/>
  <c r="LS43" i="6"/>
  <c r="LT43" i="6"/>
  <c r="LU43" i="6"/>
  <c r="LV43" i="6"/>
  <c r="LW43" i="6"/>
  <c r="LX43" i="6"/>
  <c r="LY43" i="6"/>
  <c r="LZ43" i="6"/>
  <c r="MA43" i="6"/>
  <c r="MB43" i="6"/>
  <c r="MC43" i="6"/>
  <c r="MD43" i="6"/>
  <c r="ME43" i="6"/>
  <c r="MF43" i="6"/>
  <c r="MG43" i="6"/>
  <c r="MH43" i="6"/>
  <c r="MI43" i="6"/>
  <c r="MJ43" i="6"/>
  <c r="MK43" i="6"/>
  <c r="ML43" i="6"/>
  <c r="MM43" i="6"/>
  <c r="MN43" i="6"/>
  <c r="MO43" i="6"/>
  <c r="MP43" i="6"/>
  <c r="MQ43" i="6"/>
  <c r="MR43" i="6"/>
  <c r="MS43" i="6"/>
  <c r="MT43" i="6"/>
  <c r="MU43" i="6"/>
  <c r="MV43" i="6"/>
  <c r="MW43" i="6"/>
  <c r="MX43" i="6"/>
  <c r="MY43" i="6"/>
  <c r="MZ43" i="6"/>
  <c r="NA43" i="6"/>
  <c r="NB43" i="6"/>
  <c r="NC43" i="6"/>
  <c r="ND43" i="6"/>
  <c r="NE43" i="6"/>
  <c r="NF43" i="6"/>
  <c r="NG43" i="6"/>
  <c r="NH43" i="6"/>
  <c r="NI43" i="6"/>
  <c r="NJ43" i="6"/>
  <c r="NK43" i="6"/>
  <c r="NL43" i="6"/>
  <c r="NM43" i="6"/>
  <c r="NN43" i="6"/>
  <c r="NO43" i="6"/>
  <c r="NP43" i="6"/>
  <c r="NQ43" i="6"/>
  <c r="NR43" i="6"/>
  <c r="NS43" i="6"/>
  <c r="NT43" i="6"/>
  <c r="NU43" i="6"/>
  <c r="NV43" i="6"/>
  <c r="NW43" i="6"/>
  <c r="NX43" i="6"/>
  <c r="NY43" i="6"/>
  <c r="NZ43" i="6"/>
  <c r="OA43" i="6"/>
  <c r="OB43" i="6"/>
  <c r="OC43" i="6"/>
  <c r="OD43" i="6"/>
  <c r="OE43" i="6"/>
  <c r="OF43" i="6"/>
  <c r="OG43" i="6"/>
  <c r="OH43" i="6"/>
  <c r="OI43" i="6"/>
  <c r="OJ43" i="6"/>
  <c r="OK43" i="6"/>
  <c r="OL43" i="6"/>
  <c r="OM43" i="6"/>
  <c r="ON43" i="6"/>
  <c r="OO43" i="6"/>
  <c r="OP43" i="6"/>
  <c r="OQ43" i="6"/>
  <c r="OR43" i="6"/>
  <c r="OS43" i="6"/>
  <c r="OT43" i="6"/>
  <c r="OU43" i="6"/>
  <c r="OV43" i="6"/>
  <c r="OW43" i="6"/>
  <c r="OX43" i="6"/>
  <c r="OY43" i="6"/>
  <c r="OZ43" i="6"/>
  <c r="PA43" i="6"/>
  <c r="PB43" i="6"/>
  <c r="PC43" i="6"/>
  <c r="PD43" i="6"/>
  <c r="PE43" i="6"/>
  <c r="PF43" i="6"/>
  <c r="PG43" i="6"/>
  <c r="PH43" i="6"/>
  <c r="PI43" i="6"/>
  <c r="PJ43" i="6"/>
  <c r="PK43" i="6"/>
  <c r="PL43" i="6"/>
  <c r="PM43" i="6"/>
  <c r="PN43" i="6"/>
  <c r="PO43" i="6"/>
  <c r="PP43" i="6"/>
  <c r="PQ43" i="6"/>
  <c r="PR43" i="6"/>
  <c r="PS43" i="6"/>
  <c r="PT43" i="6"/>
  <c r="PU43" i="6"/>
  <c r="PV43" i="6"/>
  <c r="PW43" i="6"/>
  <c r="PX43" i="6"/>
  <c r="PY43" i="6"/>
  <c r="PZ43" i="6"/>
  <c r="QA43" i="6"/>
  <c r="QB43" i="6"/>
  <c r="QC43" i="6"/>
  <c r="QD43" i="6"/>
  <c r="QE43" i="6"/>
  <c r="QF43" i="6"/>
  <c r="QG43" i="6"/>
  <c r="QH43" i="6"/>
  <c r="QI43" i="6"/>
  <c r="QJ43" i="6"/>
  <c r="QK43" i="6"/>
  <c r="QL43" i="6"/>
  <c r="QM43" i="6"/>
  <c r="QN43" i="6"/>
  <c r="QO43" i="6"/>
  <c r="QP43" i="6"/>
  <c r="QQ43" i="6"/>
  <c r="QR43" i="6"/>
  <c r="QS43" i="6"/>
  <c r="QT43" i="6"/>
  <c r="QU43" i="6"/>
  <c r="QV43" i="6"/>
  <c r="QW43" i="6"/>
  <c r="QX43" i="6"/>
  <c r="QY43" i="6"/>
  <c r="QZ43" i="6"/>
  <c r="RA43" i="6"/>
  <c r="RB43" i="6"/>
  <c r="RC43" i="6"/>
  <c r="RD43" i="6"/>
  <c r="RE43" i="6"/>
  <c r="RF43" i="6"/>
  <c r="RG43" i="6"/>
  <c r="RH43" i="6"/>
  <c r="RI43" i="6"/>
  <c r="RJ43" i="6"/>
  <c r="RK43" i="6"/>
  <c r="RL43" i="6"/>
  <c r="RM43" i="6"/>
  <c r="RN43" i="6"/>
  <c r="RO43" i="6"/>
  <c r="RP43" i="6"/>
  <c r="RQ43" i="6"/>
  <c r="RR43" i="6"/>
  <c r="RS43" i="6"/>
  <c r="RT43" i="6"/>
  <c r="RU43" i="6"/>
  <c r="RV43" i="6"/>
  <c r="RW43" i="6"/>
  <c r="RX43" i="6"/>
  <c r="RY43" i="6"/>
  <c r="RZ43" i="6"/>
  <c r="SA43" i="6"/>
  <c r="SB43" i="6"/>
  <c r="SC43" i="6"/>
  <c r="SD43" i="6"/>
  <c r="SE43" i="6"/>
  <c r="SF43" i="6"/>
  <c r="SG43" i="6"/>
  <c r="SH43" i="6"/>
  <c r="SI43" i="6"/>
  <c r="SJ43" i="6"/>
  <c r="SK43" i="6"/>
  <c r="SL43" i="6"/>
  <c r="SM43" i="6"/>
  <c r="SN43" i="6"/>
  <c r="SO43" i="6"/>
  <c r="SP43" i="6"/>
  <c r="SQ43" i="6"/>
  <c r="SR43" i="6"/>
  <c r="SS43" i="6"/>
  <c r="ST43" i="6"/>
  <c r="SU43" i="6"/>
  <c r="SV43" i="6"/>
  <c r="SW43" i="6"/>
  <c r="SX43" i="6"/>
  <c r="SY43" i="6"/>
  <c r="SZ43" i="6"/>
  <c r="TA43" i="6"/>
  <c r="TB43" i="6"/>
  <c r="TC43" i="6"/>
  <c r="TD43" i="6"/>
  <c r="TE43" i="6"/>
  <c r="TF43" i="6"/>
  <c r="TG43" i="6"/>
  <c r="TH43" i="6"/>
  <c r="TI43" i="6"/>
  <c r="JF47" i="6"/>
  <c r="JG47" i="6"/>
  <c r="JH47" i="6"/>
  <c r="JI47" i="6"/>
  <c r="JJ47" i="6"/>
  <c r="JK47" i="6"/>
  <c r="JL47" i="6"/>
  <c r="JM47" i="6"/>
  <c r="JN47" i="6"/>
  <c r="JO47" i="6"/>
  <c r="JP47" i="6"/>
  <c r="JQ47" i="6"/>
  <c r="JR47" i="6"/>
  <c r="JS47" i="6"/>
  <c r="JT47" i="6"/>
  <c r="JU47" i="6"/>
  <c r="JV47" i="6"/>
  <c r="JW47" i="6"/>
  <c r="JX47" i="6"/>
  <c r="JY47" i="6"/>
  <c r="JZ47" i="6"/>
  <c r="KA47" i="6"/>
  <c r="KB47" i="6"/>
  <c r="KC47" i="6"/>
  <c r="KD47" i="6"/>
  <c r="KE47" i="6"/>
  <c r="KF47" i="6"/>
  <c r="KG47" i="6"/>
  <c r="KH47" i="6"/>
  <c r="KI47" i="6"/>
  <c r="KJ47" i="6"/>
  <c r="KK47" i="6"/>
  <c r="KL47" i="6"/>
  <c r="KM47" i="6"/>
  <c r="KN47" i="6"/>
  <c r="KO47" i="6"/>
  <c r="KP47" i="6"/>
  <c r="KQ47" i="6"/>
  <c r="KR47" i="6"/>
  <c r="KS47" i="6"/>
  <c r="KT47" i="6"/>
  <c r="KU47" i="6"/>
  <c r="KV47" i="6"/>
  <c r="KW47" i="6"/>
  <c r="KX47" i="6"/>
  <c r="KY47" i="6"/>
  <c r="KZ47" i="6"/>
  <c r="LA47" i="6"/>
  <c r="LB47" i="6"/>
  <c r="LC47" i="6"/>
  <c r="LD47" i="6"/>
  <c r="LE47" i="6"/>
  <c r="LF47" i="6"/>
  <c r="LG47" i="6"/>
  <c r="LH47" i="6"/>
  <c r="LI47" i="6"/>
  <c r="LJ47" i="6"/>
  <c r="LK47" i="6"/>
  <c r="LL47" i="6"/>
  <c r="LM47" i="6"/>
  <c r="LN47" i="6"/>
  <c r="LO47" i="6"/>
  <c r="LP47" i="6"/>
  <c r="LQ47" i="6"/>
  <c r="LR47" i="6"/>
  <c r="LS47" i="6"/>
  <c r="LT47" i="6"/>
  <c r="LU47" i="6"/>
  <c r="LV47" i="6"/>
  <c r="LW47" i="6"/>
  <c r="LX47" i="6"/>
  <c r="LY47" i="6"/>
  <c r="LZ47" i="6"/>
  <c r="MA47" i="6"/>
  <c r="MB47" i="6"/>
  <c r="MC47" i="6"/>
  <c r="MD47" i="6"/>
  <c r="ME47" i="6"/>
  <c r="MF47" i="6"/>
  <c r="MG47" i="6"/>
  <c r="MH47" i="6"/>
  <c r="MI47" i="6"/>
  <c r="MJ47" i="6"/>
  <c r="MK47" i="6"/>
  <c r="ML47" i="6"/>
  <c r="MM47" i="6"/>
  <c r="MN47" i="6"/>
  <c r="MO47" i="6"/>
  <c r="MP47" i="6"/>
  <c r="MQ47" i="6"/>
  <c r="MR47" i="6"/>
  <c r="MS47" i="6"/>
  <c r="MT47" i="6"/>
  <c r="MU47" i="6"/>
  <c r="MV47" i="6"/>
  <c r="MW47" i="6"/>
  <c r="MX47" i="6"/>
  <c r="MY47" i="6"/>
  <c r="MZ47" i="6"/>
  <c r="NA47" i="6"/>
  <c r="NB47" i="6"/>
  <c r="NC47" i="6"/>
  <c r="ND47" i="6"/>
  <c r="NE47" i="6"/>
  <c r="NF47" i="6"/>
  <c r="NG47" i="6"/>
  <c r="NH47" i="6"/>
  <c r="NI47" i="6"/>
  <c r="NJ47" i="6"/>
  <c r="NK47" i="6"/>
  <c r="NL47" i="6"/>
  <c r="NM47" i="6"/>
  <c r="NN47" i="6"/>
  <c r="NO47" i="6"/>
  <c r="NP47" i="6"/>
  <c r="NQ47" i="6"/>
  <c r="NR47" i="6"/>
  <c r="NS47" i="6"/>
  <c r="NT47" i="6"/>
  <c r="NU47" i="6"/>
  <c r="NV47" i="6"/>
  <c r="NW47" i="6"/>
  <c r="NX47" i="6"/>
  <c r="NY47" i="6"/>
  <c r="NZ47" i="6"/>
  <c r="OA47" i="6"/>
  <c r="OB47" i="6"/>
  <c r="OC47" i="6"/>
  <c r="OD47" i="6"/>
  <c r="OE47" i="6"/>
  <c r="OF47" i="6"/>
  <c r="OG47" i="6"/>
  <c r="OH47" i="6"/>
  <c r="OI47" i="6"/>
  <c r="OJ47" i="6"/>
  <c r="OK47" i="6"/>
  <c r="OL47" i="6"/>
  <c r="OM47" i="6"/>
  <c r="ON47" i="6"/>
  <c r="OO47" i="6"/>
  <c r="OP47" i="6"/>
  <c r="OQ47" i="6"/>
  <c r="OR47" i="6"/>
  <c r="OS47" i="6"/>
  <c r="OT47" i="6"/>
  <c r="OU47" i="6"/>
  <c r="OV47" i="6"/>
  <c r="OW47" i="6"/>
  <c r="OX47" i="6"/>
  <c r="OY47" i="6"/>
  <c r="OZ47" i="6"/>
  <c r="PA47" i="6"/>
  <c r="PB47" i="6"/>
  <c r="PC47" i="6"/>
  <c r="PD47" i="6"/>
  <c r="PE47" i="6"/>
  <c r="PF47" i="6"/>
  <c r="PG47" i="6"/>
  <c r="PH47" i="6"/>
  <c r="PI47" i="6"/>
  <c r="PJ47" i="6"/>
  <c r="PK47" i="6"/>
  <c r="PL47" i="6"/>
  <c r="PM47" i="6"/>
  <c r="PN47" i="6"/>
  <c r="PO47" i="6"/>
  <c r="PP47" i="6"/>
  <c r="PQ47" i="6"/>
  <c r="PR47" i="6"/>
  <c r="PS47" i="6"/>
  <c r="PT47" i="6"/>
  <c r="PU47" i="6"/>
  <c r="PV47" i="6"/>
  <c r="PW47" i="6"/>
  <c r="PX47" i="6"/>
  <c r="PY47" i="6"/>
  <c r="PZ47" i="6"/>
  <c r="QA47" i="6"/>
  <c r="QB47" i="6"/>
  <c r="QC47" i="6"/>
  <c r="QD47" i="6"/>
  <c r="QE47" i="6"/>
  <c r="QF47" i="6"/>
  <c r="QG47" i="6"/>
  <c r="QH47" i="6"/>
  <c r="QI47" i="6"/>
  <c r="QJ47" i="6"/>
  <c r="QK47" i="6"/>
  <c r="QL47" i="6"/>
  <c r="QM47" i="6"/>
  <c r="QN47" i="6"/>
  <c r="QO47" i="6"/>
  <c r="QP47" i="6"/>
  <c r="QQ47" i="6"/>
  <c r="QR47" i="6"/>
  <c r="QS47" i="6"/>
  <c r="QT47" i="6"/>
  <c r="QU47" i="6"/>
  <c r="QV47" i="6"/>
  <c r="QW47" i="6"/>
  <c r="QX47" i="6"/>
  <c r="QY47" i="6"/>
  <c r="QZ47" i="6"/>
  <c r="RA47" i="6"/>
  <c r="RB47" i="6"/>
  <c r="RC47" i="6"/>
  <c r="RD47" i="6"/>
  <c r="RE47" i="6"/>
  <c r="RF47" i="6"/>
  <c r="RG47" i="6"/>
  <c r="RH47" i="6"/>
  <c r="RI47" i="6"/>
  <c r="RJ47" i="6"/>
  <c r="RK47" i="6"/>
  <c r="RL47" i="6"/>
  <c r="RM47" i="6"/>
  <c r="RN47" i="6"/>
  <c r="RO47" i="6"/>
  <c r="RP47" i="6"/>
  <c r="RQ47" i="6"/>
  <c r="RR47" i="6"/>
  <c r="RS47" i="6"/>
  <c r="RT47" i="6"/>
  <c r="RU47" i="6"/>
  <c r="RV47" i="6"/>
  <c r="RW47" i="6"/>
  <c r="RX47" i="6"/>
  <c r="RY47" i="6"/>
  <c r="RZ47" i="6"/>
  <c r="SA47" i="6"/>
  <c r="SB47" i="6"/>
  <c r="SC47" i="6"/>
  <c r="SD47" i="6"/>
  <c r="SE47" i="6"/>
  <c r="SF47" i="6"/>
  <c r="SG47" i="6"/>
  <c r="SH47" i="6"/>
  <c r="SI47" i="6"/>
  <c r="SJ47" i="6"/>
  <c r="SK47" i="6"/>
  <c r="SL47" i="6"/>
  <c r="SM47" i="6"/>
  <c r="SN47" i="6"/>
  <c r="SO47" i="6"/>
  <c r="SP47" i="6"/>
  <c r="SQ47" i="6"/>
  <c r="SR47" i="6"/>
  <c r="SS47" i="6"/>
  <c r="ST47" i="6"/>
  <c r="SU47" i="6"/>
  <c r="SV47" i="6"/>
  <c r="SW47" i="6"/>
  <c r="SX47" i="6"/>
  <c r="SY47" i="6"/>
  <c r="SZ47" i="6"/>
  <c r="TA47" i="6"/>
  <c r="TB47" i="6"/>
  <c r="TC47" i="6"/>
  <c r="TD47" i="6"/>
  <c r="TE47" i="6"/>
  <c r="TF47" i="6"/>
  <c r="TG47" i="6"/>
  <c r="TH47" i="6"/>
  <c r="TI47" i="6"/>
  <c r="JF49" i="6"/>
  <c r="JG49" i="6"/>
  <c r="JH49" i="6"/>
  <c r="JI49" i="6"/>
  <c r="JJ49" i="6"/>
  <c r="JK49" i="6"/>
  <c r="JL49" i="6"/>
  <c r="JM49" i="6"/>
  <c r="JN49" i="6"/>
  <c r="JO49" i="6"/>
  <c r="JP49" i="6"/>
  <c r="JQ49" i="6"/>
  <c r="JR49" i="6"/>
  <c r="JS49" i="6"/>
  <c r="JT49" i="6"/>
  <c r="JU49" i="6"/>
  <c r="JV49" i="6"/>
  <c r="JW49" i="6"/>
  <c r="JX49" i="6"/>
  <c r="JY49" i="6"/>
  <c r="JZ49" i="6"/>
  <c r="KA49" i="6"/>
  <c r="KB49" i="6"/>
  <c r="KC49" i="6"/>
  <c r="KD49" i="6"/>
  <c r="KE49" i="6"/>
  <c r="KF49" i="6"/>
  <c r="KG49" i="6"/>
  <c r="KH49" i="6"/>
  <c r="KI49" i="6"/>
  <c r="KJ49" i="6"/>
  <c r="KK49" i="6"/>
  <c r="KL49" i="6"/>
  <c r="KM49" i="6"/>
  <c r="KN49" i="6"/>
  <c r="KO49" i="6"/>
  <c r="KP49" i="6"/>
  <c r="KQ49" i="6"/>
  <c r="KR49" i="6"/>
  <c r="KS49" i="6"/>
  <c r="KT49" i="6"/>
  <c r="KU49" i="6"/>
  <c r="KV49" i="6"/>
  <c r="KW49" i="6"/>
  <c r="KX49" i="6"/>
  <c r="KY49" i="6"/>
  <c r="KZ49" i="6"/>
  <c r="LA49" i="6"/>
  <c r="LB49" i="6"/>
  <c r="LC49" i="6"/>
  <c r="LD49" i="6"/>
  <c r="LE49" i="6"/>
  <c r="LF49" i="6"/>
  <c r="LG49" i="6"/>
  <c r="LH49" i="6"/>
  <c r="LI49" i="6"/>
  <c r="LJ49" i="6"/>
  <c r="LK49" i="6"/>
  <c r="LL49" i="6"/>
  <c r="LM49" i="6"/>
  <c r="LN49" i="6"/>
  <c r="LO49" i="6"/>
  <c r="LP49" i="6"/>
  <c r="LQ49" i="6"/>
  <c r="LR49" i="6"/>
  <c r="LS49" i="6"/>
  <c r="LT49" i="6"/>
  <c r="LU49" i="6"/>
  <c r="LV49" i="6"/>
  <c r="LW49" i="6"/>
  <c r="LX49" i="6"/>
  <c r="LY49" i="6"/>
  <c r="LZ49" i="6"/>
  <c r="MA49" i="6"/>
  <c r="MB49" i="6"/>
  <c r="MC49" i="6"/>
  <c r="MD49" i="6"/>
  <c r="ME49" i="6"/>
  <c r="MF49" i="6"/>
  <c r="MG49" i="6"/>
  <c r="MH49" i="6"/>
  <c r="MI49" i="6"/>
  <c r="MJ49" i="6"/>
  <c r="MK49" i="6"/>
  <c r="ML49" i="6"/>
  <c r="MM49" i="6"/>
  <c r="MN49" i="6"/>
  <c r="MO49" i="6"/>
  <c r="MP49" i="6"/>
  <c r="MQ49" i="6"/>
  <c r="MR49" i="6"/>
  <c r="MS49" i="6"/>
  <c r="MT49" i="6"/>
  <c r="MU49" i="6"/>
  <c r="MV49" i="6"/>
  <c r="MW49" i="6"/>
  <c r="MX49" i="6"/>
  <c r="MY49" i="6"/>
  <c r="MZ49" i="6"/>
  <c r="NA49" i="6"/>
  <c r="NB49" i="6"/>
  <c r="NC49" i="6"/>
  <c r="ND49" i="6"/>
  <c r="NE49" i="6"/>
  <c r="NF49" i="6"/>
  <c r="NG49" i="6"/>
  <c r="NH49" i="6"/>
  <c r="NI49" i="6"/>
  <c r="NJ49" i="6"/>
  <c r="NK49" i="6"/>
  <c r="NL49" i="6"/>
  <c r="NM49" i="6"/>
  <c r="NN49" i="6"/>
  <c r="NO49" i="6"/>
  <c r="NP49" i="6"/>
  <c r="NQ49" i="6"/>
  <c r="NR49" i="6"/>
  <c r="NS49" i="6"/>
  <c r="NT49" i="6"/>
  <c r="NU49" i="6"/>
  <c r="NV49" i="6"/>
  <c r="NW49" i="6"/>
  <c r="NX49" i="6"/>
  <c r="NY49" i="6"/>
  <c r="NZ49" i="6"/>
  <c r="OA49" i="6"/>
  <c r="OB49" i="6"/>
  <c r="OC49" i="6"/>
  <c r="OD49" i="6"/>
  <c r="OE49" i="6"/>
  <c r="OF49" i="6"/>
  <c r="OG49" i="6"/>
  <c r="OH49" i="6"/>
  <c r="OI49" i="6"/>
  <c r="OJ49" i="6"/>
  <c r="OK49" i="6"/>
  <c r="OL49" i="6"/>
  <c r="OM49" i="6"/>
  <c r="ON49" i="6"/>
  <c r="OO49" i="6"/>
  <c r="OP49" i="6"/>
  <c r="OQ49" i="6"/>
  <c r="OR49" i="6"/>
  <c r="OS49" i="6"/>
  <c r="OT49" i="6"/>
  <c r="OU49" i="6"/>
  <c r="OV49" i="6"/>
  <c r="OW49" i="6"/>
  <c r="OX49" i="6"/>
  <c r="OY49" i="6"/>
  <c r="OZ49" i="6"/>
  <c r="PA49" i="6"/>
  <c r="PB49" i="6"/>
  <c r="PC49" i="6"/>
  <c r="PD49" i="6"/>
  <c r="PE49" i="6"/>
  <c r="PF49" i="6"/>
  <c r="PG49" i="6"/>
  <c r="PH49" i="6"/>
  <c r="PI49" i="6"/>
  <c r="PJ49" i="6"/>
  <c r="PK49" i="6"/>
  <c r="PL49" i="6"/>
  <c r="PM49" i="6"/>
  <c r="PN49" i="6"/>
  <c r="PO49" i="6"/>
  <c r="PP49" i="6"/>
  <c r="PQ49" i="6"/>
  <c r="PR49" i="6"/>
  <c r="PS49" i="6"/>
  <c r="PT49" i="6"/>
  <c r="PU49" i="6"/>
  <c r="PV49" i="6"/>
  <c r="PW49" i="6"/>
  <c r="PX49" i="6"/>
  <c r="PY49" i="6"/>
  <c r="PZ49" i="6"/>
  <c r="QA49" i="6"/>
  <c r="QB49" i="6"/>
  <c r="QC49" i="6"/>
  <c r="QD49" i="6"/>
  <c r="QE49" i="6"/>
  <c r="QF49" i="6"/>
  <c r="QG49" i="6"/>
  <c r="QH49" i="6"/>
  <c r="QI49" i="6"/>
  <c r="QJ49" i="6"/>
  <c r="QK49" i="6"/>
  <c r="QL49" i="6"/>
  <c r="QM49" i="6"/>
  <c r="QN49" i="6"/>
  <c r="QO49" i="6"/>
  <c r="QP49" i="6"/>
  <c r="QQ49" i="6"/>
  <c r="QR49" i="6"/>
  <c r="QS49" i="6"/>
  <c r="QT49" i="6"/>
  <c r="QU49" i="6"/>
  <c r="QV49" i="6"/>
  <c r="QW49" i="6"/>
  <c r="QX49" i="6"/>
  <c r="QY49" i="6"/>
  <c r="QZ49" i="6"/>
  <c r="RA49" i="6"/>
  <c r="RB49" i="6"/>
  <c r="RC49" i="6"/>
  <c r="RD49" i="6"/>
  <c r="RE49" i="6"/>
  <c r="RF49" i="6"/>
  <c r="RG49" i="6"/>
  <c r="RH49" i="6"/>
  <c r="RI49" i="6"/>
  <c r="RJ49" i="6"/>
  <c r="RK49" i="6"/>
  <c r="RL49" i="6"/>
  <c r="RM49" i="6"/>
  <c r="RN49" i="6"/>
  <c r="RO49" i="6"/>
  <c r="RP49" i="6"/>
  <c r="RQ49" i="6"/>
  <c r="RR49" i="6"/>
  <c r="RS49" i="6"/>
  <c r="RT49" i="6"/>
  <c r="RU49" i="6"/>
  <c r="RV49" i="6"/>
  <c r="RW49" i="6"/>
  <c r="RX49" i="6"/>
  <c r="RY49" i="6"/>
  <c r="RZ49" i="6"/>
  <c r="SA49" i="6"/>
  <c r="SB49" i="6"/>
  <c r="SC49" i="6"/>
  <c r="SD49" i="6"/>
  <c r="SE49" i="6"/>
  <c r="SF49" i="6"/>
  <c r="SG49" i="6"/>
  <c r="SH49" i="6"/>
  <c r="SI49" i="6"/>
  <c r="SJ49" i="6"/>
  <c r="SK49" i="6"/>
  <c r="SL49" i="6"/>
  <c r="SM49" i="6"/>
  <c r="SN49" i="6"/>
  <c r="SO49" i="6"/>
  <c r="SP49" i="6"/>
  <c r="SQ49" i="6"/>
  <c r="SR49" i="6"/>
  <c r="SS49" i="6"/>
  <c r="ST49" i="6"/>
  <c r="SU49" i="6"/>
  <c r="SV49" i="6"/>
  <c r="SW49" i="6"/>
  <c r="SX49" i="6"/>
  <c r="SY49" i="6"/>
  <c r="SZ49" i="6"/>
  <c r="TA49" i="6"/>
  <c r="TB49" i="6"/>
  <c r="TC49" i="6"/>
  <c r="TD49" i="6"/>
  <c r="TE49" i="6"/>
  <c r="TF49" i="6"/>
  <c r="TG49" i="6"/>
  <c r="TH49" i="6"/>
  <c r="TI49" i="6"/>
  <c r="JF53" i="6"/>
  <c r="JG53" i="6"/>
  <c r="JH53" i="6"/>
  <c r="JI53" i="6"/>
  <c r="JJ53" i="6"/>
  <c r="JK53" i="6"/>
  <c r="JL53" i="6"/>
  <c r="JM53" i="6"/>
  <c r="JN53" i="6"/>
  <c r="JO53" i="6"/>
  <c r="JP53" i="6"/>
  <c r="JQ53" i="6"/>
  <c r="JR53" i="6"/>
  <c r="JS53" i="6"/>
  <c r="JT53" i="6"/>
  <c r="JU53" i="6"/>
  <c r="JV53" i="6"/>
  <c r="JW53" i="6"/>
  <c r="JX53" i="6"/>
  <c r="JY53" i="6"/>
  <c r="JZ53" i="6"/>
  <c r="KA53" i="6"/>
  <c r="KB53" i="6"/>
  <c r="KC53" i="6"/>
  <c r="KD53" i="6"/>
  <c r="KE53" i="6"/>
  <c r="KF53" i="6"/>
  <c r="KG53" i="6"/>
  <c r="KH53" i="6"/>
  <c r="KI53" i="6"/>
  <c r="KJ53" i="6"/>
  <c r="KK53" i="6"/>
  <c r="KL53" i="6"/>
  <c r="KM53" i="6"/>
  <c r="KN53" i="6"/>
  <c r="KO53" i="6"/>
  <c r="KP53" i="6"/>
  <c r="KQ53" i="6"/>
  <c r="KR53" i="6"/>
  <c r="KS53" i="6"/>
  <c r="KT53" i="6"/>
  <c r="KU53" i="6"/>
  <c r="KV53" i="6"/>
  <c r="KW53" i="6"/>
  <c r="KX53" i="6"/>
  <c r="KY53" i="6"/>
  <c r="KZ53" i="6"/>
  <c r="LA53" i="6"/>
  <c r="LB53" i="6"/>
  <c r="LC53" i="6"/>
  <c r="LD53" i="6"/>
  <c r="LE53" i="6"/>
  <c r="LF53" i="6"/>
  <c r="LG53" i="6"/>
  <c r="LH53" i="6"/>
  <c r="LI53" i="6"/>
  <c r="LJ53" i="6"/>
  <c r="LK53" i="6"/>
  <c r="LL53" i="6"/>
  <c r="LM53" i="6"/>
  <c r="LN53" i="6"/>
  <c r="LO53" i="6"/>
  <c r="LP53" i="6"/>
  <c r="LQ53" i="6"/>
  <c r="LR53" i="6"/>
  <c r="LS53" i="6"/>
  <c r="LT53" i="6"/>
  <c r="LU53" i="6"/>
  <c r="LV53" i="6"/>
  <c r="LW53" i="6"/>
  <c r="LX53" i="6"/>
  <c r="LY53" i="6"/>
  <c r="LZ53" i="6"/>
  <c r="MA53" i="6"/>
  <c r="MB53" i="6"/>
  <c r="MC53" i="6"/>
  <c r="MD53" i="6"/>
  <c r="ME53" i="6"/>
  <c r="MF53" i="6"/>
  <c r="MG53" i="6"/>
  <c r="MH53" i="6"/>
  <c r="MI53" i="6"/>
  <c r="MJ53" i="6"/>
  <c r="MK53" i="6"/>
  <c r="ML53" i="6"/>
  <c r="MM53" i="6"/>
  <c r="MN53" i="6"/>
  <c r="MO53" i="6"/>
  <c r="MP53" i="6"/>
  <c r="MQ53" i="6"/>
  <c r="MR53" i="6"/>
  <c r="MS53" i="6"/>
  <c r="MT53" i="6"/>
  <c r="MU53" i="6"/>
  <c r="MV53" i="6"/>
  <c r="MW53" i="6"/>
  <c r="MX53" i="6"/>
  <c r="MY53" i="6"/>
  <c r="MZ53" i="6"/>
  <c r="NA53" i="6"/>
  <c r="NB53" i="6"/>
  <c r="NC53" i="6"/>
  <c r="ND53" i="6"/>
  <c r="NE53" i="6"/>
  <c r="NF53" i="6"/>
  <c r="NG53" i="6"/>
  <c r="NH53" i="6"/>
  <c r="NI53" i="6"/>
  <c r="NJ53" i="6"/>
  <c r="NK53" i="6"/>
  <c r="NL53" i="6"/>
  <c r="NM53" i="6"/>
  <c r="NN53" i="6"/>
  <c r="NO53" i="6"/>
  <c r="NP53" i="6"/>
  <c r="NQ53" i="6"/>
  <c r="NR53" i="6"/>
  <c r="NS53" i="6"/>
  <c r="NT53" i="6"/>
  <c r="NU53" i="6"/>
  <c r="NV53" i="6"/>
  <c r="NW53" i="6"/>
  <c r="NX53" i="6"/>
  <c r="NY53" i="6"/>
  <c r="NZ53" i="6"/>
  <c r="OA53" i="6"/>
  <c r="OB53" i="6"/>
  <c r="OC53" i="6"/>
  <c r="OD53" i="6"/>
  <c r="OE53" i="6"/>
  <c r="OF53" i="6"/>
  <c r="OG53" i="6"/>
  <c r="OH53" i="6"/>
  <c r="OI53" i="6"/>
  <c r="OJ53" i="6"/>
  <c r="OK53" i="6"/>
  <c r="OL53" i="6"/>
  <c r="OM53" i="6"/>
  <c r="ON53" i="6"/>
  <c r="OO53" i="6"/>
  <c r="OP53" i="6"/>
  <c r="OQ53" i="6"/>
  <c r="OR53" i="6"/>
  <c r="OS53" i="6"/>
  <c r="OT53" i="6"/>
  <c r="OU53" i="6"/>
  <c r="OV53" i="6"/>
  <c r="OW53" i="6"/>
  <c r="OX53" i="6"/>
  <c r="OY53" i="6"/>
  <c r="OZ53" i="6"/>
  <c r="PA53" i="6"/>
  <c r="PB53" i="6"/>
  <c r="PC53" i="6"/>
  <c r="PD53" i="6"/>
  <c r="PE53" i="6"/>
  <c r="PF53" i="6"/>
  <c r="PG53" i="6"/>
  <c r="PH53" i="6"/>
  <c r="PI53" i="6"/>
  <c r="PJ53" i="6"/>
  <c r="PK53" i="6"/>
  <c r="PL53" i="6"/>
  <c r="PM53" i="6"/>
  <c r="PN53" i="6"/>
  <c r="PO53" i="6"/>
  <c r="PP53" i="6"/>
  <c r="PQ53" i="6"/>
  <c r="PR53" i="6"/>
  <c r="PS53" i="6"/>
  <c r="PT53" i="6"/>
  <c r="PU53" i="6"/>
  <c r="PV53" i="6"/>
  <c r="PW53" i="6"/>
  <c r="PX53" i="6"/>
  <c r="PY53" i="6"/>
  <c r="PZ53" i="6"/>
  <c r="QA53" i="6"/>
  <c r="QB53" i="6"/>
  <c r="QC53" i="6"/>
  <c r="QD53" i="6"/>
  <c r="QE53" i="6"/>
  <c r="QF53" i="6"/>
  <c r="QG53" i="6"/>
  <c r="QH53" i="6"/>
  <c r="QI53" i="6"/>
  <c r="QJ53" i="6"/>
  <c r="QK53" i="6"/>
  <c r="QL53" i="6"/>
  <c r="QM53" i="6"/>
  <c r="QN53" i="6"/>
  <c r="QO53" i="6"/>
  <c r="QP53" i="6"/>
  <c r="QQ53" i="6"/>
  <c r="QR53" i="6"/>
  <c r="QS53" i="6"/>
  <c r="QT53" i="6"/>
  <c r="QU53" i="6"/>
  <c r="QV53" i="6"/>
  <c r="QW53" i="6"/>
  <c r="QX53" i="6"/>
  <c r="QY53" i="6"/>
  <c r="QZ53" i="6"/>
  <c r="RA53" i="6"/>
  <c r="RB53" i="6"/>
  <c r="RC53" i="6"/>
  <c r="RD53" i="6"/>
  <c r="RE53" i="6"/>
  <c r="RF53" i="6"/>
  <c r="RG53" i="6"/>
  <c r="RH53" i="6"/>
  <c r="RI53" i="6"/>
  <c r="RJ53" i="6"/>
  <c r="RK53" i="6"/>
  <c r="RL53" i="6"/>
  <c r="RM53" i="6"/>
  <c r="RN53" i="6"/>
  <c r="RO53" i="6"/>
  <c r="RP53" i="6"/>
  <c r="RQ53" i="6"/>
  <c r="RR53" i="6"/>
  <c r="RS53" i="6"/>
  <c r="RT53" i="6"/>
  <c r="RU53" i="6"/>
  <c r="RV53" i="6"/>
  <c r="RW53" i="6"/>
  <c r="RX53" i="6"/>
  <c r="RY53" i="6"/>
  <c r="RZ53" i="6"/>
  <c r="SA53" i="6"/>
  <c r="SB53" i="6"/>
  <c r="SC53" i="6"/>
  <c r="SD53" i="6"/>
  <c r="SE53" i="6"/>
  <c r="SF53" i="6"/>
  <c r="SG53" i="6"/>
  <c r="SH53" i="6"/>
  <c r="SI53" i="6"/>
  <c r="SJ53" i="6"/>
  <c r="SK53" i="6"/>
  <c r="SL53" i="6"/>
  <c r="SM53" i="6"/>
  <c r="SN53" i="6"/>
  <c r="SO53" i="6"/>
  <c r="SP53" i="6"/>
  <c r="SQ53" i="6"/>
  <c r="SR53" i="6"/>
  <c r="SS53" i="6"/>
  <c r="ST53" i="6"/>
  <c r="SU53" i="6"/>
  <c r="SV53" i="6"/>
  <c r="SW53" i="6"/>
  <c r="SX53" i="6"/>
  <c r="SY53" i="6"/>
  <c r="SZ53" i="6"/>
  <c r="TA53" i="6"/>
  <c r="TB53" i="6"/>
  <c r="TC53" i="6"/>
  <c r="TD53" i="6"/>
  <c r="TE53" i="6"/>
  <c r="TF53" i="6"/>
  <c r="TG53" i="6"/>
  <c r="TH53" i="6"/>
  <c r="TI53" i="6"/>
  <c r="JF4" i="6"/>
  <c r="JG4" i="6"/>
  <c r="JH4" i="6"/>
  <c r="JI4" i="6"/>
  <c r="JJ4" i="6"/>
  <c r="JK4" i="6"/>
  <c r="JL4" i="6"/>
  <c r="JM4" i="6"/>
  <c r="JN4" i="6"/>
  <c r="JO4" i="6"/>
  <c r="JP4" i="6"/>
  <c r="JQ4" i="6"/>
  <c r="JR4" i="6"/>
  <c r="JS4" i="6"/>
  <c r="JT4" i="6"/>
  <c r="JU4" i="6"/>
  <c r="JV4" i="6"/>
  <c r="JW4" i="6"/>
  <c r="JX4" i="6"/>
  <c r="JY4" i="6"/>
  <c r="JZ4" i="6"/>
  <c r="KA4" i="6"/>
  <c r="KB4" i="6"/>
  <c r="KC4" i="6"/>
  <c r="KD4" i="6"/>
  <c r="KE4" i="6"/>
  <c r="KF4" i="6"/>
  <c r="KG4" i="6"/>
  <c r="KH4" i="6"/>
  <c r="KI4" i="6"/>
  <c r="KJ4" i="6"/>
  <c r="KK4" i="6"/>
  <c r="KL4" i="6"/>
  <c r="KM4" i="6"/>
  <c r="KN4" i="6"/>
  <c r="KO4" i="6"/>
  <c r="KP4" i="6"/>
  <c r="KQ4" i="6"/>
  <c r="KR4" i="6"/>
  <c r="KS4" i="6"/>
  <c r="KT4" i="6"/>
  <c r="KU4" i="6"/>
  <c r="KV4" i="6"/>
  <c r="KW4" i="6"/>
  <c r="KX4" i="6"/>
  <c r="KY4" i="6"/>
  <c r="KZ4" i="6"/>
  <c r="LA4" i="6"/>
  <c r="LB4" i="6"/>
  <c r="LC4" i="6"/>
  <c r="LD4" i="6"/>
  <c r="LE4" i="6"/>
  <c r="LF4" i="6"/>
  <c r="LG4" i="6"/>
  <c r="LH4" i="6"/>
  <c r="LI4" i="6"/>
  <c r="LJ4" i="6"/>
  <c r="LK4" i="6"/>
  <c r="LL4" i="6"/>
  <c r="LM4" i="6"/>
  <c r="LN4" i="6"/>
  <c r="LO4" i="6"/>
  <c r="LP4" i="6"/>
  <c r="LQ4" i="6"/>
  <c r="LR4" i="6"/>
  <c r="LS4" i="6"/>
  <c r="LT4" i="6"/>
  <c r="LU4" i="6"/>
  <c r="LV4" i="6"/>
  <c r="LW4" i="6"/>
  <c r="LX4" i="6"/>
  <c r="LY4" i="6"/>
  <c r="LZ4" i="6"/>
  <c r="MA4" i="6"/>
  <c r="MB4" i="6"/>
  <c r="MC4" i="6"/>
  <c r="MD4" i="6"/>
  <c r="ME4" i="6"/>
  <c r="MF4" i="6"/>
  <c r="MG4" i="6"/>
  <c r="MH4" i="6"/>
  <c r="MI4" i="6"/>
  <c r="MJ4" i="6"/>
  <c r="MK4" i="6"/>
  <c r="ML4" i="6"/>
  <c r="MM4" i="6"/>
  <c r="MN4" i="6"/>
  <c r="MO4" i="6"/>
  <c r="MP4" i="6"/>
  <c r="MQ4" i="6"/>
  <c r="MR4" i="6"/>
  <c r="MS4" i="6"/>
  <c r="MT4" i="6"/>
  <c r="MU4" i="6"/>
  <c r="MV4" i="6"/>
  <c r="MW4" i="6"/>
  <c r="MX4" i="6"/>
  <c r="MY4" i="6"/>
  <c r="MZ4" i="6"/>
  <c r="NA4" i="6"/>
  <c r="NB4" i="6"/>
  <c r="NC4" i="6"/>
  <c r="ND4" i="6"/>
  <c r="NE4" i="6"/>
  <c r="NF4" i="6"/>
  <c r="NG4" i="6"/>
  <c r="NH4" i="6"/>
  <c r="NI4" i="6"/>
  <c r="NJ4" i="6"/>
  <c r="NK4" i="6"/>
  <c r="NL4" i="6"/>
  <c r="NM4" i="6"/>
  <c r="NN4" i="6"/>
  <c r="NO4" i="6"/>
  <c r="NP4" i="6"/>
  <c r="NQ4" i="6"/>
  <c r="NR4" i="6"/>
  <c r="NS4" i="6"/>
  <c r="NT4" i="6"/>
  <c r="NU4" i="6"/>
  <c r="NV4" i="6"/>
  <c r="NW4" i="6"/>
  <c r="NX4" i="6"/>
  <c r="NY4" i="6"/>
  <c r="NZ4" i="6"/>
  <c r="OA4" i="6"/>
  <c r="OB4" i="6"/>
  <c r="OC4" i="6"/>
  <c r="OD4" i="6"/>
  <c r="OE4" i="6"/>
  <c r="OF4" i="6"/>
  <c r="OG4" i="6"/>
  <c r="OH4" i="6"/>
  <c r="OI4" i="6"/>
  <c r="OJ4" i="6"/>
  <c r="OK4" i="6"/>
  <c r="OL4" i="6"/>
  <c r="OM4" i="6"/>
  <c r="ON4" i="6"/>
  <c r="OO4" i="6"/>
  <c r="OP4" i="6"/>
  <c r="OQ4" i="6"/>
  <c r="OR4" i="6"/>
  <c r="OS4" i="6"/>
  <c r="OT4" i="6"/>
  <c r="OU4" i="6"/>
  <c r="OV4" i="6"/>
  <c r="OW4" i="6"/>
  <c r="OX4" i="6"/>
  <c r="OY4" i="6"/>
  <c r="OZ4" i="6"/>
  <c r="PA4" i="6"/>
  <c r="PB4" i="6"/>
  <c r="PC4" i="6"/>
  <c r="PD4" i="6"/>
  <c r="PE4" i="6"/>
  <c r="PF4" i="6"/>
  <c r="PG4" i="6"/>
  <c r="PH4" i="6"/>
  <c r="PI4" i="6"/>
  <c r="PJ4" i="6"/>
  <c r="PK4" i="6"/>
  <c r="PL4" i="6"/>
  <c r="PM4" i="6"/>
  <c r="PN4" i="6"/>
  <c r="PO4" i="6"/>
  <c r="PP4" i="6"/>
  <c r="PQ4" i="6"/>
  <c r="PR4" i="6"/>
  <c r="PS4" i="6"/>
  <c r="PT4" i="6"/>
  <c r="PU4" i="6"/>
  <c r="PV4" i="6"/>
  <c r="PW4" i="6"/>
  <c r="PX4" i="6"/>
  <c r="PY4" i="6"/>
  <c r="PZ4" i="6"/>
  <c r="QA4" i="6"/>
  <c r="QB4" i="6"/>
  <c r="QC4" i="6"/>
  <c r="QD4" i="6"/>
  <c r="QE4" i="6"/>
  <c r="QF4" i="6"/>
  <c r="QG4" i="6"/>
  <c r="QH4" i="6"/>
  <c r="QI4" i="6"/>
  <c r="QJ4" i="6"/>
  <c r="QK4" i="6"/>
  <c r="QL4" i="6"/>
  <c r="QM4" i="6"/>
  <c r="QN4" i="6"/>
  <c r="QO4" i="6"/>
  <c r="QP4" i="6"/>
  <c r="QQ4" i="6"/>
  <c r="QR4" i="6"/>
  <c r="QS4" i="6"/>
  <c r="QT4" i="6"/>
  <c r="QU4" i="6"/>
  <c r="QV4" i="6"/>
  <c r="QW4" i="6"/>
  <c r="QX4" i="6"/>
  <c r="QY4" i="6"/>
  <c r="QZ4" i="6"/>
  <c r="RA4" i="6"/>
  <c r="RB4" i="6"/>
  <c r="RC4" i="6"/>
  <c r="RD4" i="6"/>
  <c r="RE4" i="6"/>
  <c r="RF4" i="6"/>
  <c r="RG4" i="6"/>
  <c r="RH4" i="6"/>
  <c r="RI4" i="6"/>
  <c r="RJ4" i="6"/>
  <c r="RK4" i="6"/>
  <c r="RL4" i="6"/>
  <c r="RM4" i="6"/>
  <c r="RN4" i="6"/>
  <c r="RO4" i="6"/>
  <c r="RP4" i="6"/>
  <c r="RQ4" i="6"/>
  <c r="RR4" i="6"/>
  <c r="RS4" i="6"/>
  <c r="RT4" i="6"/>
  <c r="RU4" i="6"/>
  <c r="RV4" i="6"/>
  <c r="RW4" i="6"/>
  <c r="RX4" i="6"/>
  <c r="RY4" i="6"/>
  <c r="RZ4" i="6"/>
  <c r="SA4" i="6"/>
  <c r="SB4" i="6"/>
  <c r="SC4" i="6"/>
  <c r="SD4" i="6"/>
  <c r="SE4" i="6"/>
  <c r="SF4" i="6"/>
  <c r="SG4" i="6"/>
  <c r="SH4" i="6"/>
  <c r="SI4" i="6"/>
  <c r="SJ4" i="6"/>
  <c r="SK4" i="6"/>
  <c r="SL4" i="6"/>
  <c r="SM4" i="6"/>
  <c r="SN4" i="6"/>
  <c r="SO4" i="6"/>
  <c r="SP4" i="6"/>
  <c r="SQ4" i="6"/>
  <c r="SR4" i="6"/>
  <c r="SS4" i="6"/>
  <c r="ST4" i="6"/>
  <c r="SU4" i="6"/>
  <c r="SV4" i="6"/>
  <c r="SW4" i="6"/>
  <c r="SX4" i="6"/>
  <c r="SY4" i="6"/>
  <c r="SZ4" i="6"/>
  <c r="TA4" i="6"/>
  <c r="TB4" i="6"/>
  <c r="TC4" i="6"/>
  <c r="TD4" i="6"/>
  <c r="TE4" i="6"/>
  <c r="TF4" i="6"/>
  <c r="TG4" i="6"/>
  <c r="TH4" i="6"/>
  <c r="TI4" i="6"/>
  <c r="PB8" i="6"/>
  <c r="PC8" i="6"/>
  <c r="PD8" i="6"/>
  <c r="PE8" i="6"/>
  <c r="PF8" i="6"/>
  <c r="PG8" i="6"/>
  <c r="PH8" i="6"/>
  <c r="PI8" i="6"/>
  <c r="PJ8" i="6"/>
  <c r="PK8" i="6"/>
  <c r="PL8" i="6"/>
  <c r="PM8" i="6"/>
  <c r="PN8" i="6"/>
  <c r="PO8" i="6"/>
  <c r="PP8" i="6"/>
  <c r="PQ8" i="6"/>
  <c r="PR8" i="6"/>
  <c r="PS8" i="6"/>
  <c r="PT8" i="6"/>
  <c r="PU8" i="6"/>
  <c r="PV8" i="6"/>
  <c r="PW8" i="6"/>
  <c r="PX8" i="6"/>
  <c r="PY8" i="6"/>
  <c r="PZ8" i="6"/>
  <c r="QA8" i="6"/>
  <c r="QB8" i="6"/>
  <c r="QC8" i="6"/>
  <c r="QD8" i="6"/>
  <c r="QE8" i="6"/>
  <c r="QF8" i="6"/>
  <c r="QG8" i="6"/>
  <c r="QH8" i="6"/>
  <c r="QI8" i="6"/>
  <c r="QJ8" i="6"/>
  <c r="QK8" i="6"/>
  <c r="QL8" i="6"/>
  <c r="QM8" i="6"/>
  <c r="QN8" i="6"/>
  <c r="QO8" i="6"/>
  <c r="QP8" i="6"/>
  <c r="QQ8" i="6"/>
  <c r="QR8" i="6"/>
  <c r="QS8" i="6"/>
  <c r="QT8" i="6"/>
  <c r="QU8" i="6"/>
  <c r="QV8" i="6"/>
  <c r="QW8" i="6"/>
  <c r="QX8" i="6"/>
  <c r="QY8" i="6"/>
  <c r="QZ8" i="6"/>
  <c r="RA8" i="6"/>
  <c r="RB8" i="6"/>
  <c r="RC8" i="6"/>
  <c r="RD8" i="6"/>
  <c r="RE8" i="6"/>
  <c r="RF8" i="6"/>
  <c r="RG8" i="6"/>
  <c r="RH8" i="6"/>
  <c r="RI8" i="6"/>
  <c r="RJ8" i="6"/>
  <c r="RK8" i="6"/>
  <c r="RL8" i="6"/>
  <c r="RM8" i="6"/>
  <c r="RN8" i="6"/>
  <c r="RO8" i="6"/>
  <c r="RP8" i="6"/>
  <c r="RQ8" i="6"/>
  <c r="RR8" i="6"/>
  <c r="RS8" i="6"/>
  <c r="RT8" i="6"/>
  <c r="RU8" i="6"/>
  <c r="RV8" i="6"/>
  <c r="RW8" i="6"/>
  <c r="RX8" i="6"/>
  <c r="RY8" i="6"/>
  <c r="RZ8" i="6"/>
  <c r="SA8" i="6"/>
  <c r="SB8" i="6"/>
  <c r="SC8" i="6"/>
  <c r="SD8" i="6"/>
  <c r="SE8" i="6"/>
  <c r="SF8" i="6"/>
  <c r="SG8" i="6"/>
  <c r="SH8" i="6"/>
  <c r="SI8" i="6"/>
  <c r="SJ8" i="6"/>
  <c r="SK8" i="6"/>
  <c r="SL8" i="6"/>
  <c r="SM8" i="6"/>
  <c r="SN8" i="6"/>
  <c r="SO8" i="6"/>
  <c r="SP8" i="6"/>
  <c r="SQ8" i="6"/>
  <c r="SR8" i="6"/>
  <c r="SS8" i="6"/>
  <c r="ST8" i="6"/>
  <c r="SU8" i="6"/>
  <c r="SV8" i="6"/>
  <c r="SW8" i="6"/>
  <c r="SX8" i="6"/>
  <c r="SY8" i="6"/>
  <c r="SZ8" i="6"/>
  <c r="TA8" i="6"/>
  <c r="TB8" i="6"/>
  <c r="TC8" i="6"/>
  <c r="TD8" i="6"/>
  <c r="TE8" i="6"/>
  <c r="TF8" i="6"/>
  <c r="TG8" i="6"/>
  <c r="TH8" i="6"/>
  <c r="TI8" i="6"/>
  <c r="MP9" i="6"/>
  <c r="MP10" i="6" s="1"/>
  <c r="NB9" i="6"/>
  <c r="NC9" i="6"/>
  <c r="ND9" i="6"/>
  <c r="NE9" i="6"/>
  <c r="NF9" i="6"/>
  <c r="NG9" i="6"/>
  <c r="NH9" i="6"/>
  <c r="NI9" i="6"/>
  <c r="NJ9" i="6"/>
  <c r="NK9" i="6"/>
  <c r="NL9" i="6"/>
  <c r="NM9" i="6"/>
  <c r="NN9" i="6"/>
  <c r="NO9" i="6"/>
  <c r="NP9" i="6"/>
  <c r="NQ9" i="6"/>
  <c r="NR9" i="6"/>
  <c r="NS9" i="6"/>
  <c r="NT9" i="6"/>
  <c r="NU9" i="6"/>
  <c r="NV9" i="6"/>
  <c r="NW9" i="6"/>
  <c r="NX9" i="6"/>
  <c r="NY9" i="6"/>
  <c r="NZ9" i="6"/>
  <c r="OA9" i="6"/>
  <c r="OB9" i="6"/>
  <c r="OC9" i="6"/>
  <c r="OD9" i="6"/>
  <c r="OE9" i="6"/>
  <c r="OF9" i="6"/>
  <c r="OG9" i="6"/>
  <c r="OH9" i="6"/>
  <c r="OI9" i="6"/>
  <c r="OJ9" i="6"/>
  <c r="OK9" i="6"/>
  <c r="OL9" i="6"/>
  <c r="OM9" i="6"/>
  <c r="ON9" i="6"/>
  <c r="OO9" i="6"/>
  <c r="OP9" i="6"/>
  <c r="OQ9" i="6"/>
  <c r="OR9" i="6"/>
  <c r="OS9" i="6"/>
  <c r="OT9" i="6"/>
  <c r="OU9" i="6"/>
  <c r="OV9" i="6"/>
  <c r="OW9" i="6"/>
  <c r="OX9" i="6"/>
  <c r="OY9" i="6"/>
  <c r="OZ9" i="6"/>
  <c r="PA9" i="6"/>
  <c r="PB9" i="6"/>
  <c r="PC9" i="6"/>
  <c r="PD9" i="6"/>
  <c r="PE9" i="6"/>
  <c r="PF9" i="6"/>
  <c r="PG9" i="6"/>
  <c r="PH9" i="6"/>
  <c r="PI9" i="6"/>
  <c r="PJ9" i="6"/>
  <c r="PK9" i="6"/>
  <c r="PL9" i="6"/>
  <c r="PM9" i="6"/>
  <c r="PN9" i="6"/>
  <c r="PO9" i="6"/>
  <c r="PP9" i="6"/>
  <c r="PQ9" i="6"/>
  <c r="PR9" i="6"/>
  <c r="PS9" i="6"/>
  <c r="PT9" i="6"/>
  <c r="PU9" i="6"/>
  <c r="PV9" i="6"/>
  <c r="PW9" i="6"/>
  <c r="PX9" i="6"/>
  <c r="PY9" i="6"/>
  <c r="PZ9" i="6"/>
  <c r="QA9" i="6"/>
  <c r="QB9" i="6"/>
  <c r="QC9" i="6"/>
  <c r="QD9" i="6"/>
  <c r="QE9" i="6"/>
  <c r="QF9" i="6"/>
  <c r="QG9" i="6"/>
  <c r="QH9" i="6"/>
  <c r="QI9" i="6"/>
  <c r="QJ9" i="6"/>
  <c r="QK9" i="6"/>
  <c r="QL9" i="6"/>
  <c r="QM9" i="6"/>
  <c r="QN9" i="6"/>
  <c r="QO9" i="6"/>
  <c r="QP9" i="6"/>
  <c r="QQ9" i="6"/>
  <c r="QR9" i="6"/>
  <c r="QS9" i="6"/>
  <c r="QT9" i="6"/>
  <c r="QU9" i="6"/>
  <c r="QV9" i="6"/>
  <c r="QW9" i="6"/>
  <c r="QX9" i="6"/>
  <c r="QY9" i="6"/>
  <c r="QZ9" i="6"/>
  <c r="RA9" i="6"/>
  <c r="RB9" i="6"/>
  <c r="RC9" i="6"/>
  <c r="RD9" i="6"/>
  <c r="RE9" i="6"/>
  <c r="RF9" i="6"/>
  <c r="RG9" i="6"/>
  <c r="RH9" i="6"/>
  <c r="RI9" i="6"/>
  <c r="RJ9" i="6"/>
  <c r="RK9" i="6"/>
  <c r="RL9" i="6"/>
  <c r="RM9" i="6"/>
  <c r="RN9" i="6"/>
  <c r="RO9" i="6"/>
  <c r="RP9" i="6"/>
  <c r="RQ9" i="6"/>
  <c r="RR9" i="6"/>
  <c r="RS9" i="6"/>
  <c r="RT9" i="6"/>
  <c r="RU9" i="6"/>
  <c r="RV9" i="6"/>
  <c r="RW9" i="6"/>
  <c r="RX9" i="6"/>
  <c r="RY9" i="6"/>
  <c r="RZ9" i="6"/>
  <c r="SA9" i="6"/>
  <c r="SB9" i="6"/>
  <c r="SC9" i="6"/>
  <c r="SD9" i="6"/>
  <c r="SE9" i="6"/>
  <c r="SF9" i="6"/>
  <c r="SG9" i="6"/>
  <c r="SH9" i="6"/>
  <c r="SI9" i="6"/>
  <c r="SJ9" i="6"/>
  <c r="SK9" i="6"/>
  <c r="SL9" i="6"/>
  <c r="SM9" i="6"/>
  <c r="SN9" i="6"/>
  <c r="SO9" i="6"/>
  <c r="SP9" i="6"/>
  <c r="SQ9" i="6"/>
  <c r="SR9" i="6"/>
  <c r="SS9" i="6"/>
  <c r="ST9" i="6"/>
  <c r="SU9" i="6"/>
  <c r="SV9" i="6"/>
  <c r="SW9" i="6"/>
  <c r="SX9" i="6"/>
  <c r="SY9" i="6"/>
  <c r="SZ9" i="6"/>
  <c r="TA9" i="6"/>
  <c r="TB9" i="6"/>
  <c r="TC9" i="6"/>
  <c r="TD9" i="6"/>
  <c r="TE9" i="6"/>
  <c r="TF9" i="6"/>
  <c r="TG9" i="6"/>
  <c r="TH9" i="6"/>
  <c r="TI9" i="6"/>
  <c r="NB10" i="6"/>
  <c r="NC10" i="6"/>
  <c r="ND10" i="6"/>
  <c r="NE10" i="6"/>
  <c r="NF10" i="6"/>
  <c r="NG10" i="6"/>
  <c r="NH10" i="6"/>
  <c r="NI10" i="6"/>
  <c r="NJ10" i="6"/>
  <c r="NK10" i="6"/>
  <c r="NL10" i="6"/>
  <c r="NM10" i="6"/>
  <c r="NN10" i="6"/>
  <c r="NO10" i="6"/>
  <c r="NP10" i="6"/>
  <c r="NQ10" i="6"/>
  <c r="NR10" i="6"/>
  <c r="NS10" i="6"/>
  <c r="NT10" i="6"/>
  <c r="NU10" i="6"/>
  <c r="NV10" i="6"/>
  <c r="NW10" i="6"/>
  <c r="NX10" i="6"/>
  <c r="NY10" i="6"/>
  <c r="NZ10" i="6"/>
  <c r="OA10" i="6"/>
  <c r="OB10" i="6"/>
  <c r="OC10" i="6"/>
  <c r="OD10" i="6"/>
  <c r="OE10" i="6"/>
  <c r="OF10" i="6"/>
  <c r="OG10" i="6"/>
  <c r="OH10" i="6"/>
  <c r="OI10" i="6"/>
  <c r="OJ10" i="6"/>
  <c r="OK10" i="6"/>
  <c r="OL10" i="6"/>
  <c r="OM10" i="6"/>
  <c r="ON10" i="6"/>
  <c r="OO10" i="6"/>
  <c r="OP10" i="6"/>
  <c r="OQ10" i="6"/>
  <c r="OR10" i="6"/>
  <c r="OS10" i="6"/>
  <c r="OT10" i="6"/>
  <c r="OU10" i="6"/>
  <c r="OV10" i="6"/>
  <c r="OW10" i="6"/>
  <c r="OX10" i="6"/>
  <c r="OY10" i="6"/>
  <c r="OZ10" i="6"/>
  <c r="PA10" i="6"/>
  <c r="PB10" i="6"/>
  <c r="PC10" i="6"/>
  <c r="PD10" i="6"/>
  <c r="PE10" i="6"/>
  <c r="PF10" i="6"/>
  <c r="PG10" i="6"/>
  <c r="PH10" i="6"/>
  <c r="PI10" i="6"/>
  <c r="PJ10" i="6"/>
  <c r="PK10" i="6"/>
  <c r="PL10" i="6"/>
  <c r="PM10" i="6"/>
  <c r="PN10" i="6"/>
  <c r="PO10" i="6"/>
  <c r="PP10" i="6"/>
  <c r="PQ10" i="6"/>
  <c r="PR10" i="6"/>
  <c r="PS10" i="6"/>
  <c r="PT10" i="6"/>
  <c r="PU10" i="6"/>
  <c r="PV10" i="6"/>
  <c r="PW10" i="6"/>
  <c r="PX10" i="6"/>
  <c r="PY10" i="6"/>
  <c r="PZ10" i="6"/>
  <c r="QA10" i="6"/>
  <c r="QB10" i="6"/>
  <c r="QC10" i="6"/>
  <c r="QD10" i="6"/>
  <c r="QE10" i="6"/>
  <c r="QF10" i="6"/>
  <c r="QG10" i="6"/>
  <c r="QH10" i="6"/>
  <c r="QI10" i="6"/>
  <c r="QJ10" i="6"/>
  <c r="QK10" i="6"/>
  <c r="QL10" i="6"/>
  <c r="QM10" i="6"/>
  <c r="QN10" i="6"/>
  <c r="QO10" i="6"/>
  <c r="QP10" i="6"/>
  <c r="QQ10" i="6"/>
  <c r="QR10" i="6"/>
  <c r="QS10" i="6"/>
  <c r="QT10" i="6"/>
  <c r="QU10" i="6"/>
  <c r="QV10" i="6"/>
  <c r="QW10" i="6"/>
  <c r="QX10" i="6"/>
  <c r="QY10" i="6"/>
  <c r="QZ10" i="6"/>
  <c r="RA10" i="6"/>
  <c r="RB10" i="6"/>
  <c r="RC10" i="6"/>
  <c r="RD10" i="6"/>
  <c r="RE10" i="6"/>
  <c r="RF10" i="6"/>
  <c r="RG10" i="6"/>
  <c r="RH10" i="6"/>
  <c r="RI10" i="6"/>
  <c r="RJ10" i="6"/>
  <c r="RK10" i="6"/>
  <c r="RL10" i="6"/>
  <c r="RM10" i="6"/>
  <c r="RN10" i="6"/>
  <c r="RO10" i="6"/>
  <c r="RP10" i="6"/>
  <c r="RQ10" i="6"/>
  <c r="RR10" i="6"/>
  <c r="RS10" i="6"/>
  <c r="RT10" i="6"/>
  <c r="RU10" i="6"/>
  <c r="RV10" i="6"/>
  <c r="RW10" i="6"/>
  <c r="RX10" i="6"/>
  <c r="RY10" i="6"/>
  <c r="RZ10" i="6"/>
  <c r="SA10" i="6"/>
  <c r="SB10" i="6"/>
  <c r="SC10" i="6"/>
  <c r="SD10" i="6"/>
  <c r="SE10" i="6"/>
  <c r="SF10" i="6"/>
  <c r="SG10" i="6"/>
  <c r="SH10" i="6"/>
  <c r="SI10" i="6"/>
  <c r="SJ10" i="6"/>
  <c r="SK10" i="6"/>
  <c r="SL10" i="6"/>
  <c r="SM10" i="6"/>
  <c r="SN10" i="6"/>
  <c r="SO10" i="6"/>
  <c r="SP10" i="6"/>
  <c r="SQ10" i="6"/>
  <c r="SR10" i="6"/>
  <c r="SS10" i="6"/>
  <c r="ST10" i="6"/>
  <c r="SU10" i="6"/>
  <c r="SV10" i="6"/>
  <c r="SW10" i="6"/>
  <c r="SX10" i="6"/>
  <c r="SY10" i="6"/>
  <c r="SZ10" i="6"/>
  <c r="TA10" i="6"/>
  <c r="TB10" i="6"/>
  <c r="TC10" i="6"/>
  <c r="TD10" i="6"/>
  <c r="TE10" i="6"/>
  <c r="TF10" i="6"/>
  <c r="TG10" i="6"/>
  <c r="TH10" i="6"/>
  <c r="TI10" i="6"/>
  <c r="NC11" i="6"/>
  <c r="NC14" i="6" s="1"/>
  <c r="ND11" i="6"/>
  <c r="ND14" i="6" s="1"/>
  <c r="NE11" i="6"/>
  <c r="NF11" i="6"/>
  <c r="NG11" i="6"/>
  <c r="NH11" i="6"/>
  <c r="NI11" i="6"/>
  <c r="NJ11" i="6"/>
  <c r="NK11" i="6"/>
  <c r="NL11" i="6"/>
  <c r="NM11" i="6"/>
  <c r="NN11" i="6"/>
  <c r="NO11" i="6"/>
  <c r="NP11" i="6"/>
  <c r="NQ11" i="6"/>
  <c r="NR11" i="6"/>
  <c r="NS11" i="6"/>
  <c r="NT11" i="6"/>
  <c r="NU11" i="6"/>
  <c r="NV11" i="6"/>
  <c r="NW11" i="6"/>
  <c r="NX11" i="6"/>
  <c r="NY11" i="6"/>
  <c r="NZ11" i="6"/>
  <c r="OA11" i="6"/>
  <c r="OB11" i="6"/>
  <c r="OC11" i="6"/>
  <c r="OD11" i="6"/>
  <c r="OE11" i="6"/>
  <c r="OF11" i="6"/>
  <c r="OG11" i="6"/>
  <c r="OH11" i="6"/>
  <c r="OI11" i="6"/>
  <c r="OJ11" i="6"/>
  <c r="OK11" i="6"/>
  <c r="OL11" i="6"/>
  <c r="OM11" i="6"/>
  <c r="ON11" i="6"/>
  <c r="OO11" i="6"/>
  <c r="OP11" i="6"/>
  <c r="OQ11" i="6"/>
  <c r="OR11" i="6"/>
  <c r="OS11" i="6"/>
  <c r="OT11" i="6"/>
  <c r="OU11" i="6"/>
  <c r="OV11" i="6"/>
  <c r="OW11" i="6"/>
  <c r="OX11" i="6"/>
  <c r="OY11" i="6"/>
  <c r="OZ11" i="6"/>
  <c r="PA11" i="6"/>
  <c r="PB11" i="6"/>
  <c r="PC11" i="6"/>
  <c r="PD11" i="6"/>
  <c r="PE11" i="6"/>
  <c r="PF11" i="6"/>
  <c r="PG11" i="6"/>
  <c r="PH11" i="6"/>
  <c r="PI11" i="6"/>
  <c r="PJ11" i="6"/>
  <c r="PK11" i="6"/>
  <c r="PL11" i="6"/>
  <c r="PM11" i="6"/>
  <c r="PN11" i="6"/>
  <c r="PO11" i="6"/>
  <c r="PP11" i="6"/>
  <c r="PQ11" i="6"/>
  <c r="PR11" i="6"/>
  <c r="PS11" i="6"/>
  <c r="PT11" i="6"/>
  <c r="PU11" i="6"/>
  <c r="PV11" i="6"/>
  <c r="PW11" i="6"/>
  <c r="PX11" i="6"/>
  <c r="PY11" i="6"/>
  <c r="PZ11" i="6"/>
  <c r="QA11" i="6"/>
  <c r="QB11" i="6"/>
  <c r="QC11" i="6"/>
  <c r="QD11" i="6"/>
  <c r="QE11" i="6"/>
  <c r="QF11" i="6"/>
  <c r="QG11" i="6"/>
  <c r="QH11" i="6"/>
  <c r="QI11" i="6"/>
  <c r="QJ11" i="6"/>
  <c r="QK11" i="6"/>
  <c r="QL11" i="6"/>
  <c r="QM11" i="6"/>
  <c r="QN11" i="6"/>
  <c r="QO11" i="6"/>
  <c r="QP11" i="6"/>
  <c r="QQ11" i="6"/>
  <c r="QR11" i="6"/>
  <c r="QS11" i="6"/>
  <c r="QT11" i="6"/>
  <c r="QU11" i="6"/>
  <c r="QV11" i="6"/>
  <c r="QW11" i="6"/>
  <c r="QX11" i="6"/>
  <c r="QY11" i="6"/>
  <c r="QZ11" i="6"/>
  <c r="RA11" i="6"/>
  <c r="RB11" i="6"/>
  <c r="RC11" i="6"/>
  <c r="RD11" i="6"/>
  <c r="RE11" i="6"/>
  <c r="RF11" i="6"/>
  <c r="RG11" i="6"/>
  <c r="RH11" i="6"/>
  <c r="RI11" i="6"/>
  <c r="RJ11" i="6"/>
  <c r="RK11" i="6"/>
  <c r="RL11" i="6"/>
  <c r="RM11" i="6"/>
  <c r="RN11" i="6"/>
  <c r="RO11" i="6"/>
  <c r="RP11" i="6"/>
  <c r="RQ11" i="6"/>
  <c r="RR11" i="6"/>
  <c r="RS11" i="6"/>
  <c r="RT11" i="6"/>
  <c r="RU11" i="6"/>
  <c r="RV11" i="6"/>
  <c r="RW11" i="6"/>
  <c r="RX11" i="6"/>
  <c r="RY11" i="6"/>
  <c r="RZ11" i="6"/>
  <c r="SA11" i="6"/>
  <c r="SB11" i="6"/>
  <c r="SC11" i="6"/>
  <c r="SD11" i="6"/>
  <c r="SE11" i="6"/>
  <c r="SF11" i="6"/>
  <c r="SG11" i="6"/>
  <c r="SH11" i="6"/>
  <c r="SI11" i="6"/>
  <c r="SJ11" i="6"/>
  <c r="SK11" i="6"/>
  <c r="SL11" i="6"/>
  <c r="SM11" i="6"/>
  <c r="SN11" i="6"/>
  <c r="SO11" i="6"/>
  <c r="SP11" i="6"/>
  <c r="SQ11" i="6"/>
  <c r="SR11" i="6"/>
  <c r="SS11" i="6"/>
  <c r="ST11" i="6"/>
  <c r="SU11" i="6"/>
  <c r="SV11" i="6"/>
  <c r="SW11" i="6"/>
  <c r="SX11" i="6"/>
  <c r="SY11" i="6"/>
  <c r="SZ11" i="6"/>
  <c r="TA11" i="6"/>
  <c r="TB11" i="6"/>
  <c r="TC11" i="6"/>
  <c r="TD11" i="6"/>
  <c r="TE11" i="6"/>
  <c r="TF11" i="6"/>
  <c r="TG11" i="6"/>
  <c r="TH11" i="6"/>
  <c r="TI11" i="6"/>
  <c r="NC12" i="6"/>
  <c r="ND12" i="6"/>
  <c r="NE12" i="6"/>
  <c r="NF12" i="6"/>
  <c r="NG12" i="6"/>
  <c r="NH12" i="6"/>
  <c r="NI12" i="6"/>
  <c r="NJ12" i="6"/>
  <c r="NK12" i="6"/>
  <c r="NL12" i="6"/>
  <c r="NM12" i="6"/>
  <c r="NN12" i="6"/>
  <c r="NO12" i="6"/>
  <c r="NP12" i="6"/>
  <c r="NQ12" i="6"/>
  <c r="NR12" i="6"/>
  <c r="NS12" i="6"/>
  <c r="NT12" i="6"/>
  <c r="NU12" i="6"/>
  <c r="NV12" i="6"/>
  <c r="NW12" i="6"/>
  <c r="NX12" i="6"/>
  <c r="NY12" i="6"/>
  <c r="NZ12" i="6"/>
  <c r="OA12" i="6"/>
  <c r="OB12" i="6"/>
  <c r="OC12" i="6"/>
  <c r="OD12" i="6"/>
  <c r="OE12" i="6"/>
  <c r="OF12" i="6"/>
  <c r="OG12" i="6"/>
  <c r="OH12" i="6"/>
  <c r="OI12" i="6"/>
  <c r="OJ12" i="6"/>
  <c r="OK12" i="6"/>
  <c r="OL12" i="6"/>
  <c r="OM12" i="6"/>
  <c r="ON12" i="6"/>
  <c r="OO12" i="6"/>
  <c r="OP12" i="6"/>
  <c r="OQ12" i="6"/>
  <c r="OR12" i="6"/>
  <c r="OS12" i="6"/>
  <c r="OT12" i="6"/>
  <c r="OU12" i="6"/>
  <c r="OV12" i="6"/>
  <c r="OW12" i="6"/>
  <c r="OX12" i="6"/>
  <c r="OY12" i="6"/>
  <c r="OZ12" i="6"/>
  <c r="PA12" i="6"/>
  <c r="PB12" i="6"/>
  <c r="PC12" i="6"/>
  <c r="PD12" i="6"/>
  <c r="PE12" i="6"/>
  <c r="PF12" i="6"/>
  <c r="PG12" i="6"/>
  <c r="PH12" i="6"/>
  <c r="PI12" i="6"/>
  <c r="PJ12" i="6"/>
  <c r="PK12" i="6"/>
  <c r="PL12" i="6"/>
  <c r="PM12" i="6"/>
  <c r="PN12" i="6"/>
  <c r="PO12" i="6"/>
  <c r="PP12" i="6"/>
  <c r="PQ12" i="6"/>
  <c r="PR12" i="6"/>
  <c r="PS12" i="6"/>
  <c r="PT12" i="6"/>
  <c r="PU12" i="6"/>
  <c r="PV12" i="6"/>
  <c r="PW12" i="6"/>
  <c r="PX12" i="6"/>
  <c r="PY12" i="6"/>
  <c r="PZ12" i="6"/>
  <c r="QA12" i="6"/>
  <c r="QB12" i="6"/>
  <c r="QC12" i="6"/>
  <c r="QD12" i="6"/>
  <c r="QE12" i="6"/>
  <c r="QF12" i="6"/>
  <c r="QG12" i="6"/>
  <c r="QH12" i="6"/>
  <c r="QI12" i="6"/>
  <c r="QJ12" i="6"/>
  <c r="QK12" i="6"/>
  <c r="QL12" i="6"/>
  <c r="QM12" i="6"/>
  <c r="QN12" i="6"/>
  <c r="QO12" i="6"/>
  <c r="QP12" i="6"/>
  <c r="QQ12" i="6"/>
  <c r="QR12" i="6"/>
  <c r="QS12" i="6"/>
  <c r="QT12" i="6"/>
  <c r="QU12" i="6"/>
  <c r="QV12" i="6"/>
  <c r="QW12" i="6"/>
  <c r="QX12" i="6"/>
  <c r="QY12" i="6"/>
  <c r="QZ12" i="6"/>
  <c r="RA12" i="6"/>
  <c r="RB12" i="6"/>
  <c r="RC12" i="6"/>
  <c r="RD12" i="6"/>
  <c r="RE12" i="6"/>
  <c r="RF12" i="6"/>
  <c r="RG12" i="6"/>
  <c r="RH12" i="6"/>
  <c r="RI12" i="6"/>
  <c r="RJ12" i="6"/>
  <c r="RK12" i="6"/>
  <c r="RL12" i="6"/>
  <c r="RM12" i="6"/>
  <c r="RN12" i="6"/>
  <c r="RO12" i="6"/>
  <c r="RP12" i="6"/>
  <c r="RQ12" i="6"/>
  <c r="RR12" i="6"/>
  <c r="RS12" i="6"/>
  <c r="RT12" i="6"/>
  <c r="RU12" i="6"/>
  <c r="RV12" i="6"/>
  <c r="RW12" i="6"/>
  <c r="RX12" i="6"/>
  <c r="RY12" i="6"/>
  <c r="RZ12" i="6"/>
  <c r="SA12" i="6"/>
  <c r="SB12" i="6"/>
  <c r="SC12" i="6"/>
  <c r="SD12" i="6"/>
  <c r="SE12" i="6"/>
  <c r="SF12" i="6"/>
  <c r="SG12" i="6"/>
  <c r="SH12" i="6"/>
  <c r="SI12" i="6"/>
  <c r="SJ12" i="6"/>
  <c r="SK12" i="6"/>
  <c r="SL12" i="6"/>
  <c r="SM12" i="6"/>
  <c r="SN12" i="6"/>
  <c r="SO12" i="6"/>
  <c r="SP12" i="6"/>
  <c r="SQ12" i="6"/>
  <c r="SR12" i="6"/>
  <c r="SS12" i="6"/>
  <c r="ST12" i="6"/>
  <c r="SU12" i="6"/>
  <c r="SV12" i="6"/>
  <c r="SW12" i="6"/>
  <c r="SX12" i="6"/>
  <c r="SY12" i="6"/>
  <c r="SZ12" i="6"/>
  <c r="TA12" i="6"/>
  <c r="TB12" i="6"/>
  <c r="TC12" i="6"/>
  <c r="TD12" i="6"/>
  <c r="TE12" i="6"/>
  <c r="TF12" i="6"/>
  <c r="TG12" i="6"/>
  <c r="TH12" i="6"/>
  <c r="TI12" i="6"/>
  <c r="NE13" i="6"/>
  <c r="NF13" i="6"/>
  <c r="NG13" i="6"/>
  <c r="NH13" i="6"/>
  <c r="NI13" i="6"/>
  <c r="NJ13" i="6"/>
  <c r="NK13" i="6"/>
  <c r="NL13" i="6"/>
  <c r="NM13" i="6"/>
  <c r="NN13" i="6"/>
  <c r="NO13" i="6"/>
  <c r="NP13" i="6"/>
  <c r="NQ13" i="6"/>
  <c r="NR13" i="6"/>
  <c r="NS13" i="6"/>
  <c r="NT13" i="6"/>
  <c r="NU13" i="6"/>
  <c r="NV13" i="6"/>
  <c r="NW13" i="6"/>
  <c r="NX13" i="6"/>
  <c r="NY13" i="6"/>
  <c r="NZ13" i="6"/>
  <c r="OA13" i="6"/>
  <c r="OB13" i="6"/>
  <c r="OC13" i="6"/>
  <c r="OD13" i="6"/>
  <c r="OE13" i="6"/>
  <c r="OF13" i="6"/>
  <c r="OG13" i="6"/>
  <c r="OH13" i="6"/>
  <c r="OI13" i="6"/>
  <c r="OJ13" i="6"/>
  <c r="OK13" i="6"/>
  <c r="OL13" i="6"/>
  <c r="OM13" i="6"/>
  <c r="ON13" i="6"/>
  <c r="OO13" i="6"/>
  <c r="OP13" i="6"/>
  <c r="OQ13" i="6"/>
  <c r="OR13" i="6"/>
  <c r="OS13" i="6"/>
  <c r="OT13" i="6"/>
  <c r="OU13" i="6"/>
  <c r="OV13" i="6"/>
  <c r="OW13" i="6"/>
  <c r="OX13" i="6"/>
  <c r="OY13" i="6"/>
  <c r="OZ13" i="6"/>
  <c r="PA13" i="6"/>
  <c r="PB13" i="6"/>
  <c r="PC13" i="6"/>
  <c r="PD13" i="6"/>
  <c r="PE13" i="6"/>
  <c r="PF13" i="6"/>
  <c r="PG13" i="6"/>
  <c r="PH13" i="6"/>
  <c r="PI13" i="6"/>
  <c r="PJ13" i="6"/>
  <c r="PK13" i="6"/>
  <c r="PL13" i="6"/>
  <c r="PM13" i="6"/>
  <c r="PN13" i="6"/>
  <c r="PO13" i="6"/>
  <c r="PP13" i="6"/>
  <c r="PQ13" i="6"/>
  <c r="PR13" i="6"/>
  <c r="PS13" i="6"/>
  <c r="PT13" i="6"/>
  <c r="PU13" i="6"/>
  <c r="PV13" i="6"/>
  <c r="PW13" i="6"/>
  <c r="PX13" i="6"/>
  <c r="PY13" i="6"/>
  <c r="PZ13" i="6"/>
  <c r="QA13" i="6"/>
  <c r="QB13" i="6"/>
  <c r="QC13" i="6"/>
  <c r="QD13" i="6"/>
  <c r="QE13" i="6"/>
  <c r="QF13" i="6"/>
  <c r="QG13" i="6"/>
  <c r="QH13" i="6"/>
  <c r="QI13" i="6"/>
  <c r="QJ13" i="6"/>
  <c r="QK13" i="6"/>
  <c r="QL13" i="6"/>
  <c r="QM13" i="6"/>
  <c r="QN13" i="6"/>
  <c r="QO13" i="6"/>
  <c r="QP13" i="6"/>
  <c r="QQ13" i="6"/>
  <c r="QR13" i="6"/>
  <c r="QS13" i="6"/>
  <c r="QT13" i="6"/>
  <c r="QU13" i="6"/>
  <c r="QV13" i="6"/>
  <c r="QW13" i="6"/>
  <c r="QX13" i="6"/>
  <c r="QY13" i="6"/>
  <c r="QZ13" i="6"/>
  <c r="RA13" i="6"/>
  <c r="RB13" i="6"/>
  <c r="RC13" i="6"/>
  <c r="RD13" i="6"/>
  <c r="RE13" i="6"/>
  <c r="RF13" i="6"/>
  <c r="RG13" i="6"/>
  <c r="RH13" i="6"/>
  <c r="RI13" i="6"/>
  <c r="RJ13" i="6"/>
  <c r="RK13" i="6"/>
  <c r="RL13" i="6"/>
  <c r="RM13" i="6"/>
  <c r="RN13" i="6"/>
  <c r="RO13" i="6"/>
  <c r="RP13" i="6"/>
  <c r="RQ13" i="6"/>
  <c r="RR13" i="6"/>
  <c r="RS13" i="6"/>
  <c r="RT13" i="6"/>
  <c r="RU13" i="6"/>
  <c r="RV13" i="6"/>
  <c r="RW13" i="6"/>
  <c r="RX13" i="6"/>
  <c r="RY13" i="6"/>
  <c r="RZ13" i="6"/>
  <c r="SA13" i="6"/>
  <c r="SB13" i="6"/>
  <c r="SC13" i="6"/>
  <c r="SD13" i="6"/>
  <c r="SE13" i="6"/>
  <c r="SF13" i="6"/>
  <c r="SG13" i="6"/>
  <c r="SH13" i="6"/>
  <c r="SI13" i="6"/>
  <c r="SJ13" i="6"/>
  <c r="SK13" i="6"/>
  <c r="SL13" i="6"/>
  <c r="SM13" i="6"/>
  <c r="SN13" i="6"/>
  <c r="SO13" i="6"/>
  <c r="SP13" i="6"/>
  <c r="SQ13" i="6"/>
  <c r="SR13" i="6"/>
  <c r="SS13" i="6"/>
  <c r="ST13" i="6"/>
  <c r="SU13" i="6"/>
  <c r="SV13" i="6"/>
  <c r="SW13" i="6"/>
  <c r="SX13" i="6"/>
  <c r="SY13" i="6"/>
  <c r="SZ13" i="6"/>
  <c r="TA13" i="6"/>
  <c r="TB13" i="6"/>
  <c r="TC13" i="6"/>
  <c r="TD13" i="6"/>
  <c r="TE13" i="6"/>
  <c r="TF13" i="6"/>
  <c r="TG13" i="6"/>
  <c r="TH13" i="6"/>
  <c r="TI13" i="6"/>
  <c r="NE14" i="6"/>
  <c r="NF14" i="6"/>
  <c r="NG14" i="6"/>
  <c r="NH14" i="6"/>
  <c r="NI14" i="6"/>
  <c r="NJ14" i="6"/>
  <c r="NK14" i="6"/>
  <c r="NL14" i="6"/>
  <c r="NM14" i="6"/>
  <c r="NN14" i="6"/>
  <c r="NO14" i="6"/>
  <c r="NP14" i="6"/>
  <c r="NQ14" i="6"/>
  <c r="NR14" i="6"/>
  <c r="NS14" i="6"/>
  <c r="NT14" i="6"/>
  <c r="NU14" i="6"/>
  <c r="NV14" i="6"/>
  <c r="NW14" i="6"/>
  <c r="NX14" i="6"/>
  <c r="NY14" i="6"/>
  <c r="NZ14" i="6"/>
  <c r="OA14" i="6"/>
  <c r="OB14" i="6"/>
  <c r="OC14" i="6"/>
  <c r="OD14" i="6"/>
  <c r="OE14" i="6"/>
  <c r="OF14" i="6"/>
  <c r="OG14" i="6"/>
  <c r="OH14" i="6"/>
  <c r="OI14" i="6"/>
  <c r="OJ14" i="6"/>
  <c r="OK14" i="6"/>
  <c r="OL14" i="6"/>
  <c r="OM14" i="6"/>
  <c r="ON14" i="6"/>
  <c r="OO14" i="6"/>
  <c r="OP14" i="6"/>
  <c r="OQ14" i="6"/>
  <c r="OR14" i="6"/>
  <c r="OS14" i="6"/>
  <c r="OT14" i="6"/>
  <c r="OU14" i="6"/>
  <c r="OV14" i="6"/>
  <c r="OW14" i="6"/>
  <c r="OX14" i="6"/>
  <c r="OY14" i="6"/>
  <c r="OZ14" i="6"/>
  <c r="PA14" i="6"/>
  <c r="PB14" i="6"/>
  <c r="PC14" i="6"/>
  <c r="PD14" i="6"/>
  <c r="PE14" i="6"/>
  <c r="PF14" i="6"/>
  <c r="PG14" i="6"/>
  <c r="PH14" i="6"/>
  <c r="PI14" i="6"/>
  <c r="PJ14" i="6"/>
  <c r="PK14" i="6"/>
  <c r="PL14" i="6"/>
  <c r="PM14" i="6"/>
  <c r="PN14" i="6"/>
  <c r="PO14" i="6"/>
  <c r="PP14" i="6"/>
  <c r="PQ14" i="6"/>
  <c r="PR14" i="6"/>
  <c r="PS14" i="6"/>
  <c r="PT14" i="6"/>
  <c r="PU14" i="6"/>
  <c r="PV14" i="6"/>
  <c r="PW14" i="6"/>
  <c r="PX14" i="6"/>
  <c r="PY14" i="6"/>
  <c r="PZ14" i="6"/>
  <c r="QA14" i="6"/>
  <c r="QB14" i="6"/>
  <c r="QC14" i="6"/>
  <c r="QD14" i="6"/>
  <c r="QE14" i="6"/>
  <c r="QF14" i="6"/>
  <c r="QG14" i="6"/>
  <c r="QH14" i="6"/>
  <c r="QI14" i="6"/>
  <c r="QJ14" i="6"/>
  <c r="QK14" i="6"/>
  <c r="QL14" i="6"/>
  <c r="QM14" i="6"/>
  <c r="QN14" i="6"/>
  <c r="QO14" i="6"/>
  <c r="QP14" i="6"/>
  <c r="QQ14" i="6"/>
  <c r="QR14" i="6"/>
  <c r="QS14" i="6"/>
  <c r="QT14" i="6"/>
  <c r="QU14" i="6"/>
  <c r="QV14" i="6"/>
  <c r="QW14" i="6"/>
  <c r="QX14" i="6"/>
  <c r="QY14" i="6"/>
  <c r="QZ14" i="6"/>
  <c r="RA14" i="6"/>
  <c r="RB14" i="6"/>
  <c r="RC14" i="6"/>
  <c r="RD14" i="6"/>
  <c r="RE14" i="6"/>
  <c r="RF14" i="6"/>
  <c r="RG14" i="6"/>
  <c r="RH14" i="6"/>
  <c r="RI14" i="6"/>
  <c r="RJ14" i="6"/>
  <c r="RK14" i="6"/>
  <c r="RL14" i="6"/>
  <c r="RM14" i="6"/>
  <c r="RN14" i="6"/>
  <c r="RO14" i="6"/>
  <c r="RP14" i="6"/>
  <c r="RQ14" i="6"/>
  <c r="RR14" i="6"/>
  <c r="RS14" i="6"/>
  <c r="RT14" i="6"/>
  <c r="RU14" i="6"/>
  <c r="RV14" i="6"/>
  <c r="RW14" i="6"/>
  <c r="RX14" i="6"/>
  <c r="RY14" i="6"/>
  <c r="RZ14" i="6"/>
  <c r="SA14" i="6"/>
  <c r="SB14" i="6"/>
  <c r="SC14" i="6"/>
  <c r="SD14" i="6"/>
  <c r="SE14" i="6"/>
  <c r="SF14" i="6"/>
  <c r="SG14" i="6"/>
  <c r="SH14" i="6"/>
  <c r="SI14" i="6"/>
  <c r="SJ14" i="6"/>
  <c r="SK14" i="6"/>
  <c r="SL14" i="6"/>
  <c r="SM14" i="6"/>
  <c r="SN14" i="6"/>
  <c r="SO14" i="6"/>
  <c r="SP14" i="6"/>
  <c r="SQ14" i="6"/>
  <c r="SR14" i="6"/>
  <c r="SS14" i="6"/>
  <c r="ST14" i="6"/>
  <c r="SU14" i="6"/>
  <c r="SV14" i="6"/>
  <c r="SW14" i="6"/>
  <c r="SX14" i="6"/>
  <c r="SY14" i="6"/>
  <c r="SZ14" i="6"/>
  <c r="TA14" i="6"/>
  <c r="TB14" i="6"/>
  <c r="TC14" i="6"/>
  <c r="TD14" i="6"/>
  <c r="TE14" i="6"/>
  <c r="TF14" i="6"/>
  <c r="TG14" i="6"/>
  <c r="TH14" i="6"/>
  <c r="TI14" i="6"/>
  <c r="C35" i="6"/>
  <c r="D35"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AP35" i="6"/>
  <c r="AQ35" i="6"/>
  <c r="AR35" i="6"/>
  <c r="AS35" i="6"/>
  <c r="AT35" i="6"/>
  <c r="AU35" i="6"/>
  <c r="AV35" i="6"/>
  <c r="AW35" i="6"/>
  <c r="AX35" i="6"/>
  <c r="AY35" i="6"/>
  <c r="AZ35" i="6"/>
  <c r="BA35" i="6"/>
  <c r="BB35" i="6"/>
  <c r="BC35" i="6"/>
  <c r="BD35" i="6"/>
  <c r="BE35" i="6"/>
  <c r="BF35" i="6"/>
  <c r="BG35" i="6"/>
  <c r="BH35" i="6"/>
  <c r="BI35" i="6"/>
  <c r="BJ35" i="6"/>
  <c r="BK35" i="6"/>
  <c r="BL35" i="6"/>
  <c r="BM35" i="6"/>
  <c r="BN35" i="6"/>
  <c r="BO35" i="6"/>
  <c r="BP35" i="6"/>
  <c r="BQ35" i="6"/>
  <c r="BR35" i="6"/>
  <c r="BS35" i="6"/>
  <c r="BT35" i="6"/>
  <c r="BU35" i="6"/>
  <c r="BV35" i="6"/>
  <c r="BW35" i="6"/>
  <c r="BX35" i="6"/>
  <c r="BY35" i="6"/>
  <c r="BZ35" i="6"/>
  <c r="CA35" i="6"/>
  <c r="CB35" i="6"/>
  <c r="CC35" i="6"/>
  <c r="CD35" i="6"/>
  <c r="CE35" i="6"/>
  <c r="CF35" i="6"/>
  <c r="CG35" i="6"/>
  <c r="CH35" i="6"/>
  <c r="CI35" i="6"/>
  <c r="CJ35" i="6"/>
  <c r="CK35" i="6"/>
  <c r="CL35" i="6"/>
  <c r="CM35" i="6"/>
  <c r="CN35" i="6"/>
  <c r="CO35" i="6"/>
  <c r="CP35" i="6"/>
  <c r="CQ35" i="6"/>
  <c r="CR35" i="6"/>
  <c r="CS35" i="6"/>
  <c r="CT35" i="6"/>
  <c r="CU35" i="6"/>
  <c r="CV35" i="6"/>
  <c r="CW35" i="6"/>
  <c r="CX35" i="6"/>
  <c r="CY35" i="6"/>
  <c r="CZ35" i="6"/>
  <c r="DA35" i="6"/>
  <c r="DB35" i="6"/>
  <c r="DC35" i="6"/>
  <c r="DD35" i="6"/>
  <c r="DE35" i="6"/>
  <c r="DF35" i="6"/>
  <c r="DG35" i="6"/>
  <c r="DH35" i="6"/>
  <c r="DI35" i="6"/>
  <c r="DJ35" i="6"/>
  <c r="DK35" i="6"/>
  <c r="DL35" i="6"/>
  <c r="DM35" i="6"/>
  <c r="DN35" i="6"/>
  <c r="DO35" i="6"/>
  <c r="DP35" i="6"/>
  <c r="DQ35" i="6"/>
  <c r="DR35" i="6"/>
  <c r="DS35" i="6"/>
  <c r="DT35" i="6"/>
  <c r="DU35" i="6"/>
  <c r="DV35" i="6"/>
  <c r="DW35" i="6"/>
  <c r="DX35" i="6"/>
  <c r="DY35" i="6"/>
  <c r="DZ35" i="6"/>
  <c r="EA35" i="6"/>
  <c r="EB35" i="6"/>
  <c r="EC35" i="6"/>
  <c r="ED35" i="6"/>
  <c r="EE35" i="6"/>
  <c r="EF35" i="6"/>
  <c r="EG35" i="6"/>
  <c r="EH35" i="6"/>
  <c r="EI35" i="6"/>
  <c r="EJ35" i="6"/>
  <c r="EK35" i="6"/>
  <c r="EL35" i="6"/>
  <c r="EM35" i="6"/>
  <c r="EN35" i="6"/>
  <c r="EO35" i="6"/>
  <c r="EP35" i="6"/>
  <c r="EQ35" i="6"/>
  <c r="ER35" i="6"/>
  <c r="ES35" i="6"/>
  <c r="ET35" i="6"/>
  <c r="EU35" i="6"/>
  <c r="EV35" i="6"/>
  <c r="EW35" i="6"/>
  <c r="EX35" i="6"/>
  <c r="EY35" i="6"/>
  <c r="EZ35" i="6"/>
  <c r="FA35" i="6"/>
  <c r="FB35" i="6"/>
  <c r="FC35" i="6"/>
  <c r="FD35" i="6"/>
  <c r="FE35" i="6"/>
  <c r="FF35" i="6"/>
  <c r="FG35" i="6"/>
  <c r="FH35" i="6"/>
  <c r="FI35" i="6"/>
  <c r="FJ35" i="6"/>
  <c r="FK35" i="6"/>
  <c r="FL35" i="6"/>
  <c r="FM35" i="6"/>
  <c r="FN35" i="6"/>
  <c r="FO35" i="6"/>
  <c r="FP35" i="6"/>
  <c r="FQ35" i="6"/>
  <c r="FR35" i="6"/>
  <c r="FS35" i="6"/>
  <c r="FT35" i="6"/>
  <c r="FU35" i="6"/>
  <c r="FV35" i="6"/>
  <c r="FW35" i="6"/>
  <c r="FX35" i="6"/>
  <c r="FY35" i="6"/>
  <c r="FZ35" i="6"/>
  <c r="GA35" i="6"/>
  <c r="GB35" i="6"/>
  <c r="GC35" i="6"/>
  <c r="GD35" i="6"/>
  <c r="GE35" i="6"/>
  <c r="GF35" i="6"/>
  <c r="GG35" i="6"/>
  <c r="GH35" i="6"/>
  <c r="GI35" i="6"/>
  <c r="GJ35" i="6"/>
  <c r="GK35" i="6"/>
  <c r="GL35" i="6"/>
  <c r="GM35" i="6"/>
  <c r="GN35" i="6"/>
  <c r="GO35" i="6"/>
  <c r="GP35" i="6"/>
  <c r="GQ35" i="6"/>
  <c r="GR35" i="6"/>
  <c r="GS35" i="6"/>
  <c r="GT35" i="6"/>
  <c r="GU35" i="6"/>
  <c r="GV35" i="6"/>
  <c r="GW35" i="6"/>
  <c r="GX35" i="6"/>
  <c r="GY35" i="6"/>
  <c r="GZ35" i="6"/>
  <c r="HA35" i="6"/>
  <c r="HB35" i="6"/>
  <c r="HC35" i="6"/>
  <c r="HD35" i="6"/>
  <c r="HE35" i="6"/>
  <c r="HF35" i="6"/>
  <c r="HG35" i="6"/>
  <c r="HH35" i="6"/>
  <c r="HI35" i="6"/>
  <c r="HJ35" i="6"/>
  <c r="HK35" i="6"/>
  <c r="HL35" i="6"/>
  <c r="HM35" i="6"/>
  <c r="HN35" i="6"/>
  <c r="HO35" i="6"/>
  <c r="HP35" i="6"/>
  <c r="HQ35" i="6"/>
  <c r="HR35" i="6"/>
  <c r="HS35" i="6"/>
  <c r="HT35" i="6"/>
  <c r="HU35" i="6"/>
  <c r="HV35" i="6"/>
  <c r="HW35" i="6"/>
  <c r="HX35" i="6"/>
  <c r="HY35" i="6"/>
  <c r="HZ35" i="6"/>
  <c r="IA35" i="6"/>
  <c r="IB35" i="6"/>
  <c r="IC35" i="6"/>
  <c r="ID35" i="6"/>
  <c r="IE35" i="6"/>
  <c r="IF35" i="6"/>
  <c r="IG35" i="6"/>
  <c r="IH35" i="6"/>
  <c r="II35" i="6"/>
  <c r="IJ35" i="6"/>
  <c r="IK35" i="6"/>
  <c r="IL35" i="6"/>
  <c r="IM35" i="6"/>
  <c r="IN35" i="6"/>
  <c r="IO35" i="6"/>
  <c r="IP35" i="6"/>
  <c r="IQ35" i="6"/>
  <c r="IR35" i="6"/>
  <c r="IS35" i="6"/>
  <c r="IT35" i="6"/>
  <c r="IU35" i="6"/>
  <c r="IV35" i="6"/>
  <c r="IW35" i="6"/>
  <c r="IX35" i="6"/>
  <c r="IY35" i="6"/>
  <c r="IZ35" i="6"/>
  <c r="JA35" i="6"/>
  <c r="JB35" i="6"/>
  <c r="JC35" i="6"/>
  <c r="JD35" i="6"/>
  <c r="JE35" i="6"/>
  <c r="C37" i="6"/>
  <c r="D37" i="6"/>
  <c r="E37" i="6"/>
  <c r="F37" i="6"/>
  <c r="G37" i="6"/>
  <c r="H37" i="6"/>
  <c r="I37" i="6"/>
  <c r="J37" i="6"/>
  <c r="K37" i="6"/>
  <c r="L37" i="6"/>
  <c r="M37" i="6"/>
  <c r="N37" i="6"/>
  <c r="O37" i="6"/>
  <c r="P37" i="6"/>
  <c r="Q37" i="6"/>
  <c r="R37" i="6"/>
  <c r="S37" i="6"/>
  <c r="T37" i="6"/>
  <c r="U37" i="6"/>
  <c r="V37" i="6"/>
  <c r="W37" i="6"/>
  <c r="X37" i="6"/>
  <c r="Y37" i="6"/>
  <c r="Z37" i="6"/>
  <c r="AA37" i="6"/>
  <c r="AB37" i="6"/>
  <c r="AC37" i="6"/>
  <c r="AD37" i="6"/>
  <c r="AE37" i="6"/>
  <c r="AF37" i="6"/>
  <c r="AG37"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BL37" i="6"/>
  <c r="BM37" i="6"/>
  <c r="BN37" i="6"/>
  <c r="BO37" i="6"/>
  <c r="BP37" i="6"/>
  <c r="BQ37" i="6"/>
  <c r="BR37" i="6"/>
  <c r="BS37" i="6"/>
  <c r="BT37" i="6"/>
  <c r="BU37" i="6"/>
  <c r="BV37" i="6"/>
  <c r="BW37" i="6"/>
  <c r="BX37" i="6"/>
  <c r="BY37" i="6"/>
  <c r="BZ37" i="6"/>
  <c r="CA37" i="6"/>
  <c r="CB37" i="6"/>
  <c r="CC37" i="6"/>
  <c r="CD37" i="6"/>
  <c r="CE37" i="6"/>
  <c r="CF37" i="6"/>
  <c r="CG37" i="6"/>
  <c r="CH37" i="6"/>
  <c r="CI37" i="6"/>
  <c r="CJ37" i="6"/>
  <c r="CK37" i="6"/>
  <c r="CL37" i="6"/>
  <c r="CM37" i="6"/>
  <c r="CN37" i="6"/>
  <c r="CO37" i="6"/>
  <c r="CP37" i="6"/>
  <c r="CQ37" i="6"/>
  <c r="CR37" i="6"/>
  <c r="CS37" i="6"/>
  <c r="CT37" i="6"/>
  <c r="CU37" i="6"/>
  <c r="CV37" i="6"/>
  <c r="CW37" i="6"/>
  <c r="CX37" i="6"/>
  <c r="CY37" i="6"/>
  <c r="CZ37" i="6"/>
  <c r="DA37" i="6"/>
  <c r="DB37" i="6"/>
  <c r="DC37" i="6"/>
  <c r="DD37" i="6"/>
  <c r="DE37" i="6"/>
  <c r="DF37" i="6"/>
  <c r="DG37" i="6"/>
  <c r="DH37" i="6"/>
  <c r="DI37" i="6"/>
  <c r="DJ37" i="6"/>
  <c r="DK37" i="6"/>
  <c r="DL37" i="6"/>
  <c r="DM37" i="6"/>
  <c r="DN37" i="6"/>
  <c r="DO37" i="6"/>
  <c r="DP37" i="6"/>
  <c r="DQ37" i="6"/>
  <c r="DR37" i="6"/>
  <c r="DS37" i="6"/>
  <c r="DT37" i="6"/>
  <c r="DU37" i="6"/>
  <c r="DV37" i="6"/>
  <c r="DW37" i="6"/>
  <c r="DX37" i="6"/>
  <c r="DY37" i="6"/>
  <c r="DZ37" i="6"/>
  <c r="EA37" i="6"/>
  <c r="EB37" i="6"/>
  <c r="EC37" i="6"/>
  <c r="ED37" i="6"/>
  <c r="EE37" i="6"/>
  <c r="EF37" i="6"/>
  <c r="EG37" i="6"/>
  <c r="EH37" i="6"/>
  <c r="EI37" i="6"/>
  <c r="EJ37" i="6"/>
  <c r="EK37" i="6"/>
  <c r="EL37" i="6"/>
  <c r="EM37" i="6"/>
  <c r="EN37" i="6"/>
  <c r="EO37" i="6"/>
  <c r="EP37" i="6"/>
  <c r="EQ37" i="6"/>
  <c r="ER37" i="6"/>
  <c r="ES37" i="6"/>
  <c r="ET37" i="6"/>
  <c r="EU37" i="6"/>
  <c r="EV37" i="6"/>
  <c r="EW37" i="6"/>
  <c r="EX37" i="6"/>
  <c r="EY37" i="6"/>
  <c r="EZ37" i="6"/>
  <c r="FA37" i="6"/>
  <c r="FB37" i="6"/>
  <c r="FC37" i="6"/>
  <c r="FD37" i="6"/>
  <c r="FE37" i="6"/>
  <c r="FF37" i="6"/>
  <c r="FG37" i="6"/>
  <c r="FH37" i="6"/>
  <c r="FI37" i="6"/>
  <c r="FJ37" i="6"/>
  <c r="FK37" i="6"/>
  <c r="FL37" i="6"/>
  <c r="FM37" i="6"/>
  <c r="FN37" i="6"/>
  <c r="FO37" i="6"/>
  <c r="FP37" i="6"/>
  <c r="FQ37" i="6"/>
  <c r="FR37" i="6"/>
  <c r="FS37" i="6"/>
  <c r="FT37" i="6"/>
  <c r="FU37" i="6"/>
  <c r="FV37" i="6"/>
  <c r="FW37" i="6"/>
  <c r="FX37" i="6"/>
  <c r="FY37" i="6"/>
  <c r="FZ37" i="6"/>
  <c r="GA37" i="6"/>
  <c r="GB37" i="6"/>
  <c r="GC37" i="6"/>
  <c r="GD37" i="6"/>
  <c r="GE37" i="6"/>
  <c r="GF37" i="6"/>
  <c r="GG37" i="6"/>
  <c r="GH37" i="6"/>
  <c r="GI37" i="6"/>
  <c r="GJ37" i="6"/>
  <c r="GK37" i="6"/>
  <c r="GL37" i="6"/>
  <c r="GM37" i="6"/>
  <c r="GN37" i="6"/>
  <c r="GO37" i="6"/>
  <c r="GP37" i="6"/>
  <c r="GQ37" i="6"/>
  <c r="GR37" i="6"/>
  <c r="GS37" i="6"/>
  <c r="GT37" i="6"/>
  <c r="GU37" i="6"/>
  <c r="GV37" i="6"/>
  <c r="GW37" i="6"/>
  <c r="GX37" i="6"/>
  <c r="GY37" i="6"/>
  <c r="GZ37" i="6"/>
  <c r="HA37" i="6"/>
  <c r="HB37" i="6"/>
  <c r="HC37" i="6"/>
  <c r="HD37" i="6"/>
  <c r="HE37" i="6"/>
  <c r="HF37" i="6"/>
  <c r="HG37" i="6"/>
  <c r="HH37" i="6"/>
  <c r="HI37" i="6"/>
  <c r="HJ37" i="6"/>
  <c r="HK37" i="6"/>
  <c r="HL37" i="6"/>
  <c r="HM37" i="6"/>
  <c r="HN37" i="6"/>
  <c r="HO37" i="6"/>
  <c r="HP37" i="6"/>
  <c r="HQ37" i="6"/>
  <c r="HR37" i="6"/>
  <c r="HS37" i="6"/>
  <c r="HT37" i="6"/>
  <c r="HU37" i="6"/>
  <c r="HV37" i="6"/>
  <c r="HW37" i="6"/>
  <c r="HX37" i="6"/>
  <c r="HY37" i="6"/>
  <c r="HZ37" i="6"/>
  <c r="IA37" i="6"/>
  <c r="IB37" i="6"/>
  <c r="IC37" i="6"/>
  <c r="ID37" i="6"/>
  <c r="IE37" i="6"/>
  <c r="IF37" i="6"/>
  <c r="IG37" i="6"/>
  <c r="IH37" i="6"/>
  <c r="II37" i="6"/>
  <c r="IJ37" i="6"/>
  <c r="IK37" i="6"/>
  <c r="IL37" i="6"/>
  <c r="IM37" i="6"/>
  <c r="IN37" i="6"/>
  <c r="IO37" i="6"/>
  <c r="IP37" i="6"/>
  <c r="IQ37" i="6"/>
  <c r="IR37" i="6"/>
  <c r="IS37" i="6"/>
  <c r="IT37" i="6"/>
  <c r="IU37" i="6"/>
  <c r="IV37" i="6"/>
  <c r="IW37" i="6"/>
  <c r="IX37" i="6"/>
  <c r="IY37" i="6"/>
  <c r="IZ37" i="6"/>
  <c r="JA37" i="6"/>
  <c r="JB37" i="6"/>
  <c r="JC37" i="6"/>
  <c r="JD37" i="6"/>
  <c r="JE37" i="6"/>
  <c r="C41" i="6"/>
  <c r="D41"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AG41" i="6"/>
  <c r="AH41" i="6"/>
  <c r="AI41" i="6"/>
  <c r="AJ41" i="6"/>
  <c r="AK41" i="6"/>
  <c r="AL41" i="6"/>
  <c r="AM41" i="6"/>
  <c r="AN41" i="6"/>
  <c r="AO41" i="6"/>
  <c r="AP41" i="6"/>
  <c r="AQ41" i="6"/>
  <c r="AR41" i="6"/>
  <c r="AS41" i="6"/>
  <c r="AT41" i="6"/>
  <c r="AU41" i="6"/>
  <c r="AV41" i="6"/>
  <c r="AW41" i="6"/>
  <c r="AX41" i="6"/>
  <c r="AY41" i="6"/>
  <c r="AZ41" i="6"/>
  <c r="BA41" i="6"/>
  <c r="BB41" i="6"/>
  <c r="BC41" i="6"/>
  <c r="BD41" i="6"/>
  <c r="BE41" i="6"/>
  <c r="BF41" i="6"/>
  <c r="BG41" i="6"/>
  <c r="BH41" i="6"/>
  <c r="BI41" i="6"/>
  <c r="BJ41" i="6"/>
  <c r="BK41" i="6"/>
  <c r="BL41" i="6"/>
  <c r="BM41" i="6"/>
  <c r="BN41" i="6"/>
  <c r="BO41" i="6"/>
  <c r="BP41" i="6"/>
  <c r="BQ41" i="6"/>
  <c r="BR41" i="6"/>
  <c r="BS41" i="6"/>
  <c r="BT41" i="6"/>
  <c r="BU41" i="6"/>
  <c r="BV41" i="6"/>
  <c r="BW41" i="6"/>
  <c r="BX41" i="6"/>
  <c r="BY41" i="6"/>
  <c r="BZ41" i="6"/>
  <c r="CA41" i="6"/>
  <c r="CB41" i="6"/>
  <c r="CC41" i="6"/>
  <c r="CD41" i="6"/>
  <c r="CE41" i="6"/>
  <c r="CF41" i="6"/>
  <c r="CG41" i="6"/>
  <c r="CH41" i="6"/>
  <c r="CI41" i="6"/>
  <c r="CJ41" i="6"/>
  <c r="CK41" i="6"/>
  <c r="CL41" i="6"/>
  <c r="CM41" i="6"/>
  <c r="CN41" i="6"/>
  <c r="CO41" i="6"/>
  <c r="CP41" i="6"/>
  <c r="CQ41" i="6"/>
  <c r="CR41" i="6"/>
  <c r="CS41" i="6"/>
  <c r="CT41" i="6"/>
  <c r="CU41" i="6"/>
  <c r="CV41" i="6"/>
  <c r="CW41" i="6"/>
  <c r="CX41" i="6"/>
  <c r="CY41" i="6"/>
  <c r="CZ41" i="6"/>
  <c r="DA41" i="6"/>
  <c r="DB41" i="6"/>
  <c r="DC41" i="6"/>
  <c r="DD41" i="6"/>
  <c r="DE41" i="6"/>
  <c r="DF41" i="6"/>
  <c r="DG41" i="6"/>
  <c r="DH41" i="6"/>
  <c r="DI41" i="6"/>
  <c r="DJ41" i="6"/>
  <c r="DK41" i="6"/>
  <c r="DL41" i="6"/>
  <c r="DM41" i="6"/>
  <c r="DN41" i="6"/>
  <c r="DO41" i="6"/>
  <c r="DP41" i="6"/>
  <c r="DQ41" i="6"/>
  <c r="DR41" i="6"/>
  <c r="DS41" i="6"/>
  <c r="DT41" i="6"/>
  <c r="DU41" i="6"/>
  <c r="DV41" i="6"/>
  <c r="DW41" i="6"/>
  <c r="DX41" i="6"/>
  <c r="DY41" i="6"/>
  <c r="DZ41" i="6"/>
  <c r="EA41" i="6"/>
  <c r="EB41" i="6"/>
  <c r="EC41" i="6"/>
  <c r="ED41" i="6"/>
  <c r="EE41" i="6"/>
  <c r="EF41" i="6"/>
  <c r="EG41" i="6"/>
  <c r="EH41" i="6"/>
  <c r="EI41" i="6"/>
  <c r="EJ41" i="6"/>
  <c r="EK41" i="6"/>
  <c r="EL41" i="6"/>
  <c r="EM41" i="6"/>
  <c r="EN41" i="6"/>
  <c r="EO41" i="6"/>
  <c r="EP41" i="6"/>
  <c r="EQ41" i="6"/>
  <c r="ER41" i="6"/>
  <c r="ES41" i="6"/>
  <c r="ET41" i="6"/>
  <c r="EU41" i="6"/>
  <c r="EV41" i="6"/>
  <c r="EW41" i="6"/>
  <c r="EX41" i="6"/>
  <c r="EY41" i="6"/>
  <c r="EZ41" i="6"/>
  <c r="FA41" i="6"/>
  <c r="FB41" i="6"/>
  <c r="FC41" i="6"/>
  <c r="FD41" i="6"/>
  <c r="FE41" i="6"/>
  <c r="FF41" i="6"/>
  <c r="FG41" i="6"/>
  <c r="FH41" i="6"/>
  <c r="FI41" i="6"/>
  <c r="FJ41" i="6"/>
  <c r="FK41" i="6"/>
  <c r="FL41" i="6"/>
  <c r="FM41" i="6"/>
  <c r="FN41" i="6"/>
  <c r="FO41" i="6"/>
  <c r="FP41" i="6"/>
  <c r="FQ41" i="6"/>
  <c r="FR41" i="6"/>
  <c r="FS41" i="6"/>
  <c r="FT41" i="6"/>
  <c r="FU41" i="6"/>
  <c r="FV41" i="6"/>
  <c r="FW41" i="6"/>
  <c r="FX41" i="6"/>
  <c r="FY41" i="6"/>
  <c r="FZ41" i="6"/>
  <c r="GA41" i="6"/>
  <c r="GB41" i="6"/>
  <c r="GC41" i="6"/>
  <c r="GD41" i="6"/>
  <c r="GE41" i="6"/>
  <c r="GF41" i="6"/>
  <c r="GG41" i="6"/>
  <c r="GH41" i="6"/>
  <c r="GI41" i="6"/>
  <c r="GJ41" i="6"/>
  <c r="GK41" i="6"/>
  <c r="GL41" i="6"/>
  <c r="GM41" i="6"/>
  <c r="GN41" i="6"/>
  <c r="GO41" i="6"/>
  <c r="GP41" i="6"/>
  <c r="GQ41" i="6"/>
  <c r="GR41" i="6"/>
  <c r="GS41" i="6"/>
  <c r="GT41" i="6"/>
  <c r="GU41" i="6"/>
  <c r="GV41" i="6"/>
  <c r="GW41" i="6"/>
  <c r="GX41" i="6"/>
  <c r="GY41" i="6"/>
  <c r="GZ41" i="6"/>
  <c r="HA41" i="6"/>
  <c r="HB41" i="6"/>
  <c r="HC41" i="6"/>
  <c r="HD41" i="6"/>
  <c r="HE41" i="6"/>
  <c r="HF41" i="6"/>
  <c r="HG41" i="6"/>
  <c r="HH41" i="6"/>
  <c r="HI41" i="6"/>
  <c r="HJ41" i="6"/>
  <c r="HK41" i="6"/>
  <c r="HL41" i="6"/>
  <c r="HM41" i="6"/>
  <c r="HN41" i="6"/>
  <c r="HO41" i="6"/>
  <c r="HP41" i="6"/>
  <c r="HQ41" i="6"/>
  <c r="HR41" i="6"/>
  <c r="HS41" i="6"/>
  <c r="HT41" i="6"/>
  <c r="HU41" i="6"/>
  <c r="HV41" i="6"/>
  <c r="HW41" i="6"/>
  <c r="HX41" i="6"/>
  <c r="HY41" i="6"/>
  <c r="HZ41" i="6"/>
  <c r="IA41" i="6"/>
  <c r="IB41" i="6"/>
  <c r="IC41" i="6"/>
  <c r="ID41" i="6"/>
  <c r="IE41" i="6"/>
  <c r="IF41" i="6"/>
  <c r="IG41" i="6"/>
  <c r="IH41" i="6"/>
  <c r="II41" i="6"/>
  <c r="IJ41" i="6"/>
  <c r="IK41" i="6"/>
  <c r="IL41" i="6"/>
  <c r="IM41" i="6"/>
  <c r="IN41" i="6"/>
  <c r="IO41" i="6"/>
  <c r="IP41" i="6"/>
  <c r="IQ41" i="6"/>
  <c r="IR41" i="6"/>
  <c r="IS41" i="6"/>
  <c r="IT41" i="6"/>
  <c r="IU41" i="6"/>
  <c r="IV41" i="6"/>
  <c r="IW41" i="6"/>
  <c r="IX41" i="6"/>
  <c r="IY41" i="6"/>
  <c r="IZ41" i="6"/>
  <c r="JA41" i="6"/>
  <c r="JB41" i="6"/>
  <c r="JC41" i="6"/>
  <c r="JD41" i="6"/>
  <c r="JE41" i="6"/>
  <c r="C43" i="6"/>
  <c r="D43"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AI43" i="6"/>
  <c r="AJ43" i="6"/>
  <c r="AK43" i="6"/>
  <c r="AL43" i="6"/>
  <c r="AM43" i="6"/>
  <c r="AN43" i="6"/>
  <c r="AO43" i="6"/>
  <c r="AP43" i="6"/>
  <c r="AQ43" i="6"/>
  <c r="AR43" i="6"/>
  <c r="AS43" i="6"/>
  <c r="AT43" i="6"/>
  <c r="AU43" i="6"/>
  <c r="AV43" i="6"/>
  <c r="AW43" i="6"/>
  <c r="AX43" i="6"/>
  <c r="AY43" i="6"/>
  <c r="AZ43" i="6"/>
  <c r="BA43" i="6"/>
  <c r="BB43" i="6"/>
  <c r="BC43" i="6"/>
  <c r="BD43" i="6"/>
  <c r="BE43" i="6"/>
  <c r="BF43" i="6"/>
  <c r="BG43" i="6"/>
  <c r="BH43" i="6"/>
  <c r="BI43" i="6"/>
  <c r="BJ43" i="6"/>
  <c r="BK43" i="6"/>
  <c r="BL43" i="6"/>
  <c r="BM43" i="6"/>
  <c r="BN43" i="6"/>
  <c r="BO43" i="6"/>
  <c r="BP43" i="6"/>
  <c r="BQ43" i="6"/>
  <c r="BR43" i="6"/>
  <c r="BS43" i="6"/>
  <c r="BT43" i="6"/>
  <c r="BU43" i="6"/>
  <c r="BV43" i="6"/>
  <c r="BW43" i="6"/>
  <c r="BX43" i="6"/>
  <c r="BY43" i="6"/>
  <c r="BZ43" i="6"/>
  <c r="CA43" i="6"/>
  <c r="CB43" i="6"/>
  <c r="CC43" i="6"/>
  <c r="CD43" i="6"/>
  <c r="CE43" i="6"/>
  <c r="CF43" i="6"/>
  <c r="CG43" i="6"/>
  <c r="CH43" i="6"/>
  <c r="CI43" i="6"/>
  <c r="CJ43" i="6"/>
  <c r="CK43" i="6"/>
  <c r="CL43" i="6"/>
  <c r="CM43" i="6"/>
  <c r="CN43" i="6"/>
  <c r="CO43" i="6"/>
  <c r="CP43" i="6"/>
  <c r="CQ43" i="6"/>
  <c r="CR43" i="6"/>
  <c r="CS43" i="6"/>
  <c r="CT43" i="6"/>
  <c r="CU43" i="6"/>
  <c r="CV43" i="6"/>
  <c r="CW43" i="6"/>
  <c r="CX43" i="6"/>
  <c r="CY43" i="6"/>
  <c r="CZ43" i="6"/>
  <c r="DA43" i="6"/>
  <c r="DB43" i="6"/>
  <c r="DC43" i="6"/>
  <c r="DD43" i="6"/>
  <c r="DE43" i="6"/>
  <c r="DF43" i="6"/>
  <c r="DG43" i="6"/>
  <c r="DH43" i="6"/>
  <c r="DI43" i="6"/>
  <c r="DJ43" i="6"/>
  <c r="DK43" i="6"/>
  <c r="DL43" i="6"/>
  <c r="DM43" i="6"/>
  <c r="DN43" i="6"/>
  <c r="DO43" i="6"/>
  <c r="DP43" i="6"/>
  <c r="DQ43" i="6"/>
  <c r="DR43" i="6"/>
  <c r="DS43" i="6"/>
  <c r="DT43" i="6"/>
  <c r="DU43" i="6"/>
  <c r="DV43" i="6"/>
  <c r="DW43" i="6"/>
  <c r="DX43" i="6"/>
  <c r="DY43" i="6"/>
  <c r="DZ43" i="6"/>
  <c r="EA43" i="6"/>
  <c r="EB43" i="6"/>
  <c r="EC43" i="6"/>
  <c r="ED43" i="6"/>
  <c r="EE43" i="6"/>
  <c r="EF43" i="6"/>
  <c r="EG43" i="6"/>
  <c r="EH43" i="6"/>
  <c r="EI43" i="6"/>
  <c r="EJ43" i="6"/>
  <c r="EK43" i="6"/>
  <c r="EL43" i="6"/>
  <c r="EM43" i="6"/>
  <c r="EN43" i="6"/>
  <c r="EO43" i="6"/>
  <c r="EP43" i="6"/>
  <c r="EQ43" i="6"/>
  <c r="ER43" i="6"/>
  <c r="ES43" i="6"/>
  <c r="ET43" i="6"/>
  <c r="EU43" i="6"/>
  <c r="EV43" i="6"/>
  <c r="EW43" i="6"/>
  <c r="EX43" i="6"/>
  <c r="EY43" i="6"/>
  <c r="EZ43" i="6"/>
  <c r="FA43" i="6"/>
  <c r="FB43" i="6"/>
  <c r="FC43" i="6"/>
  <c r="FD43" i="6"/>
  <c r="FE43" i="6"/>
  <c r="FF43" i="6"/>
  <c r="FG43" i="6"/>
  <c r="FH43" i="6"/>
  <c r="FI43" i="6"/>
  <c r="FJ43" i="6"/>
  <c r="FK43" i="6"/>
  <c r="FL43" i="6"/>
  <c r="FM43" i="6"/>
  <c r="FN43" i="6"/>
  <c r="FO43" i="6"/>
  <c r="FP43" i="6"/>
  <c r="FQ43" i="6"/>
  <c r="FR43" i="6"/>
  <c r="FS43" i="6"/>
  <c r="FT43" i="6"/>
  <c r="FU43" i="6"/>
  <c r="FV43" i="6"/>
  <c r="FW43" i="6"/>
  <c r="FX43" i="6"/>
  <c r="FY43" i="6"/>
  <c r="FZ43" i="6"/>
  <c r="GA43" i="6"/>
  <c r="GB43" i="6"/>
  <c r="GC43" i="6"/>
  <c r="GD43" i="6"/>
  <c r="GE43" i="6"/>
  <c r="GF43" i="6"/>
  <c r="GG43" i="6"/>
  <c r="GH43" i="6"/>
  <c r="GI43" i="6"/>
  <c r="GJ43" i="6"/>
  <c r="GK43" i="6"/>
  <c r="GL43" i="6"/>
  <c r="GM43" i="6"/>
  <c r="GN43" i="6"/>
  <c r="GO43" i="6"/>
  <c r="GP43" i="6"/>
  <c r="GQ43" i="6"/>
  <c r="GR43" i="6"/>
  <c r="GS43" i="6"/>
  <c r="GT43" i="6"/>
  <c r="GU43" i="6"/>
  <c r="GV43" i="6"/>
  <c r="GW43" i="6"/>
  <c r="GX43" i="6"/>
  <c r="GY43" i="6"/>
  <c r="GZ43" i="6"/>
  <c r="HA43" i="6"/>
  <c r="HB43" i="6"/>
  <c r="HC43" i="6"/>
  <c r="HD43" i="6"/>
  <c r="HE43" i="6"/>
  <c r="HF43" i="6"/>
  <c r="HG43" i="6"/>
  <c r="HH43" i="6"/>
  <c r="HI43" i="6"/>
  <c r="HJ43" i="6"/>
  <c r="HK43" i="6"/>
  <c r="HL43" i="6"/>
  <c r="HM43" i="6"/>
  <c r="HN43" i="6"/>
  <c r="HO43" i="6"/>
  <c r="HP43" i="6"/>
  <c r="HQ43" i="6"/>
  <c r="HR43" i="6"/>
  <c r="HS43" i="6"/>
  <c r="HT43" i="6"/>
  <c r="HU43" i="6"/>
  <c r="HV43" i="6"/>
  <c r="HW43" i="6"/>
  <c r="HX43" i="6"/>
  <c r="HY43" i="6"/>
  <c r="HZ43" i="6"/>
  <c r="IA43" i="6"/>
  <c r="IB43" i="6"/>
  <c r="IC43" i="6"/>
  <c r="ID43" i="6"/>
  <c r="IE43" i="6"/>
  <c r="IF43" i="6"/>
  <c r="IG43" i="6"/>
  <c r="IH43" i="6"/>
  <c r="II43" i="6"/>
  <c r="IJ43" i="6"/>
  <c r="IK43" i="6"/>
  <c r="IL43" i="6"/>
  <c r="IM43" i="6"/>
  <c r="IN43" i="6"/>
  <c r="IO43" i="6"/>
  <c r="IP43" i="6"/>
  <c r="IQ43" i="6"/>
  <c r="IR43" i="6"/>
  <c r="IS43" i="6"/>
  <c r="IT43" i="6"/>
  <c r="IU43" i="6"/>
  <c r="IV43" i="6"/>
  <c r="IW43" i="6"/>
  <c r="IX43" i="6"/>
  <c r="IY43" i="6"/>
  <c r="IZ43" i="6"/>
  <c r="JA43" i="6"/>
  <c r="JB43" i="6"/>
  <c r="JC43" i="6"/>
  <c r="JD43" i="6"/>
  <c r="JE43" i="6"/>
  <c r="C47" i="6"/>
  <c r="D47"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AO47" i="6"/>
  <c r="AP47" i="6"/>
  <c r="AQ47" i="6"/>
  <c r="AR47" i="6"/>
  <c r="AS47" i="6"/>
  <c r="AT47" i="6"/>
  <c r="AU47" i="6"/>
  <c r="AV47" i="6"/>
  <c r="AW47" i="6"/>
  <c r="AX47" i="6"/>
  <c r="AY47" i="6"/>
  <c r="AZ47" i="6"/>
  <c r="BA47" i="6"/>
  <c r="BB47" i="6"/>
  <c r="BC47" i="6"/>
  <c r="BD47" i="6"/>
  <c r="BE47" i="6"/>
  <c r="BF47" i="6"/>
  <c r="BG47" i="6"/>
  <c r="BH47" i="6"/>
  <c r="BI47" i="6"/>
  <c r="BJ47" i="6"/>
  <c r="BK47" i="6"/>
  <c r="BL47" i="6"/>
  <c r="BM47" i="6"/>
  <c r="BN47" i="6"/>
  <c r="BO47" i="6"/>
  <c r="BP47" i="6"/>
  <c r="BQ47" i="6"/>
  <c r="BR47" i="6"/>
  <c r="BS47" i="6"/>
  <c r="BT47" i="6"/>
  <c r="BU47" i="6"/>
  <c r="BV47" i="6"/>
  <c r="BW47" i="6"/>
  <c r="BX47" i="6"/>
  <c r="BY47" i="6"/>
  <c r="BZ47" i="6"/>
  <c r="CA47" i="6"/>
  <c r="CB47" i="6"/>
  <c r="CC47" i="6"/>
  <c r="CD47" i="6"/>
  <c r="CE47" i="6"/>
  <c r="CF47" i="6"/>
  <c r="CG47" i="6"/>
  <c r="CH47" i="6"/>
  <c r="CI47" i="6"/>
  <c r="CJ47" i="6"/>
  <c r="CK47" i="6"/>
  <c r="CL47" i="6"/>
  <c r="CM47" i="6"/>
  <c r="CN47" i="6"/>
  <c r="CO47" i="6"/>
  <c r="CP47" i="6"/>
  <c r="CQ47" i="6"/>
  <c r="CR47" i="6"/>
  <c r="CS47" i="6"/>
  <c r="CT47" i="6"/>
  <c r="CU47" i="6"/>
  <c r="CV47" i="6"/>
  <c r="CW47" i="6"/>
  <c r="CX47" i="6"/>
  <c r="CY47" i="6"/>
  <c r="CZ47" i="6"/>
  <c r="DA47" i="6"/>
  <c r="DB47" i="6"/>
  <c r="DC47" i="6"/>
  <c r="DD47" i="6"/>
  <c r="DE47" i="6"/>
  <c r="DF47" i="6"/>
  <c r="DG47" i="6"/>
  <c r="DH47" i="6"/>
  <c r="DI47" i="6"/>
  <c r="DJ47" i="6"/>
  <c r="DK47" i="6"/>
  <c r="DL47" i="6"/>
  <c r="DM47" i="6"/>
  <c r="DN47" i="6"/>
  <c r="DO47" i="6"/>
  <c r="DP47" i="6"/>
  <c r="DQ47" i="6"/>
  <c r="DR47" i="6"/>
  <c r="DS47" i="6"/>
  <c r="DT47" i="6"/>
  <c r="DU47" i="6"/>
  <c r="DV47" i="6"/>
  <c r="DW47" i="6"/>
  <c r="DX47" i="6"/>
  <c r="DY47" i="6"/>
  <c r="DZ47" i="6"/>
  <c r="EA47" i="6"/>
  <c r="EB47" i="6"/>
  <c r="EC47" i="6"/>
  <c r="ED47" i="6"/>
  <c r="EE47" i="6"/>
  <c r="EF47" i="6"/>
  <c r="EG47" i="6"/>
  <c r="EH47" i="6"/>
  <c r="EI47" i="6"/>
  <c r="EJ47" i="6"/>
  <c r="EK47" i="6"/>
  <c r="EL47" i="6"/>
  <c r="EM47" i="6"/>
  <c r="EN47" i="6"/>
  <c r="EO47" i="6"/>
  <c r="EP47" i="6"/>
  <c r="EQ47" i="6"/>
  <c r="ER47" i="6"/>
  <c r="ES47" i="6"/>
  <c r="ET47" i="6"/>
  <c r="EU47" i="6"/>
  <c r="EV47" i="6"/>
  <c r="EW47" i="6"/>
  <c r="EX47" i="6"/>
  <c r="EY47" i="6"/>
  <c r="EZ47" i="6"/>
  <c r="FA47" i="6"/>
  <c r="FB47" i="6"/>
  <c r="FC47" i="6"/>
  <c r="FD47" i="6"/>
  <c r="FE47" i="6"/>
  <c r="FF47" i="6"/>
  <c r="FG47" i="6"/>
  <c r="FH47" i="6"/>
  <c r="FI47" i="6"/>
  <c r="FJ47" i="6"/>
  <c r="FK47" i="6"/>
  <c r="FL47" i="6"/>
  <c r="FM47" i="6"/>
  <c r="FN47" i="6"/>
  <c r="FO47" i="6"/>
  <c r="FP47" i="6"/>
  <c r="FQ47" i="6"/>
  <c r="FR47" i="6"/>
  <c r="FS47" i="6"/>
  <c r="FT47" i="6"/>
  <c r="FU47" i="6"/>
  <c r="FV47" i="6"/>
  <c r="FW47" i="6"/>
  <c r="FX47" i="6"/>
  <c r="FY47" i="6"/>
  <c r="FZ47" i="6"/>
  <c r="GA47" i="6"/>
  <c r="GB47" i="6"/>
  <c r="GC47" i="6"/>
  <c r="GD47" i="6"/>
  <c r="GE47" i="6"/>
  <c r="GF47" i="6"/>
  <c r="GG47" i="6"/>
  <c r="GH47" i="6"/>
  <c r="GI47" i="6"/>
  <c r="GJ47" i="6"/>
  <c r="GK47" i="6"/>
  <c r="GL47" i="6"/>
  <c r="GM47" i="6"/>
  <c r="GN47" i="6"/>
  <c r="GO47" i="6"/>
  <c r="GP47" i="6"/>
  <c r="GQ47" i="6"/>
  <c r="GR47" i="6"/>
  <c r="GS47" i="6"/>
  <c r="GT47" i="6"/>
  <c r="GU47" i="6"/>
  <c r="GV47" i="6"/>
  <c r="GW47" i="6"/>
  <c r="GX47" i="6"/>
  <c r="GY47" i="6"/>
  <c r="GZ47" i="6"/>
  <c r="HA47" i="6"/>
  <c r="HB47" i="6"/>
  <c r="HC47" i="6"/>
  <c r="HD47" i="6"/>
  <c r="HE47" i="6"/>
  <c r="HF47" i="6"/>
  <c r="HG47" i="6"/>
  <c r="HH47" i="6"/>
  <c r="HI47" i="6"/>
  <c r="HJ47" i="6"/>
  <c r="HK47" i="6"/>
  <c r="HL47" i="6"/>
  <c r="HM47" i="6"/>
  <c r="HN47" i="6"/>
  <c r="HO47" i="6"/>
  <c r="HP47" i="6"/>
  <c r="HQ47" i="6"/>
  <c r="HR47" i="6"/>
  <c r="HS47" i="6"/>
  <c r="HT47" i="6"/>
  <c r="HU47" i="6"/>
  <c r="HV47" i="6"/>
  <c r="HW47" i="6"/>
  <c r="HX47" i="6"/>
  <c r="HY47" i="6"/>
  <c r="HZ47" i="6"/>
  <c r="IA47" i="6"/>
  <c r="IB47" i="6"/>
  <c r="IC47" i="6"/>
  <c r="ID47" i="6"/>
  <c r="IE47" i="6"/>
  <c r="IF47" i="6"/>
  <c r="IG47" i="6"/>
  <c r="IH47" i="6"/>
  <c r="II47" i="6"/>
  <c r="IJ47" i="6"/>
  <c r="IK47" i="6"/>
  <c r="IL47" i="6"/>
  <c r="IM47" i="6"/>
  <c r="IN47" i="6"/>
  <c r="IO47" i="6"/>
  <c r="IP47" i="6"/>
  <c r="IQ47" i="6"/>
  <c r="IR47" i="6"/>
  <c r="IS47" i="6"/>
  <c r="IT47" i="6"/>
  <c r="IU47" i="6"/>
  <c r="IV47" i="6"/>
  <c r="IW47" i="6"/>
  <c r="IX47" i="6"/>
  <c r="IY47" i="6"/>
  <c r="IZ47" i="6"/>
  <c r="JA47" i="6"/>
  <c r="JB47" i="6"/>
  <c r="JC47" i="6"/>
  <c r="JD47" i="6"/>
  <c r="JE47" i="6"/>
  <c r="C49" i="6"/>
  <c r="D49" i="6"/>
  <c r="E49" i="6"/>
  <c r="F49" i="6"/>
  <c r="G49" i="6"/>
  <c r="H49" i="6"/>
  <c r="I49" i="6"/>
  <c r="J49" i="6"/>
  <c r="K49" i="6"/>
  <c r="L49" i="6"/>
  <c r="M49" i="6"/>
  <c r="N49" i="6"/>
  <c r="O49" i="6"/>
  <c r="P49" i="6"/>
  <c r="Q49" i="6"/>
  <c r="R49" i="6"/>
  <c r="S49" i="6"/>
  <c r="T49" i="6"/>
  <c r="U49" i="6"/>
  <c r="V49" i="6"/>
  <c r="W49" i="6"/>
  <c r="X49" i="6"/>
  <c r="Y49" i="6"/>
  <c r="Z49" i="6"/>
  <c r="AA49" i="6"/>
  <c r="AB49" i="6"/>
  <c r="AC49" i="6"/>
  <c r="AD49" i="6"/>
  <c r="AE49" i="6"/>
  <c r="AF49" i="6"/>
  <c r="AG49" i="6"/>
  <c r="AH49" i="6"/>
  <c r="AI49" i="6"/>
  <c r="AJ49" i="6"/>
  <c r="AK49" i="6"/>
  <c r="AL49" i="6"/>
  <c r="AM49" i="6"/>
  <c r="AN49" i="6"/>
  <c r="AO49" i="6"/>
  <c r="AP49" i="6"/>
  <c r="AQ49" i="6"/>
  <c r="AR49" i="6"/>
  <c r="AS49" i="6"/>
  <c r="AT49" i="6"/>
  <c r="AU49" i="6"/>
  <c r="AV49" i="6"/>
  <c r="AW49" i="6"/>
  <c r="AX49" i="6"/>
  <c r="AY49" i="6"/>
  <c r="AZ49" i="6"/>
  <c r="BA49" i="6"/>
  <c r="BB49" i="6"/>
  <c r="BC49" i="6"/>
  <c r="BD49" i="6"/>
  <c r="BE49" i="6"/>
  <c r="BF49" i="6"/>
  <c r="BG49" i="6"/>
  <c r="BH49" i="6"/>
  <c r="BI49" i="6"/>
  <c r="BJ49" i="6"/>
  <c r="BK49" i="6"/>
  <c r="BL49" i="6"/>
  <c r="BM49" i="6"/>
  <c r="BN49" i="6"/>
  <c r="BO49" i="6"/>
  <c r="BP49" i="6"/>
  <c r="BQ49" i="6"/>
  <c r="BR49" i="6"/>
  <c r="BS49" i="6"/>
  <c r="BT49" i="6"/>
  <c r="BU49" i="6"/>
  <c r="BV49" i="6"/>
  <c r="BW49" i="6"/>
  <c r="BX49" i="6"/>
  <c r="BY49" i="6"/>
  <c r="BZ49" i="6"/>
  <c r="CA49" i="6"/>
  <c r="CB49" i="6"/>
  <c r="CC49" i="6"/>
  <c r="CD49" i="6"/>
  <c r="CE49" i="6"/>
  <c r="CF49" i="6"/>
  <c r="CG49" i="6"/>
  <c r="CH49" i="6"/>
  <c r="CI49" i="6"/>
  <c r="CJ49" i="6"/>
  <c r="CK49" i="6"/>
  <c r="CL49" i="6"/>
  <c r="CM49" i="6"/>
  <c r="CN49" i="6"/>
  <c r="CO49" i="6"/>
  <c r="CP49" i="6"/>
  <c r="CQ49" i="6"/>
  <c r="CR49" i="6"/>
  <c r="CS49" i="6"/>
  <c r="CT49" i="6"/>
  <c r="CU49" i="6"/>
  <c r="CV49" i="6"/>
  <c r="CW49" i="6"/>
  <c r="CX49" i="6"/>
  <c r="CY49" i="6"/>
  <c r="CZ49" i="6"/>
  <c r="DA49" i="6"/>
  <c r="DB49" i="6"/>
  <c r="DC49" i="6"/>
  <c r="DD49" i="6"/>
  <c r="DE49" i="6"/>
  <c r="DF49" i="6"/>
  <c r="DG49" i="6"/>
  <c r="DH49" i="6"/>
  <c r="DI49" i="6"/>
  <c r="DJ49" i="6"/>
  <c r="DK49" i="6"/>
  <c r="DL49" i="6"/>
  <c r="DM49" i="6"/>
  <c r="DN49" i="6"/>
  <c r="DO49" i="6"/>
  <c r="DP49" i="6"/>
  <c r="DQ49" i="6"/>
  <c r="DR49" i="6"/>
  <c r="DS49" i="6"/>
  <c r="DT49" i="6"/>
  <c r="DU49" i="6"/>
  <c r="DV49" i="6"/>
  <c r="DW49" i="6"/>
  <c r="DX49" i="6"/>
  <c r="DY49" i="6"/>
  <c r="DZ49" i="6"/>
  <c r="EA49" i="6"/>
  <c r="EB49" i="6"/>
  <c r="EC49" i="6"/>
  <c r="ED49" i="6"/>
  <c r="EE49" i="6"/>
  <c r="EF49" i="6"/>
  <c r="EG49" i="6"/>
  <c r="EH49" i="6"/>
  <c r="EI49" i="6"/>
  <c r="EJ49" i="6"/>
  <c r="EK49" i="6"/>
  <c r="EL49" i="6"/>
  <c r="EM49" i="6"/>
  <c r="EN49" i="6"/>
  <c r="EO49" i="6"/>
  <c r="EP49" i="6"/>
  <c r="EQ49" i="6"/>
  <c r="ER49" i="6"/>
  <c r="ES49" i="6"/>
  <c r="ET49" i="6"/>
  <c r="EU49" i="6"/>
  <c r="EV49" i="6"/>
  <c r="EW49" i="6"/>
  <c r="EX49" i="6"/>
  <c r="EY49" i="6"/>
  <c r="EZ49" i="6"/>
  <c r="FA49" i="6"/>
  <c r="FB49" i="6"/>
  <c r="FC49" i="6"/>
  <c r="FD49" i="6"/>
  <c r="FE49" i="6"/>
  <c r="FF49" i="6"/>
  <c r="FG49" i="6"/>
  <c r="FH49" i="6"/>
  <c r="FI49" i="6"/>
  <c r="FJ49" i="6"/>
  <c r="FK49" i="6"/>
  <c r="FL49" i="6"/>
  <c r="FM49" i="6"/>
  <c r="FN49" i="6"/>
  <c r="FO49" i="6"/>
  <c r="FP49" i="6"/>
  <c r="FQ49" i="6"/>
  <c r="FR49" i="6"/>
  <c r="FS49" i="6"/>
  <c r="FT49" i="6"/>
  <c r="FU49" i="6"/>
  <c r="FV49" i="6"/>
  <c r="FW49" i="6"/>
  <c r="FX49" i="6"/>
  <c r="FY49" i="6"/>
  <c r="FZ49" i="6"/>
  <c r="GA49" i="6"/>
  <c r="GB49" i="6"/>
  <c r="GC49" i="6"/>
  <c r="GD49" i="6"/>
  <c r="GE49" i="6"/>
  <c r="GF49" i="6"/>
  <c r="GG49" i="6"/>
  <c r="GH49" i="6"/>
  <c r="GI49" i="6"/>
  <c r="GJ49" i="6"/>
  <c r="GK49" i="6"/>
  <c r="GL49" i="6"/>
  <c r="GM49" i="6"/>
  <c r="GN49" i="6"/>
  <c r="GO49" i="6"/>
  <c r="GP49" i="6"/>
  <c r="GQ49" i="6"/>
  <c r="GR49" i="6"/>
  <c r="GS49" i="6"/>
  <c r="GT49" i="6"/>
  <c r="GU49" i="6"/>
  <c r="GV49" i="6"/>
  <c r="GW49" i="6"/>
  <c r="GX49" i="6"/>
  <c r="GY49" i="6"/>
  <c r="GZ49" i="6"/>
  <c r="HA49" i="6"/>
  <c r="HB49" i="6"/>
  <c r="HC49" i="6"/>
  <c r="HD49" i="6"/>
  <c r="HE49" i="6"/>
  <c r="HF49" i="6"/>
  <c r="HG49" i="6"/>
  <c r="HH49" i="6"/>
  <c r="HI49" i="6"/>
  <c r="HJ49" i="6"/>
  <c r="HK49" i="6"/>
  <c r="HL49" i="6"/>
  <c r="HM49" i="6"/>
  <c r="HN49" i="6"/>
  <c r="HO49" i="6"/>
  <c r="HP49" i="6"/>
  <c r="HQ49" i="6"/>
  <c r="HR49" i="6"/>
  <c r="HS49" i="6"/>
  <c r="HT49" i="6"/>
  <c r="HU49" i="6"/>
  <c r="HV49" i="6"/>
  <c r="HW49" i="6"/>
  <c r="HX49" i="6"/>
  <c r="HY49" i="6"/>
  <c r="HZ49" i="6"/>
  <c r="IA49" i="6"/>
  <c r="IB49" i="6"/>
  <c r="IC49" i="6"/>
  <c r="ID49" i="6"/>
  <c r="IE49" i="6"/>
  <c r="IF49" i="6"/>
  <c r="IG49" i="6"/>
  <c r="IH49" i="6"/>
  <c r="II49" i="6"/>
  <c r="IJ49" i="6"/>
  <c r="IK49" i="6"/>
  <c r="IL49" i="6"/>
  <c r="IM49" i="6"/>
  <c r="IN49" i="6"/>
  <c r="IO49" i="6"/>
  <c r="IP49" i="6"/>
  <c r="IQ49" i="6"/>
  <c r="IR49" i="6"/>
  <c r="IS49" i="6"/>
  <c r="IT49" i="6"/>
  <c r="IU49" i="6"/>
  <c r="IV49" i="6"/>
  <c r="IW49" i="6"/>
  <c r="IX49" i="6"/>
  <c r="IY49" i="6"/>
  <c r="IZ49" i="6"/>
  <c r="JA49" i="6"/>
  <c r="JB49" i="6"/>
  <c r="JC49" i="6"/>
  <c r="JD49" i="6"/>
  <c r="JE49" i="6"/>
  <c r="C53" i="6"/>
  <c r="D53" i="6"/>
  <c r="E53" i="6"/>
  <c r="F53" i="6"/>
  <c r="G53" i="6"/>
  <c r="H53" i="6"/>
  <c r="I53" i="6"/>
  <c r="J53" i="6"/>
  <c r="K53"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AO53" i="6"/>
  <c r="AP53" i="6"/>
  <c r="AQ53" i="6"/>
  <c r="AR53" i="6"/>
  <c r="AS53" i="6"/>
  <c r="AT53" i="6"/>
  <c r="AU53" i="6"/>
  <c r="AV53" i="6"/>
  <c r="AW53" i="6"/>
  <c r="AX53" i="6"/>
  <c r="AY53" i="6"/>
  <c r="AZ53" i="6"/>
  <c r="BA53" i="6"/>
  <c r="BB53" i="6"/>
  <c r="BC53" i="6"/>
  <c r="BD53" i="6"/>
  <c r="BE53" i="6"/>
  <c r="BF53" i="6"/>
  <c r="BG53" i="6"/>
  <c r="BH53" i="6"/>
  <c r="BI53" i="6"/>
  <c r="BJ53" i="6"/>
  <c r="BK53" i="6"/>
  <c r="BL53" i="6"/>
  <c r="BM53" i="6"/>
  <c r="BN53" i="6"/>
  <c r="BO53" i="6"/>
  <c r="BP53" i="6"/>
  <c r="BQ53" i="6"/>
  <c r="BR53" i="6"/>
  <c r="BS53" i="6"/>
  <c r="BT53" i="6"/>
  <c r="BU53" i="6"/>
  <c r="BV53" i="6"/>
  <c r="BW53" i="6"/>
  <c r="BX53" i="6"/>
  <c r="BY53" i="6"/>
  <c r="BZ53" i="6"/>
  <c r="CA53" i="6"/>
  <c r="CB53" i="6"/>
  <c r="CC53" i="6"/>
  <c r="CD53" i="6"/>
  <c r="CE53" i="6"/>
  <c r="CF53" i="6"/>
  <c r="CG53" i="6"/>
  <c r="CH53" i="6"/>
  <c r="CI53" i="6"/>
  <c r="CJ53" i="6"/>
  <c r="CK53" i="6"/>
  <c r="CL53" i="6"/>
  <c r="CM53" i="6"/>
  <c r="CN53" i="6"/>
  <c r="CO53" i="6"/>
  <c r="CP53" i="6"/>
  <c r="CQ53" i="6"/>
  <c r="CR53" i="6"/>
  <c r="CS53" i="6"/>
  <c r="CT53" i="6"/>
  <c r="CU53" i="6"/>
  <c r="CV53" i="6"/>
  <c r="CW53" i="6"/>
  <c r="CX53" i="6"/>
  <c r="CY53" i="6"/>
  <c r="CZ53" i="6"/>
  <c r="DA53" i="6"/>
  <c r="DB53" i="6"/>
  <c r="DC53" i="6"/>
  <c r="DD53" i="6"/>
  <c r="DE53" i="6"/>
  <c r="DF53" i="6"/>
  <c r="DG53" i="6"/>
  <c r="DH53" i="6"/>
  <c r="DI53" i="6"/>
  <c r="DJ53" i="6"/>
  <c r="DK53" i="6"/>
  <c r="DL53" i="6"/>
  <c r="DM53" i="6"/>
  <c r="DN53" i="6"/>
  <c r="DO53" i="6"/>
  <c r="DP53" i="6"/>
  <c r="DQ53" i="6"/>
  <c r="DR53" i="6"/>
  <c r="DS53" i="6"/>
  <c r="DT53" i="6"/>
  <c r="DU53" i="6"/>
  <c r="DV53" i="6"/>
  <c r="DW53" i="6"/>
  <c r="DX53" i="6"/>
  <c r="DY53" i="6"/>
  <c r="DZ53" i="6"/>
  <c r="EA53" i="6"/>
  <c r="EB53" i="6"/>
  <c r="EC53" i="6"/>
  <c r="ED53" i="6"/>
  <c r="EE53" i="6"/>
  <c r="EF53" i="6"/>
  <c r="EG53" i="6"/>
  <c r="EH53" i="6"/>
  <c r="EI53" i="6"/>
  <c r="EJ53" i="6"/>
  <c r="EK53" i="6"/>
  <c r="EL53" i="6"/>
  <c r="EM53" i="6"/>
  <c r="EN53" i="6"/>
  <c r="EO53" i="6"/>
  <c r="EP53" i="6"/>
  <c r="EQ53" i="6"/>
  <c r="ER53" i="6"/>
  <c r="ES53" i="6"/>
  <c r="ET53" i="6"/>
  <c r="EU53" i="6"/>
  <c r="EV53" i="6"/>
  <c r="EW53" i="6"/>
  <c r="EX53" i="6"/>
  <c r="EY53" i="6"/>
  <c r="EZ53" i="6"/>
  <c r="FA53" i="6"/>
  <c r="FB53" i="6"/>
  <c r="FC53" i="6"/>
  <c r="FD53" i="6"/>
  <c r="FE53" i="6"/>
  <c r="FF53" i="6"/>
  <c r="FG53" i="6"/>
  <c r="FH53" i="6"/>
  <c r="FI53" i="6"/>
  <c r="FJ53" i="6"/>
  <c r="FK53" i="6"/>
  <c r="FL53" i="6"/>
  <c r="FM53" i="6"/>
  <c r="FN53" i="6"/>
  <c r="FO53" i="6"/>
  <c r="FP53" i="6"/>
  <c r="FQ53" i="6"/>
  <c r="FR53" i="6"/>
  <c r="FS53" i="6"/>
  <c r="FT53" i="6"/>
  <c r="FU53" i="6"/>
  <c r="FV53" i="6"/>
  <c r="FW53" i="6"/>
  <c r="FX53" i="6"/>
  <c r="FY53" i="6"/>
  <c r="FZ53" i="6"/>
  <c r="GA53" i="6"/>
  <c r="GB53" i="6"/>
  <c r="GC53" i="6"/>
  <c r="GD53" i="6"/>
  <c r="GE53" i="6"/>
  <c r="GF53" i="6"/>
  <c r="GG53" i="6"/>
  <c r="GH53" i="6"/>
  <c r="GI53" i="6"/>
  <c r="GJ53" i="6"/>
  <c r="GK53" i="6"/>
  <c r="GL53" i="6"/>
  <c r="GM53" i="6"/>
  <c r="GN53" i="6"/>
  <c r="GO53" i="6"/>
  <c r="GP53" i="6"/>
  <c r="GQ53" i="6"/>
  <c r="GR53" i="6"/>
  <c r="GS53" i="6"/>
  <c r="GT53" i="6"/>
  <c r="GU53" i="6"/>
  <c r="GV53" i="6"/>
  <c r="GW53" i="6"/>
  <c r="GX53" i="6"/>
  <c r="GY53" i="6"/>
  <c r="GZ53" i="6"/>
  <c r="HA53" i="6"/>
  <c r="HB53" i="6"/>
  <c r="HC53" i="6"/>
  <c r="HD53" i="6"/>
  <c r="HE53" i="6"/>
  <c r="HF53" i="6"/>
  <c r="HG53" i="6"/>
  <c r="HH53" i="6"/>
  <c r="HI53" i="6"/>
  <c r="HJ53" i="6"/>
  <c r="HK53" i="6"/>
  <c r="HL53" i="6"/>
  <c r="HM53" i="6"/>
  <c r="HN53" i="6"/>
  <c r="HO53" i="6"/>
  <c r="HP53" i="6"/>
  <c r="HQ53" i="6"/>
  <c r="HR53" i="6"/>
  <c r="HS53" i="6"/>
  <c r="HT53" i="6"/>
  <c r="HU53" i="6"/>
  <c r="HV53" i="6"/>
  <c r="HW53" i="6"/>
  <c r="HX53" i="6"/>
  <c r="HY53" i="6"/>
  <c r="HZ53" i="6"/>
  <c r="IA53" i="6"/>
  <c r="IB53" i="6"/>
  <c r="IC53" i="6"/>
  <c r="ID53" i="6"/>
  <c r="IE53" i="6"/>
  <c r="IF53" i="6"/>
  <c r="IG53" i="6"/>
  <c r="IH53" i="6"/>
  <c r="II53" i="6"/>
  <c r="IJ53" i="6"/>
  <c r="IK53" i="6"/>
  <c r="IL53" i="6"/>
  <c r="IM53" i="6"/>
  <c r="IN53" i="6"/>
  <c r="IO53" i="6"/>
  <c r="IP53" i="6"/>
  <c r="IQ53" i="6"/>
  <c r="IR53" i="6"/>
  <c r="IS53" i="6"/>
  <c r="IT53" i="6"/>
  <c r="IU53" i="6"/>
  <c r="IV53" i="6"/>
  <c r="IW53" i="6"/>
  <c r="IX53" i="6"/>
  <c r="IY53" i="6"/>
  <c r="IZ53" i="6"/>
  <c r="JA53" i="6"/>
  <c r="JB53" i="6"/>
  <c r="JC53" i="6"/>
  <c r="JD53" i="6"/>
  <c r="JE53" i="6"/>
  <c r="C4" i="6"/>
  <c r="D4" i="6"/>
  <c r="E4" i="6"/>
  <c r="F4" i="6"/>
  <c r="G4" i="6"/>
  <c r="H4" i="6"/>
  <c r="I4" i="6"/>
  <c r="J4" i="6"/>
  <c r="K4" i="6"/>
  <c r="L4" i="6"/>
  <c r="M4" i="6"/>
  <c r="N4" i="6"/>
  <c r="O4" i="6"/>
  <c r="P4" i="6"/>
  <c r="Q4" i="6"/>
  <c r="R4" i="6"/>
  <c r="S4" i="6"/>
  <c r="T4" i="6"/>
  <c r="U4" i="6"/>
  <c r="V4" i="6"/>
  <c r="W4" i="6"/>
  <c r="X4" i="6"/>
  <c r="Y4" i="6"/>
  <c r="Z4" i="6"/>
  <c r="AA4" i="6"/>
  <c r="AB4" i="6"/>
  <c r="AC4" i="6"/>
  <c r="AD4" i="6"/>
  <c r="AE4" i="6"/>
  <c r="AF4" i="6"/>
  <c r="AG4" i="6"/>
  <c r="AH4" i="6"/>
  <c r="AI4" i="6"/>
  <c r="AJ4" i="6"/>
  <c r="AK4" i="6"/>
  <c r="AL4" i="6"/>
  <c r="AM4" i="6"/>
  <c r="AN4" i="6"/>
  <c r="AO4" i="6"/>
  <c r="AP4" i="6"/>
  <c r="AQ4" i="6"/>
  <c r="AR4" i="6"/>
  <c r="AS4" i="6"/>
  <c r="AT4" i="6"/>
  <c r="AU4" i="6"/>
  <c r="AV4" i="6"/>
  <c r="AW4" i="6"/>
  <c r="AX4" i="6"/>
  <c r="AY4" i="6"/>
  <c r="AZ4" i="6"/>
  <c r="BA4" i="6"/>
  <c r="BB4" i="6"/>
  <c r="BC4" i="6"/>
  <c r="BD4" i="6"/>
  <c r="BE4" i="6"/>
  <c r="BF4" i="6"/>
  <c r="BG4" i="6"/>
  <c r="BH4" i="6"/>
  <c r="BI4" i="6"/>
  <c r="BJ4" i="6"/>
  <c r="BK4" i="6"/>
  <c r="BL4" i="6"/>
  <c r="BM4" i="6"/>
  <c r="BN4" i="6"/>
  <c r="BO4" i="6"/>
  <c r="BP4" i="6"/>
  <c r="BQ4" i="6"/>
  <c r="BR4" i="6"/>
  <c r="BS4" i="6"/>
  <c r="BT4" i="6"/>
  <c r="BU4" i="6"/>
  <c r="BV4" i="6"/>
  <c r="BW4" i="6"/>
  <c r="BX4" i="6"/>
  <c r="BY4" i="6"/>
  <c r="BZ4" i="6"/>
  <c r="CA4" i="6"/>
  <c r="CB4" i="6"/>
  <c r="CC4" i="6"/>
  <c r="CD4" i="6"/>
  <c r="CE4" i="6"/>
  <c r="CF4" i="6"/>
  <c r="CG4" i="6"/>
  <c r="CH4" i="6"/>
  <c r="CI4" i="6"/>
  <c r="CJ4" i="6"/>
  <c r="CK4" i="6"/>
  <c r="CL4" i="6"/>
  <c r="CM4" i="6"/>
  <c r="CN4" i="6"/>
  <c r="CO4" i="6"/>
  <c r="CP4" i="6"/>
  <c r="CQ4" i="6"/>
  <c r="CR4" i="6"/>
  <c r="CS4" i="6"/>
  <c r="CT4" i="6"/>
  <c r="CU4" i="6"/>
  <c r="CV4" i="6"/>
  <c r="CW4" i="6"/>
  <c r="CX4" i="6"/>
  <c r="CY4" i="6"/>
  <c r="CZ4" i="6"/>
  <c r="DA4" i="6"/>
  <c r="DB4" i="6"/>
  <c r="DC4" i="6"/>
  <c r="DD4" i="6"/>
  <c r="DE4" i="6"/>
  <c r="DF4" i="6"/>
  <c r="DG4" i="6"/>
  <c r="DH4" i="6"/>
  <c r="DI4" i="6"/>
  <c r="DJ4" i="6"/>
  <c r="DK4" i="6"/>
  <c r="DL4" i="6"/>
  <c r="DM4" i="6"/>
  <c r="DN4" i="6"/>
  <c r="DO4" i="6"/>
  <c r="DP4" i="6"/>
  <c r="DQ4" i="6"/>
  <c r="DR4" i="6"/>
  <c r="DS4" i="6"/>
  <c r="DT4" i="6"/>
  <c r="DU4" i="6"/>
  <c r="DV4" i="6"/>
  <c r="DW4" i="6"/>
  <c r="DX4" i="6"/>
  <c r="DY4" i="6"/>
  <c r="DZ4" i="6"/>
  <c r="EA4" i="6"/>
  <c r="EB4" i="6"/>
  <c r="EC4" i="6"/>
  <c r="ED4" i="6"/>
  <c r="EE4" i="6"/>
  <c r="EF4" i="6"/>
  <c r="EG4" i="6"/>
  <c r="EH4" i="6"/>
  <c r="EI4" i="6"/>
  <c r="EJ4" i="6"/>
  <c r="EK4" i="6"/>
  <c r="EL4" i="6"/>
  <c r="EM4" i="6"/>
  <c r="EN4" i="6"/>
  <c r="EO4" i="6"/>
  <c r="EP4" i="6"/>
  <c r="EQ4" i="6"/>
  <c r="ER4" i="6"/>
  <c r="ES4" i="6"/>
  <c r="ET4" i="6"/>
  <c r="EU4" i="6"/>
  <c r="EV4" i="6"/>
  <c r="EW4" i="6"/>
  <c r="EX4" i="6"/>
  <c r="EY4" i="6"/>
  <c r="EZ4" i="6"/>
  <c r="FA4" i="6"/>
  <c r="FB4" i="6"/>
  <c r="FC4" i="6"/>
  <c r="FD4" i="6"/>
  <c r="FE4" i="6"/>
  <c r="FF4" i="6"/>
  <c r="FG4" i="6"/>
  <c r="FH4" i="6"/>
  <c r="FI4" i="6"/>
  <c r="FJ4" i="6"/>
  <c r="FK4" i="6"/>
  <c r="FL4" i="6"/>
  <c r="FM4" i="6"/>
  <c r="FN4" i="6"/>
  <c r="FO4" i="6"/>
  <c r="FP4" i="6"/>
  <c r="FQ4" i="6"/>
  <c r="FR4" i="6"/>
  <c r="FS4" i="6"/>
  <c r="FT4" i="6"/>
  <c r="FU4" i="6"/>
  <c r="FV4" i="6"/>
  <c r="FW4" i="6"/>
  <c r="FX4" i="6"/>
  <c r="FY4" i="6"/>
  <c r="FZ4" i="6"/>
  <c r="GA4" i="6"/>
  <c r="GB4" i="6"/>
  <c r="GC4" i="6"/>
  <c r="GD4" i="6"/>
  <c r="GE4" i="6"/>
  <c r="GF4" i="6"/>
  <c r="GG4" i="6"/>
  <c r="GH4" i="6"/>
  <c r="GI4" i="6"/>
  <c r="GJ4" i="6"/>
  <c r="GK4" i="6"/>
  <c r="GL4" i="6"/>
  <c r="GM4" i="6"/>
  <c r="GN4" i="6"/>
  <c r="GO4" i="6"/>
  <c r="GP4" i="6"/>
  <c r="GQ4" i="6"/>
  <c r="GR4" i="6"/>
  <c r="GS4" i="6"/>
  <c r="GT4" i="6"/>
  <c r="GU4" i="6"/>
  <c r="GV4" i="6"/>
  <c r="GW4" i="6"/>
  <c r="GX4" i="6"/>
  <c r="GY4" i="6"/>
  <c r="GZ4" i="6"/>
  <c r="HA4" i="6"/>
  <c r="HB4" i="6"/>
  <c r="HC4" i="6"/>
  <c r="HD4" i="6"/>
  <c r="HE4" i="6"/>
  <c r="HF4" i="6"/>
  <c r="HG4" i="6"/>
  <c r="HH4" i="6"/>
  <c r="HI4" i="6"/>
  <c r="HJ4" i="6"/>
  <c r="HK4" i="6"/>
  <c r="HL4" i="6"/>
  <c r="HM4" i="6"/>
  <c r="HN4" i="6"/>
  <c r="HO4" i="6"/>
  <c r="HP4" i="6"/>
  <c r="HQ4" i="6"/>
  <c r="HR4" i="6"/>
  <c r="HS4" i="6"/>
  <c r="HT4" i="6"/>
  <c r="HU4" i="6"/>
  <c r="HV4" i="6"/>
  <c r="HW4" i="6"/>
  <c r="HX4" i="6"/>
  <c r="HY4" i="6"/>
  <c r="HZ4" i="6"/>
  <c r="IA4" i="6"/>
  <c r="IB4" i="6"/>
  <c r="IC4" i="6"/>
  <c r="ID4" i="6"/>
  <c r="IE4" i="6"/>
  <c r="IF4" i="6"/>
  <c r="IG4" i="6"/>
  <c r="IH4" i="6"/>
  <c r="II4" i="6"/>
  <c r="IJ4" i="6"/>
  <c r="IK4" i="6"/>
  <c r="IL4" i="6"/>
  <c r="IM4" i="6"/>
  <c r="IN4" i="6"/>
  <c r="IO4" i="6"/>
  <c r="IP4" i="6"/>
  <c r="IQ4" i="6"/>
  <c r="IR4" i="6"/>
  <c r="IS4" i="6"/>
  <c r="IT4" i="6"/>
  <c r="IU4" i="6"/>
  <c r="IV4" i="6"/>
  <c r="IW4" i="6"/>
  <c r="IX4" i="6"/>
  <c r="IY4" i="6"/>
  <c r="IZ4" i="6"/>
  <c r="JA4" i="6"/>
  <c r="JB4" i="6"/>
  <c r="JC4" i="6"/>
  <c r="JD4" i="6"/>
  <c r="JE4"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BP9" i="6"/>
  <c r="BQ9" i="6"/>
  <c r="BR9" i="6"/>
  <c r="BS9" i="6"/>
  <c r="BT9" i="6"/>
  <c r="BU9" i="6"/>
  <c r="BV9" i="6"/>
  <c r="BW9" i="6"/>
  <c r="BX9" i="6"/>
  <c r="BY9" i="6"/>
  <c r="BZ9" i="6"/>
  <c r="CA9" i="6"/>
  <c r="CB9" i="6"/>
  <c r="CC9" i="6"/>
  <c r="CD9" i="6"/>
  <c r="CE9" i="6"/>
  <c r="CF9" i="6"/>
  <c r="CG9" i="6"/>
  <c r="CH9" i="6"/>
  <c r="CI9" i="6"/>
  <c r="CJ9" i="6"/>
  <c r="CK9" i="6"/>
  <c r="CL9" i="6"/>
  <c r="CM9" i="6"/>
  <c r="CN9" i="6"/>
  <c r="CO9" i="6"/>
  <c r="CP9" i="6"/>
  <c r="CQ9" i="6"/>
  <c r="CR9" i="6"/>
  <c r="CS9" i="6"/>
  <c r="CT9" i="6"/>
  <c r="CU9" i="6"/>
  <c r="CV9" i="6"/>
  <c r="CW9" i="6"/>
  <c r="CX9" i="6"/>
  <c r="CY9" i="6"/>
  <c r="CZ9" i="6"/>
  <c r="DA9" i="6"/>
  <c r="DB9" i="6"/>
  <c r="DC9" i="6"/>
  <c r="DD9" i="6"/>
  <c r="DE9" i="6"/>
  <c r="DF9" i="6"/>
  <c r="DG9" i="6"/>
  <c r="DH9" i="6"/>
  <c r="DI9" i="6"/>
  <c r="DJ9" i="6"/>
  <c r="DK9" i="6"/>
  <c r="DL9" i="6"/>
  <c r="DM9" i="6"/>
  <c r="DN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AH10" i="6"/>
  <c r="AI10" i="6"/>
  <c r="AJ10" i="6"/>
  <c r="AK10" i="6"/>
  <c r="AL10" i="6"/>
  <c r="AM10" i="6"/>
  <c r="AN10" i="6"/>
  <c r="AO10" i="6"/>
  <c r="AP10" i="6"/>
  <c r="AQ10" i="6"/>
  <c r="AR10" i="6"/>
  <c r="AS10" i="6"/>
  <c r="AT10" i="6"/>
  <c r="AU10" i="6"/>
  <c r="AV10" i="6"/>
  <c r="AW10" i="6"/>
  <c r="AX10" i="6"/>
  <c r="AY10" i="6"/>
  <c r="AZ10" i="6"/>
  <c r="BA10" i="6"/>
  <c r="BB10" i="6"/>
  <c r="BC10" i="6"/>
  <c r="BD10" i="6"/>
  <c r="BE10" i="6"/>
  <c r="BG10" i="6"/>
  <c r="BH10" i="6"/>
  <c r="BI10" i="6"/>
  <c r="BJ10" i="6"/>
  <c r="BK10" i="6"/>
  <c r="BL10" i="6"/>
  <c r="BM10" i="6"/>
  <c r="BN10" i="6"/>
  <c r="BO10" i="6"/>
  <c r="BP10" i="6"/>
  <c r="BQ10" i="6"/>
  <c r="BR10" i="6"/>
  <c r="BS10" i="6"/>
  <c r="BT10" i="6"/>
  <c r="BU10" i="6"/>
  <c r="BV10" i="6"/>
  <c r="BW10" i="6"/>
  <c r="BX10" i="6"/>
  <c r="BY10" i="6"/>
  <c r="BZ10" i="6"/>
  <c r="CA10" i="6"/>
  <c r="CB10" i="6"/>
  <c r="CC10" i="6"/>
  <c r="CD10" i="6"/>
  <c r="CE10" i="6"/>
  <c r="CF10" i="6"/>
  <c r="CG10" i="6"/>
  <c r="CH10" i="6"/>
  <c r="CI10" i="6"/>
  <c r="CJ10" i="6"/>
  <c r="CK10" i="6"/>
  <c r="CL10" i="6"/>
  <c r="CM10" i="6"/>
  <c r="CN10" i="6"/>
  <c r="CO10" i="6"/>
  <c r="CP10" i="6"/>
  <c r="CQ10" i="6"/>
  <c r="CR10" i="6"/>
  <c r="CS10" i="6"/>
  <c r="CT10" i="6"/>
  <c r="CU10" i="6"/>
  <c r="CW10" i="6"/>
  <c r="CX10" i="6"/>
  <c r="CY10" i="6"/>
  <c r="CZ10" i="6"/>
  <c r="DA10" i="6"/>
  <c r="DB10" i="6"/>
  <c r="DC10" i="6"/>
  <c r="DD10" i="6"/>
  <c r="DE10" i="6"/>
  <c r="DF10" i="6"/>
  <c r="DG10" i="6"/>
  <c r="DH10" i="6"/>
  <c r="DI10" i="6"/>
  <c r="DJ10" i="6"/>
  <c r="DK10" i="6"/>
  <c r="DL10" i="6"/>
  <c r="DM10" i="6"/>
  <c r="DN10" i="6"/>
  <c r="HS68" i="3"/>
  <c r="HS46" i="3"/>
  <c r="HS24" i="3"/>
  <c r="HS26" i="3"/>
  <c r="HS27" i="3"/>
  <c r="HS28" i="3"/>
  <c r="HS29" i="3"/>
  <c r="HS14" i="3"/>
  <c r="HS16" i="3"/>
  <c r="NC68" i="3"/>
  <c r="NC46" i="3"/>
  <c r="NC27" i="3"/>
  <c r="NC28" i="3"/>
  <c r="NC29" i="3"/>
  <c r="NC14" i="3"/>
  <c r="NC16" i="3"/>
  <c r="NB68" i="3"/>
  <c r="NB46" i="3"/>
  <c r="NB27" i="3"/>
  <c r="NB28" i="3"/>
  <c r="NB29" i="3"/>
  <c r="NB14" i="3"/>
  <c r="NB16" i="3"/>
  <c r="LX7" i="31"/>
  <c r="LX8" i="31"/>
  <c r="LX11" i="4" s="1"/>
  <c r="LY11" i="4"/>
  <c r="LX11" i="31"/>
  <c r="LX12" i="31"/>
  <c r="LX18" i="31"/>
  <c r="LX22" i="4" s="1"/>
  <c r="LY22" i="4"/>
  <c r="LX25" i="31"/>
  <c r="LX26" i="31" s="1"/>
  <c r="LX3" i="2"/>
  <c r="LX4" i="2" s="1"/>
  <c r="LY3" i="2"/>
  <c r="LY4" i="2" s="1"/>
  <c r="LX30" i="31"/>
  <c r="LX24" i="2" s="1"/>
  <c r="LY24" i="2"/>
  <c r="LX31" i="31"/>
  <c r="LX23" i="2" s="1"/>
  <c r="LY23" i="2"/>
  <c r="LX32" i="31"/>
  <c r="LX33" i="31"/>
  <c r="LX45" i="31"/>
  <c r="LX28" i="31" s="1"/>
  <c r="LX51" i="31"/>
  <c r="LX74" i="31"/>
  <c r="KZ7" i="31"/>
  <c r="LA7" i="31"/>
  <c r="LB7" i="31"/>
  <c r="LC7" i="31"/>
  <c r="LD7" i="31"/>
  <c r="LE7" i="31"/>
  <c r="LF7" i="31"/>
  <c r="LH7" i="31"/>
  <c r="LJ7" i="31"/>
  <c r="LK7" i="31"/>
  <c r="LL7" i="31"/>
  <c r="LM7" i="31"/>
  <c r="LO7" i="31"/>
  <c r="LP7" i="31"/>
  <c r="LQ7" i="31"/>
  <c r="LR7" i="31"/>
  <c r="LS7" i="31"/>
  <c r="LT7" i="31"/>
  <c r="LU7" i="31"/>
  <c r="LW7" i="31" s="1"/>
  <c r="LV7" i="31"/>
  <c r="KZ8" i="31"/>
  <c r="KZ11" i="4" s="1"/>
  <c r="LA8" i="31"/>
  <c r="LA11" i="4" s="1"/>
  <c r="LB8" i="31"/>
  <c r="LB11" i="4" s="1"/>
  <c r="LC8" i="31"/>
  <c r="LD11" i="4"/>
  <c r="LE11" i="4"/>
  <c r="LF11" i="4"/>
  <c r="LG8" i="31"/>
  <c r="LG11" i="4" s="1"/>
  <c r="LH8" i="31"/>
  <c r="LH11" i="4" s="1"/>
  <c r="LI8" i="31"/>
  <c r="LI11" i="4" s="1"/>
  <c r="LJ8" i="31"/>
  <c r="LJ11" i="4" s="1"/>
  <c r="LK8" i="31"/>
  <c r="LK11" i="4" s="1"/>
  <c r="LL8" i="31"/>
  <c r="LL11" i="4" s="1"/>
  <c r="LM8" i="31"/>
  <c r="LN11" i="4"/>
  <c r="LO8" i="31"/>
  <c r="LO11" i="4" s="1"/>
  <c r="LP11" i="4"/>
  <c r="LQ8" i="31"/>
  <c r="LQ11" i="4" s="1"/>
  <c r="LR8" i="31"/>
  <c r="LR11" i="4" s="1"/>
  <c r="LS8" i="31"/>
  <c r="LS11" i="4" s="1"/>
  <c r="LT8" i="31"/>
  <c r="LT11" i="4" s="1"/>
  <c r="LU8" i="31"/>
  <c r="LV8" i="31"/>
  <c r="LV11" i="4" s="1"/>
  <c r="KZ11" i="31"/>
  <c r="LA11" i="31"/>
  <c r="LB11" i="31"/>
  <c r="LG11" i="31"/>
  <c r="LH11" i="31"/>
  <c r="LI11" i="31"/>
  <c r="LJ11" i="31"/>
  <c r="LK11" i="31"/>
  <c r="LL11" i="31"/>
  <c r="LM11" i="31"/>
  <c r="LO11" i="31"/>
  <c r="LP11" i="31"/>
  <c r="LQ11" i="31"/>
  <c r="LR11" i="31"/>
  <c r="LS11" i="31"/>
  <c r="LT11" i="31"/>
  <c r="LU11" i="31"/>
  <c r="LV11" i="31"/>
  <c r="LW11" i="31"/>
  <c r="KZ12" i="31"/>
  <c r="LA12" i="31"/>
  <c r="LB12" i="31"/>
  <c r="LC12" i="31"/>
  <c r="LD12" i="31"/>
  <c r="LD13" i="31" s="1"/>
  <c r="LE12" i="31"/>
  <c r="LF12" i="31"/>
  <c r="LG12" i="31"/>
  <c r="LH12" i="31"/>
  <c r="LI12" i="31"/>
  <c r="LJ12" i="31"/>
  <c r="LK12" i="31"/>
  <c r="LK13" i="31" s="1"/>
  <c r="LL12" i="31"/>
  <c r="LM12" i="31"/>
  <c r="LO12" i="31"/>
  <c r="LP12" i="31"/>
  <c r="LQ12" i="31"/>
  <c r="LR12" i="31"/>
  <c r="LS12" i="31"/>
  <c r="LT12" i="31"/>
  <c r="LU12" i="31"/>
  <c r="LV12" i="31"/>
  <c r="LW12" i="31"/>
  <c r="LA13" i="31"/>
  <c r="KZ18" i="31"/>
  <c r="KZ22" i="4" s="1"/>
  <c r="LA18" i="31"/>
  <c r="LA22" i="4" s="1"/>
  <c r="LB18" i="31"/>
  <c r="LD22" i="4"/>
  <c r="LF22" i="4"/>
  <c r="LG18" i="31"/>
  <c r="LH18" i="31"/>
  <c r="LI18" i="31"/>
  <c r="LJ18" i="31"/>
  <c r="LK18" i="31"/>
  <c r="LL18" i="31"/>
  <c r="LL22" i="4" s="1"/>
  <c r="LM18" i="31"/>
  <c r="LM22" i="4" s="1"/>
  <c r="LO18" i="31"/>
  <c r="LO22" i="4" s="1"/>
  <c r="LQ18" i="31"/>
  <c r="LR18" i="31"/>
  <c r="LR22" i="4" s="1"/>
  <c r="LS18" i="31"/>
  <c r="LT18" i="31"/>
  <c r="LU18" i="31"/>
  <c r="LW18" i="31" s="1"/>
  <c r="LV18" i="31"/>
  <c r="LV22" i="4" s="1"/>
  <c r="KZ25" i="31"/>
  <c r="LA25" i="31"/>
  <c r="LA26" i="31" s="1"/>
  <c r="LB25" i="31"/>
  <c r="LB26" i="31" s="1"/>
  <c r="LC25" i="31"/>
  <c r="LC26" i="31" s="1"/>
  <c r="LD25" i="31"/>
  <c r="LD26" i="31" s="1"/>
  <c r="LE25" i="31"/>
  <c r="LE26" i="31" s="1"/>
  <c r="LF25" i="31"/>
  <c r="LF26" i="31" s="1"/>
  <c r="LG25" i="31"/>
  <c r="LG26" i="31" s="1"/>
  <c r="LH25" i="31"/>
  <c r="LH26" i="31" s="1"/>
  <c r="LI25" i="31"/>
  <c r="LI26" i="31" s="1"/>
  <c r="LJ25" i="31"/>
  <c r="LJ26" i="31" s="1"/>
  <c r="LK25" i="31"/>
  <c r="LK26" i="31" s="1"/>
  <c r="LL25" i="31"/>
  <c r="LL26" i="31" s="1"/>
  <c r="LM25" i="31"/>
  <c r="LM26" i="31" s="1"/>
  <c r="LP25" i="31"/>
  <c r="LP26" i="31" s="1"/>
  <c r="LQ25" i="31"/>
  <c r="LQ26" i="31" s="1"/>
  <c r="LR25" i="31"/>
  <c r="LR26" i="31" s="1"/>
  <c r="LS25" i="31"/>
  <c r="LS26" i="31" s="1"/>
  <c r="LT25" i="31"/>
  <c r="LU25" i="31"/>
  <c r="LU26" i="31" s="1"/>
  <c r="LV25" i="31"/>
  <c r="LV26" i="31" s="1"/>
  <c r="KZ26" i="31"/>
  <c r="KZ3" i="2"/>
  <c r="LA3" i="2"/>
  <c r="LB3" i="2"/>
  <c r="LB21" i="2" s="1"/>
  <c r="LC3" i="2"/>
  <c r="LC4" i="2" s="1"/>
  <c r="LD3" i="2"/>
  <c r="LE3" i="2"/>
  <c r="LE21" i="2" s="1"/>
  <c r="LF3" i="2"/>
  <c r="LF21" i="2" s="1"/>
  <c r="LG3" i="2"/>
  <c r="LG4" i="2" s="1"/>
  <c r="LH3" i="2"/>
  <c r="LI3" i="2"/>
  <c r="LI21" i="2" s="1"/>
  <c r="LJ3" i="2"/>
  <c r="LJ21" i="2" s="1"/>
  <c r="LK3" i="2"/>
  <c r="LK4" i="2" s="1"/>
  <c r="LL3" i="2"/>
  <c r="LL4" i="2" s="1"/>
  <c r="LM3" i="2"/>
  <c r="LN3" i="2"/>
  <c r="LN4" i="2" s="1"/>
  <c r="LO3" i="2"/>
  <c r="LO21" i="2" s="1"/>
  <c r="LP3" i="2"/>
  <c r="LQ3" i="2"/>
  <c r="LQ21" i="2" s="1"/>
  <c r="LR3" i="2"/>
  <c r="LR4" i="2" s="1"/>
  <c r="LS3" i="2"/>
  <c r="LS4" i="2" s="1"/>
  <c r="LT3" i="2"/>
  <c r="LT21" i="2" s="1"/>
  <c r="LU3" i="2"/>
  <c r="LV3" i="2"/>
  <c r="LV4" i="2" s="1"/>
  <c r="LW3" i="2"/>
  <c r="KZ30" i="31"/>
  <c r="KZ24" i="2" s="1"/>
  <c r="LA30" i="31"/>
  <c r="LA24" i="2" s="1"/>
  <c r="LB30" i="31"/>
  <c r="LB24" i="2" s="1"/>
  <c r="LC30" i="31"/>
  <c r="LC24" i="2" s="1"/>
  <c r="LD24" i="2"/>
  <c r="LE24" i="2"/>
  <c r="LF24" i="2"/>
  <c r="LG30" i="31"/>
  <c r="LG24" i="2" s="1"/>
  <c r="LH30" i="31"/>
  <c r="LH24" i="2" s="1"/>
  <c r="LI30" i="31"/>
  <c r="LI24" i="2" s="1"/>
  <c r="LJ30" i="31"/>
  <c r="LJ24" i="2" s="1"/>
  <c r="LK24" i="2"/>
  <c r="LL24" i="2"/>
  <c r="LM30" i="31"/>
  <c r="LM24" i="2" s="1"/>
  <c r="LN24" i="2"/>
  <c r="LO30" i="31"/>
  <c r="LO24" i="2" s="1"/>
  <c r="LP24" i="2"/>
  <c r="LQ30" i="31"/>
  <c r="LQ24" i="2" s="1"/>
  <c r="LR30" i="31"/>
  <c r="LR24" i="2" s="1"/>
  <c r="LS24" i="2"/>
  <c r="LT30" i="31"/>
  <c r="LU30" i="31"/>
  <c r="LU24" i="2" s="1"/>
  <c r="LV30" i="31"/>
  <c r="LV24" i="2" s="1"/>
  <c r="KZ31" i="31"/>
  <c r="KZ23" i="2" s="1"/>
  <c r="LA31" i="31"/>
  <c r="LA23" i="2" s="1"/>
  <c r="LB31" i="31"/>
  <c r="LB23" i="2" s="1"/>
  <c r="LC31" i="31"/>
  <c r="LC23" i="2" s="1"/>
  <c r="LD23" i="2"/>
  <c r="LE31" i="31"/>
  <c r="LE23" i="2" s="1"/>
  <c r="LF31" i="31"/>
  <c r="LF23" i="2" s="1"/>
  <c r="LG31" i="31"/>
  <c r="LG23" i="2" s="1"/>
  <c r="LH31" i="31"/>
  <c r="LH23" i="2" s="1"/>
  <c r="LI31" i="31"/>
  <c r="LI23" i="2" s="1"/>
  <c r="LJ31" i="31"/>
  <c r="LJ23" i="2" s="1"/>
  <c r="LK23" i="2"/>
  <c r="LL23" i="2"/>
  <c r="LM31" i="31"/>
  <c r="LN23" i="2"/>
  <c r="LO31" i="31"/>
  <c r="LO23" i="2" s="1"/>
  <c r="LQ31" i="31"/>
  <c r="LQ23" i="2" s="1"/>
  <c r="LR31" i="31"/>
  <c r="LR23" i="2" s="1"/>
  <c r="LS23" i="2"/>
  <c r="LT31" i="31"/>
  <c r="LU31" i="31"/>
  <c r="LU23" i="2" s="1"/>
  <c r="LV31" i="31"/>
  <c r="LV23" i="2" s="1"/>
  <c r="KZ32" i="31"/>
  <c r="LA32" i="31"/>
  <c r="LB32" i="31"/>
  <c r="LC32" i="31"/>
  <c r="LF32" i="31"/>
  <c r="LG32" i="31"/>
  <c r="LH32" i="31"/>
  <c r="LI32" i="31"/>
  <c r="LJ32" i="31"/>
  <c r="LK32" i="31"/>
  <c r="LL32" i="31"/>
  <c r="LM32" i="31"/>
  <c r="LO32" i="31"/>
  <c r="LP32" i="31"/>
  <c r="LQ32" i="31"/>
  <c r="LR32" i="31"/>
  <c r="LS32" i="31"/>
  <c r="LT32" i="31"/>
  <c r="LU32" i="31"/>
  <c r="LV32" i="31"/>
  <c r="LW32" i="31"/>
  <c r="KZ33" i="31"/>
  <c r="LA33" i="31"/>
  <c r="LB33" i="31"/>
  <c r="LC33" i="31"/>
  <c r="LD33" i="31"/>
  <c r="LE33" i="31"/>
  <c r="LF33" i="31"/>
  <c r="LF34" i="31" s="1"/>
  <c r="LG33" i="31"/>
  <c r="LH33" i="31"/>
  <c r="LI33" i="31"/>
  <c r="LJ33" i="31"/>
  <c r="LK33" i="31"/>
  <c r="LL33" i="31"/>
  <c r="LM33" i="31"/>
  <c r="LO33" i="31"/>
  <c r="LP33" i="31"/>
  <c r="LQ33" i="31"/>
  <c r="LR33" i="31"/>
  <c r="LS33" i="31"/>
  <c r="LT33" i="31"/>
  <c r="LU33" i="31"/>
  <c r="LV33" i="31"/>
  <c r="LW33" i="31"/>
  <c r="KZ45" i="31"/>
  <c r="KZ28" i="31" s="1"/>
  <c r="LA45" i="31"/>
  <c r="LA28" i="31" s="1"/>
  <c r="LB45" i="31"/>
  <c r="LB28" i="31" s="1"/>
  <c r="LC45" i="31"/>
  <c r="LC28" i="31" s="1"/>
  <c r="LD45" i="31"/>
  <c r="LD28" i="31" s="1"/>
  <c r="LE45" i="31"/>
  <c r="LE28" i="31" s="1"/>
  <c r="LF45" i="31"/>
  <c r="LF28" i="31" s="1"/>
  <c r="LG45" i="31"/>
  <c r="LG28" i="31" s="1"/>
  <c r="LH45" i="31"/>
  <c r="LH28" i="31" s="1"/>
  <c r="LI45" i="31"/>
  <c r="LI28" i="31" s="1"/>
  <c r="LJ45" i="31"/>
  <c r="LJ28" i="31" s="1"/>
  <c r="LK45" i="31"/>
  <c r="LK28" i="31" s="1"/>
  <c r="LL45" i="31"/>
  <c r="LL28" i="31" s="1"/>
  <c r="LM45" i="31"/>
  <c r="LM28" i="31" s="1"/>
  <c r="LO45" i="31"/>
  <c r="LO28" i="31" s="1"/>
  <c r="LP45" i="31"/>
  <c r="LP28" i="31" s="1"/>
  <c r="LQ45" i="31"/>
  <c r="LQ28" i="31" s="1"/>
  <c r="LR45" i="31"/>
  <c r="LR28" i="31" s="1"/>
  <c r="LS45" i="31"/>
  <c r="LS28" i="31" s="1"/>
  <c r="LT45" i="31"/>
  <c r="LT28" i="31" s="1"/>
  <c r="LU45" i="31"/>
  <c r="LU28" i="31" s="1"/>
  <c r="LV45" i="31"/>
  <c r="LV28" i="31" s="1"/>
  <c r="KZ51" i="31"/>
  <c r="LA51" i="31"/>
  <c r="LB51" i="31"/>
  <c r="LD51" i="31"/>
  <c r="LE51" i="31"/>
  <c r="LF51" i="31"/>
  <c r="LG51" i="31"/>
  <c r="LH51" i="31"/>
  <c r="LI51" i="31"/>
  <c r="LJ51" i="31"/>
  <c r="LK51" i="31"/>
  <c r="LL51" i="31"/>
  <c r="LM51" i="31"/>
  <c r="LO51" i="31"/>
  <c r="LP51" i="31"/>
  <c r="LQ51" i="31"/>
  <c r="LR51" i="31"/>
  <c r="LS51" i="31"/>
  <c r="LT51" i="31"/>
  <c r="LU51" i="31"/>
  <c r="LV51" i="31"/>
  <c r="LW51" i="31"/>
  <c r="KZ74" i="31"/>
  <c r="LA74" i="31"/>
  <c r="LB74" i="31"/>
  <c r="LC74" i="31"/>
  <c r="LD74" i="31"/>
  <c r="LE74" i="31"/>
  <c r="LF74" i="31"/>
  <c r="LG74" i="31"/>
  <c r="LH74" i="31"/>
  <c r="LI74" i="31"/>
  <c r="LJ74" i="31"/>
  <c r="LK74" i="31"/>
  <c r="LL74" i="31"/>
  <c r="LM74" i="31"/>
  <c r="LO74" i="31"/>
  <c r="LP74" i="31"/>
  <c r="LQ74" i="31"/>
  <c r="LR74" i="31"/>
  <c r="LS74" i="31"/>
  <c r="LT74" i="31"/>
  <c r="LU74" i="31"/>
  <c r="LV74" i="31"/>
  <c r="LW74" i="31"/>
  <c r="KD7" i="31"/>
  <c r="KF7" i="31"/>
  <c r="KG7" i="31"/>
  <c r="KH7" i="31"/>
  <c r="KI7" i="31"/>
  <c r="KJ7" i="31"/>
  <c r="KK7" i="31"/>
  <c r="KL7" i="31"/>
  <c r="KM7" i="31"/>
  <c r="KN7" i="31"/>
  <c r="KO7" i="31"/>
  <c r="KP7" i="31"/>
  <c r="KQ7" i="31"/>
  <c r="KR7" i="31"/>
  <c r="KS7" i="31"/>
  <c r="KT7" i="31"/>
  <c r="KU7" i="31"/>
  <c r="KV7" i="31"/>
  <c r="KW7" i="31"/>
  <c r="KX7" i="31"/>
  <c r="KY7" i="31"/>
  <c r="KD8" i="31"/>
  <c r="KD11" i="4" s="1"/>
  <c r="KE11" i="4"/>
  <c r="KF8" i="31"/>
  <c r="KF11" i="4" s="1"/>
  <c r="KG8" i="31"/>
  <c r="KG11" i="4" s="1"/>
  <c r="KH8" i="31"/>
  <c r="KH11" i="4" s="1"/>
  <c r="KI11" i="4"/>
  <c r="KJ8" i="31"/>
  <c r="KJ11" i="4" s="1"/>
  <c r="KK8" i="31"/>
  <c r="KK11" i="4" s="1"/>
  <c r="KL8" i="31"/>
  <c r="KL11" i="4" s="1"/>
  <c r="KM8" i="31"/>
  <c r="KM11" i="4" s="1"/>
  <c r="KN8" i="31"/>
  <c r="KN11" i="4" s="1"/>
  <c r="KO11" i="4"/>
  <c r="KP8" i="31"/>
  <c r="KP11" i="4" s="1"/>
  <c r="KQ8" i="31"/>
  <c r="KQ11" i="4" s="1"/>
  <c r="KR8" i="31"/>
  <c r="KR11" i="4" s="1"/>
  <c r="KS8" i="31"/>
  <c r="KS11" i="4" s="1"/>
  <c r="KT8" i="31"/>
  <c r="KT11" i="4" s="1"/>
  <c r="KU8" i="31"/>
  <c r="KU11" i="4" s="1"/>
  <c r="KV8" i="31"/>
  <c r="KV11" i="4" s="1"/>
  <c r="KW8" i="31"/>
  <c r="KW11" i="4" s="1"/>
  <c r="KX8" i="31"/>
  <c r="KX11" i="4" s="1"/>
  <c r="KY8" i="31"/>
  <c r="KY11" i="4" s="1"/>
  <c r="KD11" i="31"/>
  <c r="KE11" i="31"/>
  <c r="KF11" i="31"/>
  <c r="KG11" i="31"/>
  <c r="KH11" i="31"/>
  <c r="KJ11" i="31"/>
  <c r="KK11" i="31"/>
  <c r="KL11" i="31"/>
  <c r="KM11" i="31"/>
  <c r="KN11" i="31"/>
  <c r="KO11" i="31"/>
  <c r="KP11" i="31"/>
  <c r="KR11" i="31"/>
  <c r="KS11" i="31"/>
  <c r="KT11" i="31"/>
  <c r="KU11" i="31"/>
  <c r="KV11" i="31"/>
  <c r="KW11" i="31"/>
  <c r="KX11" i="31"/>
  <c r="KY11" i="31"/>
  <c r="KD12" i="31"/>
  <c r="KE12" i="31"/>
  <c r="KF12" i="31"/>
  <c r="KG12" i="31"/>
  <c r="KH12" i="31"/>
  <c r="KJ12" i="31"/>
  <c r="KK12" i="31"/>
  <c r="KL12" i="31"/>
  <c r="KM12" i="31"/>
  <c r="KN12" i="31"/>
  <c r="KO12" i="31"/>
  <c r="KP12" i="31"/>
  <c r="KQ12" i="31"/>
  <c r="KR12" i="31"/>
  <c r="KS12" i="31"/>
  <c r="KT12" i="31"/>
  <c r="KU12" i="31"/>
  <c r="KV12" i="31"/>
  <c r="KW12" i="31"/>
  <c r="KX12" i="31"/>
  <c r="KY12" i="31"/>
  <c r="KD18" i="31"/>
  <c r="KD22" i="4" s="1"/>
  <c r="KE18" i="31"/>
  <c r="KE22" i="4" s="1"/>
  <c r="KF18" i="31"/>
  <c r="KF22" i="4" s="1"/>
  <c r="KG18" i="31"/>
  <c r="KG22" i="4" s="1"/>
  <c r="KH18" i="31"/>
  <c r="KH22" i="4" s="1"/>
  <c r="KI22" i="4"/>
  <c r="KJ18" i="31"/>
  <c r="KK18" i="31"/>
  <c r="KL18" i="31"/>
  <c r="KM18" i="31"/>
  <c r="KM22" i="4" s="1"/>
  <c r="KN18" i="31"/>
  <c r="KN22" i="4" s="1"/>
  <c r="KO18" i="31"/>
  <c r="KO22" i="4" s="1"/>
  <c r="KP18" i="31"/>
  <c r="KQ18" i="31"/>
  <c r="KR18" i="31"/>
  <c r="KS18" i="31"/>
  <c r="KS22" i="4" s="1"/>
  <c r="KT18" i="31"/>
  <c r="KT22" i="4" s="1"/>
  <c r="KU18" i="31"/>
  <c r="KU22" i="4" s="1"/>
  <c r="KV18" i="31"/>
  <c r="KW18" i="31"/>
  <c r="KW22" i="4" s="1"/>
  <c r="KX18" i="31"/>
  <c r="KX22" i="4" s="1"/>
  <c r="KY18" i="31"/>
  <c r="KY22" i="4" s="1"/>
  <c r="KD25" i="31"/>
  <c r="KD26" i="31" s="1"/>
  <c r="KE25" i="31"/>
  <c r="KE26" i="31" s="1"/>
  <c r="KF25" i="31"/>
  <c r="KF26" i="31" s="1"/>
  <c r="KG25" i="31"/>
  <c r="KG26" i="31" s="1"/>
  <c r="KH25" i="31"/>
  <c r="KH26" i="31" s="1"/>
  <c r="KI25" i="31"/>
  <c r="KI26" i="31" s="1"/>
  <c r="KJ25" i="31"/>
  <c r="KJ26" i="31" s="1"/>
  <c r="KK25" i="31"/>
  <c r="KK26" i="31" s="1"/>
  <c r="KL25" i="31"/>
  <c r="KL26" i="31" s="1"/>
  <c r="KM25" i="31"/>
  <c r="KM26" i="31" s="1"/>
  <c r="KN25" i="31"/>
  <c r="KN26" i="31" s="1"/>
  <c r="KO25" i="31"/>
  <c r="KO26" i="31" s="1"/>
  <c r="KP25" i="31"/>
  <c r="KP26" i="31" s="1"/>
  <c r="KQ25" i="31"/>
  <c r="KQ26" i="31" s="1"/>
  <c r="KR25" i="31"/>
  <c r="KR26" i="31" s="1"/>
  <c r="KS25" i="31"/>
  <c r="KS26" i="31" s="1"/>
  <c r="KT25" i="31"/>
  <c r="KT26" i="31" s="1"/>
  <c r="KU25" i="31"/>
  <c r="KU26" i="31" s="1"/>
  <c r="KV25" i="31"/>
  <c r="KV26" i="31" s="1"/>
  <c r="KW25" i="31"/>
  <c r="KW26" i="31" s="1"/>
  <c r="KX25" i="31"/>
  <c r="KX26" i="31" s="1"/>
  <c r="KY25" i="31"/>
  <c r="KY26" i="31" s="1"/>
  <c r="KD3" i="2"/>
  <c r="KD4" i="2" s="1"/>
  <c r="KE3" i="2"/>
  <c r="KE4" i="2" s="1"/>
  <c r="KF3" i="2"/>
  <c r="KG3" i="2"/>
  <c r="KG4" i="2" s="1"/>
  <c r="KH3" i="2"/>
  <c r="KH4" i="2" s="1"/>
  <c r="KI3" i="2"/>
  <c r="KJ3" i="2"/>
  <c r="KJ4" i="2" s="1"/>
  <c r="KK3" i="2"/>
  <c r="KK4" i="2" s="1"/>
  <c r="KL3" i="2"/>
  <c r="KL4" i="2" s="1"/>
  <c r="KM3" i="2"/>
  <c r="KM4" i="2" s="1"/>
  <c r="KN3" i="2"/>
  <c r="KO3" i="2"/>
  <c r="KO4" i="2" s="1"/>
  <c r="KP3" i="2"/>
  <c r="KP21" i="2" s="1"/>
  <c r="KQ3" i="2"/>
  <c r="KQ21" i="2" s="1"/>
  <c r="KR3" i="2"/>
  <c r="KR21" i="2" s="1"/>
  <c r="KS3" i="2"/>
  <c r="KS21" i="2" s="1"/>
  <c r="KT3" i="2"/>
  <c r="KT21" i="2" s="1"/>
  <c r="KU3" i="2"/>
  <c r="KU4" i="2" s="1"/>
  <c r="KV3" i="2"/>
  <c r="KV4" i="2" s="1"/>
  <c r="KW3" i="2"/>
  <c r="KW4" i="2" s="1"/>
  <c r="KX3" i="2"/>
  <c r="KX4" i="2" s="1"/>
  <c r="KY3" i="2"/>
  <c r="KY4" i="2" s="1"/>
  <c r="KD30" i="31"/>
  <c r="KD24" i="2" s="1"/>
  <c r="KE30" i="31"/>
  <c r="KE24" i="2" s="1"/>
  <c r="KF30" i="31"/>
  <c r="KG30" i="31"/>
  <c r="KG24" i="2" s="1"/>
  <c r="KH30" i="31"/>
  <c r="KH24" i="2" s="1"/>
  <c r="KI24" i="2"/>
  <c r="KJ24" i="2"/>
  <c r="KK30" i="31"/>
  <c r="KL30" i="31"/>
  <c r="KL24" i="2" s="1"/>
  <c r="KM30" i="31"/>
  <c r="KM24" i="2" s="1"/>
  <c r="KN30" i="31"/>
  <c r="KN24" i="2" s="1"/>
  <c r="KO24" i="2"/>
  <c r="KP30" i="31"/>
  <c r="KP24" i="2" s="1"/>
  <c r="KQ30" i="31"/>
  <c r="KQ24" i="2" s="1"/>
  <c r="KR30" i="31"/>
  <c r="KR24" i="2" s="1"/>
  <c r="KS30" i="31"/>
  <c r="KS24" i="2" s="1"/>
  <c r="KT30" i="31"/>
  <c r="KT24" i="2" s="1"/>
  <c r="KU30" i="31"/>
  <c r="KU24" i="2" s="1"/>
  <c r="KV30" i="31"/>
  <c r="KV24" i="2" s="1"/>
  <c r="KW30" i="31"/>
  <c r="KW24" i="2" s="1"/>
  <c r="KX24" i="2"/>
  <c r="KY30" i="31"/>
  <c r="KY24" i="2" s="1"/>
  <c r="KD31" i="31"/>
  <c r="KD23" i="2" s="1"/>
  <c r="KE31" i="31"/>
  <c r="KE23" i="2" s="1"/>
  <c r="KF31" i="31"/>
  <c r="KF23" i="2" s="1"/>
  <c r="KG31" i="31"/>
  <c r="KG23" i="2" s="1"/>
  <c r="KH31" i="31"/>
  <c r="KH23" i="2" s="1"/>
  <c r="KI23" i="2"/>
  <c r="KJ23" i="2"/>
  <c r="KK31" i="31"/>
  <c r="KK23" i="2" s="1"/>
  <c r="KL31" i="31"/>
  <c r="KL23" i="2" s="1"/>
  <c r="KM31" i="31"/>
  <c r="KM23" i="2" s="1"/>
  <c r="KN31" i="31"/>
  <c r="KN23" i="2" s="1"/>
  <c r="KO23" i="2"/>
  <c r="KP31" i="31"/>
  <c r="KP23" i="2" s="1"/>
  <c r="KQ31" i="31"/>
  <c r="KQ23" i="2" s="1"/>
  <c r="KR31" i="31"/>
  <c r="KR23" i="2" s="1"/>
  <c r="KS31" i="31"/>
  <c r="KS23" i="2" s="1"/>
  <c r="KT31" i="31"/>
  <c r="KT23" i="2" s="1"/>
  <c r="KU31" i="31"/>
  <c r="KU23" i="2" s="1"/>
  <c r="KV31" i="31"/>
  <c r="KV23" i="2" s="1"/>
  <c r="KW31" i="31"/>
  <c r="KW23" i="2" s="1"/>
  <c r="KX23" i="2"/>
  <c r="KY31" i="31"/>
  <c r="KY23" i="2" s="1"/>
  <c r="KD32" i="31"/>
  <c r="KE32" i="31"/>
  <c r="KJ32" i="31"/>
  <c r="KK32" i="31"/>
  <c r="KL32" i="31"/>
  <c r="KM32" i="31"/>
  <c r="KN32" i="31"/>
  <c r="KO32" i="31"/>
  <c r="KP32" i="31"/>
  <c r="KQ32" i="31"/>
  <c r="KR32" i="31"/>
  <c r="KS32" i="31"/>
  <c r="KT32" i="31"/>
  <c r="KU32" i="31"/>
  <c r="KV32" i="31"/>
  <c r="KW32" i="31"/>
  <c r="KX32" i="31"/>
  <c r="KY32" i="31"/>
  <c r="KD33" i="31"/>
  <c r="KE33" i="31"/>
  <c r="KF33" i="31"/>
  <c r="KF34" i="31" s="1"/>
  <c r="KG33" i="31"/>
  <c r="KH33" i="31"/>
  <c r="KJ33" i="31"/>
  <c r="KK33" i="31"/>
  <c r="KL33" i="31"/>
  <c r="KM33" i="31"/>
  <c r="KN33" i="31"/>
  <c r="KO33" i="31"/>
  <c r="KP33" i="31"/>
  <c r="KQ33" i="31"/>
  <c r="KR33" i="31"/>
  <c r="KS33" i="31"/>
  <c r="KT33" i="31"/>
  <c r="KU33" i="31"/>
  <c r="KV33" i="31"/>
  <c r="KW33" i="31"/>
  <c r="KX33" i="31"/>
  <c r="KY33" i="31"/>
  <c r="KD28" i="31"/>
  <c r="KE45" i="31"/>
  <c r="KE28" i="31" s="1"/>
  <c r="KF45" i="31"/>
  <c r="KF28" i="31" s="1"/>
  <c r="KG45" i="31"/>
  <c r="KG28" i="31" s="1"/>
  <c r="KH45" i="31"/>
  <c r="KH28" i="31" s="1"/>
  <c r="KI45" i="31"/>
  <c r="KI28" i="31" s="1"/>
  <c r="KJ45" i="31"/>
  <c r="KJ28" i="31" s="1"/>
  <c r="KK45" i="31"/>
  <c r="KK28" i="31" s="1"/>
  <c r="KL45" i="31"/>
  <c r="KL28" i="31" s="1"/>
  <c r="KM45" i="31"/>
  <c r="KM28" i="31" s="1"/>
  <c r="KN45" i="31"/>
  <c r="KN28" i="31" s="1"/>
  <c r="KO45" i="31"/>
  <c r="KO28" i="31" s="1"/>
  <c r="KP45" i="31"/>
  <c r="KP28" i="31" s="1"/>
  <c r="KQ45" i="31"/>
  <c r="KQ28" i="31" s="1"/>
  <c r="KR45" i="31"/>
  <c r="KR28" i="31" s="1"/>
  <c r="KS45" i="31"/>
  <c r="KS28" i="31" s="1"/>
  <c r="KT45" i="31"/>
  <c r="KT28" i="31" s="1"/>
  <c r="KU28" i="31"/>
  <c r="KV45" i="31"/>
  <c r="KV28" i="31" s="1"/>
  <c r="KW45" i="31"/>
  <c r="KW28" i="31" s="1"/>
  <c r="KX45" i="31"/>
  <c r="KX28" i="31" s="1"/>
  <c r="KY45" i="31"/>
  <c r="KY28" i="31" s="1"/>
  <c r="KD51" i="31"/>
  <c r="KE51" i="31"/>
  <c r="KF51" i="31"/>
  <c r="KI51" i="31"/>
  <c r="KJ51" i="31"/>
  <c r="KK51" i="31"/>
  <c r="KL51" i="31"/>
  <c r="KM51" i="31"/>
  <c r="KN51" i="31"/>
  <c r="KO51" i="31"/>
  <c r="KP51" i="31"/>
  <c r="KQ51" i="31"/>
  <c r="KR51" i="31"/>
  <c r="KS51" i="31"/>
  <c r="KT51" i="31"/>
  <c r="KU51" i="31"/>
  <c r="KV51" i="31"/>
  <c r="KW51" i="31"/>
  <c r="KX51" i="31"/>
  <c r="KY51" i="31"/>
  <c r="KD74" i="31"/>
  <c r="KE74" i="31"/>
  <c r="KG74" i="31"/>
  <c r="KH74" i="31"/>
  <c r="KI74" i="31"/>
  <c r="KJ74" i="31"/>
  <c r="KK74" i="31"/>
  <c r="KL74" i="31"/>
  <c r="KM74" i="31"/>
  <c r="KO74" i="31"/>
  <c r="KP74" i="31"/>
  <c r="KQ74" i="31"/>
  <c r="KR74" i="31"/>
  <c r="KS74" i="31"/>
  <c r="KT74" i="31"/>
  <c r="KU74" i="31"/>
  <c r="KV74" i="31"/>
  <c r="KW74" i="31"/>
  <c r="KX74" i="31"/>
  <c r="KY74" i="31"/>
  <c r="EP7" i="31"/>
  <c r="EQ7" i="31"/>
  <c r="ER7" i="31"/>
  <c r="ES7" i="31"/>
  <c r="ET7" i="31"/>
  <c r="EU7" i="31"/>
  <c r="EV7" i="31"/>
  <c r="EW7" i="31"/>
  <c r="EX7" i="31"/>
  <c r="EY7" i="31"/>
  <c r="EZ7" i="31"/>
  <c r="FA7" i="31"/>
  <c r="FB7" i="31"/>
  <c r="FC7" i="31"/>
  <c r="FD7" i="31"/>
  <c r="FE7" i="31"/>
  <c r="FF7" i="31"/>
  <c r="FG7" i="31"/>
  <c r="FH7" i="31"/>
  <c r="FI7" i="31"/>
  <c r="FJ7" i="31"/>
  <c r="FK7" i="31"/>
  <c r="FL7" i="31"/>
  <c r="FM7" i="31"/>
  <c r="FN7" i="31"/>
  <c r="FO7" i="31"/>
  <c r="FP7" i="31"/>
  <c r="FQ7" i="31"/>
  <c r="FR7" i="31"/>
  <c r="FS7" i="31"/>
  <c r="FT7" i="31"/>
  <c r="FU7" i="31"/>
  <c r="FV7" i="31"/>
  <c r="FW7" i="31"/>
  <c r="FX7" i="31"/>
  <c r="FY7" i="31"/>
  <c r="FZ7" i="31"/>
  <c r="GA7" i="31"/>
  <c r="GB7" i="31"/>
  <c r="GC7" i="31"/>
  <c r="GD7" i="31"/>
  <c r="GE7" i="31"/>
  <c r="GF7" i="31"/>
  <c r="GG7" i="31"/>
  <c r="GH7" i="31"/>
  <c r="GI7" i="31"/>
  <c r="GJ7" i="31"/>
  <c r="GK7" i="31"/>
  <c r="GL7" i="31"/>
  <c r="GM7" i="31"/>
  <c r="GN7" i="31"/>
  <c r="GO7" i="31"/>
  <c r="GP7" i="31"/>
  <c r="GQ7" i="31"/>
  <c r="GR7" i="31"/>
  <c r="GS7" i="31"/>
  <c r="GT7" i="31"/>
  <c r="GU7" i="31"/>
  <c r="GV7" i="31"/>
  <c r="GW7" i="31"/>
  <c r="GX7" i="31"/>
  <c r="GY7" i="31"/>
  <c r="GZ7" i="31"/>
  <c r="HA7" i="31"/>
  <c r="HB7" i="31"/>
  <c r="HC7" i="31"/>
  <c r="HD7" i="31"/>
  <c r="HE7" i="31"/>
  <c r="HF7" i="31"/>
  <c r="HG7" i="31"/>
  <c r="HH7" i="31"/>
  <c r="HI7" i="31"/>
  <c r="HJ7" i="31"/>
  <c r="HK7" i="31"/>
  <c r="HL7" i="31"/>
  <c r="HO7" i="31"/>
  <c r="HP7" i="31"/>
  <c r="HQ7" i="31"/>
  <c r="HR7" i="31"/>
  <c r="HS7" i="31"/>
  <c r="HT7" i="31"/>
  <c r="HY7" i="31"/>
  <c r="ID7" i="31"/>
  <c r="IE7" i="31"/>
  <c r="IG7" i="31"/>
  <c r="IH7" i="31"/>
  <c r="II7" i="31"/>
  <c r="IK7" i="31"/>
  <c r="IM7" i="31"/>
  <c r="IN7" i="31"/>
  <c r="IO7" i="31"/>
  <c r="IP7" i="31"/>
  <c r="IQ7" i="31"/>
  <c r="IR7" i="31"/>
  <c r="IS7" i="31"/>
  <c r="IT7" i="31"/>
  <c r="IU7" i="31"/>
  <c r="IY7" i="31"/>
  <c r="IZ7" i="31"/>
  <c r="JA7" i="31"/>
  <c r="JB7" i="31"/>
  <c r="JF7" i="31"/>
  <c r="JG7" i="31"/>
  <c r="JH7" i="31"/>
  <c r="JI7" i="31"/>
  <c r="JJ7" i="31"/>
  <c r="JK7" i="31"/>
  <c r="JL7" i="31"/>
  <c r="JM7" i="31"/>
  <c r="JN7" i="31"/>
  <c r="JO7" i="31"/>
  <c r="JP7" i="31"/>
  <c r="JR7" i="31"/>
  <c r="JS7" i="31"/>
  <c r="JT7" i="31"/>
  <c r="JU7" i="31"/>
  <c r="JV7" i="31"/>
  <c r="JW7" i="31"/>
  <c r="JZ7" i="31"/>
  <c r="KA7" i="31"/>
  <c r="KB7" i="31"/>
  <c r="KC7" i="31"/>
  <c r="EP8" i="31"/>
  <c r="EQ8" i="31"/>
  <c r="EQ11" i="4" s="1"/>
  <c r="ER8" i="31"/>
  <c r="ES8" i="31"/>
  <c r="ES11" i="4" s="1"/>
  <c r="ET8" i="31"/>
  <c r="ET11" i="4" s="1"/>
  <c r="EU8" i="31"/>
  <c r="EV8" i="31"/>
  <c r="EV11" i="4" s="1"/>
  <c r="EW8" i="31"/>
  <c r="EW11" i="4" s="1"/>
  <c r="EX8" i="31"/>
  <c r="EY8" i="31"/>
  <c r="EY11" i="4" s="1"/>
  <c r="EZ8" i="31"/>
  <c r="EZ11" i="4" s="1"/>
  <c r="FB8" i="31"/>
  <c r="FB11" i="4" s="1"/>
  <c r="FC8" i="31"/>
  <c r="FD8" i="31"/>
  <c r="FE8" i="31"/>
  <c r="FE11" i="4" s="1"/>
  <c r="FF8" i="31"/>
  <c r="FF11" i="4" s="1"/>
  <c r="FG8" i="31"/>
  <c r="FH8" i="31"/>
  <c r="FH11" i="4" s="1"/>
  <c r="FI8" i="31"/>
  <c r="FI11" i="4" s="1"/>
  <c r="FJ8" i="31"/>
  <c r="FK8" i="31"/>
  <c r="FK11" i="4" s="1"/>
  <c r="FL8" i="31"/>
  <c r="FL11" i="4" s="1"/>
  <c r="FM8" i="31"/>
  <c r="FN8" i="31"/>
  <c r="FO8" i="31"/>
  <c r="FP8" i="31"/>
  <c r="FQ8" i="31"/>
  <c r="FQ11" i="4" s="1"/>
  <c r="FR11" i="4"/>
  <c r="FS8" i="31"/>
  <c r="FT8" i="31"/>
  <c r="FU8" i="31"/>
  <c r="FU11" i="4" s="1"/>
  <c r="FV8" i="31"/>
  <c r="FV11" i="4" s="1"/>
  <c r="FW8" i="31"/>
  <c r="FW11" i="4" s="1"/>
  <c r="FX8" i="31"/>
  <c r="FX11" i="4" s="1"/>
  <c r="FY8" i="31"/>
  <c r="FY11" i="4" s="1"/>
  <c r="FZ8" i="31"/>
  <c r="FZ11" i="4" s="1"/>
  <c r="GA8" i="31"/>
  <c r="GA11" i="4" s="1"/>
  <c r="GB8" i="31"/>
  <c r="GB11" i="4" s="1"/>
  <c r="GC8" i="31"/>
  <c r="GC11" i="4" s="1"/>
  <c r="GD8" i="31"/>
  <c r="GD11" i="4" s="1"/>
  <c r="GE8" i="31"/>
  <c r="GE11" i="4" s="1"/>
  <c r="GF8" i="31"/>
  <c r="GF11" i="4" s="1"/>
  <c r="GG8" i="31"/>
  <c r="GG11" i="4" s="1"/>
  <c r="GH8" i="31"/>
  <c r="GH11" i="4" s="1"/>
  <c r="GI8" i="31"/>
  <c r="GI11" i="4" s="1"/>
  <c r="GJ8" i="31"/>
  <c r="GJ11" i="4" s="1"/>
  <c r="GK8" i="31"/>
  <c r="GK11" i="4" s="1"/>
  <c r="GL8" i="31"/>
  <c r="GM8" i="31"/>
  <c r="GM11" i="4" s="1"/>
  <c r="GN8" i="31"/>
  <c r="GN11" i="4" s="1"/>
  <c r="GO8" i="31"/>
  <c r="GO11" i="4" s="1"/>
  <c r="GP11" i="4"/>
  <c r="GQ8" i="31"/>
  <c r="GQ11" i="4" s="1"/>
  <c r="GR8" i="31"/>
  <c r="GR11" i="4" s="1"/>
  <c r="GS8" i="31"/>
  <c r="GS11" i="4" s="1"/>
  <c r="GT11" i="4"/>
  <c r="GU8" i="31"/>
  <c r="GU11" i="4" s="1"/>
  <c r="GV8" i="31"/>
  <c r="GV11" i="4" s="1"/>
  <c r="GW8" i="31"/>
  <c r="GW11" i="4" s="1"/>
  <c r="GX8" i="31"/>
  <c r="GX11" i="4" s="1"/>
  <c r="GY8" i="31"/>
  <c r="GY11" i="4" s="1"/>
  <c r="GZ8" i="31"/>
  <c r="GZ11" i="4" s="1"/>
  <c r="HA11" i="4"/>
  <c r="HB8" i="31"/>
  <c r="HB11" i="4" s="1"/>
  <c r="HC8" i="31"/>
  <c r="HC11" i="4" s="1"/>
  <c r="HD8" i="31"/>
  <c r="HD11" i="4" s="1"/>
  <c r="HE8" i="31"/>
  <c r="HE11" i="4" s="1"/>
  <c r="HF8" i="31"/>
  <c r="HF11" i="4" s="1"/>
  <c r="HG8" i="31"/>
  <c r="HG11" i="4" s="1"/>
  <c r="HH8" i="31"/>
  <c r="HH11" i="4" s="1"/>
  <c r="HI8" i="31"/>
  <c r="HI11" i="4" s="1"/>
  <c r="HJ8" i="31"/>
  <c r="HJ11" i="4" s="1"/>
  <c r="HK8" i="31"/>
  <c r="HK11" i="4" s="1"/>
  <c r="HL8" i="31"/>
  <c r="HL11" i="4" s="1"/>
  <c r="HM8" i="31"/>
  <c r="HM11" i="4" s="1"/>
  <c r="HN8" i="31"/>
  <c r="HN11" i="4" s="1"/>
  <c r="HO8" i="31"/>
  <c r="HO11" i="4" s="1"/>
  <c r="HP8" i="31"/>
  <c r="HP11" i="4" s="1"/>
  <c r="HQ8" i="31"/>
  <c r="HQ11" i="4" s="1"/>
  <c r="HR8" i="31"/>
  <c r="HR11" i="4" s="1"/>
  <c r="HS8" i="31"/>
  <c r="HS11" i="4" s="1"/>
  <c r="HT8" i="31"/>
  <c r="HT11" i="4" s="1"/>
  <c r="HU8" i="31"/>
  <c r="HU11" i="4" s="1"/>
  <c r="HV8" i="31"/>
  <c r="HV11" i="4" s="1"/>
  <c r="HW8" i="31"/>
  <c r="HW11" i="4" s="1"/>
  <c r="HX8" i="31"/>
  <c r="HX11" i="4" s="1"/>
  <c r="HY8" i="31"/>
  <c r="HY11" i="4" s="1"/>
  <c r="HZ8" i="31"/>
  <c r="HZ11" i="4" s="1"/>
  <c r="IA8" i="31"/>
  <c r="IA11" i="4" s="1"/>
  <c r="IB8" i="31"/>
  <c r="IB11" i="4" s="1"/>
  <c r="IC8" i="31"/>
  <c r="IC11" i="4" s="1"/>
  <c r="ID8" i="31"/>
  <c r="ID11" i="4" s="1"/>
  <c r="IE8" i="31"/>
  <c r="IE11" i="4" s="1"/>
  <c r="IF8" i="31"/>
  <c r="IF11" i="4" s="1"/>
  <c r="IG8" i="31"/>
  <c r="IG11" i="4" s="1"/>
  <c r="IH8" i="31"/>
  <c r="IH11" i="4" s="1"/>
  <c r="II8" i="31"/>
  <c r="II11" i="4" s="1"/>
  <c r="IJ11" i="4"/>
  <c r="IK8" i="31"/>
  <c r="IK11" i="4" s="1"/>
  <c r="IL8" i="31"/>
  <c r="IL11" i="4" s="1"/>
  <c r="IM8" i="31"/>
  <c r="IM11" i="4" s="1"/>
  <c r="IN11" i="4"/>
  <c r="IO8" i="31"/>
  <c r="IO11" i="4" s="1"/>
  <c r="IP8" i="31"/>
  <c r="IP11" i="4" s="1"/>
  <c r="IQ8" i="31"/>
  <c r="IQ11" i="4" s="1"/>
  <c r="IR8" i="31"/>
  <c r="IR11" i="4" s="1"/>
  <c r="IS11" i="4"/>
  <c r="IT8" i="31"/>
  <c r="IT11" i="4" s="1"/>
  <c r="IU8" i="31"/>
  <c r="IU11" i="4" s="1"/>
  <c r="IV8" i="31"/>
  <c r="IV11" i="4" s="1"/>
  <c r="IW8" i="31"/>
  <c r="IW11" i="4" s="1"/>
  <c r="IX8" i="31"/>
  <c r="IX11" i="4" s="1"/>
  <c r="IY8" i="31"/>
  <c r="IY11" i="4" s="1"/>
  <c r="IZ8" i="31"/>
  <c r="IZ11" i="4" s="1"/>
  <c r="JA8" i="31"/>
  <c r="JA11" i="4" s="1"/>
  <c r="JB8" i="31"/>
  <c r="JB11" i="4" s="1"/>
  <c r="JC8" i="31"/>
  <c r="JC11" i="4" s="1"/>
  <c r="JD8" i="31"/>
  <c r="JD11" i="4" s="1"/>
  <c r="JE8" i="31"/>
  <c r="JE11" i="4" s="1"/>
  <c r="JF8" i="31"/>
  <c r="JF11" i="4" s="1"/>
  <c r="JG8" i="31"/>
  <c r="JG11" i="4" s="1"/>
  <c r="JH8" i="31"/>
  <c r="JH11" i="4" s="1"/>
  <c r="JI8" i="31"/>
  <c r="JI11" i="4" s="1"/>
  <c r="JJ8" i="31"/>
  <c r="JJ11" i="4" s="1"/>
  <c r="JK8" i="31"/>
  <c r="JK11" i="4" s="1"/>
  <c r="JL8" i="31"/>
  <c r="JL11" i="4" s="1"/>
  <c r="JM8" i="31"/>
  <c r="JM11" i="4" s="1"/>
  <c r="JN8" i="31"/>
  <c r="JN11" i="4" s="1"/>
  <c r="JO8" i="31"/>
  <c r="JO11" i="4" s="1"/>
  <c r="JP8" i="31"/>
  <c r="JP11" i="4" s="1"/>
  <c r="JQ8" i="31"/>
  <c r="JQ11" i="4" s="1"/>
  <c r="JR8" i="31"/>
  <c r="JS8" i="31"/>
  <c r="JS11" i="4" s="1"/>
  <c r="JT8" i="31"/>
  <c r="JT11" i="4" s="1"/>
  <c r="JU8" i="31"/>
  <c r="JU11" i="4" s="1"/>
  <c r="JV8" i="31"/>
  <c r="JV11" i="4" s="1"/>
  <c r="JW8" i="31"/>
  <c r="JW11" i="4" s="1"/>
  <c r="JX8" i="31"/>
  <c r="JX11" i="4" s="1"/>
  <c r="JY8" i="31"/>
  <c r="JY11" i="4" s="1"/>
  <c r="JZ8" i="31"/>
  <c r="JZ11" i="4" s="1"/>
  <c r="KA8" i="31"/>
  <c r="KA11" i="4" s="1"/>
  <c r="KB8" i="31"/>
  <c r="KB11" i="4" s="1"/>
  <c r="KC8" i="31"/>
  <c r="KC11" i="4" s="1"/>
  <c r="LI13" i="4"/>
  <c r="LN13" i="4"/>
  <c r="LO13" i="4"/>
  <c r="LQ13" i="4"/>
  <c r="LV13" i="4"/>
  <c r="LY13" i="4"/>
  <c r="EP11" i="31"/>
  <c r="EQ11" i="31"/>
  <c r="ER11" i="31"/>
  <c r="ES11" i="31"/>
  <c r="ET11" i="31"/>
  <c r="EU11" i="31"/>
  <c r="EV11" i="31"/>
  <c r="EW11" i="31"/>
  <c r="EX11" i="31"/>
  <c r="EY11" i="31"/>
  <c r="EZ11" i="31"/>
  <c r="FA11" i="31"/>
  <c r="FB11" i="31"/>
  <c r="FC11" i="31"/>
  <c r="FD11" i="31"/>
  <c r="FE11" i="31"/>
  <c r="FF11" i="31"/>
  <c r="FG11" i="31"/>
  <c r="FH11" i="31"/>
  <c r="FI11" i="31"/>
  <c r="FJ11" i="31"/>
  <c r="FK11" i="31"/>
  <c r="FL11" i="31"/>
  <c r="FM11" i="31"/>
  <c r="FN11" i="31"/>
  <c r="FO11" i="31"/>
  <c r="FP11" i="31"/>
  <c r="FQ11" i="31"/>
  <c r="FR11" i="31"/>
  <c r="FS11" i="31"/>
  <c r="FT11" i="31"/>
  <c r="FU11" i="31"/>
  <c r="FV11" i="31"/>
  <c r="FW11" i="31"/>
  <c r="FX11" i="31"/>
  <c r="FY11" i="31"/>
  <c r="FZ11" i="31"/>
  <c r="GA11" i="31"/>
  <c r="GB11" i="31"/>
  <c r="GC11" i="31"/>
  <c r="GD11" i="31"/>
  <c r="GE11" i="31"/>
  <c r="GF11" i="31"/>
  <c r="GG11" i="31"/>
  <c r="GH11" i="31"/>
  <c r="GI11" i="31"/>
  <c r="GJ11" i="31"/>
  <c r="GK11" i="31"/>
  <c r="GL11" i="31"/>
  <c r="GM11" i="31"/>
  <c r="GN11" i="31"/>
  <c r="GO11" i="31"/>
  <c r="GP11" i="31"/>
  <c r="GQ11" i="31"/>
  <c r="GR11" i="31"/>
  <c r="GS11" i="31"/>
  <c r="GT11" i="31"/>
  <c r="GU11" i="31"/>
  <c r="GV11" i="31"/>
  <c r="GW11" i="31"/>
  <c r="GX11" i="31"/>
  <c r="GY11" i="31"/>
  <c r="GZ11" i="31"/>
  <c r="HA11" i="31"/>
  <c r="HB11" i="31"/>
  <c r="HC11" i="31"/>
  <c r="HD11" i="31"/>
  <c r="HE11" i="31"/>
  <c r="HF11" i="31"/>
  <c r="HG11" i="31"/>
  <c r="HH11" i="31"/>
  <c r="HI11" i="31"/>
  <c r="HJ11" i="31"/>
  <c r="HK11" i="31"/>
  <c r="HL11" i="31"/>
  <c r="HM11" i="31"/>
  <c r="HN11" i="31"/>
  <c r="HO11" i="31"/>
  <c r="HP11" i="31"/>
  <c r="HQ11" i="31"/>
  <c r="HR11" i="31"/>
  <c r="HS11" i="31"/>
  <c r="HT11" i="31"/>
  <c r="HU11" i="31"/>
  <c r="HV11" i="31"/>
  <c r="HW11" i="31"/>
  <c r="HX11" i="31"/>
  <c r="HY11" i="31"/>
  <c r="HZ11" i="31"/>
  <c r="IA11" i="31"/>
  <c r="IB11" i="31"/>
  <c r="IC11" i="31"/>
  <c r="ID11" i="31"/>
  <c r="IE11" i="31"/>
  <c r="IF11" i="31"/>
  <c r="IG11" i="31"/>
  <c r="IH11" i="31"/>
  <c r="II11" i="31"/>
  <c r="IJ11" i="31"/>
  <c r="IK11" i="31"/>
  <c r="IL11" i="31"/>
  <c r="IM11" i="31"/>
  <c r="IN11" i="31"/>
  <c r="IO11" i="31"/>
  <c r="IP11" i="31"/>
  <c r="IQ11" i="31"/>
  <c r="IT11" i="31"/>
  <c r="IU11" i="31"/>
  <c r="IV11" i="31"/>
  <c r="IW11" i="31"/>
  <c r="IX11" i="31"/>
  <c r="IY11" i="31"/>
  <c r="IZ11" i="31"/>
  <c r="JA11" i="31"/>
  <c r="JB11" i="31"/>
  <c r="JC11" i="31"/>
  <c r="JD11" i="31"/>
  <c r="JE11" i="31"/>
  <c r="JF11" i="31"/>
  <c r="JG11" i="31"/>
  <c r="JH11" i="31"/>
  <c r="JI11" i="31"/>
  <c r="JJ11" i="31"/>
  <c r="JK11" i="31"/>
  <c r="JL11" i="31"/>
  <c r="JM11" i="31"/>
  <c r="JN11" i="31"/>
  <c r="JP11" i="31"/>
  <c r="JQ11" i="31"/>
  <c r="JR11" i="31"/>
  <c r="JS11" i="31"/>
  <c r="JT11" i="31"/>
  <c r="JU11" i="31"/>
  <c r="JV11" i="31"/>
  <c r="JW11" i="31"/>
  <c r="JX11" i="31"/>
  <c r="JY11" i="31"/>
  <c r="JZ11" i="31"/>
  <c r="KA11" i="31"/>
  <c r="KB11" i="31"/>
  <c r="KC11" i="31"/>
  <c r="EP12" i="31"/>
  <c r="EQ12" i="31"/>
  <c r="ER12" i="31"/>
  <c r="ES12" i="31"/>
  <c r="ET12" i="31"/>
  <c r="EU12" i="31"/>
  <c r="EV12" i="31"/>
  <c r="EW12" i="31"/>
  <c r="EX12" i="31"/>
  <c r="EY12" i="31"/>
  <c r="EZ12" i="31"/>
  <c r="FA12" i="31"/>
  <c r="FB12" i="31"/>
  <c r="FC12" i="31"/>
  <c r="FD12" i="31"/>
  <c r="FE12" i="31"/>
  <c r="FF12" i="31"/>
  <c r="FG12" i="31"/>
  <c r="FH12" i="31"/>
  <c r="FI12" i="31"/>
  <c r="FJ12" i="31"/>
  <c r="FK12" i="31"/>
  <c r="FL12" i="31"/>
  <c r="FM12" i="31"/>
  <c r="FN12" i="31"/>
  <c r="FO12" i="31"/>
  <c r="FP12" i="31"/>
  <c r="FQ12" i="31"/>
  <c r="FR12" i="31"/>
  <c r="FS12" i="31"/>
  <c r="FT12" i="31"/>
  <c r="FU12" i="31"/>
  <c r="FV12" i="31"/>
  <c r="FW12" i="31"/>
  <c r="FX12" i="31"/>
  <c r="FY12" i="31"/>
  <c r="FZ12" i="31"/>
  <c r="GA12" i="31"/>
  <c r="GB12" i="31"/>
  <c r="GC12" i="31"/>
  <c r="GD12" i="31"/>
  <c r="GE12" i="31"/>
  <c r="GF12" i="31"/>
  <c r="GG12" i="31"/>
  <c r="GH12" i="31"/>
  <c r="GI12" i="31"/>
  <c r="GJ12" i="31"/>
  <c r="GK12" i="31"/>
  <c r="GL12" i="31"/>
  <c r="GM12" i="31"/>
  <c r="GN12" i="31"/>
  <c r="GO12" i="31"/>
  <c r="GP12" i="31"/>
  <c r="GQ12" i="31"/>
  <c r="GR12" i="31"/>
  <c r="GS12" i="31"/>
  <c r="GT12" i="31"/>
  <c r="GU12" i="31"/>
  <c r="GV12" i="31"/>
  <c r="GW12" i="31"/>
  <c r="GX12" i="31"/>
  <c r="GY12" i="31"/>
  <c r="GZ12" i="31"/>
  <c r="HA12" i="31"/>
  <c r="HB12" i="31"/>
  <c r="HC12" i="31"/>
  <c r="HD12" i="31"/>
  <c r="HE12" i="31"/>
  <c r="HF12" i="31"/>
  <c r="HG12" i="31"/>
  <c r="HH12" i="31"/>
  <c r="HI12" i="31"/>
  <c r="HJ12" i="31"/>
  <c r="HK12" i="31"/>
  <c r="HL12" i="31"/>
  <c r="HM12" i="31"/>
  <c r="HN12" i="31"/>
  <c r="HO12" i="31"/>
  <c r="HP12" i="31"/>
  <c r="HQ12" i="31"/>
  <c r="HR12" i="31"/>
  <c r="HS12" i="31"/>
  <c r="HT12" i="31"/>
  <c r="HU12" i="31"/>
  <c r="HV12" i="31"/>
  <c r="HW12" i="31"/>
  <c r="HX12" i="31"/>
  <c r="HY12" i="31"/>
  <c r="HZ12" i="31"/>
  <c r="IA12" i="31"/>
  <c r="IB12" i="31"/>
  <c r="IC12" i="31"/>
  <c r="ID12" i="31"/>
  <c r="IE12" i="31"/>
  <c r="IF12" i="31"/>
  <c r="IG12" i="31"/>
  <c r="IH12" i="31"/>
  <c r="II12" i="31"/>
  <c r="IJ12" i="31"/>
  <c r="IK12" i="31"/>
  <c r="IL12" i="31"/>
  <c r="IM12" i="31"/>
  <c r="IN12" i="31"/>
  <c r="IO12" i="31"/>
  <c r="IP12" i="31"/>
  <c r="IQ12" i="31"/>
  <c r="IR12" i="31"/>
  <c r="IR13" i="31" s="1"/>
  <c r="IS12" i="31"/>
  <c r="IS13" i="31" s="1"/>
  <c r="IT12" i="31"/>
  <c r="IU12" i="31"/>
  <c r="IV12" i="31"/>
  <c r="IW12" i="31"/>
  <c r="IX12" i="31"/>
  <c r="IY12" i="31"/>
  <c r="IZ12" i="31"/>
  <c r="JA12" i="31"/>
  <c r="JB12" i="31"/>
  <c r="JC12" i="31"/>
  <c r="JD12" i="31"/>
  <c r="JE12" i="31"/>
  <c r="JF12" i="31"/>
  <c r="JG12" i="31"/>
  <c r="JH12" i="31"/>
  <c r="JI12" i="31"/>
  <c r="JJ12" i="31"/>
  <c r="JK12" i="31"/>
  <c r="JL12" i="31"/>
  <c r="JM12" i="31"/>
  <c r="JN12" i="31"/>
  <c r="JO12" i="31"/>
  <c r="JO13" i="31" s="1"/>
  <c r="JP12" i="31"/>
  <c r="JQ12" i="31"/>
  <c r="JR12" i="31"/>
  <c r="JS12" i="31"/>
  <c r="JT12" i="31"/>
  <c r="JU12" i="31"/>
  <c r="JV12" i="31"/>
  <c r="JW12" i="31"/>
  <c r="JX12" i="31"/>
  <c r="JY12" i="31"/>
  <c r="JZ12" i="31"/>
  <c r="KA12" i="31"/>
  <c r="KB12" i="31"/>
  <c r="KC12" i="31"/>
  <c r="EP18" i="31"/>
  <c r="EP22" i="4" s="1"/>
  <c r="EQ18" i="31"/>
  <c r="EQ22" i="4" s="1"/>
  <c r="ER18" i="31"/>
  <c r="ER22" i="4" s="1"/>
  <c r="ES18" i="31"/>
  <c r="ET18" i="31"/>
  <c r="EU18" i="31"/>
  <c r="EU22" i="4" s="1"/>
  <c r="EV18" i="31"/>
  <c r="EW18" i="31"/>
  <c r="EX18" i="31"/>
  <c r="EX22" i="4" s="1"/>
  <c r="EY18" i="31"/>
  <c r="EY22" i="4" s="1"/>
  <c r="EZ18" i="31"/>
  <c r="FA18" i="31"/>
  <c r="FA22" i="4" s="1"/>
  <c r="FB18" i="31"/>
  <c r="FB22" i="4" s="1"/>
  <c r="FC18" i="31"/>
  <c r="FC22" i="4" s="1"/>
  <c r="FD18" i="31"/>
  <c r="FD22" i="4" s="1"/>
  <c r="FE18" i="31"/>
  <c r="FF18" i="31"/>
  <c r="FG18" i="31"/>
  <c r="FG22" i="4" s="1"/>
  <c r="FH18" i="31"/>
  <c r="FI18" i="31"/>
  <c r="FJ18" i="31"/>
  <c r="FJ22" i="4" s="1"/>
  <c r="FK18" i="31"/>
  <c r="FK22" i="4" s="1"/>
  <c r="FL18" i="31"/>
  <c r="FL22" i="4" s="1"/>
  <c r="FM18" i="31"/>
  <c r="FM22" i="4" s="1"/>
  <c r="FN18" i="31"/>
  <c r="FN22" i="4" s="1"/>
  <c r="FO18" i="31"/>
  <c r="FO22" i="4" s="1"/>
  <c r="FP18" i="31"/>
  <c r="FP22" i="4" s="1"/>
  <c r="FQ18" i="31"/>
  <c r="FR18" i="31"/>
  <c r="FS18" i="31"/>
  <c r="FS22" i="4" s="1"/>
  <c r="FT18" i="31"/>
  <c r="FT22" i="4" s="1"/>
  <c r="FU18" i="31"/>
  <c r="FV18" i="31"/>
  <c r="FW18" i="31"/>
  <c r="FX18" i="31"/>
  <c r="FY18" i="31"/>
  <c r="FZ18" i="31"/>
  <c r="GA18" i="31"/>
  <c r="GA22" i="4" s="1"/>
  <c r="GB18" i="31"/>
  <c r="GC18" i="31"/>
  <c r="GC22" i="4" s="1"/>
  <c r="GD18" i="31"/>
  <c r="GD22" i="4" s="1"/>
  <c r="GE18" i="31"/>
  <c r="GE22" i="4" s="1"/>
  <c r="GF18" i="31"/>
  <c r="GF22" i="4" s="1"/>
  <c r="GG18" i="31"/>
  <c r="GG22" i="4" s="1"/>
  <c r="GH18" i="31"/>
  <c r="GI18" i="31"/>
  <c r="GI22" i="4" s="1"/>
  <c r="GJ18" i="31"/>
  <c r="GJ22" i="4" s="1"/>
  <c r="GK18" i="31"/>
  <c r="GL18" i="31"/>
  <c r="GL22" i="4" s="1"/>
  <c r="GM18" i="31"/>
  <c r="GM22" i="4" s="1"/>
  <c r="GN18" i="31"/>
  <c r="GO18" i="31"/>
  <c r="GO22" i="4" s="1"/>
  <c r="GP18" i="31"/>
  <c r="GP22" i="4" s="1"/>
  <c r="GQ18" i="31"/>
  <c r="GQ22" i="4" s="1"/>
  <c r="GR18" i="31"/>
  <c r="GR22" i="4" s="1"/>
  <c r="GS18" i="31"/>
  <c r="GS22" i="4" s="1"/>
  <c r="GT18" i="31"/>
  <c r="GT22" i="4" s="1"/>
  <c r="GU18" i="31"/>
  <c r="GV18" i="31"/>
  <c r="GV22" i="4" s="1"/>
  <c r="GW18" i="31"/>
  <c r="GX18" i="31"/>
  <c r="GX22" i="4" s="1"/>
  <c r="GY18" i="31"/>
  <c r="GY22" i="4" s="1"/>
  <c r="GZ18" i="31"/>
  <c r="HA18" i="31"/>
  <c r="HA22" i="4" s="1"/>
  <c r="HB18" i="31"/>
  <c r="HB22" i="4" s="1"/>
  <c r="HC18" i="31"/>
  <c r="HC22" i="4" s="1"/>
  <c r="HD18" i="31"/>
  <c r="HD22" i="4" s="1"/>
  <c r="HE18" i="31"/>
  <c r="HE22" i="4" s="1"/>
  <c r="HF18" i="31"/>
  <c r="HG18" i="31"/>
  <c r="HG22" i="4" s="1"/>
  <c r="HH18" i="31"/>
  <c r="HH22" i="4" s="1"/>
  <c r="HI18" i="31"/>
  <c r="HI22" i="4" s="1"/>
  <c r="HJ18" i="31"/>
  <c r="HJ22" i="4" s="1"/>
  <c r="HK18" i="31"/>
  <c r="HK22" i="4" s="1"/>
  <c r="HL18" i="31"/>
  <c r="HL22" i="4" s="1"/>
  <c r="HM18" i="31"/>
  <c r="HN18" i="31"/>
  <c r="HN22" i="4" s="1"/>
  <c r="HO18" i="31"/>
  <c r="HP18" i="31"/>
  <c r="HP22" i="4" s="1"/>
  <c r="HQ18" i="31"/>
  <c r="HQ22" i="4" s="1"/>
  <c r="HR18" i="31"/>
  <c r="HS18" i="31"/>
  <c r="HS22" i="4" s="1"/>
  <c r="HT18" i="31"/>
  <c r="HT22" i="4" s="1"/>
  <c r="HU18" i="31"/>
  <c r="HV18" i="31"/>
  <c r="HV22" i="4" s="1"/>
  <c r="HW18" i="31"/>
  <c r="HW22" i="4" s="1"/>
  <c r="HX18" i="31"/>
  <c r="HY18" i="31"/>
  <c r="HZ18" i="31"/>
  <c r="HZ22" i="4" s="1"/>
  <c r="IA18" i="31"/>
  <c r="IB18" i="31"/>
  <c r="IB22" i="4" s="1"/>
  <c r="IC18" i="31"/>
  <c r="IC22" i="4" s="1"/>
  <c r="ID18" i="31"/>
  <c r="IE18" i="31"/>
  <c r="IF18" i="31"/>
  <c r="IF22" i="4" s="1"/>
  <c r="IG18" i="31"/>
  <c r="IH18" i="31"/>
  <c r="IH22" i="4" s="1"/>
  <c r="II18" i="31"/>
  <c r="II22" i="4" s="1"/>
  <c r="IJ18" i="31"/>
  <c r="IK18" i="31"/>
  <c r="IK22" i="4" s="1"/>
  <c r="IL18" i="31"/>
  <c r="IL22" i="4" s="1"/>
  <c r="IM18" i="31"/>
  <c r="IM22" i="4" s="1"/>
  <c r="IN18" i="31"/>
  <c r="IO18" i="31"/>
  <c r="IO22" i="4" s="1"/>
  <c r="IP18" i="31"/>
  <c r="IR18" i="31"/>
  <c r="IR22" i="4" s="1"/>
  <c r="IS18" i="31"/>
  <c r="IS22" i="4" s="1"/>
  <c r="IT18" i="31"/>
  <c r="IT22" i="4" s="1"/>
  <c r="IU18" i="31"/>
  <c r="IU22" i="4" s="1"/>
  <c r="IV18" i="31"/>
  <c r="IW18" i="31"/>
  <c r="IX18" i="31"/>
  <c r="IX22" i="4" s="1"/>
  <c r="IY18" i="31"/>
  <c r="IZ18" i="31"/>
  <c r="IZ22" i="4" s="1"/>
  <c r="JA18" i="31"/>
  <c r="JA22" i="4" s="1"/>
  <c r="JB18" i="31"/>
  <c r="JC18" i="31"/>
  <c r="JC22" i="4" s="1"/>
  <c r="JD18" i="31"/>
  <c r="JD22" i="4" s="1"/>
  <c r="JE18" i="31"/>
  <c r="JF18" i="31"/>
  <c r="JF22" i="4" s="1"/>
  <c r="JG18" i="31"/>
  <c r="JG22" i="4" s="1"/>
  <c r="JH18" i="31"/>
  <c r="JI18" i="31"/>
  <c r="JJ18" i="31"/>
  <c r="JJ22" i="4" s="1"/>
  <c r="JK18" i="31"/>
  <c r="JK22" i="4" s="1"/>
  <c r="JL18" i="31"/>
  <c r="JL22" i="4" s="1"/>
  <c r="JM18" i="31"/>
  <c r="JM22" i="4" s="1"/>
  <c r="JN18" i="31"/>
  <c r="JO18" i="31"/>
  <c r="JP18" i="31"/>
  <c r="JP22" i="4" s="1"/>
  <c r="JQ18" i="31"/>
  <c r="JQ22" i="4" s="1"/>
  <c r="JR22" i="4"/>
  <c r="JS18" i="31"/>
  <c r="JS22" i="4" s="1"/>
  <c r="JT18" i="31"/>
  <c r="JU18" i="31"/>
  <c r="JU22" i="4" s="1"/>
  <c r="JV18" i="31"/>
  <c r="JV22" i="4" s="1"/>
  <c r="JW18" i="31"/>
  <c r="JW22" i="4" s="1"/>
  <c r="JX18" i="31"/>
  <c r="JX22" i="4" s="1"/>
  <c r="JY18" i="31"/>
  <c r="JY22" i="4" s="1"/>
  <c r="JZ18" i="31"/>
  <c r="KA18" i="31"/>
  <c r="KB18" i="31"/>
  <c r="KB22" i="4" s="1"/>
  <c r="KC18" i="31"/>
  <c r="KC22" i="4" s="1"/>
  <c r="EP25" i="31"/>
  <c r="EP26" i="31" s="1"/>
  <c r="EQ25" i="31"/>
  <c r="EQ26" i="31" s="1"/>
  <c r="ER25" i="31"/>
  <c r="ER26" i="31" s="1"/>
  <c r="ES25" i="31"/>
  <c r="ES26" i="31" s="1"/>
  <c r="ET25" i="31"/>
  <c r="ET26" i="31" s="1"/>
  <c r="EU25" i="31"/>
  <c r="EU26" i="31" s="1"/>
  <c r="EV25" i="31"/>
  <c r="EV26" i="31" s="1"/>
  <c r="EW25" i="31"/>
  <c r="EW26" i="31" s="1"/>
  <c r="EX25" i="31"/>
  <c r="EX26" i="31" s="1"/>
  <c r="EY25" i="31"/>
  <c r="EY26" i="31" s="1"/>
  <c r="EZ25" i="31"/>
  <c r="EZ26" i="31" s="1"/>
  <c r="FA25" i="31"/>
  <c r="FA26" i="31" s="1"/>
  <c r="FB25" i="31"/>
  <c r="FB26" i="31" s="1"/>
  <c r="FC25" i="31"/>
  <c r="FC26" i="31" s="1"/>
  <c r="FD25" i="31"/>
  <c r="FD26" i="31" s="1"/>
  <c r="FE25" i="31"/>
  <c r="FE26" i="31" s="1"/>
  <c r="FF25" i="31"/>
  <c r="FF26" i="31" s="1"/>
  <c r="FH25" i="31"/>
  <c r="FH26" i="31" s="1"/>
  <c r="FI25" i="31"/>
  <c r="FI26" i="31" s="1"/>
  <c r="FJ25" i="31"/>
  <c r="FJ26" i="31" s="1"/>
  <c r="FK25" i="31"/>
  <c r="FK26" i="31" s="1"/>
  <c r="FL25" i="31"/>
  <c r="FL26" i="31" s="1"/>
  <c r="FM25" i="31"/>
  <c r="FM26" i="31" s="1"/>
  <c r="FN25" i="31"/>
  <c r="FN26" i="31" s="1"/>
  <c r="FO25" i="31"/>
  <c r="FO26" i="31" s="1"/>
  <c r="FP25" i="31"/>
  <c r="FP26" i="31" s="1"/>
  <c r="FQ25" i="31"/>
  <c r="FQ26" i="31" s="1"/>
  <c r="FR25" i="31"/>
  <c r="FR26" i="31" s="1"/>
  <c r="FS25" i="31"/>
  <c r="FS26" i="31" s="1"/>
  <c r="FT25" i="31"/>
  <c r="FT26" i="31" s="1"/>
  <c r="FU25" i="31"/>
  <c r="FU26" i="31" s="1"/>
  <c r="FV25" i="31"/>
  <c r="FV26" i="31" s="1"/>
  <c r="FW25" i="31"/>
  <c r="FW26" i="31" s="1"/>
  <c r="FX25" i="31"/>
  <c r="FX26" i="31" s="1"/>
  <c r="FY25" i="31"/>
  <c r="FY26" i="31" s="1"/>
  <c r="FZ25" i="31"/>
  <c r="FZ26" i="31" s="1"/>
  <c r="GA25" i="31"/>
  <c r="GA26" i="31" s="1"/>
  <c r="GB25" i="31"/>
  <c r="GB26" i="31" s="1"/>
  <c r="GC25" i="31"/>
  <c r="GC26" i="31" s="1"/>
  <c r="GD25" i="31"/>
  <c r="GD26" i="31" s="1"/>
  <c r="GE25" i="31"/>
  <c r="GE26" i="31" s="1"/>
  <c r="GF25" i="31"/>
  <c r="GF26" i="31" s="1"/>
  <c r="GG25" i="31"/>
  <c r="GG26" i="31" s="1"/>
  <c r="GH25" i="31"/>
  <c r="GH26" i="31" s="1"/>
  <c r="GI25" i="31"/>
  <c r="GI26" i="31" s="1"/>
  <c r="GJ25" i="31"/>
  <c r="GJ26" i="31" s="1"/>
  <c r="GK25" i="31"/>
  <c r="GK26" i="31" s="1"/>
  <c r="GL25" i="31"/>
  <c r="GL26" i="31" s="1"/>
  <c r="GM25" i="31"/>
  <c r="GM26" i="31" s="1"/>
  <c r="GN25" i="31"/>
  <c r="GN26" i="31" s="1"/>
  <c r="GO25" i="31"/>
  <c r="GO26" i="31" s="1"/>
  <c r="GP25" i="31"/>
  <c r="GP26" i="31" s="1"/>
  <c r="GQ25" i="31"/>
  <c r="GQ26" i="31" s="1"/>
  <c r="GR25" i="31"/>
  <c r="GR26" i="31" s="1"/>
  <c r="GS25" i="31"/>
  <c r="GS26" i="31" s="1"/>
  <c r="GT25" i="31"/>
  <c r="GT26" i="31" s="1"/>
  <c r="GU25" i="31"/>
  <c r="GU26" i="31" s="1"/>
  <c r="GV25" i="31"/>
  <c r="GV26" i="31" s="1"/>
  <c r="GW25" i="31"/>
  <c r="GW26" i="31" s="1"/>
  <c r="GX25" i="31"/>
  <c r="GX26" i="31" s="1"/>
  <c r="GY25" i="31"/>
  <c r="GY26" i="31" s="1"/>
  <c r="HA25" i="31"/>
  <c r="HA26" i="31" s="1"/>
  <c r="HB25" i="31"/>
  <c r="HB26" i="31" s="1"/>
  <c r="HC25" i="31"/>
  <c r="HC26" i="31" s="1"/>
  <c r="HD25" i="31"/>
  <c r="HD26" i="31" s="1"/>
  <c r="HE25" i="31"/>
  <c r="HE26" i="31" s="1"/>
  <c r="HF25" i="31"/>
  <c r="HF26" i="31" s="1"/>
  <c r="HG25" i="31"/>
  <c r="HG26" i="31" s="1"/>
  <c r="HH25" i="31"/>
  <c r="HH26" i="31" s="1"/>
  <c r="HI25" i="31"/>
  <c r="HI26" i="31" s="1"/>
  <c r="HJ25" i="31"/>
  <c r="HJ26" i="31" s="1"/>
  <c r="HK25" i="31"/>
  <c r="HK26" i="31" s="1"/>
  <c r="HL25" i="31"/>
  <c r="HL26" i="31" s="1"/>
  <c r="HM25" i="31"/>
  <c r="HM26" i="31" s="1"/>
  <c r="HN25" i="31"/>
  <c r="HN26" i="31" s="1"/>
  <c r="HO25" i="31"/>
  <c r="HO26" i="31" s="1"/>
  <c r="HP25" i="31"/>
  <c r="HP26" i="31" s="1"/>
  <c r="HQ25" i="31"/>
  <c r="HQ26" i="31" s="1"/>
  <c r="HR25" i="31"/>
  <c r="HR26" i="31" s="1"/>
  <c r="HS25" i="31"/>
  <c r="HS26" i="31" s="1"/>
  <c r="HT25" i="31"/>
  <c r="HT26" i="31" s="1"/>
  <c r="HU25" i="31"/>
  <c r="HU26" i="31" s="1"/>
  <c r="HV25" i="31"/>
  <c r="HV26" i="31" s="1"/>
  <c r="HW25" i="31"/>
  <c r="HW26" i="31" s="1"/>
  <c r="HX25" i="31"/>
  <c r="HX26" i="31" s="1"/>
  <c r="HY25" i="31"/>
  <c r="HY26" i="31" s="1"/>
  <c r="HZ25" i="31"/>
  <c r="HZ26" i="31" s="1"/>
  <c r="IA25" i="31"/>
  <c r="IA26" i="31" s="1"/>
  <c r="IB25" i="31"/>
  <c r="IB26" i="31" s="1"/>
  <c r="IC25" i="31"/>
  <c r="IC26" i="31" s="1"/>
  <c r="ID25" i="31"/>
  <c r="ID26" i="31" s="1"/>
  <c r="IE25" i="31"/>
  <c r="IE26" i="31" s="1"/>
  <c r="IF25" i="31"/>
  <c r="IF26" i="31" s="1"/>
  <c r="IG25" i="31"/>
  <c r="IG26" i="31" s="1"/>
  <c r="IH25" i="31"/>
  <c r="IH26" i="31" s="1"/>
  <c r="II25" i="31"/>
  <c r="II26" i="31" s="1"/>
  <c r="IJ25" i="31"/>
  <c r="IJ26" i="31" s="1"/>
  <c r="IK25" i="31"/>
  <c r="IK26" i="31" s="1"/>
  <c r="IL25" i="31"/>
  <c r="IL26" i="31" s="1"/>
  <c r="IM25" i="31"/>
  <c r="IM26" i="31" s="1"/>
  <c r="IN25" i="31"/>
  <c r="IN26" i="31" s="1"/>
  <c r="IO25" i="31"/>
  <c r="IO26" i="31" s="1"/>
  <c r="IP25" i="31"/>
  <c r="IP26" i="31" s="1"/>
  <c r="IQ25" i="31"/>
  <c r="IQ26" i="31" s="1"/>
  <c r="IR25" i="31"/>
  <c r="IR26" i="31" s="1"/>
  <c r="IS25" i="31"/>
  <c r="IS26" i="31" s="1"/>
  <c r="IT25" i="31"/>
  <c r="IT26" i="31" s="1"/>
  <c r="IU25" i="31"/>
  <c r="IU26" i="31" s="1"/>
  <c r="IV25" i="31"/>
  <c r="IV26" i="31" s="1"/>
  <c r="IW25" i="31"/>
  <c r="IW26" i="31" s="1"/>
  <c r="IX25" i="31"/>
  <c r="IX26" i="31" s="1"/>
  <c r="IY25" i="31"/>
  <c r="IY26" i="31" s="1"/>
  <c r="IZ25" i="31"/>
  <c r="IZ26" i="31" s="1"/>
  <c r="JA25" i="31"/>
  <c r="JA26" i="31" s="1"/>
  <c r="JB25" i="31"/>
  <c r="JB26" i="31" s="1"/>
  <c r="JC25" i="31"/>
  <c r="JC26" i="31" s="1"/>
  <c r="JD25" i="31"/>
  <c r="JD26" i="31" s="1"/>
  <c r="JE25" i="31"/>
  <c r="JE26" i="31" s="1"/>
  <c r="JF25" i="31"/>
  <c r="JF26" i="31" s="1"/>
  <c r="JG25" i="31"/>
  <c r="JG26" i="31" s="1"/>
  <c r="JH25" i="31"/>
  <c r="JH26" i="31" s="1"/>
  <c r="JI25" i="31"/>
  <c r="JI26" i="31" s="1"/>
  <c r="JJ25" i="31"/>
  <c r="JJ26" i="31" s="1"/>
  <c r="JK25" i="31"/>
  <c r="JK26" i="31" s="1"/>
  <c r="JL25" i="31"/>
  <c r="JL26" i="31" s="1"/>
  <c r="JM25" i="31"/>
  <c r="JM26" i="31" s="1"/>
  <c r="JN25" i="31"/>
  <c r="JN26" i="31" s="1"/>
  <c r="JO25" i="31"/>
  <c r="JO26" i="31" s="1"/>
  <c r="JP25" i="31"/>
  <c r="JP26" i="31" s="1"/>
  <c r="JQ25" i="31"/>
  <c r="JQ26" i="31" s="1"/>
  <c r="JR25" i="31"/>
  <c r="JR26" i="31" s="1"/>
  <c r="JS25" i="31"/>
  <c r="JS26" i="31" s="1"/>
  <c r="JU25" i="31"/>
  <c r="JU26" i="31" s="1"/>
  <c r="JV25" i="31"/>
  <c r="JV26" i="31" s="1"/>
  <c r="JW25" i="31"/>
  <c r="JW26" i="31" s="1"/>
  <c r="JX25" i="31"/>
  <c r="JX26" i="31" s="1"/>
  <c r="JY25" i="31"/>
  <c r="JY26" i="31" s="1"/>
  <c r="JZ25" i="31"/>
  <c r="JZ26" i="31" s="1"/>
  <c r="KA25" i="31"/>
  <c r="KA26" i="31" s="1"/>
  <c r="KB25" i="31"/>
  <c r="KB26" i="31" s="1"/>
  <c r="KC25" i="31"/>
  <c r="KC26" i="31" s="1"/>
  <c r="FG26" i="31"/>
  <c r="GZ26" i="31"/>
  <c r="JT26" i="31"/>
  <c r="EP3" i="2"/>
  <c r="EP21" i="2" s="1"/>
  <c r="EQ3" i="2"/>
  <c r="ER3" i="2"/>
  <c r="ES3" i="2"/>
  <c r="ES4" i="2" s="1"/>
  <c r="ET3" i="2"/>
  <c r="ET21" i="2" s="1"/>
  <c r="EU3" i="2"/>
  <c r="EU4" i="2" s="1"/>
  <c r="EV3" i="2"/>
  <c r="EV21" i="2" s="1"/>
  <c r="EW3" i="2"/>
  <c r="EX3" i="2"/>
  <c r="EX4" i="2" s="1"/>
  <c r="EY3" i="2"/>
  <c r="EY21" i="2" s="1"/>
  <c r="EZ3" i="2"/>
  <c r="EZ4" i="2" s="1"/>
  <c r="FA3" i="2"/>
  <c r="FA4" i="2" s="1"/>
  <c r="FB3" i="2"/>
  <c r="FB21" i="2" s="1"/>
  <c r="FC3" i="2"/>
  <c r="FD3" i="2"/>
  <c r="FD4" i="2" s="1"/>
  <c r="FE3" i="2"/>
  <c r="FE4" i="2" s="1"/>
  <c r="FF3" i="2"/>
  <c r="FG3" i="2"/>
  <c r="FG21" i="2" s="1"/>
  <c r="FH3" i="2"/>
  <c r="FH21" i="2" s="1"/>
  <c r="FI3" i="2"/>
  <c r="FJ3" i="2"/>
  <c r="FK3" i="2"/>
  <c r="FK4" i="2" s="1"/>
  <c r="FL3" i="2"/>
  <c r="FL4" i="2" s="1"/>
  <c r="FM3" i="2"/>
  <c r="FM4" i="2" s="1"/>
  <c r="FN3" i="2"/>
  <c r="FN21" i="2" s="1"/>
  <c r="FO3" i="2"/>
  <c r="FP3" i="2"/>
  <c r="FP4" i="2" s="1"/>
  <c r="FQ3" i="2"/>
  <c r="FQ21" i="2" s="1"/>
  <c r="FR3" i="2"/>
  <c r="FR21" i="2" s="1"/>
  <c r="FS3" i="2"/>
  <c r="FS4" i="2" s="1"/>
  <c r="FT3" i="2"/>
  <c r="FT21" i="2" s="1"/>
  <c r="FU3" i="2"/>
  <c r="FV3" i="2"/>
  <c r="FV4" i="2" s="1"/>
  <c r="FW3" i="2"/>
  <c r="FW4" i="2" s="1"/>
  <c r="FX3" i="2"/>
  <c r="FX21" i="2" s="1"/>
  <c r="FY3" i="2"/>
  <c r="FY4" i="2" s="1"/>
  <c r="FZ3" i="2"/>
  <c r="FZ4" i="2" s="1"/>
  <c r="GA3" i="2"/>
  <c r="GA21" i="2" s="1"/>
  <c r="GB3" i="2"/>
  <c r="GB4" i="2" s="1"/>
  <c r="GC3" i="2"/>
  <c r="GD3" i="2"/>
  <c r="GD21" i="2" s="1"/>
  <c r="GE3" i="2"/>
  <c r="GE4" i="2" s="1"/>
  <c r="GF3" i="2"/>
  <c r="GG3" i="2"/>
  <c r="GG4" i="2" s="1"/>
  <c r="GH3" i="2"/>
  <c r="GH4" i="2" s="1"/>
  <c r="GI3" i="2"/>
  <c r="GI4" i="2" s="1"/>
  <c r="GJ3" i="2"/>
  <c r="GJ4" i="2" s="1"/>
  <c r="GK3" i="2"/>
  <c r="GL3" i="2"/>
  <c r="GL21" i="2" s="1"/>
  <c r="GM3" i="2"/>
  <c r="GM4" i="2" s="1"/>
  <c r="GN3" i="2"/>
  <c r="GN21" i="2" s="1"/>
  <c r="GO3" i="2"/>
  <c r="GO21" i="2" s="1"/>
  <c r="GP3" i="2"/>
  <c r="GP21" i="2" s="1"/>
  <c r="GQ3" i="2"/>
  <c r="GQ21" i="2" s="1"/>
  <c r="GR3" i="2"/>
  <c r="GR21" i="2" s="1"/>
  <c r="GS3" i="2"/>
  <c r="GS4" i="2" s="1"/>
  <c r="GT3" i="2"/>
  <c r="GT21" i="2" s="1"/>
  <c r="GU3" i="2"/>
  <c r="GU4" i="2" s="1"/>
  <c r="GV3" i="2"/>
  <c r="GV4" i="2" s="1"/>
  <c r="GW3" i="2"/>
  <c r="GW4" i="2" s="1"/>
  <c r="GX3" i="2"/>
  <c r="GX4" i="2" s="1"/>
  <c r="GY3" i="2"/>
  <c r="GY21" i="2" s="1"/>
  <c r="GZ3" i="2"/>
  <c r="GZ4" i="2" s="1"/>
  <c r="HA3" i="2"/>
  <c r="HB3" i="2"/>
  <c r="HB4" i="2" s="1"/>
  <c r="HC3" i="2"/>
  <c r="HC4" i="2" s="1"/>
  <c r="HD3" i="2"/>
  <c r="HD21" i="2" s="1"/>
  <c r="HE3" i="2"/>
  <c r="HE4" i="2" s="1"/>
  <c r="HF3" i="2"/>
  <c r="HF4" i="2" s="1"/>
  <c r="HG3" i="2"/>
  <c r="HG4" i="2" s="1"/>
  <c r="HH3" i="2"/>
  <c r="HI3" i="2"/>
  <c r="HJ3" i="2"/>
  <c r="HJ21" i="2" s="1"/>
  <c r="HK3" i="2"/>
  <c r="HL3" i="2"/>
  <c r="HL4" i="2" s="1"/>
  <c r="HM3" i="2"/>
  <c r="HM21" i="2" s="1"/>
  <c r="HN3" i="2"/>
  <c r="HN4" i="2" s="1"/>
  <c r="HO3" i="2"/>
  <c r="HO4" i="2" s="1"/>
  <c r="HP3" i="2"/>
  <c r="HP21" i="2" s="1"/>
  <c r="HQ3" i="2"/>
  <c r="HR3" i="2"/>
  <c r="HR4" i="2" s="1"/>
  <c r="HS3" i="2"/>
  <c r="HS21" i="2" s="1"/>
  <c r="HT3" i="2"/>
  <c r="HU3" i="2"/>
  <c r="HU4" i="2" s="1"/>
  <c r="HV3" i="2"/>
  <c r="HV21" i="2" s="1"/>
  <c r="HW3" i="2"/>
  <c r="HW21" i="2" s="1"/>
  <c r="HX3" i="2"/>
  <c r="HX4" i="2" s="1"/>
  <c r="HY3" i="2"/>
  <c r="HY4" i="2" s="1"/>
  <c r="HZ3" i="2"/>
  <c r="HZ21" i="2" s="1"/>
  <c r="IA3" i="2"/>
  <c r="IA4" i="2" s="1"/>
  <c r="IB3" i="2"/>
  <c r="IB4" i="2" s="1"/>
  <c r="IC3" i="2"/>
  <c r="IC21" i="2" s="1"/>
  <c r="ID3" i="2"/>
  <c r="ID21" i="2" s="1"/>
  <c r="IE3" i="2"/>
  <c r="IF3" i="2"/>
  <c r="IG3" i="2"/>
  <c r="IG21" i="2" s="1"/>
  <c r="IH3" i="2"/>
  <c r="IH4" i="2" s="1"/>
  <c r="II3" i="2"/>
  <c r="II21" i="2" s="1"/>
  <c r="IJ3" i="2"/>
  <c r="IJ21" i="2" s="1"/>
  <c r="IK3" i="2"/>
  <c r="IK21" i="2" s="1"/>
  <c r="IL3" i="2"/>
  <c r="IL4" i="2" s="1"/>
  <c r="IM3" i="2"/>
  <c r="IM4" i="2" s="1"/>
  <c r="IN3" i="2"/>
  <c r="IN21" i="2" s="1"/>
  <c r="IO3" i="2"/>
  <c r="IO21" i="2" s="1"/>
  <c r="IP3" i="2"/>
  <c r="IP21" i="2" s="1"/>
  <c r="IQ3" i="2"/>
  <c r="IQ21" i="2" s="1"/>
  <c r="IR3" i="2"/>
  <c r="IR21" i="2" s="1"/>
  <c r="IS3" i="2"/>
  <c r="IS21" i="2" s="1"/>
  <c r="IT3" i="2"/>
  <c r="IT4" i="2" s="1"/>
  <c r="IU3" i="2"/>
  <c r="IU4" i="2" s="1"/>
  <c r="IV3" i="2"/>
  <c r="IV21" i="2" s="1"/>
  <c r="IW3" i="2"/>
  <c r="IW4" i="2" s="1"/>
  <c r="IX3" i="2"/>
  <c r="IX4" i="2" s="1"/>
  <c r="IY3" i="2"/>
  <c r="IY4" i="2" s="1"/>
  <c r="IZ3" i="2"/>
  <c r="IZ4" i="2" s="1"/>
  <c r="JA3" i="2"/>
  <c r="JA4" i="2" s="1"/>
  <c r="JB3" i="2"/>
  <c r="JB21" i="2" s="1"/>
  <c r="JC3" i="2"/>
  <c r="JC21" i="2" s="1"/>
  <c r="JD3" i="2"/>
  <c r="JD4" i="2" s="1"/>
  <c r="JE3" i="2"/>
  <c r="JE4" i="2" s="1"/>
  <c r="JF3" i="2"/>
  <c r="JF21" i="2" s="1"/>
  <c r="JG3" i="2"/>
  <c r="JH3" i="2"/>
  <c r="JH21" i="2" s="1"/>
  <c r="JI3" i="2"/>
  <c r="JI21" i="2" s="1"/>
  <c r="JJ3" i="2"/>
  <c r="JJ4" i="2" s="1"/>
  <c r="JK3" i="2"/>
  <c r="JK4" i="2" s="1"/>
  <c r="JL3" i="2"/>
  <c r="JL21" i="2" s="1"/>
  <c r="JM3" i="2"/>
  <c r="JM4" i="2" s="1"/>
  <c r="JN3" i="2"/>
  <c r="JN21" i="2" s="1"/>
  <c r="JO3" i="2"/>
  <c r="JO21" i="2" s="1"/>
  <c r="JP3" i="2"/>
  <c r="JP4" i="2" s="1"/>
  <c r="JQ3" i="2"/>
  <c r="JQ4" i="2" s="1"/>
  <c r="JR3" i="2"/>
  <c r="JR4" i="2" s="1"/>
  <c r="JS3" i="2"/>
  <c r="JS4" i="2" s="1"/>
  <c r="JT3" i="2"/>
  <c r="JT4" i="2" s="1"/>
  <c r="JU3" i="2"/>
  <c r="JU21" i="2" s="1"/>
  <c r="JV3" i="2"/>
  <c r="JV4" i="2" s="1"/>
  <c r="JW3" i="2"/>
  <c r="JW4" i="2" s="1"/>
  <c r="JX3" i="2"/>
  <c r="JX4" i="2" s="1"/>
  <c r="JY3" i="2"/>
  <c r="JY4" i="2" s="1"/>
  <c r="JZ3" i="2"/>
  <c r="JZ21" i="2" s="1"/>
  <c r="KA3" i="2"/>
  <c r="KA4" i="2" s="1"/>
  <c r="KB3" i="2"/>
  <c r="KB4" i="2" s="1"/>
  <c r="KC3" i="2"/>
  <c r="KC21" i="2" s="1"/>
  <c r="EP30" i="31"/>
  <c r="EP24" i="2" s="1"/>
  <c r="EQ30" i="31"/>
  <c r="EQ24" i="2" s="1"/>
  <c r="ER24" i="2"/>
  <c r="ES24" i="2"/>
  <c r="ET30" i="31"/>
  <c r="ET24" i="2" s="1"/>
  <c r="EU30" i="31"/>
  <c r="EU24" i="2" s="1"/>
  <c r="EV30" i="31"/>
  <c r="EV24" i="2" s="1"/>
  <c r="EW30" i="31"/>
  <c r="EW24" i="2" s="1"/>
  <c r="EX24" i="2"/>
  <c r="EY24" i="2"/>
  <c r="EZ24" i="2"/>
  <c r="FA24" i="2"/>
  <c r="FB30" i="31"/>
  <c r="FB24" i="2" s="1"/>
  <c r="FC30" i="31"/>
  <c r="FC24" i="2" s="1"/>
  <c r="FD30" i="31"/>
  <c r="FD24" i="2" s="1"/>
  <c r="FE30" i="31"/>
  <c r="FE24" i="2" s="1"/>
  <c r="FF30" i="31"/>
  <c r="FF24" i="2" s="1"/>
  <c r="FG30" i="31"/>
  <c r="FG24" i="2" s="1"/>
  <c r="FH30" i="31"/>
  <c r="FH24" i="2" s="1"/>
  <c r="FI30" i="31"/>
  <c r="FI24" i="2" s="1"/>
  <c r="FJ30" i="31"/>
  <c r="FJ24" i="2" s="1"/>
  <c r="FK30" i="31"/>
  <c r="FK24" i="2" s="1"/>
  <c r="FL30" i="31"/>
  <c r="FL24" i="2" s="1"/>
  <c r="FM24" i="2"/>
  <c r="FN24" i="2"/>
  <c r="FO30" i="31"/>
  <c r="FO24" i="2" s="1"/>
  <c r="FP30" i="31"/>
  <c r="FP24" i="2" s="1"/>
  <c r="FQ30" i="31"/>
  <c r="FQ24" i="2" s="1"/>
  <c r="FR30" i="31"/>
  <c r="FR24" i="2" s="1"/>
  <c r="FS30" i="31"/>
  <c r="FS24" i="2" s="1"/>
  <c r="FT24" i="2"/>
  <c r="FU24" i="2"/>
  <c r="FV24" i="2"/>
  <c r="FW30" i="31"/>
  <c r="FW24" i="2" s="1"/>
  <c r="FX30" i="31"/>
  <c r="FX24" i="2" s="1"/>
  <c r="FY30" i="31"/>
  <c r="FY24" i="2" s="1"/>
  <c r="FZ30" i="31"/>
  <c r="FZ24" i="2" s="1"/>
  <c r="GA24" i="2"/>
  <c r="GB24" i="2"/>
  <c r="GC30" i="31"/>
  <c r="GC24" i="2" s="1"/>
  <c r="GD30" i="31"/>
  <c r="GD24" i="2" s="1"/>
  <c r="GE30" i="31"/>
  <c r="GE24" i="2" s="1"/>
  <c r="GF30" i="31"/>
  <c r="GF24" i="2" s="1"/>
  <c r="GG30" i="31"/>
  <c r="GG24" i="2" s="1"/>
  <c r="GH24" i="2"/>
  <c r="GI24" i="2"/>
  <c r="GJ30" i="31"/>
  <c r="GJ24" i="2" s="1"/>
  <c r="GK30" i="31"/>
  <c r="GK24" i="2" s="1"/>
  <c r="GL30" i="31"/>
  <c r="GL24" i="2" s="1"/>
  <c r="GM30" i="31"/>
  <c r="GM24" i="2" s="1"/>
  <c r="GN30" i="31"/>
  <c r="GN24" i="2" s="1"/>
  <c r="GO24" i="2"/>
  <c r="GP24" i="2"/>
  <c r="GQ30" i="31"/>
  <c r="GQ24" i="2" s="1"/>
  <c r="GR30" i="31"/>
  <c r="GR24" i="2" s="1"/>
  <c r="GS30" i="31"/>
  <c r="GS24" i="2" s="1"/>
  <c r="GT30" i="31"/>
  <c r="GT24" i="2" s="1"/>
  <c r="GU24" i="2"/>
  <c r="GV24" i="2"/>
  <c r="GW24" i="2"/>
  <c r="GX30" i="31"/>
  <c r="GX24" i="2" s="1"/>
  <c r="GY30" i="31"/>
  <c r="GY24" i="2" s="1"/>
  <c r="GZ30" i="31"/>
  <c r="GZ24" i="2" s="1"/>
  <c r="HA30" i="31"/>
  <c r="HA24" i="2" s="1"/>
  <c r="HB30" i="31"/>
  <c r="HB24" i="2" s="1"/>
  <c r="HC24" i="2"/>
  <c r="HD24" i="2"/>
  <c r="HE30" i="31"/>
  <c r="HE24" i="2" s="1"/>
  <c r="HF30" i="31"/>
  <c r="HF24" i="2" s="1"/>
  <c r="HG30" i="31"/>
  <c r="HG24" i="2" s="1"/>
  <c r="HH30" i="31"/>
  <c r="HH24" i="2" s="1"/>
  <c r="HI30" i="31"/>
  <c r="HI24" i="2" s="1"/>
  <c r="HJ24" i="2"/>
  <c r="HK24" i="2"/>
  <c r="HL30" i="31"/>
  <c r="HL24" i="2" s="1"/>
  <c r="HM30" i="31"/>
  <c r="HM24" i="2" s="1"/>
  <c r="HN30" i="31"/>
  <c r="HN24" i="2" s="1"/>
  <c r="HO30" i="31"/>
  <c r="HO24" i="2" s="1"/>
  <c r="HP30" i="31"/>
  <c r="HP24" i="2" s="1"/>
  <c r="HQ24" i="2"/>
  <c r="HR24" i="2"/>
  <c r="HS30" i="31"/>
  <c r="HS24" i="2" s="1"/>
  <c r="HT30" i="31"/>
  <c r="HT24" i="2" s="1"/>
  <c r="HU30" i="31"/>
  <c r="HU24" i="2" s="1"/>
  <c r="HV30" i="31"/>
  <c r="HV24" i="2" s="1"/>
  <c r="HW30" i="31"/>
  <c r="HW24" i="2" s="1"/>
  <c r="HX24" i="2"/>
  <c r="HY24" i="2"/>
  <c r="HZ30" i="31"/>
  <c r="HZ24" i="2" s="1"/>
  <c r="IA30" i="31"/>
  <c r="IA24" i="2" s="1"/>
  <c r="IB30" i="31"/>
  <c r="IB24" i="2" s="1"/>
  <c r="IC30" i="31"/>
  <c r="IC24" i="2" s="1"/>
  <c r="ID30" i="31"/>
  <c r="ID24" i="2" s="1"/>
  <c r="IE24" i="2"/>
  <c r="IF24" i="2"/>
  <c r="IG30" i="31"/>
  <c r="IG24" i="2" s="1"/>
  <c r="IH30" i="31"/>
  <c r="IH24" i="2" s="1"/>
  <c r="II30" i="31"/>
  <c r="II24" i="2" s="1"/>
  <c r="IJ30" i="31"/>
  <c r="IJ24" i="2" s="1"/>
  <c r="IK30" i="31"/>
  <c r="IK24" i="2" s="1"/>
  <c r="IL24" i="2"/>
  <c r="IM24" i="2"/>
  <c r="IN30" i="31"/>
  <c r="IN24" i="2" s="1"/>
  <c r="IO30" i="31"/>
  <c r="IO24" i="2" s="1"/>
  <c r="IP30" i="31"/>
  <c r="IP24" i="2" s="1"/>
  <c r="IQ30" i="31"/>
  <c r="IQ24" i="2" s="1"/>
  <c r="IR30" i="31"/>
  <c r="IR24" i="2" s="1"/>
  <c r="IS24" i="2"/>
  <c r="IT24" i="2"/>
  <c r="IU30" i="31"/>
  <c r="IU24" i="2" s="1"/>
  <c r="IV30" i="31"/>
  <c r="IV24" i="2" s="1"/>
  <c r="IW30" i="31"/>
  <c r="IW24" i="2" s="1"/>
  <c r="IX30" i="31"/>
  <c r="IX24" i="2" s="1"/>
  <c r="IY30" i="31"/>
  <c r="IY24" i="2" s="1"/>
  <c r="IZ30" i="31"/>
  <c r="IZ24" i="2" s="1"/>
  <c r="JA24" i="2"/>
  <c r="JB30" i="31"/>
  <c r="JB24" i="2" s="1"/>
  <c r="JC30" i="31"/>
  <c r="JC24" i="2" s="1"/>
  <c r="JD30" i="31"/>
  <c r="JD24" i="2" s="1"/>
  <c r="JE30" i="31"/>
  <c r="JE24" i="2" s="1"/>
  <c r="JF30" i="31"/>
  <c r="JF24" i="2" s="1"/>
  <c r="JG24" i="2"/>
  <c r="JH24" i="2"/>
  <c r="JI30" i="31"/>
  <c r="JI24" i="2" s="1"/>
  <c r="JJ30" i="31"/>
  <c r="JJ24" i="2" s="1"/>
  <c r="JK30" i="31"/>
  <c r="JK24" i="2" s="1"/>
  <c r="JL30" i="31"/>
  <c r="JL24" i="2" s="1"/>
  <c r="JM30" i="31"/>
  <c r="JM24" i="2" s="1"/>
  <c r="JN24" i="2"/>
  <c r="JO24" i="2"/>
  <c r="JP30" i="31"/>
  <c r="JP24" i="2" s="1"/>
  <c r="JQ30" i="31"/>
  <c r="JQ24" i="2" s="1"/>
  <c r="JR30" i="31"/>
  <c r="JR24" i="2" s="1"/>
  <c r="JS30" i="31"/>
  <c r="JS24" i="2" s="1"/>
  <c r="JT30" i="31"/>
  <c r="JT24" i="2" s="1"/>
  <c r="JU24" i="2"/>
  <c r="JV24" i="2"/>
  <c r="JW30" i="31"/>
  <c r="JW24" i="2" s="1"/>
  <c r="JX30" i="31"/>
  <c r="JX24" i="2" s="1"/>
  <c r="JY30" i="31"/>
  <c r="JY24" i="2" s="1"/>
  <c r="JZ30" i="31"/>
  <c r="JZ24" i="2" s="1"/>
  <c r="KA30" i="31"/>
  <c r="KA24" i="2" s="1"/>
  <c r="KB24" i="2"/>
  <c r="KC24" i="2"/>
  <c r="EP31" i="31"/>
  <c r="EP23" i="2" s="1"/>
  <c r="EQ31" i="31"/>
  <c r="EQ23" i="2" s="1"/>
  <c r="ER23" i="2"/>
  <c r="ES23" i="2"/>
  <c r="ET31" i="31"/>
  <c r="ET23" i="2" s="1"/>
  <c r="EU31" i="31"/>
  <c r="EU23" i="2" s="1"/>
  <c r="EV31" i="31"/>
  <c r="EV23" i="2" s="1"/>
  <c r="EW31" i="31"/>
  <c r="EW23" i="2" s="1"/>
  <c r="EX31" i="31"/>
  <c r="EX23" i="2" s="1"/>
  <c r="EY23" i="2"/>
  <c r="EZ23" i="2"/>
  <c r="FA31" i="31"/>
  <c r="FA23" i="2" s="1"/>
  <c r="FB31" i="31"/>
  <c r="FB23" i="2" s="1"/>
  <c r="FC31" i="31"/>
  <c r="FC23" i="2" s="1"/>
  <c r="FD31" i="31"/>
  <c r="FD23" i="2" s="1"/>
  <c r="FE31" i="31"/>
  <c r="FE23" i="2" s="1"/>
  <c r="FF31" i="31"/>
  <c r="FF23" i="2" s="1"/>
  <c r="FG31" i="31"/>
  <c r="FG23" i="2" s="1"/>
  <c r="FH31" i="31"/>
  <c r="FH23" i="2" s="1"/>
  <c r="FI31" i="31"/>
  <c r="FI23" i="2" s="1"/>
  <c r="FJ31" i="31"/>
  <c r="FJ23" i="2" s="1"/>
  <c r="FK31" i="31"/>
  <c r="FK23" i="2" s="1"/>
  <c r="FL31" i="31"/>
  <c r="FL23" i="2" s="1"/>
  <c r="FM23" i="2"/>
  <c r="FN23" i="2"/>
  <c r="FO31" i="31"/>
  <c r="FO23" i="2" s="1"/>
  <c r="FP31" i="31"/>
  <c r="FP23" i="2" s="1"/>
  <c r="FQ31" i="31"/>
  <c r="FQ23" i="2" s="1"/>
  <c r="FR31" i="31"/>
  <c r="FR23" i="2" s="1"/>
  <c r="FS31" i="31"/>
  <c r="FS23" i="2" s="1"/>
  <c r="FT23" i="2"/>
  <c r="FU23" i="2"/>
  <c r="FV31" i="31"/>
  <c r="FV23" i="2" s="1"/>
  <c r="FW31" i="31"/>
  <c r="FW23" i="2" s="1"/>
  <c r="FX31" i="31"/>
  <c r="FX23" i="2" s="1"/>
  <c r="FY31" i="31"/>
  <c r="FY23" i="2" s="1"/>
  <c r="FZ31" i="31"/>
  <c r="FZ23" i="2" s="1"/>
  <c r="GA23" i="2"/>
  <c r="GB23" i="2"/>
  <c r="GC31" i="31"/>
  <c r="GC23" i="2" s="1"/>
  <c r="GD31" i="31"/>
  <c r="GD23" i="2" s="1"/>
  <c r="GE31" i="31"/>
  <c r="GE23" i="2" s="1"/>
  <c r="GF31" i="31"/>
  <c r="GF23" i="2" s="1"/>
  <c r="GG31" i="31"/>
  <c r="GG23" i="2" s="1"/>
  <c r="GH23" i="2"/>
  <c r="GI23" i="2"/>
  <c r="GJ31" i="31"/>
  <c r="GJ23" i="2" s="1"/>
  <c r="GK31" i="31"/>
  <c r="GK23" i="2" s="1"/>
  <c r="GL31" i="31"/>
  <c r="GL23" i="2" s="1"/>
  <c r="GM31" i="31"/>
  <c r="GM23" i="2" s="1"/>
  <c r="GN31" i="31"/>
  <c r="GN23" i="2" s="1"/>
  <c r="GO23" i="2"/>
  <c r="GP23" i="2"/>
  <c r="GQ31" i="31"/>
  <c r="GQ23" i="2" s="1"/>
  <c r="GR31" i="31"/>
  <c r="GR23" i="2" s="1"/>
  <c r="GS31" i="31"/>
  <c r="GS23" i="2" s="1"/>
  <c r="GT31" i="31"/>
  <c r="GT23" i="2" s="1"/>
  <c r="GU31" i="31"/>
  <c r="GU23" i="2" s="1"/>
  <c r="GV23" i="2"/>
  <c r="GW23" i="2"/>
  <c r="GX31" i="31"/>
  <c r="GX23" i="2" s="1"/>
  <c r="GY31" i="31"/>
  <c r="GY23" i="2" s="1"/>
  <c r="GZ31" i="31"/>
  <c r="GZ23" i="2" s="1"/>
  <c r="HA31" i="31"/>
  <c r="HA23" i="2" s="1"/>
  <c r="HB31" i="31"/>
  <c r="HB23" i="2" s="1"/>
  <c r="HC23" i="2"/>
  <c r="HD23" i="2"/>
  <c r="HE31" i="31"/>
  <c r="HE23" i="2" s="1"/>
  <c r="HF31" i="31"/>
  <c r="HF23" i="2" s="1"/>
  <c r="HG31" i="31"/>
  <c r="HG23" i="2" s="1"/>
  <c r="HH31" i="31"/>
  <c r="HH23" i="2" s="1"/>
  <c r="HI31" i="31"/>
  <c r="HI23" i="2" s="1"/>
  <c r="HJ23" i="2"/>
  <c r="HK23" i="2"/>
  <c r="HL31" i="31"/>
  <c r="HL23" i="2" s="1"/>
  <c r="HM31" i="31"/>
  <c r="HM23" i="2" s="1"/>
  <c r="HN31" i="31"/>
  <c r="HN23" i="2" s="1"/>
  <c r="HO31" i="31"/>
  <c r="HO23" i="2" s="1"/>
  <c r="HP31" i="31"/>
  <c r="HP23" i="2" s="1"/>
  <c r="HQ23" i="2"/>
  <c r="HR23" i="2"/>
  <c r="HS31" i="31"/>
  <c r="HS23" i="2" s="1"/>
  <c r="HT31" i="31"/>
  <c r="HT23" i="2" s="1"/>
  <c r="HU31" i="31"/>
  <c r="HU23" i="2" s="1"/>
  <c r="HV31" i="31"/>
  <c r="HV23" i="2" s="1"/>
  <c r="HW31" i="31"/>
  <c r="HW23" i="2" s="1"/>
  <c r="HX23" i="2"/>
  <c r="HY23" i="2"/>
  <c r="HZ31" i="31"/>
  <c r="HZ23" i="2" s="1"/>
  <c r="IA31" i="31"/>
  <c r="IA23" i="2" s="1"/>
  <c r="IB31" i="31"/>
  <c r="IB23" i="2" s="1"/>
  <c r="IC31" i="31"/>
  <c r="IC23" i="2" s="1"/>
  <c r="ID31" i="31"/>
  <c r="ID23" i="2" s="1"/>
  <c r="IE23" i="2"/>
  <c r="IF23" i="2"/>
  <c r="IG31" i="31"/>
  <c r="IG23" i="2" s="1"/>
  <c r="IH31" i="31"/>
  <c r="IH23" i="2" s="1"/>
  <c r="II31" i="31"/>
  <c r="II23" i="2" s="1"/>
  <c r="IJ31" i="31"/>
  <c r="IJ23" i="2" s="1"/>
  <c r="IK31" i="31"/>
  <c r="IK23" i="2" s="1"/>
  <c r="IL23" i="2"/>
  <c r="IM23" i="2"/>
  <c r="IN31" i="31"/>
  <c r="IN23" i="2" s="1"/>
  <c r="IO31" i="31"/>
  <c r="IO23" i="2" s="1"/>
  <c r="IP31" i="31"/>
  <c r="IP23" i="2" s="1"/>
  <c r="IQ31" i="31"/>
  <c r="IQ23" i="2" s="1"/>
  <c r="IR31" i="31"/>
  <c r="IR23" i="2" s="1"/>
  <c r="IS23" i="2"/>
  <c r="IT23" i="2"/>
  <c r="IU31" i="31"/>
  <c r="IU23" i="2" s="1"/>
  <c r="IV31" i="31"/>
  <c r="IV23" i="2" s="1"/>
  <c r="IW31" i="31"/>
  <c r="IW23" i="2" s="1"/>
  <c r="IX31" i="31"/>
  <c r="IX23" i="2" s="1"/>
  <c r="IY31" i="31"/>
  <c r="IY23" i="2" s="1"/>
  <c r="IZ31" i="31"/>
  <c r="IZ23" i="2" s="1"/>
  <c r="JA23" i="2"/>
  <c r="JB31" i="31"/>
  <c r="JB23" i="2" s="1"/>
  <c r="JC31" i="31"/>
  <c r="JC23" i="2" s="1"/>
  <c r="JD31" i="31"/>
  <c r="JD23" i="2" s="1"/>
  <c r="JE31" i="31"/>
  <c r="JE23" i="2" s="1"/>
  <c r="JF31" i="31"/>
  <c r="JF23" i="2" s="1"/>
  <c r="JG23" i="2"/>
  <c r="JH23" i="2"/>
  <c r="JI31" i="31"/>
  <c r="JI23" i="2" s="1"/>
  <c r="JJ31" i="31"/>
  <c r="JJ23" i="2" s="1"/>
  <c r="JK31" i="31"/>
  <c r="JK23" i="2" s="1"/>
  <c r="JL31" i="31"/>
  <c r="JL23" i="2" s="1"/>
  <c r="JM31" i="31"/>
  <c r="JM23" i="2" s="1"/>
  <c r="JN23" i="2"/>
  <c r="JO23" i="2"/>
  <c r="JP31" i="31"/>
  <c r="JP23" i="2" s="1"/>
  <c r="JQ31" i="31"/>
  <c r="JQ23" i="2" s="1"/>
  <c r="JR31" i="31"/>
  <c r="JR23" i="2" s="1"/>
  <c r="JS31" i="31"/>
  <c r="JS23" i="2" s="1"/>
  <c r="JT31" i="31"/>
  <c r="JT23" i="2" s="1"/>
  <c r="JU23" i="2"/>
  <c r="JV23" i="2"/>
  <c r="JW23" i="2"/>
  <c r="JX31" i="31"/>
  <c r="JX23" i="2" s="1"/>
  <c r="JY31" i="31"/>
  <c r="JY23" i="2" s="1"/>
  <c r="JZ31" i="31"/>
  <c r="JZ23" i="2" s="1"/>
  <c r="KA31" i="31"/>
  <c r="KA23" i="2" s="1"/>
  <c r="KB23" i="2"/>
  <c r="KC23" i="2"/>
  <c r="EP32" i="31"/>
  <c r="EQ32" i="31"/>
  <c r="ER32" i="31"/>
  <c r="ES32" i="31"/>
  <c r="ET32" i="31"/>
  <c r="EU32" i="31"/>
  <c r="EV32" i="31"/>
  <c r="EW32" i="31"/>
  <c r="EX32" i="31"/>
  <c r="EY32" i="31"/>
  <c r="EZ32" i="31"/>
  <c r="FA32" i="31"/>
  <c r="FB32" i="31"/>
  <c r="FC32" i="31"/>
  <c r="FD32" i="31"/>
  <c r="FE32" i="31"/>
  <c r="FF32" i="31"/>
  <c r="FG32" i="31"/>
  <c r="FH32" i="31"/>
  <c r="FI32" i="31"/>
  <c r="FJ32" i="31"/>
  <c r="FK32" i="31"/>
  <c r="FL32" i="31"/>
  <c r="FM32" i="31"/>
  <c r="FN32" i="31"/>
  <c r="FO32" i="31"/>
  <c r="FP32" i="31"/>
  <c r="FQ32" i="31"/>
  <c r="FR32" i="31"/>
  <c r="FS32" i="31"/>
  <c r="FT32" i="31"/>
  <c r="FU32" i="31"/>
  <c r="FV32" i="31"/>
  <c r="FW32" i="31"/>
  <c r="FX32" i="31"/>
  <c r="FY32" i="31"/>
  <c r="FZ32" i="31"/>
  <c r="GA32" i="31"/>
  <c r="GB32" i="31"/>
  <c r="GC32" i="31"/>
  <c r="GD32" i="31"/>
  <c r="GE32" i="31"/>
  <c r="GF32" i="31"/>
  <c r="GG32" i="31"/>
  <c r="GH32" i="31"/>
  <c r="GI32" i="31"/>
  <c r="GJ32" i="31"/>
  <c r="GK32" i="31"/>
  <c r="GL32" i="31"/>
  <c r="GM32" i="31"/>
  <c r="GN32" i="31"/>
  <c r="GO32" i="31"/>
  <c r="GP32" i="31"/>
  <c r="GQ32" i="31"/>
  <c r="GR32" i="31"/>
  <c r="GS32" i="31"/>
  <c r="GT32" i="31"/>
  <c r="GU32" i="31"/>
  <c r="GV32" i="31"/>
  <c r="GW32" i="31"/>
  <c r="GX32" i="31"/>
  <c r="GY32" i="31"/>
  <c r="GZ32" i="31"/>
  <c r="HA32" i="31"/>
  <c r="HB32" i="31"/>
  <c r="HC32" i="31"/>
  <c r="HD32" i="31"/>
  <c r="HE32" i="31"/>
  <c r="HF32" i="31"/>
  <c r="HG32" i="31"/>
  <c r="HH32" i="31"/>
  <c r="HI32" i="31"/>
  <c r="HJ32" i="31"/>
  <c r="HK32" i="31"/>
  <c r="HL32" i="31"/>
  <c r="HM32" i="31"/>
  <c r="HN32" i="31"/>
  <c r="HO32" i="31"/>
  <c r="HP32" i="31"/>
  <c r="HQ32" i="31"/>
  <c r="HR32" i="31"/>
  <c r="HS32" i="31"/>
  <c r="HT32" i="31"/>
  <c r="HV32" i="31"/>
  <c r="HW32" i="31"/>
  <c r="HX32" i="31"/>
  <c r="HY32" i="31"/>
  <c r="HZ32" i="31"/>
  <c r="IA32" i="31"/>
  <c r="IB32" i="31"/>
  <c r="IC32" i="31"/>
  <c r="ID32" i="31"/>
  <c r="IE32" i="31"/>
  <c r="IF32" i="31"/>
  <c r="IG32" i="31"/>
  <c r="IH32" i="31"/>
  <c r="II32" i="31"/>
  <c r="IJ32" i="31"/>
  <c r="IK32" i="31"/>
  <c r="IL32" i="31"/>
  <c r="IM32" i="31"/>
  <c r="IN32" i="31"/>
  <c r="IO32" i="31"/>
  <c r="IP32" i="31"/>
  <c r="IQ32" i="31"/>
  <c r="IT32" i="31"/>
  <c r="IU32" i="31"/>
  <c r="IV32" i="31"/>
  <c r="IW32" i="31"/>
  <c r="IX32" i="31"/>
  <c r="IY32" i="31"/>
  <c r="IZ32" i="31"/>
  <c r="JA32" i="31"/>
  <c r="JB32" i="31"/>
  <c r="JC32" i="31"/>
  <c r="JD32" i="31"/>
  <c r="JE32" i="31"/>
  <c r="JF32" i="31"/>
  <c r="JG32" i="31"/>
  <c r="JH32" i="31"/>
  <c r="JI32" i="31"/>
  <c r="JJ32" i="31"/>
  <c r="JK32" i="31"/>
  <c r="JL32" i="31"/>
  <c r="JM32" i="31"/>
  <c r="JN32" i="31"/>
  <c r="JO32" i="31"/>
  <c r="JP32" i="31"/>
  <c r="JQ32" i="31"/>
  <c r="JR32" i="31"/>
  <c r="JS32" i="31"/>
  <c r="JT32" i="31"/>
  <c r="JU32" i="31"/>
  <c r="JV32" i="31"/>
  <c r="JW32" i="31"/>
  <c r="JX32" i="31"/>
  <c r="JY32" i="31"/>
  <c r="JZ32" i="31"/>
  <c r="KA32" i="31"/>
  <c r="KB32" i="31"/>
  <c r="KC32" i="31"/>
  <c r="EP33" i="31"/>
  <c r="EQ33" i="31"/>
  <c r="ER33" i="31"/>
  <c r="ES33" i="31"/>
  <c r="ET33" i="31"/>
  <c r="EU33" i="31"/>
  <c r="EV33" i="31"/>
  <c r="EW33" i="31"/>
  <c r="EX33" i="31"/>
  <c r="EY33" i="31"/>
  <c r="EZ33" i="31"/>
  <c r="FA33" i="31"/>
  <c r="FB33" i="31"/>
  <c r="FC33" i="31"/>
  <c r="FD33" i="31"/>
  <c r="FE33" i="31"/>
  <c r="FF33" i="31"/>
  <c r="FG33" i="31"/>
  <c r="FH33" i="31"/>
  <c r="FI33" i="31"/>
  <c r="FJ33" i="31"/>
  <c r="FK33" i="31"/>
  <c r="FL33" i="31"/>
  <c r="FM33" i="31"/>
  <c r="FN33" i="31"/>
  <c r="FO33" i="31"/>
  <c r="FP33" i="31"/>
  <c r="FQ33" i="31"/>
  <c r="FR33" i="31"/>
  <c r="FS33" i="31"/>
  <c r="FT33" i="31"/>
  <c r="FU33" i="31"/>
  <c r="FV33" i="31"/>
  <c r="FW33" i="31"/>
  <c r="FX33" i="31"/>
  <c r="FY33" i="31"/>
  <c r="FZ33" i="31"/>
  <c r="GA33" i="31"/>
  <c r="GB33" i="31"/>
  <c r="GC33" i="31"/>
  <c r="GD33" i="31"/>
  <c r="GE33" i="31"/>
  <c r="GF33" i="31"/>
  <c r="GG33" i="31"/>
  <c r="GH33" i="31"/>
  <c r="GI33" i="31"/>
  <c r="GJ33" i="31"/>
  <c r="GK33" i="31"/>
  <c r="GL33" i="31"/>
  <c r="GM33" i="31"/>
  <c r="GN33" i="31"/>
  <c r="GO33" i="31"/>
  <c r="GP33" i="31"/>
  <c r="GQ33" i="31"/>
  <c r="GR33" i="31"/>
  <c r="GS33" i="31"/>
  <c r="GT33" i="31"/>
  <c r="GU33" i="31"/>
  <c r="GV33" i="31"/>
  <c r="GW33" i="31"/>
  <c r="GX33" i="31"/>
  <c r="GY33" i="31"/>
  <c r="GZ33" i="31"/>
  <c r="HA33" i="31"/>
  <c r="HB33" i="31"/>
  <c r="HC33" i="31"/>
  <c r="HD33" i="31"/>
  <c r="HE33" i="31"/>
  <c r="HF33" i="31"/>
  <c r="HG33" i="31"/>
  <c r="HH33" i="31"/>
  <c r="HI33" i="31"/>
  <c r="HJ33" i="31"/>
  <c r="HK33" i="31"/>
  <c r="HL33" i="31"/>
  <c r="HM33" i="31"/>
  <c r="HN33" i="31"/>
  <c r="HO33" i="31"/>
  <c r="HP33" i="31"/>
  <c r="HQ33" i="31"/>
  <c r="HR33" i="31"/>
  <c r="HS33" i="31"/>
  <c r="HT33" i="31"/>
  <c r="HU33" i="31"/>
  <c r="HU34" i="31" s="1"/>
  <c r="HV33" i="31"/>
  <c r="HW33" i="31"/>
  <c r="HX33" i="31"/>
  <c r="HY33" i="31"/>
  <c r="HZ33" i="31"/>
  <c r="IA33" i="31"/>
  <c r="IB33" i="31"/>
  <c r="IC33" i="31"/>
  <c r="ID33" i="31"/>
  <c r="IE33" i="31"/>
  <c r="IF33" i="31"/>
  <c r="IG33" i="31"/>
  <c r="IH33" i="31"/>
  <c r="II33" i="31"/>
  <c r="IJ33" i="31"/>
  <c r="IK33" i="31"/>
  <c r="IL33" i="31"/>
  <c r="IM33" i="31"/>
  <c r="IN33" i="31"/>
  <c r="IO33" i="31"/>
  <c r="IP33" i="31"/>
  <c r="IQ33" i="31"/>
  <c r="IR33" i="31"/>
  <c r="IR34" i="31" s="1"/>
  <c r="IS33" i="31"/>
  <c r="IS34" i="31" s="1"/>
  <c r="IT33" i="31"/>
  <c r="IU33" i="31"/>
  <c r="IV33" i="31"/>
  <c r="IV34" i="31" s="1"/>
  <c r="IW33" i="31"/>
  <c r="IW34" i="31" s="1"/>
  <c r="IX33" i="31"/>
  <c r="IY33" i="31"/>
  <c r="IZ33" i="31"/>
  <c r="JA33" i="31"/>
  <c r="JB33" i="31"/>
  <c r="JC33" i="31"/>
  <c r="JD33" i="31"/>
  <c r="JD34" i="31" s="1"/>
  <c r="JE33" i="31"/>
  <c r="JE34" i="31" s="1"/>
  <c r="JF33" i="31"/>
  <c r="JG33" i="31"/>
  <c r="JH33" i="31"/>
  <c r="JI33" i="31"/>
  <c r="JJ33" i="31"/>
  <c r="JK33" i="31"/>
  <c r="JL33" i="31"/>
  <c r="JL34" i="31" s="1"/>
  <c r="JM33" i="31"/>
  <c r="JM34" i="31" s="1"/>
  <c r="JN33" i="31"/>
  <c r="JO33" i="31"/>
  <c r="JP33" i="31"/>
  <c r="JQ33" i="31"/>
  <c r="JR33" i="31"/>
  <c r="JS33" i="31"/>
  <c r="JT33" i="31"/>
  <c r="JT34" i="31" s="1"/>
  <c r="JU33" i="31"/>
  <c r="JU34" i="31" s="1"/>
  <c r="JV33" i="31"/>
  <c r="JW33" i="31"/>
  <c r="JX33" i="31"/>
  <c r="JY33" i="31"/>
  <c r="JZ33" i="31"/>
  <c r="KA33" i="31"/>
  <c r="KB33" i="31"/>
  <c r="KB34" i="31" s="1"/>
  <c r="KC33" i="31"/>
  <c r="KC34" i="31" s="1"/>
  <c r="EP45" i="31"/>
  <c r="EP28" i="31" s="1"/>
  <c r="EQ45" i="31"/>
  <c r="EQ28" i="31" s="1"/>
  <c r="ER45" i="31"/>
  <c r="ER28" i="31" s="1"/>
  <c r="ES45" i="31"/>
  <c r="ES28" i="31" s="1"/>
  <c r="ET45" i="31"/>
  <c r="EU45" i="31"/>
  <c r="EU28" i="31" s="1"/>
  <c r="EV45" i="31"/>
  <c r="EV28" i="31" s="1"/>
  <c r="EW45" i="31"/>
  <c r="EW28" i="31" s="1"/>
  <c r="EX45" i="31"/>
  <c r="EX28" i="31" s="1"/>
  <c r="EY45" i="31"/>
  <c r="EY28" i="31" s="1"/>
  <c r="EZ45" i="31"/>
  <c r="FA45" i="31"/>
  <c r="FA28" i="31" s="1"/>
  <c r="FB45" i="31"/>
  <c r="FB28" i="31" s="1"/>
  <c r="FC28" i="31"/>
  <c r="FD45" i="31"/>
  <c r="FD28" i="31" s="1"/>
  <c r="FE45" i="31"/>
  <c r="FE28" i="31" s="1"/>
  <c r="FF45" i="31"/>
  <c r="FF28" i="31" s="1"/>
  <c r="FG45" i="31"/>
  <c r="FG28" i="31" s="1"/>
  <c r="FH45" i="31"/>
  <c r="FH28" i="31" s="1"/>
  <c r="FI45" i="31"/>
  <c r="FI28" i="31" s="1"/>
  <c r="FJ45" i="31"/>
  <c r="FJ28" i="31" s="1"/>
  <c r="FK45" i="31"/>
  <c r="FK28" i="31" s="1"/>
  <c r="FL45" i="31"/>
  <c r="FL28" i="31" s="1"/>
  <c r="FM45" i="31"/>
  <c r="FM28" i="31" s="1"/>
  <c r="FN45" i="31"/>
  <c r="FN28" i="31" s="1"/>
  <c r="FO45" i="31"/>
  <c r="FO28" i="31" s="1"/>
  <c r="FP45" i="31"/>
  <c r="FP28" i="31" s="1"/>
  <c r="FQ45" i="31"/>
  <c r="FQ28" i="31" s="1"/>
  <c r="FR45" i="31"/>
  <c r="FR28" i="31" s="1"/>
  <c r="FS45" i="31"/>
  <c r="FS28" i="31" s="1"/>
  <c r="FT45" i="31"/>
  <c r="FT28" i="31" s="1"/>
  <c r="FU45" i="31"/>
  <c r="FU28" i="31" s="1"/>
  <c r="FV28" i="31"/>
  <c r="FW45" i="31"/>
  <c r="FW28" i="31" s="1"/>
  <c r="FX45" i="31"/>
  <c r="FX28" i="31" s="1"/>
  <c r="FY45" i="31"/>
  <c r="FY28" i="31" s="1"/>
  <c r="FZ45" i="31"/>
  <c r="FZ28" i="31" s="1"/>
  <c r="GA45" i="31"/>
  <c r="GA28" i="31" s="1"/>
  <c r="GB45" i="31"/>
  <c r="GB28" i="31" s="1"/>
  <c r="GC45" i="31"/>
  <c r="GC28" i="31" s="1"/>
  <c r="GD45" i="31"/>
  <c r="GD28" i="31" s="1"/>
  <c r="GE45" i="31"/>
  <c r="GE28" i="31" s="1"/>
  <c r="GF28" i="31"/>
  <c r="GG45" i="31"/>
  <c r="GG28" i="31" s="1"/>
  <c r="GH45" i="31"/>
  <c r="GH28" i="31" s="1"/>
  <c r="GI45" i="31"/>
  <c r="GI28" i="31" s="1"/>
  <c r="GJ45" i="31"/>
  <c r="GJ28" i="31" s="1"/>
  <c r="GK45" i="31"/>
  <c r="GK28" i="31" s="1"/>
  <c r="GL45" i="31"/>
  <c r="GL28" i="31" s="1"/>
  <c r="GM45" i="31"/>
  <c r="GM28" i="31" s="1"/>
  <c r="GN45" i="31"/>
  <c r="GN28" i="31" s="1"/>
  <c r="GO45" i="31"/>
  <c r="GO28" i="31" s="1"/>
  <c r="GP45" i="31"/>
  <c r="GQ45" i="31"/>
  <c r="GQ28" i="31" s="1"/>
  <c r="GR45" i="31"/>
  <c r="GR28" i="31" s="1"/>
  <c r="GS45" i="31"/>
  <c r="GS28" i="31" s="1"/>
  <c r="GT45" i="31"/>
  <c r="GT28" i="31" s="1"/>
  <c r="GU45" i="31"/>
  <c r="GU28" i="31" s="1"/>
  <c r="GV45" i="31"/>
  <c r="GW45" i="31"/>
  <c r="GW28" i="31" s="1"/>
  <c r="GX45" i="31"/>
  <c r="GX28" i="31" s="1"/>
  <c r="GY45" i="31"/>
  <c r="GY28" i="31" s="1"/>
  <c r="GZ45" i="31"/>
  <c r="GZ28" i="31" s="1"/>
  <c r="HA45" i="31"/>
  <c r="HB45" i="31"/>
  <c r="HC45" i="31"/>
  <c r="HC28" i="31" s="1"/>
  <c r="HD45" i="31"/>
  <c r="HD28" i="31" s="1"/>
  <c r="HE45" i="31"/>
  <c r="HF45" i="31"/>
  <c r="HF28" i="31" s="1"/>
  <c r="HG45" i="31"/>
  <c r="HG28" i="31" s="1"/>
  <c r="HH45" i="31"/>
  <c r="HH28" i="31" s="1"/>
  <c r="HI45" i="31"/>
  <c r="HI28" i="31" s="1"/>
  <c r="HJ45" i="31"/>
  <c r="HK45" i="31"/>
  <c r="HL45" i="31"/>
  <c r="HL28" i="31" s="1"/>
  <c r="HM45" i="31"/>
  <c r="HM28" i="31" s="1"/>
  <c r="HN45" i="31"/>
  <c r="HN28" i="31" s="1"/>
  <c r="HO45" i="31"/>
  <c r="HO28" i="31" s="1"/>
  <c r="HP45" i="31"/>
  <c r="HP28" i="31" s="1"/>
  <c r="HQ45" i="31"/>
  <c r="HQ28" i="31" s="1"/>
  <c r="HR45" i="31"/>
  <c r="HR28" i="31" s="1"/>
  <c r="HS45" i="31"/>
  <c r="HS28" i="31" s="1"/>
  <c r="HT45" i="31"/>
  <c r="HT28" i="31" s="1"/>
  <c r="HU45" i="31"/>
  <c r="HU28" i="31" s="1"/>
  <c r="HV45" i="31"/>
  <c r="HV28" i="31" s="1"/>
  <c r="HW45" i="31"/>
  <c r="HW28" i="31" s="1"/>
  <c r="HX45" i="31"/>
  <c r="HX28" i="31" s="1"/>
  <c r="HY45" i="31"/>
  <c r="HY28" i="31" s="1"/>
  <c r="HZ45" i="31"/>
  <c r="HZ28" i="31" s="1"/>
  <c r="IA45" i="31"/>
  <c r="IA28" i="31" s="1"/>
  <c r="IB45" i="31"/>
  <c r="IB28" i="31" s="1"/>
  <c r="IC45" i="31"/>
  <c r="IC28" i="31" s="1"/>
  <c r="ID45" i="31"/>
  <c r="ID28" i="31" s="1"/>
  <c r="IE45" i="31"/>
  <c r="IE28" i="31" s="1"/>
  <c r="IF45" i="31"/>
  <c r="IF28" i="31" s="1"/>
  <c r="IG45" i="31"/>
  <c r="IG28" i="31" s="1"/>
  <c r="IH45" i="31"/>
  <c r="IH28" i="31" s="1"/>
  <c r="II45" i="31"/>
  <c r="IJ45" i="31"/>
  <c r="IJ28" i="31" s="1"/>
  <c r="IK28" i="31"/>
  <c r="IL45" i="31"/>
  <c r="IL28" i="31" s="1"/>
  <c r="IM45" i="31"/>
  <c r="IM28" i="31" s="1"/>
  <c r="IN45" i="31"/>
  <c r="IN28" i="31" s="1"/>
  <c r="IO45" i="31"/>
  <c r="IO28" i="31" s="1"/>
  <c r="IP45" i="31"/>
  <c r="IP28" i="31" s="1"/>
  <c r="IQ45" i="31"/>
  <c r="IQ28" i="31" s="1"/>
  <c r="IR45" i="31"/>
  <c r="IR28" i="31" s="1"/>
  <c r="IT28" i="31"/>
  <c r="IU45" i="31"/>
  <c r="IU28" i="31" s="1"/>
  <c r="IV45" i="31"/>
  <c r="IV28" i="31" s="1"/>
  <c r="IW45" i="31"/>
  <c r="IW28" i="31" s="1"/>
  <c r="IX45" i="31"/>
  <c r="IX28" i="31" s="1"/>
  <c r="IY45" i="31"/>
  <c r="IY28" i="31" s="1"/>
  <c r="IZ45" i="31"/>
  <c r="IZ28" i="31" s="1"/>
  <c r="JA45" i="31"/>
  <c r="JB45" i="31"/>
  <c r="JB28" i="31" s="1"/>
  <c r="JC45" i="31"/>
  <c r="JC28" i="31" s="1"/>
  <c r="JD45" i="31"/>
  <c r="JD28" i="31" s="1"/>
  <c r="JE45" i="31"/>
  <c r="JE28" i="31" s="1"/>
  <c r="JF45" i="31"/>
  <c r="JF28" i="31" s="1"/>
  <c r="JG45" i="31"/>
  <c r="JG28" i="31" s="1"/>
  <c r="JH45" i="31"/>
  <c r="JH28" i="31" s="1"/>
  <c r="JI45" i="31"/>
  <c r="JI28" i="31" s="1"/>
  <c r="JJ45" i="31"/>
  <c r="JJ28" i="31" s="1"/>
  <c r="JK45" i="31"/>
  <c r="JK28" i="31" s="1"/>
  <c r="JL45" i="31"/>
  <c r="JL28" i="31" s="1"/>
  <c r="JM45" i="31"/>
  <c r="JM28" i="31" s="1"/>
  <c r="JN45" i="31"/>
  <c r="JN28" i="31" s="1"/>
  <c r="JO28" i="31"/>
  <c r="JP45" i="31"/>
  <c r="JP28" i="31" s="1"/>
  <c r="JQ45" i="31"/>
  <c r="JQ28" i="31" s="1"/>
  <c r="JR45" i="31"/>
  <c r="JR28" i="31" s="1"/>
  <c r="JS45" i="31"/>
  <c r="JS28" i="31" s="1"/>
  <c r="JT45" i="31"/>
  <c r="JT28" i="31" s="1"/>
  <c r="JU45" i="31"/>
  <c r="JU28" i="31" s="1"/>
  <c r="JV45" i="31"/>
  <c r="JV28" i="31" s="1"/>
  <c r="JW45" i="31"/>
  <c r="JW28" i="31" s="1"/>
  <c r="JX45" i="31"/>
  <c r="JX28" i="31" s="1"/>
  <c r="JY45" i="31"/>
  <c r="JY28" i="31" s="1"/>
  <c r="JZ45" i="31"/>
  <c r="JZ28" i="31" s="1"/>
  <c r="KA45" i="31"/>
  <c r="KA28" i="31" s="1"/>
  <c r="KB45" i="31"/>
  <c r="KB28" i="31" s="1"/>
  <c r="KC45" i="31"/>
  <c r="EP51" i="31"/>
  <c r="EQ51" i="31"/>
  <c r="ER51" i="31"/>
  <c r="ES51" i="31"/>
  <c r="ET51" i="31"/>
  <c r="EU51" i="31"/>
  <c r="EV51" i="31"/>
  <c r="EW51" i="31"/>
  <c r="EX51" i="31"/>
  <c r="EY51" i="31"/>
  <c r="EZ51" i="31"/>
  <c r="FA51" i="31"/>
  <c r="FB51" i="31"/>
  <c r="FC51" i="31"/>
  <c r="FD51" i="31"/>
  <c r="FE51" i="31"/>
  <c r="FF51" i="31"/>
  <c r="FG51" i="31"/>
  <c r="FH51" i="31"/>
  <c r="FI51" i="31"/>
  <c r="FJ51" i="31"/>
  <c r="FK51" i="31"/>
  <c r="FL51" i="31"/>
  <c r="FM51" i="31"/>
  <c r="FN51" i="31"/>
  <c r="FO51" i="31"/>
  <c r="FP51" i="31"/>
  <c r="FQ51" i="31"/>
  <c r="FR51" i="31"/>
  <c r="FS51" i="31"/>
  <c r="FV51" i="31"/>
  <c r="FW51" i="31"/>
  <c r="FX51" i="31"/>
  <c r="FY51" i="31"/>
  <c r="FZ51" i="31"/>
  <c r="GA51" i="31"/>
  <c r="GB51" i="31"/>
  <c r="GC51" i="31"/>
  <c r="GD51" i="31"/>
  <c r="GE51" i="31"/>
  <c r="GF51" i="31"/>
  <c r="GG51" i="31"/>
  <c r="GH51" i="31"/>
  <c r="GI51" i="31"/>
  <c r="GJ51" i="31"/>
  <c r="GK51" i="31"/>
  <c r="GL51" i="31"/>
  <c r="GM51" i="31"/>
  <c r="GN51" i="31"/>
  <c r="GO51" i="31"/>
  <c r="GP51" i="31"/>
  <c r="GQ51" i="31"/>
  <c r="GR51" i="31"/>
  <c r="GS51" i="31"/>
  <c r="GT51" i="31"/>
  <c r="GU51" i="31"/>
  <c r="GV51" i="31"/>
  <c r="GW51" i="31"/>
  <c r="GX51" i="31"/>
  <c r="GY51" i="31"/>
  <c r="GZ51" i="31"/>
  <c r="HA51" i="31"/>
  <c r="HB51" i="31"/>
  <c r="HC51" i="31"/>
  <c r="HD51" i="31"/>
  <c r="HE51" i="31"/>
  <c r="HF51" i="31"/>
  <c r="HG51" i="31"/>
  <c r="HH51" i="31"/>
  <c r="HI51" i="31"/>
  <c r="HJ51" i="31"/>
  <c r="HK51" i="31"/>
  <c r="HL51" i="31"/>
  <c r="HM51" i="31"/>
  <c r="HO51" i="31"/>
  <c r="HP51" i="31"/>
  <c r="HQ51" i="31"/>
  <c r="HR51" i="31"/>
  <c r="HS51" i="31"/>
  <c r="HT51" i="31"/>
  <c r="HU51" i="31"/>
  <c r="HV51" i="31"/>
  <c r="HW51" i="31"/>
  <c r="HX51" i="31"/>
  <c r="HY51" i="31"/>
  <c r="HZ51" i="31"/>
  <c r="IA51" i="31"/>
  <c r="IB51" i="31"/>
  <c r="IC51" i="31"/>
  <c r="ID51" i="31"/>
  <c r="IE51" i="31"/>
  <c r="IF51" i="31"/>
  <c r="IG51" i="31"/>
  <c r="II51" i="31"/>
  <c r="IJ51" i="31"/>
  <c r="IK51" i="31"/>
  <c r="IL51" i="31"/>
  <c r="IM51" i="31"/>
  <c r="IN51" i="31"/>
  <c r="IO51" i="31"/>
  <c r="IQ51" i="31"/>
  <c r="IS51" i="31"/>
  <c r="IT51" i="31"/>
  <c r="IU51" i="31"/>
  <c r="IV51" i="31"/>
  <c r="IW51" i="31"/>
  <c r="IX51" i="31"/>
  <c r="IY51" i="31"/>
  <c r="IZ51" i="31"/>
  <c r="JA51" i="31"/>
  <c r="JB51" i="31"/>
  <c r="JC51" i="31"/>
  <c r="JD51" i="31"/>
  <c r="JE51" i="31"/>
  <c r="JF51" i="31"/>
  <c r="JG51" i="31"/>
  <c r="JH51" i="31"/>
  <c r="JI51" i="31"/>
  <c r="JJ51" i="31"/>
  <c r="JK51" i="31"/>
  <c r="JL51" i="31"/>
  <c r="JM51" i="31"/>
  <c r="JN51" i="31"/>
  <c r="JO51" i="31"/>
  <c r="JP51" i="31"/>
  <c r="JQ51" i="31"/>
  <c r="JR51" i="31"/>
  <c r="JS51" i="31"/>
  <c r="JT51" i="31"/>
  <c r="JU51" i="31"/>
  <c r="JW51" i="31"/>
  <c r="JX51" i="31"/>
  <c r="JY51" i="31"/>
  <c r="JZ51" i="31"/>
  <c r="KA51" i="31"/>
  <c r="KB51" i="31"/>
  <c r="KC51" i="31"/>
  <c r="EP74" i="31"/>
  <c r="EQ74" i="31"/>
  <c r="ER74" i="31"/>
  <c r="ES74" i="31"/>
  <c r="ET74" i="31"/>
  <c r="EU74" i="31"/>
  <c r="EV74" i="31"/>
  <c r="EW74" i="31"/>
  <c r="EX74" i="31"/>
  <c r="EY74" i="31"/>
  <c r="EZ74" i="31"/>
  <c r="FA74" i="31"/>
  <c r="FB74" i="31"/>
  <c r="FC74" i="31"/>
  <c r="FD74" i="31"/>
  <c r="FE74" i="31"/>
  <c r="FF74" i="31"/>
  <c r="FG74" i="31"/>
  <c r="FH74" i="31"/>
  <c r="FI74" i="31"/>
  <c r="FJ74" i="31"/>
  <c r="FK74" i="31"/>
  <c r="FL74" i="31"/>
  <c r="FM74" i="31"/>
  <c r="FN74" i="31"/>
  <c r="FO74" i="31"/>
  <c r="FP74" i="31"/>
  <c r="FQ74" i="31"/>
  <c r="FR74" i="31"/>
  <c r="FS74" i="31"/>
  <c r="FT74" i="31"/>
  <c r="FU74" i="31"/>
  <c r="FV74" i="31"/>
  <c r="FW74" i="31"/>
  <c r="FX74" i="31"/>
  <c r="FY74" i="31"/>
  <c r="FZ74" i="31"/>
  <c r="GA74" i="31"/>
  <c r="GB74" i="31"/>
  <c r="GC74" i="31"/>
  <c r="GD74" i="31"/>
  <c r="GE74" i="31"/>
  <c r="GF74" i="31"/>
  <c r="GG74" i="31"/>
  <c r="GH74" i="31"/>
  <c r="GI74" i="31"/>
  <c r="GJ74" i="31"/>
  <c r="GK74" i="31"/>
  <c r="GL74" i="31"/>
  <c r="GR74" i="31"/>
  <c r="GS74" i="31"/>
  <c r="GT74" i="31"/>
  <c r="GU74" i="31"/>
  <c r="GV74" i="31"/>
  <c r="GW74" i="31"/>
  <c r="GX74" i="31"/>
  <c r="GY74" i="31"/>
  <c r="GZ74" i="31"/>
  <c r="HA74" i="31"/>
  <c r="HB74" i="31"/>
  <c r="HC74" i="31"/>
  <c r="HD74" i="31"/>
  <c r="HE74" i="31"/>
  <c r="HF74" i="31"/>
  <c r="HG74" i="31"/>
  <c r="HH74" i="31"/>
  <c r="HI74" i="31"/>
  <c r="HJ74" i="31"/>
  <c r="HK74" i="31"/>
  <c r="HL74" i="31"/>
  <c r="HM74" i="31"/>
  <c r="HN74" i="31"/>
  <c r="HO74" i="31"/>
  <c r="HP74" i="31"/>
  <c r="HQ74" i="31"/>
  <c r="HR74" i="31"/>
  <c r="HS74" i="31"/>
  <c r="HT74" i="31"/>
  <c r="HU74" i="31"/>
  <c r="HV74" i="31"/>
  <c r="HW74" i="31"/>
  <c r="HX74" i="31"/>
  <c r="HY74" i="31"/>
  <c r="HZ74" i="31"/>
  <c r="IA74" i="31"/>
  <c r="IB74" i="31"/>
  <c r="IC74" i="31"/>
  <c r="ID74" i="31"/>
  <c r="IE74" i="31"/>
  <c r="IF74" i="31"/>
  <c r="IG74" i="31"/>
  <c r="IH74" i="31"/>
  <c r="II74" i="31"/>
  <c r="IJ74" i="31"/>
  <c r="IK74" i="31"/>
  <c r="IL74" i="31"/>
  <c r="IM74" i="31"/>
  <c r="IN74" i="31"/>
  <c r="IO74" i="31"/>
  <c r="IP74" i="31"/>
  <c r="IQ74" i="31"/>
  <c r="IR74" i="31"/>
  <c r="IS74" i="31"/>
  <c r="IT74" i="31"/>
  <c r="IU74" i="31"/>
  <c r="IV74" i="31"/>
  <c r="IW74" i="31"/>
  <c r="IX74" i="31"/>
  <c r="IY74" i="31"/>
  <c r="IZ74" i="31"/>
  <c r="JA74" i="31"/>
  <c r="JB74" i="31"/>
  <c r="JC74" i="31"/>
  <c r="JD74" i="31"/>
  <c r="JE74" i="31"/>
  <c r="JF74" i="31"/>
  <c r="JG74" i="31"/>
  <c r="JH74" i="31"/>
  <c r="JI74" i="31"/>
  <c r="JJ74" i="31"/>
  <c r="JK74" i="31"/>
  <c r="JL74" i="31"/>
  <c r="JM74" i="31"/>
  <c r="JN74" i="31"/>
  <c r="JO74" i="31"/>
  <c r="JQ74" i="31"/>
  <c r="JR74" i="31"/>
  <c r="JS74" i="31"/>
  <c r="JT74" i="31"/>
  <c r="JU74" i="31"/>
  <c r="JV74" i="31"/>
  <c r="JW74" i="31"/>
  <c r="JX74" i="31"/>
  <c r="JY74" i="31"/>
  <c r="JZ74" i="31"/>
  <c r="KA74" i="31"/>
  <c r="KB74" i="31"/>
  <c r="KC74" i="31"/>
  <c r="BV7" i="31"/>
  <c r="BW7" i="31"/>
  <c r="BX7" i="31"/>
  <c r="BY7" i="31"/>
  <c r="BZ7" i="31"/>
  <c r="CA7" i="31"/>
  <c r="CB7" i="31"/>
  <c r="CC7" i="31"/>
  <c r="CD7" i="31"/>
  <c r="CE7" i="31"/>
  <c r="CF7" i="31"/>
  <c r="CG7" i="31"/>
  <c r="CH7" i="31"/>
  <c r="CI7" i="31"/>
  <c r="CJ7" i="31"/>
  <c r="CM7" i="31"/>
  <c r="CN7" i="31"/>
  <c r="CO7" i="31"/>
  <c r="CP7" i="31"/>
  <c r="CR7" i="31"/>
  <c r="CT7" i="31"/>
  <c r="CU7" i="31"/>
  <c r="CV7" i="31"/>
  <c r="CW7" i="31"/>
  <c r="CX7" i="31"/>
  <c r="CY7" i="31"/>
  <c r="CZ7" i="31"/>
  <c r="DA7" i="31"/>
  <c r="DB7" i="31"/>
  <c r="DC7" i="31"/>
  <c r="DD7" i="31"/>
  <c r="DE7" i="31"/>
  <c r="DF7" i="31"/>
  <c r="DG7" i="31"/>
  <c r="DH7" i="31"/>
  <c r="DI7" i="31"/>
  <c r="DJ7" i="31"/>
  <c r="DK7" i="31"/>
  <c r="DL7" i="31"/>
  <c r="DM7" i="31"/>
  <c r="DO7" i="31"/>
  <c r="DP7" i="31"/>
  <c r="DQ7" i="31"/>
  <c r="DR7" i="31"/>
  <c r="DS7" i="31"/>
  <c r="DU7" i="31"/>
  <c r="DV7" i="31"/>
  <c r="DW7" i="31"/>
  <c r="DX7" i="31"/>
  <c r="DY7" i="31"/>
  <c r="DZ7" i="31"/>
  <c r="EA7" i="31"/>
  <c r="EB7" i="31"/>
  <c r="EC7" i="31"/>
  <c r="ED7" i="31"/>
  <c r="EE7" i="31"/>
  <c r="EF7" i="31"/>
  <c r="EG7" i="31"/>
  <c r="EH7" i="31"/>
  <c r="EI7" i="31"/>
  <c r="EJ7" i="31"/>
  <c r="EK7" i="31"/>
  <c r="EL7" i="31"/>
  <c r="EM7" i="31"/>
  <c r="EN7" i="31"/>
  <c r="EO7" i="31"/>
  <c r="BV8" i="31"/>
  <c r="BW8" i="31"/>
  <c r="BW11" i="4" s="1"/>
  <c r="BX8" i="31"/>
  <c r="BX11" i="4" s="1"/>
  <c r="BY8" i="31"/>
  <c r="BZ8" i="31"/>
  <c r="BZ11" i="4" s="1"/>
  <c r="CA8" i="31"/>
  <c r="CA11" i="4" s="1"/>
  <c r="CB8" i="31"/>
  <c r="CC8" i="31"/>
  <c r="CC11" i="4" s="1"/>
  <c r="CD8" i="31"/>
  <c r="CD11" i="4" s="1"/>
  <c r="CE8" i="31"/>
  <c r="CF8" i="31"/>
  <c r="CF11" i="4" s="1"/>
  <c r="CG8" i="31"/>
  <c r="CG11" i="4" s="1"/>
  <c r="CH8" i="31"/>
  <c r="CI8" i="31"/>
  <c r="CI11" i="4" s="1"/>
  <c r="CJ8" i="31"/>
  <c r="CJ11" i="4" s="1"/>
  <c r="CK8" i="31"/>
  <c r="CL8" i="31"/>
  <c r="CL11" i="4" s="1"/>
  <c r="CM8" i="31"/>
  <c r="CM11" i="4" s="1"/>
  <c r="CN8" i="31"/>
  <c r="CO8" i="31"/>
  <c r="CO11" i="4" s="1"/>
  <c r="CP8" i="31"/>
  <c r="CP11" i="4" s="1"/>
  <c r="CQ8" i="31"/>
  <c r="CR8" i="31"/>
  <c r="CS11" i="4"/>
  <c r="CT8" i="31"/>
  <c r="CU8" i="31"/>
  <c r="CU11" i="4" s="1"/>
  <c r="CV8" i="31"/>
  <c r="CV11" i="4" s="1"/>
  <c r="CX8" i="31"/>
  <c r="CY8" i="31"/>
  <c r="CY11" i="4" s="1"/>
  <c r="CZ8" i="31"/>
  <c r="DA8" i="31"/>
  <c r="DA11" i="4" s="1"/>
  <c r="DB8" i="31"/>
  <c r="DB11" i="4" s="1"/>
  <c r="DC8" i="31"/>
  <c r="DD8" i="31"/>
  <c r="DD11" i="4" s="1"/>
  <c r="DE8" i="31"/>
  <c r="DE11" i="4" s="1"/>
  <c r="DF8" i="31"/>
  <c r="DG8" i="31"/>
  <c r="DG11" i="4" s="1"/>
  <c r="DH8" i="31"/>
  <c r="DH11" i="4" s="1"/>
  <c r="DI8" i="31"/>
  <c r="DJ11" i="4"/>
  <c r="DK8" i="31"/>
  <c r="DK11" i="4" s="1"/>
  <c r="DL8" i="31"/>
  <c r="DM8" i="31"/>
  <c r="DM11" i="4" s="1"/>
  <c r="DN8" i="31"/>
  <c r="DN11" i="4" s="1"/>
  <c r="DO8" i="31"/>
  <c r="DP8" i="31"/>
  <c r="DP11" i="4" s="1"/>
  <c r="DQ8" i="31"/>
  <c r="DQ11" i="4" s="1"/>
  <c r="DR8" i="31"/>
  <c r="DS8" i="31"/>
  <c r="DS11" i="4" s="1"/>
  <c r="DT8" i="31"/>
  <c r="DT11" i="4" s="1"/>
  <c r="DU8" i="31"/>
  <c r="DV8" i="31"/>
  <c r="DV11" i="4" s="1"/>
  <c r="DW8" i="31"/>
  <c r="DW11" i="4" s="1"/>
  <c r="DX8" i="31"/>
  <c r="DY8" i="31"/>
  <c r="DY11" i="4" s="1"/>
  <c r="DZ8" i="31"/>
  <c r="DZ11" i="4" s="1"/>
  <c r="EA8" i="31"/>
  <c r="EB8" i="31"/>
  <c r="EB11" i="4" s="1"/>
  <c r="EC8" i="31"/>
  <c r="EC11" i="4" s="1"/>
  <c r="ED8" i="31"/>
  <c r="EE8" i="31"/>
  <c r="EE11" i="4" s="1"/>
  <c r="EF8" i="31"/>
  <c r="EF11" i="4" s="1"/>
  <c r="EG8" i="31"/>
  <c r="EH8" i="31"/>
  <c r="EH11" i="4" s="1"/>
  <c r="EI8" i="31"/>
  <c r="EI11" i="4" s="1"/>
  <c r="EJ8" i="31"/>
  <c r="EK8" i="31"/>
  <c r="EK11" i="4" s="1"/>
  <c r="EL8" i="31"/>
  <c r="EL11" i="4" s="1"/>
  <c r="EM8" i="31"/>
  <c r="EN8" i="31"/>
  <c r="EN11" i="4" s="1"/>
  <c r="EO8" i="31"/>
  <c r="EO11" i="4" s="1"/>
  <c r="BV10" i="31"/>
  <c r="IO13" i="4"/>
  <c r="BW10" i="31"/>
  <c r="BX10" i="31"/>
  <c r="IT13" i="4"/>
  <c r="CB10" i="31"/>
  <c r="IU13" i="4"/>
  <c r="IW13" i="4"/>
  <c r="CG10" i="31"/>
  <c r="CH10" i="31"/>
  <c r="CI10" i="31"/>
  <c r="JB13" i="4"/>
  <c r="CJ10" i="31"/>
  <c r="JC13" i="4"/>
  <c r="CK10" i="31"/>
  <c r="CL10" i="31"/>
  <c r="JE13" i="4"/>
  <c r="CQ10" i="31"/>
  <c r="JJ13" i="4"/>
  <c r="CR10" i="31"/>
  <c r="JK13" i="4"/>
  <c r="CT10" i="31"/>
  <c r="JM13" i="4"/>
  <c r="CV10" i="31"/>
  <c r="CX10" i="31"/>
  <c r="CY10" i="31"/>
  <c r="JR13" i="4"/>
  <c r="CZ10" i="31"/>
  <c r="JS13" i="4"/>
  <c r="DA10" i="31"/>
  <c r="DB10" i="31"/>
  <c r="JU13" i="4"/>
  <c r="DC10" i="31"/>
  <c r="DD10" i="31"/>
  <c r="JW13" i="4"/>
  <c r="DE10" i="31"/>
  <c r="DF10" i="31"/>
  <c r="DG10" i="31"/>
  <c r="JZ13" i="4"/>
  <c r="DH10" i="31"/>
  <c r="KA13" i="4"/>
  <c r="KB13" i="4"/>
  <c r="KC13" i="4"/>
  <c r="DL10" i="31"/>
  <c r="DM10" i="31"/>
  <c r="DN10" i="31"/>
  <c r="KH13" i="4"/>
  <c r="KI13" i="4"/>
  <c r="KJ13" i="4"/>
  <c r="KK13" i="4"/>
  <c r="DS10" i="31"/>
  <c r="DT10" i="31"/>
  <c r="DU10" i="31"/>
  <c r="DV10" i="31"/>
  <c r="DW10" i="31"/>
  <c r="KP13" i="4"/>
  <c r="DX10" i="31"/>
  <c r="KQ13" i="4"/>
  <c r="DY10" i="31"/>
  <c r="KS13" i="4"/>
  <c r="KX13" i="4"/>
  <c r="KY13" i="4"/>
  <c r="LA13" i="4"/>
  <c r="LF13" i="4"/>
  <c r="LG13" i="4"/>
  <c r="BV11" i="31"/>
  <c r="BW11" i="31"/>
  <c r="BX11" i="31"/>
  <c r="BY11" i="31"/>
  <c r="BZ11" i="31"/>
  <c r="CA11" i="31"/>
  <c r="CB11" i="31"/>
  <c r="CC11" i="31"/>
  <c r="CD11" i="31"/>
  <c r="CE11" i="31"/>
  <c r="CF11" i="31"/>
  <c r="CG11" i="31"/>
  <c r="CH11" i="31"/>
  <c r="CI11" i="31"/>
  <c r="CJ11" i="31"/>
  <c r="CK11" i="31"/>
  <c r="CL11" i="31"/>
  <c r="CM11" i="31"/>
  <c r="CN11" i="31"/>
  <c r="CO11" i="31"/>
  <c r="CP11" i="31"/>
  <c r="CQ11" i="31"/>
  <c r="CR11" i="31"/>
  <c r="CS11" i="31"/>
  <c r="CT11" i="31"/>
  <c r="CU11" i="31"/>
  <c r="CV11" i="31"/>
  <c r="CW11" i="31"/>
  <c r="CX11" i="31"/>
  <c r="CY11" i="31"/>
  <c r="CZ11" i="31"/>
  <c r="DA11" i="31"/>
  <c r="DB11" i="31"/>
  <c r="DC11" i="31"/>
  <c r="DD11" i="31"/>
  <c r="DE11" i="31"/>
  <c r="DF11" i="31"/>
  <c r="DG11" i="31"/>
  <c r="DH11" i="31"/>
  <c r="DI11" i="31"/>
  <c r="DJ11" i="31"/>
  <c r="DK11" i="31"/>
  <c r="DL11" i="31"/>
  <c r="DM11" i="31"/>
  <c r="DN11" i="31"/>
  <c r="DO11" i="31"/>
  <c r="DP11" i="31"/>
  <c r="DQ11" i="31"/>
  <c r="DR11" i="31"/>
  <c r="DS11" i="31"/>
  <c r="DT11" i="31"/>
  <c r="DU11" i="31"/>
  <c r="DV11" i="31"/>
  <c r="DW11" i="31"/>
  <c r="DX11" i="31"/>
  <c r="DY11" i="31"/>
  <c r="DZ11" i="31"/>
  <c r="EA11" i="31"/>
  <c r="EB11" i="31"/>
  <c r="EC11" i="31"/>
  <c r="ED11" i="31"/>
  <c r="EE11" i="31"/>
  <c r="EF11" i="31"/>
  <c r="EG11" i="31"/>
  <c r="EH11" i="31"/>
  <c r="EI11" i="31"/>
  <c r="EJ11" i="31"/>
  <c r="EK11" i="31"/>
  <c r="EL11" i="31"/>
  <c r="EM11" i="31"/>
  <c r="EN11" i="31"/>
  <c r="EO11" i="31"/>
  <c r="BV12" i="31"/>
  <c r="BW12" i="31"/>
  <c r="BX12" i="31"/>
  <c r="BY12" i="31"/>
  <c r="BZ12" i="31"/>
  <c r="CA12" i="31"/>
  <c r="CB12" i="31"/>
  <c r="CC12" i="31"/>
  <c r="CD12" i="31"/>
  <c r="CE12" i="31"/>
  <c r="CF12" i="31"/>
  <c r="CG12" i="31"/>
  <c r="CH12" i="31"/>
  <c r="CI12" i="31"/>
  <c r="CJ12" i="31"/>
  <c r="CK12" i="31"/>
  <c r="CL12" i="31"/>
  <c r="CM12" i="31"/>
  <c r="CN12" i="31"/>
  <c r="CO12" i="31"/>
  <c r="CP12" i="31"/>
  <c r="CQ12" i="31"/>
  <c r="CR12" i="31"/>
  <c r="CS12" i="31"/>
  <c r="CT12" i="31"/>
  <c r="CU12" i="31"/>
  <c r="CV12" i="31"/>
  <c r="CW12" i="31"/>
  <c r="CX12" i="31"/>
  <c r="CY12" i="31"/>
  <c r="CZ12" i="31"/>
  <c r="DA12" i="31"/>
  <c r="DB12" i="31"/>
  <c r="DC12" i="31"/>
  <c r="DD12" i="31"/>
  <c r="DE12" i="31"/>
  <c r="DF12" i="31"/>
  <c r="DG12" i="31"/>
  <c r="DH12" i="31"/>
  <c r="DI12" i="31"/>
  <c r="DI13" i="31" s="1"/>
  <c r="DJ12" i="31"/>
  <c r="DK12" i="31"/>
  <c r="DL12" i="31"/>
  <c r="DM12" i="31"/>
  <c r="DN12" i="31"/>
  <c r="DO12" i="31"/>
  <c r="DP12" i="31"/>
  <c r="DQ12" i="31"/>
  <c r="DR12" i="31"/>
  <c r="DS12" i="31"/>
  <c r="DT12" i="31"/>
  <c r="DT13" i="31" s="1"/>
  <c r="DU12" i="31"/>
  <c r="DV12" i="31"/>
  <c r="DW12" i="31"/>
  <c r="DX12" i="31"/>
  <c r="DY12" i="31"/>
  <c r="DZ12" i="31"/>
  <c r="EA12" i="31"/>
  <c r="EB12" i="31"/>
  <c r="EC12" i="31"/>
  <c r="ED12" i="31"/>
  <c r="EE12" i="31"/>
  <c r="EF12" i="31"/>
  <c r="EG12" i="31"/>
  <c r="EH12" i="31"/>
  <c r="EI12" i="31"/>
  <c r="EJ12" i="31"/>
  <c r="EK12" i="31"/>
  <c r="EL12" i="31"/>
  <c r="EM12" i="31"/>
  <c r="EN12" i="31"/>
  <c r="EO12" i="31"/>
  <c r="BV13" i="31"/>
  <c r="BW13" i="31"/>
  <c r="BX13" i="31"/>
  <c r="BY13" i="31"/>
  <c r="BZ13" i="31"/>
  <c r="CA13" i="31"/>
  <c r="CB13" i="31"/>
  <c r="CC13" i="31"/>
  <c r="CD13" i="31"/>
  <c r="CE13" i="31"/>
  <c r="CF13" i="31"/>
  <c r="BV18" i="31"/>
  <c r="BV22" i="4" s="1"/>
  <c r="BW18" i="31"/>
  <c r="BW22" i="4" s="1"/>
  <c r="BX18" i="31"/>
  <c r="BY18" i="31"/>
  <c r="BY22" i="4" s="1"/>
  <c r="BZ18" i="31"/>
  <c r="CA18" i="31"/>
  <c r="CB18" i="31"/>
  <c r="CB22" i="4" s="1"/>
  <c r="CC18" i="31"/>
  <c r="CD18" i="31"/>
  <c r="CE18" i="31"/>
  <c r="CE22" i="4" s="1"/>
  <c r="CF18" i="31"/>
  <c r="CG18" i="31"/>
  <c r="CH18" i="31"/>
  <c r="CH22" i="4" s="1"/>
  <c r="CI18" i="31"/>
  <c r="CI22" i="4" s="1"/>
  <c r="CJ18" i="31"/>
  <c r="CK18" i="31"/>
  <c r="CK22" i="4" s="1"/>
  <c r="CL18" i="31"/>
  <c r="CL22" i="4" s="1"/>
  <c r="CM18" i="31"/>
  <c r="CN18" i="31"/>
  <c r="CN22" i="4" s="1"/>
  <c r="CO18" i="31"/>
  <c r="CP18" i="31"/>
  <c r="CQ18" i="31"/>
  <c r="CQ22" i="4" s="1"/>
  <c r="CR18" i="31"/>
  <c r="CR22" i="4" s="1"/>
  <c r="CS18" i="31"/>
  <c r="CT18" i="31"/>
  <c r="CT22" i="4" s="1"/>
  <c r="CU18" i="31"/>
  <c r="CV18" i="31"/>
  <c r="CW18" i="31"/>
  <c r="CW22" i="4" s="1"/>
  <c r="CX18" i="31"/>
  <c r="CX22" i="4" s="1"/>
  <c r="CY18" i="31"/>
  <c r="CZ18" i="31"/>
  <c r="CZ22" i="4" s="1"/>
  <c r="DA18" i="31"/>
  <c r="DB18" i="31"/>
  <c r="DC18" i="31"/>
  <c r="DC22" i="4" s="1"/>
  <c r="DD18" i="31"/>
  <c r="DD22" i="4" s="1"/>
  <c r="DE18" i="31"/>
  <c r="DF18" i="31"/>
  <c r="DF22" i="4" s="1"/>
  <c r="DG18" i="31"/>
  <c r="DH18" i="31"/>
  <c r="DI18" i="31"/>
  <c r="DI22" i="4" s="1"/>
  <c r="DJ18" i="31"/>
  <c r="DJ22" i="4" s="1"/>
  <c r="DK18" i="31"/>
  <c r="DL18" i="31"/>
  <c r="DL22" i="4" s="1"/>
  <c r="DM18" i="31"/>
  <c r="DN18" i="31"/>
  <c r="DO18" i="31"/>
  <c r="DO22" i="4" s="1"/>
  <c r="DP18" i="31"/>
  <c r="DP22" i="4" s="1"/>
  <c r="DQ18" i="31"/>
  <c r="DR18" i="31"/>
  <c r="DR22" i="4" s="1"/>
  <c r="DS18" i="31"/>
  <c r="DS22" i="4" s="1"/>
  <c r="DT18" i="31"/>
  <c r="DU18" i="31"/>
  <c r="DU22" i="4" s="1"/>
  <c r="DV18" i="31"/>
  <c r="DW18" i="31"/>
  <c r="DX18" i="31"/>
  <c r="DX22" i="4" s="1"/>
  <c r="DY18" i="31"/>
  <c r="DZ18" i="31"/>
  <c r="EA18" i="31"/>
  <c r="EA22" i="4" s="1"/>
  <c r="EB18" i="31"/>
  <c r="EB22" i="4" s="1"/>
  <c r="EC18" i="31"/>
  <c r="ED18" i="31"/>
  <c r="ED22" i="4" s="1"/>
  <c r="EE18" i="31"/>
  <c r="EF18" i="31"/>
  <c r="EG18" i="31"/>
  <c r="EG22" i="4" s="1"/>
  <c r="EH18" i="31"/>
  <c r="EH22" i="4" s="1"/>
  <c r="EI18" i="31"/>
  <c r="EJ18" i="31"/>
  <c r="EJ22" i="4" s="1"/>
  <c r="EK18" i="31"/>
  <c r="EL18" i="31"/>
  <c r="EM18" i="31"/>
  <c r="EM22" i="4" s="1"/>
  <c r="EN18" i="31"/>
  <c r="EN22" i="4" s="1"/>
  <c r="EO18" i="31"/>
  <c r="BV25" i="31"/>
  <c r="BW25" i="31"/>
  <c r="BX25" i="31"/>
  <c r="BY25" i="31"/>
  <c r="BY26" i="31" s="1"/>
  <c r="BZ25" i="31"/>
  <c r="BZ26" i="31" s="1"/>
  <c r="CA25" i="31"/>
  <c r="CA26" i="31" s="1"/>
  <c r="CB25" i="31"/>
  <c r="CB26" i="31" s="1"/>
  <c r="CC25" i="31"/>
  <c r="CC26" i="31" s="1"/>
  <c r="CD25" i="31"/>
  <c r="CD26" i="31" s="1"/>
  <c r="CE25" i="31"/>
  <c r="CE26" i="31" s="1"/>
  <c r="CF25" i="31"/>
  <c r="CF26" i="31" s="1"/>
  <c r="CG25" i="31"/>
  <c r="CG26" i="31" s="1"/>
  <c r="CH25" i="31"/>
  <c r="CH26" i="31" s="1"/>
  <c r="CI25" i="31"/>
  <c r="CI26" i="31" s="1"/>
  <c r="CJ25" i="31"/>
  <c r="CJ26" i="31" s="1"/>
  <c r="CK25" i="31"/>
  <c r="CK26" i="31" s="1"/>
  <c r="CL25" i="31"/>
  <c r="CL26" i="31" s="1"/>
  <c r="CM25" i="31"/>
  <c r="CM26" i="31" s="1"/>
  <c r="CN25" i="31"/>
  <c r="CN26" i="31" s="1"/>
  <c r="CO25" i="31"/>
  <c r="CO26" i="31" s="1"/>
  <c r="CP25" i="31"/>
  <c r="CP26" i="31" s="1"/>
  <c r="CQ25" i="31"/>
  <c r="CQ26" i="31" s="1"/>
  <c r="CR25" i="31"/>
  <c r="CR26" i="31" s="1"/>
  <c r="CS25" i="31"/>
  <c r="CS26" i="31" s="1"/>
  <c r="CT25" i="31"/>
  <c r="CT26" i="31" s="1"/>
  <c r="CU25" i="31"/>
  <c r="CU26" i="31" s="1"/>
  <c r="CV25" i="31"/>
  <c r="CV26" i="31" s="1"/>
  <c r="CW25" i="31"/>
  <c r="CW26" i="31" s="1"/>
  <c r="CX25" i="31"/>
  <c r="CX26" i="31" s="1"/>
  <c r="CY25" i="31"/>
  <c r="CY26" i="31" s="1"/>
  <c r="CZ25" i="31"/>
  <c r="CZ26" i="31" s="1"/>
  <c r="DA25" i="31"/>
  <c r="DA26" i="31" s="1"/>
  <c r="DB25" i="31"/>
  <c r="DB26" i="31" s="1"/>
  <c r="DC25" i="31"/>
  <c r="DC26" i="31" s="1"/>
  <c r="DD25" i="31"/>
  <c r="DD26" i="31" s="1"/>
  <c r="DE25" i="31"/>
  <c r="DE26" i="31" s="1"/>
  <c r="DF25" i="31"/>
  <c r="DF26" i="31" s="1"/>
  <c r="DG25" i="31"/>
  <c r="DG26" i="31" s="1"/>
  <c r="DH25" i="31"/>
  <c r="DH26" i="31" s="1"/>
  <c r="DI25" i="31"/>
  <c r="DI26" i="31" s="1"/>
  <c r="DJ25" i="31"/>
  <c r="DJ26" i="31" s="1"/>
  <c r="DK25" i="31"/>
  <c r="DK26" i="31" s="1"/>
  <c r="DL25" i="31"/>
  <c r="DL26" i="31" s="1"/>
  <c r="DM25" i="31"/>
  <c r="DM26" i="31" s="1"/>
  <c r="DN25" i="31"/>
  <c r="DN26" i="31" s="1"/>
  <c r="DO25" i="31"/>
  <c r="DO26" i="31" s="1"/>
  <c r="DP25" i="31"/>
  <c r="DP26" i="31" s="1"/>
  <c r="DQ25" i="31"/>
  <c r="DQ26" i="31" s="1"/>
  <c r="DR25" i="31"/>
  <c r="DR26" i="31" s="1"/>
  <c r="DS25" i="31"/>
  <c r="DS26" i="31" s="1"/>
  <c r="DT25" i="31"/>
  <c r="DT26" i="31" s="1"/>
  <c r="DU25" i="31"/>
  <c r="DU26" i="31" s="1"/>
  <c r="DV25" i="31"/>
  <c r="DV26" i="31" s="1"/>
  <c r="DW25" i="31"/>
  <c r="DW26" i="31" s="1"/>
  <c r="DX25" i="31"/>
  <c r="DX26" i="31" s="1"/>
  <c r="DY25" i="31"/>
  <c r="DY26" i="31" s="1"/>
  <c r="DZ25" i="31"/>
  <c r="DZ26" i="31" s="1"/>
  <c r="EA25" i="31"/>
  <c r="EA26" i="31" s="1"/>
  <c r="EB25" i="31"/>
  <c r="EB26" i="31" s="1"/>
  <c r="EC25" i="31"/>
  <c r="EC26" i="31" s="1"/>
  <c r="ED25" i="31"/>
  <c r="ED26" i="31" s="1"/>
  <c r="EE25" i="31"/>
  <c r="EE26" i="31" s="1"/>
  <c r="EF25" i="31"/>
  <c r="EF26" i="31" s="1"/>
  <c r="EG25" i="31"/>
  <c r="EG26" i="31" s="1"/>
  <c r="EH25" i="31"/>
  <c r="EH26" i="31" s="1"/>
  <c r="EI25" i="31"/>
  <c r="EI26" i="31" s="1"/>
  <c r="EJ25" i="31"/>
  <c r="EJ26" i="31" s="1"/>
  <c r="EK25" i="31"/>
  <c r="EK26" i="31" s="1"/>
  <c r="EL25" i="31"/>
  <c r="EL26" i="31" s="1"/>
  <c r="EM25" i="31"/>
  <c r="EM26" i="31" s="1"/>
  <c r="EN25" i="31"/>
  <c r="EN26" i="31" s="1"/>
  <c r="EO25" i="31"/>
  <c r="EO26" i="31" s="1"/>
  <c r="BV26" i="31"/>
  <c r="BW26" i="31"/>
  <c r="BX26" i="31"/>
  <c r="BV3" i="2"/>
  <c r="BV4" i="2" s="1"/>
  <c r="BW3" i="2"/>
  <c r="BW4" i="2" s="1"/>
  <c r="BX3" i="2"/>
  <c r="BX4" i="2" s="1"/>
  <c r="BY3" i="2"/>
  <c r="BY4" i="2" s="1"/>
  <c r="BZ3" i="2"/>
  <c r="BZ4" i="2" s="1"/>
  <c r="CA3" i="2"/>
  <c r="CA4" i="2" s="1"/>
  <c r="CB3" i="2"/>
  <c r="CB4" i="2" s="1"/>
  <c r="CD3" i="2"/>
  <c r="CD4" i="2" s="1"/>
  <c r="CE3" i="2"/>
  <c r="CF3" i="2"/>
  <c r="CF4" i="2" s="1"/>
  <c r="CG3" i="2"/>
  <c r="CH3" i="2"/>
  <c r="CH4" i="2" s="1"/>
  <c r="CI3" i="2"/>
  <c r="CI4" i="2" s="1"/>
  <c r="CJ3" i="2"/>
  <c r="CJ21" i="2" s="1"/>
  <c r="CK3" i="2"/>
  <c r="CK21" i="2" s="1"/>
  <c r="CL3" i="2"/>
  <c r="CL21" i="2" s="1"/>
  <c r="CM3" i="2"/>
  <c r="CM4" i="2" s="1"/>
  <c r="CN3" i="2"/>
  <c r="CN21" i="2" s="1"/>
  <c r="CO3" i="2"/>
  <c r="CO4" i="2" s="1"/>
  <c r="CP3" i="2"/>
  <c r="CP21" i="2" s="1"/>
  <c r="CQ21" i="2"/>
  <c r="CR3" i="2"/>
  <c r="CR4" i="2" s="1"/>
  <c r="CS3" i="2"/>
  <c r="CS21" i="2" s="1"/>
  <c r="CT3" i="2"/>
  <c r="CT4" i="2" s="1"/>
  <c r="CU3" i="2"/>
  <c r="CU4" i="2" s="1"/>
  <c r="CV3" i="2"/>
  <c r="CV21" i="2" s="1"/>
  <c r="CW3" i="2"/>
  <c r="CW21" i="2" s="1"/>
  <c r="CX3" i="2"/>
  <c r="CX4" i="2" s="1"/>
  <c r="CY3" i="2"/>
  <c r="CY4" i="2" s="1"/>
  <c r="CZ3" i="2"/>
  <c r="CZ21" i="2" s="1"/>
  <c r="DA3" i="2"/>
  <c r="DA4" i="2" s="1"/>
  <c r="DB3" i="2"/>
  <c r="DB21" i="2" s="1"/>
  <c r="DC3" i="2"/>
  <c r="DC4" i="2" s="1"/>
  <c r="DD3" i="2"/>
  <c r="DD21" i="2" s="1"/>
  <c r="DE3" i="2"/>
  <c r="DE4" i="2" s="1"/>
  <c r="DF3" i="2"/>
  <c r="DF21" i="2" s="1"/>
  <c r="DG3" i="2"/>
  <c r="DG4" i="2" s="1"/>
  <c r="DH3" i="2"/>
  <c r="DH21" i="2" s="1"/>
  <c r="DI3" i="2"/>
  <c r="DJ3" i="2"/>
  <c r="DJ4" i="2" s="1"/>
  <c r="DK3" i="2"/>
  <c r="DK4" i="2" s="1"/>
  <c r="DL3" i="2"/>
  <c r="DL4" i="2" s="1"/>
  <c r="DM3" i="2"/>
  <c r="DN3" i="2"/>
  <c r="DN4" i="2" s="1"/>
  <c r="DO3" i="2"/>
  <c r="DP3" i="2"/>
  <c r="DP4" i="2" s="1"/>
  <c r="DQ3" i="2"/>
  <c r="DQ4" i="2" s="1"/>
  <c r="DR3" i="2"/>
  <c r="DR21" i="2" s="1"/>
  <c r="DS3" i="2"/>
  <c r="DT3" i="2"/>
  <c r="DT4" i="2" s="1"/>
  <c r="DU3" i="2"/>
  <c r="DV3" i="2"/>
  <c r="DW3" i="2"/>
  <c r="DW4" i="2" s="1"/>
  <c r="DX3" i="2"/>
  <c r="DX21" i="2" s="1"/>
  <c r="DY3" i="2"/>
  <c r="DZ3" i="2"/>
  <c r="DZ4" i="2" s="1"/>
  <c r="EA3" i="2"/>
  <c r="EA4" i="2" s="1"/>
  <c r="EB3" i="2"/>
  <c r="EB4" i="2" s="1"/>
  <c r="EC3" i="2"/>
  <c r="ED3" i="2"/>
  <c r="ED21" i="2" s="1"/>
  <c r="EE3" i="2"/>
  <c r="EF3" i="2"/>
  <c r="EF4" i="2" s="1"/>
  <c r="EG3" i="2"/>
  <c r="EG4" i="2" s="1"/>
  <c r="EH3" i="2"/>
  <c r="EH4" i="2" s="1"/>
  <c r="EI3" i="2"/>
  <c r="EI4" i="2" s="1"/>
  <c r="EJ3" i="2"/>
  <c r="EJ21" i="2" s="1"/>
  <c r="EK3" i="2"/>
  <c r="EK21" i="2" s="1"/>
  <c r="EL3" i="2"/>
  <c r="EM3" i="2"/>
  <c r="EM21" i="2" s="1"/>
  <c r="EN3" i="2"/>
  <c r="EN21" i="2" s="1"/>
  <c r="EO3" i="2"/>
  <c r="EO4" i="2" s="1"/>
  <c r="BV30" i="31"/>
  <c r="BV24" i="2" s="1"/>
  <c r="BW30" i="31"/>
  <c r="BW24" i="2" s="1"/>
  <c r="BX30" i="31"/>
  <c r="BX24" i="2" s="1"/>
  <c r="BY30" i="31"/>
  <c r="BY24" i="2" s="1"/>
  <c r="BZ24" i="2"/>
  <c r="CA24" i="2"/>
  <c r="CB30" i="31"/>
  <c r="CB24" i="2" s="1"/>
  <c r="CC30" i="31"/>
  <c r="CC24" i="2" s="1"/>
  <c r="CD30" i="31"/>
  <c r="CD24" i="2" s="1"/>
  <c r="CE30" i="31"/>
  <c r="CE24" i="2" s="1"/>
  <c r="CF30" i="31"/>
  <c r="CF24" i="2" s="1"/>
  <c r="CG30" i="31"/>
  <c r="CG24" i="2" s="1"/>
  <c r="CH30" i="31"/>
  <c r="CH24" i="2" s="1"/>
  <c r="CI30" i="31"/>
  <c r="CI24" i="2" s="1"/>
  <c r="CJ30" i="31"/>
  <c r="CJ24" i="2" s="1"/>
  <c r="CK24" i="2"/>
  <c r="CL30" i="31"/>
  <c r="CL24" i="2" s="1"/>
  <c r="CM30" i="31"/>
  <c r="CM24" i="2" s="1"/>
  <c r="CN30" i="31"/>
  <c r="CN24" i="2" s="1"/>
  <c r="CO30" i="31"/>
  <c r="CO24" i="2" s="1"/>
  <c r="CP30" i="31"/>
  <c r="CP24" i="2" s="1"/>
  <c r="CQ30" i="31"/>
  <c r="CQ24" i="2" s="1"/>
  <c r="CR30" i="31"/>
  <c r="CR24" i="2" s="1"/>
  <c r="CS30" i="31"/>
  <c r="CS24" i="2" s="1"/>
  <c r="CT30" i="31"/>
  <c r="CT24" i="2" s="1"/>
  <c r="CU24" i="2"/>
  <c r="CV24" i="2"/>
  <c r="CW24" i="2"/>
  <c r="CX30" i="31"/>
  <c r="CX24" i="2" s="1"/>
  <c r="CY30" i="31"/>
  <c r="CY24" i="2" s="1"/>
  <c r="CZ30" i="31"/>
  <c r="CZ24" i="2" s="1"/>
  <c r="DA24" i="2"/>
  <c r="DB24" i="2"/>
  <c r="DC24" i="2"/>
  <c r="DD30" i="31"/>
  <c r="DD24" i="2" s="1"/>
  <c r="DE30" i="31"/>
  <c r="DE24" i="2" s="1"/>
  <c r="DF30" i="31"/>
  <c r="DF24" i="2" s="1"/>
  <c r="DG30" i="31"/>
  <c r="DG24" i="2" s="1"/>
  <c r="DH30" i="31"/>
  <c r="DH24" i="2" s="1"/>
  <c r="DI24" i="2"/>
  <c r="DJ24" i="2"/>
  <c r="DK30" i="31"/>
  <c r="DK24" i="2" s="1"/>
  <c r="DL30" i="31"/>
  <c r="DL24" i="2" s="1"/>
  <c r="DM30" i="31"/>
  <c r="DM24" i="2" s="1"/>
  <c r="DN30" i="31"/>
  <c r="DN24" i="2" s="1"/>
  <c r="DO30" i="31"/>
  <c r="DO24" i="2" s="1"/>
  <c r="DP24" i="2"/>
  <c r="DQ24" i="2"/>
  <c r="DR30" i="31"/>
  <c r="DR24" i="2" s="1"/>
  <c r="DS30" i="31"/>
  <c r="DS24" i="2" s="1"/>
  <c r="DT30" i="31"/>
  <c r="DT24" i="2" s="1"/>
  <c r="DU30" i="31"/>
  <c r="DU24" i="2" s="1"/>
  <c r="DV30" i="31"/>
  <c r="DV24" i="2" s="1"/>
  <c r="DW30" i="31"/>
  <c r="DW24" i="2" s="1"/>
  <c r="DX30" i="31"/>
  <c r="DX24" i="2" s="1"/>
  <c r="DY30" i="31"/>
  <c r="DY24" i="2" s="1"/>
  <c r="DZ30" i="31"/>
  <c r="DZ24" i="2" s="1"/>
  <c r="EA30" i="31"/>
  <c r="EA24" i="2" s="1"/>
  <c r="EB30" i="31"/>
  <c r="EB24" i="2" s="1"/>
  <c r="EC30" i="31"/>
  <c r="EC24" i="2" s="1"/>
  <c r="ED24" i="2"/>
  <c r="EE24" i="2"/>
  <c r="EF24" i="2"/>
  <c r="EG30" i="31"/>
  <c r="EG24" i="2" s="1"/>
  <c r="EH30" i="31"/>
  <c r="EH24" i="2" s="1"/>
  <c r="EI30" i="31"/>
  <c r="EI24" i="2" s="1"/>
  <c r="EJ30" i="31"/>
  <c r="EJ24" i="2" s="1"/>
  <c r="EK24" i="2"/>
  <c r="EL24" i="2"/>
  <c r="EM30" i="31"/>
  <c r="EM24" i="2" s="1"/>
  <c r="EN30" i="31"/>
  <c r="EN24" i="2" s="1"/>
  <c r="EO30" i="31"/>
  <c r="EO24" i="2" s="1"/>
  <c r="BV31" i="31"/>
  <c r="BV23" i="2" s="1"/>
  <c r="BW31" i="31"/>
  <c r="BW23" i="2" s="1"/>
  <c r="BX31" i="31"/>
  <c r="BX23" i="2" s="1"/>
  <c r="BY31" i="31"/>
  <c r="BY23" i="2" s="1"/>
  <c r="BZ23" i="2"/>
  <c r="CA23" i="2"/>
  <c r="CB31" i="31"/>
  <c r="CB23" i="2" s="1"/>
  <c r="CC31" i="31"/>
  <c r="CC23" i="2" s="1"/>
  <c r="CD31" i="31"/>
  <c r="CD23" i="2" s="1"/>
  <c r="CE31" i="31"/>
  <c r="CE23" i="2" s="1"/>
  <c r="CF31" i="31"/>
  <c r="CF23" i="2" s="1"/>
  <c r="CG31" i="31"/>
  <c r="CG23" i="2" s="1"/>
  <c r="CH23" i="2"/>
  <c r="CI31" i="31"/>
  <c r="CI23" i="2" s="1"/>
  <c r="CJ31" i="31"/>
  <c r="CJ23" i="2" s="1"/>
  <c r="CK31" i="31"/>
  <c r="CK23" i="2" s="1"/>
  <c r="CL31" i="31"/>
  <c r="CL23" i="2" s="1"/>
  <c r="CM31" i="31"/>
  <c r="CM23" i="2" s="1"/>
  <c r="CN31" i="31"/>
  <c r="CN23" i="2" s="1"/>
  <c r="CO31" i="31"/>
  <c r="CO23" i="2" s="1"/>
  <c r="CP31" i="31"/>
  <c r="CP23" i="2" s="1"/>
  <c r="CQ31" i="31"/>
  <c r="CQ23" i="2" s="1"/>
  <c r="CR31" i="31"/>
  <c r="CR23" i="2" s="1"/>
  <c r="CS31" i="31"/>
  <c r="CS23" i="2" s="1"/>
  <c r="CT31" i="31"/>
  <c r="CT23" i="2" s="1"/>
  <c r="CU23" i="2"/>
  <c r="CV23" i="2"/>
  <c r="CW23" i="2"/>
  <c r="CX31" i="31"/>
  <c r="CX23" i="2" s="1"/>
  <c r="CY31" i="31"/>
  <c r="CY23" i="2" s="1"/>
  <c r="CZ31" i="31"/>
  <c r="CZ23" i="2" s="1"/>
  <c r="DA31" i="31"/>
  <c r="DA23" i="2" s="1"/>
  <c r="DB23" i="2"/>
  <c r="DC23" i="2"/>
  <c r="DD31" i="31"/>
  <c r="DD23" i="2" s="1"/>
  <c r="DE31" i="31"/>
  <c r="DE23" i="2" s="1"/>
  <c r="DF31" i="31"/>
  <c r="DF23" i="2" s="1"/>
  <c r="DG31" i="31"/>
  <c r="DG23" i="2" s="1"/>
  <c r="DH31" i="31"/>
  <c r="DH23" i="2" s="1"/>
  <c r="DI31" i="31"/>
  <c r="DI23" i="2" s="1"/>
  <c r="DJ23" i="2"/>
  <c r="DK31" i="31"/>
  <c r="DK23" i="2" s="1"/>
  <c r="DL31" i="31"/>
  <c r="DL23" i="2" s="1"/>
  <c r="DM31" i="31"/>
  <c r="DM23" i="2" s="1"/>
  <c r="DN31" i="31"/>
  <c r="DN23" i="2" s="1"/>
  <c r="DO31" i="31"/>
  <c r="DO23" i="2" s="1"/>
  <c r="DP23" i="2"/>
  <c r="DQ23" i="2"/>
  <c r="DR31" i="31"/>
  <c r="DR23" i="2" s="1"/>
  <c r="DS31" i="31"/>
  <c r="DS23" i="2" s="1"/>
  <c r="DT31" i="31"/>
  <c r="DT23" i="2" s="1"/>
  <c r="DU31" i="31"/>
  <c r="DU23" i="2" s="1"/>
  <c r="DV31" i="31"/>
  <c r="DV23" i="2" s="1"/>
  <c r="DW23" i="2"/>
  <c r="DX31" i="31"/>
  <c r="DX23" i="2" s="1"/>
  <c r="DY31" i="31"/>
  <c r="DY23" i="2" s="1"/>
  <c r="DZ31" i="31"/>
  <c r="DZ23" i="2" s="1"/>
  <c r="EA31" i="31"/>
  <c r="EA23" i="2" s="1"/>
  <c r="EB31" i="31"/>
  <c r="EB23" i="2" s="1"/>
  <c r="EC31" i="31"/>
  <c r="EC23" i="2" s="1"/>
  <c r="ED23" i="2"/>
  <c r="EE23" i="2"/>
  <c r="EF23" i="2"/>
  <c r="EG31" i="31"/>
  <c r="EG23" i="2" s="1"/>
  <c r="EH31" i="31"/>
  <c r="EH23" i="2" s="1"/>
  <c r="EI31" i="31"/>
  <c r="EI23" i="2" s="1"/>
  <c r="EJ31" i="31"/>
  <c r="EJ23" i="2" s="1"/>
  <c r="EK23" i="2"/>
  <c r="EL23" i="2"/>
  <c r="EM31" i="31"/>
  <c r="EM23" i="2" s="1"/>
  <c r="EN31" i="31"/>
  <c r="EN23" i="2" s="1"/>
  <c r="EO31" i="31"/>
  <c r="EO23" i="2" s="1"/>
  <c r="BV32" i="31"/>
  <c r="BW32" i="31"/>
  <c r="BX32" i="31"/>
  <c r="BY32" i="31"/>
  <c r="BZ32" i="31"/>
  <c r="CA32" i="31"/>
  <c r="CB32" i="31"/>
  <c r="CC32" i="31"/>
  <c r="CD32" i="31"/>
  <c r="CE32" i="31"/>
  <c r="CF32" i="31"/>
  <c r="CG32" i="31"/>
  <c r="CH32" i="31"/>
  <c r="CI32" i="31"/>
  <c r="CJ32" i="31"/>
  <c r="CK32" i="31"/>
  <c r="CL32" i="31"/>
  <c r="CM32" i="31"/>
  <c r="CN32" i="31"/>
  <c r="CO32" i="31"/>
  <c r="CP32" i="31"/>
  <c r="CQ32" i="31"/>
  <c r="CR32" i="31"/>
  <c r="CS32" i="31"/>
  <c r="CT32" i="31"/>
  <c r="CU32" i="31"/>
  <c r="CV32" i="31"/>
  <c r="CW32" i="31"/>
  <c r="CX32" i="31"/>
  <c r="CY32" i="31"/>
  <c r="CZ32" i="31"/>
  <c r="DA32" i="31"/>
  <c r="DB32" i="31"/>
  <c r="DC32" i="31"/>
  <c r="DD32" i="31"/>
  <c r="DE32" i="31"/>
  <c r="DF32" i="31"/>
  <c r="DG32" i="31"/>
  <c r="DH32" i="31"/>
  <c r="DI32" i="31"/>
  <c r="DJ32" i="31"/>
  <c r="DK32" i="31"/>
  <c r="DL32" i="31"/>
  <c r="DM32" i="31"/>
  <c r="DN32" i="31"/>
  <c r="DO32" i="31"/>
  <c r="DP32" i="31"/>
  <c r="DQ32" i="31"/>
  <c r="DR32" i="31"/>
  <c r="DS32" i="31"/>
  <c r="DT32" i="31"/>
  <c r="DU32" i="31"/>
  <c r="DV32" i="31"/>
  <c r="DW32" i="31"/>
  <c r="DX32" i="31"/>
  <c r="DY32" i="31"/>
  <c r="DZ32" i="31"/>
  <c r="EA32" i="31"/>
  <c r="EB32" i="31"/>
  <c r="EC32" i="31"/>
  <c r="ED32" i="31"/>
  <c r="EE32" i="31"/>
  <c r="EF32" i="31"/>
  <c r="EG32" i="31"/>
  <c r="EH32" i="31"/>
  <c r="EI32" i="31"/>
  <c r="EJ32" i="31"/>
  <c r="EK32" i="31"/>
  <c r="EL32" i="31"/>
  <c r="EM32" i="31"/>
  <c r="EN32" i="31"/>
  <c r="EO32" i="31"/>
  <c r="BV33" i="31"/>
  <c r="BW33" i="31"/>
  <c r="BX33" i="31"/>
  <c r="BY33" i="31"/>
  <c r="BZ33" i="31"/>
  <c r="CA33" i="31"/>
  <c r="CB33" i="31"/>
  <c r="CC33" i="31"/>
  <c r="CD33" i="31"/>
  <c r="CE33" i="31"/>
  <c r="CF33" i="31"/>
  <c r="CG33" i="31"/>
  <c r="CH33" i="31"/>
  <c r="CI33" i="31"/>
  <c r="CJ33" i="31"/>
  <c r="CK33" i="31"/>
  <c r="CL33" i="31"/>
  <c r="CM33" i="31"/>
  <c r="CN33" i="31"/>
  <c r="CO33" i="31"/>
  <c r="CP33" i="31"/>
  <c r="CQ33" i="31"/>
  <c r="CR33" i="31"/>
  <c r="CS33" i="31"/>
  <c r="CT33" i="31"/>
  <c r="CU33" i="31"/>
  <c r="CV33" i="31"/>
  <c r="CW33" i="31"/>
  <c r="CX33" i="31"/>
  <c r="CY33" i="31"/>
  <c r="CZ33" i="31"/>
  <c r="DA33" i="31"/>
  <c r="DB33" i="31"/>
  <c r="DC33" i="31"/>
  <c r="DD33" i="31"/>
  <c r="DE33" i="31"/>
  <c r="DF33" i="31"/>
  <c r="DG33" i="31"/>
  <c r="DH33" i="31"/>
  <c r="DI33" i="31"/>
  <c r="DJ33" i="31"/>
  <c r="DK33" i="31"/>
  <c r="DL33" i="31"/>
  <c r="DM33" i="31"/>
  <c r="DN33" i="31"/>
  <c r="DO33" i="31"/>
  <c r="DP33" i="31"/>
  <c r="DQ33" i="31"/>
  <c r="DR33" i="31"/>
  <c r="DS33" i="31"/>
  <c r="DT33" i="31"/>
  <c r="DU33" i="31"/>
  <c r="DV33" i="31"/>
  <c r="DW33" i="31"/>
  <c r="DX33" i="31"/>
  <c r="DY33" i="31"/>
  <c r="DZ33" i="31"/>
  <c r="EA33" i="31"/>
  <c r="EB33" i="31"/>
  <c r="EC33" i="31"/>
  <c r="ED33" i="31"/>
  <c r="EE33" i="31"/>
  <c r="EF33" i="31"/>
  <c r="EG33" i="31"/>
  <c r="EH33" i="31"/>
  <c r="EI33" i="31"/>
  <c r="EJ33" i="31"/>
  <c r="EK33" i="31"/>
  <c r="EL33" i="31"/>
  <c r="EM33" i="31"/>
  <c r="EN33" i="31"/>
  <c r="EO33" i="31"/>
  <c r="BV28" i="31"/>
  <c r="BW28" i="31"/>
  <c r="BY45" i="31"/>
  <c r="BY28" i="31" s="1"/>
  <c r="BZ45" i="31"/>
  <c r="BZ28" i="31" s="1"/>
  <c r="CA45" i="31"/>
  <c r="CA28" i="31" s="1"/>
  <c r="CB45" i="31"/>
  <c r="CB28" i="31" s="1"/>
  <c r="CC45" i="31"/>
  <c r="CC28" i="31" s="1"/>
  <c r="CD45" i="31"/>
  <c r="CD28" i="31" s="1"/>
  <c r="CE28" i="31"/>
  <c r="CG45" i="31"/>
  <c r="CG28" i="31" s="1"/>
  <c r="CH45" i="31"/>
  <c r="CI45" i="31"/>
  <c r="CI28" i="31" s="1"/>
  <c r="CJ45" i="31"/>
  <c r="CJ28" i="31" s="1"/>
  <c r="CK45" i="31"/>
  <c r="CK28" i="31" s="1"/>
  <c r="CL45" i="31"/>
  <c r="CL28" i="31" s="1"/>
  <c r="CM45" i="31"/>
  <c r="CM28" i="31" s="1"/>
  <c r="CN28" i="31"/>
  <c r="CO45" i="31"/>
  <c r="CO28" i="31" s="1"/>
  <c r="CP45" i="31"/>
  <c r="CP28" i="31" s="1"/>
  <c r="CQ45" i="31"/>
  <c r="CQ28" i="31" s="1"/>
  <c r="CR45" i="31"/>
  <c r="CR28" i="31" s="1"/>
  <c r="CS45" i="31"/>
  <c r="CS28" i="31" s="1"/>
  <c r="CT45" i="31"/>
  <c r="CT28" i="31" s="1"/>
  <c r="CU45" i="31"/>
  <c r="CU28" i="31" s="1"/>
  <c r="CV45" i="31"/>
  <c r="CV28" i="31" s="1"/>
  <c r="CW45" i="31"/>
  <c r="CW28" i="31" s="1"/>
  <c r="CX45" i="31"/>
  <c r="CX28" i="31" s="1"/>
  <c r="CY45" i="31"/>
  <c r="CY28" i="31" s="1"/>
  <c r="CZ45" i="31"/>
  <c r="CZ28" i="31" s="1"/>
  <c r="DA45" i="31"/>
  <c r="DA28" i="31" s="1"/>
  <c r="DB45" i="31"/>
  <c r="DB28" i="31" s="1"/>
  <c r="DC45" i="31"/>
  <c r="DC28" i="31" s="1"/>
  <c r="DD28" i="31"/>
  <c r="DE28" i="31"/>
  <c r="DF28" i="31"/>
  <c r="DH45" i="31"/>
  <c r="DH28" i="31" s="1"/>
  <c r="DI45" i="31"/>
  <c r="DI28" i="31" s="1"/>
  <c r="DJ45" i="31"/>
  <c r="DJ28" i="31" s="1"/>
  <c r="DK45" i="31"/>
  <c r="DK28" i="31" s="1"/>
  <c r="DL45" i="31"/>
  <c r="DL28" i="31" s="1"/>
  <c r="DM45" i="31"/>
  <c r="DM28" i="31" s="1"/>
  <c r="DN45" i="31"/>
  <c r="DN28" i="31" s="1"/>
  <c r="DO45" i="31"/>
  <c r="DO28" i="31" s="1"/>
  <c r="DP45" i="31"/>
  <c r="DQ45" i="31"/>
  <c r="DQ28" i="31" s="1"/>
  <c r="DR45" i="31"/>
  <c r="DR28" i="31" s="1"/>
  <c r="DS45" i="31"/>
  <c r="DS28" i="31" s="1"/>
  <c r="DT45" i="31"/>
  <c r="DT28" i="31" s="1"/>
  <c r="DU45" i="31"/>
  <c r="DU28" i="31" s="1"/>
  <c r="DV45" i="31"/>
  <c r="DV28" i="31" s="1"/>
  <c r="DW45" i="31"/>
  <c r="DW28" i="31" s="1"/>
  <c r="DX45" i="31"/>
  <c r="DX28" i="31" s="1"/>
  <c r="DY45" i="31"/>
  <c r="DY28" i="31" s="1"/>
  <c r="DZ45" i="31"/>
  <c r="DZ28" i="31" s="1"/>
  <c r="EA45" i="31"/>
  <c r="EA28" i="31" s="1"/>
  <c r="EB45" i="31"/>
  <c r="EB28" i="31" s="1"/>
  <c r="EC45" i="31"/>
  <c r="EC28" i="31" s="1"/>
  <c r="ED45" i="31"/>
  <c r="ED28" i="31" s="1"/>
  <c r="EE45" i="31"/>
  <c r="EE28" i="31" s="1"/>
  <c r="EF45" i="31"/>
  <c r="EG45" i="31"/>
  <c r="EG28" i="31" s="1"/>
  <c r="EH45" i="31"/>
  <c r="EH28" i="31" s="1"/>
  <c r="EI45" i="31"/>
  <c r="EI28" i="31" s="1"/>
  <c r="EJ45" i="31"/>
  <c r="EJ28" i="31" s="1"/>
  <c r="EK45" i="31"/>
  <c r="EK28" i="31" s="1"/>
  <c r="EL45" i="31"/>
  <c r="EL28" i="31" s="1"/>
  <c r="EM45" i="31"/>
  <c r="EM28" i="31" s="1"/>
  <c r="EN45" i="31"/>
  <c r="EN28" i="31" s="1"/>
  <c r="EO45" i="31"/>
  <c r="EO28" i="31" s="1"/>
  <c r="BV51" i="31"/>
  <c r="BW51" i="31"/>
  <c r="BX51" i="31"/>
  <c r="BY51" i="31"/>
  <c r="BZ51" i="31"/>
  <c r="CA51" i="31"/>
  <c r="CB51" i="31"/>
  <c r="CC51" i="31"/>
  <c r="CD51" i="31"/>
  <c r="CE51" i="31"/>
  <c r="CF51" i="31"/>
  <c r="CG51" i="31"/>
  <c r="CH51" i="31"/>
  <c r="CK51" i="31"/>
  <c r="CL51" i="31"/>
  <c r="CM51" i="31"/>
  <c r="CN51" i="31"/>
  <c r="CO51" i="31"/>
  <c r="CP51" i="31"/>
  <c r="CQ51" i="31"/>
  <c r="CR51" i="31"/>
  <c r="CS51" i="31"/>
  <c r="CT51" i="31"/>
  <c r="CU51" i="31"/>
  <c r="CV51" i="31"/>
  <c r="CW51" i="31"/>
  <c r="CX51" i="31"/>
  <c r="CY51" i="31"/>
  <c r="CZ51" i="31"/>
  <c r="DA51" i="31"/>
  <c r="DB51" i="31"/>
  <c r="DC51" i="31"/>
  <c r="DD51" i="31"/>
  <c r="DE51" i="31"/>
  <c r="DF51" i="31"/>
  <c r="DG51" i="31"/>
  <c r="DH51" i="31"/>
  <c r="DI51" i="31"/>
  <c r="DJ51" i="31"/>
  <c r="DK51" i="31"/>
  <c r="DL51" i="31"/>
  <c r="DM51" i="31"/>
  <c r="DN51" i="31"/>
  <c r="DO51" i="31"/>
  <c r="DP51" i="31"/>
  <c r="DQ51" i="31"/>
  <c r="DR51" i="31"/>
  <c r="DS51" i="31"/>
  <c r="DT51" i="31"/>
  <c r="DU51" i="31"/>
  <c r="DV51" i="31"/>
  <c r="DW51" i="31"/>
  <c r="DY51" i="31"/>
  <c r="DZ51" i="31"/>
  <c r="EA51" i="31"/>
  <c r="EB51" i="31"/>
  <c r="EC51" i="31"/>
  <c r="ED51" i="31"/>
  <c r="EF51" i="31"/>
  <c r="EG51" i="31"/>
  <c r="EH51" i="31"/>
  <c r="EI51" i="31"/>
  <c r="EJ51" i="31"/>
  <c r="EK51" i="31"/>
  <c r="EL51" i="31"/>
  <c r="EM51" i="31"/>
  <c r="EO51" i="31"/>
  <c r="BV74" i="31"/>
  <c r="BW74" i="31"/>
  <c r="BX74" i="31"/>
  <c r="BY74" i="31"/>
  <c r="BZ74" i="31"/>
  <c r="CA74" i="31"/>
  <c r="CB74" i="31"/>
  <c r="CC74" i="31"/>
  <c r="CD74" i="31"/>
  <c r="CE74" i="31"/>
  <c r="CF74" i="31"/>
  <c r="CG74" i="31"/>
  <c r="CH74" i="31"/>
  <c r="CI74" i="31"/>
  <c r="CJ74" i="31"/>
  <c r="CK74" i="31"/>
  <c r="CL74" i="31"/>
  <c r="CM74" i="31"/>
  <c r="CN74" i="31"/>
  <c r="CO74" i="31"/>
  <c r="CP74" i="31"/>
  <c r="CQ74" i="31"/>
  <c r="CR74" i="31"/>
  <c r="CS74" i="31"/>
  <c r="CT74" i="31"/>
  <c r="CU74" i="31"/>
  <c r="CV74" i="31"/>
  <c r="CW74" i="31"/>
  <c r="CX74" i="31"/>
  <c r="CY74" i="31"/>
  <c r="CZ74" i="31"/>
  <c r="DA74" i="31"/>
  <c r="DB74" i="31"/>
  <c r="DC74" i="31"/>
  <c r="DE74" i="31"/>
  <c r="DF74" i="31"/>
  <c r="DG74" i="31"/>
  <c r="DH74" i="31"/>
  <c r="DI74" i="31"/>
  <c r="DJ74" i="31"/>
  <c r="DK74" i="31"/>
  <c r="DL74" i="31"/>
  <c r="DM74" i="31"/>
  <c r="DO74" i="31"/>
  <c r="DP74" i="31"/>
  <c r="DQ74" i="31"/>
  <c r="DR74" i="31"/>
  <c r="DS74" i="31"/>
  <c r="DT74" i="31"/>
  <c r="DU74" i="31"/>
  <c r="DV74" i="31"/>
  <c r="DW74" i="31"/>
  <c r="DX74" i="31"/>
  <c r="DY74" i="31"/>
  <c r="DZ74" i="31"/>
  <c r="EA74" i="31"/>
  <c r="EB74" i="31"/>
  <c r="EC74" i="31"/>
  <c r="ED74" i="31"/>
  <c r="EE74" i="31"/>
  <c r="EF74" i="31"/>
  <c r="EG74" i="31"/>
  <c r="EH74" i="31"/>
  <c r="EI74" i="31"/>
  <c r="EJ74" i="31"/>
  <c r="EK74" i="31"/>
  <c r="EL74" i="31"/>
  <c r="EM74" i="31"/>
  <c r="EN74" i="31"/>
  <c r="EO74" i="31"/>
  <c r="C7" i="31"/>
  <c r="D7" i="31"/>
  <c r="E7" i="31"/>
  <c r="F7" i="31"/>
  <c r="G7" i="31"/>
  <c r="H7" i="31"/>
  <c r="I7" i="31"/>
  <c r="J7" i="31"/>
  <c r="K7" i="31"/>
  <c r="L7" i="31"/>
  <c r="M7" i="31"/>
  <c r="N7" i="31"/>
  <c r="O7" i="31"/>
  <c r="P7" i="31"/>
  <c r="Q7" i="31"/>
  <c r="R7" i="31"/>
  <c r="S7" i="31"/>
  <c r="T7" i="31"/>
  <c r="U7" i="31"/>
  <c r="V7" i="31"/>
  <c r="W7" i="31"/>
  <c r="X7" i="31"/>
  <c r="Y7" i="31"/>
  <c r="Z7" i="31"/>
  <c r="AA7" i="31"/>
  <c r="AB7" i="31"/>
  <c r="AC7" i="31"/>
  <c r="AD7" i="31"/>
  <c r="AE7" i="31"/>
  <c r="AF7" i="31"/>
  <c r="AG7" i="31"/>
  <c r="AH7" i="31"/>
  <c r="AI7" i="31"/>
  <c r="AJ7" i="31"/>
  <c r="AK7" i="31"/>
  <c r="AL7" i="31"/>
  <c r="AM7" i="31"/>
  <c r="AN7" i="31"/>
  <c r="AO7" i="31"/>
  <c r="AP7" i="31"/>
  <c r="AQ7" i="31"/>
  <c r="AR7" i="31"/>
  <c r="AS7" i="31"/>
  <c r="AT7" i="31"/>
  <c r="AU7" i="31"/>
  <c r="AV7" i="31"/>
  <c r="AW7" i="31"/>
  <c r="AX7" i="31"/>
  <c r="AY7" i="31"/>
  <c r="AZ7" i="31"/>
  <c r="BA7" i="31"/>
  <c r="BB7" i="31"/>
  <c r="BC7" i="31"/>
  <c r="BD7" i="31"/>
  <c r="BE7" i="31"/>
  <c r="BF7" i="31"/>
  <c r="BG7" i="31"/>
  <c r="BH7" i="31"/>
  <c r="BI7" i="31"/>
  <c r="BJ7" i="31"/>
  <c r="BK7" i="31"/>
  <c r="BL7" i="31"/>
  <c r="BM7" i="31"/>
  <c r="BO7" i="31"/>
  <c r="BP7" i="31"/>
  <c r="BQ7" i="31"/>
  <c r="BR7" i="31"/>
  <c r="BS7" i="31"/>
  <c r="BT7" i="31"/>
  <c r="BU7" i="31"/>
  <c r="C8" i="31"/>
  <c r="C11" i="4" s="1"/>
  <c r="D8" i="31"/>
  <c r="D11" i="4" s="1"/>
  <c r="E8" i="31"/>
  <c r="E11" i="4" s="1"/>
  <c r="F8" i="31"/>
  <c r="F11" i="4" s="1"/>
  <c r="G8" i="31"/>
  <c r="G11" i="4" s="1"/>
  <c r="H8" i="31"/>
  <c r="H11" i="4" s="1"/>
  <c r="I8" i="31"/>
  <c r="I11" i="4" s="1"/>
  <c r="J8" i="31"/>
  <c r="J11" i="4" s="1"/>
  <c r="K8" i="31"/>
  <c r="K11" i="4" s="1"/>
  <c r="L8" i="31"/>
  <c r="L11" i="4" s="1"/>
  <c r="M8" i="31"/>
  <c r="M11" i="4" s="1"/>
  <c r="N8" i="31"/>
  <c r="N11" i="4" s="1"/>
  <c r="O8" i="31"/>
  <c r="O11" i="4" s="1"/>
  <c r="P8" i="31"/>
  <c r="P11" i="4" s="1"/>
  <c r="Q8" i="31"/>
  <c r="Q11" i="4" s="1"/>
  <c r="R8" i="31"/>
  <c r="S8" i="31"/>
  <c r="S11" i="4" s="1"/>
  <c r="T8" i="31"/>
  <c r="T11" i="4" s="1"/>
  <c r="U8" i="31"/>
  <c r="U11" i="4" s="1"/>
  <c r="V8" i="31"/>
  <c r="V11" i="4" s="1"/>
  <c r="W8" i="31"/>
  <c r="W11" i="4" s="1"/>
  <c r="X8" i="31"/>
  <c r="X11" i="4" s="1"/>
  <c r="Y8" i="31"/>
  <c r="Y11" i="4" s="1"/>
  <c r="Z8" i="31"/>
  <c r="Z11" i="4" s="1"/>
  <c r="AA8" i="31"/>
  <c r="AA11" i="4" s="1"/>
  <c r="AB8" i="31"/>
  <c r="AB11" i="4" s="1"/>
  <c r="AC8" i="31"/>
  <c r="AC11" i="4" s="1"/>
  <c r="AD8" i="31"/>
  <c r="AD11" i="4" s="1"/>
  <c r="AE8" i="31"/>
  <c r="AE11" i="4" s="1"/>
  <c r="AF8" i="31"/>
  <c r="AG8" i="31"/>
  <c r="AG11" i="4" s="1"/>
  <c r="AH8" i="31"/>
  <c r="AH11" i="4" s="1"/>
  <c r="AI8" i="31"/>
  <c r="AI11" i="4" s="1"/>
  <c r="AJ8" i="31"/>
  <c r="AJ11" i="4" s="1"/>
  <c r="AK8" i="31"/>
  <c r="AK11" i="4" s="1"/>
  <c r="AL8" i="31"/>
  <c r="AL11" i="4" s="1"/>
  <c r="AM8" i="31"/>
  <c r="AM11" i="4" s="1"/>
  <c r="AN8" i="31"/>
  <c r="AN11" i="4" s="1"/>
  <c r="AO8" i="31"/>
  <c r="AP8" i="31"/>
  <c r="AP11" i="4" s="1"/>
  <c r="AQ8" i="31"/>
  <c r="AQ11" i="4" s="1"/>
  <c r="AR8" i="31"/>
  <c r="AR11" i="4" s="1"/>
  <c r="AS8" i="31"/>
  <c r="AT8" i="31"/>
  <c r="AU8" i="31"/>
  <c r="AU11" i="4" s="1"/>
  <c r="AV8" i="31"/>
  <c r="AV11" i="4" s="1"/>
  <c r="AW8" i="31"/>
  <c r="AW11" i="4" s="1"/>
  <c r="AX8" i="31"/>
  <c r="AX11" i="4" s="1"/>
  <c r="AY8" i="31"/>
  <c r="AY11" i="4" s="1"/>
  <c r="AZ8" i="31"/>
  <c r="AZ11" i="4" s="1"/>
  <c r="BA8" i="31"/>
  <c r="BA11" i="4" s="1"/>
  <c r="BB8" i="31"/>
  <c r="BB11" i="4" s="1"/>
  <c r="BC11" i="4"/>
  <c r="BD8" i="31"/>
  <c r="BD11" i="4" s="1"/>
  <c r="BE8" i="31"/>
  <c r="BE11" i="4" s="1"/>
  <c r="BF8" i="31"/>
  <c r="BF11" i="4" s="1"/>
  <c r="BG11" i="4"/>
  <c r="BH8" i="31"/>
  <c r="BH11" i="4" s="1"/>
  <c r="BI8" i="31"/>
  <c r="BI11" i="4" s="1"/>
  <c r="BJ8" i="31"/>
  <c r="BK8" i="31"/>
  <c r="BK11" i="4" s="1"/>
  <c r="BL8" i="31"/>
  <c r="BM8" i="31"/>
  <c r="BM11" i="4" s="1"/>
  <c r="BN8" i="31"/>
  <c r="BN11" i="4" s="1"/>
  <c r="BO8" i="31"/>
  <c r="BO11" i="4" s="1"/>
  <c r="BP8" i="31"/>
  <c r="BP11" i="4" s="1"/>
  <c r="BQ8" i="31"/>
  <c r="BQ11" i="4" s="1"/>
  <c r="BR8" i="31"/>
  <c r="BR11" i="4" s="1"/>
  <c r="BS8" i="31"/>
  <c r="BS11" i="4" s="1"/>
  <c r="BT8" i="31"/>
  <c r="BU8" i="31"/>
  <c r="BU11" i="4" s="1"/>
  <c r="D10" i="31"/>
  <c r="E10" i="31"/>
  <c r="H10" i="31"/>
  <c r="I10" i="31"/>
  <c r="J10" i="31"/>
  <c r="K10" i="31"/>
  <c r="L10" i="31"/>
  <c r="M10" i="31"/>
  <c r="Q10" i="31"/>
  <c r="R10" i="31"/>
  <c r="S10" i="31"/>
  <c r="W10" i="31"/>
  <c r="X10" i="31"/>
  <c r="Z10" i="31"/>
  <c r="AA10" i="31"/>
  <c r="AB10" i="31"/>
  <c r="AD10" i="31"/>
  <c r="AE10" i="31"/>
  <c r="AF10" i="31"/>
  <c r="AG10" i="31"/>
  <c r="AH10" i="31"/>
  <c r="AL10" i="31"/>
  <c r="AM10" i="31"/>
  <c r="AN10" i="31"/>
  <c r="AO10" i="31"/>
  <c r="AP10" i="31"/>
  <c r="AR10" i="31"/>
  <c r="AS10" i="31"/>
  <c r="AT10" i="31"/>
  <c r="AU10" i="31"/>
  <c r="AV10" i="31"/>
  <c r="AW10" i="31"/>
  <c r="AZ10" i="31"/>
  <c r="BA10" i="31"/>
  <c r="BB10" i="31"/>
  <c r="BG10" i="31"/>
  <c r="BI10" i="31"/>
  <c r="BJ10" i="31"/>
  <c r="IG13" i="4"/>
  <c r="BO10" i="31"/>
  <c r="BQ10" i="31"/>
  <c r="BR10" i="31"/>
  <c r="IL13" i="4"/>
  <c r="IM13" i="4"/>
  <c r="BU10" i="31"/>
  <c r="C11" i="31"/>
  <c r="E11" i="31"/>
  <c r="F11" i="31"/>
  <c r="G11" i="31"/>
  <c r="H11" i="31"/>
  <c r="I11" i="31"/>
  <c r="J11" i="31"/>
  <c r="K11" i="31"/>
  <c r="L11" i="31"/>
  <c r="M11" i="31"/>
  <c r="N11" i="31"/>
  <c r="O11" i="31"/>
  <c r="P11" i="31"/>
  <c r="Q11" i="31"/>
  <c r="R11" i="31"/>
  <c r="S11" i="31"/>
  <c r="T11" i="31"/>
  <c r="U11" i="31"/>
  <c r="V11" i="31"/>
  <c r="W11" i="31"/>
  <c r="X11" i="31"/>
  <c r="Y11" i="31"/>
  <c r="Z11" i="31"/>
  <c r="AA11" i="31"/>
  <c r="AB11" i="31"/>
  <c r="AC11" i="31"/>
  <c r="AD11" i="31"/>
  <c r="AE11" i="31"/>
  <c r="AF11" i="31"/>
  <c r="AG11" i="31"/>
  <c r="AH11" i="31"/>
  <c r="AI11" i="31"/>
  <c r="AJ11" i="31"/>
  <c r="AK11" i="31"/>
  <c r="AL11" i="31"/>
  <c r="AM11" i="31"/>
  <c r="AN11" i="31"/>
  <c r="AO11" i="31"/>
  <c r="AP11" i="31"/>
  <c r="AQ11" i="31"/>
  <c r="AR11" i="31"/>
  <c r="AS11" i="31"/>
  <c r="AT11" i="31"/>
  <c r="AU11" i="31"/>
  <c r="AV11" i="31"/>
  <c r="AW11" i="31"/>
  <c r="AX11" i="31"/>
  <c r="AY11" i="31"/>
  <c r="AZ11" i="31"/>
  <c r="BA11" i="31"/>
  <c r="BB11" i="31"/>
  <c r="BC11" i="31"/>
  <c r="BD11" i="31"/>
  <c r="BE11" i="31"/>
  <c r="BF11" i="31"/>
  <c r="BG11" i="31"/>
  <c r="BH11" i="31"/>
  <c r="BI11" i="31"/>
  <c r="BJ11" i="31"/>
  <c r="BK11" i="31"/>
  <c r="BL11" i="31"/>
  <c r="BM11" i="31"/>
  <c r="BN11" i="31"/>
  <c r="BO11" i="31"/>
  <c r="BP11" i="31"/>
  <c r="BQ11" i="31"/>
  <c r="BR11" i="31"/>
  <c r="BS11" i="31"/>
  <c r="BT11" i="31"/>
  <c r="BU11" i="31"/>
  <c r="C12" i="31"/>
  <c r="D12" i="31"/>
  <c r="E12" i="31"/>
  <c r="F12" i="31"/>
  <c r="G12" i="31"/>
  <c r="H12" i="31"/>
  <c r="I12" i="31"/>
  <c r="J12" i="31"/>
  <c r="K12" i="31"/>
  <c r="L12" i="31"/>
  <c r="M12" i="31"/>
  <c r="N12" i="31"/>
  <c r="O12" i="31"/>
  <c r="P12" i="31"/>
  <c r="Q12" i="31"/>
  <c r="R12" i="31"/>
  <c r="S12" i="31"/>
  <c r="T12" i="31"/>
  <c r="U12" i="31"/>
  <c r="V12" i="31"/>
  <c r="W12" i="31"/>
  <c r="X12" i="31"/>
  <c r="Y12" i="31"/>
  <c r="Z12" i="31"/>
  <c r="AA12" i="31"/>
  <c r="AB12" i="31"/>
  <c r="AC12" i="31"/>
  <c r="AD12" i="31"/>
  <c r="AE12" i="31"/>
  <c r="AF12" i="31"/>
  <c r="AG12" i="31"/>
  <c r="AH12" i="31"/>
  <c r="AI12" i="31"/>
  <c r="AJ12" i="31"/>
  <c r="AK12" i="31"/>
  <c r="AL12" i="31"/>
  <c r="AM12" i="31"/>
  <c r="AN12" i="31"/>
  <c r="AO12" i="31"/>
  <c r="AP12" i="31"/>
  <c r="AQ12" i="31"/>
  <c r="AR12" i="31"/>
  <c r="AS12" i="31"/>
  <c r="AT12" i="31"/>
  <c r="AU12" i="31"/>
  <c r="AV12" i="31"/>
  <c r="AW12" i="31"/>
  <c r="AX12" i="31"/>
  <c r="AY12" i="31"/>
  <c r="AZ12" i="31"/>
  <c r="BA12" i="31"/>
  <c r="BB12" i="31"/>
  <c r="BC12" i="31"/>
  <c r="BD12" i="31"/>
  <c r="BE12" i="31"/>
  <c r="BF12" i="31"/>
  <c r="BG12" i="31"/>
  <c r="BH12" i="31"/>
  <c r="BI12" i="31"/>
  <c r="BJ12" i="31"/>
  <c r="BK12" i="31"/>
  <c r="BL12" i="31"/>
  <c r="BM12" i="31"/>
  <c r="BN12" i="31"/>
  <c r="BO12" i="31"/>
  <c r="BP12" i="31"/>
  <c r="BQ12" i="31"/>
  <c r="BR12" i="31"/>
  <c r="BS12" i="31"/>
  <c r="BT12" i="31"/>
  <c r="BU12" i="31"/>
  <c r="C18" i="31"/>
  <c r="C22" i="4" s="1"/>
  <c r="D18" i="31"/>
  <c r="E18" i="31"/>
  <c r="E22" i="4" s="1"/>
  <c r="F18" i="31"/>
  <c r="F22" i="4" s="1"/>
  <c r="G18" i="31"/>
  <c r="H18" i="31"/>
  <c r="H22" i="4" s="1"/>
  <c r="I18" i="31"/>
  <c r="I22" i="4" s="1"/>
  <c r="J18" i="31"/>
  <c r="J22" i="4" s="1"/>
  <c r="K18" i="31"/>
  <c r="K22" i="4" s="1"/>
  <c r="L18" i="31"/>
  <c r="L22" i="4" s="1"/>
  <c r="M18" i="31"/>
  <c r="N18" i="31"/>
  <c r="N22" i="4" s="1"/>
  <c r="O18" i="31"/>
  <c r="O22" i="4" s="1"/>
  <c r="P18" i="31"/>
  <c r="P22" i="4" s="1"/>
  <c r="Q18" i="31"/>
  <c r="Q22" i="4" s="1"/>
  <c r="R18" i="31"/>
  <c r="R22" i="4" s="1"/>
  <c r="S18" i="31"/>
  <c r="S22" i="4" s="1"/>
  <c r="T18" i="31"/>
  <c r="T22" i="4" s="1"/>
  <c r="U18" i="31"/>
  <c r="U22" i="4" s="1"/>
  <c r="V18" i="31"/>
  <c r="W18" i="31"/>
  <c r="W22" i="4" s="1"/>
  <c r="X18" i="31"/>
  <c r="X22" i="4" s="1"/>
  <c r="Y18" i="31"/>
  <c r="Y22" i="4" s="1"/>
  <c r="Z18" i="31"/>
  <c r="Z22" i="4" s="1"/>
  <c r="AA18" i="31"/>
  <c r="AA22" i="4" s="1"/>
  <c r="AB18" i="31"/>
  <c r="AB22" i="4" s="1"/>
  <c r="AC18" i="31"/>
  <c r="AD18" i="31"/>
  <c r="AD22" i="4" s="1"/>
  <c r="AE18" i="31"/>
  <c r="AF18" i="31"/>
  <c r="AF22" i="4" s="1"/>
  <c r="AG18" i="31"/>
  <c r="AG22" i="4" s="1"/>
  <c r="AH18" i="31"/>
  <c r="AH22" i="4" s="1"/>
  <c r="AI18" i="31"/>
  <c r="AI22" i="4" s="1"/>
  <c r="AJ18" i="31"/>
  <c r="AK18" i="31"/>
  <c r="AK22" i="4" s="1"/>
  <c r="AL18" i="31"/>
  <c r="AL22" i="4" s="1"/>
  <c r="AM18" i="31"/>
  <c r="AM22" i="4" s="1"/>
  <c r="AN18" i="31"/>
  <c r="AO18" i="31"/>
  <c r="AO22" i="4" s="1"/>
  <c r="AP18" i="31"/>
  <c r="AP22" i="4" s="1"/>
  <c r="AQ18" i="31"/>
  <c r="AQ22" i="4" s="1"/>
  <c r="AR18" i="31"/>
  <c r="AS18" i="31"/>
  <c r="AS22" i="4" s="1"/>
  <c r="AT18" i="31"/>
  <c r="AT22" i="4" s="1"/>
  <c r="AU18" i="31"/>
  <c r="AU22" i="4" s="1"/>
  <c r="AV18" i="31"/>
  <c r="AV22" i="4" s="1"/>
  <c r="AW18" i="31"/>
  <c r="AX18" i="31"/>
  <c r="AX22" i="4" s="1"/>
  <c r="AY18" i="31"/>
  <c r="AZ18" i="31"/>
  <c r="AZ22" i="4" s="1"/>
  <c r="BA22" i="4"/>
  <c r="BB18" i="31"/>
  <c r="BB22" i="4" s="1"/>
  <c r="BC18" i="31"/>
  <c r="BC22" i="4" s="1"/>
  <c r="BD18" i="31"/>
  <c r="BE18" i="31"/>
  <c r="BE22" i="4" s="1"/>
  <c r="BF18" i="31"/>
  <c r="BF22" i="4" s="1"/>
  <c r="BG22" i="4"/>
  <c r="BH18" i="31"/>
  <c r="BH22" i="4" s="1"/>
  <c r="BI18" i="31"/>
  <c r="BJ22" i="4"/>
  <c r="BK18" i="31"/>
  <c r="BL18" i="31"/>
  <c r="BL22" i="4" s="1"/>
  <c r="BM18" i="31"/>
  <c r="BM22" i="4" s="1"/>
  <c r="BN18" i="31"/>
  <c r="BO18" i="31"/>
  <c r="BP18" i="31"/>
  <c r="BP22" i="4" s="1"/>
  <c r="BQ18" i="31"/>
  <c r="BQ22" i="4" s="1"/>
  <c r="BR18" i="31"/>
  <c r="BS18" i="31"/>
  <c r="BS22" i="4" s="1"/>
  <c r="BT18" i="31"/>
  <c r="BT22" i="4" s="1"/>
  <c r="BU18" i="31"/>
  <c r="BU22" i="4" s="1"/>
  <c r="C25" i="31"/>
  <c r="C26" i="31" s="1"/>
  <c r="D25" i="31"/>
  <c r="D26" i="31" s="1"/>
  <c r="E25" i="31"/>
  <c r="E26" i="31" s="1"/>
  <c r="F25" i="31"/>
  <c r="F26" i="31" s="1"/>
  <c r="G25" i="31"/>
  <c r="G26" i="31" s="1"/>
  <c r="H25" i="31"/>
  <c r="H26" i="31" s="1"/>
  <c r="I25" i="31"/>
  <c r="I26" i="31" s="1"/>
  <c r="J25" i="31"/>
  <c r="J26" i="31" s="1"/>
  <c r="K25" i="31"/>
  <c r="K26" i="31" s="1"/>
  <c r="L25" i="31"/>
  <c r="L26" i="31" s="1"/>
  <c r="M25" i="31"/>
  <c r="M26" i="31" s="1"/>
  <c r="N25" i="31"/>
  <c r="N26" i="31" s="1"/>
  <c r="O25" i="31"/>
  <c r="O26" i="31" s="1"/>
  <c r="P25" i="31"/>
  <c r="P26" i="31" s="1"/>
  <c r="Q25" i="31"/>
  <c r="Q26" i="31" s="1"/>
  <c r="R25" i="31"/>
  <c r="R26" i="31" s="1"/>
  <c r="S25" i="31"/>
  <c r="S26" i="31" s="1"/>
  <c r="T25" i="31"/>
  <c r="T26" i="31" s="1"/>
  <c r="U25" i="31"/>
  <c r="U26" i="31" s="1"/>
  <c r="V25" i="31"/>
  <c r="V26" i="31" s="1"/>
  <c r="W25" i="31"/>
  <c r="W26" i="31" s="1"/>
  <c r="X25" i="31"/>
  <c r="X26" i="31" s="1"/>
  <c r="Y25" i="31"/>
  <c r="Y26" i="31" s="1"/>
  <c r="Z25" i="31"/>
  <c r="Z26" i="31" s="1"/>
  <c r="AA25" i="31"/>
  <c r="AA26" i="31" s="1"/>
  <c r="AB25" i="31"/>
  <c r="AB26" i="31" s="1"/>
  <c r="AC25" i="31"/>
  <c r="AC26" i="31" s="1"/>
  <c r="AD25" i="31"/>
  <c r="AD26" i="31" s="1"/>
  <c r="AE25" i="31"/>
  <c r="AE26" i="31" s="1"/>
  <c r="AF25" i="31"/>
  <c r="AF26" i="31" s="1"/>
  <c r="AG25" i="31"/>
  <c r="AG26" i="31" s="1"/>
  <c r="AH25" i="31"/>
  <c r="AH26" i="31" s="1"/>
  <c r="AI25" i="31"/>
  <c r="AI26" i="31" s="1"/>
  <c r="AJ25" i="31"/>
  <c r="AJ26" i="31" s="1"/>
  <c r="AK25" i="31"/>
  <c r="AK26" i="31" s="1"/>
  <c r="AL25" i="31"/>
  <c r="AL26" i="31" s="1"/>
  <c r="AM25" i="31"/>
  <c r="AM26" i="31" s="1"/>
  <c r="AN25" i="31"/>
  <c r="AN26" i="31" s="1"/>
  <c r="AO25" i="31"/>
  <c r="AO26" i="31" s="1"/>
  <c r="AP25" i="31"/>
  <c r="AP26" i="31" s="1"/>
  <c r="AQ25" i="31"/>
  <c r="AQ26" i="31" s="1"/>
  <c r="AR25" i="31"/>
  <c r="AR26" i="31" s="1"/>
  <c r="AS25" i="31"/>
  <c r="AS26" i="31" s="1"/>
  <c r="AT25" i="31"/>
  <c r="AT26" i="31" s="1"/>
  <c r="AU25" i="31"/>
  <c r="AU26" i="31" s="1"/>
  <c r="AV25" i="31"/>
  <c r="AV26" i="31" s="1"/>
  <c r="AW25" i="31"/>
  <c r="AW26" i="31" s="1"/>
  <c r="AX25" i="31"/>
  <c r="AX26" i="31" s="1"/>
  <c r="AY25" i="31"/>
  <c r="AY26" i="31" s="1"/>
  <c r="AZ25" i="31"/>
  <c r="AZ26" i="31" s="1"/>
  <c r="BA25" i="31"/>
  <c r="BA26" i="31" s="1"/>
  <c r="BB25" i="31"/>
  <c r="BB26" i="31" s="1"/>
  <c r="BC25" i="31"/>
  <c r="BC26" i="31" s="1"/>
  <c r="BD25" i="31"/>
  <c r="BD26" i="31" s="1"/>
  <c r="BE25" i="31"/>
  <c r="BE26" i="31" s="1"/>
  <c r="BF25" i="31"/>
  <c r="BF26" i="31" s="1"/>
  <c r="BG25" i="31"/>
  <c r="BG26" i="31" s="1"/>
  <c r="BH25" i="31"/>
  <c r="BH26" i="31" s="1"/>
  <c r="BI25" i="31"/>
  <c r="BI26" i="31" s="1"/>
  <c r="BJ25" i="31"/>
  <c r="BJ26" i="31" s="1"/>
  <c r="BK25" i="31"/>
  <c r="BK26" i="31" s="1"/>
  <c r="BL25" i="31"/>
  <c r="BL26" i="31" s="1"/>
  <c r="BM25" i="31"/>
  <c r="BM26" i="31" s="1"/>
  <c r="BN25" i="31"/>
  <c r="BN26" i="31" s="1"/>
  <c r="BO25" i="31"/>
  <c r="BO26" i="31" s="1"/>
  <c r="BP25" i="31"/>
  <c r="BP26" i="31" s="1"/>
  <c r="BQ25" i="31"/>
  <c r="BQ26" i="31" s="1"/>
  <c r="BR25" i="31"/>
  <c r="BR26" i="31" s="1"/>
  <c r="BS25" i="31"/>
  <c r="BS26" i="31" s="1"/>
  <c r="BT25" i="31"/>
  <c r="BT26" i="31" s="1"/>
  <c r="BU25" i="31"/>
  <c r="BU26" i="31" s="1"/>
  <c r="C27" i="31"/>
  <c r="C3" i="2" s="1"/>
  <c r="D27" i="31"/>
  <c r="D3" i="2" s="1"/>
  <c r="D21" i="2" s="1"/>
  <c r="E27" i="31"/>
  <c r="E3" i="2" s="1"/>
  <c r="F27" i="31"/>
  <c r="F3" i="2" s="1"/>
  <c r="G27" i="31"/>
  <c r="G3" i="2" s="1"/>
  <c r="G4" i="2" s="1"/>
  <c r="H27" i="31"/>
  <c r="H3" i="2" s="1"/>
  <c r="H4" i="2" s="1"/>
  <c r="I27" i="31"/>
  <c r="I3" i="2" s="1"/>
  <c r="J27" i="31"/>
  <c r="J3" i="2" s="1"/>
  <c r="K27" i="31"/>
  <c r="K3" i="2" s="1"/>
  <c r="K4" i="2" s="1"/>
  <c r="L27" i="31"/>
  <c r="L3" i="2" s="1"/>
  <c r="M27" i="31"/>
  <c r="M3" i="2" s="1"/>
  <c r="N27" i="31"/>
  <c r="N3" i="2" s="1"/>
  <c r="O27" i="31"/>
  <c r="O3" i="2" s="1"/>
  <c r="P27" i="31"/>
  <c r="P3" i="2" s="1"/>
  <c r="P4" i="2" s="1"/>
  <c r="Q27" i="31"/>
  <c r="Q3" i="2" s="1"/>
  <c r="Q21" i="2" s="1"/>
  <c r="R27" i="31"/>
  <c r="R3" i="2" s="1"/>
  <c r="R4" i="2" s="1"/>
  <c r="S27" i="31"/>
  <c r="S3" i="2" s="1"/>
  <c r="S21" i="2" s="1"/>
  <c r="T27" i="31"/>
  <c r="T3" i="2" s="1"/>
  <c r="U27" i="31"/>
  <c r="U3" i="2" s="1"/>
  <c r="V27" i="31"/>
  <c r="V3" i="2" s="1"/>
  <c r="W27" i="31"/>
  <c r="W3" i="2" s="1"/>
  <c r="X3" i="2"/>
  <c r="Y27" i="31"/>
  <c r="Y3" i="2" s="1"/>
  <c r="Y4" i="2" s="1"/>
  <c r="Z27" i="31"/>
  <c r="Z3" i="2" s="1"/>
  <c r="AA27" i="31"/>
  <c r="AA3" i="2" s="1"/>
  <c r="AA21" i="2" s="1"/>
  <c r="AB27" i="31"/>
  <c r="AB3" i="2" s="1"/>
  <c r="AC27" i="31"/>
  <c r="AC3" i="2" s="1"/>
  <c r="AD3" i="2"/>
  <c r="AD4" i="2" s="1"/>
  <c r="AE27" i="31"/>
  <c r="AE3" i="2" s="1"/>
  <c r="AE21" i="2" s="1"/>
  <c r="AF27" i="31"/>
  <c r="AF3" i="2" s="1"/>
  <c r="AF4" i="2" s="1"/>
  <c r="AG27" i="31"/>
  <c r="AG3" i="2" s="1"/>
  <c r="AH27" i="31"/>
  <c r="AH3" i="2" s="1"/>
  <c r="AH4" i="2" s="1"/>
  <c r="AI27" i="31"/>
  <c r="AI3" i="2" s="1"/>
  <c r="AI4" i="2" s="1"/>
  <c r="AJ27" i="31"/>
  <c r="AJ3" i="2" s="1"/>
  <c r="AK27" i="31"/>
  <c r="AK3" i="2" s="1"/>
  <c r="AL27" i="31"/>
  <c r="AL3" i="2" s="1"/>
  <c r="AL4" i="2" s="1"/>
  <c r="AM27" i="31"/>
  <c r="AM3" i="2" s="1"/>
  <c r="AM21" i="2" s="1"/>
  <c r="AN27" i="31"/>
  <c r="AN3" i="2" s="1"/>
  <c r="AO27" i="31"/>
  <c r="AO3" i="2" s="1"/>
  <c r="AO4" i="2" s="1"/>
  <c r="AP27" i="31"/>
  <c r="AP3" i="2" s="1"/>
  <c r="AP21" i="2" s="1"/>
  <c r="AQ27" i="31"/>
  <c r="AQ3" i="2" s="1"/>
  <c r="AR27" i="31"/>
  <c r="AR3" i="2" s="1"/>
  <c r="AS27" i="31"/>
  <c r="AS3" i="2" s="1"/>
  <c r="AT27" i="31"/>
  <c r="AT3" i="2" s="1"/>
  <c r="AU27" i="31"/>
  <c r="AU3" i="2" s="1"/>
  <c r="AU4" i="2" s="1"/>
  <c r="AV27" i="31"/>
  <c r="AV3" i="2" s="1"/>
  <c r="AW27" i="31"/>
  <c r="AW3" i="2" s="1"/>
  <c r="AX27" i="31"/>
  <c r="AX3" i="2" s="1"/>
  <c r="AY27" i="31"/>
  <c r="AY3" i="2" s="1"/>
  <c r="AY4" i="2" s="1"/>
  <c r="AZ27" i="31"/>
  <c r="AZ3" i="2" s="1"/>
  <c r="AZ4" i="2" s="1"/>
  <c r="BA27" i="31"/>
  <c r="BA3" i="2" s="1"/>
  <c r="BA21" i="2" s="1"/>
  <c r="BB27" i="31"/>
  <c r="BB3" i="2" s="1"/>
  <c r="BB21" i="2" s="1"/>
  <c r="BC27" i="31"/>
  <c r="BC3" i="2" s="1"/>
  <c r="BC4" i="2" s="1"/>
  <c r="BD3" i="2"/>
  <c r="BD4" i="2" s="1"/>
  <c r="BE3" i="2"/>
  <c r="BE4" i="2" s="1"/>
  <c r="BF3" i="2"/>
  <c r="BF4" i="2" s="1"/>
  <c r="BG27" i="31"/>
  <c r="BG3" i="2" s="1"/>
  <c r="BH27" i="31"/>
  <c r="BH3" i="2" s="1"/>
  <c r="BI3" i="2"/>
  <c r="BJ3" i="2"/>
  <c r="BJ21" i="2" s="1"/>
  <c r="BK3" i="2"/>
  <c r="BK4" i="2" s="1"/>
  <c r="BL3" i="2"/>
  <c r="BL21" i="2" s="1"/>
  <c r="BM3" i="2"/>
  <c r="BM21" i="2" s="1"/>
  <c r="BN3" i="2"/>
  <c r="BO3" i="2"/>
  <c r="BO21" i="2" s="1"/>
  <c r="BP3" i="2"/>
  <c r="BQ3" i="2"/>
  <c r="BQ4" i="2" s="1"/>
  <c r="BR3" i="2"/>
  <c r="BR4" i="2" s="1"/>
  <c r="BS3" i="2"/>
  <c r="BS21" i="2" s="1"/>
  <c r="BT3" i="2"/>
  <c r="BT4" i="2" s="1"/>
  <c r="BU3" i="2"/>
  <c r="BU4" i="2" s="1"/>
  <c r="C30" i="31"/>
  <c r="C24" i="2" s="1"/>
  <c r="D30" i="31"/>
  <c r="D24" i="2" s="1"/>
  <c r="E30" i="31"/>
  <c r="E24" i="2" s="1"/>
  <c r="F30" i="31"/>
  <c r="F24" i="2" s="1"/>
  <c r="G30" i="31"/>
  <c r="G24" i="2" s="1"/>
  <c r="J30" i="31"/>
  <c r="J24" i="2" s="1"/>
  <c r="K30" i="31"/>
  <c r="K24" i="2" s="1"/>
  <c r="L30" i="31"/>
  <c r="L24" i="2" s="1"/>
  <c r="M30" i="31"/>
  <c r="M24" i="2" s="1"/>
  <c r="N30" i="31"/>
  <c r="N24" i="2" s="1"/>
  <c r="O24" i="2"/>
  <c r="P24" i="2"/>
  <c r="Q30" i="31"/>
  <c r="Q24" i="2" s="1"/>
  <c r="R30" i="31"/>
  <c r="R24" i="2" s="1"/>
  <c r="S30" i="31"/>
  <c r="S24" i="2" s="1"/>
  <c r="T30" i="31"/>
  <c r="T24" i="2" s="1"/>
  <c r="U24" i="2"/>
  <c r="V24" i="2"/>
  <c r="W24" i="2"/>
  <c r="X30" i="31"/>
  <c r="X24" i="2" s="1"/>
  <c r="Y30" i="31"/>
  <c r="Y24" i="2" s="1"/>
  <c r="Z30" i="31"/>
  <c r="Z24" i="2" s="1"/>
  <c r="AA30" i="31"/>
  <c r="AA24" i="2" s="1"/>
  <c r="AB30" i="31"/>
  <c r="AB24" i="2" s="1"/>
  <c r="AC24" i="2"/>
  <c r="AD24" i="2"/>
  <c r="AE30" i="31"/>
  <c r="AE24" i="2" s="1"/>
  <c r="AF30" i="31"/>
  <c r="AF24" i="2" s="1"/>
  <c r="AG30" i="31"/>
  <c r="AG24" i="2" s="1"/>
  <c r="AH30" i="31"/>
  <c r="AH24" i="2" s="1"/>
  <c r="AI30" i="31"/>
  <c r="AI24" i="2" s="1"/>
  <c r="AJ24" i="2"/>
  <c r="AK24" i="2"/>
  <c r="AL30" i="31"/>
  <c r="AL24" i="2" s="1"/>
  <c r="AM30" i="31"/>
  <c r="AM24" i="2" s="1"/>
  <c r="AN30" i="31"/>
  <c r="AN24" i="2" s="1"/>
  <c r="AO30" i="31"/>
  <c r="AO24" i="2" s="1"/>
  <c r="AP30" i="31"/>
  <c r="AP24" i="2" s="1"/>
  <c r="AQ24" i="2"/>
  <c r="AR24" i="2"/>
  <c r="AS30" i="31"/>
  <c r="AS24" i="2" s="1"/>
  <c r="AT30" i="31"/>
  <c r="AT24" i="2" s="1"/>
  <c r="AU30" i="31"/>
  <c r="AU24" i="2" s="1"/>
  <c r="AV30" i="31"/>
  <c r="AV24" i="2" s="1"/>
  <c r="AW30" i="31"/>
  <c r="AW24" i="2" s="1"/>
  <c r="AX24" i="2"/>
  <c r="AY24" i="2"/>
  <c r="AZ30" i="31"/>
  <c r="AZ24" i="2" s="1"/>
  <c r="BA30" i="31"/>
  <c r="BA24" i="2" s="1"/>
  <c r="BB30" i="31"/>
  <c r="BB24" i="2" s="1"/>
  <c r="BC30" i="31"/>
  <c r="BC24" i="2" s="1"/>
  <c r="BD30" i="31"/>
  <c r="BD24" i="2" s="1"/>
  <c r="BE24" i="2"/>
  <c r="BF24" i="2"/>
  <c r="BG24" i="2"/>
  <c r="BH30" i="31"/>
  <c r="BH24" i="2" s="1"/>
  <c r="BI30" i="31"/>
  <c r="BI24" i="2" s="1"/>
  <c r="BJ30" i="31"/>
  <c r="BJ24" i="2" s="1"/>
  <c r="BK30" i="31"/>
  <c r="BK24" i="2" s="1"/>
  <c r="BL24" i="2"/>
  <c r="BM24" i="2"/>
  <c r="BN30" i="31"/>
  <c r="BN24" i="2" s="1"/>
  <c r="BO30" i="31"/>
  <c r="BO24" i="2" s="1"/>
  <c r="BP30" i="31"/>
  <c r="BP24" i="2" s="1"/>
  <c r="BQ30" i="31"/>
  <c r="BQ24" i="2" s="1"/>
  <c r="BR30" i="31"/>
  <c r="BR24" i="2" s="1"/>
  <c r="BS24" i="2"/>
  <c r="BT24" i="2"/>
  <c r="BU30" i="31"/>
  <c r="BU24" i="2" s="1"/>
  <c r="C31" i="31"/>
  <c r="C23" i="2" s="1"/>
  <c r="D31" i="31"/>
  <c r="D23" i="2" s="1"/>
  <c r="E31" i="31"/>
  <c r="E23" i="2" s="1"/>
  <c r="F31" i="31"/>
  <c r="F23" i="2" s="1"/>
  <c r="G31" i="31"/>
  <c r="G23" i="2" s="1"/>
  <c r="J31" i="31"/>
  <c r="J23" i="2" s="1"/>
  <c r="K31" i="31"/>
  <c r="K23" i="2" s="1"/>
  <c r="L31" i="31"/>
  <c r="L23" i="2" s="1"/>
  <c r="M31" i="31"/>
  <c r="M23" i="2" s="1"/>
  <c r="N31" i="31"/>
  <c r="N23" i="2" s="1"/>
  <c r="O31" i="31"/>
  <c r="O23" i="2" s="1"/>
  <c r="P31" i="31"/>
  <c r="P23" i="2" s="1"/>
  <c r="Q31" i="31"/>
  <c r="Q23" i="2" s="1"/>
  <c r="R31" i="31"/>
  <c r="R23" i="2" s="1"/>
  <c r="S31" i="31"/>
  <c r="S23" i="2" s="1"/>
  <c r="T31" i="31"/>
  <c r="T23" i="2" s="1"/>
  <c r="U31" i="31"/>
  <c r="U23" i="2" s="1"/>
  <c r="V31" i="31"/>
  <c r="V23" i="2" s="1"/>
  <c r="W31" i="31"/>
  <c r="W23" i="2" s="1"/>
  <c r="X31" i="31"/>
  <c r="X23" i="2" s="1"/>
  <c r="Y31" i="31"/>
  <c r="Y23" i="2" s="1"/>
  <c r="Z31" i="31"/>
  <c r="Z23" i="2" s="1"/>
  <c r="AA31" i="31"/>
  <c r="AA23" i="2" s="1"/>
  <c r="AB31" i="31"/>
  <c r="AB23" i="2" s="1"/>
  <c r="AC31" i="31"/>
  <c r="AC23" i="2" s="1"/>
  <c r="AD23" i="2"/>
  <c r="AE31" i="31"/>
  <c r="AE23" i="2" s="1"/>
  <c r="AF31" i="31"/>
  <c r="AF23" i="2" s="1"/>
  <c r="AG31" i="31"/>
  <c r="AG23" i="2" s="1"/>
  <c r="AH31" i="31"/>
  <c r="AH23" i="2" s="1"/>
  <c r="AI31" i="31"/>
  <c r="AI23" i="2" s="1"/>
  <c r="AJ23" i="2"/>
  <c r="AK23" i="2"/>
  <c r="AL31" i="31"/>
  <c r="AL23" i="2" s="1"/>
  <c r="AM31" i="31"/>
  <c r="AM23" i="2" s="1"/>
  <c r="AN31" i="31"/>
  <c r="AN23" i="2" s="1"/>
  <c r="AO31" i="31"/>
  <c r="AO23" i="2" s="1"/>
  <c r="AP31" i="31"/>
  <c r="AP23" i="2" s="1"/>
  <c r="AQ23" i="2"/>
  <c r="AR23" i="2"/>
  <c r="AS31" i="31"/>
  <c r="AS23" i="2" s="1"/>
  <c r="AT31" i="31"/>
  <c r="AT23" i="2" s="1"/>
  <c r="AU31" i="31"/>
  <c r="AU23" i="2" s="1"/>
  <c r="AV31" i="31"/>
  <c r="AV23" i="2" s="1"/>
  <c r="AW31" i="31"/>
  <c r="AW23" i="2" s="1"/>
  <c r="AX23" i="2"/>
  <c r="AY31" i="31"/>
  <c r="AY23" i="2" s="1"/>
  <c r="AZ31" i="31"/>
  <c r="AZ23" i="2" s="1"/>
  <c r="BA31" i="31"/>
  <c r="BA23" i="2" s="1"/>
  <c r="BB23" i="2"/>
  <c r="BC23" i="2"/>
  <c r="BD31" i="31"/>
  <c r="BD23" i="2" s="1"/>
  <c r="BE23" i="2"/>
  <c r="BF23" i="2"/>
  <c r="BG23" i="2"/>
  <c r="BH31" i="31"/>
  <c r="BH23" i="2" s="1"/>
  <c r="BI31" i="31"/>
  <c r="BI23" i="2" s="1"/>
  <c r="BJ31" i="31"/>
  <c r="BJ23" i="2" s="1"/>
  <c r="BK31" i="31"/>
  <c r="BK23" i="2" s="1"/>
  <c r="BL23" i="2"/>
  <c r="BM23" i="2"/>
  <c r="BN31" i="31"/>
  <c r="BN23" i="2" s="1"/>
  <c r="BO31" i="31"/>
  <c r="BO23" i="2" s="1"/>
  <c r="BP31" i="31"/>
  <c r="BP23" i="2" s="1"/>
  <c r="BQ31" i="31"/>
  <c r="BQ23" i="2" s="1"/>
  <c r="BR31" i="31"/>
  <c r="BR23" i="2" s="1"/>
  <c r="BS23" i="2"/>
  <c r="BT23" i="2"/>
  <c r="BU31" i="31"/>
  <c r="BU23" i="2" s="1"/>
  <c r="C32" i="31"/>
  <c r="E32" i="31"/>
  <c r="F32" i="31"/>
  <c r="G32" i="31"/>
  <c r="H32" i="31"/>
  <c r="I32" i="31"/>
  <c r="J32" i="31"/>
  <c r="K32" i="31"/>
  <c r="L32" i="31"/>
  <c r="M32" i="31"/>
  <c r="N32" i="31"/>
  <c r="O32" i="31"/>
  <c r="P32" i="31"/>
  <c r="Q32" i="31"/>
  <c r="R32" i="31"/>
  <c r="S32" i="31"/>
  <c r="T32" i="31"/>
  <c r="U32" i="31"/>
  <c r="V32" i="31"/>
  <c r="W32" i="31"/>
  <c r="X32" i="31"/>
  <c r="Y32" i="31"/>
  <c r="Z32" i="31"/>
  <c r="AA32" i="31"/>
  <c r="AB32" i="31"/>
  <c r="AC32" i="31"/>
  <c r="AD32" i="31"/>
  <c r="AE32" i="31"/>
  <c r="AF32" i="31"/>
  <c r="AG32" i="31"/>
  <c r="AH32" i="31"/>
  <c r="AI32" i="31"/>
  <c r="AJ32" i="31"/>
  <c r="AK32" i="31"/>
  <c r="AL32" i="31"/>
  <c r="AM32" i="31"/>
  <c r="AN32" i="31"/>
  <c r="AO32" i="31"/>
  <c r="AP32" i="31"/>
  <c r="AQ32" i="31"/>
  <c r="AR32" i="31"/>
  <c r="AS32" i="31"/>
  <c r="AT32" i="31"/>
  <c r="AU32" i="31"/>
  <c r="AV32" i="31"/>
  <c r="AW32" i="31"/>
  <c r="AX32" i="31"/>
  <c r="AY32" i="31"/>
  <c r="AZ32" i="31"/>
  <c r="BA32" i="31"/>
  <c r="BB32" i="31"/>
  <c r="BC32" i="31"/>
  <c r="BD32" i="31"/>
  <c r="BE32" i="31"/>
  <c r="BF32" i="31"/>
  <c r="BG32" i="31"/>
  <c r="BH32" i="31"/>
  <c r="BI32" i="31"/>
  <c r="BJ32" i="31"/>
  <c r="BK32" i="31"/>
  <c r="BL32" i="31"/>
  <c r="BM32" i="31"/>
  <c r="BN32" i="31"/>
  <c r="BO32" i="31"/>
  <c r="BP32" i="31"/>
  <c r="BQ32" i="31"/>
  <c r="BR32" i="31"/>
  <c r="BS32" i="31"/>
  <c r="BT32" i="31"/>
  <c r="BU32" i="31"/>
  <c r="C33" i="31"/>
  <c r="D33" i="31"/>
  <c r="E33"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AH33" i="31"/>
  <c r="AI33" i="31"/>
  <c r="AJ33" i="31"/>
  <c r="AK33" i="31"/>
  <c r="AL33" i="31"/>
  <c r="AM33" i="31"/>
  <c r="AN33" i="31"/>
  <c r="AO33" i="31"/>
  <c r="AP33" i="31"/>
  <c r="AQ33" i="31"/>
  <c r="AR33" i="31"/>
  <c r="AS33" i="31"/>
  <c r="AT33" i="31"/>
  <c r="AU33" i="31"/>
  <c r="AV33" i="31"/>
  <c r="AW33" i="31"/>
  <c r="AX33" i="31"/>
  <c r="AY33" i="31"/>
  <c r="AZ33" i="31"/>
  <c r="BA33" i="31"/>
  <c r="BB33" i="31"/>
  <c r="BC33" i="31"/>
  <c r="BD33" i="31"/>
  <c r="BE33" i="31"/>
  <c r="BF33" i="31"/>
  <c r="BG33" i="31"/>
  <c r="BH33" i="31"/>
  <c r="BI33" i="31"/>
  <c r="BJ33" i="31"/>
  <c r="BK33" i="31"/>
  <c r="BL33" i="31"/>
  <c r="BM33" i="31"/>
  <c r="BN33" i="31"/>
  <c r="BO33" i="31"/>
  <c r="BP33" i="31"/>
  <c r="BQ33" i="31"/>
  <c r="BR33" i="31"/>
  <c r="BS33" i="31"/>
  <c r="BT33" i="31"/>
  <c r="BU33" i="31"/>
  <c r="D45" i="31"/>
  <c r="D28" i="31" s="1"/>
  <c r="F45" i="31"/>
  <c r="F28" i="31" s="1"/>
  <c r="G28" i="31"/>
  <c r="H45" i="31"/>
  <c r="H28" i="31" s="1"/>
  <c r="I45" i="31"/>
  <c r="I28" i="31" s="1"/>
  <c r="J45" i="31"/>
  <c r="J28" i="31" s="1"/>
  <c r="K45" i="31"/>
  <c r="K28" i="31" s="1"/>
  <c r="L45" i="31"/>
  <c r="L28" i="31" s="1"/>
  <c r="M45" i="31"/>
  <c r="M28" i="31" s="1"/>
  <c r="N45" i="31"/>
  <c r="N28" i="31" s="1"/>
  <c r="O45" i="31"/>
  <c r="P45" i="31"/>
  <c r="Q45" i="31"/>
  <c r="Q28" i="31" s="1"/>
  <c r="R45" i="31"/>
  <c r="R28" i="31" s="1"/>
  <c r="S45" i="31"/>
  <c r="S28" i="31" s="1"/>
  <c r="T45" i="31"/>
  <c r="T28" i="31" s="1"/>
  <c r="U45" i="31"/>
  <c r="U28" i="31" s="1"/>
  <c r="V45" i="31"/>
  <c r="V28" i="31" s="1"/>
  <c r="W45" i="31"/>
  <c r="W28" i="31" s="1"/>
  <c r="X45" i="31"/>
  <c r="X28" i="31" s="1"/>
  <c r="Y45" i="31"/>
  <c r="Y28" i="31" s="1"/>
  <c r="Z45" i="31"/>
  <c r="Z28" i="31" s="1"/>
  <c r="AA45" i="31"/>
  <c r="AA28" i="31" s="1"/>
  <c r="AB45" i="31"/>
  <c r="AB28" i="31" s="1"/>
  <c r="AC45" i="31"/>
  <c r="AC28" i="31" s="1"/>
  <c r="AD45" i="31"/>
  <c r="AD28" i="31" s="1"/>
  <c r="AE45" i="31"/>
  <c r="AE28" i="31" s="1"/>
  <c r="AF45" i="31"/>
  <c r="AF28" i="31" s="1"/>
  <c r="AG45" i="31"/>
  <c r="AG28" i="31" s="1"/>
  <c r="AI28" i="31"/>
  <c r="AJ28" i="31"/>
  <c r="AK28" i="31"/>
  <c r="AL28" i="31"/>
  <c r="AN28" i="31"/>
  <c r="AO45" i="31"/>
  <c r="AO28" i="31" s="1"/>
  <c r="AP45" i="31"/>
  <c r="AP28" i="31" s="1"/>
  <c r="AQ45" i="31"/>
  <c r="AQ28" i="31" s="1"/>
  <c r="AR45" i="31"/>
  <c r="AR28" i="31" s="1"/>
  <c r="AS45" i="31"/>
  <c r="AS28" i="31" s="1"/>
  <c r="AT45" i="31"/>
  <c r="AT28" i="31" s="1"/>
  <c r="AU45" i="31"/>
  <c r="AU28" i="31" s="1"/>
  <c r="AV45" i="31"/>
  <c r="AV28" i="31" s="1"/>
  <c r="AW45" i="31"/>
  <c r="AW28" i="31" s="1"/>
  <c r="AX45" i="31"/>
  <c r="AX28" i="31" s="1"/>
  <c r="AY45" i="31"/>
  <c r="AY28" i="31" s="1"/>
  <c r="AZ45" i="31"/>
  <c r="AZ28" i="31" s="1"/>
  <c r="BA45" i="31"/>
  <c r="BA28" i="31" s="1"/>
  <c r="BB45" i="31"/>
  <c r="BB28" i="31" s="1"/>
  <c r="BC45" i="31"/>
  <c r="BC28" i="31" s="1"/>
  <c r="BD45" i="31"/>
  <c r="BD28" i="31" s="1"/>
  <c r="BE45" i="31"/>
  <c r="BE28" i="31" s="1"/>
  <c r="BF45" i="31"/>
  <c r="BF28" i="31" s="1"/>
  <c r="BG45" i="31"/>
  <c r="BG28" i="31" s="1"/>
  <c r="BH45" i="31"/>
  <c r="BJ45" i="31"/>
  <c r="BJ28" i="31" s="1"/>
  <c r="BK45" i="31"/>
  <c r="BK28" i="31" s="1"/>
  <c r="BL45" i="31"/>
  <c r="BL28" i="31" s="1"/>
  <c r="BM45" i="31"/>
  <c r="BN45" i="31"/>
  <c r="BN28" i="31" s="1"/>
  <c r="BO45" i="31"/>
  <c r="BO28" i="31" s="1"/>
  <c r="BP45" i="31"/>
  <c r="BP28" i="31" s="1"/>
  <c r="BQ28" i="31"/>
  <c r="BS28" i="31"/>
  <c r="BT28" i="31"/>
  <c r="BU28" i="31"/>
  <c r="C51" i="31"/>
  <c r="E51" i="31"/>
  <c r="F51" i="31"/>
  <c r="G51" i="31"/>
  <c r="H51" i="31"/>
  <c r="I51" i="31"/>
  <c r="J51" i="31"/>
  <c r="K51" i="31"/>
  <c r="L51" i="31"/>
  <c r="M51" i="31"/>
  <c r="N51" i="31"/>
  <c r="O51" i="31"/>
  <c r="P51" i="31"/>
  <c r="Q51" i="31"/>
  <c r="R51" i="31"/>
  <c r="S51" i="31"/>
  <c r="V51" i="31"/>
  <c r="W51" i="31"/>
  <c r="X51" i="31"/>
  <c r="Y51" i="31"/>
  <c r="Z51" i="31"/>
  <c r="AA51" i="31"/>
  <c r="AB51" i="31"/>
  <c r="AC51" i="31"/>
  <c r="AD51" i="31"/>
  <c r="AF51" i="31"/>
  <c r="AG51" i="31"/>
  <c r="AH51" i="31"/>
  <c r="AI51" i="31"/>
  <c r="AJ51" i="31"/>
  <c r="AK51" i="31"/>
  <c r="AL51" i="31"/>
  <c r="AM51" i="31"/>
  <c r="AN51" i="31"/>
  <c r="AO51" i="31"/>
  <c r="AP51" i="31"/>
  <c r="AQ51" i="31"/>
  <c r="AR51" i="31"/>
  <c r="AS51" i="31"/>
  <c r="AT51" i="31"/>
  <c r="AU51" i="31"/>
  <c r="AV51" i="31"/>
  <c r="AW51" i="31"/>
  <c r="AX51" i="31"/>
  <c r="AY51" i="31"/>
  <c r="AZ51" i="31"/>
  <c r="BA51" i="31"/>
  <c r="BB51" i="31"/>
  <c r="BC51" i="31"/>
  <c r="BD51" i="31"/>
  <c r="BE51" i="31"/>
  <c r="BG51" i="31"/>
  <c r="BH51" i="31"/>
  <c r="BI51" i="31"/>
  <c r="BJ51" i="31"/>
  <c r="BK51" i="31"/>
  <c r="BL51" i="31"/>
  <c r="BM51" i="31"/>
  <c r="BN51" i="31"/>
  <c r="BO51" i="31"/>
  <c r="BP51" i="31"/>
  <c r="BQ51" i="31"/>
  <c r="BR51" i="31"/>
  <c r="BS51" i="31"/>
  <c r="BT51" i="31"/>
  <c r="BU51" i="31"/>
  <c r="C74" i="31"/>
  <c r="D74" i="31"/>
  <c r="E74" i="31"/>
  <c r="F74" i="31"/>
  <c r="G74" i="31"/>
  <c r="H74" i="31"/>
  <c r="I74" i="31"/>
  <c r="J74" i="31"/>
  <c r="K74" i="31"/>
  <c r="L74" i="31"/>
  <c r="M74" i="31"/>
  <c r="N74" i="31"/>
  <c r="O74" i="31"/>
  <c r="P74" i="31"/>
  <c r="Q74" i="31"/>
  <c r="R74" i="31"/>
  <c r="S74" i="31"/>
  <c r="T74" i="31"/>
  <c r="U74" i="31"/>
  <c r="V74" i="31"/>
  <c r="W74" i="31"/>
  <c r="X74" i="31"/>
  <c r="Y74" i="31"/>
  <c r="Z74" i="31"/>
  <c r="AA74" i="31"/>
  <c r="AB74" i="31"/>
  <c r="AC74" i="31"/>
  <c r="AD74" i="31"/>
  <c r="AE74" i="31"/>
  <c r="AF74" i="31"/>
  <c r="AG74" i="31"/>
  <c r="AH74" i="31"/>
  <c r="AI74" i="31"/>
  <c r="AJ74" i="31"/>
  <c r="AK74" i="31"/>
  <c r="AL74" i="31"/>
  <c r="AM74" i="31"/>
  <c r="AN74" i="31"/>
  <c r="AO74" i="31"/>
  <c r="AP74" i="31"/>
  <c r="AQ74" i="31"/>
  <c r="AR74" i="31"/>
  <c r="AS74" i="31"/>
  <c r="AT74" i="31"/>
  <c r="AU74" i="31"/>
  <c r="AV74" i="31"/>
  <c r="AW74" i="31"/>
  <c r="AX74" i="31"/>
  <c r="AY74" i="31"/>
  <c r="AZ74" i="31"/>
  <c r="BA74" i="31"/>
  <c r="BB74" i="31"/>
  <c r="BC74" i="31"/>
  <c r="BD74" i="31"/>
  <c r="BE74" i="31"/>
  <c r="BF74" i="31"/>
  <c r="BG74" i="31"/>
  <c r="BH74" i="31"/>
  <c r="BI74" i="31"/>
  <c r="BJ74" i="31"/>
  <c r="BK74" i="31"/>
  <c r="BL74" i="31"/>
  <c r="BM74" i="31"/>
  <c r="BN74" i="31"/>
  <c r="BO74" i="31"/>
  <c r="BP74" i="31"/>
  <c r="BQ74" i="31"/>
  <c r="BR74" i="31"/>
  <c r="BS74" i="31"/>
  <c r="BT74" i="31"/>
  <c r="BU74" i="31"/>
  <c r="B74" i="31"/>
  <c r="B51" i="31"/>
  <c r="B45" i="31"/>
  <c r="B28" i="31" s="1"/>
  <c r="B34" i="31"/>
  <c r="B27" i="31"/>
  <c r="B3" i="2" s="1"/>
  <c r="B25" i="31"/>
  <c r="B26" i="31" s="1"/>
  <c r="B10" i="31"/>
  <c r="FU13" i="4"/>
  <c r="B7" i="31"/>
  <c r="GA9" i="4"/>
  <c r="FZ9" i="4"/>
  <c r="FY9" i="4"/>
  <c r="FX9" i="4"/>
  <c r="FW9" i="4"/>
  <c r="FV9" i="4"/>
  <c r="IG4" i="2"/>
  <c r="C8" i="2"/>
  <c r="E8" i="2"/>
  <c r="H8" i="2"/>
  <c r="J8" i="2"/>
  <c r="K8" i="2"/>
  <c r="P8" i="2"/>
  <c r="R8" i="2"/>
  <c r="S8" i="2"/>
  <c r="X8" i="2"/>
  <c r="AA8" i="2"/>
  <c r="AC8" i="2"/>
  <c r="AF8" i="2"/>
  <c r="AH8" i="2"/>
  <c r="AI8" i="2"/>
  <c r="AN8" i="2"/>
  <c r="AP8" i="2"/>
  <c r="AQ8" i="2"/>
  <c r="AV8" i="2"/>
  <c r="AY8" i="2"/>
  <c r="BD8" i="2"/>
  <c r="BF8" i="2"/>
  <c r="BG8" i="2"/>
  <c r="BI8" i="2"/>
  <c r="BL8" i="2"/>
  <c r="BN8" i="2"/>
  <c r="BO8" i="2"/>
  <c r="BQ8" i="2"/>
  <c r="BT8" i="2"/>
  <c r="BV8" i="2"/>
  <c r="BW8" i="2"/>
  <c r="BY8" i="2"/>
  <c r="CB8" i="2"/>
  <c r="CE8" i="2"/>
  <c r="CJ8" i="2"/>
  <c r="CL8" i="2"/>
  <c r="CM8" i="2"/>
  <c r="CR8" i="2"/>
  <c r="CU8" i="2"/>
  <c r="CW8" i="2"/>
  <c r="CZ8" i="2"/>
  <c r="DB8" i="2"/>
  <c r="DC8" i="2"/>
  <c r="DE8" i="2"/>
  <c r="DH8" i="2"/>
  <c r="DJ8" i="2"/>
  <c r="DK8" i="2"/>
  <c r="DP8" i="2"/>
  <c r="DS8" i="2"/>
  <c r="DU8" i="2"/>
  <c r="DX8" i="2"/>
  <c r="EA8" i="2"/>
  <c r="EF8" i="2"/>
  <c r="EI8" i="2"/>
  <c r="EK8" i="2"/>
  <c r="EN8" i="2"/>
  <c r="EQ8" i="2"/>
  <c r="EV8" i="2"/>
  <c r="EY8" i="2"/>
  <c r="FB8" i="2"/>
  <c r="FD8" i="2"/>
  <c r="FG8" i="2"/>
  <c r="FI8" i="2"/>
  <c r="FL8" i="2"/>
  <c r="FN8" i="2"/>
  <c r="FO8" i="2"/>
  <c r="FR8" i="2"/>
  <c r="FT8" i="2"/>
  <c r="FW8" i="2"/>
  <c r="FY8" i="2"/>
  <c r="GB8" i="2"/>
  <c r="GE8" i="2"/>
  <c r="GJ8" i="2"/>
  <c r="GM8" i="2"/>
  <c r="GO8" i="2"/>
  <c r="GR8" i="2"/>
  <c r="GU8" i="2"/>
  <c r="GV8" i="2"/>
  <c r="GW8" i="2"/>
  <c r="GY8" i="2"/>
  <c r="HC8" i="2"/>
  <c r="HD8" i="2"/>
  <c r="HE8" i="2"/>
  <c r="HK8" i="2"/>
  <c r="HL8" i="2"/>
  <c r="HM8" i="2"/>
  <c r="HR8" i="2"/>
  <c r="HS8" i="2"/>
  <c r="HT8" i="2"/>
  <c r="HU8" i="2"/>
  <c r="HW8" i="2"/>
  <c r="HZ8" i="2"/>
  <c r="IA8" i="2"/>
  <c r="IC8" i="2"/>
  <c r="II8" i="2"/>
  <c r="IJ8" i="2"/>
  <c r="IK8" i="2"/>
  <c r="IM8" i="2"/>
  <c r="IN8" i="2"/>
  <c r="IQ8" i="2"/>
  <c r="IS8" i="2"/>
  <c r="IY8" i="2"/>
  <c r="JA8" i="2"/>
  <c r="JG8" i="2"/>
  <c r="JH8" i="2"/>
  <c r="JI8" i="2"/>
  <c r="JO8" i="2"/>
  <c r="JP8" i="2"/>
  <c r="JQ8" i="2"/>
  <c r="JS8" i="2"/>
  <c r="JW8" i="2"/>
  <c r="JY8" i="2"/>
  <c r="KA8" i="2"/>
  <c r="KE8" i="2"/>
  <c r="KF8" i="2"/>
  <c r="KG8" i="2"/>
  <c r="KM8" i="2"/>
  <c r="KN8" i="2"/>
  <c r="KO8" i="2"/>
  <c r="KU8" i="2"/>
  <c r="KV8" i="2"/>
  <c r="KW8" i="2"/>
  <c r="LC8" i="2"/>
  <c r="LD8" i="2"/>
  <c r="LE8" i="2"/>
  <c r="LK8" i="2"/>
  <c r="LL8" i="2"/>
  <c r="LM8" i="2"/>
  <c r="LO8" i="2"/>
  <c r="LP8" i="2"/>
  <c r="LS8" i="2"/>
  <c r="LT8" i="2"/>
  <c r="LU8" i="2"/>
  <c r="LW8" i="2"/>
  <c r="J13" i="2"/>
  <c r="R13" i="2"/>
  <c r="Z13" i="2"/>
  <c r="AB13" i="2"/>
  <c r="AH13" i="2"/>
  <c r="AV13" i="2"/>
  <c r="AX13" i="2"/>
  <c r="AZ13" i="2"/>
  <c r="BF13" i="2"/>
  <c r="BH13" i="2"/>
  <c r="BL13" i="2"/>
  <c r="BN13" i="2"/>
  <c r="BP13" i="2"/>
  <c r="BV13" i="2"/>
  <c r="BX13" i="2"/>
  <c r="CB13" i="2"/>
  <c r="CD13" i="2"/>
  <c r="CF13" i="2"/>
  <c r="CL13" i="2"/>
  <c r="CN13" i="2"/>
  <c r="CR13" i="2"/>
  <c r="CT13" i="2"/>
  <c r="CV13" i="2"/>
  <c r="DB13" i="2"/>
  <c r="DD13" i="2"/>
  <c r="DH13" i="2"/>
  <c r="DJ13" i="2"/>
  <c r="DL13" i="2"/>
  <c r="DR13" i="2"/>
  <c r="DT13" i="2"/>
  <c r="DX13" i="2"/>
  <c r="DZ13" i="2"/>
  <c r="EB13" i="2"/>
  <c r="EH13" i="2"/>
  <c r="EJ13" i="2"/>
  <c r="EN13" i="2"/>
  <c r="EP13" i="2"/>
  <c r="ER13" i="2"/>
  <c r="EU13" i="2"/>
  <c r="EX13" i="2"/>
  <c r="FC13" i="2"/>
  <c r="FF13" i="2"/>
  <c r="FN13" i="2"/>
  <c r="FP13" i="2"/>
  <c r="FS13" i="2"/>
  <c r="FV13" i="2"/>
  <c r="GA13" i="2"/>
  <c r="GD13" i="2"/>
  <c r="GI13" i="2"/>
  <c r="GJ13" i="2"/>
  <c r="GL13" i="2"/>
  <c r="GT13" i="2"/>
  <c r="HB13" i="2"/>
  <c r="HE13" i="2"/>
  <c r="HG13" i="2"/>
  <c r="HJ13" i="2"/>
  <c r="HO13" i="2"/>
  <c r="HR13" i="2"/>
  <c r="HU13" i="2"/>
  <c r="HZ13" i="2"/>
  <c r="IM13" i="2"/>
  <c r="IS13" i="2"/>
  <c r="IU13" i="2"/>
  <c r="JP13" i="2"/>
  <c r="JQ13" i="2"/>
  <c r="KA13" i="2"/>
  <c r="KR13" i="2"/>
  <c r="LG13" i="2"/>
  <c r="LL13" i="2"/>
  <c r="LO13" i="2"/>
  <c r="E14" i="2"/>
  <c r="F14" i="2"/>
  <c r="H14" i="2"/>
  <c r="M14" i="2"/>
  <c r="P14" i="2"/>
  <c r="X14" i="2"/>
  <c r="AF14" i="2"/>
  <c r="AK14" i="2"/>
  <c r="AN14" i="2"/>
  <c r="AQ14" i="2"/>
  <c r="AV14" i="2"/>
  <c r="AX14" i="2"/>
  <c r="BD14" i="2"/>
  <c r="BI14" i="2"/>
  <c r="BL14" i="2"/>
  <c r="BO14" i="2"/>
  <c r="BT14" i="2"/>
  <c r="CB14" i="2"/>
  <c r="CD14" i="2"/>
  <c r="CH14" i="2"/>
  <c r="CJ14" i="2"/>
  <c r="CR14" i="2"/>
  <c r="CZ14" i="2"/>
  <c r="DC14" i="2"/>
  <c r="DH14" i="2"/>
  <c r="DJ14" i="2"/>
  <c r="DP14" i="2"/>
  <c r="DR14" i="2"/>
  <c r="DS14" i="2"/>
  <c r="DX14" i="2"/>
  <c r="DZ14" i="2"/>
  <c r="EF14" i="2"/>
  <c r="EL14" i="2"/>
  <c r="EN14" i="2"/>
  <c r="EV14" i="2"/>
  <c r="FD14" i="2"/>
  <c r="FJ14" i="2"/>
  <c r="FL14" i="2"/>
  <c r="FQ14" i="2"/>
  <c r="FT14" i="2"/>
  <c r="FY14" i="2"/>
  <c r="FZ14" i="2"/>
  <c r="GB14" i="2"/>
  <c r="GG14" i="2"/>
  <c r="GL14" i="2"/>
  <c r="GO14" i="2"/>
  <c r="GP14" i="2"/>
  <c r="GR14" i="2"/>
  <c r="GZ14" i="2"/>
  <c r="HH14" i="2"/>
  <c r="HJ14" i="2"/>
  <c r="HK14" i="2"/>
  <c r="HM14" i="2"/>
  <c r="HP14" i="2"/>
  <c r="HR14" i="2"/>
  <c r="HX14" i="2"/>
  <c r="ID14" i="2"/>
  <c r="IF14" i="2"/>
  <c r="IH14" i="2"/>
  <c r="IK14" i="2"/>
  <c r="IN14" i="2"/>
  <c r="IP14" i="2"/>
  <c r="IQ14" i="2"/>
  <c r="IS14" i="2"/>
  <c r="IV14" i="2"/>
  <c r="IX14" i="2"/>
  <c r="JA14" i="2"/>
  <c r="JD14" i="2"/>
  <c r="JF14" i="2"/>
  <c r="JI14" i="2"/>
  <c r="JL14" i="2"/>
  <c r="JN14" i="2"/>
  <c r="JQ14" i="2"/>
  <c r="JT14" i="2"/>
  <c r="KB14" i="2"/>
  <c r="KG14" i="2"/>
  <c r="KH14" i="2"/>
  <c r="KJ14" i="2"/>
  <c r="KL14" i="2"/>
  <c r="KR14" i="2"/>
  <c r="KT14" i="2"/>
  <c r="KX14" i="2"/>
  <c r="LB14" i="2"/>
  <c r="LH14" i="2"/>
  <c r="LM14" i="2"/>
  <c r="LP14" i="2"/>
  <c r="LU14" i="2"/>
  <c r="LX14" i="2"/>
  <c r="D19" i="2"/>
  <c r="H19" i="2"/>
  <c r="I19" i="2"/>
  <c r="Q19" i="2"/>
  <c r="S19" i="2"/>
  <c r="T19" i="2"/>
  <c r="Y19" i="2"/>
  <c r="AA19" i="2"/>
  <c r="AB19" i="2"/>
  <c r="AD19" i="2"/>
  <c r="AF19" i="2"/>
  <c r="AG19" i="2"/>
  <c r="AJ19" i="2"/>
  <c r="AL19" i="2"/>
  <c r="AO19" i="2"/>
  <c r="AR19" i="2"/>
  <c r="AT19" i="2"/>
  <c r="AW19" i="2"/>
  <c r="AZ19" i="2"/>
  <c r="BB19" i="2"/>
  <c r="BE19" i="2"/>
  <c r="BH19" i="2"/>
  <c r="BK19" i="2"/>
  <c r="BM19" i="2"/>
  <c r="BP19" i="2"/>
  <c r="BS19" i="2"/>
  <c r="BU19" i="2"/>
  <c r="BX19" i="2"/>
  <c r="CA19" i="2"/>
  <c r="CC19" i="2"/>
  <c r="CF19" i="2"/>
  <c r="CI19" i="2"/>
  <c r="CK19" i="2"/>
  <c r="CN19" i="2"/>
  <c r="CP19" i="2"/>
  <c r="CQ19" i="2"/>
  <c r="CX19" i="2"/>
  <c r="DF19" i="2"/>
  <c r="DI19" i="2"/>
  <c r="DK19" i="2"/>
  <c r="DQ19" i="2"/>
  <c r="EE19" i="2"/>
  <c r="EF19" i="2"/>
  <c r="EM19" i="2"/>
  <c r="EN19" i="2"/>
  <c r="EU19" i="2"/>
  <c r="EV19" i="2"/>
  <c r="EY19" i="2"/>
  <c r="FC19" i="2"/>
  <c r="FD19" i="2"/>
  <c r="FG19" i="2"/>
  <c r="FK19" i="2"/>
  <c r="FL19" i="2"/>
  <c r="FO19" i="2"/>
  <c r="FS19" i="2"/>
  <c r="FT19" i="2"/>
  <c r="FW19" i="2"/>
  <c r="GA19" i="2"/>
  <c r="GB19" i="2"/>
  <c r="GE19" i="2"/>
  <c r="GI19" i="2"/>
  <c r="GJ19" i="2"/>
  <c r="GM19" i="2"/>
  <c r="GQ19" i="2"/>
  <c r="GR19" i="2"/>
  <c r="GU19" i="2"/>
  <c r="GY19" i="2"/>
  <c r="GZ19" i="2"/>
  <c r="HE19" i="2"/>
  <c r="HG19" i="2"/>
  <c r="HH19" i="2"/>
  <c r="HO19" i="2"/>
  <c r="HP19" i="2"/>
  <c r="HX19" i="2"/>
  <c r="II19" i="2"/>
  <c r="IN19" i="2"/>
  <c r="IQ19" i="2"/>
  <c r="IU19" i="2"/>
  <c r="IV19" i="2"/>
  <c r="IY19" i="2"/>
  <c r="IZ19" i="2"/>
  <c r="JC19" i="2"/>
  <c r="JD19" i="2"/>
  <c r="JG19" i="2"/>
  <c r="JH19" i="2"/>
  <c r="JK19" i="2"/>
  <c r="JL19" i="2"/>
  <c r="JO19" i="2"/>
  <c r="JP19" i="2"/>
  <c r="JS19" i="2"/>
  <c r="JT19" i="2"/>
  <c r="JW19" i="2"/>
  <c r="JX19" i="2"/>
  <c r="KA19" i="2"/>
  <c r="KB19" i="2"/>
  <c r="KE19" i="2"/>
  <c r="KF19" i="2"/>
  <c r="KI19" i="2"/>
  <c r="KJ19" i="2"/>
  <c r="KM19" i="2"/>
  <c r="KN19" i="2"/>
  <c r="KR19" i="2"/>
  <c r="KU19" i="2"/>
  <c r="KV19" i="2"/>
  <c r="KZ19" i="2"/>
  <c r="LC19" i="2"/>
  <c r="LD19" i="2"/>
  <c r="LH19" i="2"/>
  <c r="LK19" i="2"/>
  <c r="LL19" i="2"/>
  <c r="LP19" i="2"/>
  <c r="LS19" i="2"/>
  <c r="LT19" i="2"/>
  <c r="LX19" i="2"/>
  <c r="CC21" i="2"/>
  <c r="EH21" i="2"/>
  <c r="FE21" i="2"/>
  <c r="GS21" i="2"/>
  <c r="HF21" i="2"/>
  <c r="KV21" i="2"/>
  <c r="B19" i="2"/>
  <c r="B13" i="2"/>
  <c r="W37" i="53"/>
  <c r="W40" i="53"/>
  <c r="W41" i="53"/>
  <c r="W42" i="53"/>
  <c r="W43" i="53"/>
  <c r="W44" i="53"/>
  <c r="W45" i="53"/>
  <c r="M33" i="54"/>
  <c r="R31" i="54" s="1"/>
  <c r="M34" i="54"/>
  <c r="M35" i="54"/>
  <c r="AA23" i="53"/>
  <c r="M36" i="54"/>
  <c r="M37" i="54"/>
  <c r="M38" i="54"/>
  <c r="M39" i="54"/>
  <c r="M25" i="7"/>
  <c r="M26" i="7"/>
  <c r="M27" i="7"/>
  <c r="M28" i="7"/>
  <c r="M29" i="7"/>
  <c r="M30" i="7"/>
  <c r="M24" i="7"/>
  <c r="KX25" i="1"/>
  <c r="KY25" i="1"/>
  <c r="KZ25" i="1"/>
  <c r="LA25" i="1"/>
  <c r="LB25" i="1"/>
  <c r="LC25" i="1"/>
  <c r="LD25" i="1"/>
  <c r="LE25" i="1"/>
  <c r="LF25" i="1"/>
  <c r="LG25" i="1"/>
  <c r="LH25" i="1"/>
  <c r="LI25" i="1"/>
  <c r="LJ25" i="1"/>
  <c r="Q4" i="53"/>
  <c r="S16" i="53" s="1"/>
  <c r="B105" i="23" a="1"/>
  <c r="B105" i="23" s="1"/>
  <c r="AA34" i="23"/>
  <c r="AB26" i="23"/>
  <c r="M28" i="23"/>
  <c r="M29" i="23"/>
  <c r="M31" i="23"/>
  <c r="M33" i="23"/>
  <c r="M34" i="23"/>
  <c r="M35" i="23"/>
  <c r="M36" i="23"/>
  <c r="M37" i="23"/>
  <c r="M38" i="23"/>
  <c r="M39" i="23"/>
  <c r="M40" i="23"/>
  <c r="M41" i="23"/>
  <c r="J44" i="54"/>
  <c r="B100" i="54" a="1"/>
  <c r="B100" i="54"/>
  <c r="A100" i="54" a="1"/>
  <c r="A100" i="54"/>
  <c r="L54" i="54"/>
  <c r="M43" i="54"/>
  <c r="A43" i="54" a="1"/>
  <c r="A43" i="54"/>
  <c r="X42" i="54"/>
  <c r="M42" i="54"/>
  <c r="X41" i="54"/>
  <c r="M41" i="54"/>
  <c r="X40" i="54"/>
  <c r="M40" i="54"/>
  <c r="X39" i="54"/>
  <c r="X38" i="54"/>
  <c r="X37" i="54"/>
  <c r="X36" i="54"/>
  <c r="X35" i="54"/>
  <c r="X34" i="54"/>
  <c r="X33" i="54"/>
  <c r="T31" i="54"/>
  <c r="T30" i="54"/>
  <c r="T29" i="54"/>
  <c r="AF26" i="54"/>
  <c r="AE26" i="54"/>
  <c r="T21" i="54"/>
  <c r="T17" i="54"/>
  <c r="T16" i="54"/>
  <c r="S11" i="54"/>
  <c r="S6" i="54"/>
  <c r="S5" i="54"/>
  <c r="V1" i="54"/>
  <c r="B1" i="54" a="1"/>
  <c r="B1" i="54" s="1"/>
  <c r="A1" i="54" a="1"/>
  <c r="A1" i="54"/>
  <c r="A86" i="23" a="1"/>
  <c r="A86" i="23"/>
  <c r="A87" i="23" a="1"/>
  <c r="A87" i="23"/>
  <c r="A88" i="23" a="1"/>
  <c r="A88" i="23"/>
  <c r="A89" i="23" a="1"/>
  <c r="A89" i="23"/>
  <c r="A90" i="23" a="1"/>
  <c r="A90" i="23"/>
  <c r="J38" i="53"/>
  <c r="HT39" i="3"/>
  <c r="HU39" i="3"/>
  <c r="HV39" i="3"/>
  <c r="HW39" i="3"/>
  <c r="HX39" i="3"/>
  <c r="HY39" i="3"/>
  <c r="HZ39" i="3"/>
  <c r="IA39" i="3"/>
  <c r="IB39" i="3"/>
  <c r="IC39" i="3"/>
  <c r="ID39" i="3"/>
  <c r="IE39" i="3"/>
  <c r="IF39" i="3"/>
  <c r="IG39" i="3"/>
  <c r="IH39" i="3"/>
  <c r="II39" i="3"/>
  <c r="IJ39" i="3"/>
  <c r="IK39" i="3"/>
  <c r="IL39" i="3"/>
  <c r="IM39" i="3"/>
  <c r="IN39" i="3"/>
  <c r="IO39" i="3"/>
  <c r="IP39" i="3"/>
  <c r="IQ39" i="3"/>
  <c r="IR39" i="3"/>
  <c r="IS39" i="3"/>
  <c r="IT39" i="3"/>
  <c r="IU39" i="3"/>
  <c r="IV39" i="3"/>
  <c r="IW39" i="3"/>
  <c r="IX39" i="3"/>
  <c r="IY39" i="3"/>
  <c r="IZ39" i="3"/>
  <c r="JA39" i="3"/>
  <c r="JB39" i="3"/>
  <c r="JC39" i="3"/>
  <c r="JD39" i="3"/>
  <c r="JE39" i="3"/>
  <c r="JF39" i="3"/>
  <c r="JG39" i="3"/>
  <c r="JH39" i="3"/>
  <c r="JI39" i="3"/>
  <c r="JJ39" i="3"/>
  <c r="JK39" i="3"/>
  <c r="JL39" i="3"/>
  <c r="JM39" i="3"/>
  <c r="JN39" i="3"/>
  <c r="JO39" i="3"/>
  <c r="JP39" i="3"/>
  <c r="JQ39" i="3"/>
  <c r="JR39" i="3"/>
  <c r="JS39" i="3"/>
  <c r="JT39" i="3"/>
  <c r="JU39" i="3"/>
  <c r="JV39" i="3"/>
  <c r="JW39" i="3"/>
  <c r="JX39" i="3"/>
  <c r="JY39" i="3"/>
  <c r="JZ39" i="3"/>
  <c r="KA39" i="3"/>
  <c r="KB39" i="3"/>
  <c r="KC39" i="3"/>
  <c r="KD39" i="3"/>
  <c r="KE39" i="3"/>
  <c r="KF39" i="3"/>
  <c r="KG39" i="3"/>
  <c r="KH39" i="3"/>
  <c r="KI39" i="3"/>
  <c r="KJ39" i="3"/>
  <c r="KK39" i="3"/>
  <c r="KL39" i="3"/>
  <c r="KM39" i="3"/>
  <c r="KN39" i="3"/>
  <c r="KO39" i="3"/>
  <c r="KP39" i="3"/>
  <c r="KQ39" i="3"/>
  <c r="KR39" i="3"/>
  <c r="KS39" i="3"/>
  <c r="KT39" i="3"/>
  <c r="KU39" i="3"/>
  <c r="KV39" i="3"/>
  <c r="KW39" i="3"/>
  <c r="KX39" i="3"/>
  <c r="KY39" i="3"/>
  <c r="KZ39" i="3"/>
  <c r="LA39" i="3"/>
  <c r="LB39" i="3"/>
  <c r="LC39" i="3"/>
  <c r="LD39" i="3"/>
  <c r="LE39" i="3"/>
  <c r="LF39" i="3"/>
  <c r="LG39" i="3"/>
  <c r="LH39" i="3"/>
  <c r="LI39" i="3"/>
  <c r="LJ39" i="3"/>
  <c r="LK39" i="3"/>
  <c r="LL39" i="3"/>
  <c r="LM39" i="3"/>
  <c r="LN39" i="3"/>
  <c r="LO39" i="3"/>
  <c r="LP39" i="3"/>
  <c r="HT40" i="3"/>
  <c r="HU40" i="3"/>
  <c r="HV40" i="3"/>
  <c r="HW40" i="3"/>
  <c r="HX40" i="3"/>
  <c r="HY40" i="3"/>
  <c r="HZ40" i="3"/>
  <c r="IA40" i="3"/>
  <c r="IB40" i="3"/>
  <c r="IC40" i="3"/>
  <c r="ID40" i="3"/>
  <c r="IE40" i="3"/>
  <c r="IF40" i="3"/>
  <c r="IG40" i="3"/>
  <c r="IH40" i="3"/>
  <c r="II40" i="3"/>
  <c r="IJ40" i="3"/>
  <c r="IK40" i="3"/>
  <c r="IL40" i="3"/>
  <c r="IM40" i="3"/>
  <c r="IN40" i="3"/>
  <c r="IO40" i="3"/>
  <c r="IP40" i="3"/>
  <c r="IQ40" i="3"/>
  <c r="IR40" i="3"/>
  <c r="IS40" i="3"/>
  <c r="IT40" i="3"/>
  <c r="IU40" i="3"/>
  <c r="IV40" i="3"/>
  <c r="IW40" i="3"/>
  <c r="IX40" i="3"/>
  <c r="IY40" i="3"/>
  <c r="IZ40" i="3"/>
  <c r="JA40" i="3"/>
  <c r="JB40" i="3"/>
  <c r="JC40" i="3"/>
  <c r="JD40" i="3"/>
  <c r="JE40" i="3"/>
  <c r="JF40" i="3"/>
  <c r="JG40" i="3"/>
  <c r="JH40" i="3"/>
  <c r="JI40" i="3"/>
  <c r="JJ40" i="3"/>
  <c r="JK40" i="3"/>
  <c r="JL40" i="3"/>
  <c r="JM40" i="3"/>
  <c r="JN40" i="3"/>
  <c r="JO40" i="3"/>
  <c r="JP40" i="3"/>
  <c r="JQ40" i="3"/>
  <c r="JR40" i="3"/>
  <c r="JS40" i="3"/>
  <c r="JT40" i="3"/>
  <c r="JU40" i="3"/>
  <c r="JV40" i="3"/>
  <c r="JW40" i="3"/>
  <c r="JX40" i="3"/>
  <c r="JY40" i="3"/>
  <c r="JZ40" i="3"/>
  <c r="KA40" i="3"/>
  <c r="KB40" i="3"/>
  <c r="KC40" i="3"/>
  <c r="KD40" i="3"/>
  <c r="KE40" i="3"/>
  <c r="KF40" i="3"/>
  <c r="KG40" i="3"/>
  <c r="KH40" i="3"/>
  <c r="KI40" i="3"/>
  <c r="KJ40" i="3"/>
  <c r="KK40" i="3"/>
  <c r="KL40" i="3"/>
  <c r="KM40" i="3"/>
  <c r="KN40" i="3"/>
  <c r="KO40" i="3"/>
  <c r="KP40" i="3"/>
  <c r="KQ40" i="3"/>
  <c r="KR40" i="3"/>
  <c r="KS40" i="3"/>
  <c r="KT40" i="3"/>
  <c r="KU40" i="3"/>
  <c r="KV40" i="3"/>
  <c r="KW40" i="3"/>
  <c r="KX40" i="3"/>
  <c r="KY40" i="3"/>
  <c r="KZ40" i="3"/>
  <c r="LA40" i="3"/>
  <c r="LB40" i="3"/>
  <c r="LC40" i="3"/>
  <c r="LD40" i="3"/>
  <c r="LE40" i="3"/>
  <c r="LF40" i="3"/>
  <c r="LG40" i="3"/>
  <c r="LH40" i="3"/>
  <c r="LI40" i="3"/>
  <c r="LJ40" i="3"/>
  <c r="LK40" i="3"/>
  <c r="LL40" i="3"/>
  <c r="LM40" i="3"/>
  <c r="LN40" i="3"/>
  <c r="LO40" i="3"/>
  <c r="LP40" i="3"/>
  <c r="HT41" i="3"/>
  <c r="HU41" i="3"/>
  <c r="HV41" i="3"/>
  <c r="HW41" i="3"/>
  <c r="HX41" i="3"/>
  <c r="HY41" i="3"/>
  <c r="HZ41" i="3"/>
  <c r="IA41" i="3"/>
  <c r="IB41" i="3"/>
  <c r="IC41" i="3"/>
  <c r="ID41" i="3"/>
  <c r="IE41" i="3"/>
  <c r="IF41" i="3"/>
  <c r="IG41" i="3"/>
  <c r="IH41" i="3"/>
  <c r="II41" i="3"/>
  <c r="IJ41" i="3"/>
  <c r="IK41" i="3"/>
  <c r="IL41" i="3"/>
  <c r="IM41" i="3"/>
  <c r="IN41" i="3"/>
  <c r="IO41" i="3"/>
  <c r="IP41" i="3"/>
  <c r="IQ41" i="3"/>
  <c r="IR41" i="3"/>
  <c r="IS41" i="3"/>
  <c r="IT41" i="3"/>
  <c r="IU41" i="3"/>
  <c r="IV41" i="3"/>
  <c r="IW41" i="3"/>
  <c r="IX41" i="3"/>
  <c r="IY41" i="3"/>
  <c r="IZ41" i="3"/>
  <c r="JA41" i="3"/>
  <c r="JB41" i="3"/>
  <c r="JC41" i="3"/>
  <c r="JD41" i="3"/>
  <c r="JE41" i="3"/>
  <c r="JF41" i="3"/>
  <c r="JG41" i="3"/>
  <c r="JH41" i="3"/>
  <c r="JI41" i="3"/>
  <c r="JJ41" i="3"/>
  <c r="JK41" i="3"/>
  <c r="JL41" i="3"/>
  <c r="JM41" i="3"/>
  <c r="JN41" i="3"/>
  <c r="JO41" i="3"/>
  <c r="JP41" i="3"/>
  <c r="JQ41" i="3"/>
  <c r="JR41" i="3"/>
  <c r="JS41" i="3"/>
  <c r="JT41" i="3"/>
  <c r="JU41" i="3"/>
  <c r="JV41" i="3"/>
  <c r="JW41" i="3"/>
  <c r="JX41" i="3"/>
  <c r="JY41" i="3"/>
  <c r="JZ41" i="3"/>
  <c r="KA41" i="3"/>
  <c r="KB41" i="3"/>
  <c r="KC41" i="3"/>
  <c r="KD41" i="3"/>
  <c r="KE41" i="3"/>
  <c r="KF41" i="3"/>
  <c r="KG41" i="3"/>
  <c r="KH41" i="3"/>
  <c r="KI41" i="3"/>
  <c r="KJ41" i="3"/>
  <c r="KK41" i="3"/>
  <c r="KL41" i="3"/>
  <c r="KM41" i="3"/>
  <c r="KN41" i="3"/>
  <c r="KO41" i="3"/>
  <c r="KP41" i="3"/>
  <c r="KQ41" i="3"/>
  <c r="KR41" i="3"/>
  <c r="KS41" i="3"/>
  <c r="KT41" i="3"/>
  <c r="KU41" i="3"/>
  <c r="KV41" i="3"/>
  <c r="KW41" i="3"/>
  <c r="KX41" i="3"/>
  <c r="KY41" i="3"/>
  <c r="KZ41" i="3"/>
  <c r="LA41" i="3"/>
  <c r="LB41" i="3"/>
  <c r="LC41" i="3"/>
  <c r="LD41" i="3"/>
  <c r="LE41" i="3"/>
  <c r="LF41" i="3"/>
  <c r="LG41" i="3"/>
  <c r="LH41" i="3"/>
  <c r="LI41" i="3"/>
  <c r="LJ41" i="3"/>
  <c r="LK41" i="3"/>
  <c r="LL41" i="3"/>
  <c r="LM41" i="3"/>
  <c r="LN41" i="3"/>
  <c r="LO41" i="3"/>
  <c r="LP41" i="3"/>
  <c r="HT42" i="3"/>
  <c r="HU42" i="3"/>
  <c r="HV42" i="3"/>
  <c r="HW42" i="3"/>
  <c r="HX42" i="3"/>
  <c r="HY42" i="3"/>
  <c r="HZ42" i="3"/>
  <c r="IA42" i="3"/>
  <c r="IB42" i="3"/>
  <c r="IC42" i="3"/>
  <c r="ID42" i="3"/>
  <c r="IE42" i="3"/>
  <c r="IF42" i="3"/>
  <c r="IG42" i="3"/>
  <c r="IH42" i="3"/>
  <c r="II42" i="3"/>
  <c r="IJ42" i="3"/>
  <c r="IK42" i="3"/>
  <c r="IL42" i="3"/>
  <c r="IM42" i="3"/>
  <c r="IN42" i="3"/>
  <c r="IO42" i="3"/>
  <c r="IP42" i="3"/>
  <c r="IQ42" i="3"/>
  <c r="IR42" i="3"/>
  <c r="IS42" i="3"/>
  <c r="IT42" i="3"/>
  <c r="IU42" i="3"/>
  <c r="IV42" i="3"/>
  <c r="IW42" i="3"/>
  <c r="IX42" i="3"/>
  <c r="IY42" i="3"/>
  <c r="IZ42" i="3"/>
  <c r="JA42" i="3"/>
  <c r="JB42" i="3"/>
  <c r="JC42" i="3"/>
  <c r="JD42" i="3"/>
  <c r="JE42" i="3"/>
  <c r="JF42" i="3"/>
  <c r="JG42" i="3"/>
  <c r="JH42" i="3"/>
  <c r="JI42" i="3"/>
  <c r="JJ42" i="3"/>
  <c r="JK42" i="3"/>
  <c r="JL42" i="3"/>
  <c r="JM42" i="3"/>
  <c r="JN42" i="3"/>
  <c r="JO42" i="3"/>
  <c r="JP42" i="3"/>
  <c r="JQ42" i="3"/>
  <c r="JR42" i="3"/>
  <c r="JS42" i="3"/>
  <c r="JT42" i="3"/>
  <c r="JU42" i="3"/>
  <c r="JV42" i="3"/>
  <c r="JW42" i="3"/>
  <c r="JX42" i="3"/>
  <c r="JY42" i="3"/>
  <c r="JZ42" i="3"/>
  <c r="KA42" i="3"/>
  <c r="KB42" i="3"/>
  <c r="KC42" i="3"/>
  <c r="KD42" i="3"/>
  <c r="KE42" i="3"/>
  <c r="KF42" i="3"/>
  <c r="KG42" i="3"/>
  <c r="KH42" i="3"/>
  <c r="KI42" i="3"/>
  <c r="KJ42" i="3"/>
  <c r="KK42" i="3"/>
  <c r="KL42" i="3"/>
  <c r="KM42" i="3"/>
  <c r="KN42" i="3"/>
  <c r="KO42" i="3"/>
  <c r="KP42" i="3"/>
  <c r="KQ42" i="3"/>
  <c r="KR42" i="3"/>
  <c r="KS42" i="3"/>
  <c r="KT42" i="3"/>
  <c r="KU42" i="3"/>
  <c r="KV42" i="3"/>
  <c r="KW42" i="3"/>
  <c r="KX42" i="3"/>
  <c r="KY42" i="3"/>
  <c r="KZ42" i="3"/>
  <c r="LA42" i="3"/>
  <c r="LB42" i="3"/>
  <c r="LC42" i="3"/>
  <c r="LD42" i="3"/>
  <c r="LE42" i="3"/>
  <c r="LF42" i="3"/>
  <c r="LG42" i="3"/>
  <c r="LH42" i="3"/>
  <c r="LI42" i="3"/>
  <c r="LJ42" i="3"/>
  <c r="LK42" i="3"/>
  <c r="LL42" i="3"/>
  <c r="LM42" i="3"/>
  <c r="LN42" i="3"/>
  <c r="LO42" i="3"/>
  <c r="LP42" i="3"/>
  <c r="HT43" i="3"/>
  <c r="HU43" i="3"/>
  <c r="HV43" i="3"/>
  <c r="HW43" i="3"/>
  <c r="HX43" i="3"/>
  <c r="HY43" i="3"/>
  <c r="HZ43" i="3"/>
  <c r="IA43" i="3"/>
  <c r="IB43" i="3"/>
  <c r="IC43" i="3"/>
  <c r="ID43" i="3"/>
  <c r="IE43" i="3"/>
  <c r="IF43" i="3"/>
  <c r="IG43" i="3"/>
  <c r="IH43" i="3"/>
  <c r="II43" i="3"/>
  <c r="IJ43" i="3"/>
  <c r="IK43" i="3"/>
  <c r="IL43" i="3"/>
  <c r="IM43" i="3"/>
  <c r="IN43" i="3"/>
  <c r="IO43" i="3"/>
  <c r="IP43" i="3"/>
  <c r="IQ43" i="3"/>
  <c r="IR43" i="3"/>
  <c r="IS43" i="3"/>
  <c r="IT43" i="3"/>
  <c r="IU43" i="3"/>
  <c r="IV43" i="3"/>
  <c r="IW43" i="3"/>
  <c r="IX43" i="3"/>
  <c r="IY43" i="3"/>
  <c r="IZ43" i="3"/>
  <c r="JA43" i="3"/>
  <c r="JB43" i="3"/>
  <c r="JC43" i="3"/>
  <c r="JD43" i="3"/>
  <c r="JE43" i="3"/>
  <c r="JF43" i="3"/>
  <c r="JG43" i="3"/>
  <c r="JH43" i="3"/>
  <c r="JI43" i="3"/>
  <c r="JJ43" i="3"/>
  <c r="JK43" i="3"/>
  <c r="JL43" i="3"/>
  <c r="JM43" i="3"/>
  <c r="JN43" i="3"/>
  <c r="JO43" i="3"/>
  <c r="JP43" i="3"/>
  <c r="JQ43" i="3"/>
  <c r="JR43" i="3"/>
  <c r="JS43" i="3"/>
  <c r="JT43" i="3"/>
  <c r="JU43" i="3"/>
  <c r="JV43" i="3"/>
  <c r="JW43" i="3"/>
  <c r="JX43" i="3"/>
  <c r="JY43" i="3"/>
  <c r="JZ43" i="3"/>
  <c r="KA43" i="3"/>
  <c r="KB43" i="3"/>
  <c r="KC43" i="3"/>
  <c r="KD43" i="3"/>
  <c r="KE43" i="3"/>
  <c r="KF43" i="3"/>
  <c r="KG43" i="3"/>
  <c r="KH43" i="3"/>
  <c r="KI43" i="3"/>
  <c r="KJ43" i="3"/>
  <c r="KK43" i="3"/>
  <c r="KL43" i="3"/>
  <c r="KM43" i="3"/>
  <c r="KN43" i="3"/>
  <c r="KO43" i="3"/>
  <c r="KP43" i="3"/>
  <c r="KQ43" i="3"/>
  <c r="KR43" i="3"/>
  <c r="KS43" i="3"/>
  <c r="KT43" i="3"/>
  <c r="KU43" i="3"/>
  <c r="KV43" i="3"/>
  <c r="KW43" i="3"/>
  <c r="KX43" i="3"/>
  <c r="KY43" i="3"/>
  <c r="KZ43" i="3"/>
  <c r="LA43" i="3"/>
  <c r="LB43" i="3"/>
  <c r="LC43" i="3"/>
  <c r="LD43" i="3"/>
  <c r="LE43" i="3"/>
  <c r="LF43" i="3"/>
  <c r="LG43" i="3"/>
  <c r="LH43" i="3"/>
  <c r="LI43" i="3"/>
  <c r="LJ43" i="3"/>
  <c r="LK43" i="3"/>
  <c r="LL43" i="3"/>
  <c r="LM43" i="3"/>
  <c r="LN43" i="3"/>
  <c r="LO43" i="3"/>
  <c r="LP43" i="3"/>
  <c r="HT45" i="3"/>
  <c r="HU45" i="3"/>
  <c r="HV45" i="3"/>
  <c r="HW45" i="3"/>
  <c r="HX45" i="3"/>
  <c r="HY45" i="3"/>
  <c r="HZ45" i="3"/>
  <c r="IA45" i="3"/>
  <c r="IB45" i="3"/>
  <c r="IC45" i="3"/>
  <c r="ID45" i="3"/>
  <c r="IE45" i="3"/>
  <c r="IF45" i="3"/>
  <c r="IG45" i="3"/>
  <c r="IH45" i="3"/>
  <c r="II45" i="3"/>
  <c r="IJ45" i="3"/>
  <c r="IK45" i="3"/>
  <c r="IL45" i="3"/>
  <c r="IM45" i="3"/>
  <c r="IN45" i="3"/>
  <c r="IO45" i="3"/>
  <c r="IP45" i="3"/>
  <c r="IQ45" i="3"/>
  <c r="IR45" i="3"/>
  <c r="IS45" i="3"/>
  <c r="IT45" i="3"/>
  <c r="IU45" i="3"/>
  <c r="IV45" i="3"/>
  <c r="IW45" i="3"/>
  <c r="IX45" i="3"/>
  <c r="IY45" i="3"/>
  <c r="IZ45" i="3"/>
  <c r="JA45" i="3"/>
  <c r="JB45" i="3"/>
  <c r="JC45" i="3"/>
  <c r="JD45" i="3"/>
  <c r="JE45" i="3"/>
  <c r="JF45" i="3"/>
  <c r="JG45" i="3"/>
  <c r="JH45" i="3"/>
  <c r="JI45" i="3"/>
  <c r="JJ45" i="3"/>
  <c r="JK45" i="3"/>
  <c r="JL45" i="3"/>
  <c r="JM45" i="3"/>
  <c r="JN45" i="3"/>
  <c r="JO45" i="3"/>
  <c r="JP45" i="3"/>
  <c r="JQ45" i="3"/>
  <c r="JR45" i="3"/>
  <c r="JS45" i="3"/>
  <c r="JT45" i="3"/>
  <c r="JU45" i="3"/>
  <c r="JV45" i="3"/>
  <c r="JW45" i="3"/>
  <c r="JX45" i="3"/>
  <c r="JY45" i="3"/>
  <c r="JZ45" i="3"/>
  <c r="KA45" i="3"/>
  <c r="KB45" i="3"/>
  <c r="KC45" i="3"/>
  <c r="KD45" i="3"/>
  <c r="KE45" i="3"/>
  <c r="KF45" i="3"/>
  <c r="KG45" i="3"/>
  <c r="KH45" i="3"/>
  <c r="KI45" i="3"/>
  <c r="KJ45" i="3"/>
  <c r="KK45" i="3"/>
  <c r="KL45" i="3"/>
  <c r="KM45" i="3"/>
  <c r="KN45" i="3"/>
  <c r="KO45" i="3"/>
  <c r="KP45" i="3"/>
  <c r="KQ45" i="3"/>
  <c r="KR45" i="3"/>
  <c r="KS45" i="3"/>
  <c r="KT45" i="3"/>
  <c r="KU45" i="3"/>
  <c r="KV45" i="3"/>
  <c r="KW45" i="3"/>
  <c r="HT46" i="3"/>
  <c r="HU46" i="3"/>
  <c r="HV46" i="3"/>
  <c r="HW46" i="3"/>
  <c r="HX46" i="3"/>
  <c r="HY46" i="3"/>
  <c r="HZ46" i="3"/>
  <c r="IA46" i="3"/>
  <c r="IB46" i="3"/>
  <c r="IC46" i="3"/>
  <c r="ID46" i="3"/>
  <c r="IE46" i="3"/>
  <c r="IF46" i="3"/>
  <c r="IG46" i="3"/>
  <c r="IH46" i="3"/>
  <c r="II46" i="3"/>
  <c r="IJ46" i="3"/>
  <c r="IK46" i="3"/>
  <c r="IL46" i="3"/>
  <c r="IM46" i="3"/>
  <c r="IN46" i="3"/>
  <c r="IO46" i="3"/>
  <c r="IP46" i="3"/>
  <c r="IQ46" i="3"/>
  <c r="IR46" i="3"/>
  <c r="IS46" i="3"/>
  <c r="IT46" i="3"/>
  <c r="IU46" i="3"/>
  <c r="IV46" i="3"/>
  <c r="IW46" i="3"/>
  <c r="IX46" i="3"/>
  <c r="IY46" i="3"/>
  <c r="IZ46" i="3"/>
  <c r="JA46" i="3"/>
  <c r="JB46" i="3"/>
  <c r="JC46" i="3"/>
  <c r="JD46" i="3"/>
  <c r="JE46" i="3"/>
  <c r="JF46" i="3"/>
  <c r="JG46" i="3"/>
  <c r="JH46" i="3"/>
  <c r="JI46" i="3"/>
  <c r="JJ46" i="3"/>
  <c r="JK46" i="3"/>
  <c r="JL46" i="3"/>
  <c r="JM46" i="3"/>
  <c r="JN46" i="3"/>
  <c r="JO46" i="3"/>
  <c r="JP46" i="3"/>
  <c r="JQ46" i="3"/>
  <c r="JR46" i="3"/>
  <c r="JS46" i="3"/>
  <c r="JT46" i="3"/>
  <c r="JU46" i="3"/>
  <c r="JV46" i="3"/>
  <c r="JW46" i="3"/>
  <c r="JX46" i="3"/>
  <c r="JY46" i="3"/>
  <c r="JZ46" i="3"/>
  <c r="KA46" i="3"/>
  <c r="KB46" i="3"/>
  <c r="KC46" i="3"/>
  <c r="KD46" i="3"/>
  <c r="KE46" i="3"/>
  <c r="KF46" i="3"/>
  <c r="KG46" i="3"/>
  <c r="KH46" i="3"/>
  <c r="KI46" i="3"/>
  <c r="KJ46" i="3"/>
  <c r="KK46" i="3"/>
  <c r="KL46" i="3"/>
  <c r="KM46" i="3"/>
  <c r="KN46" i="3"/>
  <c r="KO46" i="3"/>
  <c r="KP46" i="3"/>
  <c r="KQ46" i="3"/>
  <c r="KR46" i="3"/>
  <c r="KS46" i="3"/>
  <c r="KT46" i="3"/>
  <c r="KU46" i="3"/>
  <c r="KV46" i="3"/>
  <c r="KW46" i="3"/>
  <c r="KX46" i="3"/>
  <c r="KY46" i="3"/>
  <c r="KZ46" i="3"/>
  <c r="LA46" i="3"/>
  <c r="LB46" i="3"/>
  <c r="LC46" i="3"/>
  <c r="LD46" i="3"/>
  <c r="LE46" i="3"/>
  <c r="LF46" i="3"/>
  <c r="LG46" i="3"/>
  <c r="LH46" i="3"/>
  <c r="LI46" i="3"/>
  <c r="LJ46" i="3"/>
  <c r="LK46" i="3"/>
  <c r="LL46" i="3"/>
  <c r="LM46" i="3"/>
  <c r="LN46" i="3"/>
  <c r="LO46" i="3"/>
  <c r="LP46" i="3"/>
  <c r="HT47" i="3"/>
  <c r="HU47" i="3"/>
  <c r="HV47" i="3"/>
  <c r="HW47" i="3"/>
  <c r="HX47" i="3"/>
  <c r="HY47" i="3"/>
  <c r="HZ47" i="3"/>
  <c r="IA47" i="3"/>
  <c r="IB47" i="3"/>
  <c r="IC47" i="3"/>
  <c r="ID47" i="3"/>
  <c r="IE47" i="3"/>
  <c r="IF47" i="3"/>
  <c r="IG47" i="3"/>
  <c r="IH47" i="3"/>
  <c r="II47" i="3"/>
  <c r="IJ47" i="3"/>
  <c r="IK47" i="3"/>
  <c r="IL47" i="3"/>
  <c r="IM47" i="3"/>
  <c r="IN47" i="3"/>
  <c r="IO47" i="3"/>
  <c r="IP47" i="3"/>
  <c r="IQ47" i="3"/>
  <c r="IR47" i="3"/>
  <c r="IS47" i="3"/>
  <c r="IT47" i="3"/>
  <c r="IU47" i="3"/>
  <c r="IV47" i="3"/>
  <c r="IW47" i="3"/>
  <c r="IX47" i="3"/>
  <c r="IY47" i="3"/>
  <c r="IZ47" i="3"/>
  <c r="JA47" i="3"/>
  <c r="JB47" i="3"/>
  <c r="JC47" i="3"/>
  <c r="JD47" i="3"/>
  <c r="JE47" i="3"/>
  <c r="JF47" i="3"/>
  <c r="JG47" i="3"/>
  <c r="JH47" i="3"/>
  <c r="JI47" i="3"/>
  <c r="JJ47" i="3"/>
  <c r="JK47" i="3"/>
  <c r="JL47" i="3"/>
  <c r="JM47" i="3"/>
  <c r="JN47" i="3"/>
  <c r="JO47" i="3"/>
  <c r="JP47" i="3"/>
  <c r="JQ47" i="3"/>
  <c r="JR47" i="3"/>
  <c r="JS47" i="3"/>
  <c r="JT47" i="3"/>
  <c r="JU47" i="3"/>
  <c r="JV47" i="3"/>
  <c r="JW47" i="3"/>
  <c r="JX47" i="3"/>
  <c r="JY47" i="3"/>
  <c r="JZ47" i="3"/>
  <c r="KA47" i="3"/>
  <c r="KB47" i="3"/>
  <c r="KC47" i="3"/>
  <c r="KD47" i="3"/>
  <c r="KE47" i="3"/>
  <c r="KF47" i="3"/>
  <c r="KG47" i="3"/>
  <c r="KH47" i="3"/>
  <c r="KI47" i="3"/>
  <c r="KJ47" i="3"/>
  <c r="KK47" i="3"/>
  <c r="KL47" i="3"/>
  <c r="KM47" i="3"/>
  <c r="KN47" i="3"/>
  <c r="KO47" i="3"/>
  <c r="KP47" i="3"/>
  <c r="KQ47" i="3"/>
  <c r="KR47" i="3"/>
  <c r="KS47" i="3"/>
  <c r="KT47" i="3"/>
  <c r="KU47" i="3"/>
  <c r="KV47" i="3"/>
  <c r="KW47" i="3"/>
  <c r="KX47" i="3"/>
  <c r="KY47" i="3"/>
  <c r="KZ47" i="3"/>
  <c r="LA47" i="3"/>
  <c r="LB47" i="3"/>
  <c r="LC47" i="3"/>
  <c r="LD47" i="3"/>
  <c r="LE47" i="3"/>
  <c r="LF47" i="3"/>
  <c r="LG47" i="3"/>
  <c r="LH47" i="3"/>
  <c r="LI47" i="3"/>
  <c r="LJ47" i="3"/>
  <c r="LK47" i="3"/>
  <c r="LL47" i="3"/>
  <c r="LM47" i="3"/>
  <c r="LN47" i="3"/>
  <c r="LO47" i="3"/>
  <c r="LP47" i="3"/>
  <c r="AE26" i="53"/>
  <c r="JC8" i="2"/>
  <c r="A102" i="23" a="1"/>
  <c r="A102" i="23"/>
  <c r="A103" i="23" a="1"/>
  <c r="A103" i="23"/>
  <c r="A98" i="23" a="1"/>
  <c r="A98" i="23"/>
  <c r="A99" i="23" a="1"/>
  <c r="A99" i="23"/>
  <c r="A100" i="23" a="1"/>
  <c r="A100" i="23"/>
  <c r="A101" i="23" a="1"/>
  <c r="A101" i="23"/>
  <c r="A91" i="23" a="1"/>
  <c r="A91" i="23"/>
  <c r="A92" i="23" a="1"/>
  <c r="A92" i="23"/>
  <c r="A93" i="23" a="1"/>
  <c r="A93" i="23"/>
  <c r="A94" i="23" a="1"/>
  <c r="A94" i="23"/>
  <c r="A95" i="23" a="1"/>
  <c r="A95" i="23"/>
  <c r="A96" i="23" a="1"/>
  <c r="A96" i="23"/>
  <c r="A97" i="23" a="1"/>
  <c r="A97" i="23"/>
  <c r="A105" i="23" a="1"/>
  <c r="A105" i="23"/>
  <c r="IH13" i="2"/>
  <c r="IF19" i="2"/>
  <c r="HK25" i="1"/>
  <c r="HL25" i="1"/>
  <c r="HM25" i="1"/>
  <c r="HN25" i="1"/>
  <c r="HO25" i="1"/>
  <c r="HP25" i="1"/>
  <c r="HQ25" i="1"/>
  <c r="HR25" i="1"/>
  <c r="HS25" i="1"/>
  <c r="HT25" i="1"/>
  <c r="HU25" i="1"/>
  <c r="HV25" i="1"/>
  <c r="HW25" i="1"/>
  <c r="HX25" i="1"/>
  <c r="HY25" i="1"/>
  <c r="HZ25" i="1"/>
  <c r="IA25" i="1"/>
  <c r="IB25" i="1"/>
  <c r="IC25" i="1"/>
  <c r="ID25" i="1"/>
  <c r="IE25" i="1"/>
  <c r="IF25" i="1"/>
  <c r="IG25" i="1"/>
  <c r="IH25" i="1"/>
  <c r="II25" i="1"/>
  <c r="IJ25" i="1"/>
  <c r="IK25" i="1"/>
  <c r="IL25" i="1"/>
  <c r="IM25" i="1"/>
  <c r="IN25" i="1"/>
  <c r="IO25" i="1"/>
  <c r="IP25" i="1"/>
  <c r="IQ25" i="1"/>
  <c r="IR25" i="1"/>
  <c r="IS25" i="1"/>
  <c r="IT25" i="1"/>
  <c r="IU25" i="1"/>
  <c r="IV25" i="1"/>
  <c r="IW25" i="1"/>
  <c r="IX25" i="1"/>
  <c r="IY25" i="1"/>
  <c r="IZ25" i="1"/>
  <c r="JA25" i="1"/>
  <c r="JB25" i="1"/>
  <c r="JC25" i="1"/>
  <c r="JD25" i="1"/>
  <c r="JE25" i="1"/>
  <c r="JF25" i="1"/>
  <c r="JG25" i="1"/>
  <c r="JH25" i="1"/>
  <c r="JI25" i="1"/>
  <c r="JJ25" i="1"/>
  <c r="JK25" i="1"/>
  <c r="JL25" i="1"/>
  <c r="JM25" i="1"/>
  <c r="JN25" i="1"/>
  <c r="JO25" i="1"/>
  <c r="JP25" i="1"/>
  <c r="JQ25" i="1"/>
  <c r="JR25" i="1"/>
  <c r="JS25" i="1"/>
  <c r="JT25" i="1"/>
  <c r="JU25" i="1"/>
  <c r="JV25" i="1"/>
  <c r="JW25" i="1"/>
  <c r="JX25" i="1"/>
  <c r="JY25" i="1"/>
  <c r="JZ25" i="1"/>
  <c r="KA25" i="1"/>
  <c r="KB25" i="1"/>
  <c r="KC25" i="1"/>
  <c r="KD25" i="1"/>
  <c r="KE25" i="1"/>
  <c r="KF25" i="1"/>
  <c r="KG25" i="1"/>
  <c r="KH25" i="1"/>
  <c r="KI25" i="1"/>
  <c r="KJ25" i="1"/>
  <c r="KK25" i="1"/>
  <c r="KL25" i="1"/>
  <c r="KM25" i="1"/>
  <c r="KN25" i="1"/>
  <c r="KO25" i="1"/>
  <c r="KP25" i="1"/>
  <c r="KQ25" i="1"/>
  <c r="KR25" i="1"/>
  <c r="KS25" i="1"/>
  <c r="KT25" i="1"/>
  <c r="KU25" i="1"/>
  <c r="KV25" i="1"/>
  <c r="KW25" i="1"/>
  <c r="HJ25" i="1"/>
  <c r="J28" i="66"/>
  <c r="J2" i="66"/>
  <c r="J3" i="66"/>
  <c r="J4" i="66"/>
  <c r="J6" i="66"/>
  <c r="J7" i="66"/>
  <c r="J8" i="66"/>
  <c r="J9" i="66"/>
  <c r="J10" i="66"/>
  <c r="J11" i="66"/>
  <c r="J12" i="66"/>
  <c r="J13" i="66"/>
  <c r="J14" i="66"/>
  <c r="J15" i="66"/>
  <c r="J16" i="66"/>
  <c r="J17" i="66"/>
  <c r="J18" i="66"/>
  <c r="J19" i="66"/>
  <c r="J20" i="66"/>
  <c r="J21" i="66"/>
  <c r="J22" i="66"/>
  <c r="J23" i="66"/>
  <c r="J24" i="66"/>
  <c r="J25" i="66"/>
  <c r="J26" i="66"/>
  <c r="J27" i="66"/>
  <c r="S31" i="53"/>
  <c r="B9" i="6"/>
  <c r="B10" i="6"/>
  <c r="DK27" i="3"/>
  <c r="DL27" i="3"/>
  <c r="DK29" i="3"/>
  <c r="DL29" i="3"/>
  <c r="D14" i="3"/>
  <c r="E14" i="3"/>
  <c r="F14" i="3"/>
  <c r="G14" i="3"/>
  <c r="H14" i="3"/>
  <c r="I14" i="3"/>
  <c r="J14" i="3"/>
  <c r="K14" i="3"/>
  <c r="L14" i="3"/>
  <c r="M14" i="3"/>
  <c r="D16" i="3"/>
  <c r="E16" i="3"/>
  <c r="F16" i="3"/>
  <c r="G16" i="3"/>
  <c r="H16" i="3"/>
  <c r="I16" i="3"/>
  <c r="J16" i="3"/>
  <c r="K16" i="3"/>
  <c r="L16" i="3"/>
  <c r="M16" i="3"/>
  <c r="D27" i="3"/>
  <c r="E27" i="3"/>
  <c r="F27" i="3"/>
  <c r="G27" i="3"/>
  <c r="H27" i="3"/>
  <c r="I27" i="3"/>
  <c r="J27" i="3"/>
  <c r="K27" i="3"/>
  <c r="L27" i="3"/>
  <c r="M27" i="3"/>
  <c r="D28" i="3"/>
  <c r="E28" i="3"/>
  <c r="F28" i="3"/>
  <c r="G28" i="3"/>
  <c r="H28" i="3"/>
  <c r="I28" i="3"/>
  <c r="J28" i="3"/>
  <c r="K28" i="3"/>
  <c r="L28" i="3"/>
  <c r="M28" i="3"/>
  <c r="D29" i="3"/>
  <c r="E29" i="3"/>
  <c r="F29" i="3"/>
  <c r="G29" i="3"/>
  <c r="H29" i="3"/>
  <c r="I29" i="3"/>
  <c r="J29" i="3"/>
  <c r="K29" i="3"/>
  <c r="L29" i="3"/>
  <c r="M29" i="3"/>
  <c r="D46" i="3"/>
  <c r="E46" i="3"/>
  <c r="F46" i="3"/>
  <c r="G46" i="3"/>
  <c r="H46" i="3"/>
  <c r="I46" i="3"/>
  <c r="J46" i="3"/>
  <c r="K46" i="3"/>
  <c r="L46" i="3"/>
  <c r="M46" i="3"/>
  <c r="D68" i="3"/>
  <c r="E68" i="3"/>
  <c r="F68" i="3"/>
  <c r="G68" i="3"/>
  <c r="H68" i="3"/>
  <c r="I68" i="3"/>
  <c r="J68" i="3"/>
  <c r="K68" i="3"/>
  <c r="L68" i="3"/>
  <c r="M68" i="3"/>
  <c r="I26" i="3"/>
  <c r="J26" i="3"/>
  <c r="ND109" i="3"/>
  <c r="NE109" i="3"/>
  <c r="NF109" i="3"/>
  <c r="NG109" i="3"/>
  <c r="TJ8" i="6"/>
  <c r="TK8" i="6"/>
  <c r="TL8" i="6"/>
  <c r="TM8" i="6"/>
  <c r="TN8" i="6"/>
  <c r="TO8" i="6"/>
  <c r="TP8" i="6"/>
  <c r="TQ8" i="6"/>
  <c r="TR8" i="6"/>
  <c r="TS8" i="6"/>
  <c r="TT8" i="6"/>
  <c r="TU8" i="6"/>
  <c r="TV8" i="6"/>
  <c r="TW8" i="6"/>
  <c r="TX8" i="6"/>
  <c r="TY8" i="6"/>
  <c r="TZ8" i="6"/>
  <c r="UA8" i="6"/>
  <c r="UB8" i="6"/>
  <c r="UC8" i="6"/>
  <c r="UD8" i="6"/>
  <c r="UE8" i="6"/>
  <c r="UF8" i="6"/>
  <c r="UG8" i="6"/>
  <c r="UH8" i="6"/>
  <c r="UI8" i="6"/>
  <c r="UJ8" i="6"/>
  <c r="UK8" i="6"/>
  <c r="UL8" i="6"/>
  <c r="UM8" i="6"/>
  <c r="UN8" i="6"/>
  <c r="UO8" i="6"/>
  <c r="UP8" i="6"/>
  <c r="UQ8" i="6"/>
  <c r="UR8" i="6"/>
  <c r="US8" i="6"/>
  <c r="UT8" i="6"/>
  <c r="UU8" i="6"/>
  <c r="UV8" i="6"/>
  <c r="UW8" i="6"/>
  <c r="UX8" i="6"/>
  <c r="UY8" i="6"/>
  <c r="UZ8" i="6"/>
  <c r="VA8" i="6"/>
  <c r="VB8" i="6"/>
  <c r="VC8" i="6"/>
  <c r="VD8" i="6"/>
  <c r="VE8" i="6"/>
  <c r="VF8" i="6"/>
  <c r="VG8" i="6"/>
  <c r="VH8" i="6"/>
  <c r="VI8" i="6"/>
  <c r="VJ8" i="6"/>
  <c r="VK8" i="6"/>
  <c r="VL8" i="6"/>
  <c r="VM8" i="6"/>
  <c r="VN8" i="6"/>
  <c r="VO8" i="6"/>
  <c r="VP8" i="6"/>
  <c r="VQ8" i="6"/>
  <c r="VR8" i="6"/>
  <c r="VS8" i="6"/>
  <c r="VT8" i="6"/>
  <c r="VU8" i="6"/>
  <c r="VV8" i="6"/>
  <c r="VW8" i="6"/>
  <c r="VX8" i="6"/>
  <c r="VY8" i="6"/>
  <c r="VZ8" i="6"/>
  <c r="WA8" i="6"/>
  <c r="WB8" i="6"/>
  <c r="WC8" i="6"/>
  <c r="WD8" i="6"/>
  <c r="WE8" i="6"/>
  <c r="WF8" i="6"/>
  <c r="WG8" i="6"/>
  <c r="WH8" i="6"/>
  <c r="WI8" i="6"/>
  <c r="WJ8" i="6"/>
  <c r="WK8" i="6"/>
  <c r="WL8" i="6"/>
  <c r="WM8" i="6"/>
  <c r="WN8" i="6"/>
  <c r="WO8" i="6"/>
  <c r="WP8" i="6"/>
  <c r="WQ8" i="6"/>
  <c r="WR8" i="6"/>
  <c r="WS8" i="6"/>
  <c r="WT8" i="6"/>
  <c r="WU8" i="6"/>
  <c r="WV8" i="6"/>
  <c r="WW8" i="6"/>
  <c r="WX8" i="6"/>
  <c r="WY8" i="6"/>
  <c r="WZ8" i="6"/>
  <c r="XA8" i="6"/>
  <c r="XB8" i="6"/>
  <c r="XC8" i="6"/>
  <c r="XD8" i="6"/>
  <c r="XE8" i="6"/>
  <c r="XF8" i="6"/>
  <c r="XG8" i="6"/>
  <c r="XH8" i="6"/>
  <c r="XI8" i="6"/>
  <c r="XJ8" i="6"/>
  <c r="XK8" i="6"/>
  <c r="XL8" i="6"/>
  <c r="XM8" i="6"/>
  <c r="XN8" i="6"/>
  <c r="XO8" i="6"/>
  <c r="XP8" i="6"/>
  <c r="XQ8" i="6"/>
  <c r="XR8" i="6"/>
  <c r="XS8" i="6"/>
  <c r="XT8" i="6"/>
  <c r="XU8" i="6"/>
  <c r="XV8" i="6"/>
  <c r="XW8" i="6"/>
  <c r="XX8" i="6"/>
  <c r="XY8" i="6"/>
  <c r="XZ8" i="6"/>
  <c r="YA8" i="6"/>
  <c r="YB8" i="6"/>
  <c r="YC8" i="6"/>
  <c r="YD8" i="6"/>
  <c r="YE8" i="6"/>
  <c r="YF8" i="6"/>
  <c r="YG8" i="6"/>
  <c r="YH8" i="6"/>
  <c r="YI8" i="6"/>
  <c r="YJ8" i="6"/>
  <c r="YK8" i="6"/>
  <c r="YL8" i="6"/>
  <c r="YM8" i="6"/>
  <c r="YN8" i="6"/>
  <c r="YO8" i="6"/>
  <c r="YP8" i="6"/>
  <c r="YQ8" i="6"/>
  <c r="YR8" i="6"/>
  <c r="YS8" i="6"/>
  <c r="YT8" i="6"/>
  <c r="YU8" i="6"/>
  <c r="YV8" i="6"/>
  <c r="YW8" i="6"/>
  <c r="YX8" i="6"/>
  <c r="YY8" i="6"/>
  <c r="YZ8" i="6"/>
  <c r="ZA8" i="6"/>
  <c r="ZB8" i="6"/>
  <c r="ZC8" i="6"/>
  <c r="ZD8" i="6"/>
  <c r="ZE8" i="6"/>
  <c r="ZF8" i="6"/>
  <c r="ZG8" i="6"/>
  <c r="ZH8" i="6"/>
  <c r="ZI8" i="6"/>
  <c r="ZJ8" i="6"/>
  <c r="ZK8" i="6"/>
  <c r="ZL8" i="6"/>
  <c r="ZM8" i="6"/>
  <c r="ZN8" i="6"/>
  <c r="ZO8" i="6"/>
  <c r="ZP8" i="6"/>
  <c r="ZQ8" i="6"/>
  <c r="ZR8" i="6"/>
  <c r="ZS8" i="6"/>
  <c r="ZT8" i="6"/>
  <c r="ZU8" i="6"/>
  <c r="ZV8" i="6"/>
  <c r="ZW8" i="6"/>
  <c r="ZX8" i="6"/>
  <c r="ZY8" i="6"/>
  <c r="ZZ8" i="6"/>
  <c r="AAA8" i="6"/>
  <c r="AAB8" i="6"/>
  <c r="AAC8" i="6"/>
  <c r="AAD8" i="6"/>
  <c r="AAE8" i="6"/>
  <c r="TJ55" i="6"/>
  <c r="TK55" i="6"/>
  <c r="TL55" i="6"/>
  <c r="TM55" i="6"/>
  <c r="TN55" i="6"/>
  <c r="TO55" i="6"/>
  <c r="TP55" i="6"/>
  <c r="TQ55" i="6"/>
  <c r="TR55" i="6"/>
  <c r="TS55" i="6"/>
  <c r="TT55" i="6"/>
  <c r="TU55" i="6"/>
  <c r="TV55" i="6"/>
  <c r="TW55" i="6"/>
  <c r="TX55" i="6"/>
  <c r="TY55" i="6"/>
  <c r="TZ55" i="6"/>
  <c r="UA55" i="6"/>
  <c r="UB55" i="6"/>
  <c r="UC55" i="6"/>
  <c r="UD55" i="6"/>
  <c r="UE55" i="6"/>
  <c r="UF55" i="6"/>
  <c r="UG55" i="6"/>
  <c r="UH55" i="6"/>
  <c r="UI55" i="6"/>
  <c r="UJ55" i="6"/>
  <c r="UK55" i="6"/>
  <c r="UL55" i="6"/>
  <c r="UM55" i="6"/>
  <c r="UN55" i="6"/>
  <c r="UO55" i="6"/>
  <c r="UP55" i="6"/>
  <c r="UQ55" i="6"/>
  <c r="UR55" i="6"/>
  <c r="US55" i="6"/>
  <c r="UT55" i="6"/>
  <c r="UU55" i="6"/>
  <c r="UV55" i="6"/>
  <c r="UW55" i="6"/>
  <c r="UX55" i="6"/>
  <c r="UY55" i="6"/>
  <c r="UZ55" i="6"/>
  <c r="VA55" i="6"/>
  <c r="VB55" i="6"/>
  <c r="VC55" i="6"/>
  <c r="VD55" i="6"/>
  <c r="VE55" i="6"/>
  <c r="VF55" i="6"/>
  <c r="VG55" i="6"/>
  <c r="VH55" i="6"/>
  <c r="VI55" i="6"/>
  <c r="VJ55" i="6"/>
  <c r="VK55" i="6"/>
  <c r="VL55" i="6"/>
  <c r="VM55" i="6"/>
  <c r="VN55" i="6"/>
  <c r="VO55" i="6"/>
  <c r="VP55" i="6"/>
  <c r="VQ55" i="6"/>
  <c r="VR55" i="6"/>
  <c r="VS55" i="6"/>
  <c r="VT55" i="6"/>
  <c r="VU55" i="6"/>
  <c r="VV55" i="6"/>
  <c r="VW55" i="6"/>
  <c r="VX55" i="6"/>
  <c r="VY55" i="6"/>
  <c r="VZ55" i="6"/>
  <c r="WA55" i="6"/>
  <c r="WB55" i="6"/>
  <c r="WC55" i="6"/>
  <c r="WD55" i="6"/>
  <c r="WE55" i="6"/>
  <c r="WF55" i="6"/>
  <c r="WG55" i="6"/>
  <c r="WH55" i="6"/>
  <c r="WI55" i="6"/>
  <c r="WJ55" i="6"/>
  <c r="WK55" i="6"/>
  <c r="WL55" i="6"/>
  <c r="WM55" i="6"/>
  <c r="WN55" i="6"/>
  <c r="WO55" i="6"/>
  <c r="WP55" i="6"/>
  <c r="WQ55" i="6"/>
  <c r="WR55" i="6"/>
  <c r="WS55" i="6"/>
  <c r="WT55" i="6"/>
  <c r="WU55" i="6"/>
  <c r="WV55" i="6"/>
  <c r="WW55" i="6"/>
  <c r="WX55" i="6"/>
  <c r="WY55" i="6"/>
  <c r="WZ55" i="6"/>
  <c r="XA55" i="6"/>
  <c r="XB55" i="6"/>
  <c r="XC55" i="6"/>
  <c r="XD55" i="6"/>
  <c r="XE55" i="6"/>
  <c r="XF55" i="6"/>
  <c r="XG55" i="6"/>
  <c r="XH55" i="6"/>
  <c r="XI55" i="6"/>
  <c r="XJ55" i="6"/>
  <c r="XK55" i="6"/>
  <c r="XL55" i="6"/>
  <c r="XM55" i="6"/>
  <c r="XN55" i="6"/>
  <c r="XO55" i="6"/>
  <c r="XP55" i="6"/>
  <c r="XQ55" i="6"/>
  <c r="XR55" i="6"/>
  <c r="XS55" i="6"/>
  <c r="XT55" i="6"/>
  <c r="XU55" i="6"/>
  <c r="XV55" i="6"/>
  <c r="XW55" i="6"/>
  <c r="XX55" i="6"/>
  <c r="XY55" i="6"/>
  <c r="XZ55" i="6"/>
  <c r="YA55" i="6"/>
  <c r="YB55" i="6"/>
  <c r="YC55" i="6"/>
  <c r="YD55" i="6"/>
  <c r="YE55" i="6"/>
  <c r="YF55" i="6"/>
  <c r="YG55" i="6"/>
  <c r="YH55" i="6"/>
  <c r="YI55" i="6"/>
  <c r="YJ55" i="6"/>
  <c r="YK55" i="6"/>
  <c r="YL55" i="6"/>
  <c r="YM55" i="6"/>
  <c r="YN55" i="6"/>
  <c r="YO55" i="6"/>
  <c r="YP55" i="6"/>
  <c r="YQ55" i="6"/>
  <c r="YR55" i="6"/>
  <c r="YS55" i="6"/>
  <c r="YT55" i="6"/>
  <c r="YU55" i="6"/>
  <c r="YV55" i="6"/>
  <c r="YW55" i="6"/>
  <c r="YX55" i="6"/>
  <c r="YY55" i="6"/>
  <c r="YZ55" i="6"/>
  <c r="ZA55" i="6"/>
  <c r="ZB55" i="6"/>
  <c r="ZC55" i="6"/>
  <c r="ZD55" i="6"/>
  <c r="ZE55" i="6"/>
  <c r="ZF55" i="6"/>
  <c r="ZG55" i="6"/>
  <c r="ZH55" i="6"/>
  <c r="ZI55" i="6"/>
  <c r="ZJ55" i="6"/>
  <c r="ZK55" i="6"/>
  <c r="ZL55" i="6"/>
  <c r="ZM55" i="6"/>
  <c r="ZN55" i="6"/>
  <c r="ZO55" i="6"/>
  <c r="ZP55" i="6"/>
  <c r="ZQ55" i="6"/>
  <c r="ZR55" i="6"/>
  <c r="ZS55" i="6"/>
  <c r="ZT55" i="6"/>
  <c r="ZU55" i="6"/>
  <c r="ZV55" i="6"/>
  <c r="ZW55" i="6"/>
  <c r="ZX55" i="6"/>
  <c r="ZY55" i="6"/>
  <c r="ZZ55" i="6"/>
  <c r="AAA55" i="6"/>
  <c r="AAB55" i="6"/>
  <c r="AAC55" i="6"/>
  <c r="AAD55" i="6"/>
  <c r="AAE55" i="6"/>
  <c r="AAF55" i="6"/>
  <c r="AAG55" i="6"/>
  <c r="AAH55" i="6"/>
  <c r="AAI55" i="6"/>
  <c r="AAJ55" i="6"/>
  <c r="AAK55" i="6"/>
  <c r="AAL55" i="6"/>
  <c r="AAM55" i="6"/>
  <c r="AAN55" i="6"/>
  <c r="AAO55" i="6"/>
  <c r="AAP55" i="6"/>
  <c r="AAQ55" i="6"/>
  <c r="AAR55" i="6"/>
  <c r="AAS55" i="6"/>
  <c r="AAT55" i="6"/>
  <c r="AAU55" i="6"/>
  <c r="AAV55" i="6"/>
  <c r="AAW55" i="6"/>
  <c r="AAX55" i="6"/>
  <c r="AAY55" i="6"/>
  <c r="AAZ55" i="6"/>
  <c r="ABA55" i="6"/>
  <c r="ABB55" i="6"/>
  <c r="ABC55" i="6"/>
  <c r="ABD55" i="6"/>
  <c r="ABE55" i="6"/>
  <c r="ABF55" i="6"/>
  <c r="ABG55" i="6"/>
  <c r="ABH55" i="6"/>
  <c r="CP13" i="4"/>
  <c r="XDQ6" i="2"/>
  <c r="XDP6" i="2"/>
  <c r="XDO6" i="2"/>
  <c r="XDN6" i="2"/>
  <c r="XDM6" i="2"/>
  <c r="XDL6" i="2"/>
  <c r="XDK6" i="2"/>
  <c r="XDJ6" i="2"/>
  <c r="XDI6" i="2"/>
  <c r="XDH6" i="2"/>
  <c r="XDG6" i="2"/>
  <c r="XDF6" i="2"/>
  <c r="XDE6" i="2"/>
  <c r="XDD6" i="2"/>
  <c r="XDC6" i="2"/>
  <c r="XDB6" i="2"/>
  <c r="XDA6" i="2"/>
  <c r="XCZ6" i="2"/>
  <c r="XCY6" i="2"/>
  <c r="XCX6" i="2"/>
  <c r="XCW6" i="2"/>
  <c r="XCV6" i="2"/>
  <c r="XCU6" i="2"/>
  <c r="XCT6" i="2"/>
  <c r="XCS6" i="2"/>
  <c r="XCR6" i="2"/>
  <c r="XCQ6" i="2"/>
  <c r="XCP6" i="2"/>
  <c r="XCO6" i="2"/>
  <c r="XCN6" i="2"/>
  <c r="XCM6" i="2"/>
  <c r="XCL6" i="2"/>
  <c r="XCK6" i="2"/>
  <c r="XCJ6" i="2"/>
  <c r="XCI6" i="2"/>
  <c r="XCH6" i="2"/>
  <c r="XCG6" i="2"/>
  <c r="XCF6" i="2"/>
  <c r="XCE6" i="2"/>
  <c r="XCD6" i="2"/>
  <c r="XCC6" i="2"/>
  <c r="XCB6" i="2"/>
  <c r="XCA6" i="2"/>
  <c r="XBZ6" i="2"/>
  <c r="XBY6" i="2"/>
  <c r="XBX6" i="2"/>
  <c r="XBW6" i="2"/>
  <c r="XBV6" i="2"/>
  <c r="XBU6" i="2"/>
  <c r="XBT6" i="2"/>
  <c r="XBS6" i="2"/>
  <c r="XBR6" i="2"/>
  <c r="XBQ6" i="2"/>
  <c r="XBP6" i="2"/>
  <c r="XBO6" i="2"/>
  <c r="XBN6" i="2"/>
  <c r="XBM6" i="2"/>
  <c r="XBL6" i="2"/>
  <c r="XBK6" i="2"/>
  <c r="XBJ6" i="2"/>
  <c r="XBI6" i="2"/>
  <c r="XBH6" i="2"/>
  <c r="XBG6" i="2"/>
  <c r="XBF6" i="2"/>
  <c r="XBE6" i="2"/>
  <c r="XBD6" i="2"/>
  <c r="XBC6" i="2"/>
  <c r="XBB6" i="2"/>
  <c r="XBA6" i="2"/>
  <c r="XAZ6" i="2"/>
  <c r="XAY6" i="2"/>
  <c r="XAX6" i="2"/>
  <c r="XAW6" i="2"/>
  <c r="XAV6" i="2"/>
  <c r="XAU6" i="2"/>
  <c r="XAT6" i="2"/>
  <c r="XAS6" i="2"/>
  <c r="XAR6" i="2"/>
  <c r="XAQ6" i="2"/>
  <c r="XAP6" i="2"/>
  <c r="XAO6" i="2"/>
  <c r="XAN6" i="2"/>
  <c r="XAM6" i="2"/>
  <c r="XAL6" i="2"/>
  <c r="XAK6" i="2"/>
  <c r="XAJ6" i="2"/>
  <c r="XAI6" i="2"/>
  <c r="XAH6" i="2"/>
  <c r="XAG6" i="2"/>
  <c r="XAF6" i="2"/>
  <c r="XAE6" i="2"/>
  <c r="XAD6" i="2"/>
  <c r="XAC6" i="2"/>
  <c r="XAB6" i="2"/>
  <c r="XAA6" i="2"/>
  <c r="WZZ6" i="2"/>
  <c r="WZY6" i="2"/>
  <c r="WZX6" i="2"/>
  <c r="WZW6" i="2"/>
  <c r="WZV6" i="2"/>
  <c r="WZU6" i="2"/>
  <c r="WZT6" i="2"/>
  <c r="WZS6" i="2"/>
  <c r="WZR6" i="2"/>
  <c r="WZQ6" i="2"/>
  <c r="WZP6" i="2"/>
  <c r="WZO6" i="2"/>
  <c r="WZN6" i="2"/>
  <c r="WZM6" i="2"/>
  <c r="WZL6" i="2"/>
  <c r="WZK6" i="2"/>
  <c r="WZJ6" i="2"/>
  <c r="WZI6" i="2"/>
  <c r="WZH6" i="2"/>
  <c r="WZG6" i="2"/>
  <c r="WZF6" i="2"/>
  <c r="WZE6" i="2"/>
  <c r="WZD6" i="2"/>
  <c r="WZC6" i="2"/>
  <c r="WZB6" i="2"/>
  <c r="WZA6" i="2"/>
  <c r="WYZ6" i="2"/>
  <c r="WYY6" i="2"/>
  <c r="WYX6" i="2"/>
  <c r="WYW6" i="2"/>
  <c r="WYV6" i="2"/>
  <c r="WYU6" i="2"/>
  <c r="WYT6" i="2"/>
  <c r="WYS6" i="2"/>
  <c r="WYR6" i="2"/>
  <c r="WYQ6" i="2"/>
  <c r="WYP6" i="2"/>
  <c r="WYO6" i="2"/>
  <c r="WYN6" i="2"/>
  <c r="WYM6" i="2"/>
  <c r="WYL6" i="2"/>
  <c r="WYK6" i="2"/>
  <c r="WYJ6" i="2"/>
  <c r="WYI6" i="2"/>
  <c r="WYH6" i="2"/>
  <c r="WYG6" i="2"/>
  <c r="WYF6" i="2"/>
  <c r="WYE6" i="2"/>
  <c r="WYD6" i="2"/>
  <c r="WYC6" i="2"/>
  <c r="WYB6" i="2"/>
  <c r="WYA6" i="2"/>
  <c r="WXZ6" i="2"/>
  <c r="WXY6" i="2"/>
  <c r="WXX6" i="2"/>
  <c r="WXW6" i="2"/>
  <c r="WXV6" i="2"/>
  <c r="WXU6" i="2"/>
  <c r="WXT6" i="2"/>
  <c r="WXS6" i="2"/>
  <c r="WXR6" i="2"/>
  <c r="WXQ6" i="2"/>
  <c r="WXP6" i="2"/>
  <c r="WXO6" i="2"/>
  <c r="WXN6" i="2"/>
  <c r="WXM6" i="2"/>
  <c r="WXL6" i="2"/>
  <c r="WXK6" i="2"/>
  <c r="WXJ6" i="2"/>
  <c r="WXI6" i="2"/>
  <c r="WXH6" i="2"/>
  <c r="WXG6" i="2"/>
  <c r="WXF6" i="2"/>
  <c r="WXE6" i="2"/>
  <c r="WXD6" i="2"/>
  <c r="WXC6" i="2"/>
  <c r="WXB6" i="2"/>
  <c r="WXA6" i="2"/>
  <c r="WWZ6" i="2"/>
  <c r="WWY6" i="2"/>
  <c r="WWX6" i="2"/>
  <c r="WWW6" i="2"/>
  <c r="WWV6" i="2"/>
  <c r="WWU6" i="2"/>
  <c r="WWT6" i="2"/>
  <c r="WWS6" i="2"/>
  <c r="WWR6" i="2"/>
  <c r="WWQ6" i="2"/>
  <c r="WWP6" i="2"/>
  <c r="WWO6" i="2"/>
  <c r="WWN6" i="2"/>
  <c r="WWM6" i="2"/>
  <c r="WWL6" i="2"/>
  <c r="WWK6" i="2"/>
  <c r="WWJ6" i="2"/>
  <c r="WWI6" i="2"/>
  <c r="WWH6" i="2"/>
  <c r="WWG6" i="2"/>
  <c r="WWF6" i="2"/>
  <c r="WWE6" i="2"/>
  <c r="WWD6" i="2"/>
  <c r="WWC6" i="2"/>
  <c r="WWB6" i="2"/>
  <c r="WWA6" i="2"/>
  <c r="WVZ6" i="2"/>
  <c r="WVY6" i="2"/>
  <c r="WVX6" i="2"/>
  <c r="WVW6" i="2"/>
  <c r="WVV6" i="2"/>
  <c r="WVU6" i="2"/>
  <c r="WVT6" i="2"/>
  <c r="WVS6" i="2"/>
  <c r="WVR6" i="2"/>
  <c r="WVQ6" i="2"/>
  <c r="WVP6" i="2"/>
  <c r="WVO6" i="2"/>
  <c r="WVN6" i="2"/>
  <c r="WVM6" i="2"/>
  <c r="WVL6" i="2"/>
  <c r="WVK6" i="2"/>
  <c r="WVJ6" i="2"/>
  <c r="WVI6" i="2"/>
  <c r="WVH6" i="2"/>
  <c r="WVG6" i="2"/>
  <c r="WVF6" i="2"/>
  <c r="WVE6" i="2"/>
  <c r="WVD6" i="2"/>
  <c r="WVC6" i="2"/>
  <c r="WVB6" i="2"/>
  <c r="WVA6" i="2"/>
  <c r="WUZ6" i="2"/>
  <c r="WUY6" i="2"/>
  <c r="WUX6" i="2"/>
  <c r="WUW6" i="2"/>
  <c r="WUV6" i="2"/>
  <c r="WUU6" i="2"/>
  <c r="WUT6" i="2"/>
  <c r="WUS6" i="2"/>
  <c r="WUR6" i="2"/>
  <c r="WUQ6" i="2"/>
  <c r="WUP6" i="2"/>
  <c r="WUO6" i="2"/>
  <c r="WUN6" i="2"/>
  <c r="WUM6" i="2"/>
  <c r="WUL6" i="2"/>
  <c r="WUK6" i="2"/>
  <c r="WUJ6" i="2"/>
  <c r="WUI6" i="2"/>
  <c r="WUH6" i="2"/>
  <c r="WUG6" i="2"/>
  <c r="WUF6" i="2"/>
  <c r="WUE6" i="2"/>
  <c r="WUD6" i="2"/>
  <c r="WUC6" i="2"/>
  <c r="WUB6" i="2"/>
  <c r="WUA6" i="2"/>
  <c r="WTZ6" i="2"/>
  <c r="WTY6" i="2"/>
  <c r="WTX6" i="2"/>
  <c r="WTW6" i="2"/>
  <c r="WTV6" i="2"/>
  <c r="WTU6" i="2"/>
  <c r="WTT6" i="2"/>
  <c r="WTS6" i="2"/>
  <c r="WTR6" i="2"/>
  <c r="WTQ6" i="2"/>
  <c r="WTP6" i="2"/>
  <c r="WTO6" i="2"/>
  <c r="WTN6" i="2"/>
  <c r="WTM6" i="2"/>
  <c r="WTL6" i="2"/>
  <c r="WTK6" i="2"/>
  <c r="WTJ6" i="2"/>
  <c r="WTI6" i="2"/>
  <c r="WTH6" i="2"/>
  <c r="WTG6" i="2"/>
  <c r="WTF6" i="2"/>
  <c r="WTE6" i="2"/>
  <c r="WTD6" i="2"/>
  <c r="WTC6" i="2"/>
  <c r="WTB6" i="2"/>
  <c r="WTA6" i="2"/>
  <c r="WSZ6" i="2"/>
  <c r="WSY6" i="2"/>
  <c r="WSX6" i="2"/>
  <c r="WSW6" i="2"/>
  <c r="WSV6" i="2"/>
  <c r="WSU6" i="2"/>
  <c r="WST6" i="2"/>
  <c r="WSS6" i="2"/>
  <c r="WSR6" i="2"/>
  <c r="WSQ6" i="2"/>
  <c r="WSP6" i="2"/>
  <c r="WSO6" i="2"/>
  <c r="WSN6" i="2"/>
  <c r="WSM6" i="2"/>
  <c r="WSL6" i="2"/>
  <c r="WSK6" i="2"/>
  <c r="WSJ6" i="2"/>
  <c r="WSI6" i="2"/>
  <c r="WSH6" i="2"/>
  <c r="WSG6" i="2"/>
  <c r="WSF6" i="2"/>
  <c r="WSE6" i="2"/>
  <c r="WSD6" i="2"/>
  <c r="WSC6" i="2"/>
  <c r="WSB6" i="2"/>
  <c r="WSA6" i="2"/>
  <c r="WRZ6" i="2"/>
  <c r="WRY6" i="2"/>
  <c r="WRX6" i="2"/>
  <c r="WRW6" i="2"/>
  <c r="WRV6" i="2"/>
  <c r="WRU6" i="2"/>
  <c r="WRT6" i="2"/>
  <c r="WRS6" i="2"/>
  <c r="WRR6" i="2"/>
  <c r="WRQ6" i="2"/>
  <c r="WRP6" i="2"/>
  <c r="WRO6" i="2"/>
  <c r="WRN6" i="2"/>
  <c r="WRM6" i="2"/>
  <c r="WRL6" i="2"/>
  <c r="WRK6" i="2"/>
  <c r="WRJ6" i="2"/>
  <c r="WRI6" i="2"/>
  <c r="WRH6" i="2"/>
  <c r="WRG6" i="2"/>
  <c r="WRF6" i="2"/>
  <c r="WRE6" i="2"/>
  <c r="WRD6" i="2"/>
  <c r="WRC6" i="2"/>
  <c r="WRB6" i="2"/>
  <c r="WRA6" i="2"/>
  <c r="WQZ6" i="2"/>
  <c r="WQY6" i="2"/>
  <c r="WQX6" i="2"/>
  <c r="WQW6" i="2"/>
  <c r="WQV6" i="2"/>
  <c r="WQU6" i="2"/>
  <c r="WQT6" i="2"/>
  <c r="WQS6" i="2"/>
  <c r="WQR6" i="2"/>
  <c r="WQQ6" i="2"/>
  <c r="WQP6" i="2"/>
  <c r="WQO6" i="2"/>
  <c r="WQN6" i="2"/>
  <c r="WQM6" i="2"/>
  <c r="WQL6" i="2"/>
  <c r="WQK6" i="2"/>
  <c r="WQJ6" i="2"/>
  <c r="WQI6" i="2"/>
  <c r="WQH6" i="2"/>
  <c r="WQG6" i="2"/>
  <c r="WQF6" i="2"/>
  <c r="WQE6" i="2"/>
  <c r="WQD6" i="2"/>
  <c r="WQC6" i="2"/>
  <c r="WQB6" i="2"/>
  <c r="WQA6" i="2"/>
  <c r="WPZ6" i="2"/>
  <c r="WPY6" i="2"/>
  <c r="WPX6" i="2"/>
  <c r="WPW6" i="2"/>
  <c r="WPV6" i="2"/>
  <c r="WPU6" i="2"/>
  <c r="WPT6" i="2"/>
  <c r="WPS6" i="2"/>
  <c r="WPR6" i="2"/>
  <c r="WPQ6" i="2"/>
  <c r="WPP6" i="2"/>
  <c r="WPO6" i="2"/>
  <c r="WPN6" i="2"/>
  <c r="WPM6" i="2"/>
  <c r="WPL6" i="2"/>
  <c r="WPK6" i="2"/>
  <c r="WPJ6" i="2"/>
  <c r="WPI6" i="2"/>
  <c r="WPH6" i="2"/>
  <c r="WPG6" i="2"/>
  <c r="WPF6" i="2"/>
  <c r="WPE6" i="2"/>
  <c r="WPD6" i="2"/>
  <c r="WPC6" i="2"/>
  <c r="WPB6" i="2"/>
  <c r="WPA6" i="2"/>
  <c r="WOZ6" i="2"/>
  <c r="WOY6" i="2"/>
  <c r="WOX6" i="2"/>
  <c r="WOW6" i="2"/>
  <c r="WOV6" i="2"/>
  <c r="WOU6" i="2"/>
  <c r="WOT6" i="2"/>
  <c r="WOS6" i="2"/>
  <c r="WOR6" i="2"/>
  <c r="WOQ6" i="2"/>
  <c r="WOP6" i="2"/>
  <c r="WOO6" i="2"/>
  <c r="WON6" i="2"/>
  <c r="WOM6" i="2"/>
  <c r="WOL6" i="2"/>
  <c r="WOK6" i="2"/>
  <c r="WOJ6" i="2"/>
  <c r="WOI6" i="2"/>
  <c r="WOH6" i="2"/>
  <c r="WOG6" i="2"/>
  <c r="WOF6" i="2"/>
  <c r="WOE6" i="2"/>
  <c r="WOD6" i="2"/>
  <c r="WOC6" i="2"/>
  <c r="WOB6" i="2"/>
  <c r="WOA6" i="2"/>
  <c r="WNZ6" i="2"/>
  <c r="WNY6" i="2"/>
  <c r="WNX6" i="2"/>
  <c r="WNW6" i="2"/>
  <c r="WNV6" i="2"/>
  <c r="WNU6" i="2"/>
  <c r="WNT6" i="2"/>
  <c r="WNS6" i="2"/>
  <c r="WNR6" i="2"/>
  <c r="WNQ6" i="2"/>
  <c r="WNP6" i="2"/>
  <c r="WNO6" i="2"/>
  <c r="WNN6" i="2"/>
  <c r="WNM6" i="2"/>
  <c r="WNL6" i="2"/>
  <c r="WNK6" i="2"/>
  <c r="WNJ6" i="2"/>
  <c r="WNI6" i="2"/>
  <c r="WNH6" i="2"/>
  <c r="WNG6" i="2"/>
  <c r="WNF6" i="2"/>
  <c r="WNE6" i="2"/>
  <c r="WND6" i="2"/>
  <c r="WNC6" i="2"/>
  <c r="WNB6" i="2"/>
  <c r="WNA6" i="2"/>
  <c r="WMZ6" i="2"/>
  <c r="WMY6" i="2"/>
  <c r="WMX6" i="2"/>
  <c r="WMW6" i="2"/>
  <c r="WMV6" i="2"/>
  <c r="WMU6" i="2"/>
  <c r="WMT6" i="2"/>
  <c r="WMS6" i="2"/>
  <c r="WMR6" i="2"/>
  <c r="WMQ6" i="2"/>
  <c r="WMP6" i="2"/>
  <c r="WMO6" i="2"/>
  <c r="WMN6" i="2"/>
  <c r="WMM6" i="2"/>
  <c r="WML6" i="2"/>
  <c r="WMK6" i="2"/>
  <c r="WMJ6" i="2"/>
  <c r="WMI6" i="2"/>
  <c r="WMH6" i="2"/>
  <c r="WMG6" i="2"/>
  <c r="WMF6" i="2"/>
  <c r="WME6" i="2"/>
  <c r="WMD6" i="2"/>
  <c r="WMC6" i="2"/>
  <c r="WMB6" i="2"/>
  <c r="WMA6" i="2"/>
  <c r="WLZ6" i="2"/>
  <c r="WLY6" i="2"/>
  <c r="WLX6" i="2"/>
  <c r="WLW6" i="2"/>
  <c r="WLV6" i="2"/>
  <c r="WLU6" i="2"/>
  <c r="WLT6" i="2"/>
  <c r="WLS6" i="2"/>
  <c r="WLR6" i="2"/>
  <c r="WLQ6" i="2"/>
  <c r="WLP6" i="2"/>
  <c r="WLO6" i="2"/>
  <c r="WLN6" i="2"/>
  <c r="WLM6" i="2"/>
  <c r="WLL6" i="2"/>
  <c r="WLK6" i="2"/>
  <c r="WLJ6" i="2"/>
  <c r="WLI6" i="2"/>
  <c r="WLH6" i="2"/>
  <c r="WLG6" i="2"/>
  <c r="WLF6" i="2"/>
  <c r="WLE6" i="2"/>
  <c r="WLD6" i="2"/>
  <c r="WLC6" i="2"/>
  <c r="WLB6" i="2"/>
  <c r="WLA6" i="2"/>
  <c r="WKZ6" i="2"/>
  <c r="WKY6" i="2"/>
  <c r="WKX6" i="2"/>
  <c r="WKW6" i="2"/>
  <c r="WKV6" i="2"/>
  <c r="WKU6" i="2"/>
  <c r="WKT6" i="2"/>
  <c r="WKS6" i="2"/>
  <c r="WKR6" i="2"/>
  <c r="WKQ6" i="2"/>
  <c r="WKP6" i="2"/>
  <c r="WKO6" i="2"/>
  <c r="WKN6" i="2"/>
  <c r="WKM6" i="2"/>
  <c r="WKL6" i="2"/>
  <c r="WKK6" i="2"/>
  <c r="WKJ6" i="2"/>
  <c r="WKI6" i="2"/>
  <c r="WKH6" i="2"/>
  <c r="WKG6" i="2"/>
  <c r="WKF6" i="2"/>
  <c r="WKE6" i="2"/>
  <c r="WKD6" i="2"/>
  <c r="WKC6" i="2"/>
  <c r="WKB6" i="2"/>
  <c r="WKA6" i="2"/>
  <c r="WJZ6" i="2"/>
  <c r="WJY6" i="2"/>
  <c r="WJX6" i="2"/>
  <c r="WJW6" i="2"/>
  <c r="WJV6" i="2"/>
  <c r="WJU6" i="2"/>
  <c r="WJT6" i="2"/>
  <c r="WJS6" i="2"/>
  <c r="WJR6" i="2"/>
  <c r="WJQ6" i="2"/>
  <c r="WJP6" i="2"/>
  <c r="WJO6" i="2"/>
  <c r="WJN6" i="2"/>
  <c r="WJM6" i="2"/>
  <c r="WJL6" i="2"/>
  <c r="WJK6" i="2"/>
  <c r="WJJ6" i="2"/>
  <c r="WJI6" i="2"/>
  <c r="WJH6" i="2"/>
  <c r="WJG6" i="2"/>
  <c r="WJF6" i="2"/>
  <c r="WJE6" i="2"/>
  <c r="WJD6" i="2"/>
  <c r="WJC6" i="2"/>
  <c r="WJB6" i="2"/>
  <c r="WJA6" i="2"/>
  <c r="WIZ6" i="2"/>
  <c r="WIY6" i="2"/>
  <c r="WIX6" i="2"/>
  <c r="WIW6" i="2"/>
  <c r="WIV6" i="2"/>
  <c r="WIU6" i="2"/>
  <c r="WIT6" i="2"/>
  <c r="WIS6" i="2"/>
  <c r="WIR6" i="2"/>
  <c r="WIQ6" i="2"/>
  <c r="WIP6" i="2"/>
  <c r="WIO6" i="2"/>
  <c r="WIN6" i="2"/>
  <c r="WIM6" i="2"/>
  <c r="WIL6" i="2"/>
  <c r="WIK6" i="2"/>
  <c r="WIJ6" i="2"/>
  <c r="WII6" i="2"/>
  <c r="WIH6" i="2"/>
  <c r="WIG6" i="2"/>
  <c r="WIF6" i="2"/>
  <c r="WIE6" i="2"/>
  <c r="WID6" i="2"/>
  <c r="WIC6" i="2"/>
  <c r="WIB6" i="2"/>
  <c r="WIA6" i="2"/>
  <c r="WHZ6" i="2"/>
  <c r="WHY6" i="2"/>
  <c r="WHX6" i="2"/>
  <c r="WHW6" i="2"/>
  <c r="WHV6" i="2"/>
  <c r="WHU6" i="2"/>
  <c r="WHT6" i="2"/>
  <c r="WHS6" i="2"/>
  <c r="WHR6" i="2"/>
  <c r="WHQ6" i="2"/>
  <c r="WHP6" i="2"/>
  <c r="WHO6" i="2"/>
  <c r="WHN6" i="2"/>
  <c r="WHM6" i="2"/>
  <c r="WHL6" i="2"/>
  <c r="WHK6" i="2"/>
  <c r="WHJ6" i="2"/>
  <c r="WHI6" i="2"/>
  <c r="WHH6" i="2"/>
  <c r="WHG6" i="2"/>
  <c r="WHF6" i="2"/>
  <c r="WHE6" i="2"/>
  <c r="WHD6" i="2"/>
  <c r="WHC6" i="2"/>
  <c r="WHB6" i="2"/>
  <c r="WHA6" i="2"/>
  <c r="WGZ6" i="2"/>
  <c r="WGY6" i="2"/>
  <c r="WGX6" i="2"/>
  <c r="WGW6" i="2"/>
  <c r="WGV6" i="2"/>
  <c r="WGU6" i="2"/>
  <c r="WGT6" i="2"/>
  <c r="WGS6" i="2"/>
  <c r="WGR6" i="2"/>
  <c r="WGQ6" i="2"/>
  <c r="WGP6" i="2"/>
  <c r="WGO6" i="2"/>
  <c r="WGN6" i="2"/>
  <c r="WGM6" i="2"/>
  <c r="WGL6" i="2"/>
  <c r="WGK6" i="2"/>
  <c r="WGJ6" i="2"/>
  <c r="WGI6" i="2"/>
  <c r="WGH6" i="2"/>
  <c r="WGG6" i="2"/>
  <c r="WGF6" i="2"/>
  <c r="WGE6" i="2"/>
  <c r="WGD6" i="2"/>
  <c r="WGC6" i="2"/>
  <c r="WGB6" i="2"/>
  <c r="WGA6" i="2"/>
  <c r="WFZ6" i="2"/>
  <c r="WFY6" i="2"/>
  <c r="WFX6" i="2"/>
  <c r="WFW6" i="2"/>
  <c r="WFV6" i="2"/>
  <c r="WFU6" i="2"/>
  <c r="WFT6" i="2"/>
  <c r="WFS6" i="2"/>
  <c r="WFR6" i="2"/>
  <c r="WFQ6" i="2"/>
  <c r="WFP6" i="2"/>
  <c r="WFO6" i="2"/>
  <c r="WFN6" i="2"/>
  <c r="WFM6" i="2"/>
  <c r="WFL6" i="2"/>
  <c r="WFK6" i="2"/>
  <c r="WFJ6" i="2"/>
  <c r="WFI6" i="2"/>
  <c r="WFH6" i="2"/>
  <c r="WFG6" i="2"/>
  <c r="WFF6" i="2"/>
  <c r="WFE6" i="2"/>
  <c r="WFD6" i="2"/>
  <c r="WFC6" i="2"/>
  <c r="WFB6" i="2"/>
  <c r="WFA6" i="2"/>
  <c r="WEZ6" i="2"/>
  <c r="WEY6" i="2"/>
  <c r="WEX6" i="2"/>
  <c r="WEW6" i="2"/>
  <c r="WEV6" i="2"/>
  <c r="WEU6" i="2"/>
  <c r="WET6" i="2"/>
  <c r="WES6" i="2"/>
  <c r="WER6" i="2"/>
  <c r="WEQ6" i="2"/>
  <c r="WEP6" i="2"/>
  <c r="WEO6" i="2"/>
  <c r="WEN6" i="2"/>
  <c r="WEM6" i="2"/>
  <c r="WEL6" i="2"/>
  <c r="WEK6" i="2"/>
  <c r="WEJ6" i="2"/>
  <c r="WEI6" i="2"/>
  <c r="WEH6" i="2"/>
  <c r="WEG6" i="2"/>
  <c r="WEF6" i="2"/>
  <c r="WEE6" i="2"/>
  <c r="WED6" i="2"/>
  <c r="WEC6" i="2"/>
  <c r="WEB6" i="2"/>
  <c r="WEA6" i="2"/>
  <c r="WDZ6" i="2"/>
  <c r="WDY6" i="2"/>
  <c r="WDX6" i="2"/>
  <c r="WDW6" i="2"/>
  <c r="WDV6" i="2"/>
  <c r="WDU6" i="2"/>
  <c r="WDT6" i="2"/>
  <c r="WDS6" i="2"/>
  <c r="WDR6" i="2"/>
  <c r="WDQ6" i="2"/>
  <c r="WDP6" i="2"/>
  <c r="WDO6" i="2"/>
  <c r="WDN6" i="2"/>
  <c r="WDM6" i="2"/>
  <c r="WDL6" i="2"/>
  <c r="WDK6" i="2"/>
  <c r="WDJ6" i="2"/>
  <c r="WDI6" i="2"/>
  <c r="WDH6" i="2"/>
  <c r="WDG6" i="2"/>
  <c r="WDF6" i="2"/>
  <c r="WDE6" i="2"/>
  <c r="WDD6" i="2"/>
  <c r="WDC6" i="2"/>
  <c r="WDB6" i="2"/>
  <c r="WDA6" i="2"/>
  <c r="WCZ6" i="2"/>
  <c r="WCY6" i="2"/>
  <c r="WCX6" i="2"/>
  <c r="WCW6" i="2"/>
  <c r="WCV6" i="2"/>
  <c r="WCU6" i="2"/>
  <c r="WCT6" i="2"/>
  <c r="WCS6" i="2"/>
  <c r="WCR6" i="2"/>
  <c r="WCQ6" i="2"/>
  <c r="WCP6" i="2"/>
  <c r="WCO6" i="2"/>
  <c r="WCN6" i="2"/>
  <c r="WCM6" i="2"/>
  <c r="WCL6" i="2"/>
  <c r="WCK6" i="2"/>
  <c r="WCJ6" i="2"/>
  <c r="WCI6" i="2"/>
  <c r="WCH6" i="2"/>
  <c r="WCG6" i="2"/>
  <c r="WCF6" i="2"/>
  <c r="WCE6" i="2"/>
  <c r="WCD6" i="2"/>
  <c r="WCC6" i="2"/>
  <c r="WCB6" i="2"/>
  <c r="WCA6" i="2"/>
  <c r="WBZ6" i="2"/>
  <c r="WBY6" i="2"/>
  <c r="WBX6" i="2"/>
  <c r="WBW6" i="2"/>
  <c r="WBV6" i="2"/>
  <c r="WBU6" i="2"/>
  <c r="WBT6" i="2"/>
  <c r="WBS6" i="2"/>
  <c r="WBR6" i="2"/>
  <c r="WBQ6" i="2"/>
  <c r="WBP6" i="2"/>
  <c r="WBO6" i="2"/>
  <c r="WBN6" i="2"/>
  <c r="WBM6" i="2"/>
  <c r="WBL6" i="2"/>
  <c r="WBK6" i="2"/>
  <c r="WBJ6" i="2"/>
  <c r="WBI6" i="2"/>
  <c r="WBH6" i="2"/>
  <c r="WBG6" i="2"/>
  <c r="WBF6" i="2"/>
  <c r="WBE6" i="2"/>
  <c r="WBD6" i="2"/>
  <c r="WBC6" i="2"/>
  <c r="WBB6" i="2"/>
  <c r="WBA6" i="2"/>
  <c r="WAZ6" i="2"/>
  <c r="WAY6" i="2"/>
  <c r="WAX6" i="2"/>
  <c r="WAW6" i="2"/>
  <c r="WAV6" i="2"/>
  <c r="WAU6" i="2"/>
  <c r="WAT6" i="2"/>
  <c r="WAS6" i="2"/>
  <c r="WAR6" i="2"/>
  <c r="WAQ6" i="2"/>
  <c r="WAP6" i="2"/>
  <c r="WAO6" i="2"/>
  <c r="WAN6" i="2"/>
  <c r="WAM6" i="2"/>
  <c r="WAL6" i="2"/>
  <c r="WAK6" i="2"/>
  <c r="WAJ6" i="2"/>
  <c r="WAI6" i="2"/>
  <c r="WAH6" i="2"/>
  <c r="WAG6" i="2"/>
  <c r="WAF6" i="2"/>
  <c r="WAE6" i="2"/>
  <c r="WAD6" i="2"/>
  <c r="WAC6" i="2"/>
  <c r="WAB6" i="2"/>
  <c r="WAA6" i="2"/>
  <c r="VZZ6" i="2"/>
  <c r="VZY6" i="2"/>
  <c r="VZX6" i="2"/>
  <c r="VZW6" i="2"/>
  <c r="VZV6" i="2"/>
  <c r="VZU6" i="2"/>
  <c r="VZT6" i="2"/>
  <c r="VZS6" i="2"/>
  <c r="VZR6" i="2"/>
  <c r="VZQ6" i="2"/>
  <c r="VZP6" i="2"/>
  <c r="VZO6" i="2"/>
  <c r="VZN6" i="2"/>
  <c r="VZM6" i="2"/>
  <c r="VZL6" i="2"/>
  <c r="VZK6" i="2"/>
  <c r="VZJ6" i="2"/>
  <c r="VZI6" i="2"/>
  <c r="VZH6" i="2"/>
  <c r="VZG6" i="2"/>
  <c r="VZF6" i="2"/>
  <c r="VZE6" i="2"/>
  <c r="VZD6" i="2"/>
  <c r="VZC6" i="2"/>
  <c r="VZB6" i="2"/>
  <c r="VZA6" i="2"/>
  <c r="VYZ6" i="2"/>
  <c r="VYY6" i="2"/>
  <c r="VYX6" i="2"/>
  <c r="VYW6" i="2"/>
  <c r="VYV6" i="2"/>
  <c r="VYU6" i="2"/>
  <c r="VYT6" i="2"/>
  <c r="VYS6" i="2"/>
  <c r="VYR6" i="2"/>
  <c r="VYQ6" i="2"/>
  <c r="VYP6" i="2"/>
  <c r="VYO6" i="2"/>
  <c r="VYN6" i="2"/>
  <c r="VYM6" i="2"/>
  <c r="VYL6" i="2"/>
  <c r="VYK6" i="2"/>
  <c r="VYJ6" i="2"/>
  <c r="VYI6" i="2"/>
  <c r="VYH6" i="2"/>
  <c r="VYG6" i="2"/>
  <c r="VYF6" i="2"/>
  <c r="VYE6" i="2"/>
  <c r="VYD6" i="2"/>
  <c r="VYC6" i="2"/>
  <c r="VYB6" i="2"/>
  <c r="VYA6" i="2"/>
  <c r="VXZ6" i="2"/>
  <c r="VXY6" i="2"/>
  <c r="VXX6" i="2"/>
  <c r="VXW6" i="2"/>
  <c r="VXV6" i="2"/>
  <c r="VXU6" i="2"/>
  <c r="VXT6" i="2"/>
  <c r="VXS6" i="2"/>
  <c r="VXR6" i="2"/>
  <c r="VXQ6" i="2"/>
  <c r="VXP6" i="2"/>
  <c r="VXO6" i="2"/>
  <c r="VXN6" i="2"/>
  <c r="VXM6" i="2"/>
  <c r="VXL6" i="2"/>
  <c r="VXK6" i="2"/>
  <c r="VXJ6" i="2"/>
  <c r="VXI6" i="2"/>
  <c r="VXH6" i="2"/>
  <c r="VXG6" i="2"/>
  <c r="VXF6" i="2"/>
  <c r="VXE6" i="2"/>
  <c r="VXD6" i="2"/>
  <c r="VXC6" i="2"/>
  <c r="VXB6" i="2"/>
  <c r="VXA6" i="2"/>
  <c r="VWZ6" i="2"/>
  <c r="VWY6" i="2"/>
  <c r="VWX6" i="2"/>
  <c r="VWW6" i="2"/>
  <c r="VWV6" i="2"/>
  <c r="VWU6" i="2"/>
  <c r="VWT6" i="2"/>
  <c r="VWS6" i="2"/>
  <c r="VWR6" i="2"/>
  <c r="VWQ6" i="2"/>
  <c r="VWP6" i="2"/>
  <c r="VWO6" i="2"/>
  <c r="VWN6" i="2"/>
  <c r="VWM6" i="2"/>
  <c r="VWL6" i="2"/>
  <c r="VWK6" i="2"/>
  <c r="VWJ6" i="2"/>
  <c r="VWI6" i="2"/>
  <c r="VWH6" i="2"/>
  <c r="VWG6" i="2"/>
  <c r="VWF6" i="2"/>
  <c r="VWE6" i="2"/>
  <c r="VWD6" i="2"/>
  <c r="VWC6" i="2"/>
  <c r="VWB6" i="2"/>
  <c r="VWA6" i="2"/>
  <c r="VVZ6" i="2"/>
  <c r="VVY6" i="2"/>
  <c r="VVX6" i="2"/>
  <c r="VVW6" i="2"/>
  <c r="VVV6" i="2"/>
  <c r="VVU6" i="2"/>
  <c r="VVT6" i="2"/>
  <c r="VVS6" i="2"/>
  <c r="VVR6" i="2"/>
  <c r="VVQ6" i="2"/>
  <c r="VVP6" i="2"/>
  <c r="VVO6" i="2"/>
  <c r="VVN6" i="2"/>
  <c r="VVM6" i="2"/>
  <c r="VVL6" i="2"/>
  <c r="VVK6" i="2"/>
  <c r="VVJ6" i="2"/>
  <c r="VVI6" i="2"/>
  <c r="VVH6" i="2"/>
  <c r="VVG6" i="2"/>
  <c r="VVF6" i="2"/>
  <c r="VVE6" i="2"/>
  <c r="VVD6" i="2"/>
  <c r="VVC6" i="2"/>
  <c r="VVB6" i="2"/>
  <c r="VVA6" i="2"/>
  <c r="VUZ6" i="2"/>
  <c r="VUY6" i="2"/>
  <c r="VUX6" i="2"/>
  <c r="VUW6" i="2"/>
  <c r="VUV6" i="2"/>
  <c r="VUU6" i="2"/>
  <c r="VUT6" i="2"/>
  <c r="VUS6" i="2"/>
  <c r="VUR6" i="2"/>
  <c r="VUQ6" i="2"/>
  <c r="VUP6" i="2"/>
  <c r="VUO6" i="2"/>
  <c r="VUN6" i="2"/>
  <c r="VUM6" i="2"/>
  <c r="VUL6" i="2"/>
  <c r="VUK6" i="2"/>
  <c r="VUJ6" i="2"/>
  <c r="VUI6" i="2"/>
  <c r="VUH6" i="2"/>
  <c r="VUG6" i="2"/>
  <c r="VUF6" i="2"/>
  <c r="VUE6" i="2"/>
  <c r="VUD6" i="2"/>
  <c r="VUC6" i="2"/>
  <c r="VUB6" i="2"/>
  <c r="VUA6" i="2"/>
  <c r="VTZ6" i="2"/>
  <c r="VTY6" i="2"/>
  <c r="VTX6" i="2"/>
  <c r="VTW6" i="2"/>
  <c r="VTV6" i="2"/>
  <c r="VTU6" i="2"/>
  <c r="VTT6" i="2"/>
  <c r="VTS6" i="2"/>
  <c r="VTR6" i="2"/>
  <c r="VTQ6" i="2"/>
  <c r="VTP6" i="2"/>
  <c r="VTO6" i="2"/>
  <c r="VTN6" i="2"/>
  <c r="VTM6" i="2"/>
  <c r="VTL6" i="2"/>
  <c r="VTK6" i="2"/>
  <c r="VTJ6" i="2"/>
  <c r="VTI6" i="2"/>
  <c r="VTH6" i="2"/>
  <c r="VTG6" i="2"/>
  <c r="VTF6" i="2"/>
  <c r="VTE6" i="2"/>
  <c r="VTD6" i="2"/>
  <c r="VTC6" i="2"/>
  <c r="VTB6" i="2"/>
  <c r="VTA6" i="2"/>
  <c r="VSZ6" i="2"/>
  <c r="VSY6" i="2"/>
  <c r="VSX6" i="2"/>
  <c r="VSW6" i="2"/>
  <c r="VSV6" i="2"/>
  <c r="VSU6" i="2"/>
  <c r="VST6" i="2"/>
  <c r="VSS6" i="2"/>
  <c r="VSR6" i="2"/>
  <c r="VSQ6" i="2"/>
  <c r="VSP6" i="2"/>
  <c r="VSO6" i="2"/>
  <c r="VSN6" i="2"/>
  <c r="VSM6" i="2"/>
  <c r="VSL6" i="2"/>
  <c r="VSK6" i="2"/>
  <c r="VSJ6" i="2"/>
  <c r="VSI6" i="2"/>
  <c r="VSH6" i="2"/>
  <c r="VSG6" i="2"/>
  <c r="VSF6" i="2"/>
  <c r="VSE6" i="2"/>
  <c r="VSD6" i="2"/>
  <c r="VSC6" i="2"/>
  <c r="VSB6" i="2"/>
  <c r="VSA6" i="2"/>
  <c r="VRZ6" i="2"/>
  <c r="VRY6" i="2"/>
  <c r="VRX6" i="2"/>
  <c r="VRW6" i="2"/>
  <c r="VRV6" i="2"/>
  <c r="VRU6" i="2"/>
  <c r="VRT6" i="2"/>
  <c r="VRS6" i="2"/>
  <c r="VRR6" i="2"/>
  <c r="VRQ6" i="2"/>
  <c r="VRP6" i="2"/>
  <c r="VRO6" i="2"/>
  <c r="VRN6" i="2"/>
  <c r="VRM6" i="2"/>
  <c r="VRL6" i="2"/>
  <c r="VRK6" i="2"/>
  <c r="VRJ6" i="2"/>
  <c r="VRI6" i="2"/>
  <c r="VRH6" i="2"/>
  <c r="VRG6" i="2"/>
  <c r="VRF6" i="2"/>
  <c r="VRE6" i="2"/>
  <c r="VRD6" i="2"/>
  <c r="VRC6" i="2"/>
  <c r="VRB6" i="2"/>
  <c r="VRA6" i="2"/>
  <c r="VQZ6" i="2"/>
  <c r="VQY6" i="2"/>
  <c r="VQX6" i="2"/>
  <c r="VQW6" i="2"/>
  <c r="VQV6" i="2"/>
  <c r="VQU6" i="2"/>
  <c r="VQT6" i="2"/>
  <c r="VQS6" i="2"/>
  <c r="VQR6" i="2"/>
  <c r="VQQ6" i="2"/>
  <c r="VQP6" i="2"/>
  <c r="VQO6" i="2"/>
  <c r="VQN6" i="2"/>
  <c r="VQM6" i="2"/>
  <c r="VQL6" i="2"/>
  <c r="VQK6" i="2"/>
  <c r="VQJ6" i="2"/>
  <c r="VQI6" i="2"/>
  <c r="VQH6" i="2"/>
  <c r="VQG6" i="2"/>
  <c r="VQF6" i="2"/>
  <c r="VQE6" i="2"/>
  <c r="VQD6" i="2"/>
  <c r="VQC6" i="2"/>
  <c r="VQB6" i="2"/>
  <c r="VQA6" i="2"/>
  <c r="VPZ6" i="2"/>
  <c r="VPY6" i="2"/>
  <c r="VPX6" i="2"/>
  <c r="VPW6" i="2"/>
  <c r="VPV6" i="2"/>
  <c r="VPU6" i="2"/>
  <c r="VPT6" i="2"/>
  <c r="VPS6" i="2"/>
  <c r="VPR6" i="2"/>
  <c r="VPQ6" i="2"/>
  <c r="VPP6" i="2"/>
  <c r="VPO6" i="2"/>
  <c r="VPN6" i="2"/>
  <c r="VPM6" i="2"/>
  <c r="VPL6" i="2"/>
  <c r="VPK6" i="2"/>
  <c r="VPJ6" i="2"/>
  <c r="VPI6" i="2"/>
  <c r="VPH6" i="2"/>
  <c r="VPG6" i="2"/>
  <c r="VPF6" i="2"/>
  <c r="VPE6" i="2"/>
  <c r="VPD6" i="2"/>
  <c r="VPC6" i="2"/>
  <c r="VPB6" i="2"/>
  <c r="VPA6" i="2"/>
  <c r="VOZ6" i="2"/>
  <c r="VOY6" i="2"/>
  <c r="VOX6" i="2"/>
  <c r="VOW6" i="2"/>
  <c r="VOV6" i="2"/>
  <c r="VOU6" i="2"/>
  <c r="VOT6" i="2"/>
  <c r="VOS6" i="2"/>
  <c r="VOR6" i="2"/>
  <c r="VOQ6" i="2"/>
  <c r="VOP6" i="2"/>
  <c r="VOO6" i="2"/>
  <c r="VON6" i="2"/>
  <c r="VOM6" i="2"/>
  <c r="VOL6" i="2"/>
  <c r="VOK6" i="2"/>
  <c r="VOJ6" i="2"/>
  <c r="VOI6" i="2"/>
  <c r="VOH6" i="2"/>
  <c r="VOG6" i="2"/>
  <c r="VOF6" i="2"/>
  <c r="VOE6" i="2"/>
  <c r="VOD6" i="2"/>
  <c r="VOC6" i="2"/>
  <c r="VOB6" i="2"/>
  <c r="VOA6" i="2"/>
  <c r="VNZ6" i="2"/>
  <c r="VNY6" i="2"/>
  <c r="VNX6" i="2"/>
  <c r="VNW6" i="2"/>
  <c r="VNV6" i="2"/>
  <c r="VNU6" i="2"/>
  <c r="VNT6" i="2"/>
  <c r="VNS6" i="2"/>
  <c r="VNR6" i="2"/>
  <c r="VNQ6" i="2"/>
  <c r="VNP6" i="2"/>
  <c r="VNO6" i="2"/>
  <c r="VNN6" i="2"/>
  <c r="VNM6" i="2"/>
  <c r="VNL6" i="2"/>
  <c r="VNK6" i="2"/>
  <c r="VNJ6" i="2"/>
  <c r="VNI6" i="2"/>
  <c r="VNH6" i="2"/>
  <c r="VNG6" i="2"/>
  <c r="VNF6" i="2"/>
  <c r="VNE6" i="2"/>
  <c r="VND6" i="2"/>
  <c r="VNC6" i="2"/>
  <c r="VNB6" i="2"/>
  <c r="VNA6" i="2"/>
  <c r="VMZ6" i="2"/>
  <c r="VMY6" i="2"/>
  <c r="VMX6" i="2"/>
  <c r="VMW6" i="2"/>
  <c r="VMV6" i="2"/>
  <c r="VMU6" i="2"/>
  <c r="VMT6" i="2"/>
  <c r="VMS6" i="2"/>
  <c r="VMR6" i="2"/>
  <c r="VMQ6" i="2"/>
  <c r="VMP6" i="2"/>
  <c r="VMO6" i="2"/>
  <c r="VMN6" i="2"/>
  <c r="VMM6" i="2"/>
  <c r="VML6" i="2"/>
  <c r="VMK6" i="2"/>
  <c r="VMJ6" i="2"/>
  <c r="VMI6" i="2"/>
  <c r="VMH6" i="2"/>
  <c r="VMG6" i="2"/>
  <c r="VMF6" i="2"/>
  <c r="VME6" i="2"/>
  <c r="VMD6" i="2"/>
  <c r="VMC6" i="2"/>
  <c r="VMB6" i="2"/>
  <c r="VMA6" i="2"/>
  <c r="VLZ6" i="2"/>
  <c r="VLY6" i="2"/>
  <c r="VLX6" i="2"/>
  <c r="VLW6" i="2"/>
  <c r="VLV6" i="2"/>
  <c r="VLU6" i="2"/>
  <c r="VLT6" i="2"/>
  <c r="VLS6" i="2"/>
  <c r="VLR6" i="2"/>
  <c r="VLQ6" i="2"/>
  <c r="VLP6" i="2"/>
  <c r="VLO6" i="2"/>
  <c r="VLN6" i="2"/>
  <c r="VLM6" i="2"/>
  <c r="VLL6" i="2"/>
  <c r="VLK6" i="2"/>
  <c r="VLJ6" i="2"/>
  <c r="VLI6" i="2"/>
  <c r="VLH6" i="2"/>
  <c r="VLG6" i="2"/>
  <c r="VLF6" i="2"/>
  <c r="VLE6" i="2"/>
  <c r="VLD6" i="2"/>
  <c r="VLC6" i="2"/>
  <c r="VLB6" i="2"/>
  <c r="VLA6" i="2"/>
  <c r="VKZ6" i="2"/>
  <c r="VKY6" i="2"/>
  <c r="VKX6" i="2"/>
  <c r="VKW6" i="2"/>
  <c r="VKV6" i="2"/>
  <c r="VKU6" i="2"/>
  <c r="VKT6" i="2"/>
  <c r="VKS6" i="2"/>
  <c r="VKR6" i="2"/>
  <c r="VKQ6" i="2"/>
  <c r="VKP6" i="2"/>
  <c r="VKO6" i="2"/>
  <c r="VKN6" i="2"/>
  <c r="VKM6" i="2"/>
  <c r="VKL6" i="2"/>
  <c r="VKK6" i="2"/>
  <c r="VKJ6" i="2"/>
  <c r="VKI6" i="2"/>
  <c r="VKH6" i="2"/>
  <c r="VKG6" i="2"/>
  <c r="VKF6" i="2"/>
  <c r="VKE6" i="2"/>
  <c r="VKD6" i="2"/>
  <c r="VKC6" i="2"/>
  <c r="VKB6" i="2"/>
  <c r="VKA6" i="2"/>
  <c r="VJZ6" i="2"/>
  <c r="VJY6" i="2"/>
  <c r="VJX6" i="2"/>
  <c r="VJW6" i="2"/>
  <c r="VJV6" i="2"/>
  <c r="VJU6" i="2"/>
  <c r="VJT6" i="2"/>
  <c r="VJS6" i="2"/>
  <c r="VJR6" i="2"/>
  <c r="VJQ6" i="2"/>
  <c r="VJP6" i="2"/>
  <c r="VJO6" i="2"/>
  <c r="VJN6" i="2"/>
  <c r="VJM6" i="2"/>
  <c r="VJL6" i="2"/>
  <c r="VJK6" i="2"/>
  <c r="VJJ6" i="2"/>
  <c r="VJI6" i="2"/>
  <c r="VJH6" i="2"/>
  <c r="VJG6" i="2"/>
  <c r="VJF6" i="2"/>
  <c r="VJE6" i="2"/>
  <c r="VJD6" i="2"/>
  <c r="VJC6" i="2"/>
  <c r="VJB6" i="2"/>
  <c r="VJA6" i="2"/>
  <c r="VIZ6" i="2"/>
  <c r="VIY6" i="2"/>
  <c r="VIX6" i="2"/>
  <c r="VIW6" i="2"/>
  <c r="VIV6" i="2"/>
  <c r="VIU6" i="2"/>
  <c r="VIT6" i="2"/>
  <c r="VIS6" i="2"/>
  <c r="VIR6" i="2"/>
  <c r="VIQ6" i="2"/>
  <c r="VIP6" i="2"/>
  <c r="VIO6" i="2"/>
  <c r="VIN6" i="2"/>
  <c r="VIM6" i="2"/>
  <c r="VIL6" i="2"/>
  <c r="VIK6" i="2"/>
  <c r="VIJ6" i="2"/>
  <c r="VII6" i="2"/>
  <c r="VIH6" i="2"/>
  <c r="VIG6" i="2"/>
  <c r="VIF6" i="2"/>
  <c r="VIE6" i="2"/>
  <c r="VID6" i="2"/>
  <c r="VIC6" i="2"/>
  <c r="VIB6" i="2"/>
  <c r="VIA6" i="2"/>
  <c r="VHZ6" i="2"/>
  <c r="VHY6" i="2"/>
  <c r="VHX6" i="2"/>
  <c r="VHW6" i="2"/>
  <c r="VHV6" i="2"/>
  <c r="VHU6" i="2"/>
  <c r="VHT6" i="2"/>
  <c r="VHS6" i="2"/>
  <c r="VHR6" i="2"/>
  <c r="VHQ6" i="2"/>
  <c r="VHP6" i="2"/>
  <c r="VHO6" i="2"/>
  <c r="VHN6" i="2"/>
  <c r="VHM6" i="2"/>
  <c r="VHL6" i="2"/>
  <c r="VHK6" i="2"/>
  <c r="VHJ6" i="2"/>
  <c r="VHI6" i="2"/>
  <c r="VHH6" i="2"/>
  <c r="VHG6" i="2"/>
  <c r="VHF6" i="2"/>
  <c r="VHE6" i="2"/>
  <c r="VHD6" i="2"/>
  <c r="VHC6" i="2"/>
  <c r="VHB6" i="2"/>
  <c r="VHA6" i="2"/>
  <c r="VGZ6" i="2"/>
  <c r="VGY6" i="2"/>
  <c r="VGX6" i="2"/>
  <c r="VGW6" i="2"/>
  <c r="VGV6" i="2"/>
  <c r="VGU6" i="2"/>
  <c r="VGT6" i="2"/>
  <c r="VGS6" i="2"/>
  <c r="VGR6" i="2"/>
  <c r="VGQ6" i="2"/>
  <c r="VGP6" i="2"/>
  <c r="VGO6" i="2"/>
  <c r="VGN6" i="2"/>
  <c r="VGM6" i="2"/>
  <c r="VGL6" i="2"/>
  <c r="VGK6" i="2"/>
  <c r="VGJ6" i="2"/>
  <c r="VGI6" i="2"/>
  <c r="VGH6" i="2"/>
  <c r="VGG6" i="2"/>
  <c r="VGF6" i="2"/>
  <c r="VGE6" i="2"/>
  <c r="VGD6" i="2"/>
  <c r="VGC6" i="2"/>
  <c r="VGB6" i="2"/>
  <c r="VGA6" i="2"/>
  <c r="VFZ6" i="2"/>
  <c r="VFY6" i="2"/>
  <c r="VFX6" i="2"/>
  <c r="VFW6" i="2"/>
  <c r="VFV6" i="2"/>
  <c r="VFU6" i="2"/>
  <c r="VFT6" i="2"/>
  <c r="VFS6" i="2"/>
  <c r="VFR6" i="2"/>
  <c r="VFQ6" i="2"/>
  <c r="VFP6" i="2"/>
  <c r="VFO6" i="2"/>
  <c r="VFN6" i="2"/>
  <c r="VFM6" i="2"/>
  <c r="VFL6" i="2"/>
  <c r="VFK6" i="2"/>
  <c r="VFJ6" i="2"/>
  <c r="VFI6" i="2"/>
  <c r="VFH6" i="2"/>
  <c r="VFG6" i="2"/>
  <c r="VFF6" i="2"/>
  <c r="VFE6" i="2"/>
  <c r="VFD6" i="2"/>
  <c r="VFC6" i="2"/>
  <c r="VFB6" i="2"/>
  <c r="VFA6" i="2"/>
  <c r="VEZ6" i="2"/>
  <c r="VEY6" i="2"/>
  <c r="VEX6" i="2"/>
  <c r="VEW6" i="2"/>
  <c r="VEV6" i="2"/>
  <c r="VEU6" i="2"/>
  <c r="VET6" i="2"/>
  <c r="VES6" i="2"/>
  <c r="VER6" i="2"/>
  <c r="VEQ6" i="2"/>
  <c r="VEP6" i="2"/>
  <c r="VEO6" i="2"/>
  <c r="VEN6" i="2"/>
  <c r="VEM6" i="2"/>
  <c r="VEL6" i="2"/>
  <c r="VEK6" i="2"/>
  <c r="VEJ6" i="2"/>
  <c r="VEI6" i="2"/>
  <c r="VEH6" i="2"/>
  <c r="VEG6" i="2"/>
  <c r="VEF6" i="2"/>
  <c r="VEE6" i="2"/>
  <c r="VED6" i="2"/>
  <c r="VEC6" i="2"/>
  <c r="VEB6" i="2"/>
  <c r="VEA6" i="2"/>
  <c r="VDZ6" i="2"/>
  <c r="VDY6" i="2"/>
  <c r="VDX6" i="2"/>
  <c r="VDW6" i="2"/>
  <c r="VDV6" i="2"/>
  <c r="VDU6" i="2"/>
  <c r="VDT6" i="2"/>
  <c r="VDS6" i="2"/>
  <c r="VDR6" i="2"/>
  <c r="VDQ6" i="2"/>
  <c r="VDP6" i="2"/>
  <c r="VDO6" i="2"/>
  <c r="VDN6" i="2"/>
  <c r="VDM6" i="2"/>
  <c r="VDL6" i="2"/>
  <c r="VDK6" i="2"/>
  <c r="VDJ6" i="2"/>
  <c r="VDI6" i="2"/>
  <c r="VDH6" i="2"/>
  <c r="VDG6" i="2"/>
  <c r="VDF6" i="2"/>
  <c r="VDE6" i="2"/>
  <c r="VDD6" i="2"/>
  <c r="VDC6" i="2"/>
  <c r="VDB6" i="2"/>
  <c r="VDA6" i="2"/>
  <c r="VCZ6" i="2"/>
  <c r="VCY6" i="2"/>
  <c r="VCX6" i="2"/>
  <c r="VCW6" i="2"/>
  <c r="VCV6" i="2"/>
  <c r="VCU6" i="2"/>
  <c r="VCT6" i="2"/>
  <c r="VCS6" i="2"/>
  <c r="VCR6" i="2"/>
  <c r="VCQ6" i="2"/>
  <c r="VCP6" i="2"/>
  <c r="VCO6" i="2"/>
  <c r="VCN6" i="2"/>
  <c r="VCM6" i="2"/>
  <c r="VCL6" i="2"/>
  <c r="VCK6" i="2"/>
  <c r="VCJ6" i="2"/>
  <c r="VCI6" i="2"/>
  <c r="VCH6" i="2"/>
  <c r="VCG6" i="2"/>
  <c r="VCF6" i="2"/>
  <c r="VCE6" i="2"/>
  <c r="VCD6" i="2"/>
  <c r="VCC6" i="2"/>
  <c r="VCB6" i="2"/>
  <c r="VCA6" i="2"/>
  <c r="VBZ6" i="2"/>
  <c r="VBY6" i="2"/>
  <c r="VBX6" i="2"/>
  <c r="VBW6" i="2"/>
  <c r="VBV6" i="2"/>
  <c r="VBU6" i="2"/>
  <c r="VBT6" i="2"/>
  <c r="VBS6" i="2"/>
  <c r="VBR6" i="2"/>
  <c r="VBQ6" i="2"/>
  <c r="VBP6" i="2"/>
  <c r="VBO6" i="2"/>
  <c r="VBN6" i="2"/>
  <c r="VBM6" i="2"/>
  <c r="VBL6" i="2"/>
  <c r="VBK6" i="2"/>
  <c r="VBJ6" i="2"/>
  <c r="VBI6" i="2"/>
  <c r="VBH6" i="2"/>
  <c r="VBG6" i="2"/>
  <c r="VBF6" i="2"/>
  <c r="VBE6" i="2"/>
  <c r="VBD6" i="2"/>
  <c r="VBC6" i="2"/>
  <c r="VBB6" i="2"/>
  <c r="VBA6" i="2"/>
  <c r="VAZ6" i="2"/>
  <c r="VAY6" i="2"/>
  <c r="VAX6" i="2"/>
  <c r="VAW6" i="2"/>
  <c r="VAV6" i="2"/>
  <c r="VAU6" i="2"/>
  <c r="VAT6" i="2"/>
  <c r="VAS6" i="2"/>
  <c r="VAR6" i="2"/>
  <c r="VAQ6" i="2"/>
  <c r="VAP6" i="2"/>
  <c r="VAO6" i="2"/>
  <c r="VAN6" i="2"/>
  <c r="VAM6" i="2"/>
  <c r="VAL6" i="2"/>
  <c r="VAK6" i="2"/>
  <c r="VAJ6" i="2"/>
  <c r="VAI6" i="2"/>
  <c r="VAH6" i="2"/>
  <c r="VAG6" i="2"/>
  <c r="VAF6" i="2"/>
  <c r="VAE6" i="2"/>
  <c r="VAD6" i="2"/>
  <c r="VAC6" i="2"/>
  <c r="VAB6" i="2"/>
  <c r="VAA6" i="2"/>
  <c r="UZZ6" i="2"/>
  <c r="UZY6" i="2"/>
  <c r="UZX6" i="2"/>
  <c r="UZW6" i="2"/>
  <c r="UZV6" i="2"/>
  <c r="UZU6" i="2"/>
  <c r="UZT6" i="2"/>
  <c r="UZS6" i="2"/>
  <c r="UZR6" i="2"/>
  <c r="UZQ6" i="2"/>
  <c r="UZP6" i="2"/>
  <c r="UZO6" i="2"/>
  <c r="UZN6" i="2"/>
  <c r="UZM6" i="2"/>
  <c r="UZL6" i="2"/>
  <c r="UZK6" i="2"/>
  <c r="UZJ6" i="2"/>
  <c r="UZI6" i="2"/>
  <c r="UZH6" i="2"/>
  <c r="UZG6" i="2"/>
  <c r="UZF6" i="2"/>
  <c r="UZE6" i="2"/>
  <c r="UZD6" i="2"/>
  <c r="UZC6" i="2"/>
  <c r="UZB6" i="2"/>
  <c r="UZA6" i="2"/>
  <c r="UYZ6" i="2"/>
  <c r="UYY6" i="2"/>
  <c r="UYX6" i="2"/>
  <c r="UYW6" i="2"/>
  <c r="UYV6" i="2"/>
  <c r="UYU6" i="2"/>
  <c r="UYT6" i="2"/>
  <c r="UYS6" i="2"/>
  <c r="UYR6" i="2"/>
  <c r="UYQ6" i="2"/>
  <c r="UYP6" i="2"/>
  <c r="UYO6" i="2"/>
  <c r="UYN6" i="2"/>
  <c r="UYM6" i="2"/>
  <c r="UYL6" i="2"/>
  <c r="UYK6" i="2"/>
  <c r="UYJ6" i="2"/>
  <c r="UYI6" i="2"/>
  <c r="UYH6" i="2"/>
  <c r="UYG6" i="2"/>
  <c r="UYF6" i="2"/>
  <c r="UYE6" i="2"/>
  <c r="UYD6" i="2"/>
  <c r="UYC6" i="2"/>
  <c r="UYB6" i="2"/>
  <c r="UYA6" i="2"/>
  <c r="UXZ6" i="2"/>
  <c r="UXY6" i="2"/>
  <c r="UXX6" i="2"/>
  <c r="UXW6" i="2"/>
  <c r="UXV6" i="2"/>
  <c r="UXU6" i="2"/>
  <c r="UXT6" i="2"/>
  <c r="UXS6" i="2"/>
  <c r="UXR6" i="2"/>
  <c r="UXQ6" i="2"/>
  <c r="UXP6" i="2"/>
  <c r="UXO6" i="2"/>
  <c r="UXN6" i="2"/>
  <c r="UXM6" i="2"/>
  <c r="UXL6" i="2"/>
  <c r="UXK6" i="2"/>
  <c r="UXJ6" i="2"/>
  <c r="UXI6" i="2"/>
  <c r="UXH6" i="2"/>
  <c r="UXG6" i="2"/>
  <c r="UXF6" i="2"/>
  <c r="UXE6" i="2"/>
  <c r="UXD6" i="2"/>
  <c r="UXC6" i="2"/>
  <c r="UXB6" i="2"/>
  <c r="UXA6" i="2"/>
  <c r="UWZ6" i="2"/>
  <c r="UWY6" i="2"/>
  <c r="UWX6" i="2"/>
  <c r="UWW6" i="2"/>
  <c r="UWV6" i="2"/>
  <c r="UWU6" i="2"/>
  <c r="UWT6" i="2"/>
  <c r="UWS6" i="2"/>
  <c r="UWR6" i="2"/>
  <c r="UWQ6" i="2"/>
  <c r="UWP6" i="2"/>
  <c r="UWO6" i="2"/>
  <c r="UWN6" i="2"/>
  <c r="UWM6" i="2"/>
  <c r="UWL6" i="2"/>
  <c r="UWK6" i="2"/>
  <c r="UWJ6" i="2"/>
  <c r="UWI6" i="2"/>
  <c r="UWH6" i="2"/>
  <c r="UWG6" i="2"/>
  <c r="UWF6" i="2"/>
  <c r="UWE6" i="2"/>
  <c r="UWD6" i="2"/>
  <c r="UWC6" i="2"/>
  <c r="UWB6" i="2"/>
  <c r="UWA6" i="2"/>
  <c r="UVZ6" i="2"/>
  <c r="UVY6" i="2"/>
  <c r="UVX6" i="2"/>
  <c r="UVW6" i="2"/>
  <c r="UVV6" i="2"/>
  <c r="UVU6" i="2"/>
  <c r="UVT6" i="2"/>
  <c r="UVS6" i="2"/>
  <c r="UVR6" i="2"/>
  <c r="UVQ6" i="2"/>
  <c r="UVP6" i="2"/>
  <c r="UVO6" i="2"/>
  <c r="UVN6" i="2"/>
  <c r="UVM6" i="2"/>
  <c r="UVL6" i="2"/>
  <c r="UVK6" i="2"/>
  <c r="UVJ6" i="2"/>
  <c r="UVI6" i="2"/>
  <c r="UVH6" i="2"/>
  <c r="UVG6" i="2"/>
  <c r="UVF6" i="2"/>
  <c r="UVE6" i="2"/>
  <c r="UVD6" i="2"/>
  <c r="UVC6" i="2"/>
  <c r="UVB6" i="2"/>
  <c r="UVA6" i="2"/>
  <c r="UUZ6" i="2"/>
  <c r="UUY6" i="2"/>
  <c r="UUX6" i="2"/>
  <c r="UUW6" i="2"/>
  <c r="UUV6" i="2"/>
  <c r="UUU6" i="2"/>
  <c r="UUT6" i="2"/>
  <c r="UUS6" i="2"/>
  <c r="UUR6" i="2"/>
  <c r="UUQ6" i="2"/>
  <c r="UUP6" i="2"/>
  <c r="UUO6" i="2"/>
  <c r="UUN6" i="2"/>
  <c r="UUM6" i="2"/>
  <c r="UUL6" i="2"/>
  <c r="UUK6" i="2"/>
  <c r="UUJ6" i="2"/>
  <c r="UUI6" i="2"/>
  <c r="UUH6" i="2"/>
  <c r="UUG6" i="2"/>
  <c r="UUF6" i="2"/>
  <c r="UUE6" i="2"/>
  <c r="UUD6" i="2"/>
  <c r="UUC6" i="2"/>
  <c r="UUB6" i="2"/>
  <c r="UUA6" i="2"/>
  <c r="UTZ6" i="2"/>
  <c r="UTY6" i="2"/>
  <c r="UTX6" i="2"/>
  <c r="UTW6" i="2"/>
  <c r="UTV6" i="2"/>
  <c r="UTU6" i="2"/>
  <c r="UTT6" i="2"/>
  <c r="UTS6" i="2"/>
  <c r="UTR6" i="2"/>
  <c r="UTQ6" i="2"/>
  <c r="UTP6" i="2"/>
  <c r="UTO6" i="2"/>
  <c r="UTN6" i="2"/>
  <c r="UTM6" i="2"/>
  <c r="UTL6" i="2"/>
  <c r="UTK6" i="2"/>
  <c r="UTJ6" i="2"/>
  <c r="UTI6" i="2"/>
  <c r="UTH6" i="2"/>
  <c r="UTG6" i="2"/>
  <c r="UTF6" i="2"/>
  <c r="UTE6" i="2"/>
  <c r="UTD6" i="2"/>
  <c r="UTC6" i="2"/>
  <c r="UTB6" i="2"/>
  <c r="UTA6" i="2"/>
  <c r="USZ6" i="2"/>
  <c r="USY6" i="2"/>
  <c r="USX6" i="2"/>
  <c r="USW6" i="2"/>
  <c r="USV6" i="2"/>
  <c r="USU6" i="2"/>
  <c r="UST6" i="2"/>
  <c r="USS6" i="2"/>
  <c r="USR6" i="2"/>
  <c r="USQ6" i="2"/>
  <c r="USP6" i="2"/>
  <c r="USO6" i="2"/>
  <c r="USN6" i="2"/>
  <c r="USM6" i="2"/>
  <c r="USL6" i="2"/>
  <c r="USK6" i="2"/>
  <c r="USJ6" i="2"/>
  <c r="USI6" i="2"/>
  <c r="USH6" i="2"/>
  <c r="USG6" i="2"/>
  <c r="USF6" i="2"/>
  <c r="USE6" i="2"/>
  <c r="USD6" i="2"/>
  <c r="USC6" i="2"/>
  <c r="USB6" i="2"/>
  <c r="USA6" i="2"/>
  <c r="URZ6" i="2"/>
  <c r="URY6" i="2"/>
  <c r="URX6" i="2"/>
  <c r="URW6" i="2"/>
  <c r="URV6" i="2"/>
  <c r="URU6" i="2"/>
  <c r="URT6" i="2"/>
  <c r="URS6" i="2"/>
  <c r="URR6" i="2"/>
  <c r="URQ6" i="2"/>
  <c r="URP6" i="2"/>
  <c r="URO6" i="2"/>
  <c r="URN6" i="2"/>
  <c r="URM6" i="2"/>
  <c r="URL6" i="2"/>
  <c r="URK6" i="2"/>
  <c r="URJ6" i="2"/>
  <c r="URI6" i="2"/>
  <c r="URH6" i="2"/>
  <c r="URG6" i="2"/>
  <c r="URF6" i="2"/>
  <c r="URE6" i="2"/>
  <c r="URD6" i="2"/>
  <c r="URC6" i="2"/>
  <c r="URB6" i="2"/>
  <c r="URA6" i="2"/>
  <c r="UQZ6" i="2"/>
  <c r="UQY6" i="2"/>
  <c r="UQX6" i="2"/>
  <c r="UQW6" i="2"/>
  <c r="UQV6" i="2"/>
  <c r="UQU6" i="2"/>
  <c r="UQT6" i="2"/>
  <c r="UQS6" i="2"/>
  <c r="UQR6" i="2"/>
  <c r="UQQ6" i="2"/>
  <c r="UQP6" i="2"/>
  <c r="UQO6" i="2"/>
  <c r="UQN6" i="2"/>
  <c r="UQM6" i="2"/>
  <c r="UQL6" i="2"/>
  <c r="UQK6" i="2"/>
  <c r="UQJ6" i="2"/>
  <c r="UQI6" i="2"/>
  <c r="UQH6" i="2"/>
  <c r="UQG6" i="2"/>
  <c r="UQF6" i="2"/>
  <c r="UQE6" i="2"/>
  <c r="UQD6" i="2"/>
  <c r="UQC6" i="2"/>
  <c r="UQB6" i="2"/>
  <c r="UQA6" i="2"/>
  <c r="UPZ6" i="2"/>
  <c r="UPY6" i="2"/>
  <c r="UPX6" i="2"/>
  <c r="UPW6" i="2"/>
  <c r="UPV6" i="2"/>
  <c r="UPU6" i="2"/>
  <c r="UPT6" i="2"/>
  <c r="UPS6" i="2"/>
  <c r="UPR6" i="2"/>
  <c r="UPQ6" i="2"/>
  <c r="UPP6" i="2"/>
  <c r="UPO6" i="2"/>
  <c r="UPN6" i="2"/>
  <c r="UPM6" i="2"/>
  <c r="UPL6" i="2"/>
  <c r="UPK6" i="2"/>
  <c r="UPJ6" i="2"/>
  <c r="UPI6" i="2"/>
  <c r="UPH6" i="2"/>
  <c r="UPG6" i="2"/>
  <c r="UPF6" i="2"/>
  <c r="UPE6" i="2"/>
  <c r="UPD6" i="2"/>
  <c r="UPC6" i="2"/>
  <c r="UPB6" i="2"/>
  <c r="UPA6" i="2"/>
  <c r="UOZ6" i="2"/>
  <c r="UOY6" i="2"/>
  <c r="UOX6" i="2"/>
  <c r="UOW6" i="2"/>
  <c r="UOV6" i="2"/>
  <c r="UOU6" i="2"/>
  <c r="UOT6" i="2"/>
  <c r="UOS6" i="2"/>
  <c r="UOR6" i="2"/>
  <c r="UOQ6" i="2"/>
  <c r="UOP6" i="2"/>
  <c r="UOO6" i="2"/>
  <c r="UON6" i="2"/>
  <c r="UOM6" i="2"/>
  <c r="UOL6" i="2"/>
  <c r="UOK6" i="2"/>
  <c r="UOJ6" i="2"/>
  <c r="UOI6" i="2"/>
  <c r="UOH6" i="2"/>
  <c r="UOG6" i="2"/>
  <c r="UOF6" i="2"/>
  <c r="UOE6" i="2"/>
  <c r="UOD6" i="2"/>
  <c r="UOC6" i="2"/>
  <c r="UOB6" i="2"/>
  <c r="UOA6" i="2"/>
  <c r="UNZ6" i="2"/>
  <c r="UNY6" i="2"/>
  <c r="UNX6" i="2"/>
  <c r="UNW6" i="2"/>
  <c r="UNV6" i="2"/>
  <c r="UNU6" i="2"/>
  <c r="UNT6" i="2"/>
  <c r="UNS6" i="2"/>
  <c r="UNR6" i="2"/>
  <c r="UNQ6" i="2"/>
  <c r="UNP6" i="2"/>
  <c r="UNO6" i="2"/>
  <c r="UNN6" i="2"/>
  <c r="UNM6" i="2"/>
  <c r="UNL6" i="2"/>
  <c r="UNK6" i="2"/>
  <c r="UNJ6" i="2"/>
  <c r="UNI6" i="2"/>
  <c r="UNH6" i="2"/>
  <c r="UNG6" i="2"/>
  <c r="UNF6" i="2"/>
  <c r="UNE6" i="2"/>
  <c r="UND6" i="2"/>
  <c r="UNC6" i="2"/>
  <c r="UNB6" i="2"/>
  <c r="UNA6" i="2"/>
  <c r="UMZ6" i="2"/>
  <c r="UMY6" i="2"/>
  <c r="UMX6" i="2"/>
  <c r="UMW6" i="2"/>
  <c r="UMV6" i="2"/>
  <c r="UMU6" i="2"/>
  <c r="UMT6" i="2"/>
  <c r="UMS6" i="2"/>
  <c r="UMR6" i="2"/>
  <c r="UMQ6" i="2"/>
  <c r="UMP6" i="2"/>
  <c r="UMO6" i="2"/>
  <c r="UMN6" i="2"/>
  <c r="UMM6" i="2"/>
  <c r="UML6" i="2"/>
  <c r="UMK6" i="2"/>
  <c r="UMJ6" i="2"/>
  <c r="UMI6" i="2"/>
  <c r="UMH6" i="2"/>
  <c r="UMG6" i="2"/>
  <c r="UMF6" i="2"/>
  <c r="UME6" i="2"/>
  <c r="UMD6" i="2"/>
  <c r="UMC6" i="2"/>
  <c r="UMB6" i="2"/>
  <c r="UMA6" i="2"/>
  <c r="ULZ6" i="2"/>
  <c r="ULY6" i="2"/>
  <c r="ULX6" i="2"/>
  <c r="ULW6" i="2"/>
  <c r="ULV6" i="2"/>
  <c r="ULU6" i="2"/>
  <c r="ULT6" i="2"/>
  <c r="ULS6" i="2"/>
  <c r="ULR6" i="2"/>
  <c r="ULQ6" i="2"/>
  <c r="ULP6" i="2"/>
  <c r="ULO6" i="2"/>
  <c r="ULN6" i="2"/>
  <c r="ULM6" i="2"/>
  <c r="ULL6" i="2"/>
  <c r="ULK6" i="2"/>
  <c r="ULJ6" i="2"/>
  <c r="ULI6" i="2"/>
  <c r="ULH6" i="2"/>
  <c r="ULG6" i="2"/>
  <c r="ULF6" i="2"/>
  <c r="ULE6" i="2"/>
  <c r="ULD6" i="2"/>
  <c r="ULC6" i="2"/>
  <c r="ULB6" i="2"/>
  <c r="ULA6" i="2"/>
  <c r="UKZ6" i="2"/>
  <c r="UKY6" i="2"/>
  <c r="UKX6" i="2"/>
  <c r="UKW6" i="2"/>
  <c r="UKV6" i="2"/>
  <c r="UKU6" i="2"/>
  <c r="UKT6" i="2"/>
  <c r="UKS6" i="2"/>
  <c r="UKR6" i="2"/>
  <c r="UKQ6" i="2"/>
  <c r="UKP6" i="2"/>
  <c r="UKO6" i="2"/>
  <c r="UKN6" i="2"/>
  <c r="UKM6" i="2"/>
  <c r="UKL6" i="2"/>
  <c r="UKK6" i="2"/>
  <c r="UKJ6" i="2"/>
  <c r="UKI6" i="2"/>
  <c r="UKH6" i="2"/>
  <c r="UKG6" i="2"/>
  <c r="UKF6" i="2"/>
  <c r="UKE6" i="2"/>
  <c r="UKD6" i="2"/>
  <c r="UKC6" i="2"/>
  <c r="UKB6" i="2"/>
  <c r="UKA6" i="2"/>
  <c r="UJZ6" i="2"/>
  <c r="UJY6" i="2"/>
  <c r="UJX6" i="2"/>
  <c r="UJW6" i="2"/>
  <c r="UJV6" i="2"/>
  <c r="UJU6" i="2"/>
  <c r="UJT6" i="2"/>
  <c r="UJS6" i="2"/>
  <c r="UJR6" i="2"/>
  <c r="UJQ6" i="2"/>
  <c r="UJP6" i="2"/>
  <c r="UJO6" i="2"/>
  <c r="UJN6" i="2"/>
  <c r="UJM6" i="2"/>
  <c r="UJL6" i="2"/>
  <c r="UJK6" i="2"/>
  <c r="UJJ6" i="2"/>
  <c r="UJI6" i="2"/>
  <c r="UJH6" i="2"/>
  <c r="UJG6" i="2"/>
  <c r="UJF6" i="2"/>
  <c r="UJE6" i="2"/>
  <c r="UJD6" i="2"/>
  <c r="UJC6" i="2"/>
  <c r="UJB6" i="2"/>
  <c r="UJA6" i="2"/>
  <c r="UIZ6" i="2"/>
  <c r="UIY6" i="2"/>
  <c r="UIX6" i="2"/>
  <c r="UIW6" i="2"/>
  <c r="UIV6" i="2"/>
  <c r="UIU6" i="2"/>
  <c r="UIT6" i="2"/>
  <c r="UIS6" i="2"/>
  <c r="UIR6" i="2"/>
  <c r="UIQ6" i="2"/>
  <c r="UIP6" i="2"/>
  <c r="UIO6" i="2"/>
  <c r="UIN6" i="2"/>
  <c r="UIM6" i="2"/>
  <c r="UIL6" i="2"/>
  <c r="UIK6" i="2"/>
  <c r="UIJ6" i="2"/>
  <c r="UII6" i="2"/>
  <c r="UIH6" i="2"/>
  <c r="UIG6" i="2"/>
  <c r="UIF6" i="2"/>
  <c r="UIE6" i="2"/>
  <c r="UID6" i="2"/>
  <c r="UIC6" i="2"/>
  <c r="UIB6" i="2"/>
  <c r="UIA6" i="2"/>
  <c r="UHZ6" i="2"/>
  <c r="UHY6" i="2"/>
  <c r="UHX6" i="2"/>
  <c r="UHW6" i="2"/>
  <c r="UHV6" i="2"/>
  <c r="UHU6" i="2"/>
  <c r="UHT6" i="2"/>
  <c r="UHS6" i="2"/>
  <c r="UHR6" i="2"/>
  <c r="UHQ6" i="2"/>
  <c r="UHP6" i="2"/>
  <c r="UHO6" i="2"/>
  <c r="UHN6" i="2"/>
  <c r="UHM6" i="2"/>
  <c r="UHL6" i="2"/>
  <c r="UHK6" i="2"/>
  <c r="UHJ6" i="2"/>
  <c r="UHI6" i="2"/>
  <c r="UHH6" i="2"/>
  <c r="UHG6" i="2"/>
  <c r="UHF6" i="2"/>
  <c r="UHE6" i="2"/>
  <c r="UHD6" i="2"/>
  <c r="UHC6" i="2"/>
  <c r="UHB6" i="2"/>
  <c r="UHA6" i="2"/>
  <c r="UGZ6" i="2"/>
  <c r="UGY6" i="2"/>
  <c r="UGX6" i="2"/>
  <c r="UGW6" i="2"/>
  <c r="UGV6" i="2"/>
  <c r="UGU6" i="2"/>
  <c r="UGT6" i="2"/>
  <c r="UGS6" i="2"/>
  <c r="UGR6" i="2"/>
  <c r="UGQ6" i="2"/>
  <c r="UGP6" i="2"/>
  <c r="UGO6" i="2"/>
  <c r="UGN6" i="2"/>
  <c r="UGM6" i="2"/>
  <c r="UGL6" i="2"/>
  <c r="UGK6" i="2"/>
  <c r="UGJ6" i="2"/>
  <c r="UGI6" i="2"/>
  <c r="UGH6" i="2"/>
  <c r="UGG6" i="2"/>
  <c r="UGF6" i="2"/>
  <c r="UGE6" i="2"/>
  <c r="UGD6" i="2"/>
  <c r="UGC6" i="2"/>
  <c r="UGB6" i="2"/>
  <c r="UGA6" i="2"/>
  <c r="UFZ6" i="2"/>
  <c r="UFY6" i="2"/>
  <c r="UFX6" i="2"/>
  <c r="UFW6" i="2"/>
  <c r="UFV6" i="2"/>
  <c r="UFU6" i="2"/>
  <c r="UFT6" i="2"/>
  <c r="UFS6" i="2"/>
  <c r="UFR6" i="2"/>
  <c r="UFQ6" i="2"/>
  <c r="UFP6" i="2"/>
  <c r="UFO6" i="2"/>
  <c r="UFN6" i="2"/>
  <c r="UFM6" i="2"/>
  <c r="UFL6" i="2"/>
  <c r="UFK6" i="2"/>
  <c r="UFJ6" i="2"/>
  <c r="UFI6" i="2"/>
  <c r="UFH6" i="2"/>
  <c r="UFG6" i="2"/>
  <c r="UFF6" i="2"/>
  <c r="UFE6" i="2"/>
  <c r="UFD6" i="2"/>
  <c r="UFC6" i="2"/>
  <c r="UFB6" i="2"/>
  <c r="UFA6" i="2"/>
  <c r="UEZ6" i="2"/>
  <c r="UEY6" i="2"/>
  <c r="UEX6" i="2"/>
  <c r="UEW6" i="2"/>
  <c r="UEV6" i="2"/>
  <c r="UEU6" i="2"/>
  <c r="UET6" i="2"/>
  <c r="UES6" i="2"/>
  <c r="UER6" i="2"/>
  <c r="UEQ6" i="2"/>
  <c r="UEP6" i="2"/>
  <c r="UEO6" i="2"/>
  <c r="UEN6" i="2"/>
  <c r="UEM6" i="2"/>
  <c r="UEL6" i="2"/>
  <c r="UEK6" i="2"/>
  <c r="UEJ6" i="2"/>
  <c r="UEI6" i="2"/>
  <c r="UEH6" i="2"/>
  <c r="UEG6" i="2"/>
  <c r="UEF6" i="2"/>
  <c r="UEE6" i="2"/>
  <c r="UED6" i="2"/>
  <c r="UEC6" i="2"/>
  <c r="UEB6" i="2"/>
  <c r="UEA6" i="2"/>
  <c r="UDZ6" i="2"/>
  <c r="UDY6" i="2"/>
  <c r="UDX6" i="2"/>
  <c r="UDW6" i="2"/>
  <c r="UDV6" i="2"/>
  <c r="UDU6" i="2"/>
  <c r="UDT6" i="2"/>
  <c r="UDS6" i="2"/>
  <c r="UDR6" i="2"/>
  <c r="UDQ6" i="2"/>
  <c r="UDP6" i="2"/>
  <c r="UDO6" i="2"/>
  <c r="UDN6" i="2"/>
  <c r="UDM6" i="2"/>
  <c r="UDL6" i="2"/>
  <c r="UDK6" i="2"/>
  <c r="UDJ6" i="2"/>
  <c r="UDI6" i="2"/>
  <c r="UDH6" i="2"/>
  <c r="UDG6" i="2"/>
  <c r="UDF6" i="2"/>
  <c r="UDE6" i="2"/>
  <c r="UDD6" i="2"/>
  <c r="UDC6" i="2"/>
  <c r="UDB6" i="2"/>
  <c r="UDA6" i="2"/>
  <c r="UCZ6" i="2"/>
  <c r="UCY6" i="2"/>
  <c r="UCX6" i="2"/>
  <c r="UCW6" i="2"/>
  <c r="UCV6" i="2"/>
  <c r="UCU6" i="2"/>
  <c r="UCT6" i="2"/>
  <c r="UCS6" i="2"/>
  <c r="UCR6" i="2"/>
  <c r="UCQ6" i="2"/>
  <c r="UCP6" i="2"/>
  <c r="UCO6" i="2"/>
  <c r="UCN6" i="2"/>
  <c r="UCM6" i="2"/>
  <c r="UCL6" i="2"/>
  <c r="UCK6" i="2"/>
  <c r="UCJ6" i="2"/>
  <c r="UCI6" i="2"/>
  <c r="UCH6" i="2"/>
  <c r="UCG6" i="2"/>
  <c r="UCF6" i="2"/>
  <c r="UCE6" i="2"/>
  <c r="UCD6" i="2"/>
  <c r="UCC6" i="2"/>
  <c r="UCB6" i="2"/>
  <c r="UCA6" i="2"/>
  <c r="UBZ6" i="2"/>
  <c r="UBY6" i="2"/>
  <c r="UBX6" i="2"/>
  <c r="UBW6" i="2"/>
  <c r="UBV6" i="2"/>
  <c r="UBU6" i="2"/>
  <c r="UBT6" i="2"/>
  <c r="UBS6" i="2"/>
  <c r="UBR6" i="2"/>
  <c r="UBQ6" i="2"/>
  <c r="UBP6" i="2"/>
  <c r="UBO6" i="2"/>
  <c r="UBN6" i="2"/>
  <c r="UBM6" i="2"/>
  <c r="UBL6" i="2"/>
  <c r="UBK6" i="2"/>
  <c r="UBJ6" i="2"/>
  <c r="UBI6" i="2"/>
  <c r="UBH6" i="2"/>
  <c r="UBG6" i="2"/>
  <c r="UBF6" i="2"/>
  <c r="UBE6" i="2"/>
  <c r="UBD6" i="2"/>
  <c r="UBC6" i="2"/>
  <c r="UBB6" i="2"/>
  <c r="UBA6" i="2"/>
  <c r="UAZ6" i="2"/>
  <c r="UAY6" i="2"/>
  <c r="UAX6" i="2"/>
  <c r="UAW6" i="2"/>
  <c r="UAV6" i="2"/>
  <c r="UAU6" i="2"/>
  <c r="UAT6" i="2"/>
  <c r="UAS6" i="2"/>
  <c r="UAR6" i="2"/>
  <c r="UAQ6" i="2"/>
  <c r="UAP6" i="2"/>
  <c r="UAO6" i="2"/>
  <c r="UAN6" i="2"/>
  <c r="UAM6" i="2"/>
  <c r="UAL6" i="2"/>
  <c r="UAK6" i="2"/>
  <c r="UAJ6" i="2"/>
  <c r="UAI6" i="2"/>
  <c r="UAH6" i="2"/>
  <c r="UAG6" i="2"/>
  <c r="UAF6" i="2"/>
  <c r="UAE6" i="2"/>
  <c r="UAD6" i="2"/>
  <c r="UAC6" i="2"/>
  <c r="UAB6" i="2"/>
  <c r="UAA6" i="2"/>
  <c r="TZZ6" i="2"/>
  <c r="TZY6" i="2"/>
  <c r="TZX6" i="2"/>
  <c r="TZW6" i="2"/>
  <c r="TZV6" i="2"/>
  <c r="TZU6" i="2"/>
  <c r="TZT6" i="2"/>
  <c r="TZS6" i="2"/>
  <c r="TZR6" i="2"/>
  <c r="TZQ6" i="2"/>
  <c r="TZP6" i="2"/>
  <c r="TZO6" i="2"/>
  <c r="TZN6" i="2"/>
  <c r="TZM6" i="2"/>
  <c r="TZL6" i="2"/>
  <c r="TZK6" i="2"/>
  <c r="TZJ6" i="2"/>
  <c r="TZI6" i="2"/>
  <c r="TZH6" i="2"/>
  <c r="TZG6" i="2"/>
  <c r="TZF6" i="2"/>
  <c r="TZE6" i="2"/>
  <c r="TZD6" i="2"/>
  <c r="TZC6" i="2"/>
  <c r="TZB6" i="2"/>
  <c r="TZA6" i="2"/>
  <c r="TYZ6" i="2"/>
  <c r="TYY6" i="2"/>
  <c r="TYX6" i="2"/>
  <c r="TYW6" i="2"/>
  <c r="TYV6" i="2"/>
  <c r="TYU6" i="2"/>
  <c r="TYT6" i="2"/>
  <c r="TYS6" i="2"/>
  <c r="TYR6" i="2"/>
  <c r="TYQ6" i="2"/>
  <c r="TYP6" i="2"/>
  <c r="TYO6" i="2"/>
  <c r="TYN6" i="2"/>
  <c r="TYM6" i="2"/>
  <c r="TYL6" i="2"/>
  <c r="TYK6" i="2"/>
  <c r="TYJ6" i="2"/>
  <c r="TYI6" i="2"/>
  <c r="TYH6" i="2"/>
  <c r="TYG6" i="2"/>
  <c r="TYF6" i="2"/>
  <c r="TYE6" i="2"/>
  <c r="TYD6" i="2"/>
  <c r="TYC6" i="2"/>
  <c r="TYB6" i="2"/>
  <c r="TYA6" i="2"/>
  <c r="TXZ6" i="2"/>
  <c r="TXY6" i="2"/>
  <c r="TXX6" i="2"/>
  <c r="TXW6" i="2"/>
  <c r="TXV6" i="2"/>
  <c r="TXU6" i="2"/>
  <c r="TXT6" i="2"/>
  <c r="TXS6" i="2"/>
  <c r="TXR6" i="2"/>
  <c r="TXQ6" i="2"/>
  <c r="TXP6" i="2"/>
  <c r="TXO6" i="2"/>
  <c r="TXN6" i="2"/>
  <c r="TXM6" i="2"/>
  <c r="TXL6" i="2"/>
  <c r="TXK6" i="2"/>
  <c r="TXJ6" i="2"/>
  <c r="TXI6" i="2"/>
  <c r="TXH6" i="2"/>
  <c r="TXG6" i="2"/>
  <c r="TXF6" i="2"/>
  <c r="TXE6" i="2"/>
  <c r="TXD6" i="2"/>
  <c r="TXC6" i="2"/>
  <c r="TXB6" i="2"/>
  <c r="TXA6" i="2"/>
  <c r="TWZ6" i="2"/>
  <c r="TWY6" i="2"/>
  <c r="TWX6" i="2"/>
  <c r="TWW6" i="2"/>
  <c r="TWV6" i="2"/>
  <c r="TWU6" i="2"/>
  <c r="TWT6" i="2"/>
  <c r="TWS6" i="2"/>
  <c r="TWR6" i="2"/>
  <c r="TWQ6" i="2"/>
  <c r="TWP6" i="2"/>
  <c r="TWO6" i="2"/>
  <c r="TWN6" i="2"/>
  <c r="TWM6" i="2"/>
  <c r="TWL6" i="2"/>
  <c r="TWK6" i="2"/>
  <c r="TWJ6" i="2"/>
  <c r="TWI6" i="2"/>
  <c r="TWH6" i="2"/>
  <c r="TWG6" i="2"/>
  <c r="TWF6" i="2"/>
  <c r="TWE6" i="2"/>
  <c r="TWD6" i="2"/>
  <c r="TWC6" i="2"/>
  <c r="TWB6" i="2"/>
  <c r="TWA6" i="2"/>
  <c r="TVZ6" i="2"/>
  <c r="TVY6" i="2"/>
  <c r="TVX6" i="2"/>
  <c r="TVW6" i="2"/>
  <c r="TVV6" i="2"/>
  <c r="TVU6" i="2"/>
  <c r="TVT6" i="2"/>
  <c r="TVS6" i="2"/>
  <c r="TVR6" i="2"/>
  <c r="TVQ6" i="2"/>
  <c r="TVP6" i="2"/>
  <c r="TVO6" i="2"/>
  <c r="TVN6" i="2"/>
  <c r="TVM6" i="2"/>
  <c r="TVL6" i="2"/>
  <c r="TVK6" i="2"/>
  <c r="TVJ6" i="2"/>
  <c r="TVI6" i="2"/>
  <c r="TVH6" i="2"/>
  <c r="TVG6" i="2"/>
  <c r="TVF6" i="2"/>
  <c r="TVE6" i="2"/>
  <c r="TVD6" i="2"/>
  <c r="TVC6" i="2"/>
  <c r="TVB6" i="2"/>
  <c r="TVA6" i="2"/>
  <c r="TUZ6" i="2"/>
  <c r="TUY6" i="2"/>
  <c r="TUX6" i="2"/>
  <c r="TUW6" i="2"/>
  <c r="TUV6" i="2"/>
  <c r="TUU6" i="2"/>
  <c r="TUT6" i="2"/>
  <c r="TUS6" i="2"/>
  <c r="TUR6" i="2"/>
  <c r="TUQ6" i="2"/>
  <c r="TUP6" i="2"/>
  <c r="TUO6" i="2"/>
  <c r="TUN6" i="2"/>
  <c r="TUM6" i="2"/>
  <c r="TUL6" i="2"/>
  <c r="TUK6" i="2"/>
  <c r="TUJ6" i="2"/>
  <c r="TUI6" i="2"/>
  <c r="TUH6" i="2"/>
  <c r="TUG6" i="2"/>
  <c r="TUF6" i="2"/>
  <c r="TUE6" i="2"/>
  <c r="TUD6" i="2"/>
  <c r="TUC6" i="2"/>
  <c r="TUB6" i="2"/>
  <c r="TUA6" i="2"/>
  <c r="TTZ6" i="2"/>
  <c r="TTY6" i="2"/>
  <c r="TTX6" i="2"/>
  <c r="TTW6" i="2"/>
  <c r="TTV6" i="2"/>
  <c r="TTU6" i="2"/>
  <c r="TTT6" i="2"/>
  <c r="TTS6" i="2"/>
  <c r="TTR6" i="2"/>
  <c r="TTQ6" i="2"/>
  <c r="TTP6" i="2"/>
  <c r="TTO6" i="2"/>
  <c r="TTN6" i="2"/>
  <c r="TTM6" i="2"/>
  <c r="TTL6" i="2"/>
  <c r="TTK6" i="2"/>
  <c r="TTJ6" i="2"/>
  <c r="TTI6" i="2"/>
  <c r="TTH6" i="2"/>
  <c r="TTG6" i="2"/>
  <c r="TTF6" i="2"/>
  <c r="TTE6" i="2"/>
  <c r="TTD6" i="2"/>
  <c r="TTC6" i="2"/>
  <c r="TTB6" i="2"/>
  <c r="TTA6" i="2"/>
  <c r="TSZ6" i="2"/>
  <c r="TSY6" i="2"/>
  <c r="TSX6" i="2"/>
  <c r="TSW6" i="2"/>
  <c r="TSV6" i="2"/>
  <c r="TSU6" i="2"/>
  <c r="TST6" i="2"/>
  <c r="TSS6" i="2"/>
  <c r="TSR6" i="2"/>
  <c r="TSQ6" i="2"/>
  <c r="TSP6" i="2"/>
  <c r="TSO6" i="2"/>
  <c r="TSN6" i="2"/>
  <c r="TSM6" i="2"/>
  <c r="TSL6" i="2"/>
  <c r="TSK6" i="2"/>
  <c r="TSJ6" i="2"/>
  <c r="TSI6" i="2"/>
  <c r="TSH6" i="2"/>
  <c r="TSG6" i="2"/>
  <c r="TSF6" i="2"/>
  <c r="TSE6" i="2"/>
  <c r="TSD6" i="2"/>
  <c r="TSC6" i="2"/>
  <c r="TSB6" i="2"/>
  <c r="TSA6" i="2"/>
  <c r="TRZ6" i="2"/>
  <c r="TRY6" i="2"/>
  <c r="TRX6" i="2"/>
  <c r="TRW6" i="2"/>
  <c r="TRV6" i="2"/>
  <c r="TRU6" i="2"/>
  <c r="TRT6" i="2"/>
  <c r="TRS6" i="2"/>
  <c r="TRR6" i="2"/>
  <c r="TRQ6" i="2"/>
  <c r="TRP6" i="2"/>
  <c r="TRO6" i="2"/>
  <c r="TRN6" i="2"/>
  <c r="TRM6" i="2"/>
  <c r="TRL6" i="2"/>
  <c r="TRK6" i="2"/>
  <c r="TRJ6" i="2"/>
  <c r="TRI6" i="2"/>
  <c r="TRH6" i="2"/>
  <c r="TRG6" i="2"/>
  <c r="TRF6" i="2"/>
  <c r="TRE6" i="2"/>
  <c r="TRD6" i="2"/>
  <c r="TRC6" i="2"/>
  <c r="TRB6" i="2"/>
  <c r="TRA6" i="2"/>
  <c r="TQZ6" i="2"/>
  <c r="TQY6" i="2"/>
  <c r="TQX6" i="2"/>
  <c r="TQW6" i="2"/>
  <c r="TQV6" i="2"/>
  <c r="TQU6" i="2"/>
  <c r="TQT6" i="2"/>
  <c r="TQS6" i="2"/>
  <c r="TQR6" i="2"/>
  <c r="TQQ6" i="2"/>
  <c r="TQP6" i="2"/>
  <c r="TQO6" i="2"/>
  <c r="TQN6" i="2"/>
  <c r="TQM6" i="2"/>
  <c r="TQL6" i="2"/>
  <c r="TQK6" i="2"/>
  <c r="TQJ6" i="2"/>
  <c r="TQI6" i="2"/>
  <c r="TQH6" i="2"/>
  <c r="TQG6" i="2"/>
  <c r="TQF6" i="2"/>
  <c r="TQE6" i="2"/>
  <c r="TQD6" i="2"/>
  <c r="TQC6" i="2"/>
  <c r="TQB6" i="2"/>
  <c r="TQA6" i="2"/>
  <c r="TPZ6" i="2"/>
  <c r="TPY6" i="2"/>
  <c r="TPX6" i="2"/>
  <c r="TPW6" i="2"/>
  <c r="TPV6" i="2"/>
  <c r="TPU6" i="2"/>
  <c r="TPT6" i="2"/>
  <c r="TPS6" i="2"/>
  <c r="TPR6" i="2"/>
  <c r="TPQ6" i="2"/>
  <c r="TPP6" i="2"/>
  <c r="TPO6" i="2"/>
  <c r="TPN6" i="2"/>
  <c r="TPM6" i="2"/>
  <c r="TPL6" i="2"/>
  <c r="TPK6" i="2"/>
  <c r="TPJ6" i="2"/>
  <c r="TPI6" i="2"/>
  <c r="TPH6" i="2"/>
  <c r="TPG6" i="2"/>
  <c r="TPF6" i="2"/>
  <c r="TPE6" i="2"/>
  <c r="TPD6" i="2"/>
  <c r="TPC6" i="2"/>
  <c r="TPB6" i="2"/>
  <c r="TPA6" i="2"/>
  <c r="TOZ6" i="2"/>
  <c r="TOY6" i="2"/>
  <c r="TOX6" i="2"/>
  <c r="TOW6" i="2"/>
  <c r="TOV6" i="2"/>
  <c r="TOU6" i="2"/>
  <c r="TOT6" i="2"/>
  <c r="TOS6" i="2"/>
  <c r="TOR6" i="2"/>
  <c r="TOQ6" i="2"/>
  <c r="TOP6" i="2"/>
  <c r="TOO6" i="2"/>
  <c r="TON6" i="2"/>
  <c r="TOM6" i="2"/>
  <c r="TOL6" i="2"/>
  <c r="TOK6" i="2"/>
  <c r="TOJ6" i="2"/>
  <c r="TOI6" i="2"/>
  <c r="TOH6" i="2"/>
  <c r="TOG6" i="2"/>
  <c r="TOF6" i="2"/>
  <c r="TOE6" i="2"/>
  <c r="TOD6" i="2"/>
  <c r="TOC6" i="2"/>
  <c r="TOB6" i="2"/>
  <c r="TOA6" i="2"/>
  <c r="TNZ6" i="2"/>
  <c r="TNY6" i="2"/>
  <c r="TNX6" i="2"/>
  <c r="TNW6" i="2"/>
  <c r="TNV6" i="2"/>
  <c r="TNU6" i="2"/>
  <c r="TNT6" i="2"/>
  <c r="TNS6" i="2"/>
  <c r="TNR6" i="2"/>
  <c r="TNQ6" i="2"/>
  <c r="TNP6" i="2"/>
  <c r="TNO6" i="2"/>
  <c r="TNN6" i="2"/>
  <c r="TNM6" i="2"/>
  <c r="TNL6" i="2"/>
  <c r="TNK6" i="2"/>
  <c r="TNJ6" i="2"/>
  <c r="TNI6" i="2"/>
  <c r="TNH6" i="2"/>
  <c r="TNG6" i="2"/>
  <c r="TNF6" i="2"/>
  <c r="TNE6" i="2"/>
  <c r="TND6" i="2"/>
  <c r="TNC6" i="2"/>
  <c r="TNB6" i="2"/>
  <c r="TNA6" i="2"/>
  <c r="TMZ6" i="2"/>
  <c r="TMY6" i="2"/>
  <c r="TMX6" i="2"/>
  <c r="TMW6" i="2"/>
  <c r="TMV6" i="2"/>
  <c r="TMU6" i="2"/>
  <c r="TMT6" i="2"/>
  <c r="TMS6" i="2"/>
  <c r="TMR6" i="2"/>
  <c r="TMQ6" i="2"/>
  <c r="TMP6" i="2"/>
  <c r="TMO6" i="2"/>
  <c r="TMN6" i="2"/>
  <c r="TMM6" i="2"/>
  <c r="TML6" i="2"/>
  <c r="TMK6" i="2"/>
  <c r="TMJ6" i="2"/>
  <c r="TMI6" i="2"/>
  <c r="TMH6" i="2"/>
  <c r="TMG6" i="2"/>
  <c r="TMF6" i="2"/>
  <c r="TME6" i="2"/>
  <c r="TMD6" i="2"/>
  <c r="TMC6" i="2"/>
  <c r="TMB6" i="2"/>
  <c r="TMA6" i="2"/>
  <c r="TLZ6" i="2"/>
  <c r="TLY6" i="2"/>
  <c r="TLX6" i="2"/>
  <c r="TLW6" i="2"/>
  <c r="TLV6" i="2"/>
  <c r="TLU6" i="2"/>
  <c r="TLT6" i="2"/>
  <c r="TLS6" i="2"/>
  <c r="TLR6" i="2"/>
  <c r="TLQ6" i="2"/>
  <c r="TLP6" i="2"/>
  <c r="TLO6" i="2"/>
  <c r="TLN6" i="2"/>
  <c r="TLM6" i="2"/>
  <c r="TLL6" i="2"/>
  <c r="TLK6" i="2"/>
  <c r="TLJ6" i="2"/>
  <c r="TLI6" i="2"/>
  <c r="TLH6" i="2"/>
  <c r="TLG6" i="2"/>
  <c r="TLF6" i="2"/>
  <c r="TLE6" i="2"/>
  <c r="TLD6" i="2"/>
  <c r="TLC6" i="2"/>
  <c r="TLB6" i="2"/>
  <c r="TLA6" i="2"/>
  <c r="TKZ6" i="2"/>
  <c r="TKY6" i="2"/>
  <c r="TKX6" i="2"/>
  <c r="TKW6" i="2"/>
  <c r="TKV6" i="2"/>
  <c r="TKU6" i="2"/>
  <c r="TKT6" i="2"/>
  <c r="TKS6" i="2"/>
  <c r="TKR6" i="2"/>
  <c r="TKQ6" i="2"/>
  <c r="TKP6" i="2"/>
  <c r="TKO6" i="2"/>
  <c r="TKN6" i="2"/>
  <c r="TKM6" i="2"/>
  <c r="TKL6" i="2"/>
  <c r="TKK6" i="2"/>
  <c r="TKJ6" i="2"/>
  <c r="TKI6" i="2"/>
  <c r="TKH6" i="2"/>
  <c r="TKG6" i="2"/>
  <c r="TKF6" i="2"/>
  <c r="TKE6" i="2"/>
  <c r="TKD6" i="2"/>
  <c r="TKC6" i="2"/>
  <c r="TKB6" i="2"/>
  <c r="TKA6" i="2"/>
  <c r="TJZ6" i="2"/>
  <c r="TJY6" i="2"/>
  <c r="TJX6" i="2"/>
  <c r="TJW6" i="2"/>
  <c r="TJV6" i="2"/>
  <c r="TJU6" i="2"/>
  <c r="TJT6" i="2"/>
  <c r="TJS6" i="2"/>
  <c r="TJR6" i="2"/>
  <c r="TJQ6" i="2"/>
  <c r="TJP6" i="2"/>
  <c r="TJO6" i="2"/>
  <c r="TJN6" i="2"/>
  <c r="TJM6" i="2"/>
  <c r="TJL6" i="2"/>
  <c r="TJK6" i="2"/>
  <c r="TJJ6" i="2"/>
  <c r="TJI6" i="2"/>
  <c r="TJH6" i="2"/>
  <c r="TJG6" i="2"/>
  <c r="TJF6" i="2"/>
  <c r="TJE6" i="2"/>
  <c r="TJD6" i="2"/>
  <c r="TJC6" i="2"/>
  <c r="TJB6" i="2"/>
  <c r="TJA6" i="2"/>
  <c r="TIZ6" i="2"/>
  <c r="TIY6" i="2"/>
  <c r="TIX6" i="2"/>
  <c r="TIW6" i="2"/>
  <c r="TIV6" i="2"/>
  <c r="TIU6" i="2"/>
  <c r="TIT6" i="2"/>
  <c r="TIS6" i="2"/>
  <c r="TIR6" i="2"/>
  <c r="TIQ6" i="2"/>
  <c r="TIP6" i="2"/>
  <c r="TIO6" i="2"/>
  <c r="TIN6" i="2"/>
  <c r="TIM6" i="2"/>
  <c r="TIL6" i="2"/>
  <c r="TIK6" i="2"/>
  <c r="TIJ6" i="2"/>
  <c r="TII6" i="2"/>
  <c r="TIH6" i="2"/>
  <c r="TIG6" i="2"/>
  <c r="TIF6" i="2"/>
  <c r="TIE6" i="2"/>
  <c r="TID6" i="2"/>
  <c r="TIC6" i="2"/>
  <c r="TIB6" i="2"/>
  <c r="TIA6" i="2"/>
  <c r="THZ6" i="2"/>
  <c r="THY6" i="2"/>
  <c r="THX6" i="2"/>
  <c r="THW6" i="2"/>
  <c r="THV6" i="2"/>
  <c r="THU6" i="2"/>
  <c r="THT6" i="2"/>
  <c r="THS6" i="2"/>
  <c r="THR6" i="2"/>
  <c r="THQ6" i="2"/>
  <c r="THP6" i="2"/>
  <c r="THO6" i="2"/>
  <c r="THN6" i="2"/>
  <c r="THM6" i="2"/>
  <c r="THL6" i="2"/>
  <c r="THK6" i="2"/>
  <c r="THJ6" i="2"/>
  <c r="THI6" i="2"/>
  <c r="THH6" i="2"/>
  <c r="THG6" i="2"/>
  <c r="THF6" i="2"/>
  <c r="THE6" i="2"/>
  <c r="THD6" i="2"/>
  <c r="THC6" i="2"/>
  <c r="THB6" i="2"/>
  <c r="THA6" i="2"/>
  <c r="TGZ6" i="2"/>
  <c r="TGY6" i="2"/>
  <c r="TGX6" i="2"/>
  <c r="TGW6" i="2"/>
  <c r="TGV6" i="2"/>
  <c r="TGU6" i="2"/>
  <c r="TGT6" i="2"/>
  <c r="TGS6" i="2"/>
  <c r="TGR6" i="2"/>
  <c r="TGQ6" i="2"/>
  <c r="TGP6" i="2"/>
  <c r="TGO6" i="2"/>
  <c r="TGN6" i="2"/>
  <c r="TGM6" i="2"/>
  <c r="TGL6" i="2"/>
  <c r="TGK6" i="2"/>
  <c r="TGJ6" i="2"/>
  <c r="TGI6" i="2"/>
  <c r="TGH6" i="2"/>
  <c r="TGG6" i="2"/>
  <c r="TGF6" i="2"/>
  <c r="TGE6" i="2"/>
  <c r="TGD6" i="2"/>
  <c r="TGC6" i="2"/>
  <c r="TGB6" i="2"/>
  <c r="TGA6" i="2"/>
  <c r="TFZ6" i="2"/>
  <c r="TFY6" i="2"/>
  <c r="TFX6" i="2"/>
  <c r="TFW6" i="2"/>
  <c r="TFV6" i="2"/>
  <c r="TFU6" i="2"/>
  <c r="TFT6" i="2"/>
  <c r="TFS6" i="2"/>
  <c r="TFR6" i="2"/>
  <c r="TFQ6" i="2"/>
  <c r="TFP6" i="2"/>
  <c r="TFO6" i="2"/>
  <c r="TFN6" i="2"/>
  <c r="TFM6" i="2"/>
  <c r="TFL6" i="2"/>
  <c r="TFK6" i="2"/>
  <c r="TFJ6" i="2"/>
  <c r="TFI6" i="2"/>
  <c r="TFH6" i="2"/>
  <c r="TFG6" i="2"/>
  <c r="TFF6" i="2"/>
  <c r="TFE6" i="2"/>
  <c r="TFD6" i="2"/>
  <c r="TFC6" i="2"/>
  <c r="TFB6" i="2"/>
  <c r="TFA6" i="2"/>
  <c r="TEZ6" i="2"/>
  <c r="TEY6" i="2"/>
  <c r="TEX6" i="2"/>
  <c r="TEW6" i="2"/>
  <c r="TEV6" i="2"/>
  <c r="TEU6" i="2"/>
  <c r="TET6" i="2"/>
  <c r="TES6" i="2"/>
  <c r="TER6" i="2"/>
  <c r="TEQ6" i="2"/>
  <c r="TEP6" i="2"/>
  <c r="TEO6" i="2"/>
  <c r="TEN6" i="2"/>
  <c r="TEM6" i="2"/>
  <c r="TEL6" i="2"/>
  <c r="TEK6" i="2"/>
  <c r="TEJ6" i="2"/>
  <c r="TEI6" i="2"/>
  <c r="TEH6" i="2"/>
  <c r="TEG6" i="2"/>
  <c r="TEF6" i="2"/>
  <c r="TEE6" i="2"/>
  <c r="TED6" i="2"/>
  <c r="TEC6" i="2"/>
  <c r="TEB6" i="2"/>
  <c r="TEA6" i="2"/>
  <c r="TDZ6" i="2"/>
  <c r="TDY6" i="2"/>
  <c r="TDX6" i="2"/>
  <c r="TDW6" i="2"/>
  <c r="TDV6" i="2"/>
  <c r="TDU6" i="2"/>
  <c r="TDT6" i="2"/>
  <c r="TDS6" i="2"/>
  <c r="TDR6" i="2"/>
  <c r="TDQ6" i="2"/>
  <c r="TDP6" i="2"/>
  <c r="TDO6" i="2"/>
  <c r="TDN6" i="2"/>
  <c r="TDM6" i="2"/>
  <c r="TDL6" i="2"/>
  <c r="TDK6" i="2"/>
  <c r="TDJ6" i="2"/>
  <c r="TDI6" i="2"/>
  <c r="TDH6" i="2"/>
  <c r="TDG6" i="2"/>
  <c r="TDF6" i="2"/>
  <c r="TDE6" i="2"/>
  <c r="TDD6" i="2"/>
  <c r="TDC6" i="2"/>
  <c r="TDB6" i="2"/>
  <c r="TDA6" i="2"/>
  <c r="TCZ6" i="2"/>
  <c r="TCY6" i="2"/>
  <c r="TCX6" i="2"/>
  <c r="TCW6" i="2"/>
  <c r="TCV6" i="2"/>
  <c r="TCU6" i="2"/>
  <c r="TCT6" i="2"/>
  <c r="TCS6" i="2"/>
  <c r="TCR6" i="2"/>
  <c r="TCQ6" i="2"/>
  <c r="TCP6" i="2"/>
  <c r="TCO6" i="2"/>
  <c r="TCN6" i="2"/>
  <c r="TCM6" i="2"/>
  <c r="TCL6" i="2"/>
  <c r="TCK6" i="2"/>
  <c r="TCJ6" i="2"/>
  <c r="TCI6" i="2"/>
  <c r="TCH6" i="2"/>
  <c r="TCG6" i="2"/>
  <c r="TCF6" i="2"/>
  <c r="TCE6" i="2"/>
  <c r="TCD6" i="2"/>
  <c r="TCC6" i="2"/>
  <c r="TCB6" i="2"/>
  <c r="TCA6" i="2"/>
  <c r="TBZ6" i="2"/>
  <c r="TBY6" i="2"/>
  <c r="TBX6" i="2"/>
  <c r="TBW6" i="2"/>
  <c r="TBV6" i="2"/>
  <c r="TBU6" i="2"/>
  <c r="TBT6" i="2"/>
  <c r="TBS6" i="2"/>
  <c r="TBR6" i="2"/>
  <c r="TBQ6" i="2"/>
  <c r="TBP6" i="2"/>
  <c r="TBO6" i="2"/>
  <c r="TBN6" i="2"/>
  <c r="TBM6" i="2"/>
  <c r="TBL6" i="2"/>
  <c r="TBK6" i="2"/>
  <c r="TBJ6" i="2"/>
  <c r="TBI6" i="2"/>
  <c r="TBH6" i="2"/>
  <c r="TBG6" i="2"/>
  <c r="TBF6" i="2"/>
  <c r="TBE6" i="2"/>
  <c r="TBD6" i="2"/>
  <c r="TBC6" i="2"/>
  <c r="TBB6" i="2"/>
  <c r="TBA6" i="2"/>
  <c r="TAZ6" i="2"/>
  <c r="TAY6" i="2"/>
  <c r="TAX6" i="2"/>
  <c r="TAW6" i="2"/>
  <c r="TAV6" i="2"/>
  <c r="TAU6" i="2"/>
  <c r="TAT6" i="2"/>
  <c r="TAS6" i="2"/>
  <c r="TAR6" i="2"/>
  <c r="TAQ6" i="2"/>
  <c r="TAP6" i="2"/>
  <c r="TAO6" i="2"/>
  <c r="TAN6" i="2"/>
  <c r="TAM6" i="2"/>
  <c r="TAL6" i="2"/>
  <c r="TAK6" i="2"/>
  <c r="TAJ6" i="2"/>
  <c r="TAI6" i="2"/>
  <c r="TAH6" i="2"/>
  <c r="TAG6" i="2"/>
  <c r="TAF6" i="2"/>
  <c r="TAE6" i="2"/>
  <c r="TAD6" i="2"/>
  <c r="TAC6" i="2"/>
  <c r="TAB6" i="2"/>
  <c r="TAA6" i="2"/>
  <c r="SZZ6" i="2"/>
  <c r="SZY6" i="2"/>
  <c r="SZX6" i="2"/>
  <c r="SZW6" i="2"/>
  <c r="SZV6" i="2"/>
  <c r="SZU6" i="2"/>
  <c r="SZT6" i="2"/>
  <c r="SZS6" i="2"/>
  <c r="SZR6" i="2"/>
  <c r="SZQ6" i="2"/>
  <c r="SZP6" i="2"/>
  <c r="SZO6" i="2"/>
  <c r="SZN6" i="2"/>
  <c r="SZM6" i="2"/>
  <c r="SZL6" i="2"/>
  <c r="SZK6" i="2"/>
  <c r="SZJ6" i="2"/>
  <c r="SZI6" i="2"/>
  <c r="SZH6" i="2"/>
  <c r="SZG6" i="2"/>
  <c r="SZF6" i="2"/>
  <c r="SZE6" i="2"/>
  <c r="SZD6" i="2"/>
  <c r="SZC6" i="2"/>
  <c r="SZB6" i="2"/>
  <c r="SZA6" i="2"/>
  <c r="SYZ6" i="2"/>
  <c r="SYY6" i="2"/>
  <c r="SYX6" i="2"/>
  <c r="SYW6" i="2"/>
  <c r="SYV6" i="2"/>
  <c r="SYU6" i="2"/>
  <c r="SYT6" i="2"/>
  <c r="SYS6" i="2"/>
  <c r="SYR6" i="2"/>
  <c r="SYQ6" i="2"/>
  <c r="SYP6" i="2"/>
  <c r="SYO6" i="2"/>
  <c r="SYN6" i="2"/>
  <c r="SYM6" i="2"/>
  <c r="SYL6" i="2"/>
  <c r="SYK6" i="2"/>
  <c r="SYJ6" i="2"/>
  <c r="SYI6" i="2"/>
  <c r="SYH6" i="2"/>
  <c r="SYG6" i="2"/>
  <c r="SYF6" i="2"/>
  <c r="SYE6" i="2"/>
  <c r="SYD6" i="2"/>
  <c r="SYC6" i="2"/>
  <c r="SYB6" i="2"/>
  <c r="SYA6" i="2"/>
  <c r="SXZ6" i="2"/>
  <c r="SXY6" i="2"/>
  <c r="SXX6" i="2"/>
  <c r="SXW6" i="2"/>
  <c r="SXV6" i="2"/>
  <c r="SXU6" i="2"/>
  <c r="SXT6" i="2"/>
  <c r="SXS6" i="2"/>
  <c r="SXR6" i="2"/>
  <c r="SXQ6" i="2"/>
  <c r="SXP6" i="2"/>
  <c r="SXO6" i="2"/>
  <c r="SXN6" i="2"/>
  <c r="SXM6" i="2"/>
  <c r="SXL6" i="2"/>
  <c r="SXK6" i="2"/>
  <c r="SXJ6" i="2"/>
  <c r="SXI6" i="2"/>
  <c r="SXH6" i="2"/>
  <c r="SXG6" i="2"/>
  <c r="SXF6" i="2"/>
  <c r="SXE6" i="2"/>
  <c r="SXD6" i="2"/>
  <c r="SXC6" i="2"/>
  <c r="SXB6" i="2"/>
  <c r="SXA6" i="2"/>
  <c r="SWZ6" i="2"/>
  <c r="SWY6" i="2"/>
  <c r="SWX6" i="2"/>
  <c r="SWW6" i="2"/>
  <c r="SWV6" i="2"/>
  <c r="SWU6" i="2"/>
  <c r="SWT6" i="2"/>
  <c r="SWS6" i="2"/>
  <c r="SWR6" i="2"/>
  <c r="SWQ6" i="2"/>
  <c r="SWP6" i="2"/>
  <c r="SWO6" i="2"/>
  <c r="SWN6" i="2"/>
  <c r="SWM6" i="2"/>
  <c r="SWL6" i="2"/>
  <c r="SWK6" i="2"/>
  <c r="SWJ6" i="2"/>
  <c r="SWI6" i="2"/>
  <c r="SWH6" i="2"/>
  <c r="SWG6" i="2"/>
  <c r="SWF6" i="2"/>
  <c r="SWE6" i="2"/>
  <c r="SWD6" i="2"/>
  <c r="SWC6" i="2"/>
  <c r="SWB6" i="2"/>
  <c r="SWA6" i="2"/>
  <c r="SVZ6" i="2"/>
  <c r="SVY6" i="2"/>
  <c r="SVX6" i="2"/>
  <c r="SVW6" i="2"/>
  <c r="SVV6" i="2"/>
  <c r="SVU6" i="2"/>
  <c r="SVT6" i="2"/>
  <c r="SVS6" i="2"/>
  <c r="SVR6" i="2"/>
  <c r="SVQ6" i="2"/>
  <c r="SVP6" i="2"/>
  <c r="SVO6" i="2"/>
  <c r="SVN6" i="2"/>
  <c r="SVM6" i="2"/>
  <c r="SVL6" i="2"/>
  <c r="SVK6" i="2"/>
  <c r="SVJ6" i="2"/>
  <c r="SVI6" i="2"/>
  <c r="SVH6" i="2"/>
  <c r="SVG6" i="2"/>
  <c r="SVF6" i="2"/>
  <c r="SVE6" i="2"/>
  <c r="SVD6" i="2"/>
  <c r="SVC6" i="2"/>
  <c r="SVB6" i="2"/>
  <c r="SVA6" i="2"/>
  <c r="SUZ6" i="2"/>
  <c r="SUY6" i="2"/>
  <c r="SUX6" i="2"/>
  <c r="SUW6" i="2"/>
  <c r="SUV6" i="2"/>
  <c r="SUU6" i="2"/>
  <c r="SUT6" i="2"/>
  <c r="SUS6" i="2"/>
  <c r="SUR6" i="2"/>
  <c r="SUQ6" i="2"/>
  <c r="SUP6" i="2"/>
  <c r="SUO6" i="2"/>
  <c r="SUN6" i="2"/>
  <c r="SUM6" i="2"/>
  <c r="SUL6" i="2"/>
  <c r="SUK6" i="2"/>
  <c r="SUJ6" i="2"/>
  <c r="SUI6" i="2"/>
  <c r="SUH6" i="2"/>
  <c r="SUG6" i="2"/>
  <c r="SUF6" i="2"/>
  <c r="SUE6" i="2"/>
  <c r="SUD6" i="2"/>
  <c r="SUC6" i="2"/>
  <c r="SUB6" i="2"/>
  <c r="SUA6" i="2"/>
  <c r="STZ6" i="2"/>
  <c r="STY6" i="2"/>
  <c r="STX6" i="2"/>
  <c r="STW6" i="2"/>
  <c r="STV6" i="2"/>
  <c r="STU6" i="2"/>
  <c r="STT6" i="2"/>
  <c r="STS6" i="2"/>
  <c r="STR6" i="2"/>
  <c r="STQ6" i="2"/>
  <c r="STP6" i="2"/>
  <c r="STO6" i="2"/>
  <c r="STN6" i="2"/>
  <c r="STM6" i="2"/>
  <c r="STL6" i="2"/>
  <c r="STK6" i="2"/>
  <c r="STJ6" i="2"/>
  <c r="STI6" i="2"/>
  <c r="STH6" i="2"/>
  <c r="STG6" i="2"/>
  <c r="STF6" i="2"/>
  <c r="STE6" i="2"/>
  <c r="STD6" i="2"/>
  <c r="STC6" i="2"/>
  <c r="STB6" i="2"/>
  <c r="STA6" i="2"/>
  <c r="SSZ6" i="2"/>
  <c r="SSY6" i="2"/>
  <c r="SSX6" i="2"/>
  <c r="SSW6" i="2"/>
  <c r="SSV6" i="2"/>
  <c r="SSU6" i="2"/>
  <c r="SST6" i="2"/>
  <c r="SSS6" i="2"/>
  <c r="SSR6" i="2"/>
  <c r="SSQ6" i="2"/>
  <c r="SSP6" i="2"/>
  <c r="SSO6" i="2"/>
  <c r="SSN6" i="2"/>
  <c r="SSM6" i="2"/>
  <c r="SSL6" i="2"/>
  <c r="SSK6" i="2"/>
  <c r="SSJ6" i="2"/>
  <c r="SSI6" i="2"/>
  <c r="SSH6" i="2"/>
  <c r="SSG6" i="2"/>
  <c r="SSF6" i="2"/>
  <c r="SSE6" i="2"/>
  <c r="SSD6" i="2"/>
  <c r="SSC6" i="2"/>
  <c r="SSB6" i="2"/>
  <c r="SSA6" i="2"/>
  <c r="SRZ6" i="2"/>
  <c r="SRY6" i="2"/>
  <c r="SRX6" i="2"/>
  <c r="SRW6" i="2"/>
  <c r="SRV6" i="2"/>
  <c r="SRU6" i="2"/>
  <c r="SRT6" i="2"/>
  <c r="SRS6" i="2"/>
  <c r="SRR6" i="2"/>
  <c r="SRQ6" i="2"/>
  <c r="SRP6" i="2"/>
  <c r="SRO6" i="2"/>
  <c r="SRN6" i="2"/>
  <c r="SRM6" i="2"/>
  <c r="SRL6" i="2"/>
  <c r="SRK6" i="2"/>
  <c r="SRJ6" i="2"/>
  <c r="SRI6" i="2"/>
  <c r="SRH6" i="2"/>
  <c r="SRG6" i="2"/>
  <c r="SRF6" i="2"/>
  <c r="SRE6" i="2"/>
  <c r="SRD6" i="2"/>
  <c r="SRC6" i="2"/>
  <c r="SRB6" i="2"/>
  <c r="SRA6" i="2"/>
  <c r="SQZ6" i="2"/>
  <c r="SQY6" i="2"/>
  <c r="SQX6" i="2"/>
  <c r="SQW6" i="2"/>
  <c r="SQV6" i="2"/>
  <c r="SQU6" i="2"/>
  <c r="SQT6" i="2"/>
  <c r="SQS6" i="2"/>
  <c r="SQR6" i="2"/>
  <c r="SQQ6" i="2"/>
  <c r="SQP6" i="2"/>
  <c r="SQO6" i="2"/>
  <c r="SQN6" i="2"/>
  <c r="SQM6" i="2"/>
  <c r="SQL6" i="2"/>
  <c r="SQK6" i="2"/>
  <c r="SQJ6" i="2"/>
  <c r="SQI6" i="2"/>
  <c r="SQH6" i="2"/>
  <c r="SQG6" i="2"/>
  <c r="SQF6" i="2"/>
  <c r="SQE6" i="2"/>
  <c r="SQD6" i="2"/>
  <c r="SQC6" i="2"/>
  <c r="SQB6" i="2"/>
  <c r="SQA6" i="2"/>
  <c r="SPZ6" i="2"/>
  <c r="SPY6" i="2"/>
  <c r="SPX6" i="2"/>
  <c r="SPW6" i="2"/>
  <c r="SPV6" i="2"/>
  <c r="SPU6" i="2"/>
  <c r="SPT6" i="2"/>
  <c r="SPS6" i="2"/>
  <c r="SPR6" i="2"/>
  <c r="SPQ6" i="2"/>
  <c r="SPP6" i="2"/>
  <c r="SPO6" i="2"/>
  <c r="SPN6" i="2"/>
  <c r="SPM6" i="2"/>
  <c r="SPL6" i="2"/>
  <c r="SPK6" i="2"/>
  <c r="SPJ6" i="2"/>
  <c r="SPI6" i="2"/>
  <c r="SPH6" i="2"/>
  <c r="SPG6" i="2"/>
  <c r="SPF6" i="2"/>
  <c r="SPE6" i="2"/>
  <c r="SPD6" i="2"/>
  <c r="SPC6" i="2"/>
  <c r="SPB6" i="2"/>
  <c r="SPA6" i="2"/>
  <c r="SOZ6" i="2"/>
  <c r="SOY6" i="2"/>
  <c r="SOX6" i="2"/>
  <c r="SOW6" i="2"/>
  <c r="SOV6" i="2"/>
  <c r="SOU6" i="2"/>
  <c r="SOT6" i="2"/>
  <c r="SOS6" i="2"/>
  <c r="SOR6" i="2"/>
  <c r="SOQ6" i="2"/>
  <c r="SOP6" i="2"/>
  <c r="SOO6" i="2"/>
  <c r="SON6" i="2"/>
  <c r="SOM6" i="2"/>
  <c r="SOL6" i="2"/>
  <c r="SOK6" i="2"/>
  <c r="SOJ6" i="2"/>
  <c r="SOI6" i="2"/>
  <c r="SOH6" i="2"/>
  <c r="SOG6" i="2"/>
  <c r="SOF6" i="2"/>
  <c r="SOE6" i="2"/>
  <c r="SOD6" i="2"/>
  <c r="SOC6" i="2"/>
  <c r="SOB6" i="2"/>
  <c r="SOA6" i="2"/>
  <c r="SNZ6" i="2"/>
  <c r="SNY6" i="2"/>
  <c r="SNX6" i="2"/>
  <c r="SNW6" i="2"/>
  <c r="SNV6" i="2"/>
  <c r="SNU6" i="2"/>
  <c r="SNT6" i="2"/>
  <c r="SNS6" i="2"/>
  <c r="SNR6" i="2"/>
  <c r="SNQ6" i="2"/>
  <c r="SNP6" i="2"/>
  <c r="SNO6" i="2"/>
  <c r="SNN6" i="2"/>
  <c r="SNM6" i="2"/>
  <c r="SNL6" i="2"/>
  <c r="SNK6" i="2"/>
  <c r="SNJ6" i="2"/>
  <c r="SNI6" i="2"/>
  <c r="SNH6" i="2"/>
  <c r="SNG6" i="2"/>
  <c r="SNF6" i="2"/>
  <c r="SNE6" i="2"/>
  <c r="SND6" i="2"/>
  <c r="SNC6" i="2"/>
  <c r="SNB6" i="2"/>
  <c r="SNA6" i="2"/>
  <c r="SMZ6" i="2"/>
  <c r="SMY6" i="2"/>
  <c r="SMX6" i="2"/>
  <c r="SMW6" i="2"/>
  <c r="SMV6" i="2"/>
  <c r="SMU6" i="2"/>
  <c r="SMT6" i="2"/>
  <c r="SMS6" i="2"/>
  <c r="SMR6" i="2"/>
  <c r="SMQ6" i="2"/>
  <c r="SMP6" i="2"/>
  <c r="SMO6" i="2"/>
  <c r="SMN6" i="2"/>
  <c r="SMM6" i="2"/>
  <c r="SML6" i="2"/>
  <c r="SMK6" i="2"/>
  <c r="SMJ6" i="2"/>
  <c r="SMI6" i="2"/>
  <c r="SMH6" i="2"/>
  <c r="SMG6" i="2"/>
  <c r="SMF6" i="2"/>
  <c r="SME6" i="2"/>
  <c r="SMD6" i="2"/>
  <c r="SMC6" i="2"/>
  <c r="SMB6" i="2"/>
  <c r="SMA6" i="2"/>
  <c r="SLZ6" i="2"/>
  <c r="SLY6" i="2"/>
  <c r="SLX6" i="2"/>
  <c r="SLW6" i="2"/>
  <c r="SLV6" i="2"/>
  <c r="SLU6" i="2"/>
  <c r="SLT6" i="2"/>
  <c r="SLS6" i="2"/>
  <c r="SLR6" i="2"/>
  <c r="SLQ6" i="2"/>
  <c r="SLP6" i="2"/>
  <c r="SLO6" i="2"/>
  <c r="SLN6" i="2"/>
  <c r="SLM6" i="2"/>
  <c r="SLL6" i="2"/>
  <c r="SLK6" i="2"/>
  <c r="SLJ6" i="2"/>
  <c r="SLI6" i="2"/>
  <c r="SLH6" i="2"/>
  <c r="SLG6" i="2"/>
  <c r="SLF6" i="2"/>
  <c r="SLE6" i="2"/>
  <c r="SLD6" i="2"/>
  <c r="SLC6" i="2"/>
  <c r="SLB6" i="2"/>
  <c r="SLA6" i="2"/>
  <c r="SKZ6" i="2"/>
  <c r="SKY6" i="2"/>
  <c r="SKX6" i="2"/>
  <c r="SKW6" i="2"/>
  <c r="SKV6" i="2"/>
  <c r="SKU6" i="2"/>
  <c r="SKT6" i="2"/>
  <c r="SKS6" i="2"/>
  <c r="SKR6" i="2"/>
  <c r="SKQ6" i="2"/>
  <c r="SKP6" i="2"/>
  <c r="SKO6" i="2"/>
  <c r="SKN6" i="2"/>
  <c r="SKM6" i="2"/>
  <c r="SKL6" i="2"/>
  <c r="SKK6" i="2"/>
  <c r="SKJ6" i="2"/>
  <c r="SKI6" i="2"/>
  <c r="SKH6" i="2"/>
  <c r="SKG6" i="2"/>
  <c r="SKF6" i="2"/>
  <c r="SKE6" i="2"/>
  <c r="SKD6" i="2"/>
  <c r="SKC6" i="2"/>
  <c r="SKB6" i="2"/>
  <c r="SKA6" i="2"/>
  <c r="SJZ6" i="2"/>
  <c r="SJY6" i="2"/>
  <c r="SJX6" i="2"/>
  <c r="SJW6" i="2"/>
  <c r="SJV6" i="2"/>
  <c r="SJU6" i="2"/>
  <c r="SJT6" i="2"/>
  <c r="SJS6" i="2"/>
  <c r="SJR6" i="2"/>
  <c r="SJQ6" i="2"/>
  <c r="SJP6" i="2"/>
  <c r="SJO6" i="2"/>
  <c r="SJN6" i="2"/>
  <c r="SJM6" i="2"/>
  <c r="SJL6" i="2"/>
  <c r="SJK6" i="2"/>
  <c r="SJJ6" i="2"/>
  <c r="SJI6" i="2"/>
  <c r="SJH6" i="2"/>
  <c r="SJG6" i="2"/>
  <c r="SJF6" i="2"/>
  <c r="SJE6" i="2"/>
  <c r="SJD6" i="2"/>
  <c r="SJC6" i="2"/>
  <c r="SJB6" i="2"/>
  <c r="SJA6" i="2"/>
  <c r="SIZ6" i="2"/>
  <c r="SIY6" i="2"/>
  <c r="SIX6" i="2"/>
  <c r="SIW6" i="2"/>
  <c r="SIV6" i="2"/>
  <c r="SIU6" i="2"/>
  <c r="SIT6" i="2"/>
  <c r="SIS6" i="2"/>
  <c r="SIR6" i="2"/>
  <c r="SIQ6" i="2"/>
  <c r="SIP6" i="2"/>
  <c r="SIO6" i="2"/>
  <c r="SIN6" i="2"/>
  <c r="SIM6" i="2"/>
  <c r="SIL6" i="2"/>
  <c r="SIK6" i="2"/>
  <c r="SIJ6" i="2"/>
  <c r="SII6" i="2"/>
  <c r="SIH6" i="2"/>
  <c r="SIG6" i="2"/>
  <c r="SIF6" i="2"/>
  <c r="SIE6" i="2"/>
  <c r="SID6" i="2"/>
  <c r="SIC6" i="2"/>
  <c r="SIB6" i="2"/>
  <c r="SIA6" i="2"/>
  <c r="SHZ6" i="2"/>
  <c r="SHY6" i="2"/>
  <c r="SHX6" i="2"/>
  <c r="SHW6" i="2"/>
  <c r="SHV6" i="2"/>
  <c r="SHU6" i="2"/>
  <c r="SHT6" i="2"/>
  <c r="SHS6" i="2"/>
  <c r="SHR6" i="2"/>
  <c r="SHQ6" i="2"/>
  <c r="SHP6" i="2"/>
  <c r="SHO6" i="2"/>
  <c r="SHN6" i="2"/>
  <c r="SHM6" i="2"/>
  <c r="SHL6" i="2"/>
  <c r="SHK6" i="2"/>
  <c r="SHJ6" i="2"/>
  <c r="SHI6" i="2"/>
  <c r="SHH6" i="2"/>
  <c r="SHG6" i="2"/>
  <c r="SHF6" i="2"/>
  <c r="SHE6" i="2"/>
  <c r="SHD6" i="2"/>
  <c r="SHC6" i="2"/>
  <c r="SHB6" i="2"/>
  <c r="SHA6" i="2"/>
  <c r="SGZ6" i="2"/>
  <c r="SGY6" i="2"/>
  <c r="SGX6" i="2"/>
  <c r="SGW6" i="2"/>
  <c r="SGV6" i="2"/>
  <c r="SGU6" i="2"/>
  <c r="SGT6" i="2"/>
  <c r="SGS6" i="2"/>
  <c r="SGR6" i="2"/>
  <c r="SGQ6" i="2"/>
  <c r="SGP6" i="2"/>
  <c r="SGO6" i="2"/>
  <c r="SGN6" i="2"/>
  <c r="SGM6" i="2"/>
  <c r="SGL6" i="2"/>
  <c r="SGK6" i="2"/>
  <c r="SGJ6" i="2"/>
  <c r="SGI6" i="2"/>
  <c r="SGH6" i="2"/>
  <c r="SGG6" i="2"/>
  <c r="SGF6" i="2"/>
  <c r="SGE6" i="2"/>
  <c r="SGD6" i="2"/>
  <c r="SGC6" i="2"/>
  <c r="SGB6" i="2"/>
  <c r="SGA6" i="2"/>
  <c r="SFZ6" i="2"/>
  <c r="SFY6" i="2"/>
  <c r="SFX6" i="2"/>
  <c r="SFW6" i="2"/>
  <c r="SFV6" i="2"/>
  <c r="SFU6" i="2"/>
  <c r="SFT6" i="2"/>
  <c r="SFS6" i="2"/>
  <c r="SFR6" i="2"/>
  <c r="SFQ6" i="2"/>
  <c r="SFP6" i="2"/>
  <c r="SFO6" i="2"/>
  <c r="SFN6" i="2"/>
  <c r="SFM6" i="2"/>
  <c r="SFL6" i="2"/>
  <c r="SFK6" i="2"/>
  <c r="SFJ6" i="2"/>
  <c r="SFI6" i="2"/>
  <c r="SFH6" i="2"/>
  <c r="SFG6" i="2"/>
  <c r="SFF6" i="2"/>
  <c r="SFE6" i="2"/>
  <c r="SFD6" i="2"/>
  <c r="SFC6" i="2"/>
  <c r="SFB6" i="2"/>
  <c r="SFA6" i="2"/>
  <c r="SEZ6" i="2"/>
  <c r="SEY6" i="2"/>
  <c r="SEX6" i="2"/>
  <c r="SEW6" i="2"/>
  <c r="SEV6" i="2"/>
  <c r="SEU6" i="2"/>
  <c r="SET6" i="2"/>
  <c r="SES6" i="2"/>
  <c r="SER6" i="2"/>
  <c r="SEQ6" i="2"/>
  <c r="SEP6" i="2"/>
  <c r="SEO6" i="2"/>
  <c r="SEN6" i="2"/>
  <c r="SEM6" i="2"/>
  <c r="SEL6" i="2"/>
  <c r="SEK6" i="2"/>
  <c r="SEJ6" i="2"/>
  <c r="SEI6" i="2"/>
  <c r="SEH6" i="2"/>
  <c r="SEG6" i="2"/>
  <c r="SEF6" i="2"/>
  <c r="SEE6" i="2"/>
  <c r="SED6" i="2"/>
  <c r="SEC6" i="2"/>
  <c r="SEB6" i="2"/>
  <c r="SEA6" i="2"/>
  <c r="SDZ6" i="2"/>
  <c r="SDY6" i="2"/>
  <c r="SDX6" i="2"/>
  <c r="SDW6" i="2"/>
  <c r="SDV6" i="2"/>
  <c r="SDU6" i="2"/>
  <c r="SDT6" i="2"/>
  <c r="SDS6" i="2"/>
  <c r="SDR6" i="2"/>
  <c r="SDQ6" i="2"/>
  <c r="SDP6" i="2"/>
  <c r="SDO6" i="2"/>
  <c r="SDN6" i="2"/>
  <c r="SDM6" i="2"/>
  <c r="SDL6" i="2"/>
  <c r="SDK6" i="2"/>
  <c r="SDJ6" i="2"/>
  <c r="SDI6" i="2"/>
  <c r="SDH6" i="2"/>
  <c r="SDG6" i="2"/>
  <c r="SDF6" i="2"/>
  <c r="SDE6" i="2"/>
  <c r="SDD6" i="2"/>
  <c r="SDC6" i="2"/>
  <c r="SDB6" i="2"/>
  <c r="SDA6" i="2"/>
  <c r="SCZ6" i="2"/>
  <c r="SCY6" i="2"/>
  <c r="SCX6" i="2"/>
  <c r="SCW6" i="2"/>
  <c r="SCV6" i="2"/>
  <c r="SCU6" i="2"/>
  <c r="SCT6" i="2"/>
  <c r="SCS6" i="2"/>
  <c r="SCR6" i="2"/>
  <c r="SCQ6" i="2"/>
  <c r="SCP6" i="2"/>
  <c r="SCO6" i="2"/>
  <c r="SCN6" i="2"/>
  <c r="SCM6" i="2"/>
  <c r="SCL6" i="2"/>
  <c r="SCK6" i="2"/>
  <c r="SCJ6" i="2"/>
  <c r="SCI6" i="2"/>
  <c r="SCH6" i="2"/>
  <c r="SCG6" i="2"/>
  <c r="SCF6" i="2"/>
  <c r="SCE6" i="2"/>
  <c r="SCD6" i="2"/>
  <c r="SCC6" i="2"/>
  <c r="SCB6" i="2"/>
  <c r="SCA6" i="2"/>
  <c r="SBZ6" i="2"/>
  <c r="SBY6" i="2"/>
  <c r="SBX6" i="2"/>
  <c r="SBW6" i="2"/>
  <c r="SBV6" i="2"/>
  <c r="SBU6" i="2"/>
  <c r="SBT6" i="2"/>
  <c r="SBS6" i="2"/>
  <c r="SBR6" i="2"/>
  <c r="SBQ6" i="2"/>
  <c r="SBP6" i="2"/>
  <c r="SBO6" i="2"/>
  <c r="SBN6" i="2"/>
  <c r="SBM6" i="2"/>
  <c r="SBL6" i="2"/>
  <c r="SBK6" i="2"/>
  <c r="SBJ6" i="2"/>
  <c r="SBI6" i="2"/>
  <c r="SBH6" i="2"/>
  <c r="SBG6" i="2"/>
  <c r="SBF6" i="2"/>
  <c r="SBE6" i="2"/>
  <c r="SBD6" i="2"/>
  <c r="SBC6" i="2"/>
  <c r="SBB6" i="2"/>
  <c r="SBA6" i="2"/>
  <c r="SAZ6" i="2"/>
  <c r="SAY6" i="2"/>
  <c r="SAX6" i="2"/>
  <c r="SAW6" i="2"/>
  <c r="SAV6" i="2"/>
  <c r="SAU6" i="2"/>
  <c r="SAT6" i="2"/>
  <c r="SAS6" i="2"/>
  <c r="SAR6" i="2"/>
  <c r="SAQ6" i="2"/>
  <c r="SAP6" i="2"/>
  <c r="SAO6" i="2"/>
  <c r="SAN6" i="2"/>
  <c r="SAM6" i="2"/>
  <c r="SAL6" i="2"/>
  <c r="SAK6" i="2"/>
  <c r="SAJ6" i="2"/>
  <c r="SAI6" i="2"/>
  <c r="SAH6" i="2"/>
  <c r="SAG6" i="2"/>
  <c r="SAF6" i="2"/>
  <c r="SAE6" i="2"/>
  <c r="SAD6" i="2"/>
  <c r="SAC6" i="2"/>
  <c r="SAB6" i="2"/>
  <c r="SAA6" i="2"/>
  <c r="RZZ6" i="2"/>
  <c r="RZY6" i="2"/>
  <c r="RZX6" i="2"/>
  <c r="RZW6" i="2"/>
  <c r="RZV6" i="2"/>
  <c r="RZU6" i="2"/>
  <c r="RZT6" i="2"/>
  <c r="RZS6" i="2"/>
  <c r="RZR6" i="2"/>
  <c r="RZQ6" i="2"/>
  <c r="RZP6" i="2"/>
  <c r="RZO6" i="2"/>
  <c r="RZN6" i="2"/>
  <c r="RZM6" i="2"/>
  <c r="RZL6" i="2"/>
  <c r="RZK6" i="2"/>
  <c r="RZJ6" i="2"/>
  <c r="RZI6" i="2"/>
  <c r="RZH6" i="2"/>
  <c r="RZG6" i="2"/>
  <c r="RZF6" i="2"/>
  <c r="RZE6" i="2"/>
  <c r="RZD6" i="2"/>
  <c r="RZC6" i="2"/>
  <c r="RZB6" i="2"/>
  <c r="RZA6" i="2"/>
  <c r="RYZ6" i="2"/>
  <c r="RYY6" i="2"/>
  <c r="RYX6" i="2"/>
  <c r="RYW6" i="2"/>
  <c r="RYV6" i="2"/>
  <c r="RYU6" i="2"/>
  <c r="RYT6" i="2"/>
  <c r="RYS6" i="2"/>
  <c r="RYR6" i="2"/>
  <c r="RYQ6" i="2"/>
  <c r="RYP6" i="2"/>
  <c r="RYO6" i="2"/>
  <c r="RYN6" i="2"/>
  <c r="RYM6" i="2"/>
  <c r="RYL6" i="2"/>
  <c r="RYK6" i="2"/>
  <c r="RYJ6" i="2"/>
  <c r="RYI6" i="2"/>
  <c r="RYH6" i="2"/>
  <c r="RYG6" i="2"/>
  <c r="RYF6" i="2"/>
  <c r="RYE6" i="2"/>
  <c r="RYD6" i="2"/>
  <c r="RYC6" i="2"/>
  <c r="RYB6" i="2"/>
  <c r="RYA6" i="2"/>
  <c r="RXZ6" i="2"/>
  <c r="RXY6" i="2"/>
  <c r="RXX6" i="2"/>
  <c r="RXW6" i="2"/>
  <c r="RXV6" i="2"/>
  <c r="RXU6" i="2"/>
  <c r="RXT6" i="2"/>
  <c r="RXS6" i="2"/>
  <c r="RXR6" i="2"/>
  <c r="RXQ6" i="2"/>
  <c r="RXP6" i="2"/>
  <c r="RXO6" i="2"/>
  <c r="RXN6" i="2"/>
  <c r="RXM6" i="2"/>
  <c r="RXL6" i="2"/>
  <c r="RXK6" i="2"/>
  <c r="RXJ6" i="2"/>
  <c r="RXI6" i="2"/>
  <c r="RXH6" i="2"/>
  <c r="RXG6" i="2"/>
  <c r="RXF6" i="2"/>
  <c r="RXE6" i="2"/>
  <c r="RXD6" i="2"/>
  <c r="RXC6" i="2"/>
  <c r="RXB6" i="2"/>
  <c r="RXA6" i="2"/>
  <c r="RWZ6" i="2"/>
  <c r="RWY6" i="2"/>
  <c r="RWX6" i="2"/>
  <c r="RWW6" i="2"/>
  <c r="RWV6" i="2"/>
  <c r="RWU6" i="2"/>
  <c r="RWT6" i="2"/>
  <c r="RWS6" i="2"/>
  <c r="RWR6" i="2"/>
  <c r="RWQ6" i="2"/>
  <c r="RWP6" i="2"/>
  <c r="RWO6" i="2"/>
  <c r="RWN6" i="2"/>
  <c r="RWM6" i="2"/>
  <c r="RWL6" i="2"/>
  <c r="RWK6" i="2"/>
  <c r="RWJ6" i="2"/>
  <c r="RWI6" i="2"/>
  <c r="RWH6" i="2"/>
  <c r="RWG6" i="2"/>
  <c r="RWF6" i="2"/>
  <c r="RWE6" i="2"/>
  <c r="RWD6" i="2"/>
  <c r="RWC6" i="2"/>
  <c r="RWB6" i="2"/>
  <c r="RWA6" i="2"/>
  <c r="RVZ6" i="2"/>
  <c r="RVY6" i="2"/>
  <c r="RVX6" i="2"/>
  <c r="RVW6" i="2"/>
  <c r="RVV6" i="2"/>
  <c r="RVU6" i="2"/>
  <c r="RVT6" i="2"/>
  <c r="RVS6" i="2"/>
  <c r="RVR6" i="2"/>
  <c r="RVQ6" i="2"/>
  <c r="RVP6" i="2"/>
  <c r="RVO6" i="2"/>
  <c r="RVN6" i="2"/>
  <c r="RVM6" i="2"/>
  <c r="RVL6" i="2"/>
  <c r="RVK6" i="2"/>
  <c r="RVJ6" i="2"/>
  <c r="RVI6" i="2"/>
  <c r="RVH6" i="2"/>
  <c r="RVG6" i="2"/>
  <c r="RVF6" i="2"/>
  <c r="RVE6" i="2"/>
  <c r="RVD6" i="2"/>
  <c r="RVC6" i="2"/>
  <c r="RVB6" i="2"/>
  <c r="RVA6" i="2"/>
  <c r="RUZ6" i="2"/>
  <c r="RUY6" i="2"/>
  <c r="RUX6" i="2"/>
  <c r="RUW6" i="2"/>
  <c r="RUV6" i="2"/>
  <c r="RUU6" i="2"/>
  <c r="RUT6" i="2"/>
  <c r="RUS6" i="2"/>
  <c r="RUR6" i="2"/>
  <c r="RUQ6" i="2"/>
  <c r="RUP6" i="2"/>
  <c r="RUO6" i="2"/>
  <c r="RUN6" i="2"/>
  <c r="RUM6" i="2"/>
  <c r="RUL6" i="2"/>
  <c r="RUK6" i="2"/>
  <c r="RUJ6" i="2"/>
  <c r="RUI6" i="2"/>
  <c r="RUH6" i="2"/>
  <c r="RUG6" i="2"/>
  <c r="RUF6" i="2"/>
  <c r="RUE6" i="2"/>
  <c r="RUD6" i="2"/>
  <c r="RUC6" i="2"/>
  <c r="RUB6" i="2"/>
  <c r="RUA6" i="2"/>
  <c r="RTZ6" i="2"/>
  <c r="RTY6" i="2"/>
  <c r="RTX6" i="2"/>
  <c r="RTW6" i="2"/>
  <c r="RTV6" i="2"/>
  <c r="RTU6" i="2"/>
  <c r="RTT6" i="2"/>
  <c r="RTS6" i="2"/>
  <c r="RTR6" i="2"/>
  <c r="RTQ6" i="2"/>
  <c r="RTP6" i="2"/>
  <c r="RTO6" i="2"/>
  <c r="RTN6" i="2"/>
  <c r="RTM6" i="2"/>
  <c r="RTL6" i="2"/>
  <c r="RTK6" i="2"/>
  <c r="RTJ6" i="2"/>
  <c r="RTI6" i="2"/>
  <c r="RTH6" i="2"/>
  <c r="RTG6" i="2"/>
  <c r="RTF6" i="2"/>
  <c r="RTE6" i="2"/>
  <c r="RTD6" i="2"/>
  <c r="RTC6" i="2"/>
  <c r="RTB6" i="2"/>
  <c r="RTA6" i="2"/>
  <c r="RSZ6" i="2"/>
  <c r="RSY6" i="2"/>
  <c r="RSX6" i="2"/>
  <c r="RSW6" i="2"/>
  <c r="RSV6" i="2"/>
  <c r="RSU6" i="2"/>
  <c r="RST6" i="2"/>
  <c r="RSS6" i="2"/>
  <c r="RSR6" i="2"/>
  <c r="RSQ6" i="2"/>
  <c r="RSP6" i="2"/>
  <c r="RSO6" i="2"/>
  <c r="RSN6" i="2"/>
  <c r="RSM6" i="2"/>
  <c r="RSL6" i="2"/>
  <c r="RSK6" i="2"/>
  <c r="RSJ6" i="2"/>
  <c r="RSI6" i="2"/>
  <c r="RSH6" i="2"/>
  <c r="RSG6" i="2"/>
  <c r="RSF6" i="2"/>
  <c r="RSE6" i="2"/>
  <c r="RSD6" i="2"/>
  <c r="RSC6" i="2"/>
  <c r="RSB6" i="2"/>
  <c r="RSA6" i="2"/>
  <c r="RRZ6" i="2"/>
  <c r="RRY6" i="2"/>
  <c r="RRX6" i="2"/>
  <c r="RRW6" i="2"/>
  <c r="RRV6" i="2"/>
  <c r="RRU6" i="2"/>
  <c r="RRT6" i="2"/>
  <c r="RRS6" i="2"/>
  <c r="RRR6" i="2"/>
  <c r="RRQ6" i="2"/>
  <c r="RRP6" i="2"/>
  <c r="RRO6" i="2"/>
  <c r="RRN6" i="2"/>
  <c r="RRM6" i="2"/>
  <c r="RRL6" i="2"/>
  <c r="RRK6" i="2"/>
  <c r="RRJ6" i="2"/>
  <c r="RRI6" i="2"/>
  <c r="RRH6" i="2"/>
  <c r="RRG6" i="2"/>
  <c r="RRF6" i="2"/>
  <c r="RRE6" i="2"/>
  <c r="RRD6" i="2"/>
  <c r="RRC6" i="2"/>
  <c r="RRB6" i="2"/>
  <c r="RRA6" i="2"/>
  <c r="RQZ6" i="2"/>
  <c r="RQY6" i="2"/>
  <c r="RQX6" i="2"/>
  <c r="RQW6" i="2"/>
  <c r="RQV6" i="2"/>
  <c r="RQU6" i="2"/>
  <c r="RQT6" i="2"/>
  <c r="RQS6" i="2"/>
  <c r="RQR6" i="2"/>
  <c r="RQQ6" i="2"/>
  <c r="RQP6" i="2"/>
  <c r="RQO6" i="2"/>
  <c r="RQN6" i="2"/>
  <c r="RQM6" i="2"/>
  <c r="RQL6" i="2"/>
  <c r="RQK6" i="2"/>
  <c r="RQJ6" i="2"/>
  <c r="RQI6" i="2"/>
  <c r="RQH6" i="2"/>
  <c r="RQG6" i="2"/>
  <c r="RQF6" i="2"/>
  <c r="RQE6" i="2"/>
  <c r="RQD6" i="2"/>
  <c r="RQC6" i="2"/>
  <c r="RQB6" i="2"/>
  <c r="RQA6" i="2"/>
  <c r="RPZ6" i="2"/>
  <c r="RPY6" i="2"/>
  <c r="RPX6" i="2"/>
  <c r="RPW6" i="2"/>
  <c r="RPV6" i="2"/>
  <c r="RPU6" i="2"/>
  <c r="RPT6" i="2"/>
  <c r="RPS6" i="2"/>
  <c r="RPR6" i="2"/>
  <c r="RPQ6" i="2"/>
  <c r="RPP6" i="2"/>
  <c r="RPO6" i="2"/>
  <c r="RPN6" i="2"/>
  <c r="RPM6" i="2"/>
  <c r="RPL6" i="2"/>
  <c r="RPK6" i="2"/>
  <c r="RPJ6" i="2"/>
  <c r="RPI6" i="2"/>
  <c r="RPH6" i="2"/>
  <c r="RPG6" i="2"/>
  <c r="RPF6" i="2"/>
  <c r="RPE6" i="2"/>
  <c r="RPD6" i="2"/>
  <c r="RPC6" i="2"/>
  <c r="RPB6" i="2"/>
  <c r="RPA6" i="2"/>
  <c r="ROZ6" i="2"/>
  <c r="ROY6" i="2"/>
  <c r="ROX6" i="2"/>
  <c r="ROW6" i="2"/>
  <c r="ROV6" i="2"/>
  <c r="ROU6" i="2"/>
  <c r="ROT6" i="2"/>
  <c r="ROS6" i="2"/>
  <c r="ROR6" i="2"/>
  <c r="ROQ6" i="2"/>
  <c r="ROP6" i="2"/>
  <c r="ROO6" i="2"/>
  <c r="RON6" i="2"/>
  <c r="ROM6" i="2"/>
  <c r="ROL6" i="2"/>
  <c r="ROK6" i="2"/>
  <c r="ROJ6" i="2"/>
  <c r="ROI6" i="2"/>
  <c r="ROH6" i="2"/>
  <c r="ROG6" i="2"/>
  <c r="ROF6" i="2"/>
  <c r="ROE6" i="2"/>
  <c r="ROD6" i="2"/>
  <c r="ROC6" i="2"/>
  <c r="ROB6" i="2"/>
  <c r="ROA6" i="2"/>
  <c r="RNZ6" i="2"/>
  <c r="RNY6" i="2"/>
  <c r="RNX6" i="2"/>
  <c r="RNW6" i="2"/>
  <c r="RNV6" i="2"/>
  <c r="RNU6" i="2"/>
  <c r="RNT6" i="2"/>
  <c r="RNS6" i="2"/>
  <c r="RNR6" i="2"/>
  <c r="RNQ6" i="2"/>
  <c r="RNP6" i="2"/>
  <c r="RNO6" i="2"/>
  <c r="RNN6" i="2"/>
  <c r="RNM6" i="2"/>
  <c r="RNL6" i="2"/>
  <c r="RNK6" i="2"/>
  <c r="RNJ6" i="2"/>
  <c r="RNI6" i="2"/>
  <c r="RNH6" i="2"/>
  <c r="RNG6" i="2"/>
  <c r="RNF6" i="2"/>
  <c r="RNE6" i="2"/>
  <c r="RND6" i="2"/>
  <c r="RNC6" i="2"/>
  <c r="RNB6" i="2"/>
  <c r="RNA6" i="2"/>
  <c r="RMZ6" i="2"/>
  <c r="RMY6" i="2"/>
  <c r="RMX6" i="2"/>
  <c r="RMW6" i="2"/>
  <c r="RMV6" i="2"/>
  <c r="RMU6" i="2"/>
  <c r="RMT6" i="2"/>
  <c r="RMS6" i="2"/>
  <c r="RMR6" i="2"/>
  <c r="RMQ6" i="2"/>
  <c r="RMP6" i="2"/>
  <c r="RMO6" i="2"/>
  <c r="RMN6" i="2"/>
  <c r="RMM6" i="2"/>
  <c r="RML6" i="2"/>
  <c r="RMK6" i="2"/>
  <c r="RMJ6" i="2"/>
  <c r="RMI6" i="2"/>
  <c r="RMH6" i="2"/>
  <c r="RMG6" i="2"/>
  <c r="RMF6" i="2"/>
  <c r="RME6" i="2"/>
  <c r="RMD6" i="2"/>
  <c r="RMC6" i="2"/>
  <c r="RMB6" i="2"/>
  <c r="RMA6" i="2"/>
  <c r="RLZ6" i="2"/>
  <c r="RLY6" i="2"/>
  <c r="RLX6" i="2"/>
  <c r="RLW6" i="2"/>
  <c r="RLV6" i="2"/>
  <c r="RLU6" i="2"/>
  <c r="RLT6" i="2"/>
  <c r="RLS6" i="2"/>
  <c r="RLR6" i="2"/>
  <c r="RLQ6" i="2"/>
  <c r="RLP6" i="2"/>
  <c r="RLO6" i="2"/>
  <c r="RLN6" i="2"/>
  <c r="RLM6" i="2"/>
  <c r="RLL6" i="2"/>
  <c r="RLK6" i="2"/>
  <c r="RLJ6" i="2"/>
  <c r="RLI6" i="2"/>
  <c r="RLH6" i="2"/>
  <c r="RLG6" i="2"/>
  <c r="RLF6" i="2"/>
  <c r="RLE6" i="2"/>
  <c r="RLD6" i="2"/>
  <c r="RLC6" i="2"/>
  <c r="RLB6" i="2"/>
  <c r="RLA6" i="2"/>
  <c r="RKZ6" i="2"/>
  <c r="RKY6" i="2"/>
  <c r="RKX6" i="2"/>
  <c r="RKW6" i="2"/>
  <c r="RKV6" i="2"/>
  <c r="RKU6" i="2"/>
  <c r="RKT6" i="2"/>
  <c r="RKS6" i="2"/>
  <c r="RKR6" i="2"/>
  <c r="RKQ6" i="2"/>
  <c r="RKP6" i="2"/>
  <c r="RKO6" i="2"/>
  <c r="RKN6" i="2"/>
  <c r="RKM6" i="2"/>
  <c r="RKL6" i="2"/>
  <c r="RKK6" i="2"/>
  <c r="RKJ6" i="2"/>
  <c r="RKI6" i="2"/>
  <c r="RKH6" i="2"/>
  <c r="RKG6" i="2"/>
  <c r="RKF6" i="2"/>
  <c r="RKE6" i="2"/>
  <c r="RKD6" i="2"/>
  <c r="RKC6" i="2"/>
  <c r="RKB6" i="2"/>
  <c r="RKA6" i="2"/>
  <c r="RJZ6" i="2"/>
  <c r="RJY6" i="2"/>
  <c r="RJX6" i="2"/>
  <c r="RJW6" i="2"/>
  <c r="RJV6" i="2"/>
  <c r="RJU6" i="2"/>
  <c r="RJT6" i="2"/>
  <c r="RJS6" i="2"/>
  <c r="RJR6" i="2"/>
  <c r="RJQ6" i="2"/>
  <c r="RJP6" i="2"/>
  <c r="RJO6" i="2"/>
  <c r="RJN6" i="2"/>
  <c r="RJM6" i="2"/>
  <c r="RJL6" i="2"/>
  <c r="RJK6" i="2"/>
  <c r="RJJ6" i="2"/>
  <c r="RJI6" i="2"/>
  <c r="RJH6" i="2"/>
  <c r="RJG6" i="2"/>
  <c r="RJF6" i="2"/>
  <c r="RJE6" i="2"/>
  <c r="RJD6" i="2"/>
  <c r="RJC6" i="2"/>
  <c r="RJB6" i="2"/>
  <c r="RJA6" i="2"/>
  <c r="RIZ6" i="2"/>
  <c r="RIY6" i="2"/>
  <c r="RIX6" i="2"/>
  <c r="RIW6" i="2"/>
  <c r="RIV6" i="2"/>
  <c r="RIU6" i="2"/>
  <c r="RIT6" i="2"/>
  <c r="RIS6" i="2"/>
  <c r="RIR6" i="2"/>
  <c r="RIQ6" i="2"/>
  <c r="RIP6" i="2"/>
  <c r="RIO6" i="2"/>
  <c r="RIN6" i="2"/>
  <c r="RIM6" i="2"/>
  <c r="RIL6" i="2"/>
  <c r="RIK6" i="2"/>
  <c r="RIJ6" i="2"/>
  <c r="RII6" i="2"/>
  <c r="RIH6" i="2"/>
  <c r="RIG6" i="2"/>
  <c r="RIF6" i="2"/>
  <c r="RIE6" i="2"/>
  <c r="RID6" i="2"/>
  <c r="RIC6" i="2"/>
  <c r="RIB6" i="2"/>
  <c r="RIA6" i="2"/>
  <c r="RHZ6" i="2"/>
  <c r="RHY6" i="2"/>
  <c r="RHX6" i="2"/>
  <c r="RHW6" i="2"/>
  <c r="RHV6" i="2"/>
  <c r="RHU6" i="2"/>
  <c r="RHT6" i="2"/>
  <c r="RHS6" i="2"/>
  <c r="RHR6" i="2"/>
  <c r="RHQ6" i="2"/>
  <c r="RHP6" i="2"/>
  <c r="RHO6" i="2"/>
  <c r="RHN6" i="2"/>
  <c r="RHM6" i="2"/>
  <c r="RHL6" i="2"/>
  <c r="RHK6" i="2"/>
  <c r="RHJ6" i="2"/>
  <c r="RHI6" i="2"/>
  <c r="RHH6" i="2"/>
  <c r="RHG6" i="2"/>
  <c r="RHF6" i="2"/>
  <c r="RHE6" i="2"/>
  <c r="RHD6" i="2"/>
  <c r="RHC6" i="2"/>
  <c r="RHB6" i="2"/>
  <c r="RHA6" i="2"/>
  <c r="RGZ6" i="2"/>
  <c r="RGY6" i="2"/>
  <c r="RGX6" i="2"/>
  <c r="RGW6" i="2"/>
  <c r="RGV6" i="2"/>
  <c r="RGU6" i="2"/>
  <c r="RGT6" i="2"/>
  <c r="RGS6" i="2"/>
  <c r="RGR6" i="2"/>
  <c r="RGQ6" i="2"/>
  <c r="RGP6" i="2"/>
  <c r="RGO6" i="2"/>
  <c r="RGN6" i="2"/>
  <c r="RGM6" i="2"/>
  <c r="RGL6" i="2"/>
  <c r="RGK6" i="2"/>
  <c r="RGJ6" i="2"/>
  <c r="RGI6" i="2"/>
  <c r="RGH6" i="2"/>
  <c r="RGG6" i="2"/>
  <c r="RGF6" i="2"/>
  <c r="RGE6" i="2"/>
  <c r="RGD6" i="2"/>
  <c r="RGC6" i="2"/>
  <c r="RGB6" i="2"/>
  <c r="RGA6" i="2"/>
  <c r="RFZ6" i="2"/>
  <c r="RFY6" i="2"/>
  <c r="RFX6" i="2"/>
  <c r="RFW6" i="2"/>
  <c r="RFV6" i="2"/>
  <c r="RFU6" i="2"/>
  <c r="RFT6" i="2"/>
  <c r="RFS6" i="2"/>
  <c r="RFR6" i="2"/>
  <c r="RFQ6" i="2"/>
  <c r="RFP6" i="2"/>
  <c r="RFO6" i="2"/>
  <c r="RFN6" i="2"/>
  <c r="RFM6" i="2"/>
  <c r="RFL6" i="2"/>
  <c r="RFK6" i="2"/>
  <c r="RFJ6" i="2"/>
  <c r="RFI6" i="2"/>
  <c r="RFH6" i="2"/>
  <c r="RFG6" i="2"/>
  <c r="RFF6" i="2"/>
  <c r="RFE6" i="2"/>
  <c r="RFD6" i="2"/>
  <c r="RFC6" i="2"/>
  <c r="RFB6" i="2"/>
  <c r="RFA6" i="2"/>
  <c r="REZ6" i="2"/>
  <c r="REY6" i="2"/>
  <c r="REX6" i="2"/>
  <c r="REW6" i="2"/>
  <c r="REV6" i="2"/>
  <c r="REU6" i="2"/>
  <c r="RET6" i="2"/>
  <c r="RES6" i="2"/>
  <c r="RER6" i="2"/>
  <c r="REQ6" i="2"/>
  <c r="REP6" i="2"/>
  <c r="REO6" i="2"/>
  <c r="REN6" i="2"/>
  <c r="REM6" i="2"/>
  <c r="REL6" i="2"/>
  <c r="REK6" i="2"/>
  <c r="REJ6" i="2"/>
  <c r="REI6" i="2"/>
  <c r="REH6" i="2"/>
  <c r="REG6" i="2"/>
  <c r="REF6" i="2"/>
  <c r="REE6" i="2"/>
  <c r="RED6" i="2"/>
  <c r="REC6" i="2"/>
  <c r="REB6" i="2"/>
  <c r="REA6" i="2"/>
  <c r="RDZ6" i="2"/>
  <c r="RDY6" i="2"/>
  <c r="RDX6" i="2"/>
  <c r="RDW6" i="2"/>
  <c r="RDV6" i="2"/>
  <c r="RDU6" i="2"/>
  <c r="RDT6" i="2"/>
  <c r="RDS6" i="2"/>
  <c r="RDR6" i="2"/>
  <c r="RDQ6" i="2"/>
  <c r="RDP6" i="2"/>
  <c r="RDO6" i="2"/>
  <c r="RDN6" i="2"/>
  <c r="RDM6" i="2"/>
  <c r="RDL6" i="2"/>
  <c r="RDK6" i="2"/>
  <c r="RDJ6" i="2"/>
  <c r="RDI6" i="2"/>
  <c r="RDH6" i="2"/>
  <c r="RDG6" i="2"/>
  <c r="RDF6" i="2"/>
  <c r="RDE6" i="2"/>
  <c r="RDD6" i="2"/>
  <c r="RDC6" i="2"/>
  <c r="RDB6" i="2"/>
  <c r="RDA6" i="2"/>
  <c r="RCZ6" i="2"/>
  <c r="RCY6" i="2"/>
  <c r="RCX6" i="2"/>
  <c r="RCW6" i="2"/>
  <c r="RCV6" i="2"/>
  <c r="RCU6" i="2"/>
  <c r="RCT6" i="2"/>
  <c r="RCS6" i="2"/>
  <c r="RCR6" i="2"/>
  <c r="RCQ6" i="2"/>
  <c r="RCP6" i="2"/>
  <c r="RCO6" i="2"/>
  <c r="RCN6" i="2"/>
  <c r="RCM6" i="2"/>
  <c r="RCL6" i="2"/>
  <c r="RCK6" i="2"/>
  <c r="RCJ6" i="2"/>
  <c r="RCI6" i="2"/>
  <c r="RCH6" i="2"/>
  <c r="RCG6" i="2"/>
  <c r="RCF6" i="2"/>
  <c r="RCE6" i="2"/>
  <c r="RCD6" i="2"/>
  <c r="RCC6" i="2"/>
  <c r="RCB6" i="2"/>
  <c r="RCA6" i="2"/>
  <c r="RBZ6" i="2"/>
  <c r="RBY6" i="2"/>
  <c r="RBX6" i="2"/>
  <c r="RBW6" i="2"/>
  <c r="RBV6" i="2"/>
  <c r="RBU6" i="2"/>
  <c r="RBT6" i="2"/>
  <c r="RBS6" i="2"/>
  <c r="RBR6" i="2"/>
  <c r="RBQ6" i="2"/>
  <c r="RBP6" i="2"/>
  <c r="RBO6" i="2"/>
  <c r="RBN6" i="2"/>
  <c r="RBM6" i="2"/>
  <c r="RBL6" i="2"/>
  <c r="RBK6" i="2"/>
  <c r="RBJ6" i="2"/>
  <c r="RBI6" i="2"/>
  <c r="RBH6" i="2"/>
  <c r="RBG6" i="2"/>
  <c r="RBF6" i="2"/>
  <c r="RBE6" i="2"/>
  <c r="RBD6" i="2"/>
  <c r="RBC6" i="2"/>
  <c r="RBB6" i="2"/>
  <c r="RBA6" i="2"/>
  <c r="RAZ6" i="2"/>
  <c r="RAY6" i="2"/>
  <c r="RAX6" i="2"/>
  <c r="RAW6" i="2"/>
  <c r="RAV6" i="2"/>
  <c r="RAU6" i="2"/>
  <c r="RAT6" i="2"/>
  <c r="RAS6" i="2"/>
  <c r="RAR6" i="2"/>
  <c r="RAQ6" i="2"/>
  <c r="RAP6" i="2"/>
  <c r="RAO6" i="2"/>
  <c r="RAN6" i="2"/>
  <c r="RAM6" i="2"/>
  <c r="RAL6" i="2"/>
  <c r="RAK6" i="2"/>
  <c r="RAJ6" i="2"/>
  <c r="RAI6" i="2"/>
  <c r="RAH6" i="2"/>
  <c r="RAG6" i="2"/>
  <c r="RAF6" i="2"/>
  <c r="RAE6" i="2"/>
  <c r="RAD6" i="2"/>
  <c r="RAC6" i="2"/>
  <c r="RAB6" i="2"/>
  <c r="RAA6" i="2"/>
  <c r="QZZ6" i="2"/>
  <c r="QZY6" i="2"/>
  <c r="QZX6" i="2"/>
  <c r="QZW6" i="2"/>
  <c r="QZV6" i="2"/>
  <c r="QZU6" i="2"/>
  <c r="QZT6" i="2"/>
  <c r="QZS6" i="2"/>
  <c r="QZR6" i="2"/>
  <c r="QZQ6" i="2"/>
  <c r="QZP6" i="2"/>
  <c r="QZO6" i="2"/>
  <c r="QZN6" i="2"/>
  <c r="QZM6" i="2"/>
  <c r="QZL6" i="2"/>
  <c r="QZK6" i="2"/>
  <c r="QZJ6" i="2"/>
  <c r="QZI6" i="2"/>
  <c r="QZH6" i="2"/>
  <c r="QZG6" i="2"/>
  <c r="QZF6" i="2"/>
  <c r="QZE6" i="2"/>
  <c r="QZD6" i="2"/>
  <c r="QZC6" i="2"/>
  <c r="QZB6" i="2"/>
  <c r="QZA6" i="2"/>
  <c r="QYZ6" i="2"/>
  <c r="QYY6" i="2"/>
  <c r="QYX6" i="2"/>
  <c r="QYW6" i="2"/>
  <c r="QYV6" i="2"/>
  <c r="QYU6" i="2"/>
  <c r="QYT6" i="2"/>
  <c r="QYS6" i="2"/>
  <c r="QYR6" i="2"/>
  <c r="QYQ6" i="2"/>
  <c r="QYP6" i="2"/>
  <c r="QYO6" i="2"/>
  <c r="QYN6" i="2"/>
  <c r="QYM6" i="2"/>
  <c r="QYL6" i="2"/>
  <c r="QYK6" i="2"/>
  <c r="QYJ6" i="2"/>
  <c r="QYI6" i="2"/>
  <c r="QYH6" i="2"/>
  <c r="QYG6" i="2"/>
  <c r="QYF6" i="2"/>
  <c r="QYE6" i="2"/>
  <c r="QYD6" i="2"/>
  <c r="QYC6" i="2"/>
  <c r="QYB6" i="2"/>
  <c r="QYA6" i="2"/>
  <c r="QXZ6" i="2"/>
  <c r="QXY6" i="2"/>
  <c r="QXX6" i="2"/>
  <c r="QXW6" i="2"/>
  <c r="QXV6" i="2"/>
  <c r="QXU6" i="2"/>
  <c r="QXT6" i="2"/>
  <c r="QXS6" i="2"/>
  <c r="QXR6" i="2"/>
  <c r="QXQ6" i="2"/>
  <c r="QXP6" i="2"/>
  <c r="QXO6" i="2"/>
  <c r="QXN6" i="2"/>
  <c r="QXM6" i="2"/>
  <c r="QXL6" i="2"/>
  <c r="QXK6" i="2"/>
  <c r="QXJ6" i="2"/>
  <c r="QXI6" i="2"/>
  <c r="QXH6" i="2"/>
  <c r="QXG6" i="2"/>
  <c r="QXF6" i="2"/>
  <c r="QXE6" i="2"/>
  <c r="QXD6" i="2"/>
  <c r="QXC6" i="2"/>
  <c r="QXB6" i="2"/>
  <c r="QXA6" i="2"/>
  <c r="QWZ6" i="2"/>
  <c r="QWY6" i="2"/>
  <c r="QWX6" i="2"/>
  <c r="QWW6" i="2"/>
  <c r="QWV6" i="2"/>
  <c r="QWU6" i="2"/>
  <c r="QWT6" i="2"/>
  <c r="QWS6" i="2"/>
  <c r="QWR6" i="2"/>
  <c r="QWQ6" i="2"/>
  <c r="QWP6" i="2"/>
  <c r="QWO6" i="2"/>
  <c r="QWN6" i="2"/>
  <c r="QWM6" i="2"/>
  <c r="QWL6" i="2"/>
  <c r="QWK6" i="2"/>
  <c r="QWJ6" i="2"/>
  <c r="QWI6" i="2"/>
  <c r="QWH6" i="2"/>
  <c r="QWG6" i="2"/>
  <c r="QWF6" i="2"/>
  <c r="QWE6" i="2"/>
  <c r="QWD6" i="2"/>
  <c r="QWC6" i="2"/>
  <c r="QWB6" i="2"/>
  <c r="QWA6" i="2"/>
  <c r="QVZ6" i="2"/>
  <c r="QVY6" i="2"/>
  <c r="QVX6" i="2"/>
  <c r="QVW6" i="2"/>
  <c r="QVV6" i="2"/>
  <c r="QVU6" i="2"/>
  <c r="QVT6" i="2"/>
  <c r="QVS6" i="2"/>
  <c r="QVR6" i="2"/>
  <c r="QVQ6" i="2"/>
  <c r="QVP6" i="2"/>
  <c r="QVO6" i="2"/>
  <c r="QVN6" i="2"/>
  <c r="QVM6" i="2"/>
  <c r="QVL6" i="2"/>
  <c r="QVK6" i="2"/>
  <c r="QVJ6" i="2"/>
  <c r="QVI6" i="2"/>
  <c r="QVH6" i="2"/>
  <c r="QVG6" i="2"/>
  <c r="QVF6" i="2"/>
  <c r="QVE6" i="2"/>
  <c r="QVD6" i="2"/>
  <c r="QVC6" i="2"/>
  <c r="QVB6" i="2"/>
  <c r="QVA6" i="2"/>
  <c r="QUZ6" i="2"/>
  <c r="QUY6" i="2"/>
  <c r="QUX6" i="2"/>
  <c r="QUW6" i="2"/>
  <c r="QUV6" i="2"/>
  <c r="QUU6" i="2"/>
  <c r="QUT6" i="2"/>
  <c r="QUS6" i="2"/>
  <c r="QUR6" i="2"/>
  <c r="QUQ6" i="2"/>
  <c r="QUP6" i="2"/>
  <c r="QUO6" i="2"/>
  <c r="QUN6" i="2"/>
  <c r="QUM6" i="2"/>
  <c r="QUL6" i="2"/>
  <c r="QUK6" i="2"/>
  <c r="QUJ6" i="2"/>
  <c r="QUI6" i="2"/>
  <c r="QUH6" i="2"/>
  <c r="QUG6" i="2"/>
  <c r="QUF6" i="2"/>
  <c r="QUE6" i="2"/>
  <c r="QUD6" i="2"/>
  <c r="QUC6" i="2"/>
  <c r="QUB6" i="2"/>
  <c r="QUA6" i="2"/>
  <c r="QTZ6" i="2"/>
  <c r="QTY6" i="2"/>
  <c r="QTX6" i="2"/>
  <c r="QTW6" i="2"/>
  <c r="QTV6" i="2"/>
  <c r="QTU6" i="2"/>
  <c r="QTT6" i="2"/>
  <c r="QTS6" i="2"/>
  <c r="QTR6" i="2"/>
  <c r="QTQ6" i="2"/>
  <c r="QTP6" i="2"/>
  <c r="QTO6" i="2"/>
  <c r="QTN6" i="2"/>
  <c r="QTM6" i="2"/>
  <c r="QTL6" i="2"/>
  <c r="QTK6" i="2"/>
  <c r="QTJ6" i="2"/>
  <c r="QTI6" i="2"/>
  <c r="QTH6" i="2"/>
  <c r="QTG6" i="2"/>
  <c r="QTF6" i="2"/>
  <c r="QTE6" i="2"/>
  <c r="QTD6" i="2"/>
  <c r="QTC6" i="2"/>
  <c r="QTB6" i="2"/>
  <c r="QTA6" i="2"/>
  <c r="QSZ6" i="2"/>
  <c r="QSY6" i="2"/>
  <c r="QSX6" i="2"/>
  <c r="QSW6" i="2"/>
  <c r="QSV6" i="2"/>
  <c r="QSU6" i="2"/>
  <c r="QST6" i="2"/>
  <c r="QSS6" i="2"/>
  <c r="QSR6" i="2"/>
  <c r="QSQ6" i="2"/>
  <c r="QSP6" i="2"/>
  <c r="QSO6" i="2"/>
  <c r="QSN6" i="2"/>
  <c r="QSM6" i="2"/>
  <c r="QSL6" i="2"/>
  <c r="QSK6" i="2"/>
  <c r="QSJ6" i="2"/>
  <c r="QSI6" i="2"/>
  <c r="QSH6" i="2"/>
  <c r="QSG6" i="2"/>
  <c r="QSF6" i="2"/>
  <c r="QSE6" i="2"/>
  <c r="QSD6" i="2"/>
  <c r="QSC6" i="2"/>
  <c r="QSB6" i="2"/>
  <c r="QSA6" i="2"/>
  <c r="QRZ6" i="2"/>
  <c r="QRY6" i="2"/>
  <c r="QRX6" i="2"/>
  <c r="QRW6" i="2"/>
  <c r="QRV6" i="2"/>
  <c r="QRU6" i="2"/>
  <c r="QRT6" i="2"/>
  <c r="QRS6" i="2"/>
  <c r="QRR6" i="2"/>
  <c r="QRQ6" i="2"/>
  <c r="QRP6" i="2"/>
  <c r="QRO6" i="2"/>
  <c r="QRN6" i="2"/>
  <c r="QRM6" i="2"/>
  <c r="QRL6" i="2"/>
  <c r="QRK6" i="2"/>
  <c r="QRJ6" i="2"/>
  <c r="QRI6" i="2"/>
  <c r="QRH6" i="2"/>
  <c r="QRG6" i="2"/>
  <c r="QRF6" i="2"/>
  <c r="QRE6" i="2"/>
  <c r="QRD6" i="2"/>
  <c r="QRC6" i="2"/>
  <c r="QRB6" i="2"/>
  <c r="QRA6" i="2"/>
  <c r="QQZ6" i="2"/>
  <c r="QQY6" i="2"/>
  <c r="QQX6" i="2"/>
  <c r="QQW6" i="2"/>
  <c r="QQV6" i="2"/>
  <c r="QQU6" i="2"/>
  <c r="QQT6" i="2"/>
  <c r="QQS6" i="2"/>
  <c r="QQR6" i="2"/>
  <c r="QQQ6" i="2"/>
  <c r="QQP6" i="2"/>
  <c r="QQO6" i="2"/>
  <c r="QQN6" i="2"/>
  <c r="QQM6" i="2"/>
  <c r="QQL6" i="2"/>
  <c r="QQK6" i="2"/>
  <c r="QQJ6" i="2"/>
  <c r="QQI6" i="2"/>
  <c r="QQH6" i="2"/>
  <c r="QQG6" i="2"/>
  <c r="QQF6" i="2"/>
  <c r="QQE6" i="2"/>
  <c r="QQD6" i="2"/>
  <c r="QQC6" i="2"/>
  <c r="QQB6" i="2"/>
  <c r="QQA6" i="2"/>
  <c r="QPZ6" i="2"/>
  <c r="QPY6" i="2"/>
  <c r="QPX6" i="2"/>
  <c r="QPW6" i="2"/>
  <c r="QPV6" i="2"/>
  <c r="QPU6" i="2"/>
  <c r="QPT6" i="2"/>
  <c r="QPS6" i="2"/>
  <c r="QPR6" i="2"/>
  <c r="QPQ6" i="2"/>
  <c r="QPP6" i="2"/>
  <c r="QPO6" i="2"/>
  <c r="QPN6" i="2"/>
  <c r="QPM6" i="2"/>
  <c r="QPL6" i="2"/>
  <c r="QPK6" i="2"/>
  <c r="QPJ6" i="2"/>
  <c r="QPI6" i="2"/>
  <c r="QPH6" i="2"/>
  <c r="QPG6" i="2"/>
  <c r="QPF6" i="2"/>
  <c r="QPE6" i="2"/>
  <c r="QPD6" i="2"/>
  <c r="QPC6" i="2"/>
  <c r="QPB6" i="2"/>
  <c r="QPA6" i="2"/>
  <c r="QOZ6" i="2"/>
  <c r="QOY6" i="2"/>
  <c r="QOX6" i="2"/>
  <c r="QOW6" i="2"/>
  <c r="QOV6" i="2"/>
  <c r="QOU6" i="2"/>
  <c r="QOT6" i="2"/>
  <c r="QOS6" i="2"/>
  <c r="QOR6" i="2"/>
  <c r="QOQ6" i="2"/>
  <c r="QOP6" i="2"/>
  <c r="QOO6" i="2"/>
  <c r="QON6" i="2"/>
  <c r="QOM6" i="2"/>
  <c r="QOL6" i="2"/>
  <c r="QOK6" i="2"/>
  <c r="QOJ6" i="2"/>
  <c r="QOI6" i="2"/>
  <c r="QOH6" i="2"/>
  <c r="QOG6" i="2"/>
  <c r="QOF6" i="2"/>
  <c r="QOE6" i="2"/>
  <c r="QOD6" i="2"/>
  <c r="QOC6" i="2"/>
  <c r="QOB6" i="2"/>
  <c r="QOA6" i="2"/>
  <c r="QNZ6" i="2"/>
  <c r="QNY6" i="2"/>
  <c r="QNX6" i="2"/>
  <c r="QNW6" i="2"/>
  <c r="QNV6" i="2"/>
  <c r="QNU6" i="2"/>
  <c r="QNT6" i="2"/>
  <c r="QNS6" i="2"/>
  <c r="QNR6" i="2"/>
  <c r="QNQ6" i="2"/>
  <c r="QNP6" i="2"/>
  <c r="QNO6" i="2"/>
  <c r="QNN6" i="2"/>
  <c r="QNM6" i="2"/>
  <c r="QNL6" i="2"/>
  <c r="QNK6" i="2"/>
  <c r="QNJ6" i="2"/>
  <c r="QNI6" i="2"/>
  <c r="QNH6" i="2"/>
  <c r="QNG6" i="2"/>
  <c r="QNF6" i="2"/>
  <c r="QNE6" i="2"/>
  <c r="QND6" i="2"/>
  <c r="QNC6" i="2"/>
  <c r="QNB6" i="2"/>
  <c r="QNA6" i="2"/>
  <c r="QMZ6" i="2"/>
  <c r="QMY6" i="2"/>
  <c r="QMX6" i="2"/>
  <c r="QMW6" i="2"/>
  <c r="QMV6" i="2"/>
  <c r="QMU6" i="2"/>
  <c r="QMT6" i="2"/>
  <c r="QMS6" i="2"/>
  <c r="QMR6" i="2"/>
  <c r="QMQ6" i="2"/>
  <c r="QMP6" i="2"/>
  <c r="QMO6" i="2"/>
  <c r="QMN6" i="2"/>
  <c r="QMM6" i="2"/>
  <c r="QML6" i="2"/>
  <c r="QMK6" i="2"/>
  <c r="QMJ6" i="2"/>
  <c r="QMI6" i="2"/>
  <c r="QMH6" i="2"/>
  <c r="QMG6" i="2"/>
  <c r="QMF6" i="2"/>
  <c r="QME6" i="2"/>
  <c r="QMD6" i="2"/>
  <c r="QMC6" i="2"/>
  <c r="QMB6" i="2"/>
  <c r="QMA6" i="2"/>
  <c r="QLZ6" i="2"/>
  <c r="QLY6" i="2"/>
  <c r="QLX6" i="2"/>
  <c r="QLW6" i="2"/>
  <c r="QLV6" i="2"/>
  <c r="QLU6" i="2"/>
  <c r="QLT6" i="2"/>
  <c r="QLS6" i="2"/>
  <c r="QLR6" i="2"/>
  <c r="QLQ6" i="2"/>
  <c r="QLP6" i="2"/>
  <c r="QLO6" i="2"/>
  <c r="QLN6" i="2"/>
  <c r="QLM6" i="2"/>
  <c r="QLL6" i="2"/>
  <c r="QLK6" i="2"/>
  <c r="QLJ6" i="2"/>
  <c r="QLI6" i="2"/>
  <c r="QLH6" i="2"/>
  <c r="QLG6" i="2"/>
  <c r="QLF6" i="2"/>
  <c r="QLE6" i="2"/>
  <c r="QLD6" i="2"/>
  <c r="QLC6" i="2"/>
  <c r="QLB6" i="2"/>
  <c r="QLA6" i="2"/>
  <c r="QKZ6" i="2"/>
  <c r="QKY6" i="2"/>
  <c r="QKX6" i="2"/>
  <c r="QKW6" i="2"/>
  <c r="QKV6" i="2"/>
  <c r="QKU6" i="2"/>
  <c r="QKT6" i="2"/>
  <c r="QKS6" i="2"/>
  <c r="QKR6" i="2"/>
  <c r="QKQ6" i="2"/>
  <c r="QKP6" i="2"/>
  <c r="QKO6" i="2"/>
  <c r="QKN6" i="2"/>
  <c r="QKM6" i="2"/>
  <c r="QKL6" i="2"/>
  <c r="QKK6" i="2"/>
  <c r="QKJ6" i="2"/>
  <c r="QKI6" i="2"/>
  <c r="QKH6" i="2"/>
  <c r="QKG6" i="2"/>
  <c r="QKF6" i="2"/>
  <c r="QKE6" i="2"/>
  <c r="QKD6" i="2"/>
  <c r="QKC6" i="2"/>
  <c r="QKB6" i="2"/>
  <c r="QKA6" i="2"/>
  <c r="QJZ6" i="2"/>
  <c r="QJY6" i="2"/>
  <c r="QJX6" i="2"/>
  <c r="QJW6" i="2"/>
  <c r="QJV6" i="2"/>
  <c r="QJU6" i="2"/>
  <c r="QJT6" i="2"/>
  <c r="QJS6" i="2"/>
  <c r="QJR6" i="2"/>
  <c r="QJQ6" i="2"/>
  <c r="QJP6" i="2"/>
  <c r="QJO6" i="2"/>
  <c r="QJN6" i="2"/>
  <c r="QJM6" i="2"/>
  <c r="QJL6" i="2"/>
  <c r="QJK6" i="2"/>
  <c r="QJJ6" i="2"/>
  <c r="QJI6" i="2"/>
  <c r="QJH6" i="2"/>
  <c r="QJG6" i="2"/>
  <c r="QJF6" i="2"/>
  <c r="QJE6" i="2"/>
  <c r="QJD6" i="2"/>
  <c r="QJC6" i="2"/>
  <c r="QJB6" i="2"/>
  <c r="QJA6" i="2"/>
  <c r="QIZ6" i="2"/>
  <c r="QIY6" i="2"/>
  <c r="QIX6" i="2"/>
  <c r="QIW6" i="2"/>
  <c r="QIV6" i="2"/>
  <c r="QIU6" i="2"/>
  <c r="QIT6" i="2"/>
  <c r="QIS6" i="2"/>
  <c r="QIR6" i="2"/>
  <c r="QIQ6" i="2"/>
  <c r="QIP6" i="2"/>
  <c r="QIO6" i="2"/>
  <c r="QIN6" i="2"/>
  <c r="QIM6" i="2"/>
  <c r="QIL6" i="2"/>
  <c r="QIK6" i="2"/>
  <c r="QIJ6" i="2"/>
  <c r="QII6" i="2"/>
  <c r="QIH6" i="2"/>
  <c r="QIG6" i="2"/>
  <c r="QIF6" i="2"/>
  <c r="QIE6" i="2"/>
  <c r="QID6" i="2"/>
  <c r="QIC6" i="2"/>
  <c r="QIB6" i="2"/>
  <c r="QIA6" i="2"/>
  <c r="QHZ6" i="2"/>
  <c r="QHY6" i="2"/>
  <c r="QHX6" i="2"/>
  <c r="QHW6" i="2"/>
  <c r="QHV6" i="2"/>
  <c r="QHU6" i="2"/>
  <c r="QHT6" i="2"/>
  <c r="QHS6" i="2"/>
  <c r="QHR6" i="2"/>
  <c r="QHQ6" i="2"/>
  <c r="QHP6" i="2"/>
  <c r="QHO6" i="2"/>
  <c r="QHN6" i="2"/>
  <c r="QHM6" i="2"/>
  <c r="QHL6" i="2"/>
  <c r="QHK6" i="2"/>
  <c r="QHJ6" i="2"/>
  <c r="QHI6" i="2"/>
  <c r="QHH6" i="2"/>
  <c r="QHG6" i="2"/>
  <c r="QHF6" i="2"/>
  <c r="QHE6" i="2"/>
  <c r="QHD6" i="2"/>
  <c r="QHC6" i="2"/>
  <c r="QHB6" i="2"/>
  <c r="QHA6" i="2"/>
  <c r="QGZ6" i="2"/>
  <c r="QGY6" i="2"/>
  <c r="QGX6" i="2"/>
  <c r="QGW6" i="2"/>
  <c r="QGV6" i="2"/>
  <c r="QGU6" i="2"/>
  <c r="QGT6" i="2"/>
  <c r="QGS6" i="2"/>
  <c r="QGR6" i="2"/>
  <c r="QGQ6" i="2"/>
  <c r="QGP6" i="2"/>
  <c r="QGO6" i="2"/>
  <c r="QGN6" i="2"/>
  <c r="QGM6" i="2"/>
  <c r="QGL6" i="2"/>
  <c r="QGK6" i="2"/>
  <c r="QGJ6" i="2"/>
  <c r="QGI6" i="2"/>
  <c r="QGH6" i="2"/>
  <c r="QGG6" i="2"/>
  <c r="QGF6" i="2"/>
  <c r="QGE6" i="2"/>
  <c r="QGD6" i="2"/>
  <c r="QGC6" i="2"/>
  <c r="QGB6" i="2"/>
  <c r="QGA6" i="2"/>
  <c r="QFZ6" i="2"/>
  <c r="QFY6" i="2"/>
  <c r="QFX6" i="2"/>
  <c r="QFW6" i="2"/>
  <c r="QFV6" i="2"/>
  <c r="QFU6" i="2"/>
  <c r="QFT6" i="2"/>
  <c r="QFS6" i="2"/>
  <c r="QFR6" i="2"/>
  <c r="QFQ6" i="2"/>
  <c r="QFP6" i="2"/>
  <c r="QFO6" i="2"/>
  <c r="QFN6" i="2"/>
  <c r="QFM6" i="2"/>
  <c r="QFL6" i="2"/>
  <c r="QFK6" i="2"/>
  <c r="QFJ6" i="2"/>
  <c r="QFI6" i="2"/>
  <c r="QFH6" i="2"/>
  <c r="QFG6" i="2"/>
  <c r="QFF6" i="2"/>
  <c r="QFE6" i="2"/>
  <c r="QFD6" i="2"/>
  <c r="QFC6" i="2"/>
  <c r="QFB6" i="2"/>
  <c r="QFA6" i="2"/>
  <c r="QEZ6" i="2"/>
  <c r="QEY6" i="2"/>
  <c r="QEX6" i="2"/>
  <c r="QEW6" i="2"/>
  <c r="QEV6" i="2"/>
  <c r="QEU6" i="2"/>
  <c r="QET6" i="2"/>
  <c r="QES6" i="2"/>
  <c r="QER6" i="2"/>
  <c r="QEQ6" i="2"/>
  <c r="QEP6" i="2"/>
  <c r="QEO6" i="2"/>
  <c r="QEN6" i="2"/>
  <c r="QEM6" i="2"/>
  <c r="QEL6" i="2"/>
  <c r="QEK6" i="2"/>
  <c r="QEJ6" i="2"/>
  <c r="QEI6" i="2"/>
  <c r="QEH6" i="2"/>
  <c r="QEG6" i="2"/>
  <c r="QEF6" i="2"/>
  <c r="QEE6" i="2"/>
  <c r="QED6" i="2"/>
  <c r="QEC6" i="2"/>
  <c r="QEB6" i="2"/>
  <c r="QEA6" i="2"/>
  <c r="QDZ6" i="2"/>
  <c r="QDY6" i="2"/>
  <c r="QDX6" i="2"/>
  <c r="QDW6" i="2"/>
  <c r="QDV6" i="2"/>
  <c r="QDU6" i="2"/>
  <c r="QDT6" i="2"/>
  <c r="QDS6" i="2"/>
  <c r="QDR6" i="2"/>
  <c r="QDQ6" i="2"/>
  <c r="QDP6" i="2"/>
  <c r="QDO6" i="2"/>
  <c r="QDN6" i="2"/>
  <c r="QDM6" i="2"/>
  <c r="QDL6" i="2"/>
  <c r="QDK6" i="2"/>
  <c r="QDJ6" i="2"/>
  <c r="QDI6" i="2"/>
  <c r="QDH6" i="2"/>
  <c r="QDG6" i="2"/>
  <c r="QDF6" i="2"/>
  <c r="QDE6" i="2"/>
  <c r="QDD6" i="2"/>
  <c r="QDC6" i="2"/>
  <c r="QDB6" i="2"/>
  <c r="QDA6" i="2"/>
  <c r="QCZ6" i="2"/>
  <c r="QCY6" i="2"/>
  <c r="QCX6" i="2"/>
  <c r="QCW6" i="2"/>
  <c r="QCV6" i="2"/>
  <c r="QCU6" i="2"/>
  <c r="QCT6" i="2"/>
  <c r="QCS6" i="2"/>
  <c r="QCR6" i="2"/>
  <c r="QCQ6" i="2"/>
  <c r="QCP6" i="2"/>
  <c r="QCO6" i="2"/>
  <c r="QCN6" i="2"/>
  <c r="QCM6" i="2"/>
  <c r="QCL6" i="2"/>
  <c r="QCK6" i="2"/>
  <c r="QCJ6" i="2"/>
  <c r="QCI6" i="2"/>
  <c r="QCH6" i="2"/>
  <c r="QCG6" i="2"/>
  <c r="QCF6" i="2"/>
  <c r="QCE6" i="2"/>
  <c r="QCD6" i="2"/>
  <c r="QCC6" i="2"/>
  <c r="QCB6" i="2"/>
  <c r="QCA6" i="2"/>
  <c r="QBZ6" i="2"/>
  <c r="QBY6" i="2"/>
  <c r="QBX6" i="2"/>
  <c r="QBW6" i="2"/>
  <c r="QBV6" i="2"/>
  <c r="QBU6" i="2"/>
  <c r="QBT6" i="2"/>
  <c r="QBS6" i="2"/>
  <c r="QBR6" i="2"/>
  <c r="QBQ6" i="2"/>
  <c r="QBP6" i="2"/>
  <c r="QBO6" i="2"/>
  <c r="QBN6" i="2"/>
  <c r="QBM6" i="2"/>
  <c r="QBL6" i="2"/>
  <c r="QBK6" i="2"/>
  <c r="QBJ6" i="2"/>
  <c r="QBI6" i="2"/>
  <c r="QBH6" i="2"/>
  <c r="QBG6" i="2"/>
  <c r="QBF6" i="2"/>
  <c r="QBE6" i="2"/>
  <c r="QBD6" i="2"/>
  <c r="QBC6" i="2"/>
  <c r="QBB6" i="2"/>
  <c r="QBA6" i="2"/>
  <c r="QAZ6" i="2"/>
  <c r="QAY6" i="2"/>
  <c r="QAX6" i="2"/>
  <c r="QAW6" i="2"/>
  <c r="QAV6" i="2"/>
  <c r="QAU6" i="2"/>
  <c r="QAT6" i="2"/>
  <c r="QAS6" i="2"/>
  <c r="QAR6" i="2"/>
  <c r="QAQ6" i="2"/>
  <c r="QAP6" i="2"/>
  <c r="QAO6" i="2"/>
  <c r="QAN6" i="2"/>
  <c r="QAM6" i="2"/>
  <c r="QAL6" i="2"/>
  <c r="QAK6" i="2"/>
  <c r="QAJ6" i="2"/>
  <c r="QAI6" i="2"/>
  <c r="QAH6" i="2"/>
  <c r="QAG6" i="2"/>
  <c r="QAF6" i="2"/>
  <c r="QAE6" i="2"/>
  <c r="QAD6" i="2"/>
  <c r="QAC6" i="2"/>
  <c r="QAB6" i="2"/>
  <c r="QAA6" i="2"/>
  <c r="PZZ6" i="2"/>
  <c r="PZY6" i="2"/>
  <c r="PZX6" i="2"/>
  <c r="PZW6" i="2"/>
  <c r="PZV6" i="2"/>
  <c r="PZU6" i="2"/>
  <c r="PZT6" i="2"/>
  <c r="PZS6" i="2"/>
  <c r="PZR6" i="2"/>
  <c r="PZQ6" i="2"/>
  <c r="PZP6" i="2"/>
  <c r="PZO6" i="2"/>
  <c r="PZN6" i="2"/>
  <c r="PZM6" i="2"/>
  <c r="PZL6" i="2"/>
  <c r="PZK6" i="2"/>
  <c r="PZJ6" i="2"/>
  <c r="PZI6" i="2"/>
  <c r="PZH6" i="2"/>
  <c r="PZG6" i="2"/>
  <c r="PZF6" i="2"/>
  <c r="PZE6" i="2"/>
  <c r="PZD6" i="2"/>
  <c r="PZC6" i="2"/>
  <c r="PZB6" i="2"/>
  <c r="PZA6" i="2"/>
  <c r="PYZ6" i="2"/>
  <c r="PYY6" i="2"/>
  <c r="PYX6" i="2"/>
  <c r="PYW6" i="2"/>
  <c r="PYV6" i="2"/>
  <c r="PYU6" i="2"/>
  <c r="PYT6" i="2"/>
  <c r="PYS6" i="2"/>
  <c r="PYR6" i="2"/>
  <c r="PYQ6" i="2"/>
  <c r="PYP6" i="2"/>
  <c r="PYO6" i="2"/>
  <c r="PYN6" i="2"/>
  <c r="PYM6" i="2"/>
  <c r="PYL6" i="2"/>
  <c r="PYK6" i="2"/>
  <c r="PYJ6" i="2"/>
  <c r="PYI6" i="2"/>
  <c r="PYH6" i="2"/>
  <c r="PYG6" i="2"/>
  <c r="PYF6" i="2"/>
  <c r="PYE6" i="2"/>
  <c r="PYD6" i="2"/>
  <c r="PYC6" i="2"/>
  <c r="PYB6" i="2"/>
  <c r="PYA6" i="2"/>
  <c r="PXZ6" i="2"/>
  <c r="PXY6" i="2"/>
  <c r="PXX6" i="2"/>
  <c r="PXW6" i="2"/>
  <c r="PXV6" i="2"/>
  <c r="PXU6" i="2"/>
  <c r="PXT6" i="2"/>
  <c r="PXS6" i="2"/>
  <c r="PXR6" i="2"/>
  <c r="PXQ6" i="2"/>
  <c r="PXP6" i="2"/>
  <c r="PXO6" i="2"/>
  <c r="PXN6" i="2"/>
  <c r="PXM6" i="2"/>
  <c r="PXL6" i="2"/>
  <c r="PXK6" i="2"/>
  <c r="PXJ6" i="2"/>
  <c r="PXI6" i="2"/>
  <c r="PXH6" i="2"/>
  <c r="PXG6" i="2"/>
  <c r="PXF6" i="2"/>
  <c r="PXE6" i="2"/>
  <c r="PXD6" i="2"/>
  <c r="PXC6" i="2"/>
  <c r="PXB6" i="2"/>
  <c r="PXA6" i="2"/>
  <c r="PWZ6" i="2"/>
  <c r="PWY6" i="2"/>
  <c r="PWX6" i="2"/>
  <c r="PWW6" i="2"/>
  <c r="PWV6" i="2"/>
  <c r="PWU6" i="2"/>
  <c r="PWT6" i="2"/>
  <c r="PWS6" i="2"/>
  <c r="PWR6" i="2"/>
  <c r="PWQ6" i="2"/>
  <c r="PWP6" i="2"/>
  <c r="PWO6" i="2"/>
  <c r="PWN6" i="2"/>
  <c r="PWM6" i="2"/>
  <c r="PWL6" i="2"/>
  <c r="PWK6" i="2"/>
  <c r="PWJ6" i="2"/>
  <c r="PWI6" i="2"/>
  <c r="PWH6" i="2"/>
  <c r="PWG6" i="2"/>
  <c r="PWF6" i="2"/>
  <c r="PWE6" i="2"/>
  <c r="PWD6" i="2"/>
  <c r="PWC6" i="2"/>
  <c r="PWB6" i="2"/>
  <c r="PWA6" i="2"/>
  <c r="PVZ6" i="2"/>
  <c r="PVY6" i="2"/>
  <c r="PVX6" i="2"/>
  <c r="PVW6" i="2"/>
  <c r="PVV6" i="2"/>
  <c r="PVU6" i="2"/>
  <c r="PVT6" i="2"/>
  <c r="PVS6" i="2"/>
  <c r="PVR6" i="2"/>
  <c r="PVQ6" i="2"/>
  <c r="PVP6" i="2"/>
  <c r="PVO6" i="2"/>
  <c r="PVN6" i="2"/>
  <c r="PVM6" i="2"/>
  <c r="PVL6" i="2"/>
  <c r="PVK6" i="2"/>
  <c r="PVJ6" i="2"/>
  <c r="PVI6" i="2"/>
  <c r="PVH6" i="2"/>
  <c r="PVG6" i="2"/>
  <c r="PVF6" i="2"/>
  <c r="PVE6" i="2"/>
  <c r="PVD6" i="2"/>
  <c r="PVC6" i="2"/>
  <c r="PVB6" i="2"/>
  <c r="PVA6" i="2"/>
  <c r="PUZ6" i="2"/>
  <c r="PUY6" i="2"/>
  <c r="PUX6" i="2"/>
  <c r="PUW6" i="2"/>
  <c r="PUV6" i="2"/>
  <c r="PUU6" i="2"/>
  <c r="PUT6" i="2"/>
  <c r="PUS6" i="2"/>
  <c r="PUR6" i="2"/>
  <c r="PUQ6" i="2"/>
  <c r="PUP6" i="2"/>
  <c r="PUO6" i="2"/>
  <c r="PUN6" i="2"/>
  <c r="PUM6" i="2"/>
  <c r="PUL6" i="2"/>
  <c r="PUK6" i="2"/>
  <c r="PUJ6" i="2"/>
  <c r="PUI6" i="2"/>
  <c r="PUH6" i="2"/>
  <c r="PUG6" i="2"/>
  <c r="PUF6" i="2"/>
  <c r="PUE6" i="2"/>
  <c r="PUD6" i="2"/>
  <c r="PUC6" i="2"/>
  <c r="PUB6" i="2"/>
  <c r="PUA6" i="2"/>
  <c r="PTZ6" i="2"/>
  <c r="PTY6" i="2"/>
  <c r="PTX6" i="2"/>
  <c r="PTW6" i="2"/>
  <c r="PTV6" i="2"/>
  <c r="PTU6" i="2"/>
  <c r="PTT6" i="2"/>
  <c r="PTS6" i="2"/>
  <c r="PTR6" i="2"/>
  <c r="PTQ6" i="2"/>
  <c r="PTP6" i="2"/>
  <c r="PTO6" i="2"/>
  <c r="PTN6" i="2"/>
  <c r="PTM6" i="2"/>
  <c r="PTL6" i="2"/>
  <c r="PTK6" i="2"/>
  <c r="PTJ6" i="2"/>
  <c r="PTI6" i="2"/>
  <c r="PTH6" i="2"/>
  <c r="PTG6" i="2"/>
  <c r="PTF6" i="2"/>
  <c r="PTE6" i="2"/>
  <c r="PTD6" i="2"/>
  <c r="PTC6" i="2"/>
  <c r="PTB6" i="2"/>
  <c r="PTA6" i="2"/>
  <c r="PSZ6" i="2"/>
  <c r="PSY6" i="2"/>
  <c r="PSX6" i="2"/>
  <c r="PSW6" i="2"/>
  <c r="PSV6" i="2"/>
  <c r="PSU6" i="2"/>
  <c r="PST6" i="2"/>
  <c r="PSS6" i="2"/>
  <c r="PSR6" i="2"/>
  <c r="PSQ6" i="2"/>
  <c r="PSP6" i="2"/>
  <c r="PSO6" i="2"/>
  <c r="PSN6" i="2"/>
  <c r="PSM6" i="2"/>
  <c r="PSL6" i="2"/>
  <c r="PSK6" i="2"/>
  <c r="PSJ6" i="2"/>
  <c r="PSI6" i="2"/>
  <c r="PSH6" i="2"/>
  <c r="PSG6" i="2"/>
  <c r="PSF6" i="2"/>
  <c r="PSE6" i="2"/>
  <c r="PSD6" i="2"/>
  <c r="PSC6" i="2"/>
  <c r="PSB6" i="2"/>
  <c r="PSA6" i="2"/>
  <c r="PRZ6" i="2"/>
  <c r="PRY6" i="2"/>
  <c r="PRX6" i="2"/>
  <c r="PRW6" i="2"/>
  <c r="PRV6" i="2"/>
  <c r="PRU6" i="2"/>
  <c r="PRT6" i="2"/>
  <c r="PRS6" i="2"/>
  <c r="PRR6" i="2"/>
  <c r="PRQ6" i="2"/>
  <c r="PRP6" i="2"/>
  <c r="PRO6" i="2"/>
  <c r="PRN6" i="2"/>
  <c r="PRM6" i="2"/>
  <c r="PRL6" i="2"/>
  <c r="PRK6" i="2"/>
  <c r="PRJ6" i="2"/>
  <c r="PRI6" i="2"/>
  <c r="PRH6" i="2"/>
  <c r="PRG6" i="2"/>
  <c r="PRF6" i="2"/>
  <c r="PRE6" i="2"/>
  <c r="PRD6" i="2"/>
  <c r="PRC6" i="2"/>
  <c r="PRB6" i="2"/>
  <c r="PRA6" i="2"/>
  <c r="PQZ6" i="2"/>
  <c r="PQY6" i="2"/>
  <c r="PQX6" i="2"/>
  <c r="PQW6" i="2"/>
  <c r="PQV6" i="2"/>
  <c r="PQU6" i="2"/>
  <c r="PQT6" i="2"/>
  <c r="PQS6" i="2"/>
  <c r="PQR6" i="2"/>
  <c r="PQQ6" i="2"/>
  <c r="PQP6" i="2"/>
  <c r="PQO6" i="2"/>
  <c r="PQN6" i="2"/>
  <c r="PQM6" i="2"/>
  <c r="PQL6" i="2"/>
  <c r="PQK6" i="2"/>
  <c r="PQJ6" i="2"/>
  <c r="PQI6" i="2"/>
  <c r="PQH6" i="2"/>
  <c r="PQG6" i="2"/>
  <c r="PQF6" i="2"/>
  <c r="PQE6" i="2"/>
  <c r="PQD6" i="2"/>
  <c r="PQC6" i="2"/>
  <c r="PQB6" i="2"/>
  <c r="PQA6" i="2"/>
  <c r="PPZ6" i="2"/>
  <c r="PPY6" i="2"/>
  <c r="PPX6" i="2"/>
  <c r="PPW6" i="2"/>
  <c r="PPV6" i="2"/>
  <c r="PPU6" i="2"/>
  <c r="PPT6" i="2"/>
  <c r="PPS6" i="2"/>
  <c r="PPR6" i="2"/>
  <c r="PPQ6" i="2"/>
  <c r="PPP6" i="2"/>
  <c r="PPO6" i="2"/>
  <c r="PPN6" i="2"/>
  <c r="PPM6" i="2"/>
  <c r="PPL6" i="2"/>
  <c r="PPK6" i="2"/>
  <c r="PPJ6" i="2"/>
  <c r="PPI6" i="2"/>
  <c r="PPH6" i="2"/>
  <c r="PPG6" i="2"/>
  <c r="PPF6" i="2"/>
  <c r="PPE6" i="2"/>
  <c r="PPD6" i="2"/>
  <c r="PPC6" i="2"/>
  <c r="PPB6" i="2"/>
  <c r="PPA6" i="2"/>
  <c r="POZ6" i="2"/>
  <c r="POY6" i="2"/>
  <c r="POX6" i="2"/>
  <c r="POW6" i="2"/>
  <c r="POV6" i="2"/>
  <c r="POU6" i="2"/>
  <c r="POT6" i="2"/>
  <c r="POS6" i="2"/>
  <c r="POR6" i="2"/>
  <c r="POQ6" i="2"/>
  <c r="POP6" i="2"/>
  <c r="POO6" i="2"/>
  <c r="PON6" i="2"/>
  <c r="POM6" i="2"/>
  <c r="POL6" i="2"/>
  <c r="POK6" i="2"/>
  <c r="POJ6" i="2"/>
  <c r="POI6" i="2"/>
  <c r="POH6" i="2"/>
  <c r="POG6" i="2"/>
  <c r="POF6" i="2"/>
  <c r="POE6" i="2"/>
  <c r="POD6" i="2"/>
  <c r="POC6" i="2"/>
  <c r="POB6" i="2"/>
  <c r="POA6" i="2"/>
  <c r="PNZ6" i="2"/>
  <c r="PNY6" i="2"/>
  <c r="PNX6" i="2"/>
  <c r="PNW6" i="2"/>
  <c r="PNV6" i="2"/>
  <c r="PNU6" i="2"/>
  <c r="PNT6" i="2"/>
  <c r="PNS6" i="2"/>
  <c r="PNR6" i="2"/>
  <c r="PNQ6" i="2"/>
  <c r="PNP6" i="2"/>
  <c r="PNO6" i="2"/>
  <c r="PNN6" i="2"/>
  <c r="PNM6" i="2"/>
  <c r="PNL6" i="2"/>
  <c r="PNK6" i="2"/>
  <c r="PNJ6" i="2"/>
  <c r="PNI6" i="2"/>
  <c r="PNH6" i="2"/>
  <c r="PNG6" i="2"/>
  <c r="PNF6" i="2"/>
  <c r="PNE6" i="2"/>
  <c r="PND6" i="2"/>
  <c r="PNC6" i="2"/>
  <c r="PNB6" i="2"/>
  <c r="PNA6" i="2"/>
  <c r="PMZ6" i="2"/>
  <c r="PMY6" i="2"/>
  <c r="PMX6" i="2"/>
  <c r="PMW6" i="2"/>
  <c r="PMV6" i="2"/>
  <c r="PMU6" i="2"/>
  <c r="PMT6" i="2"/>
  <c r="PMS6" i="2"/>
  <c r="PMR6" i="2"/>
  <c r="PMQ6" i="2"/>
  <c r="PMP6" i="2"/>
  <c r="PMO6" i="2"/>
  <c r="PMN6" i="2"/>
  <c r="PMM6" i="2"/>
  <c r="PML6" i="2"/>
  <c r="PMK6" i="2"/>
  <c r="PMJ6" i="2"/>
  <c r="PMI6" i="2"/>
  <c r="PMH6" i="2"/>
  <c r="PMG6" i="2"/>
  <c r="PMF6" i="2"/>
  <c r="PME6" i="2"/>
  <c r="PMD6" i="2"/>
  <c r="PMC6" i="2"/>
  <c r="PMB6" i="2"/>
  <c r="PMA6" i="2"/>
  <c r="PLZ6" i="2"/>
  <c r="PLY6" i="2"/>
  <c r="PLX6" i="2"/>
  <c r="PLW6" i="2"/>
  <c r="PLV6" i="2"/>
  <c r="PLU6" i="2"/>
  <c r="PLT6" i="2"/>
  <c r="PLS6" i="2"/>
  <c r="PLR6" i="2"/>
  <c r="PLQ6" i="2"/>
  <c r="PLP6" i="2"/>
  <c r="PLO6" i="2"/>
  <c r="PLN6" i="2"/>
  <c r="PLM6" i="2"/>
  <c r="PLL6" i="2"/>
  <c r="PLK6" i="2"/>
  <c r="PLJ6" i="2"/>
  <c r="PLI6" i="2"/>
  <c r="PLH6" i="2"/>
  <c r="PLG6" i="2"/>
  <c r="PLF6" i="2"/>
  <c r="PLE6" i="2"/>
  <c r="PLD6" i="2"/>
  <c r="PLC6" i="2"/>
  <c r="PLB6" i="2"/>
  <c r="PLA6" i="2"/>
  <c r="PKZ6" i="2"/>
  <c r="PKY6" i="2"/>
  <c r="PKX6" i="2"/>
  <c r="PKW6" i="2"/>
  <c r="PKV6" i="2"/>
  <c r="PKU6" i="2"/>
  <c r="PKT6" i="2"/>
  <c r="PKS6" i="2"/>
  <c r="PKR6" i="2"/>
  <c r="PKQ6" i="2"/>
  <c r="PKP6" i="2"/>
  <c r="PKO6" i="2"/>
  <c r="PKN6" i="2"/>
  <c r="PKM6" i="2"/>
  <c r="PKL6" i="2"/>
  <c r="PKK6" i="2"/>
  <c r="PKJ6" i="2"/>
  <c r="PKI6" i="2"/>
  <c r="PKH6" i="2"/>
  <c r="PKG6" i="2"/>
  <c r="PKF6" i="2"/>
  <c r="PKE6" i="2"/>
  <c r="PKD6" i="2"/>
  <c r="PKC6" i="2"/>
  <c r="PKB6" i="2"/>
  <c r="PKA6" i="2"/>
  <c r="PJZ6" i="2"/>
  <c r="PJY6" i="2"/>
  <c r="PJX6" i="2"/>
  <c r="PJW6" i="2"/>
  <c r="PJV6" i="2"/>
  <c r="PJU6" i="2"/>
  <c r="PJT6" i="2"/>
  <c r="PJS6" i="2"/>
  <c r="PJR6" i="2"/>
  <c r="PJQ6" i="2"/>
  <c r="PJP6" i="2"/>
  <c r="PJO6" i="2"/>
  <c r="PJN6" i="2"/>
  <c r="PJM6" i="2"/>
  <c r="PJL6" i="2"/>
  <c r="PJK6" i="2"/>
  <c r="PJJ6" i="2"/>
  <c r="PJI6" i="2"/>
  <c r="PJH6" i="2"/>
  <c r="PJG6" i="2"/>
  <c r="PJF6" i="2"/>
  <c r="PJE6" i="2"/>
  <c r="PJD6" i="2"/>
  <c r="PJC6" i="2"/>
  <c r="PJB6" i="2"/>
  <c r="PJA6" i="2"/>
  <c r="PIZ6" i="2"/>
  <c r="PIY6" i="2"/>
  <c r="PIX6" i="2"/>
  <c r="PIW6" i="2"/>
  <c r="PIV6" i="2"/>
  <c r="PIU6" i="2"/>
  <c r="PIT6" i="2"/>
  <c r="PIS6" i="2"/>
  <c r="PIR6" i="2"/>
  <c r="PIQ6" i="2"/>
  <c r="PIP6" i="2"/>
  <c r="PIO6" i="2"/>
  <c r="PIN6" i="2"/>
  <c r="PIM6" i="2"/>
  <c r="PIL6" i="2"/>
  <c r="PIK6" i="2"/>
  <c r="PIJ6" i="2"/>
  <c r="PII6" i="2"/>
  <c r="PIH6" i="2"/>
  <c r="PIG6" i="2"/>
  <c r="PIF6" i="2"/>
  <c r="PIE6" i="2"/>
  <c r="PID6" i="2"/>
  <c r="PIC6" i="2"/>
  <c r="PIB6" i="2"/>
  <c r="PIA6" i="2"/>
  <c r="PHZ6" i="2"/>
  <c r="PHY6" i="2"/>
  <c r="PHX6" i="2"/>
  <c r="PHW6" i="2"/>
  <c r="PHV6" i="2"/>
  <c r="PHU6" i="2"/>
  <c r="PHT6" i="2"/>
  <c r="PHS6" i="2"/>
  <c r="PHR6" i="2"/>
  <c r="PHQ6" i="2"/>
  <c r="PHP6" i="2"/>
  <c r="PHO6" i="2"/>
  <c r="PHN6" i="2"/>
  <c r="PHM6" i="2"/>
  <c r="PHL6" i="2"/>
  <c r="PHK6" i="2"/>
  <c r="PHJ6" i="2"/>
  <c r="PHI6" i="2"/>
  <c r="PHH6" i="2"/>
  <c r="PHG6" i="2"/>
  <c r="PHF6" i="2"/>
  <c r="PHE6" i="2"/>
  <c r="PHD6" i="2"/>
  <c r="PHC6" i="2"/>
  <c r="PHB6" i="2"/>
  <c r="PHA6" i="2"/>
  <c r="PGZ6" i="2"/>
  <c r="PGY6" i="2"/>
  <c r="PGX6" i="2"/>
  <c r="PGW6" i="2"/>
  <c r="PGV6" i="2"/>
  <c r="PGU6" i="2"/>
  <c r="PGT6" i="2"/>
  <c r="PGS6" i="2"/>
  <c r="PGR6" i="2"/>
  <c r="PGQ6" i="2"/>
  <c r="PGP6" i="2"/>
  <c r="PGO6" i="2"/>
  <c r="PGN6" i="2"/>
  <c r="PGM6" i="2"/>
  <c r="PGL6" i="2"/>
  <c r="PGK6" i="2"/>
  <c r="PGJ6" i="2"/>
  <c r="PGI6" i="2"/>
  <c r="PGH6" i="2"/>
  <c r="PGG6" i="2"/>
  <c r="PGF6" i="2"/>
  <c r="PGE6" i="2"/>
  <c r="PGD6" i="2"/>
  <c r="PGC6" i="2"/>
  <c r="PGB6" i="2"/>
  <c r="PGA6" i="2"/>
  <c r="PFZ6" i="2"/>
  <c r="PFY6" i="2"/>
  <c r="PFX6" i="2"/>
  <c r="PFW6" i="2"/>
  <c r="PFV6" i="2"/>
  <c r="PFU6" i="2"/>
  <c r="PFT6" i="2"/>
  <c r="PFS6" i="2"/>
  <c r="PFR6" i="2"/>
  <c r="PFQ6" i="2"/>
  <c r="PFP6" i="2"/>
  <c r="PFO6" i="2"/>
  <c r="PFN6" i="2"/>
  <c r="PFM6" i="2"/>
  <c r="PFL6" i="2"/>
  <c r="PFK6" i="2"/>
  <c r="PFJ6" i="2"/>
  <c r="PFI6" i="2"/>
  <c r="PFH6" i="2"/>
  <c r="PFG6" i="2"/>
  <c r="PFF6" i="2"/>
  <c r="PFE6" i="2"/>
  <c r="PFD6" i="2"/>
  <c r="PFC6" i="2"/>
  <c r="PFB6" i="2"/>
  <c r="PFA6" i="2"/>
  <c r="PEZ6" i="2"/>
  <c r="PEY6" i="2"/>
  <c r="PEX6" i="2"/>
  <c r="PEW6" i="2"/>
  <c r="PEV6" i="2"/>
  <c r="PEU6" i="2"/>
  <c r="PET6" i="2"/>
  <c r="PES6" i="2"/>
  <c r="PER6" i="2"/>
  <c r="PEQ6" i="2"/>
  <c r="PEP6" i="2"/>
  <c r="PEO6" i="2"/>
  <c r="PEN6" i="2"/>
  <c r="PEM6" i="2"/>
  <c r="PEL6" i="2"/>
  <c r="PEK6" i="2"/>
  <c r="PEJ6" i="2"/>
  <c r="PEI6" i="2"/>
  <c r="PEH6" i="2"/>
  <c r="PEG6" i="2"/>
  <c r="PEF6" i="2"/>
  <c r="PEE6" i="2"/>
  <c r="PED6" i="2"/>
  <c r="PEC6" i="2"/>
  <c r="PEB6" i="2"/>
  <c r="PEA6" i="2"/>
  <c r="PDZ6" i="2"/>
  <c r="PDY6" i="2"/>
  <c r="PDX6" i="2"/>
  <c r="PDW6" i="2"/>
  <c r="PDV6" i="2"/>
  <c r="PDU6" i="2"/>
  <c r="PDT6" i="2"/>
  <c r="PDS6" i="2"/>
  <c r="PDR6" i="2"/>
  <c r="PDQ6" i="2"/>
  <c r="PDP6" i="2"/>
  <c r="PDO6" i="2"/>
  <c r="PDN6" i="2"/>
  <c r="PDM6" i="2"/>
  <c r="PDL6" i="2"/>
  <c r="PDK6" i="2"/>
  <c r="PDJ6" i="2"/>
  <c r="PDI6" i="2"/>
  <c r="PDH6" i="2"/>
  <c r="PDG6" i="2"/>
  <c r="PDF6" i="2"/>
  <c r="PDE6" i="2"/>
  <c r="PDD6" i="2"/>
  <c r="PDC6" i="2"/>
  <c r="PDB6" i="2"/>
  <c r="PDA6" i="2"/>
  <c r="PCZ6" i="2"/>
  <c r="PCY6" i="2"/>
  <c r="PCX6" i="2"/>
  <c r="PCW6" i="2"/>
  <c r="PCV6" i="2"/>
  <c r="PCU6" i="2"/>
  <c r="PCT6" i="2"/>
  <c r="PCS6" i="2"/>
  <c r="PCR6" i="2"/>
  <c r="PCQ6" i="2"/>
  <c r="PCP6" i="2"/>
  <c r="PCO6" i="2"/>
  <c r="PCN6" i="2"/>
  <c r="PCM6" i="2"/>
  <c r="PCL6" i="2"/>
  <c r="PCK6" i="2"/>
  <c r="PCJ6" i="2"/>
  <c r="PCI6" i="2"/>
  <c r="PCH6" i="2"/>
  <c r="PCG6" i="2"/>
  <c r="PCF6" i="2"/>
  <c r="PCE6" i="2"/>
  <c r="PCD6" i="2"/>
  <c r="PCC6" i="2"/>
  <c r="PCB6" i="2"/>
  <c r="PCA6" i="2"/>
  <c r="PBZ6" i="2"/>
  <c r="PBY6" i="2"/>
  <c r="PBX6" i="2"/>
  <c r="PBW6" i="2"/>
  <c r="PBV6" i="2"/>
  <c r="PBU6" i="2"/>
  <c r="PBT6" i="2"/>
  <c r="PBS6" i="2"/>
  <c r="PBR6" i="2"/>
  <c r="PBQ6" i="2"/>
  <c r="PBP6" i="2"/>
  <c r="PBO6" i="2"/>
  <c r="PBN6" i="2"/>
  <c r="PBM6" i="2"/>
  <c r="PBL6" i="2"/>
  <c r="PBK6" i="2"/>
  <c r="PBJ6" i="2"/>
  <c r="PBI6" i="2"/>
  <c r="PBH6" i="2"/>
  <c r="PBG6" i="2"/>
  <c r="PBF6" i="2"/>
  <c r="PBE6" i="2"/>
  <c r="PBD6" i="2"/>
  <c r="PBC6" i="2"/>
  <c r="PBB6" i="2"/>
  <c r="PBA6" i="2"/>
  <c r="PAZ6" i="2"/>
  <c r="PAY6" i="2"/>
  <c r="PAX6" i="2"/>
  <c r="PAW6" i="2"/>
  <c r="PAV6" i="2"/>
  <c r="PAU6" i="2"/>
  <c r="PAT6" i="2"/>
  <c r="PAS6" i="2"/>
  <c r="PAR6" i="2"/>
  <c r="PAQ6" i="2"/>
  <c r="PAP6" i="2"/>
  <c r="PAO6" i="2"/>
  <c r="PAN6" i="2"/>
  <c r="PAM6" i="2"/>
  <c r="PAL6" i="2"/>
  <c r="PAK6" i="2"/>
  <c r="PAJ6" i="2"/>
  <c r="PAI6" i="2"/>
  <c r="PAH6" i="2"/>
  <c r="PAG6" i="2"/>
  <c r="PAF6" i="2"/>
  <c r="PAE6" i="2"/>
  <c r="PAD6" i="2"/>
  <c r="PAC6" i="2"/>
  <c r="PAB6" i="2"/>
  <c r="PAA6" i="2"/>
  <c r="OZZ6" i="2"/>
  <c r="OZY6" i="2"/>
  <c r="OZX6" i="2"/>
  <c r="OZW6" i="2"/>
  <c r="OZV6" i="2"/>
  <c r="OZU6" i="2"/>
  <c r="OZT6" i="2"/>
  <c r="OZS6" i="2"/>
  <c r="OZR6" i="2"/>
  <c r="OZQ6" i="2"/>
  <c r="OZP6" i="2"/>
  <c r="OZO6" i="2"/>
  <c r="OZN6" i="2"/>
  <c r="OZM6" i="2"/>
  <c r="OZL6" i="2"/>
  <c r="OZK6" i="2"/>
  <c r="OZJ6" i="2"/>
  <c r="OZI6" i="2"/>
  <c r="OZH6" i="2"/>
  <c r="OZG6" i="2"/>
  <c r="OZF6" i="2"/>
  <c r="OZE6" i="2"/>
  <c r="OZD6" i="2"/>
  <c r="OZC6" i="2"/>
  <c r="OZB6" i="2"/>
  <c r="OZA6" i="2"/>
  <c r="OYZ6" i="2"/>
  <c r="OYY6" i="2"/>
  <c r="OYX6" i="2"/>
  <c r="OYW6" i="2"/>
  <c r="OYV6" i="2"/>
  <c r="OYU6" i="2"/>
  <c r="OYT6" i="2"/>
  <c r="OYS6" i="2"/>
  <c r="OYR6" i="2"/>
  <c r="OYQ6" i="2"/>
  <c r="OYP6" i="2"/>
  <c r="OYO6" i="2"/>
  <c r="OYN6" i="2"/>
  <c r="OYM6" i="2"/>
  <c r="OYL6" i="2"/>
  <c r="OYK6" i="2"/>
  <c r="OYJ6" i="2"/>
  <c r="OYI6" i="2"/>
  <c r="OYH6" i="2"/>
  <c r="OYG6" i="2"/>
  <c r="OYF6" i="2"/>
  <c r="OYE6" i="2"/>
  <c r="OYD6" i="2"/>
  <c r="OYC6" i="2"/>
  <c r="OYB6" i="2"/>
  <c r="OYA6" i="2"/>
  <c r="OXZ6" i="2"/>
  <c r="OXY6" i="2"/>
  <c r="OXX6" i="2"/>
  <c r="OXW6" i="2"/>
  <c r="OXV6" i="2"/>
  <c r="OXU6" i="2"/>
  <c r="OXT6" i="2"/>
  <c r="OXS6" i="2"/>
  <c r="OXR6" i="2"/>
  <c r="OXQ6" i="2"/>
  <c r="OXP6" i="2"/>
  <c r="OXO6" i="2"/>
  <c r="OXN6" i="2"/>
  <c r="OXM6" i="2"/>
  <c r="OXL6" i="2"/>
  <c r="OXK6" i="2"/>
  <c r="OXJ6" i="2"/>
  <c r="OXI6" i="2"/>
  <c r="OXH6" i="2"/>
  <c r="OXG6" i="2"/>
  <c r="OXF6" i="2"/>
  <c r="OXE6" i="2"/>
  <c r="OXD6" i="2"/>
  <c r="OXC6" i="2"/>
  <c r="OXB6" i="2"/>
  <c r="OXA6" i="2"/>
  <c r="OWZ6" i="2"/>
  <c r="OWY6" i="2"/>
  <c r="OWX6" i="2"/>
  <c r="OWW6" i="2"/>
  <c r="OWV6" i="2"/>
  <c r="OWU6" i="2"/>
  <c r="OWT6" i="2"/>
  <c r="OWS6" i="2"/>
  <c r="OWR6" i="2"/>
  <c r="OWQ6" i="2"/>
  <c r="OWP6" i="2"/>
  <c r="OWO6" i="2"/>
  <c r="OWN6" i="2"/>
  <c r="OWM6" i="2"/>
  <c r="OWL6" i="2"/>
  <c r="OWK6" i="2"/>
  <c r="OWJ6" i="2"/>
  <c r="OWI6" i="2"/>
  <c r="OWH6" i="2"/>
  <c r="OWG6" i="2"/>
  <c r="OWF6" i="2"/>
  <c r="OWE6" i="2"/>
  <c r="OWD6" i="2"/>
  <c r="OWC6" i="2"/>
  <c r="OWB6" i="2"/>
  <c r="OWA6" i="2"/>
  <c r="OVZ6" i="2"/>
  <c r="OVY6" i="2"/>
  <c r="OVX6" i="2"/>
  <c r="OVW6" i="2"/>
  <c r="OVV6" i="2"/>
  <c r="OVU6" i="2"/>
  <c r="OVT6" i="2"/>
  <c r="OVS6" i="2"/>
  <c r="OVR6" i="2"/>
  <c r="OVQ6" i="2"/>
  <c r="OVP6" i="2"/>
  <c r="OVO6" i="2"/>
  <c r="OVN6" i="2"/>
  <c r="OVM6" i="2"/>
  <c r="OVL6" i="2"/>
  <c r="OVK6" i="2"/>
  <c r="OVJ6" i="2"/>
  <c r="OVI6" i="2"/>
  <c r="OVH6" i="2"/>
  <c r="OVG6" i="2"/>
  <c r="OVF6" i="2"/>
  <c r="OVE6" i="2"/>
  <c r="OVD6" i="2"/>
  <c r="OVC6" i="2"/>
  <c r="OVB6" i="2"/>
  <c r="OVA6" i="2"/>
  <c r="OUZ6" i="2"/>
  <c r="OUY6" i="2"/>
  <c r="OUX6" i="2"/>
  <c r="OUW6" i="2"/>
  <c r="OUV6" i="2"/>
  <c r="OUU6" i="2"/>
  <c r="OUT6" i="2"/>
  <c r="OUS6" i="2"/>
  <c r="OUR6" i="2"/>
  <c r="OUQ6" i="2"/>
  <c r="OUP6" i="2"/>
  <c r="OUO6" i="2"/>
  <c r="OUN6" i="2"/>
  <c r="OUM6" i="2"/>
  <c r="OUL6" i="2"/>
  <c r="OUK6" i="2"/>
  <c r="OUJ6" i="2"/>
  <c r="OUI6" i="2"/>
  <c r="OUH6" i="2"/>
  <c r="OUG6" i="2"/>
  <c r="OUF6" i="2"/>
  <c r="OUE6" i="2"/>
  <c r="OUD6" i="2"/>
  <c r="OUC6" i="2"/>
  <c r="OUB6" i="2"/>
  <c r="OUA6" i="2"/>
  <c r="OTZ6" i="2"/>
  <c r="OTY6" i="2"/>
  <c r="OTX6" i="2"/>
  <c r="OTW6" i="2"/>
  <c r="OTV6" i="2"/>
  <c r="OTU6" i="2"/>
  <c r="OTT6" i="2"/>
  <c r="OTS6" i="2"/>
  <c r="OTR6" i="2"/>
  <c r="OTQ6" i="2"/>
  <c r="OTP6" i="2"/>
  <c r="OTO6" i="2"/>
  <c r="OTN6" i="2"/>
  <c r="OTM6" i="2"/>
  <c r="OTL6" i="2"/>
  <c r="OTK6" i="2"/>
  <c r="OTJ6" i="2"/>
  <c r="OTI6" i="2"/>
  <c r="OTH6" i="2"/>
  <c r="OTG6" i="2"/>
  <c r="OTF6" i="2"/>
  <c r="OTE6" i="2"/>
  <c r="OTD6" i="2"/>
  <c r="OTC6" i="2"/>
  <c r="OTB6" i="2"/>
  <c r="OTA6" i="2"/>
  <c r="OSZ6" i="2"/>
  <c r="OSY6" i="2"/>
  <c r="OSX6" i="2"/>
  <c r="OSW6" i="2"/>
  <c r="OSV6" i="2"/>
  <c r="OSU6" i="2"/>
  <c r="OST6" i="2"/>
  <c r="OSS6" i="2"/>
  <c r="OSR6" i="2"/>
  <c r="OSQ6" i="2"/>
  <c r="OSP6" i="2"/>
  <c r="OSO6" i="2"/>
  <c r="OSN6" i="2"/>
  <c r="OSM6" i="2"/>
  <c r="OSL6" i="2"/>
  <c r="OSK6" i="2"/>
  <c r="OSJ6" i="2"/>
  <c r="OSI6" i="2"/>
  <c r="OSH6" i="2"/>
  <c r="OSG6" i="2"/>
  <c r="OSF6" i="2"/>
  <c r="OSE6" i="2"/>
  <c r="OSD6" i="2"/>
  <c r="OSC6" i="2"/>
  <c r="OSB6" i="2"/>
  <c r="OSA6" i="2"/>
  <c r="ORZ6" i="2"/>
  <c r="ORY6" i="2"/>
  <c r="ORX6" i="2"/>
  <c r="ORW6" i="2"/>
  <c r="ORV6" i="2"/>
  <c r="ORU6" i="2"/>
  <c r="ORT6" i="2"/>
  <c r="ORS6" i="2"/>
  <c r="ORR6" i="2"/>
  <c r="ORQ6" i="2"/>
  <c r="ORP6" i="2"/>
  <c r="ORO6" i="2"/>
  <c r="ORN6" i="2"/>
  <c r="ORM6" i="2"/>
  <c r="ORL6" i="2"/>
  <c r="ORK6" i="2"/>
  <c r="ORJ6" i="2"/>
  <c r="ORI6" i="2"/>
  <c r="ORH6" i="2"/>
  <c r="ORG6" i="2"/>
  <c r="ORF6" i="2"/>
  <c r="ORE6" i="2"/>
  <c r="ORD6" i="2"/>
  <c r="ORC6" i="2"/>
  <c r="ORB6" i="2"/>
  <c r="ORA6" i="2"/>
  <c r="OQZ6" i="2"/>
  <c r="OQY6" i="2"/>
  <c r="OQX6" i="2"/>
  <c r="OQW6" i="2"/>
  <c r="OQV6" i="2"/>
  <c r="OQU6" i="2"/>
  <c r="OQT6" i="2"/>
  <c r="OQS6" i="2"/>
  <c r="OQR6" i="2"/>
  <c r="OQQ6" i="2"/>
  <c r="OQP6" i="2"/>
  <c r="OQO6" i="2"/>
  <c r="OQN6" i="2"/>
  <c r="OQM6" i="2"/>
  <c r="OQL6" i="2"/>
  <c r="OQK6" i="2"/>
  <c r="OQJ6" i="2"/>
  <c r="OQI6" i="2"/>
  <c r="OQH6" i="2"/>
  <c r="OQG6" i="2"/>
  <c r="OQF6" i="2"/>
  <c r="OQE6" i="2"/>
  <c r="OQD6" i="2"/>
  <c r="OQC6" i="2"/>
  <c r="OQB6" i="2"/>
  <c r="OQA6" i="2"/>
  <c r="OPZ6" i="2"/>
  <c r="OPY6" i="2"/>
  <c r="OPX6" i="2"/>
  <c r="OPW6" i="2"/>
  <c r="OPV6" i="2"/>
  <c r="OPU6" i="2"/>
  <c r="OPT6" i="2"/>
  <c r="OPS6" i="2"/>
  <c r="OPR6" i="2"/>
  <c r="OPQ6" i="2"/>
  <c r="OPP6" i="2"/>
  <c r="OPO6" i="2"/>
  <c r="OPN6" i="2"/>
  <c r="OPM6" i="2"/>
  <c r="OPL6" i="2"/>
  <c r="OPK6" i="2"/>
  <c r="OPJ6" i="2"/>
  <c r="OPI6" i="2"/>
  <c r="OPH6" i="2"/>
  <c r="OPG6" i="2"/>
  <c r="OPF6" i="2"/>
  <c r="OPE6" i="2"/>
  <c r="OPD6" i="2"/>
  <c r="OPC6" i="2"/>
  <c r="OPB6" i="2"/>
  <c r="OPA6" i="2"/>
  <c r="OOZ6" i="2"/>
  <c r="OOY6" i="2"/>
  <c r="OOX6" i="2"/>
  <c r="OOW6" i="2"/>
  <c r="OOV6" i="2"/>
  <c r="OOU6" i="2"/>
  <c r="OOT6" i="2"/>
  <c r="OOS6" i="2"/>
  <c r="OOR6" i="2"/>
  <c r="OOQ6" i="2"/>
  <c r="OOP6" i="2"/>
  <c r="OOO6" i="2"/>
  <c r="OON6" i="2"/>
  <c r="OOM6" i="2"/>
  <c r="OOL6" i="2"/>
  <c r="OOK6" i="2"/>
  <c r="OOJ6" i="2"/>
  <c r="OOI6" i="2"/>
  <c r="OOH6" i="2"/>
  <c r="OOG6" i="2"/>
  <c r="OOF6" i="2"/>
  <c r="OOE6" i="2"/>
  <c r="OOD6" i="2"/>
  <c r="OOC6" i="2"/>
  <c r="OOB6" i="2"/>
  <c r="OOA6" i="2"/>
  <c r="ONZ6" i="2"/>
  <c r="ONY6" i="2"/>
  <c r="ONX6" i="2"/>
  <c r="ONW6" i="2"/>
  <c r="ONV6" i="2"/>
  <c r="ONU6" i="2"/>
  <c r="ONT6" i="2"/>
  <c r="ONS6" i="2"/>
  <c r="ONR6" i="2"/>
  <c r="ONQ6" i="2"/>
  <c r="ONP6" i="2"/>
  <c r="ONO6" i="2"/>
  <c r="ONN6" i="2"/>
  <c r="ONM6" i="2"/>
  <c r="ONL6" i="2"/>
  <c r="ONK6" i="2"/>
  <c r="ONJ6" i="2"/>
  <c r="ONI6" i="2"/>
  <c r="ONH6" i="2"/>
  <c r="ONG6" i="2"/>
  <c r="ONF6" i="2"/>
  <c r="ONE6" i="2"/>
  <c r="OND6" i="2"/>
  <c r="ONC6" i="2"/>
  <c r="ONB6" i="2"/>
  <c r="ONA6" i="2"/>
  <c r="OMZ6" i="2"/>
  <c r="OMY6" i="2"/>
  <c r="OMX6" i="2"/>
  <c r="OMW6" i="2"/>
  <c r="OMV6" i="2"/>
  <c r="OMU6" i="2"/>
  <c r="OMT6" i="2"/>
  <c r="OMS6" i="2"/>
  <c r="OMR6" i="2"/>
  <c r="OMQ6" i="2"/>
  <c r="OMP6" i="2"/>
  <c r="OMO6" i="2"/>
  <c r="OMN6" i="2"/>
  <c r="OMM6" i="2"/>
  <c r="OML6" i="2"/>
  <c r="OMK6" i="2"/>
  <c r="OMJ6" i="2"/>
  <c r="OMI6" i="2"/>
  <c r="OMH6" i="2"/>
  <c r="OMG6" i="2"/>
  <c r="OMF6" i="2"/>
  <c r="OME6" i="2"/>
  <c r="OMD6" i="2"/>
  <c r="OMC6" i="2"/>
  <c r="OMB6" i="2"/>
  <c r="OMA6" i="2"/>
  <c r="OLZ6" i="2"/>
  <c r="OLY6" i="2"/>
  <c r="OLX6" i="2"/>
  <c r="OLW6" i="2"/>
  <c r="OLV6" i="2"/>
  <c r="OLU6" i="2"/>
  <c r="OLT6" i="2"/>
  <c r="OLS6" i="2"/>
  <c r="OLR6" i="2"/>
  <c r="OLQ6" i="2"/>
  <c r="OLP6" i="2"/>
  <c r="OLO6" i="2"/>
  <c r="OLN6" i="2"/>
  <c r="OLM6" i="2"/>
  <c r="OLL6" i="2"/>
  <c r="OLK6" i="2"/>
  <c r="OLJ6" i="2"/>
  <c r="OLI6" i="2"/>
  <c r="OLH6" i="2"/>
  <c r="OLG6" i="2"/>
  <c r="OLF6" i="2"/>
  <c r="OLE6" i="2"/>
  <c r="OLD6" i="2"/>
  <c r="OLC6" i="2"/>
  <c r="OLB6" i="2"/>
  <c r="OLA6" i="2"/>
  <c r="OKZ6" i="2"/>
  <c r="OKY6" i="2"/>
  <c r="OKX6" i="2"/>
  <c r="OKW6" i="2"/>
  <c r="OKV6" i="2"/>
  <c r="OKU6" i="2"/>
  <c r="OKT6" i="2"/>
  <c r="OKS6" i="2"/>
  <c r="OKR6" i="2"/>
  <c r="OKQ6" i="2"/>
  <c r="OKP6" i="2"/>
  <c r="OKO6" i="2"/>
  <c r="OKN6" i="2"/>
  <c r="OKM6" i="2"/>
  <c r="OKL6" i="2"/>
  <c r="OKK6" i="2"/>
  <c r="OKJ6" i="2"/>
  <c r="OKI6" i="2"/>
  <c r="OKH6" i="2"/>
  <c r="OKG6" i="2"/>
  <c r="OKF6" i="2"/>
  <c r="OKE6" i="2"/>
  <c r="OKD6" i="2"/>
  <c r="OKC6" i="2"/>
  <c r="OKB6" i="2"/>
  <c r="OKA6" i="2"/>
  <c r="OJZ6" i="2"/>
  <c r="OJY6" i="2"/>
  <c r="OJX6" i="2"/>
  <c r="OJW6" i="2"/>
  <c r="OJV6" i="2"/>
  <c r="OJU6" i="2"/>
  <c r="OJT6" i="2"/>
  <c r="OJS6" i="2"/>
  <c r="OJR6" i="2"/>
  <c r="OJQ6" i="2"/>
  <c r="OJP6" i="2"/>
  <c r="OJO6" i="2"/>
  <c r="OJN6" i="2"/>
  <c r="OJM6" i="2"/>
  <c r="OJL6" i="2"/>
  <c r="OJK6" i="2"/>
  <c r="OJJ6" i="2"/>
  <c r="OJI6" i="2"/>
  <c r="OJH6" i="2"/>
  <c r="OJG6" i="2"/>
  <c r="OJF6" i="2"/>
  <c r="OJE6" i="2"/>
  <c r="OJD6" i="2"/>
  <c r="OJC6" i="2"/>
  <c r="OJB6" i="2"/>
  <c r="OJA6" i="2"/>
  <c r="OIZ6" i="2"/>
  <c r="OIY6" i="2"/>
  <c r="OIX6" i="2"/>
  <c r="OIW6" i="2"/>
  <c r="OIV6" i="2"/>
  <c r="OIU6" i="2"/>
  <c r="OIT6" i="2"/>
  <c r="OIS6" i="2"/>
  <c r="OIR6" i="2"/>
  <c r="OIQ6" i="2"/>
  <c r="OIP6" i="2"/>
  <c r="OIO6" i="2"/>
  <c r="OIN6" i="2"/>
  <c r="OIM6" i="2"/>
  <c r="OIL6" i="2"/>
  <c r="OIK6" i="2"/>
  <c r="OIJ6" i="2"/>
  <c r="OII6" i="2"/>
  <c r="OIH6" i="2"/>
  <c r="OIG6" i="2"/>
  <c r="OIF6" i="2"/>
  <c r="OIE6" i="2"/>
  <c r="OID6" i="2"/>
  <c r="OIC6" i="2"/>
  <c r="OIB6" i="2"/>
  <c r="OIA6" i="2"/>
  <c r="OHZ6" i="2"/>
  <c r="OHY6" i="2"/>
  <c r="OHX6" i="2"/>
  <c r="OHW6" i="2"/>
  <c r="OHV6" i="2"/>
  <c r="OHU6" i="2"/>
  <c r="OHT6" i="2"/>
  <c r="OHS6" i="2"/>
  <c r="OHR6" i="2"/>
  <c r="OHQ6" i="2"/>
  <c r="OHP6" i="2"/>
  <c r="OHO6" i="2"/>
  <c r="OHN6" i="2"/>
  <c r="OHM6" i="2"/>
  <c r="OHL6" i="2"/>
  <c r="OHK6" i="2"/>
  <c r="OHJ6" i="2"/>
  <c r="OHI6" i="2"/>
  <c r="OHH6" i="2"/>
  <c r="OHG6" i="2"/>
  <c r="OHF6" i="2"/>
  <c r="OHE6" i="2"/>
  <c r="OHD6" i="2"/>
  <c r="OHC6" i="2"/>
  <c r="OHB6" i="2"/>
  <c r="OHA6" i="2"/>
  <c r="OGZ6" i="2"/>
  <c r="OGY6" i="2"/>
  <c r="OGX6" i="2"/>
  <c r="OGW6" i="2"/>
  <c r="OGV6" i="2"/>
  <c r="OGU6" i="2"/>
  <c r="OGT6" i="2"/>
  <c r="OGS6" i="2"/>
  <c r="OGR6" i="2"/>
  <c r="OGQ6" i="2"/>
  <c r="OGP6" i="2"/>
  <c r="OGO6" i="2"/>
  <c r="OGN6" i="2"/>
  <c r="OGM6" i="2"/>
  <c r="OGL6" i="2"/>
  <c r="OGK6" i="2"/>
  <c r="OGJ6" i="2"/>
  <c r="OGI6" i="2"/>
  <c r="OGH6" i="2"/>
  <c r="OGG6" i="2"/>
  <c r="OGF6" i="2"/>
  <c r="OGE6" i="2"/>
  <c r="OGD6" i="2"/>
  <c r="OGC6" i="2"/>
  <c r="OGB6" i="2"/>
  <c r="OGA6" i="2"/>
  <c r="OFZ6" i="2"/>
  <c r="OFY6" i="2"/>
  <c r="OFX6" i="2"/>
  <c r="OFW6" i="2"/>
  <c r="OFV6" i="2"/>
  <c r="OFU6" i="2"/>
  <c r="OFT6" i="2"/>
  <c r="OFS6" i="2"/>
  <c r="OFR6" i="2"/>
  <c r="OFQ6" i="2"/>
  <c r="OFP6" i="2"/>
  <c r="OFO6" i="2"/>
  <c r="OFN6" i="2"/>
  <c r="OFM6" i="2"/>
  <c r="OFL6" i="2"/>
  <c r="OFK6" i="2"/>
  <c r="OFJ6" i="2"/>
  <c r="OFI6" i="2"/>
  <c r="OFH6" i="2"/>
  <c r="OFG6" i="2"/>
  <c r="OFF6" i="2"/>
  <c r="OFE6" i="2"/>
  <c r="OFD6" i="2"/>
  <c r="OFC6" i="2"/>
  <c r="OFB6" i="2"/>
  <c r="OFA6" i="2"/>
  <c r="OEZ6" i="2"/>
  <c r="OEY6" i="2"/>
  <c r="OEX6" i="2"/>
  <c r="OEW6" i="2"/>
  <c r="OEV6" i="2"/>
  <c r="OEU6" i="2"/>
  <c r="OET6" i="2"/>
  <c r="OES6" i="2"/>
  <c r="OER6" i="2"/>
  <c r="OEQ6" i="2"/>
  <c r="OEP6" i="2"/>
  <c r="OEO6" i="2"/>
  <c r="OEN6" i="2"/>
  <c r="OEM6" i="2"/>
  <c r="OEL6" i="2"/>
  <c r="OEK6" i="2"/>
  <c r="OEJ6" i="2"/>
  <c r="OEI6" i="2"/>
  <c r="OEH6" i="2"/>
  <c r="OEG6" i="2"/>
  <c r="OEF6" i="2"/>
  <c r="OEE6" i="2"/>
  <c r="OED6" i="2"/>
  <c r="OEC6" i="2"/>
  <c r="OEB6" i="2"/>
  <c r="OEA6" i="2"/>
  <c r="ODZ6" i="2"/>
  <c r="ODY6" i="2"/>
  <c r="ODX6" i="2"/>
  <c r="ODW6" i="2"/>
  <c r="ODV6" i="2"/>
  <c r="ODU6" i="2"/>
  <c r="ODT6" i="2"/>
  <c r="ODS6" i="2"/>
  <c r="ODR6" i="2"/>
  <c r="ODQ6" i="2"/>
  <c r="ODP6" i="2"/>
  <c r="ODO6" i="2"/>
  <c r="ODN6" i="2"/>
  <c r="ODM6" i="2"/>
  <c r="ODL6" i="2"/>
  <c r="ODK6" i="2"/>
  <c r="ODJ6" i="2"/>
  <c r="ODI6" i="2"/>
  <c r="ODH6" i="2"/>
  <c r="ODG6" i="2"/>
  <c r="ODF6" i="2"/>
  <c r="ODE6" i="2"/>
  <c r="ODD6" i="2"/>
  <c r="ODC6" i="2"/>
  <c r="ODB6" i="2"/>
  <c r="ODA6" i="2"/>
  <c r="OCZ6" i="2"/>
  <c r="OCY6" i="2"/>
  <c r="OCX6" i="2"/>
  <c r="OCW6" i="2"/>
  <c r="OCV6" i="2"/>
  <c r="OCU6" i="2"/>
  <c r="OCT6" i="2"/>
  <c r="OCS6" i="2"/>
  <c r="OCR6" i="2"/>
  <c r="OCQ6" i="2"/>
  <c r="OCP6" i="2"/>
  <c r="OCO6" i="2"/>
  <c r="OCN6" i="2"/>
  <c r="OCM6" i="2"/>
  <c r="OCL6" i="2"/>
  <c r="OCK6" i="2"/>
  <c r="OCJ6" i="2"/>
  <c r="OCI6" i="2"/>
  <c r="OCH6" i="2"/>
  <c r="OCG6" i="2"/>
  <c r="OCF6" i="2"/>
  <c r="OCE6" i="2"/>
  <c r="OCD6" i="2"/>
  <c r="OCC6" i="2"/>
  <c r="OCB6" i="2"/>
  <c r="OCA6" i="2"/>
  <c r="OBZ6" i="2"/>
  <c r="OBY6" i="2"/>
  <c r="OBX6" i="2"/>
  <c r="OBW6" i="2"/>
  <c r="OBV6" i="2"/>
  <c r="OBU6" i="2"/>
  <c r="OBT6" i="2"/>
  <c r="OBS6" i="2"/>
  <c r="OBR6" i="2"/>
  <c r="OBQ6" i="2"/>
  <c r="OBP6" i="2"/>
  <c r="OBO6" i="2"/>
  <c r="OBN6" i="2"/>
  <c r="OBM6" i="2"/>
  <c r="OBL6" i="2"/>
  <c r="OBK6" i="2"/>
  <c r="OBJ6" i="2"/>
  <c r="OBI6" i="2"/>
  <c r="OBH6" i="2"/>
  <c r="OBG6" i="2"/>
  <c r="OBF6" i="2"/>
  <c r="OBE6" i="2"/>
  <c r="OBD6" i="2"/>
  <c r="OBC6" i="2"/>
  <c r="OBB6" i="2"/>
  <c r="OBA6" i="2"/>
  <c r="OAZ6" i="2"/>
  <c r="OAY6" i="2"/>
  <c r="OAX6" i="2"/>
  <c r="OAW6" i="2"/>
  <c r="OAV6" i="2"/>
  <c r="OAU6" i="2"/>
  <c r="OAT6" i="2"/>
  <c r="OAS6" i="2"/>
  <c r="OAR6" i="2"/>
  <c r="OAQ6" i="2"/>
  <c r="OAP6" i="2"/>
  <c r="OAO6" i="2"/>
  <c r="OAN6" i="2"/>
  <c r="OAM6" i="2"/>
  <c r="OAL6" i="2"/>
  <c r="OAK6" i="2"/>
  <c r="OAJ6" i="2"/>
  <c r="OAI6" i="2"/>
  <c r="OAH6" i="2"/>
  <c r="OAG6" i="2"/>
  <c r="OAF6" i="2"/>
  <c r="OAE6" i="2"/>
  <c r="OAD6" i="2"/>
  <c r="OAC6" i="2"/>
  <c r="OAB6" i="2"/>
  <c r="OAA6" i="2"/>
  <c r="NZZ6" i="2"/>
  <c r="NZY6" i="2"/>
  <c r="NZX6" i="2"/>
  <c r="NZW6" i="2"/>
  <c r="NZV6" i="2"/>
  <c r="NZU6" i="2"/>
  <c r="NZT6" i="2"/>
  <c r="NZS6" i="2"/>
  <c r="NZR6" i="2"/>
  <c r="NZQ6" i="2"/>
  <c r="NZP6" i="2"/>
  <c r="NZO6" i="2"/>
  <c r="NZN6" i="2"/>
  <c r="NZM6" i="2"/>
  <c r="NZL6" i="2"/>
  <c r="NZK6" i="2"/>
  <c r="NZJ6" i="2"/>
  <c r="NZI6" i="2"/>
  <c r="NZH6" i="2"/>
  <c r="NZG6" i="2"/>
  <c r="NZF6" i="2"/>
  <c r="NZE6" i="2"/>
  <c r="NZD6" i="2"/>
  <c r="NZC6" i="2"/>
  <c r="NZB6" i="2"/>
  <c r="NZA6" i="2"/>
  <c r="NYZ6" i="2"/>
  <c r="NYY6" i="2"/>
  <c r="NYX6" i="2"/>
  <c r="NYW6" i="2"/>
  <c r="NYV6" i="2"/>
  <c r="NYU6" i="2"/>
  <c r="NYT6" i="2"/>
  <c r="NYS6" i="2"/>
  <c r="NYR6" i="2"/>
  <c r="NYQ6" i="2"/>
  <c r="NYP6" i="2"/>
  <c r="NYO6" i="2"/>
  <c r="NYN6" i="2"/>
  <c r="NYM6" i="2"/>
  <c r="NYL6" i="2"/>
  <c r="NYK6" i="2"/>
  <c r="NYJ6" i="2"/>
  <c r="NYI6" i="2"/>
  <c r="NYH6" i="2"/>
  <c r="NYG6" i="2"/>
  <c r="NYF6" i="2"/>
  <c r="NYE6" i="2"/>
  <c r="NYD6" i="2"/>
  <c r="NYC6" i="2"/>
  <c r="NYB6" i="2"/>
  <c r="NYA6" i="2"/>
  <c r="NXZ6" i="2"/>
  <c r="NXY6" i="2"/>
  <c r="NXX6" i="2"/>
  <c r="NXW6" i="2"/>
  <c r="NXV6" i="2"/>
  <c r="NXU6" i="2"/>
  <c r="NXT6" i="2"/>
  <c r="NXS6" i="2"/>
  <c r="NXR6" i="2"/>
  <c r="NXQ6" i="2"/>
  <c r="NXP6" i="2"/>
  <c r="NXO6" i="2"/>
  <c r="NXN6" i="2"/>
  <c r="NXM6" i="2"/>
  <c r="NXL6" i="2"/>
  <c r="NXK6" i="2"/>
  <c r="NXJ6" i="2"/>
  <c r="NXI6" i="2"/>
  <c r="NXH6" i="2"/>
  <c r="NXG6" i="2"/>
  <c r="NXF6" i="2"/>
  <c r="NXE6" i="2"/>
  <c r="NXD6" i="2"/>
  <c r="NXC6" i="2"/>
  <c r="NXB6" i="2"/>
  <c r="NXA6" i="2"/>
  <c r="NWZ6" i="2"/>
  <c r="NWY6" i="2"/>
  <c r="NWX6" i="2"/>
  <c r="NWW6" i="2"/>
  <c r="NWV6" i="2"/>
  <c r="NWU6" i="2"/>
  <c r="NWT6" i="2"/>
  <c r="NWS6" i="2"/>
  <c r="NWR6" i="2"/>
  <c r="NWQ6" i="2"/>
  <c r="NWP6" i="2"/>
  <c r="NWO6" i="2"/>
  <c r="NWN6" i="2"/>
  <c r="NWM6" i="2"/>
  <c r="NWL6" i="2"/>
  <c r="NWK6" i="2"/>
  <c r="NWJ6" i="2"/>
  <c r="NWI6" i="2"/>
  <c r="NWH6" i="2"/>
  <c r="NWG6" i="2"/>
  <c r="NWF6" i="2"/>
  <c r="NWE6" i="2"/>
  <c r="NWD6" i="2"/>
  <c r="NWC6" i="2"/>
  <c r="NWB6" i="2"/>
  <c r="NWA6" i="2"/>
  <c r="NVZ6" i="2"/>
  <c r="NVY6" i="2"/>
  <c r="NVX6" i="2"/>
  <c r="NVW6" i="2"/>
  <c r="NVV6" i="2"/>
  <c r="NVU6" i="2"/>
  <c r="NVT6" i="2"/>
  <c r="NVS6" i="2"/>
  <c r="NVR6" i="2"/>
  <c r="NVQ6" i="2"/>
  <c r="NVP6" i="2"/>
  <c r="NVO6" i="2"/>
  <c r="NVN6" i="2"/>
  <c r="NVM6" i="2"/>
  <c r="NVL6" i="2"/>
  <c r="NVK6" i="2"/>
  <c r="NVJ6" i="2"/>
  <c r="NVI6" i="2"/>
  <c r="NVH6" i="2"/>
  <c r="NVG6" i="2"/>
  <c r="NVF6" i="2"/>
  <c r="NVE6" i="2"/>
  <c r="NVD6" i="2"/>
  <c r="NVC6" i="2"/>
  <c r="NVB6" i="2"/>
  <c r="NVA6" i="2"/>
  <c r="NUZ6" i="2"/>
  <c r="NUY6" i="2"/>
  <c r="NUX6" i="2"/>
  <c r="NUW6" i="2"/>
  <c r="NUV6" i="2"/>
  <c r="NUU6" i="2"/>
  <c r="NUT6" i="2"/>
  <c r="NUS6" i="2"/>
  <c r="NUR6" i="2"/>
  <c r="NUQ6" i="2"/>
  <c r="NUP6" i="2"/>
  <c r="NUO6" i="2"/>
  <c r="NUN6" i="2"/>
  <c r="NUM6" i="2"/>
  <c r="NUL6" i="2"/>
  <c r="NUK6" i="2"/>
  <c r="NUJ6" i="2"/>
  <c r="NUI6" i="2"/>
  <c r="NUH6" i="2"/>
  <c r="NUG6" i="2"/>
  <c r="NUF6" i="2"/>
  <c r="NUE6" i="2"/>
  <c r="NUD6" i="2"/>
  <c r="NUC6" i="2"/>
  <c r="NUB6" i="2"/>
  <c r="NUA6" i="2"/>
  <c r="NTZ6" i="2"/>
  <c r="NTY6" i="2"/>
  <c r="NTX6" i="2"/>
  <c r="NTW6" i="2"/>
  <c r="NTV6" i="2"/>
  <c r="NTU6" i="2"/>
  <c r="NTT6" i="2"/>
  <c r="NTS6" i="2"/>
  <c r="NTR6" i="2"/>
  <c r="NTQ6" i="2"/>
  <c r="NTP6" i="2"/>
  <c r="NTO6" i="2"/>
  <c r="NTN6" i="2"/>
  <c r="NTM6" i="2"/>
  <c r="NTL6" i="2"/>
  <c r="NTK6" i="2"/>
  <c r="NTJ6" i="2"/>
  <c r="NTI6" i="2"/>
  <c r="NTH6" i="2"/>
  <c r="NTG6" i="2"/>
  <c r="NTF6" i="2"/>
  <c r="NTE6" i="2"/>
  <c r="NTD6" i="2"/>
  <c r="NTC6" i="2"/>
  <c r="NTB6" i="2"/>
  <c r="NTA6" i="2"/>
  <c r="NSZ6" i="2"/>
  <c r="NSY6" i="2"/>
  <c r="NSX6" i="2"/>
  <c r="NSW6" i="2"/>
  <c r="NSV6" i="2"/>
  <c r="NSU6" i="2"/>
  <c r="NST6" i="2"/>
  <c r="NSS6" i="2"/>
  <c r="NSR6" i="2"/>
  <c r="NSQ6" i="2"/>
  <c r="NSP6" i="2"/>
  <c r="NSO6" i="2"/>
  <c r="NSN6" i="2"/>
  <c r="NSM6" i="2"/>
  <c r="NSL6" i="2"/>
  <c r="NSK6" i="2"/>
  <c r="NSJ6" i="2"/>
  <c r="NSI6" i="2"/>
  <c r="NSH6" i="2"/>
  <c r="NSG6" i="2"/>
  <c r="NSF6" i="2"/>
  <c r="NSE6" i="2"/>
  <c r="NSD6" i="2"/>
  <c r="NSC6" i="2"/>
  <c r="NSB6" i="2"/>
  <c r="NSA6" i="2"/>
  <c r="NRZ6" i="2"/>
  <c r="NRY6" i="2"/>
  <c r="NRX6" i="2"/>
  <c r="NRW6" i="2"/>
  <c r="NRV6" i="2"/>
  <c r="NRU6" i="2"/>
  <c r="NRT6" i="2"/>
  <c r="NRS6" i="2"/>
  <c r="NRR6" i="2"/>
  <c r="NRQ6" i="2"/>
  <c r="NRP6" i="2"/>
  <c r="NRO6" i="2"/>
  <c r="NRN6" i="2"/>
  <c r="NRM6" i="2"/>
  <c r="NRL6" i="2"/>
  <c r="NRK6" i="2"/>
  <c r="NRJ6" i="2"/>
  <c r="NRI6" i="2"/>
  <c r="NRH6" i="2"/>
  <c r="NRG6" i="2"/>
  <c r="NRF6" i="2"/>
  <c r="NRE6" i="2"/>
  <c r="NRD6" i="2"/>
  <c r="NRC6" i="2"/>
  <c r="NRB6" i="2"/>
  <c r="NRA6" i="2"/>
  <c r="NQZ6" i="2"/>
  <c r="NQY6" i="2"/>
  <c r="NQX6" i="2"/>
  <c r="NQW6" i="2"/>
  <c r="NQV6" i="2"/>
  <c r="NQU6" i="2"/>
  <c r="NQT6" i="2"/>
  <c r="NQS6" i="2"/>
  <c r="NQR6" i="2"/>
  <c r="NQQ6" i="2"/>
  <c r="NQP6" i="2"/>
  <c r="NQO6" i="2"/>
  <c r="NQN6" i="2"/>
  <c r="NQM6" i="2"/>
  <c r="NQL6" i="2"/>
  <c r="NQK6" i="2"/>
  <c r="NQJ6" i="2"/>
  <c r="NQI6" i="2"/>
  <c r="NQH6" i="2"/>
  <c r="NQG6" i="2"/>
  <c r="NQF6" i="2"/>
  <c r="NQE6" i="2"/>
  <c r="NQD6" i="2"/>
  <c r="NQC6" i="2"/>
  <c r="NQB6" i="2"/>
  <c r="NQA6" i="2"/>
  <c r="NPZ6" i="2"/>
  <c r="NPY6" i="2"/>
  <c r="NPX6" i="2"/>
  <c r="NPW6" i="2"/>
  <c r="NPV6" i="2"/>
  <c r="NPU6" i="2"/>
  <c r="NPT6" i="2"/>
  <c r="NPS6" i="2"/>
  <c r="NPR6" i="2"/>
  <c r="NPQ6" i="2"/>
  <c r="NPP6" i="2"/>
  <c r="NPO6" i="2"/>
  <c r="NPN6" i="2"/>
  <c r="NPM6" i="2"/>
  <c r="NPL6" i="2"/>
  <c r="NPK6" i="2"/>
  <c r="NPJ6" i="2"/>
  <c r="NPI6" i="2"/>
  <c r="NPH6" i="2"/>
  <c r="NPG6" i="2"/>
  <c r="NPF6" i="2"/>
  <c r="NPE6" i="2"/>
  <c r="NPD6" i="2"/>
  <c r="NPC6" i="2"/>
  <c r="NPB6" i="2"/>
  <c r="NPA6" i="2"/>
  <c r="NOZ6" i="2"/>
  <c r="NOY6" i="2"/>
  <c r="NOX6" i="2"/>
  <c r="NOW6" i="2"/>
  <c r="NOV6" i="2"/>
  <c r="NOU6" i="2"/>
  <c r="NOT6" i="2"/>
  <c r="NOS6" i="2"/>
  <c r="NOR6" i="2"/>
  <c r="NOQ6" i="2"/>
  <c r="NOP6" i="2"/>
  <c r="NOO6" i="2"/>
  <c r="NON6" i="2"/>
  <c r="NOM6" i="2"/>
  <c r="NOL6" i="2"/>
  <c r="NOK6" i="2"/>
  <c r="NOJ6" i="2"/>
  <c r="NOI6" i="2"/>
  <c r="NOH6" i="2"/>
  <c r="NOG6" i="2"/>
  <c r="NOF6" i="2"/>
  <c r="NOE6" i="2"/>
  <c r="NOD6" i="2"/>
  <c r="NOC6" i="2"/>
  <c r="NOB6" i="2"/>
  <c r="NOA6" i="2"/>
  <c r="NNZ6" i="2"/>
  <c r="NNY6" i="2"/>
  <c r="NNX6" i="2"/>
  <c r="NNW6" i="2"/>
  <c r="NNV6" i="2"/>
  <c r="NNU6" i="2"/>
  <c r="NNT6" i="2"/>
  <c r="NNS6" i="2"/>
  <c r="NNR6" i="2"/>
  <c r="NNQ6" i="2"/>
  <c r="NNP6" i="2"/>
  <c r="NNO6" i="2"/>
  <c r="NNN6" i="2"/>
  <c r="NNM6" i="2"/>
  <c r="NNL6" i="2"/>
  <c r="NNK6" i="2"/>
  <c r="NNJ6" i="2"/>
  <c r="NNI6" i="2"/>
  <c r="NNH6" i="2"/>
  <c r="NNG6" i="2"/>
  <c r="NNF6" i="2"/>
  <c r="NNE6" i="2"/>
  <c r="NND6" i="2"/>
  <c r="NNC6" i="2"/>
  <c r="NNB6" i="2"/>
  <c r="NNA6" i="2"/>
  <c r="NMZ6" i="2"/>
  <c r="NMY6" i="2"/>
  <c r="NMX6" i="2"/>
  <c r="NMW6" i="2"/>
  <c r="NMV6" i="2"/>
  <c r="NMU6" i="2"/>
  <c r="NMT6" i="2"/>
  <c r="NMS6" i="2"/>
  <c r="NMR6" i="2"/>
  <c r="NMQ6" i="2"/>
  <c r="NMP6" i="2"/>
  <c r="NMO6" i="2"/>
  <c r="NMN6" i="2"/>
  <c r="NMM6" i="2"/>
  <c r="NML6" i="2"/>
  <c r="NMK6" i="2"/>
  <c r="NMJ6" i="2"/>
  <c r="NMI6" i="2"/>
  <c r="NMH6" i="2"/>
  <c r="NMG6" i="2"/>
  <c r="NMF6" i="2"/>
  <c r="NME6" i="2"/>
  <c r="NMD6" i="2"/>
  <c r="NMC6" i="2"/>
  <c r="NMB6" i="2"/>
  <c r="NMA6" i="2"/>
  <c r="NLZ6" i="2"/>
  <c r="NLY6" i="2"/>
  <c r="NLX6" i="2"/>
  <c r="NLW6" i="2"/>
  <c r="NLV6" i="2"/>
  <c r="NLU6" i="2"/>
  <c r="NLT6" i="2"/>
  <c r="NLS6" i="2"/>
  <c r="NLR6" i="2"/>
  <c r="NLQ6" i="2"/>
  <c r="NLP6" i="2"/>
  <c r="NLO6" i="2"/>
  <c r="NLN6" i="2"/>
  <c r="NLM6" i="2"/>
  <c r="NLL6" i="2"/>
  <c r="NLK6" i="2"/>
  <c r="NLJ6" i="2"/>
  <c r="NLI6" i="2"/>
  <c r="NLH6" i="2"/>
  <c r="NLG6" i="2"/>
  <c r="NLF6" i="2"/>
  <c r="NLE6" i="2"/>
  <c r="NLD6" i="2"/>
  <c r="NLC6" i="2"/>
  <c r="NLB6" i="2"/>
  <c r="NLA6" i="2"/>
  <c r="NKZ6" i="2"/>
  <c r="NKY6" i="2"/>
  <c r="NKX6" i="2"/>
  <c r="NKW6" i="2"/>
  <c r="NKV6" i="2"/>
  <c r="NKU6" i="2"/>
  <c r="NKT6" i="2"/>
  <c r="NKS6" i="2"/>
  <c r="NKR6" i="2"/>
  <c r="NKQ6" i="2"/>
  <c r="NKP6" i="2"/>
  <c r="NKO6" i="2"/>
  <c r="NKN6" i="2"/>
  <c r="NKM6" i="2"/>
  <c r="NKL6" i="2"/>
  <c r="NKK6" i="2"/>
  <c r="NKJ6" i="2"/>
  <c r="NKI6" i="2"/>
  <c r="NKH6" i="2"/>
  <c r="NKG6" i="2"/>
  <c r="NKF6" i="2"/>
  <c r="NKE6" i="2"/>
  <c r="NKD6" i="2"/>
  <c r="NKC6" i="2"/>
  <c r="NKB6" i="2"/>
  <c r="NKA6" i="2"/>
  <c r="NJZ6" i="2"/>
  <c r="NJY6" i="2"/>
  <c r="NJX6" i="2"/>
  <c r="NJW6" i="2"/>
  <c r="NJV6" i="2"/>
  <c r="NJU6" i="2"/>
  <c r="NJT6" i="2"/>
  <c r="NJS6" i="2"/>
  <c r="NJR6" i="2"/>
  <c r="NJQ6" i="2"/>
  <c r="NJP6" i="2"/>
  <c r="NJO6" i="2"/>
  <c r="NJN6" i="2"/>
  <c r="NJM6" i="2"/>
  <c r="NJL6" i="2"/>
  <c r="NJK6" i="2"/>
  <c r="NJJ6" i="2"/>
  <c r="NJI6" i="2"/>
  <c r="NJH6" i="2"/>
  <c r="NJG6" i="2"/>
  <c r="NJF6" i="2"/>
  <c r="NJE6" i="2"/>
  <c r="NJD6" i="2"/>
  <c r="NJC6" i="2"/>
  <c r="NJB6" i="2"/>
  <c r="NJA6" i="2"/>
  <c r="NIZ6" i="2"/>
  <c r="NIY6" i="2"/>
  <c r="NIX6" i="2"/>
  <c r="NIW6" i="2"/>
  <c r="NIV6" i="2"/>
  <c r="NIU6" i="2"/>
  <c r="NIT6" i="2"/>
  <c r="NIS6" i="2"/>
  <c r="NIR6" i="2"/>
  <c r="NIQ6" i="2"/>
  <c r="NIP6" i="2"/>
  <c r="NIO6" i="2"/>
  <c r="NIN6" i="2"/>
  <c r="NIM6" i="2"/>
  <c r="NIL6" i="2"/>
  <c r="NIK6" i="2"/>
  <c r="NIJ6" i="2"/>
  <c r="NII6" i="2"/>
  <c r="NIH6" i="2"/>
  <c r="NIG6" i="2"/>
  <c r="NIF6" i="2"/>
  <c r="NIE6" i="2"/>
  <c r="NID6" i="2"/>
  <c r="NIC6" i="2"/>
  <c r="NIB6" i="2"/>
  <c r="NIA6" i="2"/>
  <c r="NHZ6" i="2"/>
  <c r="NHY6" i="2"/>
  <c r="NHX6" i="2"/>
  <c r="NHW6" i="2"/>
  <c r="NHV6" i="2"/>
  <c r="NHU6" i="2"/>
  <c r="NHT6" i="2"/>
  <c r="NHS6" i="2"/>
  <c r="NHR6" i="2"/>
  <c r="NHQ6" i="2"/>
  <c r="NHP6" i="2"/>
  <c r="NHO6" i="2"/>
  <c r="NHN6" i="2"/>
  <c r="NHM6" i="2"/>
  <c r="NHL6" i="2"/>
  <c r="NHK6" i="2"/>
  <c r="NHJ6" i="2"/>
  <c r="NHI6" i="2"/>
  <c r="NHH6" i="2"/>
  <c r="NHG6" i="2"/>
  <c r="NHF6" i="2"/>
  <c r="NHE6" i="2"/>
  <c r="NHD6" i="2"/>
  <c r="NHC6" i="2"/>
  <c r="NHB6" i="2"/>
  <c r="NHA6" i="2"/>
  <c r="NGZ6" i="2"/>
  <c r="NGY6" i="2"/>
  <c r="NGX6" i="2"/>
  <c r="NGW6" i="2"/>
  <c r="NGV6" i="2"/>
  <c r="NGU6" i="2"/>
  <c r="NGT6" i="2"/>
  <c r="NGS6" i="2"/>
  <c r="NGR6" i="2"/>
  <c r="NGQ6" i="2"/>
  <c r="NGP6" i="2"/>
  <c r="NGO6" i="2"/>
  <c r="NGN6" i="2"/>
  <c r="NGM6" i="2"/>
  <c r="NGL6" i="2"/>
  <c r="NGK6" i="2"/>
  <c r="NGJ6" i="2"/>
  <c r="NGI6" i="2"/>
  <c r="NGH6" i="2"/>
  <c r="NGG6" i="2"/>
  <c r="NGF6" i="2"/>
  <c r="NGE6" i="2"/>
  <c r="NGD6" i="2"/>
  <c r="NGC6" i="2"/>
  <c r="NGB6" i="2"/>
  <c r="NGA6" i="2"/>
  <c r="NFZ6" i="2"/>
  <c r="NFY6" i="2"/>
  <c r="NFX6" i="2"/>
  <c r="NFW6" i="2"/>
  <c r="NFV6" i="2"/>
  <c r="NFU6" i="2"/>
  <c r="NFT6" i="2"/>
  <c r="NFS6" i="2"/>
  <c r="NFR6" i="2"/>
  <c r="NFQ6" i="2"/>
  <c r="NFP6" i="2"/>
  <c r="NFO6" i="2"/>
  <c r="NFN6" i="2"/>
  <c r="NFM6" i="2"/>
  <c r="NFL6" i="2"/>
  <c r="NFK6" i="2"/>
  <c r="NFJ6" i="2"/>
  <c r="NFI6" i="2"/>
  <c r="NFH6" i="2"/>
  <c r="NFG6" i="2"/>
  <c r="NFF6" i="2"/>
  <c r="NFE6" i="2"/>
  <c r="NFD6" i="2"/>
  <c r="NFC6" i="2"/>
  <c r="NFB6" i="2"/>
  <c r="NFA6" i="2"/>
  <c r="NEZ6" i="2"/>
  <c r="NEY6" i="2"/>
  <c r="NEX6" i="2"/>
  <c r="NEW6" i="2"/>
  <c r="NEV6" i="2"/>
  <c r="NEU6" i="2"/>
  <c r="NET6" i="2"/>
  <c r="NES6" i="2"/>
  <c r="NER6" i="2"/>
  <c r="NEQ6" i="2"/>
  <c r="NEP6" i="2"/>
  <c r="NEO6" i="2"/>
  <c r="NEN6" i="2"/>
  <c r="NEM6" i="2"/>
  <c r="NEL6" i="2"/>
  <c r="NEK6" i="2"/>
  <c r="NEJ6" i="2"/>
  <c r="NEI6" i="2"/>
  <c r="NEH6" i="2"/>
  <c r="NEG6" i="2"/>
  <c r="NEF6" i="2"/>
  <c r="NEE6" i="2"/>
  <c r="NED6" i="2"/>
  <c r="NEC6" i="2"/>
  <c r="NEB6" i="2"/>
  <c r="NEA6" i="2"/>
  <c r="NDZ6" i="2"/>
  <c r="NDY6" i="2"/>
  <c r="NDX6" i="2"/>
  <c r="NDW6" i="2"/>
  <c r="NDV6" i="2"/>
  <c r="NDU6" i="2"/>
  <c r="NDT6" i="2"/>
  <c r="NDS6" i="2"/>
  <c r="NDR6" i="2"/>
  <c r="NDQ6" i="2"/>
  <c r="NDP6" i="2"/>
  <c r="NDO6" i="2"/>
  <c r="NDN6" i="2"/>
  <c r="NDM6" i="2"/>
  <c r="NDL6" i="2"/>
  <c r="NDK6" i="2"/>
  <c r="NDJ6" i="2"/>
  <c r="NDI6" i="2"/>
  <c r="NDH6" i="2"/>
  <c r="NDG6" i="2"/>
  <c r="NDF6" i="2"/>
  <c r="NDE6" i="2"/>
  <c r="NDD6" i="2"/>
  <c r="NDC6" i="2"/>
  <c r="NDB6" i="2"/>
  <c r="NDA6" i="2"/>
  <c r="NCZ6" i="2"/>
  <c r="NCY6" i="2"/>
  <c r="NCX6" i="2"/>
  <c r="NCW6" i="2"/>
  <c r="NCV6" i="2"/>
  <c r="NCU6" i="2"/>
  <c r="NCT6" i="2"/>
  <c r="NCS6" i="2"/>
  <c r="NCR6" i="2"/>
  <c r="NCQ6" i="2"/>
  <c r="NCP6" i="2"/>
  <c r="NCO6" i="2"/>
  <c r="NCN6" i="2"/>
  <c r="NCM6" i="2"/>
  <c r="NCL6" i="2"/>
  <c r="NCK6" i="2"/>
  <c r="NCJ6" i="2"/>
  <c r="NCI6" i="2"/>
  <c r="NCH6" i="2"/>
  <c r="NCG6" i="2"/>
  <c r="NCF6" i="2"/>
  <c r="NCE6" i="2"/>
  <c r="NCD6" i="2"/>
  <c r="NCC6" i="2"/>
  <c r="NCB6" i="2"/>
  <c r="NCA6" i="2"/>
  <c r="NBZ6" i="2"/>
  <c r="NBY6" i="2"/>
  <c r="NBX6" i="2"/>
  <c r="NBW6" i="2"/>
  <c r="NBV6" i="2"/>
  <c r="NBU6" i="2"/>
  <c r="NBT6" i="2"/>
  <c r="NBS6" i="2"/>
  <c r="NBR6" i="2"/>
  <c r="NBQ6" i="2"/>
  <c r="NBP6" i="2"/>
  <c r="NBO6" i="2"/>
  <c r="NBN6" i="2"/>
  <c r="NBM6" i="2"/>
  <c r="NBL6" i="2"/>
  <c r="NBK6" i="2"/>
  <c r="NBJ6" i="2"/>
  <c r="NBI6" i="2"/>
  <c r="NBH6" i="2"/>
  <c r="NBG6" i="2"/>
  <c r="NBF6" i="2"/>
  <c r="NBE6" i="2"/>
  <c r="NBD6" i="2"/>
  <c r="NBC6" i="2"/>
  <c r="NBB6" i="2"/>
  <c r="NBA6" i="2"/>
  <c r="NAZ6" i="2"/>
  <c r="NAY6" i="2"/>
  <c r="NAX6" i="2"/>
  <c r="NAW6" i="2"/>
  <c r="NAV6" i="2"/>
  <c r="NAU6" i="2"/>
  <c r="NAT6" i="2"/>
  <c r="NAS6" i="2"/>
  <c r="NAR6" i="2"/>
  <c r="NAQ6" i="2"/>
  <c r="NAP6" i="2"/>
  <c r="NAO6" i="2"/>
  <c r="NAN6" i="2"/>
  <c r="NAM6" i="2"/>
  <c r="NAL6" i="2"/>
  <c r="NAK6" i="2"/>
  <c r="NAJ6" i="2"/>
  <c r="NAI6" i="2"/>
  <c r="NAH6" i="2"/>
  <c r="NAG6" i="2"/>
  <c r="NAF6" i="2"/>
  <c r="NAE6" i="2"/>
  <c r="NAD6" i="2"/>
  <c r="NAC6" i="2"/>
  <c r="NAB6" i="2"/>
  <c r="NAA6" i="2"/>
  <c r="MZZ6" i="2"/>
  <c r="MZY6" i="2"/>
  <c r="MZX6" i="2"/>
  <c r="MZW6" i="2"/>
  <c r="MZV6" i="2"/>
  <c r="MZU6" i="2"/>
  <c r="MZT6" i="2"/>
  <c r="MZS6" i="2"/>
  <c r="MZR6" i="2"/>
  <c r="MZQ6" i="2"/>
  <c r="MZP6" i="2"/>
  <c r="MZO6" i="2"/>
  <c r="MZN6" i="2"/>
  <c r="MZM6" i="2"/>
  <c r="MZL6" i="2"/>
  <c r="MZK6" i="2"/>
  <c r="MZJ6" i="2"/>
  <c r="MZI6" i="2"/>
  <c r="MZH6" i="2"/>
  <c r="MZG6" i="2"/>
  <c r="MZF6" i="2"/>
  <c r="MZE6" i="2"/>
  <c r="MZD6" i="2"/>
  <c r="MZC6" i="2"/>
  <c r="MZB6" i="2"/>
  <c r="MZA6" i="2"/>
  <c r="MYZ6" i="2"/>
  <c r="MYY6" i="2"/>
  <c r="MYX6" i="2"/>
  <c r="MYW6" i="2"/>
  <c r="MYV6" i="2"/>
  <c r="MYU6" i="2"/>
  <c r="MYT6" i="2"/>
  <c r="MYS6" i="2"/>
  <c r="MYR6" i="2"/>
  <c r="MYQ6" i="2"/>
  <c r="MYP6" i="2"/>
  <c r="MYO6" i="2"/>
  <c r="MYN6" i="2"/>
  <c r="MYM6" i="2"/>
  <c r="MYL6" i="2"/>
  <c r="MYK6" i="2"/>
  <c r="MYJ6" i="2"/>
  <c r="MYI6" i="2"/>
  <c r="MYH6" i="2"/>
  <c r="MYG6" i="2"/>
  <c r="MYF6" i="2"/>
  <c r="MYE6" i="2"/>
  <c r="MYD6" i="2"/>
  <c r="MYC6" i="2"/>
  <c r="MYB6" i="2"/>
  <c r="MYA6" i="2"/>
  <c r="MXZ6" i="2"/>
  <c r="MXY6" i="2"/>
  <c r="MXX6" i="2"/>
  <c r="MXW6" i="2"/>
  <c r="MXV6" i="2"/>
  <c r="MXU6" i="2"/>
  <c r="MXT6" i="2"/>
  <c r="MXS6" i="2"/>
  <c r="MXR6" i="2"/>
  <c r="MXQ6" i="2"/>
  <c r="MXP6" i="2"/>
  <c r="MXO6" i="2"/>
  <c r="MXN6" i="2"/>
  <c r="MXM6" i="2"/>
  <c r="MXL6" i="2"/>
  <c r="MXK6" i="2"/>
  <c r="MXJ6" i="2"/>
  <c r="MXI6" i="2"/>
  <c r="MXH6" i="2"/>
  <c r="MXG6" i="2"/>
  <c r="MXF6" i="2"/>
  <c r="MXE6" i="2"/>
  <c r="MXD6" i="2"/>
  <c r="MXC6" i="2"/>
  <c r="MXB6" i="2"/>
  <c r="MXA6" i="2"/>
  <c r="MWZ6" i="2"/>
  <c r="MWY6" i="2"/>
  <c r="MWX6" i="2"/>
  <c r="MWW6" i="2"/>
  <c r="MWV6" i="2"/>
  <c r="MWU6" i="2"/>
  <c r="MWT6" i="2"/>
  <c r="MWS6" i="2"/>
  <c r="MWR6" i="2"/>
  <c r="MWQ6" i="2"/>
  <c r="MWP6" i="2"/>
  <c r="MWO6" i="2"/>
  <c r="MWN6" i="2"/>
  <c r="MWM6" i="2"/>
  <c r="MWL6" i="2"/>
  <c r="MWK6" i="2"/>
  <c r="MWJ6" i="2"/>
  <c r="MWI6" i="2"/>
  <c r="MWH6" i="2"/>
  <c r="MWG6" i="2"/>
  <c r="MWF6" i="2"/>
  <c r="MWE6" i="2"/>
  <c r="MWD6" i="2"/>
  <c r="MWC6" i="2"/>
  <c r="MWB6" i="2"/>
  <c r="MWA6" i="2"/>
  <c r="MVZ6" i="2"/>
  <c r="MVY6" i="2"/>
  <c r="MVX6" i="2"/>
  <c r="MVW6" i="2"/>
  <c r="MVV6" i="2"/>
  <c r="MVU6" i="2"/>
  <c r="MVT6" i="2"/>
  <c r="MVS6" i="2"/>
  <c r="MVR6" i="2"/>
  <c r="MVQ6" i="2"/>
  <c r="MVP6" i="2"/>
  <c r="MVO6" i="2"/>
  <c r="MVN6" i="2"/>
  <c r="MVM6" i="2"/>
  <c r="MVL6" i="2"/>
  <c r="MVK6" i="2"/>
  <c r="MVJ6" i="2"/>
  <c r="MVI6" i="2"/>
  <c r="MVH6" i="2"/>
  <c r="MVG6" i="2"/>
  <c r="MVF6" i="2"/>
  <c r="MVE6" i="2"/>
  <c r="MVD6" i="2"/>
  <c r="MVC6" i="2"/>
  <c r="MVB6" i="2"/>
  <c r="MVA6" i="2"/>
  <c r="MUZ6" i="2"/>
  <c r="MUY6" i="2"/>
  <c r="MUX6" i="2"/>
  <c r="MUW6" i="2"/>
  <c r="MUV6" i="2"/>
  <c r="MUU6" i="2"/>
  <c r="MUT6" i="2"/>
  <c r="MUS6" i="2"/>
  <c r="MUR6" i="2"/>
  <c r="MUQ6" i="2"/>
  <c r="MUP6" i="2"/>
  <c r="MUO6" i="2"/>
  <c r="MUN6" i="2"/>
  <c r="MUM6" i="2"/>
  <c r="MUL6" i="2"/>
  <c r="MUK6" i="2"/>
  <c r="MUJ6" i="2"/>
  <c r="MUI6" i="2"/>
  <c r="MUH6" i="2"/>
  <c r="MUG6" i="2"/>
  <c r="MUF6" i="2"/>
  <c r="MUE6" i="2"/>
  <c r="MUD6" i="2"/>
  <c r="MUC6" i="2"/>
  <c r="MUB6" i="2"/>
  <c r="MUA6" i="2"/>
  <c r="MTZ6" i="2"/>
  <c r="MTY6" i="2"/>
  <c r="MTX6" i="2"/>
  <c r="MTW6" i="2"/>
  <c r="MTV6" i="2"/>
  <c r="MTU6" i="2"/>
  <c r="MTT6" i="2"/>
  <c r="MTS6" i="2"/>
  <c r="MTR6" i="2"/>
  <c r="MTQ6" i="2"/>
  <c r="MTP6" i="2"/>
  <c r="MTO6" i="2"/>
  <c r="MTN6" i="2"/>
  <c r="MTM6" i="2"/>
  <c r="MTL6" i="2"/>
  <c r="MTK6" i="2"/>
  <c r="MTJ6" i="2"/>
  <c r="MTI6" i="2"/>
  <c r="MTH6" i="2"/>
  <c r="MTG6" i="2"/>
  <c r="MTF6" i="2"/>
  <c r="MTE6" i="2"/>
  <c r="MTD6" i="2"/>
  <c r="MTC6" i="2"/>
  <c r="MTB6" i="2"/>
  <c r="MTA6" i="2"/>
  <c r="MSZ6" i="2"/>
  <c r="MSY6" i="2"/>
  <c r="MSX6" i="2"/>
  <c r="MSW6" i="2"/>
  <c r="MSV6" i="2"/>
  <c r="MSU6" i="2"/>
  <c r="MST6" i="2"/>
  <c r="MSS6" i="2"/>
  <c r="MSR6" i="2"/>
  <c r="MSQ6" i="2"/>
  <c r="MSP6" i="2"/>
  <c r="MSO6" i="2"/>
  <c r="MSN6" i="2"/>
  <c r="MSM6" i="2"/>
  <c r="MSL6" i="2"/>
  <c r="MSK6" i="2"/>
  <c r="MSJ6" i="2"/>
  <c r="MSI6" i="2"/>
  <c r="MSH6" i="2"/>
  <c r="MSG6" i="2"/>
  <c r="MSF6" i="2"/>
  <c r="MSE6" i="2"/>
  <c r="MSD6" i="2"/>
  <c r="MSC6" i="2"/>
  <c r="MSB6" i="2"/>
  <c r="MSA6" i="2"/>
  <c r="MRZ6" i="2"/>
  <c r="MRY6" i="2"/>
  <c r="MRX6" i="2"/>
  <c r="MRW6" i="2"/>
  <c r="MRV6" i="2"/>
  <c r="MRU6" i="2"/>
  <c r="MRT6" i="2"/>
  <c r="MRS6" i="2"/>
  <c r="MRR6" i="2"/>
  <c r="MRQ6" i="2"/>
  <c r="MRP6" i="2"/>
  <c r="MRO6" i="2"/>
  <c r="MRN6" i="2"/>
  <c r="MRM6" i="2"/>
  <c r="MRL6" i="2"/>
  <c r="MRK6" i="2"/>
  <c r="MRJ6" i="2"/>
  <c r="MRI6" i="2"/>
  <c r="MRH6" i="2"/>
  <c r="MRG6" i="2"/>
  <c r="MRF6" i="2"/>
  <c r="MRE6" i="2"/>
  <c r="MRD6" i="2"/>
  <c r="MRC6" i="2"/>
  <c r="MRB6" i="2"/>
  <c r="MRA6" i="2"/>
  <c r="MQZ6" i="2"/>
  <c r="MQY6" i="2"/>
  <c r="MQX6" i="2"/>
  <c r="MQW6" i="2"/>
  <c r="MQV6" i="2"/>
  <c r="MQU6" i="2"/>
  <c r="MQT6" i="2"/>
  <c r="MQS6" i="2"/>
  <c r="MQR6" i="2"/>
  <c r="MQQ6" i="2"/>
  <c r="MQP6" i="2"/>
  <c r="MQO6" i="2"/>
  <c r="MQN6" i="2"/>
  <c r="MQM6" i="2"/>
  <c r="MQL6" i="2"/>
  <c r="MQK6" i="2"/>
  <c r="MQJ6" i="2"/>
  <c r="MQI6" i="2"/>
  <c r="MQH6" i="2"/>
  <c r="MQG6" i="2"/>
  <c r="MQF6" i="2"/>
  <c r="MQE6" i="2"/>
  <c r="MQD6" i="2"/>
  <c r="MQC6" i="2"/>
  <c r="MQB6" i="2"/>
  <c r="MQA6" i="2"/>
  <c r="MPZ6" i="2"/>
  <c r="MPY6" i="2"/>
  <c r="MPX6" i="2"/>
  <c r="MPW6" i="2"/>
  <c r="MPV6" i="2"/>
  <c r="MPU6" i="2"/>
  <c r="MPT6" i="2"/>
  <c r="MPS6" i="2"/>
  <c r="MPR6" i="2"/>
  <c r="MPQ6" i="2"/>
  <c r="MPP6" i="2"/>
  <c r="MPO6" i="2"/>
  <c r="MPN6" i="2"/>
  <c r="MPM6" i="2"/>
  <c r="MPL6" i="2"/>
  <c r="MPK6" i="2"/>
  <c r="MPJ6" i="2"/>
  <c r="MPI6" i="2"/>
  <c r="MPH6" i="2"/>
  <c r="MPG6" i="2"/>
  <c r="MPF6" i="2"/>
  <c r="MPE6" i="2"/>
  <c r="MPD6" i="2"/>
  <c r="MPC6" i="2"/>
  <c r="MPB6" i="2"/>
  <c r="MPA6" i="2"/>
  <c r="MOZ6" i="2"/>
  <c r="MOY6" i="2"/>
  <c r="MOX6" i="2"/>
  <c r="MOW6" i="2"/>
  <c r="MOV6" i="2"/>
  <c r="MOU6" i="2"/>
  <c r="MOT6" i="2"/>
  <c r="MOS6" i="2"/>
  <c r="MOR6" i="2"/>
  <c r="MOQ6" i="2"/>
  <c r="MOP6" i="2"/>
  <c r="MOO6" i="2"/>
  <c r="MON6" i="2"/>
  <c r="MOM6" i="2"/>
  <c r="MOL6" i="2"/>
  <c r="MOK6" i="2"/>
  <c r="MOJ6" i="2"/>
  <c r="MOI6" i="2"/>
  <c r="MOH6" i="2"/>
  <c r="MOG6" i="2"/>
  <c r="MOF6" i="2"/>
  <c r="MOE6" i="2"/>
  <c r="MOD6" i="2"/>
  <c r="MOC6" i="2"/>
  <c r="MOB6" i="2"/>
  <c r="MOA6" i="2"/>
  <c r="MNZ6" i="2"/>
  <c r="MNY6" i="2"/>
  <c r="MNX6" i="2"/>
  <c r="MNW6" i="2"/>
  <c r="MNV6" i="2"/>
  <c r="MNU6" i="2"/>
  <c r="MNT6" i="2"/>
  <c r="MNS6" i="2"/>
  <c r="MNR6" i="2"/>
  <c r="MNQ6" i="2"/>
  <c r="MNP6" i="2"/>
  <c r="MNO6" i="2"/>
  <c r="MNN6" i="2"/>
  <c r="MNM6" i="2"/>
  <c r="MNL6" i="2"/>
  <c r="MNK6" i="2"/>
  <c r="MNJ6" i="2"/>
  <c r="MNI6" i="2"/>
  <c r="MNH6" i="2"/>
  <c r="MNG6" i="2"/>
  <c r="MNF6" i="2"/>
  <c r="MNE6" i="2"/>
  <c r="MND6" i="2"/>
  <c r="MNC6" i="2"/>
  <c r="MNB6" i="2"/>
  <c r="MNA6" i="2"/>
  <c r="MMZ6" i="2"/>
  <c r="MMY6" i="2"/>
  <c r="MMX6" i="2"/>
  <c r="MMW6" i="2"/>
  <c r="MMV6" i="2"/>
  <c r="MMU6" i="2"/>
  <c r="MMT6" i="2"/>
  <c r="MMS6" i="2"/>
  <c r="MMR6" i="2"/>
  <c r="MMQ6" i="2"/>
  <c r="MMP6" i="2"/>
  <c r="MMO6" i="2"/>
  <c r="MMN6" i="2"/>
  <c r="MMM6" i="2"/>
  <c r="MML6" i="2"/>
  <c r="MMK6" i="2"/>
  <c r="MMJ6" i="2"/>
  <c r="MMI6" i="2"/>
  <c r="MMH6" i="2"/>
  <c r="MMG6" i="2"/>
  <c r="MMF6" i="2"/>
  <c r="MME6" i="2"/>
  <c r="MMD6" i="2"/>
  <c r="MMC6" i="2"/>
  <c r="MMB6" i="2"/>
  <c r="MMA6" i="2"/>
  <c r="MLZ6" i="2"/>
  <c r="MLY6" i="2"/>
  <c r="MLX6" i="2"/>
  <c r="MLW6" i="2"/>
  <c r="MLV6" i="2"/>
  <c r="MLU6" i="2"/>
  <c r="MLT6" i="2"/>
  <c r="MLS6" i="2"/>
  <c r="MLR6" i="2"/>
  <c r="MLQ6" i="2"/>
  <c r="MLP6" i="2"/>
  <c r="MLO6" i="2"/>
  <c r="MLN6" i="2"/>
  <c r="MLM6" i="2"/>
  <c r="MLL6" i="2"/>
  <c r="MLK6" i="2"/>
  <c r="MLJ6" i="2"/>
  <c r="MLI6" i="2"/>
  <c r="MLH6" i="2"/>
  <c r="MLG6" i="2"/>
  <c r="MLF6" i="2"/>
  <c r="MLE6" i="2"/>
  <c r="MLD6" i="2"/>
  <c r="MLC6" i="2"/>
  <c r="MLB6" i="2"/>
  <c r="MLA6" i="2"/>
  <c r="MKZ6" i="2"/>
  <c r="MKY6" i="2"/>
  <c r="MKX6" i="2"/>
  <c r="MKW6" i="2"/>
  <c r="MKV6" i="2"/>
  <c r="MKU6" i="2"/>
  <c r="MKT6" i="2"/>
  <c r="MKS6" i="2"/>
  <c r="MKR6" i="2"/>
  <c r="MKQ6" i="2"/>
  <c r="MKP6" i="2"/>
  <c r="MKO6" i="2"/>
  <c r="MKN6" i="2"/>
  <c r="MKM6" i="2"/>
  <c r="MKL6" i="2"/>
  <c r="MKK6" i="2"/>
  <c r="MKJ6" i="2"/>
  <c r="MKI6" i="2"/>
  <c r="MKH6" i="2"/>
  <c r="MKG6" i="2"/>
  <c r="MKF6" i="2"/>
  <c r="MKE6" i="2"/>
  <c r="MKD6" i="2"/>
  <c r="MKC6" i="2"/>
  <c r="MKB6" i="2"/>
  <c r="MKA6" i="2"/>
  <c r="MJZ6" i="2"/>
  <c r="MJY6" i="2"/>
  <c r="MJX6" i="2"/>
  <c r="MJW6" i="2"/>
  <c r="MJV6" i="2"/>
  <c r="MJU6" i="2"/>
  <c r="MJT6" i="2"/>
  <c r="MJS6" i="2"/>
  <c r="MJR6" i="2"/>
  <c r="MJQ6" i="2"/>
  <c r="MJP6" i="2"/>
  <c r="MJO6" i="2"/>
  <c r="MJN6" i="2"/>
  <c r="MJM6" i="2"/>
  <c r="MJL6" i="2"/>
  <c r="MJK6" i="2"/>
  <c r="MJJ6" i="2"/>
  <c r="MJI6" i="2"/>
  <c r="MJH6" i="2"/>
  <c r="MJG6" i="2"/>
  <c r="MJF6" i="2"/>
  <c r="MJE6" i="2"/>
  <c r="MJD6" i="2"/>
  <c r="MJC6" i="2"/>
  <c r="MJB6" i="2"/>
  <c r="MJA6" i="2"/>
  <c r="MIZ6" i="2"/>
  <c r="MIY6" i="2"/>
  <c r="MIX6" i="2"/>
  <c r="MIW6" i="2"/>
  <c r="MIV6" i="2"/>
  <c r="MIU6" i="2"/>
  <c r="MIT6" i="2"/>
  <c r="MIS6" i="2"/>
  <c r="MIR6" i="2"/>
  <c r="MIQ6" i="2"/>
  <c r="MIP6" i="2"/>
  <c r="MIO6" i="2"/>
  <c r="MIN6" i="2"/>
  <c r="MIM6" i="2"/>
  <c r="MIL6" i="2"/>
  <c r="MIK6" i="2"/>
  <c r="MIJ6" i="2"/>
  <c r="MII6" i="2"/>
  <c r="MIH6" i="2"/>
  <c r="MIG6" i="2"/>
  <c r="MIF6" i="2"/>
  <c r="MIE6" i="2"/>
  <c r="MID6" i="2"/>
  <c r="MIC6" i="2"/>
  <c r="MIB6" i="2"/>
  <c r="MIA6" i="2"/>
  <c r="MHZ6" i="2"/>
  <c r="MHY6" i="2"/>
  <c r="MHX6" i="2"/>
  <c r="MHW6" i="2"/>
  <c r="MHV6" i="2"/>
  <c r="MHU6" i="2"/>
  <c r="MHT6" i="2"/>
  <c r="MHS6" i="2"/>
  <c r="MHR6" i="2"/>
  <c r="MHQ6" i="2"/>
  <c r="MHP6" i="2"/>
  <c r="MHO6" i="2"/>
  <c r="MHN6" i="2"/>
  <c r="MHM6" i="2"/>
  <c r="MHL6" i="2"/>
  <c r="MHK6" i="2"/>
  <c r="MHJ6" i="2"/>
  <c r="MHI6" i="2"/>
  <c r="MHH6" i="2"/>
  <c r="MHG6" i="2"/>
  <c r="MHF6" i="2"/>
  <c r="MHE6" i="2"/>
  <c r="MHD6" i="2"/>
  <c r="MHC6" i="2"/>
  <c r="MHB6" i="2"/>
  <c r="MHA6" i="2"/>
  <c r="MGZ6" i="2"/>
  <c r="MGY6" i="2"/>
  <c r="MGX6" i="2"/>
  <c r="MGW6" i="2"/>
  <c r="MGV6" i="2"/>
  <c r="MGU6" i="2"/>
  <c r="MGT6" i="2"/>
  <c r="MGS6" i="2"/>
  <c r="MGR6" i="2"/>
  <c r="MGQ6" i="2"/>
  <c r="MGP6" i="2"/>
  <c r="MGO6" i="2"/>
  <c r="MGN6" i="2"/>
  <c r="MGM6" i="2"/>
  <c r="MGL6" i="2"/>
  <c r="MGK6" i="2"/>
  <c r="MGJ6" i="2"/>
  <c r="MGI6" i="2"/>
  <c r="MGH6" i="2"/>
  <c r="MGG6" i="2"/>
  <c r="MGF6" i="2"/>
  <c r="MGE6" i="2"/>
  <c r="MGD6" i="2"/>
  <c r="MGC6" i="2"/>
  <c r="MGB6" i="2"/>
  <c r="MGA6" i="2"/>
  <c r="MFZ6" i="2"/>
  <c r="MFY6" i="2"/>
  <c r="MFX6" i="2"/>
  <c r="MFW6" i="2"/>
  <c r="MFV6" i="2"/>
  <c r="MFU6" i="2"/>
  <c r="MFT6" i="2"/>
  <c r="MFS6" i="2"/>
  <c r="MFR6" i="2"/>
  <c r="MFQ6" i="2"/>
  <c r="MFP6" i="2"/>
  <c r="MFO6" i="2"/>
  <c r="MFN6" i="2"/>
  <c r="MFM6" i="2"/>
  <c r="MFL6" i="2"/>
  <c r="MFK6" i="2"/>
  <c r="MFJ6" i="2"/>
  <c r="MFI6" i="2"/>
  <c r="MFH6" i="2"/>
  <c r="MFG6" i="2"/>
  <c r="MFF6" i="2"/>
  <c r="MFE6" i="2"/>
  <c r="MFD6" i="2"/>
  <c r="MFC6" i="2"/>
  <c r="MFB6" i="2"/>
  <c r="MFA6" i="2"/>
  <c r="MEZ6" i="2"/>
  <c r="MEY6" i="2"/>
  <c r="MEX6" i="2"/>
  <c r="MEW6" i="2"/>
  <c r="MEV6" i="2"/>
  <c r="MEU6" i="2"/>
  <c r="MET6" i="2"/>
  <c r="MES6" i="2"/>
  <c r="MER6" i="2"/>
  <c r="MEQ6" i="2"/>
  <c r="MEP6" i="2"/>
  <c r="MEO6" i="2"/>
  <c r="MEN6" i="2"/>
  <c r="MEM6" i="2"/>
  <c r="MEL6" i="2"/>
  <c r="MEK6" i="2"/>
  <c r="MEJ6" i="2"/>
  <c r="MEI6" i="2"/>
  <c r="MEH6" i="2"/>
  <c r="MEG6" i="2"/>
  <c r="MEF6" i="2"/>
  <c r="MEE6" i="2"/>
  <c r="MED6" i="2"/>
  <c r="MEC6" i="2"/>
  <c r="MEB6" i="2"/>
  <c r="MEA6" i="2"/>
  <c r="MDZ6" i="2"/>
  <c r="MDY6" i="2"/>
  <c r="MDX6" i="2"/>
  <c r="MDW6" i="2"/>
  <c r="MDV6" i="2"/>
  <c r="MDU6" i="2"/>
  <c r="MDT6" i="2"/>
  <c r="MDS6" i="2"/>
  <c r="MDR6" i="2"/>
  <c r="MDQ6" i="2"/>
  <c r="MDP6" i="2"/>
  <c r="MDO6" i="2"/>
  <c r="MDN6" i="2"/>
  <c r="MDM6" i="2"/>
  <c r="MDL6" i="2"/>
  <c r="MDK6" i="2"/>
  <c r="MDJ6" i="2"/>
  <c r="MDI6" i="2"/>
  <c r="MDH6" i="2"/>
  <c r="MDG6" i="2"/>
  <c r="MDF6" i="2"/>
  <c r="MDE6" i="2"/>
  <c r="MDD6" i="2"/>
  <c r="MDC6" i="2"/>
  <c r="MDB6" i="2"/>
  <c r="MDA6" i="2"/>
  <c r="MCZ6" i="2"/>
  <c r="MCY6" i="2"/>
  <c r="MCX6" i="2"/>
  <c r="MCW6" i="2"/>
  <c r="MCV6" i="2"/>
  <c r="MCU6" i="2"/>
  <c r="MCT6" i="2"/>
  <c r="MCS6" i="2"/>
  <c r="MCR6" i="2"/>
  <c r="MCQ6" i="2"/>
  <c r="MCP6" i="2"/>
  <c r="MCO6" i="2"/>
  <c r="MCN6" i="2"/>
  <c r="MCM6" i="2"/>
  <c r="MCL6" i="2"/>
  <c r="MCK6" i="2"/>
  <c r="MCJ6" i="2"/>
  <c r="MCI6" i="2"/>
  <c r="MCH6" i="2"/>
  <c r="MCG6" i="2"/>
  <c r="MCF6" i="2"/>
  <c r="MCE6" i="2"/>
  <c r="MCD6" i="2"/>
  <c r="MCC6" i="2"/>
  <c r="MCB6" i="2"/>
  <c r="MCA6" i="2"/>
  <c r="MBZ6" i="2"/>
  <c r="MBY6" i="2"/>
  <c r="MBX6" i="2"/>
  <c r="MBW6" i="2"/>
  <c r="MBV6" i="2"/>
  <c r="MBU6" i="2"/>
  <c r="MBT6" i="2"/>
  <c r="MBS6" i="2"/>
  <c r="MBR6" i="2"/>
  <c r="MBQ6" i="2"/>
  <c r="MBP6" i="2"/>
  <c r="MBO6" i="2"/>
  <c r="MBN6" i="2"/>
  <c r="MBM6" i="2"/>
  <c r="MBL6" i="2"/>
  <c r="MBK6" i="2"/>
  <c r="MBJ6" i="2"/>
  <c r="MBI6" i="2"/>
  <c r="MBH6" i="2"/>
  <c r="MBG6" i="2"/>
  <c r="MBF6" i="2"/>
  <c r="MBE6" i="2"/>
  <c r="MBD6" i="2"/>
  <c r="MBC6" i="2"/>
  <c r="MBB6" i="2"/>
  <c r="MBA6" i="2"/>
  <c r="MAZ6" i="2"/>
  <c r="MAY6" i="2"/>
  <c r="MAX6" i="2"/>
  <c r="MAW6" i="2"/>
  <c r="MAV6" i="2"/>
  <c r="MAU6" i="2"/>
  <c r="MAT6" i="2"/>
  <c r="MAS6" i="2"/>
  <c r="MAR6" i="2"/>
  <c r="MAQ6" i="2"/>
  <c r="MAP6" i="2"/>
  <c r="MAO6" i="2"/>
  <c r="MAN6" i="2"/>
  <c r="MAM6" i="2"/>
  <c r="MAL6" i="2"/>
  <c r="MAK6" i="2"/>
  <c r="MAJ6" i="2"/>
  <c r="MAI6" i="2"/>
  <c r="MAH6" i="2"/>
  <c r="MAG6" i="2"/>
  <c r="MAF6" i="2"/>
  <c r="MAE6" i="2"/>
  <c r="MAD6" i="2"/>
  <c r="MAC6" i="2"/>
  <c r="MAB6" i="2"/>
  <c r="MAA6" i="2"/>
  <c r="LZZ6" i="2"/>
  <c r="LZY6" i="2"/>
  <c r="LZX6" i="2"/>
  <c r="LZW6" i="2"/>
  <c r="LZV6" i="2"/>
  <c r="LZU6" i="2"/>
  <c r="LZT6" i="2"/>
  <c r="LZS6" i="2"/>
  <c r="LZR6" i="2"/>
  <c r="LZQ6" i="2"/>
  <c r="LZP6" i="2"/>
  <c r="LZO6" i="2"/>
  <c r="LZN6" i="2"/>
  <c r="LZM6" i="2"/>
  <c r="LZL6" i="2"/>
  <c r="LZK6" i="2"/>
  <c r="LZJ6" i="2"/>
  <c r="LZI6" i="2"/>
  <c r="LZH6" i="2"/>
  <c r="LZG6" i="2"/>
  <c r="LZF6" i="2"/>
  <c r="LZE6" i="2"/>
  <c r="LZD6" i="2"/>
  <c r="LZC6" i="2"/>
  <c r="LZB6" i="2"/>
  <c r="LZA6" i="2"/>
  <c r="LYZ6" i="2"/>
  <c r="LYY6" i="2"/>
  <c r="LYX6" i="2"/>
  <c r="LYW6" i="2"/>
  <c r="LYV6" i="2"/>
  <c r="LYU6" i="2"/>
  <c r="LYT6" i="2"/>
  <c r="LYS6" i="2"/>
  <c r="LYR6" i="2"/>
  <c r="LYQ6" i="2"/>
  <c r="LYP6" i="2"/>
  <c r="LYO6" i="2"/>
  <c r="LYN6" i="2"/>
  <c r="LYM6" i="2"/>
  <c r="LYL6" i="2"/>
  <c r="LYK6" i="2"/>
  <c r="LYJ6" i="2"/>
  <c r="LYI6" i="2"/>
  <c r="LYH6" i="2"/>
  <c r="LYG6" i="2"/>
  <c r="LYF6" i="2"/>
  <c r="LYE6" i="2"/>
  <c r="LYD6" i="2"/>
  <c r="LYC6" i="2"/>
  <c r="LYB6" i="2"/>
  <c r="LYA6" i="2"/>
  <c r="LXZ6" i="2"/>
  <c r="LXY6" i="2"/>
  <c r="LXX6" i="2"/>
  <c r="LXW6" i="2"/>
  <c r="LXV6" i="2"/>
  <c r="LXU6" i="2"/>
  <c r="LXT6" i="2"/>
  <c r="LXS6" i="2"/>
  <c r="LXR6" i="2"/>
  <c r="LXQ6" i="2"/>
  <c r="LXP6" i="2"/>
  <c r="LXO6" i="2"/>
  <c r="LXN6" i="2"/>
  <c r="LXM6" i="2"/>
  <c r="LXL6" i="2"/>
  <c r="LXK6" i="2"/>
  <c r="LXJ6" i="2"/>
  <c r="LXI6" i="2"/>
  <c r="LXH6" i="2"/>
  <c r="LXG6" i="2"/>
  <c r="LXF6" i="2"/>
  <c r="LXE6" i="2"/>
  <c r="LXD6" i="2"/>
  <c r="LXC6" i="2"/>
  <c r="LXB6" i="2"/>
  <c r="LXA6" i="2"/>
  <c r="LWZ6" i="2"/>
  <c r="LWY6" i="2"/>
  <c r="LWX6" i="2"/>
  <c r="LWW6" i="2"/>
  <c r="LWV6" i="2"/>
  <c r="LWU6" i="2"/>
  <c r="LWT6" i="2"/>
  <c r="LWS6" i="2"/>
  <c r="LWR6" i="2"/>
  <c r="LWQ6" i="2"/>
  <c r="LWP6" i="2"/>
  <c r="LWO6" i="2"/>
  <c r="LWN6" i="2"/>
  <c r="LWM6" i="2"/>
  <c r="LWL6" i="2"/>
  <c r="LWK6" i="2"/>
  <c r="LWJ6" i="2"/>
  <c r="LWI6" i="2"/>
  <c r="LWH6" i="2"/>
  <c r="LWG6" i="2"/>
  <c r="LWF6" i="2"/>
  <c r="LWE6" i="2"/>
  <c r="LWD6" i="2"/>
  <c r="LWC6" i="2"/>
  <c r="LWB6" i="2"/>
  <c r="LWA6" i="2"/>
  <c r="LVZ6" i="2"/>
  <c r="LVY6" i="2"/>
  <c r="LVX6" i="2"/>
  <c r="LVW6" i="2"/>
  <c r="LVV6" i="2"/>
  <c r="LVU6" i="2"/>
  <c r="LVT6" i="2"/>
  <c r="LVS6" i="2"/>
  <c r="LVR6" i="2"/>
  <c r="LVQ6" i="2"/>
  <c r="LVP6" i="2"/>
  <c r="LVO6" i="2"/>
  <c r="LVN6" i="2"/>
  <c r="LVM6" i="2"/>
  <c r="LVL6" i="2"/>
  <c r="LVK6" i="2"/>
  <c r="LVJ6" i="2"/>
  <c r="LVI6" i="2"/>
  <c r="LVH6" i="2"/>
  <c r="LVG6" i="2"/>
  <c r="LVF6" i="2"/>
  <c r="LVE6" i="2"/>
  <c r="LVD6" i="2"/>
  <c r="LVC6" i="2"/>
  <c r="LVB6" i="2"/>
  <c r="LVA6" i="2"/>
  <c r="LUZ6" i="2"/>
  <c r="LUY6" i="2"/>
  <c r="LUX6" i="2"/>
  <c r="LUW6" i="2"/>
  <c r="LUV6" i="2"/>
  <c r="LUU6" i="2"/>
  <c r="LUT6" i="2"/>
  <c r="LUS6" i="2"/>
  <c r="LUR6" i="2"/>
  <c r="LUQ6" i="2"/>
  <c r="LUP6" i="2"/>
  <c r="LUO6" i="2"/>
  <c r="LUN6" i="2"/>
  <c r="LUM6" i="2"/>
  <c r="LUL6" i="2"/>
  <c r="LUK6" i="2"/>
  <c r="LUJ6" i="2"/>
  <c r="LUI6" i="2"/>
  <c r="LUH6" i="2"/>
  <c r="LUG6" i="2"/>
  <c r="LUF6" i="2"/>
  <c r="LUE6" i="2"/>
  <c r="LUD6" i="2"/>
  <c r="LUC6" i="2"/>
  <c r="LUB6" i="2"/>
  <c r="LUA6" i="2"/>
  <c r="LTZ6" i="2"/>
  <c r="LTY6" i="2"/>
  <c r="LTX6" i="2"/>
  <c r="LTW6" i="2"/>
  <c r="LTV6" i="2"/>
  <c r="LTU6" i="2"/>
  <c r="LTT6" i="2"/>
  <c r="LTS6" i="2"/>
  <c r="LTR6" i="2"/>
  <c r="LTQ6" i="2"/>
  <c r="LTP6" i="2"/>
  <c r="LTO6" i="2"/>
  <c r="LTN6" i="2"/>
  <c r="LTM6" i="2"/>
  <c r="LTL6" i="2"/>
  <c r="LTK6" i="2"/>
  <c r="LTJ6" i="2"/>
  <c r="LTI6" i="2"/>
  <c r="LTH6" i="2"/>
  <c r="LTG6" i="2"/>
  <c r="LTF6" i="2"/>
  <c r="LTE6" i="2"/>
  <c r="LTD6" i="2"/>
  <c r="LTC6" i="2"/>
  <c r="LTB6" i="2"/>
  <c r="LTA6" i="2"/>
  <c r="LSZ6" i="2"/>
  <c r="LSY6" i="2"/>
  <c r="LSX6" i="2"/>
  <c r="LSW6" i="2"/>
  <c r="LSV6" i="2"/>
  <c r="LSU6" i="2"/>
  <c r="LST6" i="2"/>
  <c r="LSS6" i="2"/>
  <c r="LSR6" i="2"/>
  <c r="LSQ6" i="2"/>
  <c r="LSP6" i="2"/>
  <c r="LSO6" i="2"/>
  <c r="LSN6" i="2"/>
  <c r="LSM6" i="2"/>
  <c r="LSL6" i="2"/>
  <c r="LSK6" i="2"/>
  <c r="LSJ6" i="2"/>
  <c r="LSI6" i="2"/>
  <c r="LSH6" i="2"/>
  <c r="LSG6" i="2"/>
  <c r="LSF6" i="2"/>
  <c r="LSE6" i="2"/>
  <c r="LSD6" i="2"/>
  <c r="LSC6" i="2"/>
  <c r="LSB6" i="2"/>
  <c r="LSA6" i="2"/>
  <c r="LRZ6" i="2"/>
  <c r="LRY6" i="2"/>
  <c r="LRX6" i="2"/>
  <c r="LRW6" i="2"/>
  <c r="LRV6" i="2"/>
  <c r="LRU6" i="2"/>
  <c r="LRT6" i="2"/>
  <c r="LRS6" i="2"/>
  <c r="LRR6" i="2"/>
  <c r="LRQ6" i="2"/>
  <c r="LRP6" i="2"/>
  <c r="LRO6" i="2"/>
  <c r="LRN6" i="2"/>
  <c r="LRM6" i="2"/>
  <c r="LRL6" i="2"/>
  <c r="LRK6" i="2"/>
  <c r="LRJ6" i="2"/>
  <c r="LRI6" i="2"/>
  <c r="LRH6" i="2"/>
  <c r="LRG6" i="2"/>
  <c r="LRF6" i="2"/>
  <c r="LRE6" i="2"/>
  <c r="LRD6" i="2"/>
  <c r="LRC6" i="2"/>
  <c r="LRB6" i="2"/>
  <c r="LRA6" i="2"/>
  <c r="LQZ6" i="2"/>
  <c r="LQY6" i="2"/>
  <c r="LQX6" i="2"/>
  <c r="LQW6" i="2"/>
  <c r="LQV6" i="2"/>
  <c r="LQU6" i="2"/>
  <c r="LQT6" i="2"/>
  <c r="LQS6" i="2"/>
  <c r="LQR6" i="2"/>
  <c r="LQQ6" i="2"/>
  <c r="LQP6" i="2"/>
  <c r="LQO6" i="2"/>
  <c r="LQN6" i="2"/>
  <c r="LQM6" i="2"/>
  <c r="LQL6" i="2"/>
  <c r="LQK6" i="2"/>
  <c r="LQJ6" i="2"/>
  <c r="LQI6" i="2"/>
  <c r="LQH6" i="2"/>
  <c r="LQG6" i="2"/>
  <c r="LQF6" i="2"/>
  <c r="LQE6" i="2"/>
  <c r="LQD6" i="2"/>
  <c r="LQC6" i="2"/>
  <c r="LQB6" i="2"/>
  <c r="LQA6" i="2"/>
  <c r="LPZ6" i="2"/>
  <c r="LPY6" i="2"/>
  <c r="LPX6" i="2"/>
  <c r="LPW6" i="2"/>
  <c r="LPV6" i="2"/>
  <c r="LPU6" i="2"/>
  <c r="LPT6" i="2"/>
  <c r="LPS6" i="2"/>
  <c r="LPR6" i="2"/>
  <c r="LPQ6" i="2"/>
  <c r="LPP6" i="2"/>
  <c r="LPO6" i="2"/>
  <c r="LPN6" i="2"/>
  <c r="LPM6" i="2"/>
  <c r="LPL6" i="2"/>
  <c r="LPK6" i="2"/>
  <c r="LPJ6" i="2"/>
  <c r="LPI6" i="2"/>
  <c r="LPH6" i="2"/>
  <c r="LPG6" i="2"/>
  <c r="LPF6" i="2"/>
  <c r="LPE6" i="2"/>
  <c r="LPD6" i="2"/>
  <c r="LPC6" i="2"/>
  <c r="LPB6" i="2"/>
  <c r="LPA6" i="2"/>
  <c r="LOZ6" i="2"/>
  <c r="LOY6" i="2"/>
  <c r="LOX6" i="2"/>
  <c r="LOW6" i="2"/>
  <c r="LOV6" i="2"/>
  <c r="LOU6" i="2"/>
  <c r="LOT6" i="2"/>
  <c r="LOS6" i="2"/>
  <c r="LOR6" i="2"/>
  <c r="LOQ6" i="2"/>
  <c r="LOP6" i="2"/>
  <c r="LOO6" i="2"/>
  <c r="LON6" i="2"/>
  <c r="LOM6" i="2"/>
  <c r="LOL6" i="2"/>
  <c r="LOK6" i="2"/>
  <c r="LOJ6" i="2"/>
  <c r="LOI6" i="2"/>
  <c r="LOH6" i="2"/>
  <c r="LOG6" i="2"/>
  <c r="LOF6" i="2"/>
  <c r="LOE6" i="2"/>
  <c r="LOD6" i="2"/>
  <c r="LOC6" i="2"/>
  <c r="LOB6" i="2"/>
  <c r="LOA6" i="2"/>
  <c r="LNZ6" i="2"/>
  <c r="LNY6" i="2"/>
  <c r="LNX6" i="2"/>
  <c r="LNW6" i="2"/>
  <c r="LNV6" i="2"/>
  <c r="LNU6" i="2"/>
  <c r="LNT6" i="2"/>
  <c r="LNS6" i="2"/>
  <c r="LNR6" i="2"/>
  <c r="LNQ6" i="2"/>
  <c r="LNP6" i="2"/>
  <c r="LNO6" i="2"/>
  <c r="LNN6" i="2"/>
  <c r="LNM6" i="2"/>
  <c r="LNL6" i="2"/>
  <c r="LNK6" i="2"/>
  <c r="LNJ6" i="2"/>
  <c r="LNI6" i="2"/>
  <c r="LNH6" i="2"/>
  <c r="LNG6" i="2"/>
  <c r="LNF6" i="2"/>
  <c r="LNE6" i="2"/>
  <c r="LND6" i="2"/>
  <c r="LNC6" i="2"/>
  <c r="LNB6" i="2"/>
  <c r="LNA6" i="2"/>
  <c r="LMZ6" i="2"/>
  <c r="LMY6" i="2"/>
  <c r="LMX6" i="2"/>
  <c r="LMW6" i="2"/>
  <c r="LMV6" i="2"/>
  <c r="LMU6" i="2"/>
  <c r="LMT6" i="2"/>
  <c r="LMS6" i="2"/>
  <c r="LMR6" i="2"/>
  <c r="LMQ6" i="2"/>
  <c r="LMP6" i="2"/>
  <c r="LMO6" i="2"/>
  <c r="LMN6" i="2"/>
  <c r="LMM6" i="2"/>
  <c r="LML6" i="2"/>
  <c r="LMK6" i="2"/>
  <c r="LMJ6" i="2"/>
  <c r="LMI6" i="2"/>
  <c r="LMH6" i="2"/>
  <c r="LMG6" i="2"/>
  <c r="LMF6" i="2"/>
  <c r="LME6" i="2"/>
  <c r="LMD6" i="2"/>
  <c r="LMC6" i="2"/>
  <c r="LMB6" i="2"/>
  <c r="LMA6" i="2"/>
  <c r="LLZ6" i="2"/>
  <c r="LLY6" i="2"/>
  <c r="LLX6" i="2"/>
  <c r="LLW6" i="2"/>
  <c r="LLV6" i="2"/>
  <c r="LLU6" i="2"/>
  <c r="LLT6" i="2"/>
  <c r="LLS6" i="2"/>
  <c r="LLR6" i="2"/>
  <c r="LLQ6" i="2"/>
  <c r="LLP6" i="2"/>
  <c r="LLO6" i="2"/>
  <c r="LLN6" i="2"/>
  <c r="LLM6" i="2"/>
  <c r="LLL6" i="2"/>
  <c r="LLK6" i="2"/>
  <c r="LLJ6" i="2"/>
  <c r="LLI6" i="2"/>
  <c r="LLH6" i="2"/>
  <c r="LLG6" i="2"/>
  <c r="LLF6" i="2"/>
  <c r="LLE6" i="2"/>
  <c r="LLD6" i="2"/>
  <c r="LLC6" i="2"/>
  <c r="LLB6" i="2"/>
  <c r="LLA6" i="2"/>
  <c r="LKZ6" i="2"/>
  <c r="LKY6" i="2"/>
  <c r="LKX6" i="2"/>
  <c r="LKW6" i="2"/>
  <c r="LKV6" i="2"/>
  <c r="LKU6" i="2"/>
  <c r="LKT6" i="2"/>
  <c r="LKS6" i="2"/>
  <c r="LKR6" i="2"/>
  <c r="LKQ6" i="2"/>
  <c r="LKP6" i="2"/>
  <c r="LKO6" i="2"/>
  <c r="LKN6" i="2"/>
  <c r="LKM6" i="2"/>
  <c r="LKL6" i="2"/>
  <c r="LKK6" i="2"/>
  <c r="LKJ6" i="2"/>
  <c r="LKI6" i="2"/>
  <c r="LKH6" i="2"/>
  <c r="LKG6" i="2"/>
  <c r="LKF6" i="2"/>
  <c r="LKE6" i="2"/>
  <c r="LKD6" i="2"/>
  <c r="LKC6" i="2"/>
  <c r="LKB6" i="2"/>
  <c r="LKA6" i="2"/>
  <c r="LJZ6" i="2"/>
  <c r="LJY6" i="2"/>
  <c r="LJX6" i="2"/>
  <c r="LJW6" i="2"/>
  <c r="LJV6" i="2"/>
  <c r="LJU6" i="2"/>
  <c r="LJT6" i="2"/>
  <c r="LJS6" i="2"/>
  <c r="LJR6" i="2"/>
  <c r="LJQ6" i="2"/>
  <c r="LJP6" i="2"/>
  <c r="LJO6" i="2"/>
  <c r="LJN6" i="2"/>
  <c r="LJM6" i="2"/>
  <c r="LJL6" i="2"/>
  <c r="LJK6" i="2"/>
  <c r="LJJ6" i="2"/>
  <c r="LJI6" i="2"/>
  <c r="LJH6" i="2"/>
  <c r="LJG6" i="2"/>
  <c r="LJF6" i="2"/>
  <c r="LJE6" i="2"/>
  <c r="LJD6" i="2"/>
  <c r="LJC6" i="2"/>
  <c r="LJB6" i="2"/>
  <c r="LJA6" i="2"/>
  <c r="LIZ6" i="2"/>
  <c r="LIY6" i="2"/>
  <c r="LIX6" i="2"/>
  <c r="LIW6" i="2"/>
  <c r="LIV6" i="2"/>
  <c r="LIU6" i="2"/>
  <c r="LIT6" i="2"/>
  <c r="LIS6" i="2"/>
  <c r="LIR6" i="2"/>
  <c r="LIQ6" i="2"/>
  <c r="LIP6" i="2"/>
  <c r="LIO6" i="2"/>
  <c r="LIN6" i="2"/>
  <c r="LIM6" i="2"/>
  <c r="LIL6" i="2"/>
  <c r="LIK6" i="2"/>
  <c r="LIJ6" i="2"/>
  <c r="LII6" i="2"/>
  <c r="LIH6" i="2"/>
  <c r="LIG6" i="2"/>
  <c r="LIF6" i="2"/>
  <c r="LIE6" i="2"/>
  <c r="LID6" i="2"/>
  <c r="LIC6" i="2"/>
  <c r="LIB6" i="2"/>
  <c r="LIA6" i="2"/>
  <c r="LHZ6" i="2"/>
  <c r="LHY6" i="2"/>
  <c r="LHX6" i="2"/>
  <c r="LHW6" i="2"/>
  <c r="LHV6" i="2"/>
  <c r="LHU6" i="2"/>
  <c r="LHT6" i="2"/>
  <c r="LHS6" i="2"/>
  <c r="LHR6" i="2"/>
  <c r="LHQ6" i="2"/>
  <c r="LHP6" i="2"/>
  <c r="LHO6" i="2"/>
  <c r="LHN6" i="2"/>
  <c r="LHM6" i="2"/>
  <c r="LHL6" i="2"/>
  <c r="LHK6" i="2"/>
  <c r="LHJ6" i="2"/>
  <c r="LHI6" i="2"/>
  <c r="LHH6" i="2"/>
  <c r="LHG6" i="2"/>
  <c r="LHF6" i="2"/>
  <c r="LHE6" i="2"/>
  <c r="LHD6" i="2"/>
  <c r="LHC6" i="2"/>
  <c r="LHB6" i="2"/>
  <c r="LHA6" i="2"/>
  <c r="LGZ6" i="2"/>
  <c r="LGY6" i="2"/>
  <c r="LGX6" i="2"/>
  <c r="LGW6" i="2"/>
  <c r="LGV6" i="2"/>
  <c r="LGU6" i="2"/>
  <c r="LGT6" i="2"/>
  <c r="LGS6" i="2"/>
  <c r="LGR6" i="2"/>
  <c r="LGQ6" i="2"/>
  <c r="LGP6" i="2"/>
  <c r="LGO6" i="2"/>
  <c r="LGN6" i="2"/>
  <c r="LGM6" i="2"/>
  <c r="LGL6" i="2"/>
  <c r="LGK6" i="2"/>
  <c r="LGJ6" i="2"/>
  <c r="LGI6" i="2"/>
  <c r="LGH6" i="2"/>
  <c r="LGG6" i="2"/>
  <c r="LGF6" i="2"/>
  <c r="LGE6" i="2"/>
  <c r="LGD6" i="2"/>
  <c r="LGC6" i="2"/>
  <c r="LGB6" i="2"/>
  <c r="LGA6" i="2"/>
  <c r="LFZ6" i="2"/>
  <c r="LFY6" i="2"/>
  <c r="LFX6" i="2"/>
  <c r="LFW6" i="2"/>
  <c r="LFV6" i="2"/>
  <c r="LFU6" i="2"/>
  <c r="LFT6" i="2"/>
  <c r="LFS6" i="2"/>
  <c r="LFR6" i="2"/>
  <c r="LFQ6" i="2"/>
  <c r="LFP6" i="2"/>
  <c r="LFO6" i="2"/>
  <c r="LFN6" i="2"/>
  <c r="LFM6" i="2"/>
  <c r="LFL6" i="2"/>
  <c r="LFK6" i="2"/>
  <c r="LFJ6" i="2"/>
  <c r="LFI6" i="2"/>
  <c r="LFH6" i="2"/>
  <c r="LFG6" i="2"/>
  <c r="LFF6" i="2"/>
  <c r="LFE6" i="2"/>
  <c r="LFD6" i="2"/>
  <c r="LFC6" i="2"/>
  <c r="LFB6" i="2"/>
  <c r="LFA6" i="2"/>
  <c r="LEZ6" i="2"/>
  <c r="LEY6" i="2"/>
  <c r="LEX6" i="2"/>
  <c r="LEW6" i="2"/>
  <c r="LEV6" i="2"/>
  <c r="LEU6" i="2"/>
  <c r="LET6" i="2"/>
  <c r="LES6" i="2"/>
  <c r="LER6" i="2"/>
  <c r="LEQ6" i="2"/>
  <c r="LEP6" i="2"/>
  <c r="LEO6" i="2"/>
  <c r="LEN6" i="2"/>
  <c r="LEM6" i="2"/>
  <c r="LEL6" i="2"/>
  <c r="LEK6" i="2"/>
  <c r="LEJ6" i="2"/>
  <c r="LEI6" i="2"/>
  <c r="LEH6" i="2"/>
  <c r="LEG6" i="2"/>
  <c r="LEF6" i="2"/>
  <c r="LEE6" i="2"/>
  <c r="LED6" i="2"/>
  <c r="LEC6" i="2"/>
  <c r="LEB6" i="2"/>
  <c r="LEA6" i="2"/>
  <c r="LDZ6" i="2"/>
  <c r="LDY6" i="2"/>
  <c r="LDX6" i="2"/>
  <c r="LDW6" i="2"/>
  <c r="LDV6" i="2"/>
  <c r="LDU6" i="2"/>
  <c r="LDT6" i="2"/>
  <c r="LDS6" i="2"/>
  <c r="LDR6" i="2"/>
  <c r="LDQ6" i="2"/>
  <c r="LDP6" i="2"/>
  <c r="LDO6" i="2"/>
  <c r="LDN6" i="2"/>
  <c r="LDM6" i="2"/>
  <c r="LDL6" i="2"/>
  <c r="LDK6" i="2"/>
  <c r="LDJ6" i="2"/>
  <c r="LDI6" i="2"/>
  <c r="LDH6" i="2"/>
  <c r="LDG6" i="2"/>
  <c r="LDF6" i="2"/>
  <c r="LDE6" i="2"/>
  <c r="LDD6" i="2"/>
  <c r="LDC6" i="2"/>
  <c r="LDB6" i="2"/>
  <c r="LDA6" i="2"/>
  <c r="LCZ6" i="2"/>
  <c r="LCY6" i="2"/>
  <c r="LCX6" i="2"/>
  <c r="LCW6" i="2"/>
  <c r="LCV6" i="2"/>
  <c r="LCU6" i="2"/>
  <c r="LCT6" i="2"/>
  <c r="LCS6" i="2"/>
  <c r="LCR6" i="2"/>
  <c r="LCQ6" i="2"/>
  <c r="LCP6" i="2"/>
  <c r="LCO6" i="2"/>
  <c r="LCN6" i="2"/>
  <c r="LCM6" i="2"/>
  <c r="LCL6" i="2"/>
  <c r="LCK6" i="2"/>
  <c r="LCJ6" i="2"/>
  <c r="LCI6" i="2"/>
  <c r="LCH6" i="2"/>
  <c r="LCG6" i="2"/>
  <c r="LCF6" i="2"/>
  <c r="LCE6" i="2"/>
  <c r="LCD6" i="2"/>
  <c r="LCC6" i="2"/>
  <c r="LCB6" i="2"/>
  <c r="LCA6" i="2"/>
  <c r="LBZ6" i="2"/>
  <c r="LBY6" i="2"/>
  <c r="LBX6" i="2"/>
  <c r="LBW6" i="2"/>
  <c r="LBV6" i="2"/>
  <c r="LBU6" i="2"/>
  <c r="LBT6" i="2"/>
  <c r="LBS6" i="2"/>
  <c r="LBR6" i="2"/>
  <c r="LBQ6" i="2"/>
  <c r="LBP6" i="2"/>
  <c r="LBO6" i="2"/>
  <c r="LBN6" i="2"/>
  <c r="LBM6" i="2"/>
  <c r="LBL6" i="2"/>
  <c r="LBK6" i="2"/>
  <c r="LBJ6" i="2"/>
  <c r="LBI6" i="2"/>
  <c r="LBH6" i="2"/>
  <c r="LBG6" i="2"/>
  <c r="LBF6" i="2"/>
  <c r="LBE6" i="2"/>
  <c r="LBD6" i="2"/>
  <c r="LBC6" i="2"/>
  <c r="LBB6" i="2"/>
  <c r="LBA6" i="2"/>
  <c r="LAZ6" i="2"/>
  <c r="LAY6" i="2"/>
  <c r="LAX6" i="2"/>
  <c r="LAW6" i="2"/>
  <c r="LAV6" i="2"/>
  <c r="LAU6" i="2"/>
  <c r="LAT6" i="2"/>
  <c r="LAS6" i="2"/>
  <c r="LAR6" i="2"/>
  <c r="LAQ6" i="2"/>
  <c r="LAP6" i="2"/>
  <c r="LAO6" i="2"/>
  <c r="LAN6" i="2"/>
  <c r="LAM6" i="2"/>
  <c r="LAL6" i="2"/>
  <c r="LAK6" i="2"/>
  <c r="LAJ6" i="2"/>
  <c r="LAI6" i="2"/>
  <c r="LAH6" i="2"/>
  <c r="LAG6" i="2"/>
  <c r="LAF6" i="2"/>
  <c r="LAE6" i="2"/>
  <c r="LAD6" i="2"/>
  <c r="LAC6" i="2"/>
  <c r="LAB6" i="2"/>
  <c r="LAA6" i="2"/>
  <c r="KZZ6" i="2"/>
  <c r="KZY6" i="2"/>
  <c r="KZX6" i="2"/>
  <c r="KZW6" i="2"/>
  <c r="KZV6" i="2"/>
  <c r="KZU6" i="2"/>
  <c r="KZT6" i="2"/>
  <c r="KZS6" i="2"/>
  <c r="KZR6" i="2"/>
  <c r="KZQ6" i="2"/>
  <c r="KZP6" i="2"/>
  <c r="KZO6" i="2"/>
  <c r="KZN6" i="2"/>
  <c r="KZM6" i="2"/>
  <c r="KZL6" i="2"/>
  <c r="KZK6" i="2"/>
  <c r="KZJ6" i="2"/>
  <c r="KZI6" i="2"/>
  <c r="KZH6" i="2"/>
  <c r="KZG6" i="2"/>
  <c r="KZF6" i="2"/>
  <c r="KZE6" i="2"/>
  <c r="KZD6" i="2"/>
  <c r="KZC6" i="2"/>
  <c r="KZB6" i="2"/>
  <c r="KZA6" i="2"/>
  <c r="KYZ6" i="2"/>
  <c r="KYY6" i="2"/>
  <c r="KYX6" i="2"/>
  <c r="KYW6" i="2"/>
  <c r="KYV6" i="2"/>
  <c r="KYU6" i="2"/>
  <c r="KYT6" i="2"/>
  <c r="KYS6" i="2"/>
  <c r="KYR6" i="2"/>
  <c r="KYQ6" i="2"/>
  <c r="KYP6" i="2"/>
  <c r="KYO6" i="2"/>
  <c r="KYN6" i="2"/>
  <c r="KYM6" i="2"/>
  <c r="KYL6" i="2"/>
  <c r="KYK6" i="2"/>
  <c r="KYJ6" i="2"/>
  <c r="KYI6" i="2"/>
  <c r="KYH6" i="2"/>
  <c r="KYG6" i="2"/>
  <c r="KYF6" i="2"/>
  <c r="KYE6" i="2"/>
  <c r="KYD6" i="2"/>
  <c r="KYC6" i="2"/>
  <c r="KYB6" i="2"/>
  <c r="KYA6" i="2"/>
  <c r="KXZ6" i="2"/>
  <c r="KXY6" i="2"/>
  <c r="KXX6" i="2"/>
  <c r="KXW6" i="2"/>
  <c r="KXV6" i="2"/>
  <c r="KXU6" i="2"/>
  <c r="KXT6" i="2"/>
  <c r="KXS6" i="2"/>
  <c r="KXR6" i="2"/>
  <c r="KXQ6" i="2"/>
  <c r="KXP6" i="2"/>
  <c r="KXO6" i="2"/>
  <c r="KXN6" i="2"/>
  <c r="KXM6" i="2"/>
  <c r="KXL6" i="2"/>
  <c r="KXK6" i="2"/>
  <c r="KXJ6" i="2"/>
  <c r="KXI6" i="2"/>
  <c r="KXH6" i="2"/>
  <c r="KXG6" i="2"/>
  <c r="KXF6" i="2"/>
  <c r="KXE6" i="2"/>
  <c r="KXD6" i="2"/>
  <c r="KXC6" i="2"/>
  <c r="KXB6" i="2"/>
  <c r="KXA6" i="2"/>
  <c r="KWZ6" i="2"/>
  <c r="KWY6" i="2"/>
  <c r="KWX6" i="2"/>
  <c r="KWW6" i="2"/>
  <c r="KWV6" i="2"/>
  <c r="KWU6" i="2"/>
  <c r="KWT6" i="2"/>
  <c r="KWS6" i="2"/>
  <c r="KWR6" i="2"/>
  <c r="KWQ6" i="2"/>
  <c r="KWP6" i="2"/>
  <c r="KWO6" i="2"/>
  <c r="KWN6" i="2"/>
  <c r="KWM6" i="2"/>
  <c r="KWL6" i="2"/>
  <c r="KWK6" i="2"/>
  <c r="KWJ6" i="2"/>
  <c r="KWI6" i="2"/>
  <c r="KWH6" i="2"/>
  <c r="KWG6" i="2"/>
  <c r="KWF6" i="2"/>
  <c r="KWE6" i="2"/>
  <c r="KWD6" i="2"/>
  <c r="KWC6" i="2"/>
  <c r="KWB6" i="2"/>
  <c r="KWA6" i="2"/>
  <c r="KVZ6" i="2"/>
  <c r="KVY6" i="2"/>
  <c r="KVX6" i="2"/>
  <c r="KVW6" i="2"/>
  <c r="KVV6" i="2"/>
  <c r="KVU6" i="2"/>
  <c r="KVT6" i="2"/>
  <c r="KVS6" i="2"/>
  <c r="KVR6" i="2"/>
  <c r="KVQ6" i="2"/>
  <c r="KVP6" i="2"/>
  <c r="KVO6" i="2"/>
  <c r="KVN6" i="2"/>
  <c r="KVM6" i="2"/>
  <c r="KVL6" i="2"/>
  <c r="KVK6" i="2"/>
  <c r="KVJ6" i="2"/>
  <c r="KVI6" i="2"/>
  <c r="KVH6" i="2"/>
  <c r="KVG6" i="2"/>
  <c r="KVF6" i="2"/>
  <c r="KVE6" i="2"/>
  <c r="KVD6" i="2"/>
  <c r="KVC6" i="2"/>
  <c r="KVB6" i="2"/>
  <c r="KVA6" i="2"/>
  <c r="KUZ6" i="2"/>
  <c r="KUY6" i="2"/>
  <c r="KUX6" i="2"/>
  <c r="KUW6" i="2"/>
  <c r="KUV6" i="2"/>
  <c r="KUU6" i="2"/>
  <c r="KUT6" i="2"/>
  <c r="KUS6" i="2"/>
  <c r="KUR6" i="2"/>
  <c r="KUQ6" i="2"/>
  <c r="KUP6" i="2"/>
  <c r="KUO6" i="2"/>
  <c r="KUN6" i="2"/>
  <c r="KUM6" i="2"/>
  <c r="KUL6" i="2"/>
  <c r="KUK6" i="2"/>
  <c r="KUJ6" i="2"/>
  <c r="KUI6" i="2"/>
  <c r="KUH6" i="2"/>
  <c r="KUG6" i="2"/>
  <c r="KUF6" i="2"/>
  <c r="KUE6" i="2"/>
  <c r="KUD6" i="2"/>
  <c r="KUC6" i="2"/>
  <c r="KUB6" i="2"/>
  <c r="KUA6" i="2"/>
  <c r="KTZ6" i="2"/>
  <c r="KTY6" i="2"/>
  <c r="KTX6" i="2"/>
  <c r="KTW6" i="2"/>
  <c r="KTV6" i="2"/>
  <c r="KTU6" i="2"/>
  <c r="KTT6" i="2"/>
  <c r="KTS6" i="2"/>
  <c r="KTR6" i="2"/>
  <c r="KTQ6" i="2"/>
  <c r="KTP6" i="2"/>
  <c r="KTO6" i="2"/>
  <c r="KTN6" i="2"/>
  <c r="KTM6" i="2"/>
  <c r="KTL6" i="2"/>
  <c r="KTK6" i="2"/>
  <c r="KTJ6" i="2"/>
  <c r="KTI6" i="2"/>
  <c r="KTH6" i="2"/>
  <c r="KTG6" i="2"/>
  <c r="KTF6" i="2"/>
  <c r="KTE6" i="2"/>
  <c r="KTD6" i="2"/>
  <c r="KTC6" i="2"/>
  <c r="KTB6" i="2"/>
  <c r="KTA6" i="2"/>
  <c r="KSZ6" i="2"/>
  <c r="KSY6" i="2"/>
  <c r="KSX6" i="2"/>
  <c r="KSW6" i="2"/>
  <c r="KSV6" i="2"/>
  <c r="KSU6" i="2"/>
  <c r="KST6" i="2"/>
  <c r="KSS6" i="2"/>
  <c r="KSR6" i="2"/>
  <c r="KSQ6" i="2"/>
  <c r="KSP6" i="2"/>
  <c r="KSO6" i="2"/>
  <c r="KSN6" i="2"/>
  <c r="KSM6" i="2"/>
  <c r="KSL6" i="2"/>
  <c r="KSK6" i="2"/>
  <c r="KSJ6" i="2"/>
  <c r="KSI6" i="2"/>
  <c r="KSH6" i="2"/>
  <c r="KSG6" i="2"/>
  <c r="KSF6" i="2"/>
  <c r="KSE6" i="2"/>
  <c r="KSD6" i="2"/>
  <c r="KSC6" i="2"/>
  <c r="KSB6" i="2"/>
  <c r="KSA6" i="2"/>
  <c r="KRZ6" i="2"/>
  <c r="KRY6" i="2"/>
  <c r="KRX6" i="2"/>
  <c r="KRW6" i="2"/>
  <c r="KRV6" i="2"/>
  <c r="KRU6" i="2"/>
  <c r="KRT6" i="2"/>
  <c r="KRS6" i="2"/>
  <c r="KRR6" i="2"/>
  <c r="KRQ6" i="2"/>
  <c r="KRP6" i="2"/>
  <c r="KRO6" i="2"/>
  <c r="KRN6" i="2"/>
  <c r="KRM6" i="2"/>
  <c r="KRL6" i="2"/>
  <c r="KRK6" i="2"/>
  <c r="KRJ6" i="2"/>
  <c r="KRI6" i="2"/>
  <c r="KRH6" i="2"/>
  <c r="KRG6" i="2"/>
  <c r="KRF6" i="2"/>
  <c r="KRE6" i="2"/>
  <c r="KRD6" i="2"/>
  <c r="KRC6" i="2"/>
  <c r="KRB6" i="2"/>
  <c r="KRA6" i="2"/>
  <c r="KQZ6" i="2"/>
  <c r="KQY6" i="2"/>
  <c r="KQX6" i="2"/>
  <c r="KQW6" i="2"/>
  <c r="KQV6" i="2"/>
  <c r="KQU6" i="2"/>
  <c r="KQT6" i="2"/>
  <c r="KQS6" i="2"/>
  <c r="KQR6" i="2"/>
  <c r="KQQ6" i="2"/>
  <c r="KQP6" i="2"/>
  <c r="KQO6" i="2"/>
  <c r="KQN6" i="2"/>
  <c r="KQM6" i="2"/>
  <c r="KQL6" i="2"/>
  <c r="KQK6" i="2"/>
  <c r="KQJ6" i="2"/>
  <c r="KQI6" i="2"/>
  <c r="KQH6" i="2"/>
  <c r="KQG6" i="2"/>
  <c r="KQF6" i="2"/>
  <c r="KQE6" i="2"/>
  <c r="KQD6" i="2"/>
  <c r="KQC6" i="2"/>
  <c r="KQB6" i="2"/>
  <c r="KQA6" i="2"/>
  <c r="KPZ6" i="2"/>
  <c r="KPY6" i="2"/>
  <c r="KPX6" i="2"/>
  <c r="KPW6" i="2"/>
  <c r="KPV6" i="2"/>
  <c r="KPU6" i="2"/>
  <c r="KPT6" i="2"/>
  <c r="KPS6" i="2"/>
  <c r="KPR6" i="2"/>
  <c r="KPQ6" i="2"/>
  <c r="KPP6" i="2"/>
  <c r="KPO6" i="2"/>
  <c r="KPN6" i="2"/>
  <c r="KPM6" i="2"/>
  <c r="KPL6" i="2"/>
  <c r="KPK6" i="2"/>
  <c r="KPJ6" i="2"/>
  <c r="KPI6" i="2"/>
  <c r="KPH6" i="2"/>
  <c r="KPG6" i="2"/>
  <c r="KPF6" i="2"/>
  <c r="KPE6" i="2"/>
  <c r="KPD6" i="2"/>
  <c r="KPC6" i="2"/>
  <c r="KPB6" i="2"/>
  <c r="KPA6" i="2"/>
  <c r="KOZ6" i="2"/>
  <c r="KOY6" i="2"/>
  <c r="KOX6" i="2"/>
  <c r="KOW6" i="2"/>
  <c r="KOV6" i="2"/>
  <c r="KOU6" i="2"/>
  <c r="KOT6" i="2"/>
  <c r="KOS6" i="2"/>
  <c r="KOR6" i="2"/>
  <c r="KOQ6" i="2"/>
  <c r="KOP6" i="2"/>
  <c r="KOO6" i="2"/>
  <c r="KON6" i="2"/>
  <c r="KOM6" i="2"/>
  <c r="KOL6" i="2"/>
  <c r="KOK6" i="2"/>
  <c r="KOJ6" i="2"/>
  <c r="KOI6" i="2"/>
  <c r="KOH6" i="2"/>
  <c r="KOG6" i="2"/>
  <c r="KOF6" i="2"/>
  <c r="KOE6" i="2"/>
  <c r="KOD6" i="2"/>
  <c r="KOC6" i="2"/>
  <c r="KOB6" i="2"/>
  <c r="KOA6" i="2"/>
  <c r="KNZ6" i="2"/>
  <c r="KNY6" i="2"/>
  <c r="KNX6" i="2"/>
  <c r="KNW6" i="2"/>
  <c r="KNV6" i="2"/>
  <c r="KNU6" i="2"/>
  <c r="KNT6" i="2"/>
  <c r="KNS6" i="2"/>
  <c r="KNR6" i="2"/>
  <c r="KNQ6" i="2"/>
  <c r="KNP6" i="2"/>
  <c r="KNO6" i="2"/>
  <c r="KNN6" i="2"/>
  <c r="KNM6" i="2"/>
  <c r="KNL6" i="2"/>
  <c r="KNK6" i="2"/>
  <c r="KNJ6" i="2"/>
  <c r="KNI6" i="2"/>
  <c r="KNH6" i="2"/>
  <c r="KNG6" i="2"/>
  <c r="KNF6" i="2"/>
  <c r="KNE6" i="2"/>
  <c r="KND6" i="2"/>
  <c r="KNC6" i="2"/>
  <c r="KNB6" i="2"/>
  <c r="KNA6" i="2"/>
  <c r="KMZ6" i="2"/>
  <c r="KMY6" i="2"/>
  <c r="KMX6" i="2"/>
  <c r="KMW6" i="2"/>
  <c r="KMV6" i="2"/>
  <c r="KMU6" i="2"/>
  <c r="KMT6" i="2"/>
  <c r="KMS6" i="2"/>
  <c r="KMR6" i="2"/>
  <c r="KMQ6" i="2"/>
  <c r="KMP6" i="2"/>
  <c r="KMO6" i="2"/>
  <c r="KMN6" i="2"/>
  <c r="KMM6" i="2"/>
  <c r="KML6" i="2"/>
  <c r="KMK6" i="2"/>
  <c r="KMJ6" i="2"/>
  <c r="KMI6" i="2"/>
  <c r="KMH6" i="2"/>
  <c r="KMG6" i="2"/>
  <c r="KMF6" i="2"/>
  <c r="KME6" i="2"/>
  <c r="KMD6" i="2"/>
  <c r="KMC6" i="2"/>
  <c r="KMB6" i="2"/>
  <c r="KMA6" i="2"/>
  <c r="KLZ6" i="2"/>
  <c r="KLY6" i="2"/>
  <c r="KLX6" i="2"/>
  <c r="KLW6" i="2"/>
  <c r="KLV6" i="2"/>
  <c r="KLU6" i="2"/>
  <c r="KLT6" i="2"/>
  <c r="KLS6" i="2"/>
  <c r="KLR6" i="2"/>
  <c r="KLQ6" i="2"/>
  <c r="KLP6" i="2"/>
  <c r="KLO6" i="2"/>
  <c r="KLN6" i="2"/>
  <c r="KLM6" i="2"/>
  <c r="KLL6" i="2"/>
  <c r="KLK6" i="2"/>
  <c r="KLJ6" i="2"/>
  <c r="KLI6" i="2"/>
  <c r="KLH6" i="2"/>
  <c r="KLG6" i="2"/>
  <c r="KLF6" i="2"/>
  <c r="KLE6" i="2"/>
  <c r="KLD6" i="2"/>
  <c r="KLC6" i="2"/>
  <c r="KLB6" i="2"/>
  <c r="KLA6" i="2"/>
  <c r="KKZ6" i="2"/>
  <c r="KKY6" i="2"/>
  <c r="KKX6" i="2"/>
  <c r="KKW6" i="2"/>
  <c r="KKV6" i="2"/>
  <c r="KKU6" i="2"/>
  <c r="KKT6" i="2"/>
  <c r="KKS6" i="2"/>
  <c r="KKR6" i="2"/>
  <c r="KKQ6" i="2"/>
  <c r="KKP6" i="2"/>
  <c r="KKO6" i="2"/>
  <c r="KKN6" i="2"/>
  <c r="KKM6" i="2"/>
  <c r="KKL6" i="2"/>
  <c r="KKK6" i="2"/>
  <c r="KKJ6" i="2"/>
  <c r="KKI6" i="2"/>
  <c r="KKH6" i="2"/>
  <c r="KKG6" i="2"/>
  <c r="KKF6" i="2"/>
  <c r="KKE6" i="2"/>
  <c r="KKD6" i="2"/>
  <c r="KKC6" i="2"/>
  <c r="KKB6" i="2"/>
  <c r="KKA6" i="2"/>
  <c r="KJZ6" i="2"/>
  <c r="KJY6" i="2"/>
  <c r="KJX6" i="2"/>
  <c r="KJW6" i="2"/>
  <c r="KJV6" i="2"/>
  <c r="KJU6" i="2"/>
  <c r="KJT6" i="2"/>
  <c r="KJS6" i="2"/>
  <c r="KJR6" i="2"/>
  <c r="KJQ6" i="2"/>
  <c r="KJP6" i="2"/>
  <c r="KJO6" i="2"/>
  <c r="KJN6" i="2"/>
  <c r="KJM6" i="2"/>
  <c r="KJL6" i="2"/>
  <c r="KJK6" i="2"/>
  <c r="KJJ6" i="2"/>
  <c r="KJI6" i="2"/>
  <c r="KJH6" i="2"/>
  <c r="KJG6" i="2"/>
  <c r="KJF6" i="2"/>
  <c r="KJE6" i="2"/>
  <c r="KJD6" i="2"/>
  <c r="KJC6" i="2"/>
  <c r="KJB6" i="2"/>
  <c r="KJA6" i="2"/>
  <c r="KIZ6" i="2"/>
  <c r="KIY6" i="2"/>
  <c r="KIX6" i="2"/>
  <c r="KIW6" i="2"/>
  <c r="KIV6" i="2"/>
  <c r="KIU6" i="2"/>
  <c r="KIT6" i="2"/>
  <c r="KIS6" i="2"/>
  <c r="KIR6" i="2"/>
  <c r="KIQ6" i="2"/>
  <c r="KIP6" i="2"/>
  <c r="KIO6" i="2"/>
  <c r="KIN6" i="2"/>
  <c r="KIM6" i="2"/>
  <c r="KIL6" i="2"/>
  <c r="KIK6" i="2"/>
  <c r="KIJ6" i="2"/>
  <c r="KII6" i="2"/>
  <c r="KIH6" i="2"/>
  <c r="KIG6" i="2"/>
  <c r="KIF6" i="2"/>
  <c r="KIE6" i="2"/>
  <c r="KID6" i="2"/>
  <c r="KIC6" i="2"/>
  <c r="KIB6" i="2"/>
  <c r="KIA6" i="2"/>
  <c r="KHZ6" i="2"/>
  <c r="KHY6" i="2"/>
  <c r="KHX6" i="2"/>
  <c r="KHW6" i="2"/>
  <c r="KHV6" i="2"/>
  <c r="KHU6" i="2"/>
  <c r="KHT6" i="2"/>
  <c r="KHS6" i="2"/>
  <c r="KHR6" i="2"/>
  <c r="KHQ6" i="2"/>
  <c r="KHP6" i="2"/>
  <c r="KHO6" i="2"/>
  <c r="KHN6" i="2"/>
  <c r="KHM6" i="2"/>
  <c r="KHL6" i="2"/>
  <c r="KHK6" i="2"/>
  <c r="KHJ6" i="2"/>
  <c r="KHI6" i="2"/>
  <c r="KHH6" i="2"/>
  <c r="KHG6" i="2"/>
  <c r="KHF6" i="2"/>
  <c r="KHE6" i="2"/>
  <c r="KHD6" i="2"/>
  <c r="KHC6" i="2"/>
  <c r="KHB6" i="2"/>
  <c r="KHA6" i="2"/>
  <c r="KGZ6" i="2"/>
  <c r="KGY6" i="2"/>
  <c r="KGX6" i="2"/>
  <c r="KGW6" i="2"/>
  <c r="KGV6" i="2"/>
  <c r="KGU6" i="2"/>
  <c r="KGT6" i="2"/>
  <c r="KGS6" i="2"/>
  <c r="KGR6" i="2"/>
  <c r="KGQ6" i="2"/>
  <c r="KGP6" i="2"/>
  <c r="KGO6" i="2"/>
  <c r="KGN6" i="2"/>
  <c r="KGM6" i="2"/>
  <c r="KGL6" i="2"/>
  <c r="KGK6" i="2"/>
  <c r="KGJ6" i="2"/>
  <c r="KGI6" i="2"/>
  <c r="KGH6" i="2"/>
  <c r="KGG6" i="2"/>
  <c r="KGF6" i="2"/>
  <c r="KGE6" i="2"/>
  <c r="KGD6" i="2"/>
  <c r="KGC6" i="2"/>
  <c r="KGB6" i="2"/>
  <c r="KGA6" i="2"/>
  <c r="KFZ6" i="2"/>
  <c r="KFY6" i="2"/>
  <c r="KFX6" i="2"/>
  <c r="KFW6" i="2"/>
  <c r="KFV6" i="2"/>
  <c r="KFU6" i="2"/>
  <c r="KFT6" i="2"/>
  <c r="KFS6" i="2"/>
  <c r="KFR6" i="2"/>
  <c r="KFQ6" i="2"/>
  <c r="KFP6" i="2"/>
  <c r="KFO6" i="2"/>
  <c r="KFN6" i="2"/>
  <c r="KFM6" i="2"/>
  <c r="KFL6" i="2"/>
  <c r="KFK6" i="2"/>
  <c r="KFJ6" i="2"/>
  <c r="KFI6" i="2"/>
  <c r="KFH6" i="2"/>
  <c r="KFG6" i="2"/>
  <c r="KFF6" i="2"/>
  <c r="KFE6" i="2"/>
  <c r="KFD6" i="2"/>
  <c r="KFC6" i="2"/>
  <c r="KFB6" i="2"/>
  <c r="KFA6" i="2"/>
  <c r="KEZ6" i="2"/>
  <c r="KEY6" i="2"/>
  <c r="KEX6" i="2"/>
  <c r="KEW6" i="2"/>
  <c r="KEV6" i="2"/>
  <c r="KEU6" i="2"/>
  <c r="KET6" i="2"/>
  <c r="KES6" i="2"/>
  <c r="KER6" i="2"/>
  <c r="KEQ6" i="2"/>
  <c r="KEP6" i="2"/>
  <c r="KEO6" i="2"/>
  <c r="KEN6" i="2"/>
  <c r="KEM6" i="2"/>
  <c r="KEL6" i="2"/>
  <c r="KEK6" i="2"/>
  <c r="KEJ6" i="2"/>
  <c r="KEI6" i="2"/>
  <c r="KEH6" i="2"/>
  <c r="KEG6" i="2"/>
  <c r="KEF6" i="2"/>
  <c r="KEE6" i="2"/>
  <c r="KED6" i="2"/>
  <c r="KEC6" i="2"/>
  <c r="KEB6" i="2"/>
  <c r="KEA6" i="2"/>
  <c r="KDZ6" i="2"/>
  <c r="KDY6" i="2"/>
  <c r="KDX6" i="2"/>
  <c r="KDW6" i="2"/>
  <c r="KDV6" i="2"/>
  <c r="KDU6" i="2"/>
  <c r="KDT6" i="2"/>
  <c r="KDS6" i="2"/>
  <c r="KDR6" i="2"/>
  <c r="KDQ6" i="2"/>
  <c r="KDP6" i="2"/>
  <c r="KDO6" i="2"/>
  <c r="KDN6" i="2"/>
  <c r="KDM6" i="2"/>
  <c r="KDL6" i="2"/>
  <c r="KDK6" i="2"/>
  <c r="KDJ6" i="2"/>
  <c r="KDI6" i="2"/>
  <c r="KDH6" i="2"/>
  <c r="KDG6" i="2"/>
  <c r="KDF6" i="2"/>
  <c r="KDE6" i="2"/>
  <c r="KDD6" i="2"/>
  <c r="KDC6" i="2"/>
  <c r="KDB6" i="2"/>
  <c r="KDA6" i="2"/>
  <c r="KCZ6" i="2"/>
  <c r="KCY6" i="2"/>
  <c r="KCX6" i="2"/>
  <c r="KCW6" i="2"/>
  <c r="KCV6" i="2"/>
  <c r="KCU6" i="2"/>
  <c r="KCT6" i="2"/>
  <c r="KCS6" i="2"/>
  <c r="KCR6" i="2"/>
  <c r="KCQ6" i="2"/>
  <c r="KCP6" i="2"/>
  <c r="KCO6" i="2"/>
  <c r="KCN6" i="2"/>
  <c r="KCM6" i="2"/>
  <c r="KCL6" i="2"/>
  <c r="KCK6" i="2"/>
  <c r="KCJ6" i="2"/>
  <c r="KCI6" i="2"/>
  <c r="KCH6" i="2"/>
  <c r="KCG6" i="2"/>
  <c r="KCF6" i="2"/>
  <c r="KCE6" i="2"/>
  <c r="KCD6" i="2"/>
  <c r="KCC6" i="2"/>
  <c r="KCB6" i="2"/>
  <c r="KCA6" i="2"/>
  <c r="KBZ6" i="2"/>
  <c r="KBY6" i="2"/>
  <c r="KBX6" i="2"/>
  <c r="KBW6" i="2"/>
  <c r="KBV6" i="2"/>
  <c r="KBU6" i="2"/>
  <c r="KBT6" i="2"/>
  <c r="KBS6" i="2"/>
  <c r="KBR6" i="2"/>
  <c r="KBQ6" i="2"/>
  <c r="KBP6" i="2"/>
  <c r="KBO6" i="2"/>
  <c r="KBN6" i="2"/>
  <c r="KBM6" i="2"/>
  <c r="KBL6" i="2"/>
  <c r="KBK6" i="2"/>
  <c r="KBJ6" i="2"/>
  <c r="KBI6" i="2"/>
  <c r="KBH6" i="2"/>
  <c r="KBG6" i="2"/>
  <c r="KBF6" i="2"/>
  <c r="KBE6" i="2"/>
  <c r="KBD6" i="2"/>
  <c r="KBC6" i="2"/>
  <c r="KBB6" i="2"/>
  <c r="KBA6" i="2"/>
  <c r="KAZ6" i="2"/>
  <c r="KAY6" i="2"/>
  <c r="KAX6" i="2"/>
  <c r="KAW6" i="2"/>
  <c r="KAV6" i="2"/>
  <c r="KAU6" i="2"/>
  <c r="KAT6" i="2"/>
  <c r="KAS6" i="2"/>
  <c r="KAR6" i="2"/>
  <c r="KAQ6" i="2"/>
  <c r="KAP6" i="2"/>
  <c r="KAO6" i="2"/>
  <c r="KAN6" i="2"/>
  <c r="KAM6" i="2"/>
  <c r="KAL6" i="2"/>
  <c r="KAK6" i="2"/>
  <c r="KAJ6" i="2"/>
  <c r="KAI6" i="2"/>
  <c r="KAH6" i="2"/>
  <c r="KAG6" i="2"/>
  <c r="KAF6" i="2"/>
  <c r="KAE6" i="2"/>
  <c r="KAD6" i="2"/>
  <c r="KAC6" i="2"/>
  <c r="KAB6" i="2"/>
  <c r="KAA6" i="2"/>
  <c r="JZZ6" i="2"/>
  <c r="JZY6" i="2"/>
  <c r="JZX6" i="2"/>
  <c r="JZW6" i="2"/>
  <c r="JZV6" i="2"/>
  <c r="JZU6" i="2"/>
  <c r="JZT6" i="2"/>
  <c r="JZS6" i="2"/>
  <c r="JZR6" i="2"/>
  <c r="JZQ6" i="2"/>
  <c r="JZP6" i="2"/>
  <c r="JZO6" i="2"/>
  <c r="JZN6" i="2"/>
  <c r="JZM6" i="2"/>
  <c r="JZL6" i="2"/>
  <c r="JZK6" i="2"/>
  <c r="JZJ6" i="2"/>
  <c r="JZI6" i="2"/>
  <c r="JZH6" i="2"/>
  <c r="JZG6" i="2"/>
  <c r="JZF6" i="2"/>
  <c r="JZE6" i="2"/>
  <c r="JZD6" i="2"/>
  <c r="JZC6" i="2"/>
  <c r="JZB6" i="2"/>
  <c r="JZA6" i="2"/>
  <c r="JYZ6" i="2"/>
  <c r="JYY6" i="2"/>
  <c r="JYX6" i="2"/>
  <c r="JYW6" i="2"/>
  <c r="JYV6" i="2"/>
  <c r="JYU6" i="2"/>
  <c r="JYT6" i="2"/>
  <c r="JYS6" i="2"/>
  <c r="JYR6" i="2"/>
  <c r="JYQ6" i="2"/>
  <c r="JYP6" i="2"/>
  <c r="JYO6" i="2"/>
  <c r="JYN6" i="2"/>
  <c r="JYM6" i="2"/>
  <c r="JYL6" i="2"/>
  <c r="JYK6" i="2"/>
  <c r="JYJ6" i="2"/>
  <c r="JYI6" i="2"/>
  <c r="JYH6" i="2"/>
  <c r="JYG6" i="2"/>
  <c r="JYF6" i="2"/>
  <c r="JYE6" i="2"/>
  <c r="JYD6" i="2"/>
  <c r="JYC6" i="2"/>
  <c r="JYB6" i="2"/>
  <c r="JYA6" i="2"/>
  <c r="JXZ6" i="2"/>
  <c r="JXY6" i="2"/>
  <c r="JXX6" i="2"/>
  <c r="JXW6" i="2"/>
  <c r="JXV6" i="2"/>
  <c r="JXU6" i="2"/>
  <c r="JXT6" i="2"/>
  <c r="JXS6" i="2"/>
  <c r="JXR6" i="2"/>
  <c r="JXQ6" i="2"/>
  <c r="JXP6" i="2"/>
  <c r="JXO6" i="2"/>
  <c r="JXN6" i="2"/>
  <c r="JXM6" i="2"/>
  <c r="JXL6" i="2"/>
  <c r="JXK6" i="2"/>
  <c r="JXJ6" i="2"/>
  <c r="JXI6" i="2"/>
  <c r="JXH6" i="2"/>
  <c r="JXG6" i="2"/>
  <c r="JXF6" i="2"/>
  <c r="JXE6" i="2"/>
  <c r="JXD6" i="2"/>
  <c r="JXC6" i="2"/>
  <c r="JXB6" i="2"/>
  <c r="JXA6" i="2"/>
  <c r="JWZ6" i="2"/>
  <c r="JWY6" i="2"/>
  <c r="JWX6" i="2"/>
  <c r="JWW6" i="2"/>
  <c r="JWV6" i="2"/>
  <c r="JWU6" i="2"/>
  <c r="JWT6" i="2"/>
  <c r="JWS6" i="2"/>
  <c r="JWR6" i="2"/>
  <c r="JWQ6" i="2"/>
  <c r="JWP6" i="2"/>
  <c r="JWO6" i="2"/>
  <c r="JWN6" i="2"/>
  <c r="JWM6" i="2"/>
  <c r="JWL6" i="2"/>
  <c r="JWK6" i="2"/>
  <c r="JWJ6" i="2"/>
  <c r="JWI6" i="2"/>
  <c r="JWH6" i="2"/>
  <c r="JWG6" i="2"/>
  <c r="JWF6" i="2"/>
  <c r="JWE6" i="2"/>
  <c r="JWD6" i="2"/>
  <c r="JWC6" i="2"/>
  <c r="JWB6" i="2"/>
  <c r="JWA6" i="2"/>
  <c r="JVZ6" i="2"/>
  <c r="JVY6" i="2"/>
  <c r="JVX6" i="2"/>
  <c r="JVW6" i="2"/>
  <c r="JVV6" i="2"/>
  <c r="JVU6" i="2"/>
  <c r="JVT6" i="2"/>
  <c r="JVS6" i="2"/>
  <c r="JVR6" i="2"/>
  <c r="JVQ6" i="2"/>
  <c r="JVP6" i="2"/>
  <c r="JVO6" i="2"/>
  <c r="JVN6" i="2"/>
  <c r="JVM6" i="2"/>
  <c r="JVL6" i="2"/>
  <c r="JVK6" i="2"/>
  <c r="JVJ6" i="2"/>
  <c r="JVI6" i="2"/>
  <c r="JVH6" i="2"/>
  <c r="JVG6" i="2"/>
  <c r="JVF6" i="2"/>
  <c r="JVE6" i="2"/>
  <c r="JVD6" i="2"/>
  <c r="JVC6" i="2"/>
  <c r="JVB6" i="2"/>
  <c r="JVA6" i="2"/>
  <c r="JUZ6" i="2"/>
  <c r="JUY6" i="2"/>
  <c r="JUX6" i="2"/>
  <c r="JUW6" i="2"/>
  <c r="JUV6" i="2"/>
  <c r="JUU6" i="2"/>
  <c r="JUT6" i="2"/>
  <c r="JUS6" i="2"/>
  <c r="JUR6" i="2"/>
  <c r="JUQ6" i="2"/>
  <c r="JUP6" i="2"/>
  <c r="JUO6" i="2"/>
  <c r="JUN6" i="2"/>
  <c r="JUM6" i="2"/>
  <c r="JUL6" i="2"/>
  <c r="JUK6" i="2"/>
  <c r="JUJ6" i="2"/>
  <c r="JUI6" i="2"/>
  <c r="JUH6" i="2"/>
  <c r="JUG6" i="2"/>
  <c r="JUF6" i="2"/>
  <c r="JUE6" i="2"/>
  <c r="JUD6" i="2"/>
  <c r="JUC6" i="2"/>
  <c r="JUB6" i="2"/>
  <c r="JUA6" i="2"/>
  <c r="JTZ6" i="2"/>
  <c r="JTY6" i="2"/>
  <c r="JTX6" i="2"/>
  <c r="JTW6" i="2"/>
  <c r="JTV6" i="2"/>
  <c r="JTU6" i="2"/>
  <c r="JTT6" i="2"/>
  <c r="JTS6" i="2"/>
  <c r="JTR6" i="2"/>
  <c r="JTQ6" i="2"/>
  <c r="JTP6" i="2"/>
  <c r="JTO6" i="2"/>
  <c r="JTN6" i="2"/>
  <c r="JTM6" i="2"/>
  <c r="JTL6" i="2"/>
  <c r="JTK6" i="2"/>
  <c r="JTJ6" i="2"/>
  <c r="JTI6" i="2"/>
  <c r="JTH6" i="2"/>
  <c r="JTG6" i="2"/>
  <c r="JTF6" i="2"/>
  <c r="JTE6" i="2"/>
  <c r="JTD6" i="2"/>
  <c r="JTC6" i="2"/>
  <c r="JTB6" i="2"/>
  <c r="JTA6" i="2"/>
  <c r="JSZ6" i="2"/>
  <c r="JSY6" i="2"/>
  <c r="JSX6" i="2"/>
  <c r="JSW6" i="2"/>
  <c r="JSV6" i="2"/>
  <c r="JSU6" i="2"/>
  <c r="JST6" i="2"/>
  <c r="JSS6" i="2"/>
  <c r="JSR6" i="2"/>
  <c r="JSQ6" i="2"/>
  <c r="JSP6" i="2"/>
  <c r="JSO6" i="2"/>
  <c r="JSN6" i="2"/>
  <c r="JSM6" i="2"/>
  <c r="JSL6" i="2"/>
  <c r="JSK6" i="2"/>
  <c r="JSJ6" i="2"/>
  <c r="JSI6" i="2"/>
  <c r="JSH6" i="2"/>
  <c r="JSG6" i="2"/>
  <c r="JSF6" i="2"/>
  <c r="JSE6" i="2"/>
  <c r="JSD6" i="2"/>
  <c r="JSC6" i="2"/>
  <c r="JSB6" i="2"/>
  <c r="JSA6" i="2"/>
  <c r="JRZ6" i="2"/>
  <c r="JRY6" i="2"/>
  <c r="JRX6" i="2"/>
  <c r="JRW6" i="2"/>
  <c r="JRV6" i="2"/>
  <c r="JRU6" i="2"/>
  <c r="JRT6" i="2"/>
  <c r="JRS6" i="2"/>
  <c r="JRR6" i="2"/>
  <c r="JRQ6" i="2"/>
  <c r="JRP6" i="2"/>
  <c r="JRO6" i="2"/>
  <c r="JRN6" i="2"/>
  <c r="JRM6" i="2"/>
  <c r="JRL6" i="2"/>
  <c r="JRK6" i="2"/>
  <c r="JRJ6" i="2"/>
  <c r="JRI6" i="2"/>
  <c r="JRH6" i="2"/>
  <c r="JRG6" i="2"/>
  <c r="JRF6" i="2"/>
  <c r="JRE6" i="2"/>
  <c r="JRD6" i="2"/>
  <c r="JRC6" i="2"/>
  <c r="JRB6" i="2"/>
  <c r="JRA6" i="2"/>
  <c r="JQZ6" i="2"/>
  <c r="JQY6" i="2"/>
  <c r="JQX6" i="2"/>
  <c r="JQW6" i="2"/>
  <c r="JQV6" i="2"/>
  <c r="JQU6" i="2"/>
  <c r="JQT6" i="2"/>
  <c r="JQS6" i="2"/>
  <c r="JQR6" i="2"/>
  <c r="JQQ6" i="2"/>
  <c r="JQP6" i="2"/>
  <c r="JQO6" i="2"/>
  <c r="JQN6" i="2"/>
  <c r="JQM6" i="2"/>
  <c r="JQL6" i="2"/>
  <c r="JQK6" i="2"/>
  <c r="JQJ6" i="2"/>
  <c r="JQI6" i="2"/>
  <c r="JQH6" i="2"/>
  <c r="JQG6" i="2"/>
  <c r="JQF6" i="2"/>
  <c r="JQE6" i="2"/>
  <c r="JQD6" i="2"/>
  <c r="JQC6" i="2"/>
  <c r="JQB6" i="2"/>
  <c r="JQA6" i="2"/>
  <c r="JPZ6" i="2"/>
  <c r="JPY6" i="2"/>
  <c r="JPX6" i="2"/>
  <c r="JPW6" i="2"/>
  <c r="JPV6" i="2"/>
  <c r="JPU6" i="2"/>
  <c r="JPT6" i="2"/>
  <c r="JPS6" i="2"/>
  <c r="JPR6" i="2"/>
  <c r="JPQ6" i="2"/>
  <c r="JPP6" i="2"/>
  <c r="JPO6" i="2"/>
  <c r="JPN6" i="2"/>
  <c r="JPM6" i="2"/>
  <c r="JPL6" i="2"/>
  <c r="JPK6" i="2"/>
  <c r="JPJ6" i="2"/>
  <c r="JPI6" i="2"/>
  <c r="JPH6" i="2"/>
  <c r="JPG6" i="2"/>
  <c r="JPF6" i="2"/>
  <c r="JPE6" i="2"/>
  <c r="JPD6" i="2"/>
  <c r="JPC6" i="2"/>
  <c r="JPB6" i="2"/>
  <c r="JPA6" i="2"/>
  <c r="JOZ6" i="2"/>
  <c r="JOY6" i="2"/>
  <c r="JOX6" i="2"/>
  <c r="JOW6" i="2"/>
  <c r="JOV6" i="2"/>
  <c r="JOU6" i="2"/>
  <c r="JOT6" i="2"/>
  <c r="JOS6" i="2"/>
  <c r="JOR6" i="2"/>
  <c r="JOQ6" i="2"/>
  <c r="JOP6" i="2"/>
  <c r="JOO6" i="2"/>
  <c r="JON6" i="2"/>
  <c r="JOM6" i="2"/>
  <c r="JOL6" i="2"/>
  <c r="JOK6" i="2"/>
  <c r="JOJ6" i="2"/>
  <c r="JOI6" i="2"/>
  <c r="JOH6" i="2"/>
  <c r="JOG6" i="2"/>
  <c r="JOF6" i="2"/>
  <c r="JOE6" i="2"/>
  <c r="JOD6" i="2"/>
  <c r="JOC6" i="2"/>
  <c r="JOB6" i="2"/>
  <c r="JOA6" i="2"/>
  <c r="JNZ6" i="2"/>
  <c r="JNY6" i="2"/>
  <c r="JNX6" i="2"/>
  <c r="JNW6" i="2"/>
  <c r="JNV6" i="2"/>
  <c r="JNU6" i="2"/>
  <c r="JNT6" i="2"/>
  <c r="JNS6" i="2"/>
  <c r="JNR6" i="2"/>
  <c r="JNQ6" i="2"/>
  <c r="JNP6" i="2"/>
  <c r="JNO6" i="2"/>
  <c r="JNN6" i="2"/>
  <c r="JNM6" i="2"/>
  <c r="JNL6" i="2"/>
  <c r="JNK6" i="2"/>
  <c r="JNJ6" i="2"/>
  <c r="JNI6" i="2"/>
  <c r="JNH6" i="2"/>
  <c r="JNG6" i="2"/>
  <c r="JNF6" i="2"/>
  <c r="JNE6" i="2"/>
  <c r="JND6" i="2"/>
  <c r="JNC6" i="2"/>
  <c r="JNB6" i="2"/>
  <c r="JNA6" i="2"/>
  <c r="JMZ6" i="2"/>
  <c r="JMY6" i="2"/>
  <c r="JMX6" i="2"/>
  <c r="JMW6" i="2"/>
  <c r="JMV6" i="2"/>
  <c r="JMU6" i="2"/>
  <c r="JMT6" i="2"/>
  <c r="JMS6" i="2"/>
  <c r="JMR6" i="2"/>
  <c r="JMQ6" i="2"/>
  <c r="JMP6" i="2"/>
  <c r="JMO6" i="2"/>
  <c r="JMN6" i="2"/>
  <c r="JMM6" i="2"/>
  <c r="JML6" i="2"/>
  <c r="JMK6" i="2"/>
  <c r="JMJ6" i="2"/>
  <c r="JMI6" i="2"/>
  <c r="JMH6" i="2"/>
  <c r="JMG6" i="2"/>
  <c r="JMF6" i="2"/>
  <c r="JME6" i="2"/>
  <c r="JMD6" i="2"/>
  <c r="JMC6" i="2"/>
  <c r="JMB6" i="2"/>
  <c r="JMA6" i="2"/>
  <c r="JLZ6" i="2"/>
  <c r="JLY6" i="2"/>
  <c r="JLX6" i="2"/>
  <c r="JLW6" i="2"/>
  <c r="JLV6" i="2"/>
  <c r="JLU6" i="2"/>
  <c r="JLT6" i="2"/>
  <c r="JLS6" i="2"/>
  <c r="JLR6" i="2"/>
  <c r="JLQ6" i="2"/>
  <c r="JLP6" i="2"/>
  <c r="JLO6" i="2"/>
  <c r="JLN6" i="2"/>
  <c r="JLM6" i="2"/>
  <c r="JLL6" i="2"/>
  <c r="JLK6" i="2"/>
  <c r="JLJ6" i="2"/>
  <c r="JLI6" i="2"/>
  <c r="JLH6" i="2"/>
  <c r="JLG6" i="2"/>
  <c r="JLF6" i="2"/>
  <c r="JLE6" i="2"/>
  <c r="JLD6" i="2"/>
  <c r="JLC6" i="2"/>
  <c r="JLB6" i="2"/>
  <c r="JLA6" i="2"/>
  <c r="JKZ6" i="2"/>
  <c r="JKY6" i="2"/>
  <c r="JKX6" i="2"/>
  <c r="JKW6" i="2"/>
  <c r="JKV6" i="2"/>
  <c r="JKU6" i="2"/>
  <c r="JKT6" i="2"/>
  <c r="JKS6" i="2"/>
  <c r="JKR6" i="2"/>
  <c r="JKQ6" i="2"/>
  <c r="JKP6" i="2"/>
  <c r="JKO6" i="2"/>
  <c r="JKN6" i="2"/>
  <c r="JKM6" i="2"/>
  <c r="JKL6" i="2"/>
  <c r="JKK6" i="2"/>
  <c r="JKJ6" i="2"/>
  <c r="JKI6" i="2"/>
  <c r="JKH6" i="2"/>
  <c r="JKG6" i="2"/>
  <c r="JKF6" i="2"/>
  <c r="JKE6" i="2"/>
  <c r="JKD6" i="2"/>
  <c r="JKC6" i="2"/>
  <c r="JKB6" i="2"/>
  <c r="JKA6" i="2"/>
  <c r="JJZ6" i="2"/>
  <c r="JJY6" i="2"/>
  <c r="JJX6" i="2"/>
  <c r="JJW6" i="2"/>
  <c r="JJV6" i="2"/>
  <c r="JJU6" i="2"/>
  <c r="JJT6" i="2"/>
  <c r="JJS6" i="2"/>
  <c r="JJR6" i="2"/>
  <c r="JJQ6" i="2"/>
  <c r="JJP6" i="2"/>
  <c r="JJO6" i="2"/>
  <c r="JJN6" i="2"/>
  <c r="JJM6" i="2"/>
  <c r="JJL6" i="2"/>
  <c r="JJK6" i="2"/>
  <c r="JJJ6" i="2"/>
  <c r="JJI6" i="2"/>
  <c r="JJH6" i="2"/>
  <c r="JJG6" i="2"/>
  <c r="JJF6" i="2"/>
  <c r="JJE6" i="2"/>
  <c r="JJD6" i="2"/>
  <c r="JJC6" i="2"/>
  <c r="JJB6" i="2"/>
  <c r="JJA6" i="2"/>
  <c r="JIZ6" i="2"/>
  <c r="JIY6" i="2"/>
  <c r="JIX6" i="2"/>
  <c r="JIW6" i="2"/>
  <c r="JIV6" i="2"/>
  <c r="JIU6" i="2"/>
  <c r="JIT6" i="2"/>
  <c r="JIS6" i="2"/>
  <c r="JIR6" i="2"/>
  <c r="JIQ6" i="2"/>
  <c r="JIP6" i="2"/>
  <c r="JIO6" i="2"/>
  <c r="JIN6" i="2"/>
  <c r="JIM6" i="2"/>
  <c r="JIL6" i="2"/>
  <c r="JIK6" i="2"/>
  <c r="JIJ6" i="2"/>
  <c r="JII6" i="2"/>
  <c r="JIH6" i="2"/>
  <c r="JIG6" i="2"/>
  <c r="JIF6" i="2"/>
  <c r="JIE6" i="2"/>
  <c r="JID6" i="2"/>
  <c r="JIC6" i="2"/>
  <c r="JIB6" i="2"/>
  <c r="JIA6" i="2"/>
  <c r="JHZ6" i="2"/>
  <c r="JHY6" i="2"/>
  <c r="JHX6" i="2"/>
  <c r="JHW6" i="2"/>
  <c r="JHV6" i="2"/>
  <c r="JHU6" i="2"/>
  <c r="JHT6" i="2"/>
  <c r="JHS6" i="2"/>
  <c r="JHR6" i="2"/>
  <c r="JHQ6" i="2"/>
  <c r="JHP6" i="2"/>
  <c r="JHO6" i="2"/>
  <c r="JHN6" i="2"/>
  <c r="JHM6" i="2"/>
  <c r="JHL6" i="2"/>
  <c r="JHK6" i="2"/>
  <c r="JHJ6" i="2"/>
  <c r="JHI6" i="2"/>
  <c r="JHH6" i="2"/>
  <c r="JHG6" i="2"/>
  <c r="JHF6" i="2"/>
  <c r="JHE6" i="2"/>
  <c r="JHD6" i="2"/>
  <c r="JHC6" i="2"/>
  <c r="JHB6" i="2"/>
  <c r="JHA6" i="2"/>
  <c r="JGZ6" i="2"/>
  <c r="JGY6" i="2"/>
  <c r="JGX6" i="2"/>
  <c r="JGW6" i="2"/>
  <c r="JGV6" i="2"/>
  <c r="JGU6" i="2"/>
  <c r="JGT6" i="2"/>
  <c r="JGS6" i="2"/>
  <c r="JGR6" i="2"/>
  <c r="JGQ6" i="2"/>
  <c r="JGP6" i="2"/>
  <c r="JGO6" i="2"/>
  <c r="JGN6" i="2"/>
  <c r="JGM6" i="2"/>
  <c r="JGL6" i="2"/>
  <c r="JGK6" i="2"/>
  <c r="JGJ6" i="2"/>
  <c r="JGI6" i="2"/>
  <c r="JGH6" i="2"/>
  <c r="JGG6" i="2"/>
  <c r="JGF6" i="2"/>
  <c r="JGE6" i="2"/>
  <c r="JGD6" i="2"/>
  <c r="JGC6" i="2"/>
  <c r="JGB6" i="2"/>
  <c r="JGA6" i="2"/>
  <c r="JFZ6" i="2"/>
  <c r="JFY6" i="2"/>
  <c r="JFX6" i="2"/>
  <c r="JFW6" i="2"/>
  <c r="JFV6" i="2"/>
  <c r="JFU6" i="2"/>
  <c r="JFT6" i="2"/>
  <c r="JFS6" i="2"/>
  <c r="JFR6" i="2"/>
  <c r="JFQ6" i="2"/>
  <c r="JFP6" i="2"/>
  <c r="JFO6" i="2"/>
  <c r="JFN6" i="2"/>
  <c r="JFM6" i="2"/>
  <c r="JFL6" i="2"/>
  <c r="JFK6" i="2"/>
  <c r="JFJ6" i="2"/>
  <c r="JFI6" i="2"/>
  <c r="JFH6" i="2"/>
  <c r="JFG6" i="2"/>
  <c r="JFF6" i="2"/>
  <c r="JFE6" i="2"/>
  <c r="JFD6" i="2"/>
  <c r="JFC6" i="2"/>
  <c r="JFB6" i="2"/>
  <c r="JFA6" i="2"/>
  <c r="JEZ6" i="2"/>
  <c r="JEY6" i="2"/>
  <c r="JEX6" i="2"/>
  <c r="JEW6" i="2"/>
  <c r="JEV6" i="2"/>
  <c r="JEU6" i="2"/>
  <c r="JET6" i="2"/>
  <c r="JES6" i="2"/>
  <c r="JER6" i="2"/>
  <c r="JEQ6" i="2"/>
  <c r="JEP6" i="2"/>
  <c r="JEO6" i="2"/>
  <c r="JEN6" i="2"/>
  <c r="JEM6" i="2"/>
  <c r="JEL6" i="2"/>
  <c r="JEK6" i="2"/>
  <c r="JEJ6" i="2"/>
  <c r="JEI6" i="2"/>
  <c r="JEH6" i="2"/>
  <c r="JEG6" i="2"/>
  <c r="JEF6" i="2"/>
  <c r="JEE6" i="2"/>
  <c r="JED6" i="2"/>
  <c r="JEC6" i="2"/>
  <c r="JEB6" i="2"/>
  <c r="JEA6" i="2"/>
  <c r="JDZ6" i="2"/>
  <c r="JDY6" i="2"/>
  <c r="JDX6" i="2"/>
  <c r="JDW6" i="2"/>
  <c r="JDV6" i="2"/>
  <c r="JDU6" i="2"/>
  <c r="JDT6" i="2"/>
  <c r="JDS6" i="2"/>
  <c r="JDR6" i="2"/>
  <c r="JDQ6" i="2"/>
  <c r="JDP6" i="2"/>
  <c r="JDO6" i="2"/>
  <c r="JDN6" i="2"/>
  <c r="JDM6" i="2"/>
  <c r="JDL6" i="2"/>
  <c r="JDK6" i="2"/>
  <c r="JDJ6" i="2"/>
  <c r="JDI6" i="2"/>
  <c r="JDH6" i="2"/>
  <c r="JDG6" i="2"/>
  <c r="JDF6" i="2"/>
  <c r="JDE6" i="2"/>
  <c r="JDD6" i="2"/>
  <c r="JDC6" i="2"/>
  <c r="JDB6" i="2"/>
  <c r="JDA6" i="2"/>
  <c r="JCZ6" i="2"/>
  <c r="JCY6" i="2"/>
  <c r="JCX6" i="2"/>
  <c r="JCW6" i="2"/>
  <c r="JCV6" i="2"/>
  <c r="JCU6" i="2"/>
  <c r="JCT6" i="2"/>
  <c r="JCS6" i="2"/>
  <c r="JCR6" i="2"/>
  <c r="JCQ6" i="2"/>
  <c r="JCP6" i="2"/>
  <c r="JCO6" i="2"/>
  <c r="JCN6" i="2"/>
  <c r="JCM6" i="2"/>
  <c r="JCL6" i="2"/>
  <c r="JCK6" i="2"/>
  <c r="JCJ6" i="2"/>
  <c r="JCI6" i="2"/>
  <c r="JCH6" i="2"/>
  <c r="JCG6" i="2"/>
  <c r="JCF6" i="2"/>
  <c r="JCE6" i="2"/>
  <c r="JCD6" i="2"/>
  <c r="JCC6" i="2"/>
  <c r="JCB6" i="2"/>
  <c r="JCA6" i="2"/>
  <c r="JBZ6" i="2"/>
  <c r="JBY6" i="2"/>
  <c r="JBX6" i="2"/>
  <c r="JBW6" i="2"/>
  <c r="JBV6" i="2"/>
  <c r="JBU6" i="2"/>
  <c r="JBT6" i="2"/>
  <c r="JBS6" i="2"/>
  <c r="JBR6" i="2"/>
  <c r="JBQ6" i="2"/>
  <c r="JBP6" i="2"/>
  <c r="JBO6" i="2"/>
  <c r="JBN6" i="2"/>
  <c r="JBM6" i="2"/>
  <c r="JBL6" i="2"/>
  <c r="JBK6" i="2"/>
  <c r="JBJ6" i="2"/>
  <c r="JBI6" i="2"/>
  <c r="JBH6" i="2"/>
  <c r="JBG6" i="2"/>
  <c r="JBF6" i="2"/>
  <c r="JBE6" i="2"/>
  <c r="JBD6" i="2"/>
  <c r="JBC6" i="2"/>
  <c r="JBB6" i="2"/>
  <c r="JBA6" i="2"/>
  <c r="JAZ6" i="2"/>
  <c r="JAY6" i="2"/>
  <c r="JAX6" i="2"/>
  <c r="JAW6" i="2"/>
  <c r="JAV6" i="2"/>
  <c r="JAU6" i="2"/>
  <c r="JAT6" i="2"/>
  <c r="JAS6" i="2"/>
  <c r="JAR6" i="2"/>
  <c r="JAQ6" i="2"/>
  <c r="JAP6" i="2"/>
  <c r="JAO6" i="2"/>
  <c r="JAN6" i="2"/>
  <c r="JAM6" i="2"/>
  <c r="JAL6" i="2"/>
  <c r="JAK6" i="2"/>
  <c r="JAJ6" i="2"/>
  <c r="JAI6" i="2"/>
  <c r="JAH6" i="2"/>
  <c r="JAG6" i="2"/>
  <c r="JAF6" i="2"/>
  <c r="JAE6" i="2"/>
  <c r="JAD6" i="2"/>
  <c r="JAC6" i="2"/>
  <c r="JAB6" i="2"/>
  <c r="JAA6" i="2"/>
  <c r="IZZ6" i="2"/>
  <c r="IZY6" i="2"/>
  <c r="IZX6" i="2"/>
  <c r="IZW6" i="2"/>
  <c r="IZV6" i="2"/>
  <c r="IZU6" i="2"/>
  <c r="IZT6" i="2"/>
  <c r="IZS6" i="2"/>
  <c r="IZR6" i="2"/>
  <c r="IZQ6" i="2"/>
  <c r="IZP6" i="2"/>
  <c r="IZO6" i="2"/>
  <c r="IZN6" i="2"/>
  <c r="IZM6" i="2"/>
  <c r="IZL6" i="2"/>
  <c r="IZK6" i="2"/>
  <c r="IZJ6" i="2"/>
  <c r="IZI6" i="2"/>
  <c r="IZH6" i="2"/>
  <c r="IZG6" i="2"/>
  <c r="IZF6" i="2"/>
  <c r="IZE6" i="2"/>
  <c r="IZD6" i="2"/>
  <c r="IZC6" i="2"/>
  <c r="IZB6" i="2"/>
  <c r="IZA6" i="2"/>
  <c r="IYZ6" i="2"/>
  <c r="IYY6" i="2"/>
  <c r="IYX6" i="2"/>
  <c r="IYW6" i="2"/>
  <c r="IYV6" i="2"/>
  <c r="IYU6" i="2"/>
  <c r="IYT6" i="2"/>
  <c r="IYS6" i="2"/>
  <c r="IYR6" i="2"/>
  <c r="IYQ6" i="2"/>
  <c r="IYP6" i="2"/>
  <c r="IYO6" i="2"/>
  <c r="IYN6" i="2"/>
  <c r="IYM6" i="2"/>
  <c r="IYL6" i="2"/>
  <c r="IYK6" i="2"/>
  <c r="IYJ6" i="2"/>
  <c r="IYI6" i="2"/>
  <c r="IYH6" i="2"/>
  <c r="IYG6" i="2"/>
  <c r="IYF6" i="2"/>
  <c r="IYE6" i="2"/>
  <c r="IYD6" i="2"/>
  <c r="IYC6" i="2"/>
  <c r="IYB6" i="2"/>
  <c r="IYA6" i="2"/>
  <c r="IXZ6" i="2"/>
  <c r="IXY6" i="2"/>
  <c r="IXX6" i="2"/>
  <c r="IXW6" i="2"/>
  <c r="IXV6" i="2"/>
  <c r="IXU6" i="2"/>
  <c r="IXT6" i="2"/>
  <c r="IXS6" i="2"/>
  <c r="IXR6" i="2"/>
  <c r="IXQ6" i="2"/>
  <c r="IXP6" i="2"/>
  <c r="IXO6" i="2"/>
  <c r="IXN6" i="2"/>
  <c r="IXM6" i="2"/>
  <c r="IXL6" i="2"/>
  <c r="IXK6" i="2"/>
  <c r="IXJ6" i="2"/>
  <c r="IXI6" i="2"/>
  <c r="IXH6" i="2"/>
  <c r="IXG6" i="2"/>
  <c r="IXF6" i="2"/>
  <c r="IXE6" i="2"/>
  <c r="IXD6" i="2"/>
  <c r="IXC6" i="2"/>
  <c r="IXB6" i="2"/>
  <c r="IXA6" i="2"/>
  <c r="IWZ6" i="2"/>
  <c r="IWY6" i="2"/>
  <c r="IWX6" i="2"/>
  <c r="IWW6" i="2"/>
  <c r="IWV6" i="2"/>
  <c r="IWU6" i="2"/>
  <c r="IWT6" i="2"/>
  <c r="IWS6" i="2"/>
  <c r="IWR6" i="2"/>
  <c r="IWQ6" i="2"/>
  <c r="IWP6" i="2"/>
  <c r="IWO6" i="2"/>
  <c r="IWN6" i="2"/>
  <c r="IWM6" i="2"/>
  <c r="IWL6" i="2"/>
  <c r="IWK6" i="2"/>
  <c r="IWJ6" i="2"/>
  <c r="IWI6" i="2"/>
  <c r="IWH6" i="2"/>
  <c r="IWG6" i="2"/>
  <c r="IWF6" i="2"/>
  <c r="IWE6" i="2"/>
  <c r="IWD6" i="2"/>
  <c r="IWC6" i="2"/>
  <c r="IWB6" i="2"/>
  <c r="IWA6" i="2"/>
  <c r="IVZ6" i="2"/>
  <c r="IVY6" i="2"/>
  <c r="IVX6" i="2"/>
  <c r="IVW6" i="2"/>
  <c r="IVV6" i="2"/>
  <c r="IVU6" i="2"/>
  <c r="IVT6" i="2"/>
  <c r="IVS6" i="2"/>
  <c r="IVR6" i="2"/>
  <c r="IVQ6" i="2"/>
  <c r="IVP6" i="2"/>
  <c r="IVO6" i="2"/>
  <c r="IVN6" i="2"/>
  <c r="IVM6" i="2"/>
  <c r="IVL6" i="2"/>
  <c r="IVK6" i="2"/>
  <c r="IVJ6" i="2"/>
  <c r="IVI6" i="2"/>
  <c r="IVH6" i="2"/>
  <c r="IVG6" i="2"/>
  <c r="IVF6" i="2"/>
  <c r="IVE6" i="2"/>
  <c r="IVD6" i="2"/>
  <c r="IVC6" i="2"/>
  <c r="IVB6" i="2"/>
  <c r="IVA6" i="2"/>
  <c r="IUZ6" i="2"/>
  <c r="IUY6" i="2"/>
  <c r="IUX6" i="2"/>
  <c r="IUW6" i="2"/>
  <c r="IUV6" i="2"/>
  <c r="IUU6" i="2"/>
  <c r="IUT6" i="2"/>
  <c r="IUS6" i="2"/>
  <c r="IUR6" i="2"/>
  <c r="IUQ6" i="2"/>
  <c r="IUP6" i="2"/>
  <c r="IUO6" i="2"/>
  <c r="IUN6" i="2"/>
  <c r="IUM6" i="2"/>
  <c r="IUL6" i="2"/>
  <c r="IUK6" i="2"/>
  <c r="IUJ6" i="2"/>
  <c r="IUI6" i="2"/>
  <c r="IUH6" i="2"/>
  <c r="IUG6" i="2"/>
  <c r="IUF6" i="2"/>
  <c r="IUE6" i="2"/>
  <c r="IUD6" i="2"/>
  <c r="IUC6" i="2"/>
  <c r="IUB6" i="2"/>
  <c r="IUA6" i="2"/>
  <c r="ITZ6" i="2"/>
  <c r="ITY6" i="2"/>
  <c r="ITX6" i="2"/>
  <c r="ITW6" i="2"/>
  <c r="ITV6" i="2"/>
  <c r="ITU6" i="2"/>
  <c r="ITT6" i="2"/>
  <c r="ITS6" i="2"/>
  <c r="ITR6" i="2"/>
  <c r="ITQ6" i="2"/>
  <c r="ITP6" i="2"/>
  <c r="ITO6" i="2"/>
  <c r="ITN6" i="2"/>
  <c r="ITM6" i="2"/>
  <c r="ITL6" i="2"/>
  <c r="ITK6" i="2"/>
  <c r="ITJ6" i="2"/>
  <c r="ITI6" i="2"/>
  <c r="ITH6" i="2"/>
  <c r="ITG6" i="2"/>
  <c r="ITF6" i="2"/>
  <c r="ITE6" i="2"/>
  <c r="ITD6" i="2"/>
  <c r="ITC6" i="2"/>
  <c r="ITB6" i="2"/>
  <c r="ITA6" i="2"/>
  <c r="ISZ6" i="2"/>
  <c r="ISY6" i="2"/>
  <c r="ISX6" i="2"/>
  <c r="ISW6" i="2"/>
  <c r="ISV6" i="2"/>
  <c r="ISU6" i="2"/>
  <c r="IST6" i="2"/>
  <c r="ISS6" i="2"/>
  <c r="ISR6" i="2"/>
  <c r="ISQ6" i="2"/>
  <c r="ISP6" i="2"/>
  <c r="ISO6" i="2"/>
  <c r="ISN6" i="2"/>
  <c r="ISM6" i="2"/>
  <c r="ISL6" i="2"/>
  <c r="ISK6" i="2"/>
  <c r="ISJ6" i="2"/>
  <c r="ISI6" i="2"/>
  <c r="ISH6" i="2"/>
  <c r="ISG6" i="2"/>
  <c r="ISF6" i="2"/>
  <c r="ISE6" i="2"/>
  <c r="ISD6" i="2"/>
  <c r="ISC6" i="2"/>
  <c r="ISB6" i="2"/>
  <c r="ISA6" i="2"/>
  <c r="IRZ6" i="2"/>
  <c r="IRY6" i="2"/>
  <c r="IRX6" i="2"/>
  <c r="IRW6" i="2"/>
  <c r="IRV6" i="2"/>
  <c r="IRU6" i="2"/>
  <c r="IRT6" i="2"/>
  <c r="IRS6" i="2"/>
  <c r="IRR6" i="2"/>
  <c r="IRQ6" i="2"/>
  <c r="IRP6" i="2"/>
  <c r="IRO6" i="2"/>
  <c r="IRN6" i="2"/>
  <c r="IRM6" i="2"/>
  <c r="IRL6" i="2"/>
  <c r="IRK6" i="2"/>
  <c r="IRJ6" i="2"/>
  <c r="IRI6" i="2"/>
  <c r="IRH6" i="2"/>
  <c r="IRG6" i="2"/>
  <c r="IRF6" i="2"/>
  <c r="IRE6" i="2"/>
  <c r="IRD6" i="2"/>
  <c r="IRC6" i="2"/>
  <c r="IRB6" i="2"/>
  <c r="IRA6" i="2"/>
  <c r="IQZ6" i="2"/>
  <c r="IQY6" i="2"/>
  <c r="IQX6" i="2"/>
  <c r="IQW6" i="2"/>
  <c r="IQV6" i="2"/>
  <c r="IQU6" i="2"/>
  <c r="IQT6" i="2"/>
  <c r="IQS6" i="2"/>
  <c r="IQR6" i="2"/>
  <c r="IQQ6" i="2"/>
  <c r="IQP6" i="2"/>
  <c r="IQO6" i="2"/>
  <c r="IQN6" i="2"/>
  <c r="IQM6" i="2"/>
  <c r="IQL6" i="2"/>
  <c r="IQK6" i="2"/>
  <c r="IQJ6" i="2"/>
  <c r="IQI6" i="2"/>
  <c r="IQH6" i="2"/>
  <c r="IQG6" i="2"/>
  <c r="IQF6" i="2"/>
  <c r="IQE6" i="2"/>
  <c r="IQD6" i="2"/>
  <c r="IQC6" i="2"/>
  <c r="IQB6" i="2"/>
  <c r="IQA6" i="2"/>
  <c r="IPZ6" i="2"/>
  <c r="IPY6" i="2"/>
  <c r="IPX6" i="2"/>
  <c r="IPW6" i="2"/>
  <c r="IPV6" i="2"/>
  <c r="IPU6" i="2"/>
  <c r="IPT6" i="2"/>
  <c r="IPS6" i="2"/>
  <c r="IPR6" i="2"/>
  <c r="IPQ6" i="2"/>
  <c r="IPP6" i="2"/>
  <c r="IPO6" i="2"/>
  <c r="IPN6" i="2"/>
  <c r="IPM6" i="2"/>
  <c r="IPL6" i="2"/>
  <c r="IPK6" i="2"/>
  <c r="IPJ6" i="2"/>
  <c r="IPI6" i="2"/>
  <c r="IPH6" i="2"/>
  <c r="IPG6" i="2"/>
  <c r="IPF6" i="2"/>
  <c r="IPE6" i="2"/>
  <c r="IPD6" i="2"/>
  <c r="IPC6" i="2"/>
  <c r="IPB6" i="2"/>
  <c r="IPA6" i="2"/>
  <c r="IOZ6" i="2"/>
  <c r="IOY6" i="2"/>
  <c r="IOX6" i="2"/>
  <c r="IOW6" i="2"/>
  <c r="IOV6" i="2"/>
  <c r="IOU6" i="2"/>
  <c r="IOT6" i="2"/>
  <c r="IOS6" i="2"/>
  <c r="IOR6" i="2"/>
  <c r="IOQ6" i="2"/>
  <c r="IOP6" i="2"/>
  <c r="IOO6" i="2"/>
  <c r="ION6" i="2"/>
  <c r="IOM6" i="2"/>
  <c r="IOL6" i="2"/>
  <c r="IOK6" i="2"/>
  <c r="IOJ6" i="2"/>
  <c r="IOI6" i="2"/>
  <c r="IOH6" i="2"/>
  <c r="IOG6" i="2"/>
  <c r="IOF6" i="2"/>
  <c r="IOE6" i="2"/>
  <c r="IOD6" i="2"/>
  <c r="IOC6" i="2"/>
  <c r="IOB6" i="2"/>
  <c r="IOA6" i="2"/>
  <c r="INZ6" i="2"/>
  <c r="INY6" i="2"/>
  <c r="INX6" i="2"/>
  <c r="INW6" i="2"/>
  <c r="INV6" i="2"/>
  <c r="INU6" i="2"/>
  <c r="INT6" i="2"/>
  <c r="INS6" i="2"/>
  <c r="INR6" i="2"/>
  <c r="INQ6" i="2"/>
  <c r="INP6" i="2"/>
  <c r="INO6" i="2"/>
  <c r="INN6" i="2"/>
  <c r="INM6" i="2"/>
  <c r="INL6" i="2"/>
  <c r="INK6" i="2"/>
  <c r="INJ6" i="2"/>
  <c r="INI6" i="2"/>
  <c r="INH6" i="2"/>
  <c r="ING6" i="2"/>
  <c r="INF6" i="2"/>
  <c r="INE6" i="2"/>
  <c r="IND6" i="2"/>
  <c r="INC6" i="2"/>
  <c r="INB6" i="2"/>
  <c r="INA6" i="2"/>
  <c r="IMZ6" i="2"/>
  <c r="IMY6" i="2"/>
  <c r="IMX6" i="2"/>
  <c r="IMW6" i="2"/>
  <c r="IMV6" i="2"/>
  <c r="IMU6" i="2"/>
  <c r="IMT6" i="2"/>
  <c r="IMS6" i="2"/>
  <c r="IMR6" i="2"/>
  <c r="IMQ6" i="2"/>
  <c r="IMP6" i="2"/>
  <c r="IMO6" i="2"/>
  <c r="IMN6" i="2"/>
  <c r="IMM6" i="2"/>
  <c r="IML6" i="2"/>
  <c r="IMK6" i="2"/>
  <c r="IMJ6" i="2"/>
  <c r="IMI6" i="2"/>
  <c r="IMH6" i="2"/>
  <c r="IMG6" i="2"/>
  <c r="IMF6" i="2"/>
  <c r="IME6" i="2"/>
  <c r="IMD6" i="2"/>
  <c r="IMC6" i="2"/>
  <c r="IMB6" i="2"/>
  <c r="IMA6" i="2"/>
  <c r="ILZ6" i="2"/>
  <c r="ILY6" i="2"/>
  <c r="ILX6" i="2"/>
  <c r="ILW6" i="2"/>
  <c r="ILV6" i="2"/>
  <c r="ILU6" i="2"/>
  <c r="ILT6" i="2"/>
  <c r="ILS6" i="2"/>
  <c r="ILR6" i="2"/>
  <c r="ILQ6" i="2"/>
  <c r="ILP6" i="2"/>
  <c r="ILO6" i="2"/>
  <c r="ILN6" i="2"/>
  <c r="ILM6" i="2"/>
  <c r="ILL6" i="2"/>
  <c r="ILK6" i="2"/>
  <c r="ILJ6" i="2"/>
  <c r="ILI6" i="2"/>
  <c r="ILH6" i="2"/>
  <c r="ILG6" i="2"/>
  <c r="ILF6" i="2"/>
  <c r="ILE6" i="2"/>
  <c r="ILD6" i="2"/>
  <c r="ILC6" i="2"/>
  <c r="ILB6" i="2"/>
  <c r="ILA6" i="2"/>
  <c r="IKZ6" i="2"/>
  <c r="IKY6" i="2"/>
  <c r="IKX6" i="2"/>
  <c r="IKW6" i="2"/>
  <c r="IKV6" i="2"/>
  <c r="IKU6" i="2"/>
  <c r="IKT6" i="2"/>
  <c r="IKS6" i="2"/>
  <c r="IKR6" i="2"/>
  <c r="IKQ6" i="2"/>
  <c r="IKP6" i="2"/>
  <c r="IKO6" i="2"/>
  <c r="IKN6" i="2"/>
  <c r="IKM6" i="2"/>
  <c r="IKL6" i="2"/>
  <c r="IKK6" i="2"/>
  <c r="IKJ6" i="2"/>
  <c r="IKI6" i="2"/>
  <c r="IKH6" i="2"/>
  <c r="IKG6" i="2"/>
  <c r="IKF6" i="2"/>
  <c r="IKE6" i="2"/>
  <c r="IKD6" i="2"/>
  <c r="IKC6" i="2"/>
  <c r="IKB6" i="2"/>
  <c r="IKA6" i="2"/>
  <c r="IJZ6" i="2"/>
  <c r="IJY6" i="2"/>
  <c r="IJX6" i="2"/>
  <c r="IJW6" i="2"/>
  <c r="IJV6" i="2"/>
  <c r="IJU6" i="2"/>
  <c r="IJT6" i="2"/>
  <c r="IJS6" i="2"/>
  <c r="IJR6" i="2"/>
  <c r="IJQ6" i="2"/>
  <c r="IJP6" i="2"/>
  <c r="IJO6" i="2"/>
  <c r="IJN6" i="2"/>
  <c r="IJM6" i="2"/>
  <c r="IJL6" i="2"/>
  <c r="IJK6" i="2"/>
  <c r="IJJ6" i="2"/>
  <c r="IJI6" i="2"/>
  <c r="IJH6" i="2"/>
  <c r="IJG6" i="2"/>
  <c r="IJF6" i="2"/>
  <c r="IJE6" i="2"/>
  <c r="IJD6" i="2"/>
  <c r="IJC6" i="2"/>
  <c r="IJB6" i="2"/>
  <c r="IJA6" i="2"/>
  <c r="IIZ6" i="2"/>
  <c r="IIY6" i="2"/>
  <c r="IIX6" i="2"/>
  <c r="IIW6" i="2"/>
  <c r="IIV6" i="2"/>
  <c r="IIU6" i="2"/>
  <c r="IIT6" i="2"/>
  <c r="IIS6" i="2"/>
  <c r="IIR6" i="2"/>
  <c r="IIQ6" i="2"/>
  <c r="IIP6" i="2"/>
  <c r="IIO6" i="2"/>
  <c r="IIN6" i="2"/>
  <c r="IIM6" i="2"/>
  <c r="IIL6" i="2"/>
  <c r="IIK6" i="2"/>
  <c r="IIJ6" i="2"/>
  <c r="III6" i="2"/>
  <c r="IIH6" i="2"/>
  <c r="IIG6" i="2"/>
  <c r="IIF6" i="2"/>
  <c r="IIE6" i="2"/>
  <c r="IID6" i="2"/>
  <c r="IIC6" i="2"/>
  <c r="IIB6" i="2"/>
  <c r="IIA6" i="2"/>
  <c r="IHZ6" i="2"/>
  <c r="IHY6" i="2"/>
  <c r="IHX6" i="2"/>
  <c r="IHW6" i="2"/>
  <c r="IHV6" i="2"/>
  <c r="IHU6" i="2"/>
  <c r="IHT6" i="2"/>
  <c r="IHS6" i="2"/>
  <c r="IHR6" i="2"/>
  <c r="IHQ6" i="2"/>
  <c r="IHP6" i="2"/>
  <c r="IHO6" i="2"/>
  <c r="IHN6" i="2"/>
  <c r="IHM6" i="2"/>
  <c r="IHL6" i="2"/>
  <c r="IHK6" i="2"/>
  <c r="IHJ6" i="2"/>
  <c r="IHI6" i="2"/>
  <c r="IHH6" i="2"/>
  <c r="IHG6" i="2"/>
  <c r="IHF6" i="2"/>
  <c r="IHE6" i="2"/>
  <c r="IHD6" i="2"/>
  <c r="IHC6" i="2"/>
  <c r="IHB6" i="2"/>
  <c r="IHA6" i="2"/>
  <c r="IGZ6" i="2"/>
  <c r="IGY6" i="2"/>
  <c r="IGX6" i="2"/>
  <c r="IGW6" i="2"/>
  <c r="IGV6" i="2"/>
  <c r="IGU6" i="2"/>
  <c r="IGT6" i="2"/>
  <c r="IGS6" i="2"/>
  <c r="IGR6" i="2"/>
  <c r="IGQ6" i="2"/>
  <c r="IGP6" i="2"/>
  <c r="IGO6" i="2"/>
  <c r="IGN6" i="2"/>
  <c r="IGM6" i="2"/>
  <c r="IGL6" i="2"/>
  <c r="IGK6" i="2"/>
  <c r="IGJ6" i="2"/>
  <c r="IGI6" i="2"/>
  <c r="IGH6" i="2"/>
  <c r="IGG6" i="2"/>
  <c r="IGF6" i="2"/>
  <c r="IGE6" i="2"/>
  <c r="IGD6" i="2"/>
  <c r="IGC6" i="2"/>
  <c r="IGB6" i="2"/>
  <c r="IGA6" i="2"/>
  <c r="IFZ6" i="2"/>
  <c r="IFY6" i="2"/>
  <c r="IFX6" i="2"/>
  <c r="IFW6" i="2"/>
  <c r="IFV6" i="2"/>
  <c r="IFU6" i="2"/>
  <c r="IFT6" i="2"/>
  <c r="IFS6" i="2"/>
  <c r="IFR6" i="2"/>
  <c r="IFQ6" i="2"/>
  <c r="IFP6" i="2"/>
  <c r="IFO6" i="2"/>
  <c r="IFN6" i="2"/>
  <c r="IFM6" i="2"/>
  <c r="IFL6" i="2"/>
  <c r="IFK6" i="2"/>
  <c r="IFJ6" i="2"/>
  <c r="IFI6" i="2"/>
  <c r="IFH6" i="2"/>
  <c r="IFG6" i="2"/>
  <c r="IFF6" i="2"/>
  <c r="IFE6" i="2"/>
  <c r="IFD6" i="2"/>
  <c r="IFC6" i="2"/>
  <c r="IFB6" i="2"/>
  <c r="IFA6" i="2"/>
  <c r="IEZ6" i="2"/>
  <c r="IEY6" i="2"/>
  <c r="IEX6" i="2"/>
  <c r="IEW6" i="2"/>
  <c r="IEV6" i="2"/>
  <c r="IEU6" i="2"/>
  <c r="IET6" i="2"/>
  <c r="IES6" i="2"/>
  <c r="IER6" i="2"/>
  <c r="IEQ6" i="2"/>
  <c r="IEP6" i="2"/>
  <c r="IEO6" i="2"/>
  <c r="IEN6" i="2"/>
  <c r="IEM6" i="2"/>
  <c r="IEL6" i="2"/>
  <c r="IEK6" i="2"/>
  <c r="IEJ6" i="2"/>
  <c r="IEI6" i="2"/>
  <c r="IEH6" i="2"/>
  <c r="IEG6" i="2"/>
  <c r="IEF6" i="2"/>
  <c r="IEE6" i="2"/>
  <c r="IED6" i="2"/>
  <c r="IEC6" i="2"/>
  <c r="IEB6" i="2"/>
  <c r="IEA6" i="2"/>
  <c r="IDZ6" i="2"/>
  <c r="IDY6" i="2"/>
  <c r="IDX6" i="2"/>
  <c r="IDW6" i="2"/>
  <c r="IDV6" i="2"/>
  <c r="IDU6" i="2"/>
  <c r="IDT6" i="2"/>
  <c r="IDS6" i="2"/>
  <c r="IDR6" i="2"/>
  <c r="IDQ6" i="2"/>
  <c r="IDP6" i="2"/>
  <c r="IDO6" i="2"/>
  <c r="IDN6" i="2"/>
  <c r="IDM6" i="2"/>
  <c r="IDL6" i="2"/>
  <c r="IDK6" i="2"/>
  <c r="IDJ6" i="2"/>
  <c r="IDI6" i="2"/>
  <c r="IDH6" i="2"/>
  <c r="IDG6" i="2"/>
  <c r="IDF6" i="2"/>
  <c r="IDE6" i="2"/>
  <c r="IDD6" i="2"/>
  <c r="IDC6" i="2"/>
  <c r="IDB6" i="2"/>
  <c r="IDA6" i="2"/>
  <c r="ICZ6" i="2"/>
  <c r="ICY6" i="2"/>
  <c r="ICX6" i="2"/>
  <c r="ICW6" i="2"/>
  <c r="ICV6" i="2"/>
  <c r="ICU6" i="2"/>
  <c r="ICT6" i="2"/>
  <c r="ICS6" i="2"/>
  <c r="ICR6" i="2"/>
  <c r="ICQ6" i="2"/>
  <c r="ICP6" i="2"/>
  <c r="ICO6" i="2"/>
  <c r="ICN6" i="2"/>
  <c r="ICM6" i="2"/>
  <c r="ICL6" i="2"/>
  <c r="ICK6" i="2"/>
  <c r="ICJ6" i="2"/>
  <c r="ICI6" i="2"/>
  <c r="ICH6" i="2"/>
  <c r="ICG6" i="2"/>
  <c r="ICF6" i="2"/>
  <c r="ICE6" i="2"/>
  <c r="ICD6" i="2"/>
  <c r="ICC6" i="2"/>
  <c r="ICB6" i="2"/>
  <c r="ICA6" i="2"/>
  <c r="IBZ6" i="2"/>
  <c r="IBY6" i="2"/>
  <c r="IBX6" i="2"/>
  <c r="IBW6" i="2"/>
  <c r="IBV6" i="2"/>
  <c r="IBU6" i="2"/>
  <c r="IBT6" i="2"/>
  <c r="IBS6" i="2"/>
  <c r="IBR6" i="2"/>
  <c r="IBQ6" i="2"/>
  <c r="IBP6" i="2"/>
  <c r="IBO6" i="2"/>
  <c r="IBN6" i="2"/>
  <c r="IBM6" i="2"/>
  <c r="IBL6" i="2"/>
  <c r="IBK6" i="2"/>
  <c r="IBJ6" i="2"/>
  <c r="IBI6" i="2"/>
  <c r="IBH6" i="2"/>
  <c r="IBG6" i="2"/>
  <c r="IBF6" i="2"/>
  <c r="IBE6" i="2"/>
  <c r="IBD6" i="2"/>
  <c r="IBC6" i="2"/>
  <c r="IBB6" i="2"/>
  <c r="IBA6" i="2"/>
  <c r="IAZ6" i="2"/>
  <c r="IAY6" i="2"/>
  <c r="IAX6" i="2"/>
  <c r="IAW6" i="2"/>
  <c r="IAV6" i="2"/>
  <c r="IAU6" i="2"/>
  <c r="IAT6" i="2"/>
  <c r="IAS6" i="2"/>
  <c r="IAR6" i="2"/>
  <c r="IAQ6" i="2"/>
  <c r="IAP6" i="2"/>
  <c r="IAO6" i="2"/>
  <c r="IAN6" i="2"/>
  <c r="IAM6" i="2"/>
  <c r="IAL6" i="2"/>
  <c r="IAK6" i="2"/>
  <c r="IAJ6" i="2"/>
  <c r="IAI6" i="2"/>
  <c r="IAH6" i="2"/>
  <c r="IAG6" i="2"/>
  <c r="IAF6" i="2"/>
  <c r="IAE6" i="2"/>
  <c r="IAD6" i="2"/>
  <c r="IAC6" i="2"/>
  <c r="IAB6" i="2"/>
  <c r="IAA6" i="2"/>
  <c r="HZZ6" i="2"/>
  <c r="HZY6" i="2"/>
  <c r="HZX6" i="2"/>
  <c r="HZW6" i="2"/>
  <c r="HZV6" i="2"/>
  <c r="HZU6" i="2"/>
  <c r="HZT6" i="2"/>
  <c r="HZS6" i="2"/>
  <c r="HZR6" i="2"/>
  <c r="HZQ6" i="2"/>
  <c r="HZP6" i="2"/>
  <c r="HZO6" i="2"/>
  <c r="HZN6" i="2"/>
  <c r="HZM6" i="2"/>
  <c r="HZL6" i="2"/>
  <c r="HZK6" i="2"/>
  <c r="HZJ6" i="2"/>
  <c r="HZI6" i="2"/>
  <c r="HZH6" i="2"/>
  <c r="HZG6" i="2"/>
  <c r="HZF6" i="2"/>
  <c r="HZE6" i="2"/>
  <c r="HZD6" i="2"/>
  <c r="HZC6" i="2"/>
  <c r="HZB6" i="2"/>
  <c r="HZA6" i="2"/>
  <c r="HYZ6" i="2"/>
  <c r="HYY6" i="2"/>
  <c r="HYX6" i="2"/>
  <c r="HYW6" i="2"/>
  <c r="HYV6" i="2"/>
  <c r="HYU6" i="2"/>
  <c r="HYT6" i="2"/>
  <c r="HYS6" i="2"/>
  <c r="HYR6" i="2"/>
  <c r="HYQ6" i="2"/>
  <c r="HYP6" i="2"/>
  <c r="HYO6" i="2"/>
  <c r="HYN6" i="2"/>
  <c r="HYM6" i="2"/>
  <c r="HYL6" i="2"/>
  <c r="HYK6" i="2"/>
  <c r="HYJ6" i="2"/>
  <c r="HYI6" i="2"/>
  <c r="HYH6" i="2"/>
  <c r="HYG6" i="2"/>
  <c r="HYF6" i="2"/>
  <c r="HYE6" i="2"/>
  <c r="HYD6" i="2"/>
  <c r="HYC6" i="2"/>
  <c r="HYB6" i="2"/>
  <c r="HYA6" i="2"/>
  <c r="HXZ6" i="2"/>
  <c r="HXY6" i="2"/>
  <c r="HXX6" i="2"/>
  <c r="HXW6" i="2"/>
  <c r="HXV6" i="2"/>
  <c r="HXU6" i="2"/>
  <c r="HXT6" i="2"/>
  <c r="HXS6" i="2"/>
  <c r="HXR6" i="2"/>
  <c r="HXQ6" i="2"/>
  <c r="HXP6" i="2"/>
  <c r="HXO6" i="2"/>
  <c r="HXN6" i="2"/>
  <c r="HXM6" i="2"/>
  <c r="HXL6" i="2"/>
  <c r="HXK6" i="2"/>
  <c r="HXJ6" i="2"/>
  <c r="HXI6" i="2"/>
  <c r="HXH6" i="2"/>
  <c r="HXG6" i="2"/>
  <c r="HXF6" i="2"/>
  <c r="HXE6" i="2"/>
  <c r="HXD6" i="2"/>
  <c r="HXC6" i="2"/>
  <c r="HXB6" i="2"/>
  <c r="HXA6" i="2"/>
  <c r="HWZ6" i="2"/>
  <c r="HWY6" i="2"/>
  <c r="HWX6" i="2"/>
  <c r="HWW6" i="2"/>
  <c r="HWV6" i="2"/>
  <c r="HWU6" i="2"/>
  <c r="HWT6" i="2"/>
  <c r="HWS6" i="2"/>
  <c r="HWR6" i="2"/>
  <c r="HWQ6" i="2"/>
  <c r="HWP6" i="2"/>
  <c r="HWO6" i="2"/>
  <c r="HWN6" i="2"/>
  <c r="HWM6" i="2"/>
  <c r="HWL6" i="2"/>
  <c r="HWK6" i="2"/>
  <c r="HWJ6" i="2"/>
  <c r="HWI6" i="2"/>
  <c r="HWH6" i="2"/>
  <c r="HWG6" i="2"/>
  <c r="HWF6" i="2"/>
  <c r="HWE6" i="2"/>
  <c r="HWD6" i="2"/>
  <c r="HWC6" i="2"/>
  <c r="HWB6" i="2"/>
  <c r="HWA6" i="2"/>
  <c r="HVZ6" i="2"/>
  <c r="HVY6" i="2"/>
  <c r="HVX6" i="2"/>
  <c r="HVW6" i="2"/>
  <c r="HVV6" i="2"/>
  <c r="HVU6" i="2"/>
  <c r="HVT6" i="2"/>
  <c r="HVS6" i="2"/>
  <c r="HVR6" i="2"/>
  <c r="HVQ6" i="2"/>
  <c r="HVP6" i="2"/>
  <c r="HVO6" i="2"/>
  <c r="HVN6" i="2"/>
  <c r="HVM6" i="2"/>
  <c r="HVL6" i="2"/>
  <c r="HVK6" i="2"/>
  <c r="HVJ6" i="2"/>
  <c r="HVI6" i="2"/>
  <c r="HVH6" i="2"/>
  <c r="HVG6" i="2"/>
  <c r="HVF6" i="2"/>
  <c r="HVE6" i="2"/>
  <c r="HVD6" i="2"/>
  <c r="HVC6" i="2"/>
  <c r="HVB6" i="2"/>
  <c r="HVA6" i="2"/>
  <c r="HUZ6" i="2"/>
  <c r="HUY6" i="2"/>
  <c r="HUX6" i="2"/>
  <c r="HUW6" i="2"/>
  <c r="HUV6" i="2"/>
  <c r="HUU6" i="2"/>
  <c r="HUT6" i="2"/>
  <c r="HUS6" i="2"/>
  <c r="HUR6" i="2"/>
  <c r="HUQ6" i="2"/>
  <c r="HUP6" i="2"/>
  <c r="HUO6" i="2"/>
  <c r="HUN6" i="2"/>
  <c r="HUM6" i="2"/>
  <c r="HUL6" i="2"/>
  <c r="HUK6" i="2"/>
  <c r="HUJ6" i="2"/>
  <c r="HUI6" i="2"/>
  <c r="HUH6" i="2"/>
  <c r="HUG6" i="2"/>
  <c r="HUF6" i="2"/>
  <c r="HUE6" i="2"/>
  <c r="HUD6" i="2"/>
  <c r="HUC6" i="2"/>
  <c r="HUB6" i="2"/>
  <c r="HUA6" i="2"/>
  <c r="HTZ6" i="2"/>
  <c r="HTY6" i="2"/>
  <c r="HTX6" i="2"/>
  <c r="HTW6" i="2"/>
  <c r="HTV6" i="2"/>
  <c r="HTU6" i="2"/>
  <c r="HTT6" i="2"/>
  <c r="HTS6" i="2"/>
  <c r="HTR6" i="2"/>
  <c r="HTQ6" i="2"/>
  <c r="HTP6" i="2"/>
  <c r="HTO6" i="2"/>
  <c r="HTN6" i="2"/>
  <c r="HTM6" i="2"/>
  <c r="HTL6" i="2"/>
  <c r="HTK6" i="2"/>
  <c r="HTJ6" i="2"/>
  <c r="HTI6" i="2"/>
  <c r="HTH6" i="2"/>
  <c r="HTG6" i="2"/>
  <c r="HTF6" i="2"/>
  <c r="HTE6" i="2"/>
  <c r="HTD6" i="2"/>
  <c r="HTC6" i="2"/>
  <c r="HTB6" i="2"/>
  <c r="HTA6" i="2"/>
  <c r="HSZ6" i="2"/>
  <c r="HSY6" i="2"/>
  <c r="HSX6" i="2"/>
  <c r="HSW6" i="2"/>
  <c r="HSV6" i="2"/>
  <c r="HSU6" i="2"/>
  <c r="HST6" i="2"/>
  <c r="HSS6" i="2"/>
  <c r="HSR6" i="2"/>
  <c r="HSQ6" i="2"/>
  <c r="HSP6" i="2"/>
  <c r="HSO6" i="2"/>
  <c r="HSN6" i="2"/>
  <c r="HSM6" i="2"/>
  <c r="HSL6" i="2"/>
  <c r="HSK6" i="2"/>
  <c r="HSJ6" i="2"/>
  <c r="HSI6" i="2"/>
  <c r="HSH6" i="2"/>
  <c r="HSG6" i="2"/>
  <c r="HSF6" i="2"/>
  <c r="HSE6" i="2"/>
  <c r="HSD6" i="2"/>
  <c r="HSC6" i="2"/>
  <c r="HSB6" i="2"/>
  <c r="HSA6" i="2"/>
  <c r="HRZ6" i="2"/>
  <c r="HRY6" i="2"/>
  <c r="HRX6" i="2"/>
  <c r="HRW6" i="2"/>
  <c r="HRV6" i="2"/>
  <c r="HRU6" i="2"/>
  <c r="HRT6" i="2"/>
  <c r="HRS6" i="2"/>
  <c r="HRR6" i="2"/>
  <c r="HRQ6" i="2"/>
  <c r="HRP6" i="2"/>
  <c r="HRO6" i="2"/>
  <c r="HRN6" i="2"/>
  <c r="HRM6" i="2"/>
  <c r="HRL6" i="2"/>
  <c r="HRK6" i="2"/>
  <c r="HRJ6" i="2"/>
  <c r="HRI6" i="2"/>
  <c r="HRH6" i="2"/>
  <c r="HRG6" i="2"/>
  <c r="HRF6" i="2"/>
  <c r="HRE6" i="2"/>
  <c r="HRD6" i="2"/>
  <c r="HRC6" i="2"/>
  <c r="HRB6" i="2"/>
  <c r="HRA6" i="2"/>
  <c r="HQZ6" i="2"/>
  <c r="HQY6" i="2"/>
  <c r="HQX6" i="2"/>
  <c r="HQW6" i="2"/>
  <c r="HQV6" i="2"/>
  <c r="HQU6" i="2"/>
  <c r="HQT6" i="2"/>
  <c r="HQS6" i="2"/>
  <c r="HQR6" i="2"/>
  <c r="HQQ6" i="2"/>
  <c r="HQP6" i="2"/>
  <c r="HQO6" i="2"/>
  <c r="HQN6" i="2"/>
  <c r="HQM6" i="2"/>
  <c r="HQL6" i="2"/>
  <c r="HQK6" i="2"/>
  <c r="HQJ6" i="2"/>
  <c r="HQI6" i="2"/>
  <c r="HQH6" i="2"/>
  <c r="HQG6" i="2"/>
  <c r="HQF6" i="2"/>
  <c r="HQE6" i="2"/>
  <c r="HQD6" i="2"/>
  <c r="HQC6" i="2"/>
  <c r="HQB6" i="2"/>
  <c r="HQA6" i="2"/>
  <c r="HPZ6" i="2"/>
  <c r="HPY6" i="2"/>
  <c r="HPX6" i="2"/>
  <c r="HPW6" i="2"/>
  <c r="HPV6" i="2"/>
  <c r="HPU6" i="2"/>
  <c r="HPT6" i="2"/>
  <c r="HPS6" i="2"/>
  <c r="HPR6" i="2"/>
  <c r="HPQ6" i="2"/>
  <c r="HPP6" i="2"/>
  <c r="HPO6" i="2"/>
  <c r="HPN6" i="2"/>
  <c r="HPM6" i="2"/>
  <c r="HPL6" i="2"/>
  <c r="HPK6" i="2"/>
  <c r="HPJ6" i="2"/>
  <c r="HPI6" i="2"/>
  <c r="HPH6" i="2"/>
  <c r="HPG6" i="2"/>
  <c r="HPF6" i="2"/>
  <c r="HPE6" i="2"/>
  <c r="HPD6" i="2"/>
  <c r="HPC6" i="2"/>
  <c r="HPB6" i="2"/>
  <c r="HPA6" i="2"/>
  <c r="HOZ6" i="2"/>
  <c r="HOY6" i="2"/>
  <c r="HOX6" i="2"/>
  <c r="HOW6" i="2"/>
  <c r="HOV6" i="2"/>
  <c r="HOU6" i="2"/>
  <c r="HOT6" i="2"/>
  <c r="HOS6" i="2"/>
  <c r="HOR6" i="2"/>
  <c r="HOQ6" i="2"/>
  <c r="HOP6" i="2"/>
  <c r="HOO6" i="2"/>
  <c r="HON6" i="2"/>
  <c r="HOM6" i="2"/>
  <c r="HOL6" i="2"/>
  <c r="HOK6" i="2"/>
  <c r="HOJ6" i="2"/>
  <c r="HOI6" i="2"/>
  <c r="HOH6" i="2"/>
  <c r="HOG6" i="2"/>
  <c r="HOF6" i="2"/>
  <c r="HOE6" i="2"/>
  <c r="HOD6" i="2"/>
  <c r="HOC6" i="2"/>
  <c r="HOB6" i="2"/>
  <c r="HOA6" i="2"/>
  <c r="HNZ6" i="2"/>
  <c r="HNY6" i="2"/>
  <c r="HNX6" i="2"/>
  <c r="HNW6" i="2"/>
  <c r="HNV6" i="2"/>
  <c r="HNU6" i="2"/>
  <c r="HNT6" i="2"/>
  <c r="HNS6" i="2"/>
  <c r="HNR6" i="2"/>
  <c r="HNQ6" i="2"/>
  <c r="HNP6" i="2"/>
  <c r="HNO6" i="2"/>
  <c r="HNN6" i="2"/>
  <c r="HNM6" i="2"/>
  <c r="HNL6" i="2"/>
  <c r="HNK6" i="2"/>
  <c r="HNJ6" i="2"/>
  <c r="HNI6" i="2"/>
  <c r="HNH6" i="2"/>
  <c r="HNG6" i="2"/>
  <c r="HNF6" i="2"/>
  <c r="HNE6" i="2"/>
  <c r="HND6" i="2"/>
  <c r="HNC6" i="2"/>
  <c r="HNB6" i="2"/>
  <c r="HNA6" i="2"/>
  <c r="HMZ6" i="2"/>
  <c r="HMY6" i="2"/>
  <c r="HMX6" i="2"/>
  <c r="HMW6" i="2"/>
  <c r="HMV6" i="2"/>
  <c r="HMU6" i="2"/>
  <c r="HMT6" i="2"/>
  <c r="HMS6" i="2"/>
  <c r="HMR6" i="2"/>
  <c r="HMQ6" i="2"/>
  <c r="HMP6" i="2"/>
  <c r="HMO6" i="2"/>
  <c r="HMN6" i="2"/>
  <c r="HMM6" i="2"/>
  <c r="HML6" i="2"/>
  <c r="HMK6" i="2"/>
  <c r="HMJ6" i="2"/>
  <c r="HMI6" i="2"/>
  <c r="HMH6" i="2"/>
  <c r="HMG6" i="2"/>
  <c r="HMF6" i="2"/>
  <c r="HME6" i="2"/>
  <c r="HMD6" i="2"/>
  <c r="HMC6" i="2"/>
  <c r="HMB6" i="2"/>
  <c r="HMA6" i="2"/>
  <c r="HLZ6" i="2"/>
  <c r="HLY6" i="2"/>
  <c r="HLX6" i="2"/>
  <c r="HLW6" i="2"/>
  <c r="HLV6" i="2"/>
  <c r="HLU6" i="2"/>
  <c r="HLT6" i="2"/>
  <c r="HLS6" i="2"/>
  <c r="HLR6" i="2"/>
  <c r="HLQ6" i="2"/>
  <c r="HLP6" i="2"/>
  <c r="HLO6" i="2"/>
  <c r="HLN6" i="2"/>
  <c r="HLM6" i="2"/>
  <c r="HLL6" i="2"/>
  <c r="HLK6" i="2"/>
  <c r="HLJ6" i="2"/>
  <c r="HLI6" i="2"/>
  <c r="HLH6" i="2"/>
  <c r="HLG6" i="2"/>
  <c r="HLF6" i="2"/>
  <c r="HLE6" i="2"/>
  <c r="HLD6" i="2"/>
  <c r="HLC6" i="2"/>
  <c r="HLB6" i="2"/>
  <c r="HLA6" i="2"/>
  <c r="HKZ6" i="2"/>
  <c r="HKY6" i="2"/>
  <c r="HKX6" i="2"/>
  <c r="HKW6" i="2"/>
  <c r="HKV6" i="2"/>
  <c r="HKU6" i="2"/>
  <c r="HKT6" i="2"/>
  <c r="HKS6" i="2"/>
  <c r="HKR6" i="2"/>
  <c r="HKQ6" i="2"/>
  <c r="HKP6" i="2"/>
  <c r="HKO6" i="2"/>
  <c r="HKN6" i="2"/>
  <c r="HKM6" i="2"/>
  <c r="HKL6" i="2"/>
  <c r="HKK6" i="2"/>
  <c r="HKJ6" i="2"/>
  <c r="HKI6" i="2"/>
  <c r="HKH6" i="2"/>
  <c r="HKG6" i="2"/>
  <c r="HKF6" i="2"/>
  <c r="HKE6" i="2"/>
  <c r="HKD6" i="2"/>
  <c r="HKC6" i="2"/>
  <c r="HKB6" i="2"/>
  <c r="HKA6" i="2"/>
  <c r="HJZ6" i="2"/>
  <c r="HJY6" i="2"/>
  <c r="HJX6" i="2"/>
  <c r="HJW6" i="2"/>
  <c r="HJV6" i="2"/>
  <c r="HJU6" i="2"/>
  <c r="HJT6" i="2"/>
  <c r="HJS6" i="2"/>
  <c r="HJR6" i="2"/>
  <c r="HJQ6" i="2"/>
  <c r="HJP6" i="2"/>
  <c r="HJO6" i="2"/>
  <c r="HJN6" i="2"/>
  <c r="HJM6" i="2"/>
  <c r="HJL6" i="2"/>
  <c r="HJK6" i="2"/>
  <c r="HJJ6" i="2"/>
  <c r="HJI6" i="2"/>
  <c r="HJH6" i="2"/>
  <c r="HJG6" i="2"/>
  <c r="HJF6" i="2"/>
  <c r="HJE6" i="2"/>
  <c r="HJD6" i="2"/>
  <c r="HJC6" i="2"/>
  <c r="HJB6" i="2"/>
  <c r="HJA6" i="2"/>
  <c r="HIZ6" i="2"/>
  <c r="HIY6" i="2"/>
  <c r="HIX6" i="2"/>
  <c r="HIW6" i="2"/>
  <c r="HIV6" i="2"/>
  <c r="HIU6" i="2"/>
  <c r="HIT6" i="2"/>
  <c r="HIS6" i="2"/>
  <c r="HIR6" i="2"/>
  <c r="HIQ6" i="2"/>
  <c r="HIP6" i="2"/>
  <c r="HIO6" i="2"/>
  <c r="HIN6" i="2"/>
  <c r="HIM6" i="2"/>
  <c r="HIL6" i="2"/>
  <c r="HIK6" i="2"/>
  <c r="HIJ6" i="2"/>
  <c r="HII6" i="2"/>
  <c r="HIH6" i="2"/>
  <c r="HIG6" i="2"/>
  <c r="HIF6" i="2"/>
  <c r="HIE6" i="2"/>
  <c r="HID6" i="2"/>
  <c r="HIC6" i="2"/>
  <c r="HIB6" i="2"/>
  <c r="HIA6" i="2"/>
  <c r="HHZ6" i="2"/>
  <c r="HHY6" i="2"/>
  <c r="HHX6" i="2"/>
  <c r="HHW6" i="2"/>
  <c r="HHV6" i="2"/>
  <c r="HHU6" i="2"/>
  <c r="HHT6" i="2"/>
  <c r="HHS6" i="2"/>
  <c r="HHR6" i="2"/>
  <c r="HHQ6" i="2"/>
  <c r="HHP6" i="2"/>
  <c r="HHO6" i="2"/>
  <c r="HHN6" i="2"/>
  <c r="HHM6" i="2"/>
  <c r="HHL6" i="2"/>
  <c r="HHK6" i="2"/>
  <c r="HHJ6" i="2"/>
  <c r="HHI6" i="2"/>
  <c r="HHH6" i="2"/>
  <c r="HHG6" i="2"/>
  <c r="HHF6" i="2"/>
  <c r="HHE6" i="2"/>
  <c r="HHD6" i="2"/>
  <c r="HHC6" i="2"/>
  <c r="HHB6" i="2"/>
  <c r="HHA6" i="2"/>
  <c r="HGZ6" i="2"/>
  <c r="HGY6" i="2"/>
  <c r="HGX6" i="2"/>
  <c r="HGW6" i="2"/>
  <c r="HGV6" i="2"/>
  <c r="HGU6" i="2"/>
  <c r="HGT6" i="2"/>
  <c r="HGS6" i="2"/>
  <c r="HGR6" i="2"/>
  <c r="HGQ6" i="2"/>
  <c r="HGP6" i="2"/>
  <c r="HGO6" i="2"/>
  <c r="HGN6" i="2"/>
  <c r="HGM6" i="2"/>
  <c r="HGL6" i="2"/>
  <c r="HGK6" i="2"/>
  <c r="HGJ6" i="2"/>
  <c r="HGI6" i="2"/>
  <c r="HGH6" i="2"/>
  <c r="HGG6" i="2"/>
  <c r="HGF6" i="2"/>
  <c r="HGE6" i="2"/>
  <c r="HGD6" i="2"/>
  <c r="HGC6" i="2"/>
  <c r="HGB6" i="2"/>
  <c r="HGA6" i="2"/>
  <c r="HFZ6" i="2"/>
  <c r="HFY6" i="2"/>
  <c r="HFX6" i="2"/>
  <c r="HFW6" i="2"/>
  <c r="HFV6" i="2"/>
  <c r="HFU6" i="2"/>
  <c r="HFT6" i="2"/>
  <c r="HFS6" i="2"/>
  <c r="HFR6" i="2"/>
  <c r="HFQ6" i="2"/>
  <c r="HFP6" i="2"/>
  <c r="HFO6" i="2"/>
  <c r="HFN6" i="2"/>
  <c r="HFM6" i="2"/>
  <c r="HFL6" i="2"/>
  <c r="HFK6" i="2"/>
  <c r="HFJ6" i="2"/>
  <c r="HFI6" i="2"/>
  <c r="HFH6" i="2"/>
  <c r="HFG6" i="2"/>
  <c r="HFF6" i="2"/>
  <c r="HFE6" i="2"/>
  <c r="HFD6" i="2"/>
  <c r="HFC6" i="2"/>
  <c r="HFB6" i="2"/>
  <c r="HFA6" i="2"/>
  <c r="HEZ6" i="2"/>
  <c r="HEY6" i="2"/>
  <c r="HEX6" i="2"/>
  <c r="HEW6" i="2"/>
  <c r="HEV6" i="2"/>
  <c r="HEU6" i="2"/>
  <c r="HET6" i="2"/>
  <c r="HES6" i="2"/>
  <c r="HER6" i="2"/>
  <c r="HEQ6" i="2"/>
  <c r="HEP6" i="2"/>
  <c r="HEO6" i="2"/>
  <c r="HEN6" i="2"/>
  <c r="HEM6" i="2"/>
  <c r="HEL6" i="2"/>
  <c r="HEK6" i="2"/>
  <c r="HEJ6" i="2"/>
  <c r="HEI6" i="2"/>
  <c r="HEH6" i="2"/>
  <c r="HEG6" i="2"/>
  <c r="HEF6" i="2"/>
  <c r="HEE6" i="2"/>
  <c r="HED6" i="2"/>
  <c r="HEC6" i="2"/>
  <c r="HEB6" i="2"/>
  <c r="HEA6" i="2"/>
  <c r="HDZ6" i="2"/>
  <c r="HDY6" i="2"/>
  <c r="HDX6" i="2"/>
  <c r="HDW6" i="2"/>
  <c r="HDV6" i="2"/>
  <c r="HDU6" i="2"/>
  <c r="HDT6" i="2"/>
  <c r="HDS6" i="2"/>
  <c r="HDR6" i="2"/>
  <c r="HDQ6" i="2"/>
  <c r="HDP6" i="2"/>
  <c r="HDO6" i="2"/>
  <c r="HDN6" i="2"/>
  <c r="HDM6" i="2"/>
  <c r="HDL6" i="2"/>
  <c r="HDK6" i="2"/>
  <c r="HDJ6" i="2"/>
  <c r="HDI6" i="2"/>
  <c r="HDH6" i="2"/>
  <c r="HDG6" i="2"/>
  <c r="HDF6" i="2"/>
  <c r="HDE6" i="2"/>
  <c r="HDD6" i="2"/>
  <c r="HDC6" i="2"/>
  <c r="HDB6" i="2"/>
  <c r="HDA6" i="2"/>
  <c r="HCZ6" i="2"/>
  <c r="HCY6" i="2"/>
  <c r="HCX6" i="2"/>
  <c r="HCW6" i="2"/>
  <c r="HCV6" i="2"/>
  <c r="HCU6" i="2"/>
  <c r="HCT6" i="2"/>
  <c r="HCS6" i="2"/>
  <c r="HCR6" i="2"/>
  <c r="HCQ6" i="2"/>
  <c r="HCP6" i="2"/>
  <c r="HCO6" i="2"/>
  <c r="HCN6" i="2"/>
  <c r="HCM6" i="2"/>
  <c r="HCL6" i="2"/>
  <c r="HCK6" i="2"/>
  <c r="HCJ6" i="2"/>
  <c r="HCI6" i="2"/>
  <c r="HCH6" i="2"/>
  <c r="HCG6" i="2"/>
  <c r="HCF6" i="2"/>
  <c r="HCE6" i="2"/>
  <c r="HCD6" i="2"/>
  <c r="HCC6" i="2"/>
  <c r="HCB6" i="2"/>
  <c r="HCA6" i="2"/>
  <c r="HBZ6" i="2"/>
  <c r="HBY6" i="2"/>
  <c r="HBX6" i="2"/>
  <c r="HBW6" i="2"/>
  <c r="HBV6" i="2"/>
  <c r="HBU6" i="2"/>
  <c r="HBT6" i="2"/>
  <c r="HBS6" i="2"/>
  <c r="HBR6" i="2"/>
  <c r="HBQ6" i="2"/>
  <c r="HBP6" i="2"/>
  <c r="HBO6" i="2"/>
  <c r="HBN6" i="2"/>
  <c r="HBM6" i="2"/>
  <c r="HBL6" i="2"/>
  <c r="HBK6" i="2"/>
  <c r="HBJ6" i="2"/>
  <c r="HBI6" i="2"/>
  <c r="HBH6" i="2"/>
  <c r="HBG6" i="2"/>
  <c r="HBF6" i="2"/>
  <c r="HBE6" i="2"/>
  <c r="HBD6" i="2"/>
  <c r="HBC6" i="2"/>
  <c r="HBB6" i="2"/>
  <c r="HBA6" i="2"/>
  <c r="HAZ6" i="2"/>
  <c r="HAY6" i="2"/>
  <c r="HAX6" i="2"/>
  <c r="HAW6" i="2"/>
  <c r="HAV6" i="2"/>
  <c r="HAU6" i="2"/>
  <c r="HAT6" i="2"/>
  <c r="HAS6" i="2"/>
  <c r="HAR6" i="2"/>
  <c r="HAQ6" i="2"/>
  <c r="HAP6" i="2"/>
  <c r="HAO6" i="2"/>
  <c r="HAN6" i="2"/>
  <c r="HAM6" i="2"/>
  <c r="HAL6" i="2"/>
  <c r="HAK6" i="2"/>
  <c r="HAJ6" i="2"/>
  <c r="HAI6" i="2"/>
  <c r="HAH6" i="2"/>
  <c r="HAG6" i="2"/>
  <c r="HAF6" i="2"/>
  <c r="HAE6" i="2"/>
  <c r="HAD6" i="2"/>
  <c r="HAC6" i="2"/>
  <c r="HAB6" i="2"/>
  <c r="HAA6" i="2"/>
  <c r="GZZ6" i="2"/>
  <c r="GZY6" i="2"/>
  <c r="GZX6" i="2"/>
  <c r="GZW6" i="2"/>
  <c r="GZV6" i="2"/>
  <c r="GZU6" i="2"/>
  <c r="GZT6" i="2"/>
  <c r="GZS6" i="2"/>
  <c r="GZR6" i="2"/>
  <c r="GZQ6" i="2"/>
  <c r="GZP6" i="2"/>
  <c r="GZO6" i="2"/>
  <c r="GZN6" i="2"/>
  <c r="GZM6" i="2"/>
  <c r="GZL6" i="2"/>
  <c r="GZK6" i="2"/>
  <c r="GZJ6" i="2"/>
  <c r="GZI6" i="2"/>
  <c r="GZH6" i="2"/>
  <c r="GZG6" i="2"/>
  <c r="GZF6" i="2"/>
  <c r="GZE6" i="2"/>
  <c r="GZD6" i="2"/>
  <c r="GZC6" i="2"/>
  <c r="GZB6" i="2"/>
  <c r="GZA6" i="2"/>
  <c r="GYZ6" i="2"/>
  <c r="GYY6" i="2"/>
  <c r="GYX6" i="2"/>
  <c r="GYW6" i="2"/>
  <c r="GYV6" i="2"/>
  <c r="GYU6" i="2"/>
  <c r="GYT6" i="2"/>
  <c r="GYS6" i="2"/>
  <c r="GYR6" i="2"/>
  <c r="GYQ6" i="2"/>
  <c r="GYP6" i="2"/>
  <c r="GYO6" i="2"/>
  <c r="GYN6" i="2"/>
  <c r="GYM6" i="2"/>
  <c r="GYL6" i="2"/>
  <c r="GYK6" i="2"/>
  <c r="GYJ6" i="2"/>
  <c r="GYI6" i="2"/>
  <c r="GYH6" i="2"/>
  <c r="GYG6" i="2"/>
  <c r="GYF6" i="2"/>
  <c r="GYE6" i="2"/>
  <c r="GYD6" i="2"/>
  <c r="GYC6" i="2"/>
  <c r="GYB6" i="2"/>
  <c r="GYA6" i="2"/>
  <c r="GXZ6" i="2"/>
  <c r="GXY6" i="2"/>
  <c r="GXX6" i="2"/>
  <c r="GXW6" i="2"/>
  <c r="GXV6" i="2"/>
  <c r="GXU6" i="2"/>
  <c r="GXT6" i="2"/>
  <c r="GXS6" i="2"/>
  <c r="GXR6" i="2"/>
  <c r="GXQ6" i="2"/>
  <c r="GXP6" i="2"/>
  <c r="GXO6" i="2"/>
  <c r="GXN6" i="2"/>
  <c r="GXM6" i="2"/>
  <c r="GXL6" i="2"/>
  <c r="GXK6" i="2"/>
  <c r="GXJ6" i="2"/>
  <c r="GXI6" i="2"/>
  <c r="GXH6" i="2"/>
  <c r="GXG6" i="2"/>
  <c r="GXF6" i="2"/>
  <c r="GXE6" i="2"/>
  <c r="GXD6" i="2"/>
  <c r="GXC6" i="2"/>
  <c r="GXB6" i="2"/>
  <c r="GXA6" i="2"/>
  <c r="GWZ6" i="2"/>
  <c r="GWY6" i="2"/>
  <c r="GWX6" i="2"/>
  <c r="GWW6" i="2"/>
  <c r="GWV6" i="2"/>
  <c r="GWU6" i="2"/>
  <c r="GWT6" i="2"/>
  <c r="GWS6" i="2"/>
  <c r="GWR6" i="2"/>
  <c r="GWQ6" i="2"/>
  <c r="GWP6" i="2"/>
  <c r="GWO6" i="2"/>
  <c r="GWN6" i="2"/>
  <c r="GWM6" i="2"/>
  <c r="GWL6" i="2"/>
  <c r="GWK6" i="2"/>
  <c r="GWJ6" i="2"/>
  <c r="GWI6" i="2"/>
  <c r="GWH6" i="2"/>
  <c r="GWG6" i="2"/>
  <c r="GWF6" i="2"/>
  <c r="GWE6" i="2"/>
  <c r="GWD6" i="2"/>
  <c r="GWC6" i="2"/>
  <c r="GWB6" i="2"/>
  <c r="GWA6" i="2"/>
  <c r="GVZ6" i="2"/>
  <c r="GVY6" i="2"/>
  <c r="GVX6" i="2"/>
  <c r="GVW6" i="2"/>
  <c r="GVV6" i="2"/>
  <c r="GVU6" i="2"/>
  <c r="GVT6" i="2"/>
  <c r="GVS6" i="2"/>
  <c r="GVR6" i="2"/>
  <c r="GVQ6" i="2"/>
  <c r="GVP6" i="2"/>
  <c r="GVO6" i="2"/>
  <c r="GVN6" i="2"/>
  <c r="GVM6" i="2"/>
  <c r="GVL6" i="2"/>
  <c r="GVK6" i="2"/>
  <c r="GVJ6" i="2"/>
  <c r="GVI6" i="2"/>
  <c r="GVH6" i="2"/>
  <c r="GVG6" i="2"/>
  <c r="GVF6" i="2"/>
  <c r="GVE6" i="2"/>
  <c r="GVD6" i="2"/>
  <c r="GVC6" i="2"/>
  <c r="GVB6" i="2"/>
  <c r="GVA6" i="2"/>
  <c r="GUZ6" i="2"/>
  <c r="GUY6" i="2"/>
  <c r="GUX6" i="2"/>
  <c r="GUW6" i="2"/>
  <c r="GUV6" i="2"/>
  <c r="GUU6" i="2"/>
  <c r="GUT6" i="2"/>
  <c r="GUS6" i="2"/>
  <c r="GUR6" i="2"/>
  <c r="GUQ6" i="2"/>
  <c r="GUP6" i="2"/>
  <c r="GUO6" i="2"/>
  <c r="GUN6" i="2"/>
  <c r="GUM6" i="2"/>
  <c r="GUL6" i="2"/>
  <c r="GUK6" i="2"/>
  <c r="GUJ6" i="2"/>
  <c r="GUI6" i="2"/>
  <c r="GUH6" i="2"/>
  <c r="GUG6" i="2"/>
  <c r="GUF6" i="2"/>
  <c r="GUE6" i="2"/>
  <c r="GUD6" i="2"/>
  <c r="GUC6" i="2"/>
  <c r="GUB6" i="2"/>
  <c r="GUA6" i="2"/>
  <c r="GTZ6" i="2"/>
  <c r="GTY6" i="2"/>
  <c r="GTX6" i="2"/>
  <c r="GTW6" i="2"/>
  <c r="GTV6" i="2"/>
  <c r="GTU6" i="2"/>
  <c r="GTT6" i="2"/>
  <c r="GTS6" i="2"/>
  <c r="GTR6" i="2"/>
  <c r="GTQ6" i="2"/>
  <c r="GTP6" i="2"/>
  <c r="GTO6" i="2"/>
  <c r="GTN6" i="2"/>
  <c r="GTM6" i="2"/>
  <c r="GTL6" i="2"/>
  <c r="GTK6" i="2"/>
  <c r="GTJ6" i="2"/>
  <c r="GTI6" i="2"/>
  <c r="GTH6" i="2"/>
  <c r="GTG6" i="2"/>
  <c r="GTF6" i="2"/>
  <c r="GTE6" i="2"/>
  <c r="GTD6" i="2"/>
  <c r="GTC6" i="2"/>
  <c r="GTB6" i="2"/>
  <c r="GTA6" i="2"/>
  <c r="GSZ6" i="2"/>
  <c r="GSY6" i="2"/>
  <c r="GSX6" i="2"/>
  <c r="GSW6" i="2"/>
  <c r="GSV6" i="2"/>
  <c r="GSU6" i="2"/>
  <c r="GST6" i="2"/>
  <c r="GSS6" i="2"/>
  <c r="GSR6" i="2"/>
  <c r="GSQ6" i="2"/>
  <c r="GSP6" i="2"/>
  <c r="GSO6" i="2"/>
  <c r="GSN6" i="2"/>
  <c r="GSM6" i="2"/>
  <c r="GSL6" i="2"/>
  <c r="GSK6" i="2"/>
  <c r="GSJ6" i="2"/>
  <c r="GSI6" i="2"/>
  <c r="GSH6" i="2"/>
  <c r="GSG6" i="2"/>
  <c r="GSF6" i="2"/>
  <c r="GSE6" i="2"/>
  <c r="GSD6" i="2"/>
  <c r="GSC6" i="2"/>
  <c r="GSB6" i="2"/>
  <c r="GSA6" i="2"/>
  <c r="GRZ6" i="2"/>
  <c r="GRY6" i="2"/>
  <c r="GRX6" i="2"/>
  <c r="GRW6" i="2"/>
  <c r="GRV6" i="2"/>
  <c r="GRU6" i="2"/>
  <c r="GRT6" i="2"/>
  <c r="GRS6" i="2"/>
  <c r="GRR6" i="2"/>
  <c r="GRQ6" i="2"/>
  <c r="GRP6" i="2"/>
  <c r="GRO6" i="2"/>
  <c r="GRN6" i="2"/>
  <c r="GRM6" i="2"/>
  <c r="GRL6" i="2"/>
  <c r="GRK6" i="2"/>
  <c r="GRJ6" i="2"/>
  <c r="GRI6" i="2"/>
  <c r="GRH6" i="2"/>
  <c r="GRG6" i="2"/>
  <c r="GRF6" i="2"/>
  <c r="GRE6" i="2"/>
  <c r="GRD6" i="2"/>
  <c r="GRC6" i="2"/>
  <c r="GRB6" i="2"/>
  <c r="GRA6" i="2"/>
  <c r="GQZ6" i="2"/>
  <c r="GQY6" i="2"/>
  <c r="GQX6" i="2"/>
  <c r="GQW6" i="2"/>
  <c r="GQV6" i="2"/>
  <c r="GQU6" i="2"/>
  <c r="GQT6" i="2"/>
  <c r="GQS6" i="2"/>
  <c r="GQR6" i="2"/>
  <c r="GQQ6" i="2"/>
  <c r="GQP6" i="2"/>
  <c r="GQO6" i="2"/>
  <c r="GQN6" i="2"/>
  <c r="GQM6" i="2"/>
  <c r="GQL6" i="2"/>
  <c r="GQK6" i="2"/>
  <c r="GQJ6" i="2"/>
  <c r="GQI6" i="2"/>
  <c r="GQH6" i="2"/>
  <c r="GQG6" i="2"/>
  <c r="GQF6" i="2"/>
  <c r="GQE6" i="2"/>
  <c r="GQD6" i="2"/>
  <c r="GQC6" i="2"/>
  <c r="GQB6" i="2"/>
  <c r="GQA6" i="2"/>
  <c r="GPZ6" i="2"/>
  <c r="GPY6" i="2"/>
  <c r="GPX6" i="2"/>
  <c r="GPW6" i="2"/>
  <c r="GPV6" i="2"/>
  <c r="GPU6" i="2"/>
  <c r="GPT6" i="2"/>
  <c r="GPS6" i="2"/>
  <c r="GPR6" i="2"/>
  <c r="GPQ6" i="2"/>
  <c r="GPP6" i="2"/>
  <c r="GPO6" i="2"/>
  <c r="GPN6" i="2"/>
  <c r="GPM6" i="2"/>
  <c r="GPL6" i="2"/>
  <c r="GPK6" i="2"/>
  <c r="GPJ6" i="2"/>
  <c r="GPI6" i="2"/>
  <c r="GPH6" i="2"/>
  <c r="GPG6" i="2"/>
  <c r="GPF6" i="2"/>
  <c r="GPE6" i="2"/>
  <c r="GPD6" i="2"/>
  <c r="GPC6" i="2"/>
  <c r="GPB6" i="2"/>
  <c r="GPA6" i="2"/>
  <c r="GOZ6" i="2"/>
  <c r="GOY6" i="2"/>
  <c r="GOX6" i="2"/>
  <c r="GOW6" i="2"/>
  <c r="GOV6" i="2"/>
  <c r="GOU6" i="2"/>
  <c r="GOT6" i="2"/>
  <c r="GOS6" i="2"/>
  <c r="GOR6" i="2"/>
  <c r="GOQ6" i="2"/>
  <c r="GOP6" i="2"/>
  <c r="GOO6" i="2"/>
  <c r="GON6" i="2"/>
  <c r="GOM6" i="2"/>
  <c r="GOL6" i="2"/>
  <c r="GOK6" i="2"/>
  <c r="GOJ6" i="2"/>
  <c r="GOI6" i="2"/>
  <c r="GOH6" i="2"/>
  <c r="GOG6" i="2"/>
  <c r="GOF6" i="2"/>
  <c r="GOE6" i="2"/>
  <c r="GOD6" i="2"/>
  <c r="GOC6" i="2"/>
  <c r="GOB6" i="2"/>
  <c r="GOA6" i="2"/>
  <c r="GNZ6" i="2"/>
  <c r="GNY6" i="2"/>
  <c r="GNX6" i="2"/>
  <c r="GNW6" i="2"/>
  <c r="GNV6" i="2"/>
  <c r="GNU6" i="2"/>
  <c r="GNT6" i="2"/>
  <c r="GNS6" i="2"/>
  <c r="GNR6" i="2"/>
  <c r="GNQ6" i="2"/>
  <c r="GNP6" i="2"/>
  <c r="GNO6" i="2"/>
  <c r="GNN6" i="2"/>
  <c r="GNM6" i="2"/>
  <c r="GNL6" i="2"/>
  <c r="GNK6" i="2"/>
  <c r="GNJ6" i="2"/>
  <c r="GNI6" i="2"/>
  <c r="GNH6" i="2"/>
  <c r="GNG6" i="2"/>
  <c r="GNF6" i="2"/>
  <c r="GNE6" i="2"/>
  <c r="GND6" i="2"/>
  <c r="GNC6" i="2"/>
  <c r="GNB6" i="2"/>
  <c r="GNA6" i="2"/>
  <c r="GMZ6" i="2"/>
  <c r="GMY6" i="2"/>
  <c r="GMX6" i="2"/>
  <c r="GMW6" i="2"/>
  <c r="GMV6" i="2"/>
  <c r="GMU6" i="2"/>
  <c r="GMT6" i="2"/>
  <c r="GMS6" i="2"/>
  <c r="GMR6" i="2"/>
  <c r="GMQ6" i="2"/>
  <c r="GMP6" i="2"/>
  <c r="GMO6" i="2"/>
  <c r="GMN6" i="2"/>
  <c r="GMM6" i="2"/>
  <c r="GML6" i="2"/>
  <c r="GMK6" i="2"/>
  <c r="GMJ6" i="2"/>
  <c r="GMI6" i="2"/>
  <c r="GMH6" i="2"/>
  <c r="GMG6" i="2"/>
  <c r="GMF6" i="2"/>
  <c r="GME6" i="2"/>
  <c r="GMD6" i="2"/>
  <c r="GMC6" i="2"/>
  <c r="GMB6" i="2"/>
  <c r="GMA6" i="2"/>
  <c r="GLZ6" i="2"/>
  <c r="GLY6" i="2"/>
  <c r="GLX6" i="2"/>
  <c r="GLW6" i="2"/>
  <c r="GLV6" i="2"/>
  <c r="GLU6" i="2"/>
  <c r="GLT6" i="2"/>
  <c r="GLS6" i="2"/>
  <c r="GLR6" i="2"/>
  <c r="GLQ6" i="2"/>
  <c r="GLP6" i="2"/>
  <c r="GLO6" i="2"/>
  <c r="GLN6" i="2"/>
  <c r="GLM6" i="2"/>
  <c r="GLL6" i="2"/>
  <c r="GLK6" i="2"/>
  <c r="GLJ6" i="2"/>
  <c r="GLI6" i="2"/>
  <c r="GLH6" i="2"/>
  <c r="GLG6" i="2"/>
  <c r="GLF6" i="2"/>
  <c r="GLE6" i="2"/>
  <c r="GLD6" i="2"/>
  <c r="GLC6" i="2"/>
  <c r="GLB6" i="2"/>
  <c r="GLA6" i="2"/>
  <c r="GKZ6" i="2"/>
  <c r="GKY6" i="2"/>
  <c r="GKX6" i="2"/>
  <c r="GKW6" i="2"/>
  <c r="GKV6" i="2"/>
  <c r="GKU6" i="2"/>
  <c r="GKT6" i="2"/>
  <c r="GKS6" i="2"/>
  <c r="GKR6" i="2"/>
  <c r="GKQ6" i="2"/>
  <c r="GKP6" i="2"/>
  <c r="GKO6" i="2"/>
  <c r="GKN6" i="2"/>
  <c r="GKM6" i="2"/>
  <c r="GKL6" i="2"/>
  <c r="GKK6" i="2"/>
  <c r="GKJ6" i="2"/>
  <c r="GKI6" i="2"/>
  <c r="GKH6" i="2"/>
  <c r="GKG6" i="2"/>
  <c r="GKF6" i="2"/>
  <c r="GKE6" i="2"/>
  <c r="GKD6" i="2"/>
  <c r="GKC6" i="2"/>
  <c r="GKB6" i="2"/>
  <c r="GKA6" i="2"/>
  <c r="GJZ6" i="2"/>
  <c r="GJY6" i="2"/>
  <c r="GJX6" i="2"/>
  <c r="GJW6" i="2"/>
  <c r="GJV6" i="2"/>
  <c r="GJU6" i="2"/>
  <c r="GJT6" i="2"/>
  <c r="GJS6" i="2"/>
  <c r="GJR6" i="2"/>
  <c r="GJQ6" i="2"/>
  <c r="GJP6" i="2"/>
  <c r="GJO6" i="2"/>
  <c r="GJN6" i="2"/>
  <c r="GJM6" i="2"/>
  <c r="GJL6" i="2"/>
  <c r="GJK6" i="2"/>
  <c r="GJJ6" i="2"/>
  <c r="GJI6" i="2"/>
  <c r="GJH6" i="2"/>
  <c r="GJG6" i="2"/>
  <c r="GJF6" i="2"/>
  <c r="GJE6" i="2"/>
  <c r="GJD6" i="2"/>
  <c r="GJC6" i="2"/>
  <c r="GJB6" i="2"/>
  <c r="GJA6" i="2"/>
  <c r="GIZ6" i="2"/>
  <c r="GIY6" i="2"/>
  <c r="GIX6" i="2"/>
  <c r="GIW6" i="2"/>
  <c r="GIV6" i="2"/>
  <c r="GIU6" i="2"/>
  <c r="GIT6" i="2"/>
  <c r="GIS6" i="2"/>
  <c r="GIR6" i="2"/>
  <c r="GIQ6" i="2"/>
  <c r="GIP6" i="2"/>
  <c r="GIO6" i="2"/>
  <c r="GIN6" i="2"/>
  <c r="GIM6" i="2"/>
  <c r="GIL6" i="2"/>
  <c r="GIK6" i="2"/>
  <c r="GIJ6" i="2"/>
  <c r="GII6" i="2"/>
  <c r="GIH6" i="2"/>
  <c r="GIG6" i="2"/>
  <c r="GIF6" i="2"/>
  <c r="GIE6" i="2"/>
  <c r="GID6" i="2"/>
  <c r="GIC6" i="2"/>
  <c r="GIB6" i="2"/>
  <c r="GIA6" i="2"/>
  <c r="GHZ6" i="2"/>
  <c r="GHY6" i="2"/>
  <c r="GHX6" i="2"/>
  <c r="GHW6" i="2"/>
  <c r="GHV6" i="2"/>
  <c r="GHU6" i="2"/>
  <c r="GHT6" i="2"/>
  <c r="GHS6" i="2"/>
  <c r="GHR6" i="2"/>
  <c r="GHQ6" i="2"/>
  <c r="GHP6" i="2"/>
  <c r="GHO6" i="2"/>
  <c r="GHN6" i="2"/>
  <c r="GHM6" i="2"/>
  <c r="GHL6" i="2"/>
  <c r="GHK6" i="2"/>
  <c r="GHJ6" i="2"/>
  <c r="GHI6" i="2"/>
  <c r="GHH6" i="2"/>
  <c r="GHG6" i="2"/>
  <c r="GHF6" i="2"/>
  <c r="GHE6" i="2"/>
  <c r="GHD6" i="2"/>
  <c r="GHC6" i="2"/>
  <c r="GHB6" i="2"/>
  <c r="GHA6" i="2"/>
  <c r="GGZ6" i="2"/>
  <c r="GGY6" i="2"/>
  <c r="GGX6" i="2"/>
  <c r="GGW6" i="2"/>
  <c r="GGV6" i="2"/>
  <c r="GGU6" i="2"/>
  <c r="GGT6" i="2"/>
  <c r="GGS6" i="2"/>
  <c r="GGR6" i="2"/>
  <c r="GGQ6" i="2"/>
  <c r="GGP6" i="2"/>
  <c r="GGO6" i="2"/>
  <c r="GGN6" i="2"/>
  <c r="GGM6" i="2"/>
  <c r="GGL6" i="2"/>
  <c r="GGK6" i="2"/>
  <c r="GGJ6" i="2"/>
  <c r="GGI6" i="2"/>
  <c r="GGH6" i="2"/>
  <c r="GGG6" i="2"/>
  <c r="GGF6" i="2"/>
  <c r="GGE6" i="2"/>
  <c r="GGD6" i="2"/>
  <c r="GGC6" i="2"/>
  <c r="GGB6" i="2"/>
  <c r="GGA6" i="2"/>
  <c r="GFZ6" i="2"/>
  <c r="GFY6" i="2"/>
  <c r="GFX6" i="2"/>
  <c r="GFW6" i="2"/>
  <c r="GFV6" i="2"/>
  <c r="GFU6" i="2"/>
  <c r="GFT6" i="2"/>
  <c r="GFS6" i="2"/>
  <c r="GFR6" i="2"/>
  <c r="GFQ6" i="2"/>
  <c r="GFP6" i="2"/>
  <c r="GFO6" i="2"/>
  <c r="GFN6" i="2"/>
  <c r="GFM6" i="2"/>
  <c r="GFL6" i="2"/>
  <c r="GFK6" i="2"/>
  <c r="GFJ6" i="2"/>
  <c r="GFI6" i="2"/>
  <c r="GFH6" i="2"/>
  <c r="GFG6" i="2"/>
  <c r="GFF6" i="2"/>
  <c r="GFE6" i="2"/>
  <c r="GFD6" i="2"/>
  <c r="GFC6" i="2"/>
  <c r="GFB6" i="2"/>
  <c r="GFA6" i="2"/>
  <c r="GEZ6" i="2"/>
  <c r="GEY6" i="2"/>
  <c r="GEX6" i="2"/>
  <c r="GEW6" i="2"/>
  <c r="GEV6" i="2"/>
  <c r="GEU6" i="2"/>
  <c r="GET6" i="2"/>
  <c r="GES6" i="2"/>
  <c r="GER6" i="2"/>
  <c r="GEQ6" i="2"/>
  <c r="GEP6" i="2"/>
  <c r="GEO6" i="2"/>
  <c r="GEN6" i="2"/>
  <c r="GEM6" i="2"/>
  <c r="GEL6" i="2"/>
  <c r="GEK6" i="2"/>
  <c r="GEJ6" i="2"/>
  <c r="GEI6" i="2"/>
  <c r="GEH6" i="2"/>
  <c r="GEG6" i="2"/>
  <c r="GEF6" i="2"/>
  <c r="GEE6" i="2"/>
  <c r="GED6" i="2"/>
  <c r="GEC6" i="2"/>
  <c r="GEB6" i="2"/>
  <c r="GEA6" i="2"/>
  <c r="GDZ6" i="2"/>
  <c r="GDY6" i="2"/>
  <c r="GDX6" i="2"/>
  <c r="GDW6" i="2"/>
  <c r="GDV6" i="2"/>
  <c r="GDU6" i="2"/>
  <c r="GDT6" i="2"/>
  <c r="GDS6" i="2"/>
  <c r="GDR6" i="2"/>
  <c r="GDQ6" i="2"/>
  <c r="GDP6" i="2"/>
  <c r="GDO6" i="2"/>
  <c r="GDN6" i="2"/>
  <c r="GDM6" i="2"/>
  <c r="GDL6" i="2"/>
  <c r="GDK6" i="2"/>
  <c r="GDJ6" i="2"/>
  <c r="GDI6" i="2"/>
  <c r="GDH6" i="2"/>
  <c r="GDG6" i="2"/>
  <c r="GDF6" i="2"/>
  <c r="GDE6" i="2"/>
  <c r="GDD6" i="2"/>
  <c r="GDC6" i="2"/>
  <c r="GDB6" i="2"/>
  <c r="GDA6" i="2"/>
  <c r="GCZ6" i="2"/>
  <c r="GCY6" i="2"/>
  <c r="GCX6" i="2"/>
  <c r="GCW6" i="2"/>
  <c r="GCV6" i="2"/>
  <c r="GCU6" i="2"/>
  <c r="GCT6" i="2"/>
  <c r="GCS6" i="2"/>
  <c r="GCR6" i="2"/>
  <c r="GCQ6" i="2"/>
  <c r="GCP6" i="2"/>
  <c r="GCO6" i="2"/>
  <c r="GCN6" i="2"/>
  <c r="GCM6" i="2"/>
  <c r="GCL6" i="2"/>
  <c r="GCK6" i="2"/>
  <c r="GCJ6" i="2"/>
  <c r="GCI6" i="2"/>
  <c r="GCH6" i="2"/>
  <c r="GCG6" i="2"/>
  <c r="GCF6" i="2"/>
  <c r="GCE6" i="2"/>
  <c r="GCD6" i="2"/>
  <c r="GCC6" i="2"/>
  <c r="GCB6" i="2"/>
  <c r="GCA6" i="2"/>
  <c r="GBZ6" i="2"/>
  <c r="GBY6" i="2"/>
  <c r="GBX6" i="2"/>
  <c r="GBW6" i="2"/>
  <c r="GBV6" i="2"/>
  <c r="GBU6" i="2"/>
  <c r="GBT6" i="2"/>
  <c r="GBS6" i="2"/>
  <c r="GBR6" i="2"/>
  <c r="GBQ6" i="2"/>
  <c r="GBP6" i="2"/>
  <c r="GBO6" i="2"/>
  <c r="GBN6" i="2"/>
  <c r="GBM6" i="2"/>
  <c r="GBL6" i="2"/>
  <c r="GBK6" i="2"/>
  <c r="GBJ6" i="2"/>
  <c r="GBI6" i="2"/>
  <c r="GBH6" i="2"/>
  <c r="GBG6" i="2"/>
  <c r="GBF6" i="2"/>
  <c r="GBE6" i="2"/>
  <c r="GBD6" i="2"/>
  <c r="GBC6" i="2"/>
  <c r="GBB6" i="2"/>
  <c r="GBA6" i="2"/>
  <c r="GAZ6" i="2"/>
  <c r="GAY6" i="2"/>
  <c r="GAX6" i="2"/>
  <c r="GAW6" i="2"/>
  <c r="GAV6" i="2"/>
  <c r="GAU6" i="2"/>
  <c r="GAT6" i="2"/>
  <c r="GAS6" i="2"/>
  <c r="GAR6" i="2"/>
  <c r="GAQ6" i="2"/>
  <c r="GAP6" i="2"/>
  <c r="GAO6" i="2"/>
  <c r="GAN6" i="2"/>
  <c r="GAM6" i="2"/>
  <c r="GAL6" i="2"/>
  <c r="GAK6" i="2"/>
  <c r="GAJ6" i="2"/>
  <c r="GAI6" i="2"/>
  <c r="GAH6" i="2"/>
  <c r="GAG6" i="2"/>
  <c r="GAF6" i="2"/>
  <c r="GAE6" i="2"/>
  <c r="GAD6" i="2"/>
  <c r="GAC6" i="2"/>
  <c r="GAB6" i="2"/>
  <c r="GAA6" i="2"/>
  <c r="FZZ6" i="2"/>
  <c r="FZY6" i="2"/>
  <c r="FZX6" i="2"/>
  <c r="FZW6" i="2"/>
  <c r="FZV6" i="2"/>
  <c r="FZU6" i="2"/>
  <c r="FZT6" i="2"/>
  <c r="FZS6" i="2"/>
  <c r="FZR6" i="2"/>
  <c r="FZQ6" i="2"/>
  <c r="FZP6" i="2"/>
  <c r="FZO6" i="2"/>
  <c r="FZN6" i="2"/>
  <c r="FZM6" i="2"/>
  <c r="FZL6" i="2"/>
  <c r="FZK6" i="2"/>
  <c r="FZJ6" i="2"/>
  <c r="FZI6" i="2"/>
  <c r="FZH6" i="2"/>
  <c r="FZG6" i="2"/>
  <c r="FZF6" i="2"/>
  <c r="FZE6" i="2"/>
  <c r="FZD6" i="2"/>
  <c r="FZC6" i="2"/>
  <c r="FZB6" i="2"/>
  <c r="FZA6" i="2"/>
  <c r="FYZ6" i="2"/>
  <c r="FYY6" i="2"/>
  <c r="FYX6" i="2"/>
  <c r="FYW6" i="2"/>
  <c r="FYV6" i="2"/>
  <c r="FYU6" i="2"/>
  <c r="FYT6" i="2"/>
  <c r="FYS6" i="2"/>
  <c r="FYR6" i="2"/>
  <c r="FYQ6" i="2"/>
  <c r="FYP6" i="2"/>
  <c r="FYO6" i="2"/>
  <c r="FYN6" i="2"/>
  <c r="FYM6" i="2"/>
  <c r="FYL6" i="2"/>
  <c r="FYK6" i="2"/>
  <c r="FYJ6" i="2"/>
  <c r="FYI6" i="2"/>
  <c r="FYH6" i="2"/>
  <c r="FYG6" i="2"/>
  <c r="FYF6" i="2"/>
  <c r="FYE6" i="2"/>
  <c r="FYD6" i="2"/>
  <c r="FYC6" i="2"/>
  <c r="FYB6" i="2"/>
  <c r="FYA6" i="2"/>
  <c r="FXZ6" i="2"/>
  <c r="FXY6" i="2"/>
  <c r="FXX6" i="2"/>
  <c r="FXW6" i="2"/>
  <c r="FXV6" i="2"/>
  <c r="FXU6" i="2"/>
  <c r="FXT6" i="2"/>
  <c r="FXS6" i="2"/>
  <c r="FXR6" i="2"/>
  <c r="FXQ6" i="2"/>
  <c r="FXP6" i="2"/>
  <c r="FXO6" i="2"/>
  <c r="FXN6" i="2"/>
  <c r="FXM6" i="2"/>
  <c r="FXL6" i="2"/>
  <c r="FXK6" i="2"/>
  <c r="FXJ6" i="2"/>
  <c r="FXI6" i="2"/>
  <c r="FXH6" i="2"/>
  <c r="FXG6" i="2"/>
  <c r="FXF6" i="2"/>
  <c r="FXE6" i="2"/>
  <c r="FXD6" i="2"/>
  <c r="FXC6" i="2"/>
  <c r="FXB6" i="2"/>
  <c r="FXA6" i="2"/>
  <c r="FWZ6" i="2"/>
  <c r="FWY6" i="2"/>
  <c r="FWX6" i="2"/>
  <c r="FWW6" i="2"/>
  <c r="FWV6" i="2"/>
  <c r="FWU6" i="2"/>
  <c r="FWT6" i="2"/>
  <c r="FWS6" i="2"/>
  <c r="FWR6" i="2"/>
  <c r="FWQ6" i="2"/>
  <c r="FWP6" i="2"/>
  <c r="FWO6" i="2"/>
  <c r="FWN6" i="2"/>
  <c r="FWM6" i="2"/>
  <c r="FWL6" i="2"/>
  <c r="FWK6" i="2"/>
  <c r="FWJ6" i="2"/>
  <c r="FWI6" i="2"/>
  <c r="FWH6" i="2"/>
  <c r="FWG6" i="2"/>
  <c r="FWF6" i="2"/>
  <c r="FWE6" i="2"/>
  <c r="FWD6" i="2"/>
  <c r="FWC6" i="2"/>
  <c r="FWB6" i="2"/>
  <c r="FWA6" i="2"/>
  <c r="FVZ6" i="2"/>
  <c r="FVY6" i="2"/>
  <c r="FVX6" i="2"/>
  <c r="FVW6" i="2"/>
  <c r="FVV6" i="2"/>
  <c r="FVU6" i="2"/>
  <c r="FVT6" i="2"/>
  <c r="FVS6" i="2"/>
  <c r="FVR6" i="2"/>
  <c r="FVQ6" i="2"/>
  <c r="FVP6" i="2"/>
  <c r="FVO6" i="2"/>
  <c r="FVN6" i="2"/>
  <c r="FVM6" i="2"/>
  <c r="FVL6" i="2"/>
  <c r="FVK6" i="2"/>
  <c r="FVJ6" i="2"/>
  <c r="FVI6" i="2"/>
  <c r="FVH6" i="2"/>
  <c r="FVG6" i="2"/>
  <c r="FVF6" i="2"/>
  <c r="FVE6" i="2"/>
  <c r="FVD6" i="2"/>
  <c r="FVC6" i="2"/>
  <c r="FVB6" i="2"/>
  <c r="FVA6" i="2"/>
  <c r="FUZ6" i="2"/>
  <c r="FUY6" i="2"/>
  <c r="FUX6" i="2"/>
  <c r="FUW6" i="2"/>
  <c r="FUV6" i="2"/>
  <c r="FUU6" i="2"/>
  <c r="FUT6" i="2"/>
  <c r="FUS6" i="2"/>
  <c r="FUR6" i="2"/>
  <c r="FUQ6" i="2"/>
  <c r="FUP6" i="2"/>
  <c r="FUO6" i="2"/>
  <c r="FUN6" i="2"/>
  <c r="FUM6" i="2"/>
  <c r="FUL6" i="2"/>
  <c r="FUK6" i="2"/>
  <c r="FUJ6" i="2"/>
  <c r="FUI6" i="2"/>
  <c r="FUH6" i="2"/>
  <c r="FUG6" i="2"/>
  <c r="FUF6" i="2"/>
  <c r="FUE6" i="2"/>
  <c r="FUD6" i="2"/>
  <c r="FUC6" i="2"/>
  <c r="FUB6" i="2"/>
  <c r="FUA6" i="2"/>
  <c r="FTZ6" i="2"/>
  <c r="FTY6" i="2"/>
  <c r="FTX6" i="2"/>
  <c r="FTW6" i="2"/>
  <c r="FTV6" i="2"/>
  <c r="FTU6" i="2"/>
  <c r="FTT6" i="2"/>
  <c r="FTS6" i="2"/>
  <c r="FTR6" i="2"/>
  <c r="FTQ6" i="2"/>
  <c r="FTP6" i="2"/>
  <c r="FTO6" i="2"/>
  <c r="FTN6" i="2"/>
  <c r="FTM6" i="2"/>
  <c r="FTL6" i="2"/>
  <c r="FTK6" i="2"/>
  <c r="FTJ6" i="2"/>
  <c r="FTI6" i="2"/>
  <c r="FTH6" i="2"/>
  <c r="FTG6" i="2"/>
  <c r="FTF6" i="2"/>
  <c r="FTE6" i="2"/>
  <c r="FTD6" i="2"/>
  <c r="FTC6" i="2"/>
  <c r="FTB6" i="2"/>
  <c r="FTA6" i="2"/>
  <c r="FSZ6" i="2"/>
  <c r="FSY6" i="2"/>
  <c r="FSX6" i="2"/>
  <c r="FSW6" i="2"/>
  <c r="FSV6" i="2"/>
  <c r="FSU6" i="2"/>
  <c r="FST6" i="2"/>
  <c r="FSS6" i="2"/>
  <c r="FSR6" i="2"/>
  <c r="FSQ6" i="2"/>
  <c r="FSP6" i="2"/>
  <c r="FSO6" i="2"/>
  <c r="FSN6" i="2"/>
  <c r="FSM6" i="2"/>
  <c r="FSL6" i="2"/>
  <c r="FSK6" i="2"/>
  <c r="FSJ6" i="2"/>
  <c r="FSI6" i="2"/>
  <c r="FSH6" i="2"/>
  <c r="FSG6" i="2"/>
  <c r="FSF6" i="2"/>
  <c r="FSE6" i="2"/>
  <c r="FSD6" i="2"/>
  <c r="FSC6" i="2"/>
  <c r="FSB6" i="2"/>
  <c r="FSA6" i="2"/>
  <c r="FRZ6" i="2"/>
  <c r="FRY6" i="2"/>
  <c r="FRX6" i="2"/>
  <c r="FRW6" i="2"/>
  <c r="FRV6" i="2"/>
  <c r="FRU6" i="2"/>
  <c r="FRT6" i="2"/>
  <c r="FRS6" i="2"/>
  <c r="FRR6" i="2"/>
  <c r="FRQ6" i="2"/>
  <c r="FRP6" i="2"/>
  <c r="FRO6" i="2"/>
  <c r="FRN6" i="2"/>
  <c r="FRM6" i="2"/>
  <c r="FRL6" i="2"/>
  <c r="FRK6" i="2"/>
  <c r="FRJ6" i="2"/>
  <c r="FRI6" i="2"/>
  <c r="FRH6" i="2"/>
  <c r="FRG6" i="2"/>
  <c r="FRF6" i="2"/>
  <c r="FRE6" i="2"/>
  <c r="FRD6" i="2"/>
  <c r="FRC6" i="2"/>
  <c r="FRB6" i="2"/>
  <c r="FRA6" i="2"/>
  <c r="FQZ6" i="2"/>
  <c r="FQY6" i="2"/>
  <c r="FQX6" i="2"/>
  <c r="FQW6" i="2"/>
  <c r="FQV6" i="2"/>
  <c r="FQU6" i="2"/>
  <c r="FQT6" i="2"/>
  <c r="FQS6" i="2"/>
  <c r="FQR6" i="2"/>
  <c r="FQQ6" i="2"/>
  <c r="FQP6" i="2"/>
  <c r="FQO6" i="2"/>
  <c r="FQN6" i="2"/>
  <c r="FQM6" i="2"/>
  <c r="FQL6" i="2"/>
  <c r="FQK6" i="2"/>
  <c r="FQJ6" i="2"/>
  <c r="FQI6" i="2"/>
  <c r="FQH6" i="2"/>
  <c r="FQG6" i="2"/>
  <c r="FQF6" i="2"/>
  <c r="FQE6" i="2"/>
  <c r="FQD6" i="2"/>
  <c r="FQC6" i="2"/>
  <c r="FQB6" i="2"/>
  <c r="FQA6" i="2"/>
  <c r="FPZ6" i="2"/>
  <c r="FPY6" i="2"/>
  <c r="FPX6" i="2"/>
  <c r="FPW6" i="2"/>
  <c r="FPV6" i="2"/>
  <c r="FPU6" i="2"/>
  <c r="FPT6" i="2"/>
  <c r="FPS6" i="2"/>
  <c r="FPR6" i="2"/>
  <c r="FPQ6" i="2"/>
  <c r="FPP6" i="2"/>
  <c r="FPO6" i="2"/>
  <c r="FPN6" i="2"/>
  <c r="FPM6" i="2"/>
  <c r="FPL6" i="2"/>
  <c r="FPK6" i="2"/>
  <c r="FPJ6" i="2"/>
  <c r="FPI6" i="2"/>
  <c r="FPH6" i="2"/>
  <c r="FPG6" i="2"/>
  <c r="FPF6" i="2"/>
  <c r="FPE6" i="2"/>
  <c r="FPD6" i="2"/>
  <c r="FPC6" i="2"/>
  <c r="FPB6" i="2"/>
  <c r="FPA6" i="2"/>
  <c r="FOZ6" i="2"/>
  <c r="FOY6" i="2"/>
  <c r="FOX6" i="2"/>
  <c r="FOW6" i="2"/>
  <c r="FOV6" i="2"/>
  <c r="FOU6" i="2"/>
  <c r="FOT6" i="2"/>
  <c r="FOS6" i="2"/>
  <c r="FOR6" i="2"/>
  <c r="FOQ6" i="2"/>
  <c r="FOP6" i="2"/>
  <c r="FOO6" i="2"/>
  <c r="FON6" i="2"/>
  <c r="FOM6" i="2"/>
  <c r="FOL6" i="2"/>
  <c r="FOK6" i="2"/>
  <c r="FOJ6" i="2"/>
  <c r="FOI6" i="2"/>
  <c r="FOH6" i="2"/>
  <c r="FOG6" i="2"/>
  <c r="FOF6" i="2"/>
  <c r="FOE6" i="2"/>
  <c r="FOD6" i="2"/>
  <c r="FOC6" i="2"/>
  <c r="FOB6" i="2"/>
  <c r="FOA6" i="2"/>
  <c r="FNZ6" i="2"/>
  <c r="FNY6" i="2"/>
  <c r="FNX6" i="2"/>
  <c r="FNW6" i="2"/>
  <c r="FNV6" i="2"/>
  <c r="FNU6" i="2"/>
  <c r="FNT6" i="2"/>
  <c r="FNS6" i="2"/>
  <c r="FNR6" i="2"/>
  <c r="FNQ6" i="2"/>
  <c r="FNP6" i="2"/>
  <c r="FNO6" i="2"/>
  <c r="FNN6" i="2"/>
  <c r="FNM6" i="2"/>
  <c r="FNL6" i="2"/>
  <c r="FNK6" i="2"/>
  <c r="FNJ6" i="2"/>
  <c r="FNI6" i="2"/>
  <c r="FNH6" i="2"/>
  <c r="FNG6" i="2"/>
  <c r="FNF6" i="2"/>
  <c r="FNE6" i="2"/>
  <c r="FND6" i="2"/>
  <c r="FNC6" i="2"/>
  <c r="FNB6" i="2"/>
  <c r="FNA6" i="2"/>
  <c r="FMZ6" i="2"/>
  <c r="FMY6" i="2"/>
  <c r="FMX6" i="2"/>
  <c r="FMW6" i="2"/>
  <c r="FMV6" i="2"/>
  <c r="FMU6" i="2"/>
  <c r="FMT6" i="2"/>
  <c r="FMS6" i="2"/>
  <c r="FMR6" i="2"/>
  <c r="FMQ6" i="2"/>
  <c r="FMP6" i="2"/>
  <c r="FMO6" i="2"/>
  <c r="FMN6" i="2"/>
  <c r="FMM6" i="2"/>
  <c r="FML6" i="2"/>
  <c r="FMK6" i="2"/>
  <c r="FMJ6" i="2"/>
  <c r="FMI6" i="2"/>
  <c r="FMH6" i="2"/>
  <c r="FMG6" i="2"/>
  <c r="FMF6" i="2"/>
  <c r="FME6" i="2"/>
  <c r="FMD6" i="2"/>
  <c r="FMC6" i="2"/>
  <c r="FMB6" i="2"/>
  <c r="FMA6" i="2"/>
  <c r="FLZ6" i="2"/>
  <c r="FLY6" i="2"/>
  <c r="FLX6" i="2"/>
  <c r="FLW6" i="2"/>
  <c r="FLV6" i="2"/>
  <c r="FLU6" i="2"/>
  <c r="FLT6" i="2"/>
  <c r="FLS6" i="2"/>
  <c r="FLR6" i="2"/>
  <c r="FLQ6" i="2"/>
  <c r="FLP6" i="2"/>
  <c r="FLO6" i="2"/>
  <c r="FLN6" i="2"/>
  <c r="FLM6" i="2"/>
  <c r="FLL6" i="2"/>
  <c r="FLK6" i="2"/>
  <c r="FLJ6" i="2"/>
  <c r="FLI6" i="2"/>
  <c r="FLH6" i="2"/>
  <c r="FLG6" i="2"/>
  <c r="FLF6" i="2"/>
  <c r="FLE6" i="2"/>
  <c r="FLD6" i="2"/>
  <c r="FLC6" i="2"/>
  <c r="FLB6" i="2"/>
  <c r="FLA6" i="2"/>
  <c r="FKZ6" i="2"/>
  <c r="FKY6" i="2"/>
  <c r="FKX6" i="2"/>
  <c r="FKW6" i="2"/>
  <c r="FKV6" i="2"/>
  <c r="FKU6" i="2"/>
  <c r="FKT6" i="2"/>
  <c r="FKS6" i="2"/>
  <c r="FKR6" i="2"/>
  <c r="FKQ6" i="2"/>
  <c r="FKP6" i="2"/>
  <c r="FKO6" i="2"/>
  <c r="FKN6" i="2"/>
  <c r="FKM6" i="2"/>
  <c r="FKL6" i="2"/>
  <c r="FKK6" i="2"/>
  <c r="FKJ6" i="2"/>
  <c r="FKI6" i="2"/>
  <c r="FKH6" i="2"/>
  <c r="FKG6" i="2"/>
  <c r="FKF6" i="2"/>
  <c r="FKE6" i="2"/>
  <c r="FKD6" i="2"/>
  <c r="FKC6" i="2"/>
  <c r="FKB6" i="2"/>
  <c r="FKA6" i="2"/>
  <c r="FJZ6" i="2"/>
  <c r="FJY6" i="2"/>
  <c r="FJX6" i="2"/>
  <c r="FJW6" i="2"/>
  <c r="FJV6" i="2"/>
  <c r="FJU6" i="2"/>
  <c r="FJT6" i="2"/>
  <c r="FJS6" i="2"/>
  <c r="FJR6" i="2"/>
  <c r="FJQ6" i="2"/>
  <c r="FJP6" i="2"/>
  <c r="FJO6" i="2"/>
  <c r="FJN6" i="2"/>
  <c r="FJM6" i="2"/>
  <c r="FJL6" i="2"/>
  <c r="FJK6" i="2"/>
  <c r="FJJ6" i="2"/>
  <c r="FJI6" i="2"/>
  <c r="FJH6" i="2"/>
  <c r="FJG6" i="2"/>
  <c r="FJF6" i="2"/>
  <c r="FJE6" i="2"/>
  <c r="FJD6" i="2"/>
  <c r="FJC6" i="2"/>
  <c r="FJB6" i="2"/>
  <c r="FJA6" i="2"/>
  <c r="FIZ6" i="2"/>
  <c r="FIY6" i="2"/>
  <c r="FIX6" i="2"/>
  <c r="FIW6" i="2"/>
  <c r="FIV6" i="2"/>
  <c r="FIU6" i="2"/>
  <c r="FIT6" i="2"/>
  <c r="FIS6" i="2"/>
  <c r="FIR6" i="2"/>
  <c r="FIQ6" i="2"/>
  <c r="FIP6" i="2"/>
  <c r="FIO6" i="2"/>
  <c r="FIN6" i="2"/>
  <c r="FIM6" i="2"/>
  <c r="FIL6" i="2"/>
  <c r="FIK6" i="2"/>
  <c r="FIJ6" i="2"/>
  <c r="FII6" i="2"/>
  <c r="FIH6" i="2"/>
  <c r="FIG6" i="2"/>
  <c r="FIF6" i="2"/>
  <c r="FIE6" i="2"/>
  <c r="FID6" i="2"/>
  <c r="FIC6" i="2"/>
  <c r="FIB6" i="2"/>
  <c r="FIA6" i="2"/>
  <c r="FHZ6" i="2"/>
  <c r="FHY6" i="2"/>
  <c r="FHX6" i="2"/>
  <c r="FHW6" i="2"/>
  <c r="FHV6" i="2"/>
  <c r="FHU6" i="2"/>
  <c r="FHT6" i="2"/>
  <c r="FHS6" i="2"/>
  <c r="FHR6" i="2"/>
  <c r="FHQ6" i="2"/>
  <c r="FHP6" i="2"/>
  <c r="FHO6" i="2"/>
  <c r="FHN6" i="2"/>
  <c r="FHM6" i="2"/>
  <c r="FHL6" i="2"/>
  <c r="FHK6" i="2"/>
  <c r="FHJ6" i="2"/>
  <c r="FHI6" i="2"/>
  <c r="FHH6" i="2"/>
  <c r="FHG6" i="2"/>
  <c r="FHF6" i="2"/>
  <c r="FHE6" i="2"/>
  <c r="FHD6" i="2"/>
  <c r="FHC6" i="2"/>
  <c r="FHB6" i="2"/>
  <c r="FHA6" i="2"/>
  <c r="FGZ6" i="2"/>
  <c r="FGY6" i="2"/>
  <c r="FGX6" i="2"/>
  <c r="FGW6" i="2"/>
  <c r="FGV6" i="2"/>
  <c r="FGU6" i="2"/>
  <c r="FGT6" i="2"/>
  <c r="FGS6" i="2"/>
  <c r="FGR6" i="2"/>
  <c r="FGQ6" i="2"/>
  <c r="FGP6" i="2"/>
  <c r="FGO6" i="2"/>
  <c r="FGN6" i="2"/>
  <c r="FGM6" i="2"/>
  <c r="FGL6" i="2"/>
  <c r="FGK6" i="2"/>
  <c r="FGJ6" i="2"/>
  <c r="FGI6" i="2"/>
  <c r="FGH6" i="2"/>
  <c r="FGG6" i="2"/>
  <c r="FGF6" i="2"/>
  <c r="FGE6" i="2"/>
  <c r="FGD6" i="2"/>
  <c r="FGC6" i="2"/>
  <c r="FGB6" i="2"/>
  <c r="FGA6" i="2"/>
  <c r="FFZ6" i="2"/>
  <c r="FFY6" i="2"/>
  <c r="FFX6" i="2"/>
  <c r="FFW6" i="2"/>
  <c r="FFV6" i="2"/>
  <c r="FFU6" i="2"/>
  <c r="FFT6" i="2"/>
  <c r="FFS6" i="2"/>
  <c r="FFR6" i="2"/>
  <c r="FFQ6" i="2"/>
  <c r="FFP6" i="2"/>
  <c r="FFO6" i="2"/>
  <c r="FFN6" i="2"/>
  <c r="FFM6" i="2"/>
  <c r="FFL6" i="2"/>
  <c r="FFK6" i="2"/>
  <c r="FFJ6" i="2"/>
  <c r="FFI6" i="2"/>
  <c r="FFH6" i="2"/>
  <c r="FFG6" i="2"/>
  <c r="FFF6" i="2"/>
  <c r="FFE6" i="2"/>
  <c r="FFD6" i="2"/>
  <c r="FFC6" i="2"/>
  <c r="FFB6" i="2"/>
  <c r="FFA6" i="2"/>
  <c r="FEZ6" i="2"/>
  <c r="FEY6" i="2"/>
  <c r="FEX6" i="2"/>
  <c r="FEW6" i="2"/>
  <c r="FEV6" i="2"/>
  <c r="FEU6" i="2"/>
  <c r="FET6" i="2"/>
  <c r="FES6" i="2"/>
  <c r="FER6" i="2"/>
  <c r="FEQ6" i="2"/>
  <c r="FEP6" i="2"/>
  <c r="FEO6" i="2"/>
  <c r="FEN6" i="2"/>
  <c r="FEM6" i="2"/>
  <c r="FEL6" i="2"/>
  <c r="FEK6" i="2"/>
  <c r="FEJ6" i="2"/>
  <c r="FEI6" i="2"/>
  <c r="FEH6" i="2"/>
  <c r="FEG6" i="2"/>
  <c r="FEF6" i="2"/>
  <c r="FEE6" i="2"/>
  <c r="FED6" i="2"/>
  <c r="FEC6" i="2"/>
  <c r="FEB6" i="2"/>
  <c r="FEA6" i="2"/>
  <c r="FDZ6" i="2"/>
  <c r="FDY6" i="2"/>
  <c r="FDX6" i="2"/>
  <c r="FDW6" i="2"/>
  <c r="FDV6" i="2"/>
  <c r="FDU6" i="2"/>
  <c r="FDT6" i="2"/>
  <c r="FDS6" i="2"/>
  <c r="FDR6" i="2"/>
  <c r="FDQ6" i="2"/>
  <c r="FDP6" i="2"/>
  <c r="FDO6" i="2"/>
  <c r="FDN6" i="2"/>
  <c r="FDM6" i="2"/>
  <c r="FDL6" i="2"/>
  <c r="FDK6" i="2"/>
  <c r="FDJ6" i="2"/>
  <c r="FDI6" i="2"/>
  <c r="FDH6" i="2"/>
  <c r="FDG6" i="2"/>
  <c r="FDF6" i="2"/>
  <c r="FDE6" i="2"/>
  <c r="FDD6" i="2"/>
  <c r="FDC6" i="2"/>
  <c r="FDB6" i="2"/>
  <c r="FDA6" i="2"/>
  <c r="FCZ6" i="2"/>
  <c r="FCY6" i="2"/>
  <c r="FCX6" i="2"/>
  <c r="FCW6" i="2"/>
  <c r="FCV6" i="2"/>
  <c r="FCU6" i="2"/>
  <c r="FCT6" i="2"/>
  <c r="FCS6" i="2"/>
  <c r="FCR6" i="2"/>
  <c r="FCQ6" i="2"/>
  <c r="FCP6" i="2"/>
  <c r="FCO6" i="2"/>
  <c r="FCN6" i="2"/>
  <c r="FCM6" i="2"/>
  <c r="FCL6" i="2"/>
  <c r="FCK6" i="2"/>
  <c r="FCJ6" i="2"/>
  <c r="FCI6" i="2"/>
  <c r="FCH6" i="2"/>
  <c r="FCG6" i="2"/>
  <c r="FCF6" i="2"/>
  <c r="FCE6" i="2"/>
  <c r="FCD6" i="2"/>
  <c r="FCC6" i="2"/>
  <c r="FCB6" i="2"/>
  <c r="FCA6" i="2"/>
  <c r="FBZ6" i="2"/>
  <c r="FBY6" i="2"/>
  <c r="FBX6" i="2"/>
  <c r="FBW6" i="2"/>
  <c r="FBV6" i="2"/>
  <c r="FBU6" i="2"/>
  <c r="FBT6" i="2"/>
  <c r="FBS6" i="2"/>
  <c r="FBR6" i="2"/>
  <c r="FBQ6" i="2"/>
  <c r="FBP6" i="2"/>
  <c r="FBO6" i="2"/>
  <c r="FBN6" i="2"/>
  <c r="FBM6" i="2"/>
  <c r="FBL6" i="2"/>
  <c r="FBK6" i="2"/>
  <c r="FBJ6" i="2"/>
  <c r="FBI6" i="2"/>
  <c r="FBH6" i="2"/>
  <c r="FBG6" i="2"/>
  <c r="FBF6" i="2"/>
  <c r="FBE6" i="2"/>
  <c r="FBD6" i="2"/>
  <c r="FBC6" i="2"/>
  <c r="FBB6" i="2"/>
  <c r="FBA6" i="2"/>
  <c r="FAZ6" i="2"/>
  <c r="FAY6" i="2"/>
  <c r="FAX6" i="2"/>
  <c r="FAW6" i="2"/>
  <c r="FAV6" i="2"/>
  <c r="FAU6" i="2"/>
  <c r="FAT6" i="2"/>
  <c r="FAS6" i="2"/>
  <c r="FAR6" i="2"/>
  <c r="FAQ6" i="2"/>
  <c r="FAP6" i="2"/>
  <c r="FAO6" i="2"/>
  <c r="FAN6" i="2"/>
  <c r="FAM6" i="2"/>
  <c r="FAL6" i="2"/>
  <c r="FAK6" i="2"/>
  <c r="FAJ6" i="2"/>
  <c r="FAI6" i="2"/>
  <c r="FAH6" i="2"/>
  <c r="FAG6" i="2"/>
  <c r="FAF6" i="2"/>
  <c r="FAE6" i="2"/>
  <c r="FAD6" i="2"/>
  <c r="FAC6" i="2"/>
  <c r="FAB6" i="2"/>
  <c r="FAA6" i="2"/>
  <c r="EZZ6" i="2"/>
  <c r="EZY6" i="2"/>
  <c r="EZX6" i="2"/>
  <c r="EZW6" i="2"/>
  <c r="EZV6" i="2"/>
  <c r="EZU6" i="2"/>
  <c r="EZT6" i="2"/>
  <c r="EZS6" i="2"/>
  <c r="EZR6" i="2"/>
  <c r="EZQ6" i="2"/>
  <c r="EZP6" i="2"/>
  <c r="EZO6" i="2"/>
  <c r="EZN6" i="2"/>
  <c r="EZM6" i="2"/>
  <c r="EZL6" i="2"/>
  <c r="EZK6" i="2"/>
  <c r="EZJ6" i="2"/>
  <c r="EZI6" i="2"/>
  <c r="EZH6" i="2"/>
  <c r="EZG6" i="2"/>
  <c r="EZF6" i="2"/>
  <c r="EZE6" i="2"/>
  <c r="EZD6" i="2"/>
  <c r="EZC6" i="2"/>
  <c r="EZB6" i="2"/>
  <c r="EZA6" i="2"/>
  <c r="EYZ6" i="2"/>
  <c r="EYY6" i="2"/>
  <c r="EYX6" i="2"/>
  <c r="EYW6" i="2"/>
  <c r="EYV6" i="2"/>
  <c r="EYU6" i="2"/>
  <c r="EYT6" i="2"/>
  <c r="EYS6" i="2"/>
  <c r="EYR6" i="2"/>
  <c r="EYQ6" i="2"/>
  <c r="EYP6" i="2"/>
  <c r="EYO6" i="2"/>
  <c r="EYN6" i="2"/>
  <c r="EYM6" i="2"/>
  <c r="EYL6" i="2"/>
  <c r="EYK6" i="2"/>
  <c r="EYJ6" i="2"/>
  <c r="EYI6" i="2"/>
  <c r="EYH6" i="2"/>
  <c r="EYG6" i="2"/>
  <c r="EYF6" i="2"/>
  <c r="EYE6" i="2"/>
  <c r="EYD6" i="2"/>
  <c r="EYC6" i="2"/>
  <c r="EYB6" i="2"/>
  <c r="EYA6" i="2"/>
  <c r="EXZ6" i="2"/>
  <c r="EXY6" i="2"/>
  <c r="EXX6" i="2"/>
  <c r="EXW6" i="2"/>
  <c r="EXV6" i="2"/>
  <c r="EXU6" i="2"/>
  <c r="EXT6" i="2"/>
  <c r="EXS6" i="2"/>
  <c r="EXR6" i="2"/>
  <c r="EXQ6" i="2"/>
  <c r="EXP6" i="2"/>
  <c r="EXO6" i="2"/>
  <c r="EXN6" i="2"/>
  <c r="EXM6" i="2"/>
  <c r="EXL6" i="2"/>
  <c r="EXK6" i="2"/>
  <c r="EXJ6" i="2"/>
  <c r="EXI6" i="2"/>
  <c r="EXH6" i="2"/>
  <c r="EXG6" i="2"/>
  <c r="EXF6" i="2"/>
  <c r="EXE6" i="2"/>
  <c r="EXD6" i="2"/>
  <c r="EXC6" i="2"/>
  <c r="EXB6" i="2"/>
  <c r="EXA6" i="2"/>
  <c r="EWZ6" i="2"/>
  <c r="EWY6" i="2"/>
  <c r="EWX6" i="2"/>
  <c r="EWW6" i="2"/>
  <c r="EWV6" i="2"/>
  <c r="EWU6" i="2"/>
  <c r="EWT6" i="2"/>
  <c r="EWS6" i="2"/>
  <c r="EWR6" i="2"/>
  <c r="EWQ6" i="2"/>
  <c r="EWP6" i="2"/>
  <c r="EWO6" i="2"/>
  <c r="EWN6" i="2"/>
  <c r="EWM6" i="2"/>
  <c r="EWL6" i="2"/>
  <c r="EWK6" i="2"/>
  <c r="EWJ6" i="2"/>
  <c r="EWI6" i="2"/>
  <c r="EWH6" i="2"/>
  <c r="EWG6" i="2"/>
  <c r="EWF6" i="2"/>
  <c r="EWE6" i="2"/>
  <c r="EWD6" i="2"/>
  <c r="EWC6" i="2"/>
  <c r="EWB6" i="2"/>
  <c r="EWA6" i="2"/>
  <c r="EVZ6" i="2"/>
  <c r="EVY6" i="2"/>
  <c r="EVX6" i="2"/>
  <c r="EVW6" i="2"/>
  <c r="EVV6" i="2"/>
  <c r="EVU6" i="2"/>
  <c r="EVT6" i="2"/>
  <c r="EVS6" i="2"/>
  <c r="EVR6" i="2"/>
  <c r="EVQ6" i="2"/>
  <c r="EVP6" i="2"/>
  <c r="EVO6" i="2"/>
  <c r="EVN6" i="2"/>
  <c r="EVM6" i="2"/>
  <c r="EVL6" i="2"/>
  <c r="EVK6" i="2"/>
  <c r="EVJ6" i="2"/>
  <c r="EVI6" i="2"/>
  <c r="EVH6" i="2"/>
  <c r="EVG6" i="2"/>
  <c r="EVF6" i="2"/>
  <c r="EVE6" i="2"/>
  <c r="EVD6" i="2"/>
  <c r="EVC6" i="2"/>
  <c r="EVB6" i="2"/>
  <c r="EVA6" i="2"/>
  <c r="EUZ6" i="2"/>
  <c r="EUY6" i="2"/>
  <c r="EUX6" i="2"/>
  <c r="EUW6" i="2"/>
  <c r="EUV6" i="2"/>
  <c r="EUU6" i="2"/>
  <c r="EUT6" i="2"/>
  <c r="EUS6" i="2"/>
  <c r="EUR6" i="2"/>
  <c r="EUQ6" i="2"/>
  <c r="EUP6" i="2"/>
  <c r="EUO6" i="2"/>
  <c r="EUN6" i="2"/>
  <c r="EUM6" i="2"/>
  <c r="EUL6" i="2"/>
  <c r="EUK6" i="2"/>
  <c r="EUJ6" i="2"/>
  <c r="EUI6" i="2"/>
  <c r="EUH6" i="2"/>
  <c r="EUG6" i="2"/>
  <c r="EUF6" i="2"/>
  <c r="EUE6" i="2"/>
  <c r="EUD6" i="2"/>
  <c r="EUC6" i="2"/>
  <c r="EUB6" i="2"/>
  <c r="EUA6" i="2"/>
  <c r="ETZ6" i="2"/>
  <c r="ETY6" i="2"/>
  <c r="ETX6" i="2"/>
  <c r="ETW6" i="2"/>
  <c r="ETV6" i="2"/>
  <c r="ETU6" i="2"/>
  <c r="ETT6" i="2"/>
  <c r="ETS6" i="2"/>
  <c r="ETR6" i="2"/>
  <c r="ETQ6" i="2"/>
  <c r="ETP6" i="2"/>
  <c r="ETO6" i="2"/>
  <c r="ETN6" i="2"/>
  <c r="ETM6" i="2"/>
  <c r="ETL6" i="2"/>
  <c r="ETK6" i="2"/>
  <c r="ETJ6" i="2"/>
  <c r="ETI6" i="2"/>
  <c r="ETH6" i="2"/>
  <c r="ETG6" i="2"/>
  <c r="ETF6" i="2"/>
  <c r="ETE6" i="2"/>
  <c r="ETD6" i="2"/>
  <c r="ETC6" i="2"/>
  <c r="ETB6" i="2"/>
  <c r="ETA6" i="2"/>
  <c r="ESZ6" i="2"/>
  <c r="ESY6" i="2"/>
  <c r="ESX6" i="2"/>
  <c r="ESW6" i="2"/>
  <c r="ESV6" i="2"/>
  <c r="ESU6" i="2"/>
  <c r="EST6" i="2"/>
  <c r="ESS6" i="2"/>
  <c r="ESR6" i="2"/>
  <c r="ESQ6" i="2"/>
  <c r="ESP6" i="2"/>
  <c r="ESO6" i="2"/>
  <c r="ESN6" i="2"/>
  <c r="ESM6" i="2"/>
  <c r="ESL6" i="2"/>
  <c r="ESK6" i="2"/>
  <c r="ESJ6" i="2"/>
  <c r="ESI6" i="2"/>
  <c r="ESH6" i="2"/>
  <c r="ESG6" i="2"/>
  <c r="ESF6" i="2"/>
  <c r="ESE6" i="2"/>
  <c r="ESD6" i="2"/>
  <c r="ESC6" i="2"/>
  <c r="ESB6" i="2"/>
  <c r="ESA6" i="2"/>
  <c r="ERZ6" i="2"/>
  <c r="ERY6" i="2"/>
  <c r="ERX6" i="2"/>
  <c r="ERW6" i="2"/>
  <c r="ERV6" i="2"/>
  <c r="ERU6" i="2"/>
  <c r="ERT6" i="2"/>
  <c r="ERS6" i="2"/>
  <c r="ERR6" i="2"/>
  <c r="ERQ6" i="2"/>
  <c r="ERP6" i="2"/>
  <c r="ERO6" i="2"/>
  <c r="ERN6" i="2"/>
  <c r="ERM6" i="2"/>
  <c r="ERL6" i="2"/>
  <c r="ERK6" i="2"/>
  <c r="ERJ6" i="2"/>
  <c r="ERI6" i="2"/>
  <c r="ERH6" i="2"/>
  <c r="ERG6" i="2"/>
  <c r="ERF6" i="2"/>
  <c r="ERE6" i="2"/>
  <c r="ERD6" i="2"/>
  <c r="ERC6" i="2"/>
  <c r="ERB6" i="2"/>
  <c r="ERA6" i="2"/>
  <c r="EQZ6" i="2"/>
  <c r="EQY6" i="2"/>
  <c r="EQX6" i="2"/>
  <c r="EQW6" i="2"/>
  <c r="EQV6" i="2"/>
  <c r="EQU6" i="2"/>
  <c r="EQT6" i="2"/>
  <c r="EQS6" i="2"/>
  <c r="EQR6" i="2"/>
  <c r="EQQ6" i="2"/>
  <c r="EQP6" i="2"/>
  <c r="EQO6" i="2"/>
  <c r="EQN6" i="2"/>
  <c r="EQM6" i="2"/>
  <c r="EQL6" i="2"/>
  <c r="EQK6" i="2"/>
  <c r="EQJ6" i="2"/>
  <c r="EQI6" i="2"/>
  <c r="EQH6" i="2"/>
  <c r="EQG6" i="2"/>
  <c r="EQF6" i="2"/>
  <c r="EQE6" i="2"/>
  <c r="EQD6" i="2"/>
  <c r="EQC6" i="2"/>
  <c r="EQB6" i="2"/>
  <c r="EQA6" i="2"/>
  <c r="EPZ6" i="2"/>
  <c r="EPY6" i="2"/>
  <c r="EPX6" i="2"/>
  <c r="EPW6" i="2"/>
  <c r="EPV6" i="2"/>
  <c r="EPU6" i="2"/>
  <c r="EPT6" i="2"/>
  <c r="EPS6" i="2"/>
  <c r="EPR6" i="2"/>
  <c r="EPQ6" i="2"/>
  <c r="EPP6" i="2"/>
  <c r="EPO6" i="2"/>
  <c r="EPN6" i="2"/>
  <c r="EPM6" i="2"/>
  <c r="EPL6" i="2"/>
  <c r="EPK6" i="2"/>
  <c r="EPJ6" i="2"/>
  <c r="EPI6" i="2"/>
  <c r="EPH6" i="2"/>
  <c r="EPG6" i="2"/>
  <c r="EPF6" i="2"/>
  <c r="EPE6" i="2"/>
  <c r="EPD6" i="2"/>
  <c r="EPC6" i="2"/>
  <c r="EPB6" i="2"/>
  <c r="EPA6" i="2"/>
  <c r="EOZ6" i="2"/>
  <c r="EOY6" i="2"/>
  <c r="EOX6" i="2"/>
  <c r="EOW6" i="2"/>
  <c r="EOV6" i="2"/>
  <c r="EOU6" i="2"/>
  <c r="EOT6" i="2"/>
  <c r="EOS6" i="2"/>
  <c r="EOR6" i="2"/>
  <c r="EOQ6" i="2"/>
  <c r="EOP6" i="2"/>
  <c r="EOO6" i="2"/>
  <c r="EON6" i="2"/>
  <c r="EOM6" i="2"/>
  <c r="EOL6" i="2"/>
  <c r="EOK6" i="2"/>
  <c r="EOJ6" i="2"/>
  <c r="EOI6" i="2"/>
  <c r="EOH6" i="2"/>
  <c r="EOG6" i="2"/>
  <c r="EOF6" i="2"/>
  <c r="EOE6" i="2"/>
  <c r="EOD6" i="2"/>
  <c r="EOC6" i="2"/>
  <c r="EOB6" i="2"/>
  <c r="EOA6" i="2"/>
  <c r="ENZ6" i="2"/>
  <c r="ENY6" i="2"/>
  <c r="ENX6" i="2"/>
  <c r="ENW6" i="2"/>
  <c r="ENV6" i="2"/>
  <c r="ENU6" i="2"/>
  <c r="ENT6" i="2"/>
  <c r="ENS6" i="2"/>
  <c r="ENR6" i="2"/>
  <c r="ENQ6" i="2"/>
  <c r="ENP6" i="2"/>
  <c r="ENO6" i="2"/>
  <c r="ENN6" i="2"/>
  <c r="ENM6" i="2"/>
  <c r="ENL6" i="2"/>
  <c r="ENK6" i="2"/>
  <c r="ENJ6" i="2"/>
  <c r="ENI6" i="2"/>
  <c r="ENH6" i="2"/>
  <c r="ENG6" i="2"/>
  <c r="ENF6" i="2"/>
  <c r="ENE6" i="2"/>
  <c r="END6" i="2"/>
  <c r="ENC6" i="2"/>
  <c r="ENB6" i="2"/>
  <c r="ENA6" i="2"/>
  <c r="EMZ6" i="2"/>
  <c r="EMY6" i="2"/>
  <c r="EMX6" i="2"/>
  <c r="EMW6" i="2"/>
  <c r="EMV6" i="2"/>
  <c r="EMU6" i="2"/>
  <c r="EMT6" i="2"/>
  <c r="EMS6" i="2"/>
  <c r="EMR6" i="2"/>
  <c r="EMQ6" i="2"/>
  <c r="EMP6" i="2"/>
  <c r="EMO6" i="2"/>
  <c r="EMN6" i="2"/>
  <c r="EMM6" i="2"/>
  <c r="EML6" i="2"/>
  <c r="EMK6" i="2"/>
  <c r="EMJ6" i="2"/>
  <c r="EMI6" i="2"/>
  <c r="EMH6" i="2"/>
  <c r="EMG6" i="2"/>
  <c r="EMF6" i="2"/>
  <c r="EME6" i="2"/>
  <c r="EMD6" i="2"/>
  <c r="EMC6" i="2"/>
  <c r="EMB6" i="2"/>
  <c r="EMA6" i="2"/>
  <c r="ELZ6" i="2"/>
  <c r="ELY6" i="2"/>
  <c r="ELX6" i="2"/>
  <c r="ELW6" i="2"/>
  <c r="ELV6" i="2"/>
  <c r="ELU6" i="2"/>
  <c r="ELT6" i="2"/>
  <c r="ELS6" i="2"/>
  <c r="ELR6" i="2"/>
  <c r="ELQ6" i="2"/>
  <c r="ELP6" i="2"/>
  <c r="ELO6" i="2"/>
  <c r="ELN6" i="2"/>
  <c r="ELM6" i="2"/>
  <c r="ELL6" i="2"/>
  <c r="ELK6" i="2"/>
  <c r="ELJ6" i="2"/>
  <c r="ELI6" i="2"/>
  <c r="ELH6" i="2"/>
  <c r="ELG6" i="2"/>
  <c r="ELF6" i="2"/>
  <c r="ELE6" i="2"/>
  <c r="ELD6" i="2"/>
  <c r="ELC6" i="2"/>
  <c r="ELB6" i="2"/>
  <c r="ELA6" i="2"/>
  <c r="EKZ6" i="2"/>
  <c r="EKY6" i="2"/>
  <c r="EKX6" i="2"/>
  <c r="EKW6" i="2"/>
  <c r="EKV6" i="2"/>
  <c r="EKU6" i="2"/>
  <c r="EKT6" i="2"/>
  <c r="EKS6" i="2"/>
  <c r="EKR6" i="2"/>
  <c r="EKQ6" i="2"/>
  <c r="EKP6" i="2"/>
  <c r="EKO6" i="2"/>
  <c r="EKN6" i="2"/>
  <c r="EKM6" i="2"/>
  <c r="EKL6" i="2"/>
  <c r="EKK6" i="2"/>
  <c r="EKJ6" i="2"/>
  <c r="EKI6" i="2"/>
  <c r="EKH6" i="2"/>
  <c r="EKG6" i="2"/>
  <c r="EKF6" i="2"/>
  <c r="EKE6" i="2"/>
  <c r="EKD6" i="2"/>
  <c r="EKC6" i="2"/>
  <c r="EKB6" i="2"/>
  <c r="EKA6" i="2"/>
  <c r="EJZ6" i="2"/>
  <c r="EJY6" i="2"/>
  <c r="EJX6" i="2"/>
  <c r="EJW6" i="2"/>
  <c r="EJV6" i="2"/>
  <c r="EJU6" i="2"/>
  <c r="EJT6" i="2"/>
  <c r="EJS6" i="2"/>
  <c r="EJR6" i="2"/>
  <c r="EJQ6" i="2"/>
  <c r="EJP6" i="2"/>
  <c r="EJO6" i="2"/>
  <c r="EJN6" i="2"/>
  <c r="EJM6" i="2"/>
  <c r="EJL6" i="2"/>
  <c r="EJK6" i="2"/>
  <c r="EJJ6" i="2"/>
  <c r="EJI6" i="2"/>
  <c r="EJH6" i="2"/>
  <c r="EJG6" i="2"/>
  <c r="EJF6" i="2"/>
  <c r="EJE6" i="2"/>
  <c r="EJD6" i="2"/>
  <c r="EJC6" i="2"/>
  <c r="EJB6" i="2"/>
  <c r="EJA6" i="2"/>
  <c r="EIZ6" i="2"/>
  <c r="EIY6" i="2"/>
  <c r="EIX6" i="2"/>
  <c r="EIW6" i="2"/>
  <c r="EIV6" i="2"/>
  <c r="EIU6" i="2"/>
  <c r="EIT6" i="2"/>
  <c r="EIS6" i="2"/>
  <c r="EIR6" i="2"/>
  <c r="EIQ6" i="2"/>
  <c r="EIP6" i="2"/>
  <c r="EIO6" i="2"/>
  <c r="EIN6" i="2"/>
  <c r="EIM6" i="2"/>
  <c r="EIL6" i="2"/>
  <c r="EIK6" i="2"/>
  <c r="EIJ6" i="2"/>
  <c r="EII6" i="2"/>
  <c r="EIH6" i="2"/>
  <c r="EIG6" i="2"/>
  <c r="EIF6" i="2"/>
  <c r="EIE6" i="2"/>
  <c r="EID6" i="2"/>
  <c r="EIC6" i="2"/>
  <c r="EIB6" i="2"/>
  <c r="EIA6" i="2"/>
  <c r="EHZ6" i="2"/>
  <c r="EHY6" i="2"/>
  <c r="EHX6" i="2"/>
  <c r="EHW6" i="2"/>
  <c r="EHV6" i="2"/>
  <c r="EHU6" i="2"/>
  <c r="EHT6" i="2"/>
  <c r="EHS6" i="2"/>
  <c r="EHR6" i="2"/>
  <c r="EHQ6" i="2"/>
  <c r="EHP6" i="2"/>
  <c r="EHO6" i="2"/>
  <c r="EHN6" i="2"/>
  <c r="EHM6" i="2"/>
  <c r="EHL6" i="2"/>
  <c r="EHK6" i="2"/>
  <c r="EHJ6" i="2"/>
  <c r="EHI6" i="2"/>
  <c r="EHH6" i="2"/>
  <c r="EHG6" i="2"/>
  <c r="EHF6" i="2"/>
  <c r="EHE6" i="2"/>
  <c r="EHD6" i="2"/>
  <c r="EHC6" i="2"/>
  <c r="EHB6" i="2"/>
  <c r="EHA6" i="2"/>
  <c r="EGZ6" i="2"/>
  <c r="EGY6" i="2"/>
  <c r="EGX6" i="2"/>
  <c r="EGW6" i="2"/>
  <c r="EGV6" i="2"/>
  <c r="EGU6" i="2"/>
  <c r="EGT6" i="2"/>
  <c r="EGS6" i="2"/>
  <c r="EGR6" i="2"/>
  <c r="EGQ6" i="2"/>
  <c r="EGP6" i="2"/>
  <c r="EGO6" i="2"/>
  <c r="EGN6" i="2"/>
  <c r="EGM6" i="2"/>
  <c r="EGL6" i="2"/>
  <c r="EGK6" i="2"/>
  <c r="EGJ6" i="2"/>
  <c r="EGI6" i="2"/>
  <c r="EGH6" i="2"/>
  <c r="EGG6" i="2"/>
  <c r="EGF6" i="2"/>
  <c r="EGE6" i="2"/>
  <c r="EGD6" i="2"/>
  <c r="EGC6" i="2"/>
  <c r="EGB6" i="2"/>
  <c r="EGA6" i="2"/>
  <c r="EFZ6" i="2"/>
  <c r="EFY6" i="2"/>
  <c r="EFX6" i="2"/>
  <c r="EFW6" i="2"/>
  <c r="EFV6" i="2"/>
  <c r="EFU6" i="2"/>
  <c r="EFT6" i="2"/>
  <c r="EFS6" i="2"/>
  <c r="EFR6" i="2"/>
  <c r="EFQ6" i="2"/>
  <c r="EFP6" i="2"/>
  <c r="EFO6" i="2"/>
  <c r="EFN6" i="2"/>
  <c r="EFM6" i="2"/>
  <c r="EFL6" i="2"/>
  <c r="EFK6" i="2"/>
  <c r="EFJ6" i="2"/>
  <c r="EFI6" i="2"/>
  <c r="EFH6" i="2"/>
  <c r="EFG6" i="2"/>
  <c r="EFF6" i="2"/>
  <c r="EFE6" i="2"/>
  <c r="EFD6" i="2"/>
  <c r="EFC6" i="2"/>
  <c r="EFB6" i="2"/>
  <c r="EFA6" i="2"/>
  <c r="EEZ6" i="2"/>
  <c r="EEY6" i="2"/>
  <c r="EEX6" i="2"/>
  <c r="EEW6" i="2"/>
  <c r="EEV6" i="2"/>
  <c r="EEU6" i="2"/>
  <c r="EET6" i="2"/>
  <c r="EES6" i="2"/>
  <c r="EER6" i="2"/>
  <c r="EEQ6" i="2"/>
  <c r="EEP6" i="2"/>
  <c r="EEO6" i="2"/>
  <c r="EEN6" i="2"/>
  <c r="EEM6" i="2"/>
  <c r="EEL6" i="2"/>
  <c r="EEK6" i="2"/>
  <c r="EEJ6" i="2"/>
  <c r="EEI6" i="2"/>
  <c r="EEH6" i="2"/>
  <c r="EEG6" i="2"/>
  <c r="EEF6" i="2"/>
  <c r="EEE6" i="2"/>
  <c r="EED6" i="2"/>
  <c r="EEC6" i="2"/>
  <c r="EEB6" i="2"/>
  <c r="EEA6" i="2"/>
  <c r="EDZ6" i="2"/>
  <c r="EDY6" i="2"/>
  <c r="EDX6" i="2"/>
  <c r="EDW6" i="2"/>
  <c r="EDV6" i="2"/>
  <c r="EDU6" i="2"/>
  <c r="EDT6" i="2"/>
  <c r="EDS6" i="2"/>
  <c r="EDR6" i="2"/>
  <c r="EDQ6" i="2"/>
  <c r="EDP6" i="2"/>
  <c r="EDO6" i="2"/>
  <c r="EDN6" i="2"/>
  <c r="EDM6" i="2"/>
  <c r="EDL6" i="2"/>
  <c r="EDK6" i="2"/>
  <c r="EDJ6" i="2"/>
  <c r="EDI6" i="2"/>
  <c r="EDH6" i="2"/>
  <c r="EDG6" i="2"/>
  <c r="EDF6" i="2"/>
  <c r="EDE6" i="2"/>
  <c r="EDD6" i="2"/>
  <c r="EDC6" i="2"/>
  <c r="EDB6" i="2"/>
  <c r="EDA6" i="2"/>
  <c r="ECZ6" i="2"/>
  <c r="ECY6" i="2"/>
  <c r="ECX6" i="2"/>
  <c r="ECW6" i="2"/>
  <c r="ECV6" i="2"/>
  <c r="ECU6" i="2"/>
  <c r="ECT6" i="2"/>
  <c r="ECS6" i="2"/>
  <c r="ECR6" i="2"/>
  <c r="ECQ6" i="2"/>
  <c r="ECP6" i="2"/>
  <c r="ECO6" i="2"/>
  <c r="ECN6" i="2"/>
  <c r="ECM6" i="2"/>
  <c r="ECL6" i="2"/>
  <c r="ECK6" i="2"/>
  <c r="ECJ6" i="2"/>
  <c r="ECI6" i="2"/>
  <c r="ECH6" i="2"/>
  <c r="ECG6" i="2"/>
  <c r="ECF6" i="2"/>
  <c r="ECE6" i="2"/>
  <c r="ECD6" i="2"/>
  <c r="ECC6" i="2"/>
  <c r="ECB6" i="2"/>
  <c r="ECA6" i="2"/>
  <c r="EBZ6" i="2"/>
  <c r="EBY6" i="2"/>
  <c r="EBX6" i="2"/>
  <c r="EBW6" i="2"/>
  <c r="EBV6" i="2"/>
  <c r="EBU6" i="2"/>
  <c r="EBT6" i="2"/>
  <c r="EBS6" i="2"/>
  <c r="EBR6" i="2"/>
  <c r="EBQ6" i="2"/>
  <c r="EBP6" i="2"/>
  <c r="EBO6" i="2"/>
  <c r="EBN6" i="2"/>
  <c r="EBM6" i="2"/>
  <c r="EBL6" i="2"/>
  <c r="EBK6" i="2"/>
  <c r="EBJ6" i="2"/>
  <c r="EBI6" i="2"/>
  <c r="EBH6" i="2"/>
  <c r="EBG6" i="2"/>
  <c r="EBF6" i="2"/>
  <c r="EBE6" i="2"/>
  <c r="EBD6" i="2"/>
  <c r="EBC6" i="2"/>
  <c r="EBB6" i="2"/>
  <c r="EBA6" i="2"/>
  <c r="EAZ6" i="2"/>
  <c r="EAY6" i="2"/>
  <c r="EAX6" i="2"/>
  <c r="EAW6" i="2"/>
  <c r="EAV6" i="2"/>
  <c r="EAU6" i="2"/>
  <c r="EAT6" i="2"/>
  <c r="EAS6" i="2"/>
  <c r="EAR6" i="2"/>
  <c r="EAQ6" i="2"/>
  <c r="EAP6" i="2"/>
  <c r="EAO6" i="2"/>
  <c r="EAN6" i="2"/>
  <c r="EAM6" i="2"/>
  <c r="EAL6" i="2"/>
  <c r="EAK6" i="2"/>
  <c r="EAJ6" i="2"/>
  <c r="EAI6" i="2"/>
  <c r="EAH6" i="2"/>
  <c r="EAG6" i="2"/>
  <c r="EAF6" i="2"/>
  <c r="EAE6" i="2"/>
  <c r="EAD6" i="2"/>
  <c r="EAC6" i="2"/>
  <c r="EAB6" i="2"/>
  <c r="EAA6" i="2"/>
  <c r="DZZ6" i="2"/>
  <c r="DZY6" i="2"/>
  <c r="DZX6" i="2"/>
  <c r="DZW6" i="2"/>
  <c r="DZV6" i="2"/>
  <c r="DZU6" i="2"/>
  <c r="DZT6" i="2"/>
  <c r="DZS6" i="2"/>
  <c r="DZR6" i="2"/>
  <c r="DZQ6" i="2"/>
  <c r="DZP6" i="2"/>
  <c r="DZO6" i="2"/>
  <c r="DZN6" i="2"/>
  <c r="DZM6" i="2"/>
  <c r="DZL6" i="2"/>
  <c r="DZK6" i="2"/>
  <c r="DZJ6" i="2"/>
  <c r="DZI6" i="2"/>
  <c r="DZH6" i="2"/>
  <c r="DZG6" i="2"/>
  <c r="DZF6" i="2"/>
  <c r="DZE6" i="2"/>
  <c r="DZD6" i="2"/>
  <c r="DZC6" i="2"/>
  <c r="DZB6" i="2"/>
  <c r="DZA6" i="2"/>
  <c r="DYZ6" i="2"/>
  <c r="DYY6" i="2"/>
  <c r="DYX6" i="2"/>
  <c r="DYW6" i="2"/>
  <c r="DYV6" i="2"/>
  <c r="DYU6" i="2"/>
  <c r="DYT6" i="2"/>
  <c r="DYS6" i="2"/>
  <c r="DYR6" i="2"/>
  <c r="DYQ6" i="2"/>
  <c r="DYP6" i="2"/>
  <c r="DYO6" i="2"/>
  <c r="DYN6" i="2"/>
  <c r="DYM6" i="2"/>
  <c r="DYL6" i="2"/>
  <c r="DYK6" i="2"/>
  <c r="DYJ6" i="2"/>
  <c r="DYI6" i="2"/>
  <c r="DYH6" i="2"/>
  <c r="DYG6" i="2"/>
  <c r="DYF6" i="2"/>
  <c r="DYE6" i="2"/>
  <c r="DYD6" i="2"/>
  <c r="DYC6" i="2"/>
  <c r="DYB6" i="2"/>
  <c r="DYA6" i="2"/>
  <c r="DXZ6" i="2"/>
  <c r="DXY6" i="2"/>
  <c r="DXX6" i="2"/>
  <c r="DXW6" i="2"/>
  <c r="DXV6" i="2"/>
  <c r="DXU6" i="2"/>
  <c r="DXT6" i="2"/>
  <c r="DXS6" i="2"/>
  <c r="DXR6" i="2"/>
  <c r="DXQ6" i="2"/>
  <c r="DXP6" i="2"/>
  <c r="DXO6" i="2"/>
  <c r="DXN6" i="2"/>
  <c r="DXM6" i="2"/>
  <c r="DXL6" i="2"/>
  <c r="DXK6" i="2"/>
  <c r="DXJ6" i="2"/>
  <c r="DXI6" i="2"/>
  <c r="DXH6" i="2"/>
  <c r="DXG6" i="2"/>
  <c r="DXF6" i="2"/>
  <c r="DXE6" i="2"/>
  <c r="DXD6" i="2"/>
  <c r="DXC6" i="2"/>
  <c r="DXB6" i="2"/>
  <c r="DXA6" i="2"/>
  <c r="DWZ6" i="2"/>
  <c r="DWY6" i="2"/>
  <c r="DWX6" i="2"/>
  <c r="DWW6" i="2"/>
  <c r="DWV6" i="2"/>
  <c r="DWU6" i="2"/>
  <c r="DWT6" i="2"/>
  <c r="DWS6" i="2"/>
  <c r="DWR6" i="2"/>
  <c r="DWQ6" i="2"/>
  <c r="DWP6" i="2"/>
  <c r="DWO6" i="2"/>
  <c r="DWN6" i="2"/>
  <c r="DWM6" i="2"/>
  <c r="DWL6" i="2"/>
  <c r="DWK6" i="2"/>
  <c r="DWJ6" i="2"/>
  <c r="DWI6" i="2"/>
  <c r="DWH6" i="2"/>
  <c r="DWG6" i="2"/>
  <c r="DWF6" i="2"/>
  <c r="DWE6" i="2"/>
  <c r="DWD6" i="2"/>
  <c r="DWC6" i="2"/>
  <c r="DWB6" i="2"/>
  <c r="DWA6" i="2"/>
  <c r="DVZ6" i="2"/>
  <c r="DVY6" i="2"/>
  <c r="DVX6" i="2"/>
  <c r="DVW6" i="2"/>
  <c r="DVV6" i="2"/>
  <c r="DVU6" i="2"/>
  <c r="DVT6" i="2"/>
  <c r="DVS6" i="2"/>
  <c r="DVR6" i="2"/>
  <c r="DVQ6" i="2"/>
  <c r="DVP6" i="2"/>
  <c r="DVO6" i="2"/>
  <c r="DVN6" i="2"/>
  <c r="DVM6" i="2"/>
  <c r="DVL6" i="2"/>
  <c r="DVK6" i="2"/>
  <c r="DVJ6" i="2"/>
  <c r="DVI6" i="2"/>
  <c r="DVH6" i="2"/>
  <c r="DVG6" i="2"/>
  <c r="DVF6" i="2"/>
  <c r="DVE6" i="2"/>
  <c r="DVD6" i="2"/>
  <c r="DVC6" i="2"/>
  <c r="DVB6" i="2"/>
  <c r="DVA6" i="2"/>
  <c r="DUZ6" i="2"/>
  <c r="DUY6" i="2"/>
  <c r="DUX6" i="2"/>
  <c r="DUW6" i="2"/>
  <c r="DUV6" i="2"/>
  <c r="DUU6" i="2"/>
  <c r="DUT6" i="2"/>
  <c r="DUS6" i="2"/>
  <c r="DUR6" i="2"/>
  <c r="DUQ6" i="2"/>
  <c r="DUP6" i="2"/>
  <c r="DUO6" i="2"/>
  <c r="DUN6" i="2"/>
  <c r="DUM6" i="2"/>
  <c r="DUL6" i="2"/>
  <c r="DUK6" i="2"/>
  <c r="DUJ6" i="2"/>
  <c r="DUI6" i="2"/>
  <c r="DUH6" i="2"/>
  <c r="DUG6" i="2"/>
  <c r="DUF6" i="2"/>
  <c r="DUE6" i="2"/>
  <c r="DUD6" i="2"/>
  <c r="DUC6" i="2"/>
  <c r="DUB6" i="2"/>
  <c r="DUA6" i="2"/>
  <c r="DTZ6" i="2"/>
  <c r="DTY6" i="2"/>
  <c r="DTX6" i="2"/>
  <c r="DTW6" i="2"/>
  <c r="DTV6" i="2"/>
  <c r="DTU6" i="2"/>
  <c r="DTT6" i="2"/>
  <c r="DTS6" i="2"/>
  <c r="DTR6" i="2"/>
  <c r="DTQ6" i="2"/>
  <c r="DTP6" i="2"/>
  <c r="DTO6" i="2"/>
  <c r="DTN6" i="2"/>
  <c r="DTM6" i="2"/>
  <c r="DTL6" i="2"/>
  <c r="DTK6" i="2"/>
  <c r="DTJ6" i="2"/>
  <c r="DTI6" i="2"/>
  <c r="DTH6" i="2"/>
  <c r="DTG6" i="2"/>
  <c r="DTF6" i="2"/>
  <c r="DTE6" i="2"/>
  <c r="DTD6" i="2"/>
  <c r="DTC6" i="2"/>
  <c r="DTB6" i="2"/>
  <c r="DTA6" i="2"/>
  <c r="DSZ6" i="2"/>
  <c r="DSY6" i="2"/>
  <c r="DSX6" i="2"/>
  <c r="DSW6" i="2"/>
  <c r="DSV6" i="2"/>
  <c r="DSU6" i="2"/>
  <c r="DST6" i="2"/>
  <c r="DSS6" i="2"/>
  <c r="DSR6" i="2"/>
  <c r="DSQ6" i="2"/>
  <c r="DSP6" i="2"/>
  <c r="DSO6" i="2"/>
  <c r="DSN6" i="2"/>
  <c r="DSM6" i="2"/>
  <c r="DSL6" i="2"/>
  <c r="DSK6" i="2"/>
  <c r="DSJ6" i="2"/>
  <c r="DSI6" i="2"/>
  <c r="DSH6" i="2"/>
  <c r="DSG6" i="2"/>
  <c r="DSF6" i="2"/>
  <c r="DSE6" i="2"/>
  <c r="DSD6" i="2"/>
  <c r="DSC6" i="2"/>
  <c r="DSB6" i="2"/>
  <c r="DSA6" i="2"/>
  <c r="DRZ6" i="2"/>
  <c r="DRY6" i="2"/>
  <c r="DRX6" i="2"/>
  <c r="DRW6" i="2"/>
  <c r="DRV6" i="2"/>
  <c r="DRU6" i="2"/>
  <c r="DRT6" i="2"/>
  <c r="DRS6" i="2"/>
  <c r="DRR6" i="2"/>
  <c r="DRQ6" i="2"/>
  <c r="DRP6" i="2"/>
  <c r="DRO6" i="2"/>
  <c r="DRN6" i="2"/>
  <c r="DRM6" i="2"/>
  <c r="DRL6" i="2"/>
  <c r="DRK6" i="2"/>
  <c r="DRJ6" i="2"/>
  <c r="DRI6" i="2"/>
  <c r="DRH6" i="2"/>
  <c r="DRG6" i="2"/>
  <c r="DRF6" i="2"/>
  <c r="DRE6" i="2"/>
  <c r="DRD6" i="2"/>
  <c r="DRC6" i="2"/>
  <c r="DRB6" i="2"/>
  <c r="DRA6" i="2"/>
  <c r="DQZ6" i="2"/>
  <c r="DQY6" i="2"/>
  <c r="DQX6" i="2"/>
  <c r="DQW6" i="2"/>
  <c r="DQV6" i="2"/>
  <c r="DQU6" i="2"/>
  <c r="DQT6" i="2"/>
  <c r="DQS6" i="2"/>
  <c r="DQR6" i="2"/>
  <c r="DQQ6" i="2"/>
  <c r="DQP6" i="2"/>
  <c r="DQO6" i="2"/>
  <c r="DQN6" i="2"/>
  <c r="DQM6" i="2"/>
  <c r="DQL6" i="2"/>
  <c r="DQK6" i="2"/>
  <c r="DQJ6" i="2"/>
  <c r="DQI6" i="2"/>
  <c r="DQH6" i="2"/>
  <c r="DQG6" i="2"/>
  <c r="DQF6" i="2"/>
  <c r="DQE6" i="2"/>
  <c r="DQD6" i="2"/>
  <c r="DQC6" i="2"/>
  <c r="DQB6" i="2"/>
  <c r="DQA6" i="2"/>
  <c r="DPZ6" i="2"/>
  <c r="DPY6" i="2"/>
  <c r="DPX6" i="2"/>
  <c r="DPW6" i="2"/>
  <c r="DPV6" i="2"/>
  <c r="DPU6" i="2"/>
  <c r="DPT6" i="2"/>
  <c r="DPS6" i="2"/>
  <c r="DPR6" i="2"/>
  <c r="DPQ6" i="2"/>
  <c r="DPP6" i="2"/>
  <c r="DPO6" i="2"/>
  <c r="DPN6" i="2"/>
  <c r="DPM6" i="2"/>
  <c r="DPL6" i="2"/>
  <c r="DPK6" i="2"/>
  <c r="DPJ6" i="2"/>
  <c r="DPI6" i="2"/>
  <c r="DPH6" i="2"/>
  <c r="DPG6" i="2"/>
  <c r="DPF6" i="2"/>
  <c r="DPE6" i="2"/>
  <c r="DPD6" i="2"/>
  <c r="DPC6" i="2"/>
  <c r="DPB6" i="2"/>
  <c r="DPA6" i="2"/>
  <c r="DOZ6" i="2"/>
  <c r="DOY6" i="2"/>
  <c r="DOX6" i="2"/>
  <c r="DOW6" i="2"/>
  <c r="DOV6" i="2"/>
  <c r="DOU6" i="2"/>
  <c r="DOT6" i="2"/>
  <c r="DOS6" i="2"/>
  <c r="DOR6" i="2"/>
  <c r="DOQ6" i="2"/>
  <c r="DOP6" i="2"/>
  <c r="DOO6" i="2"/>
  <c r="DON6" i="2"/>
  <c r="DOM6" i="2"/>
  <c r="DOL6" i="2"/>
  <c r="DOK6" i="2"/>
  <c r="DOJ6" i="2"/>
  <c r="DOI6" i="2"/>
  <c r="DOH6" i="2"/>
  <c r="DOG6" i="2"/>
  <c r="DOF6" i="2"/>
  <c r="DOE6" i="2"/>
  <c r="DOD6" i="2"/>
  <c r="DOC6" i="2"/>
  <c r="DOB6" i="2"/>
  <c r="DOA6" i="2"/>
  <c r="DNZ6" i="2"/>
  <c r="DNY6" i="2"/>
  <c r="DNX6" i="2"/>
  <c r="DNW6" i="2"/>
  <c r="DNV6" i="2"/>
  <c r="DNU6" i="2"/>
  <c r="DNT6" i="2"/>
  <c r="DNS6" i="2"/>
  <c r="DNR6" i="2"/>
  <c r="DNQ6" i="2"/>
  <c r="DNP6" i="2"/>
  <c r="DNO6" i="2"/>
  <c r="DNN6" i="2"/>
  <c r="DNM6" i="2"/>
  <c r="DNL6" i="2"/>
  <c r="DNK6" i="2"/>
  <c r="DNJ6" i="2"/>
  <c r="DNI6" i="2"/>
  <c r="DNH6" i="2"/>
  <c r="DNG6" i="2"/>
  <c r="DNF6" i="2"/>
  <c r="DNE6" i="2"/>
  <c r="DND6" i="2"/>
  <c r="DNC6" i="2"/>
  <c r="DNB6" i="2"/>
  <c r="DNA6" i="2"/>
  <c r="DMZ6" i="2"/>
  <c r="DMY6" i="2"/>
  <c r="DMX6" i="2"/>
  <c r="DMW6" i="2"/>
  <c r="DMV6" i="2"/>
  <c r="DMU6" i="2"/>
  <c r="DMT6" i="2"/>
  <c r="DMS6" i="2"/>
  <c r="DMR6" i="2"/>
  <c r="DMQ6" i="2"/>
  <c r="DMP6" i="2"/>
  <c r="DMO6" i="2"/>
  <c r="DMN6" i="2"/>
  <c r="DMM6" i="2"/>
  <c r="DML6" i="2"/>
  <c r="DMK6" i="2"/>
  <c r="DMJ6" i="2"/>
  <c r="DMI6" i="2"/>
  <c r="DMH6" i="2"/>
  <c r="DMG6" i="2"/>
  <c r="DMF6" i="2"/>
  <c r="DME6" i="2"/>
  <c r="DMD6" i="2"/>
  <c r="DMC6" i="2"/>
  <c r="DMB6" i="2"/>
  <c r="DMA6" i="2"/>
  <c r="DLZ6" i="2"/>
  <c r="DLY6" i="2"/>
  <c r="DLX6" i="2"/>
  <c r="DLW6" i="2"/>
  <c r="DLV6" i="2"/>
  <c r="DLU6" i="2"/>
  <c r="DLT6" i="2"/>
  <c r="DLS6" i="2"/>
  <c r="DLR6" i="2"/>
  <c r="DLQ6" i="2"/>
  <c r="DLP6" i="2"/>
  <c r="DLO6" i="2"/>
  <c r="DLN6" i="2"/>
  <c r="DLM6" i="2"/>
  <c r="DLL6" i="2"/>
  <c r="DLK6" i="2"/>
  <c r="DLJ6" i="2"/>
  <c r="DLI6" i="2"/>
  <c r="DLH6" i="2"/>
  <c r="DLG6" i="2"/>
  <c r="DLF6" i="2"/>
  <c r="DLE6" i="2"/>
  <c r="DLD6" i="2"/>
  <c r="DLC6" i="2"/>
  <c r="DLB6" i="2"/>
  <c r="DLA6" i="2"/>
  <c r="DKZ6" i="2"/>
  <c r="DKY6" i="2"/>
  <c r="DKX6" i="2"/>
  <c r="DKW6" i="2"/>
  <c r="DKV6" i="2"/>
  <c r="DKU6" i="2"/>
  <c r="DKT6" i="2"/>
  <c r="DKS6" i="2"/>
  <c r="DKR6" i="2"/>
  <c r="DKQ6" i="2"/>
  <c r="DKP6" i="2"/>
  <c r="DKO6" i="2"/>
  <c r="DKN6" i="2"/>
  <c r="DKM6" i="2"/>
  <c r="DKL6" i="2"/>
  <c r="DKK6" i="2"/>
  <c r="DKJ6" i="2"/>
  <c r="DKI6" i="2"/>
  <c r="DKH6" i="2"/>
  <c r="DKG6" i="2"/>
  <c r="DKF6" i="2"/>
  <c r="DKE6" i="2"/>
  <c r="DKD6" i="2"/>
  <c r="DKC6" i="2"/>
  <c r="DKB6" i="2"/>
  <c r="DKA6" i="2"/>
  <c r="DJZ6" i="2"/>
  <c r="DJY6" i="2"/>
  <c r="DJX6" i="2"/>
  <c r="DJW6" i="2"/>
  <c r="DJV6" i="2"/>
  <c r="DJU6" i="2"/>
  <c r="DJT6" i="2"/>
  <c r="DJS6" i="2"/>
  <c r="DJR6" i="2"/>
  <c r="DJQ6" i="2"/>
  <c r="DJP6" i="2"/>
  <c r="DJO6" i="2"/>
  <c r="DJN6" i="2"/>
  <c r="DJM6" i="2"/>
  <c r="DJL6" i="2"/>
  <c r="DJK6" i="2"/>
  <c r="DJJ6" i="2"/>
  <c r="DJI6" i="2"/>
  <c r="DJH6" i="2"/>
  <c r="DJG6" i="2"/>
  <c r="DJF6" i="2"/>
  <c r="DJE6" i="2"/>
  <c r="DJD6" i="2"/>
  <c r="DJC6" i="2"/>
  <c r="DJB6" i="2"/>
  <c r="DJA6" i="2"/>
  <c r="DIZ6" i="2"/>
  <c r="DIY6" i="2"/>
  <c r="DIX6" i="2"/>
  <c r="DIW6" i="2"/>
  <c r="DIV6" i="2"/>
  <c r="DIU6" i="2"/>
  <c r="DIT6" i="2"/>
  <c r="DIS6" i="2"/>
  <c r="DIR6" i="2"/>
  <c r="DIQ6" i="2"/>
  <c r="DIP6" i="2"/>
  <c r="DIO6" i="2"/>
  <c r="DIN6" i="2"/>
  <c r="DIM6" i="2"/>
  <c r="DIL6" i="2"/>
  <c r="DIK6" i="2"/>
  <c r="DIJ6" i="2"/>
  <c r="DII6" i="2"/>
  <c r="DIH6" i="2"/>
  <c r="DIG6" i="2"/>
  <c r="DIF6" i="2"/>
  <c r="DIE6" i="2"/>
  <c r="DID6" i="2"/>
  <c r="DIC6" i="2"/>
  <c r="DIB6" i="2"/>
  <c r="DIA6" i="2"/>
  <c r="DHZ6" i="2"/>
  <c r="DHY6" i="2"/>
  <c r="DHX6" i="2"/>
  <c r="DHW6" i="2"/>
  <c r="DHV6" i="2"/>
  <c r="DHU6" i="2"/>
  <c r="DHT6" i="2"/>
  <c r="DHS6" i="2"/>
  <c r="DHR6" i="2"/>
  <c r="DHQ6" i="2"/>
  <c r="DHP6" i="2"/>
  <c r="DHO6" i="2"/>
  <c r="DHN6" i="2"/>
  <c r="DHM6" i="2"/>
  <c r="DHL6" i="2"/>
  <c r="DHK6" i="2"/>
  <c r="DHJ6" i="2"/>
  <c r="DHI6" i="2"/>
  <c r="DHH6" i="2"/>
  <c r="DHG6" i="2"/>
  <c r="DHF6" i="2"/>
  <c r="DHE6" i="2"/>
  <c r="DHD6" i="2"/>
  <c r="DHC6" i="2"/>
  <c r="DHB6" i="2"/>
  <c r="DHA6" i="2"/>
  <c r="DGZ6" i="2"/>
  <c r="DGY6" i="2"/>
  <c r="DGX6" i="2"/>
  <c r="DGW6" i="2"/>
  <c r="DGV6" i="2"/>
  <c r="DGU6" i="2"/>
  <c r="DGT6" i="2"/>
  <c r="DGS6" i="2"/>
  <c r="DGR6" i="2"/>
  <c r="DGQ6" i="2"/>
  <c r="DGP6" i="2"/>
  <c r="DGO6" i="2"/>
  <c r="DGN6" i="2"/>
  <c r="DGM6" i="2"/>
  <c r="DGL6" i="2"/>
  <c r="DGK6" i="2"/>
  <c r="DGJ6" i="2"/>
  <c r="DGI6" i="2"/>
  <c r="DGH6" i="2"/>
  <c r="DGG6" i="2"/>
  <c r="DGF6" i="2"/>
  <c r="DGE6" i="2"/>
  <c r="DGD6" i="2"/>
  <c r="DGC6" i="2"/>
  <c r="DGB6" i="2"/>
  <c r="DGA6" i="2"/>
  <c r="DFZ6" i="2"/>
  <c r="DFY6" i="2"/>
  <c r="DFX6" i="2"/>
  <c r="DFW6" i="2"/>
  <c r="DFV6" i="2"/>
  <c r="DFU6" i="2"/>
  <c r="DFT6" i="2"/>
  <c r="DFS6" i="2"/>
  <c r="DFR6" i="2"/>
  <c r="DFQ6" i="2"/>
  <c r="DFP6" i="2"/>
  <c r="DFO6" i="2"/>
  <c r="DFN6" i="2"/>
  <c r="DFM6" i="2"/>
  <c r="DFL6" i="2"/>
  <c r="DFK6" i="2"/>
  <c r="DFJ6" i="2"/>
  <c r="DFI6" i="2"/>
  <c r="DFH6" i="2"/>
  <c r="DFG6" i="2"/>
  <c r="DFF6" i="2"/>
  <c r="DFE6" i="2"/>
  <c r="DFD6" i="2"/>
  <c r="DFC6" i="2"/>
  <c r="DFB6" i="2"/>
  <c r="DFA6" i="2"/>
  <c r="DEZ6" i="2"/>
  <c r="DEY6" i="2"/>
  <c r="DEX6" i="2"/>
  <c r="DEW6" i="2"/>
  <c r="DEV6" i="2"/>
  <c r="DEU6" i="2"/>
  <c r="DET6" i="2"/>
  <c r="DES6" i="2"/>
  <c r="DER6" i="2"/>
  <c r="DEQ6" i="2"/>
  <c r="DEP6" i="2"/>
  <c r="DEO6" i="2"/>
  <c r="DEN6" i="2"/>
  <c r="DEM6" i="2"/>
  <c r="DEL6" i="2"/>
  <c r="DEK6" i="2"/>
  <c r="DEJ6" i="2"/>
  <c r="DEI6" i="2"/>
  <c r="DEH6" i="2"/>
  <c r="DEG6" i="2"/>
  <c r="DEF6" i="2"/>
  <c r="DEE6" i="2"/>
  <c r="DED6" i="2"/>
  <c r="DEC6" i="2"/>
  <c r="DEB6" i="2"/>
  <c r="DEA6" i="2"/>
  <c r="DDZ6" i="2"/>
  <c r="DDY6" i="2"/>
  <c r="DDX6" i="2"/>
  <c r="DDW6" i="2"/>
  <c r="DDV6" i="2"/>
  <c r="DDU6" i="2"/>
  <c r="DDT6" i="2"/>
  <c r="DDS6" i="2"/>
  <c r="DDR6" i="2"/>
  <c r="DDQ6" i="2"/>
  <c r="DDP6" i="2"/>
  <c r="DDO6" i="2"/>
  <c r="DDN6" i="2"/>
  <c r="DDM6" i="2"/>
  <c r="DDL6" i="2"/>
  <c r="DDK6" i="2"/>
  <c r="DDJ6" i="2"/>
  <c r="DDI6" i="2"/>
  <c r="DDH6" i="2"/>
  <c r="DDG6" i="2"/>
  <c r="DDF6" i="2"/>
  <c r="DDE6" i="2"/>
  <c r="DDD6" i="2"/>
  <c r="DDC6" i="2"/>
  <c r="DDB6" i="2"/>
  <c r="DDA6" i="2"/>
  <c r="DCZ6" i="2"/>
  <c r="DCY6" i="2"/>
  <c r="DCX6" i="2"/>
  <c r="DCW6" i="2"/>
  <c r="DCV6" i="2"/>
  <c r="DCU6" i="2"/>
  <c r="DCT6" i="2"/>
  <c r="DCS6" i="2"/>
  <c r="DCR6" i="2"/>
  <c r="DCQ6" i="2"/>
  <c r="DCP6" i="2"/>
  <c r="DCO6" i="2"/>
  <c r="DCN6" i="2"/>
  <c r="DCM6" i="2"/>
  <c r="DCL6" i="2"/>
  <c r="DCK6" i="2"/>
  <c r="DCJ6" i="2"/>
  <c r="DCI6" i="2"/>
  <c r="DCH6" i="2"/>
  <c r="DCG6" i="2"/>
  <c r="DCF6" i="2"/>
  <c r="DCE6" i="2"/>
  <c r="DCD6" i="2"/>
  <c r="DCC6" i="2"/>
  <c r="DCB6" i="2"/>
  <c r="DCA6" i="2"/>
  <c r="DBZ6" i="2"/>
  <c r="DBY6" i="2"/>
  <c r="DBX6" i="2"/>
  <c r="DBW6" i="2"/>
  <c r="DBV6" i="2"/>
  <c r="DBU6" i="2"/>
  <c r="DBT6" i="2"/>
  <c r="DBS6" i="2"/>
  <c r="DBR6" i="2"/>
  <c r="DBQ6" i="2"/>
  <c r="DBP6" i="2"/>
  <c r="DBO6" i="2"/>
  <c r="DBN6" i="2"/>
  <c r="DBM6" i="2"/>
  <c r="DBL6" i="2"/>
  <c r="DBK6" i="2"/>
  <c r="DBJ6" i="2"/>
  <c r="DBI6" i="2"/>
  <c r="DBH6" i="2"/>
  <c r="DBG6" i="2"/>
  <c r="DBF6" i="2"/>
  <c r="DBE6" i="2"/>
  <c r="DBD6" i="2"/>
  <c r="DBC6" i="2"/>
  <c r="DBB6" i="2"/>
  <c r="DBA6" i="2"/>
  <c r="DAZ6" i="2"/>
  <c r="DAY6" i="2"/>
  <c r="DAX6" i="2"/>
  <c r="DAW6" i="2"/>
  <c r="DAV6" i="2"/>
  <c r="DAU6" i="2"/>
  <c r="DAT6" i="2"/>
  <c r="DAS6" i="2"/>
  <c r="DAR6" i="2"/>
  <c r="DAQ6" i="2"/>
  <c r="DAP6" i="2"/>
  <c r="DAO6" i="2"/>
  <c r="DAN6" i="2"/>
  <c r="DAM6" i="2"/>
  <c r="DAL6" i="2"/>
  <c r="DAK6" i="2"/>
  <c r="DAJ6" i="2"/>
  <c r="DAI6" i="2"/>
  <c r="DAH6" i="2"/>
  <c r="DAG6" i="2"/>
  <c r="DAF6" i="2"/>
  <c r="DAE6" i="2"/>
  <c r="DAD6" i="2"/>
  <c r="DAC6" i="2"/>
  <c r="DAB6" i="2"/>
  <c r="DAA6" i="2"/>
  <c r="CZZ6" i="2"/>
  <c r="CZY6" i="2"/>
  <c r="CZX6" i="2"/>
  <c r="CZW6" i="2"/>
  <c r="CZV6" i="2"/>
  <c r="CZU6" i="2"/>
  <c r="CZT6" i="2"/>
  <c r="CZS6" i="2"/>
  <c r="CZR6" i="2"/>
  <c r="CZQ6" i="2"/>
  <c r="CZP6" i="2"/>
  <c r="CZO6" i="2"/>
  <c r="CZN6" i="2"/>
  <c r="CZM6" i="2"/>
  <c r="CZL6" i="2"/>
  <c r="CZK6" i="2"/>
  <c r="CZJ6" i="2"/>
  <c r="CZI6" i="2"/>
  <c r="CZH6" i="2"/>
  <c r="CZG6" i="2"/>
  <c r="CZF6" i="2"/>
  <c r="CZE6" i="2"/>
  <c r="CZD6" i="2"/>
  <c r="CZC6" i="2"/>
  <c r="CZB6" i="2"/>
  <c r="CZA6" i="2"/>
  <c r="CYZ6" i="2"/>
  <c r="CYY6" i="2"/>
  <c r="CYX6" i="2"/>
  <c r="CYW6" i="2"/>
  <c r="CYV6" i="2"/>
  <c r="CYU6" i="2"/>
  <c r="CYT6" i="2"/>
  <c r="CYS6" i="2"/>
  <c r="CYR6" i="2"/>
  <c r="CYQ6" i="2"/>
  <c r="CYP6" i="2"/>
  <c r="CYO6" i="2"/>
  <c r="CYN6" i="2"/>
  <c r="CYM6" i="2"/>
  <c r="CYL6" i="2"/>
  <c r="CYK6" i="2"/>
  <c r="CYJ6" i="2"/>
  <c r="CYI6" i="2"/>
  <c r="CYH6" i="2"/>
  <c r="CYG6" i="2"/>
  <c r="CYF6" i="2"/>
  <c r="CYE6" i="2"/>
  <c r="CYD6" i="2"/>
  <c r="CYC6" i="2"/>
  <c r="CYB6" i="2"/>
  <c r="CYA6" i="2"/>
  <c r="CXZ6" i="2"/>
  <c r="CXY6" i="2"/>
  <c r="CXX6" i="2"/>
  <c r="CXW6" i="2"/>
  <c r="CXV6" i="2"/>
  <c r="CXU6" i="2"/>
  <c r="CXT6" i="2"/>
  <c r="CXS6" i="2"/>
  <c r="CXR6" i="2"/>
  <c r="CXQ6" i="2"/>
  <c r="CXP6" i="2"/>
  <c r="CXO6" i="2"/>
  <c r="CXN6" i="2"/>
  <c r="CXM6" i="2"/>
  <c r="CXL6" i="2"/>
  <c r="CXK6" i="2"/>
  <c r="CXJ6" i="2"/>
  <c r="CXI6" i="2"/>
  <c r="CXH6" i="2"/>
  <c r="CXG6" i="2"/>
  <c r="CXF6" i="2"/>
  <c r="CXE6" i="2"/>
  <c r="CXD6" i="2"/>
  <c r="CXC6" i="2"/>
  <c r="CXB6" i="2"/>
  <c r="CXA6" i="2"/>
  <c r="CWZ6" i="2"/>
  <c r="CWY6" i="2"/>
  <c r="CWX6" i="2"/>
  <c r="CWW6" i="2"/>
  <c r="CWV6" i="2"/>
  <c r="CWU6" i="2"/>
  <c r="CWT6" i="2"/>
  <c r="CWS6" i="2"/>
  <c r="CWR6" i="2"/>
  <c r="CWQ6" i="2"/>
  <c r="CWP6" i="2"/>
  <c r="CWO6" i="2"/>
  <c r="CWN6" i="2"/>
  <c r="CWM6" i="2"/>
  <c r="CWL6" i="2"/>
  <c r="CWK6" i="2"/>
  <c r="CWJ6" i="2"/>
  <c r="CWI6" i="2"/>
  <c r="CWH6" i="2"/>
  <c r="CWG6" i="2"/>
  <c r="CWF6" i="2"/>
  <c r="CWE6" i="2"/>
  <c r="CWD6" i="2"/>
  <c r="CWC6" i="2"/>
  <c r="CWB6" i="2"/>
  <c r="CWA6" i="2"/>
  <c r="CVZ6" i="2"/>
  <c r="CVY6" i="2"/>
  <c r="CVX6" i="2"/>
  <c r="CVW6" i="2"/>
  <c r="CVV6" i="2"/>
  <c r="CVU6" i="2"/>
  <c r="CVT6" i="2"/>
  <c r="CVS6" i="2"/>
  <c r="CVR6" i="2"/>
  <c r="CVQ6" i="2"/>
  <c r="CVP6" i="2"/>
  <c r="CVO6" i="2"/>
  <c r="CVN6" i="2"/>
  <c r="CVM6" i="2"/>
  <c r="CVL6" i="2"/>
  <c r="CVK6" i="2"/>
  <c r="CVJ6" i="2"/>
  <c r="CVI6" i="2"/>
  <c r="CVH6" i="2"/>
  <c r="CVG6" i="2"/>
  <c r="CVF6" i="2"/>
  <c r="CVE6" i="2"/>
  <c r="CVD6" i="2"/>
  <c r="CVC6" i="2"/>
  <c r="CVB6" i="2"/>
  <c r="CVA6" i="2"/>
  <c r="CUZ6" i="2"/>
  <c r="CUY6" i="2"/>
  <c r="CUX6" i="2"/>
  <c r="CUW6" i="2"/>
  <c r="CUV6" i="2"/>
  <c r="CUU6" i="2"/>
  <c r="CUT6" i="2"/>
  <c r="CUS6" i="2"/>
  <c r="CUR6" i="2"/>
  <c r="CUQ6" i="2"/>
  <c r="CUP6" i="2"/>
  <c r="CUO6" i="2"/>
  <c r="CUN6" i="2"/>
  <c r="CUM6" i="2"/>
  <c r="CUL6" i="2"/>
  <c r="CUK6" i="2"/>
  <c r="CUJ6" i="2"/>
  <c r="CUI6" i="2"/>
  <c r="CUH6" i="2"/>
  <c r="CUG6" i="2"/>
  <c r="CUF6" i="2"/>
  <c r="CUE6" i="2"/>
  <c r="CUD6" i="2"/>
  <c r="CUC6" i="2"/>
  <c r="CUB6" i="2"/>
  <c r="CUA6" i="2"/>
  <c r="CTZ6" i="2"/>
  <c r="CTY6" i="2"/>
  <c r="CTX6" i="2"/>
  <c r="CTW6" i="2"/>
  <c r="CTV6" i="2"/>
  <c r="CTU6" i="2"/>
  <c r="CTT6" i="2"/>
  <c r="CTS6" i="2"/>
  <c r="CTR6" i="2"/>
  <c r="CTQ6" i="2"/>
  <c r="CTP6" i="2"/>
  <c r="CTO6" i="2"/>
  <c r="CTN6" i="2"/>
  <c r="CTM6" i="2"/>
  <c r="CTL6" i="2"/>
  <c r="CTK6" i="2"/>
  <c r="CTJ6" i="2"/>
  <c r="CTI6" i="2"/>
  <c r="CTH6" i="2"/>
  <c r="CTG6" i="2"/>
  <c r="CTF6" i="2"/>
  <c r="CTE6" i="2"/>
  <c r="CTD6" i="2"/>
  <c r="CTC6" i="2"/>
  <c r="CTB6" i="2"/>
  <c r="CTA6" i="2"/>
  <c r="CSZ6" i="2"/>
  <c r="CSY6" i="2"/>
  <c r="CSX6" i="2"/>
  <c r="CSW6" i="2"/>
  <c r="CSV6" i="2"/>
  <c r="CSU6" i="2"/>
  <c r="CST6" i="2"/>
  <c r="CSS6" i="2"/>
  <c r="CSR6" i="2"/>
  <c r="CSQ6" i="2"/>
  <c r="CSP6" i="2"/>
  <c r="CSO6" i="2"/>
  <c r="CSN6" i="2"/>
  <c r="CSM6" i="2"/>
  <c r="CSL6" i="2"/>
  <c r="CSK6" i="2"/>
  <c r="CSJ6" i="2"/>
  <c r="CSI6" i="2"/>
  <c r="CSH6" i="2"/>
  <c r="CSG6" i="2"/>
  <c r="CSF6" i="2"/>
  <c r="CSE6" i="2"/>
  <c r="CSD6" i="2"/>
  <c r="CSC6" i="2"/>
  <c r="CSB6" i="2"/>
  <c r="CSA6" i="2"/>
  <c r="CRZ6" i="2"/>
  <c r="CRY6" i="2"/>
  <c r="CRX6" i="2"/>
  <c r="CRW6" i="2"/>
  <c r="CRV6" i="2"/>
  <c r="CRU6" i="2"/>
  <c r="CRT6" i="2"/>
  <c r="CRS6" i="2"/>
  <c r="CRR6" i="2"/>
  <c r="CRQ6" i="2"/>
  <c r="CRP6" i="2"/>
  <c r="CRO6" i="2"/>
  <c r="CRN6" i="2"/>
  <c r="CRM6" i="2"/>
  <c r="CRL6" i="2"/>
  <c r="CRK6" i="2"/>
  <c r="CRJ6" i="2"/>
  <c r="CRI6" i="2"/>
  <c r="CRH6" i="2"/>
  <c r="CRG6" i="2"/>
  <c r="CRF6" i="2"/>
  <c r="CRE6" i="2"/>
  <c r="CRD6" i="2"/>
  <c r="CRC6" i="2"/>
  <c r="CRB6" i="2"/>
  <c r="CRA6" i="2"/>
  <c r="CQZ6" i="2"/>
  <c r="CQY6" i="2"/>
  <c r="CQX6" i="2"/>
  <c r="CQW6" i="2"/>
  <c r="CQV6" i="2"/>
  <c r="CQU6" i="2"/>
  <c r="CQT6" i="2"/>
  <c r="CQS6" i="2"/>
  <c r="CQR6" i="2"/>
  <c r="CQQ6" i="2"/>
  <c r="CQP6" i="2"/>
  <c r="CQO6" i="2"/>
  <c r="CQN6" i="2"/>
  <c r="CQM6" i="2"/>
  <c r="CQL6" i="2"/>
  <c r="CQK6" i="2"/>
  <c r="CQJ6" i="2"/>
  <c r="CQI6" i="2"/>
  <c r="CQH6" i="2"/>
  <c r="CQG6" i="2"/>
  <c r="CQF6" i="2"/>
  <c r="CQE6" i="2"/>
  <c r="CQD6" i="2"/>
  <c r="CQC6" i="2"/>
  <c r="CQB6" i="2"/>
  <c r="CQA6" i="2"/>
  <c r="CPZ6" i="2"/>
  <c r="CPY6" i="2"/>
  <c r="CPX6" i="2"/>
  <c r="CPW6" i="2"/>
  <c r="CPV6" i="2"/>
  <c r="CPU6" i="2"/>
  <c r="CPT6" i="2"/>
  <c r="CPS6" i="2"/>
  <c r="CPR6" i="2"/>
  <c r="CPQ6" i="2"/>
  <c r="CPP6" i="2"/>
  <c r="CPO6" i="2"/>
  <c r="CPN6" i="2"/>
  <c r="CPM6" i="2"/>
  <c r="CPL6" i="2"/>
  <c r="CPK6" i="2"/>
  <c r="CPJ6" i="2"/>
  <c r="CPI6" i="2"/>
  <c r="CPH6" i="2"/>
  <c r="CPG6" i="2"/>
  <c r="CPF6" i="2"/>
  <c r="CPE6" i="2"/>
  <c r="CPD6" i="2"/>
  <c r="CPC6" i="2"/>
  <c r="CPB6" i="2"/>
  <c r="CPA6" i="2"/>
  <c r="COZ6" i="2"/>
  <c r="COY6" i="2"/>
  <c r="COX6" i="2"/>
  <c r="COW6" i="2"/>
  <c r="COV6" i="2"/>
  <c r="COU6" i="2"/>
  <c r="COT6" i="2"/>
  <c r="COS6" i="2"/>
  <c r="COR6" i="2"/>
  <c r="COQ6" i="2"/>
  <c r="COP6" i="2"/>
  <c r="COO6" i="2"/>
  <c r="CON6" i="2"/>
  <c r="COM6" i="2"/>
  <c r="COL6" i="2"/>
  <c r="COK6" i="2"/>
  <c r="COJ6" i="2"/>
  <c r="COI6" i="2"/>
  <c r="COH6" i="2"/>
  <c r="COG6" i="2"/>
  <c r="COF6" i="2"/>
  <c r="COE6" i="2"/>
  <c r="COD6" i="2"/>
  <c r="COC6" i="2"/>
  <c r="COB6" i="2"/>
  <c r="COA6" i="2"/>
  <c r="CNZ6" i="2"/>
  <c r="CNY6" i="2"/>
  <c r="CNX6" i="2"/>
  <c r="CNW6" i="2"/>
  <c r="CNV6" i="2"/>
  <c r="CNU6" i="2"/>
  <c r="CNT6" i="2"/>
  <c r="CNS6" i="2"/>
  <c r="CNR6" i="2"/>
  <c r="CNQ6" i="2"/>
  <c r="CNP6" i="2"/>
  <c r="CNO6" i="2"/>
  <c r="CNN6" i="2"/>
  <c r="CNM6" i="2"/>
  <c r="CNL6" i="2"/>
  <c r="CNK6" i="2"/>
  <c r="CNJ6" i="2"/>
  <c r="CNI6" i="2"/>
  <c r="CNH6" i="2"/>
  <c r="CNG6" i="2"/>
  <c r="CNF6" i="2"/>
  <c r="CNE6" i="2"/>
  <c r="CND6" i="2"/>
  <c r="CNC6" i="2"/>
  <c r="CNB6" i="2"/>
  <c r="CNA6" i="2"/>
  <c r="CMZ6" i="2"/>
  <c r="CMY6" i="2"/>
  <c r="CMX6" i="2"/>
  <c r="CMW6" i="2"/>
  <c r="CMV6" i="2"/>
  <c r="CMU6" i="2"/>
  <c r="CMT6" i="2"/>
  <c r="CMS6" i="2"/>
  <c r="CMR6" i="2"/>
  <c r="CMQ6" i="2"/>
  <c r="CMP6" i="2"/>
  <c r="CMO6" i="2"/>
  <c r="CMN6" i="2"/>
  <c r="CMM6" i="2"/>
  <c r="CML6" i="2"/>
  <c r="CMK6" i="2"/>
  <c r="CMJ6" i="2"/>
  <c r="CMI6" i="2"/>
  <c r="CMH6" i="2"/>
  <c r="CMG6" i="2"/>
  <c r="CMF6" i="2"/>
  <c r="CME6" i="2"/>
  <c r="CMD6" i="2"/>
  <c r="CMC6" i="2"/>
  <c r="CMB6" i="2"/>
  <c r="CMA6" i="2"/>
  <c r="CLZ6" i="2"/>
  <c r="CLY6" i="2"/>
  <c r="CLX6" i="2"/>
  <c r="CLW6" i="2"/>
  <c r="CLV6" i="2"/>
  <c r="CLU6" i="2"/>
  <c r="CLT6" i="2"/>
  <c r="CLS6" i="2"/>
  <c r="CLR6" i="2"/>
  <c r="CLQ6" i="2"/>
  <c r="CLP6" i="2"/>
  <c r="CLO6" i="2"/>
  <c r="CLN6" i="2"/>
  <c r="CLM6" i="2"/>
  <c r="CLL6" i="2"/>
  <c r="CLK6" i="2"/>
  <c r="CLJ6" i="2"/>
  <c r="CLI6" i="2"/>
  <c r="CLH6" i="2"/>
  <c r="CLG6" i="2"/>
  <c r="CLF6" i="2"/>
  <c r="CLE6" i="2"/>
  <c r="CLD6" i="2"/>
  <c r="CLC6" i="2"/>
  <c r="CLB6" i="2"/>
  <c r="CLA6" i="2"/>
  <c r="CKZ6" i="2"/>
  <c r="CKY6" i="2"/>
  <c r="CKX6" i="2"/>
  <c r="CKW6" i="2"/>
  <c r="CKV6" i="2"/>
  <c r="CKU6" i="2"/>
  <c r="CKT6" i="2"/>
  <c r="CKS6" i="2"/>
  <c r="CKR6" i="2"/>
  <c r="CKQ6" i="2"/>
  <c r="CKP6" i="2"/>
  <c r="CKO6" i="2"/>
  <c r="CKN6" i="2"/>
  <c r="CKM6" i="2"/>
  <c r="CKL6" i="2"/>
  <c r="CKK6" i="2"/>
  <c r="CKJ6" i="2"/>
  <c r="CKI6" i="2"/>
  <c r="CKH6" i="2"/>
  <c r="CKG6" i="2"/>
  <c r="CKF6" i="2"/>
  <c r="CKE6" i="2"/>
  <c r="CKD6" i="2"/>
  <c r="CKC6" i="2"/>
  <c r="CKB6" i="2"/>
  <c r="CKA6" i="2"/>
  <c r="CJZ6" i="2"/>
  <c r="CJY6" i="2"/>
  <c r="CJX6" i="2"/>
  <c r="CJW6" i="2"/>
  <c r="CJV6" i="2"/>
  <c r="CJU6" i="2"/>
  <c r="CJT6" i="2"/>
  <c r="CJS6" i="2"/>
  <c r="CJR6" i="2"/>
  <c r="CJQ6" i="2"/>
  <c r="CJP6" i="2"/>
  <c r="CJO6" i="2"/>
  <c r="CJN6" i="2"/>
  <c r="CJM6" i="2"/>
  <c r="CJL6" i="2"/>
  <c r="CJK6" i="2"/>
  <c r="CJJ6" i="2"/>
  <c r="CJI6" i="2"/>
  <c r="CJH6" i="2"/>
  <c r="CJG6" i="2"/>
  <c r="CJF6" i="2"/>
  <c r="CJE6" i="2"/>
  <c r="CJD6" i="2"/>
  <c r="CJC6" i="2"/>
  <c r="CJB6" i="2"/>
  <c r="CJA6" i="2"/>
  <c r="CIZ6" i="2"/>
  <c r="CIY6" i="2"/>
  <c r="CIX6" i="2"/>
  <c r="CIW6" i="2"/>
  <c r="CIV6" i="2"/>
  <c r="CIU6" i="2"/>
  <c r="CIT6" i="2"/>
  <c r="CIS6" i="2"/>
  <c r="CIR6" i="2"/>
  <c r="CIQ6" i="2"/>
  <c r="CIP6" i="2"/>
  <c r="CIO6" i="2"/>
  <c r="CIN6" i="2"/>
  <c r="CIM6" i="2"/>
  <c r="CIL6" i="2"/>
  <c r="CIK6" i="2"/>
  <c r="CIJ6" i="2"/>
  <c r="CII6" i="2"/>
  <c r="CIH6" i="2"/>
  <c r="CIG6" i="2"/>
  <c r="CIF6" i="2"/>
  <c r="CIE6" i="2"/>
  <c r="CID6" i="2"/>
  <c r="CIC6" i="2"/>
  <c r="CIB6" i="2"/>
  <c r="CIA6" i="2"/>
  <c r="CHZ6" i="2"/>
  <c r="CHY6" i="2"/>
  <c r="CHX6" i="2"/>
  <c r="CHW6" i="2"/>
  <c r="CHV6" i="2"/>
  <c r="CHU6" i="2"/>
  <c r="CHT6" i="2"/>
  <c r="CHS6" i="2"/>
  <c r="CHR6" i="2"/>
  <c r="CHQ6" i="2"/>
  <c r="CHP6" i="2"/>
  <c r="CHO6" i="2"/>
  <c r="CHN6" i="2"/>
  <c r="CHM6" i="2"/>
  <c r="CHL6" i="2"/>
  <c r="CHK6" i="2"/>
  <c r="CHJ6" i="2"/>
  <c r="CHI6" i="2"/>
  <c r="CHH6" i="2"/>
  <c r="CHG6" i="2"/>
  <c r="CHF6" i="2"/>
  <c r="CHE6" i="2"/>
  <c r="CHD6" i="2"/>
  <c r="CHC6" i="2"/>
  <c r="CHB6" i="2"/>
  <c r="CHA6" i="2"/>
  <c r="CGZ6" i="2"/>
  <c r="CGY6" i="2"/>
  <c r="CGX6" i="2"/>
  <c r="CGW6" i="2"/>
  <c r="CGV6" i="2"/>
  <c r="CGU6" i="2"/>
  <c r="CGT6" i="2"/>
  <c r="CGS6" i="2"/>
  <c r="CGR6" i="2"/>
  <c r="CGQ6" i="2"/>
  <c r="CGP6" i="2"/>
  <c r="CGO6" i="2"/>
  <c r="CGN6" i="2"/>
  <c r="CGM6" i="2"/>
  <c r="CGL6" i="2"/>
  <c r="CGK6" i="2"/>
  <c r="CGJ6" i="2"/>
  <c r="CGI6" i="2"/>
  <c r="CGH6" i="2"/>
  <c r="CGG6" i="2"/>
  <c r="CGF6" i="2"/>
  <c r="CGE6" i="2"/>
  <c r="CGD6" i="2"/>
  <c r="CGC6" i="2"/>
  <c r="CGB6" i="2"/>
  <c r="CGA6" i="2"/>
  <c r="CFZ6" i="2"/>
  <c r="CFY6" i="2"/>
  <c r="CFX6" i="2"/>
  <c r="CFW6" i="2"/>
  <c r="CFV6" i="2"/>
  <c r="CFU6" i="2"/>
  <c r="CFT6" i="2"/>
  <c r="CFS6" i="2"/>
  <c r="CFR6" i="2"/>
  <c r="CFQ6" i="2"/>
  <c r="CFP6" i="2"/>
  <c r="CFO6" i="2"/>
  <c r="CFN6" i="2"/>
  <c r="CFM6" i="2"/>
  <c r="CFL6" i="2"/>
  <c r="CFK6" i="2"/>
  <c r="CFJ6" i="2"/>
  <c r="CFI6" i="2"/>
  <c r="CFH6" i="2"/>
  <c r="CFG6" i="2"/>
  <c r="CFF6" i="2"/>
  <c r="CFE6" i="2"/>
  <c r="CFD6" i="2"/>
  <c r="CFC6" i="2"/>
  <c r="CFB6" i="2"/>
  <c r="CFA6" i="2"/>
  <c r="CEZ6" i="2"/>
  <c r="CEY6" i="2"/>
  <c r="CEX6" i="2"/>
  <c r="CEW6" i="2"/>
  <c r="CEV6" i="2"/>
  <c r="CEU6" i="2"/>
  <c r="CET6" i="2"/>
  <c r="CES6" i="2"/>
  <c r="CER6" i="2"/>
  <c r="CEQ6" i="2"/>
  <c r="CEP6" i="2"/>
  <c r="CEO6" i="2"/>
  <c r="CEN6" i="2"/>
  <c r="CEM6" i="2"/>
  <c r="CEL6" i="2"/>
  <c r="CEK6" i="2"/>
  <c r="CEJ6" i="2"/>
  <c r="CEI6" i="2"/>
  <c r="CEH6" i="2"/>
  <c r="CEG6" i="2"/>
  <c r="CEF6" i="2"/>
  <c r="CEE6" i="2"/>
  <c r="CED6" i="2"/>
  <c r="CEC6" i="2"/>
  <c r="CEB6" i="2"/>
  <c r="CEA6" i="2"/>
  <c r="CDZ6" i="2"/>
  <c r="CDY6" i="2"/>
  <c r="CDX6" i="2"/>
  <c r="CDW6" i="2"/>
  <c r="CDV6" i="2"/>
  <c r="CDU6" i="2"/>
  <c r="CDT6" i="2"/>
  <c r="CDS6" i="2"/>
  <c r="CDR6" i="2"/>
  <c r="CDQ6" i="2"/>
  <c r="CDP6" i="2"/>
  <c r="CDO6" i="2"/>
  <c r="CDN6" i="2"/>
  <c r="CDM6" i="2"/>
  <c r="CDL6" i="2"/>
  <c r="CDK6" i="2"/>
  <c r="CDJ6" i="2"/>
  <c r="CDI6" i="2"/>
  <c r="CDH6" i="2"/>
  <c r="CDG6" i="2"/>
  <c r="CDF6" i="2"/>
  <c r="CDE6" i="2"/>
  <c r="CDD6" i="2"/>
  <c r="CDC6" i="2"/>
  <c r="CDB6" i="2"/>
  <c r="CDA6" i="2"/>
  <c r="CCZ6" i="2"/>
  <c r="CCY6" i="2"/>
  <c r="CCX6" i="2"/>
  <c r="CCW6" i="2"/>
  <c r="CCV6" i="2"/>
  <c r="CCU6" i="2"/>
  <c r="CCT6" i="2"/>
  <c r="CCS6" i="2"/>
  <c r="CCR6" i="2"/>
  <c r="CCQ6" i="2"/>
  <c r="CCP6" i="2"/>
  <c r="CCO6" i="2"/>
  <c r="CCN6" i="2"/>
  <c r="CCM6" i="2"/>
  <c r="CCL6" i="2"/>
  <c r="CCK6" i="2"/>
  <c r="CCJ6" i="2"/>
  <c r="CCI6" i="2"/>
  <c r="CCH6" i="2"/>
  <c r="CCG6" i="2"/>
  <c r="CCF6" i="2"/>
  <c r="CCE6" i="2"/>
  <c r="CCD6" i="2"/>
  <c r="CCC6" i="2"/>
  <c r="CCB6" i="2"/>
  <c r="CCA6" i="2"/>
  <c r="CBZ6" i="2"/>
  <c r="CBY6" i="2"/>
  <c r="CBX6" i="2"/>
  <c r="CBW6" i="2"/>
  <c r="CBV6" i="2"/>
  <c r="CBU6" i="2"/>
  <c r="CBT6" i="2"/>
  <c r="CBS6" i="2"/>
  <c r="CBR6" i="2"/>
  <c r="CBQ6" i="2"/>
  <c r="CBP6" i="2"/>
  <c r="CBO6" i="2"/>
  <c r="CBN6" i="2"/>
  <c r="CBM6" i="2"/>
  <c r="CBL6" i="2"/>
  <c r="CBK6" i="2"/>
  <c r="CBJ6" i="2"/>
  <c r="CBI6" i="2"/>
  <c r="CBH6" i="2"/>
  <c r="CBG6" i="2"/>
  <c r="CBF6" i="2"/>
  <c r="CBE6" i="2"/>
  <c r="CBD6" i="2"/>
  <c r="CBC6" i="2"/>
  <c r="CBB6" i="2"/>
  <c r="CBA6" i="2"/>
  <c r="CAZ6" i="2"/>
  <c r="CAY6" i="2"/>
  <c r="CAX6" i="2"/>
  <c r="CAW6" i="2"/>
  <c r="CAV6" i="2"/>
  <c r="CAU6" i="2"/>
  <c r="CAT6" i="2"/>
  <c r="CAS6" i="2"/>
  <c r="CAR6" i="2"/>
  <c r="CAQ6" i="2"/>
  <c r="CAP6" i="2"/>
  <c r="CAO6" i="2"/>
  <c r="CAN6" i="2"/>
  <c r="CAM6" i="2"/>
  <c r="CAL6" i="2"/>
  <c r="CAK6" i="2"/>
  <c r="CAJ6" i="2"/>
  <c r="CAI6" i="2"/>
  <c r="CAH6" i="2"/>
  <c r="CAG6" i="2"/>
  <c r="CAF6" i="2"/>
  <c r="CAE6" i="2"/>
  <c r="CAD6" i="2"/>
  <c r="CAC6" i="2"/>
  <c r="CAB6" i="2"/>
  <c r="CAA6" i="2"/>
  <c r="BZZ6" i="2"/>
  <c r="BZY6" i="2"/>
  <c r="BZX6" i="2"/>
  <c r="BZW6" i="2"/>
  <c r="BZV6" i="2"/>
  <c r="BZU6" i="2"/>
  <c r="BZT6" i="2"/>
  <c r="BZS6" i="2"/>
  <c r="BZR6" i="2"/>
  <c r="BZQ6" i="2"/>
  <c r="BZP6" i="2"/>
  <c r="BZO6" i="2"/>
  <c r="BZN6" i="2"/>
  <c r="BZM6" i="2"/>
  <c r="BZL6" i="2"/>
  <c r="BZK6" i="2"/>
  <c r="BZJ6" i="2"/>
  <c r="BZI6" i="2"/>
  <c r="BZH6" i="2"/>
  <c r="BZG6" i="2"/>
  <c r="BZF6" i="2"/>
  <c r="BZE6" i="2"/>
  <c r="BZD6" i="2"/>
  <c r="BZC6" i="2"/>
  <c r="BZB6" i="2"/>
  <c r="BZA6" i="2"/>
  <c r="BYZ6" i="2"/>
  <c r="BYY6" i="2"/>
  <c r="BYX6" i="2"/>
  <c r="BYW6" i="2"/>
  <c r="BYV6" i="2"/>
  <c r="BYU6" i="2"/>
  <c r="BYT6" i="2"/>
  <c r="BYS6" i="2"/>
  <c r="BYR6" i="2"/>
  <c r="BYQ6" i="2"/>
  <c r="BYP6" i="2"/>
  <c r="BYO6" i="2"/>
  <c r="BYN6" i="2"/>
  <c r="BYM6" i="2"/>
  <c r="BYL6" i="2"/>
  <c r="BYK6" i="2"/>
  <c r="BYJ6" i="2"/>
  <c r="BYI6" i="2"/>
  <c r="BYH6" i="2"/>
  <c r="BYG6" i="2"/>
  <c r="BYF6" i="2"/>
  <c r="BYE6" i="2"/>
  <c r="BYD6" i="2"/>
  <c r="BYC6" i="2"/>
  <c r="BYB6" i="2"/>
  <c r="BYA6" i="2"/>
  <c r="BXZ6" i="2"/>
  <c r="BXY6" i="2"/>
  <c r="BXX6" i="2"/>
  <c r="BXW6" i="2"/>
  <c r="BXV6" i="2"/>
  <c r="BXU6" i="2"/>
  <c r="BXT6" i="2"/>
  <c r="BXS6" i="2"/>
  <c r="BXR6" i="2"/>
  <c r="BXQ6" i="2"/>
  <c r="BXP6" i="2"/>
  <c r="BXO6" i="2"/>
  <c r="BXN6" i="2"/>
  <c r="BXM6" i="2"/>
  <c r="BXL6" i="2"/>
  <c r="BXK6" i="2"/>
  <c r="BXJ6" i="2"/>
  <c r="BXI6" i="2"/>
  <c r="BXH6" i="2"/>
  <c r="BXG6" i="2"/>
  <c r="BXF6" i="2"/>
  <c r="BXE6" i="2"/>
  <c r="BXD6" i="2"/>
  <c r="BXC6" i="2"/>
  <c r="BXB6" i="2"/>
  <c r="BXA6" i="2"/>
  <c r="BWZ6" i="2"/>
  <c r="BWY6" i="2"/>
  <c r="BWX6" i="2"/>
  <c r="BWW6" i="2"/>
  <c r="BWV6" i="2"/>
  <c r="BWU6" i="2"/>
  <c r="BWT6" i="2"/>
  <c r="BWS6" i="2"/>
  <c r="BWR6" i="2"/>
  <c r="BWQ6" i="2"/>
  <c r="BWP6" i="2"/>
  <c r="BWO6" i="2"/>
  <c r="BWN6" i="2"/>
  <c r="BWM6" i="2"/>
  <c r="BWL6" i="2"/>
  <c r="BWK6" i="2"/>
  <c r="BWJ6" i="2"/>
  <c r="BWI6" i="2"/>
  <c r="BWH6" i="2"/>
  <c r="BWG6" i="2"/>
  <c r="BWF6" i="2"/>
  <c r="BWE6" i="2"/>
  <c r="BWD6" i="2"/>
  <c r="BWC6" i="2"/>
  <c r="BWB6" i="2"/>
  <c r="BWA6" i="2"/>
  <c r="BVZ6" i="2"/>
  <c r="BVY6" i="2"/>
  <c r="BVX6" i="2"/>
  <c r="BVW6" i="2"/>
  <c r="BVV6" i="2"/>
  <c r="BVU6" i="2"/>
  <c r="BVT6" i="2"/>
  <c r="BVS6" i="2"/>
  <c r="BVR6" i="2"/>
  <c r="BVQ6" i="2"/>
  <c r="BVP6" i="2"/>
  <c r="BVO6" i="2"/>
  <c r="BVN6" i="2"/>
  <c r="BVM6" i="2"/>
  <c r="BVL6" i="2"/>
  <c r="BVK6" i="2"/>
  <c r="BVJ6" i="2"/>
  <c r="BVI6" i="2"/>
  <c r="BVH6" i="2"/>
  <c r="BVG6" i="2"/>
  <c r="BVF6" i="2"/>
  <c r="BVE6" i="2"/>
  <c r="BVD6" i="2"/>
  <c r="BVC6" i="2"/>
  <c r="BVB6" i="2"/>
  <c r="BVA6" i="2"/>
  <c r="BUZ6" i="2"/>
  <c r="BUY6" i="2"/>
  <c r="BUX6" i="2"/>
  <c r="BUW6" i="2"/>
  <c r="BUV6" i="2"/>
  <c r="BUU6" i="2"/>
  <c r="BUT6" i="2"/>
  <c r="BUS6" i="2"/>
  <c r="BUR6" i="2"/>
  <c r="BUQ6" i="2"/>
  <c r="BUP6" i="2"/>
  <c r="BUO6" i="2"/>
  <c r="BUN6" i="2"/>
  <c r="BUM6" i="2"/>
  <c r="BUL6" i="2"/>
  <c r="BUK6" i="2"/>
  <c r="BUJ6" i="2"/>
  <c r="BUI6" i="2"/>
  <c r="BUH6" i="2"/>
  <c r="BUG6" i="2"/>
  <c r="BUF6" i="2"/>
  <c r="BUE6" i="2"/>
  <c r="BUD6" i="2"/>
  <c r="BUC6" i="2"/>
  <c r="BUB6" i="2"/>
  <c r="BUA6" i="2"/>
  <c r="BTZ6" i="2"/>
  <c r="BTY6" i="2"/>
  <c r="BTX6" i="2"/>
  <c r="BTW6" i="2"/>
  <c r="BTV6" i="2"/>
  <c r="BTU6" i="2"/>
  <c r="BTT6" i="2"/>
  <c r="BTS6" i="2"/>
  <c r="BTR6" i="2"/>
  <c r="BTQ6" i="2"/>
  <c r="BTP6" i="2"/>
  <c r="BTO6" i="2"/>
  <c r="BTN6" i="2"/>
  <c r="BTM6" i="2"/>
  <c r="BTL6" i="2"/>
  <c r="BTK6" i="2"/>
  <c r="BTJ6" i="2"/>
  <c r="BTI6" i="2"/>
  <c r="BTH6" i="2"/>
  <c r="BTG6" i="2"/>
  <c r="BTF6" i="2"/>
  <c r="BTE6" i="2"/>
  <c r="BTD6" i="2"/>
  <c r="BTC6" i="2"/>
  <c r="BTB6" i="2"/>
  <c r="BTA6" i="2"/>
  <c r="BSZ6" i="2"/>
  <c r="BSY6" i="2"/>
  <c r="BSX6" i="2"/>
  <c r="BSW6" i="2"/>
  <c r="BSV6" i="2"/>
  <c r="BSU6" i="2"/>
  <c r="BST6" i="2"/>
  <c r="BSS6" i="2"/>
  <c r="BSR6" i="2"/>
  <c r="BSQ6" i="2"/>
  <c r="BSP6" i="2"/>
  <c r="BSO6" i="2"/>
  <c r="BSN6" i="2"/>
  <c r="BSM6" i="2"/>
  <c r="BSL6" i="2"/>
  <c r="BSK6" i="2"/>
  <c r="BSJ6" i="2"/>
  <c r="BSI6" i="2"/>
  <c r="BSH6" i="2"/>
  <c r="BSG6" i="2"/>
  <c r="BSF6" i="2"/>
  <c r="BSE6" i="2"/>
  <c r="BSD6" i="2"/>
  <c r="BSC6" i="2"/>
  <c r="BSB6" i="2"/>
  <c r="BSA6" i="2"/>
  <c r="BRZ6" i="2"/>
  <c r="BRY6" i="2"/>
  <c r="BRX6" i="2"/>
  <c r="BRW6" i="2"/>
  <c r="BRV6" i="2"/>
  <c r="BRU6" i="2"/>
  <c r="BRT6" i="2"/>
  <c r="BRS6" i="2"/>
  <c r="BRR6" i="2"/>
  <c r="BRQ6" i="2"/>
  <c r="BRP6" i="2"/>
  <c r="BRO6" i="2"/>
  <c r="BRN6" i="2"/>
  <c r="BRM6" i="2"/>
  <c r="BRL6" i="2"/>
  <c r="BRK6" i="2"/>
  <c r="BRJ6" i="2"/>
  <c r="BRI6" i="2"/>
  <c r="BRH6" i="2"/>
  <c r="BRG6" i="2"/>
  <c r="BRF6" i="2"/>
  <c r="BRE6" i="2"/>
  <c r="BRD6" i="2"/>
  <c r="BRC6" i="2"/>
  <c r="BRB6" i="2"/>
  <c r="BRA6" i="2"/>
  <c r="BQZ6" i="2"/>
  <c r="BQY6" i="2"/>
  <c r="BQX6" i="2"/>
  <c r="BQW6" i="2"/>
  <c r="BQV6" i="2"/>
  <c r="BQU6" i="2"/>
  <c r="BQT6" i="2"/>
  <c r="BQS6" i="2"/>
  <c r="BQR6" i="2"/>
  <c r="BQQ6" i="2"/>
  <c r="BQP6" i="2"/>
  <c r="BQO6" i="2"/>
  <c r="BQN6" i="2"/>
  <c r="BQM6" i="2"/>
  <c r="BQL6" i="2"/>
  <c r="BQK6" i="2"/>
  <c r="BQJ6" i="2"/>
  <c r="BQI6" i="2"/>
  <c r="BQH6" i="2"/>
  <c r="BQG6" i="2"/>
  <c r="BQF6" i="2"/>
  <c r="BQE6" i="2"/>
  <c r="BQD6" i="2"/>
  <c r="BQC6" i="2"/>
  <c r="BQB6" i="2"/>
  <c r="BQA6" i="2"/>
  <c r="BPZ6" i="2"/>
  <c r="BPY6" i="2"/>
  <c r="BPX6" i="2"/>
  <c r="BPW6" i="2"/>
  <c r="BPV6" i="2"/>
  <c r="BPU6" i="2"/>
  <c r="BPT6" i="2"/>
  <c r="BPS6" i="2"/>
  <c r="BPR6" i="2"/>
  <c r="BPQ6" i="2"/>
  <c r="BPP6" i="2"/>
  <c r="BPO6" i="2"/>
  <c r="BPN6" i="2"/>
  <c r="BPM6" i="2"/>
  <c r="BPL6" i="2"/>
  <c r="BPK6" i="2"/>
  <c r="BPJ6" i="2"/>
  <c r="BPI6" i="2"/>
  <c r="BPH6" i="2"/>
  <c r="BPG6" i="2"/>
  <c r="BPF6" i="2"/>
  <c r="BPE6" i="2"/>
  <c r="BPD6" i="2"/>
  <c r="BPC6" i="2"/>
  <c r="BPB6" i="2"/>
  <c r="BPA6" i="2"/>
  <c r="BOZ6" i="2"/>
  <c r="BOY6" i="2"/>
  <c r="BOX6" i="2"/>
  <c r="BOW6" i="2"/>
  <c r="BOV6" i="2"/>
  <c r="BOU6" i="2"/>
  <c r="BOT6" i="2"/>
  <c r="BOS6" i="2"/>
  <c r="BOR6" i="2"/>
  <c r="BOQ6" i="2"/>
  <c r="BOP6" i="2"/>
  <c r="BOO6" i="2"/>
  <c r="BON6" i="2"/>
  <c r="BOM6" i="2"/>
  <c r="BOL6" i="2"/>
  <c r="BOK6" i="2"/>
  <c r="BOJ6" i="2"/>
  <c r="BOI6" i="2"/>
  <c r="BOH6" i="2"/>
  <c r="BOG6" i="2"/>
  <c r="BOF6" i="2"/>
  <c r="BOE6" i="2"/>
  <c r="BOD6" i="2"/>
  <c r="BOC6" i="2"/>
  <c r="BOB6" i="2"/>
  <c r="BOA6" i="2"/>
  <c r="BNZ6" i="2"/>
  <c r="BNY6" i="2"/>
  <c r="BNX6" i="2"/>
  <c r="BNW6" i="2"/>
  <c r="BNV6" i="2"/>
  <c r="BNU6" i="2"/>
  <c r="BNT6" i="2"/>
  <c r="BNS6" i="2"/>
  <c r="BNR6" i="2"/>
  <c r="BNQ6" i="2"/>
  <c r="BNP6" i="2"/>
  <c r="BNO6" i="2"/>
  <c r="BNN6" i="2"/>
  <c r="BNM6" i="2"/>
  <c r="BNL6" i="2"/>
  <c r="BNK6" i="2"/>
  <c r="BNJ6" i="2"/>
  <c r="BNI6" i="2"/>
  <c r="BNH6" i="2"/>
  <c r="BNG6" i="2"/>
  <c r="BNF6" i="2"/>
  <c r="BNE6" i="2"/>
  <c r="BND6" i="2"/>
  <c r="BNC6" i="2"/>
  <c r="BNB6" i="2"/>
  <c r="BNA6" i="2"/>
  <c r="BMZ6" i="2"/>
  <c r="BMY6" i="2"/>
  <c r="BMX6" i="2"/>
  <c r="BMW6" i="2"/>
  <c r="BMV6" i="2"/>
  <c r="BMU6" i="2"/>
  <c r="BMT6" i="2"/>
  <c r="BMS6" i="2"/>
  <c r="BMR6" i="2"/>
  <c r="BMQ6" i="2"/>
  <c r="BMP6" i="2"/>
  <c r="BMO6" i="2"/>
  <c r="BMN6" i="2"/>
  <c r="BMM6" i="2"/>
  <c r="BML6" i="2"/>
  <c r="BMK6" i="2"/>
  <c r="BMJ6" i="2"/>
  <c r="BMI6" i="2"/>
  <c r="BMH6" i="2"/>
  <c r="BMG6" i="2"/>
  <c r="BMF6" i="2"/>
  <c r="BME6" i="2"/>
  <c r="BMD6" i="2"/>
  <c r="BMC6" i="2"/>
  <c r="BMB6" i="2"/>
  <c r="BMA6" i="2"/>
  <c r="BLZ6" i="2"/>
  <c r="BLY6" i="2"/>
  <c r="BLX6" i="2"/>
  <c r="BLW6" i="2"/>
  <c r="BLV6" i="2"/>
  <c r="BLU6" i="2"/>
  <c r="BLT6" i="2"/>
  <c r="BLS6" i="2"/>
  <c r="BLR6" i="2"/>
  <c r="BLQ6" i="2"/>
  <c r="BLP6" i="2"/>
  <c r="BLO6" i="2"/>
  <c r="BLN6" i="2"/>
  <c r="BLM6" i="2"/>
  <c r="BLL6" i="2"/>
  <c r="BLK6" i="2"/>
  <c r="BLJ6" i="2"/>
  <c r="BLI6" i="2"/>
  <c r="BLH6" i="2"/>
  <c r="BLG6" i="2"/>
  <c r="BLF6" i="2"/>
  <c r="BLE6" i="2"/>
  <c r="BLD6" i="2"/>
  <c r="BLC6" i="2"/>
  <c r="BLB6" i="2"/>
  <c r="BLA6" i="2"/>
  <c r="BKZ6" i="2"/>
  <c r="BKY6" i="2"/>
  <c r="BKX6" i="2"/>
  <c r="BKW6" i="2"/>
  <c r="BKV6" i="2"/>
  <c r="BKU6" i="2"/>
  <c r="BKT6" i="2"/>
  <c r="BKS6" i="2"/>
  <c r="BKR6" i="2"/>
  <c r="BKQ6" i="2"/>
  <c r="BKP6" i="2"/>
  <c r="BKO6" i="2"/>
  <c r="BKN6" i="2"/>
  <c r="BKM6" i="2"/>
  <c r="BKL6" i="2"/>
  <c r="BKK6" i="2"/>
  <c r="BKJ6" i="2"/>
  <c r="BKI6" i="2"/>
  <c r="BKH6" i="2"/>
  <c r="BKG6" i="2"/>
  <c r="BKF6" i="2"/>
  <c r="BKE6" i="2"/>
  <c r="BKD6" i="2"/>
  <c r="BKC6" i="2"/>
  <c r="BKB6" i="2"/>
  <c r="BKA6" i="2"/>
  <c r="BJZ6" i="2"/>
  <c r="BJY6" i="2"/>
  <c r="BJX6" i="2"/>
  <c r="BJW6" i="2"/>
  <c r="BJV6" i="2"/>
  <c r="BJU6" i="2"/>
  <c r="BJT6" i="2"/>
  <c r="BJS6" i="2"/>
  <c r="BJR6" i="2"/>
  <c r="BJQ6" i="2"/>
  <c r="BJP6" i="2"/>
  <c r="BJO6" i="2"/>
  <c r="BJN6" i="2"/>
  <c r="BJM6" i="2"/>
  <c r="BJL6" i="2"/>
  <c r="BJK6" i="2"/>
  <c r="BJJ6" i="2"/>
  <c r="BJI6" i="2"/>
  <c r="BJH6" i="2"/>
  <c r="BJG6" i="2"/>
  <c r="BJF6" i="2"/>
  <c r="BJE6" i="2"/>
  <c r="BJD6" i="2"/>
  <c r="BJC6" i="2"/>
  <c r="BJB6" i="2"/>
  <c r="BJA6" i="2"/>
  <c r="BIZ6" i="2"/>
  <c r="BIY6" i="2"/>
  <c r="BIX6" i="2"/>
  <c r="BIW6" i="2"/>
  <c r="BIV6" i="2"/>
  <c r="BIU6" i="2"/>
  <c r="BIT6" i="2"/>
  <c r="BIS6" i="2"/>
  <c r="BIR6" i="2"/>
  <c r="BIQ6" i="2"/>
  <c r="BIP6" i="2"/>
  <c r="BIO6" i="2"/>
  <c r="BIN6" i="2"/>
  <c r="BIM6" i="2"/>
  <c r="BIL6" i="2"/>
  <c r="BIK6" i="2"/>
  <c r="BIJ6" i="2"/>
  <c r="BII6" i="2"/>
  <c r="BIH6" i="2"/>
  <c r="BIG6" i="2"/>
  <c r="BIF6" i="2"/>
  <c r="BIE6" i="2"/>
  <c r="BID6" i="2"/>
  <c r="BIC6" i="2"/>
  <c r="BIB6" i="2"/>
  <c r="BIA6" i="2"/>
  <c r="BHZ6" i="2"/>
  <c r="BHY6" i="2"/>
  <c r="BHX6" i="2"/>
  <c r="BHW6" i="2"/>
  <c r="BHV6" i="2"/>
  <c r="BHU6" i="2"/>
  <c r="BHT6" i="2"/>
  <c r="BHS6" i="2"/>
  <c r="BHR6" i="2"/>
  <c r="BHQ6" i="2"/>
  <c r="BHP6" i="2"/>
  <c r="BHO6" i="2"/>
  <c r="BHN6" i="2"/>
  <c r="BHM6" i="2"/>
  <c r="BHL6" i="2"/>
  <c r="BHK6" i="2"/>
  <c r="BHJ6" i="2"/>
  <c r="BHI6" i="2"/>
  <c r="BHH6" i="2"/>
  <c r="BHG6" i="2"/>
  <c r="BHF6" i="2"/>
  <c r="BHE6" i="2"/>
  <c r="BHD6" i="2"/>
  <c r="BHC6" i="2"/>
  <c r="BHB6" i="2"/>
  <c r="BHA6" i="2"/>
  <c r="BGZ6" i="2"/>
  <c r="BGY6" i="2"/>
  <c r="BGX6" i="2"/>
  <c r="BGW6" i="2"/>
  <c r="BGV6" i="2"/>
  <c r="BGU6" i="2"/>
  <c r="BGT6" i="2"/>
  <c r="BGS6" i="2"/>
  <c r="BGR6" i="2"/>
  <c r="BGQ6" i="2"/>
  <c r="BGP6" i="2"/>
  <c r="BGO6" i="2"/>
  <c r="BGN6" i="2"/>
  <c r="BGM6" i="2"/>
  <c r="BGL6" i="2"/>
  <c r="BGK6" i="2"/>
  <c r="BGJ6" i="2"/>
  <c r="BGI6" i="2"/>
  <c r="BGH6" i="2"/>
  <c r="BGG6" i="2"/>
  <c r="BGF6" i="2"/>
  <c r="BGE6" i="2"/>
  <c r="BGD6" i="2"/>
  <c r="BGC6" i="2"/>
  <c r="BGB6" i="2"/>
  <c r="BGA6" i="2"/>
  <c r="BFZ6" i="2"/>
  <c r="BFY6" i="2"/>
  <c r="BFX6" i="2"/>
  <c r="BFW6" i="2"/>
  <c r="BFV6" i="2"/>
  <c r="BFU6" i="2"/>
  <c r="BFT6" i="2"/>
  <c r="BFS6" i="2"/>
  <c r="BFR6" i="2"/>
  <c r="BFQ6" i="2"/>
  <c r="BFP6" i="2"/>
  <c r="BFO6" i="2"/>
  <c r="BFN6" i="2"/>
  <c r="BFM6" i="2"/>
  <c r="BFL6" i="2"/>
  <c r="BFK6" i="2"/>
  <c r="BFJ6" i="2"/>
  <c r="BFI6" i="2"/>
  <c r="BFH6" i="2"/>
  <c r="BFG6" i="2"/>
  <c r="BFF6" i="2"/>
  <c r="BFE6" i="2"/>
  <c r="BFD6" i="2"/>
  <c r="BFC6" i="2"/>
  <c r="BFB6" i="2"/>
  <c r="BFA6" i="2"/>
  <c r="BEZ6" i="2"/>
  <c r="BEY6" i="2"/>
  <c r="BEX6" i="2"/>
  <c r="BEW6" i="2"/>
  <c r="BEV6" i="2"/>
  <c r="BEU6" i="2"/>
  <c r="BET6" i="2"/>
  <c r="BES6" i="2"/>
  <c r="BER6" i="2"/>
  <c r="BEQ6" i="2"/>
  <c r="BEP6" i="2"/>
  <c r="BEO6" i="2"/>
  <c r="BEN6" i="2"/>
  <c r="BEM6" i="2"/>
  <c r="BEL6" i="2"/>
  <c r="BEK6" i="2"/>
  <c r="BEJ6" i="2"/>
  <c r="BEI6" i="2"/>
  <c r="BEH6" i="2"/>
  <c r="BEG6" i="2"/>
  <c r="BEF6" i="2"/>
  <c r="BEE6" i="2"/>
  <c r="BED6" i="2"/>
  <c r="BEC6" i="2"/>
  <c r="BEB6" i="2"/>
  <c r="BEA6" i="2"/>
  <c r="BDZ6" i="2"/>
  <c r="BDY6" i="2"/>
  <c r="BDX6" i="2"/>
  <c r="BDW6" i="2"/>
  <c r="BDV6" i="2"/>
  <c r="BDU6" i="2"/>
  <c r="BDT6" i="2"/>
  <c r="BDS6" i="2"/>
  <c r="BDR6" i="2"/>
  <c r="BDQ6" i="2"/>
  <c r="BDP6" i="2"/>
  <c r="BDO6" i="2"/>
  <c r="BDN6" i="2"/>
  <c r="BDM6" i="2"/>
  <c r="BDL6" i="2"/>
  <c r="BDK6" i="2"/>
  <c r="BDJ6" i="2"/>
  <c r="BDI6" i="2"/>
  <c r="BDH6" i="2"/>
  <c r="BDG6" i="2"/>
  <c r="BDF6" i="2"/>
  <c r="BDE6" i="2"/>
  <c r="BDD6" i="2"/>
  <c r="BDC6" i="2"/>
  <c r="BDB6" i="2"/>
  <c r="BDA6" i="2"/>
  <c r="BCZ6" i="2"/>
  <c r="BCY6" i="2"/>
  <c r="BCX6" i="2"/>
  <c r="BCW6" i="2"/>
  <c r="BCV6" i="2"/>
  <c r="BCU6" i="2"/>
  <c r="BCT6" i="2"/>
  <c r="BCS6" i="2"/>
  <c r="BCR6" i="2"/>
  <c r="BCQ6" i="2"/>
  <c r="BCP6" i="2"/>
  <c r="BCO6" i="2"/>
  <c r="BCN6" i="2"/>
  <c r="BCM6" i="2"/>
  <c r="BCL6" i="2"/>
  <c r="BCK6" i="2"/>
  <c r="BCJ6" i="2"/>
  <c r="BCI6" i="2"/>
  <c r="BCH6" i="2"/>
  <c r="BCG6" i="2"/>
  <c r="BCF6" i="2"/>
  <c r="BCE6" i="2"/>
  <c r="BCD6" i="2"/>
  <c r="BCC6" i="2"/>
  <c r="BCB6" i="2"/>
  <c r="BCA6" i="2"/>
  <c r="BBZ6" i="2"/>
  <c r="BBY6" i="2"/>
  <c r="BBX6" i="2"/>
  <c r="BBW6" i="2"/>
  <c r="BBV6" i="2"/>
  <c r="BBU6" i="2"/>
  <c r="BBT6" i="2"/>
  <c r="BBS6" i="2"/>
  <c r="BBR6" i="2"/>
  <c r="BBQ6" i="2"/>
  <c r="BBP6" i="2"/>
  <c r="BBO6" i="2"/>
  <c r="BBN6" i="2"/>
  <c r="BBM6" i="2"/>
  <c r="BBL6" i="2"/>
  <c r="BBK6" i="2"/>
  <c r="BBJ6" i="2"/>
  <c r="BBI6" i="2"/>
  <c r="BBH6" i="2"/>
  <c r="BBG6" i="2"/>
  <c r="BBF6" i="2"/>
  <c r="BBE6" i="2"/>
  <c r="BBD6" i="2"/>
  <c r="BBC6" i="2"/>
  <c r="BBB6" i="2"/>
  <c r="BBA6" i="2"/>
  <c r="BAZ6" i="2"/>
  <c r="BAY6" i="2"/>
  <c r="BAX6" i="2"/>
  <c r="BAW6" i="2"/>
  <c r="BAV6" i="2"/>
  <c r="BAU6" i="2"/>
  <c r="BAT6" i="2"/>
  <c r="BAS6" i="2"/>
  <c r="BAR6" i="2"/>
  <c r="BAQ6" i="2"/>
  <c r="BAP6" i="2"/>
  <c r="BAO6" i="2"/>
  <c r="BAN6" i="2"/>
  <c r="BAM6" i="2"/>
  <c r="BAL6" i="2"/>
  <c r="BAK6" i="2"/>
  <c r="BAJ6" i="2"/>
  <c r="BAI6" i="2"/>
  <c r="BAH6" i="2"/>
  <c r="BAG6" i="2"/>
  <c r="BAF6" i="2"/>
  <c r="BAE6" i="2"/>
  <c r="BAD6" i="2"/>
  <c r="BAC6" i="2"/>
  <c r="BAB6" i="2"/>
  <c r="BAA6" i="2"/>
  <c r="AZZ6" i="2"/>
  <c r="AZY6" i="2"/>
  <c r="AZX6" i="2"/>
  <c r="AZW6" i="2"/>
  <c r="AZV6" i="2"/>
  <c r="AZU6" i="2"/>
  <c r="AZT6" i="2"/>
  <c r="AZS6" i="2"/>
  <c r="AZR6" i="2"/>
  <c r="AZQ6" i="2"/>
  <c r="AZP6" i="2"/>
  <c r="AZO6" i="2"/>
  <c r="AZN6" i="2"/>
  <c r="AZM6" i="2"/>
  <c r="AZL6" i="2"/>
  <c r="AZK6" i="2"/>
  <c r="AZJ6" i="2"/>
  <c r="AZI6" i="2"/>
  <c r="AZH6" i="2"/>
  <c r="AZG6" i="2"/>
  <c r="AZF6" i="2"/>
  <c r="AZE6" i="2"/>
  <c r="AZD6" i="2"/>
  <c r="AZC6" i="2"/>
  <c r="AZB6" i="2"/>
  <c r="AZA6" i="2"/>
  <c r="AYZ6" i="2"/>
  <c r="AYY6" i="2"/>
  <c r="AYX6" i="2"/>
  <c r="AYW6" i="2"/>
  <c r="AYV6" i="2"/>
  <c r="AYU6" i="2"/>
  <c r="AYT6" i="2"/>
  <c r="AYS6" i="2"/>
  <c r="AYR6" i="2"/>
  <c r="AYQ6" i="2"/>
  <c r="AYP6" i="2"/>
  <c r="AYO6" i="2"/>
  <c r="AYN6" i="2"/>
  <c r="AYM6" i="2"/>
  <c r="AYL6" i="2"/>
  <c r="AYK6" i="2"/>
  <c r="AYJ6" i="2"/>
  <c r="AYI6" i="2"/>
  <c r="AYH6" i="2"/>
  <c r="AYG6" i="2"/>
  <c r="AYF6" i="2"/>
  <c r="AYE6" i="2"/>
  <c r="AYD6" i="2"/>
  <c r="AYC6" i="2"/>
  <c r="AYB6" i="2"/>
  <c r="AYA6" i="2"/>
  <c r="AXZ6" i="2"/>
  <c r="AXY6" i="2"/>
  <c r="AXX6" i="2"/>
  <c r="AXW6" i="2"/>
  <c r="AXV6" i="2"/>
  <c r="AXU6" i="2"/>
  <c r="AXT6" i="2"/>
  <c r="AXS6" i="2"/>
  <c r="AXR6" i="2"/>
  <c r="AXQ6" i="2"/>
  <c r="AXP6" i="2"/>
  <c r="AXO6" i="2"/>
  <c r="AXN6" i="2"/>
  <c r="AXM6" i="2"/>
  <c r="AXL6" i="2"/>
  <c r="AXK6" i="2"/>
  <c r="AXJ6" i="2"/>
  <c r="AXI6" i="2"/>
  <c r="AXH6" i="2"/>
  <c r="AXG6" i="2"/>
  <c r="AXF6" i="2"/>
  <c r="AXE6" i="2"/>
  <c r="AXD6" i="2"/>
  <c r="AXC6" i="2"/>
  <c r="AXB6" i="2"/>
  <c r="AXA6" i="2"/>
  <c r="AWZ6" i="2"/>
  <c r="AWY6" i="2"/>
  <c r="AWX6" i="2"/>
  <c r="AWW6" i="2"/>
  <c r="AWV6" i="2"/>
  <c r="AWU6" i="2"/>
  <c r="AWT6" i="2"/>
  <c r="AWS6" i="2"/>
  <c r="AWR6" i="2"/>
  <c r="AWQ6" i="2"/>
  <c r="AWP6" i="2"/>
  <c r="AWO6" i="2"/>
  <c r="AWN6" i="2"/>
  <c r="AWM6" i="2"/>
  <c r="AWL6" i="2"/>
  <c r="AWK6" i="2"/>
  <c r="AWJ6" i="2"/>
  <c r="AWI6" i="2"/>
  <c r="AWH6" i="2"/>
  <c r="AWG6" i="2"/>
  <c r="AWF6" i="2"/>
  <c r="AWE6" i="2"/>
  <c r="AWD6" i="2"/>
  <c r="AWC6" i="2"/>
  <c r="AWB6" i="2"/>
  <c r="AWA6" i="2"/>
  <c r="AVZ6" i="2"/>
  <c r="AVY6" i="2"/>
  <c r="AVX6" i="2"/>
  <c r="AVW6" i="2"/>
  <c r="AVV6" i="2"/>
  <c r="AVU6" i="2"/>
  <c r="AVT6" i="2"/>
  <c r="AVS6" i="2"/>
  <c r="AVR6" i="2"/>
  <c r="AVQ6" i="2"/>
  <c r="AVP6" i="2"/>
  <c r="AVO6" i="2"/>
  <c r="AVN6" i="2"/>
  <c r="AVM6" i="2"/>
  <c r="AVL6" i="2"/>
  <c r="AVK6" i="2"/>
  <c r="AVJ6" i="2"/>
  <c r="AVI6" i="2"/>
  <c r="AVH6" i="2"/>
  <c r="AVG6" i="2"/>
  <c r="AVF6" i="2"/>
  <c r="AVE6" i="2"/>
  <c r="AVD6" i="2"/>
  <c r="AVC6" i="2"/>
  <c r="AVB6" i="2"/>
  <c r="AVA6" i="2"/>
  <c r="AUZ6" i="2"/>
  <c r="AUY6" i="2"/>
  <c r="AUX6" i="2"/>
  <c r="AUW6" i="2"/>
  <c r="AUV6" i="2"/>
  <c r="AUU6" i="2"/>
  <c r="AUT6" i="2"/>
  <c r="AUS6" i="2"/>
  <c r="AUR6" i="2"/>
  <c r="AUQ6" i="2"/>
  <c r="AUP6" i="2"/>
  <c r="AUO6" i="2"/>
  <c r="AUN6" i="2"/>
  <c r="AUM6" i="2"/>
  <c r="AUL6" i="2"/>
  <c r="AUK6" i="2"/>
  <c r="AUJ6" i="2"/>
  <c r="AUI6" i="2"/>
  <c r="AUH6" i="2"/>
  <c r="AUG6" i="2"/>
  <c r="AUF6" i="2"/>
  <c r="AUE6" i="2"/>
  <c r="AUD6" i="2"/>
  <c r="AUC6" i="2"/>
  <c r="AUB6" i="2"/>
  <c r="AUA6" i="2"/>
  <c r="ATZ6" i="2"/>
  <c r="ATY6" i="2"/>
  <c r="ATX6" i="2"/>
  <c r="ATW6" i="2"/>
  <c r="ATV6" i="2"/>
  <c r="ATU6" i="2"/>
  <c r="ATT6" i="2"/>
  <c r="ATS6" i="2"/>
  <c r="ATR6" i="2"/>
  <c r="ATQ6" i="2"/>
  <c r="ATP6" i="2"/>
  <c r="ATO6" i="2"/>
  <c r="ATN6" i="2"/>
  <c r="ATM6" i="2"/>
  <c r="ATL6" i="2"/>
  <c r="ATK6" i="2"/>
  <c r="ATJ6" i="2"/>
  <c r="ATI6" i="2"/>
  <c r="ATH6" i="2"/>
  <c r="ATG6" i="2"/>
  <c r="ATF6" i="2"/>
  <c r="ATE6" i="2"/>
  <c r="ATD6" i="2"/>
  <c r="ATC6" i="2"/>
  <c r="ATB6" i="2"/>
  <c r="ATA6" i="2"/>
  <c r="ASZ6" i="2"/>
  <c r="ASY6" i="2"/>
  <c r="ASX6" i="2"/>
  <c r="ASW6" i="2"/>
  <c r="ASV6" i="2"/>
  <c r="ASU6" i="2"/>
  <c r="AST6" i="2"/>
  <c r="ASS6" i="2"/>
  <c r="ASR6" i="2"/>
  <c r="ASQ6" i="2"/>
  <c r="ASP6" i="2"/>
  <c r="ASO6" i="2"/>
  <c r="ASN6" i="2"/>
  <c r="ASM6" i="2"/>
  <c r="ASL6" i="2"/>
  <c r="ASK6" i="2"/>
  <c r="ASJ6" i="2"/>
  <c r="ASI6" i="2"/>
  <c r="ASH6" i="2"/>
  <c r="ASG6" i="2"/>
  <c r="ASF6" i="2"/>
  <c r="ASE6" i="2"/>
  <c r="ASD6" i="2"/>
  <c r="ASC6" i="2"/>
  <c r="ASB6" i="2"/>
  <c r="ASA6" i="2"/>
  <c r="ARZ6" i="2"/>
  <c r="ARY6" i="2"/>
  <c r="ARX6" i="2"/>
  <c r="ARW6" i="2"/>
  <c r="ARV6" i="2"/>
  <c r="ARU6" i="2"/>
  <c r="ART6" i="2"/>
  <c r="ARS6" i="2"/>
  <c r="ARR6" i="2"/>
  <c r="ARQ6" i="2"/>
  <c r="ARP6" i="2"/>
  <c r="ARO6" i="2"/>
  <c r="ARN6" i="2"/>
  <c r="ARM6" i="2"/>
  <c r="ARL6" i="2"/>
  <c r="ARK6" i="2"/>
  <c r="ARJ6" i="2"/>
  <c r="ARI6" i="2"/>
  <c r="ARH6" i="2"/>
  <c r="ARG6" i="2"/>
  <c r="ARF6" i="2"/>
  <c r="ARE6" i="2"/>
  <c r="ARD6" i="2"/>
  <c r="ARC6" i="2"/>
  <c r="ARB6" i="2"/>
  <c r="ARA6" i="2"/>
  <c r="AQZ6" i="2"/>
  <c r="AQY6" i="2"/>
  <c r="AQX6" i="2"/>
  <c r="AQW6" i="2"/>
  <c r="AQV6" i="2"/>
  <c r="AQU6" i="2"/>
  <c r="AQT6" i="2"/>
  <c r="AQS6" i="2"/>
  <c r="AQR6" i="2"/>
  <c r="AQQ6" i="2"/>
  <c r="AQP6" i="2"/>
  <c r="AQO6" i="2"/>
  <c r="AQN6" i="2"/>
  <c r="AQM6" i="2"/>
  <c r="AQL6" i="2"/>
  <c r="AQK6" i="2"/>
  <c r="AQJ6" i="2"/>
  <c r="AQI6" i="2"/>
  <c r="AQH6" i="2"/>
  <c r="AQG6" i="2"/>
  <c r="AQF6" i="2"/>
  <c r="AQE6" i="2"/>
  <c r="AQD6" i="2"/>
  <c r="AQC6" i="2"/>
  <c r="AQB6" i="2"/>
  <c r="AQA6" i="2"/>
  <c r="APZ6" i="2"/>
  <c r="APY6" i="2"/>
  <c r="APX6" i="2"/>
  <c r="APW6" i="2"/>
  <c r="APV6" i="2"/>
  <c r="APU6" i="2"/>
  <c r="APT6" i="2"/>
  <c r="APS6" i="2"/>
  <c r="APR6" i="2"/>
  <c r="APQ6" i="2"/>
  <c r="APP6" i="2"/>
  <c r="APO6" i="2"/>
  <c r="APN6" i="2"/>
  <c r="APM6" i="2"/>
  <c r="APL6" i="2"/>
  <c r="APK6" i="2"/>
  <c r="APJ6" i="2"/>
  <c r="API6" i="2"/>
  <c r="APH6" i="2"/>
  <c r="APG6" i="2"/>
  <c r="APF6" i="2"/>
  <c r="APE6" i="2"/>
  <c r="APD6" i="2"/>
  <c r="APC6" i="2"/>
  <c r="APB6" i="2"/>
  <c r="APA6" i="2"/>
  <c r="AOZ6" i="2"/>
  <c r="AOY6" i="2"/>
  <c r="AOX6" i="2"/>
  <c r="AOW6" i="2"/>
  <c r="AOV6" i="2"/>
  <c r="AOU6" i="2"/>
  <c r="AOT6" i="2"/>
  <c r="AOS6" i="2"/>
  <c r="AOR6" i="2"/>
  <c r="AOQ6" i="2"/>
  <c r="AOP6" i="2"/>
  <c r="AOO6" i="2"/>
  <c r="AON6" i="2"/>
  <c r="AOM6" i="2"/>
  <c r="AOL6" i="2"/>
  <c r="AOK6" i="2"/>
  <c r="AOJ6" i="2"/>
  <c r="AOI6" i="2"/>
  <c r="AOH6" i="2"/>
  <c r="AOG6" i="2"/>
  <c r="AOF6" i="2"/>
  <c r="AOE6" i="2"/>
  <c r="AOD6" i="2"/>
  <c r="AOC6" i="2"/>
  <c r="AOB6" i="2"/>
  <c r="AOA6" i="2"/>
  <c r="ANZ6" i="2"/>
  <c r="ANY6" i="2"/>
  <c r="ANX6" i="2"/>
  <c r="ANW6" i="2"/>
  <c r="ANV6" i="2"/>
  <c r="ANU6" i="2"/>
  <c r="ANT6" i="2"/>
  <c r="ANS6" i="2"/>
  <c r="ANR6" i="2"/>
  <c r="ANQ6" i="2"/>
  <c r="ANP6" i="2"/>
  <c r="ANO6" i="2"/>
  <c r="ANN6" i="2"/>
  <c r="ANM6" i="2"/>
  <c r="ANL6" i="2"/>
  <c r="ANK6" i="2"/>
  <c r="ANJ6" i="2"/>
  <c r="ANI6" i="2"/>
  <c r="ANH6" i="2"/>
  <c r="ANG6" i="2"/>
  <c r="ANF6" i="2"/>
  <c r="ANE6" i="2"/>
  <c r="AND6" i="2"/>
  <c r="ANC6" i="2"/>
  <c r="ANB6" i="2"/>
  <c r="ANA6" i="2"/>
  <c r="AMZ6" i="2"/>
  <c r="AMY6" i="2"/>
  <c r="AMX6" i="2"/>
  <c r="AMW6" i="2"/>
  <c r="AMV6" i="2"/>
  <c r="AMU6" i="2"/>
  <c r="AMT6" i="2"/>
  <c r="AMS6" i="2"/>
  <c r="AMR6" i="2"/>
  <c r="AMQ6" i="2"/>
  <c r="AMP6" i="2"/>
  <c r="AMO6" i="2"/>
  <c r="AMN6" i="2"/>
  <c r="AMM6" i="2"/>
  <c r="AML6" i="2"/>
  <c r="AMK6" i="2"/>
  <c r="AMJ6" i="2"/>
  <c r="AMI6" i="2"/>
  <c r="AMH6" i="2"/>
  <c r="AMG6" i="2"/>
  <c r="AMF6" i="2"/>
  <c r="AME6" i="2"/>
  <c r="AMD6" i="2"/>
  <c r="AMC6" i="2"/>
  <c r="AMB6" i="2"/>
  <c r="AMA6" i="2"/>
  <c r="ALZ6" i="2"/>
  <c r="ALY6" i="2"/>
  <c r="ALX6" i="2"/>
  <c r="ALW6" i="2"/>
  <c r="ALV6" i="2"/>
  <c r="ALU6" i="2"/>
  <c r="ALT6" i="2"/>
  <c r="ALS6" i="2"/>
  <c r="ALR6" i="2"/>
  <c r="ALQ6" i="2"/>
  <c r="ALP6" i="2"/>
  <c r="ALO6" i="2"/>
  <c r="ALN6" i="2"/>
  <c r="ALM6" i="2"/>
  <c r="ALL6" i="2"/>
  <c r="ALK6" i="2"/>
  <c r="ALJ6" i="2"/>
  <c r="ALI6" i="2"/>
  <c r="ALH6" i="2"/>
  <c r="ALG6" i="2"/>
  <c r="ALF6" i="2"/>
  <c r="ALE6" i="2"/>
  <c r="ALD6" i="2"/>
  <c r="ALC6" i="2"/>
  <c r="ALB6" i="2"/>
  <c r="ALA6" i="2"/>
  <c r="AKZ6" i="2"/>
  <c r="AKY6" i="2"/>
  <c r="AKX6" i="2"/>
  <c r="AKW6" i="2"/>
  <c r="AKV6" i="2"/>
  <c r="AKU6" i="2"/>
  <c r="AKT6" i="2"/>
  <c r="AKS6" i="2"/>
  <c r="AKR6" i="2"/>
  <c r="AKQ6" i="2"/>
  <c r="AKP6" i="2"/>
  <c r="AKO6" i="2"/>
  <c r="AKN6" i="2"/>
  <c r="AKM6" i="2"/>
  <c r="AKL6" i="2"/>
  <c r="AKK6" i="2"/>
  <c r="AKJ6" i="2"/>
  <c r="AKI6" i="2"/>
  <c r="AKH6" i="2"/>
  <c r="AKG6" i="2"/>
  <c r="AKF6" i="2"/>
  <c r="AKE6" i="2"/>
  <c r="AKD6" i="2"/>
  <c r="AKC6" i="2"/>
  <c r="AKB6" i="2"/>
  <c r="AKA6" i="2"/>
  <c r="AJZ6" i="2"/>
  <c r="AJY6" i="2"/>
  <c r="AJX6" i="2"/>
  <c r="AJW6" i="2"/>
  <c r="AJV6" i="2"/>
  <c r="AJU6" i="2"/>
  <c r="AJT6" i="2"/>
  <c r="AJS6" i="2"/>
  <c r="AJR6" i="2"/>
  <c r="AJQ6" i="2"/>
  <c r="AJP6" i="2"/>
  <c r="AJO6" i="2"/>
  <c r="AJN6" i="2"/>
  <c r="AJM6" i="2"/>
  <c r="AJL6" i="2"/>
  <c r="AJK6" i="2"/>
  <c r="AJJ6" i="2"/>
  <c r="AJI6" i="2"/>
  <c r="AJH6" i="2"/>
  <c r="AJG6" i="2"/>
  <c r="AJF6" i="2"/>
  <c r="AJE6" i="2"/>
  <c r="AJD6" i="2"/>
  <c r="AJC6" i="2"/>
  <c r="AJB6" i="2"/>
  <c r="AJA6" i="2"/>
  <c r="AIZ6" i="2"/>
  <c r="AIY6" i="2"/>
  <c r="AIX6" i="2"/>
  <c r="AIW6" i="2"/>
  <c r="AIV6" i="2"/>
  <c r="AIU6" i="2"/>
  <c r="AIT6" i="2"/>
  <c r="AIS6" i="2"/>
  <c r="AIR6" i="2"/>
  <c r="AIQ6" i="2"/>
  <c r="AIP6" i="2"/>
  <c r="AIO6" i="2"/>
  <c r="AIN6" i="2"/>
  <c r="AIM6" i="2"/>
  <c r="AIL6" i="2"/>
  <c r="AIK6" i="2"/>
  <c r="AIJ6" i="2"/>
  <c r="AII6" i="2"/>
  <c r="AIH6" i="2"/>
  <c r="AIG6" i="2"/>
  <c r="AIF6" i="2"/>
  <c r="AIE6" i="2"/>
  <c r="AID6" i="2"/>
  <c r="AIC6" i="2"/>
  <c r="AIB6" i="2"/>
  <c r="AIA6" i="2"/>
  <c r="AHZ6" i="2"/>
  <c r="AHY6" i="2"/>
  <c r="AHX6" i="2"/>
  <c r="AHW6" i="2"/>
  <c r="AHV6" i="2"/>
  <c r="AHU6" i="2"/>
  <c r="AHT6" i="2"/>
  <c r="AHS6" i="2"/>
  <c r="AHR6" i="2"/>
  <c r="AHQ6" i="2"/>
  <c r="AHP6" i="2"/>
  <c r="AHO6" i="2"/>
  <c r="AHN6" i="2"/>
  <c r="AHM6" i="2"/>
  <c r="AHL6" i="2"/>
  <c r="AHK6" i="2"/>
  <c r="AHJ6" i="2"/>
  <c r="AHI6" i="2"/>
  <c r="AHH6" i="2"/>
  <c r="AHG6" i="2"/>
  <c r="AHF6" i="2"/>
  <c r="AHE6" i="2"/>
  <c r="AHD6" i="2"/>
  <c r="AHC6" i="2"/>
  <c r="AHB6" i="2"/>
  <c r="AHA6" i="2"/>
  <c r="AGZ6" i="2"/>
  <c r="AGY6" i="2"/>
  <c r="AGX6" i="2"/>
  <c r="AGW6" i="2"/>
  <c r="AGV6" i="2"/>
  <c r="AGU6" i="2"/>
  <c r="AGT6" i="2"/>
  <c r="AGS6" i="2"/>
  <c r="AGR6" i="2"/>
  <c r="AGQ6" i="2"/>
  <c r="AGP6" i="2"/>
  <c r="AGO6" i="2"/>
  <c r="AGN6" i="2"/>
  <c r="AGM6" i="2"/>
  <c r="AGL6" i="2"/>
  <c r="AGK6" i="2"/>
  <c r="AGJ6" i="2"/>
  <c r="AGI6" i="2"/>
  <c r="AGH6" i="2"/>
  <c r="AGG6" i="2"/>
  <c r="AGF6" i="2"/>
  <c r="AGE6" i="2"/>
  <c r="AGD6" i="2"/>
  <c r="AGC6" i="2"/>
  <c r="AGB6" i="2"/>
  <c r="AGA6" i="2"/>
  <c r="AFZ6" i="2"/>
  <c r="AFY6" i="2"/>
  <c r="AFX6" i="2"/>
  <c r="AFW6" i="2"/>
  <c r="AFV6" i="2"/>
  <c r="AFU6" i="2"/>
  <c r="AFT6" i="2"/>
  <c r="AFS6" i="2"/>
  <c r="AFR6" i="2"/>
  <c r="AFQ6" i="2"/>
  <c r="AFP6" i="2"/>
  <c r="AFO6" i="2"/>
  <c r="AFN6" i="2"/>
  <c r="AFM6" i="2"/>
  <c r="AFL6" i="2"/>
  <c r="AFK6" i="2"/>
  <c r="AFJ6" i="2"/>
  <c r="AFI6" i="2"/>
  <c r="AFH6" i="2"/>
  <c r="AFG6" i="2"/>
  <c r="AFF6" i="2"/>
  <c r="AFE6" i="2"/>
  <c r="AFD6" i="2"/>
  <c r="AFC6" i="2"/>
  <c r="AFB6" i="2"/>
  <c r="AFA6" i="2"/>
  <c r="AEZ6" i="2"/>
  <c r="AEY6" i="2"/>
  <c r="AEX6" i="2"/>
  <c r="AEW6" i="2"/>
  <c r="AEV6" i="2"/>
  <c r="AEU6" i="2"/>
  <c r="AET6" i="2"/>
  <c r="AES6" i="2"/>
  <c r="AER6" i="2"/>
  <c r="AEQ6" i="2"/>
  <c r="AEP6" i="2"/>
  <c r="AEO6" i="2"/>
  <c r="AEN6" i="2"/>
  <c r="AEM6" i="2"/>
  <c r="AEL6" i="2"/>
  <c r="AEK6" i="2"/>
  <c r="AEJ6" i="2"/>
  <c r="AEI6" i="2"/>
  <c r="AEH6" i="2"/>
  <c r="AEG6" i="2"/>
  <c r="AEF6" i="2"/>
  <c r="AEE6" i="2"/>
  <c r="AED6" i="2"/>
  <c r="AEC6" i="2"/>
  <c r="AEB6" i="2"/>
  <c r="AEA6" i="2"/>
  <c r="ADZ6" i="2"/>
  <c r="ADY6" i="2"/>
  <c r="ADX6" i="2"/>
  <c r="ADW6" i="2"/>
  <c r="ADV6" i="2"/>
  <c r="ADU6" i="2"/>
  <c r="ADT6" i="2"/>
  <c r="ADS6" i="2"/>
  <c r="ADR6" i="2"/>
  <c r="ADQ6" i="2"/>
  <c r="ADP6" i="2"/>
  <c r="ADO6" i="2"/>
  <c r="ADN6" i="2"/>
  <c r="ADM6" i="2"/>
  <c r="ADL6" i="2"/>
  <c r="ADK6" i="2"/>
  <c r="ADJ6" i="2"/>
  <c r="ADI6" i="2"/>
  <c r="ADH6" i="2"/>
  <c r="ADG6" i="2"/>
  <c r="ADF6" i="2"/>
  <c r="ADE6" i="2"/>
  <c r="ADD6" i="2"/>
  <c r="ADC6" i="2"/>
  <c r="ADB6" i="2"/>
  <c r="ADA6" i="2"/>
  <c r="ACZ6" i="2"/>
  <c r="ACY6" i="2"/>
  <c r="ACX6" i="2"/>
  <c r="ACW6" i="2"/>
  <c r="ACV6" i="2"/>
  <c r="ACU6" i="2"/>
  <c r="ACT6" i="2"/>
  <c r="ACS6" i="2"/>
  <c r="ACR6" i="2"/>
  <c r="ACQ6" i="2"/>
  <c r="ACP6" i="2"/>
  <c r="ACO6" i="2"/>
  <c r="ACN6" i="2"/>
  <c r="ACM6" i="2"/>
  <c r="ACL6" i="2"/>
  <c r="ACK6" i="2"/>
  <c r="ACJ6" i="2"/>
  <c r="ACI6" i="2"/>
  <c r="ACH6" i="2"/>
  <c r="ACG6" i="2"/>
  <c r="ACF6" i="2"/>
  <c r="ACE6" i="2"/>
  <c r="ACD6" i="2"/>
  <c r="ACC6" i="2"/>
  <c r="ACB6" i="2"/>
  <c r="ACA6" i="2"/>
  <c r="ABZ6" i="2"/>
  <c r="ABY6" i="2"/>
  <c r="ABX6" i="2"/>
  <c r="ABW6" i="2"/>
  <c r="ABV6" i="2"/>
  <c r="ABU6" i="2"/>
  <c r="ABT6" i="2"/>
  <c r="ABS6" i="2"/>
  <c r="ABR6" i="2"/>
  <c r="ABQ6" i="2"/>
  <c r="ABP6" i="2"/>
  <c r="ABO6" i="2"/>
  <c r="ABN6" i="2"/>
  <c r="ABM6" i="2"/>
  <c r="ABL6" i="2"/>
  <c r="ABK6" i="2"/>
  <c r="ABJ6" i="2"/>
  <c r="ABI6" i="2"/>
  <c r="ABH6" i="2"/>
  <c r="ABG6" i="2"/>
  <c r="ABF6" i="2"/>
  <c r="ABE6" i="2"/>
  <c r="ABD6" i="2"/>
  <c r="ABC6" i="2"/>
  <c r="ABB6" i="2"/>
  <c r="ABA6" i="2"/>
  <c r="AAZ6" i="2"/>
  <c r="AAY6" i="2"/>
  <c r="AAX6" i="2"/>
  <c r="AAW6" i="2"/>
  <c r="AAV6" i="2"/>
  <c r="AAU6" i="2"/>
  <c r="AAT6" i="2"/>
  <c r="AAS6" i="2"/>
  <c r="AAR6" i="2"/>
  <c r="AAQ6" i="2"/>
  <c r="AAP6" i="2"/>
  <c r="AAO6" i="2"/>
  <c r="AAN6" i="2"/>
  <c r="AAM6" i="2"/>
  <c r="AAL6" i="2"/>
  <c r="AAK6" i="2"/>
  <c r="AAJ6" i="2"/>
  <c r="AAI6" i="2"/>
  <c r="AAH6" i="2"/>
  <c r="AAG6" i="2"/>
  <c r="AAF6" i="2"/>
  <c r="AAE6" i="2"/>
  <c r="AAD6" i="2"/>
  <c r="AAC6" i="2"/>
  <c r="AAB6" i="2"/>
  <c r="AAA6" i="2"/>
  <c r="ZZ6" i="2"/>
  <c r="ZY6" i="2"/>
  <c r="ZX6" i="2"/>
  <c r="ZW6" i="2"/>
  <c r="ZV6" i="2"/>
  <c r="ZU6" i="2"/>
  <c r="ZT6" i="2"/>
  <c r="ZS6" i="2"/>
  <c r="ZR6" i="2"/>
  <c r="ZQ6" i="2"/>
  <c r="ZP6" i="2"/>
  <c r="ZO6" i="2"/>
  <c r="ZN6" i="2"/>
  <c r="ZM6" i="2"/>
  <c r="ZL6" i="2"/>
  <c r="ZK6" i="2"/>
  <c r="ZJ6" i="2"/>
  <c r="ZI6" i="2"/>
  <c r="ZH6" i="2"/>
  <c r="ZG6" i="2"/>
  <c r="ZF6" i="2"/>
  <c r="ZE6" i="2"/>
  <c r="ZD6" i="2"/>
  <c r="ZC6" i="2"/>
  <c r="ZB6" i="2"/>
  <c r="ZA6" i="2"/>
  <c r="YZ6" i="2"/>
  <c r="YY6" i="2"/>
  <c r="YX6" i="2"/>
  <c r="YW6" i="2"/>
  <c r="YV6" i="2"/>
  <c r="YU6" i="2"/>
  <c r="YT6" i="2"/>
  <c r="YS6" i="2"/>
  <c r="YR6" i="2"/>
  <c r="YQ6" i="2"/>
  <c r="YP6" i="2"/>
  <c r="YO6" i="2"/>
  <c r="YN6" i="2"/>
  <c r="YM6" i="2"/>
  <c r="YL6" i="2"/>
  <c r="YK6" i="2"/>
  <c r="YJ6" i="2"/>
  <c r="YI6" i="2"/>
  <c r="YH6" i="2"/>
  <c r="YG6" i="2"/>
  <c r="YF6" i="2"/>
  <c r="YE6" i="2"/>
  <c r="YD6" i="2"/>
  <c r="YC6" i="2"/>
  <c r="YB6" i="2"/>
  <c r="YA6" i="2"/>
  <c r="XZ6" i="2"/>
  <c r="XY6" i="2"/>
  <c r="XX6" i="2"/>
  <c r="XW6" i="2"/>
  <c r="XV6" i="2"/>
  <c r="XU6" i="2"/>
  <c r="XT6" i="2"/>
  <c r="XS6" i="2"/>
  <c r="XR6" i="2"/>
  <c r="XQ6" i="2"/>
  <c r="XP6" i="2"/>
  <c r="XO6" i="2"/>
  <c r="XN6" i="2"/>
  <c r="XM6" i="2"/>
  <c r="XL6" i="2"/>
  <c r="XK6" i="2"/>
  <c r="XJ6" i="2"/>
  <c r="XI6" i="2"/>
  <c r="XH6" i="2"/>
  <c r="XG6" i="2"/>
  <c r="XF6" i="2"/>
  <c r="XE6" i="2"/>
  <c r="XD6" i="2"/>
  <c r="XC6" i="2"/>
  <c r="XB6" i="2"/>
  <c r="XA6" i="2"/>
  <c r="WZ6" i="2"/>
  <c r="WY6" i="2"/>
  <c r="WX6" i="2"/>
  <c r="WW6" i="2"/>
  <c r="WV6" i="2"/>
  <c r="WU6" i="2"/>
  <c r="WT6" i="2"/>
  <c r="WS6" i="2"/>
  <c r="WR6" i="2"/>
  <c r="WQ6" i="2"/>
  <c r="WP6" i="2"/>
  <c r="WO6" i="2"/>
  <c r="WN6" i="2"/>
  <c r="WM6" i="2"/>
  <c r="WL6" i="2"/>
  <c r="WK6" i="2"/>
  <c r="WJ6" i="2"/>
  <c r="WI6" i="2"/>
  <c r="WH6" i="2"/>
  <c r="WG6" i="2"/>
  <c r="WF6" i="2"/>
  <c r="WE6" i="2"/>
  <c r="WD6" i="2"/>
  <c r="WC6" i="2"/>
  <c r="WB6" i="2"/>
  <c r="WA6" i="2"/>
  <c r="VZ6" i="2"/>
  <c r="VY6" i="2"/>
  <c r="VX6" i="2"/>
  <c r="VW6" i="2"/>
  <c r="VV6" i="2"/>
  <c r="VU6" i="2"/>
  <c r="VT6" i="2"/>
  <c r="VS6" i="2"/>
  <c r="VR6" i="2"/>
  <c r="VQ6" i="2"/>
  <c r="VP6" i="2"/>
  <c r="VO6" i="2"/>
  <c r="VN6" i="2"/>
  <c r="VM6" i="2"/>
  <c r="VL6" i="2"/>
  <c r="VK6" i="2"/>
  <c r="VJ6" i="2"/>
  <c r="VI6" i="2"/>
  <c r="VH6" i="2"/>
  <c r="VG6" i="2"/>
  <c r="VF6" i="2"/>
  <c r="VE6" i="2"/>
  <c r="VD6" i="2"/>
  <c r="VC6" i="2"/>
  <c r="VB6" i="2"/>
  <c r="VA6" i="2"/>
  <c r="UZ6" i="2"/>
  <c r="UY6" i="2"/>
  <c r="UX6" i="2"/>
  <c r="UW6" i="2"/>
  <c r="UV6" i="2"/>
  <c r="UU6" i="2"/>
  <c r="UT6" i="2"/>
  <c r="US6" i="2"/>
  <c r="UR6" i="2"/>
  <c r="UQ6" i="2"/>
  <c r="UP6" i="2"/>
  <c r="UO6" i="2"/>
  <c r="UN6" i="2"/>
  <c r="UM6" i="2"/>
  <c r="UL6" i="2"/>
  <c r="UK6" i="2"/>
  <c r="UJ6" i="2"/>
  <c r="UI6" i="2"/>
  <c r="UH6" i="2"/>
  <c r="UG6" i="2"/>
  <c r="UF6" i="2"/>
  <c r="UE6" i="2"/>
  <c r="UD6" i="2"/>
  <c r="UC6" i="2"/>
  <c r="UB6" i="2"/>
  <c r="UA6" i="2"/>
  <c r="TZ6" i="2"/>
  <c r="TY6" i="2"/>
  <c r="TX6" i="2"/>
  <c r="TW6" i="2"/>
  <c r="TV6" i="2"/>
  <c r="TU6" i="2"/>
  <c r="TT6" i="2"/>
  <c r="TS6" i="2"/>
  <c r="TR6" i="2"/>
  <c r="TQ6" i="2"/>
  <c r="TP6" i="2"/>
  <c r="TO6" i="2"/>
  <c r="TN6" i="2"/>
  <c r="TM6" i="2"/>
  <c r="TL6" i="2"/>
  <c r="TK6" i="2"/>
  <c r="TJ6" i="2"/>
  <c r="TI6" i="2"/>
  <c r="TH6" i="2"/>
  <c r="TG6" i="2"/>
  <c r="TF6" i="2"/>
  <c r="TE6" i="2"/>
  <c r="TD6" i="2"/>
  <c r="TC6" i="2"/>
  <c r="TB6" i="2"/>
  <c r="TA6" i="2"/>
  <c r="SZ6" i="2"/>
  <c r="SY6" i="2"/>
  <c r="SX6" i="2"/>
  <c r="SW6" i="2"/>
  <c r="SV6" i="2"/>
  <c r="SU6" i="2"/>
  <c r="ST6" i="2"/>
  <c r="SS6" i="2"/>
  <c r="SR6" i="2"/>
  <c r="SQ6" i="2"/>
  <c r="SP6" i="2"/>
  <c r="SO6" i="2"/>
  <c r="SN6" i="2"/>
  <c r="SM6" i="2"/>
  <c r="SL6" i="2"/>
  <c r="SK6" i="2"/>
  <c r="SJ6" i="2"/>
  <c r="SI6" i="2"/>
  <c r="SH6" i="2"/>
  <c r="SG6" i="2"/>
  <c r="SF6" i="2"/>
  <c r="SE6" i="2"/>
  <c r="SD6" i="2"/>
  <c r="SC6" i="2"/>
  <c r="SB6" i="2"/>
  <c r="SA6" i="2"/>
  <c r="RZ6" i="2"/>
  <c r="RY6" i="2"/>
  <c r="RX6" i="2"/>
  <c r="RW6" i="2"/>
  <c r="RV6" i="2"/>
  <c r="RU6" i="2"/>
  <c r="RT6" i="2"/>
  <c r="RS6" i="2"/>
  <c r="RR6" i="2"/>
  <c r="RQ6" i="2"/>
  <c r="RP6" i="2"/>
  <c r="RO6" i="2"/>
  <c r="RN6" i="2"/>
  <c r="RM6" i="2"/>
  <c r="RL6" i="2"/>
  <c r="RK6" i="2"/>
  <c r="RJ6" i="2"/>
  <c r="RI6" i="2"/>
  <c r="RH6" i="2"/>
  <c r="RG6" i="2"/>
  <c r="RF6" i="2"/>
  <c r="RE6" i="2"/>
  <c r="RD6" i="2"/>
  <c r="RC6" i="2"/>
  <c r="RB6" i="2"/>
  <c r="RA6" i="2"/>
  <c r="QZ6" i="2"/>
  <c r="QY6" i="2"/>
  <c r="QX6" i="2"/>
  <c r="QW6" i="2"/>
  <c r="QV6" i="2"/>
  <c r="QU6" i="2"/>
  <c r="QT6" i="2"/>
  <c r="QS6" i="2"/>
  <c r="QR6" i="2"/>
  <c r="QQ6" i="2"/>
  <c r="QP6" i="2"/>
  <c r="QO6" i="2"/>
  <c r="QN6" i="2"/>
  <c r="QM6" i="2"/>
  <c r="QL6" i="2"/>
  <c r="QK6" i="2"/>
  <c r="QJ6" i="2"/>
  <c r="QI6" i="2"/>
  <c r="QH6" i="2"/>
  <c r="QG6" i="2"/>
  <c r="QF6" i="2"/>
  <c r="QE6" i="2"/>
  <c r="QD6" i="2"/>
  <c r="QC6" i="2"/>
  <c r="QB6" i="2"/>
  <c r="QA6" i="2"/>
  <c r="PZ6" i="2"/>
  <c r="PY6" i="2"/>
  <c r="PX6" i="2"/>
  <c r="PW6" i="2"/>
  <c r="PV6" i="2"/>
  <c r="PU6" i="2"/>
  <c r="PT6" i="2"/>
  <c r="PS6" i="2"/>
  <c r="PR6" i="2"/>
  <c r="PQ6" i="2"/>
  <c r="PP6" i="2"/>
  <c r="PO6" i="2"/>
  <c r="PN6" i="2"/>
  <c r="PM6" i="2"/>
  <c r="PL6" i="2"/>
  <c r="PK6" i="2"/>
  <c r="PJ6" i="2"/>
  <c r="PI6" i="2"/>
  <c r="PH6" i="2"/>
  <c r="PG6" i="2"/>
  <c r="PF6" i="2"/>
  <c r="PE6" i="2"/>
  <c r="PD6" i="2"/>
  <c r="PC6" i="2"/>
  <c r="AR13" i="2"/>
  <c r="AP13" i="2"/>
  <c r="AI13" i="4"/>
  <c r="AJ13" i="2"/>
  <c r="W13" i="2"/>
  <c r="U13" i="2"/>
  <c r="O13" i="4"/>
  <c r="R11" i="53"/>
  <c r="R11" i="23" s="1"/>
  <c r="R5" i="53"/>
  <c r="R5" i="23" s="1"/>
  <c r="R6" i="53"/>
  <c r="R6" i="23" s="1"/>
  <c r="FB14" i="3"/>
  <c r="FC14" i="3"/>
  <c r="FD14" i="3"/>
  <c r="FE14" i="3"/>
  <c r="FF14" i="3"/>
  <c r="FG14" i="3"/>
  <c r="FH14" i="3"/>
  <c r="FI14" i="3"/>
  <c r="FJ14" i="3"/>
  <c r="FK14" i="3"/>
  <c r="FL14" i="3"/>
  <c r="FM14" i="3"/>
  <c r="FN14" i="3"/>
  <c r="FO14" i="3"/>
  <c r="FP14" i="3"/>
  <c r="FQ14" i="3"/>
  <c r="FR14" i="3"/>
  <c r="FS14" i="3"/>
  <c r="FT14" i="3"/>
  <c r="FU14" i="3"/>
  <c r="FV14" i="3"/>
  <c r="FW14" i="3"/>
  <c r="FX14" i="3"/>
  <c r="FY14" i="3"/>
  <c r="FZ14" i="3"/>
  <c r="GA14" i="3"/>
  <c r="GB14" i="3"/>
  <c r="GC14" i="3"/>
  <c r="GD14" i="3"/>
  <c r="GE14" i="3"/>
  <c r="GF14" i="3"/>
  <c r="GG14" i="3"/>
  <c r="GH14" i="3"/>
  <c r="GI14" i="3"/>
  <c r="GJ14" i="3"/>
  <c r="GK14" i="3"/>
  <c r="GL14" i="3"/>
  <c r="GM14" i="3"/>
  <c r="GN14" i="3"/>
  <c r="GO14" i="3"/>
  <c r="GP14" i="3"/>
  <c r="GQ14" i="3"/>
  <c r="GR14" i="3"/>
  <c r="GS14" i="3"/>
  <c r="GT14" i="3"/>
  <c r="GU14" i="3"/>
  <c r="GV14" i="3"/>
  <c r="GW14" i="3"/>
  <c r="GX14" i="3"/>
  <c r="GY14" i="3"/>
  <c r="GZ14" i="3"/>
  <c r="HA14" i="3"/>
  <c r="HB14" i="3"/>
  <c r="HC14" i="3"/>
  <c r="HD14" i="3"/>
  <c r="HE14" i="3"/>
  <c r="HF14" i="3"/>
  <c r="HG14" i="3"/>
  <c r="HH14" i="3"/>
  <c r="HI14" i="3"/>
  <c r="HJ14" i="3"/>
  <c r="HK14" i="3"/>
  <c r="HL14" i="3"/>
  <c r="HM14" i="3"/>
  <c r="HN14" i="3"/>
  <c r="HO14" i="3"/>
  <c r="HP14" i="3"/>
  <c r="HQ14" i="3"/>
  <c r="HR14" i="3"/>
  <c r="HT14" i="3"/>
  <c r="HU14" i="3"/>
  <c r="HV14" i="3"/>
  <c r="HW14" i="3"/>
  <c r="HX14" i="3"/>
  <c r="HY14" i="3"/>
  <c r="HZ14" i="3"/>
  <c r="IA14" i="3"/>
  <c r="IB14" i="3"/>
  <c r="IC14" i="3"/>
  <c r="ID14" i="3"/>
  <c r="IE14" i="3"/>
  <c r="IF14" i="3"/>
  <c r="IG14" i="3"/>
  <c r="IH14" i="3"/>
  <c r="II14" i="3"/>
  <c r="IJ14" i="3"/>
  <c r="IK14" i="3"/>
  <c r="IL14" i="3"/>
  <c r="IM14" i="3"/>
  <c r="IN14" i="3"/>
  <c r="IO14" i="3"/>
  <c r="IP14" i="3"/>
  <c r="IQ14" i="3"/>
  <c r="IR14" i="3"/>
  <c r="IS14" i="3"/>
  <c r="IT14" i="3"/>
  <c r="IU14" i="3"/>
  <c r="IV14" i="3"/>
  <c r="IW14" i="3"/>
  <c r="IX14" i="3"/>
  <c r="IY14" i="3"/>
  <c r="IZ14" i="3"/>
  <c r="JA14" i="3"/>
  <c r="JB14" i="3"/>
  <c r="JC14" i="3"/>
  <c r="JD14" i="3"/>
  <c r="JE14" i="3"/>
  <c r="JF14" i="3"/>
  <c r="JG14" i="3"/>
  <c r="JH14" i="3"/>
  <c r="JI14" i="3"/>
  <c r="JJ14" i="3"/>
  <c r="JK14" i="3"/>
  <c r="JL14" i="3"/>
  <c r="JM14" i="3"/>
  <c r="JN14" i="3"/>
  <c r="JO14" i="3"/>
  <c r="JP14" i="3"/>
  <c r="JQ14" i="3"/>
  <c r="JR14" i="3"/>
  <c r="JS14" i="3"/>
  <c r="JT14" i="3"/>
  <c r="JU14" i="3"/>
  <c r="JV14" i="3"/>
  <c r="JW14" i="3"/>
  <c r="JX14" i="3"/>
  <c r="JY14" i="3"/>
  <c r="JZ14" i="3"/>
  <c r="KA14" i="3"/>
  <c r="KB14" i="3"/>
  <c r="KC14" i="3"/>
  <c r="KD14" i="3"/>
  <c r="KE14" i="3"/>
  <c r="KF14" i="3"/>
  <c r="KG14" i="3"/>
  <c r="KH14" i="3"/>
  <c r="KI14" i="3"/>
  <c r="KJ14" i="3"/>
  <c r="KK14" i="3"/>
  <c r="KL14" i="3"/>
  <c r="KM14" i="3"/>
  <c r="KN14" i="3"/>
  <c r="KO14" i="3"/>
  <c r="KP14" i="3"/>
  <c r="KQ14" i="3"/>
  <c r="KR14" i="3"/>
  <c r="KS14" i="3"/>
  <c r="KT14" i="3"/>
  <c r="KU14" i="3"/>
  <c r="KV14" i="3"/>
  <c r="KW14" i="3"/>
  <c r="KX14" i="3"/>
  <c r="KY14" i="3"/>
  <c r="KZ14" i="3"/>
  <c r="LA14" i="3"/>
  <c r="LB14" i="3"/>
  <c r="LC14" i="3"/>
  <c r="LD14" i="3"/>
  <c r="LE14" i="3"/>
  <c r="LF14" i="3"/>
  <c r="LG14" i="3"/>
  <c r="LH14" i="3"/>
  <c r="LI14" i="3"/>
  <c r="LJ14" i="3"/>
  <c r="LK14" i="3"/>
  <c r="LL14" i="3"/>
  <c r="LM14" i="3"/>
  <c r="LN14" i="3"/>
  <c r="LO14" i="3"/>
  <c r="LP14" i="3"/>
  <c r="LQ14" i="3"/>
  <c r="LR14" i="3"/>
  <c r="LS14" i="3"/>
  <c r="LT14" i="3"/>
  <c r="LU14" i="3"/>
  <c r="LV14" i="3"/>
  <c r="LW14" i="3"/>
  <c r="LX14" i="3"/>
  <c r="LY14" i="3"/>
  <c r="LZ14" i="3"/>
  <c r="MA14" i="3"/>
  <c r="MB14" i="3"/>
  <c r="MC14" i="3"/>
  <c r="MD14" i="3"/>
  <c r="ME14" i="3"/>
  <c r="MF14" i="3"/>
  <c r="MG14" i="3"/>
  <c r="MH14" i="3"/>
  <c r="MI14" i="3"/>
  <c r="MJ14" i="3"/>
  <c r="MK14" i="3"/>
  <c r="ML14" i="3"/>
  <c r="MM14" i="3"/>
  <c r="MN14" i="3"/>
  <c r="MO14" i="3"/>
  <c r="MP14" i="3"/>
  <c r="MQ14" i="3"/>
  <c r="MR14" i="3"/>
  <c r="MS14" i="3"/>
  <c r="MT14" i="3"/>
  <c r="MU14" i="3"/>
  <c r="MV14" i="3"/>
  <c r="MW14" i="3"/>
  <c r="MX14" i="3"/>
  <c r="MY14" i="3"/>
  <c r="MZ14" i="3"/>
  <c r="NA14" i="3"/>
  <c r="FB16" i="3"/>
  <c r="FC16" i="3"/>
  <c r="FD16" i="3"/>
  <c r="FE16" i="3"/>
  <c r="FF16" i="3"/>
  <c r="FG16" i="3"/>
  <c r="FH16" i="3"/>
  <c r="FI16" i="3"/>
  <c r="FJ16" i="3"/>
  <c r="FK16" i="3"/>
  <c r="FL16" i="3"/>
  <c r="FM16" i="3"/>
  <c r="FN16" i="3"/>
  <c r="FO16" i="3"/>
  <c r="FP16" i="3"/>
  <c r="FQ16" i="3"/>
  <c r="FR16" i="3"/>
  <c r="FS16" i="3"/>
  <c r="FT16" i="3"/>
  <c r="FU16" i="3"/>
  <c r="FV16" i="3"/>
  <c r="FW16" i="3"/>
  <c r="FX16" i="3"/>
  <c r="FY16" i="3"/>
  <c r="FZ16" i="3"/>
  <c r="GA16" i="3"/>
  <c r="GB16" i="3"/>
  <c r="GC16" i="3"/>
  <c r="GD16" i="3"/>
  <c r="GE16" i="3"/>
  <c r="GF16" i="3"/>
  <c r="GG16" i="3"/>
  <c r="GH16" i="3"/>
  <c r="GI16" i="3"/>
  <c r="GJ16" i="3"/>
  <c r="GK16" i="3"/>
  <c r="GL16" i="3"/>
  <c r="GM16" i="3"/>
  <c r="GN16" i="3"/>
  <c r="GO16" i="3"/>
  <c r="GP16" i="3"/>
  <c r="GQ16" i="3"/>
  <c r="GR16" i="3"/>
  <c r="GS16" i="3"/>
  <c r="GT16" i="3"/>
  <c r="GU16" i="3"/>
  <c r="GV16" i="3"/>
  <c r="GW16" i="3"/>
  <c r="GX16" i="3"/>
  <c r="GY16" i="3"/>
  <c r="GZ16" i="3"/>
  <c r="HA16" i="3"/>
  <c r="HB16" i="3"/>
  <c r="HC16" i="3"/>
  <c r="HD16" i="3"/>
  <c r="HE16" i="3"/>
  <c r="HF16" i="3"/>
  <c r="HG16" i="3"/>
  <c r="HH16" i="3"/>
  <c r="HI16" i="3"/>
  <c r="HJ16" i="3"/>
  <c r="HK16" i="3"/>
  <c r="HL16" i="3"/>
  <c r="HM16" i="3"/>
  <c r="HN16" i="3"/>
  <c r="HO16" i="3"/>
  <c r="HP16" i="3"/>
  <c r="HQ16" i="3"/>
  <c r="HR16" i="3"/>
  <c r="HT16" i="3"/>
  <c r="HU16" i="3"/>
  <c r="HV16" i="3"/>
  <c r="HW16" i="3"/>
  <c r="HX16" i="3"/>
  <c r="HY16" i="3"/>
  <c r="HZ16" i="3"/>
  <c r="IA16" i="3"/>
  <c r="IB16" i="3"/>
  <c r="IC16" i="3"/>
  <c r="ID16" i="3"/>
  <c r="IE16" i="3"/>
  <c r="IF16" i="3"/>
  <c r="IG16" i="3"/>
  <c r="IH16" i="3"/>
  <c r="II16" i="3"/>
  <c r="IJ16" i="3"/>
  <c r="IK16" i="3"/>
  <c r="IL16" i="3"/>
  <c r="IM16" i="3"/>
  <c r="IN16" i="3"/>
  <c r="IO16" i="3"/>
  <c r="IP16" i="3"/>
  <c r="IQ16" i="3"/>
  <c r="IR16" i="3"/>
  <c r="IS16" i="3"/>
  <c r="IT16" i="3"/>
  <c r="IU16" i="3"/>
  <c r="IV16" i="3"/>
  <c r="IW16" i="3"/>
  <c r="IX16" i="3"/>
  <c r="IY16" i="3"/>
  <c r="IZ16" i="3"/>
  <c r="JA16" i="3"/>
  <c r="JB16" i="3"/>
  <c r="JC16" i="3"/>
  <c r="JD16" i="3"/>
  <c r="JE16" i="3"/>
  <c r="JF16" i="3"/>
  <c r="JG16" i="3"/>
  <c r="JH16" i="3"/>
  <c r="JI16" i="3"/>
  <c r="JJ16" i="3"/>
  <c r="JK16" i="3"/>
  <c r="JL16" i="3"/>
  <c r="JM16" i="3"/>
  <c r="JN16" i="3"/>
  <c r="JO16" i="3"/>
  <c r="JP16" i="3"/>
  <c r="JQ16" i="3"/>
  <c r="JR16" i="3"/>
  <c r="JS16" i="3"/>
  <c r="JT16" i="3"/>
  <c r="JU16" i="3"/>
  <c r="JV16" i="3"/>
  <c r="JW16" i="3"/>
  <c r="JX16" i="3"/>
  <c r="JY16" i="3"/>
  <c r="JZ16" i="3"/>
  <c r="KA16" i="3"/>
  <c r="KB16" i="3"/>
  <c r="KC16" i="3"/>
  <c r="KD16" i="3"/>
  <c r="KE16" i="3"/>
  <c r="KF16" i="3"/>
  <c r="KG16" i="3"/>
  <c r="KH16" i="3"/>
  <c r="KI16" i="3"/>
  <c r="KJ16" i="3"/>
  <c r="KK16" i="3"/>
  <c r="KL16" i="3"/>
  <c r="KM16" i="3"/>
  <c r="KN16" i="3"/>
  <c r="KO16" i="3"/>
  <c r="KP16" i="3"/>
  <c r="KQ16" i="3"/>
  <c r="KR16" i="3"/>
  <c r="KS16" i="3"/>
  <c r="KT16" i="3"/>
  <c r="KU16" i="3"/>
  <c r="KV16" i="3"/>
  <c r="KW16" i="3"/>
  <c r="KX16" i="3"/>
  <c r="KY16" i="3"/>
  <c r="KZ16" i="3"/>
  <c r="LA16" i="3"/>
  <c r="LB16" i="3"/>
  <c r="LC16" i="3"/>
  <c r="LD16" i="3"/>
  <c r="LE16" i="3"/>
  <c r="LF16" i="3"/>
  <c r="LG16" i="3"/>
  <c r="LH16" i="3"/>
  <c r="LI16" i="3"/>
  <c r="LJ16" i="3"/>
  <c r="LK16" i="3"/>
  <c r="LL16" i="3"/>
  <c r="LM16" i="3"/>
  <c r="LN16" i="3"/>
  <c r="LO16" i="3"/>
  <c r="LP16" i="3"/>
  <c r="LQ16" i="3"/>
  <c r="LR16" i="3"/>
  <c r="LS16" i="3"/>
  <c r="LT16" i="3"/>
  <c r="LU16" i="3"/>
  <c r="LV16" i="3"/>
  <c r="LW16" i="3"/>
  <c r="LX16" i="3"/>
  <c r="LY16" i="3"/>
  <c r="LZ16" i="3"/>
  <c r="MA16" i="3"/>
  <c r="MB16" i="3"/>
  <c r="MC16" i="3"/>
  <c r="MD16" i="3"/>
  <c r="ME16" i="3"/>
  <c r="MF16" i="3"/>
  <c r="MG16" i="3"/>
  <c r="MH16" i="3"/>
  <c r="MI16" i="3"/>
  <c r="MJ16" i="3"/>
  <c r="MK16" i="3"/>
  <c r="ML16" i="3"/>
  <c r="MM16" i="3"/>
  <c r="MN16" i="3"/>
  <c r="MO16" i="3"/>
  <c r="MP16" i="3"/>
  <c r="MQ16" i="3"/>
  <c r="MR16" i="3"/>
  <c r="MS16" i="3"/>
  <c r="MT16" i="3"/>
  <c r="MU16" i="3"/>
  <c r="MV16" i="3"/>
  <c r="MW16" i="3"/>
  <c r="MX16" i="3"/>
  <c r="MY16" i="3"/>
  <c r="MZ16" i="3"/>
  <c r="NA16" i="3"/>
  <c r="FB27" i="3"/>
  <c r="FC27" i="3"/>
  <c r="FD27" i="3"/>
  <c r="FE27" i="3"/>
  <c r="FF27" i="3"/>
  <c r="FG27" i="3"/>
  <c r="FH27" i="3"/>
  <c r="FI27" i="3"/>
  <c r="FJ27" i="3"/>
  <c r="FK27" i="3"/>
  <c r="FL27" i="3"/>
  <c r="FM27" i="3"/>
  <c r="FN27" i="3"/>
  <c r="FO27" i="3"/>
  <c r="FP27" i="3"/>
  <c r="FQ27" i="3"/>
  <c r="FR27" i="3"/>
  <c r="FS27" i="3"/>
  <c r="FT27" i="3"/>
  <c r="FU27" i="3"/>
  <c r="FV27" i="3"/>
  <c r="FW27" i="3"/>
  <c r="FX27" i="3"/>
  <c r="FY27" i="3"/>
  <c r="FZ27" i="3"/>
  <c r="GA27" i="3"/>
  <c r="GB27" i="3"/>
  <c r="GC27" i="3"/>
  <c r="GD27" i="3"/>
  <c r="GE27" i="3"/>
  <c r="GF27" i="3"/>
  <c r="GG27" i="3"/>
  <c r="GH27" i="3"/>
  <c r="GI27" i="3"/>
  <c r="GJ27" i="3"/>
  <c r="GK27" i="3"/>
  <c r="GL27" i="3"/>
  <c r="GM27" i="3"/>
  <c r="GN27" i="3"/>
  <c r="GO27" i="3"/>
  <c r="GP27" i="3"/>
  <c r="GQ27" i="3"/>
  <c r="GR27" i="3"/>
  <c r="GS27" i="3"/>
  <c r="GT27" i="3"/>
  <c r="GU27" i="3"/>
  <c r="GV27" i="3"/>
  <c r="GW27" i="3"/>
  <c r="GX27" i="3"/>
  <c r="GY27" i="3"/>
  <c r="GZ27" i="3"/>
  <c r="HA27" i="3"/>
  <c r="HB27" i="3"/>
  <c r="HC27" i="3"/>
  <c r="HD27" i="3"/>
  <c r="HE27" i="3"/>
  <c r="HF27" i="3"/>
  <c r="HG27" i="3"/>
  <c r="HH27" i="3"/>
  <c r="HI27" i="3"/>
  <c r="HJ27" i="3"/>
  <c r="HK27" i="3"/>
  <c r="HL27" i="3"/>
  <c r="HM27" i="3"/>
  <c r="HN27" i="3"/>
  <c r="HO27" i="3"/>
  <c r="HP27" i="3"/>
  <c r="HQ27" i="3"/>
  <c r="HR27" i="3"/>
  <c r="HT27" i="3"/>
  <c r="HU27" i="3"/>
  <c r="HV27" i="3"/>
  <c r="HW27" i="3"/>
  <c r="HX27" i="3"/>
  <c r="HY27" i="3"/>
  <c r="HZ27" i="3"/>
  <c r="IA27" i="3"/>
  <c r="IB27" i="3"/>
  <c r="IC27" i="3"/>
  <c r="ID27" i="3"/>
  <c r="IE27" i="3"/>
  <c r="IF27" i="3"/>
  <c r="IG27" i="3"/>
  <c r="IH27" i="3"/>
  <c r="II27" i="3"/>
  <c r="IJ27" i="3"/>
  <c r="IK27" i="3"/>
  <c r="IL27" i="3"/>
  <c r="IM27" i="3"/>
  <c r="IN27" i="3"/>
  <c r="IO27" i="3"/>
  <c r="IP27" i="3"/>
  <c r="IQ27" i="3"/>
  <c r="IR27" i="3"/>
  <c r="IS27" i="3"/>
  <c r="IT27" i="3"/>
  <c r="IU27" i="3"/>
  <c r="IV27" i="3"/>
  <c r="IW27" i="3"/>
  <c r="IX27" i="3"/>
  <c r="IY27" i="3"/>
  <c r="IZ27" i="3"/>
  <c r="JA27" i="3"/>
  <c r="JB27" i="3"/>
  <c r="JC27" i="3"/>
  <c r="JD27" i="3"/>
  <c r="JE27" i="3"/>
  <c r="JF27" i="3"/>
  <c r="JG27" i="3"/>
  <c r="JH27" i="3"/>
  <c r="JI27" i="3"/>
  <c r="JJ27" i="3"/>
  <c r="JK27" i="3"/>
  <c r="JL27" i="3"/>
  <c r="JM27" i="3"/>
  <c r="JN27" i="3"/>
  <c r="JO27" i="3"/>
  <c r="JP27" i="3"/>
  <c r="JQ27" i="3"/>
  <c r="JR27" i="3"/>
  <c r="JS27" i="3"/>
  <c r="JT27" i="3"/>
  <c r="JU27" i="3"/>
  <c r="JV27" i="3"/>
  <c r="JW27" i="3"/>
  <c r="JX27" i="3"/>
  <c r="JY27" i="3"/>
  <c r="JZ27" i="3"/>
  <c r="KA27" i="3"/>
  <c r="KB27" i="3"/>
  <c r="KC27" i="3"/>
  <c r="KD27" i="3"/>
  <c r="KE27" i="3"/>
  <c r="KF27" i="3"/>
  <c r="KG27" i="3"/>
  <c r="KH27" i="3"/>
  <c r="KI27" i="3"/>
  <c r="KJ27" i="3"/>
  <c r="KK27" i="3"/>
  <c r="KL27" i="3"/>
  <c r="KM27" i="3"/>
  <c r="KN27" i="3"/>
  <c r="KO27" i="3"/>
  <c r="KP27" i="3"/>
  <c r="KQ27" i="3"/>
  <c r="KR27" i="3"/>
  <c r="KS27" i="3"/>
  <c r="KT27" i="3"/>
  <c r="KU27" i="3"/>
  <c r="KV27" i="3"/>
  <c r="KW27" i="3"/>
  <c r="KZ27" i="3"/>
  <c r="LA27" i="3"/>
  <c r="LB27" i="3"/>
  <c r="LC27" i="3"/>
  <c r="LD27" i="3"/>
  <c r="LE27" i="3"/>
  <c r="LF27" i="3"/>
  <c r="LG27" i="3"/>
  <c r="LH27" i="3"/>
  <c r="LI27" i="3"/>
  <c r="LJ27" i="3"/>
  <c r="LK27" i="3"/>
  <c r="LL27" i="3"/>
  <c r="LM27" i="3"/>
  <c r="LN27" i="3"/>
  <c r="LO27" i="3"/>
  <c r="LP27" i="3"/>
  <c r="LQ27" i="3"/>
  <c r="LR27" i="3"/>
  <c r="LS27" i="3"/>
  <c r="LT27" i="3"/>
  <c r="LU27" i="3"/>
  <c r="LV27" i="3"/>
  <c r="LW27" i="3"/>
  <c r="LX27" i="3"/>
  <c r="LY27" i="3"/>
  <c r="LZ27" i="3"/>
  <c r="MA27" i="3"/>
  <c r="MB27" i="3"/>
  <c r="MC27" i="3"/>
  <c r="MD27" i="3"/>
  <c r="ME27" i="3"/>
  <c r="MF27" i="3"/>
  <c r="MG27" i="3"/>
  <c r="MH27" i="3"/>
  <c r="MI27" i="3"/>
  <c r="MJ27" i="3"/>
  <c r="MK27" i="3"/>
  <c r="ML27" i="3"/>
  <c r="MM27" i="3"/>
  <c r="MN27" i="3"/>
  <c r="MO27" i="3"/>
  <c r="MP27" i="3"/>
  <c r="MQ27" i="3"/>
  <c r="MR27" i="3"/>
  <c r="MS27" i="3"/>
  <c r="MT27" i="3"/>
  <c r="MU27" i="3"/>
  <c r="MV27" i="3"/>
  <c r="MW27" i="3"/>
  <c r="MX27" i="3"/>
  <c r="MY27" i="3"/>
  <c r="MZ27" i="3"/>
  <c r="NA27" i="3"/>
  <c r="FB28" i="3"/>
  <c r="FC28" i="3"/>
  <c r="FD28" i="3"/>
  <c r="FE28" i="3"/>
  <c r="FF28" i="3"/>
  <c r="FG28" i="3"/>
  <c r="FH28" i="3"/>
  <c r="FI28" i="3"/>
  <c r="FJ28" i="3"/>
  <c r="FK28" i="3"/>
  <c r="FL28" i="3"/>
  <c r="FM28" i="3"/>
  <c r="FN28" i="3"/>
  <c r="FO28" i="3"/>
  <c r="FP28" i="3"/>
  <c r="FQ28" i="3"/>
  <c r="FR28" i="3"/>
  <c r="FS28" i="3"/>
  <c r="FT28" i="3"/>
  <c r="FU28" i="3"/>
  <c r="FV28" i="3"/>
  <c r="FW28" i="3"/>
  <c r="FX28" i="3"/>
  <c r="FY28" i="3"/>
  <c r="FZ28" i="3"/>
  <c r="GA28" i="3"/>
  <c r="GB28" i="3"/>
  <c r="GC28" i="3"/>
  <c r="GD28" i="3"/>
  <c r="GE28" i="3"/>
  <c r="GF28" i="3"/>
  <c r="GG28" i="3"/>
  <c r="GH28" i="3"/>
  <c r="GI28" i="3"/>
  <c r="GJ28" i="3"/>
  <c r="GK28" i="3"/>
  <c r="GL28" i="3"/>
  <c r="GM28" i="3"/>
  <c r="GN28" i="3"/>
  <c r="GO28" i="3"/>
  <c r="GP28" i="3"/>
  <c r="GQ28" i="3"/>
  <c r="GR28" i="3"/>
  <c r="GS28" i="3"/>
  <c r="GT28" i="3"/>
  <c r="GU28" i="3"/>
  <c r="GV28" i="3"/>
  <c r="GW28" i="3"/>
  <c r="GX28" i="3"/>
  <c r="GY28" i="3"/>
  <c r="GZ28" i="3"/>
  <c r="HA28" i="3"/>
  <c r="HB28" i="3"/>
  <c r="HC28" i="3"/>
  <c r="HD28" i="3"/>
  <c r="HE28" i="3"/>
  <c r="HF28" i="3"/>
  <c r="HG28" i="3"/>
  <c r="HH28" i="3"/>
  <c r="HI28" i="3"/>
  <c r="HJ28" i="3"/>
  <c r="HK28" i="3"/>
  <c r="HL28" i="3"/>
  <c r="HM28" i="3"/>
  <c r="HN28" i="3"/>
  <c r="HO28" i="3"/>
  <c r="HP28" i="3"/>
  <c r="HQ28" i="3"/>
  <c r="HR28" i="3"/>
  <c r="HT28" i="3"/>
  <c r="HU28" i="3"/>
  <c r="HV28" i="3"/>
  <c r="HW28" i="3"/>
  <c r="HX28" i="3"/>
  <c r="HY28" i="3"/>
  <c r="HZ28" i="3"/>
  <c r="IA28" i="3"/>
  <c r="IB28" i="3"/>
  <c r="IC28" i="3"/>
  <c r="ID28" i="3"/>
  <c r="IE28" i="3"/>
  <c r="IF28" i="3"/>
  <c r="IG28" i="3"/>
  <c r="IH28" i="3"/>
  <c r="II28" i="3"/>
  <c r="IJ28" i="3"/>
  <c r="IK28" i="3"/>
  <c r="IL28" i="3"/>
  <c r="IM28" i="3"/>
  <c r="IN28" i="3"/>
  <c r="IO28" i="3"/>
  <c r="IP28" i="3"/>
  <c r="IQ28" i="3"/>
  <c r="IR28" i="3"/>
  <c r="IS28" i="3"/>
  <c r="IT28" i="3"/>
  <c r="IU28" i="3"/>
  <c r="IV28" i="3"/>
  <c r="IW28" i="3"/>
  <c r="IX28" i="3"/>
  <c r="IY28" i="3"/>
  <c r="IZ28" i="3"/>
  <c r="JA28" i="3"/>
  <c r="JB28" i="3"/>
  <c r="JC28" i="3"/>
  <c r="JD28" i="3"/>
  <c r="JE28" i="3"/>
  <c r="JF28" i="3"/>
  <c r="JG28" i="3"/>
  <c r="JH28" i="3"/>
  <c r="JI28" i="3"/>
  <c r="JJ28" i="3"/>
  <c r="JK28" i="3"/>
  <c r="JL28" i="3"/>
  <c r="JM28" i="3"/>
  <c r="JN28" i="3"/>
  <c r="JO28" i="3"/>
  <c r="JP28" i="3"/>
  <c r="JQ28" i="3"/>
  <c r="JR28" i="3"/>
  <c r="JS28" i="3"/>
  <c r="JT28" i="3"/>
  <c r="JU28" i="3"/>
  <c r="JV28" i="3"/>
  <c r="JW28" i="3"/>
  <c r="JX28" i="3"/>
  <c r="JY28" i="3"/>
  <c r="JZ28" i="3"/>
  <c r="KA28" i="3"/>
  <c r="KB28" i="3"/>
  <c r="KC28" i="3"/>
  <c r="KD28" i="3"/>
  <c r="KE28" i="3"/>
  <c r="KF28" i="3"/>
  <c r="KG28" i="3"/>
  <c r="KH28" i="3"/>
  <c r="KI28" i="3"/>
  <c r="KJ28" i="3"/>
  <c r="KK28" i="3"/>
  <c r="KL28" i="3"/>
  <c r="KM28" i="3"/>
  <c r="KN28" i="3"/>
  <c r="KO28" i="3"/>
  <c r="KP28" i="3"/>
  <c r="KQ28" i="3"/>
  <c r="KR28" i="3"/>
  <c r="KS28" i="3"/>
  <c r="KT28" i="3"/>
  <c r="KU28" i="3"/>
  <c r="KV28" i="3"/>
  <c r="KW28" i="3"/>
  <c r="KZ28" i="3"/>
  <c r="LA28" i="3"/>
  <c r="LB28" i="3"/>
  <c r="LC28" i="3"/>
  <c r="LD28" i="3"/>
  <c r="LE28" i="3"/>
  <c r="LF28" i="3"/>
  <c r="LG28" i="3"/>
  <c r="LH28" i="3"/>
  <c r="LI28" i="3"/>
  <c r="LJ28" i="3"/>
  <c r="LK28" i="3"/>
  <c r="LL28" i="3"/>
  <c r="LM28" i="3"/>
  <c r="LN28" i="3"/>
  <c r="LO28" i="3"/>
  <c r="LP28" i="3"/>
  <c r="LQ28" i="3"/>
  <c r="LR28" i="3"/>
  <c r="LS28" i="3"/>
  <c r="LT28" i="3"/>
  <c r="LU28" i="3"/>
  <c r="LV28" i="3"/>
  <c r="LW28" i="3"/>
  <c r="LX28" i="3"/>
  <c r="LY28" i="3"/>
  <c r="LZ28" i="3"/>
  <c r="MA28" i="3"/>
  <c r="MB28" i="3"/>
  <c r="MC28" i="3"/>
  <c r="MD28" i="3"/>
  <c r="ME28" i="3"/>
  <c r="MF28" i="3"/>
  <c r="MG28" i="3"/>
  <c r="MH28" i="3"/>
  <c r="MI28" i="3"/>
  <c r="MJ28" i="3"/>
  <c r="MK28" i="3"/>
  <c r="ML28" i="3"/>
  <c r="MM28" i="3"/>
  <c r="MN28" i="3"/>
  <c r="MO28" i="3"/>
  <c r="MP28" i="3"/>
  <c r="MQ28" i="3"/>
  <c r="MR28" i="3"/>
  <c r="MS28" i="3"/>
  <c r="MT28" i="3"/>
  <c r="MU28" i="3"/>
  <c r="MV28" i="3"/>
  <c r="MW28" i="3"/>
  <c r="MX28" i="3"/>
  <c r="MY28" i="3"/>
  <c r="MZ28" i="3"/>
  <c r="NA28" i="3"/>
  <c r="FB29" i="3"/>
  <c r="FC29" i="3"/>
  <c r="FD29" i="3"/>
  <c r="FE29" i="3"/>
  <c r="FF29" i="3"/>
  <c r="FG29" i="3"/>
  <c r="FH29" i="3"/>
  <c r="FI29" i="3"/>
  <c r="FJ29" i="3"/>
  <c r="FK29" i="3"/>
  <c r="FL29" i="3"/>
  <c r="FM29" i="3"/>
  <c r="FN29" i="3"/>
  <c r="FO29" i="3"/>
  <c r="FP29" i="3"/>
  <c r="FQ29" i="3"/>
  <c r="FR29" i="3"/>
  <c r="FS29" i="3"/>
  <c r="FT29" i="3"/>
  <c r="FU29" i="3"/>
  <c r="FV29" i="3"/>
  <c r="FW29" i="3"/>
  <c r="FX29" i="3"/>
  <c r="FY29" i="3"/>
  <c r="FZ29" i="3"/>
  <c r="GA29" i="3"/>
  <c r="GB29" i="3"/>
  <c r="GC29" i="3"/>
  <c r="GD29" i="3"/>
  <c r="GE29" i="3"/>
  <c r="GF29" i="3"/>
  <c r="GG29" i="3"/>
  <c r="GH29" i="3"/>
  <c r="GI29" i="3"/>
  <c r="GJ29" i="3"/>
  <c r="GK29" i="3"/>
  <c r="GL29" i="3"/>
  <c r="GM29" i="3"/>
  <c r="GN29" i="3"/>
  <c r="GO29" i="3"/>
  <c r="GP29" i="3"/>
  <c r="GQ29" i="3"/>
  <c r="GR29" i="3"/>
  <c r="GS29" i="3"/>
  <c r="GT29" i="3"/>
  <c r="GU29" i="3"/>
  <c r="GV29" i="3"/>
  <c r="GW29" i="3"/>
  <c r="GX29" i="3"/>
  <c r="GY29" i="3"/>
  <c r="GZ29" i="3"/>
  <c r="HA29" i="3"/>
  <c r="HB29" i="3"/>
  <c r="HC29" i="3"/>
  <c r="HD29" i="3"/>
  <c r="HE29" i="3"/>
  <c r="HF29" i="3"/>
  <c r="HG29" i="3"/>
  <c r="HH29" i="3"/>
  <c r="HI29" i="3"/>
  <c r="HJ29" i="3"/>
  <c r="HK29" i="3"/>
  <c r="HL29" i="3"/>
  <c r="HM29" i="3"/>
  <c r="HN29" i="3"/>
  <c r="HO29" i="3"/>
  <c r="HP29" i="3"/>
  <c r="HQ29" i="3"/>
  <c r="HR29" i="3"/>
  <c r="HT29" i="3"/>
  <c r="HU29" i="3"/>
  <c r="HV29" i="3"/>
  <c r="HW29" i="3"/>
  <c r="HX29" i="3"/>
  <c r="HY29" i="3"/>
  <c r="HZ29" i="3"/>
  <c r="IA29" i="3"/>
  <c r="IB29" i="3"/>
  <c r="IC29" i="3"/>
  <c r="ID29" i="3"/>
  <c r="IE29" i="3"/>
  <c r="IF29" i="3"/>
  <c r="IG29" i="3"/>
  <c r="IH29" i="3"/>
  <c r="II29" i="3"/>
  <c r="IJ29" i="3"/>
  <c r="IK29" i="3"/>
  <c r="IL29" i="3"/>
  <c r="IM29" i="3"/>
  <c r="IN29" i="3"/>
  <c r="IO29" i="3"/>
  <c r="IP29" i="3"/>
  <c r="IQ29" i="3"/>
  <c r="IR29" i="3"/>
  <c r="IS29" i="3"/>
  <c r="IT29" i="3"/>
  <c r="IU29" i="3"/>
  <c r="IV29" i="3"/>
  <c r="IW29" i="3"/>
  <c r="IX29" i="3"/>
  <c r="IY29" i="3"/>
  <c r="IZ29" i="3"/>
  <c r="JA29" i="3"/>
  <c r="JB29" i="3"/>
  <c r="JC29" i="3"/>
  <c r="JD29" i="3"/>
  <c r="JE29" i="3"/>
  <c r="JF29" i="3"/>
  <c r="JG29" i="3"/>
  <c r="JH29" i="3"/>
  <c r="JI29" i="3"/>
  <c r="JJ29" i="3"/>
  <c r="JK29" i="3"/>
  <c r="JL29" i="3"/>
  <c r="JM29" i="3"/>
  <c r="JN29" i="3"/>
  <c r="JO29" i="3"/>
  <c r="JP29" i="3"/>
  <c r="JQ29" i="3"/>
  <c r="JR29" i="3"/>
  <c r="JS29" i="3"/>
  <c r="JT29" i="3"/>
  <c r="JU29" i="3"/>
  <c r="JV29" i="3"/>
  <c r="JW29" i="3"/>
  <c r="JX29" i="3"/>
  <c r="JY29" i="3"/>
  <c r="JZ29" i="3"/>
  <c r="KA29" i="3"/>
  <c r="KB29" i="3"/>
  <c r="KC29" i="3"/>
  <c r="KD29" i="3"/>
  <c r="KE29" i="3"/>
  <c r="KF29" i="3"/>
  <c r="KG29" i="3"/>
  <c r="KH29" i="3"/>
  <c r="KI29" i="3"/>
  <c r="KJ29" i="3"/>
  <c r="KK29" i="3"/>
  <c r="KL29" i="3"/>
  <c r="KM29" i="3"/>
  <c r="KN29" i="3"/>
  <c r="KO29" i="3"/>
  <c r="KP29" i="3"/>
  <c r="KQ29" i="3"/>
  <c r="KR29" i="3"/>
  <c r="KS29" i="3"/>
  <c r="KT29" i="3"/>
  <c r="KU29" i="3"/>
  <c r="KV29" i="3"/>
  <c r="KW29" i="3"/>
  <c r="KZ29" i="3"/>
  <c r="LA29" i="3"/>
  <c r="LB29" i="3"/>
  <c r="LC29" i="3"/>
  <c r="LD29" i="3"/>
  <c r="LE29" i="3"/>
  <c r="LF29" i="3"/>
  <c r="LG29" i="3"/>
  <c r="LH29" i="3"/>
  <c r="LI29" i="3"/>
  <c r="LJ29" i="3"/>
  <c r="LK29" i="3"/>
  <c r="LL29" i="3"/>
  <c r="LM29" i="3"/>
  <c r="LN29" i="3"/>
  <c r="LO29" i="3"/>
  <c r="LP29" i="3"/>
  <c r="LQ29" i="3"/>
  <c r="LR29" i="3"/>
  <c r="LS29" i="3"/>
  <c r="LT29" i="3"/>
  <c r="LU29" i="3"/>
  <c r="LV29" i="3"/>
  <c r="LW29" i="3"/>
  <c r="LX29" i="3"/>
  <c r="LY29" i="3"/>
  <c r="LZ29" i="3"/>
  <c r="MA29" i="3"/>
  <c r="MB29" i="3"/>
  <c r="MC29" i="3"/>
  <c r="MD29" i="3"/>
  <c r="ME29" i="3"/>
  <c r="MF29" i="3"/>
  <c r="MG29" i="3"/>
  <c r="MH29" i="3"/>
  <c r="MI29" i="3"/>
  <c r="MJ29" i="3"/>
  <c r="MK29" i="3"/>
  <c r="ML29" i="3"/>
  <c r="MM29" i="3"/>
  <c r="MN29" i="3"/>
  <c r="MO29" i="3"/>
  <c r="MP29" i="3"/>
  <c r="MQ29" i="3"/>
  <c r="MR29" i="3"/>
  <c r="MS29" i="3"/>
  <c r="MT29" i="3"/>
  <c r="MU29" i="3"/>
  <c r="MV29" i="3"/>
  <c r="MW29" i="3"/>
  <c r="MX29" i="3"/>
  <c r="MY29" i="3"/>
  <c r="MZ29" i="3"/>
  <c r="NA29" i="3"/>
  <c r="FB46" i="3"/>
  <c r="FC46" i="3"/>
  <c r="FD46" i="3"/>
  <c r="FE46" i="3"/>
  <c r="FF46" i="3"/>
  <c r="FG46" i="3"/>
  <c r="FH46" i="3"/>
  <c r="FI46" i="3"/>
  <c r="FJ46" i="3"/>
  <c r="FK46" i="3"/>
  <c r="FL46" i="3"/>
  <c r="FM46" i="3"/>
  <c r="FN46" i="3"/>
  <c r="FO46" i="3"/>
  <c r="FP46" i="3"/>
  <c r="FQ46" i="3"/>
  <c r="FR46" i="3"/>
  <c r="FS46" i="3"/>
  <c r="FT46" i="3"/>
  <c r="FU46" i="3"/>
  <c r="FV46" i="3"/>
  <c r="FW46" i="3"/>
  <c r="FX46" i="3"/>
  <c r="FY46" i="3"/>
  <c r="FZ46" i="3"/>
  <c r="GA46" i="3"/>
  <c r="GB46" i="3"/>
  <c r="GC46" i="3"/>
  <c r="GD46" i="3"/>
  <c r="GE46" i="3"/>
  <c r="GF46" i="3"/>
  <c r="GG46" i="3"/>
  <c r="GH46" i="3"/>
  <c r="GI46" i="3"/>
  <c r="GJ46" i="3"/>
  <c r="GK46" i="3"/>
  <c r="GL46" i="3"/>
  <c r="GM46" i="3"/>
  <c r="GN46" i="3"/>
  <c r="GO46" i="3"/>
  <c r="GP46" i="3"/>
  <c r="GQ46" i="3"/>
  <c r="GR46" i="3"/>
  <c r="GS46" i="3"/>
  <c r="GT46" i="3"/>
  <c r="GU46" i="3"/>
  <c r="GV46" i="3"/>
  <c r="GW46" i="3"/>
  <c r="GX46" i="3"/>
  <c r="GY46" i="3"/>
  <c r="GZ46" i="3"/>
  <c r="HA46" i="3"/>
  <c r="HB46" i="3"/>
  <c r="HC46" i="3"/>
  <c r="HD46" i="3"/>
  <c r="HE46" i="3"/>
  <c r="HF46" i="3"/>
  <c r="HG46" i="3"/>
  <c r="HH46" i="3"/>
  <c r="HI46" i="3"/>
  <c r="HJ46" i="3"/>
  <c r="HK46" i="3"/>
  <c r="HL46" i="3"/>
  <c r="HM46" i="3"/>
  <c r="HN46" i="3"/>
  <c r="HO46" i="3"/>
  <c r="HP46" i="3"/>
  <c r="HQ46" i="3"/>
  <c r="HR46" i="3"/>
  <c r="LQ46" i="3"/>
  <c r="LR46" i="3"/>
  <c r="LS46" i="3"/>
  <c r="LT46" i="3"/>
  <c r="LU46" i="3"/>
  <c r="LV46" i="3"/>
  <c r="LW46" i="3"/>
  <c r="LX46" i="3"/>
  <c r="LY46" i="3"/>
  <c r="LZ46" i="3"/>
  <c r="MA46" i="3"/>
  <c r="MB46" i="3"/>
  <c r="MC46" i="3"/>
  <c r="MD46" i="3"/>
  <c r="ME46" i="3"/>
  <c r="MF46" i="3"/>
  <c r="MG46" i="3"/>
  <c r="MH46" i="3"/>
  <c r="MI46" i="3"/>
  <c r="MJ46" i="3"/>
  <c r="MK46" i="3"/>
  <c r="ML46" i="3"/>
  <c r="MM46" i="3"/>
  <c r="MN46" i="3"/>
  <c r="MO46" i="3"/>
  <c r="MP46" i="3"/>
  <c r="MQ46" i="3"/>
  <c r="MR46" i="3"/>
  <c r="MS46" i="3"/>
  <c r="MT46" i="3"/>
  <c r="MU46" i="3"/>
  <c r="MV46" i="3"/>
  <c r="MW46" i="3"/>
  <c r="MX46" i="3"/>
  <c r="MY46" i="3"/>
  <c r="MZ46" i="3"/>
  <c r="NA46" i="3"/>
  <c r="FB68" i="3"/>
  <c r="FC68" i="3"/>
  <c r="FD68" i="3"/>
  <c r="FE68" i="3"/>
  <c r="FF68" i="3"/>
  <c r="FG68" i="3"/>
  <c r="FH68" i="3"/>
  <c r="FI68" i="3"/>
  <c r="FJ68" i="3"/>
  <c r="FK68" i="3"/>
  <c r="FL68" i="3"/>
  <c r="FM68" i="3"/>
  <c r="FN68" i="3"/>
  <c r="FO68" i="3"/>
  <c r="FP68" i="3"/>
  <c r="FQ68" i="3"/>
  <c r="FR68" i="3"/>
  <c r="FS68" i="3"/>
  <c r="FT68" i="3"/>
  <c r="FU68" i="3"/>
  <c r="FV68" i="3"/>
  <c r="FW68" i="3"/>
  <c r="FX68" i="3"/>
  <c r="FY68" i="3"/>
  <c r="FZ68" i="3"/>
  <c r="GA68" i="3"/>
  <c r="GB68" i="3"/>
  <c r="GC68" i="3"/>
  <c r="GD68" i="3"/>
  <c r="GE68" i="3"/>
  <c r="GF68" i="3"/>
  <c r="GG68" i="3"/>
  <c r="GH68" i="3"/>
  <c r="GI68" i="3"/>
  <c r="GJ68" i="3"/>
  <c r="GK68" i="3"/>
  <c r="GL68" i="3"/>
  <c r="GM68" i="3"/>
  <c r="GN68" i="3"/>
  <c r="GO68" i="3"/>
  <c r="GP68" i="3"/>
  <c r="GQ68" i="3"/>
  <c r="GR68" i="3"/>
  <c r="GS68" i="3"/>
  <c r="GT68" i="3"/>
  <c r="GU68" i="3"/>
  <c r="GV68" i="3"/>
  <c r="GW68" i="3"/>
  <c r="GX68" i="3"/>
  <c r="GY68" i="3"/>
  <c r="GZ68" i="3"/>
  <c r="HA68" i="3"/>
  <c r="HB68" i="3"/>
  <c r="HC68" i="3"/>
  <c r="HD68" i="3"/>
  <c r="HE68" i="3"/>
  <c r="HF68" i="3"/>
  <c r="HG68" i="3"/>
  <c r="HH68" i="3"/>
  <c r="HI68" i="3"/>
  <c r="HJ68" i="3"/>
  <c r="HK68" i="3"/>
  <c r="HL68" i="3"/>
  <c r="HM68" i="3"/>
  <c r="HN68" i="3"/>
  <c r="HO68" i="3"/>
  <c r="HP68" i="3"/>
  <c r="HQ68" i="3"/>
  <c r="HR68" i="3"/>
  <c r="HT68" i="3"/>
  <c r="HU68" i="3"/>
  <c r="HV68" i="3"/>
  <c r="HW68" i="3"/>
  <c r="HX68" i="3"/>
  <c r="HY68" i="3"/>
  <c r="HZ68" i="3"/>
  <c r="IA68" i="3"/>
  <c r="IB68" i="3"/>
  <c r="IC68" i="3"/>
  <c r="ID68" i="3"/>
  <c r="IE68" i="3"/>
  <c r="IF68" i="3"/>
  <c r="IG68" i="3"/>
  <c r="IH68" i="3"/>
  <c r="II68" i="3"/>
  <c r="IJ68" i="3"/>
  <c r="IK68" i="3"/>
  <c r="IL68" i="3"/>
  <c r="IM68" i="3"/>
  <c r="IN68" i="3"/>
  <c r="IO68" i="3"/>
  <c r="IP68" i="3"/>
  <c r="IQ68" i="3"/>
  <c r="IR68" i="3"/>
  <c r="IS68" i="3"/>
  <c r="IT68" i="3"/>
  <c r="IU68" i="3"/>
  <c r="IV68" i="3"/>
  <c r="IW68" i="3"/>
  <c r="IX68" i="3"/>
  <c r="IY68" i="3"/>
  <c r="IZ68" i="3"/>
  <c r="JA68" i="3"/>
  <c r="JB68" i="3"/>
  <c r="JC68" i="3"/>
  <c r="JD68" i="3"/>
  <c r="JE68" i="3"/>
  <c r="JF68" i="3"/>
  <c r="JG68" i="3"/>
  <c r="JH68" i="3"/>
  <c r="JI68" i="3"/>
  <c r="JJ68" i="3"/>
  <c r="JK68" i="3"/>
  <c r="JL68" i="3"/>
  <c r="JM68" i="3"/>
  <c r="JN68" i="3"/>
  <c r="JO68" i="3"/>
  <c r="JP68" i="3"/>
  <c r="JQ68" i="3"/>
  <c r="JR68" i="3"/>
  <c r="JS68" i="3"/>
  <c r="JT68" i="3"/>
  <c r="JU68" i="3"/>
  <c r="JV68" i="3"/>
  <c r="JW68" i="3"/>
  <c r="JX68" i="3"/>
  <c r="JY68" i="3"/>
  <c r="JZ68" i="3"/>
  <c r="KA68" i="3"/>
  <c r="KB68" i="3"/>
  <c r="KC68" i="3"/>
  <c r="KD68" i="3"/>
  <c r="KE68" i="3"/>
  <c r="KF68" i="3"/>
  <c r="KG68" i="3"/>
  <c r="KH68" i="3"/>
  <c r="KI68" i="3"/>
  <c r="KJ68" i="3"/>
  <c r="KK68" i="3"/>
  <c r="KL68" i="3"/>
  <c r="KM68" i="3"/>
  <c r="KN68" i="3"/>
  <c r="KO68" i="3"/>
  <c r="KP68" i="3"/>
  <c r="KQ68" i="3"/>
  <c r="KR68" i="3"/>
  <c r="KS68" i="3"/>
  <c r="KT68" i="3"/>
  <c r="KU68" i="3"/>
  <c r="KV68" i="3"/>
  <c r="KW68" i="3"/>
  <c r="KX68" i="3"/>
  <c r="KY68" i="3"/>
  <c r="KZ68" i="3"/>
  <c r="LA68" i="3"/>
  <c r="LB68" i="3"/>
  <c r="LC68" i="3"/>
  <c r="LD68" i="3"/>
  <c r="LE68" i="3"/>
  <c r="LF68" i="3"/>
  <c r="LG68" i="3"/>
  <c r="LH68" i="3"/>
  <c r="LI68" i="3"/>
  <c r="LJ68" i="3"/>
  <c r="LK68" i="3"/>
  <c r="LL68" i="3"/>
  <c r="LM68" i="3"/>
  <c r="LN68" i="3"/>
  <c r="LO68" i="3"/>
  <c r="LP68" i="3"/>
  <c r="LQ68" i="3"/>
  <c r="LR68" i="3"/>
  <c r="LS68" i="3"/>
  <c r="LT68" i="3"/>
  <c r="LU68" i="3"/>
  <c r="LV68" i="3"/>
  <c r="LW68" i="3"/>
  <c r="LX68" i="3"/>
  <c r="LY68" i="3"/>
  <c r="LZ68" i="3"/>
  <c r="MA68" i="3"/>
  <c r="MB68" i="3"/>
  <c r="MC68" i="3"/>
  <c r="MD68" i="3"/>
  <c r="ME68" i="3"/>
  <c r="MF68" i="3"/>
  <c r="MG68" i="3"/>
  <c r="MH68" i="3"/>
  <c r="MI68" i="3"/>
  <c r="MJ68" i="3"/>
  <c r="MK68" i="3"/>
  <c r="ML68" i="3"/>
  <c r="MM68" i="3"/>
  <c r="MN68" i="3"/>
  <c r="MO68" i="3"/>
  <c r="MP68" i="3"/>
  <c r="MQ68" i="3"/>
  <c r="MR68" i="3"/>
  <c r="MS68" i="3"/>
  <c r="MT68" i="3"/>
  <c r="MU68" i="3"/>
  <c r="MV68" i="3"/>
  <c r="MW68" i="3"/>
  <c r="MX68" i="3"/>
  <c r="MY68" i="3"/>
  <c r="MZ68" i="3"/>
  <c r="NA68" i="3"/>
  <c r="FG26" i="3"/>
  <c r="FH26" i="3"/>
  <c r="FN26" i="3"/>
  <c r="FO26" i="3"/>
  <c r="FU26" i="3"/>
  <c r="FV26" i="3"/>
  <c r="GC26" i="3"/>
  <c r="GI26" i="3"/>
  <c r="GJ26" i="3"/>
  <c r="GP26" i="3"/>
  <c r="GQ26" i="3"/>
  <c r="GW26" i="3"/>
  <c r="GX26" i="3"/>
  <c r="HD26" i="3"/>
  <c r="HE26" i="3"/>
  <c r="HK26" i="3"/>
  <c r="HL26" i="3"/>
  <c r="HR26" i="3"/>
  <c r="HY26" i="3"/>
  <c r="HZ26" i="3"/>
  <c r="IF26" i="3"/>
  <c r="IG26" i="3"/>
  <c r="IM26" i="3"/>
  <c r="IN26" i="3"/>
  <c r="IT26" i="3"/>
  <c r="IU26" i="3"/>
  <c r="JA26" i="3"/>
  <c r="JB26" i="3"/>
  <c r="JH26" i="3"/>
  <c r="JI26" i="3"/>
  <c r="JO26" i="3"/>
  <c r="JP26" i="3"/>
  <c r="JV26" i="3"/>
  <c r="JW26" i="3"/>
  <c r="KC26" i="3"/>
  <c r="KD26" i="3"/>
  <c r="KJ26" i="3"/>
  <c r="KK26" i="3"/>
  <c r="KQ26" i="3"/>
  <c r="KR26" i="3"/>
  <c r="LE26" i="3"/>
  <c r="LF26" i="3"/>
  <c r="LL26" i="3"/>
  <c r="LM26" i="3"/>
  <c r="LS26" i="3"/>
  <c r="LT26" i="3"/>
  <c r="LZ26" i="3"/>
  <c r="MA26" i="3"/>
  <c r="MG26" i="3"/>
  <c r="MH26" i="3"/>
  <c r="MN26" i="3"/>
  <c r="MO26" i="3"/>
  <c r="MU26" i="3"/>
  <c r="MV26" i="3"/>
  <c r="KY24" i="3"/>
  <c r="CS14" i="3"/>
  <c r="CT14" i="3"/>
  <c r="CU14" i="3"/>
  <c r="CV14" i="3"/>
  <c r="CW14" i="3"/>
  <c r="CX14" i="3"/>
  <c r="CY14" i="3"/>
  <c r="CZ14" i="3"/>
  <c r="DA14" i="3"/>
  <c r="DB14" i="3"/>
  <c r="DC14" i="3"/>
  <c r="DD14" i="3"/>
  <c r="DE14" i="3"/>
  <c r="DF14" i="3"/>
  <c r="DG14" i="3"/>
  <c r="DH14" i="3"/>
  <c r="DI14" i="3"/>
  <c r="DJ14" i="3"/>
  <c r="DK14" i="3"/>
  <c r="DL14" i="3"/>
  <c r="DM14" i="3"/>
  <c r="DN14" i="3"/>
  <c r="DO14" i="3"/>
  <c r="DP14" i="3"/>
  <c r="DQ14" i="3"/>
  <c r="DR14" i="3"/>
  <c r="DS14" i="3"/>
  <c r="DT14" i="3"/>
  <c r="DU14" i="3"/>
  <c r="DV14" i="3"/>
  <c r="DW14" i="3"/>
  <c r="DX14" i="3"/>
  <c r="DY14" i="3"/>
  <c r="DZ14" i="3"/>
  <c r="EA14" i="3"/>
  <c r="EB14" i="3"/>
  <c r="EC14" i="3"/>
  <c r="ED14" i="3"/>
  <c r="EE14" i="3"/>
  <c r="EF14" i="3"/>
  <c r="EG14" i="3"/>
  <c r="EH14" i="3"/>
  <c r="EI14" i="3"/>
  <c r="EJ14" i="3"/>
  <c r="EK14" i="3"/>
  <c r="EL14" i="3"/>
  <c r="EM14" i="3"/>
  <c r="EN14" i="3"/>
  <c r="EO14" i="3"/>
  <c r="EP14" i="3"/>
  <c r="EQ14" i="3"/>
  <c r="ER14" i="3"/>
  <c r="ES14" i="3"/>
  <c r="ET14" i="3"/>
  <c r="EU14" i="3"/>
  <c r="EV14" i="3"/>
  <c r="EW14" i="3"/>
  <c r="EX14" i="3"/>
  <c r="EY14" i="3"/>
  <c r="EZ14" i="3"/>
  <c r="FA14" i="3"/>
  <c r="CS16" i="3"/>
  <c r="CT16" i="3"/>
  <c r="CU16" i="3"/>
  <c r="CV16" i="3"/>
  <c r="CW16" i="3"/>
  <c r="CX16" i="3"/>
  <c r="CY16" i="3"/>
  <c r="CZ16" i="3"/>
  <c r="DA16" i="3"/>
  <c r="DB16" i="3"/>
  <c r="DC16" i="3"/>
  <c r="DD16" i="3"/>
  <c r="DE16" i="3"/>
  <c r="DF16" i="3"/>
  <c r="DG16" i="3"/>
  <c r="DH16" i="3"/>
  <c r="DI16" i="3"/>
  <c r="DJ16" i="3"/>
  <c r="DK16" i="3"/>
  <c r="DL16" i="3"/>
  <c r="DM16" i="3"/>
  <c r="DN16" i="3"/>
  <c r="DO16" i="3"/>
  <c r="DP16" i="3"/>
  <c r="DQ16" i="3"/>
  <c r="DR16" i="3"/>
  <c r="DS16" i="3"/>
  <c r="DT16" i="3"/>
  <c r="DU16" i="3"/>
  <c r="DV16" i="3"/>
  <c r="DW16" i="3"/>
  <c r="DX16" i="3"/>
  <c r="DY16" i="3"/>
  <c r="DZ16" i="3"/>
  <c r="EA16" i="3"/>
  <c r="EB16" i="3"/>
  <c r="EC16" i="3"/>
  <c r="ED16" i="3"/>
  <c r="EE16" i="3"/>
  <c r="EF16" i="3"/>
  <c r="EG16" i="3"/>
  <c r="EH16" i="3"/>
  <c r="EI16" i="3"/>
  <c r="EJ16" i="3"/>
  <c r="EK16" i="3"/>
  <c r="EL16" i="3"/>
  <c r="EM16" i="3"/>
  <c r="EN16" i="3"/>
  <c r="EO16" i="3"/>
  <c r="EP16" i="3"/>
  <c r="EQ16" i="3"/>
  <c r="ER16" i="3"/>
  <c r="ES16" i="3"/>
  <c r="ET16" i="3"/>
  <c r="EU16" i="3"/>
  <c r="EV16" i="3"/>
  <c r="EW16" i="3"/>
  <c r="EX16" i="3"/>
  <c r="EY16" i="3"/>
  <c r="EZ16" i="3"/>
  <c r="FA16" i="3"/>
  <c r="CS27" i="3"/>
  <c r="CT27" i="3"/>
  <c r="CU27" i="3"/>
  <c r="CV27" i="3"/>
  <c r="CW27" i="3"/>
  <c r="CX27" i="3"/>
  <c r="CY27" i="3"/>
  <c r="CZ27" i="3"/>
  <c r="DA27" i="3"/>
  <c r="DB27" i="3"/>
  <c r="DC27" i="3"/>
  <c r="DD27" i="3"/>
  <c r="DE27" i="3"/>
  <c r="DF27" i="3"/>
  <c r="DG27" i="3"/>
  <c r="DH27" i="3"/>
  <c r="DI27" i="3"/>
  <c r="DJ27" i="3"/>
  <c r="DM27" i="3"/>
  <c r="DN27" i="3"/>
  <c r="DO27" i="3"/>
  <c r="DP27" i="3"/>
  <c r="DQ27" i="3"/>
  <c r="DR27" i="3"/>
  <c r="DS27" i="3"/>
  <c r="DT27" i="3"/>
  <c r="DU27" i="3"/>
  <c r="DV27" i="3"/>
  <c r="DW27" i="3"/>
  <c r="DX27" i="3"/>
  <c r="DY27" i="3"/>
  <c r="DZ27" i="3"/>
  <c r="EA27" i="3"/>
  <c r="EB27" i="3"/>
  <c r="EC27" i="3"/>
  <c r="ED27" i="3"/>
  <c r="EE27" i="3"/>
  <c r="EF27" i="3"/>
  <c r="EG27" i="3"/>
  <c r="EH27" i="3"/>
  <c r="EI27" i="3"/>
  <c r="EJ27" i="3"/>
  <c r="EK27" i="3"/>
  <c r="EL27" i="3"/>
  <c r="EM27" i="3"/>
  <c r="EN27" i="3"/>
  <c r="EO27" i="3"/>
  <c r="EP27" i="3"/>
  <c r="EQ27" i="3"/>
  <c r="ER27" i="3"/>
  <c r="ES27" i="3"/>
  <c r="ET27" i="3"/>
  <c r="EU27" i="3"/>
  <c r="EV27" i="3"/>
  <c r="EW27" i="3"/>
  <c r="EX27" i="3"/>
  <c r="EY27" i="3"/>
  <c r="EZ27" i="3"/>
  <c r="FA27" i="3"/>
  <c r="CS28" i="3"/>
  <c r="CT28" i="3"/>
  <c r="CU28" i="3"/>
  <c r="CV28" i="3"/>
  <c r="CW28" i="3"/>
  <c r="CX28" i="3"/>
  <c r="CY28" i="3"/>
  <c r="CZ28" i="3"/>
  <c r="DA28" i="3"/>
  <c r="DB28" i="3"/>
  <c r="DC28" i="3"/>
  <c r="DD28" i="3"/>
  <c r="DE28" i="3"/>
  <c r="DF28" i="3"/>
  <c r="DG28" i="3"/>
  <c r="DH28" i="3"/>
  <c r="DI28" i="3"/>
  <c r="DJ28" i="3"/>
  <c r="DK28" i="3"/>
  <c r="DL28" i="3"/>
  <c r="DM28" i="3"/>
  <c r="DN28" i="3"/>
  <c r="DO28" i="3"/>
  <c r="DP28" i="3"/>
  <c r="DQ28" i="3"/>
  <c r="DR28" i="3"/>
  <c r="DS28" i="3"/>
  <c r="DT28" i="3"/>
  <c r="DU28" i="3"/>
  <c r="DV28" i="3"/>
  <c r="DW28" i="3"/>
  <c r="DX28" i="3"/>
  <c r="DY28" i="3"/>
  <c r="DZ28" i="3"/>
  <c r="EA28" i="3"/>
  <c r="EB28" i="3"/>
  <c r="EC28" i="3"/>
  <c r="ED28" i="3"/>
  <c r="EE28" i="3"/>
  <c r="EF28" i="3"/>
  <c r="EG28" i="3"/>
  <c r="EH28" i="3"/>
  <c r="EI28" i="3"/>
  <c r="EJ28" i="3"/>
  <c r="EK28" i="3"/>
  <c r="EL28" i="3"/>
  <c r="EM28" i="3"/>
  <c r="EN28" i="3"/>
  <c r="EO28" i="3"/>
  <c r="EP28" i="3"/>
  <c r="EQ28" i="3"/>
  <c r="ER28" i="3"/>
  <c r="ES28" i="3"/>
  <c r="ET28" i="3"/>
  <c r="EU28" i="3"/>
  <c r="EV28" i="3"/>
  <c r="EW28" i="3"/>
  <c r="EX28" i="3"/>
  <c r="EY28" i="3"/>
  <c r="EZ28" i="3"/>
  <c r="FA28" i="3"/>
  <c r="CS29" i="3"/>
  <c r="CT29" i="3"/>
  <c r="CU29" i="3"/>
  <c r="CV29" i="3"/>
  <c r="CW29" i="3"/>
  <c r="CX29" i="3"/>
  <c r="CY29" i="3"/>
  <c r="CZ29" i="3"/>
  <c r="DA29" i="3"/>
  <c r="DB29" i="3"/>
  <c r="DC29" i="3"/>
  <c r="DD29" i="3"/>
  <c r="DE29" i="3"/>
  <c r="DF29" i="3"/>
  <c r="DG29" i="3"/>
  <c r="DH29" i="3"/>
  <c r="DI29" i="3"/>
  <c r="DJ29" i="3"/>
  <c r="DM29" i="3"/>
  <c r="DN29" i="3"/>
  <c r="DO29" i="3"/>
  <c r="DP29" i="3"/>
  <c r="DQ29" i="3"/>
  <c r="DR29" i="3"/>
  <c r="DS29" i="3"/>
  <c r="DT29" i="3"/>
  <c r="DU29" i="3"/>
  <c r="DV29" i="3"/>
  <c r="DW29" i="3"/>
  <c r="DX29" i="3"/>
  <c r="DY29" i="3"/>
  <c r="DZ29" i="3"/>
  <c r="EA29" i="3"/>
  <c r="EB29" i="3"/>
  <c r="EC29" i="3"/>
  <c r="ED29" i="3"/>
  <c r="EE29" i="3"/>
  <c r="EF29" i="3"/>
  <c r="EG29" i="3"/>
  <c r="EH29" i="3"/>
  <c r="EI29" i="3"/>
  <c r="EJ29" i="3"/>
  <c r="EK29" i="3"/>
  <c r="EL29" i="3"/>
  <c r="EM29" i="3"/>
  <c r="EN29" i="3"/>
  <c r="EO29" i="3"/>
  <c r="EP29" i="3"/>
  <c r="EQ29" i="3"/>
  <c r="ER29" i="3"/>
  <c r="ES29" i="3"/>
  <c r="ET29" i="3"/>
  <c r="EU29" i="3"/>
  <c r="EV29" i="3"/>
  <c r="EW29" i="3"/>
  <c r="EX29" i="3"/>
  <c r="EY29" i="3"/>
  <c r="EZ29" i="3"/>
  <c r="FA29" i="3"/>
  <c r="CS46" i="3"/>
  <c r="CT46" i="3"/>
  <c r="CU46" i="3"/>
  <c r="CV46" i="3"/>
  <c r="CW46" i="3"/>
  <c r="CX46" i="3"/>
  <c r="CY46" i="3"/>
  <c r="CZ46" i="3"/>
  <c r="DA46" i="3"/>
  <c r="DB46" i="3"/>
  <c r="DC46" i="3"/>
  <c r="DD46" i="3"/>
  <c r="DE46" i="3"/>
  <c r="DF46" i="3"/>
  <c r="DG46" i="3"/>
  <c r="DH46" i="3"/>
  <c r="DI46" i="3"/>
  <c r="DJ46" i="3"/>
  <c r="DK46" i="3"/>
  <c r="DL46" i="3"/>
  <c r="DM46" i="3"/>
  <c r="DN46" i="3"/>
  <c r="DO46" i="3"/>
  <c r="DP46" i="3"/>
  <c r="DQ46" i="3"/>
  <c r="DR46" i="3"/>
  <c r="DS46" i="3"/>
  <c r="DT46" i="3"/>
  <c r="DU46" i="3"/>
  <c r="DV46" i="3"/>
  <c r="DW46" i="3"/>
  <c r="DX46" i="3"/>
  <c r="DY46" i="3"/>
  <c r="DZ46" i="3"/>
  <c r="EA46" i="3"/>
  <c r="EB46" i="3"/>
  <c r="EC46" i="3"/>
  <c r="ED46" i="3"/>
  <c r="EE46" i="3"/>
  <c r="EF46" i="3"/>
  <c r="EG46" i="3"/>
  <c r="EH46" i="3"/>
  <c r="EI46" i="3"/>
  <c r="EJ46" i="3"/>
  <c r="EK46" i="3"/>
  <c r="EL46" i="3"/>
  <c r="EM46" i="3"/>
  <c r="EN46" i="3"/>
  <c r="EO46" i="3"/>
  <c r="EP46" i="3"/>
  <c r="EQ46" i="3"/>
  <c r="ER46" i="3"/>
  <c r="ES46" i="3"/>
  <c r="ET46" i="3"/>
  <c r="EU46" i="3"/>
  <c r="EV46" i="3"/>
  <c r="EW46" i="3"/>
  <c r="EX46" i="3"/>
  <c r="EY46" i="3"/>
  <c r="EZ46" i="3"/>
  <c r="FA46" i="3"/>
  <c r="CS68" i="3"/>
  <c r="CT68" i="3"/>
  <c r="CU68" i="3"/>
  <c r="CV68" i="3"/>
  <c r="CW68" i="3"/>
  <c r="CX68" i="3"/>
  <c r="CY68" i="3"/>
  <c r="CZ68" i="3"/>
  <c r="DA68" i="3"/>
  <c r="DB68" i="3"/>
  <c r="DC68" i="3"/>
  <c r="DD68" i="3"/>
  <c r="DE68" i="3"/>
  <c r="DF68" i="3"/>
  <c r="DG68" i="3"/>
  <c r="DH68" i="3"/>
  <c r="DI68" i="3"/>
  <c r="DJ68" i="3"/>
  <c r="DK68" i="3"/>
  <c r="DL68" i="3"/>
  <c r="DM68" i="3"/>
  <c r="DN68" i="3"/>
  <c r="DO68" i="3"/>
  <c r="DP68" i="3"/>
  <c r="DQ68" i="3"/>
  <c r="DR68" i="3"/>
  <c r="DS68" i="3"/>
  <c r="DT68" i="3"/>
  <c r="DU68" i="3"/>
  <c r="DV68" i="3"/>
  <c r="DW68" i="3"/>
  <c r="DX68" i="3"/>
  <c r="DY68" i="3"/>
  <c r="DZ68" i="3"/>
  <c r="EA68" i="3"/>
  <c r="EB68" i="3"/>
  <c r="EC68" i="3"/>
  <c r="ED68" i="3"/>
  <c r="EE68" i="3"/>
  <c r="EF68" i="3"/>
  <c r="EG68" i="3"/>
  <c r="EH68" i="3"/>
  <c r="EI68" i="3"/>
  <c r="EJ68" i="3"/>
  <c r="EK68" i="3"/>
  <c r="EL68" i="3"/>
  <c r="EM68" i="3"/>
  <c r="EN68" i="3"/>
  <c r="EO68" i="3"/>
  <c r="EP68" i="3"/>
  <c r="EQ68" i="3"/>
  <c r="ER68" i="3"/>
  <c r="ES68" i="3"/>
  <c r="ET68" i="3"/>
  <c r="EU68" i="3"/>
  <c r="EV68" i="3"/>
  <c r="EW68" i="3"/>
  <c r="EX68" i="3"/>
  <c r="EY68" i="3"/>
  <c r="EZ68" i="3"/>
  <c r="FA68" i="3"/>
  <c r="CV26" i="3"/>
  <c r="CW26" i="3"/>
  <c r="DC26" i="3"/>
  <c r="DD26" i="3"/>
  <c r="DJ26" i="3"/>
  <c r="DQ26" i="3"/>
  <c r="DR26" i="3"/>
  <c r="DX26" i="3"/>
  <c r="DY26" i="3"/>
  <c r="EE26" i="3"/>
  <c r="EF26" i="3"/>
  <c r="EL26" i="3"/>
  <c r="EM26" i="3"/>
  <c r="ES26" i="3"/>
  <c r="ET26" i="3"/>
  <c r="EZ26" i="3"/>
  <c r="FA26" i="3"/>
  <c r="HS25" i="3"/>
  <c r="C13" i="4"/>
  <c r="B13" i="6"/>
  <c r="AA39" i="53"/>
  <c r="W41" i="23"/>
  <c r="W40" i="23"/>
  <c r="W39" i="23"/>
  <c r="W38" i="23"/>
  <c r="W37" i="23"/>
  <c r="W36" i="23"/>
  <c r="W35" i="23"/>
  <c r="W34" i="23"/>
  <c r="W33" i="23"/>
  <c r="W32" i="23"/>
  <c r="A1" i="23" a="1"/>
  <c r="A1" i="23"/>
  <c r="AH2" i="23" s="1" a="1"/>
  <c r="AH2" i="23" s="1"/>
  <c r="A130" i="53"/>
  <c r="TJ31" i="6"/>
  <c r="TK31" i="6"/>
  <c r="TL31" i="6"/>
  <c r="TM31" i="6"/>
  <c r="TN31" i="6"/>
  <c r="TO31" i="6"/>
  <c r="TP31" i="6"/>
  <c r="TQ31" i="6"/>
  <c r="TR31" i="6"/>
  <c r="TS31" i="6"/>
  <c r="TT31" i="6"/>
  <c r="TU31" i="6"/>
  <c r="TV31" i="6"/>
  <c r="TW31" i="6"/>
  <c r="TX31" i="6"/>
  <c r="TY31" i="6"/>
  <c r="TZ31" i="6"/>
  <c r="UA31" i="6"/>
  <c r="UB31" i="6"/>
  <c r="UC31" i="6"/>
  <c r="UD31" i="6"/>
  <c r="UE31" i="6"/>
  <c r="UF31" i="6"/>
  <c r="UG31" i="6"/>
  <c r="UH31" i="6"/>
  <c r="UI31" i="6"/>
  <c r="UJ31" i="6"/>
  <c r="UK31" i="6"/>
  <c r="UL31" i="6"/>
  <c r="UM31" i="6"/>
  <c r="UN31" i="6"/>
  <c r="UO31" i="6"/>
  <c r="UP31" i="6"/>
  <c r="UQ31" i="6"/>
  <c r="UR31" i="6"/>
  <c r="US31" i="6"/>
  <c r="UT31" i="6"/>
  <c r="UU31" i="6"/>
  <c r="UV31" i="6"/>
  <c r="UW31" i="6"/>
  <c r="UX31" i="6"/>
  <c r="UY31" i="6"/>
  <c r="UZ31" i="6"/>
  <c r="VA31" i="6"/>
  <c r="VB31" i="6"/>
  <c r="VC31" i="6"/>
  <c r="VD31" i="6"/>
  <c r="VE31" i="6"/>
  <c r="VF31" i="6"/>
  <c r="VG31" i="6"/>
  <c r="VH31" i="6"/>
  <c r="VI31" i="6"/>
  <c r="VJ31" i="6"/>
  <c r="VK31" i="6"/>
  <c r="VL31" i="6"/>
  <c r="VM31" i="6"/>
  <c r="VN31" i="6"/>
  <c r="VO31" i="6"/>
  <c r="VP31" i="6"/>
  <c r="VQ31" i="6"/>
  <c r="VR31" i="6"/>
  <c r="VS31" i="6"/>
  <c r="VT31" i="6"/>
  <c r="VU31" i="6"/>
  <c r="VV31" i="6"/>
  <c r="VW31" i="6"/>
  <c r="VX31" i="6"/>
  <c r="VY31" i="6"/>
  <c r="VZ31" i="6"/>
  <c r="WA31" i="6"/>
  <c r="WB31" i="6"/>
  <c r="WC31" i="6"/>
  <c r="WD31" i="6"/>
  <c r="WE31" i="6"/>
  <c r="WF31" i="6"/>
  <c r="WG31" i="6"/>
  <c r="WH31" i="6"/>
  <c r="WI31" i="6"/>
  <c r="WJ31" i="6"/>
  <c r="WK31" i="6"/>
  <c r="WL31" i="6"/>
  <c r="WM31" i="6"/>
  <c r="WN31" i="6"/>
  <c r="WO31" i="6"/>
  <c r="WP31" i="6"/>
  <c r="WQ31" i="6"/>
  <c r="WR31" i="6"/>
  <c r="WS31" i="6"/>
  <c r="WT31" i="6"/>
  <c r="WU31" i="6"/>
  <c r="WV31" i="6"/>
  <c r="WW31" i="6"/>
  <c r="WX31" i="6"/>
  <c r="WY31" i="6"/>
  <c r="WZ31" i="6"/>
  <c r="XA31" i="6"/>
  <c r="XB31" i="6"/>
  <c r="XC31" i="6"/>
  <c r="XD31" i="6"/>
  <c r="XE31" i="6"/>
  <c r="XF31" i="6"/>
  <c r="XG31" i="6"/>
  <c r="XH31" i="6"/>
  <c r="XI31" i="6"/>
  <c r="XJ31" i="6"/>
  <c r="XK31" i="6"/>
  <c r="XL31" i="6"/>
  <c r="XM31" i="6"/>
  <c r="XN31" i="6"/>
  <c r="XO31" i="6"/>
  <c r="XP31" i="6"/>
  <c r="XQ31" i="6"/>
  <c r="XR31" i="6"/>
  <c r="XS31" i="6"/>
  <c r="XT31" i="6"/>
  <c r="XU31" i="6"/>
  <c r="XV31" i="6"/>
  <c r="XW31" i="6"/>
  <c r="XX31" i="6"/>
  <c r="XY31" i="6"/>
  <c r="XZ31" i="6"/>
  <c r="YA31" i="6"/>
  <c r="YB31" i="6"/>
  <c r="YC31" i="6"/>
  <c r="YD31" i="6"/>
  <c r="YE31" i="6"/>
  <c r="YF31" i="6"/>
  <c r="YG31" i="6"/>
  <c r="YH31" i="6"/>
  <c r="YI31" i="6"/>
  <c r="YJ31" i="6"/>
  <c r="YK31" i="6"/>
  <c r="YL31" i="6"/>
  <c r="YM31" i="6"/>
  <c r="YN31" i="6"/>
  <c r="YO31" i="6"/>
  <c r="YP31" i="6"/>
  <c r="YQ31" i="6"/>
  <c r="YR31" i="6"/>
  <c r="YS31" i="6"/>
  <c r="YT31" i="6"/>
  <c r="YU31" i="6"/>
  <c r="YV31" i="6"/>
  <c r="YW31" i="6"/>
  <c r="YX31" i="6"/>
  <c r="YY31" i="6"/>
  <c r="YZ31" i="6"/>
  <c r="ZA31" i="6"/>
  <c r="ZB31" i="6"/>
  <c r="ZC31" i="6"/>
  <c r="ZD31" i="6"/>
  <c r="ZE31" i="6"/>
  <c r="ZF31" i="6"/>
  <c r="ZG31" i="6"/>
  <c r="ZH31" i="6"/>
  <c r="ZI31" i="6"/>
  <c r="ZJ31" i="6"/>
  <c r="ZK31" i="6"/>
  <c r="ZL31" i="6"/>
  <c r="ZM31" i="6"/>
  <c r="ZN31" i="6"/>
  <c r="ZO31" i="6"/>
  <c r="ZP31" i="6"/>
  <c r="ZQ31" i="6"/>
  <c r="ZR31" i="6"/>
  <c r="ZS31" i="6"/>
  <c r="ZT31" i="6"/>
  <c r="ZU31" i="6"/>
  <c r="ZV31" i="6"/>
  <c r="ZW31" i="6"/>
  <c r="ZX31" i="6"/>
  <c r="ZY31" i="6"/>
  <c r="ZZ31" i="6"/>
  <c r="AAA31" i="6"/>
  <c r="AAB31" i="6"/>
  <c r="AAC31" i="6"/>
  <c r="AAD31" i="6"/>
  <c r="AAE31" i="6"/>
  <c r="AAF31" i="6"/>
  <c r="AAG31" i="6"/>
  <c r="AAH31" i="6"/>
  <c r="AAI31" i="6"/>
  <c r="AAJ31" i="6"/>
  <c r="AAK31" i="6"/>
  <c r="AAL31" i="6"/>
  <c r="AAM31" i="6"/>
  <c r="AAN31" i="6"/>
  <c r="AAO31" i="6"/>
  <c r="AAP31" i="6"/>
  <c r="AAQ31" i="6"/>
  <c r="AAR31" i="6"/>
  <c r="AAS31" i="6"/>
  <c r="AAT31" i="6"/>
  <c r="AAU31" i="6"/>
  <c r="AAV31" i="6"/>
  <c r="AAW31" i="6"/>
  <c r="AAX31" i="6"/>
  <c r="AAY31" i="6"/>
  <c r="AAZ31" i="6"/>
  <c r="ABA31" i="6"/>
  <c r="ABB31" i="6"/>
  <c r="ABC31" i="6"/>
  <c r="ABD31" i="6"/>
  <c r="ABE31" i="6"/>
  <c r="ABF31" i="6"/>
  <c r="ABG31" i="6"/>
  <c r="ABH31" i="6"/>
  <c r="LT9" i="4"/>
  <c r="LU9" i="4"/>
  <c r="LV9" i="4"/>
  <c r="LW9" i="4"/>
  <c r="LX9" i="4"/>
  <c r="MX25" i="3"/>
  <c r="KR9" i="4"/>
  <c r="KS9" i="4"/>
  <c r="KT9" i="4"/>
  <c r="KU9" i="4"/>
  <c r="KV9" i="4"/>
  <c r="KY9" i="4"/>
  <c r="KZ9" i="4"/>
  <c r="LA9" i="4"/>
  <c r="LB9" i="4"/>
  <c r="LC9" i="4"/>
  <c r="LF9" i="4"/>
  <c r="LG9" i="4"/>
  <c r="LH9" i="4"/>
  <c r="LI9" i="4"/>
  <c r="LJ9" i="4"/>
  <c r="LM9" i="4"/>
  <c r="LN9" i="4"/>
  <c r="LO9" i="4"/>
  <c r="LP9" i="4"/>
  <c r="LQ9" i="4"/>
  <c r="JP9" i="4"/>
  <c r="JQ9" i="4"/>
  <c r="JR9" i="4"/>
  <c r="JS9" i="4"/>
  <c r="JT9" i="4"/>
  <c r="JW9" i="4"/>
  <c r="JX9" i="4"/>
  <c r="JY9" i="4"/>
  <c r="JZ9" i="4"/>
  <c r="KA9" i="4"/>
  <c r="KD9" i="4"/>
  <c r="KE9" i="4"/>
  <c r="KF9" i="4"/>
  <c r="KG9" i="4"/>
  <c r="KH9" i="4"/>
  <c r="KK9" i="4"/>
  <c r="KL9" i="4"/>
  <c r="KM9" i="4"/>
  <c r="KN9" i="4"/>
  <c r="KO9" i="4"/>
  <c r="IN9" i="4"/>
  <c r="IO9" i="4"/>
  <c r="IP9" i="4"/>
  <c r="IQ9" i="4"/>
  <c r="IR9" i="4"/>
  <c r="IU9" i="4"/>
  <c r="IV9" i="4"/>
  <c r="IW9" i="4"/>
  <c r="IX9" i="4"/>
  <c r="IY9" i="4"/>
  <c r="JB9" i="4"/>
  <c r="JC9" i="4"/>
  <c r="JD9" i="4"/>
  <c r="JE9" i="4"/>
  <c r="JF9" i="4"/>
  <c r="JI9" i="4"/>
  <c r="JJ9" i="4"/>
  <c r="JK9" i="4"/>
  <c r="JL9" i="4"/>
  <c r="JM9" i="4"/>
  <c r="HL9" i="4"/>
  <c r="HM9" i="4"/>
  <c r="HN9" i="4"/>
  <c r="HO9" i="4"/>
  <c r="HP9" i="4"/>
  <c r="HS9" i="4"/>
  <c r="HT9" i="4"/>
  <c r="HU9" i="4"/>
  <c r="HV9" i="4"/>
  <c r="HW9" i="4"/>
  <c r="HZ9" i="4"/>
  <c r="IA9" i="4"/>
  <c r="IB9" i="4"/>
  <c r="IC9" i="4"/>
  <c r="ID9" i="4"/>
  <c r="IG9" i="4"/>
  <c r="IH9" i="4"/>
  <c r="II9" i="4"/>
  <c r="IJ9" i="4"/>
  <c r="IK9" i="4"/>
  <c r="GJ9" i="4"/>
  <c r="GK9" i="4"/>
  <c r="GL9" i="4"/>
  <c r="GM9" i="4"/>
  <c r="GN9" i="4"/>
  <c r="GQ9" i="4"/>
  <c r="GR9" i="4"/>
  <c r="GS9" i="4"/>
  <c r="GT9" i="4"/>
  <c r="GU9" i="4"/>
  <c r="GX9" i="4"/>
  <c r="GY9" i="4"/>
  <c r="GZ9" i="4"/>
  <c r="HA9" i="4"/>
  <c r="HB9" i="4"/>
  <c r="HE9" i="4"/>
  <c r="HF9" i="4"/>
  <c r="HG9" i="4"/>
  <c r="HH9" i="4"/>
  <c r="HI9" i="4"/>
  <c r="GC9" i="4"/>
  <c r="GD9" i="4"/>
  <c r="GE9" i="4"/>
  <c r="GF9" i="4"/>
  <c r="GG9" i="4"/>
  <c r="FH9" i="4"/>
  <c r="FI9" i="4"/>
  <c r="FJ9" i="4"/>
  <c r="FK9" i="4"/>
  <c r="FL9" i="4"/>
  <c r="FO9" i="4"/>
  <c r="FP9" i="4"/>
  <c r="FQ9" i="4"/>
  <c r="FR9" i="4"/>
  <c r="FS9" i="4"/>
  <c r="ET9" i="4"/>
  <c r="EU9" i="4"/>
  <c r="EV9" i="4"/>
  <c r="EW9" i="4"/>
  <c r="EX9" i="4"/>
  <c r="FA9" i="4"/>
  <c r="FB9" i="4"/>
  <c r="FC9" i="4"/>
  <c r="FD9" i="4"/>
  <c r="FE9" i="4"/>
  <c r="EF9" i="4"/>
  <c r="EG9" i="4"/>
  <c r="EH9" i="4"/>
  <c r="EI9" i="4"/>
  <c r="EJ9" i="4"/>
  <c r="EM9" i="4"/>
  <c r="EN9" i="4"/>
  <c r="EO9" i="4"/>
  <c r="EP9" i="4"/>
  <c r="EQ9" i="4"/>
  <c r="DR9" i="4"/>
  <c r="DS9" i="4"/>
  <c r="DT9" i="4"/>
  <c r="DU9" i="4"/>
  <c r="DV9" i="4"/>
  <c r="DY9" i="4"/>
  <c r="DZ9" i="4"/>
  <c r="EA9" i="4"/>
  <c r="EB9" i="4"/>
  <c r="EC9" i="4"/>
  <c r="DD9" i="4"/>
  <c r="DE9" i="4"/>
  <c r="DF9" i="4"/>
  <c r="DG9" i="4"/>
  <c r="DH9" i="4"/>
  <c r="DK9" i="4"/>
  <c r="DL9" i="4"/>
  <c r="DM9" i="4"/>
  <c r="DN9" i="4"/>
  <c r="DO9" i="4"/>
  <c r="CP9" i="4"/>
  <c r="CQ9" i="4"/>
  <c r="CR9" i="4"/>
  <c r="CS9" i="4"/>
  <c r="CT9" i="4"/>
  <c r="CW9" i="4"/>
  <c r="CX9" i="4"/>
  <c r="CY9" i="4"/>
  <c r="CZ9" i="4"/>
  <c r="DA9" i="4"/>
  <c r="CI9" i="4"/>
  <c r="CJ9" i="4"/>
  <c r="CK9" i="4"/>
  <c r="CL9" i="4"/>
  <c r="CM9" i="4"/>
  <c r="CB9" i="4"/>
  <c r="CC9" i="4"/>
  <c r="CD9" i="4"/>
  <c r="CE9" i="4"/>
  <c r="CF9" i="4"/>
  <c r="BU9" i="4"/>
  <c r="BV9" i="4"/>
  <c r="BW9" i="4"/>
  <c r="BX9" i="4"/>
  <c r="BY9" i="4"/>
  <c r="BN9" i="4"/>
  <c r="BO9" i="4"/>
  <c r="BP9" i="4"/>
  <c r="BQ9" i="4"/>
  <c r="BR9" i="4"/>
  <c r="BG9" i="4"/>
  <c r="BH9" i="4"/>
  <c r="BI9" i="4"/>
  <c r="BJ9" i="4"/>
  <c r="BK9" i="4"/>
  <c r="AZ9" i="4"/>
  <c r="BA9" i="4"/>
  <c r="BB9" i="4"/>
  <c r="BC9" i="4"/>
  <c r="BD9" i="4"/>
  <c r="AS9" i="4"/>
  <c r="AT9" i="4"/>
  <c r="AU9" i="4"/>
  <c r="AV9" i="4"/>
  <c r="AW9" i="4"/>
  <c r="AL9" i="4"/>
  <c r="AM9" i="4"/>
  <c r="AN9" i="4"/>
  <c r="AO9" i="4"/>
  <c r="AP9" i="4"/>
  <c r="AE9" i="4"/>
  <c r="AF9" i="4"/>
  <c r="AG9" i="4"/>
  <c r="AH9" i="4"/>
  <c r="AI9" i="4"/>
  <c r="X9" i="4"/>
  <c r="Y9" i="4"/>
  <c r="Z9" i="4"/>
  <c r="AA9" i="4"/>
  <c r="AB9" i="4"/>
  <c r="Q9" i="4"/>
  <c r="R9" i="4"/>
  <c r="S9" i="4"/>
  <c r="T9" i="4"/>
  <c r="U9" i="4"/>
  <c r="J9" i="4"/>
  <c r="K9" i="4"/>
  <c r="L9" i="4"/>
  <c r="M9" i="4"/>
  <c r="N9" i="4"/>
  <c r="G9" i="4"/>
  <c r="F9" i="4"/>
  <c r="B3" i="4"/>
  <c r="B13" i="4" s="1"/>
  <c r="F13" i="4"/>
  <c r="G13" i="4"/>
  <c r="H13" i="4"/>
  <c r="I13" i="4"/>
  <c r="K13" i="4"/>
  <c r="N13" i="4"/>
  <c r="P13" i="4"/>
  <c r="Q13" i="4"/>
  <c r="S13" i="4"/>
  <c r="V13" i="4"/>
  <c r="W13" i="4"/>
  <c r="X13" i="4"/>
  <c r="Y13" i="4"/>
  <c r="AA13" i="4"/>
  <c r="AD13" i="4"/>
  <c r="AE13" i="4"/>
  <c r="AF13" i="4"/>
  <c r="AG13" i="4"/>
  <c r="AL13" i="4"/>
  <c r="AM13" i="4"/>
  <c r="AN13" i="4"/>
  <c r="AO13" i="4"/>
  <c r="AQ13" i="4"/>
  <c r="AT13" i="4"/>
  <c r="AU13" i="4"/>
  <c r="AV13" i="4"/>
  <c r="AW13" i="4"/>
  <c r="AY13" i="4"/>
  <c r="BB13" i="4"/>
  <c r="BC13" i="4"/>
  <c r="BD13" i="4"/>
  <c r="BE13" i="4"/>
  <c r="BG13" i="4"/>
  <c r="BJ13" i="4"/>
  <c r="BK13" i="4"/>
  <c r="BL13" i="4"/>
  <c r="BM13" i="4"/>
  <c r="BO13" i="4"/>
  <c r="BR13" i="4"/>
  <c r="BS13" i="4"/>
  <c r="BT13" i="4"/>
  <c r="BU13" i="4"/>
  <c r="BW13" i="4"/>
  <c r="BZ13" i="4"/>
  <c r="CA13" i="4"/>
  <c r="CB13" i="4"/>
  <c r="CC13" i="4"/>
  <c r="CE13" i="4"/>
  <c r="CH13" i="4"/>
  <c r="CI13" i="4"/>
  <c r="CJ13" i="4"/>
  <c r="CK13" i="4"/>
  <c r="CQ13" i="4"/>
  <c r="CR13" i="4"/>
  <c r="CS13" i="4"/>
  <c r="CU13" i="4"/>
  <c r="CX13" i="4"/>
  <c r="CY13" i="4"/>
  <c r="CZ13" i="4"/>
  <c r="DA13" i="4"/>
  <c r="DC13" i="4"/>
  <c r="DF13" i="4"/>
  <c r="DG13" i="4"/>
  <c r="DH13" i="4"/>
  <c r="DI13" i="4"/>
  <c r="DK13" i="4"/>
  <c r="DN13" i="4"/>
  <c r="DO13" i="4"/>
  <c r="DP13" i="4"/>
  <c r="DQ13" i="4"/>
  <c r="DS13" i="4"/>
  <c r="DV13" i="4"/>
  <c r="DW13" i="4"/>
  <c r="DX13" i="4"/>
  <c r="DY13" i="4"/>
  <c r="EA13" i="4"/>
  <c r="ED13" i="4"/>
  <c r="EE13" i="4"/>
  <c r="EF13" i="4"/>
  <c r="EG13" i="4"/>
  <c r="EI13" i="4"/>
  <c r="EL13" i="4"/>
  <c r="EM13" i="4"/>
  <c r="EN13" i="4"/>
  <c r="EO13" i="4"/>
  <c r="EQ13" i="4"/>
  <c r="ET13" i="4"/>
  <c r="EU13" i="4"/>
  <c r="EV13" i="4"/>
  <c r="EW13" i="4"/>
  <c r="EY13" i="4"/>
  <c r="FB13" i="4"/>
  <c r="FC13" i="4"/>
  <c r="FD13" i="4"/>
  <c r="FE13" i="4"/>
  <c r="FG13" i="4"/>
  <c r="FJ13" i="4"/>
  <c r="FK13" i="4"/>
  <c r="FL13" i="4"/>
  <c r="FM13" i="4"/>
  <c r="FO13" i="4"/>
  <c r="FR13" i="4"/>
  <c r="FS13" i="4"/>
  <c r="FT13" i="4"/>
  <c r="C14" i="3"/>
  <c r="N14" i="3"/>
  <c r="O14" i="3"/>
  <c r="P14" i="3"/>
  <c r="Q14" i="3"/>
  <c r="R14" i="3"/>
  <c r="S14" i="3"/>
  <c r="T14" i="3"/>
  <c r="U14" i="3"/>
  <c r="V14" i="3"/>
  <c r="W14" i="3"/>
  <c r="X14" i="3"/>
  <c r="Y14" i="3"/>
  <c r="Z14" i="3"/>
  <c r="AA14" i="3"/>
  <c r="AB14" i="3"/>
  <c r="AC14" i="3"/>
  <c r="AD14" i="3"/>
  <c r="AE14" i="3"/>
  <c r="AF14" i="3"/>
  <c r="AG14" i="3"/>
  <c r="AH14" i="3"/>
  <c r="AI14" i="3"/>
  <c r="AJ14" i="3"/>
  <c r="AK14" i="3"/>
  <c r="AL14" i="3"/>
  <c r="AM14" i="3"/>
  <c r="AN14" i="3"/>
  <c r="AO14" i="3"/>
  <c r="AP14" i="3"/>
  <c r="AQ14" i="3"/>
  <c r="AR14" i="3"/>
  <c r="AS14" i="3"/>
  <c r="AT14" i="3"/>
  <c r="AU14" i="3"/>
  <c r="AV14" i="3"/>
  <c r="AW14" i="3"/>
  <c r="AX14" i="3"/>
  <c r="AY14" i="3"/>
  <c r="AZ14" i="3"/>
  <c r="BA14" i="3"/>
  <c r="BB14" i="3"/>
  <c r="BC14" i="3"/>
  <c r="BD14" i="3"/>
  <c r="BE14" i="3"/>
  <c r="BF14" i="3"/>
  <c r="BG14" i="3"/>
  <c r="BH14" i="3"/>
  <c r="BI14" i="3"/>
  <c r="BJ14" i="3"/>
  <c r="BK14" i="3"/>
  <c r="BL14" i="3"/>
  <c r="BM14" i="3"/>
  <c r="BN14" i="3"/>
  <c r="BO14" i="3"/>
  <c r="BP14" i="3"/>
  <c r="BQ14" i="3"/>
  <c r="BR14" i="3"/>
  <c r="BS14" i="3"/>
  <c r="BT14" i="3"/>
  <c r="BU14" i="3"/>
  <c r="BV14" i="3"/>
  <c r="BW14" i="3"/>
  <c r="BX14" i="3"/>
  <c r="BY14" i="3"/>
  <c r="BZ14" i="3"/>
  <c r="CA14" i="3"/>
  <c r="CB14" i="3"/>
  <c r="CC14" i="3"/>
  <c r="CD14" i="3"/>
  <c r="CE14" i="3"/>
  <c r="CF14" i="3"/>
  <c r="CG14" i="3"/>
  <c r="CH14" i="3"/>
  <c r="CI14" i="3"/>
  <c r="CJ14" i="3"/>
  <c r="CK14" i="3"/>
  <c r="CL14" i="3"/>
  <c r="CM14" i="3"/>
  <c r="CN14" i="3"/>
  <c r="CO14" i="3"/>
  <c r="CP14" i="3"/>
  <c r="CQ14" i="3"/>
  <c r="CR14" i="3"/>
  <c r="C16" i="3"/>
  <c r="N16" i="3"/>
  <c r="O16" i="3"/>
  <c r="P16" i="3"/>
  <c r="Q16" i="3"/>
  <c r="R16" i="3"/>
  <c r="S16" i="3"/>
  <c r="T16" i="3"/>
  <c r="U16" i="3"/>
  <c r="V16" i="3"/>
  <c r="W16" i="3"/>
  <c r="X16" i="3"/>
  <c r="Y16" i="3"/>
  <c r="Z16" i="3"/>
  <c r="AA16" i="3"/>
  <c r="AB16" i="3"/>
  <c r="AC16" i="3"/>
  <c r="AD16" i="3"/>
  <c r="AE16" i="3"/>
  <c r="AF16" i="3"/>
  <c r="AG16" i="3"/>
  <c r="AH16" i="3"/>
  <c r="AI16" i="3"/>
  <c r="AJ16" i="3"/>
  <c r="AK16" i="3"/>
  <c r="AL16" i="3"/>
  <c r="AM16" i="3"/>
  <c r="AN16" i="3"/>
  <c r="AO16" i="3"/>
  <c r="AP16" i="3"/>
  <c r="AQ16" i="3"/>
  <c r="AR16" i="3"/>
  <c r="AS16" i="3"/>
  <c r="AT16" i="3"/>
  <c r="AU16" i="3"/>
  <c r="AV16" i="3"/>
  <c r="AW16" i="3"/>
  <c r="AX16" i="3"/>
  <c r="AY16" i="3"/>
  <c r="AZ16" i="3"/>
  <c r="BA16" i="3"/>
  <c r="BB16" i="3"/>
  <c r="BC16" i="3"/>
  <c r="BD16" i="3"/>
  <c r="BE16" i="3"/>
  <c r="BF16" i="3"/>
  <c r="BG16" i="3"/>
  <c r="BH16" i="3"/>
  <c r="BI16" i="3"/>
  <c r="BJ16" i="3"/>
  <c r="BK16" i="3"/>
  <c r="BL16" i="3"/>
  <c r="BM16" i="3"/>
  <c r="BN16" i="3"/>
  <c r="BO16" i="3"/>
  <c r="BP16" i="3"/>
  <c r="BQ16" i="3"/>
  <c r="BR16" i="3"/>
  <c r="BS16" i="3"/>
  <c r="BT16" i="3"/>
  <c r="BU16" i="3"/>
  <c r="BV16" i="3"/>
  <c r="BW16" i="3"/>
  <c r="BX16" i="3"/>
  <c r="BY16" i="3"/>
  <c r="BZ16" i="3"/>
  <c r="CA16" i="3"/>
  <c r="CB16" i="3"/>
  <c r="CC16" i="3"/>
  <c r="CD16" i="3"/>
  <c r="CE16" i="3"/>
  <c r="CF16" i="3"/>
  <c r="CG16" i="3"/>
  <c r="CH16" i="3"/>
  <c r="CI16" i="3"/>
  <c r="CJ16" i="3"/>
  <c r="CK16" i="3"/>
  <c r="CL16" i="3"/>
  <c r="CM16" i="3"/>
  <c r="CN16" i="3"/>
  <c r="CO16" i="3"/>
  <c r="CP16" i="3"/>
  <c r="CQ16" i="3"/>
  <c r="CR16" i="3"/>
  <c r="C27" i="3"/>
  <c r="N27" i="3"/>
  <c r="O27" i="3"/>
  <c r="P27" i="3"/>
  <c r="Q27" i="3"/>
  <c r="R27" i="3"/>
  <c r="S27" i="3"/>
  <c r="T27" i="3"/>
  <c r="U27" i="3"/>
  <c r="V27" i="3"/>
  <c r="W27" i="3"/>
  <c r="X27" i="3"/>
  <c r="Y27" i="3"/>
  <c r="Z27" i="3"/>
  <c r="AA27" i="3"/>
  <c r="AB27" i="3"/>
  <c r="AC27" i="3"/>
  <c r="AD27" i="3"/>
  <c r="AE27" i="3"/>
  <c r="AF27" i="3"/>
  <c r="AG27" i="3"/>
  <c r="AH27" i="3"/>
  <c r="AI27" i="3"/>
  <c r="AJ27" i="3"/>
  <c r="AK27" i="3"/>
  <c r="AL27" i="3"/>
  <c r="AM27" i="3"/>
  <c r="AN27" i="3"/>
  <c r="AO27" i="3"/>
  <c r="AP27" i="3"/>
  <c r="AQ27" i="3"/>
  <c r="AR27" i="3"/>
  <c r="AS27" i="3"/>
  <c r="AT27" i="3"/>
  <c r="AU27" i="3"/>
  <c r="AV27" i="3"/>
  <c r="AW27" i="3"/>
  <c r="AX27" i="3"/>
  <c r="AY27" i="3"/>
  <c r="AZ27" i="3"/>
  <c r="BA27" i="3"/>
  <c r="BB27" i="3"/>
  <c r="BC27" i="3"/>
  <c r="BD27" i="3"/>
  <c r="BE27" i="3"/>
  <c r="BF27" i="3"/>
  <c r="BG27" i="3"/>
  <c r="BH27" i="3"/>
  <c r="BI27" i="3"/>
  <c r="BJ27" i="3"/>
  <c r="BK27" i="3"/>
  <c r="BL27" i="3"/>
  <c r="BM27" i="3"/>
  <c r="BN27" i="3"/>
  <c r="BO27" i="3"/>
  <c r="BP27" i="3"/>
  <c r="BQ27" i="3"/>
  <c r="BR27" i="3"/>
  <c r="BS27" i="3"/>
  <c r="BT27" i="3"/>
  <c r="BU27" i="3"/>
  <c r="BV27" i="3"/>
  <c r="BW27" i="3"/>
  <c r="BX27" i="3"/>
  <c r="BY27" i="3"/>
  <c r="BZ27" i="3"/>
  <c r="CA27" i="3"/>
  <c r="CB27" i="3"/>
  <c r="CC27" i="3"/>
  <c r="CD27" i="3"/>
  <c r="CE27" i="3"/>
  <c r="CG27" i="3"/>
  <c r="CH27" i="3"/>
  <c r="CI27" i="3"/>
  <c r="CJ27" i="3"/>
  <c r="CK27" i="3"/>
  <c r="CL27" i="3"/>
  <c r="CM27" i="3"/>
  <c r="CN27" i="3"/>
  <c r="CO27" i="3"/>
  <c r="CP27" i="3"/>
  <c r="CQ27" i="3"/>
  <c r="CR27" i="3"/>
  <c r="C28" i="3"/>
  <c r="N28" i="3"/>
  <c r="O28" i="3"/>
  <c r="P28" i="3"/>
  <c r="Q28" i="3"/>
  <c r="R28" i="3"/>
  <c r="S28" i="3"/>
  <c r="T28" i="3"/>
  <c r="U28" i="3"/>
  <c r="V28" i="3"/>
  <c r="W28" i="3"/>
  <c r="X28" i="3"/>
  <c r="Y28" i="3"/>
  <c r="Z28" i="3"/>
  <c r="AA28" i="3"/>
  <c r="AB28" i="3"/>
  <c r="AC28" i="3"/>
  <c r="AD28" i="3"/>
  <c r="AE28" i="3"/>
  <c r="AF28" i="3"/>
  <c r="AG28" i="3"/>
  <c r="AH28" i="3"/>
  <c r="AI28" i="3"/>
  <c r="AJ28" i="3"/>
  <c r="AK28" i="3"/>
  <c r="AL28" i="3"/>
  <c r="AM28" i="3"/>
  <c r="AN28" i="3"/>
  <c r="AO28" i="3"/>
  <c r="AP28" i="3"/>
  <c r="AQ28" i="3"/>
  <c r="AR28" i="3"/>
  <c r="AS28" i="3"/>
  <c r="AT28" i="3"/>
  <c r="AU28" i="3"/>
  <c r="AV28" i="3"/>
  <c r="AW28" i="3"/>
  <c r="AX28" i="3"/>
  <c r="AY28" i="3"/>
  <c r="AZ28" i="3"/>
  <c r="BA28" i="3"/>
  <c r="BB28" i="3"/>
  <c r="BC28" i="3"/>
  <c r="BD28" i="3"/>
  <c r="BE28" i="3"/>
  <c r="BF28" i="3"/>
  <c r="BG28" i="3"/>
  <c r="BH28" i="3"/>
  <c r="BI28" i="3"/>
  <c r="BJ28" i="3"/>
  <c r="BK28" i="3"/>
  <c r="BL28" i="3"/>
  <c r="BM28" i="3"/>
  <c r="BN28" i="3"/>
  <c r="BO28" i="3"/>
  <c r="BP28" i="3"/>
  <c r="BQ28" i="3"/>
  <c r="BR28" i="3"/>
  <c r="BS28" i="3"/>
  <c r="BT28" i="3"/>
  <c r="BU28" i="3"/>
  <c r="BV28" i="3"/>
  <c r="BW28" i="3"/>
  <c r="BX28" i="3"/>
  <c r="BY28" i="3"/>
  <c r="BZ28" i="3"/>
  <c r="CA28" i="3"/>
  <c r="CB28" i="3"/>
  <c r="CC28" i="3"/>
  <c r="CD28" i="3"/>
  <c r="CE28" i="3"/>
  <c r="CF28" i="3"/>
  <c r="CG28" i="3"/>
  <c r="CH28" i="3"/>
  <c r="CI28" i="3"/>
  <c r="CJ28" i="3"/>
  <c r="CK28" i="3"/>
  <c r="CL28" i="3"/>
  <c r="CM28" i="3"/>
  <c r="CN28" i="3"/>
  <c r="CO28" i="3"/>
  <c r="CP28" i="3"/>
  <c r="CQ28" i="3"/>
  <c r="CR28" i="3"/>
  <c r="C29" i="3"/>
  <c r="N29" i="3"/>
  <c r="O29" i="3"/>
  <c r="P29" i="3"/>
  <c r="Q29" i="3"/>
  <c r="R29" i="3"/>
  <c r="S29" i="3"/>
  <c r="T29" i="3"/>
  <c r="U29" i="3"/>
  <c r="V29" i="3"/>
  <c r="W29" i="3"/>
  <c r="X29" i="3"/>
  <c r="Y29" i="3"/>
  <c r="Z29" i="3"/>
  <c r="AA29" i="3"/>
  <c r="AB29" i="3"/>
  <c r="AC29" i="3"/>
  <c r="AD29" i="3"/>
  <c r="AE29" i="3"/>
  <c r="AF29" i="3"/>
  <c r="AG29" i="3"/>
  <c r="AH29" i="3"/>
  <c r="AI29" i="3"/>
  <c r="AJ29" i="3"/>
  <c r="AK29" i="3"/>
  <c r="AL29" i="3"/>
  <c r="AM29" i="3"/>
  <c r="AN29" i="3"/>
  <c r="AO29" i="3"/>
  <c r="AP29" i="3"/>
  <c r="AQ29" i="3"/>
  <c r="AR29" i="3"/>
  <c r="AS29" i="3"/>
  <c r="AT29" i="3"/>
  <c r="AU29" i="3"/>
  <c r="AV29" i="3"/>
  <c r="AW29" i="3"/>
  <c r="AX29" i="3"/>
  <c r="AY29" i="3"/>
  <c r="AZ29" i="3"/>
  <c r="BA29" i="3"/>
  <c r="BB29" i="3"/>
  <c r="BC29" i="3"/>
  <c r="BD29" i="3"/>
  <c r="BE29" i="3"/>
  <c r="BF29" i="3"/>
  <c r="BG29" i="3"/>
  <c r="BH29" i="3"/>
  <c r="BI29" i="3"/>
  <c r="BJ29" i="3"/>
  <c r="BK29" i="3"/>
  <c r="BL29" i="3"/>
  <c r="BM29" i="3"/>
  <c r="BN29" i="3"/>
  <c r="BO29" i="3"/>
  <c r="BP29" i="3"/>
  <c r="BQ29" i="3"/>
  <c r="BR29" i="3"/>
  <c r="BS29" i="3"/>
  <c r="BT29" i="3"/>
  <c r="BU29" i="3"/>
  <c r="BV29" i="3"/>
  <c r="BW29" i="3"/>
  <c r="BX29" i="3"/>
  <c r="BY29" i="3"/>
  <c r="BZ29" i="3"/>
  <c r="CA29" i="3"/>
  <c r="CB29" i="3"/>
  <c r="CC29" i="3"/>
  <c r="CD29" i="3"/>
  <c r="CE29" i="3"/>
  <c r="CF29" i="3"/>
  <c r="CG29" i="3"/>
  <c r="CH29" i="3"/>
  <c r="CI29" i="3"/>
  <c r="CJ29" i="3"/>
  <c r="CK29" i="3"/>
  <c r="CL29" i="3"/>
  <c r="CM29" i="3"/>
  <c r="CN29" i="3"/>
  <c r="CO29" i="3"/>
  <c r="CP29" i="3"/>
  <c r="CQ29" i="3"/>
  <c r="CR29" i="3"/>
  <c r="C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AO46" i="3"/>
  <c r="AP46" i="3"/>
  <c r="AQ46" i="3"/>
  <c r="AR46" i="3"/>
  <c r="AS46" i="3"/>
  <c r="AT46" i="3"/>
  <c r="AU46" i="3"/>
  <c r="AV46" i="3"/>
  <c r="AW46" i="3"/>
  <c r="AX46" i="3"/>
  <c r="AY46" i="3"/>
  <c r="AZ46" i="3"/>
  <c r="BA46" i="3"/>
  <c r="BB46" i="3"/>
  <c r="BC46" i="3"/>
  <c r="BD46" i="3"/>
  <c r="BE46" i="3"/>
  <c r="BF46" i="3"/>
  <c r="BG46" i="3"/>
  <c r="BH46" i="3"/>
  <c r="BI46" i="3"/>
  <c r="BJ46" i="3"/>
  <c r="BK46" i="3"/>
  <c r="BL46" i="3"/>
  <c r="BM46" i="3"/>
  <c r="BN46" i="3"/>
  <c r="BO46" i="3"/>
  <c r="BP46" i="3"/>
  <c r="BQ46" i="3"/>
  <c r="BR46" i="3"/>
  <c r="BS46" i="3"/>
  <c r="BT46" i="3"/>
  <c r="BU46" i="3"/>
  <c r="BV46" i="3"/>
  <c r="BW46" i="3"/>
  <c r="BX46" i="3"/>
  <c r="BY46" i="3"/>
  <c r="BZ46" i="3"/>
  <c r="CA46" i="3"/>
  <c r="CB46" i="3"/>
  <c r="CC46" i="3"/>
  <c r="CD46" i="3"/>
  <c r="CE46" i="3"/>
  <c r="CF46" i="3"/>
  <c r="CG46" i="3"/>
  <c r="CH46" i="3"/>
  <c r="CI46" i="3"/>
  <c r="CJ46" i="3"/>
  <c r="CK46" i="3"/>
  <c r="CL46" i="3"/>
  <c r="CM46" i="3"/>
  <c r="CN46" i="3"/>
  <c r="CO46" i="3"/>
  <c r="CP46" i="3"/>
  <c r="CQ46" i="3"/>
  <c r="CR46" i="3"/>
  <c r="C68" i="3"/>
  <c r="N68" i="3"/>
  <c r="O68" i="3"/>
  <c r="P68" i="3"/>
  <c r="Q68" i="3"/>
  <c r="R68" i="3"/>
  <c r="S68" i="3"/>
  <c r="T68" i="3"/>
  <c r="U68" i="3"/>
  <c r="V68" i="3"/>
  <c r="W68" i="3"/>
  <c r="X68" i="3"/>
  <c r="Y68" i="3"/>
  <c r="Z68" i="3"/>
  <c r="AA68" i="3"/>
  <c r="AB68" i="3"/>
  <c r="AC68" i="3"/>
  <c r="AD68" i="3"/>
  <c r="AE68" i="3"/>
  <c r="AF68" i="3"/>
  <c r="AG68" i="3"/>
  <c r="AH68" i="3"/>
  <c r="AI68" i="3"/>
  <c r="AJ68" i="3"/>
  <c r="AK68" i="3"/>
  <c r="AL68" i="3"/>
  <c r="AM68" i="3"/>
  <c r="AN68" i="3"/>
  <c r="AO68" i="3"/>
  <c r="AP68" i="3"/>
  <c r="AQ68" i="3"/>
  <c r="AR68" i="3"/>
  <c r="AS68" i="3"/>
  <c r="AT68" i="3"/>
  <c r="AU68" i="3"/>
  <c r="AV68" i="3"/>
  <c r="AW68" i="3"/>
  <c r="AX68" i="3"/>
  <c r="AY68" i="3"/>
  <c r="AZ68" i="3"/>
  <c r="BA68" i="3"/>
  <c r="BB68" i="3"/>
  <c r="BC68" i="3"/>
  <c r="BD68" i="3"/>
  <c r="BE68" i="3"/>
  <c r="BF68" i="3"/>
  <c r="BG68" i="3"/>
  <c r="BH68" i="3"/>
  <c r="BI68" i="3"/>
  <c r="BJ68" i="3"/>
  <c r="BK68" i="3"/>
  <c r="BL68" i="3"/>
  <c r="BM68" i="3"/>
  <c r="BN68" i="3"/>
  <c r="BO68" i="3"/>
  <c r="BP68" i="3"/>
  <c r="BQ68" i="3"/>
  <c r="BR68" i="3"/>
  <c r="BS68" i="3"/>
  <c r="BT68" i="3"/>
  <c r="BU68" i="3"/>
  <c r="BV68" i="3"/>
  <c r="BW68" i="3"/>
  <c r="BX68" i="3"/>
  <c r="BY68" i="3"/>
  <c r="BZ68" i="3"/>
  <c r="CA68" i="3"/>
  <c r="CB68" i="3"/>
  <c r="CC68" i="3"/>
  <c r="CD68" i="3"/>
  <c r="CE68" i="3"/>
  <c r="CF68" i="3"/>
  <c r="CG68" i="3"/>
  <c r="CH68" i="3"/>
  <c r="CI68" i="3"/>
  <c r="CJ68" i="3"/>
  <c r="CK68" i="3"/>
  <c r="CL68" i="3"/>
  <c r="CM68" i="3"/>
  <c r="CN68" i="3"/>
  <c r="CO68" i="3"/>
  <c r="CP68" i="3"/>
  <c r="CQ68" i="3"/>
  <c r="CR68" i="3"/>
  <c r="C26" i="3"/>
  <c r="P26" i="3"/>
  <c r="Q26" i="3"/>
  <c r="W26" i="3"/>
  <c r="X26" i="3"/>
  <c r="AD26" i="3"/>
  <c r="AE26" i="3"/>
  <c r="AK26" i="3"/>
  <c r="AL26" i="3"/>
  <c r="AR26" i="3"/>
  <c r="AS26" i="3"/>
  <c r="AY26" i="3"/>
  <c r="AZ26" i="3"/>
  <c r="BF26" i="3"/>
  <c r="BG26" i="3"/>
  <c r="BM26" i="3"/>
  <c r="BN26" i="3"/>
  <c r="BT26" i="3"/>
  <c r="BU26" i="3"/>
  <c r="CA26" i="3"/>
  <c r="CB26" i="3"/>
  <c r="CH26" i="3"/>
  <c r="CI26" i="3"/>
  <c r="CO26" i="3"/>
  <c r="CP26" i="3"/>
  <c r="Q4" i="23"/>
  <c r="XH35" i="6"/>
  <c r="XI35" i="6"/>
  <c r="XJ35" i="6"/>
  <c r="XK35" i="6"/>
  <c r="XL35" i="6"/>
  <c r="XM35" i="6"/>
  <c r="XN35" i="6"/>
  <c r="XO35" i="6"/>
  <c r="XP35" i="6"/>
  <c r="XQ35" i="6"/>
  <c r="XR35" i="6"/>
  <c r="XS35" i="6"/>
  <c r="XT35" i="6"/>
  <c r="XU35" i="6"/>
  <c r="XV35" i="6"/>
  <c r="XW35" i="6"/>
  <c r="XX35" i="6"/>
  <c r="XY35" i="6"/>
  <c r="XZ35" i="6"/>
  <c r="YA35" i="6"/>
  <c r="YB35" i="6"/>
  <c r="YC35" i="6"/>
  <c r="YD35" i="6"/>
  <c r="YE35" i="6"/>
  <c r="YF35" i="6"/>
  <c r="YG35" i="6"/>
  <c r="YH35" i="6"/>
  <c r="YI35" i="6"/>
  <c r="YJ35" i="6"/>
  <c r="YK35" i="6"/>
  <c r="YL35" i="6"/>
  <c r="YM35" i="6"/>
  <c r="YN35" i="6"/>
  <c r="YO35" i="6"/>
  <c r="YP35" i="6"/>
  <c r="YQ35" i="6"/>
  <c r="YR35" i="6"/>
  <c r="YS35" i="6"/>
  <c r="YT35" i="6"/>
  <c r="YU35" i="6"/>
  <c r="YV35" i="6"/>
  <c r="YW35" i="6"/>
  <c r="YX35" i="6"/>
  <c r="YY35" i="6"/>
  <c r="YZ35" i="6"/>
  <c r="ZA35" i="6"/>
  <c r="ZB35" i="6"/>
  <c r="ZC35" i="6"/>
  <c r="ZD35" i="6"/>
  <c r="ZE35" i="6"/>
  <c r="ZF35" i="6"/>
  <c r="ZG35" i="6"/>
  <c r="ZH35" i="6"/>
  <c r="ZI35" i="6"/>
  <c r="ZJ35" i="6"/>
  <c r="ZK35" i="6"/>
  <c r="ZL35" i="6"/>
  <c r="ZM35" i="6"/>
  <c r="ZN35" i="6"/>
  <c r="ZO35" i="6"/>
  <c r="ZP35" i="6"/>
  <c r="ZQ35" i="6"/>
  <c r="ZR35" i="6"/>
  <c r="ZS35" i="6"/>
  <c r="ZT35" i="6"/>
  <c r="ZU35" i="6"/>
  <c r="ZV35" i="6"/>
  <c r="ZW35" i="6"/>
  <c r="ZX35" i="6"/>
  <c r="ZY35" i="6"/>
  <c r="ZZ35" i="6"/>
  <c r="AAA35" i="6"/>
  <c r="AAB35" i="6"/>
  <c r="AAC35" i="6"/>
  <c r="AAD35" i="6"/>
  <c r="AAE35" i="6"/>
  <c r="AAF35" i="6"/>
  <c r="AAG35" i="6"/>
  <c r="AAH35" i="6"/>
  <c r="AAI35" i="6"/>
  <c r="AAJ35" i="6"/>
  <c r="AAK35" i="6"/>
  <c r="AAL35" i="6"/>
  <c r="AAM35" i="6"/>
  <c r="AAN35" i="6"/>
  <c r="AAO35" i="6"/>
  <c r="AAP35" i="6"/>
  <c r="AAQ35" i="6"/>
  <c r="AAR35" i="6"/>
  <c r="AAS35" i="6"/>
  <c r="AAT35" i="6"/>
  <c r="XH37" i="6"/>
  <c r="XI37" i="6"/>
  <c r="XJ37" i="6"/>
  <c r="XK37" i="6"/>
  <c r="XL37" i="6"/>
  <c r="XM37" i="6"/>
  <c r="XN37" i="6"/>
  <c r="XO37" i="6"/>
  <c r="XP37" i="6"/>
  <c r="XQ37" i="6"/>
  <c r="XR37" i="6"/>
  <c r="XS37" i="6"/>
  <c r="XT37" i="6"/>
  <c r="XU37" i="6"/>
  <c r="XV37" i="6"/>
  <c r="XW37" i="6"/>
  <c r="XX37" i="6"/>
  <c r="XY37" i="6"/>
  <c r="XZ37" i="6"/>
  <c r="YA37" i="6"/>
  <c r="YB37" i="6"/>
  <c r="YC37" i="6"/>
  <c r="YD37" i="6"/>
  <c r="YE37" i="6"/>
  <c r="YF37" i="6"/>
  <c r="YG37" i="6"/>
  <c r="YH37" i="6"/>
  <c r="YI37" i="6"/>
  <c r="YJ37" i="6"/>
  <c r="YK37" i="6"/>
  <c r="YL37" i="6"/>
  <c r="YM37" i="6"/>
  <c r="YN37" i="6"/>
  <c r="YO37" i="6"/>
  <c r="YP37" i="6"/>
  <c r="YQ37" i="6"/>
  <c r="YR37" i="6"/>
  <c r="YS37" i="6"/>
  <c r="YT37" i="6"/>
  <c r="YU37" i="6"/>
  <c r="YV37" i="6"/>
  <c r="YW37" i="6"/>
  <c r="YX37" i="6"/>
  <c r="YY37" i="6"/>
  <c r="YZ37" i="6"/>
  <c r="ZA37" i="6"/>
  <c r="ZB37" i="6"/>
  <c r="ZC37" i="6"/>
  <c r="ZD37" i="6"/>
  <c r="ZE37" i="6"/>
  <c r="ZF37" i="6"/>
  <c r="ZG37" i="6"/>
  <c r="ZH37" i="6"/>
  <c r="ZI37" i="6"/>
  <c r="ZJ37" i="6"/>
  <c r="ZK37" i="6"/>
  <c r="ZL37" i="6"/>
  <c r="ZM37" i="6"/>
  <c r="ZN37" i="6"/>
  <c r="ZO37" i="6"/>
  <c r="ZP37" i="6"/>
  <c r="ZQ37" i="6"/>
  <c r="ZR37" i="6"/>
  <c r="ZS37" i="6"/>
  <c r="ZT37" i="6"/>
  <c r="ZU37" i="6"/>
  <c r="ZV37" i="6"/>
  <c r="ZW37" i="6"/>
  <c r="ZX37" i="6"/>
  <c r="ZY37" i="6"/>
  <c r="ZZ37" i="6"/>
  <c r="AAA37" i="6"/>
  <c r="AAB37" i="6"/>
  <c r="AAC37" i="6"/>
  <c r="AAD37" i="6"/>
  <c r="AAE37" i="6"/>
  <c r="AAF37" i="6"/>
  <c r="AAG37" i="6"/>
  <c r="AAH37" i="6"/>
  <c r="AAI37" i="6"/>
  <c r="AAJ37" i="6"/>
  <c r="AAK37" i="6"/>
  <c r="AAL37" i="6"/>
  <c r="AAM37" i="6"/>
  <c r="AAN37" i="6"/>
  <c r="AAO37" i="6"/>
  <c r="AAP37" i="6"/>
  <c r="AAQ37" i="6"/>
  <c r="AAR37" i="6"/>
  <c r="AAS37" i="6"/>
  <c r="AAT37" i="6"/>
  <c r="XH41" i="6"/>
  <c r="XI41" i="6"/>
  <c r="XJ41" i="6"/>
  <c r="XK41" i="6"/>
  <c r="XL41" i="6"/>
  <c r="XM41" i="6"/>
  <c r="XN41" i="6"/>
  <c r="XO41" i="6"/>
  <c r="XP41" i="6"/>
  <c r="XQ41" i="6"/>
  <c r="XR41" i="6"/>
  <c r="XS41" i="6"/>
  <c r="XT41" i="6"/>
  <c r="XU41" i="6"/>
  <c r="XV41" i="6"/>
  <c r="XW41" i="6"/>
  <c r="XX41" i="6"/>
  <c r="XY41" i="6"/>
  <c r="XZ41" i="6"/>
  <c r="YA41" i="6"/>
  <c r="YB41" i="6"/>
  <c r="YC41" i="6"/>
  <c r="YD41" i="6"/>
  <c r="YE41" i="6"/>
  <c r="YF41" i="6"/>
  <c r="YG41" i="6"/>
  <c r="YH41" i="6"/>
  <c r="YI41" i="6"/>
  <c r="YJ41" i="6"/>
  <c r="YK41" i="6"/>
  <c r="YL41" i="6"/>
  <c r="YM41" i="6"/>
  <c r="YN41" i="6"/>
  <c r="YO41" i="6"/>
  <c r="YP41" i="6"/>
  <c r="YQ41" i="6"/>
  <c r="YR41" i="6"/>
  <c r="YS41" i="6"/>
  <c r="YT41" i="6"/>
  <c r="YU41" i="6"/>
  <c r="YV41" i="6"/>
  <c r="YW41" i="6"/>
  <c r="YX41" i="6"/>
  <c r="YY41" i="6"/>
  <c r="YZ41" i="6"/>
  <c r="ZA41" i="6"/>
  <c r="ZB41" i="6"/>
  <c r="ZC41" i="6"/>
  <c r="ZD41" i="6"/>
  <c r="ZE41" i="6"/>
  <c r="ZF41" i="6"/>
  <c r="ZG41" i="6"/>
  <c r="ZH41" i="6"/>
  <c r="ZI41" i="6"/>
  <c r="ZJ41" i="6"/>
  <c r="ZK41" i="6"/>
  <c r="ZL41" i="6"/>
  <c r="ZM41" i="6"/>
  <c r="ZN41" i="6"/>
  <c r="ZO41" i="6"/>
  <c r="ZP41" i="6"/>
  <c r="ZQ41" i="6"/>
  <c r="ZR41" i="6"/>
  <c r="ZS41" i="6"/>
  <c r="ZT41" i="6"/>
  <c r="ZU41" i="6"/>
  <c r="ZV41" i="6"/>
  <c r="ZW41" i="6"/>
  <c r="ZX41" i="6"/>
  <c r="ZY41" i="6"/>
  <c r="ZZ41" i="6"/>
  <c r="AAA41" i="6"/>
  <c r="AAB41" i="6"/>
  <c r="AAC41" i="6"/>
  <c r="AAD41" i="6"/>
  <c r="AAE41" i="6"/>
  <c r="AAF41" i="6"/>
  <c r="AAG41" i="6"/>
  <c r="AAH41" i="6"/>
  <c r="AAI41" i="6"/>
  <c r="AAJ41" i="6"/>
  <c r="AAK41" i="6"/>
  <c r="AAL41" i="6"/>
  <c r="AAM41" i="6"/>
  <c r="AAN41" i="6"/>
  <c r="AAO41" i="6"/>
  <c r="AAP41" i="6"/>
  <c r="AAQ41" i="6"/>
  <c r="AAR41" i="6"/>
  <c r="AAS41" i="6"/>
  <c r="AAT41" i="6"/>
  <c r="XH43" i="6"/>
  <c r="XI43" i="6"/>
  <c r="XJ43" i="6"/>
  <c r="XK43" i="6"/>
  <c r="XL43" i="6"/>
  <c r="XM43" i="6"/>
  <c r="XN43" i="6"/>
  <c r="XO43" i="6"/>
  <c r="XP43" i="6"/>
  <c r="XQ43" i="6"/>
  <c r="XR43" i="6"/>
  <c r="XS43" i="6"/>
  <c r="XT43" i="6"/>
  <c r="XU43" i="6"/>
  <c r="XV43" i="6"/>
  <c r="XW43" i="6"/>
  <c r="XX43" i="6"/>
  <c r="XY43" i="6"/>
  <c r="XZ43" i="6"/>
  <c r="YA43" i="6"/>
  <c r="YB43" i="6"/>
  <c r="YC43" i="6"/>
  <c r="YD43" i="6"/>
  <c r="YE43" i="6"/>
  <c r="YF43" i="6"/>
  <c r="YG43" i="6"/>
  <c r="YH43" i="6"/>
  <c r="YI43" i="6"/>
  <c r="YJ43" i="6"/>
  <c r="YK43" i="6"/>
  <c r="YL43" i="6"/>
  <c r="YM43" i="6"/>
  <c r="YN43" i="6"/>
  <c r="YO43" i="6"/>
  <c r="YP43" i="6"/>
  <c r="YQ43" i="6"/>
  <c r="YR43" i="6"/>
  <c r="YS43" i="6"/>
  <c r="YT43" i="6"/>
  <c r="YU43" i="6"/>
  <c r="YV43" i="6"/>
  <c r="YW43" i="6"/>
  <c r="YX43" i="6"/>
  <c r="YY43" i="6"/>
  <c r="YZ43" i="6"/>
  <c r="ZA43" i="6"/>
  <c r="ZB43" i="6"/>
  <c r="ZC43" i="6"/>
  <c r="ZD43" i="6"/>
  <c r="ZE43" i="6"/>
  <c r="ZF43" i="6"/>
  <c r="ZG43" i="6"/>
  <c r="ZH43" i="6"/>
  <c r="ZI43" i="6"/>
  <c r="ZJ43" i="6"/>
  <c r="ZK43" i="6"/>
  <c r="ZL43" i="6"/>
  <c r="ZM43" i="6"/>
  <c r="ZN43" i="6"/>
  <c r="ZO43" i="6"/>
  <c r="ZP43" i="6"/>
  <c r="ZQ43" i="6"/>
  <c r="ZR43" i="6"/>
  <c r="ZS43" i="6"/>
  <c r="ZT43" i="6"/>
  <c r="ZU43" i="6"/>
  <c r="ZV43" i="6"/>
  <c r="ZW43" i="6"/>
  <c r="ZX43" i="6"/>
  <c r="ZY43" i="6"/>
  <c r="ZZ43" i="6"/>
  <c r="AAA43" i="6"/>
  <c r="AAB43" i="6"/>
  <c r="AAC43" i="6"/>
  <c r="AAD43" i="6"/>
  <c r="AAE43" i="6"/>
  <c r="AAF43" i="6"/>
  <c r="AAG43" i="6"/>
  <c r="AAH43" i="6"/>
  <c r="AAI43" i="6"/>
  <c r="AAJ43" i="6"/>
  <c r="AAK43" i="6"/>
  <c r="AAL43" i="6"/>
  <c r="AAM43" i="6"/>
  <c r="AAN43" i="6"/>
  <c r="AAO43" i="6"/>
  <c r="AAP43" i="6"/>
  <c r="AAQ43" i="6"/>
  <c r="AAR43" i="6"/>
  <c r="AAS43" i="6"/>
  <c r="AAT43" i="6"/>
  <c r="XH47" i="6"/>
  <c r="XI47" i="6"/>
  <c r="XJ47" i="6"/>
  <c r="XK47" i="6"/>
  <c r="XL47" i="6"/>
  <c r="XM47" i="6"/>
  <c r="XN47" i="6"/>
  <c r="XO47" i="6"/>
  <c r="XP47" i="6"/>
  <c r="XQ47" i="6"/>
  <c r="XR47" i="6"/>
  <c r="XS47" i="6"/>
  <c r="XT47" i="6"/>
  <c r="XU47" i="6"/>
  <c r="XV47" i="6"/>
  <c r="XW47" i="6"/>
  <c r="XX47" i="6"/>
  <c r="XY47" i="6"/>
  <c r="XZ47" i="6"/>
  <c r="YA47" i="6"/>
  <c r="YB47" i="6"/>
  <c r="YC47" i="6"/>
  <c r="YD47" i="6"/>
  <c r="YE47" i="6"/>
  <c r="YF47" i="6"/>
  <c r="YG47" i="6"/>
  <c r="YH47" i="6"/>
  <c r="YI47" i="6"/>
  <c r="YJ47" i="6"/>
  <c r="YK47" i="6"/>
  <c r="YL47" i="6"/>
  <c r="YM47" i="6"/>
  <c r="YN47" i="6"/>
  <c r="YO47" i="6"/>
  <c r="YP47" i="6"/>
  <c r="YQ47" i="6"/>
  <c r="YR47" i="6"/>
  <c r="YS47" i="6"/>
  <c r="YT47" i="6"/>
  <c r="YU47" i="6"/>
  <c r="YV47" i="6"/>
  <c r="YW47" i="6"/>
  <c r="YX47" i="6"/>
  <c r="YY47" i="6"/>
  <c r="YZ47" i="6"/>
  <c r="ZA47" i="6"/>
  <c r="ZB47" i="6"/>
  <c r="ZC47" i="6"/>
  <c r="ZD47" i="6"/>
  <c r="ZE47" i="6"/>
  <c r="ZF47" i="6"/>
  <c r="ZG47" i="6"/>
  <c r="ZH47" i="6"/>
  <c r="ZI47" i="6"/>
  <c r="ZJ47" i="6"/>
  <c r="ZK47" i="6"/>
  <c r="ZL47" i="6"/>
  <c r="ZM47" i="6"/>
  <c r="ZN47" i="6"/>
  <c r="ZO47" i="6"/>
  <c r="ZP47" i="6"/>
  <c r="ZQ47" i="6"/>
  <c r="ZR47" i="6"/>
  <c r="ZS47" i="6"/>
  <c r="ZT47" i="6"/>
  <c r="ZU47" i="6"/>
  <c r="ZV47" i="6"/>
  <c r="ZW47" i="6"/>
  <c r="ZX47" i="6"/>
  <c r="ZY47" i="6"/>
  <c r="ZZ47" i="6"/>
  <c r="AAA47" i="6"/>
  <c r="AAB47" i="6"/>
  <c r="AAC47" i="6"/>
  <c r="AAD47" i="6"/>
  <c r="AAE47" i="6"/>
  <c r="AAF47" i="6"/>
  <c r="AAG47" i="6"/>
  <c r="AAH47" i="6"/>
  <c r="AAI47" i="6"/>
  <c r="AAJ47" i="6"/>
  <c r="AAK47" i="6"/>
  <c r="AAL47" i="6"/>
  <c r="AAM47" i="6"/>
  <c r="AAN47" i="6"/>
  <c r="AAO47" i="6"/>
  <c r="AAP47" i="6"/>
  <c r="AAQ47" i="6"/>
  <c r="AAR47" i="6"/>
  <c r="AAS47" i="6"/>
  <c r="AAT47" i="6"/>
  <c r="XH49" i="6"/>
  <c r="XI49" i="6"/>
  <c r="XJ49" i="6"/>
  <c r="XK49" i="6"/>
  <c r="XL49" i="6"/>
  <c r="XM49" i="6"/>
  <c r="XN49" i="6"/>
  <c r="XO49" i="6"/>
  <c r="XP49" i="6"/>
  <c r="XQ49" i="6"/>
  <c r="XR49" i="6"/>
  <c r="XS49" i="6"/>
  <c r="XT49" i="6"/>
  <c r="XU49" i="6"/>
  <c r="XV49" i="6"/>
  <c r="XW49" i="6"/>
  <c r="XX49" i="6"/>
  <c r="XY49" i="6"/>
  <c r="XZ49" i="6"/>
  <c r="YA49" i="6"/>
  <c r="YB49" i="6"/>
  <c r="YC49" i="6"/>
  <c r="YD49" i="6"/>
  <c r="YE49" i="6"/>
  <c r="YF49" i="6"/>
  <c r="YG49" i="6"/>
  <c r="YH49" i="6"/>
  <c r="YI49" i="6"/>
  <c r="YJ49" i="6"/>
  <c r="YK49" i="6"/>
  <c r="YL49" i="6"/>
  <c r="YM49" i="6"/>
  <c r="YN49" i="6"/>
  <c r="YO49" i="6"/>
  <c r="YP49" i="6"/>
  <c r="YQ49" i="6"/>
  <c r="YR49" i="6"/>
  <c r="YS49" i="6"/>
  <c r="YT49" i="6"/>
  <c r="YU49" i="6"/>
  <c r="YV49" i="6"/>
  <c r="YW49" i="6"/>
  <c r="YX49" i="6"/>
  <c r="YY49" i="6"/>
  <c r="YZ49" i="6"/>
  <c r="ZA49" i="6"/>
  <c r="ZB49" i="6"/>
  <c r="ZC49" i="6"/>
  <c r="ZD49" i="6"/>
  <c r="ZE49" i="6"/>
  <c r="ZF49" i="6"/>
  <c r="ZG49" i="6"/>
  <c r="ZH49" i="6"/>
  <c r="ZI49" i="6"/>
  <c r="ZJ49" i="6"/>
  <c r="ZK49" i="6"/>
  <c r="ZL49" i="6"/>
  <c r="ZM49" i="6"/>
  <c r="ZN49" i="6"/>
  <c r="ZO49" i="6"/>
  <c r="ZP49" i="6"/>
  <c r="ZQ49" i="6"/>
  <c r="ZR49" i="6"/>
  <c r="ZS49" i="6"/>
  <c r="ZT49" i="6"/>
  <c r="ZU49" i="6"/>
  <c r="ZV49" i="6"/>
  <c r="ZW49" i="6"/>
  <c r="ZX49" i="6"/>
  <c r="ZY49" i="6"/>
  <c r="ZZ49" i="6"/>
  <c r="AAA49" i="6"/>
  <c r="AAB49" i="6"/>
  <c r="AAC49" i="6"/>
  <c r="AAD49" i="6"/>
  <c r="AAE49" i="6"/>
  <c r="AAF49" i="6"/>
  <c r="AAG49" i="6"/>
  <c r="AAH49" i="6"/>
  <c r="AAI49" i="6"/>
  <c r="AAJ49" i="6"/>
  <c r="AAK49" i="6"/>
  <c r="AAL49" i="6"/>
  <c r="AAM49" i="6"/>
  <c r="AAN49" i="6"/>
  <c r="AAO49" i="6"/>
  <c r="AAP49" i="6"/>
  <c r="AAQ49" i="6"/>
  <c r="AAR49" i="6"/>
  <c r="AAS49" i="6"/>
  <c r="AAT49" i="6"/>
  <c r="XH53" i="6"/>
  <c r="XI53" i="6"/>
  <c r="XJ53" i="6"/>
  <c r="XK53" i="6"/>
  <c r="XL53" i="6"/>
  <c r="XM53" i="6"/>
  <c r="XN53" i="6"/>
  <c r="XO53" i="6"/>
  <c r="XP53" i="6"/>
  <c r="XQ53" i="6"/>
  <c r="XR53" i="6"/>
  <c r="XS53" i="6"/>
  <c r="XT53" i="6"/>
  <c r="XU53" i="6"/>
  <c r="XV53" i="6"/>
  <c r="XW53" i="6"/>
  <c r="XX53" i="6"/>
  <c r="XY53" i="6"/>
  <c r="XZ53" i="6"/>
  <c r="YA53" i="6"/>
  <c r="YB53" i="6"/>
  <c r="YC53" i="6"/>
  <c r="YD53" i="6"/>
  <c r="YE53" i="6"/>
  <c r="YF53" i="6"/>
  <c r="YG53" i="6"/>
  <c r="YH53" i="6"/>
  <c r="YI53" i="6"/>
  <c r="YJ53" i="6"/>
  <c r="YK53" i="6"/>
  <c r="YL53" i="6"/>
  <c r="YM53" i="6"/>
  <c r="YN53" i="6"/>
  <c r="YO53" i="6"/>
  <c r="YP53" i="6"/>
  <c r="YQ53" i="6"/>
  <c r="YR53" i="6"/>
  <c r="YS53" i="6"/>
  <c r="YT53" i="6"/>
  <c r="YU53" i="6"/>
  <c r="YV53" i="6"/>
  <c r="YW53" i="6"/>
  <c r="YX53" i="6"/>
  <c r="YY53" i="6"/>
  <c r="YZ53" i="6"/>
  <c r="ZA53" i="6"/>
  <c r="ZB53" i="6"/>
  <c r="ZC53" i="6"/>
  <c r="ZD53" i="6"/>
  <c r="ZE53" i="6"/>
  <c r="ZF53" i="6"/>
  <c r="ZG53" i="6"/>
  <c r="ZH53" i="6"/>
  <c r="ZI53" i="6"/>
  <c r="ZJ53" i="6"/>
  <c r="ZK53" i="6"/>
  <c r="ZL53" i="6"/>
  <c r="ZM53" i="6"/>
  <c r="ZN53" i="6"/>
  <c r="ZO53" i="6"/>
  <c r="ZP53" i="6"/>
  <c r="ZQ53" i="6"/>
  <c r="ZR53" i="6"/>
  <c r="ZS53" i="6"/>
  <c r="ZT53" i="6"/>
  <c r="ZU53" i="6"/>
  <c r="ZV53" i="6"/>
  <c r="ZW53" i="6"/>
  <c r="ZX53" i="6"/>
  <c r="ZY53" i="6"/>
  <c r="ZZ53" i="6"/>
  <c r="AAA53" i="6"/>
  <c r="AAB53" i="6"/>
  <c r="AAC53" i="6"/>
  <c r="AAD53" i="6"/>
  <c r="AAE53" i="6"/>
  <c r="AAF53" i="6"/>
  <c r="AAG53" i="6"/>
  <c r="AAH53" i="6"/>
  <c r="AAI53" i="6"/>
  <c r="AAJ53" i="6"/>
  <c r="AAK53" i="6"/>
  <c r="AAL53" i="6"/>
  <c r="AAM53" i="6"/>
  <c r="AAN53" i="6"/>
  <c r="AAO53" i="6"/>
  <c r="AAP53" i="6"/>
  <c r="AAQ53" i="6"/>
  <c r="AAR53" i="6"/>
  <c r="AAS53" i="6"/>
  <c r="AAT53" i="6"/>
  <c r="WT35" i="6"/>
  <c r="WU35" i="6"/>
  <c r="WV35" i="6"/>
  <c r="WW35" i="6"/>
  <c r="WX35" i="6"/>
  <c r="WY35" i="6"/>
  <c r="WZ35" i="6"/>
  <c r="XA35" i="6"/>
  <c r="XB35" i="6"/>
  <c r="XC35" i="6"/>
  <c r="XD35" i="6"/>
  <c r="XE35" i="6"/>
  <c r="XF35" i="6"/>
  <c r="XG35" i="6"/>
  <c r="WT37" i="6"/>
  <c r="WU37" i="6"/>
  <c r="WV37" i="6"/>
  <c r="WW37" i="6"/>
  <c r="WX37" i="6"/>
  <c r="WY37" i="6"/>
  <c r="WZ37" i="6"/>
  <c r="XA37" i="6"/>
  <c r="XB37" i="6"/>
  <c r="XC37" i="6"/>
  <c r="XD37" i="6"/>
  <c r="XE37" i="6"/>
  <c r="XF37" i="6"/>
  <c r="XG37" i="6"/>
  <c r="WT41" i="6"/>
  <c r="WU41" i="6"/>
  <c r="WV41" i="6"/>
  <c r="WW41" i="6"/>
  <c r="WX41" i="6"/>
  <c r="WY41" i="6"/>
  <c r="WZ41" i="6"/>
  <c r="XA41" i="6"/>
  <c r="XB41" i="6"/>
  <c r="XC41" i="6"/>
  <c r="XD41" i="6"/>
  <c r="XE41" i="6"/>
  <c r="XF41" i="6"/>
  <c r="XG41" i="6"/>
  <c r="WT43" i="6"/>
  <c r="WU43" i="6"/>
  <c r="WV43" i="6"/>
  <c r="WW43" i="6"/>
  <c r="WX43" i="6"/>
  <c r="WY43" i="6"/>
  <c r="WZ43" i="6"/>
  <c r="XA43" i="6"/>
  <c r="XB43" i="6"/>
  <c r="XC43" i="6"/>
  <c r="XD43" i="6"/>
  <c r="XE43" i="6"/>
  <c r="XF43" i="6"/>
  <c r="XG43" i="6"/>
  <c r="WT47" i="6"/>
  <c r="WU47" i="6"/>
  <c r="WV47" i="6"/>
  <c r="WW47" i="6"/>
  <c r="WX47" i="6"/>
  <c r="WY47" i="6"/>
  <c r="WZ47" i="6"/>
  <c r="XA47" i="6"/>
  <c r="XB47" i="6"/>
  <c r="XC47" i="6"/>
  <c r="XD47" i="6"/>
  <c r="XE47" i="6"/>
  <c r="XF47" i="6"/>
  <c r="XG47" i="6"/>
  <c r="WT49" i="6"/>
  <c r="WU49" i="6"/>
  <c r="WV49" i="6"/>
  <c r="WW49" i="6"/>
  <c r="WX49" i="6"/>
  <c r="WY49" i="6"/>
  <c r="WZ49" i="6"/>
  <c r="XA49" i="6"/>
  <c r="XB49" i="6"/>
  <c r="XC49" i="6"/>
  <c r="XD49" i="6"/>
  <c r="XE49" i="6"/>
  <c r="XF49" i="6"/>
  <c r="XG49" i="6"/>
  <c r="WT53" i="6"/>
  <c r="WU53" i="6"/>
  <c r="WV53" i="6"/>
  <c r="WW53" i="6"/>
  <c r="WX53" i="6"/>
  <c r="WY53" i="6"/>
  <c r="WZ53" i="6"/>
  <c r="XA53" i="6"/>
  <c r="XB53" i="6"/>
  <c r="XC53" i="6"/>
  <c r="XD53" i="6"/>
  <c r="XE53" i="6"/>
  <c r="XF53" i="6"/>
  <c r="XG53" i="6"/>
  <c r="WP35" i="6"/>
  <c r="WQ35" i="6"/>
  <c r="WR35" i="6"/>
  <c r="WS35" i="6"/>
  <c r="WP37" i="6"/>
  <c r="WQ37" i="6"/>
  <c r="WR37" i="6"/>
  <c r="WS37" i="6"/>
  <c r="WP41" i="6"/>
  <c r="WQ41" i="6"/>
  <c r="WR41" i="6"/>
  <c r="WS41" i="6"/>
  <c r="WP43" i="6"/>
  <c r="WQ43" i="6"/>
  <c r="WR43" i="6"/>
  <c r="WS43" i="6"/>
  <c r="WP47" i="6"/>
  <c r="WQ47" i="6"/>
  <c r="WR47" i="6"/>
  <c r="WS47" i="6"/>
  <c r="WP49" i="6"/>
  <c r="WQ49" i="6"/>
  <c r="WR49" i="6"/>
  <c r="WS49" i="6"/>
  <c r="WP53" i="6"/>
  <c r="WQ53" i="6"/>
  <c r="WR53" i="6"/>
  <c r="WS53" i="6"/>
  <c r="WF35" i="6"/>
  <c r="WG35" i="6"/>
  <c r="WH35" i="6"/>
  <c r="WI35" i="6"/>
  <c r="WJ35" i="6"/>
  <c r="WK35" i="6"/>
  <c r="WL35" i="6"/>
  <c r="WM35" i="6"/>
  <c r="WN35" i="6"/>
  <c r="WO35" i="6"/>
  <c r="WF37" i="6"/>
  <c r="WG37" i="6"/>
  <c r="WH37" i="6"/>
  <c r="WI37" i="6"/>
  <c r="WJ37" i="6"/>
  <c r="WK37" i="6"/>
  <c r="WL37" i="6"/>
  <c r="WM37" i="6"/>
  <c r="WN37" i="6"/>
  <c r="WO37" i="6"/>
  <c r="WF41" i="6"/>
  <c r="WG41" i="6"/>
  <c r="WH41" i="6"/>
  <c r="WI41" i="6"/>
  <c r="WJ41" i="6"/>
  <c r="WK41" i="6"/>
  <c r="WL41" i="6"/>
  <c r="WM41" i="6"/>
  <c r="WN41" i="6"/>
  <c r="WO41" i="6"/>
  <c r="WF43" i="6"/>
  <c r="WG43" i="6"/>
  <c r="WH43" i="6"/>
  <c r="WI43" i="6"/>
  <c r="WJ43" i="6"/>
  <c r="WK43" i="6"/>
  <c r="WL43" i="6"/>
  <c r="WM43" i="6"/>
  <c r="WN43" i="6"/>
  <c r="WO43" i="6"/>
  <c r="WF47" i="6"/>
  <c r="WG47" i="6"/>
  <c r="WH47" i="6"/>
  <c r="WI47" i="6"/>
  <c r="WJ47" i="6"/>
  <c r="WK47" i="6"/>
  <c r="WL47" i="6"/>
  <c r="WM47" i="6"/>
  <c r="WN47" i="6"/>
  <c r="WO47" i="6"/>
  <c r="WF49" i="6"/>
  <c r="WG49" i="6"/>
  <c r="WH49" i="6"/>
  <c r="WI49" i="6"/>
  <c r="WJ49" i="6"/>
  <c r="WK49" i="6"/>
  <c r="WL49" i="6"/>
  <c r="WM49" i="6"/>
  <c r="WN49" i="6"/>
  <c r="WO49" i="6"/>
  <c r="WF53" i="6"/>
  <c r="WG53" i="6"/>
  <c r="WH53" i="6"/>
  <c r="WI53" i="6"/>
  <c r="WJ53" i="6"/>
  <c r="WK53" i="6"/>
  <c r="WL53" i="6"/>
  <c r="WM53" i="6"/>
  <c r="WN53" i="6"/>
  <c r="WO53" i="6"/>
  <c r="VX35" i="6"/>
  <c r="VY35" i="6"/>
  <c r="VZ35" i="6"/>
  <c r="WA35" i="6"/>
  <c r="WB35" i="6"/>
  <c r="WC35" i="6"/>
  <c r="WD35" i="6"/>
  <c r="WE35" i="6"/>
  <c r="VX37" i="6"/>
  <c r="VY37" i="6"/>
  <c r="VZ37" i="6"/>
  <c r="WA37" i="6"/>
  <c r="WB37" i="6"/>
  <c r="WC37" i="6"/>
  <c r="WD37" i="6"/>
  <c r="WE37" i="6"/>
  <c r="VX41" i="6"/>
  <c r="VY41" i="6"/>
  <c r="VZ41" i="6"/>
  <c r="WA41" i="6"/>
  <c r="WB41" i="6"/>
  <c r="WC41" i="6"/>
  <c r="WD41" i="6"/>
  <c r="WE41" i="6"/>
  <c r="VX43" i="6"/>
  <c r="VY43" i="6"/>
  <c r="VZ43" i="6"/>
  <c r="WA43" i="6"/>
  <c r="WB43" i="6"/>
  <c r="WC43" i="6"/>
  <c r="WD43" i="6"/>
  <c r="WE43" i="6"/>
  <c r="VX47" i="6"/>
  <c r="VY47" i="6"/>
  <c r="VZ47" i="6"/>
  <c r="WA47" i="6"/>
  <c r="WB47" i="6"/>
  <c r="WC47" i="6"/>
  <c r="WD47" i="6"/>
  <c r="WE47" i="6"/>
  <c r="VX49" i="6"/>
  <c r="VY49" i="6"/>
  <c r="VZ49" i="6"/>
  <c r="WA49" i="6"/>
  <c r="WB49" i="6"/>
  <c r="WC49" i="6"/>
  <c r="WD49" i="6"/>
  <c r="WE49" i="6"/>
  <c r="VX53" i="6"/>
  <c r="VY53" i="6"/>
  <c r="VZ53" i="6"/>
  <c r="WA53" i="6"/>
  <c r="WB53" i="6"/>
  <c r="WC53" i="6"/>
  <c r="WD53" i="6"/>
  <c r="WE53" i="6"/>
  <c r="VN35" i="6"/>
  <c r="VO35" i="6"/>
  <c r="VP35" i="6"/>
  <c r="VQ35" i="6"/>
  <c r="VR35" i="6"/>
  <c r="VS35" i="6"/>
  <c r="VT35" i="6"/>
  <c r="VU35" i="6"/>
  <c r="VV35" i="6"/>
  <c r="VW35" i="6"/>
  <c r="VN37" i="6"/>
  <c r="VO37" i="6"/>
  <c r="VP37" i="6"/>
  <c r="VQ37" i="6"/>
  <c r="VR37" i="6"/>
  <c r="VS37" i="6"/>
  <c r="VT37" i="6"/>
  <c r="VU37" i="6"/>
  <c r="VV37" i="6"/>
  <c r="VW37" i="6"/>
  <c r="VN41" i="6"/>
  <c r="VO41" i="6"/>
  <c r="VP41" i="6"/>
  <c r="VQ41" i="6"/>
  <c r="VR41" i="6"/>
  <c r="VS41" i="6"/>
  <c r="VT41" i="6"/>
  <c r="VU41" i="6"/>
  <c r="VV41" i="6"/>
  <c r="VW41" i="6"/>
  <c r="VN43" i="6"/>
  <c r="VO43" i="6"/>
  <c r="VP43" i="6"/>
  <c r="VQ43" i="6"/>
  <c r="VR43" i="6"/>
  <c r="VS43" i="6"/>
  <c r="VT43" i="6"/>
  <c r="VU43" i="6"/>
  <c r="VV43" i="6"/>
  <c r="VW43" i="6"/>
  <c r="VN47" i="6"/>
  <c r="VO47" i="6"/>
  <c r="VP47" i="6"/>
  <c r="VQ47" i="6"/>
  <c r="VR47" i="6"/>
  <c r="VS47" i="6"/>
  <c r="VT47" i="6"/>
  <c r="VU47" i="6"/>
  <c r="VV47" i="6"/>
  <c r="VW47" i="6"/>
  <c r="VN49" i="6"/>
  <c r="VO49" i="6"/>
  <c r="VP49" i="6"/>
  <c r="VQ49" i="6"/>
  <c r="VR49" i="6"/>
  <c r="VS49" i="6"/>
  <c r="VT49" i="6"/>
  <c r="VU49" i="6"/>
  <c r="VV49" i="6"/>
  <c r="VW49" i="6"/>
  <c r="VN53" i="6"/>
  <c r="VO53" i="6"/>
  <c r="VP53" i="6"/>
  <c r="VQ53" i="6"/>
  <c r="VR53" i="6"/>
  <c r="VS53" i="6"/>
  <c r="VT53" i="6"/>
  <c r="VU53" i="6"/>
  <c r="VV53" i="6"/>
  <c r="VW53" i="6"/>
  <c r="UO35" i="6"/>
  <c r="UP35" i="6"/>
  <c r="UQ35" i="6"/>
  <c r="UR35" i="6"/>
  <c r="US35" i="6"/>
  <c r="UT35" i="6"/>
  <c r="UU35" i="6"/>
  <c r="UV35" i="6"/>
  <c r="UW35" i="6"/>
  <c r="UX35" i="6"/>
  <c r="UY35" i="6"/>
  <c r="UZ35" i="6"/>
  <c r="VA35" i="6"/>
  <c r="VB35" i="6"/>
  <c r="VC35" i="6"/>
  <c r="VD35" i="6"/>
  <c r="VE35" i="6"/>
  <c r="VF35" i="6"/>
  <c r="VG35" i="6"/>
  <c r="VH35" i="6"/>
  <c r="VI35" i="6"/>
  <c r="VJ35" i="6"/>
  <c r="VK35" i="6"/>
  <c r="VL35" i="6"/>
  <c r="VM35" i="6"/>
  <c r="VD37" i="6"/>
  <c r="VE37" i="6"/>
  <c r="VF37" i="6"/>
  <c r="VG37" i="6"/>
  <c r="VH37" i="6"/>
  <c r="VI37" i="6"/>
  <c r="VJ37" i="6"/>
  <c r="VK37" i="6"/>
  <c r="VL37" i="6"/>
  <c r="VM37" i="6"/>
  <c r="VD41" i="6"/>
  <c r="VE41" i="6"/>
  <c r="VF41" i="6"/>
  <c r="VG41" i="6"/>
  <c r="VH41" i="6"/>
  <c r="VI41" i="6"/>
  <c r="VJ41" i="6"/>
  <c r="VK41" i="6"/>
  <c r="VL41" i="6"/>
  <c r="VM41" i="6"/>
  <c r="VD43" i="6"/>
  <c r="VE43" i="6"/>
  <c r="VF43" i="6"/>
  <c r="VG43" i="6"/>
  <c r="VH43" i="6"/>
  <c r="VI43" i="6"/>
  <c r="VJ43" i="6"/>
  <c r="VK43" i="6"/>
  <c r="VL43" i="6"/>
  <c r="VM43" i="6"/>
  <c r="VD47" i="6"/>
  <c r="VE47" i="6"/>
  <c r="VF47" i="6"/>
  <c r="VG47" i="6"/>
  <c r="VH47" i="6"/>
  <c r="VI47" i="6"/>
  <c r="VJ47" i="6"/>
  <c r="VK47" i="6"/>
  <c r="VL47" i="6"/>
  <c r="VM47" i="6"/>
  <c r="VD49" i="6"/>
  <c r="VE49" i="6"/>
  <c r="VF49" i="6"/>
  <c r="VG49" i="6"/>
  <c r="VH49" i="6"/>
  <c r="VI49" i="6"/>
  <c r="VJ49" i="6"/>
  <c r="VK49" i="6"/>
  <c r="VL49" i="6"/>
  <c r="VM49" i="6"/>
  <c r="VD53" i="6"/>
  <c r="VE53" i="6"/>
  <c r="VF53" i="6"/>
  <c r="VG53" i="6"/>
  <c r="VH53" i="6"/>
  <c r="VI53" i="6"/>
  <c r="VJ53" i="6"/>
  <c r="VK53" i="6"/>
  <c r="VL53" i="6"/>
  <c r="VM53" i="6"/>
  <c r="UN35" i="6"/>
  <c r="TV35" i="6"/>
  <c r="TW35" i="6"/>
  <c r="TX35" i="6"/>
  <c r="TY35" i="6"/>
  <c r="TZ35" i="6"/>
  <c r="UB35" i="6"/>
  <c r="UD35" i="6"/>
  <c r="UE35" i="6"/>
  <c r="UF35" i="6"/>
  <c r="UG35" i="6"/>
  <c r="UI35" i="6"/>
  <c r="UJ35" i="6"/>
  <c r="UK35" i="6"/>
  <c r="UL35" i="6"/>
  <c r="TV37" i="6"/>
  <c r="TW37" i="6"/>
  <c r="TX37" i="6"/>
  <c r="TY37" i="6"/>
  <c r="TZ37" i="6"/>
  <c r="UA37" i="6"/>
  <c r="UB37" i="6"/>
  <c r="UC37" i="6"/>
  <c r="UD37" i="6"/>
  <c r="UE37" i="6"/>
  <c r="UF37" i="6"/>
  <c r="UG37" i="6"/>
  <c r="UH37" i="6"/>
  <c r="UI37" i="6"/>
  <c r="UJ37" i="6"/>
  <c r="UK37" i="6"/>
  <c r="UL37" i="6"/>
  <c r="UM37" i="6"/>
  <c r="UN37" i="6"/>
  <c r="UO37" i="6"/>
  <c r="UP37" i="6"/>
  <c r="UQ37" i="6"/>
  <c r="UR37" i="6"/>
  <c r="US37" i="6"/>
  <c r="UT37" i="6"/>
  <c r="UU37" i="6"/>
  <c r="UV37" i="6"/>
  <c r="UW37" i="6"/>
  <c r="UX37" i="6"/>
  <c r="UY37" i="6"/>
  <c r="UZ37" i="6"/>
  <c r="VA37" i="6"/>
  <c r="VB37" i="6"/>
  <c r="VC37" i="6"/>
  <c r="TV41" i="6"/>
  <c r="TW41" i="6"/>
  <c r="TX41" i="6"/>
  <c r="TY41" i="6"/>
  <c r="TZ41" i="6"/>
  <c r="UA41" i="6"/>
  <c r="UB41" i="6"/>
  <c r="UC41" i="6"/>
  <c r="UD41" i="6"/>
  <c r="UE41" i="6"/>
  <c r="UF41" i="6"/>
  <c r="UG41" i="6"/>
  <c r="UH41" i="6"/>
  <c r="UI41" i="6"/>
  <c r="UJ41" i="6"/>
  <c r="UK41" i="6"/>
  <c r="UL41" i="6"/>
  <c r="UM41" i="6"/>
  <c r="UN41" i="6"/>
  <c r="UO41" i="6"/>
  <c r="UP41" i="6"/>
  <c r="UQ41" i="6"/>
  <c r="UR41" i="6"/>
  <c r="US41" i="6"/>
  <c r="UT41" i="6"/>
  <c r="UU41" i="6"/>
  <c r="UV41" i="6"/>
  <c r="UW41" i="6"/>
  <c r="UX41" i="6"/>
  <c r="UY41" i="6"/>
  <c r="UZ41" i="6"/>
  <c r="VA41" i="6"/>
  <c r="VB41" i="6"/>
  <c r="VC41" i="6"/>
  <c r="TV43" i="6"/>
  <c r="TW43" i="6"/>
  <c r="TX43" i="6"/>
  <c r="TY43" i="6"/>
  <c r="TZ43" i="6"/>
  <c r="UA43" i="6"/>
  <c r="UB43" i="6"/>
  <c r="UC43" i="6"/>
  <c r="UD43" i="6"/>
  <c r="UE43" i="6"/>
  <c r="UF43" i="6"/>
  <c r="UG43" i="6"/>
  <c r="UH43" i="6"/>
  <c r="UI43" i="6"/>
  <c r="UJ43" i="6"/>
  <c r="UK43" i="6"/>
  <c r="UL43" i="6"/>
  <c r="UM43" i="6"/>
  <c r="UN43" i="6"/>
  <c r="UO43" i="6"/>
  <c r="UP43" i="6"/>
  <c r="UQ43" i="6"/>
  <c r="UR43" i="6"/>
  <c r="US43" i="6"/>
  <c r="UT43" i="6"/>
  <c r="UU43" i="6"/>
  <c r="UV43" i="6"/>
  <c r="UW43" i="6"/>
  <c r="UX43" i="6"/>
  <c r="UY43" i="6"/>
  <c r="UZ43" i="6"/>
  <c r="VA43" i="6"/>
  <c r="VB43" i="6"/>
  <c r="VC43" i="6"/>
  <c r="TV47" i="6"/>
  <c r="TW47" i="6"/>
  <c r="TX47" i="6"/>
  <c r="TY47" i="6"/>
  <c r="TZ47" i="6"/>
  <c r="UA47" i="6"/>
  <c r="UB47" i="6"/>
  <c r="UC47" i="6"/>
  <c r="UD47" i="6"/>
  <c r="UE47" i="6"/>
  <c r="UF47" i="6"/>
  <c r="UG47" i="6"/>
  <c r="UH47" i="6"/>
  <c r="UI47" i="6"/>
  <c r="UJ47" i="6"/>
  <c r="UK47" i="6"/>
  <c r="UL47" i="6"/>
  <c r="UM47" i="6"/>
  <c r="UN47" i="6"/>
  <c r="UO47" i="6"/>
  <c r="UP47" i="6"/>
  <c r="UQ47" i="6"/>
  <c r="UR47" i="6"/>
  <c r="US47" i="6"/>
  <c r="UT47" i="6"/>
  <c r="UU47" i="6"/>
  <c r="UV47" i="6"/>
  <c r="UW47" i="6"/>
  <c r="UX47" i="6"/>
  <c r="UY47" i="6"/>
  <c r="UZ47" i="6"/>
  <c r="VA47" i="6"/>
  <c r="VB47" i="6"/>
  <c r="VC47" i="6"/>
  <c r="TV49" i="6"/>
  <c r="TW49" i="6"/>
  <c r="TX49" i="6"/>
  <c r="TY49" i="6"/>
  <c r="TZ49" i="6"/>
  <c r="UA49" i="6"/>
  <c r="UB49" i="6"/>
  <c r="UC49" i="6"/>
  <c r="UD49" i="6"/>
  <c r="UE49" i="6"/>
  <c r="UF49" i="6"/>
  <c r="UG49" i="6"/>
  <c r="UH49" i="6"/>
  <c r="UI49" i="6"/>
  <c r="UJ49" i="6"/>
  <c r="UK49" i="6"/>
  <c r="UL49" i="6"/>
  <c r="UM49" i="6"/>
  <c r="UN49" i="6"/>
  <c r="UO49" i="6"/>
  <c r="UP49" i="6"/>
  <c r="UQ49" i="6"/>
  <c r="UR49" i="6"/>
  <c r="US49" i="6"/>
  <c r="UT49" i="6"/>
  <c r="UU49" i="6"/>
  <c r="UV49" i="6"/>
  <c r="UW49" i="6"/>
  <c r="UX49" i="6"/>
  <c r="UY49" i="6"/>
  <c r="UZ49" i="6"/>
  <c r="VA49" i="6"/>
  <c r="VB49" i="6"/>
  <c r="VC49" i="6"/>
  <c r="TV53" i="6"/>
  <c r="TW53" i="6"/>
  <c r="TX53" i="6"/>
  <c r="TY53" i="6"/>
  <c r="TZ53" i="6"/>
  <c r="UA53" i="6"/>
  <c r="UB53" i="6"/>
  <c r="UC53" i="6"/>
  <c r="UD53" i="6"/>
  <c r="UE53" i="6"/>
  <c r="UF53" i="6"/>
  <c r="UG53" i="6"/>
  <c r="UH53" i="6"/>
  <c r="UI53" i="6"/>
  <c r="UJ53" i="6"/>
  <c r="UK53" i="6"/>
  <c r="UL53" i="6"/>
  <c r="UM53" i="6"/>
  <c r="UN53" i="6"/>
  <c r="UO53" i="6"/>
  <c r="UP53" i="6"/>
  <c r="UQ53" i="6"/>
  <c r="UR53" i="6"/>
  <c r="US53" i="6"/>
  <c r="UT53" i="6"/>
  <c r="UU53" i="6"/>
  <c r="UV53" i="6"/>
  <c r="UW53" i="6"/>
  <c r="UX53" i="6"/>
  <c r="UY53" i="6"/>
  <c r="UZ53" i="6"/>
  <c r="VA53" i="6"/>
  <c r="VB53" i="6"/>
  <c r="VC53" i="6"/>
  <c r="TJ35" i="6"/>
  <c r="TK35" i="6"/>
  <c r="TL35" i="6"/>
  <c r="TO35" i="6"/>
  <c r="TP35" i="6"/>
  <c r="TQ35" i="6"/>
  <c r="TR35" i="6"/>
  <c r="TS35" i="6"/>
  <c r="TJ37" i="6"/>
  <c r="TK37" i="6"/>
  <c r="TL37" i="6"/>
  <c r="TM37" i="6"/>
  <c r="TN37" i="6"/>
  <c r="TO37" i="6"/>
  <c r="TP37" i="6"/>
  <c r="TQ37" i="6"/>
  <c r="TR37" i="6"/>
  <c r="TS37" i="6"/>
  <c r="TT37" i="6"/>
  <c r="TU37" i="6"/>
  <c r="TJ41" i="6"/>
  <c r="TK41" i="6"/>
  <c r="TL41" i="6"/>
  <c r="TM41" i="6"/>
  <c r="TN41" i="6"/>
  <c r="TO41" i="6"/>
  <c r="TP41" i="6"/>
  <c r="TQ41" i="6"/>
  <c r="TR41" i="6"/>
  <c r="TS41" i="6"/>
  <c r="TT41" i="6"/>
  <c r="TU41" i="6"/>
  <c r="TJ43" i="6"/>
  <c r="TK43" i="6"/>
  <c r="TL43" i="6"/>
  <c r="TM43" i="6"/>
  <c r="TN43" i="6"/>
  <c r="TO43" i="6"/>
  <c r="TP43" i="6"/>
  <c r="TQ43" i="6"/>
  <c r="TR43" i="6"/>
  <c r="TS43" i="6"/>
  <c r="TT43" i="6"/>
  <c r="TU43" i="6"/>
  <c r="TJ47" i="6"/>
  <c r="TK47" i="6"/>
  <c r="TL47" i="6"/>
  <c r="TM47" i="6"/>
  <c r="TN47" i="6"/>
  <c r="TO47" i="6"/>
  <c r="TP47" i="6"/>
  <c r="TQ47" i="6"/>
  <c r="TR47" i="6"/>
  <c r="TS47" i="6"/>
  <c r="TT47" i="6"/>
  <c r="TU47" i="6"/>
  <c r="TJ49" i="6"/>
  <c r="TK49" i="6"/>
  <c r="TL49" i="6"/>
  <c r="TM49" i="6"/>
  <c r="TN49" i="6"/>
  <c r="TO49" i="6"/>
  <c r="TP49" i="6"/>
  <c r="TQ49" i="6"/>
  <c r="TR49" i="6"/>
  <c r="TS49" i="6"/>
  <c r="TT49" i="6"/>
  <c r="TU49" i="6"/>
  <c r="TJ53" i="6"/>
  <c r="TK53" i="6"/>
  <c r="TL53" i="6"/>
  <c r="TM53" i="6"/>
  <c r="TN53" i="6"/>
  <c r="TO53" i="6"/>
  <c r="TP53" i="6"/>
  <c r="TQ53" i="6"/>
  <c r="TR53" i="6"/>
  <c r="TS53" i="6"/>
  <c r="TT53" i="6"/>
  <c r="TU53" i="6"/>
  <c r="C9" i="4"/>
  <c r="D9" i="4"/>
  <c r="E9" i="4"/>
  <c r="B53" i="6"/>
  <c r="B49" i="6"/>
  <c r="B47" i="6"/>
  <c r="B43" i="6"/>
  <c r="B41" i="6"/>
  <c r="B37" i="6"/>
  <c r="B35" i="6"/>
  <c r="B4" i="6"/>
  <c r="C25" i="3"/>
  <c r="AD7" i="4"/>
  <c r="AD8" i="4" s="1"/>
  <c r="CA7" i="4"/>
  <c r="CA8" i="4" s="1"/>
  <c r="AR7" i="4"/>
  <c r="AR8" i="4" s="1"/>
  <c r="AK7" i="4"/>
  <c r="AK8" i="4" s="1"/>
  <c r="CH7" i="4"/>
  <c r="CH8" i="4" s="1"/>
  <c r="W7" i="4"/>
  <c r="W8" i="4" s="1"/>
  <c r="BF7" i="4"/>
  <c r="BF8" i="4" s="1"/>
  <c r="AY7" i="4"/>
  <c r="AY8" i="4" s="1"/>
  <c r="I7" i="4"/>
  <c r="I8" i="4" s="1"/>
  <c r="BM7" i="4"/>
  <c r="BM8" i="4" s="1"/>
  <c r="MZ26" i="3"/>
  <c r="MY26" i="3"/>
  <c r="MX26" i="3"/>
  <c r="MW26" i="3"/>
  <c r="MW25" i="3"/>
  <c r="MT26" i="3"/>
  <c r="MT25" i="3"/>
  <c r="MS26" i="3"/>
  <c r="MS24" i="3"/>
  <c r="MP26" i="3"/>
  <c r="MP24" i="3"/>
  <c r="MM26" i="3"/>
  <c r="MM25" i="3"/>
  <c r="ML26" i="3"/>
  <c r="MK26" i="3"/>
  <c r="MJ26" i="3"/>
  <c r="MF26" i="3"/>
  <c r="MF24" i="3"/>
  <c r="ME26" i="3"/>
  <c r="MD26" i="3"/>
  <c r="MD24" i="3"/>
  <c r="MC26" i="3"/>
  <c r="MB26" i="3"/>
  <c r="MB24" i="3"/>
  <c r="B7" i="4"/>
  <c r="B8" i="4" s="1"/>
  <c r="I25" i="3"/>
  <c r="J24" i="3"/>
  <c r="I24" i="3"/>
  <c r="P7" i="4"/>
  <c r="P8" i="4" s="1"/>
  <c r="CW25" i="3"/>
  <c r="DD25" i="3"/>
  <c r="DK25" i="3"/>
  <c r="DR25" i="3"/>
  <c r="DY25" i="3"/>
  <c r="EF25" i="3"/>
  <c r="EM25" i="3"/>
  <c r="FA25" i="3"/>
  <c r="FH25" i="3"/>
  <c r="FO25" i="3"/>
  <c r="FV25" i="3"/>
  <c r="GC25" i="3"/>
  <c r="GJ25" i="3"/>
  <c r="GQ25" i="3"/>
  <c r="GX25" i="3"/>
  <c r="HE25" i="3"/>
  <c r="HL25" i="3"/>
  <c r="HZ25" i="3"/>
  <c r="IG25" i="3"/>
  <c r="IN25" i="3"/>
  <c r="JB25" i="3"/>
  <c r="JI25" i="3"/>
  <c r="JP25" i="3"/>
  <c r="JW25" i="3"/>
  <c r="KK25" i="3"/>
  <c r="KR25" i="3"/>
  <c r="KY25" i="3"/>
  <c r="LM25" i="3"/>
  <c r="LT25" i="3"/>
  <c r="MA25" i="3"/>
  <c r="MH25" i="3"/>
  <c r="MO25" i="3"/>
  <c r="MV25" i="3"/>
  <c r="DR79" i="3"/>
  <c r="DR80" i="3" s="1"/>
  <c r="DR126" i="3"/>
  <c r="MZ25" i="3"/>
  <c r="MY25" i="3"/>
  <c r="MU25" i="3"/>
  <c r="MS25" i="3"/>
  <c r="MP25" i="3"/>
  <c r="MN25" i="3"/>
  <c r="ML25" i="3"/>
  <c r="MK25" i="3"/>
  <c r="MG25" i="3"/>
  <c r="MF25" i="3"/>
  <c r="ME25" i="3"/>
  <c r="MD25" i="3"/>
  <c r="MC25" i="3"/>
  <c r="MB25" i="3"/>
  <c r="LZ25" i="3"/>
  <c r="LS25" i="3"/>
  <c r="LL25" i="3"/>
  <c r="LF25" i="3"/>
  <c r="LE25" i="3"/>
  <c r="KX25" i="3"/>
  <c r="KQ25" i="3"/>
  <c r="KJ25" i="3"/>
  <c r="KD25" i="3"/>
  <c r="KC25" i="3"/>
  <c r="JV25" i="3"/>
  <c r="JO25" i="3"/>
  <c r="JH25" i="3"/>
  <c r="JA25" i="3"/>
  <c r="IU25" i="3"/>
  <c r="IT25" i="3"/>
  <c r="IM25" i="3"/>
  <c r="IF25" i="3"/>
  <c r="HY25" i="3"/>
  <c r="HR25" i="3"/>
  <c r="HK25" i="3"/>
  <c r="HD25" i="3"/>
  <c r="GW25" i="3"/>
  <c r="GP25" i="3"/>
  <c r="GI25" i="3"/>
  <c r="FU25" i="3"/>
  <c r="FN25" i="3"/>
  <c r="FG25" i="3"/>
  <c r="MW24" i="3"/>
  <c r="MV24" i="3"/>
  <c r="MU24" i="3"/>
  <c r="MO24" i="3"/>
  <c r="MN24" i="3"/>
  <c r="MM24" i="3"/>
  <c r="MH24" i="3"/>
  <c r="MG24" i="3"/>
  <c r="ME24" i="3"/>
  <c r="MC24" i="3"/>
  <c r="MA24" i="3"/>
  <c r="LZ24" i="3"/>
  <c r="LT24" i="3"/>
  <c r="LS24" i="3"/>
  <c r="LM24" i="3"/>
  <c r="LL24" i="3"/>
  <c r="LF24" i="3"/>
  <c r="LE24" i="3"/>
  <c r="KX24" i="3"/>
  <c r="KR24" i="3"/>
  <c r="KQ24" i="3"/>
  <c r="KK24" i="3"/>
  <c r="KJ24" i="3"/>
  <c r="KD24" i="3"/>
  <c r="KC24" i="3"/>
  <c r="JW24" i="3"/>
  <c r="JV24" i="3"/>
  <c r="JP24" i="3"/>
  <c r="JO24" i="3"/>
  <c r="JI24" i="3"/>
  <c r="JH24" i="3"/>
  <c r="JB24" i="3"/>
  <c r="JA24" i="3"/>
  <c r="IU24" i="3"/>
  <c r="IT24" i="3"/>
  <c r="IN24" i="3"/>
  <c r="IM24" i="3"/>
  <c r="IG24" i="3"/>
  <c r="IF24" i="3"/>
  <c r="HZ24" i="3"/>
  <c r="HY24" i="3"/>
  <c r="HR24" i="3"/>
  <c r="HL24" i="3"/>
  <c r="HK24" i="3"/>
  <c r="HE24" i="3"/>
  <c r="HD24" i="3"/>
  <c r="GX24" i="3"/>
  <c r="GW24" i="3"/>
  <c r="GQ24" i="3"/>
  <c r="GP24" i="3"/>
  <c r="GJ24" i="3"/>
  <c r="GI24" i="3"/>
  <c r="GC24" i="3"/>
  <c r="FV24" i="3"/>
  <c r="FU24" i="3"/>
  <c r="FO24" i="3"/>
  <c r="FN24" i="3"/>
  <c r="FH24" i="3"/>
  <c r="FG24" i="3"/>
  <c r="EZ25" i="3"/>
  <c r="ET25" i="3"/>
  <c r="ES25" i="3"/>
  <c r="EL25" i="3"/>
  <c r="EE25" i="3"/>
  <c r="DX25" i="3"/>
  <c r="DQ25" i="3"/>
  <c r="DJ25" i="3"/>
  <c r="DC25" i="3"/>
  <c r="CV25" i="3"/>
  <c r="FA24" i="3"/>
  <c r="EZ24" i="3"/>
  <c r="ET24" i="3"/>
  <c r="ES24" i="3"/>
  <c r="EM24" i="3"/>
  <c r="EL24" i="3"/>
  <c r="EF24" i="3"/>
  <c r="EE24" i="3"/>
  <c r="DY24" i="3"/>
  <c r="DX24" i="3"/>
  <c r="DR24" i="3"/>
  <c r="DQ24" i="3"/>
  <c r="DK24" i="3"/>
  <c r="DJ24" i="3"/>
  <c r="DD24" i="3"/>
  <c r="DC24" i="3"/>
  <c r="CW24" i="3"/>
  <c r="CV24" i="3"/>
  <c r="S31" i="23"/>
  <c r="S30" i="23"/>
  <c r="S29" i="23"/>
  <c r="S21" i="23"/>
  <c r="S17" i="23"/>
  <c r="S16" i="23"/>
  <c r="TJ2" i="6"/>
  <c r="TK2" i="6"/>
  <c r="TL2" i="6"/>
  <c r="TM2" i="6"/>
  <c r="TN2" i="6"/>
  <c r="TO2" i="6"/>
  <c r="TP2" i="6"/>
  <c r="TQ2" i="6"/>
  <c r="TR2" i="6"/>
  <c r="TS2" i="6"/>
  <c r="TT2" i="6"/>
  <c r="TU2" i="6"/>
  <c r="TV2" i="6"/>
  <c r="TW2" i="6"/>
  <c r="TX2" i="6"/>
  <c r="TY2" i="6"/>
  <c r="TZ2" i="6"/>
  <c r="UA2" i="6"/>
  <c r="UB2" i="6"/>
  <c r="UC2" i="6"/>
  <c r="UD2" i="6"/>
  <c r="UE2" i="6"/>
  <c r="UF2" i="6"/>
  <c r="UG2" i="6"/>
  <c r="UH2" i="6"/>
  <c r="UI2" i="6"/>
  <c r="UJ2" i="6"/>
  <c r="UK2" i="6"/>
  <c r="UL2" i="6"/>
  <c r="UM2" i="6"/>
  <c r="UN2" i="6"/>
  <c r="UO2" i="6"/>
  <c r="UP2" i="6"/>
  <c r="UQ2" i="6"/>
  <c r="UR2" i="6"/>
  <c r="US2" i="6"/>
  <c r="UT2" i="6"/>
  <c r="UU2" i="6"/>
  <c r="UV2" i="6"/>
  <c r="UW2" i="6"/>
  <c r="UX2" i="6"/>
  <c r="UY2" i="6"/>
  <c r="UZ2" i="6"/>
  <c r="VA2" i="6"/>
  <c r="VB2" i="6"/>
  <c r="VC2" i="6"/>
  <c r="VD2" i="6"/>
  <c r="VE2" i="6"/>
  <c r="VF2" i="6"/>
  <c r="VG2" i="6"/>
  <c r="VH2" i="6"/>
  <c r="VI2" i="6"/>
  <c r="VJ2" i="6"/>
  <c r="VK2" i="6"/>
  <c r="VL2" i="6"/>
  <c r="VM2" i="6"/>
  <c r="VN2" i="6"/>
  <c r="VO2" i="6"/>
  <c r="VP2" i="6"/>
  <c r="VQ2" i="6"/>
  <c r="VR2" i="6"/>
  <c r="VS2" i="6"/>
  <c r="VT2" i="6"/>
  <c r="VU2" i="6"/>
  <c r="VV2" i="6"/>
  <c r="VW2" i="6"/>
  <c r="VX2" i="6"/>
  <c r="VY2" i="6"/>
  <c r="VZ2" i="6"/>
  <c r="WA2" i="6"/>
  <c r="WB2" i="6"/>
  <c r="WC2" i="6"/>
  <c r="WD2" i="6"/>
  <c r="WE2" i="6"/>
  <c r="WF2" i="6"/>
  <c r="WG2" i="6"/>
  <c r="WH2" i="6"/>
  <c r="WI2" i="6"/>
  <c r="WJ2" i="6"/>
  <c r="WK2" i="6"/>
  <c r="WL2" i="6"/>
  <c r="WM2" i="6"/>
  <c r="WN2" i="6"/>
  <c r="WO2" i="6"/>
  <c r="WP2" i="6"/>
  <c r="WQ2" i="6"/>
  <c r="WR2" i="6"/>
  <c r="WS2" i="6"/>
  <c r="WT2" i="6"/>
  <c r="WU2" i="6"/>
  <c r="WV2" i="6"/>
  <c r="WW2" i="6"/>
  <c r="WX2" i="6"/>
  <c r="WY2" i="6"/>
  <c r="WZ2" i="6"/>
  <c r="XA2" i="6"/>
  <c r="XB2" i="6"/>
  <c r="XC2" i="6"/>
  <c r="XD2" i="6"/>
  <c r="XE2" i="6"/>
  <c r="XF2" i="6"/>
  <c r="XG2" i="6"/>
  <c r="XH2" i="6"/>
  <c r="XI2" i="6"/>
  <c r="XJ2" i="6"/>
  <c r="XK2" i="6"/>
  <c r="XL2" i="6"/>
  <c r="XM2" i="6"/>
  <c r="XN2" i="6"/>
  <c r="XO2" i="6"/>
  <c r="XP2" i="6"/>
  <c r="XQ2" i="6"/>
  <c r="XR2" i="6"/>
  <c r="XS2" i="6"/>
  <c r="XT2" i="6"/>
  <c r="XU2" i="6"/>
  <c r="XV2" i="6"/>
  <c r="XW2" i="6"/>
  <c r="XX2" i="6"/>
  <c r="XY2" i="6"/>
  <c r="XZ2" i="6"/>
  <c r="YA2" i="6"/>
  <c r="YB2" i="6"/>
  <c r="YC2" i="6"/>
  <c r="YD2" i="6"/>
  <c r="YE2" i="6"/>
  <c r="YF2" i="6"/>
  <c r="YG2" i="6"/>
  <c r="YH2" i="6"/>
  <c r="YI2" i="6"/>
  <c r="YJ2" i="6"/>
  <c r="YK2" i="6"/>
  <c r="YL2" i="6"/>
  <c r="YM2" i="6"/>
  <c r="YN2" i="6"/>
  <c r="YO2" i="6"/>
  <c r="YP2" i="6"/>
  <c r="YQ2" i="6"/>
  <c r="YR2" i="6"/>
  <c r="YS2" i="6"/>
  <c r="YT2" i="6"/>
  <c r="YU2" i="6"/>
  <c r="YV2" i="6"/>
  <c r="YW2" i="6"/>
  <c r="YX2" i="6"/>
  <c r="YY2" i="6"/>
  <c r="YZ2" i="6"/>
  <c r="ZA2" i="6"/>
  <c r="ZB2" i="6"/>
  <c r="ZC2" i="6"/>
  <c r="ZD2" i="6"/>
  <c r="ZE2" i="6"/>
  <c r="ZF2" i="6"/>
  <c r="ZG2" i="6"/>
  <c r="ZH2" i="6"/>
  <c r="ZI2" i="6"/>
  <c r="ZJ2" i="6"/>
  <c r="ZK2" i="6"/>
  <c r="ZL2" i="6"/>
  <c r="ZM2" i="6"/>
  <c r="ZN2" i="6"/>
  <c r="ZO2" i="6"/>
  <c r="ZP2" i="6"/>
  <c r="ZQ2" i="6"/>
  <c r="ZR2" i="6"/>
  <c r="ZS2" i="6"/>
  <c r="ZT2" i="6"/>
  <c r="ZU2" i="6"/>
  <c r="ZV2" i="6"/>
  <c r="ZW2" i="6"/>
  <c r="ZX2" i="6"/>
  <c r="ZY2" i="6"/>
  <c r="ZZ2" i="6"/>
  <c r="AAA2" i="6"/>
  <c r="AAB2" i="6"/>
  <c r="AAC2" i="6"/>
  <c r="AAD2" i="6"/>
  <c r="AAE2" i="6"/>
  <c r="AAF2" i="6"/>
  <c r="AAG2" i="6"/>
  <c r="AAH2" i="6"/>
  <c r="AAI2" i="6"/>
  <c r="AAJ2" i="6"/>
  <c r="AAK2" i="6"/>
  <c r="AAL2" i="6"/>
  <c r="AAM2" i="6"/>
  <c r="AAN2" i="6"/>
  <c r="AAO2" i="6"/>
  <c r="AAP2" i="6"/>
  <c r="AAQ2" i="6"/>
  <c r="AAR2" i="6"/>
  <c r="AAS2" i="6"/>
  <c r="AAT2" i="6"/>
  <c r="AAU2" i="6"/>
  <c r="AAV2" i="6"/>
  <c r="AAW2" i="6"/>
  <c r="AAX2" i="6"/>
  <c r="AAY2" i="6"/>
  <c r="AAZ2" i="6"/>
  <c r="ABA2" i="6"/>
  <c r="ABB2" i="6"/>
  <c r="ABC2" i="6"/>
  <c r="ABD2" i="6"/>
  <c r="ABE2" i="6"/>
  <c r="ABF2" i="6"/>
  <c r="ABG2" i="6"/>
  <c r="ABH2" i="6"/>
  <c r="S33" i="53"/>
  <c r="S32" i="53"/>
  <c r="S22" i="53"/>
  <c r="S17" i="53"/>
  <c r="S18" i="53"/>
  <c r="LY4" i="4"/>
  <c r="LX4" i="4"/>
  <c r="LW4" i="4"/>
  <c r="LV4" i="4"/>
  <c r="LS4" i="4"/>
  <c r="LQ4" i="4"/>
  <c r="LP4" i="4"/>
  <c r="LO4" i="4"/>
  <c r="LN4" i="4"/>
  <c r="LK4" i="4"/>
  <c r="LI4" i="4"/>
  <c r="LH4" i="4"/>
  <c r="LG4" i="4"/>
  <c r="LF4" i="4"/>
  <c r="LC4" i="4"/>
  <c r="LA4" i="4"/>
  <c r="KZ4" i="4"/>
  <c r="KY4" i="4"/>
  <c r="KX4" i="4"/>
  <c r="KU4" i="4"/>
  <c r="KS4" i="4"/>
  <c r="KR4" i="4"/>
  <c r="KQ4" i="4"/>
  <c r="KP4" i="4"/>
  <c r="KM4" i="4"/>
  <c r="KK4" i="4"/>
  <c r="KJ4" i="4"/>
  <c r="KI4" i="4"/>
  <c r="KH4" i="4"/>
  <c r="KE4" i="4"/>
  <c r="KC4" i="4"/>
  <c r="KB4" i="4"/>
  <c r="KA4" i="4"/>
  <c r="JZ4" i="4"/>
  <c r="JW4" i="4"/>
  <c r="JU4" i="4"/>
  <c r="JT4" i="4"/>
  <c r="JS4" i="4"/>
  <c r="JR4" i="4"/>
  <c r="JO4" i="4"/>
  <c r="JM4" i="4"/>
  <c r="JL4" i="4"/>
  <c r="JK4" i="4"/>
  <c r="JJ4" i="4"/>
  <c r="JG4" i="4"/>
  <c r="JE4" i="4"/>
  <c r="JD4" i="4"/>
  <c r="JC4" i="4"/>
  <c r="JB4" i="4"/>
  <c r="IY4" i="4"/>
  <c r="IW4" i="4"/>
  <c r="IV4" i="4"/>
  <c r="IU4" i="4"/>
  <c r="IT4" i="4"/>
  <c r="IQ4" i="4"/>
  <c r="IO4" i="4"/>
  <c r="IN4" i="4"/>
  <c r="IM4" i="4"/>
  <c r="IL4" i="4"/>
  <c r="II4" i="4"/>
  <c r="IG4" i="4"/>
  <c r="IF4" i="4"/>
  <c r="FT4" i="4"/>
  <c r="FS4" i="4"/>
  <c r="FR4" i="4"/>
  <c r="FO4" i="4"/>
  <c r="FM4" i="4"/>
  <c r="FL4" i="4"/>
  <c r="FK4" i="4"/>
  <c r="FJ4" i="4"/>
  <c r="FG4" i="4"/>
  <c r="FE4" i="4"/>
  <c r="FD4" i="4"/>
  <c r="FC4" i="4"/>
  <c r="FB4" i="4"/>
  <c r="EY4" i="4"/>
  <c r="EW4" i="4"/>
  <c r="EV4" i="4"/>
  <c r="EU4" i="4"/>
  <c r="ET4" i="4"/>
  <c r="EQ4" i="4"/>
  <c r="EO4" i="4"/>
  <c r="EN4" i="4"/>
  <c r="EM4" i="4"/>
  <c r="EL4" i="4"/>
  <c r="EI4" i="4"/>
  <c r="EG4" i="4"/>
  <c r="EF4" i="4"/>
  <c r="EE4" i="4"/>
  <c r="ED4" i="4"/>
  <c r="EA4" i="4"/>
  <c r="DY4" i="4"/>
  <c r="DX4" i="4"/>
  <c r="DW4" i="4"/>
  <c r="DV4" i="4"/>
  <c r="DS4" i="4"/>
  <c r="DQ4" i="4"/>
  <c r="DP4" i="4"/>
  <c r="DO4" i="4"/>
  <c r="DN4" i="4"/>
  <c r="DK4" i="4"/>
  <c r="DI4" i="4"/>
  <c r="DH4" i="4"/>
  <c r="DG4" i="4"/>
  <c r="DF4" i="4"/>
  <c r="DD4" i="4"/>
  <c r="DC4" i="4"/>
  <c r="DA4" i="4"/>
  <c r="CZ4" i="4"/>
  <c r="CY4" i="4"/>
  <c r="CX4" i="4"/>
  <c r="CU4" i="4"/>
  <c r="CS4" i="4"/>
  <c r="CR4" i="4"/>
  <c r="CQ4" i="4"/>
  <c r="CP4" i="4"/>
  <c r="CM4" i="4"/>
  <c r="CK4" i="4"/>
  <c r="CJ4" i="4"/>
  <c r="CI4" i="4"/>
  <c r="CH4" i="4"/>
  <c r="CE4" i="4"/>
  <c r="CC4" i="4"/>
  <c r="CB4" i="4"/>
  <c r="CA4" i="4"/>
  <c r="BZ4" i="4"/>
  <c r="BX4" i="4"/>
  <c r="BW4" i="4"/>
  <c r="BU4" i="4"/>
  <c r="BT4" i="4"/>
  <c r="BS4" i="4"/>
  <c r="BR4" i="4"/>
  <c r="BO4" i="4"/>
  <c r="BM4" i="4"/>
  <c r="BL4" i="4"/>
  <c r="BK4" i="4"/>
  <c r="BJ4" i="4"/>
  <c r="BG4" i="4"/>
  <c r="BE4" i="4"/>
  <c r="BD4" i="4"/>
  <c r="BC4" i="4"/>
  <c r="BB4" i="4"/>
  <c r="AY4" i="4"/>
  <c r="AW4" i="4"/>
  <c r="AV4" i="4"/>
  <c r="AU4" i="4"/>
  <c r="AT4" i="4"/>
  <c r="AR4" i="4"/>
  <c r="AQ4" i="4"/>
  <c r="AO4" i="4"/>
  <c r="AN4" i="4"/>
  <c r="AM4" i="4"/>
  <c r="AL4" i="4"/>
  <c r="AI4" i="4"/>
  <c r="AG4" i="4"/>
  <c r="AF4" i="4"/>
  <c r="AE4" i="4"/>
  <c r="AD4" i="4"/>
  <c r="AA4" i="4"/>
  <c r="Y4" i="4"/>
  <c r="X4" i="4"/>
  <c r="W4" i="4"/>
  <c r="V4" i="4"/>
  <c r="S4" i="4"/>
  <c r="Q4" i="4"/>
  <c r="P4" i="4"/>
  <c r="O4" i="4"/>
  <c r="N4" i="4"/>
  <c r="L4" i="4"/>
  <c r="K4" i="4"/>
  <c r="I4" i="4"/>
  <c r="H4" i="4"/>
  <c r="G4" i="4"/>
  <c r="F4" i="4"/>
  <c r="CI126" i="3"/>
  <c r="CI79" i="3"/>
  <c r="CI82" i="3"/>
  <c r="CH126" i="3"/>
  <c r="CH79" i="3"/>
  <c r="CG126" i="3"/>
  <c r="CG129" i="3"/>
  <c r="CG79" i="3"/>
  <c r="CH129" i="3"/>
  <c r="CH128" i="3"/>
  <c r="CH127" i="3"/>
  <c r="CH130" i="3"/>
  <c r="CG80" i="3"/>
  <c r="CG127" i="3"/>
  <c r="CG128" i="3"/>
  <c r="CP25" i="3"/>
  <c r="CO25" i="3"/>
  <c r="CI25" i="3"/>
  <c r="CH25" i="3"/>
  <c r="CB25" i="3"/>
  <c r="CA25" i="3"/>
  <c r="BU25" i="3"/>
  <c r="BT25" i="3"/>
  <c r="BN25" i="3"/>
  <c r="BM25" i="3"/>
  <c r="BG25" i="3"/>
  <c r="BF25" i="3"/>
  <c r="AZ25" i="3"/>
  <c r="AY25" i="3"/>
  <c r="AS25" i="3"/>
  <c r="AR25" i="3"/>
  <c r="AL25" i="3"/>
  <c r="AK25" i="3"/>
  <c r="AE25" i="3"/>
  <c r="AD25" i="3"/>
  <c r="X25" i="3"/>
  <c r="W25" i="3"/>
  <c r="Q25" i="3"/>
  <c r="P25" i="3"/>
  <c r="CP24" i="3"/>
  <c r="CO24" i="3"/>
  <c r="CI24" i="3"/>
  <c r="CH24" i="3"/>
  <c r="CB24" i="3"/>
  <c r="CA24" i="3"/>
  <c r="BU24" i="3"/>
  <c r="BT24" i="3"/>
  <c r="BN24" i="3"/>
  <c r="BM24" i="3"/>
  <c r="BG24" i="3"/>
  <c r="BF24" i="3"/>
  <c r="AZ24" i="3"/>
  <c r="AY24" i="3"/>
  <c r="AS24" i="3"/>
  <c r="AR24" i="3"/>
  <c r="AL24" i="3"/>
  <c r="AK24" i="3"/>
  <c r="AE24" i="3"/>
  <c r="AD24" i="3"/>
  <c r="X24" i="3"/>
  <c r="W24" i="3"/>
  <c r="Q24" i="3"/>
  <c r="P24" i="3"/>
  <c r="C24" i="3"/>
  <c r="C4" i="4"/>
  <c r="CI81" i="3"/>
  <c r="CI80" i="3"/>
  <c r="CI83" i="3"/>
  <c r="J25" i="3"/>
  <c r="DR127" i="3"/>
  <c r="DR128" i="3"/>
  <c r="DR129" i="3"/>
  <c r="CH82" i="3"/>
  <c r="CH35" i="3"/>
  <c r="CH80" i="3"/>
  <c r="CH81" i="3"/>
  <c r="CH34" i="3"/>
  <c r="CI128" i="3"/>
  <c r="CI34" i="3"/>
  <c r="CI129" i="3"/>
  <c r="CI35" i="3"/>
  <c r="CI127" i="3"/>
  <c r="CG33" i="3"/>
  <c r="CG82" i="3"/>
  <c r="CG35" i="3"/>
  <c r="CG81" i="3"/>
  <c r="CG34" i="3"/>
  <c r="CG130" i="3"/>
  <c r="EX79" i="3"/>
  <c r="EX126" i="3"/>
  <c r="EX129" i="3" s="1"/>
  <c r="EY79" i="3"/>
  <c r="EY126" i="3"/>
  <c r="EY127" i="3" s="1"/>
  <c r="FA79" i="3"/>
  <c r="FA80" i="3" s="1"/>
  <c r="FA126" i="3"/>
  <c r="FB79" i="3"/>
  <c r="FB82" i="3" s="1"/>
  <c r="FB126" i="3"/>
  <c r="FC79" i="3"/>
  <c r="FC81" i="3" s="1"/>
  <c r="FC126" i="3"/>
  <c r="FC127" i="3" s="1"/>
  <c r="FD79" i="3"/>
  <c r="FD126" i="3"/>
  <c r="FD129" i="3" s="1"/>
  <c r="FE79" i="3"/>
  <c r="FE126" i="3"/>
  <c r="FF79" i="3"/>
  <c r="FF126" i="3"/>
  <c r="FG79" i="3"/>
  <c r="FG126" i="3"/>
  <c r="FG128" i="3" s="1"/>
  <c r="KX79" i="3"/>
  <c r="KX81" i="3" s="1"/>
  <c r="KX126" i="3"/>
  <c r="DK79" i="3"/>
  <c r="DK82" i="3" s="1"/>
  <c r="DK126" i="3"/>
  <c r="DL79" i="3"/>
  <c r="DL126" i="3"/>
  <c r="CH83" i="3"/>
  <c r="CH36" i="3"/>
  <c r="CH33" i="3"/>
  <c r="CI130" i="3"/>
  <c r="CI36" i="3"/>
  <c r="CI33" i="3"/>
  <c r="CG83" i="3"/>
  <c r="CG36" i="3"/>
  <c r="KX127" i="3"/>
  <c r="LA120" i="31" s="1"/>
  <c r="KX128" i="3"/>
  <c r="KX129" i="3"/>
  <c r="KW126" i="31" s="1"/>
  <c r="KW127" i="31" s="1"/>
  <c r="KX80" i="3"/>
  <c r="LA118" i="31" s="1"/>
  <c r="FG127" i="3"/>
  <c r="FG80" i="3"/>
  <c r="FG81" i="3"/>
  <c r="FG82" i="3"/>
  <c r="FF127" i="3"/>
  <c r="FF128" i="3"/>
  <c r="FF129" i="3"/>
  <c r="FF130" i="3" s="1"/>
  <c r="FF82" i="3"/>
  <c r="FF35" i="3" s="1"/>
  <c r="FE127" i="3"/>
  <c r="FD127" i="3"/>
  <c r="FD128" i="3"/>
  <c r="FD80" i="3"/>
  <c r="FD81" i="3"/>
  <c r="FD82" i="3"/>
  <c r="FC128" i="3"/>
  <c r="FC129" i="3"/>
  <c r="FC80" i="3"/>
  <c r="FC82" i="3"/>
  <c r="FB127" i="3"/>
  <c r="FB128" i="3"/>
  <c r="FB129" i="3"/>
  <c r="FB81" i="3"/>
  <c r="FB34" i="3" s="1"/>
  <c r="EY129" i="3"/>
  <c r="EY80" i="3"/>
  <c r="EY81" i="3"/>
  <c r="EY82" i="3"/>
  <c r="EY35" i="3" s="1"/>
  <c r="EX127" i="3"/>
  <c r="EX128" i="3"/>
  <c r="EX80" i="3"/>
  <c r="EX81" i="3"/>
  <c r="EX34" i="3" s="1"/>
  <c r="EX82" i="3"/>
  <c r="EX35" i="3" s="1"/>
  <c r="DL127" i="3"/>
  <c r="DL128" i="3"/>
  <c r="DL129" i="3"/>
  <c r="DK129" i="3"/>
  <c r="FD35" i="3"/>
  <c r="FG34" i="3"/>
  <c r="FC35" i="3"/>
  <c r="EX83" i="3"/>
  <c r="EX33" i="3"/>
  <c r="EX130" i="3"/>
  <c r="FD33" i="3"/>
  <c r="FG83" i="3"/>
  <c r="FG33" i="3"/>
  <c r="C5" i="3"/>
  <c r="C91" i="3" s="1"/>
  <c r="C95" i="3" s="1"/>
  <c r="KX124" i="3"/>
  <c r="AH45" i="31"/>
  <c r="AH28" i="31" s="1"/>
  <c r="AH16" i="2"/>
  <c r="BM13" i="31"/>
  <c r="AO13" i="31"/>
  <c r="LG21" i="2"/>
  <c r="FG4" i="2"/>
  <c r="BE13" i="31"/>
  <c r="AG13" i="31"/>
  <c r="I13" i="31"/>
  <c r="AZ21" i="2"/>
  <c r="AS11" i="4"/>
  <c r="KJ22" i="4"/>
  <c r="FS21" i="2"/>
  <c r="JH4" i="2"/>
  <c r="LP4" i="2"/>
  <c r="LP21" i="2"/>
  <c r="CQ4" i="2"/>
  <c r="CJ4" i="2"/>
  <c r="BL4" i="2"/>
  <c r="BG19" i="31"/>
  <c r="BA19" i="31"/>
  <c r="F118" i="3"/>
  <c r="F119" i="3"/>
  <c r="F71" i="3"/>
  <c r="F72" i="3"/>
  <c r="F25" i="3"/>
  <c r="F73" i="3"/>
  <c r="E118" i="3"/>
  <c r="E119" i="3"/>
  <c r="E71" i="3"/>
  <c r="E72" i="3"/>
  <c r="E25" i="3"/>
  <c r="E73" i="3"/>
  <c r="D118" i="3"/>
  <c r="D119" i="3"/>
  <c r="D71" i="3"/>
  <c r="D72" i="3"/>
  <c r="D73" i="3"/>
  <c r="G118" i="3"/>
  <c r="G119" i="3"/>
  <c r="G71" i="3"/>
  <c r="G72" i="3"/>
  <c r="G25" i="3"/>
  <c r="G73" i="3"/>
  <c r="H118" i="3"/>
  <c r="H119" i="3"/>
  <c r="H71" i="3"/>
  <c r="H72" i="3"/>
  <c r="H25" i="3"/>
  <c r="H73" i="3"/>
  <c r="O118" i="3"/>
  <c r="O119" i="3"/>
  <c r="O71" i="3"/>
  <c r="O24" i="3"/>
  <c r="O72" i="3"/>
  <c r="O25" i="3"/>
  <c r="O73" i="3"/>
  <c r="O26" i="3"/>
  <c r="N118" i="3"/>
  <c r="N119" i="3"/>
  <c r="N71" i="3"/>
  <c r="N24" i="3"/>
  <c r="N72" i="3"/>
  <c r="N25" i="3"/>
  <c r="N73" i="3"/>
  <c r="N26" i="3"/>
  <c r="M118" i="3"/>
  <c r="M119" i="3"/>
  <c r="M71" i="3"/>
  <c r="M72" i="3"/>
  <c r="M73" i="3"/>
  <c r="L118" i="3"/>
  <c r="L119" i="3"/>
  <c r="L71" i="3"/>
  <c r="L72" i="3"/>
  <c r="L73" i="3"/>
  <c r="K118" i="3"/>
  <c r="K119" i="3"/>
  <c r="K71" i="3"/>
  <c r="K72" i="3"/>
  <c r="K73" i="3"/>
  <c r="V118" i="3"/>
  <c r="V119" i="3"/>
  <c r="V71" i="3"/>
  <c r="V24" i="3"/>
  <c r="V72" i="3"/>
  <c r="V25" i="3"/>
  <c r="V73" i="3"/>
  <c r="V26" i="3"/>
  <c r="U118" i="3"/>
  <c r="U119" i="3"/>
  <c r="U71" i="3"/>
  <c r="U24" i="3"/>
  <c r="U72" i="3"/>
  <c r="U25" i="3"/>
  <c r="U73" i="3"/>
  <c r="U26" i="3"/>
  <c r="T118" i="3"/>
  <c r="T119" i="3"/>
  <c r="T71" i="3"/>
  <c r="T24" i="3"/>
  <c r="T72" i="3"/>
  <c r="T25" i="3"/>
  <c r="T73" i="3"/>
  <c r="T26" i="3"/>
  <c r="S118" i="3"/>
  <c r="S119" i="3"/>
  <c r="S71" i="3"/>
  <c r="S24" i="3"/>
  <c r="S72" i="3"/>
  <c r="S25" i="3"/>
  <c r="S73" i="3"/>
  <c r="S26" i="3"/>
  <c r="R118" i="3"/>
  <c r="R119" i="3"/>
  <c r="R71" i="3"/>
  <c r="R24" i="3"/>
  <c r="R72" i="3"/>
  <c r="R25" i="3"/>
  <c r="R73" i="3"/>
  <c r="R26" i="3"/>
  <c r="AC118" i="3"/>
  <c r="AC119" i="3"/>
  <c r="AC71" i="3"/>
  <c r="AC24" i="3"/>
  <c r="AC72" i="3"/>
  <c r="AC25" i="3"/>
  <c r="AC73" i="3"/>
  <c r="AC26" i="3"/>
  <c r="AB118" i="3"/>
  <c r="AB119" i="3"/>
  <c r="AB71" i="3"/>
  <c r="AB24" i="3"/>
  <c r="AB72" i="3"/>
  <c r="AB25" i="3"/>
  <c r="AB73" i="3"/>
  <c r="AB26" i="3"/>
  <c r="AA118" i="3"/>
  <c r="AA119" i="3"/>
  <c r="AA71" i="3"/>
  <c r="AA24" i="3"/>
  <c r="AA72" i="3"/>
  <c r="AA25" i="3"/>
  <c r="AA73" i="3"/>
  <c r="AA26" i="3"/>
  <c r="Z118" i="3"/>
  <c r="Z119" i="3"/>
  <c r="Z71" i="3"/>
  <c r="Z24" i="3"/>
  <c r="Z72" i="3"/>
  <c r="Z25" i="3"/>
  <c r="Z73" i="3"/>
  <c r="Z26" i="3"/>
  <c r="Y118" i="3"/>
  <c r="Y119" i="3"/>
  <c r="Y71" i="3"/>
  <c r="Y24" i="3"/>
  <c r="Y72" i="3"/>
  <c r="Y25" i="3"/>
  <c r="Y73" i="3"/>
  <c r="Y26" i="3"/>
  <c r="AJ118" i="3"/>
  <c r="AJ119" i="3"/>
  <c r="AJ71" i="3"/>
  <c r="AJ24" i="3"/>
  <c r="AJ72" i="3"/>
  <c r="AJ25" i="3"/>
  <c r="AJ73" i="3"/>
  <c r="AJ26" i="3"/>
  <c r="AI118" i="3"/>
  <c r="AI119" i="3"/>
  <c r="AI71" i="3"/>
  <c r="AI24" i="3"/>
  <c r="AI72" i="3"/>
  <c r="AI25" i="3"/>
  <c r="AI73" i="3"/>
  <c r="AI26" i="3"/>
  <c r="AH118" i="3"/>
  <c r="AH119" i="3"/>
  <c r="AH71" i="3"/>
  <c r="AH24" i="3"/>
  <c r="AH72" i="3"/>
  <c r="AH25" i="3"/>
  <c r="AH73" i="3"/>
  <c r="AH26" i="3"/>
  <c r="AG118" i="3"/>
  <c r="AG119" i="3"/>
  <c r="AG71" i="3"/>
  <c r="AG24" i="3"/>
  <c r="AG72" i="3"/>
  <c r="AG25" i="3"/>
  <c r="AG73" i="3"/>
  <c r="AG26" i="3"/>
  <c r="AF118" i="3"/>
  <c r="AF119" i="3"/>
  <c r="AF71" i="3"/>
  <c r="AF24" i="3"/>
  <c r="AF72" i="3"/>
  <c r="AF25" i="3"/>
  <c r="AF73" i="3"/>
  <c r="AF26" i="3"/>
  <c r="AQ118" i="3"/>
  <c r="AQ119" i="3"/>
  <c r="AQ71" i="3"/>
  <c r="AQ24" i="3"/>
  <c r="AQ72" i="3"/>
  <c r="AQ25" i="3"/>
  <c r="AQ73" i="3"/>
  <c r="AQ26" i="3"/>
  <c r="AP118" i="3"/>
  <c r="AP119" i="3"/>
  <c r="AP71" i="3"/>
  <c r="AP24" i="3"/>
  <c r="AP72" i="3"/>
  <c r="AP25" i="3"/>
  <c r="AP73" i="3"/>
  <c r="AP26" i="3"/>
  <c r="AO118" i="3"/>
  <c r="AO119" i="3"/>
  <c r="AO71" i="3"/>
  <c r="AO24" i="3"/>
  <c r="AO72" i="3"/>
  <c r="AO25" i="3"/>
  <c r="AO73" i="3"/>
  <c r="AO26" i="3"/>
  <c r="AN118" i="3"/>
  <c r="AN119" i="3"/>
  <c r="AN71" i="3"/>
  <c r="AN24" i="3"/>
  <c r="AN72" i="3"/>
  <c r="AN25" i="3"/>
  <c r="AN73" i="3"/>
  <c r="AN26" i="3"/>
  <c r="AM118" i="3"/>
  <c r="AM119" i="3"/>
  <c r="AM71" i="3"/>
  <c r="AM24" i="3"/>
  <c r="AM72" i="3"/>
  <c r="AM25" i="3"/>
  <c r="AM73" i="3"/>
  <c r="AM26" i="3"/>
  <c r="AX118" i="3"/>
  <c r="AX119" i="3"/>
  <c r="AX71" i="3"/>
  <c r="AX24" i="3"/>
  <c r="AX72" i="3"/>
  <c r="AX25" i="3"/>
  <c r="AX73" i="3"/>
  <c r="AX26" i="3"/>
  <c r="AW118" i="3"/>
  <c r="AW119" i="3"/>
  <c r="AW71" i="3"/>
  <c r="AW24" i="3"/>
  <c r="AW72" i="3"/>
  <c r="AW25" i="3"/>
  <c r="AW73" i="3"/>
  <c r="AW26" i="3"/>
  <c r="AV118" i="3"/>
  <c r="AV119" i="3"/>
  <c r="AV71" i="3"/>
  <c r="AV24" i="3"/>
  <c r="AV72" i="3"/>
  <c r="AV25" i="3"/>
  <c r="AV73" i="3"/>
  <c r="AV26" i="3"/>
  <c r="AU118" i="3"/>
  <c r="AU119" i="3"/>
  <c r="AU71" i="3"/>
  <c r="AU24" i="3"/>
  <c r="AU72" i="3"/>
  <c r="AU25" i="3"/>
  <c r="AU73" i="3"/>
  <c r="AU26" i="3"/>
  <c r="AT118" i="3"/>
  <c r="AT119" i="3"/>
  <c r="AT71" i="3"/>
  <c r="AT24" i="3"/>
  <c r="AT72" i="3"/>
  <c r="AT25" i="3"/>
  <c r="AT73" i="3"/>
  <c r="AT26" i="3"/>
  <c r="BE118" i="3"/>
  <c r="BE119" i="3"/>
  <c r="BE71" i="3"/>
  <c r="BE24" i="3"/>
  <c r="BE72" i="3"/>
  <c r="BE25" i="3"/>
  <c r="BE73" i="3"/>
  <c r="BE26" i="3"/>
  <c r="BD118" i="3"/>
  <c r="BD119" i="3"/>
  <c r="BD71" i="3"/>
  <c r="BD24" i="3"/>
  <c r="BD72" i="3"/>
  <c r="BD25" i="3"/>
  <c r="BD73" i="3"/>
  <c r="BD26" i="3"/>
  <c r="BC118" i="3"/>
  <c r="BC119" i="3"/>
  <c r="BC71" i="3"/>
  <c r="BC24" i="3"/>
  <c r="BC72" i="3"/>
  <c r="BC25" i="3"/>
  <c r="BC73" i="3"/>
  <c r="BC26" i="3"/>
  <c r="BB118" i="3"/>
  <c r="BB119" i="3"/>
  <c r="BB71" i="3"/>
  <c r="BB24" i="3"/>
  <c r="BB72" i="3"/>
  <c r="BB25" i="3"/>
  <c r="BB73" i="3"/>
  <c r="BB26" i="3"/>
  <c r="BA118" i="3"/>
  <c r="BA119" i="3"/>
  <c r="BA71" i="3"/>
  <c r="BA24" i="3"/>
  <c r="BA72" i="3"/>
  <c r="BA25" i="3"/>
  <c r="BA73" i="3"/>
  <c r="BA26" i="3"/>
  <c r="BL118" i="3"/>
  <c r="BL119" i="3"/>
  <c r="BL71" i="3"/>
  <c r="BL24" i="3"/>
  <c r="BL72" i="3"/>
  <c r="BL25" i="3"/>
  <c r="BL73" i="3"/>
  <c r="BL26" i="3"/>
  <c r="BK118" i="3"/>
  <c r="BK119" i="3"/>
  <c r="BK71" i="3"/>
  <c r="BK24" i="3"/>
  <c r="BK72" i="3"/>
  <c r="BK25" i="3"/>
  <c r="BK73" i="3"/>
  <c r="BK26" i="3"/>
  <c r="BJ118" i="3"/>
  <c r="BJ119" i="3"/>
  <c r="BJ71" i="3"/>
  <c r="BJ24" i="3"/>
  <c r="BJ72" i="3"/>
  <c r="BJ25" i="3"/>
  <c r="BJ73" i="3"/>
  <c r="BJ26" i="3"/>
  <c r="BI118" i="3"/>
  <c r="BI119" i="3"/>
  <c r="BI71" i="3"/>
  <c r="BI24" i="3"/>
  <c r="BI72" i="3"/>
  <c r="BI25" i="3"/>
  <c r="BI73" i="3"/>
  <c r="BI26" i="3"/>
  <c r="BH118" i="3"/>
  <c r="BH119" i="3"/>
  <c r="BH71" i="3"/>
  <c r="BH24" i="3"/>
  <c r="BH72" i="3"/>
  <c r="BH25" i="3"/>
  <c r="BH73" i="3"/>
  <c r="BH26" i="3"/>
  <c r="BS118" i="3"/>
  <c r="BS119" i="3"/>
  <c r="BS71" i="3"/>
  <c r="BS24" i="3"/>
  <c r="BS72" i="3"/>
  <c r="BS25" i="3"/>
  <c r="BS73" i="3"/>
  <c r="BS26" i="3"/>
  <c r="BR118" i="3"/>
  <c r="BR119" i="3"/>
  <c r="BR71" i="3"/>
  <c r="BR24" i="3"/>
  <c r="BR72" i="3"/>
  <c r="BR25" i="3"/>
  <c r="BR73" i="3"/>
  <c r="BR26" i="3"/>
  <c r="BQ118" i="3"/>
  <c r="BQ119" i="3"/>
  <c r="BQ71" i="3"/>
  <c r="BQ24" i="3"/>
  <c r="BQ72" i="3"/>
  <c r="BQ25" i="3"/>
  <c r="BQ73" i="3"/>
  <c r="BQ26" i="3"/>
  <c r="BP118" i="3"/>
  <c r="BP119" i="3"/>
  <c r="BP71" i="3"/>
  <c r="BP24" i="3"/>
  <c r="BP72" i="3"/>
  <c r="BP25" i="3"/>
  <c r="BP73" i="3"/>
  <c r="BP26" i="3"/>
  <c r="BO118" i="3"/>
  <c r="BO119" i="3"/>
  <c r="BO71" i="3"/>
  <c r="BO24" i="3"/>
  <c r="BO72" i="3"/>
  <c r="BO25" i="3"/>
  <c r="BO73" i="3"/>
  <c r="BO26" i="3"/>
  <c r="BZ118" i="3"/>
  <c r="BZ119" i="3"/>
  <c r="BZ71" i="3"/>
  <c r="BZ24" i="3"/>
  <c r="BZ72" i="3"/>
  <c r="BZ25" i="3"/>
  <c r="BZ73" i="3"/>
  <c r="BZ26" i="3"/>
  <c r="BY118" i="3"/>
  <c r="BY119" i="3"/>
  <c r="BY71" i="3"/>
  <c r="BY24" i="3"/>
  <c r="BY72" i="3"/>
  <c r="BY25" i="3"/>
  <c r="BY73" i="3"/>
  <c r="BY26" i="3"/>
  <c r="BX118" i="3"/>
  <c r="BX119" i="3"/>
  <c r="BX71" i="3"/>
  <c r="BX24" i="3"/>
  <c r="BX72" i="3"/>
  <c r="BX25" i="3"/>
  <c r="BX73" i="3"/>
  <c r="BX26" i="3"/>
  <c r="BW118" i="3"/>
  <c r="BW119" i="3"/>
  <c r="BW71" i="3"/>
  <c r="BW24" i="3"/>
  <c r="BW72" i="3"/>
  <c r="BW25" i="3"/>
  <c r="BW73" i="3"/>
  <c r="BW26" i="3"/>
  <c r="BV118" i="3"/>
  <c r="BV119" i="3"/>
  <c r="BV71" i="3"/>
  <c r="BV24" i="3"/>
  <c r="BV72" i="3"/>
  <c r="BV25" i="3"/>
  <c r="BV73" i="3"/>
  <c r="BV26" i="3"/>
  <c r="CG118" i="3"/>
  <c r="CG119" i="3"/>
  <c r="CG71" i="3"/>
  <c r="CG24" i="3"/>
  <c r="CG72" i="3"/>
  <c r="CG25" i="3"/>
  <c r="CG73" i="3"/>
  <c r="CG26" i="3"/>
  <c r="CF118" i="3"/>
  <c r="CF119" i="3"/>
  <c r="CF71" i="3"/>
  <c r="CF24" i="3"/>
  <c r="CF72" i="3"/>
  <c r="CF25" i="3"/>
  <c r="CF73" i="3"/>
  <c r="CF26" i="3"/>
  <c r="CE118" i="3"/>
  <c r="CE119" i="3"/>
  <c r="CE71" i="3"/>
  <c r="CE24" i="3"/>
  <c r="CE72" i="3"/>
  <c r="CE25" i="3"/>
  <c r="CE73" i="3"/>
  <c r="CE26" i="3"/>
  <c r="CD118" i="3"/>
  <c r="CD119" i="3"/>
  <c r="CD71" i="3"/>
  <c r="CD24" i="3"/>
  <c r="CD72" i="3"/>
  <c r="CD25" i="3"/>
  <c r="CD73" i="3"/>
  <c r="CD26" i="3"/>
  <c r="CC118" i="3"/>
  <c r="CC119" i="3"/>
  <c r="CC71" i="3"/>
  <c r="CC24" i="3"/>
  <c r="CC72" i="3"/>
  <c r="CC25" i="3"/>
  <c r="CC73" i="3"/>
  <c r="CC26" i="3"/>
  <c r="CN118" i="3"/>
  <c r="CN119" i="3"/>
  <c r="CN71" i="3"/>
  <c r="CN24" i="3"/>
  <c r="CN72" i="3"/>
  <c r="CN25" i="3"/>
  <c r="CN73" i="3"/>
  <c r="CN26" i="3"/>
  <c r="CM118" i="3"/>
  <c r="CM119" i="3"/>
  <c r="CM71" i="3"/>
  <c r="CM24" i="3"/>
  <c r="CM72" i="3"/>
  <c r="CM25" i="3"/>
  <c r="CM73" i="3"/>
  <c r="CM26" i="3"/>
  <c r="CL118" i="3"/>
  <c r="CL119" i="3"/>
  <c r="CL71" i="3"/>
  <c r="CL24" i="3"/>
  <c r="CL72" i="3"/>
  <c r="CL25" i="3"/>
  <c r="CL73" i="3"/>
  <c r="CL26" i="3"/>
  <c r="CK118" i="3"/>
  <c r="CK119" i="3"/>
  <c r="CK71" i="3"/>
  <c r="CK24" i="3"/>
  <c r="CK72" i="3"/>
  <c r="CK25" i="3"/>
  <c r="CK73" i="3"/>
  <c r="CK26" i="3"/>
  <c r="CJ118" i="3"/>
  <c r="CJ119" i="3"/>
  <c r="CJ71" i="3"/>
  <c r="CJ24" i="3"/>
  <c r="CJ72" i="3"/>
  <c r="CJ25" i="3"/>
  <c r="CJ73" i="3"/>
  <c r="CJ26" i="3"/>
  <c r="DB118" i="3"/>
  <c r="DB119" i="3"/>
  <c r="DB71" i="3"/>
  <c r="DB24" i="3"/>
  <c r="DB72" i="3"/>
  <c r="DB25" i="3"/>
  <c r="DB73" i="3"/>
  <c r="DB26" i="3"/>
  <c r="DA118" i="3"/>
  <c r="DA119" i="3"/>
  <c r="DA71" i="3"/>
  <c r="DA24" i="3"/>
  <c r="DA72" i="3"/>
  <c r="DA25" i="3"/>
  <c r="DA73" i="3"/>
  <c r="DA26" i="3"/>
  <c r="CZ118" i="3"/>
  <c r="CZ119" i="3"/>
  <c r="CZ71" i="3"/>
  <c r="CZ24" i="3"/>
  <c r="CZ72" i="3"/>
  <c r="CZ25" i="3"/>
  <c r="CZ73" i="3"/>
  <c r="CZ26" i="3"/>
  <c r="CY118" i="3"/>
  <c r="CY119" i="3"/>
  <c r="CY71" i="3"/>
  <c r="CY24" i="3"/>
  <c r="CY72" i="3"/>
  <c r="CY25" i="3"/>
  <c r="CY73" i="3"/>
  <c r="CY26" i="3"/>
  <c r="CX118" i="3"/>
  <c r="CX119" i="3"/>
  <c r="CX71" i="3"/>
  <c r="CX24" i="3"/>
  <c r="CX72" i="3"/>
  <c r="CX25" i="3"/>
  <c r="CX73" i="3"/>
  <c r="CX26" i="3"/>
  <c r="CU118" i="3"/>
  <c r="CU119" i="3"/>
  <c r="CU71" i="3"/>
  <c r="CU24" i="3"/>
  <c r="CU72" i="3"/>
  <c r="CU25" i="3"/>
  <c r="CU73" i="3"/>
  <c r="CU26" i="3"/>
  <c r="CT118" i="3"/>
  <c r="CT119" i="3"/>
  <c r="CT71" i="3"/>
  <c r="CT24" i="3"/>
  <c r="CT72" i="3"/>
  <c r="CT25" i="3"/>
  <c r="CT73" i="3"/>
  <c r="CT26" i="3"/>
  <c r="CS118" i="3"/>
  <c r="CS119" i="3"/>
  <c r="CS71" i="3"/>
  <c r="CS24" i="3"/>
  <c r="CS72" i="3"/>
  <c r="CS25" i="3"/>
  <c r="CS73" i="3"/>
  <c r="CS26" i="3"/>
  <c r="CR118" i="3"/>
  <c r="CR119" i="3"/>
  <c r="CR71" i="3"/>
  <c r="CR24" i="3"/>
  <c r="CR72" i="3"/>
  <c r="CR25" i="3"/>
  <c r="CR73" i="3"/>
  <c r="CR26" i="3"/>
  <c r="CQ118" i="3"/>
  <c r="CQ119" i="3"/>
  <c r="CQ71" i="3"/>
  <c r="CQ24" i="3"/>
  <c r="CQ72" i="3"/>
  <c r="CQ25" i="3"/>
  <c r="CQ73" i="3"/>
  <c r="CQ26" i="3"/>
  <c r="DP118" i="3"/>
  <c r="DP119" i="3"/>
  <c r="DP71" i="3"/>
  <c r="DP24" i="3"/>
  <c r="DP72" i="3"/>
  <c r="DP25" i="3"/>
  <c r="DP73" i="3"/>
  <c r="DP26" i="3"/>
  <c r="DO118" i="3"/>
  <c r="DO119" i="3"/>
  <c r="DO71" i="3"/>
  <c r="DO24" i="3"/>
  <c r="DO72" i="3"/>
  <c r="DO25" i="3"/>
  <c r="DO73" i="3"/>
  <c r="DO26" i="3"/>
  <c r="DN118" i="3"/>
  <c r="DN119" i="3"/>
  <c r="DN71" i="3"/>
  <c r="DN24" i="3"/>
  <c r="DN72" i="3"/>
  <c r="DN25" i="3"/>
  <c r="DN73" i="3"/>
  <c r="DN26" i="3"/>
  <c r="DM118" i="3"/>
  <c r="DM119" i="3"/>
  <c r="DM71" i="3"/>
  <c r="DM24" i="3"/>
  <c r="DM72" i="3"/>
  <c r="DM25" i="3"/>
  <c r="DM73" i="3"/>
  <c r="DM26" i="3"/>
  <c r="DL118" i="3"/>
  <c r="DL119" i="3"/>
  <c r="DL71" i="3"/>
  <c r="DL24" i="3"/>
  <c r="DL72" i="3"/>
  <c r="DL25" i="3"/>
  <c r="DL73" i="3"/>
  <c r="DI71" i="3"/>
  <c r="DI24" i="3"/>
  <c r="DI72" i="3"/>
  <c r="DI25" i="3"/>
  <c r="DI73" i="3"/>
  <c r="DI26" i="3"/>
  <c r="DH118" i="3"/>
  <c r="DH119" i="3"/>
  <c r="DH71" i="3"/>
  <c r="DH24" i="3"/>
  <c r="DH72" i="3"/>
  <c r="DH25" i="3"/>
  <c r="DH73" i="3"/>
  <c r="DH26" i="3"/>
  <c r="DG118" i="3"/>
  <c r="DG119" i="3"/>
  <c r="DG71" i="3"/>
  <c r="DG24" i="3"/>
  <c r="DG72" i="3"/>
  <c r="DG25" i="3"/>
  <c r="DG73" i="3"/>
  <c r="DG26" i="3"/>
  <c r="DF118" i="3"/>
  <c r="DF119" i="3"/>
  <c r="DF71" i="3"/>
  <c r="DF24" i="3"/>
  <c r="DF72" i="3"/>
  <c r="DF25" i="3"/>
  <c r="DF73" i="3"/>
  <c r="DF26" i="3"/>
  <c r="DE118" i="3"/>
  <c r="DE119" i="3"/>
  <c r="DE71" i="3"/>
  <c r="DE24" i="3"/>
  <c r="DE72" i="3"/>
  <c r="DE25" i="3"/>
  <c r="DE73" i="3"/>
  <c r="DE26" i="3"/>
  <c r="ED118" i="3"/>
  <c r="ED119" i="3"/>
  <c r="ED71" i="3"/>
  <c r="ED24" i="3"/>
  <c r="ED72" i="3"/>
  <c r="ED25" i="3"/>
  <c r="ED73" i="3"/>
  <c r="ED26" i="3"/>
  <c r="EC118" i="3"/>
  <c r="EC119" i="3"/>
  <c r="EC71" i="3"/>
  <c r="EC24" i="3"/>
  <c r="EC72" i="3"/>
  <c r="EC25" i="3"/>
  <c r="EC73" i="3"/>
  <c r="EC26" i="3"/>
  <c r="EB118" i="3"/>
  <c r="EB119" i="3"/>
  <c r="EB71" i="3"/>
  <c r="EB24" i="3"/>
  <c r="EB72" i="3"/>
  <c r="EB25" i="3"/>
  <c r="EB73" i="3"/>
  <c r="EB26" i="3"/>
  <c r="EA118" i="3"/>
  <c r="EA119" i="3"/>
  <c r="EA71" i="3"/>
  <c r="EA24" i="3"/>
  <c r="EA72" i="3"/>
  <c r="EA25" i="3"/>
  <c r="EA73" i="3"/>
  <c r="EA26" i="3"/>
  <c r="DZ118" i="3"/>
  <c r="DZ119" i="3"/>
  <c r="DZ71" i="3"/>
  <c r="DZ24" i="3"/>
  <c r="DZ72" i="3"/>
  <c r="DZ25" i="3"/>
  <c r="DZ73" i="3"/>
  <c r="DZ26" i="3"/>
  <c r="DW118" i="3"/>
  <c r="DW119" i="3"/>
  <c r="DW71" i="3"/>
  <c r="DW24" i="3"/>
  <c r="DW72" i="3"/>
  <c r="DW25" i="3"/>
  <c r="DW73" i="3"/>
  <c r="DW26" i="3"/>
  <c r="DV118" i="3"/>
  <c r="DV119" i="3"/>
  <c r="DV71" i="3"/>
  <c r="DV24" i="3"/>
  <c r="DV72" i="3"/>
  <c r="DV25" i="3"/>
  <c r="DV73" i="3"/>
  <c r="DV26" i="3"/>
  <c r="DU118" i="3"/>
  <c r="DU119" i="3"/>
  <c r="DU71" i="3"/>
  <c r="DU24" i="3"/>
  <c r="DU72" i="3"/>
  <c r="DU25" i="3"/>
  <c r="DU73" i="3"/>
  <c r="DU26" i="3"/>
  <c r="DT118" i="3"/>
  <c r="DT119" i="3"/>
  <c r="DT71" i="3"/>
  <c r="DT24" i="3"/>
  <c r="DT72" i="3"/>
  <c r="DT25" i="3"/>
  <c r="DT73" i="3"/>
  <c r="DT26" i="3"/>
  <c r="DS118" i="3"/>
  <c r="DS119" i="3"/>
  <c r="DS71" i="3"/>
  <c r="DS24" i="3"/>
  <c r="DS72" i="3"/>
  <c r="DS25" i="3"/>
  <c r="DS73" i="3"/>
  <c r="DS26" i="3"/>
  <c r="ER118" i="3"/>
  <c r="ER119" i="3"/>
  <c r="ER71" i="3"/>
  <c r="ER24" i="3"/>
  <c r="ER72" i="3"/>
  <c r="ER25" i="3"/>
  <c r="ER73" i="3"/>
  <c r="ER26" i="3"/>
  <c r="EQ118" i="3"/>
  <c r="EQ119" i="3"/>
  <c r="EQ71" i="3"/>
  <c r="EQ24" i="3"/>
  <c r="EQ72" i="3"/>
  <c r="EQ25" i="3"/>
  <c r="EQ73" i="3"/>
  <c r="EQ26" i="3"/>
  <c r="EP118" i="3"/>
  <c r="EP119" i="3"/>
  <c r="EP71" i="3"/>
  <c r="EP24" i="3"/>
  <c r="EP72" i="3"/>
  <c r="EP25" i="3"/>
  <c r="EP73" i="3"/>
  <c r="EP26" i="3"/>
  <c r="EO118" i="3"/>
  <c r="EO119" i="3"/>
  <c r="EO71" i="3"/>
  <c r="EO24" i="3"/>
  <c r="EO72" i="3"/>
  <c r="EO25" i="3"/>
  <c r="EO73" i="3"/>
  <c r="EO26" i="3"/>
  <c r="EN118" i="3"/>
  <c r="EN119" i="3"/>
  <c r="EN71" i="3"/>
  <c r="EN24" i="3"/>
  <c r="EN72" i="3"/>
  <c r="EN25" i="3"/>
  <c r="EN73" i="3"/>
  <c r="EN26" i="3"/>
  <c r="EK118" i="3"/>
  <c r="EK119" i="3"/>
  <c r="EK71" i="3"/>
  <c r="EK24" i="3"/>
  <c r="EK72" i="3"/>
  <c r="EK25" i="3"/>
  <c r="EK73" i="3"/>
  <c r="EK26" i="3"/>
  <c r="EJ118" i="3"/>
  <c r="EJ119" i="3"/>
  <c r="EJ71" i="3"/>
  <c r="EJ24" i="3"/>
  <c r="EJ72" i="3"/>
  <c r="EJ25" i="3"/>
  <c r="EJ73" i="3"/>
  <c r="EJ26" i="3"/>
  <c r="EI118" i="3"/>
  <c r="EI119" i="3"/>
  <c r="EI71" i="3"/>
  <c r="EI24" i="3"/>
  <c r="EI72" i="3"/>
  <c r="EI25" i="3"/>
  <c r="EI73" i="3"/>
  <c r="EI26" i="3"/>
  <c r="EH118" i="3"/>
  <c r="EH119" i="3"/>
  <c r="EH71" i="3"/>
  <c r="EH24" i="3"/>
  <c r="EH72" i="3"/>
  <c r="EH25" i="3"/>
  <c r="EH73" i="3"/>
  <c r="EH26" i="3"/>
  <c r="EG118" i="3"/>
  <c r="EG119" i="3"/>
  <c r="EG71" i="3"/>
  <c r="EG24" i="3"/>
  <c r="EG72" i="3"/>
  <c r="EG25" i="3"/>
  <c r="EG73" i="3"/>
  <c r="EG26" i="3"/>
  <c r="FF118" i="3"/>
  <c r="FF119" i="3"/>
  <c r="FF71" i="3"/>
  <c r="FF24" i="3"/>
  <c r="FF72" i="3"/>
  <c r="FF25" i="3"/>
  <c r="FF73" i="3"/>
  <c r="FF26" i="3"/>
  <c r="FE118" i="3"/>
  <c r="FE119" i="3"/>
  <c r="FE71" i="3"/>
  <c r="FE24" i="3"/>
  <c r="FE72" i="3"/>
  <c r="FE25" i="3"/>
  <c r="FE73" i="3"/>
  <c r="FE26" i="3"/>
  <c r="FD118" i="3"/>
  <c r="FD119" i="3"/>
  <c r="FD71" i="3"/>
  <c r="FD24" i="3"/>
  <c r="FD72" i="3"/>
  <c r="FD25" i="3"/>
  <c r="FD73" i="3"/>
  <c r="FD26" i="3"/>
  <c r="FC118" i="3"/>
  <c r="FC119" i="3"/>
  <c r="FC71" i="3"/>
  <c r="FC24" i="3"/>
  <c r="FC72" i="3"/>
  <c r="FC25" i="3"/>
  <c r="FC73" i="3"/>
  <c r="FC26" i="3"/>
  <c r="FB118" i="3"/>
  <c r="FB119" i="3"/>
  <c r="FB71" i="3"/>
  <c r="FB24" i="3"/>
  <c r="FB72" i="3"/>
  <c r="FB25" i="3"/>
  <c r="FB73" i="3"/>
  <c r="FB26" i="3"/>
  <c r="EY118" i="3"/>
  <c r="EY119" i="3"/>
  <c r="EY71" i="3"/>
  <c r="EY24" i="3"/>
  <c r="EY72" i="3"/>
  <c r="EY25" i="3"/>
  <c r="EY73" i="3"/>
  <c r="EY26" i="3"/>
  <c r="EX118" i="3"/>
  <c r="EX119" i="3"/>
  <c r="EX71" i="3"/>
  <c r="EX24" i="3"/>
  <c r="EX72" i="3"/>
  <c r="EX25" i="3"/>
  <c r="EX73" i="3"/>
  <c r="EX26" i="3"/>
  <c r="EW118" i="3"/>
  <c r="EW119" i="3"/>
  <c r="EW71" i="3"/>
  <c r="EW24" i="3"/>
  <c r="EW72" i="3"/>
  <c r="EW25" i="3"/>
  <c r="EW73" i="3"/>
  <c r="EW26" i="3"/>
  <c r="EV118" i="3"/>
  <c r="EV119" i="3"/>
  <c r="EV71" i="3"/>
  <c r="EV24" i="3"/>
  <c r="EV72" i="3"/>
  <c r="EV25" i="3"/>
  <c r="EV73" i="3"/>
  <c r="EV26" i="3"/>
  <c r="EU118" i="3"/>
  <c r="EU119" i="3"/>
  <c r="EU71" i="3"/>
  <c r="EU24" i="3"/>
  <c r="EU72" i="3"/>
  <c r="EU25" i="3"/>
  <c r="EU73" i="3"/>
  <c r="EU26" i="3"/>
  <c r="FT118" i="3"/>
  <c r="FT119" i="3"/>
  <c r="FT71" i="3"/>
  <c r="FT24" i="3"/>
  <c r="FT72" i="3"/>
  <c r="FT25" i="3"/>
  <c r="FT73" i="3"/>
  <c r="FT26" i="3"/>
  <c r="FS118" i="3"/>
  <c r="FS119" i="3"/>
  <c r="FS71" i="3"/>
  <c r="FS24" i="3"/>
  <c r="FS72" i="3"/>
  <c r="FS25" i="3"/>
  <c r="FS73" i="3"/>
  <c r="FS26" i="3"/>
  <c r="FR118" i="3"/>
  <c r="FR119" i="3"/>
  <c r="FR71" i="3"/>
  <c r="FR24" i="3"/>
  <c r="FR72" i="3"/>
  <c r="FR25" i="3"/>
  <c r="FR73" i="3"/>
  <c r="FR26" i="3"/>
  <c r="FQ118" i="3"/>
  <c r="FQ119" i="3"/>
  <c r="FQ71" i="3"/>
  <c r="FQ24" i="3"/>
  <c r="FQ72" i="3"/>
  <c r="FQ25" i="3"/>
  <c r="FQ73" i="3"/>
  <c r="FQ26" i="3"/>
  <c r="FP118" i="3"/>
  <c r="FP119" i="3"/>
  <c r="FP71" i="3"/>
  <c r="FP24" i="3"/>
  <c r="FP72" i="3"/>
  <c r="FP25" i="3"/>
  <c r="FP73" i="3"/>
  <c r="FP26" i="3"/>
  <c r="FM118" i="3"/>
  <c r="FM119" i="3"/>
  <c r="FM71" i="3"/>
  <c r="FM24" i="3"/>
  <c r="FM72" i="3"/>
  <c r="FM25" i="3"/>
  <c r="FM73" i="3"/>
  <c r="FM26" i="3"/>
  <c r="FL118" i="3"/>
  <c r="FL119" i="3"/>
  <c r="FL71" i="3"/>
  <c r="FL24" i="3"/>
  <c r="FL72" i="3"/>
  <c r="FL25" i="3"/>
  <c r="FL73" i="3"/>
  <c r="FL26" i="3"/>
  <c r="FK118" i="3"/>
  <c r="FK119" i="3"/>
  <c r="FK71" i="3"/>
  <c r="FK24" i="3"/>
  <c r="FK72" i="3"/>
  <c r="FK25" i="3"/>
  <c r="FK73" i="3"/>
  <c r="FK26" i="3"/>
  <c r="FJ118" i="3"/>
  <c r="FJ119" i="3"/>
  <c r="FJ71" i="3"/>
  <c r="FJ24" i="3"/>
  <c r="FJ72" i="3"/>
  <c r="FJ25" i="3"/>
  <c r="FJ73" i="3"/>
  <c r="FJ26" i="3"/>
  <c r="FI118" i="3"/>
  <c r="FI119" i="3"/>
  <c r="FI71" i="3"/>
  <c r="FI24" i="3"/>
  <c r="FI72" i="3"/>
  <c r="FI25" i="3"/>
  <c r="FI73" i="3"/>
  <c r="FI26" i="3"/>
  <c r="GH118" i="3"/>
  <c r="GH119" i="3"/>
  <c r="GH71" i="3"/>
  <c r="GH24" i="3"/>
  <c r="GH72" i="3"/>
  <c r="GH25" i="3"/>
  <c r="GH73" i="3"/>
  <c r="GH26" i="3"/>
  <c r="GG118" i="3"/>
  <c r="GG119" i="3"/>
  <c r="GG71" i="3"/>
  <c r="GG24" i="3"/>
  <c r="GG72" i="3"/>
  <c r="GG25" i="3"/>
  <c r="GG73" i="3"/>
  <c r="GG26" i="3"/>
  <c r="GF118" i="3"/>
  <c r="GF119" i="3"/>
  <c r="GF71" i="3"/>
  <c r="GF24" i="3"/>
  <c r="GF72" i="3"/>
  <c r="GF25" i="3"/>
  <c r="GF73" i="3"/>
  <c r="GF26" i="3"/>
  <c r="GE118" i="3"/>
  <c r="GE119" i="3"/>
  <c r="GE71" i="3"/>
  <c r="GE24" i="3"/>
  <c r="GE72" i="3"/>
  <c r="GE25" i="3"/>
  <c r="GE73" i="3"/>
  <c r="GE26" i="3"/>
  <c r="GD118" i="3"/>
  <c r="GD119" i="3"/>
  <c r="GD71" i="3"/>
  <c r="GD24" i="3"/>
  <c r="GD72" i="3"/>
  <c r="GD25" i="3"/>
  <c r="GD73" i="3"/>
  <c r="GD26" i="3"/>
  <c r="HJ118" i="3"/>
  <c r="HJ119" i="3"/>
  <c r="HJ71" i="3"/>
  <c r="HJ24" i="3"/>
  <c r="HJ72" i="3"/>
  <c r="HJ25" i="3"/>
  <c r="HJ73" i="3"/>
  <c r="HJ26" i="3"/>
  <c r="HI118" i="3"/>
  <c r="HI119" i="3"/>
  <c r="HI71" i="3"/>
  <c r="HI24" i="3"/>
  <c r="HI72" i="3"/>
  <c r="HI25" i="3"/>
  <c r="HI73" i="3"/>
  <c r="HI26" i="3"/>
  <c r="HH118" i="3"/>
  <c r="HH119" i="3"/>
  <c r="HH71" i="3"/>
  <c r="HH24" i="3"/>
  <c r="HH72" i="3"/>
  <c r="HH25" i="3"/>
  <c r="HH73" i="3"/>
  <c r="HH26" i="3"/>
  <c r="HG118" i="3"/>
  <c r="HG119" i="3"/>
  <c r="HG71" i="3"/>
  <c r="HG24" i="3"/>
  <c r="HG72" i="3"/>
  <c r="HG25" i="3"/>
  <c r="HG73" i="3"/>
  <c r="HG26" i="3"/>
  <c r="HF118" i="3"/>
  <c r="HF119" i="3"/>
  <c r="HF71" i="3"/>
  <c r="HF24" i="3"/>
  <c r="HF72" i="3"/>
  <c r="HF25" i="3"/>
  <c r="HF73" i="3"/>
  <c r="HF26" i="3"/>
  <c r="HC118" i="3"/>
  <c r="HC119" i="3"/>
  <c r="HC71" i="3"/>
  <c r="HC24" i="3"/>
  <c r="HC72" i="3"/>
  <c r="HC25" i="3"/>
  <c r="HC73" i="3"/>
  <c r="HC26" i="3"/>
  <c r="HB118" i="3"/>
  <c r="HB119" i="3"/>
  <c r="HB71" i="3"/>
  <c r="HB24" i="3"/>
  <c r="HB72" i="3"/>
  <c r="HB25" i="3"/>
  <c r="HB73" i="3"/>
  <c r="HB26" i="3"/>
  <c r="HA118" i="3"/>
  <c r="HA119" i="3"/>
  <c r="HA71" i="3"/>
  <c r="HA24" i="3"/>
  <c r="HA72" i="3"/>
  <c r="HA25" i="3"/>
  <c r="HA73" i="3"/>
  <c r="HA26" i="3"/>
  <c r="GZ118" i="3"/>
  <c r="GZ119" i="3"/>
  <c r="GZ71" i="3"/>
  <c r="GZ24" i="3"/>
  <c r="GZ72" i="3"/>
  <c r="GZ25" i="3"/>
  <c r="GZ73" i="3"/>
  <c r="GZ26" i="3"/>
  <c r="GY118" i="3"/>
  <c r="GY119" i="3"/>
  <c r="GY71" i="3"/>
  <c r="GY24" i="3"/>
  <c r="GY72" i="3"/>
  <c r="GY25" i="3"/>
  <c r="GY73" i="3"/>
  <c r="GY26" i="3"/>
  <c r="GV118" i="3"/>
  <c r="GV119" i="3"/>
  <c r="GV71" i="3"/>
  <c r="GV24" i="3"/>
  <c r="GV72" i="3"/>
  <c r="GV25" i="3"/>
  <c r="GV73" i="3"/>
  <c r="GV26" i="3"/>
  <c r="GU118" i="3"/>
  <c r="GU119" i="3"/>
  <c r="GU71" i="3"/>
  <c r="GU24" i="3"/>
  <c r="GU72" i="3"/>
  <c r="GU25" i="3"/>
  <c r="GU73" i="3"/>
  <c r="GU26" i="3"/>
  <c r="GT118" i="3"/>
  <c r="GT119" i="3"/>
  <c r="GT71" i="3"/>
  <c r="GT24" i="3"/>
  <c r="GT72" i="3"/>
  <c r="GT25" i="3"/>
  <c r="GT73" i="3"/>
  <c r="GT26" i="3"/>
  <c r="GS118" i="3"/>
  <c r="GS119" i="3"/>
  <c r="GS71" i="3"/>
  <c r="GS24" i="3"/>
  <c r="GS72" i="3"/>
  <c r="GS25" i="3"/>
  <c r="GS73" i="3"/>
  <c r="GS26" i="3"/>
  <c r="GR118" i="3"/>
  <c r="GR119" i="3"/>
  <c r="GR71" i="3"/>
  <c r="GR24" i="3"/>
  <c r="GR72" i="3"/>
  <c r="GR25" i="3"/>
  <c r="GR73" i="3"/>
  <c r="GR26" i="3"/>
  <c r="GO118" i="3"/>
  <c r="GO119" i="3"/>
  <c r="GO71" i="3"/>
  <c r="GO24" i="3"/>
  <c r="GO72" i="3"/>
  <c r="GO25" i="3"/>
  <c r="GO73" i="3"/>
  <c r="GO26" i="3"/>
  <c r="GN118" i="3"/>
  <c r="GN119" i="3"/>
  <c r="GN71" i="3"/>
  <c r="GN24" i="3"/>
  <c r="GN72" i="3"/>
  <c r="GN25" i="3"/>
  <c r="GN73" i="3"/>
  <c r="GN26" i="3"/>
  <c r="GM118" i="3"/>
  <c r="GM119" i="3"/>
  <c r="GM71" i="3"/>
  <c r="GM24" i="3"/>
  <c r="GM72" i="3"/>
  <c r="GM25" i="3"/>
  <c r="GM73" i="3"/>
  <c r="GM26" i="3"/>
  <c r="GL118" i="3"/>
  <c r="GL119" i="3"/>
  <c r="GL71" i="3"/>
  <c r="GL24" i="3"/>
  <c r="GL72" i="3"/>
  <c r="GL25" i="3"/>
  <c r="GL73" i="3"/>
  <c r="GL26" i="3"/>
  <c r="GK118" i="3"/>
  <c r="GK119" i="3"/>
  <c r="GK71" i="3"/>
  <c r="GK24" i="3"/>
  <c r="GK72" i="3"/>
  <c r="GK25" i="3"/>
  <c r="GK73" i="3"/>
  <c r="GK26" i="3"/>
  <c r="IL118" i="3"/>
  <c r="IL119" i="3"/>
  <c r="IL71" i="3"/>
  <c r="IL24" i="3"/>
  <c r="IL72" i="3"/>
  <c r="IL25" i="3"/>
  <c r="IL73" i="3"/>
  <c r="IL26" i="3"/>
  <c r="IK118" i="3"/>
  <c r="IK119" i="3"/>
  <c r="IK71" i="3"/>
  <c r="IK24" i="3"/>
  <c r="IK72" i="3"/>
  <c r="IK25" i="3"/>
  <c r="IK73" i="3"/>
  <c r="IK26" i="3"/>
  <c r="IJ118" i="3"/>
  <c r="IJ119" i="3"/>
  <c r="IJ71" i="3"/>
  <c r="IJ24" i="3"/>
  <c r="IJ72" i="3"/>
  <c r="IJ25" i="3"/>
  <c r="IJ73" i="3"/>
  <c r="IJ26" i="3"/>
  <c r="II118" i="3"/>
  <c r="II119" i="3"/>
  <c r="II71" i="3"/>
  <c r="II24" i="3"/>
  <c r="II72" i="3"/>
  <c r="II25" i="3"/>
  <c r="II73" i="3"/>
  <c r="II26" i="3"/>
  <c r="IH118" i="3"/>
  <c r="IH119" i="3"/>
  <c r="IH71" i="3"/>
  <c r="IH24" i="3"/>
  <c r="IH72" i="3"/>
  <c r="IH25" i="3"/>
  <c r="IH73" i="3"/>
  <c r="IH26" i="3"/>
  <c r="IE118" i="3"/>
  <c r="IE119" i="3"/>
  <c r="IE71" i="3"/>
  <c r="IE24" i="3"/>
  <c r="IE72" i="3"/>
  <c r="IE25" i="3"/>
  <c r="IE73" i="3"/>
  <c r="IE26" i="3"/>
  <c r="ID118" i="3"/>
  <c r="ID119" i="3"/>
  <c r="ID71" i="3"/>
  <c r="ID24" i="3"/>
  <c r="ID72" i="3"/>
  <c r="ID25" i="3"/>
  <c r="ID73" i="3"/>
  <c r="ID26" i="3"/>
  <c r="IC118" i="3"/>
  <c r="IC119" i="3"/>
  <c r="IC71" i="3"/>
  <c r="IC24" i="3"/>
  <c r="IC72" i="3"/>
  <c r="IC25" i="3"/>
  <c r="IC73" i="3"/>
  <c r="IC26" i="3"/>
  <c r="IB118" i="3"/>
  <c r="IB119" i="3"/>
  <c r="IB71" i="3"/>
  <c r="IB24" i="3"/>
  <c r="IB72" i="3"/>
  <c r="IB25" i="3"/>
  <c r="IB73" i="3"/>
  <c r="IB26" i="3"/>
  <c r="IA118" i="3"/>
  <c r="IA119" i="3"/>
  <c r="IA71" i="3"/>
  <c r="IA24" i="3"/>
  <c r="IA72" i="3"/>
  <c r="IA25" i="3"/>
  <c r="IA73" i="3"/>
  <c r="IA26" i="3"/>
  <c r="HX118" i="3"/>
  <c r="HX119" i="3"/>
  <c r="HX71" i="3"/>
  <c r="HX24" i="3"/>
  <c r="HX72" i="3"/>
  <c r="HX25" i="3"/>
  <c r="HX73" i="3"/>
  <c r="HX26" i="3"/>
  <c r="HW118" i="3"/>
  <c r="HW119" i="3"/>
  <c r="HW71" i="3"/>
  <c r="HW24" i="3"/>
  <c r="HW72" i="3"/>
  <c r="HW25" i="3"/>
  <c r="HW73" i="3"/>
  <c r="HW26" i="3"/>
  <c r="HV118" i="3"/>
  <c r="HV119" i="3"/>
  <c r="HV71" i="3"/>
  <c r="HV24" i="3"/>
  <c r="HV72" i="3"/>
  <c r="HV25" i="3"/>
  <c r="HV73" i="3"/>
  <c r="HV26" i="3"/>
  <c r="HU118" i="3"/>
  <c r="HU119" i="3"/>
  <c r="HU71" i="3"/>
  <c r="HU24" i="3"/>
  <c r="HU72" i="3"/>
  <c r="HU25" i="3"/>
  <c r="HU73" i="3"/>
  <c r="HU26" i="3"/>
  <c r="HT118" i="3"/>
  <c r="HT119" i="3"/>
  <c r="HT71" i="3"/>
  <c r="HT24" i="3"/>
  <c r="HT72" i="3"/>
  <c r="HT25" i="3"/>
  <c r="HT73" i="3"/>
  <c r="HT26" i="3"/>
  <c r="HQ118" i="3"/>
  <c r="HQ119" i="3"/>
  <c r="HQ71" i="3"/>
  <c r="HQ24" i="3"/>
  <c r="HQ72" i="3"/>
  <c r="HQ25" i="3"/>
  <c r="HQ73" i="3"/>
  <c r="HQ26" i="3"/>
  <c r="HP118" i="3"/>
  <c r="HP119" i="3"/>
  <c r="HP71" i="3"/>
  <c r="HP24" i="3"/>
  <c r="HP72" i="3"/>
  <c r="HP25" i="3"/>
  <c r="HP73" i="3"/>
  <c r="HP26" i="3"/>
  <c r="HO118" i="3"/>
  <c r="HO119" i="3"/>
  <c r="HO71" i="3"/>
  <c r="HO24" i="3"/>
  <c r="HO72" i="3"/>
  <c r="HO25" i="3"/>
  <c r="HO73" i="3"/>
  <c r="HO26" i="3"/>
  <c r="HN118" i="3"/>
  <c r="HN119" i="3"/>
  <c r="HN71" i="3"/>
  <c r="HN24" i="3"/>
  <c r="HN72" i="3"/>
  <c r="HN25" i="3"/>
  <c r="HN73" i="3"/>
  <c r="HN26" i="3"/>
  <c r="HM118" i="3"/>
  <c r="HM119" i="3"/>
  <c r="HM71" i="3"/>
  <c r="HM24" i="3"/>
  <c r="HM72" i="3"/>
  <c r="HM25" i="3"/>
  <c r="HM73" i="3"/>
  <c r="HM26" i="3"/>
  <c r="JN118" i="3"/>
  <c r="JN119" i="3"/>
  <c r="JN71" i="3"/>
  <c r="JN24" i="3"/>
  <c r="JN72" i="3"/>
  <c r="JN25" i="3"/>
  <c r="JN73" i="3"/>
  <c r="JN26" i="3"/>
  <c r="JM118" i="3"/>
  <c r="JM119" i="3"/>
  <c r="JM71" i="3"/>
  <c r="JM24" i="3"/>
  <c r="JM72" i="3"/>
  <c r="JM25" i="3"/>
  <c r="JM73" i="3"/>
  <c r="JM26" i="3"/>
  <c r="JL118" i="3"/>
  <c r="JL119" i="3"/>
  <c r="JL71" i="3"/>
  <c r="JL24" i="3"/>
  <c r="JL72" i="3"/>
  <c r="JL25" i="3"/>
  <c r="JL73" i="3"/>
  <c r="JL26" i="3"/>
  <c r="JK118" i="3"/>
  <c r="JK119" i="3"/>
  <c r="JK71" i="3"/>
  <c r="JK24" i="3"/>
  <c r="JK72" i="3"/>
  <c r="JK25" i="3"/>
  <c r="JK73" i="3"/>
  <c r="JK26" i="3"/>
  <c r="JJ118" i="3"/>
  <c r="JJ119" i="3"/>
  <c r="JJ71" i="3"/>
  <c r="JJ24" i="3"/>
  <c r="JJ72" i="3"/>
  <c r="JJ25" i="3"/>
  <c r="JJ73" i="3"/>
  <c r="JJ26" i="3"/>
  <c r="JG118" i="3"/>
  <c r="JG119" i="3"/>
  <c r="JG71" i="3"/>
  <c r="JG24" i="3"/>
  <c r="JG72" i="3"/>
  <c r="JG25" i="3"/>
  <c r="JG73" i="3"/>
  <c r="JG26" i="3"/>
  <c r="JF118" i="3"/>
  <c r="JF119" i="3"/>
  <c r="JF71" i="3"/>
  <c r="JF24" i="3"/>
  <c r="JF72" i="3"/>
  <c r="JF25" i="3"/>
  <c r="JF73" i="3"/>
  <c r="JF26" i="3"/>
  <c r="JE118" i="3"/>
  <c r="JE119" i="3"/>
  <c r="JE71" i="3"/>
  <c r="JE24" i="3"/>
  <c r="JE72" i="3"/>
  <c r="JE25" i="3"/>
  <c r="JE73" i="3"/>
  <c r="JE26" i="3"/>
  <c r="JD118" i="3"/>
  <c r="JD119" i="3"/>
  <c r="JD71" i="3"/>
  <c r="JD24" i="3"/>
  <c r="JD72" i="3"/>
  <c r="JD25" i="3"/>
  <c r="JD73" i="3"/>
  <c r="JD26" i="3"/>
  <c r="JC118" i="3"/>
  <c r="JC119" i="3"/>
  <c r="JC71" i="3"/>
  <c r="JC24" i="3"/>
  <c r="JC72" i="3"/>
  <c r="JC25" i="3"/>
  <c r="JC73" i="3"/>
  <c r="JC26" i="3"/>
  <c r="IZ118" i="3"/>
  <c r="IZ119" i="3"/>
  <c r="IZ71" i="3"/>
  <c r="IZ24" i="3"/>
  <c r="IZ72" i="3"/>
  <c r="IZ25" i="3"/>
  <c r="IZ73" i="3"/>
  <c r="IZ26" i="3"/>
  <c r="IY118" i="3"/>
  <c r="IY119" i="3"/>
  <c r="IY71" i="3"/>
  <c r="IY24" i="3"/>
  <c r="IY72" i="3"/>
  <c r="IY25" i="3"/>
  <c r="IY73" i="3"/>
  <c r="IY26" i="3"/>
  <c r="IX118" i="3"/>
  <c r="IX119" i="3"/>
  <c r="IX71" i="3"/>
  <c r="IX24" i="3"/>
  <c r="IX72" i="3"/>
  <c r="IX25" i="3"/>
  <c r="IX73" i="3"/>
  <c r="IX26" i="3"/>
  <c r="IW118" i="3"/>
  <c r="IW119" i="3"/>
  <c r="IW71" i="3"/>
  <c r="IW24" i="3"/>
  <c r="IW72" i="3"/>
  <c r="IW25" i="3"/>
  <c r="IW73" i="3"/>
  <c r="IW26" i="3"/>
  <c r="IV118" i="3"/>
  <c r="IV119" i="3"/>
  <c r="IV71" i="3"/>
  <c r="IV24" i="3"/>
  <c r="IV72" i="3"/>
  <c r="IV25" i="3"/>
  <c r="IV73" i="3"/>
  <c r="IV26" i="3"/>
  <c r="IS118" i="3"/>
  <c r="IS119" i="3"/>
  <c r="IS71" i="3"/>
  <c r="IS24" i="3"/>
  <c r="IS72" i="3"/>
  <c r="IS25" i="3"/>
  <c r="IS73" i="3"/>
  <c r="IS26" i="3"/>
  <c r="IR118" i="3"/>
  <c r="IR119" i="3"/>
  <c r="IR71" i="3"/>
  <c r="IR24" i="3"/>
  <c r="IR72" i="3"/>
  <c r="IR25" i="3"/>
  <c r="IR73" i="3"/>
  <c r="IR26" i="3"/>
  <c r="IQ118" i="3"/>
  <c r="IQ119" i="3"/>
  <c r="IQ71" i="3"/>
  <c r="IQ24" i="3"/>
  <c r="IQ72" i="3"/>
  <c r="IQ25" i="3"/>
  <c r="IQ73" i="3"/>
  <c r="IQ26" i="3"/>
  <c r="IP118" i="3"/>
  <c r="IP119" i="3"/>
  <c r="IP71" i="3"/>
  <c r="IP24" i="3"/>
  <c r="IP72" i="3"/>
  <c r="IP25" i="3"/>
  <c r="IP73" i="3"/>
  <c r="IP26" i="3"/>
  <c r="IO118" i="3"/>
  <c r="IO119" i="3"/>
  <c r="IO71" i="3"/>
  <c r="IO24" i="3"/>
  <c r="IO72" i="3"/>
  <c r="IO25" i="3"/>
  <c r="IO73" i="3"/>
  <c r="IO26" i="3"/>
  <c r="KP118" i="3"/>
  <c r="KP119" i="3"/>
  <c r="KP71" i="3"/>
  <c r="KP24" i="3"/>
  <c r="KP72" i="3"/>
  <c r="KP25" i="3"/>
  <c r="KP73" i="3"/>
  <c r="KP26" i="3"/>
  <c r="KO118" i="3"/>
  <c r="KO119" i="3"/>
  <c r="KO71" i="3"/>
  <c r="KO24" i="3"/>
  <c r="KO72" i="3"/>
  <c r="KO25" i="3"/>
  <c r="KO73" i="3"/>
  <c r="KO26" i="3"/>
  <c r="KN118" i="3"/>
  <c r="KN119" i="3"/>
  <c r="KN71" i="3"/>
  <c r="KN24" i="3"/>
  <c r="KN72" i="3"/>
  <c r="KN25" i="3"/>
  <c r="KN73" i="3"/>
  <c r="KN26" i="3"/>
  <c r="KM118" i="3"/>
  <c r="KM119" i="3"/>
  <c r="KM71" i="3"/>
  <c r="KM24" i="3"/>
  <c r="KM72" i="3"/>
  <c r="KM25" i="3"/>
  <c r="KM73" i="3"/>
  <c r="KM26" i="3"/>
  <c r="KL118" i="3"/>
  <c r="KL119" i="3"/>
  <c r="KL71" i="3"/>
  <c r="KL24" i="3"/>
  <c r="KL72" i="3"/>
  <c r="KL25" i="3"/>
  <c r="KL73" i="3"/>
  <c r="KL26" i="3"/>
  <c r="KI118" i="3"/>
  <c r="KI119" i="3"/>
  <c r="KI71" i="3"/>
  <c r="KI24" i="3"/>
  <c r="KI72" i="3"/>
  <c r="KI25" i="3"/>
  <c r="KI73" i="3"/>
  <c r="KI26" i="3"/>
  <c r="KH118" i="3"/>
  <c r="KH119" i="3"/>
  <c r="KH71" i="3"/>
  <c r="KH24" i="3"/>
  <c r="KH72" i="3"/>
  <c r="KH25" i="3"/>
  <c r="KH73" i="3"/>
  <c r="KH26" i="3"/>
  <c r="KG118" i="3"/>
  <c r="KG119" i="3"/>
  <c r="KG71" i="3"/>
  <c r="KG24" i="3"/>
  <c r="KG72" i="3"/>
  <c r="KG25" i="3"/>
  <c r="KG73" i="3"/>
  <c r="KG26" i="3"/>
  <c r="KF118" i="3"/>
  <c r="KF119" i="3"/>
  <c r="KF71" i="3"/>
  <c r="KF24" i="3"/>
  <c r="KF72" i="3"/>
  <c r="KF25" i="3"/>
  <c r="KF73" i="3"/>
  <c r="KF26" i="3"/>
  <c r="KE118" i="3"/>
  <c r="KE119" i="3"/>
  <c r="KE71" i="3"/>
  <c r="KE24" i="3"/>
  <c r="KE72" i="3"/>
  <c r="KE25" i="3"/>
  <c r="KE73" i="3"/>
  <c r="KE26" i="3"/>
  <c r="KB118" i="3"/>
  <c r="KB119" i="3"/>
  <c r="KB71" i="3"/>
  <c r="KB24" i="3"/>
  <c r="KB72" i="3"/>
  <c r="KB25" i="3"/>
  <c r="KB73" i="3"/>
  <c r="KB26" i="3"/>
  <c r="KA118" i="3"/>
  <c r="KA119" i="3"/>
  <c r="KA71" i="3"/>
  <c r="KA24" i="3"/>
  <c r="KA72" i="3"/>
  <c r="KA25" i="3"/>
  <c r="KA73" i="3"/>
  <c r="KA26" i="3"/>
  <c r="JZ118" i="3"/>
  <c r="JZ119" i="3"/>
  <c r="JZ71" i="3"/>
  <c r="JZ24" i="3"/>
  <c r="JZ72" i="3"/>
  <c r="JZ25" i="3"/>
  <c r="JZ73" i="3"/>
  <c r="JZ26" i="3"/>
  <c r="JY118" i="3"/>
  <c r="JY119" i="3"/>
  <c r="JY71" i="3"/>
  <c r="JY24" i="3"/>
  <c r="JY72" i="3"/>
  <c r="JY25" i="3"/>
  <c r="JY73" i="3"/>
  <c r="JY26" i="3"/>
  <c r="JX118" i="3"/>
  <c r="JX119" i="3"/>
  <c r="JX71" i="3"/>
  <c r="JX24" i="3"/>
  <c r="JX72" i="3"/>
  <c r="JX25" i="3"/>
  <c r="JX73" i="3"/>
  <c r="JX26" i="3"/>
  <c r="JU118" i="3"/>
  <c r="JU119" i="3"/>
  <c r="JU71" i="3"/>
  <c r="JU24" i="3"/>
  <c r="JU72" i="3"/>
  <c r="JU25" i="3"/>
  <c r="JU73" i="3"/>
  <c r="JU26" i="3"/>
  <c r="JT118" i="3"/>
  <c r="JT119" i="3"/>
  <c r="JT71" i="3"/>
  <c r="JT24" i="3"/>
  <c r="JT72" i="3"/>
  <c r="JT25" i="3"/>
  <c r="JT73" i="3"/>
  <c r="JT26" i="3"/>
  <c r="JS118" i="3"/>
  <c r="JS119" i="3"/>
  <c r="JS71" i="3"/>
  <c r="JS24" i="3"/>
  <c r="JS72" i="3"/>
  <c r="JS25" i="3"/>
  <c r="JS73" i="3"/>
  <c r="JS26" i="3"/>
  <c r="JR118" i="3"/>
  <c r="JR119" i="3"/>
  <c r="JR71" i="3"/>
  <c r="JR24" i="3"/>
  <c r="JR72" i="3"/>
  <c r="JR25" i="3"/>
  <c r="JR73" i="3"/>
  <c r="JR26" i="3"/>
  <c r="JQ118" i="3"/>
  <c r="JQ119" i="3"/>
  <c r="JQ71" i="3"/>
  <c r="JQ24" i="3"/>
  <c r="JQ72" i="3"/>
  <c r="JQ25" i="3"/>
  <c r="JQ73" i="3"/>
  <c r="JQ26" i="3"/>
  <c r="LR118" i="3"/>
  <c r="LR119" i="3"/>
  <c r="LR71" i="3"/>
  <c r="LR24" i="3"/>
  <c r="LR72" i="3"/>
  <c r="LR25" i="3"/>
  <c r="LR73" i="3"/>
  <c r="LR26" i="3"/>
  <c r="LQ118" i="3"/>
  <c r="LQ119" i="3"/>
  <c r="LQ71" i="3"/>
  <c r="LQ24" i="3"/>
  <c r="LQ72" i="3"/>
  <c r="LQ25" i="3"/>
  <c r="LQ73" i="3"/>
  <c r="LQ26" i="3"/>
  <c r="LP118" i="3"/>
  <c r="LP119" i="3"/>
  <c r="LP71" i="3"/>
  <c r="LP24" i="3"/>
  <c r="LP72" i="3"/>
  <c r="LP25" i="3"/>
  <c r="LP73" i="3"/>
  <c r="LP26" i="3"/>
  <c r="MJ25" i="3"/>
  <c r="LO118" i="3"/>
  <c r="LO119" i="3"/>
  <c r="LO71" i="3"/>
  <c r="LO24" i="3"/>
  <c r="LO72" i="3"/>
  <c r="LO25" i="3"/>
  <c r="LO73" i="3"/>
  <c r="LO26" i="3"/>
  <c r="MI26" i="3"/>
  <c r="LN118" i="3"/>
  <c r="LN119" i="3"/>
  <c r="LN71" i="3"/>
  <c r="LN24" i="3"/>
  <c r="LN72" i="3"/>
  <c r="LN25" i="3"/>
  <c r="LN73" i="3"/>
  <c r="LN26" i="3"/>
  <c r="LK118" i="3"/>
  <c r="LK119" i="3"/>
  <c r="LK71" i="3"/>
  <c r="LK24" i="3"/>
  <c r="LK72" i="3"/>
  <c r="LK25" i="3"/>
  <c r="LK73" i="3"/>
  <c r="LK26" i="3"/>
  <c r="LJ118" i="3"/>
  <c r="LJ119" i="3"/>
  <c r="LJ71" i="3"/>
  <c r="LJ24" i="3"/>
  <c r="LJ72" i="3"/>
  <c r="LJ25" i="3"/>
  <c r="LJ73" i="3"/>
  <c r="LJ26" i="3"/>
  <c r="LI118" i="3"/>
  <c r="LI119" i="3"/>
  <c r="LI71" i="3"/>
  <c r="LI24" i="3"/>
  <c r="LI72" i="3"/>
  <c r="LI25" i="3"/>
  <c r="LI73" i="3"/>
  <c r="LI26" i="3"/>
  <c r="LH118" i="3"/>
  <c r="LH119" i="3"/>
  <c r="LH71" i="3"/>
  <c r="LH24" i="3"/>
  <c r="LH72" i="3"/>
  <c r="LH25" i="3"/>
  <c r="LH73" i="3"/>
  <c r="LH26" i="3"/>
  <c r="LG118" i="3"/>
  <c r="LG119" i="3"/>
  <c r="LG71" i="3"/>
  <c r="LG24" i="3"/>
  <c r="LG72" i="3"/>
  <c r="LG25" i="3"/>
  <c r="LG73" i="3"/>
  <c r="LG26" i="3"/>
  <c r="LD118" i="3"/>
  <c r="LD119" i="3"/>
  <c r="LD71" i="3"/>
  <c r="LD24" i="3"/>
  <c r="LD72" i="3"/>
  <c r="LD25" i="3"/>
  <c r="LD73" i="3"/>
  <c r="LD26" i="3"/>
  <c r="LC118" i="3"/>
  <c r="LC119" i="3"/>
  <c r="LC71" i="3"/>
  <c r="LC24" i="3"/>
  <c r="LC72" i="3"/>
  <c r="LC25" i="3"/>
  <c r="LC73" i="3"/>
  <c r="LC26" i="3"/>
  <c r="LB118" i="3"/>
  <c r="LB119" i="3"/>
  <c r="LB71" i="3"/>
  <c r="LB24" i="3"/>
  <c r="LB72" i="3"/>
  <c r="LB25" i="3"/>
  <c r="LB73" i="3"/>
  <c r="LB26" i="3"/>
  <c r="LA118" i="3"/>
  <c r="LA119" i="3"/>
  <c r="LA71" i="3"/>
  <c r="LA24" i="3"/>
  <c r="LA72" i="3"/>
  <c r="LA25" i="3"/>
  <c r="LA73" i="3"/>
  <c r="LA26" i="3"/>
  <c r="KZ118" i="3"/>
  <c r="KZ119" i="3"/>
  <c r="KZ71" i="3"/>
  <c r="KZ24" i="3"/>
  <c r="KZ72" i="3"/>
  <c r="KZ25" i="3"/>
  <c r="KZ73" i="3"/>
  <c r="KZ26" i="3"/>
  <c r="KW118" i="3"/>
  <c r="KW119" i="3"/>
  <c r="KW71" i="3"/>
  <c r="KW24" i="3"/>
  <c r="KW72" i="3"/>
  <c r="KW25" i="3"/>
  <c r="KW73" i="3"/>
  <c r="KW26" i="3"/>
  <c r="KV118" i="3"/>
  <c r="KV119" i="3"/>
  <c r="KV71" i="3"/>
  <c r="KV24" i="3"/>
  <c r="KV72" i="3"/>
  <c r="KV25" i="3"/>
  <c r="KV73" i="3"/>
  <c r="KV26" i="3"/>
  <c r="KU118" i="3"/>
  <c r="KU119" i="3"/>
  <c r="KU71" i="3"/>
  <c r="KU24" i="3"/>
  <c r="KU72" i="3"/>
  <c r="KU25" i="3"/>
  <c r="KU73" i="3"/>
  <c r="KU26" i="3"/>
  <c r="KT118" i="3"/>
  <c r="KT119" i="3"/>
  <c r="KT71" i="3"/>
  <c r="KT24" i="3"/>
  <c r="KT72" i="3"/>
  <c r="KT25" i="3"/>
  <c r="KT73" i="3"/>
  <c r="KT26" i="3"/>
  <c r="KS118" i="3"/>
  <c r="KS119" i="3"/>
  <c r="KS71" i="3"/>
  <c r="KS24" i="3"/>
  <c r="KS72" i="3"/>
  <c r="KS25" i="3"/>
  <c r="KS73" i="3"/>
  <c r="KS26" i="3"/>
  <c r="LY118" i="3"/>
  <c r="LY119" i="3"/>
  <c r="LY71" i="3"/>
  <c r="LY24" i="3"/>
  <c r="LY72" i="3"/>
  <c r="LY25" i="3"/>
  <c r="LY73" i="3"/>
  <c r="LY26" i="3"/>
  <c r="LX118" i="3"/>
  <c r="LX119" i="3"/>
  <c r="LX71" i="3"/>
  <c r="LX24" i="3"/>
  <c r="LX72" i="3"/>
  <c r="LX25" i="3"/>
  <c r="LX73" i="3"/>
  <c r="LX26" i="3"/>
  <c r="MR25" i="3"/>
  <c r="LW118" i="3"/>
  <c r="LW119" i="3"/>
  <c r="LW71" i="3"/>
  <c r="LW24" i="3"/>
  <c r="LW72" i="3"/>
  <c r="LW25" i="3"/>
  <c r="LW73" i="3"/>
  <c r="LW26" i="3"/>
  <c r="MQ26" i="3"/>
  <c r="LV118" i="3"/>
  <c r="LV119" i="3"/>
  <c r="LV71" i="3"/>
  <c r="LV24" i="3"/>
  <c r="LV72" i="3"/>
  <c r="LV25" i="3"/>
  <c r="LV73" i="3"/>
  <c r="LV26" i="3"/>
  <c r="LU118" i="3"/>
  <c r="LU119" i="3"/>
  <c r="LU71" i="3"/>
  <c r="LU24" i="3"/>
  <c r="LU72" i="3"/>
  <c r="LU25" i="3"/>
  <c r="LU73" i="3"/>
  <c r="LU26" i="3"/>
  <c r="FW118" i="3"/>
  <c r="FW119" i="3"/>
  <c r="FW71" i="3"/>
  <c r="FW24" i="3"/>
  <c r="FW72" i="3"/>
  <c r="FW25" i="3"/>
  <c r="FW73" i="3"/>
  <c r="FW26" i="3"/>
  <c r="FX118" i="3"/>
  <c r="FX119" i="3"/>
  <c r="FX71" i="3"/>
  <c r="FX24" i="3"/>
  <c r="FX72" i="3"/>
  <c r="FX25" i="3"/>
  <c r="FX73" i="3"/>
  <c r="FX26" i="3"/>
  <c r="FY118" i="3"/>
  <c r="FY119" i="3"/>
  <c r="FY71" i="3"/>
  <c r="FY24" i="3"/>
  <c r="FY72" i="3"/>
  <c r="FY25" i="3"/>
  <c r="FY73" i="3"/>
  <c r="FY26" i="3"/>
  <c r="FZ118" i="3"/>
  <c r="FZ119" i="3"/>
  <c r="FZ71" i="3"/>
  <c r="FZ24" i="3"/>
  <c r="FZ72" i="3"/>
  <c r="FZ25" i="3"/>
  <c r="FZ73" i="3"/>
  <c r="FZ26" i="3"/>
  <c r="GA118" i="3"/>
  <c r="GA119" i="3"/>
  <c r="GA71" i="3"/>
  <c r="GA24" i="3"/>
  <c r="GA72" i="3"/>
  <c r="GA25" i="3"/>
  <c r="GA73" i="3"/>
  <c r="GA26" i="3"/>
  <c r="GB118" i="3"/>
  <c r="GB119" i="3"/>
  <c r="GB71" i="3"/>
  <c r="GB24" i="3"/>
  <c r="GB72" i="3"/>
  <c r="GB25" i="3"/>
  <c r="GB73" i="3"/>
  <c r="GB26" i="3"/>
  <c r="LS7" i="4"/>
  <c r="LS8" i="4" s="1"/>
  <c r="LL7" i="4"/>
  <c r="LL8" i="4" s="1"/>
  <c r="LE7" i="4"/>
  <c r="LE8" i="4" s="1"/>
  <c r="KX7" i="4"/>
  <c r="KX8" i="4" s="1"/>
  <c r="KQ7" i="4"/>
  <c r="KQ8" i="4" s="1"/>
  <c r="KJ7" i="4"/>
  <c r="KJ8" i="4" s="1"/>
  <c r="KC7" i="4"/>
  <c r="KC8" i="4" s="1"/>
  <c r="JV7" i="4"/>
  <c r="JV8" i="4" s="1"/>
  <c r="JO7" i="4"/>
  <c r="JO8" i="4" s="1"/>
  <c r="JH7" i="4"/>
  <c r="JH8" i="4" s="1"/>
  <c r="JA7" i="4"/>
  <c r="JA8" i="4" s="1"/>
  <c r="IT7" i="4"/>
  <c r="IT8" i="4" s="1"/>
  <c r="IM7" i="4"/>
  <c r="IM8" i="4" s="1"/>
  <c r="IF7" i="4"/>
  <c r="IF8" i="4" s="1"/>
  <c r="HY7" i="4"/>
  <c r="HY8" i="4" s="1"/>
  <c r="HR7" i="4"/>
  <c r="HR8" i="4" s="1"/>
  <c r="HK7" i="4"/>
  <c r="HK8" i="4" s="1"/>
  <c r="HD7" i="4"/>
  <c r="HD8" i="4" s="1"/>
  <c r="GW7" i="4"/>
  <c r="GW8" i="4" s="1"/>
  <c r="GP7" i="4"/>
  <c r="GP8" i="4" s="1"/>
  <c r="GI7" i="4"/>
  <c r="GI8" i="4" s="1"/>
  <c r="GB7" i="4"/>
  <c r="GB8" i="4" s="1"/>
  <c r="FU7" i="4"/>
  <c r="FU8" i="4" s="1"/>
  <c r="FN7" i="4"/>
  <c r="FN8" i="4" s="1"/>
  <c r="FG7" i="4"/>
  <c r="FG8" i="4" s="1"/>
  <c r="EZ7" i="4"/>
  <c r="EZ8" i="4" s="1"/>
  <c r="EL7" i="4"/>
  <c r="EL8" i="4" s="1"/>
  <c r="EE7" i="4"/>
  <c r="EE8" i="4" s="1"/>
  <c r="DX7" i="4"/>
  <c r="DX8" i="4" s="1"/>
  <c r="DQ7" i="4"/>
  <c r="DQ8" i="4" s="1"/>
  <c r="DJ7" i="4"/>
  <c r="DJ8" i="4" s="1"/>
  <c r="DC7" i="4"/>
  <c r="DC8" i="4" s="1"/>
  <c r="CV7" i="4"/>
  <c r="CV8" i="4" s="1"/>
  <c r="CO7" i="4"/>
  <c r="CO8" i="4" s="1"/>
  <c r="IE4" i="4"/>
  <c r="IE13" i="4"/>
  <c r="ID4" i="4"/>
  <c r="ID13" i="4"/>
  <c r="IA4" i="4"/>
  <c r="IA13" i="4"/>
  <c r="HY4" i="4"/>
  <c r="HY13" i="4"/>
  <c r="HX4" i="4"/>
  <c r="HX13" i="4"/>
  <c r="HW4" i="4"/>
  <c r="HW13" i="4"/>
  <c r="HV4" i="4"/>
  <c r="HV13" i="4"/>
  <c r="HS4" i="4"/>
  <c r="HS13" i="4"/>
  <c r="HQ4" i="4"/>
  <c r="HQ13" i="4"/>
  <c r="HP4" i="4"/>
  <c r="HP13" i="4"/>
  <c r="HO4" i="4"/>
  <c r="HO13" i="4"/>
  <c r="HN4" i="4"/>
  <c r="HN13" i="4"/>
  <c r="HK4" i="4"/>
  <c r="HK13" i="4"/>
  <c r="HI4" i="4"/>
  <c r="HI13" i="4"/>
  <c r="HH4" i="4"/>
  <c r="HH13" i="4"/>
  <c r="HG4" i="4"/>
  <c r="HG13" i="4"/>
  <c r="HF4" i="4"/>
  <c r="HF13" i="4"/>
  <c r="HC4" i="4"/>
  <c r="HC13" i="4"/>
  <c r="HA4" i="4"/>
  <c r="HA13" i="4"/>
  <c r="GZ4" i="4"/>
  <c r="GZ13" i="4"/>
  <c r="GY4" i="4"/>
  <c r="GY13" i="4"/>
  <c r="GX4" i="4"/>
  <c r="GX13" i="4"/>
  <c r="GU4" i="4"/>
  <c r="GU13" i="4"/>
  <c r="GS4" i="4"/>
  <c r="GS13" i="4"/>
  <c r="GR4" i="4"/>
  <c r="GR13" i="4"/>
  <c r="GQ4" i="4"/>
  <c r="GQ13" i="4"/>
  <c r="GP4" i="4"/>
  <c r="GP13" i="4"/>
  <c r="GM4" i="4"/>
  <c r="GM13" i="4"/>
  <c r="GK4" i="4"/>
  <c r="GK13" i="4"/>
  <c r="GJ4" i="4"/>
  <c r="GJ13" i="4"/>
  <c r="GI4" i="4"/>
  <c r="GI13" i="4"/>
  <c r="GH4" i="4"/>
  <c r="GH13" i="4"/>
  <c r="GF13" i="4"/>
  <c r="GE4" i="4"/>
  <c r="GE13" i="4"/>
  <c r="GC4" i="4"/>
  <c r="GC13" i="4"/>
  <c r="GB4" i="4"/>
  <c r="GB13" i="4"/>
  <c r="GA4" i="4"/>
  <c r="GA13" i="4"/>
  <c r="FW4" i="4"/>
  <c r="FW13" i="4"/>
  <c r="FZ4" i="4"/>
  <c r="FZ13" i="4"/>
  <c r="D25" i="3"/>
  <c r="D26" i="3"/>
  <c r="E26" i="3"/>
  <c r="M26" i="3"/>
  <c r="M25" i="3"/>
  <c r="L26" i="3"/>
  <c r="L25" i="3"/>
  <c r="K26" i="3"/>
  <c r="K25" i="3"/>
  <c r="G26" i="3"/>
  <c r="F26" i="3"/>
  <c r="NA26" i="3"/>
  <c r="NB24" i="3"/>
  <c r="NB26" i="3"/>
  <c r="NB25" i="3"/>
  <c r="NC25" i="3"/>
  <c r="NC24" i="3"/>
  <c r="NC26" i="3"/>
  <c r="LW4" i="2"/>
  <c r="LW21" i="2"/>
  <c r="LV21" i="2"/>
  <c r="LO4" i="2"/>
  <c r="KZ4" i="2"/>
  <c r="KZ21" i="2"/>
  <c r="KN4" i="2"/>
  <c r="KN21" i="2"/>
  <c r="KF4" i="2"/>
  <c r="KF21" i="2"/>
  <c r="GY4" i="2"/>
  <c r="GQ4" i="2"/>
  <c r="GA4" i="2"/>
  <c r="FZ21" i="2"/>
  <c r="BP4" i="2"/>
  <c r="BP21" i="2"/>
  <c r="BI4" i="2"/>
  <c r="BI21" i="2"/>
  <c r="BA4" i="2"/>
  <c r="AS4" i="2"/>
  <c r="AS21" i="2"/>
  <c r="U4" i="2"/>
  <c r="U21" i="2"/>
  <c r="D4" i="2"/>
  <c r="JZ4" i="2"/>
  <c r="MJ24" i="3"/>
  <c r="MK24" i="3"/>
  <c r="MR24" i="3"/>
  <c r="MX24" i="3"/>
  <c r="MY24" i="3"/>
  <c r="MZ24" i="3"/>
  <c r="ML24" i="3"/>
  <c r="MT24" i="3"/>
  <c r="B19" i="31"/>
  <c r="FU4" i="4"/>
  <c r="B8" i="2"/>
  <c r="NA24" i="3"/>
  <c r="MI25" i="3"/>
  <c r="MQ25" i="3"/>
  <c r="MR26" i="3"/>
  <c r="MI24" i="3"/>
  <c r="MQ24" i="3"/>
  <c r="T18" i="54"/>
  <c r="NA25" i="3"/>
  <c r="R7" i="54"/>
  <c r="R8" i="54"/>
  <c r="R9" i="54"/>
  <c r="R11" i="54"/>
  <c r="W38" i="54" s="1"/>
  <c r="Y38" i="54" s="1"/>
  <c r="R12" i="54"/>
  <c r="W39" i="54" s="1"/>
  <c r="Y39" i="54" s="1"/>
  <c r="R13" i="54"/>
  <c r="R14" i="54"/>
  <c r="R15" i="54"/>
  <c r="R16" i="54"/>
  <c r="R17" i="54"/>
  <c r="R18" i="54"/>
  <c r="W40" i="54" s="1"/>
  <c r="Y40" i="54" s="1"/>
  <c r="R19" i="54"/>
  <c r="W41" i="54" s="1"/>
  <c r="Y41" i="54" s="1"/>
  <c r="R20" i="54"/>
  <c r="W42" i="54" s="1"/>
  <c r="Y42" i="54" s="1"/>
  <c r="R21" i="54"/>
  <c r="R22" i="54"/>
  <c r="W33" i="54" s="1"/>
  <c r="Y33" i="54" s="1"/>
  <c r="R24" i="54"/>
  <c r="R25" i="54"/>
  <c r="W35" i="54" s="1"/>
  <c r="Y35" i="54" s="1"/>
  <c r="R27" i="54"/>
  <c r="R28" i="54"/>
  <c r="R29" i="54"/>
  <c r="R30" i="54"/>
  <c r="R5" i="54"/>
  <c r="T26" i="54"/>
  <c r="S26" i="23"/>
  <c r="S27" i="53"/>
  <c r="F24" i="3"/>
  <c r="G24" i="3"/>
  <c r="H26" i="3"/>
  <c r="S28" i="53"/>
  <c r="T27" i="54"/>
  <c r="S27" i="23"/>
  <c r="H24" i="3"/>
  <c r="S18" i="23"/>
  <c r="S19" i="53"/>
  <c r="K24" i="3"/>
  <c r="L24" i="3"/>
  <c r="M24" i="3"/>
  <c r="E24" i="3"/>
  <c r="D24" i="3"/>
  <c r="D12" i="6"/>
  <c r="C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AH12" i="6"/>
  <c r="AI12" i="6"/>
  <c r="AJ12" i="6"/>
  <c r="AK12" i="6"/>
  <c r="AL12" i="6"/>
  <c r="AM12" i="6"/>
  <c r="AN12" i="6"/>
  <c r="AO12" i="6"/>
  <c r="AP12" i="6"/>
  <c r="AQ12" i="6"/>
  <c r="AR12" i="6"/>
  <c r="AS12" i="6"/>
  <c r="AT12" i="6"/>
  <c r="AU12" i="6"/>
  <c r="AV12" i="6"/>
  <c r="AW12" i="6"/>
  <c r="AX12" i="6"/>
  <c r="AY12" i="6"/>
  <c r="AZ12" i="6"/>
  <c r="BA12" i="6"/>
  <c r="BB12" i="6"/>
  <c r="BC12" i="6"/>
  <c r="BD12" i="6"/>
  <c r="BE12" i="6"/>
  <c r="BF12" i="6"/>
  <c r="BG12" i="6"/>
  <c r="BH12" i="6"/>
  <c r="BI12" i="6"/>
  <c r="BJ12" i="6"/>
  <c r="BK12" i="6"/>
  <c r="BL12" i="6"/>
  <c r="BM12" i="6"/>
  <c r="BN12" i="6"/>
  <c r="BO12" i="6"/>
  <c r="BP12" i="6"/>
  <c r="BQ12" i="6"/>
  <c r="BR12" i="6"/>
  <c r="BS12" i="6"/>
  <c r="BT12" i="6"/>
  <c r="BU12" i="6"/>
  <c r="BV12" i="6"/>
  <c r="BW12" i="6"/>
  <c r="BX12" i="6"/>
  <c r="BY12" i="6"/>
  <c r="BZ12" i="6"/>
  <c r="CA12" i="6"/>
  <c r="CB12" i="6"/>
  <c r="CC12" i="6"/>
  <c r="CD12" i="6"/>
  <c r="CE12" i="6"/>
  <c r="CF12" i="6"/>
  <c r="CG12" i="6"/>
  <c r="CH12" i="6"/>
  <c r="CI12" i="6"/>
  <c r="CJ12" i="6"/>
  <c r="CK12" i="6"/>
  <c r="CL12" i="6"/>
  <c r="CM12" i="6"/>
  <c r="CN12" i="6"/>
  <c r="CO12" i="6"/>
  <c r="CP12" i="6"/>
  <c r="CQ12" i="6"/>
  <c r="CR12" i="6"/>
  <c r="CS12" i="6"/>
  <c r="CT12" i="6"/>
  <c r="CU12" i="6"/>
  <c r="CV12" i="6"/>
  <c r="CW12" i="6"/>
  <c r="CX12" i="6"/>
  <c r="CY12" i="6"/>
  <c r="CZ12" i="6"/>
  <c r="DA12" i="6"/>
  <c r="DB12" i="6"/>
  <c r="DC12" i="6"/>
  <c r="DD12" i="6"/>
  <c r="DE12" i="6"/>
  <c r="DF12" i="6"/>
  <c r="DG12" i="6"/>
  <c r="DH12" i="6"/>
  <c r="DI12" i="6"/>
  <c r="DJ12" i="6"/>
  <c r="DK12" i="6"/>
  <c r="DL12" i="6"/>
  <c r="DM12" i="6"/>
  <c r="DN12" i="6"/>
  <c r="Y29" i="54"/>
  <c r="DN5" i="2"/>
  <c r="DO32" i="3" s="1"/>
  <c r="DO79" i="3" s="1"/>
  <c r="DO80" i="3" s="1"/>
  <c r="DM5" i="2"/>
  <c r="DN32" i="3" s="1"/>
  <c r="DN79" i="3" s="1"/>
  <c r="DL5" i="2"/>
  <c r="DM32" i="3" s="1"/>
  <c r="DK5" i="2"/>
  <c r="DJ5" i="2"/>
  <c r="DI5" i="2"/>
  <c r="DJ126" i="3"/>
  <c r="DJ127" i="3" s="1"/>
  <c r="DH5" i="2"/>
  <c r="DI32" i="3" s="1"/>
  <c r="DG5" i="2"/>
  <c r="DH32" i="3" s="1"/>
  <c r="DF5" i="2"/>
  <c r="DG32" i="3" s="1"/>
  <c r="DE5" i="2"/>
  <c r="DF32" i="3" s="1"/>
  <c r="DD5" i="2"/>
  <c r="DE32" i="3" s="1"/>
  <c r="DC5" i="2"/>
  <c r="DD126" i="3"/>
  <c r="DB5" i="2"/>
  <c r="DC32" i="3" s="1"/>
  <c r="DA5" i="2"/>
  <c r="DB32" i="3" s="1"/>
  <c r="DB79" i="3" s="1"/>
  <c r="CZ5" i="2"/>
  <c r="DA32" i="3" s="1"/>
  <c r="CY5" i="2"/>
  <c r="CZ32" i="3" s="1"/>
  <c r="CX5" i="2"/>
  <c r="CY32" i="3" s="1"/>
  <c r="CY79" i="3" s="1"/>
  <c r="CY80" i="3" s="1"/>
  <c r="CW5" i="2"/>
  <c r="CX32" i="3" s="1"/>
  <c r="CX126" i="3" s="1"/>
  <c r="CX128" i="3" s="1"/>
  <c r="CV5" i="2"/>
  <c r="CW32" i="3" s="1"/>
  <c r="CU5" i="2"/>
  <c r="CV32" i="3" s="1"/>
  <c r="CT5" i="2"/>
  <c r="CU32" i="3" s="1"/>
  <c r="CU126" i="3" s="1"/>
  <c r="CU128" i="3" s="1"/>
  <c r="CS5" i="2"/>
  <c r="CT32" i="3" s="1"/>
  <c r="CR5" i="2"/>
  <c r="CS32" i="3" s="1"/>
  <c r="CQ5" i="2"/>
  <c r="CR32" i="3" s="1"/>
  <c r="CP5" i="2"/>
  <c r="CQ32" i="3" s="1"/>
  <c r="CO5" i="2"/>
  <c r="CP32" i="3" s="1"/>
  <c r="CP79" i="3" s="1"/>
  <c r="CP80" i="3" s="1"/>
  <c r="CN5" i="2"/>
  <c r="CO32" i="3" s="1"/>
  <c r="CM5" i="2"/>
  <c r="CL5" i="2"/>
  <c r="CK5" i="2"/>
  <c r="CJ5" i="2"/>
  <c r="CI5" i="2"/>
  <c r="CH5" i="2"/>
  <c r="CG5" i="2"/>
  <c r="CF5" i="2"/>
  <c r="CE5" i="2"/>
  <c r="CD5" i="2"/>
  <c r="CC5" i="2"/>
  <c r="CD32" i="3" s="1"/>
  <c r="CD79" i="3" s="1"/>
  <c r="CD82" i="3" s="1"/>
  <c r="CB5" i="2"/>
  <c r="CC32" i="3" s="1"/>
  <c r="CA5" i="2"/>
  <c r="CB32" i="3" s="1"/>
  <c r="BZ5" i="2"/>
  <c r="CA32" i="3" s="1"/>
  <c r="BY5" i="2"/>
  <c r="BZ32" i="3" s="1"/>
  <c r="BZ79" i="3" s="1"/>
  <c r="BZ82" i="3" s="1"/>
  <c r="BX5" i="2"/>
  <c r="BY32" i="3" s="1"/>
  <c r="BW5" i="2"/>
  <c r="BX32" i="3" s="1"/>
  <c r="BV5" i="2"/>
  <c r="BW32" i="3" s="1"/>
  <c r="BU5" i="2"/>
  <c r="BV32" i="3" s="1"/>
  <c r="BT5" i="2"/>
  <c r="BU32" i="3" s="1"/>
  <c r="BS5" i="2"/>
  <c r="BT32" i="3" s="1"/>
  <c r="BR5" i="2"/>
  <c r="BS32" i="3" s="1"/>
  <c r="BQ5" i="2"/>
  <c r="BR32" i="3" s="1"/>
  <c r="BR126" i="3" s="1"/>
  <c r="BR129" i="3" s="1"/>
  <c r="BP5" i="2"/>
  <c r="BQ32" i="3" s="1"/>
  <c r="BO5" i="2"/>
  <c r="BP32" i="3" s="1"/>
  <c r="BN5" i="2"/>
  <c r="BO32" i="3" s="1"/>
  <c r="BO126" i="3" s="1"/>
  <c r="BO129" i="3" s="1"/>
  <c r="BM5" i="2"/>
  <c r="BN32" i="3" s="1"/>
  <c r="BL5" i="2"/>
  <c r="BM32" i="3" s="1"/>
  <c r="BK5" i="2"/>
  <c r="BL32" i="3" s="1"/>
  <c r="BJ5" i="2"/>
  <c r="BK32" i="3" s="1"/>
  <c r="BI5" i="2"/>
  <c r="BJ32" i="3" s="1"/>
  <c r="BH5" i="2"/>
  <c r="BI32" i="3" s="1"/>
  <c r="BG5" i="2"/>
  <c r="BH32" i="3" s="1"/>
  <c r="BH126" i="3" s="1"/>
  <c r="BH129" i="3" s="1"/>
  <c r="BF5" i="2"/>
  <c r="BG32" i="3" s="1"/>
  <c r="BE5" i="2"/>
  <c r="BF32" i="3" s="1"/>
  <c r="BD5" i="2"/>
  <c r="BE32" i="3" s="1"/>
  <c r="BC5" i="2"/>
  <c r="BD32" i="3" s="1"/>
  <c r="BB5" i="2"/>
  <c r="BC32" i="3" s="1"/>
  <c r="BC126" i="3" s="1"/>
  <c r="BC129" i="3" s="1"/>
  <c r="BA5" i="2"/>
  <c r="BB32" i="3" s="1"/>
  <c r="AZ5" i="2"/>
  <c r="BA32" i="3" s="1"/>
  <c r="AY5" i="2"/>
  <c r="AZ32" i="3" s="1"/>
  <c r="AZ79" i="3" s="1"/>
  <c r="AZ82" i="3" s="1"/>
  <c r="AX5" i="2"/>
  <c r="AY32" i="3" s="1"/>
  <c r="AY79" i="3" s="1"/>
  <c r="AW5" i="2"/>
  <c r="AX32" i="3" s="1"/>
  <c r="AV5" i="2"/>
  <c r="AW32" i="3" s="1"/>
  <c r="AU5" i="2"/>
  <c r="AV32" i="3" s="1"/>
  <c r="AV126" i="3" s="1"/>
  <c r="AV128" i="3" s="1"/>
  <c r="AT5" i="2"/>
  <c r="AU32" i="3" s="1"/>
  <c r="AS5" i="2"/>
  <c r="AT32" i="3" s="1"/>
  <c r="AT126" i="3" s="1"/>
  <c r="AT127" i="3" s="1"/>
  <c r="AR5" i="2"/>
  <c r="AS32" i="3" s="1"/>
  <c r="AQ5" i="2"/>
  <c r="AR32" i="3" s="1"/>
  <c r="AP5" i="2"/>
  <c r="AQ32" i="3" s="1"/>
  <c r="AQ126" i="3" s="1"/>
  <c r="AQ127" i="3" s="1"/>
  <c r="AO5" i="2"/>
  <c r="AP32" i="3" s="1"/>
  <c r="AP79" i="3" s="1"/>
  <c r="AN5" i="2"/>
  <c r="AO32" i="3" s="1"/>
  <c r="AM5" i="2"/>
  <c r="AN32" i="3" s="1"/>
  <c r="AN79" i="3" s="1"/>
  <c r="AN80" i="3" s="1"/>
  <c r="AL5" i="2"/>
  <c r="AM32" i="3" s="1"/>
  <c r="AK5" i="2"/>
  <c r="AL32" i="3" s="1"/>
  <c r="AJ5" i="2"/>
  <c r="AK32" i="3" s="1"/>
  <c r="AK126" i="3" s="1"/>
  <c r="AI5" i="2"/>
  <c r="AJ32" i="3" s="1"/>
  <c r="AH5" i="2"/>
  <c r="AI32" i="3" s="1"/>
  <c r="AG5" i="2"/>
  <c r="AH32" i="3" s="1"/>
  <c r="AH126" i="3" s="1"/>
  <c r="AH127" i="3" s="1"/>
  <c r="AF5" i="2"/>
  <c r="AG32" i="3" s="1"/>
  <c r="AG79" i="3" s="1"/>
  <c r="AE5" i="2"/>
  <c r="AF32" i="3" s="1"/>
  <c r="AD5" i="2"/>
  <c r="AE32" i="3" s="1"/>
  <c r="AC5" i="2"/>
  <c r="AD32" i="3" s="1"/>
  <c r="AD79" i="3" s="1"/>
  <c r="AD80" i="3" s="1"/>
  <c r="AB5" i="2"/>
  <c r="AC32" i="3" s="1"/>
  <c r="AA5" i="2"/>
  <c r="AB32" i="3" s="1"/>
  <c r="AB79" i="3" s="1"/>
  <c r="Z5" i="2"/>
  <c r="AA32" i="3" s="1"/>
  <c r="Y5" i="2"/>
  <c r="Z32" i="3" s="1"/>
  <c r="X5" i="2"/>
  <c r="Y32" i="3" s="1"/>
  <c r="Y126" i="3" s="1"/>
  <c r="Y128" i="3" s="1"/>
  <c r="W5" i="2"/>
  <c r="X32" i="3" s="1"/>
  <c r="X126" i="3" s="1"/>
  <c r="V5" i="2"/>
  <c r="W32" i="3" s="1"/>
  <c r="U5" i="2"/>
  <c r="V32" i="3" s="1"/>
  <c r="V79" i="3" s="1"/>
  <c r="T5" i="2"/>
  <c r="U32" i="3" s="1"/>
  <c r="S5" i="2"/>
  <c r="T32" i="3" s="1"/>
  <c r="R5" i="2"/>
  <c r="S32" i="3" s="1"/>
  <c r="S126" i="3" s="1"/>
  <c r="S127" i="3" s="1"/>
  <c r="Q5" i="2"/>
  <c r="R32" i="3" s="1"/>
  <c r="R79" i="3" s="1"/>
  <c r="R81" i="3" s="1"/>
  <c r="P5" i="2"/>
  <c r="Q32" i="3" s="1"/>
  <c r="O5" i="2"/>
  <c r="P32" i="3" s="1"/>
  <c r="P126" i="3" s="1"/>
  <c r="P129" i="3" s="1"/>
  <c r="N5" i="2"/>
  <c r="O32" i="3" s="1"/>
  <c r="O79" i="3" s="1"/>
  <c r="M5" i="2"/>
  <c r="N32" i="3" s="1"/>
  <c r="L5" i="2"/>
  <c r="M32" i="3" s="1"/>
  <c r="K5" i="2"/>
  <c r="L32" i="3" s="1"/>
  <c r="L126" i="3" s="1"/>
  <c r="L127" i="3" s="1"/>
  <c r="J5" i="2"/>
  <c r="K32" i="3" s="1"/>
  <c r="I5" i="2"/>
  <c r="J32" i="3" s="1"/>
  <c r="J79" i="3" s="1"/>
  <c r="H5" i="2"/>
  <c r="I32" i="3" s="1"/>
  <c r="G5" i="2"/>
  <c r="H32" i="3" s="1"/>
  <c r="F5" i="2"/>
  <c r="G32" i="3" s="1"/>
  <c r="E5" i="2"/>
  <c r="F32" i="3" s="1"/>
  <c r="F126" i="3" s="1"/>
  <c r="F127" i="3" s="1"/>
  <c r="C5" i="2"/>
  <c r="D32" i="3" s="1"/>
  <c r="D5" i="2"/>
  <c r="E32" i="3" s="1"/>
  <c r="E79" i="3" s="1"/>
  <c r="E80" i="3" s="1"/>
  <c r="B5" i="2"/>
  <c r="C32" i="3" s="1"/>
  <c r="B12" i="6"/>
  <c r="C5" i="1"/>
  <c r="C13" i="6"/>
  <c r="D5" i="1"/>
  <c r="D5" i="3"/>
  <c r="D52" i="3" s="1"/>
  <c r="CE126" i="3"/>
  <c r="CE79" i="3"/>
  <c r="CF79" i="3"/>
  <c r="CF126" i="3"/>
  <c r="CJ79" i="3"/>
  <c r="CJ126" i="3"/>
  <c r="CK126" i="3"/>
  <c r="CK129" i="3" s="1"/>
  <c r="CK79" i="3"/>
  <c r="CL126" i="3"/>
  <c r="CL79" i="3"/>
  <c r="CM126" i="3"/>
  <c r="CM79" i="3"/>
  <c r="CN79" i="3"/>
  <c r="CN126" i="3"/>
  <c r="CY126" i="3"/>
  <c r="CY128" i="3" s="1"/>
  <c r="DD79" i="3"/>
  <c r="DD82" i="3" s="1"/>
  <c r="DJ79" i="3"/>
  <c r="DJ81" i="3" s="1"/>
  <c r="D15" i="1"/>
  <c r="DJ128" i="3"/>
  <c r="DJ129" i="3"/>
  <c r="DD127" i="3"/>
  <c r="DD128" i="3"/>
  <c r="DD129" i="3"/>
  <c r="DD81" i="3"/>
  <c r="CN128" i="3"/>
  <c r="CN129" i="3"/>
  <c r="CN127" i="3"/>
  <c r="CN80" i="3"/>
  <c r="CN82" i="3"/>
  <c r="CN81" i="3"/>
  <c r="CM80" i="3"/>
  <c r="CM82" i="3"/>
  <c r="CM81" i="3"/>
  <c r="CM128" i="3"/>
  <c r="CM127" i="3"/>
  <c r="CM129" i="3"/>
  <c r="CL82" i="3"/>
  <c r="CL81" i="3"/>
  <c r="CL80" i="3"/>
  <c r="CL127" i="3"/>
  <c r="CL128" i="3"/>
  <c r="CL129" i="3"/>
  <c r="CK80" i="3"/>
  <c r="CK82" i="3"/>
  <c r="CK81" i="3"/>
  <c r="CK127" i="3"/>
  <c r="CK128" i="3"/>
  <c r="CJ128" i="3"/>
  <c r="CJ127" i="3"/>
  <c r="CJ129" i="3"/>
  <c r="CJ80" i="3"/>
  <c r="CJ81" i="3"/>
  <c r="CJ82" i="3"/>
  <c r="CF127" i="3"/>
  <c r="CF128" i="3"/>
  <c r="CF129" i="3"/>
  <c r="CF82" i="3"/>
  <c r="CF81" i="3"/>
  <c r="CF80" i="3"/>
  <c r="CE80" i="3"/>
  <c r="CE81" i="3"/>
  <c r="CE82" i="3"/>
  <c r="CE127" i="3"/>
  <c r="CE128" i="3"/>
  <c r="CE129" i="3"/>
  <c r="E5" i="1"/>
  <c r="D13" i="6"/>
  <c r="E5" i="3"/>
  <c r="E20" i="3" s="1"/>
  <c r="FW17" i="4" s="1"/>
  <c r="CJ35" i="3"/>
  <c r="CF34" i="3"/>
  <c r="CN35" i="3"/>
  <c r="CF35" i="3"/>
  <c r="CN34" i="3"/>
  <c r="CN130" i="3"/>
  <c r="CJ34" i="3"/>
  <c r="CE130" i="3"/>
  <c r="CE35" i="3"/>
  <c r="CE34" i="3"/>
  <c r="CE83" i="3"/>
  <c r="CE33" i="3"/>
  <c r="CF83" i="3"/>
  <c r="CF33" i="3"/>
  <c r="CF130" i="3"/>
  <c r="CJ83" i="3"/>
  <c r="CJ33" i="3"/>
  <c r="CJ130" i="3"/>
  <c r="CK35" i="3"/>
  <c r="CK33" i="3"/>
  <c r="CL130" i="3"/>
  <c r="CL33" i="3"/>
  <c r="CL83" i="3"/>
  <c r="CL34" i="3"/>
  <c r="CL35" i="3"/>
  <c r="CM130" i="3"/>
  <c r="CM34" i="3"/>
  <c r="CM35" i="3"/>
  <c r="CM33" i="3"/>
  <c r="CM83" i="3"/>
  <c r="CN83" i="3"/>
  <c r="CN33" i="3"/>
  <c r="F5" i="1"/>
  <c r="E15" i="1"/>
  <c r="E16" i="1"/>
  <c r="CN36" i="3"/>
  <c r="CM36" i="3"/>
  <c r="E13" i="6"/>
  <c r="F5" i="3"/>
  <c r="F52" i="3" s="1"/>
  <c r="CE36" i="3"/>
  <c r="CL36" i="3"/>
  <c r="CJ36" i="3"/>
  <c r="CF36" i="3"/>
  <c r="G5" i="1"/>
  <c r="G18" i="1" s="1"/>
  <c r="F13" i="6"/>
  <c r="G5" i="3"/>
  <c r="G99" i="3" s="1"/>
  <c r="G13" i="6"/>
  <c r="H5" i="3"/>
  <c r="H52" i="3" s="1"/>
  <c r="H5" i="1"/>
  <c r="H15" i="1"/>
  <c r="H13" i="6"/>
  <c r="I5" i="3"/>
  <c r="I99" i="3" s="1"/>
  <c r="I109" i="3" s="1"/>
  <c r="I13" i="6"/>
  <c r="J5" i="3"/>
  <c r="J20" i="3" s="1"/>
  <c r="J13" i="6"/>
  <c r="K5" i="3"/>
  <c r="K52" i="3" s="1"/>
  <c r="K13" i="6"/>
  <c r="L5" i="3"/>
  <c r="L91" i="3" s="1"/>
  <c r="L95" i="3" s="1"/>
  <c r="L13" i="6"/>
  <c r="M5" i="3"/>
  <c r="M138" i="3" s="1"/>
  <c r="M13" i="6"/>
  <c r="N5" i="3"/>
  <c r="N52" i="3" s="1"/>
  <c r="N62" i="3" s="1"/>
  <c r="N13" i="6"/>
  <c r="O5" i="3"/>
  <c r="O20" i="3" s="1"/>
  <c r="GG17" i="4" s="1"/>
  <c r="O13" i="6"/>
  <c r="P5" i="3"/>
  <c r="P99" i="3" s="1"/>
  <c r="P101" i="3" s="1"/>
  <c r="P13" i="6"/>
  <c r="Q5" i="3"/>
  <c r="Q13" i="6"/>
  <c r="R5" i="3"/>
  <c r="R13" i="6"/>
  <c r="S5" i="3"/>
  <c r="S52" i="3" s="1"/>
  <c r="S53" i="3" s="1"/>
  <c r="S13" i="6"/>
  <c r="T5" i="3"/>
  <c r="T13" i="6"/>
  <c r="U5" i="3"/>
  <c r="U138" i="3" s="1"/>
  <c r="U142" i="3" s="1"/>
  <c r="U13" i="6"/>
  <c r="V5" i="3"/>
  <c r="V20" i="3" s="1"/>
  <c r="GN17" i="4" s="1"/>
  <c r="V13" i="6"/>
  <c r="W5" i="3"/>
  <c r="W52" i="3" s="1"/>
  <c r="W13" i="6"/>
  <c r="X5" i="3"/>
  <c r="X99" i="3" s="1"/>
  <c r="X13" i="6"/>
  <c r="Y5" i="3"/>
  <c r="Y52" i="3" s="1"/>
  <c r="Y55" i="3" s="1"/>
  <c r="Y59" i="3" s="1"/>
  <c r="Y13" i="6"/>
  <c r="Z5" i="3"/>
  <c r="Z13" i="6"/>
  <c r="AA5" i="3"/>
  <c r="AA13" i="6"/>
  <c r="AB5" i="3"/>
  <c r="AB91" i="3" s="1"/>
  <c r="AB13" i="6"/>
  <c r="AC5" i="3"/>
  <c r="AC13" i="6"/>
  <c r="AD5" i="3"/>
  <c r="AD13" i="6"/>
  <c r="AE5" i="3"/>
  <c r="AE13" i="6"/>
  <c r="AF5" i="3"/>
  <c r="AF13" i="6"/>
  <c r="AG5" i="3"/>
  <c r="AG52" i="3" s="1"/>
  <c r="AG56" i="3" s="1"/>
  <c r="AG13" i="6"/>
  <c r="AH5" i="3"/>
  <c r="AH13" i="6"/>
  <c r="AI5" i="3"/>
  <c r="AI13" i="6"/>
  <c r="AJ5" i="3"/>
  <c r="AJ20" i="3" s="1"/>
  <c r="AJ13" i="6"/>
  <c r="AK5" i="3"/>
  <c r="AK13" i="6"/>
  <c r="AL5" i="3"/>
  <c r="AL99" i="3" s="1"/>
  <c r="AL13" i="6"/>
  <c r="AM5" i="3"/>
  <c r="AM99" i="3" s="1"/>
  <c r="AM102" i="3" s="1"/>
  <c r="AM13" i="6"/>
  <c r="AN5" i="3"/>
  <c r="AN13" i="6"/>
  <c r="AO5" i="3"/>
  <c r="AO20" i="3" s="1"/>
  <c r="AG17" i="4" s="1"/>
  <c r="AO13" i="6"/>
  <c r="AP5" i="3"/>
  <c r="AP20" i="3" s="1"/>
  <c r="AH17" i="4" s="1"/>
  <c r="AP13" i="6"/>
  <c r="AQ5" i="3"/>
  <c r="AQ20" i="3" s="1"/>
  <c r="AI17" i="4" s="1"/>
  <c r="AQ13" i="6"/>
  <c r="AR5" i="3"/>
  <c r="AR91" i="3" s="1"/>
  <c r="AR95" i="3" s="1"/>
  <c r="AR13" i="6"/>
  <c r="AS5" i="3"/>
  <c r="AS138" i="3" s="1"/>
  <c r="AS142" i="3" s="1"/>
  <c r="AS13" i="6"/>
  <c r="AT5" i="3"/>
  <c r="AT52" i="3" s="1"/>
  <c r="AT13" i="6"/>
  <c r="AU5" i="3"/>
  <c r="AU138" i="3" s="1"/>
  <c r="AU13" i="6"/>
  <c r="AV5" i="3"/>
  <c r="AV13" i="6"/>
  <c r="AW5" i="3"/>
  <c r="AW13" i="6"/>
  <c r="AX5" i="3"/>
  <c r="AX91" i="3" s="1"/>
  <c r="AX13" i="6"/>
  <c r="AY5" i="3"/>
  <c r="AY13" i="6"/>
  <c r="AZ5" i="3"/>
  <c r="AZ99" i="3" s="1"/>
  <c r="AZ100" i="3" s="1"/>
  <c r="AZ104" i="3" s="1"/>
  <c r="AZ13" i="6"/>
  <c r="BA5" i="3"/>
  <c r="BA13" i="6"/>
  <c r="BB5" i="3"/>
  <c r="BB13" i="6"/>
  <c r="BC5" i="3"/>
  <c r="X38" i="23"/>
  <c r="D74" i="23" s="1"/>
  <c r="X37" i="23"/>
  <c r="X36" i="23"/>
  <c r="E70" i="23" s="1"/>
  <c r="X26" i="23"/>
  <c r="Q5" i="23"/>
  <c r="Q3" i="23"/>
  <c r="BC13" i="6"/>
  <c r="BD5" i="3"/>
  <c r="BD20" i="3" s="1"/>
  <c r="BD13" i="6"/>
  <c r="BE5" i="3"/>
  <c r="BE20" i="3" s="1"/>
  <c r="BE13" i="6"/>
  <c r="BF5" i="3"/>
  <c r="BF52" i="3" s="1"/>
  <c r="BF53" i="3" s="1"/>
  <c r="BF7" i="1"/>
  <c r="BF13" i="1" s="1"/>
  <c r="BF13" i="6"/>
  <c r="BG5" i="3"/>
  <c r="BG20" i="3" s="1"/>
  <c r="BG13" i="6"/>
  <c r="BH5" i="3"/>
  <c r="BH91" i="3" s="1"/>
  <c r="BH13" i="6"/>
  <c r="BI5" i="3"/>
  <c r="BI52" i="3" s="1"/>
  <c r="BI62" i="3" s="1"/>
  <c r="BI13" i="6"/>
  <c r="BJ5" i="3"/>
  <c r="BJ52" i="3" s="1"/>
  <c r="BJ53" i="3" s="1"/>
  <c r="BJ13" i="6"/>
  <c r="BK5" i="3"/>
  <c r="BK52" i="3" s="1"/>
  <c r="BK53" i="3" s="1"/>
  <c r="BK57" i="3" s="1"/>
  <c r="BK13" i="6"/>
  <c r="BL5" i="3"/>
  <c r="BL13" i="6"/>
  <c r="BM5" i="3"/>
  <c r="BM13" i="6"/>
  <c r="BN5" i="3"/>
  <c r="BN91" i="3" s="1"/>
  <c r="BN13" i="6"/>
  <c r="BO5" i="3"/>
  <c r="BO20" i="3" s="1"/>
  <c r="BO13" i="6"/>
  <c r="BP5" i="3"/>
  <c r="BP13" i="6"/>
  <c r="BQ5" i="3"/>
  <c r="BQ20" i="3" s="1"/>
  <c r="II17" i="4" s="1"/>
  <c r="BQ13" i="6"/>
  <c r="BR5" i="3"/>
  <c r="BR99" i="3" s="1"/>
  <c r="BR102" i="3" s="1"/>
  <c r="BR106" i="3" s="1"/>
  <c r="BR13" i="6"/>
  <c r="BS5" i="3"/>
  <c r="BS99" i="3" s="1"/>
  <c r="BS101" i="3" s="1"/>
  <c r="BS13" i="6"/>
  <c r="BT5" i="3"/>
  <c r="BT13" i="6"/>
  <c r="BU5" i="3"/>
  <c r="BU13" i="6"/>
  <c r="BV5" i="3"/>
  <c r="CD13" i="6"/>
  <c r="CE5" i="3"/>
  <c r="CE52" i="3" s="1"/>
  <c r="CE60" i="3" s="1"/>
  <c r="CE13" i="6"/>
  <c r="CF5" i="3"/>
  <c r="CF52" i="3" s="1"/>
  <c r="CF53" i="3" s="1"/>
  <c r="CF13" i="1"/>
  <c r="CF13" i="6"/>
  <c r="CG5" i="3"/>
  <c r="CG20" i="3" s="1"/>
  <c r="CG13" i="1"/>
  <c r="CG13" i="6"/>
  <c r="CH5" i="3"/>
  <c r="CH99" i="3" s="1"/>
  <c r="CH102" i="3" s="1"/>
  <c r="CH13" i="6"/>
  <c r="CI5" i="3"/>
  <c r="CI52" i="3" s="1"/>
  <c r="CI13" i="6"/>
  <c r="CJ5" i="3"/>
  <c r="CJ13" i="1"/>
  <c r="CJ13" i="6"/>
  <c r="CK5" i="3"/>
  <c r="CK13" i="1"/>
  <c r="CK13" i="6"/>
  <c r="CL5" i="3"/>
  <c r="CL13" i="1"/>
  <c r="CL13" i="6"/>
  <c r="CM5" i="3"/>
  <c r="CM13" i="1"/>
  <c r="CM13" i="6"/>
  <c r="CN5" i="3"/>
  <c r="CN52" i="3" s="1"/>
  <c r="CN55" i="3" s="1"/>
  <c r="CN13" i="6"/>
  <c r="CO5" i="3"/>
  <c r="CO138" i="3" s="1"/>
  <c r="CO142" i="3" s="1"/>
  <c r="CO13" i="6"/>
  <c r="CP5" i="3"/>
  <c r="CP13" i="6"/>
  <c r="CQ5" i="3"/>
  <c r="CQ91" i="3" s="1"/>
  <c r="CQ13" i="6"/>
  <c r="CR5" i="3"/>
  <c r="CR99" i="3" s="1"/>
  <c r="CR103" i="3" s="1"/>
  <c r="CR13" i="1"/>
  <c r="CR13" i="6"/>
  <c r="CS5" i="3"/>
  <c r="CS91" i="3" s="1"/>
  <c r="CS13" i="1"/>
  <c r="CS13" i="6"/>
  <c r="CT5" i="3"/>
  <c r="CT13" i="1"/>
  <c r="CT13" i="6"/>
  <c r="CU5" i="3"/>
  <c r="CU13" i="1"/>
  <c r="CU13" i="6"/>
  <c r="CV5" i="3"/>
  <c r="CV91" i="3" s="1"/>
  <c r="CV95" i="3" s="1"/>
  <c r="DC13" i="1"/>
  <c r="DC13" i="6"/>
  <c r="DD5" i="3"/>
  <c r="DD20" i="3" s="1"/>
  <c r="DD114" i="3" s="1"/>
  <c r="DD13" i="1"/>
  <c r="DD13" i="6"/>
  <c r="DE5" i="3"/>
  <c r="DE138" i="3" s="1"/>
  <c r="DE142" i="3" s="1"/>
  <c r="DE13" i="1"/>
  <c r="DE13" i="6"/>
  <c r="DF5" i="3"/>
  <c r="DF20" i="3" s="1"/>
  <c r="DF13" i="1"/>
  <c r="DF13" i="6"/>
  <c r="DG5" i="3"/>
  <c r="DG13" i="6"/>
  <c r="DH5" i="3"/>
  <c r="DH138" i="3" s="1"/>
  <c r="DH142" i="3" s="1"/>
  <c r="DH13" i="1"/>
  <c r="DH13" i="6"/>
  <c r="DI5" i="3"/>
  <c r="DI52" i="3" s="1"/>
  <c r="DI142" i="3"/>
  <c r="DI13" i="6"/>
  <c r="DJ5" i="3"/>
  <c r="DJ20" i="3" s="1"/>
  <c r="DJ114" i="3" s="1"/>
  <c r="DJ13" i="6"/>
  <c r="DK5" i="3"/>
  <c r="DK13" i="1"/>
  <c r="DK13" i="6"/>
  <c r="DL5" i="3"/>
  <c r="DL138" i="3" s="1"/>
  <c r="DL142" i="3" s="1"/>
  <c r="BI45" i="31"/>
  <c r="BI28" i="31" s="1"/>
  <c r="BI17" i="2"/>
  <c r="O24" i="7" l="1"/>
  <c r="N24" i="7"/>
  <c r="O30" i="7"/>
  <c r="N30" i="7"/>
  <c r="O29" i="7"/>
  <c r="N29" i="7"/>
  <c r="O28" i="7"/>
  <c r="N28" i="7"/>
  <c r="O27" i="7"/>
  <c r="N27" i="7"/>
  <c r="O26" i="7"/>
  <c r="N26" i="7"/>
  <c r="O25" i="7"/>
  <c r="N25" i="7"/>
  <c r="S27" i="75"/>
  <c r="Y29" i="74"/>
  <c r="S26" i="75"/>
  <c r="Y28" i="74"/>
  <c r="S18" i="75"/>
  <c r="Y20" i="74"/>
  <c r="CB15" i="2"/>
  <c r="CI13" i="31"/>
  <c r="LO13" i="31"/>
  <c r="AK15" i="2"/>
  <c r="LX13" i="2"/>
  <c r="LP13" i="2"/>
  <c r="LH13" i="2"/>
  <c r="KZ13" i="2"/>
  <c r="KJ13" i="2"/>
  <c r="KB13" i="2"/>
  <c r="JT13" i="2"/>
  <c r="JL13" i="2"/>
  <c r="JD13" i="2"/>
  <c r="IV13" i="2"/>
  <c r="IN13" i="2"/>
  <c r="IF13" i="2"/>
  <c r="HX13" i="2"/>
  <c r="HP13" i="2"/>
  <c r="HH13" i="2"/>
  <c r="GZ13" i="2"/>
  <c r="GR13" i="2"/>
  <c r="GB13" i="2"/>
  <c r="FL13" i="2"/>
  <c r="FD13" i="2"/>
  <c r="EV13" i="2"/>
  <c r="EF13" i="2"/>
  <c r="DP13" i="2"/>
  <c r="CZ13" i="2"/>
  <c r="CJ13" i="2"/>
  <c r="BT13" i="2"/>
  <c r="BD13" i="2"/>
  <c r="AN13" i="2"/>
  <c r="AF13" i="2"/>
  <c r="X13" i="2"/>
  <c r="P13" i="2"/>
  <c r="LV14" i="2"/>
  <c r="LN14" i="2"/>
  <c r="LF14" i="2"/>
  <c r="KP14" i="2"/>
  <c r="JZ14" i="2"/>
  <c r="JR14" i="2"/>
  <c r="JJ14" i="2"/>
  <c r="JB14" i="2"/>
  <c r="IT14" i="2"/>
  <c r="IL14" i="2"/>
  <c r="HV14" i="2"/>
  <c r="GX14" i="2"/>
  <c r="GH14" i="2"/>
  <c r="FR14" i="2"/>
  <c r="FB14" i="2"/>
  <c r="ED14" i="2"/>
  <c r="DV14" i="2"/>
  <c r="DN14" i="2"/>
  <c r="DF14" i="2"/>
  <c r="CX14" i="2"/>
  <c r="CP14" i="2"/>
  <c r="BZ14" i="2"/>
  <c r="BR14" i="2"/>
  <c r="AL14" i="2"/>
  <c r="AD14" i="2"/>
  <c r="V14" i="2"/>
  <c r="N14" i="2"/>
  <c r="IW19" i="2"/>
  <c r="HT13" i="4"/>
  <c r="DQ21" i="2"/>
  <c r="BP13" i="4"/>
  <c r="CV13" i="4"/>
  <c r="T13" i="4"/>
  <c r="IB13" i="4"/>
  <c r="EO21" i="2"/>
  <c r="D4" i="4"/>
  <c r="AJ4" i="4"/>
  <c r="LA34" i="31"/>
  <c r="KZ13" i="31"/>
  <c r="DL8" i="2"/>
  <c r="DD8" i="2"/>
  <c r="CV8" i="2"/>
  <c r="CN8" i="2"/>
  <c r="CF8" i="2"/>
  <c r="BX8" i="2"/>
  <c r="BP8" i="2"/>
  <c r="BH8" i="2"/>
  <c r="AZ8" i="2"/>
  <c r="AR8" i="2"/>
  <c r="AJ8" i="2"/>
  <c r="AB8" i="2"/>
  <c r="T8" i="2"/>
  <c r="L8" i="2"/>
  <c r="D8" i="2"/>
  <c r="HD13" i="4"/>
  <c r="DA21" i="2"/>
  <c r="GN13" i="4"/>
  <c r="CS4" i="2"/>
  <c r="CF13" i="4"/>
  <c r="AZ13" i="4"/>
  <c r="AB13" i="4"/>
  <c r="EG21" i="2"/>
  <c r="EY4" i="2"/>
  <c r="D34" i="31"/>
  <c r="KP13" i="31"/>
  <c r="KZ34" i="31"/>
  <c r="HL13" i="4"/>
  <c r="CK4" i="2"/>
  <c r="BH4" i="4"/>
  <c r="CN4" i="4"/>
  <c r="CM13" i="31"/>
  <c r="GV13" i="4"/>
  <c r="LQ13" i="31"/>
  <c r="LS13" i="2"/>
  <c r="LK13" i="2"/>
  <c r="LC13" i="2"/>
  <c r="KU13" i="2"/>
  <c r="KM13" i="2"/>
  <c r="KE13" i="2"/>
  <c r="KE15" i="2" s="1"/>
  <c r="JW13" i="2"/>
  <c r="JO13" i="2"/>
  <c r="JG13" i="2"/>
  <c r="IY13" i="2"/>
  <c r="IQ13" i="2"/>
  <c r="II13" i="2"/>
  <c r="IA13" i="2"/>
  <c r="HS13" i="2"/>
  <c r="HS15" i="2" s="1"/>
  <c r="HK13" i="2"/>
  <c r="HC13" i="2"/>
  <c r="GU13" i="2"/>
  <c r="GM13" i="2"/>
  <c r="GE13" i="2"/>
  <c r="FW13" i="2"/>
  <c r="FO13" i="2"/>
  <c r="FG13" i="2"/>
  <c r="FG15" i="2" s="1"/>
  <c r="EY13" i="2"/>
  <c r="EQ13" i="2"/>
  <c r="EI13" i="2"/>
  <c r="EA13" i="2"/>
  <c r="DS13" i="2"/>
  <c r="DK13" i="2"/>
  <c r="DC13" i="2"/>
  <c r="CU13" i="2"/>
  <c r="CU15" i="2" s="1"/>
  <c r="CM13" i="2"/>
  <c r="CE13" i="2"/>
  <c r="BW13" i="2"/>
  <c r="BO13" i="2"/>
  <c r="BG13" i="2"/>
  <c r="AY13" i="2"/>
  <c r="AQ13" i="2"/>
  <c r="AI13" i="2"/>
  <c r="AI15" i="2" s="1"/>
  <c r="AA13" i="2"/>
  <c r="S13" i="2"/>
  <c r="K13" i="2"/>
  <c r="C13" i="2"/>
  <c r="LY14" i="2"/>
  <c r="LQ14" i="2"/>
  <c r="LI14" i="2"/>
  <c r="LA14" i="2"/>
  <c r="KS14" i="2"/>
  <c r="JM14" i="2"/>
  <c r="JE14" i="2"/>
  <c r="IW14" i="2"/>
  <c r="IO14" i="2"/>
  <c r="IG14" i="2"/>
  <c r="HY14" i="2"/>
  <c r="HQ14" i="2"/>
  <c r="HI14" i="2"/>
  <c r="HA14" i="2"/>
  <c r="GS14" i="2"/>
  <c r="GK14" i="2"/>
  <c r="GC14" i="2"/>
  <c r="FM14" i="2"/>
  <c r="FE14" i="2"/>
  <c r="EW14" i="2"/>
  <c r="EO14" i="2"/>
  <c r="EG14" i="2"/>
  <c r="DY14" i="2"/>
  <c r="DQ14" i="2"/>
  <c r="DI14" i="2"/>
  <c r="DA14" i="2"/>
  <c r="CS14" i="2"/>
  <c r="CK14" i="2"/>
  <c r="CC14" i="2"/>
  <c r="BU14" i="2"/>
  <c r="BM14" i="2"/>
  <c r="BE14" i="2"/>
  <c r="AW14" i="2"/>
  <c r="AO14" i="2"/>
  <c r="AG14" i="2"/>
  <c r="Y14" i="2"/>
  <c r="Q14" i="2"/>
  <c r="I14" i="2"/>
  <c r="AE19" i="2"/>
  <c r="O19" i="2"/>
  <c r="CW4" i="2"/>
  <c r="LG13" i="31"/>
  <c r="DE21" i="2"/>
  <c r="BX21" i="2"/>
  <c r="LX21" i="2"/>
  <c r="LU13" i="31"/>
  <c r="IK4" i="2"/>
  <c r="CT8" i="2"/>
  <c r="CD8" i="2"/>
  <c r="AX8" i="2"/>
  <c r="Z8" i="2"/>
  <c r="LT23" i="2"/>
  <c r="LW31" i="31"/>
  <c r="LW23" i="2" s="1"/>
  <c r="LT24" i="2"/>
  <c r="LW30" i="31"/>
  <c r="LW24" i="2" s="1"/>
  <c r="LT26" i="31"/>
  <c r="LU11" i="4"/>
  <c r="LW8" i="31"/>
  <c r="LW11" i="4" s="1"/>
  <c r="LM23" i="2"/>
  <c r="LP31" i="31"/>
  <c r="LP23" i="2" s="1"/>
  <c r="AG35" i="23" a="1"/>
  <c r="AG35" i="23" s="1"/>
  <c r="AG38" i="23" a="1"/>
  <c r="AG38" i="23" s="1"/>
  <c r="AG39" i="23" a="1"/>
  <c r="AG39" i="23" s="1"/>
  <c r="AG40" i="23" a="1"/>
  <c r="AG40" i="23" s="1"/>
  <c r="AG41" i="23" a="1"/>
  <c r="AG41" i="23" s="1"/>
  <c r="AG37" i="23" a="1"/>
  <c r="AG37" i="23" s="1"/>
  <c r="AG36" i="23" a="1"/>
  <c r="AG36" i="23" s="1"/>
  <c r="AG48" i="23" a="1"/>
  <c r="AG48" i="23" s="1"/>
  <c r="AG43" i="23" a="1"/>
  <c r="AG43" i="23" s="1"/>
  <c r="AG44" i="23" a="1"/>
  <c r="AG44" i="23" s="1"/>
  <c r="AG45" i="23" a="1"/>
  <c r="AG45" i="23" s="1"/>
  <c r="AG46" i="23" a="1"/>
  <c r="AG46" i="23" s="1"/>
  <c r="AG47" i="23" a="1"/>
  <c r="AG47" i="23" s="1"/>
  <c r="AG49" i="23" a="1"/>
  <c r="AG49" i="23" s="1"/>
  <c r="AG50" i="23" a="1"/>
  <c r="AG50" i="23" s="1"/>
  <c r="AG51" i="23" a="1"/>
  <c r="AG51" i="23" s="1"/>
  <c r="AG52" i="23" a="1"/>
  <c r="AG52" i="23" s="1"/>
  <c r="AG53" i="23" a="1"/>
  <c r="AG53" i="23" s="1"/>
  <c r="AG54" i="23" a="1"/>
  <c r="AG54" i="23" s="1"/>
  <c r="AA35" i="23" a="1"/>
  <c r="AA35" i="23" s="1"/>
  <c r="LC11" i="4"/>
  <c r="LC19" i="31"/>
  <c r="AB35" i="23" a="1"/>
  <c r="AB35" i="23" s="1"/>
  <c r="AB36" i="23" a="1"/>
  <c r="AB36" i="23" s="1"/>
  <c r="AB37" i="23" a="1"/>
  <c r="AB37" i="23" s="1"/>
  <c r="AB38" i="23" a="1"/>
  <c r="AB38" i="23" s="1"/>
  <c r="AB39" i="23" a="1"/>
  <c r="AB39" i="23" s="1"/>
  <c r="AB40" i="23" a="1"/>
  <c r="AB40" i="23" s="1"/>
  <c r="AI2" i="23" a="1"/>
  <c r="AI2" i="23" s="1"/>
  <c r="AI38" i="23" a="1"/>
  <c r="AI38" i="23" s="1"/>
  <c r="KK24" i="2"/>
  <c r="D45" i="74"/>
  <c r="AH1" i="23"/>
  <c r="B172" i="53"/>
  <c r="AD28" i="54" a="1"/>
  <c r="AD28" i="54" s="1"/>
  <c r="KF24" i="2"/>
  <c r="AB54" i="54" a="1"/>
  <c r="AB54" i="54" s="1"/>
  <c r="AB53" i="54" a="1"/>
  <c r="AB53" i="54" s="1"/>
  <c r="AB52" i="54" a="1"/>
  <c r="AB52" i="54" s="1"/>
  <c r="AB51" i="54" a="1"/>
  <c r="AB51" i="54" s="1"/>
  <c r="AB50" i="54" a="1"/>
  <c r="AB50" i="54" s="1"/>
  <c r="AB49" i="54" a="1"/>
  <c r="AB49" i="54" s="1"/>
  <c r="AB48" i="54" a="1"/>
  <c r="AB48" i="54" s="1"/>
  <c r="AB47" i="54" a="1"/>
  <c r="AB47" i="54" s="1"/>
  <c r="AB46" i="54" a="1"/>
  <c r="AB46" i="54" s="1"/>
  <c r="AB45" i="54" a="1"/>
  <c r="AB45" i="54" s="1"/>
  <c r="AB44" i="54" a="1"/>
  <c r="AB44" i="54" s="1"/>
  <c r="AB43" i="54" a="1"/>
  <c r="AB43" i="54" s="1"/>
  <c r="AB42" i="54" a="1"/>
  <c r="AB42" i="54" s="1"/>
  <c r="AB41" i="54" a="1"/>
  <c r="AB41" i="54" s="1"/>
  <c r="AB40" i="54" a="1"/>
  <c r="AB40" i="54" s="1"/>
  <c r="AB39" i="54" a="1"/>
  <c r="AB39" i="54" s="1"/>
  <c r="AB38" i="54" a="1"/>
  <c r="AB38" i="54" s="1"/>
  <c r="AB37" i="54" a="1"/>
  <c r="AB37" i="54" s="1"/>
  <c r="AE50" i="54" a="1"/>
  <c r="AE50" i="54" s="1"/>
  <c r="AE49" i="54" a="1"/>
  <c r="AE49" i="54" s="1"/>
  <c r="AE48" i="54" a="1"/>
  <c r="AE48" i="54" s="1"/>
  <c r="AE47" i="54" a="1"/>
  <c r="AE47" i="54" s="1"/>
  <c r="AE46" i="54" a="1"/>
  <c r="AE46" i="54" s="1"/>
  <c r="AE45" i="54" a="1"/>
  <c r="AE45" i="54" s="1"/>
  <c r="AE44" i="54" a="1"/>
  <c r="AE44" i="54" s="1"/>
  <c r="AE43" i="54" a="1"/>
  <c r="AE43" i="54" s="1"/>
  <c r="AE42" i="54" a="1"/>
  <c r="AE42" i="54" s="1"/>
  <c r="AE41" i="54" a="1"/>
  <c r="AE41" i="54" s="1"/>
  <c r="AE40" i="54" a="1"/>
  <c r="AE40" i="54" s="1"/>
  <c r="AE39" i="54" a="1"/>
  <c r="AE39" i="54" s="1"/>
  <c r="AE38" i="54" a="1"/>
  <c r="AE38" i="54" s="1"/>
  <c r="AE37" i="54" a="1"/>
  <c r="AE37" i="54" s="1"/>
  <c r="AE36" i="54" a="1"/>
  <c r="AE36" i="54" s="1"/>
  <c r="AE35" i="54" a="1"/>
  <c r="AE35" i="54" s="1"/>
  <c r="AD50" i="54" a="1"/>
  <c r="AD50" i="54" s="1"/>
  <c r="AD49" i="54" a="1"/>
  <c r="AD49" i="54" s="1"/>
  <c r="AD48" i="54" a="1"/>
  <c r="AD48" i="54" s="1"/>
  <c r="AD47" i="54" a="1"/>
  <c r="AD47" i="54" s="1"/>
  <c r="DF13" i="31"/>
  <c r="CZ13" i="31"/>
  <c r="CU13" i="31"/>
  <c r="CJ13" i="31"/>
  <c r="CH13" i="31"/>
  <c r="KA21" i="2"/>
  <c r="CX13" i="31"/>
  <c r="LC13" i="31"/>
  <c r="DM13" i="31"/>
  <c r="CG13" i="31"/>
  <c r="P15" i="2"/>
  <c r="DC13" i="31"/>
  <c r="EW19" i="31"/>
  <c r="CR13" i="31"/>
  <c r="AC35" i="23" a="1"/>
  <c r="AC35" i="23" s="1"/>
  <c r="AA4" i="23" a="1"/>
  <c r="AA4" i="23" s="1"/>
  <c r="AF21" i="2"/>
  <c r="JJ21" i="2"/>
  <c r="FB4" i="2"/>
  <c r="GP4" i="2"/>
  <c r="JB4" i="2"/>
  <c r="HV4" i="2"/>
  <c r="FR4" i="2"/>
  <c r="JX8" i="2"/>
  <c r="IZ8" i="2"/>
  <c r="IR8" i="2"/>
  <c r="IB8" i="2"/>
  <c r="H21" i="2"/>
  <c r="GH21" i="2"/>
  <c r="JR21" i="2"/>
  <c r="ID4" i="2"/>
  <c r="ET4" i="2"/>
  <c r="BW34" i="31"/>
  <c r="BT21" i="2"/>
  <c r="P21" i="2"/>
  <c r="F19" i="31"/>
  <c r="IT21" i="2"/>
  <c r="DD19" i="2"/>
  <c r="BD21" i="2"/>
  <c r="GX21" i="2"/>
  <c r="IL21" i="2"/>
  <c r="HN21" i="2"/>
  <c r="DE13" i="31"/>
  <c r="DD13" i="31"/>
  <c r="CT13" i="31"/>
  <c r="CP13" i="31"/>
  <c r="CL13" i="31"/>
  <c r="IY15" i="2"/>
  <c r="HC15" i="2"/>
  <c r="BO15" i="2"/>
  <c r="GP13" i="2"/>
  <c r="LV19" i="2"/>
  <c r="LN19" i="2"/>
  <c r="LF19" i="2"/>
  <c r="KX19" i="2"/>
  <c r="KP19" i="2"/>
  <c r="KH19" i="2"/>
  <c r="JZ19" i="2"/>
  <c r="JR19" i="2"/>
  <c r="JJ19" i="2"/>
  <c r="JB19" i="2"/>
  <c r="IT19" i="2"/>
  <c r="IL19" i="2"/>
  <c r="ID19" i="2"/>
  <c r="HV19" i="2"/>
  <c r="HN19" i="2"/>
  <c r="HF19" i="2"/>
  <c r="GX19" i="2"/>
  <c r="GP19" i="2"/>
  <c r="GH19" i="2"/>
  <c r="FZ19" i="2"/>
  <c r="FR19" i="2"/>
  <c r="FJ19" i="2"/>
  <c r="FB19" i="2"/>
  <c r="EL19" i="2"/>
  <c r="ED19" i="2"/>
  <c r="DV19" i="2"/>
  <c r="DL19" i="2"/>
  <c r="CZ19" i="2"/>
  <c r="CR19" i="2"/>
  <c r="BC19" i="2"/>
  <c r="AU19" i="2"/>
  <c r="AM19" i="2"/>
  <c r="W19" i="2"/>
  <c r="G19" i="2"/>
  <c r="IP19" i="2"/>
  <c r="IH19" i="2"/>
  <c r="HZ19" i="2"/>
  <c r="HR19" i="2"/>
  <c r="EP19" i="2"/>
  <c r="EH19" i="2"/>
  <c r="DZ19" i="2"/>
  <c r="DB19" i="2"/>
  <c r="CT19" i="2"/>
  <c r="CL19" i="2"/>
  <c r="CD19" i="2"/>
  <c r="BV19" i="2"/>
  <c r="BN19" i="2"/>
  <c r="EB13" i="31"/>
  <c r="CV13" i="31"/>
  <c r="IC4" i="2"/>
  <c r="DJ13" i="31"/>
  <c r="DL13" i="31"/>
  <c r="HJ15" i="2"/>
  <c r="BW21" i="2"/>
  <c r="DN13" i="31"/>
  <c r="CN13" i="31"/>
  <c r="DL21" i="2"/>
  <c r="CO34" i="31"/>
  <c r="CG34" i="31"/>
  <c r="R21" i="2"/>
  <c r="GG21" i="2"/>
  <c r="JQ21" i="2"/>
  <c r="KJ21" i="2"/>
  <c r="HU21" i="2"/>
  <c r="HM4" i="2"/>
  <c r="DK13" i="31"/>
  <c r="AH19" i="31"/>
  <c r="KR4" i="2"/>
  <c r="GO4" i="2"/>
  <c r="DB13" i="31"/>
  <c r="KR13" i="31"/>
  <c r="KJ13" i="31"/>
  <c r="HE21" i="2"/>
  <c r="KN19" i="31"/>
  <c r="ES21" i="2"/>
  <c r="DA13" i="31"/>
  <c r="CS13" i="31"/>
  <c r="CK13" i="31"/>
  <c r="FQ4" i="2"/>
  <c r="DP13" i="31"/>
  <c r="DH13" i="31"/>
  <c r="JA21" i="2"/>
  <c r="JY21" i="2"/>
  <c r="LS21" i="2"/>
  <c r="DO13" i="31"/>
  <c r="DG13" i="31"/>
  <c r="CY13" i="31"/>
  <c r="CQ13" i="31"/>
  <c r="AP4" i="2"/>
  <c r="GW21" i="2"/>
  <c r="JI4" i="2"/>
  <c r="LL13" i="31"/>
  <c r="FY21" i="2"/>
  <c r="IS4" i="2"/>
  <c r="BL13" i="31"/>
  <c r="CJ34" i="31"/>
  <c r="CW13" i="31"/>
  <c r="CO13" i="31"/>
  <c r="CR34" i="31"/>
  <c r="CZ4" i="2"/>
  <c r="LI13" i="31"/>
  <c r="DX4" i="2"/>
  <c r="CA21" i="2"/>
  <c r="BY34" i="31"/>
  <c r="LW13" i="31"/>
  <c r="K19" i="31"/>
  <c r="CR21" i="2"/>
  <c r="K21" i="2"/>
  <c r="DP21" i="2"/>
  <c r="LM13" i="31"/>
  <c r="LE13" i="31"/>
  <c r="EF21" i="2"/>
  <c r="LQ4" i="2"/>
  <c r="CK34" i="31"/>
  <c r="KX34" i="31"/>
  <c r="KP34" i="31"/>
  <c r="KH34" i="31"/>
  <c r="LS13" i="31"/>
  <c r="LK21" i="2"/>
  <c r="Z19" i="31"/>
  <c r="LC21" i="2"/>
  <c r="AX19" i="31"/>
  <c r="HH15" i="2"/>
  <c r="CB34" i="31"/>
  <c r="BF21" i="2"/>
  <c r="HJ4" i="2"/>
  <c r="AH21" i="2"/>
  <c r="AP19" i="31"/>
  <c r="DS13" i="31"/>
  <c r="LT13" i="31"/>
  <c r="LR13" i="31"/>
  <c r="J19" i="31"/>
  <c r="BO34" i="31"/>
  <c r="AY34" i="31"/>
  <c r="AA34" i="31"/>
  <c r="S34" i="31"/>
  <c r="BK13" i="31"/>
  <c r="O13" i="31"/>
  <c r="BF19" i="31"/>
  <c r="CD34" i="31"/>
  <c r="BV34" i="31"/>
  <c r="KV34" i="31"/>
  <c r="KN34" i="31"/>
  <c r="KX13" i="31"/>
  <c r="KH13" i="31"/>
  <c r="BS4" i="2"/>
  <c r="DB4" i="2"/>
  <c r="GN4" i="2"/>
  <c r="DZ21" i="2"/>
  <c r="IR4" i="2"/>
  <c r="LP13" i="31"/>
  <c r="LH13" i="31"/>
  <c r="EA13" i="31"/>
  <c r="JP21" i="2"/>
  <c r="HD4" i="2"/>
  <c r="BQ19" i="31"/>
  <c r="GV21" i="2"/>
  <c r="IJ4" i="2"/>
  <c r="DJ21" i="2"/>
  <c r="CL4" i="2"/>
  <c r="LV13" i="31"/>
  <c r="LF13" i="31"/>
  <c r="IZ21" i="2"/>
  <c r="DR4" i="2"/>
  <c r="IB21" i="2"/>
  <c r="CL34" i="31"/>
  <c r="FP21" i="2"/>
  <c r="FX4" i="2"/>
  <c r="BN34" i="31"/>
  <c r="BA13" i="31"/>
  <c r="U13" i="31"/>
  <c r="CT34" i="31"/>
  <c r="CT21" i="2"/>
  <c r="HL21" i="2"/>
  <c r="JY13" i="31"/>
  <c r="LJ13" i="31"/>
  <c r="JX21" i="2"/>
  <c r="DZ13" i="31"/>
  <c r="DR13" i="31"/>
  <c r="JC4" i="2"/>
  <c r="KP4" i="2"/>
  <c r="IM21" i="2"/>
  <c r="IU21" i="2"/>
  <c r="KX21" i="2"/>
  <c r="KD19" i="31"/>
  <c r="KH21" i="2"/>
  <c r="AD34" i="31"/>
  <c r="BF13" i="31"/>
  <c r="AX13" i="31"/>
  <c r="AH13" i="31"/>
  <c r="Z13" i="31"/>
  <c r="J13" i="31"/>
  <c r="KZ19" i="31"/>
  <c r="LB13" i="31"/>
  <c r="FK21" i="2"/>
  <c r="HW4" i="2"/>
  <c r="BU21" i="2"/>
  <c r="GI21" i="2"/>
  <c r="JK21" i="2"/>
  <c r="JS21" i="2"/>
  <c r="DY13" i="31"/>
  <c r="DQ13" i="31"/>
  <c r="EU21" i="2"/>
  <c r="HG21" i="2"/>
  <c r="BH34" i="31"/>
  <c r="CS34" i="31"/>
  <c r="CC34" i="31"/>
  <c r="LB4" i="2"/>
  <c r="LK34" i="31"/>
  <c r="KT19" i="31"/>
  <c r="HO21" i="2"/>
  <c r="EL34" i="31"/>
  <c r="ED34" i="31"/>
  <c r="DN34" i="31"/>
  <c r="CP34" i="31"/>
  <c r="AA4" i="2"/>
  <c r="BY21" i="2"/>
  <c r="KK21" i="2"/>
  <c r="CN34" i="31"/>
  <c r="CF34" i="31"/>
  <c r="BX34" i="31"/>
  <c r="JO34" i="31"/>
  <c r="IO34" i="31"/>
  <c r="IG34" i="31"/>
  <c r="HY34" i="31"/>
  <c r="KY34" i="31"/>
  <c r="KK13" i="31"/>
  <c r="DF4" i="2"/>
  <c r="LN21" i="2"/>
  <c r="CX21" i="2"/>
  <c r="X15" i="2"/>
  <c r="CM34" i="31"/>
  <c r="CE34" i="31"/>
  <c r="DV13" i="31"/>
  <c r="LC34" i="31"/>
  <c r="KS4" i="2"/>
  <c r="ED4" i="2"/>
  <c r="DN21" i="2"/>
  <c r="C19" i="31"/>
  <c r="HZ4" i="2"/>
  <c r="EJ13" i="31"/>
  <c r="DV34" i="31"/>
  <c r="DF34" i="31"/>
  <c r="CX34" i="31"/>
  <c r="CH34" i="31"/>
  <c r="BZ34" i="31"/>
  <c r="S4" i="2"/>
  <c r="AI21" i="2"/>
  <c r="CP4" i="2"/>
  <c r="BE19" i="31"/>
  <c r="AY21" i="2"/>
  <c r="EI13" i="31"/>
  <c r="HM15" i="2"/>
  <c r="FL15" i="2"/>
  <c r="LF4" i="2"/>
  <c r="CQ34" i="31"/>
  <c r="CI34" i="31"/>
  <c r="CA34" i="31"/>
  <c r="EH13" i="31"/>
  <c r="BO4" i="2"/>
  <c r="AI19" i="31"/>
  <c r="S19" i="31"/>
  <c r="CH21" i="2"/>
  <c r="AX15" i="2"/>
  <c r="JW15" i="2"/>
  <c r="KB15" i="2"/>
  <c r="JD15" i="2"/>
  <c r="DP15" i="2"/>
  <c r="CZ15" i="2"/>
  <c r="CY19" i="2"/>
  <c r="BB19" i="31"/>
  <c r="N19" i="31"/>
  <c r="KG19" i="31"/>
  <c r="LB34" i="31"/>
  <c r="AL19" i="31"/>
  <c r="BF34" i="31"/>
  <c r="AP34" i="31"/>
  <c r="AH34" i="31"/>
  <c r="R34" i="31"/>
  <c r="BU34" i="31"/>
  <c r="BE34" i="31"/>
  <c r="AW34" i="31"/>
  <c r="AG34" i="31"/>
  <c r="I34" i="31"/>
  <c r="BJ13" i="31"/>
  <c r="AL13" i="31"/>
  <c r="BQ13" i="31"/>
  <c r="AS13" i="31"/>
  <c r="AC13" i="31"/>
  <c r="E13" i="31"/>
  <c r="EO13" i="31"/>
  <c r="EG13" i="31"/>
  <c r="KT13" i="31"/>
  <c r="LU19" i="2"/>
  <c r="LM19" i="2"/>
  <c r="LE19" i="2"/>
  <c r="KW19" i="2"/>
  <c r="KO19" i="2"/>
  <c r="KG19" i="2"/>
  <c r="JY19" i="2"/>
  <c r="JQ19" i="2"/>
  <c r="JI19" i="2"/>
  <c r="JA19" i="2"/>
  <c r="EN13" i="31"/>
  <c r="EF13" i="31"/>
  <c r="DX13" i="31"/>
  <c r="EL13" i="31"/>
  <c r="KO19" i="31"/>
  <c r="EM13" i="31"/>
  <c r="EE13" i="31"/>
  <c r="DW13" i="31"/>
  <c r="HQ34" i="31"/>
  <c r="HI34" i="31"/>
  <c r="HA34" i="31"/>
  <c r="GS34" i="31"/>
  <c r="GK34" i="31"/>
  <c r="GC34" i="31"/>
  <c r="FM34" i="31"/>
  <c r="FE34" i="31"/>
  <c r="EW34" i="31"/>
  <c r="LV34" i="31"/>
  <c r="FW15" i="2"/>
  <c r="ED13" i="31"/>
  <c r="AD19" i="31"/>
  <c r="EK13" i="31"/>
  <c r="EC13" i="31"/>
  <c r="DU13" i="31"/>
  <c r="BZ21" i="2"/>
  <c r="CI21" i="2"/>
  <c r="LE4" i="2"/>
  <c r="KY21" i="2"/>
  <c r="DW21" i="2"/>
  <c r="HX21" i="2"/>
  <c r="IN4" i="2"/>
  <c r="LX15" i="2"/>
  <c r="JA15" i="2"/>
  <c r="EA15" i="2"/>
  <c r="BJ4" i="2"/>
  <c r="DG21" i="2"/>
  <c r="GZ21" i="2"/>
  <c r="KQ4" i="2"/>
  <c r="Y21" i="2"/>
  <c r="GL4" i="2"/>
  <c r="IX21" i="2"/>
  <c r="BM4" i="2"/>
  <c r="I19" i="31"/>
  <c r="IP4" i="4"/>
  <c r="GT4" i="2"/>
  <c r="KW34" i="31"/>
  <c r="KG34" i="31"/>
  <c r="KQ13" i="31"/>
  <c r="KO13" i="31"/>
  <c r="LU34" i="31"/>
  <c r="LM34" i="31"/>
  <c r="LE34" i="31"/>
  <c r="AO21" i="2"/>
  <c r="Q19" i="31"/>
  <c r="FN4" i="2"/>
  <c r="EX21" i="2"/>
  <c r="FV21" i="2"/>
  <c r="LB4" i="4"/>
  <c r="BE21" i="2"/>
  <c r="EB34" i="31"/>
  <c r="DL34" i="31"/>
  <c r="DD34" i="31"/>
  <c r="CV34" i="31"/>
  <c r="JV21" i="2"/>
  <c r="JN4" i="2"/>
  <c r="HR21" i="2"/>
  <c r="IH21" i="2"/>
  <c r="HB21" i="2"/>
  <c r="LQ34" i="31"/>
  <c r="LI34" i="31"/>
  <c r="JX13" i="31"/>
  <c r="BM19" i="31"/>
  <c r="BC19" i="31"/>
  <c r="JV4" i="4"/>
  <c r="JG34" i="31"/>
  <c r="LJ4" i="2"/>
  <c r="BU19" i="31"/>
  <c r="AG19" i="31"/>
  <c r="AP13" i="4"/>
  <c r="LR21" i="2"/>
  <c r="GT4" i="4"/>
  <c r="Q4" i="2"/>
  <c r="EP4" i="2"/>
  <c r="IP4" i="2"/>
  <c r="BF4" i="4"/>
  <c r="JF4" i="2"/>
  <c r="JT13" i="31"/>
  <c r="GR4" i="2"/>
  <c r="IV4" i="2"/>
  <c r="JL4" i="2"/>
  <c r="GD13" i="4"/>
  <c r="HB4" i="4"/>
  <c r="CF21" i="2"/>
  <c r="R4" i="4"/>
  <c r="CD4" i="4"/>
  <c r="DZ4" i="4"/>
  <c r="FF4" i="4"/>
  <c r="EX13" i="4"/>
  <c r="DR13" i="4"/>
  <c r="AH13" i="4"/>
  <c r="B14" i="2"/>
  <c r="B15" i="2" s="1"/>
  <c r="N19" i="2"/>
  <c r="F19" i="2"/>
  <c r="LY19" i="2"/>
  <c r="LQ19" i="2"/>
  <c r="LI19" i="2"/>
  <c r="LA19" i="2"/>
  <c r="KS19" i="2"/>
  <c r="KK19" i="2"/>
  <c r="KC19" i="2"/>
  <c r="JU19" i="2"/>
  <c r="JM19" i="2"/>
  <c r="JE19" i="2"/>
  <c r="DO19" i="2"/>
  <c r="DC19" i="2"/>
  <c r="IS19" i="2"/>
  <c r="GB21" i="2"/>
  <c r="GJ21" i="2"/>
  <c r="JD21" i="2"/>
  <c r="JT21" i="2"/>
  <c r="KB21" i="2"/>
  <c r="HR13" i="4"/>
  <c r="J4" i="4"/>
  <c r="BV4" i="4"/>
  <c r="IX4" i="4"/>
  <c r="KD4" i="4"/>
  <c r="LJ4" i="4"/>
  <c r="CL13" i="4"/>
  <c r="FL21" i="2"/>
  <c r="EB21" i="2"/>
  <c r="EN4" i="2"/>
  <c r="LS34" i="31"/>
  <c r="EJ34" i="31"/>
  <c r="FT4" i="2"/>
  <c r="LY21" i="2"/>
  <c r="BN4" i="4"/>
  <c r="EK34" i="31"/>
  <c r="EC34" i="31"/>
  <c r="DU34" i="31"/>
  <c r="DM34" i="31"/>
  <c r="DE34" i="31"/>
  <c r="CW34" i="31"/>
  <c r="HJ13" i="4"/>
  <c r="BH19" i="31"/>
  <c r="KE19" i="31"/>
  <c r="KM19" i="31"/>
  <c r="AX4" i="4"/>
  <c r="DJ4" i="4"/>
  <c r="EP4" i="4"/>
  <c r="FN13" i="4"/>
  <c r="EH13" i="4"/>
  <c r="CT13" i="4"/>
  <c r="FD21" i="2"/>
  <c r="DT21" i="2"/>
  <c r="CE15" i="2"/>
  <c r="LI4" i="2"/>
  <c r="DD4" i="2"/>
  <c r="M34" i="31"/>
  <c r="KT13" i="4"/>
  <c r="JF13" i="4"/>
  <c r="LP34" i="31"/>
  <c r="LH34" i="31"/>
  <c r="KG21" i="2"/>
  <c r="KO21" i="2"/>
  <c r="GL13" i="4"/>
  <c r="CV4" i="2"/>
  <c r="EJ4" i="2"/>
  <c r="HP4" i="2"/>
  <c r="DB4" i="4"/>
  <c r="IH4" i="4"/>
  <c r="JN4" i="4"/>
  <c r="EI15" i="2"/>
  <c r="CN4" i="2"/>
  <c r="DT34" i="31"/>
  <c r="FV13" i="4"/>
  <c r="HZ13" i="4"/>
  <c r="KW21" i="2"/>
  <c r="EY15" i="2"/>
  <c r="KL13" i="4"/>
  <c r="EV4" i="2"/>
  <c r="Z4" i="4"/>
  <c r="LR4" i="4"/>
  <c r="EN34" i="31"/>
  <c r="EF34" i="31"/>
  <c r="DX34" i="31"/>
  <c r="DP34" i="31"/>
  <c r="DH34" i="31"/>
  <c r="CZ34" i="31"/>
  <c r="AV129" i="3"/>
  <c r="GO15" i="2"/>
  <c r="BG15" i="2"/>
  <c r="EM34" i="31"/>
  <c r="EE34" i="31"/>
  <c r="DW34" i="31"/>
  <c r="DO34" i="31"/>
  <c r="DG34" i="31"/>
  <c r="CY34" i="31"/>
  <c r="GF19" i="31"/>
  <c r="EW22" i="4"/>
  <c r="IK13" i="31"/>
  <c r="IC13" i="31"/>
  <c r="FQ13" i="31"/>
  <c r="FA13" i="31"/>
  <c r="EP13" i="31"/>
  <c r="KM34" i="31"/>
  <c r="KE34" i="31"/>
  <c r="KU13" i="31"/>
  <c r="KE13" i="31"/>
  <c r="LT34" i="31"/>
  <c r="LL34" i="31"/>
  <c r="LV13" i="2"/>
  <c r="LV15" i="2" s="1"/>
  <c r="LN13" i="2"/>
  <c r="LF13" i="2"/>
  <c r="LF15" i="2" s="1"/>
  <c r="KX13" i="2"/>
  <c r="KP13" i="2"/>
  <c r="KH13" i="2"/>
  <c r="KH15" i="2" s="1"/>
  <c r="JZ13" i="2"/>
  <c r="JZ15" i="2" s="1"/>
  <c r="JR13" i="2"/>
  <c r="JJ13" i="2"/>
  <c r="JJ15" i="2" s="1"/>
  <c r="JB13" i="2"/>
  <c r="IT13" i="2"/>
  <c r="IL13" i="2"/>
  <c r="IL15" i="2" s="1"/>
  <c r="ID13" i="2"/>
  <c r="HV13" i="2"/>
  <c r="HV15" i="2" s="1"/>
  <c r="HN13" i="2"/>
  <c r="HF13" i="2"/>
  <c r="GX13" i="2"/>
  <c r="GX15" i="2" s="1"/>
  <c r="GH13" i="2"/>
  <c r="FZ13" i="2"/>
  <c r="FR13" i="2"/>
  <c r="FJ13" i="2"/>
  <c r="FB13" i="2"/>
  <c r="FB15" i="2" s="1"/>
  <c r="EL13" i="2"/>
  <c r="EL15" i="2" s="1"/>
  <c r="ED13" i="2"/>
  <c r="ED15" i="2" s="1"/>
  <c r="DV13" i="2"/>
  <c r="DV15" i="2" s="1"/>
  <c r="DN13" i="2"/>
  <c r="DF13" i="2"/>
  <c r="DF15" i="2" s="1"/>
  <c r="CX13" i="2"/>
  <c r="CX15" i="2" s="1"/>
  <c r="CP13" i="2"/>
  <c r="CH13" i="2"/>
  <c r="CH15" i="2" s="1"/>
  <c r="BZ13" i="2"/>
  <c r="BZ15" i="2" s="1"/>
  <c r="BR13" i="2"/>
  <c r="BJ13" i="2"/>
  <c r="BB13" i="2"/>
  <c r="AT13" i="2"/>
  <c r="AL13" i="2"/>
  <c r="AL15" i="2" s="1"/>
  <c r="AD13" i="2"/>
  <c r="V13" i="2"/>
  <c r="V15" i="2" s="1"/>
  <c r="LY13" i="2"/>
  <c r="LQ13" i="2"/>
  <c r="LA13" i="2"/>
  <c r="LA15" i="2" s="1"/>
  <c r="KS13" i="2"/>
  <c r="KK13" i="2"/>
  <c r="JU13" i="2"/>
  <c r="JE13" i="2"/>
  <c r="IW13" i="2"/>
  <c r="IW15" i="2" s="1"/>
  <c r="IO13" i="2"/>
  <c r="EO13" i="2"/>
  <c r="EG13" i="2"/>
  <c r="EG15" i="2" s="1"/>
  <c r="DY13" i="2"/>
  <c r="DQ13" i="2"/>
  <c r="DQ15" i="2" s="1"/>
  <c r="DI13" i="2"/>
  <c r="DI15" i="2" s="1"/>
  <c r="DA13" i="2"/>
  <c r="CS13" i="2"/>
  <c r="CS15" i="2" s="1"/>
  <c r="CK13" i="2"/>
  <c r="CK15" i="2" s="1"/>
  <c r="CC13" i="2"/>
  <c r="BU13" i="2"/>
  <c r="BM13" i="2"/>
  <c r="BE13" i="2"/>
  <c r="AW13" i="2"/>
  <c r="AW15" i="2" s="1"/>
  <c r="AO13" i="2"/>
  <c r="AG13" i="2"/>
  <c r="AG15" i="2" s="1"/>
  <c r="I13" i="2"/>
  <c r="LT14" i="2"/>
  <c r="LL14" i="2"/>
  <c r="LL15" i="2" s="1"/>
  <c r="LD14" i="2"/>
  <c r="KV14" i="2"/>
  <c r="KN14" i="2"/>
  <c r="KF14" i="2"/>
  <c r="JX14" i="2"/>
  <c r="JP14" i="2"/>
  <c r="JP15" i="2" s="1"/>
  <c r="JH14" i="2"/>
  <c r="IZ14" i="2"/>
  <c r="IR14" i="2"/>
  <c r="IJ14" i="2"/>
  <c r="IB14" i="2"/>
  <c r="HT14" i="2"/>
  <c r="HL14" i="2"/>
  <c r="HD14" i="2"/>
  <c r="GV14" i="2"/>
  <c r="GN14" i="2"/>
  <c r="GF14" i="2"/>
  <c r="FX14" i="2"/>
  <c r="FP14" i="2"/>
  <c r="FH14" i="2"/>
  <c r="EZ14" i="2"/>
  <c r="ER14" i="2"/>
  <c r="ER15" i="2" s="1"/>
  <c r="EJ14" i="2"/>
  <c r="EJ15" i="2" s="1"/>
  <c r="EB14" i="2"/>
  <c r="EB15" i="2" s="1"/>
  <c r="DT14" i="2"/>
  <c r="DT15" i="2" s="1"/>
  <c r="DL14" i="2"/>
  <c r="DL15" i="2" s="1"/>
  <c r="DD14" i="2"/>
  <c r="DD15" i="2" s="1"/>
  <c r="CV14" i="2"/>
  <c r="CN14" i="2"/>
  <c r="CN15" i="2" s="1"/>
  <c r="CF14" i="2"/>
  <c r="CF15" i="2" s="1"/>
  <c r="BX14" i="2"/>
  <c r="BX15" i="2" s="1"/>
  <c r="BP14" i="2"/>
  <c r="BH14" i="2"/>
  <c r="BH15" i="2" s="1"/>
  <c r="AZ14" i="2"/>
  <c r="AR14" i="2"/>
  <c r="AJ14" i="2"/>
  <c r="AJ15" i="2" s="1"/>
  <c r="AB14" i="2"/>
  <c r="AB15" i="2" s="1"/>
  <c r="T14" i="2"/>
  <c r="L14" i="2"/>
  <c r="D14" i="2"/>
  <c r="KY14" i="2"/>
  <c r="KQ14" i="2"/>
  <c r="KI14" i="2"/>
  <c r="KA14" i="2"/>
  <c r="JS14" i="2"/>
  <c r="JK14" i="2"/>
  <c r="JC14" i="2"/>
  <c r="IU14" i="2"/>
  <c r="IU15" i="2" s="1"/>
  <c r="IM14" i="2"/>
  <c r="IM15" i="2" s="1"/>
  <c r="IE14" i="2"/>
  <c r="HO14" i="2"/>
  <c r="HG14" i="2"/>
  <c r="HG15" i="2" s="1"/>
  <c r="GI14" i="2"/>
  <c r="GI15" i="2" s="1"/>
  <c r="GA14" i="2"/>
  <c r="FS14" i="2"/>
  <c r="FS15" i="2" s="1"/>
  <c r="AV127" i="3"/>
  <c r="KD13" i="31"/>
  <c r="LR34" i="31"/>
  <c r="LJ34" i="31"/>
  <c r="BT34" i="31"/>
  <c r="AV34" i="31"/>
  <c r="AN34" i="31"/>
  <c r="X34" i="31"/>
  <c r="P34" i="31"/>
  <c r="BK34" i="31"/>
  <c r="BC34" i="31"/>
  <c r="AM34" i="31"/>
  <c r="AE34" i="31"/>
  <c r="AZ13" i="31"/>
  <c r="AR13" i="31"/>
  <c r="AB13" i="31"/>
  <c r="T13" i="31"/>
  <c r="K13" i="31"/>
  <c r="EI34" i="31"/>
  <c r="EA34" i="31"/>
  <c r="DS34" i="31"/>
  <c r="DK34" i="31"/>
  <c r="DC34" i="31"/>
  <c r="EH34" i="31"/>
  <c r="DZ34" i="31"/>
  <c r="DR34" i="31"/>
  <c r="DJ34" i="31"/>
  <c r="DB34" i="31"/>
  <c r="KB13" i="31"/>
  <c r="LW34" i="31"/>
  <c r="LO34" i="31"/>
  <c r="LG34" i="31"/>
  <c r="EO34" i="31"/>
  <c r="EG34" i="31"/>
  <c r="DY34" i="31"/>
  <c r="DQ34" i="31"/>
  <c r="DI34" i="31"/>
  <c r="DA34" i="31"/>
  <c r="LU15" i="2"/>
  <c r="FW13" i="31"/>
  <c r="FK14" i="2"/>
  <c r="FC14" i="2"/>
  <c r="EU14" i="2"/>
  <c r="EM14" i="2"/>
  <c r="DW14" i="2"/>
  <c r="DO14" i="2"/>
  <c r="CY14" i="2"/>
  <c r="CQ14" i="2"/>
  <c r="CI14" i="2"/>
  <c r="CA14" i="2"/>
  <c r="BK14" i="2"/>
  <c r="AU14" i="2"/>
  <c r="AM14" i="2"/>
  <c r="AE14" i="2"/>
  <c r="W14" i="2"/>
  <c r="O14" i="2"/>
  <c r="G14" i="2"/>
  <c r="IR19" i="2"/>
  <c r="IJ19" i="2"/>
  <c r="IB19" i="2"/>
  <c r="HT19" i="2"/>
  <c r="HL19" i="2"/>
  <c r="GV19" i="2"/>
  <c r="GN19" i="2"/>
  <c r="GF19" i="2"/>
  <c r="FX19" i="2"/>
  <c r="FP19" i="2"/>
  <c r="FH19" i="2"/>
  <c r="EZ19" i="2"/>
  <c r="ER19" i="2"/>
  <c r="EB19" i="2"/>
  <c r="DT19" i="2"/>
  <c r="CV19" i="2"/>
  <c r="CJ19" i="2"/>
  <c r="CB19" i="2"/>
  <c r="BT19" i="2"/>
  <c r="BL19" i="2"/>
  <c r="BD19" i="2"/>
  <c r="IO19" i="2"/>
  <c r="IG19" i="2"/>
  <c r="HY19" i="2"/>
  <c r="HQ19" i="2"/>
  <c r="HI19" i="2"/>
  <c r="HA19" i="2"/>
  <c r="GS19" i="2"/>
  <c r="GK19" i="2"/>
  <c r="GC19" i="2"/>
  <c r="FU19" i="2"/>
  <c r="FM19" i="2"/>
  <c r="FE19" i="2"/>
  <c r="EW19" i="2"/>
  <c r="EO19" i="2"/>
  <c r="EG19" i="2"/>
  <c r="DY19" i="2"/>
  <c r="BF19" i="2"/>
  <c r="AX19" i="2"/>
  <c r="AP19" i="2"/>
  <c r="Z19" i="2"/>
  <c r="R19" i="2"/>
  <c r="J19" i="2"/>
  <c r="IK19" i="2"/>
  <c r="IC19" i="2"/>
  <c r="HU19" i="2"/>
  <c r="HM19" i="2"/>
  <c r="GW19" i="2"/>
  <c r="GO19" i="2"/>
  <c r="GG19" i="2"/>
  <c r="FY19" i="2"/>
  <c r="FQ19" i="2"/>
  <c r="FI19" i="2"/>
  <c r="FA19" i="2"/>
  <c r="ES19" i="2"/>
  <c r="EK19" i="2"/>
  <c r="EC19" i="2"/>
  <c r="DU19" i="2"/>
  <c r="DM19" i="2"/>
  <c r="DE19" i="2"/>
  <c r="CW19" i="2"/>
  <c r="CO19" i="2"/>
  <c r="CG19" i="2"/>
  <c r="BY19" i="2"/>
  <c r="BQ19" i="2"/>
  <c r="BA19" i="2"/>
  <c r="AS19" i="2"/>
  <c r="AK19" i="2"/>
  <c r="DR19" i="2"/>
  <c r="CU34" i="31"/>
  <c r="LD34" i="31"/>
  <c r="AU21" i="2"/>
  <c r="FY4" i="4"/>
  <c r="IO4" i="2"/>
  <c r="AK19" i="31"/>
  <c r="KS19" i="31"/>
  <c r="DE13" i="4"/>
  <c r="CW13" i="4"/>
  <c r="KU21" i="2"/>
  <c r="BG13" i="31"/>
  <c r="AY13" i="31"/>
  <c r="AI13" i="31"/>
  <c r="AA13" i="31"/>
  <c r="C13" i="31"/>
  <c r="KT34" i="31"/>
  <c r="KL34" i="31"/>
  <c r="KD34" i="31"/>
  <c r="KV13" i="31"/>
  <c r="KN13" i="31"/>
  <c r="JE21" i="2"/>
  <c r="BR34" i="31"/>
  <c r="BB34" i="31"/>
  <c r="V34" i="31"/>
  <c r="F34" i="31"/>
  <c r="JW13" i="31"/>
  <c r="BK21" i="2"/>
  <c r="G21" i="2"/>
  <c r="KC4" i="2"/>
  <c r="HE4" i="4"/>
  <c r="U19" i="31"/>
  <c r="AD21" i="2"/>
  <c r="JU4" i="2"/>
  <c r="JQ13" i="31"/>
  <c r="AM4" i="2"/>
  <c r="AE4" i="2"/>
  <c r="BC21" i="2"/>
  <c r="IW21" i="2"/>
  <c r="KE21" i="2"/>
  <c r="E19" i="31"/>
  <c r="KY19" i="31"/>
  <c r="DC15" i="2"/>
  <c r="JU13" i="31"/>
  <c r="IV13" i="31"/>
  <c r="HN13" i="31"/>
  <c r="GP13" i="31"/>
  <c r="GW13" i="4"/>
  <c r="AS19" i="31"/>
  <c r="FM21" i="2"/>
  <c r="E15" i="2"/>
  <c r="JS34" i="31"/>
  <c r="HY21" i="2"/>
  <c r="JM21" i="2"/>
  <c r="KM21" i="2"/>
  <c r="FI13" i="4"/>
  <c r="GM34" i="31"/>
  <c r="FW34" i="31"/>
  <c r="FB19" i="31"/>
  <c r="JK13" i="31"/>
  <c r="JC13" i="31"/>
  <c r="ES4" i="4"/>
  <c r="JY4" i="4"/>
  <c r="BB4" i="2"/>
  <c r="GU21" i="2"/>
  <c r="JW21" i="2"/>
  <c r="KT4" i="2"/>
  <c r="GG13" i="4"/>
  <c r="GO4" i="4"/>
  <c r="BS19" i="31"/>
  <c r="IA21" i="2"/>
  <c r="EI21" i="2"/>
  <c r="B4" i="4"/>
  <c r="EC4" i="4"/>
  <c r="JI4" i="4"/>
  <c r="LU4" i="4"/>
  <c r="M13" i="4"/>
  <c r="E13" i="4"/>
  <c r="KL21" i="2"/>
  <c r="EA21" i="2"/>
  <c r="IP34" i="31"/>
  <c r="HZ34" i="31"/>
  <c r="IS19" i="31"/>
  <c r="LW13" i="2"/>
  <c r="KY13" i="2"/>
  <c r="KQ13" i="2"/>
  <c r="KI13" i="2"/>
  <c r="JK13" i="2"/>
  <c r="JK15" i="2" s="1"/>
  <c r="JC13" i="2"/>
  <c r="JC15" i="2" s="1"/>
  <c r="HJ19" i="2"/>
  <c r="HB19" i="2"/>
  <c r="GT19" i="2"/>
  <c r="GL19" i="2"/>
  <c r="GD19" i="2"/>
  <c r="FV19" i="2"/>
  <c r="V19" i="2"/>
  <c r="AH79" i="3"/>
  <c r="AH82" i="3" s="1"/>
  <c r="AB19" i="31"/>
  <c r="KJ19" i="31"/>
  <c r="DU4" i="4"/>
  <c r="JA4" i="4"/>
  <c r="LM4" i="4"/>
  <c r="AC13" i="4"/>
  <c r="U13" i="4"/>
  <c r="GM21" i="2"/>
  <c r="IQ4" i="2"/>
  <c r="BT13" i="31"/>
  <c r="P13" i="31"/>
  <c r="HH34" i="31"/>
  <c r="HC21" i="2"/>
  <c r="IY21" i="2"/>
  <c r="KD21" i="2"/>
  <c r="LL21" i="2"/>
  <c r="IC13" i="4"/>
  <c r="W19" i="31"/>
  <c r="L19" i="31"/>
  <c r="DM4" i="4"/>
  <c r="IS4" i="4"/>
  <c r="LE4" i="4"/>
  <c r="EZ21" i="2"/>
  <c r="JV34" i="31"/>
  <c r="JN34" i="31"/>
  <c r="IX34" i="31"/>
  <c r="KA13" i="31"/>
  <c r="JS13" i="31"/>
  <c r="Y127" i="3"/>
  <c r="AL21" i="2"/>
  <c r="HU13" i="4"/>
  <c r="AZ19" i="31"/>
  <c r="FH4" i="2"/>
  <c r="T19" i="31"/>
  <c r="AK4" i="4"/>
  <c r="AS4" i="4"/>
  <c r="BA4" i="4"/>
  <c r="BI4" i="4"/>
  <c r="BQ4" i="4"/>
  <c r="BY4" i="4"/>
  <c r="CG4" i="4"/>
  <c r="CO4" i="4"/>
  <c r="FQ4" i="4"/>
  <c r="IK4" i="4"/>
  <c r="KW4" i="4"/>
  <c r="EK13" i="4"/>
  <c r="EM4" i="2"/>
  <c r="BI19" i="2"/>
  <c r="AH128" i="3"/>
  <c r="BR21" i="2"/>
  <c r="HM13" i="4"/>
  <c r="AU19" i="31"/>
  <c r="BV21" i="2"/>
  <c r="LX19" i="31"/>
  <c r="O19" i="31"/>
  <c r="KO4" i="4"/>
  <c r="JO4" i="2"/>
  <c r="AH19" i="2"/>
  <c r="FA4" i="4"/>
  <c r="KG4" i="4"/>
  <c r="IF15" i="2"/>
  <c r="GR15" i="2"/>
  <c r="HS4" i="2"/>
  <c r="D13" i="31"/>
  <c r="HO34" i="31"/>
  <c r="FK34" i="31"/>
  <c r="GV34" i="31"/>
  <c r="JP13" i="31"/>
  <c r="DO126" i="3"/>
  <c r="DO129" i="3" s="1"/>
  <c r="II4" i="2"/>
  <c r="BP19" i="31"/>
  <c r="GE21" i="2"/>
  <c r="CM21" i="2"/>
  <c r="JQ4" i="4"/>
  <c r="W15" i="2"/>
  <c r="DC21" i="2"/>
  <c r="LT4" i="2"/>
  <c r="HZ13" i="31"/>
  <c r="HR13" i="31"/>
  <c r="HJ13" i="31"/>
  <c r="HB13" i="31"/>
  <c r="GT13" i="31"/>
  <c r="GL13" i="31"/>
  <c r="GD13" i="31"/>
  <c r="FV13" i="31"/>
  <c r="FN13" i="31"/>
  <c r="FF13" i="31"/>
  <c r="EX13" i="31"/>
  <c r="IM13" i="31"/>
  <c r="IE13" i="31"/>
  <c r="HW13" i="31"/>
  <c r="HO13" i="31"/>
  <c r="HG13" i="31"/>
  <c r="GY13" i="31"/>
  <c r="GQ13" i="31"/>
  <c r="GI13" i="31"/>
  <c r="GA13" i="31"/>
  <c r="FS13" i="31"/>
  <c r="FK13" i="31"/>
  <c r="FC13" i="31"/>
  <c r="EU13" i="31"/>
  <c r="KC13" i="31"/>
  <c r="P19" i="31"/>
  <c r="FP13" i="4"/>
  <c r="FH13" i="4"/>
  <c r="EZ13" i="4"/>
  <c r="ER13" i="4"/>
  <c r="EJ13" i="4"/>
  <c r="EB13" i="4"/>
  <c r="DT13" i="4"/>
  <c r="KN13" i="4"/>
  <c r="CO21" i="2"/>
  <c r="F128" i="3"/>
  <c r="FX13" i="4"/>
  <c r="X19" i="31"/>
  <c r="DL4" i="4"/>
  <c r="KA34" i="31"/>
  <c r="JK34" i="31"/>
  <c r="JC34" i="31"/>
  <c r="IU34" i="31"/>
  <c r="HT4" i="2"/>
  <c r="HT21" i="2"/>
  <c r="GF21" i="2"/>
  <c r="GF4" i="2"/>
  <c r="H19" i="31"/>
  <c r="IJ4" i="4"/>
  <c r="IR4" i="4"/>
  <c r="IZ4" i="4"/>
  <c r="JH4" i="4"/>
  <c r="JP4" i="4"/>
  <c r="JX4" i="4"/>
  <c r="KF4" i="4"/>
  <c r="KV4" i="4"/>
  <c r="LD4" i="4"/>
  <c r="LL4" i="4"/>
  <c r="LT4" i="4"/>
  <c r="DG22" i="4"/>
  <c r="DG19" i="31"/>
  <c r="JG4" i="2"/>
  <c r="JG21" i="2"/>
  <c r="HK21" i="2"/>
  <c r="HK4" i="2"/>
  <c r="LU4" i="2"/>
  <c r="LU21" i="2"/>
  <c r="AH129" i="3"/>
  <c r="AV19" i="31"/>
  <c r="DU4" i="2"/>
  <c r="DU21" i="2"/>
  <c r="JV13" i="31"/>
  <c r="JM13" i="31"/>
  <c r="JE13" i="31"/>
  <c r="IW13" i="31"/>
  <c r="CU21" i="2"/>
  <c r="IK15" i="2"/>
  <c r="IK34" i="31"/>
  <c r="IC34" i="31"/>
  <c r="HR34" i="31"/>
  <c r="HJ34" i="31"/>
  <c r="HB34" i="31"/>
  <c r="GT34" i="31"/>
  <c r="GL34" i="31"/>
  <c r="GD34" i="31"/>
  <c r="FV34" i="31"/>
  <c r="FN34" i="31"/>
  <c r="FF34" i="31"/>
  <c r="EX34" i="31"/>
  <c r="EP34" i="31"/>
  <c r="JL13" i="31"/>
  <c r="JD13" i="31"/>
  <c r="HU13" i="31"/>
  <c r="HM13" i="31"/>
  <c r="HE13" i="31"/>
  <c r="GW13" i="31"/>
  <c r="GO13" i="31"/>
  <c r="GG13" i="31"/>
  <c r="FY13" i="31"/>
  <c r="FI13" i="31"/>
  <c r="ES13" i="31"/>
  <c r="LT13" i="2"/>
  <c r="KN13" i="2"/>
  <c r="KN15" i="2" s="1"/>
  <c r="KF13" i="2"/>
  <c r="JH13" i="2"/>
  <c r="IZ13" i="2"/>
  <c r="IJ13" i="2"/>
  <c r="FH13" i="2"/>
  <c r="FH15" i="2" s="1"/>
  <c r="HT34" i="31"/>
  <c r="HL34" i="31"/>
  <c r="HD34" i="31"/>
  <c r="GN34" i="31"/>
  <c r="GF34" i="31"/>
  <c r="FX34" i="31"/>
  <c r="FP34" i="31"/>
  <c r="FH34" i="31"/>
  <c r="EZ34" i="31"/>
  <c r="ER34" i="31"/>
  <c r="KR34" i="31"/>
  <c r="KJ34" i="31"/>
  <c r="EB19" i="31"/>
  <c r="JW34" i="31"/>
  <c r="IY34" i="31"/>
  <c r="IL13" i="31"/>
  <c r="ID13" i="31"/>
  <c r="HV13" i="31"/>
  <c r="HF13" i="31"/>
  <c r="GX13" i="31"/>
  <c r="GH13" i="31"/>
  <c r="FZ13" i="31"/>
  <c r="FR13" i="31"/>
  <c r="FJ13" i="31"/>
  <c r="FB13" i="31"/>
  <c r="ET13" i="31"/>
  <c r="JZ13" i="31"/>
  <c r="JR13" i="31"/>
  <c r="JA13" i="31"/>
  <c r="IQ13" i="31"/>
  <c r="FG13" i="31"/>
  <c r="EQ13" i="31"/>
  <c r="DK21" i="2"/>
  <c r="GG15" i="2"/>
  <c r="JF34" i="31"/>
  <c r="HG34" i="31"/>
  <c r="GY34" i="31"/>
  <c r="GQ34" i="31"/>
  <c r="GI34" i="31"/>
  <c r="GA34" i="31"/>
  <c r="FS34" i="31"/>
  <c r="FC34" i="31"/>
  <c r="EU34" i="31"/>
  <c r="HG19" i="31"/>
  <c r="FF8" i="2"/>
  <c r="LI13" i="2"/>
  <c r="LI15" i="2" s="1"/>
  <c r="KC13" i="2"/>
  <c r="JM13" i="2"/>
  <c r="JM15" i="2" s="1"/>
  <c r="IG13" i="2"/>
  <c r="IG15" i="2" s="1"/>
  <c r="HY13" i="2"/>
  <c r="HY15" i="2" s="1"/>
  <c r="HQ13" i="2"/>
  <c r="HQ15" i="2" s="1"/>
  <c r="HI13" i="2"/>
  <c r="HA13" i="2"/>
  <c r="HA15" i="2" s="1"/>
  <c r="GS13" i="2"/>
  <c r="GS15" i="2" s="1"/>
  <c r="GK13" i="2"/>
  <c r="GK15" i="2" s="1"/>
  <c r="GC13" i="2"/>
  <c r="GC15" i="2" s="1"/>
  <c r="Q13" i="2"/>
  <c r="Q15" i="2" s="1"/>
  <c r="LW14" i="2"/>
  <c r="LO14" i="2"/>
  <c r="LO15" i="2" s="1"/>
  <c r="LG14" i="2"/>
  <c r="LG15" i="2" s="1"/>
  <c r="HW14" i="2"/>
  <c r="GY14" i="2"/>
  <c r="GQ14" i="2"/>
  <c r="EE14" i="2"/>
  <c r="DG14" i="2"/>
  <c r="BS14" i="2"/>
  <c r="BC14" i="2"/>
  <c r="IM34" i="31"/>
  <c r="IE34" i="31"/>
  <c r="HW34" i="31"/>
  <c r="IO13" i="31"/>
  <c r="IG13" i="31"/>
  <c r="HY13" i="31"/>
  <c r="HQ13" i="31"/>
  <c r="HI13" i="31"/>
  <c r="HA13" i="31"/>
  <c r="GS13" i="31"/>
  <c r="GK13" i="31"/>
  <c r="GC13" i="31"/>
  <c r="FU13" i="31"/>
  <c r="FM13" i="31"/>
  <c r="FE13" i="31"/>
  <c r="EW13" i="31"/>
  <c r="FD15" i="2"/>
  <c r="GR34" i="31"/>
  <c r="GJ34" i="31"/>
  <c r="FT34" i="31"/>
  <c r="EV34" i="31"/>
  <c r="IN13" i="31"/>
  <c r="IF13" i="31"/>
  <c r="HX13" i="31"/>
  <c r="HP13" i="31"/>
  <c r="HH13" i="31"/>
  <c r="GZ13" i="31"/>
  <c r="GR13" i="31"/>
  <c r="GJ13" i="31"/>
  <c r="GB13" i="31"/>
  <c r="FT13" i="31"/>
  <c r="FL13" i="31"/>
  <c r="FD13" i="31"/>
  <c r="EV13" i="31"/>
  <c r="EJ19" i="2"/>
  <c r="T13" i="2"/>
  <c r="IE13" i="2"/>
  <c r="HW13" i="2"/>
  <c r="GY13" i="2"/>
  <c r="GQ13" i="2"/>
  <c r="EM13" i="2"/>
  <c r="EE13" i="2"/>
  <c r="DW13" i="2"/>
  <c r="DW15" i="2" s="1"/>
  <c r="DO13" i="2"/>
  <c r="DO15" i="2" s="1"/>
  <c r="DG13" i="2"/>
  <c r="CY13" i="2"/>
  <c r="CQ13" i="2"/>
  <c r="CI13" i="2"/>
  <c r="CI15" i="2" s="1"/>
  <c r="CA13" i="2"/>
  <c r="BS13" i="2"/>
  <c r="BK13" i="2"/>
  <c r="BC13" i="2"/>
  <c r="AU13" i="2"/>
  <c r="AM13" i="2"/>
  <c r="G13" i="2"/>
  <c r="LR14" i="2"/>
  <c r="LJ14" i="2"/>
  <c r="JV14" i="2"/>
  <c r="HB14" i="2"/>
  <c r="HB15" i="2" s="1"/>
  <c r="GT14" i="2"/>
  <c r="GT15" i="2" s="1"/>
  <c r="GD14" i="2"/>
  <c r="GD15" i="2" s="1"/>
  <c r="FV14" i="2"/>
  <c r="EP14" i="2"/>
  <c r="EP15" i="2" s="1"/>
  <c r="DB14" i="2"/>
  <c r="DB15" i="2" s="1"/>
  <c r="CL14" i="2"/>
  <c r="CL15" i="2" s="1"/>
  <c r="BF14" i="2"/>
  <c r="BF15" i="2" s="1"/>
  <c r="LE14" i="2"/>
  <c r="LE15" i="2" s="1"/>
  <c r="KW14" i="2"/>
  <c r="KW15" i="2" s="1"/>
  <c r="KO14" i="2"/>
  <c r="KO15" i="2" s="1"/>
  <c r="JY14" i="2"/>
  <c r="JY15" i="2" s="1"/>
  <c r="HE14" i="2"/>
  <c r="HE15" i="2" s="1"/>
  <c r="GW14" i="2"/>
  <c r="GW15" i="2" s="1"/>
  <c r="FI14" i="2"/>
  <c r="FI15" i="2" s="1"/>
  <c r="FA14" i="2"/>
  <c r="FA15" i="2" s="1"/>
  <c r="BA14" i="2"/>
  <c r="BA15" i="2" s="1"/>
  <c r="AS14" i="2"/>
  <c r="AS15" i="2" s="1"/>
  <c r="AC14" i="2"/>
  <c r="AC15" i="2" s="1"/>
  <c r="U14" i="2"/>
  <c r="U15" i="2" s="1"/>
  <c r="FN19" i="2"/>
  <c r="FF19" i="2"/>
  <c r="EX19" i="2"/>
  <c r="CH19" i="2"/>
  <c r="BZ19" i="2"/>
  <c r="BR19" i="2"/>
  <c r="BJ19" i="2"/>
  <c r="L19" i="2"/>
  <c r="LW19" i="2"/>
  <c r="LO19" i="2"/>
  <c r="LG19" i="2"/>
  <c r="KY19" i="2"/>
  <c r="KQ19" i="2"/>
  <c r="IM19" i="2"/>
  <c r="IE19" i="2"/>
  <c r="HW19" i="2"/>
  <c r="DW19" i="2"/>
  <c r="AV19" i="2"/>
  <c r="AN19" i="2"/>
  <c r="X19" i="2"/>
  <c r="P19" i="2"/>
  <c r="IA19" i="2"/>
  <c r="HS19" i="2"/>
  <c r="HK19" i="2"/>
  <c r="HC19" i="2"/>
  <c r="EQ19" i="2"/>
  <c r="EI19" i="2"/>
  <c r="EA19" i="2"/>
  <c r="DS19" i="2"/>
  <c r="CU19" i="2"/>
  <c r="CM19" i="2"/>
  <c r="CE19" i="2"/>
  <c r="BW19" i="2"/>
  <c r="BO19" i="2"/>
  <c r="AI19" i="2"/>
  <c r="K19" i="2"/>
  <c r="C19" i="2"/>
  <c r="DB80" i="3"/>
  <c r="DB81" i="3"/>
  <c r="IH15" i="2"/>
  <c r="JQ15" i="2"/>
  <c r="L128" i="3"/>
  <c r="BZ22" i="4"/>
  <c r="BZ19" i="31"/>
  <c r="FC21" i="2"/>
  <c r="FC4" i="2"/>
  <c r="FQ22" i="4"/>
  <c r="FQ19" i="31"/>
  <c r="FJ4" i="2"/>
  <c r="FJ21" i="2"/>
  <c r="IB34" i="31"/>
  <c r="EQ21" i="2"/>
  <c r="EQ4" i="2"/>
  <c r="IP13" i="31"/>
  <c r="JX34" i="31"/>
  <c r="JP34" i="31"/>
  <c r="JH34" i="31"/>
  <c r="IZ34" i="31"/>
  <c r="HQ21" i="2"/>
  <c r="HQ4" i="2"/>
  <c r="HI4" i="2"/>
  <c r="HI21" i="2"/>
  <c r="HA4" i="2"/>
  <c r="HA21" i="2"/>
  <c r="GZ34" i="31"/>
  <c r="GB34" i="31"/>
  <c r="FD34" i="31"/>
  <c r="IF4" i="2"/>
  <c r="IF21" i="2"/>
  <c r="HP34" i="31"/>
  <c r="FL34" i="31"/>
  <c r="KQ19" i="31"/>
  <c r="C15" i="2"/>
  <c r="IH34" i="31"/>
  <c r="IN34" i="31"/>
  <c r="IU13" i="31"/>
  <c r="FU34" i="31"/>
  <c r="JJ13" i="31"/>
  <c r="JB13" i="31"/>
  <c r="IT13" i="31"/>
  <c r="KV13" i="2"/>
  <c r="KV15" i="2" s="1"/>
  <c r="JX13" i="2"/>
  <c r="IB13" i="2"/>
  <c r="HT13" i="2"/>
  <c r="HL13" i="2"/>
  <c r="HD13" i="2"/>
  <c r="GV13" i="2"/>
  <c r="GN13" i="2"/>
  <c r="GF13" i="2"/>
  <c r="FX13" i="2"/>
  <c r="FX15" i="2" s="1"/>
  <c r="EZ13" i="2"/>
  <c r="EZ15" i="2" s="1"/>
  <c r="L13" i="2"/>
  <c r="KD14" i="2"/>
  <c r="HZ14" i="2"/>
  <c r="HZ15" i="2" s="1"/>
  <c r="FN14" i="2"/>
  <c r="FN15" i="2" s="1"/>
  <c r="FF14" i="2"/>
  <c r="FF15" i="2" s="1"/>
  <c r="EX14" i="2"/>
  <c r="EX15" i="2" s="1"/>
  <c r="EH14" i="2"/>
  <c r="EH15" i="2" s="1"/>
  <c r="CT14" i="2"/>
  <c r="CT15" i="2" s="1"/>
  <c r="BV14" i="2"/>
  <c r="BV15" i="2" s="1"/>
  <c r="AP14" i="2"/>
  <c r="AP15" i="2" s="1"/>
  <c r="AH14" i="2"/>
  <c r="AH15" i="2" s="1"/>
  <c r="Z14" i="2"/>
  <c r="Z15" i="2" s="1"/>
  <c r="R14" i="2"/>
  <c r="R15" i="2" s="1"/>
  <c r="J14" i="2"/>
  <c r="J15" i="2" s="1"/>
  <c r="BG19" i="2"/>
  <c r="AY19" i="2"/>
  <c r="AQ19" i="2"/>
  <c r="AC19" i="2"/>
  <c r="U19" i="2"/>
  <c r="M19" i="2"/>
  <c r="E19" i="2"/>
  <c r="DX19" i="2"/>
  <c r="DP19" i="2"/>
  <c r="JI13" i="31"/>
  <c r="IH13" i="31"/>
  <c r="GM15" i="2"/>
  <c r="IJ34" i="31"/>
  <c r="HS34" i="31"/>
  <c r="HK34" i="31"/>
  <c r="HC34" i="31"/>
  <c r="GU34" i="31"/>
  <c r="GE34" i="31"/>
  <c r="FO34" i="31"/>
  <c r="FG34" i="31"/>
  <c r="EY34" i="31"/>
  <c r="EQ34" i="31"/>
  <c r="JG13" i="31"/>
  <c r="IY13" i="31"/>
  <c r="IQ34" i="31"/>
  <c r="II34" i="31"/>
  <c r="IA34" i="31"/>
  <c r="II13" i="31"/>
  <c r="IA13" i="31"/>
  <c r="HS13" i="31"/>
  <c r="HK13" i="31"/>
  <c r="HC13" i="31"/>
  <c r="GU13" i="31"/>
  <c r="GM13" i="31"/>
  <c r="GE13" i="31"/>
  <c r="FO13" i="31"/>
  <c r="EY13" i="31"/>
  <c r="JN13" i="31"/>
  <c r="JF13" i="31"/>
  <c r="V82" i="3"/>
  <c r="V81" i="3"/>
  <c r="AP80" i="3"/>
  <c r="AP82" i="3"/>
  <c r="S128" i="3"/>
  <c r="AD126" i="3"/>
  <c r="AD128" i="3" s="1"/>
  <c r="JY34" i="31"/>
  <c r="JQ34" i="31"/>
  <c r="JI34" i="31"/>
  <c r="JA34" i="31"/>
  <c r="DH4" i="2"/>
  <c r="DV21" i="2"/>
  <c r="DV4" i="2"/>
  <c r="FF21" i="2"/>
  <c r="FF4" i="2"/>
  <c r="IN22" i="4"/>
  <c r="IN19" i="31"/>
  <c r="IV22" i="4"/>
  <c r="IV19" i="31"/>
  <c r="EK4" i="2"/>
  <c r="JZ34" i="31"/>
  <c r="JR34" i="31"/>
  <c r="JJ34" i="31"/>
  <c r="JB34" i="31"/>
  <c r="IT34" i="31"/>
  <c r="AY15" i="2"/>
  <c r="BP13" i="31"/>
  <c r="BH13" i="31"/>
  <c r="GA19" i="31"/>
  <c r="IX13" i="31"/>
  <c r="ET13" i="2"/>
  <c r="N13" i="2"/>
  <c r="N15" i="2" s="1"/>
  <c r="F13" i="2"/>
  <c r="F15" i="2" s="1"/>
  <c r="HN34" i="31"/>
  <c r="HF34" i="31"/>
  <c r="GX34" i="31"/>
  <c r="GP34" i="31"/>
  <c r="GH34" i="31"/>
  <c r="FZ34" i="31"/>
  <c r="FR34" i="31"/>
  <c r="FJ34" i="31"/>
  <c r="FB34" i="31"/>
  <c r="ET34" i="31"/>
  <c r="IJ13" i="31"/>
  <c r="IB13" i="31"/>
  <c r="HT13" i="31"/>
  <c r="HL13" i="31"/>
  <c r="HD13" i="31"/>
  <c r="GV13" i="31"/>
  <c r="GN13" i="31"/>
  <c r="GF13" i="31"/>
  <c r="FX13" i="31"/>
  <c r="FP13" i="31"/>
  <c r="FH13" i="31"/>
  <c r="EZ13" i="31"/>
  <c r="ER13" i="31"/>
  <c r="IF34" i="31"/>
  <c r="HX34" i="31"/>
  <c r="IL34" i="31"/>
  <c r="ID34" i="31"/>
  <c r="HV34" i="31"/>
  <c r="HM34" i="31"/>
  <c r="HE34" i="31"/>
  <c r="GW34" i="31"/>
  <c r="GO34" i="31"/>
  <c r="GG34" i="31"/>
  <c r="FY34" i="31"/>
  <c r="FQ34" i="31"/>
  <c r="FI34" i="31"/>
  <c r="FA34" i="31"/>
  <c r="ES34" i="31"/>
  <c r="HV19" i="31"/>
  <c r="LD13" i="2"/>
  <c r="IR13" i="2"/>
  <c r="D13" i="2"/>
  <c r="JS13" i="2"/>
  <c r="O13" i="2"/>
  <c r="BN14" i="2"/>
  <c r="BN15" i="2" s="1"/>
  <c r="ES14" i="2"/>
  <c r="ES15" i="2" s="1"/>
  <c r="EK14" i="2"/>
  <c r="EK15" i="2" s="1"/>
  <c r="EC14" i="2"/>
  <c r="DU14" i="2"/>
  <c r="DU15" i="2" s="1"/>
  <c r="DM14" i="2"/>
  <c r="DM15" i="2" s="1"/>
  <c r="DE14" i="2"/>
  <c r="CW14" i="2"/>
  <c r="CW15" i="2" s="1"/>
  <c r="CO14" i="2"/>
  <c r="CO15" i="2" s="1"/>
  <c r="EN19" i="31"/>
  <c r="HL19" i="31"/>
  <c r="JH13" i="31"/>
  <c r="IZ13" i="31"/>
  <c r="F129" i="3"/>
  <c r="AD82" i="3"/>
  <c r="GL11" i="4"/>
  <c r="GL19" i="31"/>
  <c r="JB15" i="2"/>
  <c r="HK15" i="2"/>
  <c r="GU15" i="2"/>
  <c r="DY22" i="4"/>
  <c r="DY19" i="31"/>
  <c r="CF22" i="4"/>
  <c r="CF19" i="31"/>
  <c r="BH79" i="3"/>
  <c r="BH80" i="3" s="1"/>
  <c r="AO15" i="2"/>
  <c r="DS21" i="2"/>
  <c r="DS4" i="2"/>
  <c r="IY22" i="4"/>
  <c r="IY19" i="31"/>
  <c r="CX127" i="3"/>
  <c r="S129" i="3"/>
  <c r="CY127" i="3"/>
  <c r="CY33" i="3" s="1"/>
  <c r="CX79" i="3"/>
  <c r="CX80" i="3" s="1"/>
  <c r="AZ126" i="3"/>
  <c r="AZ128" i="3" s="1"/>
  <c r="BP15" i="2"/>
  <c r="LM11" i="4"/>
  <c r="LM19" i="31"/>
  <c r="HP15" i="2"/>
  <c r="V80" i="3"/>
  <c r="V126" i="3"/>
  <c r="V127" i="3" s="1"/>
  <c r="M15" i="2"/>
  <c r="BL34" i="31"/>
  <c r="LJ22" i="4"/>
  <c r="LJ19" i="31"/>
  <c r="E82" i="3"/>
  <c r="AZ81" i="3"/>
  <c r="FU19" i="31"/>
  <c r="FU22" i="4"/>
  <c r="KL19" i="31"/>
  <c r="LA19" i="31"/>
  <c r="DS19" i="31"/>
  <c r="KS34" i="31"/>
  <c r="KK34" i="31"/>
  <c r="KQ22" i="4"/>
  <c r="KY13" i="31"/>
  <c r="CI19" i="31"/>
  <c r="FI19" i="31"/>
  <c r="FT13" i="2"/>
  <c r="FT15" i="2" s="1"/>
  <c r="H13" i="2"/>
  <c r="H15" i="2" s="1"/>
  <c r="HN14" i="2"/>
  <c r="HN15" i="2" s="1"/>
  <c r="HF14" i="2"/>
  <c r="HF15" i="2" s="1"/>
  <c r="BJ14" i="2"/>
  <c r="BB14" i="2"/>
  <c r="BB15" i="2" s="1"/>
  <c r="AT14" i="2"/>
  <c r="KF13" i="31"/>
  <c r="FK13" i="2"/>
  <c r="FK15" i="2" s="1"/>
  <c r="AE13" i="2"/>
  <c r="IC14" i="2"/>
  <c r="IC15" i="2" s="1"/>
  <c r="HU14" i="2"/>
  <c r="HU15" i="2" s="1"/>
  <c r="CG14" i="2"/>
  <c r="CG15" i="2" s="1"/>
  <c r="BY14" i="2"/>
  <c r="BY15" i="2" s="1"/>
  <c r="BQ14" i="2"/>
  <c r="HP19" i="31"/>
  <c r="KM13" i="31"/>
  <c r="AC40" i="54" a="1"/>
  <c r="AC40" i="54" s="1"/>
  <c r="AC8" i="23" a="1"/>
  <c r="AC8" i="23" s="1"/>
  <c r="AC9" i="23" a="1"/>
  <c r="AC9" i="23" s="1"/>
  <c r="AC10" i="23" a="1"/>
  <c r="AC10" i="23" s="1"/>
  <c r="JR11" i="4"/>
  <c r="JR19" i="31"/>
  <c r="AA36" i="23" a="1"/>
  <c r="AA36" i="23" s="1"/>
  <c r="AA37" i="23" a="1"/>
  <c r="AA37" i="23" s="1"/>
  <c r="AI6" i="23" a="1"/>
  <c r="AI6" i="23" s="1"/>
  <c r="AG30" i="23" a="1"/>
  <c r="AG30" i="23" s="1"/>
  <c r="AG29" i="23" a="1"/>
  <c r="AG29" i="23" s="1"/>
  <c r="AG28" i="23" a="1"/>
  <c r="AG28" i="23" s="1"/>
  <c r="AG27" i="23" a="1"/>
  <c r="AG27" i="23" s="1"/>
  <c r="AG26" i="23" a="1"/>
  <c r="AG26" i="23" s="1"/>
  <c r="AG25" i="23" a="1"/>
  <c r="AG25" i="23" s="1"/>
  <c r="AG24" i="23" a="1"/>
  <c r="AG24" i="23" s="1"/>
  <c r="AG23" i="23" a="1"/>
  <c r="AG23" i="23" s="1"/>
  <c r="AG22" i="23" a="1"/>
  <c r="AG22" i="23" s="1"/>
  <c r="AG21" i="23" a="1"/>
  <c r="AG21" i="23" s="1"/>
  <c r="AG20" i="23" a="1"/>
  <c r="AG20" i="23" s="1"/>
  <c r="AG19" i="23" a="1"/>
  <c r="AG19" i="23" s="1"/>
  <c r="AG18" i="23" a="1"/>
  <c r="AG18" i="23" s="1"/>
  <c r="AG17" i="23" a="1"/>
  <c r="AG17" i="23" s="1"/>
  <c r="AG16" i="23" a="1"/>
  <c r="AG16" i="23" s="1"/>
  <c r="AI41" i="23" a="1"/>
  <c r="AI41" i="23" s="1"/>
  <c r="AI40" i="23" a="1"/>
  <c r="AI40" i="23" s="1"/>
  <c r="AI39" i="23" a="1"/>
  <c r="AI39" i="23" s="1"/>
  <c r="AI37" i="23" a="1"/>
  <c r="AI37" i="23" s="1"/>
  <c r="AI36" i="23" a="1"/>
  <c r="AI36" i="23" s="1"/>
  <c r="AI35" i="23" a="1"/>
  <c r="AI35" i="23" s="1"/>
  <c r="AI34" i="23" a="1"/>
  <c r="AI34" i="23" s="1"/>
  <c r="AI33" i="23" a="1"/>
  <c r="AI33" i="23" s="1"/>
  <c r="AI32" i="23" a="1"/>
  <c r="AI32" i="23" s="1"/>
  <c r="AI31" i="23" a="1"/>
  <c r="AI31" i="23" s="1"/>
  <c r="AI30" i="23" a="1"/>
  <c r="AI30" i="23" s="1"/>
  <c r="AI29" i="23" a="1"/>
  <c r="AI29" i="23" s="1"/>
  <c r="AI28" i="23" a="1"/>
  <c r="AI28" i="23" s="1"/>
  <c r="AI27" i="23" a="1"/>
  <c r="AI27" i="23" s="1"/>
  <c r="AI26" i="23" a="1"/>
  <c r="AI26" i="23" s="1"/>
  <c r="AI25" i="23" a="1"/>
  <c r="AI25" i="23" s="1"/>
  <c r="AI24" i="23" a="1"/>
  <c r="AI24" i="23" s="1"/>
  <c r="AI23" i="23" a="1"/>
  <c r="AI23" i="23" s="1"/>
  <c r="AI22" i="23" a="1"/>
  <c r="AI22" i="23" s="1"/>
  <c r="AI21" i="23" a="1"/>
  <c r="AI21" i="23" s="1"/>
  <c r="AI20" i="23" a="1"/>
  <c r="AI20" i="23" s="1"/>
  <c r="AI19" i="23" a="1"/>
  <c r="AI19" i="23" s="1"/>
  <c r="AI18" i="23" a="1"/>
  <c r="AI18" i="23" s="1"/>
  <c r="AI17" i="23" a="1"/>
  <c r="AI17" i="23" s="1"/>
  <c r="AI16" i="23" a="1"/>
  <c r="AI16" i="23" s="1"/>
  <c r="AI15" i="23" a="1"/>
  <c r="AI15" i="23" s="1"/>
  <c r="AI14" i="23" a="1"/>
  <c r="AI14" i="23" s="1"/>
  <c r="AI13" i="23" a="1"/>
  <c r="AI13" i="23" s="1"/>
  <c r="AI12" i="23" a="1"/>
  <c r="AI12" i="23" s="1"/>
  <c r="AI11" i="23" a="1"/>
  <c r="AI11" i="23" s="1"/>
  <c r="AI10" i="23" a="1"/>
  <c r="AI10" i="23" s="1"/>
  <c r="AI9" i="23" a="1"/>
  <c r="AI9" i="23" s="1"/>
  <c r="AI8" i="23" a="1"/>
  <c r="AI8" i="23" s="1"/>
  <c r="AI7" i="23" a="1"/>
  <c r="AI7" i="23" s="1"/>
  <c r="AI5" i="23" a="1"/>
  <c r="AI5" i="23" s="1"/>
  <c r="AI4" i="23" a="1"/>
  <c r="AI4" i="23" s="1"/>
  <c r="AI3" i="23" a="1"/>
  <c r="AI3" i="23" s="1"/>
  <c r="Q7" i="23"/>
  <c r="Q8" i="23"/>
  <c r="Q9" i="23"/>
  <c r="Q10" i="23"/>
  <c r="Q11" i="23"/>
  <c r="Q12" i="23"/>
  <c r="Q13" i="23"/>
  <c r="Q14" i="23"/>
  <c r="Q15" i="23"/>
  <c r="Q16" i="23"/>
  <c r="Q17" i="23"/>
  <c r="Q18" i="23"/>
  <c r="Q19" i="23"/>
  <c r="V39" i="23" s="1"/>
  <c r="X39" i="23" s="1"/>
  <c r="Q21" i="23"/>
  <c r="V41" i="23" s="1"/>
  <c r="X41" i="23" s="1"/>
  <c r="Q23" i="23"/>
  <c r="V32" i="23" s="1"/>
  <c r="X32" i="23" s="1"/>
  <c r="D72" i="23" s="1"/>
  <c r="Q24" i="23"/>
  <c r="V33" i="23" s="1"/>
  <c r="X33" i="23" s="1"/>
  <c r="Q25" i="23"/>
  <c r="Q26" i="23"/>
  <c r="V34" i="23" s="1"/>
  <c r="X34" i="23" s="1"/>
  <c r="Q27" i="23"/>
  <c r="V35" i="23" s="1"/>
  <c r="X35" i="23" s="1"/>
  <c r="Q28" i="23"/>
  <c r="Q29" i="23"/>
  <c r="Q30" i="23"/>
  <c r="Q31" i="23"/>
  <c r="Q32" i="23"/>
  <c r="R7" i="23"/>
  <c r="Q20" i="23"/>
  <c r="V40" i="23" s="1"/>
  <c r="X40" i="23" s="1"/>
  <c r="AG12" i="23" a="1"/>
  <c r="AG12" i="23" s="1"/>
  <c r="AG13" i="23" a="1"/>
  <c r="AG13" i="23" s="1"/>
  <c r="AG14" i="23" a="1"/>
  <c r="AG14" i="23" s="1"/>
  <c r="CK83" i="3"/>
  <c r="FD83" i="3"/>
  <c r="CK130" i="3"/>
  <c r="CK34" i="3"/>
  <c r="CK36" i="3"/>
  <c r="DD35" i="3"/>
  <c r="DJ130" i="3"/>
  <c r="FB130" i="3"/>
  <c r="FD130" i="3"/>
  <c r="FD36" i="3" s="1"/>
  <c r="KX130" i="3"/>
  <c r="LA124" i="31"/>
  <c r="LA121" i="31"/>
  <c r="DK35" i="3"/>
  <c r="FC34" i="3"/>
  <c r="FB35" i="3"/>
  <c r="DR130" i="3"/>
  <c r="V29" i="53"/>
  <c r="X29" i="53" s="1"/>
  <c r="V30" i="53"/>
  <c r="X30" i="53" s="1"/>
  <c r="V41" i="53"/>
  <c r="X41" i="53" s="1"/>
  <c r="V40" i="53"/>
  <c r="X40" i="53" s="1"/>
  <c r="V45" i="53"/>
  <c r="X45" i="53" s="1"/>
  <c r="V36" i="53"/>
  <c r="X36" i="53" s="1"/>
  <c r="AA38" i="23" a="1"/>
  <c r="AA38" i="23" s="1"/>
  <c r="AA39" i="23" a="1"/>
  <c r="AA39" i="23" s="1"/>
  <c r="AA40" i="23" a="1"/>
  <c r="AA40" i="23" s="1"/>
  <c r="AA41" i="23" a="1"/>
  <c r="AA41" i="23" s="1"/>
  <c r="AA43" i="23" a="1"/>
  <c r="AA43" i="23" s="1"/>
  <c r="AG2" i="23" a="1"/>
  <c r="AG2" i="23" s="1"/>
  <c r="AG3" i="23" a="1"/>
  <c r="AG3" i="23" s="1"/>
  <c r="II28" i="31"/>
  <c r="II115" i="31"/>
  <c r="R23" i="54"/>
  <c r="W34" i="54" s="1"/>
  <c r="Y34" i="54" s="1"/>
  <c r="R26" i="54"/>
  <c r="W36" i="54" s="1"/>
  <c r="Y36" i="54" s="1"/>
  <c r="B130" i="53"/>
  <c r="AH13" i="54" a="1"/>
  <c r="AH13" i="54" s="1"/>
  <c r="AI8" i="54" a="1"/>
  <c r="AI8" i="54" s="1"/>
  <c r="AI7" i="54" a="1"/>
  <c r="AI7" i="54" s="1"/>
  <c r="AI6" i="54" a="1"/>
  <c r="AI6" i="54" s="1"/>
  <c r="AI5" i="54" a="1"/>
  <c r="AI5" i="54" s="1"/>
  <c r="AI4" i="54" a="1"/>
  <c r="AI4" i="54" s="1"/>
  <c r="AI3" i="54" a="1"/>
  <c r="AI3" i="54" s="1"/>
  <c r="AI2" i="54" a="1"/>
  <c r="AI2" i="54" s="1"/>
  <c r="AB9" i="54" a="1"/>
  <c r="AB9" i="54" s="1"/>
  <c r="R10" i="54"/>
  <c r="AC5" i="54" a="1"/>
  <c r="AC5" i="54" s="1"/>
  <c r="AF8" i="54" a="1"/>
  <c r="AF8" i="54" s="1"/>
  <c r="AF7" i="54" a="1"/>
  <c r="AF7" i="54" s="1"/>
  <c r="AH28" i="54" a="1"/>
  <c r="AH28" i="54" s="1"/>
  <c r="AE51" i="23" a="1"/>
  <c r="AE51" i="23" s="1"/>
  <c r="AI29" i="53" a="1"/>
  <c r="AI29" i="53" s="1"/>
  <c r="AE13" i="54" a="1"/>
  <c r="AE13" i="54" s="1"/>
  <c r="AE14" i="54" a="1"/>
  <c r="AE14" i="54" s="1"/>
  <c r="AE15" i="54" a="1"/>
  <c r="AE15" i="54" s="1"/>
  <c r="AE16" i="54" a="1"/>
  <c r="AE16" i="54" s="1"/>
  <c r="AE17" i="54" a="1"/>
  <c r="AE17" i="54" s="1"/>
  <c r="AE18" i="54" a="1"/>
  <c r="AE18" i="54" s="1"/>
  <c r="JC9" i="1"/>
  <c r="JD9" i="1"/>
  <c r="JE9" i="1"/>
  <c r="JF9" i="1"/>
  <c r="JG9" i="1"/>
  <c r="JH9" i="1"/>
  <c r="JI9" i="1"/>
  <c r="JJ9" i="1"/>
  <c r="JK9" i="1"/>
  <c r="JL9" i="1"/>
  <c r="JM9" i="1"/>
  <c r="JN9" i="1"/>
  <c r="JO9" i="1"/>
  <c r="JP9" i="1"/>
  <c r="JQ9" i="1"/>
  <c r="JR9" i="1"/>
  <c r="JS9" i="1"/>
  <c r="JT9" i="1"/>
  <c r="JU9" i="1"/>
  <c r="JV9" i="1"/>
  <c r="JW9" i="1"/>
  <c r="JX9" i="1"/>
  <c r="JY9" i="1"/>
  <c r="JZ9" i="1"/>
  <c r="KA9" i="1"/>
  <c r="KB9" i="1"/>
  <c r="KC9" i="1"/>
  <c r="KD9" i="1"/>
  <c r="KE9" i="1"/>
  <c r="KF9" i="1"/>
  <c r="KG9" i="1"/>
  <c r="KH9" i="1"/>
  <c r="KI9" i="1"/>
  <c r="KJ9" i="1"/>
  <c r="KK9" i="1"/>
  <c r="KL9" i="1"/>
  <c r="KM9" i="1"/>
  <c r="KN9" i="1"/>
  <c r="KO9" i="1"/>
  <c r="KP9" i="1"/>
  <c r="KQ9" i="1"/>
  <c r="KR9" i="1"/>
  <c r="KS9" i="1"/>
  <c r="KT9" i="1"/>
  <c r="KU9" i="1"/>
  <c r="KV9" i="1"/>
  <c r="KW9" i="1"/>
  <c r="KX9" i="1"/>
  <c r="KY9" i="1"/>
  <c r="KZ9" i="1"/>
  <c r="LA9" i="1"/>
  <c r="LB9" i="1"/>
  <c r="LC9" i="1"/>
  <c r="LD9" i="1"/>
  <c r="LE9" i="1"/>
  <c r="LF9" i="1"/>
  <c r="LG9" i="1"/>
  <c r="LH9" i="1"/>
  <c r="LI9" i="1"/>
  <c r="LJ9" i="1"/>
  <c r="LK9" i="1"/>
  <c r="LL9" i="1"/>
  <c r="LM9" i="1"/>
  <c r="LN9" i="1"/>
  <c r="LO9" i="1"/>
  <c r="LP9" i="1"/>
  <c r="LQ9" i="1"/>
  <c r="LR9" i="1"/>
  <c r="LS9" i="1"/>
  <c r="LT9" i="1"/>
  <c r="LU9" i="1"/>
  <c r="LV9" i="1"/>
  <c r="LW9" i="1"/>
  <c r="LX9" i="1"/>
  <c r="LY9" i="1"/>
  <c r="LZ9" i="1"/>
  <c r="MA9" i="1"/>
  <c r="MB9" i="1"/>
  <c r="MC9" i="1"/>
  <c r="MD9" i="1"/>
  <c r="ME9" i="1"/>
  <c r="MF9" i="1"/>
  <c r="MG9" i="1"/>
  <c r="MH9" i="1"/>
  <c r="MI9" i="1"/>
  <c r="MJ9" i="1"/>
  <c r="MK9" i="1"/>
  <c r="ML9" i="1"/>
  <c r="MM9" i="1"/>
  <c r="MN9" i="1"/>
  <c r="MO9" i="1"/>
  <c r="MP9" i="1"/>
  <c r="MQ9" i="1"/>
  <c r="MR9" i="1"/>
  <c r="MS9" i="1"/>
  <c r="MT9" i="1"/>
  <c r="MU9" i="1"/>
  <c r="MV9" i="1"/>
  <c r="MW9" i="1"/>
  <c r="MX9" i="1"/>
  <c r="MY9" i="1"/>
  <c r="MZ9" i="1"/>
  <c r="NA9" i="1"/>
  <c r="MJ8" i="1"/>
  <c r="MK8" i="1"/>
  <c r="ML8" i="1"/>
  <c r="MM8" i="1"/>
  <c r="MN8" i="1"/>
  <c r="MO8" i="1"/>
  <c r="MQ8" i="1"/>
  <c r="MR8" i="1"/>
  <c r="AJ41" i="54" a="1"/>
  <c r="AJ41" i="54" s="1"/>
  <c r="AG28" i="54" a="1"/>
  <c r="AG28" i="54" s="1"/>
  <c r="R40" i="54"/>
  <c r="R41" i="54"/>
  <c r="R36" i="54"/>
  <c r="R37" i="54"/>
  <c r="R38" i="54"/>
  <c r="R39" i="54"/>
  <c r="C35" i="70"/>
  <c r="FA21" i="2"/>
  <c r="AQ15" i="2"/>
  <c r="LS15" i="2"/>
  <c r="JT15" i="2"/>
  <c r="JO15" i="2"/>
  <c r="JG15" i="2"/>
  <c r="GP15" i="2"/>
  <c r="FZ15" i="2"/>
  <c r="FQ15" i="2"/>
  <c r="FO15" i="2"/>
  <c r="EV15" i="2"/>
  <c r="EN15" i="2"/>
  <c r="DY15" i="2"/>
  <c r="DX15" i="2"/>
  <c r="CR15" i="2"/>
  <c r="BD15" i="2"/>
  <c r="AV15" i="2"/>
  <c r="K15" i="2"/>
  <c r="AZ34" i="31"/>
  <c r="AS34" i="31"/>
  <c r="AK34" i="31"/>
  <c r="AJ34" i="31"/>
  <c r="U34" i="31"/>
  <c r="BU13" i="31"/>
  <c r="BD13" i="31"/>
  <c r="AU13" i="31"/>
  <c r="AT13" i="31"/>
  <c r="AP13" i="31"/>
  <c r="AM13" i="31"/>
  <c r="AE13" i="31"/>
  <c r="W13" i="31"/>
  <c r="V13" i="31"/>
  <c r="JF19" i="31"/>
  <c r="GX19" i="31"/>
  <c r="KQ34" i="31"/>
  <c r="KW13" i="31"/>
  <c r="KS13" i="31"/>
  <c r="LR13" i="2"/>
  <c r="LJ13" i="2"/>
  <c r="LB13" i="2"/>
  <c r="LB15" i="2" s="1"/>
  <c r="KT13" i="2"/>
  <c r="KT15" i="2" s="1"/>
  <c r="KL13" i="2"/>
  <c r="KL15" i="2" s="1"/>
  <c r="KD13" i="2"/>
  <c r="JV13" i="2"/>
  <c r="JN13" i="2"/>
  <c r="JN15" i="2" s="1"/>
  <c r="JF13" i="2"/>
  <c r="JF15" i="2" s="1"/>
  <c r="IX13" i="2"/>
  <c r="IX15" i="2" s="1"/>
  <c r="IP13" i="2"/>
  <c r="IP15" i="2" s="1"/>
  <c r="KZ14" i="2"/>
  <c r="KZ15" i="2" s="1"/>
  <c r="KK14" i="2"/>
  <c r="KC14" i="2"/>
  <c r="JU14" i="2"/>
  <c r="GJ14" i="2"/>
  <c r="GJ15" i="2" s="1"/>
  <c r="FU14" i="2"/>
  <c r="LR8" i="2"/>
  <c r="LJ8" i="2"/>
  <c r="LB8" i="2"/>
  <c r="KT8" i="2"/>
  <c r="KL8" i="2"/>
  <c r="KD8" i="2"/>
  <c r="JV8" i="2"/>
  <c r="JN8" i="2"/>
  <c r="JF8" i="2"/>
  <c r="IX8" i="2"/>
  <c r="IP8" i="2"/>
  <c r="IH8" i="2"/>
  <c r="HJ8" i="2"/>
  <c r="HB8" i="2"/>
  <c r="GT8" i="2"/>
  <c r="GL8" i="2"/>
  <c r="GD8" i="2"/>
  <c r="FV8" i="2"/>
  <c r="EX8" i="2"/>
  <c r="EP8" i="2"/>
  <c r="EH8" i="2"/>
  <c r="DZ8" i="2"/>
  <c r="DR8" i="2"/>
  <c r="AJ126" i="3"/>
  <c r="AJ79" i="3"/>
  <c r="AJ82" i="3" s="1"/>
  <c r="AB14" i="23" a="1"/>
  <c r="AB14" i="23" s="1"/>
  <c r="AB51" i="23" a="1"/>
  <c r="AB51" i="23" s="1"/>
  <c r="AA45" i="23" a="1"/>
  <c r="AA45" i="23" s="1"/>
  <c r="AD32" i="23" a="1"/>
  <c r="AD32" i="23" s="1"/>
  <c r="AG7" i="23" a="1"/>
  <c r="AG7" i="23" s="1"/>
  <c r="AF27" i="23" a="1"/>
  <c r="AF27" i="23" s="1"/>
  <c r="AF8" i="23" a="1"/>
  <c r="AF8" i="23" s="1"/>
  <c r="AE15" i="23" a="1"/>
  <c r="AE15" i="23" s="1"/>
  <c r="AE9" i="23" a="1"/>
  <c r="AE9" i="23" s="1"/>
  <c r="AD26" i="23" a="1"/>
  <c r="AD26" i="23" s="1"/>
  <c r="AD6" i="23" a="1"/>
  <c r="AD6" i="23" s="1"/>
  <c r="AC29" i="23" a="1"/>
  <c r="AC29" i="23" s="1"/>
  <c r="AC19" i="23" a="1"/>
  <c r="AC19" i="23" s="1"/>
  <c r="AA29" i="23" a="1"/>
  <c r="AA29" i="23" s="1"/>
  <c r="AA20" i="23" a="1"/>
  <c r="AA20" i="23" s="1"/>
  <c r="AA9" i="23" a="1"/>
  <c r="AA9" i="23" s="1"/>
  <c r="AC5" i="23" a="1"/>
  <c r="AC5" i="23" s="1"/>
  <c r="AB3" i="23" a="1"/>
  <c r="AB3" i="23" s="1"/>
  <c r="AB2" i="23" a="1"/>
  <c r="AB2" i="23" s="1"/>
  <c r="AD7" i="23" a="1"/>
  <c r="AD7" i="23" s="1"/>
  <c r="AC6" i="23" a="1"/>
  <c r="AC6" i="23" s="1"/>
  <c r="AB43" i="23" a="1"/>
  <c r="AB43" i="23" s="1"/>
  <c r="AE3" i="23" a="1"/>
  <c r="AE3" i="23" s="1"/>
  <c r="AA21" i="23" a="1"/>
  <c r="AA21" i="23" s="1"/>
  <c r="AB13" i="23" a="1"/>
  <c r="AB13" i="23" s="1"/>
  <c r="AC43" i="23" a="1"/>
  <c r="AC43" i="23" s="1"/>
  <c r="AB53" i="23" a="1"/>
  <c r="AB53" i="23" s="1"/>
  <c r="AA46" i="23" a="1"/>
  <c r="AA46" i="23" s="1"/>
  <c r="AD31" i="23" a="1"/>
  <c r="AD31" i="23" s="1"/>
  <c r="AG9" i="23" a="1"/>
  <c r="AG9" i="23" s="1"/>
  <c r="AF29" i="23" a="1"/>
  <c r="AF29" i="23" s="1"/>
  <c r="AF9" i="23" a="1"/>
  <c r="AF9" i="23" s="1"/>
  <c r="AE16" i="23" a="1"/>
  <c r="AE16" i="23" s="1"/>
  <c r="AE11" i="23" a="1"/>
  <c r="AE11" i="23" s="1"/>
  <c r="AD28" i="23" a="1"/>
  <c r="AD28" i="23" s="1"/>
  <c r="AC30" i="23" a="1"/>
  <c r="AC30" i="23" s="1"/>
  <c r="AC17" i="23" a="1"/>
  <c r="AC17" i="23" s="1"/>
  <c r="AA30" i="23" a="1"/>
  <c r="AA30" i="23" s="1"/>
  <c r="AA15" i="23" a="1"/>
  <c r="AA15" i="23" s="1"/>
  <c r="AB7" i="23" a="1"/>
  <c r="AB7" i="23" s="1"/>
  <c r="AB9" i="23" a="1"/>
  <c r="AB9" i="23" s="1"/>
  <c r="AB24" i="23" a="1"/>
  <c r="AB24" i="23" s="1"/>
  <c r="AC44" i="23" a="1"/>
  <c r="AC44" i="23" s="1"/>
  <c r="AB41" i="23" a="1"/>
  <c r="AB41" i="23" s="1"/>
  <c r="AA48" i="23" a="1"/>
  <c r="AA48" i="23" s="1"/>
  <c r="AG10" i="23" a="1"/>
  <c r="AG10" i="23" s="1"/>
  <c r="AF18" i="23" a="1"/>
  <c r="AF18" i="23" s="1"/>
  <c r="AF11" i="23" a="1"/>
  <c r="AF11" i="23" s="1"/>
  <c r="AE18" i="23" a="1"/>
  <c r="AE18" i="23" s="1"/>
  <c r="AE7" i="23" a="1"/>
  <c r="AE7" i="23" s="1"/>
  <c r="AD30" i="23" a="1"/>
  <c r="AD30" i="23" s="1"/>
  <c r="AD8" i="23" a="1"/>
  <c r="AD8" i="23" s="1"/>
  <c r="AC27" i="23" a="1"/>
  <c r="AC27" i="23" s="1"/>
  <c r="AC15" i="23" a="1"/>
  <c r="AC15" i="23" s="1"/>
  <c r="AA27" i="23" a="1"/>
  <c r="AA27" i="23" s="1"/>
  <c r="AA16" i="23" a="1"/>
  <c r="AA16" i="23" s="1"/>
  <c r="AB8" i="23" a="1"/>
  <c r="AB8" i="23" s="1"/>
  <c r="AC7" i="23" a="1"/>
  <c r="AC7" i="23" s="1"/>
  <c r="AA3" i="23" a="1"/>
  <c r="AA3" i="23" s="1"/>
  <c r="AA49" i="23" a="1"/>
  <c r="AA49" i="23" s="1"/>
  <c r="AB28" i="23" a="1"/>
  <c r="AB28" i="23" s="1"/>
  <c r="AB23" i="23" a="1"/>
  <c r="AB23" i="23" s="1"/>
  <c r="AF14" i="23" a="1"/>
  <c r="AF14" i="23" s="1"/>
  <c r="AD9" i="23" a="1"/>
  <c r="AD9" i="23" s="1"/>
  <c r="AB21" i="23" a="1"/>
  <c r="AB21" i="23" s="1"/>
  <c r="AC47" i="23" a="1"/>
  <c r="AC47" i="23" s="1"/>
  <c r="AB44" i="23" a="1"/>
  <c r="AB44" i="23" s="1"/>
  <c r="AA51" i="23" a="1"/>
  <c r="AA51" i="23" s="1"/>
  <c r="AF21" i="23" a="1"/>
  <c r="AF21" i="23" s="1"/>
  <c r="AF16" i="23" a="1"/>
  <c r="AF16" i="23" s="1"/>
  <c r="AE28" i="23" a="1"/>
  <c r="AE28" i="23" s="1"/>
  <c r="AE22" i="23" a="1"/>
  <c r="AE22" i="23" s="1"/>
  <c r="AE5" i="23" a="1"/>
  <c r="AE5" i="23" s="1"/>
  <c r="AD19" i="23" a="1"/>
  <c r="AD19" i="23" s="1"/>
  <c r="AD10" i="23" a="1"/>
  <c r="AD10" i="23" s="1"/>
  <c r="AC23" i="23" a="1"/>
  <c r="AC23" i="23" s="1"/>
  <c r="AB29" i="23" a="1"/>
  <c r="AB29" i="23" s="1"/>
  <c r="AA22" i="23" a="1"/>
  <c r="AA22" i="23" s="1"/>
  <c r="AA18" i="23" a="1"/>
  <c r="AA18" i="23" s="1"/>
  <c r="AB10" i="23" a="1"/>
  <c r="AB10" i="23" s="1"/>
  <c r="AA5" i="23" a="1"/>
  <c r="AA5" i="23" s="1"/>
  <c r="AE2" i="23" a="1"/>
  <c r="AE2" i="23" s="1"/>
  <c r="AD17" i="23" a="1"/>
  <c r="AD17" i="23" s="1"/>
  <c r="AC24" i="23" a="1"/>
  <c r="AC24" i="23" s="1"/>
  <c r="AA23" i="23" a="1"/>
  <c r="AA23" i="23" s="1"/>
  <c r="AA13" i="23" a="1"/>
  <c r="AA13" i="23" s="1"/>
  <c r="AB11" i="23" a="1"/>
  <c r="AB11" i="23" s="1"/>
  <c r="AA6" i="23" a="1"/>
  <c r="AA6" i="23" s="1"/>
  <c r="AD4" i="23" a="1"/>
  <c r="AD4" i="23" s="1"/>
  <c r="AC25" i="23" a="1"/>
  <c r="AC25" i="23" s="1"/>
  <c r="AA24" i="23" a="1"/>
  <c r="AA24" i="23" s="1"/>
  <c r="AA10" i="23" a="1"/>
  <c r="AA10" i="23" s="1"/>
  <c r="AC11" i="23" a="1"/>
  <c r="AC11" i="23" s="1"/>
  <c r="AA7" i="23" a="1"/>
  <c r="AA7" i="23" s="1"/>
  <c r="AA2" i="23" a="1"/>
  <c r="AA2" i="23" s="1"/>
  <c r="AC46" i="23" a="1"/>
  <c r="AC46" i="23" s="1"/>
  <c r="AF19" i="23" a="1"/>
  <c r="AF19" i="23" s="1"/>
  <c r="AE20" i="23" a="1"/>
  <c r="AE20" i="23" s="1"/>
  <c r="AA17" i="23" a="1"/>
  <c r="AA17" i="23" s="1"/>
  <c r="AB20" i="23" a="1"/>
  <c r="AB20" i="23" s="1"/>
  <c r="AC49" i="23" a="1"/>
  <c r="AC49" i="23" s="1"/>
  <c r="AB46" i="23" a="1"/>
  <c r="AB46" i="23" s="1"/>
  <c r="AA53" i="23" a="1"/>
  <c r="AA53" i="23" s="1"/>
  <c r="AG4" i="23" a="1"/>
  <c r="AG4" i="23" s="1"/>
  <c r="AF22" i="23" a="1"/>
  <c r="AF22" i="23" s="1"/>
  <c r="AF13" i="23" a="1"/>
  <c r="AF13" i="23" s="1"/>
  <c r="AE29" i="23" a="1"/>
  <c r="AE29" i="23" s="1"/>
  <c r="AE23" i="23" a="1"/>
  <c r="AE23" i="23" s="1"/>
  <c r="AD11" i="23" a="1"/>
  <c r="AD11" i="23" s="1"/>
  <c r="AB30" i="23" a="1"/>
  <c r="AB30" i="23" s="1"/>
  <c r="AD2" i="23" a="1"/>
  <c r="AD2" i="23" s="1"/>
  <c r="AC3" i="23" a="1"/>
  <c r="AC3" i="23" s="1"/>
  <c r="AB4" i="23" a="1"/>
  <c r="AB4" i="23" s="1"/>
  <c r="AD21" i="23" a="1"/>
  <c r="AD21" i="23" s="1"/>
  <c r="AB17" i="23" a="1"/>
  <c r="AB17" i="23" s="1"/>
  <c r="AC52" i="23" a="1"/>
  <c r="AC52" i="23" s="1"/>
  <c r="AB48" i="23" a="1"/>
  <c r="AB48" i="23" s="1"/>
  <c r="AA54" i="23" a="1"/>
  <c r="AA54" i="23" s="1"/>
  <c r="AG5" i="23" a="1"/>
  <c r="AG5" i="23" s="1"/>
  <c r="AF24" i="23" a="1"/>
  <c r="AF24" i="23" s="1"/>
  <c r="AF4" i="23" a="1"/>
  <c r="AF4" i="23" s="1"/>
  <c r="AE30" i="23" a="1"/>
  <c r="AE30" i="23" s="1"/>
  <c r="AE25" i="23" a="1"/>
  <c r="AE25" i="23" s="1"/>
  <c r="AD23" i="23" a="1"/>
  <c r="AD23" i="23" s="1"/>
  <c r="AB27" i="23" a="1"/>
  <c r="AB27" i="23" s="1"/>
  <c r="AC53" i="23" a="1"/>
  <c r="AC53" i="23" s="1"/>
  <c r="AB49" i="23" a="1"/>
  <c r="AB49" i="23" s="1"/>
  <c r="AA44" i="23" a="1"/>
  <c r="AA44" i="23" s="1"/>
  <c r="AG6" i="23" a="1"/>
  <c r="AG6" i="23" s="1"/>
  <c r="AF25" i="23" a="1"/>
  <c r="AF25" i="23" s="1"/>
  <c r="AF6" i="23" a="1"/>
  <c r="AF6" i="23" s="1"/>
  <c r="AE27" i="23" a="1"/>
  <c r="AE27" i="23" s="1"/>
  <c r="AE13" i="23" a="1"/>
  <c r="AE13" i="23" s="1"/>
  <c r="AD24" i="23" a="1"/>
  <c r="AD24" i="23" s="1"/>
  <c r="AD5" i="23" a="1"/>
  <c r="AD5" i="23" s="1"/>
  <c r="AC28" i="23" a="1"/>
  <c r="AC28" i="23" s="1"/>
  <c r="AC21" i="23" a="1"/>
  <c r="AC21" i="23" s="1"/>
  <c r="AA28" i="23" a="1"/>
  <c r="AA28" i="23" s="1"/>
  <c r="AA25" i="23" a="1"/>
  <c r="AA25" i="23" s="1"/>
  <c r="AA11" i="23" a="1"/>
  <c r="AA11" i="23" s="1"/>
  <c r="AC4" i="23" a="1"/>
  <c r="AC4" i="23" s="1"/>
  <c r="AC2" i="23" a="1"/>
  <c r="AC2" i="23" s="1"/>
  <c r="AF2" i="23" a="1"/>
  <c r="AF2" i="23" s="1"/>
  <c r="AC22" i="23" a="1"/>
  <c r="AC22" i="23" s="1"/>
  <c r="BW79" i="3"/>
  <c r="BW82" i="3" s="1"/>
  <c r="BW126" i="3"/>
  <c r="BW128" i="3" s="1"/>
  <c r="CR126" i="3"/>
  <c r="CR79" i="3"/>
  <c r="CR81" i="3" s="1"/>
  <c r="AY81" i="3"/>
  <c r="AY82" i="3"/>
  <c r="AY80" i="3"/>
  <c r="BK79" i="3"/>
  <c r="BK126" i="3"/>
  <c r="BK127" i="3" s="1"/>
  <c r="AB81" i="3"/>
  <c r="AB80" i="3"/>
  <c r="AB82" i="3"/>
  <c r="O80" i="3"/>
  <c r="O82" i="3"/>
  <c r="O81" i="3"/>
  <c r="DM126" i="3"/>
  <c r="DM79" i="3"/>
  <c r="DG126" i="3"/>
  <c r="DG79" i="3"/>
  <c r="DG80" i="3" s="1"/>
  <c r="AD129" i="3"/>
  <c r="L129" i="3"/>
  <c r="DB82" i="3"/>
  <c r="DR33" i="3"/>
  <c r="EL4" i="2"/>
  <c r="EL21" i="2"/>
  <c r="EE21" i="2"/>
  <c r="EE4" i="2"/>
  <c r="HY22" i="4"/>
  <c r="HY19" i="31"/>
  <c r="JW19" i="31"/>
  <c r="IH19" i="31"/>
  <c r="G79" i="3"/>
  <c r="G126" i="3"/>
  <c r="DK81" i="3"/>
  <c r="FA82" i="3"/>
  <c r="DR82" i="3"/>
  <c r="DR35" i="3" s="1"/>
  <c r="LH15" i="2"/>
  <c r="S15" i="2"/>
  <c r="BS13" i="31"/>
  <c r="BT11" i="4"/>
  <c r="BT19" i="31"/>
  <c r="BL11" i="4"/>
  <c r="BL19" i="31"/>
  <c r="FO21" i="2"/>
  <c r="FO4" i="2"/>
  <c r="IE22" i="4"/>
  <c r="IE19" i="31"/>
  <c r="AN81" i="3"/>
  <c r="DB126" i="3"/>
  <c r="EX36" i="3"/>
  <c r="DK80" i="3"/>
  <c r="FA81" i="3"/>
  <c r="FC33" i="3"/>
  <c r="FC83" i="3"/>
  <c r="DL82" i="3"/>
  <c r="DL35" i="3" s="1"/>
  <c r="DL80" i="3"/>
  <c r="DL81" i="3"/>
  <c r="DL34" i="3" s="1"/>
  <c r="FF80" i="3"/>
  <c r="FF81" i="3"/>
  <c r="FF34" i="3" s="1"/>
  <c r="BR13" i="31"/>
  <c r="GK4" i="2"/>
  <c r="GK21" i="2"/>
  <c r="GC21" i="2"/>
  <c r="GC4" i="2"/>
  <c r="ER4" i="2"/>
  <c r="ER21" i="2"/>
  <c r="AD81" i="3"/>
  <c r="AN82" i="3"/>
  <c r="BZ81" i="3"/>
  <c r="CX129" i="3"/>
  <c r="DK127" i="3"/>
  <c r="DK128" i="3"/>
  <c r="FE128" i="3"/>
  <c r="FE129" i="3"/>
  <c r="FA128" i="3"/>
  <c r="FA129" i="3"/>
  <c r="FA127" i="3"/>
  <c r="DR81" i="3"/>
  <c r="DR34" i="3" s="1"/>
  <c r="BQ34" i="31"/>
  <c r="BI34" i="31"/>
  <c r="BK22" i="4"/>
  <c r="BK19" i="31"/>
  <c r="BD22" i="4"/>
  <c r="BD19" i="31"/>
  <c r="AY22" i="4"/>
  <c r="AY19" i="31"/>
  <c r="AR22" i="4"/>
  <c r="AR19" i="31"/>
  <c r="AJ22" i="4"/>
  <c r="AJ19" i="31"/>
  <c r="AC22" i="4"/>
  <c r="AC19" i="31"/>
  <c r="FE80" i="3"/>
  <c r="FE81" i="3"/>
  <c r="FE82" i="3"/>
  <c r="FE35" i="3" s="1"/>
  <c r="FA33" i="3"/>
  <c r="B4" i="2"/>
  <c r="B21" i="2"/>
  <c r="CC22" i="4"/>
  <c r="CC19" i="31"/>
  <c r="AP81" i="3"/>
  <c r="AZ80" i="3"/>
  <c r="BO127" i="3"/>
  <c r="DD80" i="3"/>
  <c r="DD33" i="3" s="1"/>
  <c r="BZ126" i="3"/>
  <c r="Y79" i="3"/>
  <c r="DO82" i="3"/>
  <c r="DO81" i="3"/>
  <c r="FB80" i="3"/>
  <c r="KX33" i="3"/>
  <c r="BN4" i="2"/>
  <c r="BN21" i="2"/>
  <c r="KH19" i="31"/>
  <c r="LH21" i="2"/>
  <c r="LH4" i="2"/>
  <c r="R80" i="3"/>
  <c r="BO128" i="3"/>
  <c r="CY129" i="3"/>
  <c r="CP126" i="3"/>
  <c r="BC127" i="3"/>
  <c r="BC128" i="3"/>
  <c r="CY81" i="3"/>
  <c r="CY34" i="3" s="1"/>
  <c r="CY82" i="3"/>
  <c r="DL130" i="3"/>
  <c r="EY83" i="3"/>
  <c r="KX34" i="3"/>
  <c r="AX4" i="2"/>
  <c r="AX21" i="2"/>
  <c r="AK4" i="2"/>
  <c r="AK21" i="2"/>
  <c r="W21" i="2"/>
  <c r="W4" i="2"/>
  <c r="O4" i="2"/>
  <c r="O21" i="2"/>
  <c r="KI4" i="2"/>
  <c r="KI21" i="2"/>
  <c r="R82" i="3"/>
  <c r="BO79" i="3"/>
  <c r="BO81" i="3" s="1"/>
  <c r="CP81" i="3"/>
  <c r="CP82" i="3"/>
  <c r="FC130" i="3"/>
  <c r="GD4" i="2"/>
  <c r="DY4" i="2"/>
  <c r="DY21" i="2"/>
  <c r="CX19" i="31"/>
  <c r="CX11" i="4"/>
  <c r="EV22" i="4"/>
  <c r="EV19" i="31"/>
  <c r="KW19" i="31"/>
  <c r="EY33" i="3"/>
  <c r="FD34" i="3"/>
  <c r="EY128" i="3"/>
  <c r="EY34" i="3" s="1"/>
  <c r="KX82" i="3"/>
  <c r="AB18" i="23" a="1"/>
  <c r="AB18" i="23" s="1"/>
  <c r="FW21" i="2"/>
  <c r="FV15" i="2"/>
  <c r="GB22" i="4"/>
  <c r="GB19" i="31"/>
  <c r="FC19" i="31"/>
  <c r="LP22" i="4"/>
  <c r="LP19" i="31"/>
  <c r="CC15" i="2"/>
  <c r="BT15" i="2"/>
  <c r="DJ15" i="2"/>
  <c r="CD15" i="2"/>
  <c r="IW22" i="4"/>
  <c r="IW19" i="31"/>
  <c r="GW22" i="4"/>
  <c r="GW19" i="31"/>
  <c r="FO19" i="31"/>
  <c r="EM15" i="2"/>
  <c r="KR15" i="2"/>
  <c r="GB15" i="2"/>
  <c r="KR19" i="31"/>
  <c r="KR22" i="4"/>
  <c r="FG129" i="3"/>
  <c r="BQ21" i="2"/>
  <c r="KP15" i="2"/>
  <c r="DV22" i="4"/>
  <c r="DV19" i="31"/>
  <c r="JO22" i="4"/>
  <c r="JO19" i="31"/>
  <c r="CY21" i="2"/>
  <c r="KF15" i="2"/>
  <c r="EQ15" i="2"/>
  <c r="BW15" i="2"/>
  <c r="FC15" i="2"/>
  <c r="AQ34" i="31"/>
  <c r="JN22" i="4"/>
  <c r="JN19" i="31"/>
  <c r="FH22" i="4"/>
  <c r="FH19" i="31"/>
  <c r="EZ22" i="4"/>
  <c r="EZ19" i="31"/>
  <c r="BM15" i="2"/>
  <c r="BE15" i="2"/>
  <c r="CB21" i="2"/>
  <c r="EW4" i="2"/>
  <c r="EW21" i="2"/>
  <c r="HU22" i="4"/>
  <c r="HU19" i="31"/>
  <c r="FC11" i="4"/>
  <c r="DI8" i="2"/>
  <c r="DA8" i="2"/>
  <c r="CS8" i="2"/>
  <c r="CK8" i="2"/>
  <c r="CC8" i="2"/>
  <c r="BU8" i="2"/>
  <c r="BM8" i="2"/>
  <c r="BE8" i="2"/>
  <c r="AW8" i="2"/>
  <c r="AO8" i="2"/>
  <c r="AG8" i="2"/>
  <c r="Y8" i="2"/>
  <c r="Q8" i="2"/>
  <c r="I8" i="2"/>
  <c r="O34" i="31"/>
  <c r="G34" i="31"/>
  <c r="R13" i="31"/>
  <c r="DD19" i="31"/>
  <c r="GC19" i="31"/>
  <c r="FI22" i="4"/>
  <c r="LV19" i="31"/>
  <c r="IG22" i="4"/>
  <c r="IG19" i="31"/>
  <c r="LC22" i="4"/>
  <c r="LX13" i="31"/>
  <c r="BB13" i="31"/>
  <c r="AD13" i="31"/>
  <c r="N13" i="31"/>
  <c r="F13" i="31"/>
  <c r="JQ19" i="31"/>
  <c r="GT19" i="31"/>
  <c r="FL19" i="31"/>
  <c r="FN19" i="31"/>
  <c r="LG19" i="31"/>
  <c r="ES7" i="4"/>
  <c r="ES8" i="4" s="1"/>
  <c r="FU13" i="2"/>
  <c r="FM13" i="2"/>
  <c r="FM15" i="2" s="1"/>
  <c r="FE13" i="2"/>
  <c r="FE15" i="2" s="1"/>
  <c r="EW13" i="2"/>
  <c r="EW15" i="2" s="1"/>
  <c r="Y13" i="2"/>
  <c r="Y15" i="2" s="1"/>
  <c r="M13" i="31"/>
  <c r="GQ19" i="31"/>
  <c r="FT19" i="31"/>
  <c r="DS15" i="2"/>
  <c r="Y34" i="31"/>
  <c r="Q34" i="31"/>
  <c r="AJ13" i="31"/>
  <c r="DP19" i="31"/>
  <c r="IZ19" i="31"/>
  <c r="EQ19" i="31"/>
  <c r="LO19" i="31"/>
  <c r="HC19" i="31"/>
  <c r="EP19" i="31"/>
  <c r="KO34" i="31"/>
  <c r="KU34" i="31"/>
  <c r="C79" i="3"/>
  <c r="C126" i="3"/>
  <c r="AK129" i="3"/>
  <c r="AK127" i="3"/>
  <c r="AK128" i="3"/>
  <c r="CA126" i="3"/>
  <c r="CA79" i="3"/>
  <c r="DH79" i="3"/>
  <c r="DH126" i="3"/>
  <c r="DN81" i="3"/>
  <c r="DN80" i="3"/>
  <c r="DN82" i="3"/>
  <c r="BN79" i="3"/>
  <c r="BN126" i="3"/>
  <c r="AG82" i="3"/>
  <c r="AG81" i="3"/>
  <c r="AG80" i="3"/>
  <c r="BT126" i="3"/>
  <c r="BT79" i="3"/>
  <c r="BT82" i="3" s="1"/>
  <c r="J81" i="3"/>
  <c r="J80" i="3"/>
  <c r="J82" i="3"/>
  <c r="BF126" i="3"/>
  <c r="BF79" i="3"/>
  <c r="BF80" i="3" s="1"/>
  <c r="X127" i="3"/>
  <c r="X129" i="3"/>
  <c r="X128" i="3"/>
  <c r="BB79" i="3"/>
  <c r="BB126" i="3"/>
  <c r="BB127" i="3" s="1"/>
  <c r="E81" i="3"/>
  <c r="P128" i="3"/>
  <c r="CU129" i="3"/>
  <c r="U79" i="3"/>
  <c r="U126" i="3"/>
  <c r="BI126" i="3"/>
  <c r="BI79" i="3"/>
  <c r="E126" i="3"/>
  <c r="E128" i="3" s="1"/>
  <c r="CV79" i="3"/>
  <c r="CV126" i="3"/>
  <c r="CV128" i="3" s="1"/>
  <c r="P127" i="3"/>
  <c r="BH128" i="3"/>
  <c r="CD80" i="3"/>
  <c r="AS79" i="3"/>
  <c r="AS126" i="3"/>
  <c r="AS129" i="3" s="1"/>
  <c r="DA126" i="3"/>
  <c r="DA79" i="3"/>
  <c r="DA81" i="3" s="1"/>
  <c r="I126" i="3"/>
  <c r="I79" i="3"/>
  <c r="I81" i="3" s="1"/>
  <c r="BE79" i="3"/>
  <c r="BE126" i="3"/>
  <c r="BH127" i="3"/>
  <c r="BZ80" i="3"/>
  <c r="CD81" i="3"/>
  <c r="BR79" i="3"/>
  <c r="AV79" i="3"/>
  <c r="R126" i="3"/>
  <c r="R128" i="3" s="1"/>
  <c r="R34" i="3" s="1"/>
  <c r="AA79" i="3"/>
  <c r="AA126" i="3"/>
  <c r="AA129" i="3" s="1"/>
  <c r="AE126" i="3"/>
  <c r="AE79" i="3"/>
  <c r="AE80" i="3" s="1"/>
  <c r="J4" i="2"/>
  <c r="J21" i="2"/>
  <c r="AM79" i="3"/>
  <c r="AM126" i="3"/>
  <c r="BQ79" i="3"/>
  <c r="BQ126" i="3"/>
  <c r="M79" i="3"/>
  <c r="M126" i="3"/>
  <c r="M128" i="3" s="1"/>
  <c r="AQ128" i="3"/>
  <c r="BR128" i="3"/>
  <c r="DN126" i="3"/>
  <c r="AQ79" i="3"/>
  <c r="P79" i="3"/>
  <c r="AT128" i="3"/>
  <c r="AT129" i="3"/>
  <c r="CS79" i="3"/>
  <c r="CS126" i="3"/>
  <c r="BU126" i="3"/>
  <c r="BU79" i="3"/>
  <c r="CC79" i="3"/>
  <c r="CC126" i="3"/>
  <c r="CC127" i="3" s="1"/>
  <c r="BH82" i="3"/>
  <c r="BH35" i="3" s="1"/>
  <c r="CU127" i="3"/>
  <c r="AW126" i="3"/>
  <c r="AW79" i="3"/>
  <c r="AW82" i="3" s="1"/>
  <c r="DE79" i="3"/>
  <c r="DE126" i="3"/>
  <c r="DE128" i="3" s="1"/>
  <c r="Y129" i="3"/>
  <c r="AQ129" i="3"/>
  <c r="BR127" i="3"/>
  <c r="CU79" i="3"/>
  <c r="AN126" i="3"/>
  <c r="AN128" i="3" s="1"/>
  <c r="L79" i="3"/>
  <c r="BX79" i="3"/>
  <c r="BX126" i="3"/>
  <c r="BX127" i="3" s="1"/>
  <c r="CO79" i="3"/>
  <c r="CO126" i="3"/>
  <c r="CD126" i="3"/>
  <c r="BL79" i="3"/>
  <c r="BL126" i="3"/>
  <c r="AC4" i="2"/>
  <c r="AC21" i="2"/>
  <c r="LC15" i="2"/>
  <c r="KU15" i="2"/>
  <c r="II15" i="2"/>
  <c r="C34" i="31"/>
  <c r="CU22" i="4"/>
  <c r="CU19" i="31"/>
  <c r="JZ22" i="4"/>
  <c r="JZ19" i="31"/>
  <c r="ID22" i="4"/>
  <c r="ID19" i="31"/>
  <c r="GH22" i="4"/>
  <c r="GH19" i="31"/>
  <c r="ES22" i="4"/>
  <c r="ES19" i="31"/>
  <c r="JX19" i="31"/>
  <c r="GE19" i="31"/>
  <c r="LP15" i="2"/>
  <c r="KM15" i="2"/>
  <c r="IV15" i="2"/>
  <c r="DM21" i="2"/>
  <c r="DM4" i="2"/>
  <c r="EE22" i="4"/>
  <c r="EE19" i="31"/>
  <c r="IQ22" i="4"/>
  <c r="IQ19" i="31"/>
  <c r="IJ22" i="4"/>
  <c r="IJ19" i="31"/>
  <c r="GU22" i="4"/>
  <c r="GU19" i="31"/>
  <c r="GN22" i="4"/>
  <c r="GN19" i="31"/>
  <c r="FF22" i="4"/>
  <c r="FF19" i="31"/>
  <c r="IM19" i="31"/>
  <c r="IN15" i="2"/>
  <c r="GA15" i="2"/>
  <c r="EK22" i="4"/>
  <c r="EK19" i="31"/>
  <c r="DA22" i="4"/>
  <c r="DA19" i="31"/>
  <c r="HH21" i="2"/>
  <c r="HH4" i="2"/>
  <c r="EY19" i="31"/>
  <c r="IP22" i="4"/>
  <c r="IP19" i="31"/>
  <c r="FE22" i="4"/>
  <c r="FE19" i="31"/>
  <c r="CR11" i="4"/>
  <c r="CR19" i="31"/>
  <c r="IE4" i="2"/>
  <c r="IE21" i="2"/>
  <c r="GZ22" i="4"/>
  <c r="GZ19" i="31"/>
  <c r="FR22" i="4"/>
  <c r="FR19" i="31"/>
  <c r="HD19" i="31"/>
  <c r="AQ19" i="31"/>
  <c r="BI22" i="4"/>
  <c r="BI19" i="31"/>
  <c r="GO19" i="31"/>
  <c r="JI22" i="4"/>
  <c r="JI19" i="31"/>
  <c r="JB22" i="4"/>
  <c r="JB19" i="31"/>
  <c r="HM22" i="4"/>
  <c r="HM19" i="31"/>
  <c r="HF22" i="4"/>
  <c r="HF19" i="31"/>
  <c r="FX19" i="31"/>
  <c r="FX22" i="4"/>
  <c r="KX15" i="2"/>
  <c r="GL15" i="2"/>
  <c r="FR15" i="2"/>
  <c r="AT34" i="31"/>
  <c r="AM19" i="31"/>
  <c r="X13" i="31"/>
  <c r="FI21" i="2"/>
  <c r="FI4" i="2"/>
  <c r="FK19" i="31"/>
  <c r="JH22" i="4"/>
  <c r="JH19" i="31"/>
  <c r="FW22" i="4"/>
  <c r="FW19" i="31"/>
  <c r="BO22" i="4"/>
  <c r="BO19" i="31"/>
  <c r="FU21" i="2"/>
  <c r="FU4" i="2"/>
  <c r="HR22" i="4"/>
  <c r="HR19" i="31"/>
  <c r="FV22" i="4"/>
  <c r="FV19" i="31"/>
  <c r="DR15" i="2"/>
  <c r="AB34" i="31"/>
  <c r="L34" i="31"/>
  <c r="CO22" i="4"/>
  <c r="CO19" i="31"/>
  <c r="HI19" i="31"/>
  <c r="KA22" i="4"/>
  <c r="KA19" i="31"/>
  <c r="JT22" i="4"/>
  <c r="JT19" i="31"/>
  <c r="HX22" i="4"/>
  <c r="HX19" i="31"/>
  <c r="ET22" i="4"/>
  <c r="ET19" i="31"/>
  <c r="KL22" i="4"/>
  <c r="LI19" i="31"/>
  <c r="LI22" i="4"/>
  <c r="LM15" i="2"/>
  <c r="IS15" i="2"/>
  <c r="DA15" i="2"/>
  <c r="BQ15" i="2"/>
  <c r="BN13" i="31"/>
  <c r="BW19" i="31"/>
  <c r="KC19" i="31"/>
  <c r="JK19" i="31"/>
  <c r="KL13" i="31"/>
  <c r="LL19" i="31"/>
  <c r="DM22" i="4"/>
  <c r="DM19" i="31"/>
  <c r="FT11" i="4"/>
  <c r="FO11" i="4"/>
  <c r="EP11" i="4"/>
  <c r="LU19" i="31"/>
  <c r="LU22" i="4"/>
  <c r="LG22" i="4"/>
  <c r="AV13" i="31"/>
  <c r="AN13" i="31"/>
  <c r="AF13" i="31"/>
  <c r="Q13" i="31"/>
  <c r="JE22" i="4"/>
  <c r="JE19" i="31"/>
  <c r="IA22" i="4"/>
  <c r="IA19" i="31"/>
  <c r="HO22" i="4"/>
  <c r="HO19" i="31"/>
  <c r="GK22" i="4"/>
  <c r="GK19" i="31"/>
  <c r="FY22" i="4"/>
  <c r="FY19" i="31"/>
  <c r="FN11" i="4"/>
  <c r="LS22" i="4"/>
  <c r="LS19" i="31"/>
  <c r="LR19" i="31"/>
  <c r="J34" i="31"/>
  <c r="L13" i="31"/>
  <c r="EH19" i="31"/>
  <c r="DJ19" i="31"/>
  <c r="CL19" i="31"/>
  <c r="KG13" i="31"/>
  <c r="ET19" i="2"/>
  <c r="ET14" i="2"/>
  <c r="C99" i="3"/>
  <c r="C101" i="3" s="1"/>
  <c r="C52" i="3"/>
  <c r="C56" i="3" s="1"/>
  <c r="AJ2" i="54" a="1"/>
  <c r="AJ2" i="54" s="1"/>
  <c r="AJ48" i="54" a="1"/>
  <c r="AJ48" i="54" s="1"/>
  <c r="AJ49" i="54" a="1"/>
  <c r="AJ49" i="54" s="1"/>
  <c r="BF91" i="3"/>
  <c r="BF95" i="3" s="1"/>
  <c r="C20" i="3"/>
  <c r="C114" i="3" s="1"/>
  <c r="C117" i="3" s="1"/>
  <c r="BD91" i="3"/>
  <c r="BD95" i="3" s="1"/>
  <c r="BD99" i="3"/>
  <c r="BD100" i="3" s="1"/>
  <c r="O91" i="3"/>
  <c r="O95" i="3" s="1"/>
  <c r="BD52" i="3"/>
  <c r="BD53" i="3" s="1"/>
  <c r="BD57" i="3" s="1"/>
  <c r="AX99" i="3"/>
  <c r="AX101" i="3" s="1"/>
  <c r="AU91" i="3"/>
  <c r="AU95" i="3" s="1"/>
  <c r="AL52" i="3"/>
  <c r="AL56" i="3" s="1"/>
  <c r="DD91" i="3"/>
  <c r="DL91" i="3"/>
  <c r="DL44" i="3" s="1"/>
  <c r="DL48" i="3" s="1"/>
  <c r="DD99" i="3"/>
  <c r="DD100" i="3" s="1"/>
  <c r="BK20" i="3"/>
  <c r="BK114" i="3" s="1"/>
  <c r="BK116" i="3" s="1"/>
  <c r="CR52" i="3"/>
  <c r="CR60" i="3" s="1"/>
  <c r="CF138" i="3"/>
  <c r="CF142" i="3" s="1"/>
  <c r="AT99" i="3"/>
  <c r="AT107" i="3" s="1"/>
  <c r="CR20" i="3"/>
  <c r="JJ17" i="4" s="1"/>
  <c r="U52" i="3"/>
  <c r="U55" i="3" s="1"/>
  <c r="N99" i="3"/>
  <c r="N109" i="3" s="1"/>
  <c r="X52" i="3"/>
  <c r="X56" i="3" s="1"/>
  <c r="BQ91" i="3"/>
  <c r="BQ95" i="3" s="1"/>
  <c r="BG91" i="3"/>
  <c r="BG95" i="3" s="1"/>
  <c r="BF99" i="3"/>
  <c r="BF109" i="3" s="1"/>
  <c r="AU99" i="3"/>
  <c r="AU101" i="3" s="1"/>
  <c r="BQ138" i="3"/>
  <c r="BI56" i="3"/>
  <c r="BG138" i="3"/>
  <c r="BG142" i="3" s="1"/>
  <c r="BF20" i="3"/>
  <c r="BF67" i="3" s="1"/>
  <c r="AU52" i="3"/>
  <c r="AU55" i="3" s="1"/>
  <c r="AU59" i="3" s="1"/>
  <c r="HG17" i="4"/>
  <c r="CS138" i="3"/>
  <c r="CS142" i="3" s="1"/>
  <c r="BS20" i="3"/>
  <c r="IK17" i="4" s="1"/>
  <c r="BG99" i="3"/>
  <c r="BG101" i="3" s="1"/>
  <c r="P52" i="3"/>
  <c r="P54" i="3" s="1"/>
  <c r="P7" i="3" s="1"/>
  <c r="J99" i="3"/>
  <c r="J101" i="3" s="1"/>
  <c r="DL20" i="3"/>
  <c r="KD17" i="4" s="1"/>
  <c r="BS52" i="3"/>
  <c r="BS62" i="3" s="1"/>
  <c r="BG52" i="3"/>
  <c r="BG55" i="3" s="1"/>
  <c r="BG58" i="3" s="1"/>
  <c r="S20" i="3"/>
  <c r="S67" i="3" s="1"/>
  <c r="S69" i="3" s="1"/>
  <c r="M52" i="3"/>
  <c r="M60" i="3" s="1"/>
  <c r="W138" i="3"/>
  <c r="W142" i="3" s="1"/>
  <c r="W91" i="3"/>
  <c r="D99" i="3"/>
  <c r="D100" i="3" s="1"/>
  <c r="D104" i="3" s="1"/>
  <c r="CF91" i="3"/>
  <c r="AZ52" i="3"/>
  <c r="AZ53" i="3" s="1"/>
  <c r="AR138" i="3"/>
  <c r="AR142" i="3" s="1"/>
  <c r="AO138" i="3"/>
  <c r="AO142" i="3" s="1"/>
  <c r="W20" i="3"/>
  <c r="GO17" i="4" s="1"/>
  <c r="N138" i="3"/>
  <c r="N142" i="3" s="1"/>
  <c r="J52" i="3"/>
  <c r="J60" i="3" s="1"/>
  <c r="W99" i="3"/>
  <c r="W109" i="3" s="1"/>
  <c r="BK91" i="3"/>
  <c r="BK95" i="3" s="1"/>
  <c r="AO52" i="3"/>
  <c r="AO62" i="3" s="1"/>
  <c r="AL138" i="3"/>
  <c r="AL142" i="3" s="1"/>
  <c r="N20" i="3"/>
  <c r="GF17" i="4" s="1"/>
  <c r="D55" i="3"/>
  <c r="D58" i="3" s="1"/>
  <c r="D62" i="3"/>
  <c r="F60" i="3"/>
  <c r="F54" i="3"/>
  <c r="DE91" i="3"/>
  <c r="DE44" i="3" s="1"/>
  <c r="DE48" i="3" s="1"/>
  <c r="BH138" i="3"/>
  <c r="BH142" i="3" s="1"/>
  <c r="DF138" i="3"/>
  <c r="DF142" i="3" s="1"/>
  <c r="DF91" i="3"/>
  <c r="DF95" i="3" s="1"/>
  <c r="BH99" i="3"/>
  <c r="BH100" i="3" s="1"/>
  <c r="E91" i="3"/>
  <c r="E95" i="3" s="1"/>
  <c r="DF99" i="3"/>
  <c r="DF100" i="3" s="1"/>
  <c r="DF104" i="3" s="1"/>
  <c r="DE99" i="3"/>
  <c r="DE100" i="3" s="1"/>
  <c r="DE104" i="3" s="1"/>
  <c r="BR138" i="3"/>
  <c r="BR142" i="3" s="1"/>
  <c r="BI138" i="3"/>
  <c r="BI142" i="3" s="1"/>
  <c r="BH52" i="3"/>
  <c r="BH55" i="3" s="1"/>
  <c r="AZ102" i="3"/>
  <c r="AZ105" i="3" s="1"/>
  <c r="AG54" i="3"/>
  <c r="O99" i="3"/>
  <c r="O102" i="3" s="1"/>
  <c r="E138" i="3"/>
  <c r="DL99" i="3"/>
  <c r="DL101" i="3" s="1"/>
  <c r="DF52" i="3"/>
  <c r="DF62" i="3" s="1"/>
  <c r="DE52" i="3"/>
  <c r="DE55" i="3" s="1"/>
  <c r="DE58" i="3" s="1"/>
  <c r="BR20" i="3"/>
  <c r="BJ17" i="4" s="1"/>
  <c r="BI99" i="3"/>
  <c r="BI100" i="3" s="1"/>
  <c r="BH20" i="3"/>
  <c r="BH114" i="3" s="1"/>
  <c r="AZ109" i="3"/>
  <c r="P100" i="3"/>
  <c r="P104" i="3" s="1"/>
  <c r="M91" i="3"/>
  <c r="M95" i="3" s="1"/>
  <c r="K99" i="3"/>
  <c r="K100" i="3" s="1"/>
  <c r="K104" i="3" s="1"/>
  <c r="J91" i="3"/>
  <c r="I52" i="3"/>
  <c r="I55" i="3" s="1"/>
  <c r="I59" i="3" s="1"/>
  <c r="C138" i="3"/>
  <c r="C142" i="3" s="1"/>
  <c r="DL52" i="3"/>
  <c r="DL60" i="3" s="1"/>
  <c r="DE20" i="3"/>
  <c r="JW17" i="4" s="1"/>
  <c r="CR91" i="3"/>
  <c r="CR95" i="3" s="1"/>
  <c r="BJ99" i="3"/>
  <c r="BJ101" i="3" s="1"/>
  <c r="BI20" i="3"/>
  <c r="BA17" i="4" s="1"/>
  <c r="M99" i="3"/>
  <c r="M102" i="3" s="1"/>
  <c r="J138" i="3"/>
  <c r="J142" i="3" s="1"/>
  <c r="I20" i="3"/>
  <c r="I67" i="3" s="1"/>
  <c r="L20" i="3"/>
  <c r="L67" i="3" s="1"/>
  <c r="L52" i="3"/>
  <c r="L54" i="3" s="1"/>
  <c r="L99" i="3"/>
  <c r="L107" i="3" s="1"/>
  <c r="L138" i="3"/>
  <c r="L44" i="3" s="1"/>
  <c r="L48" i="3" s="1"/>
  <c r="J67" i="3"/>
  <c r="J70" i="3" s="1"/>
  <c r="B17" i="4"/>
  <c r="T20" i="3"/>
  <c r="L17" i="4" s="1"/>
  <c r="T91" i="3"/>
  <c r="T95" i="3" s="1"/>
  <c r="C103" i="3"/>
  <c r="AH20" i="3"/>
  <c r="GZ17" i="4" s="1"/>
  <c r="AH52" i="3"/>
  <c r="AH99" i="3"/>
  <c r="AH109" i="3" s="1"/>
  <c r="AH138" i="3"/>
  <c r="AH142" i="3" s="1"/>
  <c r="AH91" i="3"/>
  <c r="CK20" i="3"/>
  <c r="CK114" i="3" s="1"/>
  <c r="CK117" i="3" s="1"/>
  <c r="CK52" i="3"/>
  <c r="CK56" i="3" s="1"/>
  <c r="CK99" i="3"/>
  <c r="CK138" i="3"/>
  <c r="CK142" i="3" s="1"/>
  <c r="CK91" i="3"/>
  <c r="CK95" i="3" s="1"/>
  <c r="BI17" i="4"/>
  <c r="CT138" i="3"/>
  <c r="CT142" i="3" s="1"/>
  <c r="CT20" i="3"/>
  <c r="CT114" i="3" s="1"/>
  <c r="CT117" i="3" s="1"/>
  <c r="CT52" i="3"/>
  <c r="CT60" i="3" s="1"/>
  <c r="CT99" i="3"/>
  <c r="CT109" i="3" s="1"/>
  <c r="CT91" i="3"/>
  <c r="CQ20" i="3"/>
  <c r="CQ52" i="3"/>
  <c r="CQ99" i="3"/>
  <c r="CQ103" i="3" s="1"/>
  <c r="CQ138" i="3"/>
  <c r="CQ142" i="3" s="1"/>
  <c r="CH138" i="3"/>
  <c r="CH142" i="3" s="1"/>
  <c r="CH52" i="3"/>
  <c r="CH53" i="3" s="1"/>
  <c r="CH57" i="3" s="1"/>
  <c r="CH20" i="3"/>
  <c r="CH67" i="3" s="1"/>
  <c r="AT91" i="3"/>
  <c r="AT95" i="3" s="1"/>
  <c r="AT20" i="3"/>
  <c r="AL17" i="4" s="1"/>
  <c r="AT138" i="3"/>
  <c r="Q52" i="3"/>
  <c r="Q53" i="3" s="1"/>
  <c r="Q57" i="3" s="1"/>
  <c r="Q91" i="3"/>
  <c r="Q95" i="3" s="1"/>
  <c r="CV20" i="3"/>
  <c r="CV52" i="3"/>
  <c r="CV62" i="3" s="1"/>
  <c r="CV99" i="3"/>
  <c r="CV101" i="3" s="1"/>
  <c r="CV138" i="3"/>
  <c r="CV44" i="3" s="1"/>
  <c r="CV48" i="3" s="1"/>
  <c r="CU20" i="3"/>
  <c r="CU114" i="3" s="1"/>
  <c r="CU116" i="3" s="1"/>
  <c r="CU138" i="3"/>
  <c r="CU142" i="3" s="1"/>
  <c r="CU91" i="3"/>
  <c r="CU95" i="3" s="1"/>
  <c r="AQ52" i="3"/>
  <c r="AQ99" i="3"/>
  <c r="AQ107" i="3" s="1"/>
  <c r="AQ138" i="3"/>
  <c r="AQ142" i="3" s="1"/>
  <c r="AQ91" i="3"/>
  <c r="AJ138" i="3"/>
  <c r="AJ142" i="3" s="1"/>
  <c r="AJ52" i="3"/>
  <c r="AJ55" i="3" s="1"/>
  <c r="AJ99" i="3"/>
  <c r="AJ101" i="3" s="1"/>
  <c r="AJ91" i="3"/>
  <c r="AN52" i="3"/>
  <c r="AN54" i="3" s="1"/>
  <c r="AN20" i="3"/>
  <c r="AN114" i="3" s="1"/>
  <c r="AN138" i="3"/>
  <c r="AN142" i="3" s="1"/>
  <c r="CP52" i="3"/>
  <c r="CP53" i="3" s="1"/>
  <c r="CP57" i="3" s="1"/>
  <c r="CP20" i="3"/>
  <c r="CP114" i="3" s="1"/>
  <c r="CP116" i="3" s="1"/>
  <c r="CP99" i="3"/>
  <c r="CP100" i="3" s="1"/>
  <c r="CP138" i="3"/>
  <c r="CP91" i="3"/>
  <c r="CP95" i="3" s="1"/>
  <c r="BA99" i="3"/>
  <c r="BA102" i="3" s="1"/>
  <c r="BA138" i="3"/>
  <c r="BA142" i="3" s="1"/>
  <c r="I101" i="3"/>
  <c r="I100" i="3"/>
  <c r="I104" i="3" s="1"/>
  <c r="CG91" i="3"/>
  <c r="CG95" i="3" s="1"/>
  <c r="BQ99" i="3"/>
  <c r="BQ102" i="3" s="1"/>
  <c r="BQ106" i="3" s="1"/>
  <c r="BO91" i="3"/>
  <c r="BO95" i="3" s="1"/>
  <c r="AP138" i="3"/>
  <c r="AP142" i="3" s="1"/>
  <c r="AM91" i="3"/>
  <c r="AM95" i="3" s="1"/>
  <c r="CG138" i="3"/>
  <c r="CG142" i="3" s="1"/>
  <c r="BQ52" i="3"/>
  <c r="BQ53" i="3" s="1"/>
  <c r="BQ57" i="3" s="1"/>
  <c r="BO52" i="3"/>
  <c r="BO62" i="3" s="1"/>
  <c r="BK138" i="3"/>
  <c r="BK142" i="3" s="1"/>
  <c r="AP99" i="3"/>
  <c r="AP102" i="3" s="1"/>
  <c r="M20" i="3"/>
  <c r="F56" i="3"/>
  <c r="DJ99" i="3"/>
  <c r="DJ103" i="3" s="1"/>
  <c r="CN138" i="3"/>
  <c r="CN142" i="3" s="1"/>
  <c r="CG99" i="3"/>
  <c r="CG103" i="3" s="1"/>
  <c r="CF20" i="3"/>
  <c r="BX17" i="4" s="1"/>
  <c r="BO99" i="3"/>
  <c r="BO107" i="3" s="1"/>
  <c r="BK99" i="3"/>
  <c r="BK100" i="3" s="1"/>
  <c r="BJ91" i="3"/>
  <c r="BJ95" i="3" s="1"/>
  <c r="N91" i="3"/>
  <c r="N95" i="3" s="1"/>
  <c r="I91" i="3"/>
  <c r="I95" i="3" s="1"/>
  <c r="F55" i="3"/>
  <c r="CG52" i="3"/>
  <c r="CG56" i="3" s="1"/>
  <c r="BJ138" i="3"/>
  <c r="BJ142" i="3" s="1"/>
  <c r="BI91" i="3"/>
  <c r="BI95" i="3" s="1"/>
  <c r="BE138" i="3"/>
  <c r="BE142" i="3" s="1"/>
  <c r="AU20" i="3"/>
  <c r="P55" i="3"/>
  <c r="I138" i="3"/>
  <c r="I142" i="3" s="1"/>
  <c r="DI53" i="3"/>
  <c r="DI57" i="3" s="1"/>
  <c r="DI60" i="3"/>
  <c r="DI62" i="3"/>
  <c r="DI54" i="3"/>
  <c r="DI55" i="3"/>
  <c r="BK60" i="3"/>
  <c r="BK55" i="3"/>
  <c r="BK56" i="3"/>
  <c r="BK54" i="3"/>
  <c r="BK62" i="3"/>
  <c r="AC52" i="3"/>
  <c r="AC54" i="3" s="1"/>
  <c r="AC138" i="3"/>
  <c r="AC142" i="3" s="1"/>
  <c r="S57" i="3"/>
  <c r="BC52" i="3"/>
  <c r="BC60" i="3" s="1"/>
  <c r="BC20" i="3"/>
  <c r="BC99" i="3"/>
  <c r="BC109" i="3" s="1"/>
  <c r="BC138" i="3"/>
  <c r="BC142" i="3" s="1"/>
  <c r="BC91" i="3"/>
  <c r="DK20" i="3"/>
  <c r="DK52" i="3"/>
  <c r="DK53" i="3" s="1"/>
  <c r="DK99" i="3"/>
  <c r="DK138" i="3"/>
  <c r="DK142" i="3" s="1"/>
  <c r="X101" i="3"/>
  <c r="X109" i="3"/>
  <c r="X107" i="3"/>
  <c r="X103" i="3"/>
  <c r="X102" i="3"/>
  <c r="X106" i="3" s="1"/>
  <c r="BN95" i="3"/>
  <c r="AM105" i="3"/>
  <c r="AM106" i="3"/>
  <c r="AJ67" i="3"/>
  <c r="AJ114" i="3"/>
  <c r="AJ116" i="3" s="1"/>
  <c r="K53" i="3"/>
  <c r="K55" i="3"/>
  <c r="K62" i="3"/>
  <c r="K56" i="3"/>
  <c r="K54" i="3"/>
  <c r="CS95" i="3"/>
  <c r="CR107" i="3"/>
  <c r="DK91" i="3"/>
  <c r="HY17" i="4"/>
  <c r="AY17" i="4"/>
  <c r="BG114" i="3"/>
  <c r="JX17" i="4"/>
  <c r="CX17" i="4"/>
  <c r="DF67" i="3"/>
  <c r="DF114" i="3"/>
  <c r="CS20" i="3"/>
  <c r="CS52" i="3"/>
  <c r="CS99" i="3"/>
  <c r="CS103" i="3" s="1"/>
  <c r="CJ20" i="3"/>
  <c r="CJ52" i="3"/>
  <c r="CJ99" i="3"/>
  <c r="CJ102" i="3" s="1"/>
  <c r="CJ138" i="3"/>
  <c r="CJ142" i="3" s="1"/>
  <c r="CJ91" i="3"/>
  <c r="CJ95" i="3" s="1"/>
  <c r="R91" i="3"/>
  <c r="R95" i="3" s="1"/>
  <c r="R52" i="3"/>
  <c r="R56" i="3" s="1"/>
  <c r="R20" i="3"/>
  <c r="R67" i="3" s="1"/>
  <c r="DG20" i="3"/>
  <c r="DG67" i="3" s="1"/>
  <c r="DG99" i="3"/>
  <c r="DG103" i="3" s="1"/>
  <c r="DG91" i="3"/>
  <c r="DG95" i="3" s="1"/>
  <c r="CM20" i="3"/>
  <c r="CM67" i="3" s="1"/>
  <c r="CM69" i="3" s="1"/>
  <c r="CM52" i="3"/>
  <c r="CM53" i="3" s="1"/>
  <c r="CM91" i="3"/>
  <c r="CM95" i="3" s="1"/>
  <c r="BS102" i="3"/>
  <c r="BS109" i="3"/>
  <c r="BS103" i="3"/>
  <c r="BS107" i="3"/>
  <c r="S62" i="3"/>
  <c r="S60" i="3"/>
  <c r="S55" i="3"/>
  <c r="S54" i="3"/>
  <c r="K60" i="3"/>
  <c r="DI99" i="3"/>
  <c r="DI91" i="3"/>
  <c r="CR102" i="3"/>
  <c r="CR109" i="3"/>
  <c r="CR100" i="3"/>
  <c r="CR104" i="3" s="1"/>
  <c r="CR101" i="3"/>
  <c r="DI20" i="3"/>
  <c r="CE20" i="3"/>
  <c r="CE114" i="3" s="1"/>
  <c r="CE138" i="3"/>
  <c r="CE142" i="3" s="1"/>
  <c r="BB20" i="3"/>
  <c r="BB67" i="3" s="1"/>
  <c r="BB99" i="3"/>
  <c r="BB107" i="3" s="1"/>
  <c r="BB91" i="3"/>
  <c r="BB95" i="3" s="1"/>
  <c r="IG17" i="4"/>
  <c r="BG17" i="4"/>
  <c r="BO67" i="3"/>
  <c r="BO69" i="3" s="1"/>
  <c r="AE52" i="3"/>
  <c r="AE62" i="3" s="1"/>
  <c r="AE91" i="3"/>
  <c r="AB95" i="3"/>
  <c r="X53" i="3"/>
  <c r="W62" i="3"/>
  <c r="W56" i="3"/>
  <c r="G101" i="3"/>
  <c r="G100" i="3"/>
  <c r="G104" i="3" s="1"/>
  <c r="CU99" i="3"/>
  <c r="BM20" i="3"/>
  <c r="BM67" i="3" s="1"/>
  <c r="BM69" i="3" s="1"/>
  <c r="BM99" i="3"/>
  <c r="BM101" i="3" s="1"/>
  <c r="BM91" i="3"/>
  <c r="BM95" i="3" s="1"/>
  <c r="BA91" i="3"/>
  <c r="BA20" i="3"/>
  <c r="BA52" i="3"/>
  <c r="AK20" i="3"/>
  <c r="AK67" i="3" s="1"/>
  <c r="AK52" i="3"/>
  <c r="AK53" i="3" s="1"/>
  <c r="AK138" i="3"/>
  <c r="AK142" i="3" s="1"/>
  <c r="DH91" i="3"/>
  <c r="DH95" i="3" s="1"/>
  <c r="CU52" i="3"/>
  <c r="CU54" i="3" s="1"/>
  <c r="BL20" i="3"/>
  <c r="BL67" i="3" s="1"/>
  <c r="BL69" i="3" s="1"/>
  <c r="BL99" i="3"/>
  <c r="BL101" i="3" s="1"/>
  <c r="BL91" i="3"/>
  <c r="BL95" i="3" s="1"/>
  <c r="AY91" i="3"/>
  <c r="AY95" i="3" s="1"/>
  <c r="AY52" i="3"/>
  <c r="AY53" i="3" s="1"/>
  <c r="AR20" i="3"/>
  <c r="AR52" i="3"/>
  <c r="AR99" i="3"/>
  <c r="AA52" i="3"/>
  <c r="AA62" i="3" s="1"/>
  <c r="AA99" i="3"/>
  <c r="AA107" i="3" s="1"/>
  <c r="AA91" i="3"/>
  <c r="W55" i="3"/>
  <c r="W58" i="3" s="1"/>
  <c r="X20" i="3"/>
  <c r="X114" i="3" s="1"/>
  <c r="X91" i="3"/>
  <c r="X95" i="3" s="1"/>
  <c r="O114" i="3"/>
  <c r="G17" i="4"/>
  <c r="O67" i="3"/>
  <c r="D20" i="3"/>
  <c r="D138" i="3"/>
  <c r="D142" i="3" s="1"/>
  <c r="D91" i="3"/>
  <c r="DH99" i="3"/>
  <c r="DH107" i="3" s="1"/>
  <c r="CR138" i="3"/>
  <c r="CR142" i="3" s="1"/>
  <c r="CH91" i="3"/>
  <c r="CF99" i="3"/>
  <c r="AT60" i="3"/>
  <c r="AT54" i="3"/>
  <c r="AM100" i="3"/>
  <c r="AM101" i="3"/>
  <c r="AI138" i="3"/>
  <c r="AI142" i="3" s="1"/>
  <c r="AI52" i="3"/>
  <c r="AI56" i="3" s="1"/>
  <c r="W53" i="3"/>
  <c r="W57" i="3" s="1"/>
  <c r="S138" i="3"/>
  <c r="S91" i="3"/>
  <c r="S95" i="3" s="1"/>
  <c r="K91" i="3"/>
  <c r="K20" i="3"/>
  <c r="D54" i="3"/>
  <c r="D53" i="3"/>
  <c r="D56" i="3"/>
  <c r="DH52" i="3"/>
  <c r="DH60" i="3" s="1"/>
  <c r="BQ114" i="3"/>
  <c r="BQ117" i="3" s="1"/>
  <c r="BQ67" i="3"/>
  <c r="BN20" i="3"/>
  <c r="BN52" i="3"/>
  <c r="BN53" i="3" s="1"/>
  <c r="BN99" i="3"/>
  <c r="BN101" i="3" s="1"/>
  <c r="BN138" i="3"/>
  <c r="BN142" i="3" s="1"/>
  <c r="AD52" i="3"/>
  <c r="AD62" i="3" s="1"/>
  <c r="AD20" i="3"/>
  <c r="V17" i="4" s="1"/>
  <c r="AD91" i="3"/>
  <c r="AD95" i="3" s="1"/>
  <c r="Z99" i="3"/>
  <c r="Z109" i="3" s="1"/>
  <c r="Z20" i="3"/>
  <c r="Z67" i="3" s="1"/>
  <c r="Z69" i="3" s="1"/>
  <c r="Z138" i="3"/>
  <c r="Z142" i="3" s="1"/>
  <c r="D60" i="3"/>
  <c r="DH20" i="3"/>
  <c r="BS56" i="3"/>
  <c r="AB138" i="3"/>
  <c r="AB142" i="3" s="1"/>
  <c r="AB20" i="3"/>
  <c r="GT17" i="4" s="1"/>
  <c r="S99" i="3"/>
  <c r="K138" i="3"/>
  <c r="K142" i="3" s="1"/>
  <c r="BS91" i="3"/>
  <c r="BJ20" i="3"/>
  <c r="AM52" i="3"/>
  <c r="AM60" i="3" s="1"/>
  <c r="AM20" i="3"/>
  <c r="HE17" i="4" s="1"/>
  <c r="P138" i="3"/>
  <c r="P142" i="3" s="1"/>
  <c r="E52" i="3"/>
  <c r="E99" i="3"/>
  <c r="AZ103" i="3"/>
  <c r="AZ91" i="3"/>
  <c r="BS138" i="3"/>
  <c r="BS142" i="3" s="1"/>
  <c r="AZ101" i="3"/>
  <c r="AZ138" i="3"/>
  <c r="AZ142" i="3" s="1"/>
  <c r="T99" i="3"/>
  <c r="T107" i="3" s="1"/>
  <c r="P20" i="3"/>
  <c r="F99" i="3"/>
  <c r="F103" i="3" s="1"/>
  <c r="F91" i="3"/>
  <c r="F95" i="3" s="1"/>
  <c r="AZ107" i="3"/>
  <c r="AZ20" i="3"/>
  <c r="AZ67" i="3" s="1"/>
  <c r="AP52" i="3"/>
  <c r="AP60" i="3" s="1"/>
  <c r="AP91" i="3"/>
  <c r="T52" i="3"/>
  <c r="T55" i="3" s="1"/>
  <c r="O52" i="3"/>
  <c r="O62" i="3" s="1"/>
  <c r="O138" i="3"/>
  <c r="I107" i="3"/>
  <c r="F62" i="3"/>
  <c r="F20" i="3"/>
  <c r="C109" i="3"/>
  <c r="C107" i="3"/>
  <c r="AB28" i="54" a="1"/>
  <c r="AB28" i="54" s="1"/>
  <c r="AG7" i="54" a="1"/>
  <c r="AG7" i="54" s="1"/>
  <c r="AI10" i="54" a="1"/>
  <c r="AI10" i="54" s="1"/>
  <c r="AI12" i="54" a="1"/>
  <c r="AI12" i="54" s="1"/>
  <c r="AJ4" i="54" a="1"/>
  <c r="AJ4" i="54" s="1"/>
  <c r="AH2" i="54" a="1"/>
  <c r="AH2" i="54" s="1"/>
  <c r="AE2" i="54" a="1"/>
  <c r="AE2" i="54" s="1"/>
  <c r="AB17" i="54" a="1"/>
  <c r="AB17" i="54" s="1"/>
  <c r="AJ28" i="54" a="1"/>
  <c r="AJ28" i="54" s="1"/>
  <c r="AG6" i="54" a="1"/>
  <c r="AG6" i="54" s="1"/>
  <c r="AC18" i="54" a="1"/>
  <c r="AC18" i="54" s="1"/>
  <c r="AJ14" i="54" a="1"/>
  <c r="AJ14" i="54" s="1"/>
  <c r="AH6" i="54" a="1"/>
  <c r="AH6" i="54" s="1"/>
  <c r="AB25" i="54" a="1"/>
  <c r="AB25" i="54" s="1"/>
  <c r="AB11" i="54" a="1"/>
  <c r="AB11" i="54" s="1"/>
  <c r="AF19" i="54" a="1"/>
  <c r="AF19" i="54" s="1"/>
  <c r="AJ20" i="54" a="1"/>
  <c r="AJ20" i="54" s="1"/>
  <c r="AG3" i="54" a="1"/>
  <c r="AG3" i="54" s="1"/>
  <c r="AH3" i="54" a="1"/>
  <c r="AH3" i="54" s="1"/>
  <c r="AF21" i="54" a="1"/>
  <c r="AF21" i="54" s="1"/>
  <c r="AJ6" i="54" a="1"/>
  <c r="AJ6" i="54" s="1"/>
  <c r="AG21" i="54" a="1"/>
  <c r="AG21" i="54" s="1"/>
  <c r="AJ21" i="54" a="1"/>
  <c r="AJ21" i="54" s="1"/>
  <c r="AJ34" i="54" a="1"/>
  <c r="AJ34" i="54" s="1"/>
  <c r="AH7" i="54" a="1"/>
  <c r="AH7" i="54" s="1"/>
  <c r="AH8" i="54" a="1"/>
  <c r="AH8" i="54" s="1"/>
  <c r="AI41" i="54" a="1"/>
  <c r="AI41" i="54" s="1"/>
  <c r="AJ36" i="54" a="1"/>
  <c r="AJ36" i="54" s="1"/>
  <c r="AG4" i="54" a="1"/>
  <c r="AG4" i="54" s="1"/>
  <c r="AJ45" i="54" a="1"/>
  <c r="AJ45" i="54" s="1"/>
  <c r="AB5" i="54" a="1"/>
  <c r="AB5" i="54" s="1"/>
  <c r="AH9" i="54" a="1"/>
  <c r="AH9" i="54" s="1"/>
  <c r="AG15" i="54" a="1"/>
  <c r="AG15" i="54" s="1"/>
  <c r="AC23" i="54" a="1"/>
  <c r="AC23" i="54" s="1"/>
  <c r="AJ46" i="54" a="1"/>
  <c r="AJ46" i="54" s="1"/>
  <c r="AJ13" i="54" a="1"/>
  <c r="AJ13" i="54" s="1"/>
  <c r="AJ23" i="54" a="1"/>
  <c r="AJ23" i="54" s="1"/>
  <c r="AJ29" i="54" a="1"/>
  <c r="AJ29" i="54" s="1"/>
  <c r="AC14" i="54" a="1"/>
  <c r="AC14" i="54" s="1"/>
  <c r="AF15" i="54" a="1"/>
  <c r="AF15" i="54" s="1"/>
  <c r="AD5" i="54" a="1"/>
  <c r="AD5" i="54" s="1"/>
  <c r="AI9" i="54" a="1"/>
  <c r="AI9" i="54" s="1"/>
  <c r="AI16" i="54" a="1"/>
  <c r="AI16" i="54" s="1"/>
  <c r="AH23" i="54" a="1"/>
  <c r="AH23" i="54" s="1"/>
  <c r="AJ27" i="54" a="1"/>
  <c r="AJ27" i="54" s="1"/>
  <c r="AB3" i="54" a="1"/>
  <c r="AB3" i="54" s="1"/>
  <c r="AF14" i="54" a="1"/>
  <c r="AF14" i="54" s="1"/>
  <c r="AE25" i="54" a="1"/>
  <c r="AE25" i="54" s="1"/>
  <c r="AC2" i="54" a="1"/>
  <c r="AC2" i="54" s="1"/>
  <c r="AC13" i="54" a="1"/>
  <c r="AC13" i="54" s="1"/>
  <c r="AB22" i="54" a="1"/>
  <c r="AB22" i="54" s="1"/>
  <c r="AE4" i="54" a="1"/>
  <c r="AE4" i="54" s="1"/>
  <c r="AC8" i="54" a="1"/>
  <c r="AC8" i="54" s="1"/>
  <c r="AF13" i="54" a="1"/>
  <c r="AF13" i="54" s="1"/>
  <c r="AH18" i="54" a="1"/>
  <c r="AH18" i="54" s="1"/>
  <c r="AB24" i="54" a="1"/>
  <c r="AB24" i="54" s="1"/>
  <c r="AB10" i="54" a="1"/>
  <c r="AB10" i="54" s="1"/>
  <c r="AD18" i="54" a="1"/>
  <c r="AD18" i="54" s="1"/>
  <c r="AI23" i="54" a="1"/>
  <c r="AI23" i="54" s="1"/>
  <c r="AE3" i="54" a="1"/>
  <c r="AE3" i="54" s="1"/>
  <c r="AB7" i="54" a="1"/>
  <c r="AB7" i="54" s="1"/>
  <c r="AC11" i="54" a="1"/>
  <c r="AC11" i="54" s="1"/>
  <c r="AE22" i="54" a="1"/>
  <c r="AE22" i="54" s="1"/>
  <c r="AI25" i="54" a="1"/>
  <c r="AI25" i="54" s="1"/>
  <c r="AF2" i="54" a="1"/>
  <c r="AF2" i="54" s="1"/>
  <c r="AD4" i="54" a="1"/>
  <c r="AD4" i="54" s="1"/>
  <c r="AC7" i="54" a="1"/>
  <c r="AC7" i="54" s="1"/>
  <c r="AC10" i="54" a="1"/>
  <c r="AC10" i="54" s="1"/>
  <c r="AH14" i="54" a="1"/>
  <c r="AH14" i="54" s="1"/>
  <c r="AD17" i="54" a="1"/>
  <c r="AD17" i="54" s="1"/>
  <c r="AI18" i="54" a="1"/>
  <c r="AI18" i="54" s="1"/>
  <c r="AF22" i="54" a="1"/>
  <c r="AF22" i="54" s="1"/>
  <c r="AH26" i="54" a="1"/>
  <c r="AH26" i="54" s="1"/>
  <c r="AJ50" i="54" a="1"/>
  <c r="AJ50" i="54" s="1"/>
  <c r="AJ7" i="54" a="1"/>
  <c r="AJ7" i="54" s="1"/>
  <c r="AJ16" i="54" a="1"/>
  <c r="AJ16" i="54" s="1"/>
  <c r="AJ33" i="54" a="1"/>
  <c r="AJ33" i="54" s="1"/>
  <c r="AJ39" i="54" a="1"/>
  <c r="AJ39" i="54" s="1"/>
  <c r="AE11" i="54" a="1"/>
  <c r="AE11" i="54" s="1"/>
  <c r="AB20" i="54" a="1"/>
  <c r="AB20" i="54" s="1"/>
  <c r="AD2" i="54" a="1"/>
  <c r="AD2" i="54" s="1"/>
  <c r="AG5" i="54" a="1"/>
  <c r="AG5" i="54" s="1"/>
  <c r="AE9" i="54" a="1"/>
  <c r="AE9" i="54" s="1"/>
  <c r="AG14" i="54" a="1"/>
  <c r="AG14" i="54" s="1"/>
  <c r="AI15" i="54" a="1"/>
  <c r="AI15" i="54" s="1"/>
  <c r="AE20" i="54" a="1"/>
  <c r="AE20" i="54" s="1"/>
  <c r="AC30" i="54" a="1"/>
  <c r="AC30" i="54" s="1"/>
  <c r="AD3" i="54" a="1"/>
  <c r="AD3" i="54" s="1"/>
  <c r="AH5" i="54" a="1"/>
  <c r="AH5" i="54" s="1"/>
  <c r="AC9" i="54" a="1"/>
  <c r="AC9" i="54" s="1"/>
  <c r="AG11" i="54" a="1"/>
  <c r="AG11" i="54" s="1"/>
  <c r="AB16" i="54" a="1"/>
  <c r="AB16" i="54" s="1"/>
  <c r="AF20" i="54" a="1"/>
  <c r="AF20" i="54" s="1"/>
  <c r="AD24" i="54" a="1"/>
  <c r="AD24" i="54" s="1"/>
  <c r="AD30" i="54" a="1"/>
  <c r="AD30" i="54" s="1"/>
  <c r="AI48" i="54" a="1"/>
  <c r="AI48" i="54" s="1"/>
  <c r="AD7" i="54" a="1"/>
  <c r="AD7" i="54" s="1"/>
  <c r="AD8" i="54" a="1"/>
  <c r="AD8" i="54" s="1"/>
  <c r="AD9" i="54" a="1"/>
  <c r="AD9" i="54" s="1"/>
  <c r="AD10" i="54" a="1"/>
  <c r="AD10" i="54" s="1"/>
  <c r="AH11" i="54" a="1"/>
  <c r="AH11" i="54" s="1"/>
  <c r="AG13" i="54" a="1"/>
  <c r="AG13" i="54" s="1"/>
  <c r="AI14" i="54" a="1"/>
  <c r="AI14" i="54" s="1"/>
  <c r="AF17" i="54" a="1"/>
  <c r="AF17" i="54" s="1"/>
  <c r="AE19" i="54" a="1"/>
  <c r="AE19" i="54" s="1"/>
  <c r="AH20" i="54" a="1"/>
  <c r="AH20" i="54" s="1"/>
  <c r="AG22" i="54" a="1"/>
  <c r="AG22" i="54" s="1"/>
  <c r="AF35" i="54" a="1"/>
  <c r="AF35" i="54" s="1"/>
  <c r="AJ9" i="54" a="1"/>
  <c r="AJ9" i="54" s="1"/>
  <c r="AJ24" i="54" a="1"/>
  <c r="AJ24" i="54" s="1"/>
  <c r="AJ26" i="54" a="1"/>
  <c r="AJ26" i="54" s="1"/>
  <c r="AJ37" i="54" a="1"/>
  <c r="AJ37" i="54" s="1"/>
  <c r="AF5" i="54" a="1"/>
  <c r="AF5" i="54" s="1"/>
  <c r="AH15" i="54" a="1"/>
  <c r="AH15" i="54" s="1"/>
  <c r="AE29" i="54" a="1"/>
  <c r="AE29" i="54" s="1"/>
  <c r="AB2" i="54" a="1"/>
  <c r="AB2" i="54" s="1"/>
  <c r="AG2" i="54" a="1"/>
  <c r="AG2" i="54" s="1"/>
  <c r="AF3" i="54" a="1"/>
  <c r="AF3" i="54" s="1"/>
  <c r="AF4" i="54" a="1"/>
  <c r="AF4" i="54" s="1"/>
  <c r="AE6" i="54" a="1"/>
  <c r="AE6" i="54" s="1"/>
  <c r="AF9" i="54" a="1"/>
  <c r="AF9" i="54" s="1"/>
  <c r="AG10" i="54" a="1"/>
  <c r="AG10" i="54" s="1"/>
  <c r="AB15" i="54" a="1"/>
  <c r="AB15" i="54" s="1"/>
  <c r="AF16" i="54" a="1"/>
  <c r="AF16" i="54" s="1"/>
  <c r="AH17" i="54" a="1"/>
  <c r="AH17" i="54" s="1"/>
  <c r="AD19" i="54" a="1"/>
  <c r="AD19" i="54" s="1"/>
  <c r="AB21" i="54" a="1"/>
  <c r="AB21" i="54" s="1"/>
  <c r="AH22" i="54" a="1"/>
  <c r="AH22" i="54" s="1"/>
  <c r="AF24" i="54" a="1"/>
  <c r="AF24" i="54" s="1"/>
  <c r="AI26" i="54" a="1"/>
  <c r="AI26" i="54" s="1"/>
  <c r="AJ10" i="54" a="1"/>
  <c r="AJ10" i="54" s="1"/>
  <c r="AJ17" i="54" a="1"/>
  <c r="AJ17" i="54" s="1"/>
  <c r="AJ31" i="54" a="1"/>
  <c r="AJ31" i="54" s="1"/>
  <c r="AD6" i="54" a="1"/>
  <c r="AD6" i="54" s="1"/>
  <c r="AG8" i="54" a="1"/>
  <c r="AG8" i="54" s="1"/>
  <c r="AG9" i="54" a="1"/>
  <c r="AG9" i="54" s="1"/>
  <c r="AI11" i="54" a="1"/>
  <c r="AI11" i="54" s="1"/>
  <c r="AB14" i="54" a="1"/>
  <c r="AB14" i="54" s="1"/>
  <c r="AG16" i="54" a="1"/>
  <c r="AG16" i="54" s="1"/>
  <c r="AI17" i="54" a="1"/>
  <c r="AI17" i="54" s="1"/>
  <c r="AD21" i="54" a="1"/>
  <c r="AD21" i="54" s="1"/>
  <c r="AE23" i="54" a="1"/>
  <c r="AE23" i="54" s="1"/>
  <c r="AI24" i="54" a="1"/>
  <c r="AI24" i="54" s="1"/>
  <c r="AI27" i="54" a="1"/>
  <c r="AI27" i="54" s="1"/>
  <c r="AI37" i="54" a="1"/>
  <c r="AI37" i="54" s="1"/>
  <c r="AC29" i="54" a="1"/>
  <c r="AC29" i="54" s="1"/>
  <c r="AI30" i="54" a="1"/>
  <c r="AI30" i="54" s="1"/>
  <c r="AC36" i="54" a="1"/>
  <c r="AC36" i="54" s="1"/>
  <c r="AC45" i="54" a="1"/>
  <c r="AC45" i="54" s="1"/>
  <c r="AF49" i="54" a="1"/>
  <c r="AF49" i="54" s="1"/>
  <c r="AF25" i="54" a="1"/>
  <c r="AF25" i="54" s="1"/>
  <c r="AG29" i="54" a="1"/>
  <c r="AG29" i="54" s="1"/>
  <c r="AD40" i="54" a="1"/>
  <c r="AD40" i="54" s="1"/>
  <c r="AF42" i="54" a="1"/>
  <c r="AF42" i="54" s="1"/>
  <c r="AG19" i="54" a="1"/>
  <c r="AG19" i="54" s="1"/>
  <c r="AI20" i="54" a="1"/>
  <c r="AI20" i="54" s="1"/>
  <c r="AI21" i="54" a="1"/>
  <c r="AI21" i="54" s="1"/>
  <c r="AG24" i="54" a="1"/>
  <c r="AG24" i="54" s="1"/>
  <c r="AG25" i="54" a="1"/>
  <c r="AG25" i="54" s="1"/>
  <c r="AH29" i="54" a="1"/>
  <c r="AH29" i="54" s="1"/>
  <c r="AI34" i="54" a="1"/>
  <c r="AI34" i="54" s="1"/>
  <c r="AD36" i="54" a="1"/>
  <c r="AD36" i="54" s="1"/>
  <c r="AI45" i="54" a="1"/>
  <c r="AI45" i="54" s="1"/>
  <c r="AD27" i="54" a="1"/>
  <c r="AD27" i="54" s="1"/>
  <c r="AF28" i="54" a="1"/>
  <c r="AF28" i="54" s="1"/>
  <c r="AI38" i="54" a="1"/>
  <c r="AI38" i="54" s="1"/>
  <c r="AC43" i="54" a="1"/>
  <c r="AC43" i="54" s="1"/>
  <c r="AB35" i="54" a="1"/>
  <c r="AB35" i="54" s="1"/>
  <c r="AD43" i="54" a="1"/>
  <c r="AD43" i="54" s="1"/>
  <c r="AF46" i="54" a="1"/>
  <c r="AF46" i="54" s="1"/>
  <c r="AC48" i="54" a="1"/>
  <c r="AC48" i="54" s="1"/>
  <c r="AG26" i="54" a="1"/>
  <c r="AG26" i="54" s="1"/>
  <c r="AF27" i="54" a="1"/>
  <c r="AF27" i="54" s="1"/>
  <c r="AC37" i="54" a="1"/>
  <c r="AC37" i="54" s="1"/>
  <c r="AF39" i="54" a="1"/>
  <c r="AF39" i="54" s="1"/>
  <c r="AF50" i="54" a="1"/>
  <c r="AF50" i="54" s="1"/>
  <c r="AI13" i="54" a="1"/>
  <c r="AI13" i="54" s="1"/>
  <c r="AF11" i="54" a="1"/>
  <c r="AF11" i="54" s="1"/>
  <c r="AH10" i="54" a="1"/>
  <c r="AH10" i="54" s="1"/>
  <c r="AE10" i="54" a="1"/>
  <c r="AE10" i="54" s="1"/>
  <c r="AB4" i="54" a="1"/>
  <c r="AB4" i="54" s="1"/>
  <c r="AH25" i="54" a="1"/>
  <c r="AH25" i="54" s="1"/>
  <c r="AB55" i="54" a="1"/>
  <c r="AB55" i="54" s="1"/>
  <c r="AC50" i="54" a="1"/>
  <c r="AC50" i="54" s="1"/>
  <c r="AC47" i="54" a="1"/>
  <c r="AC47" i="54" s="1"/>
  <c r="AI43" i="54" a="1"/>
  <c r="AI43" i="54" s="1"/>
  <c r="AD42" i="54" a="1"/>
  <c r="AD42" i="54" s="1"/>
  <c r="AI40" i="54" a="1"/>
  <c r="AI40" i="54" s="1"/>
  <c r="AD39" i="54" a="1"/>
  <c r="AD39" i="54" s="1"/>
  <c r="AF38" i="54" a="1"/>
  <c r="AF38" i="54" s="1"/>
  <c r="AI36" i="54" a="1"/>
  <c r="AI36" i="54" s="1"/>
  <c r="AD35" i="54" a="1"/>
  <c r="AD35" i="54" s="1"/>
  <c r="AH30" i="54" a="1"/>
  <c r="AH30" i="54" s="1"/>
  <c r="AE30" i="54" a="1"/>
  <c r="AE30" i="54" s="1"/>
  <c r="AB29" i="54" a="1"/>
  <c r="AB29" i="54" s="1"/>
  <c r="AI50" i="54" a="1"/>
  <c r="AI50" i="54" s="1"/>
  <c r="AI47" i="54" a="1"/>
  <c r="AI47" i="54" s="1"/>
  <c r="AD46" i="54" a="1"/>
  <c r="AD46" i="54" s="1"/>
  <c r="AF45" i="54" a="1"/>
  <c r="AF45" i="54" s="1"/>
  <c r="AF41" i="54" a="1"/>
  <c r="AF41" i="54" s="1"/>
  <c r="AC39" i="54" a="1"/>
  <c r="AC39" i="54" s="1"/>
  <c r="AF37" i="54" a="1"/>
  <c r="AF37" i="54" s="1"/>
  <c r="AI33" i="54" a="1"/>
  <c r="AI33" i="54" s="1"/>
  <c r="AG30" i="54" a="1"/>
  <c r="AG30" i="54" s="1"/>
  <c r="AF29" i="54" a="1"/>
  <c r="AF29" i="54" s="1"/>
  <c r="AC27" i="54" a="1"/>
  <c r="AC27" i="54" s="1"/>
  <c r="AF48" i="54" a="1"/>
  <c r="AF48" i="54" s="1"/>
  <c r="AC46" i="54" a="1"/>
  <c r="AC46" i="54" s="1"/>
  <c r="AC42" i="54" a="1"/>
  <c r="AC42" i="54" s="1"/>
  <c r="AI39" i="54" a="1"/>
  <c r="AI39" i="54" s="1"/>
  <c r="AD38" i="54" a="1"/>
  <c r="AD38" i="54" s="1"/>
  <c r="AC35" i="54" a="1"/>
  <c r="AC35" i="54" s="1"/>
  <c r="AI32" i="54" a="1"/>
  <c r="AI32" i="54" s="1"/>
  <c r="AB30" i="54" a="1"/>
  <c r="AB30" i="54" s="1"/>
  <c r="AI28" i="54" a="1"/>
  <c r="AI28" i="54" s="1"/>
  <c r="AH27" i="54" a="1"/>
  <c r="AH27" i="54" s="1"/>
  <c r="AE27" i="54" a="1"/>
  <c r="AE27" i="54" s="1"/>
  <c r="AD25" i="54" a="1"/>
  <c r="AD25" i="54" s="1"/>
  <c r="AC24" i="54" a="1"/>
  <c r="AC24" i="54" s="1"/>
  <c r="AB23" i="54" a="1"/>
  <c r="AB23" i="54" s="1"/>
  <c r="AD22" i="54" a="1"/>
  <c r="AD22" i="54" s="1"/>
  <c r="AC21" i="54" a="1"/>
  <c r="AC21" i="54" s="1"/>
  <c r="AI19" i="54" a="1"/>
  <c r="AI19" i="54" s="1"/>
  <c r="AG18" i="54" a="1"/>
  <c r="AG18" i="54" s="1"/>
  <c r="AB18" i="54" a="1"/>
  <c r="AB18" i="54" s="1"/>
  <c r="AH16" i="54" a="1"/>
  <c r="AH16" i="54" s="1"/>
  <c r="AC15" i="54" a="1"/>
  <c r="AC15" i="54" s="1"/>
  <c r="AB13" i="54" a="1"/>
  <c r="AB13" i="54" s="1"/>
  <c r="AD11" i="54" a="1"/>
  <c r="AD11" i="54" s="1"/>
  <c r="AF10" i="54" a="1"/>
  <c r="AF10" i="54" s="1"/>
  <c r="AE8" i="54" a="1"/>
  <c r="AE8" i="54" s="1"/>
  <c r="AE7" i="54" a="1"/>
  <c r="AE7" i="54" s="1"/>
  <c r="AB6" i="54" a="1"/>
  <c r="AB6" i="54" s="1"/>
  <c r="AH4" i="54" a="1"/>
  <c r="AH4" i="54" s="1"/>
  <c r="AD23" i="54" a="1"/>
  <c r="AD23" i="54" s="1"/>
  <c r="AC49" i="54" a="1"/>
  <c r="AC49" i="54" s="1"/>
  <c r="AI46" i="54" a="1"/>
  <c r="AI46" i="54" s="1"/>
  <c r="AD45" i="54" a="1"/>
  <c r="AD45" i="54" s="1"/>
  <c r="AI42" i="54" a="1"/>
  <c r="AI42" i="54" s="1"/>
  <c r="AD41" i="54" a="1"/>
  <c r="AD41" i="54" s="1"/>
  <c r="AF40" i="54" a="1"/>
  <c r="AF40" i="54" s="1"/>
  <c r="AD37" i="54" a="1"/>
  <c r="AD37" i="54" s="1"/>
  <c r="AI35" i="54" a="1"/>
  <c r="AI35" i="54" s="1"/>
  <c r="AF30" i="54" a="1"/>
  <c r="AF30" i="54" s="1"/>
  <c r="AD29" i="54" a="1"/>
  <c r="AD29" i="54" s="1"/>
  <c r="AC28" i="54" a="1"/>
  <c r="AC28" i="54" s="1"/>
  <c r="AG27" i="54" a="1"/>
  <c r="AG27" i="54" s="1"/>
  <c r="AD26" i="54" a="1"/>
  <c r="AD26" i="54" s="1"/>
  <c r="AH24" i="54" a="1"/>
  <c r="AH24" i="54" s="1"/>
  <c r="AG23" i="54" a="1"/>
  <c r="AG23" i="54" s="1"/>
  <c r="AI22" i="54" a="1"/>
  <c r="AI22" i="54" s="1"/>
  <c r="AH21" i="54" a="1"/>
  <c r="AH21" i="54" s="1"/>
  <c r="AG20" i="54" a="1"/>
  <c r="AG20" i="54" s="1"/>
  <c r="AC19" i="54" a="1"/>
  <c r="AC19" i="54" s="1"/>
  <c r="AF18" i="54" a="1"/>
  <c r="AF18" i="54" s="1"/>
  <c r="AC17" i="54" a="1"/>
  <c r="AC17" i="54" s="1"/>
  <c r="AI49" i="54" a="1"/>
  <c r="AI49" i="54" s="1"/>
  <c r="AF47" i="54" a="1"/>
  <c r="AF47" i="54" s="1"/>
  <c r="AF43" i="54" a="1"/>
  <c r="AF43" i="54" s="1"/>
  <c r="AC41" i="54" a="1"/>
  <c r="AC41" i="54" s="1"/>
  <c r="AC38" i="54" a="1"/>
  <c r="AC38" i="54" s="1"/>
  <c r="AF36" i="54" a="1"/>
  <c r="AF36" i="54" s="1"/>
  <c r="AI31" i="54" a="1"/>
  <c r="AI31" i="54" s="1"/>
  <c r="AI29" i="54" a="1"/>
  <c r="AI29" i="54" s="1"/>
  <c r="AE28" i="54" a="1"/>
  <c r="AE28" i="54" s="1"/>
  <c r="AB27" i="54" a="1"/>
  <c r="AB27" i="54" s="1"/>
  <c r="AC25" i="54" a="1"/>
  <c r="AC25" i="54" s="1"/>
  <c r="AE24" i="54" a="1"/>
  <c r="AE24" i="54" s="1"/>
  <c r="AF23" i="54" a="1"/>
  <c r="AF23" i="54" s="1"/>
  <c r="AC22" i="54" a="1"/>
  <c r="AC22" i="54" s="1"/>
  <c r="AE21" i="54" a="1"/>
  <c r="AE21" i="54" s="1"/>
  <c r="AH19" i="54" a="1"/>
  <c r="AH19" i="54" s="1"/>
  <c r="AJ43" i="54" a="1"/>
  <c r="AJ43" i="54" s="1"/>
  <c r="R32" i="54"/>
  <c r="AJ32" i="54" a="1"/>
  <c r="AJ32" i="54" s="1"/>
  <c r="AJ19" i="54" a="1"/>
  <c r="AJ19" i="54" s="1"/>
  <c r="AJ12" i="54" a="1"/>
  <c r="AJ12" i="54" s="1"/>
  <c r="AJ5" i="54" a="1"/>
  <c r="AJ5" i="54" s="1"/>
  <c r="AJ42" i="54" a="1"/>
  <c r="AJ42" i="54" s="1"/>
  <c r="AJ40" i="54" a="1"/>
  <c r="AJ40" i="54" s="1"/>
  <c r="AJ35" i="54" a="1"/>
  <c r="AJ35" i="54" s="1"/>
  <c r="AJ30" i="54" a="1"/>
  <c r="AJ30" i="54" s="1"/>
  <c r="AJ25" i="54" a="1"/>
  <c r="AJ25" i="54" s="1"/>
  <c r="AJ22" i="54" a="1"/>
  <c r="AJ22" i="54" s="1"/>
  <c r="AJ8" i="54" a="1"/>
  <c r="AJ8" i="54" s="1"/>
  <c r="AJ47" i="54" a="1"/>
  <c r="AJ47" i="54" s="1"/>
  <c r="AJ38" i="54" a="1"/>
  <c r="AJ38" i="54" s="1"/>
  <c r="AJ18" i="54" a="1"/>
  <c r="AJ18" i="54" s="1"/>
  <c r="AJ15" i="54" a="1"/>
  <c r="AJ15" i="54" s="1"/>
  <c r="AJ11" i="54" a="1"/>
  <c r="AJ11" i="54" s="1"/>
  <c r="Q36" i="53"/>
  <c r="AB45" i="23" a="1"/>
  <c r="AB45" i="23" s="1"/>
  <c r="AC50" i="23" a="1"/>
  <c r="AC50" i="23" s="1"/>
  <c r="AC40" i="23" a="1"/>
  <c r="AC40" i="23" s="1"/>
  <c r="AC39" i="23" a="1"/>
  <c r="AC39" i="23" s="1"/>
  <c r="AC38" i="23" a="1"/>
  <c r="AC38" i="23" s="1"/>
  <c r="AC37" i="23" a="1"/>
  <c r="AC37" i="23" s="1"/>
  <c r="AC36" i="23" a="1"/>
  <c r="AC36" i="23" s="1"/>
  <c r="AA14" i="23" a="1"/>
  <c r="AA14" i="23" s="1"/>
  <c r="JD8" i="1"/>
  <c r="JE8" i="1"/>
  <c r="JF8" i="1"/>
  <c r="JG8" i="1"/>
  <c r="JH8" i="1"/>
  <c r="JI8" i="1"/>
  <c r="JJ8" i="1"/>
  <c r="JK8" i="1"/>
  <c r="JL8" i="1"/>
  <c r="JM8" i="1"/>
  <c r="JN8" i="1"/>
  <c r="JO8" i="1"/>
  <c r="JP8" i="1"/>
  <c r="JQ8" i="1"/>
  <c r="JR8" i="1"/>
  <c r="JS8" i="1"/>
  <c r="JT8" i="1"/>
  <c r="JU8" i="1"/>
  <c r="JV8" i="1"/>
  <c r="JW8" i="1"/>
  <c r="JX8" i="1"/>
  <c r="JY8" i="1"/>
  <c r="JZ8" i="1"/>
  <c r="KA8" i="1"/>
  <c r="KV8" i="1"/>
  <c r="KW8" i="1"/>
  <c r="KX8" i="1"/>
  <c r="KY8" i="1"/>
  <c r="KZ8" i="1"/>
  <c r="LA8" i="1"/>
  <c r="LB8" i="1"/>
  <c r="LC8" i="1"/>
  <c r="LD8" i="1"/>
  <c r="LE8" i="1"/>
  <c r="LG8" i="1"/>
  <c r="LH8" i="1"/>
  <c r="LI8" i="1"/>
  <c r="LJ8" i="1"/>
  <c r="LK8" i="1"/>
  <c r="LL8" i="1"/>
  <c r="LM8" i="1"/>
  <c r="LN8" i="1"/>
  <c r="LO8" i="1"/>
  <c r="LP8" i="1"/>
  <c r="LQ8" i="1"/>
  <c r="LR8" i="1"/>
  <c r="LT8" i="1"/>
  <c r="LU8" i="1"/>
  <c r="LU9" i="6" s="1"/>
  <c r="LU10" i="6" s="1"/>
  <c r="LV8" i="1"/>
  <c r="LV9" i="6" s="1"/>
  <c r="LV10" i="6" s="1"/>
  <c r="LW9" i="6"/>
  <c r="LW10" i="6" s="1"/>
  <c r="LX8" i="1"/>
  <c r="LX9" i="6" s="1"/>
  <c r="LX10" i="6" s="1"/>
  <c r="LY8" i="1"/>
  <c r="LY9" i="6" s="1"/>
  <c r="LY10" i="6" s="1"/>
  <c r="LZ8" i="1"/>
  <c r="LZ9" i="6" s="1"/>
  <c r="LZ10" i="6" s="1"/>
  <c r="MA8" i="1"/>
  <c r="MA9" i="6" s="1"/>
  <c r="MA10" i="6" s="1"/>
  <c r="MB8" i="1"/>
  <c r="MB9" i="6" s="1"/>
  <c r="MB10" i="6" s="1"/>
  <c r="MC8" i="1"/>
  <c r="MC9" i="6" s="1"/>
  <c r="MC10" i="6" s="1"/>
  <c r="MD8" i="1"/>
  <c r="MD9" i="6" s="1"/>
  <c r="MD10" i="6" s="1"/>
  <c r="ME8" i="1"/>
  <c r="ME9" i="6" s="1"/>
  <c r="ME10" i="6" s="1"/>
  <c r="MF8" i="1"/>
  <c r="MF9" i="6" s="1"/>
  <c r="MF10" i="6" s="1"/>
  <c r="MG8" i="1"/>
  <c r="MG9" i="6" s="1"/>
  <c r="MG10" i="6" s="1"/>
  <c r="MH9" i="6"/>
  <c r="MH10" i="6" s="1"/>
  <c r="MI8" i="1"/>
  <c r="MI9" i="6" s="1"/>
  <c r="MI10" i="6" s="1"/>
  <c r="MS8" i="1"/>
  <c r="MT8" i="1"/>
  <c r="MT9" i="6" s="1"/>
  <c r="MT10" i="6" s="1"/>
  <c r="MU8" i="1"/>
  <c r="MU9" i="6" s="1"/>
  <c r="MU10" i="6" s="1"/>
  <c r="MV8" i="1"/>
  <c r="MV9" i="6" s="1"/>
  <c r="MV10" i="6" s="1"/>
  <c r="MW9" i="6"/>
  <c r="MW10" i="6" s="1"/>
  <c r="MX9" i="6"/>
  <c r="MX10" i="6" s="1"/>
  <c r="MY8" i="1"/>
  <c r="MY9" i="6" s="1"/>
  <c r="MY10" i="6" s="1"/>
  <c r="MZ8" i="1"/>
  <c r="MZ9" i="6" s="1"/>
  <c r="MZ10" i="6" s="1"/>
  <c r="NA8" i="1"/>
  <c r="NA9" i="6" s="1"/>
  <c r="NA10" i="6" s="1"/>
  <c r="R33" i="54"/>
  <c r="Q35" i="53" s="1"/>
  <c r="AC13" i="23" a="1"/>
  <c r="AC13" i="23" s="1"/>
  <c r="AC14" i="23" a="1"/>
  <c r="AC14" i="23" s="1"/>
  <c r="CO32" i="1"/>
  <c r="CO34" i="1" s="1"/>
  <c r="CO35" i="1" s="1"/>
  <c r="CN20" i="3"/>
  <c r="CF17" i="4" s="1"/>
  <c r="CN99" i="3"/>
  <c r="CM138" i="3"/>
  <c r="CM99" i="3"/>
  <c r="CM109" i="3" s="1"/>
  <c r="AB6" i="23" a="1"/>
  <c r="AB6" i="23" s="1"/>
  <c r="V42" i="53"/>
  <c r="X42" i="53" s="1"/>
  <c r="V43" i="53"/>
  <c r="X43" i="53" s="1"/>
  <c r="V44" i="53"/>
  <c r="X44" i="53" s="1"/>
  <c r="V37" i="53"/>
  <c r="X37" i="53" s="1"/>
  <c r="V38" i="53"/>
  <c r="X38" i="53" s="1"/>
  <c r="V39" i="53"/>
  <c r="X39" i="53" s="1"/>
  <c r="DC32" i="1"/>
  <c r="DC34" i="1" s="1"/>
  <c r="DC35" i="1" s="1"/>
  <c r="CV32" i="1"/>
  <c r="CV34" i="1" s="1"/>
  <c r="CV35" i="1" s="1"/>
  <c r="AB15" i="23" a="1"/>
  <c r="AB15" i="23" s="1"/>
  <c r="AB25" i="23" a="1"/>
  <c r="AB25" i="23" s="1"/>
  <c r="AB22" i="23" a="1"/>
  <c r="AB22" i="23" s="1"/>
  <c r="AB19" i="23" a="1"/>
  <c r="AB19" i="23" s="1"/>
  <c r="AC41" i="23" a="1"/>
  <c r="AC41" i="23" s="1"/>
  <c r="AC45" i="23" a="1"/>
  <c r="AC45" i="23" s="1"/>
  <c r="AC48" i="23" a="1"/>
  <c r="AC48" i="23" s="1"/>
  <c r="AC51" i="23" a="1"/>
  <c r="AC51" i="23" s="1"/>
  <c r="AC54" i="23" a="1"/>
  <c r="AC54" i="23" s="1"/>
  <c r="AB47" i="23" a="1"/>
  <c r="AB47" i="23" s="1"/>
  <c r="AB50" i="23" a="1"/>
  <c r="AB50" i="23" s="1"/>
  <c r="AB52" i="23" a="1"/>
  <c r="AB52" i="23" s="1"/>
  <c r="AB54" i="23" a="1"/>
  <c r="AB54" i="23" s="1"/>
  <c r="AA47" i="23" a="1"/>
  <c r="AA47" i="23" s="1"/>
  <c r="AA50" i="23" a="1"/>
  <c r="AA50" i="23" s="1"/>
  <c r="AA52" i="23" a="1"/>
  <c r="AA52" i="23" s="1"/>
  <c r="AD33" i="23" a="1"/>
  <c r="AD33" i="23" s="1"/>
  <c r="AG8" i="23" a="1"/>
  <c r="AG8" i="23" s="1"/>
  <c r="AG11" i="23" a="1"/>
  <c r="AG11" i="23" s="1"/>
  <c r="AF20" i="23" a="1"/>
  <c r="AF20" i="23" s="1"/>
  <c r="AF23" i="23" a="1"/>
  <c r="AF23" i="23" s="1"/>
  <c r="AF26" i="23" a="1"/>
  <c r="AF26" i="23" s="1"/>
  <c r="AF28" i="23" a="1"/>
  <c r="AF28" i="23" s="1"/>
  <c r="AF30" i="23" a="1"/>
  <c r="AF30" i="23" s="1"/>
  <c r="AF15" i="23" a="1"/>
  <c r="AF15" i="23" s="1"/>
  <c r="AF3" i="23" a="1"/>
  <c r="AF3" i="23" s="1"/>
  <c r="AF5" i="23" a="1"/>
  <c r="AF5" i="23" s="1"/>
  <c r="AF7" i="23" a="1"/>
  <c r="AF7" i="23" s="1"/>
  <c r="AF10" i="23" a="1"/>
  <c r="AF10" i="23" s="1"/>
  <c r="AE14" i="23" a="1"/>
  <c r="AE14" i="23" s="1"/>
  <c r="AE17" i="23" a="1"/>
  <c r="AE17" i="23" s="1"/>
  <c r="AE19" i="23" a="1"/>
  <c r="AE19" i="23" s="1"/>
  <c r="AE21" i="23" a="1"/>
  <c r="AE21" i="23" s="1"/>
  <c r="AE24" i="23" a="1"/>
  <c r="AE24" i="23" s="1"/>
  <c r="AE8" i="23" a="1"/>
  <c r="AE8" i="23" s="1"/>
  <c r="AE10" i="23" a="1"/>
  <c r="AE10" i="23" s="1"/>
  <c r="AE4" i="23" a="1"/>
  <c r="AE4" i="23" s="1"/>
  <c r="AD22" i="23" a="1"/>
  <c r="AD22" i="23" s="1"/>
  <c r="AD25" i="23" a="1"/>
  <c r="AD25" i="23" s="1"/>
  <c r="AD27" i="23" a="1"/>
  <c r="AD27" i="23" s="1"/>
  <c r="AD29" i="23" a="1"/>
  <c r="AD29" i="23" s="1"/>
  <c r="AD18" i="23" a="1"/>
  <c r="AD18" i="23" s="1"/>
  <c r="AD3" i="23" a="1"/>
  <c r="AD3" i="23" s="1"/>
  <c r="S12" i="53"/>
  <c r="T12" i="54"/>
  <c r="DD130" i="3"/>
  <c r="AR15" i="2"/>
  <c r="AD15" i="2"/>
  <c r="LT15" i="2"/>
  <c r="LQ15" i="2"/>
  <c r="LN15" i="2"/>
  <c r="LK15" i="2"/>
  <c r="KS15" i="2"/>
  <c r="KJ15" i="2"/>
  <c r="KG15" i="2"/>
  <c r="KA15" i="2"/>
  <c r="JR15" i="2"/>
  <c r="JL15" i="2"/>
  <c r="JI15" i="2"/>
  <c r="IZ15" i="2"/>
  <c r="IT15" i="2"/>
  <c r="IQ15" i="2"/>
  <c r="IA15" i="2"/>
  <c r="HX15" i="2"/>
  <c r="HO15" i="2"/>
  <c r="HI15" i="2"/>
  <c r="GQ15" i="2"/>
  <c r="GH15" i="2"/>
  <c r="FY15" i="2"/>
  <c r="FJ15" i="2"/>
  <c r="EU15" i="2"/>
  <c r="EO15" i="2"/>
  <c r="EC15" i="2"/>
  <c r="DZ15" i="2"/>
  <c r="DN15" i="2"/>
  <c r="DH15" i="2"/>
  <c r="CV15" i="2"/>
  <c r="CM15" i="2"/>
  <c r="CJ15" i="2"/>
  <c r="BU15" i="2"/>
  <c r="BL15" i="2"/>
  <c r="AZ15" i="2"/>
  <c r="AN15" i="2"/>
  <c r="AF15" i="2"/>
  <c r="I15" i="2"/>
  <c r="BS34" i="31"/>
  <c r="BP34" i="31"/>
  <c r="BM34" i="31"/>
  <c r="BJ34" i="31"/>
  <c r="BG34" i="31"/>
  <c r="BD34" i="31"/>
  <c r="BA34" i="31"/>
  <c r="AX34" i="31"/>
  <c r="AU34" i="31"/>
  <c r="AR34" i="31"/>
  <c r="AO34" i="31"/>
  <c r="AL34" i="31"/>
  <c r="AI34" i="31"/>
  <c r="AF34" i="31"/>
  <c r="AC34" i="31"/>
  <c r="Z34" i="31"/>
  <c r="N34" i="31"/>
  <c r="K34" i="31"/>
  <c r="H34" i="31"/>
  <c r="E34" i="31"/>
  <c r="BO13" i="31"/>
  <c r="BI13" i="31"/>
  <c r="AW13" i="31"/>
  <c r="AQ13" i="31"/>
  <c r="Y13" i="31"/>
  <c r="S13" i="31"/>
  <c r="H13" i="31"/>
  <c r="G13" i="31"/>
  <c r="AA19" i="31"/>
  <c r="LX34" i="31"/>
  <c r="T34" i="31"/>
  <c r="AV21" i="2"/>
  <c r="AV4" i="2"/>
  <c r="AN21" i="2"/>
  <c r="AN4" i="2"/>
  <c r="Z4" i="2"/>
  <c r="Z21" i="2"/>
  <c r="V21" i="2"/>
  <c r="V4" i="2"/>
  <c r="T21" i="2"/>
  <c r="T4" i="2"/>
  <c r="E21" i="2"/>
  <c r="E4" i="2"/>
  <c r="AW19" i="31"/>
  <c r="AW22" i="4"/>
  <c r="V22" i="4"/>
  <c r="V19" i="31"/>
  <c r="D22" i="4"/>
  <c r="D19" i="31"/>
  <c r="KV22" i="4"/>
  <c r="KV19" i="31"/>
  <c r="KU19" i="31"/>
  <c r="LM21" i="2"/>
  <c r="LM4" i="2"/>
  <c r="LD21" i="2"/>
  <c r="LD4" i="2"/>
  <c r="LW22" i="4"/>
  <c r="LW19" i="31"/>
  <c r="LN22" i="4"/>
  <c r="LB22" i="4"/>
  <c r="LB19" i="31"/>
  <c r="AH130" i="3"/>
  <c r="DJ80" i="3"/>
  <c r="DJ82" i="3"/>
  <c r="DJ35" i="3" s="1"/>
  <c r="CR80" i="3"/>
  <c r="AV130" i="3"/>
  <c r="AJ80" i="3"/>
  <c r="W34" i="31"/>
  <c r="BH21" i="2"/>
  <c r="BH4" i="2"/>
  <c r="AT21" i="2"/>
  <c r="AT4" i="2"/>
  <c r="AR4" i="2"/>
  <c r="AR21" i="2"/>
  <c r="AG21" i="2"/>
  <c r="AG4" i="2"/>
  <c r="X4" i="2"/>
  <c r="X21" i="2"/>
  <c r="N4" i="2"/>
  <c r="N21" i="2"/>
  <c r="C21" i="2"/>
  <c r="C4" i="2"/>
  <c r="BR22" i="4"/>
  <c r="BR19" i="31"/>
  <c r="AN22" i="4"/>
  <c r="AN19" i="31"/>
  <c r="AE19" i="31"/>
  <c r="AE22" i="4"/>
  <c r="M22" i="4"/>
  <c r="M19" i="31"/>
  <c r="KK19" i="31"/>
  <c r="KK22" i="4"/>
  <c r="LA21" i="2"/>
  <c r="LA4" i="2"/>
  <c r="DD34" i="3"/>
  <c r="DJ34" i="3"/>
  <c r="F130" i="3"/>
  <c r="BC79" i="3"/>
  <c r="AY126" i="3"/>
  <c r="AT79" i="3"/>
  <c r="AP126" i="3"/>
  <c r="AK79" i="3"/>
  <c r="AG126" i="3"/>
  <c r="AB126" i="3"/>
  <c r="X79" i="3"/>
  <c r="S79" i="3"/>
  <c r="O126" i="3"/>
  <c r="J126" i="3"/>
  <c r="F79" i="3"/>
  <c r="AW21" i="2"/>
  <c r="AW4" i="2"/>
  <c r="AQ21" i="2"/>
  <c r="AQ4" i="2"/>
  <c r="L4" i="2"/>
  <c r="L21" i="2"/>
  <c r="F21" i="2"/>
  <c r="F4" i="2"/>
  <c r="BN22" i="4"/>
  <c r="BN19" i="31"/>
  <c r="BJ11" i="4"/>
  <c r="BJ19" i="31"/>
  <c r="AT11" i="4"/>
  <c r="AT19" i="31"/>
  <c r="AO11" i="4"/>
  <c r="AO19" i="31"/>
  <c r="AF11" i="4"/>
  <c r="AF19" i="31"/>
  <c r="R11" i="4"/>
  <c r="R19" i="31"/>
  <c r="EC4" i="2"/>
  <c r="EC21" i="2"/>
  <c r="DO4" i="2"/>
  <c r="DO21" i="2"/>
  <c r="DI4" i="2"/>
  <c r="DI21" i="2"/>
  <c r="CE4" i="2"/>
  <c r="CE21" i="2"/>
  <c r="EI22" i="4"/>
  <c r="EI19" i="31"/>
  <c r="DZ22" i="4"/>
  <c r="DZ19" i="31"/>
  <c r="DQ22" i="4"/>
  <c r="DQ19" i="31"/>
  <c r="DH22" i="4"/>
  <c r="DH19" i="31"/>
  <c r="CY22" i="4"/>
  <c r="CY19" i="31"/>
  <c r="CP22" i="4"/>
  <c r="CP19" i="31"/>
  <c r="CG22" i="4"/>
  <c r="CG19" i="31"/>
  <c r="BX22" i="4"/>
  <c r="BX19" i="31"/>
  <c r="EM19" i="31"/>
  <c r="EM11" i="4"/>
  <c r="ED19" i="31"/>
  <c r="ED11" i="4"/>
  <c r="DU19" i="31"/>
  <c r="DU11" i="4"/>
  <c r="DL19" i="31"/>
  <c r="DL11" i="4"/>
  <c r="DC19" i="31"/>
  <c r="DC11" i="4"/>
  <c r="CT19" i="31"/>
  <c r="CT11" i="4"/>
  <c r="CK19" i="31"/>
  <c r="CK11" i="4"/>
  <c r="CB19" i="31"/>
  <c r="CB11" i="4"/>
  <c r="D126" i="3"/>
  <c r="D79" i="3"/>
  <c r="H126" i="3"/>
  <c r="H79" i="3"/>
  <c r="K126" i="3"/>
  <c r="K79" i="3"/>
  <c r="N79" i="3"/>
  <c r="N126" i="3"/>
  <c r="Q126" i="3"/>
  <c r="Q79" i="3"/>
  <c r="T126" i="3"/>
  <c r="T79" i="3"/>
  <c r="W126" i="3"/>
  <c r="W79" i="3"/>
  <c r="Z126" i="3"/>
  <c r="Z79" i="3"/>
  <c r="AC79" i="3"/>
  <c r="AC126" i="3"/>
  <c r="AF79" i="3"/>
  <c r="AF126" i="3"/>
  <c r="AI79" i="3"/>
  <c r="AI126" i="3"/>
  <c r="AL79" i="3"/>
  <c r="AL126" i="3"/>
  <c r="AO79" i="3"/>
  <c r="AO126" i="3"/>
  <c r="AR126" i="3"/>
  <c r="AR79" i="3"/>
  <c r="AU79" i="3"/>
  <c r="AU126" i="3"/>
  <c r="AX126" i="3"/>
  <c r="AX79" i="3"/>
  <c r="BA79" i="3"/>
  <c r="BA126" i="3"/>
  <c r="BD126" i="3"/>
  <c r="BD79" i="3"/>
  <c r="BG79" i="3"/>
  <c r="BG126" i="3"/>
  <c r="BJ79" i="3"/>
  <c r="BJ126" i="3"/>
  <c r="BM79" i="3"/>
  <c r="BM126" i="3"/>
  <c r="BP126" i="3"/>
  <c r="BP79" i="3"/>
  <c r="BS79" i="3"/>
  <c r="BS126" i="3"/>
  <c r="BV79" i="3"/>
  <c r="BV126" i="3"/>
  <c r="BY79" i="3"/>
  <c r="BY126" i="3"/>
  <c r="CB126" i="3"/>
  <c r="CB79" i="3"/>
  <c r="CQ79" i="3"/>
  <c r="CQ126" i="3"/>
  <c r="CT126" i="3"/>
  <c r="CT79" i="3"/>
  <c r="CW126" i="3"/>
  <c r="CW79" i="3"/>
  <c r="CZ126" i="3"/>
  <c r="CZ79" i="3"/>
  <c r="DC126" i="3"/>
  <c r="DC79" i="3"/>
  <c r="DF126" i="3"/>
  <c r="DF79" i="3"/>
  <c r="DI79" i="3"/>
  <c r="S15" i="23"/>
  <c r="S12" i="23"/>
  <c r="JU15" i="2"/>
  <c r="ID15" i="2"/>
  <c r="HR15" i="2"/>
  <c r="GZ15" i="2"/>
  <c r="GN15" i="2"/>
  <c r="GE15" i="2"/>
  <c r="FP15" i="2"/>
  <c r="EF15" i="2"/>
  <c r="DK15" i="2"/>
  <c r="DE15" i="2"/>
  <c r="CP15" i="2"/>
  <c r="BR15" i="2"/>
  <c r="BI15" i="2"/>
  <c r="AT15" i="2"/>
  <c r="AA15" i="2"/>
  <c r="BG4" i="2"/>
  <c r="BG21" i="2"/>
  <c r="AJ21" i="2"/>
  <c r="AJ4" i="2"/>
  <c r="AB4" i="2"/>
  <c r="AB21" i="2"/>
  <c r="M4" i="2"/>
  <c r="M21" i="2"/>
  <c r="I21" i="2"/>
  <c r="I4" i="2"/>
  <c r="G19" i="31"/>
  <c r="G22" i="4"/>
  <c r="BC13" i="31"/>
  <c r="AK13" i="31"/>
  <c r="EL22" i="4"/>
  <c r="EL19" i="31"/>
  <c r="EC22" i="4"/>
  <c r="EC19" i="31"/>
  <c r="DT22" i="4"/>
  <c r="DT19" i="31"/>
  <c r="DK22" i="4"/>
  <c r="DK19" i="31"/>
  <c r="DB22" i="4"/>
  <c r="DB19" i="31"/>
  <c r="CS22" i="4"/>
  <c r="CS19" i="31"/>
  <c r="CJ22" i="4"/>
  <c r="CJ19" i="31"/>
  <c r="CA22" i="4"/>
  <c r="CA19" i="31"/>
  <c r="EG19" i="31"/>
  <c r="EG11" i="4"/>
  <c r="DX19" i="31"/>
  <c r="DX11" i="4"/>
  <c r="DO19" i="31"/>
  <c r="DO11" i="4"/>
  <c r="DF19" i="31"/>
  <c r="DF11" i="4"/>
  <c r="CW19" i="31"/>
  <c r="CW11" i="4"/>
  <c r="CN19" i="31"/>
  <c r="CN11" i="4"/>
  <c r="CE19" i="31"/>
  <c r="CE11" i="4"/>
  <c r="BV19" i="31"/>
  <c r="BV11" i="4"/>
  <c r="JU19" i="31"/>
  <c r="JL19" i="31"/>
  <c r="JC19" i="31"/>
  <c r="IT19" i="31"/>
  <c r="IK19" i="31"/>
  <c r="IB19" i="31"/>
  <c r="HS19" i="31"/>
  <c r="HJ19" i="31"/>
  <c r="HA19" i="31"/>
  <c r="GR19" i="31"/>
  <c r="GI19" i="31"/>
  <c r="Y19" i="31"/>
  <c r="CG4" i="2"/>
  <c r="CG21" i="2"/>
  <c r="EO22" i="4"/>
  <c r="EO19" i="31"/>
  <c r="EF22" i="4"/>
  <c r="EF19" i="31"/>
  <c r="DW22" i="4"/>
  <c r="DW19" i="31"/>
  <c r="DN22" i="4"/>
  <c r="DN19" i="31"/>
  <c r="DE22" i="4"/>
  <c r="DE19" i="31"/>
  <c r="CV22" i="4"/>
  <c r="CV19" i="31"/>
  <c r="CM22" i="4"/>
  <c r="CM19" i="31"/>
  <c r="CD22" i="4"/>
  <c r="CD19" i="31"/>
  <c r="EJ19" i="31"/>
  <c r="EJ11" i="4"/>
  <c r="EA19" i="31"/>
  <c r="EA11" i="4"/>
  <c r="DR19" i="31"/>
  <c r="DR11" i="4"/>
  <c r="DI19" i="31"/>
  <c r="DI11" i="4"/>
  <c r="CZ19" i="31"/>
  <c r="CZ11" i="4"/>
  <c r="CQ19" i="31"/>
  <c r="CQ11" i="4"/>
  <c r="CH19" i="31"/>
  <c r="CH11" i="4"/>
  <c r="BY19" i="31"/>
  <c r="BY11" i="4"/>
  <c r="FZ22" i="4"/>
  <c r="FZ19" i="31"/>
  <c r="JY19" i="31"/>
  <c r="JP19" i="31"/>
  <c r="JD19" i="31"/>
  <c r="IR19" i="31"/>
  <c r="IC19" i="31"/>
  <c r="HT19" i="31"/>
  <c r="HK19" i="31"/>
  <c r="HB19" i="31"/>
  <c r="GS19" i="31"/>
  <c r="GJ19" i="31"/>
  <c r="FS19" i="31"/>
  <c r="FS11" i="4"/>
  <c r="FJ19" i="31"/>
  <c r="FJ11" i="4"/>
  <c r="FA19" i="31"/>
  <c r="FA11" i="4"/>
  <c r="ER19" i="31"/>
  <c r="ER11" i="4"/>
  <c r="KB19" i="31"/>
  <c r="JS19" i="31"/>
  <c r="JJ19" i="31"/>
  <c r="JA19" i="31"/>
  <c r="IU19" i="31"/>
  <c r="IO19" i="31"/>
  <c r="II19" i="31"/>
  <c r="HZ19" i="31"/>
  <c r="HQ19" i="31"/>
  <c r="HH19" i="31"/>
  <c r="GY19" i="31"/>
  <c r="GP19" i="31"/>
  <c r="GG19" i="31"/>
  <c r="FP19" i="31"/>
  <c r="FP11" i="4"/>
  <c r="FG19" i="31"/>
  <c r="FG11" i="4"/>
  <c r="EX19" i="31"/>
  <c r="EX11" i="4"/>
  <c r="LQ22" i="4"/>
  <c r="LQ19" i="31"/>
  <c r="LH22" i="4"/>
  <c r="LH19" i="31"/>
  <c r="CD21" i="2"/>
  <c r="JV19" i="31"/>
  <c r="JM19" i="31"/>
  <c r="JG19" i="31"/>
  <c r="IX19" i="31"/>
  <c r="IL19" i="31"/>
  <c r="IF19" i="31"/>
  <c r="HW19" i="31"/>
  <c r="HN19" i="31"/>
  <c r="HE19" i="31"/>
  <c r="GV19" i="31"/>
  <c r="GM19" i="31"/>
  <c r="GD19" i="31"/>
  <c r="FM19" i="31"/>
  <c r="FM11" i="4"/>
  <c r="FD19" i="31"/>
  <c r="FD11" i="4"/>
  <c r="EU19" i="31"/>
  <c r="EU11" i="4"/>
  <c r="KP22" i="4"/>
  <c r="KP19" i="31"/>
  <c r="KX19" i="31"/>
  <c r="KF19" i="31"/>
  <c r="LT22" i="4"/>
  <c r="LT19" i="31"/>
  <c r="LK22" i="4"/>
  <c r="LK19" i="31"/>
  <c r="LE22" i="4"/>
  <c r="X28" i="23"/>
  <c r="AC3" i="54" a="1"/>
  <c r="AC3" i="54" s="1"/>
  <c r="AC4" i="54" a="1"/>
  <c r="AC4" i="54" s="1"/>
  <c r="AC6" i="54" a="1"/>
  <c r="AC6" i="54" s="1"/>
  <c r="AF39" i="23" a="1"/>
  <c r="AF39" i="23" s="1"/>
  <c r="AF38" i="23" a="1"/>
  <c r="AF38" i="23" s="1"/>
  <c r="CH32" i="1"/>
  <c r="CH34" i="1" s="1"/>
  <c r="CH35" i="1" s="1"/>
  <c r="BT7" i="4"/>
  <c r="BT8" i="4" s="1"/>
  <c r="AE36" i="23" a="1"/>
  <c r="AE36" i="23" s="1"/>
  <c r="AE37" i="23" a="1"/>
  <c r="AE37" i="23" s="1"/>
  <c r="AE38" i="23" a="1"/>
  <c r="AE38" i="23" s="1"/>
  <c r="AE39" i="23" a="1"/>
  <c r="AE39" i="23" s="1"/>
  <c r="AE40" i="23" a="1"/>
  <c r="AE40" i="23" s="1"/>
  <c r="AE41" i="23" a="1"/>
  <c r="AE41" i="23" s="1"/>
  <c r="AE43" i="23" a="1"/>
  <c r="AE43" i="23" s="1"/>
  <c r="AE44" i="23" a="1"/>
  <c r="AE44" i="23" s="1"/>
  <c r="AE45" i="23" a="1"/>
  <c r="AE45" i="23" s="1"/>
  <c r="AE46" i="23" a="1"/>
  <c r="AE46" i="23" s="1"/>
  <c r="AE47" i="23" a="1"/>
  <c r="AE47" i="23" s="1"/>
  <c r="AE48" i="23" a="1"/>
  <c r="AE48" i="23" s="1"/>
  <c r="AE49" i="23" a="1"/>
  <c r="AE49" i="23" s="1"/>
  <c r="AE50" i="23" a="1"/>
  <c r="AE50" i="23" s="1"/>
  <c r="AE52" i="23" a="1"/>
  <c r="AE52" i="23" s="1"/>
  <c r="AE53" i="23" a="1"/>
  <c r="AE53" i="23" s="1"/>
  <c r="AE54" i="23" a="1"/>
  <c r="AE54" i="23" s="1"/>
  <c r="AE35" i="23" a="1"/>
  <c r="AE35" i="23" s="1"/>
  <c r="AF54" i="23" a="1"/>
  <c r="AF54" i="23" s="1"/>
  <c r="AF37" i="23" a="1"/>
  <c r="AF37" i="23" s="1"/>
  <c r="AF40" i="23" a="1"/>
  <c r="AF40" i="23" s="1"/>
  <c r="AF41" i="23" a="1"/>
  <c r="AF41" i="23" s="1"/>
  <c r="AF43" i="23" a="1"/>
  <c r="AF43" i="23" s="1"/>
  <c r="AF44" i="23" a="1"/>
  <c r="AF44" i="23" s="1"/>
  <c r="AF45" i="23" a="1"/>
  <c r="AF45" i="23" s="1"/>
  <c r="AF46" i="23" a="1"/>
  <c r="AF46" i="23" s="1"/>
  <c r="AF47" i="23" a="1"/>
  <c r="AF47" i="23" s="1"/>
  <c r="AF48" i="23" a="1"/>
  <c r="AF48" i="23" s="1"/>
  <c r="AF49" i="23" a="1"/>
  <c r="AF49" i="23" s="1"/>
  <c r="AF50" i="23" a="1"/>
  <c r="AF50" i="23" s="1"/>
  <c r="AF51" i="23" a="1"/>
  <c r="AF51" i="23" s="1"/>
  <c r="AF52" i="23" a="1"/>
  <c r="AF52" i="23" s="1"/>
  <c r="AF53" i="23" a="1"/>
  <c r="AF53" i="23" s="1"/>
  <c r="AF35" i="23" a="1"/>
  <c r="AF35" i="23" s="1"/>
  <c r="AD36" i="23" a="1"/>
  <c r="AD36" i="23" s="1"/>
  <c r="AD37" i="23" a="1"/>
  <c r="AD37" i="23" s="1"/>
  <c r="AD38" i="23" a="1"/>
  <c r="AD38" i="23" s="1"/>
  <c r="AD39" i="23" a="1"/>
  <c r="AD39" i="23" s="1"/>
  <c r="AD40" i="23" a="1"/>
  <c r="AD40" i="23" s="1"/>
  <c r="AD41" i="23" a="1"/>
  <c r="AD41" i="23" s="1"/>
  <c r="AD43" i="23" a="1"/>
  <c r="AD43" i="23" s="1"/>
  <c r="AD44" i="23" a="1"/>
  <c r="AD44" i="23" s="1"/>
  <c r="AD45" i="23" a="1"/>
  <c r="AD45" i="23" s="1"/>
  <c r="AD46" i="23" a="1"/>
  <c r="AD46" i="23" s="1"/>
  <c r="AD47" i="23" a="1"/>
  <c r="AD47" i="23" s="1"/>
  <c r="AD48" i="23" a="1"/>
  <c r="AD48" i="23" s="1"/>
  <c r="AD49" i="23" a="1"/>
  <c r="AD49" i="23" s="1"/>
  <c r="AD50" i="23" a="1"/>
  <c r="AD50" i="23" s="1"/>
  <c r="AD51" i="23" a="1"/>
  <c r="AD51" i="23" s="1"/>
  <c r="AD52" i="23" a="1"/>
  <c r="AD52" i="23" s="1"/>
  <c r="AD53" i="23" a="1"/>
  <c r="AD53" i="23" s="1"/>
  <c r="AD54" i="23" a="1"/>
  <c r="AD54" i="23" s="1"/>
  <c r="AD35" i="23" a="1"/>
  <c r="AD35" i="23" s="1"/>
  <c r="DI124" i="3"/>
  <c r="N15" i="3"/>
  <c r="DD104" i="3"/>
  <c r="DJ109" i="3"/>
  <c r="DJ102" i="3"/>
  <c r="DJ107" i="3"/>
  <c r="DJ52" i="3"/>
  <c r="DJ142" i="3"/>
  <c r="DG109" i="3"/>
  <c r="DG107" i="3"/>
  <c r="DE56" i="3"/>
  <c r="DD95" i="3"/>
  <c r="DJ67" i="3"/>
  <c r="KB17" i="4"/>
  <c r="DB17" i="4"/>
  <c r="DG114" i="3"/>
  <c r="DE59" i="3"/>
  <c r="DD109" i="3"/>
  <c r="DD102" i="3"/>
  <c r="DD101" i="3"/>
  <c r="DD107" i="3"/>
  <c r="CN59" i="3"/>
  <c r="CN58" i="3"/>
  <c r="DJ100" i="3"/>
  <c r="DJ91" i="3"/>
  <c r="DG100" i="3"/>
  <c r="DG52" i="3"/>
  <c r="DG138" i="3"/>
  <c r="DG142" i="3" s="1"/>
  <c r="DD117" i="3"/>
  <c r="DD116" i="3"/>
  <c r="DD103" i="3"/>
  <c r="DD67" i="3"/>
  <c r="JV17" i="4"/>
  <c r="CV17" i="4"/>
  <c r="DD52" i="3"/>
  <c r="DD138" i="3"/>
  <c r="CI62" i="3"/>
  <c r="CI60" i="3"/>
  <c r="CI53" i="3"/>
  <c r="CI55" i="3"/>
  <c r="CI56" i="3"/>
  <c r="CI54" i="3"/>
  <c r="CU60" i="3"/>
  <c r="CI17" i="4"/>
  <c r="JI17" i="4"/>
  <c r="CQ67" i="3"/>
  <c r="CP142" i="3"/>
  <c r="CL20" i="3"/>
  <c r="CL52" i="3"/>
  <c r="CL91" i="3"/>
  <c r="CL99" i="3"/>
  <c r="CH100" i="3"/>
  <c r="CH107" i="3"/>
  <c r="CH109" i="3"/>
  <c r="CH101" i="3"/>
  <c r="CH56" i="3"/>
  <c r="CG44" i="3"/>
  <c r="CG48" i="3" s="1"/>
  <c r="CG67" i="3"/>
  <c r="IY17" i="4"/>
  <c r="CG114" i="3"/>
  <c r="BK6" i="3"/>
  <c r="BK104" i="3"/>
  <c r="BK10" i="3" s="1"/>
  <c r="CT95" i="3"/>
  <c r="JL17" i="4"/>
  <c r="CQ95" i="3"/>
  <c r="CO20" i="3"/>
  <c r="CO99" i="3"/>
  <c r="CO91" i="3"/>
  <c r="CO52" i="3"/>
  <c r="CN62" i="3"/>
  <c r="CN56" i="3"/>
  <c r="CN54" i="3"/>
  <c r="CN60" i="3"/>
  <c r="CH106" i="3"/>
  <c r="CH105" i="3"/>
  <c r="CI138" i="3"/>
  <c r="CI142" i="3" s="1"/>
  <c r="CI20" i="3"/>
  <c r="CI99" i="3"/>
  <c r="CI91" i="3"/>
  <c r="CG107" i="3"/>
  <c r="CF57" i="3"/>
  <c r="CF56" i="3"/>
  <c r="CF55" i="3"/>
  <c r="CF62" i="3"/>
  <c r="CF60" i="3"/>
  <c r="CE62" i="3"/>
  <c r="CE55" i="3"/>
  <c r="CE54" i="3"/>
  <c r="CE53" i="3"/>
  <c r="BF57" i="3"/>
  <c r="DI56" i="3"/>
  <c r="DF56" i="3"/>
  <c r="CW17" i="4"/>
  <c r="CV142" i="3"/>
  <c r="CQ114" i="3"/>
  <c r="CH17" i="4"/>
  <c r="JH17" i="4"/>
  <c r="CN53" i="3"/>
  <c r="CM70" i="3"/>
  <c r="CM114" i="3"/>
  <c r="JE17" i="4"/>
  <c r="CE17" i="4"/>
  <c r="CL138" i="3"/>
  <c r="CL142" i="3" s="1"/>
  <c r="CK102" i="3"/>
  <c r="CK103" i="3"/>
  <c r="CK109" i="3"/>
  <c r="CK107" i="3"/>
  <c r="CH103" i="3"/>
  <c r="BY17" i="4"/>
  <c r="CF54" i="3"/>
  <c r="CE56" i="3"/>
  <c r="CQ55" i="3"/>
  <c r="CP107" i="3"/>
  <c r="CN91" i="3"/>
  <c r="CE91" i="3"/>
  <c r="CE99" i="3"/>
  <c r="BT20" i="3"/>
  <c r="BT138" i="3"/>
  <c r="BT142" i="3" s="1"/>
  <c r="BT52" i="3"/>
  <c r="BT99" i="3"/>
  <c r="BT91" i="3"/>
  <c r="BM52" i="3"/>
  <c r="BM138" i="3"/>
  <c r="BL100" i="3"/>
  <c r="BC17" i="4"/>
  <c r="IC17" i="4"/>
  <c r="BK67" i="3"/>
  <c r="BJ56" i="3"/>
  <c r="BJ55" i="3"/>
  <c r="BJ54" i="3"/>
  <c r="BJ60" i="3"/>
  <c r="BI67" i="3"/>
  <c r="IA17" i="4"/>
  <c r="BI114" i="3"/>
  <c r="BI54" i="3"/>
  <c r="BI55" i="3"/>
  <c r="BI60" i="3"/>
  <c r="BI53" i="3"/>
  <c r="BH44" i="3"/>
  <c r="BH48" i="3" s="1"/>
  <c r="BH95" i="3"/>
  <c r="BF114" i="3"/>
  <c r="HX17" i="4"/>
  <c r="AX17" i="4"/>
  <c r="HV17" i="4"/>
  <c r="BD114" i="3"/>
  <c r="BD67" i="3"/>
  <c r="AV17" i="4"/>
  <c r="BV20" i="3"/>
  <c r="BV138" i="3"/>
  <c r="BV142" i="3" s="1"/>
  <c r="BV99" i="3"/>
  <c r="BV52" i="3"/>
  <c r="BV91" i="3"/>
  <c r="BU20" i="3"/>
  <c r="BU99" i="3"/>
  <c r="BU91" i="3"/>
  <c r="BU52" i="3"/>
  <c r="BR103" i="3"/>
  <c r="BR101" i="3"/>
  <c r="BR100" i="3"/>
  <c r="BR107" i="3"/>
  <c r="BP20" i="3"/>
  <c r="BP138" i="3"/>
  <c r="BP52" i="3"/>
  <c r="BP99" i="3"/>
  <c r="BP91" i="3"/>
  <c r="BM70" i="3"/>
  <c r="BK103" i="3"/>
  <c r="BK9" i="3" s="1"/>
  <c r="BK107" i="3"/>
  <c r="BK109" i="3"/>
  <c r="BK15" i="3" s="1"/>
  <c r="BK101" i="3"/>
  <c r="BJ57" i="3"/>
  <c r="BH104" i="3"/>
  <c r="BH67" i="3"/>
  <c r="BF69" i="3"/>
  <c r="BF70" i="3"/>
  <c r="BF55" i="3"/>
  <c r="BF60" i="3"/>
  <c r="BF62" i="3"/>
  <c r="BF54" i="3"/>
  <c r="AW17" i="4"/>
  <c r="HW17" i="4"/>
  <c r="BE67" i="3"/>
  <c r="AT17" i="4"/>
  <c r="HT17" i="4"/>
  <c r="BB114" i="3"/>
  <c r="AP105" i="3"/>
  <c r="AP106" i="3"/>
  <c r="BU138" i="3"/>
  <c r="BU142" i="3" s="1"/>
  <c r="BR105" i="3"/>
  <c r="BR109" i="3"/>
  <c r="BM103" i="3"/>
  <c r="BK102" i="3"/>
  <c r="BL52" i="3"/>
  <c r="BL138" i="3"/>
  <c r="BJ62" i="3"/>
  <c r="BI102" i="3"/>
  <c r="BH109" i="3"/>
  <c r="BH107" i="3"/>
  <c r="BH103" i="3"/>
  <c r="BH101" i="3"/>
  <c r="BF56" i="3"/>
  <c r="BF101" i="3"/>
  <c r="BE114" i="3"/>
  <c r="AZ6" i="3"/>
  <c r="AZ57" i="3"/>
  <c r="AZ10" i="3" s="1"/>
  <c r="BF138" i="3"/>
  <c r="BE52" i="3"/>
  <c r="BD107" i="3"/>
  <c r="BD109" i="3"/>
  <c r="BD138" i="3"/>
  <c r="BC102" i="3"/>
  <c r="BB138" i="3"/>
  <c r="BB52" i="3"/>
  <c r="BA67" i="3"/>
  <c r="HS17" i="4"/>
  <c r="AZ54" i="3"/>
  <c r="AZ55" i="3"/>
  <c r="AY20" i="3"/>
  <c r="AY138" i="3"/>
  <c r="AX107" i="3"/>
  <c r="AX20" i="3"/>
  <c r="AX138" i="3"/>
  <c r="AX142" i="3" s="1"/>
  <c r="AW20" i="3"/>
  <c r="AW99" i="3"/>
  <c r="AW91" i="3"/>
  <c r="AW52" i="3"/>
  <c r="AQ67" i="3"/>
  <c r="HI17" i="4"/>
  <c r="AQ114" i="3"/>
  <c r="AP53" i="3"/>
  <c r="AO67" i="3"/>
  <c r="AO114" i="3"/>
  <c r="AM55" i="3"/>
  <c r="AM56" i="3"/>
  <c r="AL100" i="3"/>
  <c r="AL102" i="3"/>
  <c r="AL101" i="3"/>
  <c r="AL107" i="3"/>
  <c r="AL109" i="3"/>
  <c r="AL103" i="3"/>
  <c r="AJ69" i="3"/>
  <c r="AJ70" i="3"/>
  <c r="AV20" i="3"/>
  <c r="AV52" i="3"/>
  <c r="AV91" i="3"/>
  <c r="AV99" i="3"/>
  <c r="AU142" i="3"/>
  <c r="AU44" i="3"/>
  <c r="AU48" i="3" s="1"/>
  <c r="AS20" i="3"/>
  <c r="AS99" i="3"/>
  <c r="AS91" i="3"/>
  <c r="AS52" i="3"/>
  <c r="AQ100" i="3"/>
  <c r="AQ103" i="3"/>
  <c r="AQ102" i="3"/>
  <c r="AQ101" i="3"/>
  <c r="AP109" i="3"/>
  <c r="AP103" i="3"/>
  <c r="AP100" i="3"/>
  <c r="AP107" i="3"/>
  <c r="BS55" i="3"/>
  <c r="BS100" i="3"/>
  <c r="BR91" i="3"/>
  <c r="BR52" i="3"/>
  <c r="BO114" i="3"/>
  <c r="BO138" i="3"/>
  <c r="BN67" i="3"/>
  <c r="BG67" i="3"/>
  <c r="BE91" i="3"/>
  <c r="BE99" i="3"/>
  <c r="BD103" i="3"/>
  <c r="BC114" i="3"/>
  <c r="BC100" i="3"/>
  <c r="AZ60" i="3"/>
  <c r="AY99" i="3"/>
  <c r="AX95" i="3"/>
  <c r="AX52" i="3"/>
  <c r="AW138" i="3"/>
  <c r="AW142" i="3" s="1"/>
  <c r="AV138" i="3"/>
  <c r="AV142" i="3" s="1"/>
  <c r="AT44" i="3"/>
  <c r="AT48" i="3" s="1"/>
  <c r="AT142" i="3"/>
  <c r="AT62" i="3"/>
  <c r="AT55" i="3"/>
  <c r="AT56" i="3"/>
  <c r="AT53" i="3"/>
  <c r="AQ109" i="3"/>
  <c r="AP101" i="3"/>
  <c r="AP95" i="3"/>
  <c r="AP67" i="3"/>
  <c r="HH17" i="4"/>
  <c r="AP114" i="3"/>
  <c r="AM104" i="3"/>
  <c r="HC17" i="4"/>
  <c r="AN67" i="3"/>
  <c r="HF17" i="4"/>
  <c r="AE17" i="4"/>
  <c r="AM103" i="3"/>
  <c r="AM109" i="3"/>
  <c r="AM138" i="3"/>
  <c r="AL20" i="3"/>
  <c r="AJ117" i="3"/>
  <c r="AJ124" i="3" s="1"/>
  <c r="AF20" i="3"/>
  <c r="AF138" i="3"/>
  <c r="AF142" i="3" s="1"/>
  <c r="AF99" i="3"/>
  <c r="AF91" i="3"/>
  <c r="HB17" i="4"/>
  <c r="AB17" i="4"/>
  <c r="AI20" i="3"/>
  <c r="AI99" i="3"/>
  <c r="AI91" i="3"/>
  <c r="AG55" i="3"/>
  <c r="AG53" i="3"/>
  <c r="AG138" i="3"/>
  <c r="AG142" i="3" s="1"/>
  <c r="AG20" i="3"/>
  <c r="AG99" i="3"/>
  <c r="AO56" i="3"/>
  <c r="AO91" i="3"/>
  <c r="AO99" i="3"/>
  <c r="AN91" i="3"/>
  <c r="AN99" i="3"/>
  <c r="AM107" i="3"/>
  <c r="AL91" i="3"/>
  <c r="AK91" i="3"/>
  <c r="AK99" i="3"/>
  <c r="AJ54" i="3"/>
  <c r="AJ109" i="3"/>
  <c r="AJ107" i="3"/>
  <c r="AH62" i="3"/>
  <c r="AH54" i="3"/>
  <c r="AG60" i="3"/>
  <c r="AG62" i="3"/>
  <c r="AG91" i="3"/>
  <c r="AF52" i="3"/>
  <c r="AE20" i="3"/>
  <c r="AE138" i="3"/>
  <c r="AE142" i="3" s="1"/>
  <c r="GV17" i="4"/>
  <c r="AC20" i="3"/>
  <c r="AC99" i="3"/>
  <c r="AC91" i="3"/>
  <c r="AB52" i="3"/>
  <c r="AA109" i="3"/>
  <c r="GR17" i="4"/>
  <c r="Y58" i="3"/>
  <c r="Y54" i="3"/>
  <c r="Y56" i="3"/>
  <c r="Y53" i="3"/>
  <c r="Y60" i="3"/>
  <c r="X57" i="3"/>
  <c r="Y138" i="3"/>
  <c r="Y142" i="3" s="1"/>
  <c r="Y20" i="3"/>
  <c r="Y99" i="3"/>
  <c r="Y91" i="3"/>
  <c r="V67" i="3"/>
  <c r="V114" i="3"/>
  <c r="AE95" i="3"/>
  <c r="AE99" i="3"/>
  <c r="AD99" i="3"/>
  <c r="AD138" i="3"/>
  <c r="AD142" i="3" s="1"/>
  <c r="AB99" i="3"/>
  <c r="AA95" i="3"/>
  <c r="AA138" i="3"/>
  <c r="AA20" i="3"/>
  <c r="Y62" i="3"/>
  <c r="N17" i="4"/>
  <c r="V91" i="3"/>
  <c r="V99" i="3"/>
  <c r="V52" i="3"/>
  <c r="U91" i="3"/>
  <c r="U99" i="3"/>
  <c r="U20" i="3"/>
  <c r="S142" i="3"/>
  <c r="R53" i="3"/>
  <c r="Q62" i="3"/>
  <c r="P102" i="3"/>
  <c r="Q20" i="3"/>
  <c r="Q138" i="3"/>
  <c r="GH17" i="4"/>
  <c r="H17" i="4"/>
  <c r="O54" i="3"/>
  <c r="O55" i="3"/>
  <c r="O56" i="3"/>
  <c r="O53" i="3"/>
  <c r="M142" i="3"/>
  <c r="P109" i="3"/>
  <c r="P107" i="3"/>
  <c r="N53" i="3"/>
  <c r="N54" i="3"/>
  <c r="N60" i="3"/>
  <c r="N56" i="3"/>
  <c r="Z91" i="3"/>
  <c r="Z52" i="3"/>
  <c r="X60" i="3"/>
  <c r="X100" i="3"/>
  <c r="X138" i="3"/>
  <c r="W60" i="3"/>
  <c r="W54" i="3"/>
  <c r="V138" i="3"/>
  <c r="V142" i="3" s="1"/>
  <c r="T138" i="3"/>
  <c r="S56" i="3"/>
  <c r="R99" i="3"/>
  <c r="R138" i="3"/>
  <c r="R142" i="3" s="1"/>
  <c r="Q99" i="3"/>
  <c r="P103" i="3"/>
  <c r="P56" i="3"/>
  <c r="O60" i="3"/>
  <c r="N55" i="3"/>
  <c r="H55" i="3"/>
  <c r="H56" i="3"/>
  <c r="H54" i="3"/>
  <c r="H53" i="3"/>
  <c r="H60" i="3"/>
  <c r="H62" i="3"/>
  <c r="P91" i="3"/>
  <c r="M107" i="3"/>
  <c r="I44" i="3"/>
  <c r="I48" i="3" s="1"/>
  <c r="G20" i="3"/>
  <c r="G138" i="3"/>
  <c r="G142" i="3" s="1"/>
  <c r="G52" i="3"/>
  <c r="G91" i="3"/>
  <c r="H19" i="1"/>
  <c r="H16" i="1"/>
  <c r="I5" i="1"/>
  <c r="H18" i="1"/>
  <c r="H99" i="3"/>
  <c r="H91" i="3"/>
  <c r="H20" i="3"/>
  <c r="G109" i="3"/>
  <c r="G102" i="3"/>
  <c r="G107" i="3"/>
  <c r="F58" i="3"/>
  <c r="F59" i="3"/>
  <c r="L109" i="3"/>
  <c r="L100" i="3"/>
  <c r="J95" i="3"/>
  <c r="I114" i="3"/>
  <c r="H17" i="1"/>
  <c r="H138" i="3"/>
  <c r="H142" i="3" s="1"/>
  <c r="G103" i="3"/>
  <c r="K102" i="3"/>
  <c r="K101" i="3"/>
  <c r="GB17" i="4"/>
  <c r="J114" i="3"/>
  <c r="I103" i="3"/>
  <c r="I102" i="3"/>
  <c r="E142" i="3"/>
  <c r="E67" i="3"/>
  <c r="F53" i="3"/>
  <c r="E114" i="3"/>
  <c r="F138" i="3"/>
  <c r="MP11" i="1" l="1"/>
  <c r="MP5" i="2"/>
  <c r="AE15" i="2"/>
  <c r="AW81" i="3"/>
  <c r="Y130" i="3"/>
  <c r="AW80" i="3"/>
  <c r="JS15" i="2"/>
  <c r="GV15" i="2"/>
  <c r="LW15" i="2"/>
  <c r="IO15" i="2"/>
  <c r="LY15" i="2"/>
  <c r="HL15" i="2"/>
  <c r="BH33" i="3"/>
  <c r="L15" i="2"/>
  <c r="HT15" i="2"/>
  <c r="JE15" i="2"/>
  <c r="MS9" i="6"/>
  <c r="MS10" i="6" s="1"/>
  <c r="MR9" i="6"/>
  <c r="MR10" i="6" s="1"/>
  <c r="MQ9" i="6"/>
  <c r="MQ10" i="6" s="1"/>
  <c r="MO9" i="6"/>
  <c r="MO10" i="6" s="1"/>
  <c r="MN9" i="6"/>
  <c r="MN10" i="6" s="1"/>
  <c r="MM9" i="6"/>
  <c r="MM10" i="6" s="1"/>
  <c r="ML9" i="6"/>
  <c r="ML10" i="6" s="1"/>
  <c r="MK9" i="6"/>
  <c r="MK10" i="6" s="1"/>
  <c r="MJ11" i="1"/>
  <c r="MJ9" i="6"/>
  <c r="MJ10" i="6" s="1"/>
  <c r="AI30" i="53" a="1"/>
  <c r="AI30" i="53" s="1"/>
  <c r="AI28" i="53" a="1"/>
  <c r="AI28" i="53" s="1"/>
  <c r="AI33" i="53" a="1"/>
  <c r="AI33" i="53" s="1"/>
  <c r="AI32" i="53" a="1"/>
  <c r="AI32" i="53" s="1"/>
  <c r="AI31" i="53" a="1"/>
  <c r="AI31" i="53" s="1"/>
  <c r="KK15" i="2"/>
  <c r="AU15" i="2"/>
  <c r="T15" i="2"/>
  <c r="LJ15" i="2"/>
  <c r="V33" i="3"/>
  <c r="DG15" i="2"/>
  <c r="IE15" i="2"/>
  <c r="BK15" i="2"/>
  <c r="L130" i="3"/>
  <c r="AH35" i="3"/>
  <c r="O15" i="2"/>
  <c r="AH80" i="3"/>
  <c r="AH33" i="3" s="1"/>
  <c r="GF15" i="2"/>
  <c r="V128" i="3"/>
  <c r="V34" i="3" s="1"/>
  <c r="V129" i="3"/>
  <c r="V35" i="3" s="1"/>
  <c r="AA128" i="3"/>
  <c r="BJ15" i="2"/>
  <c r="AH81" i="3"/>
  <c r="AH34" i="3" s="1"/>
  <c r="IR15" i="2"/>
  <c r="CQ15" i="2"/>
  <c r="GY15" i="2"/>
  <c r="LD15" i="2"/>
  <c r="D15" i="2"/>
  <c r="JH15" i="2"/>
  <c r="BZ83" i="3"/>
  <c r="O83" i="3"/>
  <c r="CY130" i="3"/>
  <c r="AP83" i="3"/>
  <c r="CA15" i="2"/>
  <c r="KY15" i="2"/>
  <c r="BH81" i="3"/>
  <c r="BH83" i="3" s="1"/>
  <c r="JX15" i="2"/>
  <c r="AZ83" i="3"/>
  <c r="IJ15" i="2"/>
  <c r="DO35" i="3"/>
  <c r="G15" i="2"/>
  <c r="IB15" i="2"/>
  <c r="CY15" i="2"/>
  <c r="FU15" i="2"/>
  <c r="AD127" i="3"/>
  <c r="AD33" i="3" s="1"/>
  <c r="BO34" i="3"/>
  <c r="BC15" i="2"/>
  <c r="BK129" i="3"/>
  <c r="KI15" i="2"/>
  <c r="KD15" i="2"/>
  <c r="BB128" i="3"/>
  <c r="BB129" i="3"/>
  <c r="BB130" i="3" s="1"/>
  <c r="AM15" i="2"/>
  <c r="DG81" i="3"/>
  <c r="HD15" i="2"/>
  <c r="BS15" i="2"/>
  <c r="AZ34" i="3"/>
  <c r="DB83" i="3"/>
  <c r="EE15" i="2"/>
  <c r="HW15" i="2"/>
  <c r="KQ15" i="2"/>
  <c r="DG82" i="3"/>
  <c r="DG83" i="3" s="1"/>
  <c r="AN34" i="3"/>
  <c r="DO127" i="3"/>
  <c r="KC15" i="2"/>
  <c r="BF82" i="3"/>
  <c r="LR15" i="2"/>
  <c r="DO128" i="3"/>
  <c r="DO34" i="3" s="1"/>
  <c r="AN127" i="3"/>
  <c r="AD83" i="3"/>
  <c r="CX82" i="3"/>
  <c r="CX35" i="3" s="1"/>
  <c r="V83" i="3"/>
  <c r="BK128" i="3"/>
  <c r="AT130" i="3"/>
  <c r="P130" i="3"/>
  <c r="CC128" i="3"/>
  <c r="CX81" i="3"/>
  <c r="AN129" i="3"/>
  <c r="AN35" i="3" s="1"/>
  <c r="E83" i="3"/>
  <c r="M129" i="3"/>
  <c r="BO82" i="3"/>
  <c r="BO35" i="3" s="1"/>
  <c r="BO80" i="3"/>
  <c r="BO33" i="3" s="1"/>
  <c r="JV15" i="2"/>
  <c r="AE82" i="3"/>
  <c r="ET15" i="2"/>
  <c r="S130" i="3"/>
  <c r="BO130" i="3"/>
  <c r="AY83" i="3"/>
  <c r="BH130" i="3"/>
  <c r="AI1" i="23"/>
  <c r="I82" i="3"/>
  <c r="I80" i="3"/>
  <c r="AZ127" i="3"/>
  <c r="AZ33" i="3" s="1"/>
  <c r="M127" i="3"/>
  <c r="CY83" i="3"/>
  <c r="DO83" i="3"/>
  <c r="AZ129" i="3"/>
  <c r="AZ35" i="3" s="1"/>
  <c r="R83" i="3"/>
  <c r="AE81" i="3"/>
  <c r="E34" i="3"/>
  <c r="CV129" i="3"/>
  <c r="CV127" i="3"/>
  <c r="DA82" i="3"/>
  <c r="E127" i="3"/>
  <c r="E33" i="3" s="1"/>
  <c r="DA80" i="3"/>
  <c r="AD35" i="3"/>
  <c r="CC129" i="3"/>
  <c r="AA127" i="3"/>
  <c r="AJ81" i="3"/>
  <c r="BF81" i="3"/>
  <c r="CR82" i="3"/>
  <c r="AN83" i="3"/>
  <c r="AG83" i="3"/>
  <c r="AD34" i="3"/>
  <c r="CX33" i="3"/>
  <c r="R34" i="54"/>
  <c r="KX35" i="3"/>
  <c r="KX83" i="3"/>
  <c r="KX36" i="3" s="1"/>
  <c r="FG130" i="3"/>
  <c r="FG36" i="3" s="1"/>
  <c r="FG35" i="3"/>
  <c r="FE130" i="3"/>
  <c r="DK130" i="3"/>
  <c r="FA34" i="3"/>
  <c r="FA35" i="3"/>
  <c r="AI38" i="53" a="1"/>
  <c r="AI38" i="53" s="1"/>
  <c r="AI39" i="53" a="1"/>
  <c r="AI39" i="53" s="1"/>
  <c r="AI40" i="53" a="1"/>
  <c r="AI40" i="53" s="1"/>
  <c r="AI41" i="53" a="1"/>
  <c r="AI41" i="53" s="1"/>
  <c r="AI42" i="53" a="1"/>
  <c r="AI42" i="53" s="1"/>
  <c r="AI43" i="53" a="1"/>
  <c r="AI43" i="53" s="1"/>
  <c r="AI44" i="53" a="1"/>
  <c r="AI44" i="53" s="1"/>
  <c r="AI45" i="53" a="1"/>
  <c r="AI45" i="53" s="1"/>
  <c r="AI46" i="53" a="1"/>
  <c r="AI46" i="53" s="1"/>
  <c r="AI47" i="53" a="1"/>
  <c r="AI47" i="53" s="1"/>
  <c r="AI48" i="53" a="1"/>
  <c r="AI48" i="53" s="1"/>
  <c r="AI49" i="53" a="1"/>
  <c r="AI49" i="53" s="1"/>
  <c r="AI50" i="53" a="1"/>
  <c r="AI50" i="53" s="1"/>
  <c r="AI51" i="53" a="1"/>
  <c r="AI51" i="53" s="1"/>
  <c r="AI52" i="53" a="1"/>
  <c r="AI52" i="53" s="1"/>
  <c r="AI53" i="53" a="1"/>
  <c r="AI53" i="53" s="1"/>
  <c r="AI54" i="53" a="1"/>
  <c r="AI54" i="53" s="1"/>
  <c r="AM53" i="3"/>
  <c r="AM62" i="3"/>
  <c r="AP54" i="3"/>
  <c r="CV56" i="3"/>
  <c r="AM54" i="3"/>
  <c r="AP56" i="3"/>
  <c r="GA17" i="4"/>
  <c r="X105" i="3"/>
  <c r="AY56" i="3"/>
  <c r="AX100" i="3"/>
  <c r="BI103" i="3"/>
  <c r="CT107" i="3"/>
  <c r="K17" i="4"/>
  <c r="AX109" i="3"/>
  <c r="CT101" i="3"/>
  <c r="AC55" i="3"/>
  <c r="BO56" i="3"/>
  <c r="AX102" i="3"/>
  <c r="CK55" i="3"/>
  <c r="CT102" i="3"/>
  <c r="AC56" i="3"/>
  <c r="AE55" i="3"/>
  <c r="AE53" i="3"/>
  <c r="BF103" i="3"/>
  <c r="CS44" i="3"/>
  <c r="CS48" i="3" s="1"/>
  <c r="BF102" i="3"/>
  <c r="BI101" i="3"/>
  <c r="BF100" i="3"/>
  <c r="CV107" i="3"/>
  <c r="DH56" i="3"/>
  <c r="DH54" i="3"/>
  <c r="CG100" i="3"/>
  <c r="CR55" i="3"/>
  <c r="DF44" i="3"/>
  <c r="DF48" i="3" s="1"/>
  <c r="CG102" i="3"/>
  <c r="CH62" i="3"/>
  <c r="BR114" i="3"/>
  <c r="BR116" i="3" s="1"/>
  <c r="CG101" i="3"/>
  <c r="CH54" i="3"/>
  <c r="GL17" i="4"/>
  <c r="BG62" i="3"/>
  <c r="BG53" i="3"/>
  <c r="IJ17" i="4"/>
  <c r="CK116" i="3"/>
  <c r="AU62" i="3"/>
  <c r="AO54" i="3"/>
  <c r="C54" i="3"/>
  <c r="C7" i="3" s="1"/>
  <c r="AA54" i="3"/>
  <c r="CC17" i="4"/>
  <c r="J44" i="3"/>
  <c r="J48" i="3" s="1"/>
  <c r="T114" i="3"/>
  <c r="BQ55" i="3"/>
  <c r="BG60" i="3"/>
  <c r="BR67" i="3"/>
  <c r="BR70" i="3" s="1"/>
  <c r="CG55" i="3"/>
  <c r="CG109" i="3"/>
  <c r="CR53" i="3"/>
  <c r="BK117" i="3"/>
  <c r="BK7" i="3"/>
  <c r="T67" i="3"/>
  <c r="BG56" i="3"/>
  <c r="CR54" i="3"/>
  <c r="CR7" i="3" s="1"/>
  <c r="C9" i="3"/>
  <c r="AE12" i="23"/>
  <c r="BR130" i="3"/>
  <c r="AQ130" i="3"/>
  <c r="DN83" i="3"/>
  <c r="AK130" i="3"/>
  <c r="CP83" i="3"/>
  <c r="BC130" i="3"/>
  <c r="CX130" i="3"/>
  <c r="J103" i="3"/>
  <c r="Q60" i="3"/>
  <c r="R17" i="4"/>
  <c r="AK114" i="3"/>
  <c r="AK117" i="3" s="1"/>
  <c r="R129" i="3"/>
  <c r="R35" i="3" s="1"/>
  <c r="CP127" i="3"/>
  <c r="CP129" i="3"/>
  <c r="CP35" i="3" s="1"/>
  <c r="FA83" i="3"/>
  <c r="DK83" i="3"/>
  <c r="DK36" i="3" s="1"/>
  <c r="DK33" i="3"/>
  <c r="BX129" i="3"/>
  <c r="W15" i="3"/>
  <c r="L142" i="3"/>
  <c r="FB83" i="3"/>
  <c r="FB36" i="3" s="1"/>
  <c r="FB33" i="3"/>
  <c r="FE34" i="3"/>
  <c r="FF83" i="3"/>
  <c r="FF36" i="3" s="1"/>
  <c r="FF33" i="3"/>
  <c r="DK34" i="3"/>
  <c r="EY130" i="3"/>
  <c r="EY36" i="3" s="1"/>
  <c r="DM128" i="3"/>
  <c r="DM127" i="3"/>
  <c r="DM129" i="3"/>
  <c r="BK80" i="3"/>
  <c r="BK81" i="3"/>
  <c r="BK82" i="3"/>
  <c r="J100" i="3"/>
  <c r="J107" i="3"/>
  <c r="GJ17" i="4"/>
  <c r="CQ107" i="3"/>
  <c r="BJ107" i="3"/>
  <c r="CQ101" i="3"/>
  <c r="DE129" i="3"/>
  <c r="CU130" i="3"/>
  <c r="FE33" i="3"/>
  <c r="FE83" i="3"/>
  <c r="FE36" i="3" s="1"/>
  <c r="FA130" i="3"/>
  <c r="R127" i="3"/>
  <c r="R33" i="3" s="1"/>
  <c r="Z114" i="3"/>
  <c r="Z117" i="3" s="1"/>
  <c r="Z70" i="3"/>
  <c r="CP44" i="3"/>
  <c r="CP48" i="3" s="1"/>
  <c r="DE127" i="3"/>
  <c r="DD83" i="3"/>
  <c r="DD36" i="3" s="1"/>
  <c r="AF17" i="4"/>
  <c r="CP128" i="3"/>
  <c r="CP34" i="3" s="1"/>
  <c r="J83" i="3"/>
  <c r="CY35" i="3"/>
  <c r="DL83" i="3"/>
  <c r="DL36" i="3" s="1"/>
  <c r="DL33" i="3"/>
  <c r="G127" i="3"/>
  <c r="G128" i="3"/>
  <c r="G129" i="3"/>
  <c r="DR83" i="3"/>
  <c r="DR36" i="3" s="1"/>
  <c r="AB83" i="3"/>
  <c r="CR129" i="3"/>
  <c r="CR128" i="3"/>
  <c r="CR34" i="3" s="1"/>
  <c r="CR127" i="3"/>
  <c r="J109" i="3"/>
  <c r="N101" i="3"/>
  <c r="M44" i="3"/>
  <c r="M48" i="3" s="1"/>
  <c r="AC17" i="4"/>
  <c r="X130" i="3"/>
  <c r="Y82" i="3"/>
  <c r="Y35" i="3" s="1"/>
  <c r="Y80" i="3"/>
  <c r="Y81" i="3"/>
  <c r="Y34" i="3" s="1"/>
  <c r="G80" i="3"/>
  <c r="G81" i="3"/>
  <c r="G82" i="3"/>
  <c r="DG128" i="3"/>
  <c r="DG127" i="3"/>
  <c r="DG33" i="3" s="1"/>
  <c r="DG129" i="3"/>
  <c r="BW129" i="3"/>
  <c r="BW35" i="3" s="1"/>
  <c r="BW127" i="3"/>
  <c r="W100" i="3"/>
  <c r="DE107" i="3"/>
  <c r="O17" i="4"/>
  <c r="BZ129" i="3"/>
  <c r="BZ35" i="3" s="1"/>
  <c r="BZ128" i="3"/>
  <c r="BZ34" i="3" s="1"/>
  <c r="BZ127" i="3"/>
  <c r="FC36" i="3"/>
  <c r="DB128" i="3"/>
  <c r="DB34" i="3" s="1"/>
  <c r="DB127" i="3"/>
  <c r="DB129" i="3"/>
  <c r="DB35" i="3" s="1"/>
  <c r="DM80" i="3"/>
  <c r="DM81" i="3"/>
  <c r="DM82" i="3"/>
  <c r="BW81" i="3"/>
  <c r="BW34" i="3" s="1"/>
  <c r="BW80" i="3"/>
  <c r="AJ127" i="3"/>
  <c r="AJ129" i="3"/>
  <c r="AJ35" i="3" s="1"/>
  <c r="AJ128" i="3"/>
  <c r="BL128" i="3"/>
  <c r="BL129" i="3"/>
  <c r="BL127" i="3"/>
  <c r="BU81" i="3"/>
  <c r="BU82" i="3"/>
  <c r="BU80" i="3"/>
  <c r="DN128" i="3"/>
  <c r="DN34" i="3" s="1"/>
  <c r="DN127" i="3"/>
  <c r="DN33" i="3" s="1"/>
  <c r="DN129" i="3"/>
  <c r="DN35" i="3" s="1"/>
  <c r="AM127" i="3"/>
  <c r="AM128" i="3"/>
  <c r="AM129" i="3"/>
  <c r="DA127" i="3"/>
  <c r="DA128" i="3"/>
  <c r="DA34" i="3" s="1"/>
  <c r="DA129" i="3"/>
  <c r="CV82" i="3"/>
  <c r="CV80" i="3"/>
  <c r="CV81" i="3"/>
  <c r="CV34" i="3" s="1"/>
  <c r="BN128" i="3"/>
  <c r="BN127" i="3"/>
  <c r="BN129" i="3"/>
  <c r="CA82" i="3"/>
  <c r="CA81" i="3"/>
  <c r="CA80" i="3"/>
  <c r="BL80" i="3"/>
  <c r="BL81" i="3"/>
  <c r="BL82" i="3"/>
  <c r="BX81" i="3"/>
  <c r="BX82" i="3"/>
  <c r="BX80" i="3"/>
  <c r="DE82" i="3"/>
  <c r="DE80" i="3"/>
  <c r="DE81" i="3"/>
  <c r="DE34" i="3" s="1"/>
  <c r="BU129" i="3"/>
  <c r="BU127" i="3"/>
  <c r="BU128" i="3"/>
  <c r="AM82" i="3"/>
  <c r="AM81" i="3"/>
  <c r="AM80" i="3"/>
  <c r="AV81" i="3"/>
  <c r="AV34" i="3" s="1"/>
  <c r="AV82" i="3"/>
  <c r="AV35" i="3" s="1"/>
  <c r="AV80" i="3"/>
  <c r="BN82" i="3"/>
  <c r="BN81" i="3"/>
  <c r="BN80" i="3"/>
  <c r="CA129" i="3"/>
  <c r="CA128" i="3"/>
  <c r="CA127" i="3"/>
  <c r="L80" i="3"/>
  <c r="L81" i="3"/>
  <c r="L34" i="3" s="1"/>
  <c r="L82" i="3"/>
  <c r="L35" i="3" s="1"/>
  <c r="CS128" i="3"/>
  <c r="CS127" i="3"/>
  <c r="CS129" i="3"/>
  <c r="BR82" i="3"/>
  <c r="BR35" i="3" s="1"/>
  <c r="BR81" i="3"/>
  <c r="BR34" i="3" s="1"/>
  <c r="BR80" i="3"/>
  <c r="AS80" i="3"/>
  <c r="AS81" i="3"/>
  <c r="AS82" i="3"/>
  <c r="AS35" i="3" s="1"/>
  <c r="BI82" i="3"/>
  <c r="BI81" i="3"/>
  <c r="BI80" i="3"/>
  <c r="BT127" i="3"/>
  <c r="BT129" i="3"/>
  <c r="BT35" i="3" s="1"/>
  <c r="BT128" i="3"/>
  <c r="CD128" i="3"/>
  <c r="CD34" i="3" s="1"/>
  <c r="CD127" i="3"/>
  <c r="CD129" i="3"/>
  <c r="CD35" i="3" s="1"/>
  <c r="AW127" i="3"/>
  <c r="AW129" i="3"/>
  <c r="AW35" i="3" s="1"/>
  <c r="AW128" i="3"/>
  <c r="AW34" i="3" s="1"/>
  <c r="CS80" i="3"/>
  <c r="CS81" i="3"/>
  <c r="CS82" i="3"/>
  <c r="BE129" i="3"/>
  <c r="BE127" i="3"/>
  <c r="BE128" i="3"/>
  <c r="BI129" i="3"/>
  <c r="BI128" i="3"/>
  <c r="BI127" i="3"/>
  <c r="CU81" i="3"/>
  <c r="CU34" i="3" s="1"/>
  <c r="CU82" i="3"/>
  <c r="CU35" i="3" s="1"/>
  <c r="CU80" i="3"/>
  <c r="BE82" i="3"/>
  <c r="BE80" i="3"/>
  <c r="BE81" i="3"/>
  <c r="CD83" i="3"/>
  <c r="U129" i="3"/>
  <c r="U128" i="3"/>
  <c r="U127" i="3"/>
  <c r="AS127" i="3"/>
  <c r="BT80" i="3"/>
  <c r="M82" i="3"/>
  <c r="M80" i="3"/>
  <c r="M81" i="3"/>
  <c r="M34" i="3" s="1"/>
  <c r="AE129" i="3"/>
  <c r="AE128" i="3"/>
  <c r="AE127" i="3"/>
  <c r="U82" i="3"/>
  <c r="U81" i="3"/>
  <c r="U80" i="3"/>
  <c r="BF129" i="3"/>
  <c r="BF127" i="3"/>
  <c r="BF128" i="3"/>
  <c r="C129" i="3"/>
  <c r="C128" i="3"/>
  <c r="C127" i="3"/>
  <c r="AS128" i="3"/>
  <c r="BT81" i="3"/>
  <c r="CO127" i="3"/>
  <c r="CO129" i="3"/>
  <c r="CO128" i="3"/>
  <c r="P82" i="3"/>
  <c r="P35" i="3" s="1"/>
  <c r="P80" i="3"/>
  <c r="P81" i="3"/>
  <c r="P34" i="3" s="1"/>
  <c r="BQ129" i="3"/>
  <c r="BQ128" i="3"/>
  <c r="BQ127" i="3"/>
  <c r="I128" i="3"/>
  <c r="I34" i="3" s="1"/>
  <c r="I129" i="3"/>
  <c r="I127" i="3"/>
  <c r="BB81" i="3"/>
  <c r="BB34" i="3" s="1"/>
  <c r="BB82" i="3"/>
  <c r="BB80" i="3"/>
  <c r="BB33" i="3" s="1"/>
  <c r="DH128" i="3"/>
  <c r="DH127" i="3"/>
  <c r="DH129" i="3"/>
  <c r="C82" i="3"/>
  <c r="C80" i="3"/>
  <c r="C81" i="3"/>
  <c r="E129" i="3"/>
  <c r="E35" i="3" s="1"/>
  <c r="BX128" i="3"/>
  <c r="CO82" i="3"/>
  <c r="CO80" i="3"/>
  <c r="CO81" i="3"/>
  <c r="CC80" i="3"/>
  <c r="CC33" i="3" s="1"/>
  <c r="CC81" i="3"/>
  <c r="CC82" i="3"/>
  <c r="AQ81" i="3"/>
  <c r="AQ34" i="3" s="1"/>
  <c r="AQ82" i="3"/>
  <c r="AQ35" i="3" s="1"/>
  <c r="AQ80" i="3"/>
  <c r="BQ82" i="3"/>
  <c r="BQ80" i="3"/>
  <c r="BQ81" i="3"/>
  <c r="AA81" i="3"/>
  <c r="AA34" i="3" s="1"/>
  <c r="AA80" i="3"/>
  <c r="AA82" i="3"/>
  <c r="AA35" i="3" s="1"/>
  <c r="DH81" i="3"/>
  <c r="DH82" i="3"/>
  <c r="DH80" i="3"/>
  <c r="X54" i="3"/>
  <c r="J69" i="3"/>
  <c r="J77" i="3" s="1"/>
  <c r="X62" i="3"/>
  <c r="X15" i="3" s="1"/>
  <c r="AT103" i="3"/>
  <c r="C62" i="3"/>
  <c r="C102" i="3"/>
  <c r="BS60" i="3"/>
  <c r="AU54" i="3"/>
  <c r="AU7" i="3" s="1"/>
  <c r="C53" i="3"/>
  <c r="C100" i="3"/>
  <c r="C104" i="3" s="1"/>
  <c r="AU100" i="3"/>
  <c r="AU104" i="3" s="1"/>
  <c r="AU102" i="3"/>
  <c r="AU106" i="3" s="1"/>
  <c r="AU12" i="3" s="1"/>
  <c r="AU56" i="3"/>
  <c r="M53" i="3"/>
  <c r="M62" i="3"/>
  <c r="C60" i="3"/>
  <c r="BS114" i="3"/>
  <c r="BS54" i="3"/>
  <c r="BS7" i="3" s="1"/>
  <c r="AU53" i="3"/>
  <c r="AU57" i="3" s="1"/>
  <c r="M54" i="3"/>
  <c r="BS15" i="3"/>
  <c r="W67" i="3"/>
  <c r="C55" i="3"/>
  <c r="BQ44" i="3"/>
  <c r="BQ48" i="3" s="1"/>
  <c r="I54" i="3"/>
  <c r="I7" i="3" s="1"/>
  <c r="AU60" i="3"/>
  <c r="W114" i="3"/>
  <c r="W117" i="3" s="1"/>
  <c r="I62" i="3"/>
  <c r="I15" i="3" s="1"/>
  <c r="AO53" i="3"/>
  <c r="AO57" i="3" s="1"/>
  <c r="BS9" i="3"/>
  <c r="BG44" i="3"/>
  <c r="BG48" i="3" s="1"/>
  <c r="BD54" i="3"/>
  <c r="BG102" i="3"/>
  <c r="R60" i="3"/>
  <c r="BM102" i="3"/>
  <c r="BM106" i="3" s="1"/>
  <c r="CT67" i="3"/>
  <c r="CT70" i="3" s="1"/>
  <c r="CT23" i="3" s="1"/>
  <c r="P17" i="4"/>
  <c r="BC56" i="3"/>
  <c r="BM100" i="3"/>
  <c r="CQ44" i="3"/>
  <c r="CQ48" i="3" s="1"/>
  <c r="E44" i="3"/>
  <c r="E48" i="3" s="1"/>
  <c r="CT44" i="3"/>
  <c r="CT48" i="3" s="1"/>
  <c r="U54" i="3"/>
  <c r="AL9" i="3"/>
  <c r="BA107" i="3"/>
  <c r="CT116" i="3"/>
  <c r="CT124" i="3" s="1"/>
  <c r="C67" i="3"/>
  <c r="AB67" i="3"/>
  <c r="W59" i="3"/>
  <c r="AN60" i="3"/>
  <c r="BQ116" i="3"/>
  <c r="BQ124" i="3" s="1"/>
  <c r="BG54" i="3"/>
  <c r="BG7" i="3" s="1"/>
  <c r="BK13" i="3"/>
  <c r="BE17" i="4"/>
  <c r="CP117" i="3"/>
  <c r="CR56" i="3"/>
  <c r="CR9" i="3" s="1"/>
  <c r="P60" i="3"/>
  <c r="P13" i="3" s="1"/>
  <c r="FU17" i="4"/>
  <c r="AH67" i="3"/>
  <c r="AH69" i="3" s="1"/>
  <c r="U60" i="3"/>
  <c r="AL62" i="3"/>
  <c r="AL15" i="3" s="1"/>
  <c r="AP44" i="3"/>
  <c r="AP48" i="3" s="1"/>
  <c r="U56" i="3"/>
  <c r="O103" i="3"/>
  <c r="U62" i="3"/>
  <c r="AA55" i="3"/>
  <c r="AA58" i="3" s="1"/>
  <c r="AN62" i="3"/>
  <c r="AR44" i="3"/>
  <c r="AR48" i="3" s="1"/>
  <c r="AY60" i="3"/>
  <c r="BD62" i="3"/>
  <c r="BD15" i="3" s="1"/>
  <c r="BG59" i="3"/>
  <c r="BQ142" i="3"/>
  <c r="CR62" i="3"/>
  <c r="CR15" i="3" s="1"/>
  <c r="P62" i="3"/>
  <c r="P15" i="3" s="1"/>
  <c r="AN55" i="3"/>
  <c r="AN59" i="3" s="1"/>
  <c r="AN56" i="3"/>
  <c r="AN53" i="3"/>
  <c r="BA103" i="3"/>
  <c r="BA109" i="3"/>
  <c r="BI9" i="3"/>
  <c r="AL53" i="3"/>
  <c r="AL57" i="3" s="1"/>
  <c r="AM7" i="3"/>
  <c r="BN54" i="3"/>
  <c r="BN7" i="3" s="1"/>
  <c r="U53" i="3"/>
  <c r="BD56" i="3"/>
  <c r="BD9" i="3" s="1"/>
  <c r="BD55" i="3"/>
  <c r="CP67" i="3"/>
  <c r="CL17" i="4"/>
  <c r="CR13" i="3"/>
  <c r="AD67" i="3"/>
  <c r="AD69" i="3" s="1"/>
  <c r="HZ17" i="4"/>
  <c r="CQ102" i="3"/>
  <c r="CQ106" i="3" s="1"/>
  <c r="BD60" i="3"/>
  <c r="BD13" i="3" s="1"/>
  <c r="CU67" i="3"/>
  <c r="AZ17" i="4"/>
  <c r="CQ109" i="3"/>
  <c r="BG107" i="3"/>
  <c r="AI54" i="3"/>
  <c r="AL60" i="3"/>
  <c r="AL13" i="3" s="1"/>
  <c r="AI53" i="3"/>
  <c r="AJ56" i="3"/>
  <c r="N44" i="3"/>
  <c r="N48" i="3" s="1"/>
  <c r="AD114" i="3"/>
  <c r="AJ62" i="3"/>
  <c r="BO101" i="3"/>
  <c r="X55" i="3"/>
  <c r="X8" i="3" s="1"/>
  <c r="CM17" i="4"/>
  <c r="DE101" i="3"/>
  <c r="CU117" i="3"/>
  <c r="CU124" i="3" s="1"/>
  <c r="BO109" i="3"/>
  <c r="BO15" i="3" s="1"/>
  <c r="Q55" i="3"/>
  <c r="BG103" i="3"/>
  <c r="CQ100" i="3"/>
  <c r="CQ104" i="3" s="1"/>
  <c r="CR67" i="3"/>
  <c r="CR70" i="3" s="1"/>
  <c r="AL55" i="3"/>
  <c r="AL8" i="3" s="1"/>
  <c r="C44" i="3"/>
  <c r="C48" i="3" s="1"/>
  <c r="CR114" i="3"/>
  <c r="CJ17" i="4"/>
  <c r="AI9" i="53" a="1"/>
  <c r="AI9" i="53" s="1"/>
  <c r="AI14" i="53" a="1"/>
  <c r="AI14" i="53" s="1"/>
  <c r="AI35" i="53" a="1"/>
  <c r="AI35" i="53" s="1"/>
  <c r="AI8" i="53" a="1"/>
  <c r="AI8" i="53" s="1"/>
  <c r="AI34" i="53" a="1"/>
  <c r="AI34" i="53" s="1"/>
  <c r="D103" i="3"/>
  <c r="D9" i="3" s="1"/>
  <c r="BS53" i="3"/>
  <c r="BS57" i="3" s="1"/>
  <c r="O109" i="3"/>
  <c r="O15" i="3" s="1"/>
  <c r="O107" i="3"/>
  <c r="O13" i="3" s="1"/>
  <c r="BH56" i="3"/>
  <c r="BH9" i="3" s="1"/>
  <c r="BD101" i="3"/>
  <c r="U59" i="3"/>
  <c r="U58" i="3"/>
  <c r="Z100" i="3"/>
  <c r="Z104" i="3" s="1"/>
  <c r="AA101" i="3"/>
  <c r="AT9" i="3"/>
  <c r="BC62" i="3"/>
  <c r="DJ101" i="3"/>
  <c r="AT114" i="3"/>
  <c r="AT117" i="3" s="1"/>
  <c r="O101" i="3"/>
  <c r="O7" i="3" s="1"/>
  <c r="C116" i="3"/>
  <c r="C124" i="3" s="1"/>
  <c r="Z107" i="3"/>
  <c r="CE67" i="3"/>
  <c r="CE70" i="3" s="1"/>
  <c r="DK60" i="3"/>
  <c r="AT13" i="3"/>
  <c r="D59" i="3"/>
  <c r="BB103" i="3"/>
  <c r="BD17" i="4"/>
  <c r="BW17" i="4"/>
  <c r="DK54" i="3"/>
  <c r="BF107" i="3"/>
  <c r="BF13" i="3" s="1"/>
  <c r="J53" i="3"/>
  <c r="J57" i="3" s="1"/>
  <c r="BB102" i="3"/>
  <c r="ID17" i="4"/>
  <c r="BO70" i="3"/>
  <c r="BO77" i="3" s="1"/>
  <c r="IW17" i="4"/>
  <c r="BH102" i="3"/>
  <c r="BH105" i="3" s="1"/>
  <c r="M56" i="3"/>
  <c r="M55" i="3"/>
  <c r="M8" i="3" s="1"/>
  <c r="M103" i="3"/>
  <c r="I58" i="3"/>
  <c r="BQ105" i="3"/>
  <c r="BD104" i="3"/>
  <c r="BD10" i="3" s="1"/>
  <c r="BD6" i="3"/>
  <c r="CM101" i="3"/>
  <c r="CY17" i="4"/>
  <c r="CK44" i="3"/>
  <c r="CK48" i="3" s="1"/>
  <c r="AT109" i="3"/>
  <c r="AT15" i="3" s="1"/>
  <c r="AZ62" i="3"/>
  <c r="AZ15" i="3" s="1"/>
  <c r="AU103" i="3"/>
  <c r="AH114" i="3"/>
  <c r="S70" i="3"/>
  <c r="S77" i="3" s="1"/>
  <c r="DE103" i="3"/>
  <c r="DE9" i="3" s="1"/>
  <c r="BD102" i="3"/>
  <c r="DL95" i="3"/>
  <c r="DL100" i="3"/>
  <c r="DL104" i="3" s="1"/>
  <c r="CN67" i="3"/>
  <c r="JY17" i="4"/>
  <c r="CG54" i="3"/>
  <c r="AT100" i="3"/>
  <c r="AT104" i="3" s="1"/>
  <c r="AU107" i="3"/>
  <c r="AU109" i="3"/>
  <c r="Z17" i="4"/>
  <c r="DE109" i="3"/>
  <c r="O100" i="3"/>
  <c r="O104" i="3" s="1"/>
  <c r="N107" i="3"/>
  <c r="N13" i="3" s="1"/>
  <c r="AX103" i="3"/>
  <c r="S44" i="3"/>
  <c r="S48" i="3" s="1"/>
  <c r="D107" i="3"/>
  <c r="D13" i="3" s="1"/>
  <c r="M109" i="3"/>
  <c r="M15" i="3" s="1"/>
  <c r="DF102" i="3"/>
  <c r="DF106" i="3" s="1"/>
  <c r="N67" i="3"/>
  <c r="N69" i="3" s="1"/>
  <c r="I53" i="3"/>
  <c r="S114" i="3"/>
  <c r="S116" i="3" s="1"/>
  <c r="CK54" i="3"/>
  <c r="M101" i="3"/>
  <c r="W101" i="3"/>
  <c r="W7" i="3" s="1"/>
  <c r="CF44" i="3"/>
  <c r="CF48" i="3" s="1"/>
  <c r="BI44" i="3"/>
  <c r="BI48" i="3" s="1"/>
  <c r="X7" i="3"/>
  <c r="DE102" i="3"/>
  <c r="DL54" i="3"/>
  <c r="DL7" i="3" s="1"/>
  <c r="AI22" i="53" a="1"/>
  <c r="AI22" i="53" s="1"/>
  <c r="AI23" i="53" a="1"/>
  <c r="AI23" i="53" s="1"/>
  <c r="AI26" i="53" a="1"/>
  <c r="AI26" i="53" s="1"/>
  <c r="CV53" i="3"/>
  <c r="CV57" i="3" s="1"/>
  <c r="BO54" i="3"/>
  <c r="CV60" i="3"/>
  <c r="CV13" i="3" s="1"/>
  <c r="BG109" i="3"/>
  <c r="BG15" i="3" s="1"/>
  <c r="DF53" i="3"/>
  <c r="DF57" i="3" s="1"/>
  <c r="DF10" i="3" s="1"/>
  <c r="GK17" i="4"/>
  <c r="AT101" i="3"/>
  <c r="AT7" i="3" s="1"/>
  <c r="W44" i="3"/>
  <c r="W48" i="3" s="1"/>
  <c r="BO55" i="3"/>
  <c r="AL54" i="3"/>
  <c r="AL7" i="3" s="1"/>
  <c r="N114" i="3"/>
  <c r="N117" i="3" s="1"/>
  <c r="BA100" i="3"/>
  <c r="BA104" i="3" s="1"/>
  <c r="BG100" i="3"/>
  <c r="BG104" i="3" s="1"/>
  <c r="N100" i="3"/>
  <c r="N104" i="3" s="1"/>
  <c r="DL55" i="3"/>
  <c r="AU58" i="3"/>
  <c r="BS13" i="3"/>
  <c r="AO55" i="3"/>
  <c r="W95" i="3"/>
  <c r="N102" i="3"/>
  <c r="BK17" i="4"/>
  <c r="F17" i="4"/>
  <c r="DL102" i="3"/>
  <c r="DL109" i="3"/>
  <c r="DL107" i="3"/>
  <c r="DL13" i="3" s="1"/>
  <c r="N103" i="3"/>
  <c r="N9" i="3" s="1"/>
  <c r="DF101" i="3"/>
  <c r="BS67" i="3"/>
  <c r="BS70" i="3" s="1"/>
  <c r="AT102" i="3"/>
  <c r="CJ44" i="3"/>
  <c r="CJ48" i="3" s="1"/>
  <c r="X9" i="3"/>
  <c r="P53" i="3"/>
  <c r="CP55" i="3"/>
  <c r="CP58" i="3" s="1"/>
  <c r="K109" i="3"/>
  <c r="K15" i="3" s="1"/>
  <c r="BO100" i="3"/>
  <c r="BO104" i="3" s="1"/>
  <c r="BL109" i="3"/>
  <c r="CH55" i="3"/>
  <c r="DE62" i="3"/>
  <c r="DE53" i="3"/>
  <c r="DE6" i="3" s="1"/>
  <c r="D109" i="3"/>
  <c r="D15" i="3" s="1"/>
  <c r="CT56" i="3"/>
  <c r="DD17" i="4"/>
  <c r="K107" i="3"/>
  <c r="K13" i="3" s="1"/>
  <c r="J102" i="3"/>
  <c r="D101" i="3"/>
  <c r="D7" i="3" s="1"/>
  <c r="AD54" i="3"/>
  <c r="BO102" i="3"/>
  <c r="BO106" i="3" s="1"/>
  <c r="BJ7" i="3"/>
  <c r="BL107" i="3"/>
  <c r="CP56" i="3"/>
  <c r="DE60" i="3"/>
  <c r="DE13" i="3" s="1"/>
  <c r="D102" i="3"/>
  <c r="D105" i="3" s="1"/>
  <c r="CT55" i="3"/>
  <c r="CT58" i="3" s="1"/>
  <c r="DL114" i="3"/>
  <c r="DL117" i="3" s="1"/>
  <c r="K103" i="3"/>
  <c r="K9" i="3" s="1"/>
  <c r="AZ56" i="3"/>
  <c r="AZ9" i="3" s="1"/>
  <c r="BN55" i="3"/>
  <c r="BN59" i="3" s="1"/>
  <c r="CM100" i="3"/>
  <c r="DE54" i="3"/>
  <c r="DE7" i="3" s="1"/>
  <c r="CT53" i="3"/>
  <c r="CT57" i="3" s="1"/>
  <c r="DL67" i="3"/>
  <c r="DL70" i="3" s="1"/>
  <c r="AX44" i="3"/>
  <c r="AX48" i="3" s="1"/>
  <c r="BN56" i="3"/>
  <c r="CH60" i="3"/>
  <c r="CH13" i="3" s="1"/>
  <c r="CK67" i="3"/>
  <c r="CK69" i="3" s="1"/>
  <c r="CM107" i="3"/>
  <c r="DK56" i="3"/>
  <c r="W103" i="3"/>
  <c r="W9" i="3" s="1"/>
  <c r="AZ13" i="3"/>
  <c r="JC17" i="4"/>
  <c r="CF95" i="3"/>
  <c r="CV109" i="3"/>
  <c r="CV15" i="3" s="1"/>
  <c r="CF67" i="3"/>
  <c r="CF70" i="3" s="1"/>
  <c r="L55" i="3"/>
  <c r="CV103" i="3"/>
  <c r="CV9" i="3" s="1"/>
  <c r="CF114" i="3"/>
  <c r="CF116" i="3" s="1"/>
  <c r="W102" i="3"/>
  <c r="W8" i="3" s="1"/>
  <c r="DF54" i="3"/>
  <c r="CM103" i="3"/>
  <c r="CP62" i="3"/>
  <c r="CP54" i="3"/>
  <c r="CP60" i="3"/>
  <c r="CP13" i="3" s="1"/>
  <c r="L53" i="3"/>
  <c r="L57" i="3" s="1"/>
  <c r="AZ106" i="3"/>
  <c r="AZ111" i="3" s="1"/>
  <c r="M100" i="3"/>
  <c r="M104" i="3" s="1"/>
  <c r="AO60" i="3"/>
  <c r="IX17" i="4"/>
  <c r="BO103" i="3"/>
  <c r="BO9" i="3" s="1"/>
  <c r="DL53" i="3"/>
  <c r="DF107" i="3"/>
  <c r="DE95" i="3"/>
  <c r="DL56" i="3"/>
  <c r="DL103" i="3"/>
  <c r="J55" i="3"/>
  <c r="J13" i="3"/>
  <c r="J62" i="3"/>
  <c r="J15" i="3" s="1"/>
  <c r="J54" i="3"/>
  <c r="J7" i="3" s="1"/>
  <c r="J56" i="3"/>
  <c r="J9" i="3" s="1"/>
  <c r="CM102" i="3"/>
  <c r="L56" i="3"/>
  <c r="JM17" i="4"/>
  <c r="DL62" i="3"/>
  <c r="DF103" i="3"/>
  <c r="DF109" i="3"/>
  <c r="DF15" i="3" s="1"/>
  <c r="W107" i="3"/>
  <c r="W13" i="3" s="1"/>
  <c r="BH59" i="3"/>
  <c r="BH58" i="3"/>
  <c r="BH54" i="3"/>
  <c r="BH7" i="3" s="1"/>
  <c r="BJ103" i="3"/>
  <c r="BJ9" i="3" s="1"/>
  <c r="BJ100" i="3"/>
  <c r="BJ109" i="3"/>
  <c r="BJ15" i="3" s="1"/>
  <c r="BJ102" i="3"/>
  <c r="CG9" i="3"/>
  <c r="BH60" i="3"/>
  <c r="BH13" i="3" s="1"/>
  <c r="BH53" i="3"/>
  <c r="CK53" i="3"/>
  <c r="CK57" i="3" s="1"/>
  <c r="BH62" i="3"/>
  <c r="BH15" i="3" s="1"/>
  <c r="DE114" i="3"/>
  <c r="DE116" i="3" s="1"/>
  <c r="BJ44" i="3"/>
  <c r="BJ48" i="3" s="1"/>
  <c r="I56" i="3"/>
  <c r="I9" i="3" s="1"/>
  <c r="CU56" i="3"/>
  <c r="DF55" i="3"/>
  <c r="DF58" i="3" s="1"/>
  <c r="I60" i="3"/>
  <c r="I13" i="3" s="1"/>
  <c r="CK9" i="3"/>
  <c r="CU53" i="3"/>
  <c r="CU57" i="3" s="1"/>
  <c r="DF60" i="3"/>
  <c r="BI109" i="3"/>
  <c r="BI15" i="3" s="1"/>
  <c r="BI107" i="3"/>
  <c r="BI13" i="3" s="1"/>
  <c r="DE67" i="3"/>
  <c r="DE70" i="3" s="1"/>
  <c r="BQ101" i="3"/>
  <c r="CU44" i="3"/>
  <c r="CU48" i="3" s="1"/>
  <c r="CP104" i="3"/>
  <c r="CP10" i="3" s="1"/>
  <c r="CP6" i="3"/>
  <c r="BM114" i="3"/>
  <c r="BM116" i="3" s="1"/>
  <c r="DG102" i="3"/>
  <c r="DG106" i="3" s="1"/>
  <c r="BQ100" i="3"/>
  <c r="BQ6" i="3" s="1"/>
  <c r="BA101" i="3"/>
  <c r="CV54" i="3"/>
  <c r="CV7" i="3" s="1"/>
  <c r="C13" i="3"/>
  <c r="L102" i="3"/>
  <c r="L105" i="3" s="1"/>
  <c r="CP109" i="3"/>
  <c r="HM17" i="4"/>
  <c r="AM17" i="4"/>
  <c r="AU114" i="3"/>
  <c r="AU67" i="3"/>
  <c r="CT54" i="3"/>
  <c r="CT7" i="3" s="1"/>
  <c r="CT62" i="3"/>
  <c r="CK101" i="3"/>
  <c r="CK100" i="3"/>
  <c r="CK104" i="3" s="1"/>
  <c r="BN44" i="3"/>
  <c r="BN48" i="3" s="1"/>
  <c r="L101" i="3"/>
  <c r="L7" i="3" s="1"/>
  <c r="CP102" i="3"/>
  <c r="Q54" i="3"/>
  <c r="Q56" i="3"/>
  <c r="CK60" i="3"/>
  <c r="CK13" i="3" s="1"/>
  <c r="CK62" i="3"/>
  <c r="CK15" i="3" s="1"/>
  <c r="BO60" i="3"/>
  <c r="BO13" i="3" s="1"/>
  <c r="L103" i="3"/>
  <c r="CP103" i="3"/>
  <c r="AQ62" i="3"/>
  <c r="AQ15" i="3" s="1"/>
  <c r="AQ54" i="3"/>
  <c r="AQ7" i="3" s="1"/>
  <c r="AQ60" i="3"/>
  <c r="AQ13" i="3" s="1"/>
  <c r="AQ56" i="3"/>
  <c r="AQ9" i="3" s="1"/>
  <c r="AQ53" i="3"/>
  <c r="AQ57" i="3" s="1"/>
  <c r="AQ55" i="3"/>
  <c r="AQ8" i="3" s="1"/>
  <c r="BL70" i="3"/>
  <c r="BL77" i="3" s="1"/>
  <c r="DH53" i="3"/>
  <c r="BQ103" i="3"/>
  <c r="L62" i="3"/>
  <c r="L15" i="3" s="1"/>
  <c r="BO53" i="3"/>
  <c r="BO57" i="3" s="1"/>
  <c r="CV102" i="3"/>
  <c r="CV105" i="3" s="1"/>
  <c r="AJ44" i="3"/>
  <c r="AJ48" i="3" s="1"/>
  <c r="AJ95" i="3"/>
  <c r="AH95" i="3"/>
  <c r="AH44" i="3"/>
  <c r="AH48" i="3" s="1"/>
  <c r="AJ7" i="3"/>
  <c r="BQ109" i="3"/>
  <c r="BQ107" i="3"/>
  <c r="L60" i="3"/>
  <c r="L13" i="3" s="1"/>
  <c r="CV100" i="3"/>
  <c r="CV104" i="3" s="1"/>
  <c r="BK44" i="3"/>
  <c r="BK48" i="3" s="1"/>
  <c r="AJ103" i="3"/>
  <c r="AJ102" i="3"/>
  <c r="AJ8" i="3" s="1"/>
  <c r="AJ100" i="3"/>
  <c r="AJ104" i="3" s="1"/>
  <c r="CQ56" i="3"/>
  <c r="CQ9" i="3" s="1"/>
  <c r="CQ62" i="3"/>
  <c r="CQ15" i="3" s="1"/>
  <c r="CQ54" i="3"/>
  <c r="CQ60" i="3"/>
  <c r="CQ13" i="3" s="1"/>
  <c r="CQ53" i="3"/>
  <c r="CQ57" i="3" s="1"/>
  <c r="CG60" i="3"/>
  <c r="CG13" i="3" s="1"/>
  <c r="CG62" i="3"/>
  <c r="CG15" i="3" s="1"/>
  <c r="CG53" i="3"/>
  <c r="AJ60" i="3"/>
  <c r="AJ13" i="3" s="1"/>
  <c r="AJ53" i="3"/>
  <c r="BS117" i="3"/>
  <c r="BS116" i="3"/>
  <c r="HL17" i="4"/>
  <c r="AT67" i="3"/>
  <c r="AH101" i="3"/>
  <c r="AH7" i="3" s="1"/>
  <c r="AH102" i="3"/>
  <c r="AH100" i="3"/>
  <c r="AH103" i="3"/>
  <c r="AH107" i="3"/>
  <c r="AH15" i="3"/>
  <c r="P58" i="3"/>
  <c r="P59" i="3"/>
  <c r="BQ56" i="3"/>
  <c r="BQ60" i="3"/>
  <c r="BQ54" i="3"/>
  <c r="AH60" i="3"/>
  <c r="AH55" i="3"/>
  <c r="AH56" i="3"/>
  <c r="AH53" i="3"/>
  <c r="AZ7" i="3"/>
  <c r="BF15" i="3"/>
  <c r="BL114" i="3"/>
  <c r="BL117" i="3" s="1"/>
  <c r="IE17" i="4"/>
  <c r="JF17" i="4"/>
  <c r="CH15" i="3"/>
  <c r="DG101" i="3"/>
  <c r="BQ62" i="3"/>
  <c r="CV55" i="3"/>
  <c r="CP101" i="3"/>
  <c r="CR44" i="3"/>
  <c r="CR48" i="3" s="1"/>
  <c r="E17" i="4"/>
  <c r="M67" i="3"/>
  <c r="GE17" i="4"/>
  <c r="M114" i="3"/>
  <c r="AQ95" i="3"/>
  <c r="AQ44" i="3"/>
  <c r="AQ48" i="3" s="1"/>
  <c r="CV114" i="3"/>
  <c r="JN17" i="4"/>
  <c r="CN17" i="4"/>
  <c r="CV67" i="3"/>
  <c r="CH114" i="3"/>
  <c r="BZ17" i="4"/>
  <c r="IZ17" i="4"/>
  <c r="CT103" i="3"/>
  <c r="CT100" i="3"/>
  <c r="CT104" i="3" s="1"/>
  <c r="L114" i="3"/>
  <c r="GD17" i="4"/>
  <c r="D17" i="4"/>
  <c r="AA15" i="3"/>
  <c r="CN114" i="3"/>
  <c r="CN117" i="3" s="1"/>
  <c r="CK124" i="3"/>
  <c r="E100" i="3"/>
  <c r="E101" i="3"/>
  <c r="E107" i="3"/>
  <c r="E103" i="3"/>
  <c r="E109" i="3"/>
  <c r="E102" i="3"/>
  <c r="CU62" i="3"/>
  <c r="CU55" i="3"/>
  <c r="CS114" i="3"/>
  <c r="CK17" i="4"/>
  <c r="JK17" i="4"/>
  <c r="CS67" i="3"/>
  <c r="C57" i="3"/>
  <c r="FX17" i="4"/>
  <c r="F114" i="3"/>
  <c r="F67" i="3"/>
  <c r="F101" i="3"/>
  <c r="F7" i="3" s="1"/>
  <c r="F100" i="3"/>
  <c r="F104" i="3" s="1"/>
  <c r="F107" i="3"/>
  <c r="F13" i="3" s="1"/>
  <c r="F102" i="3"/>
  <c r="F109" i="3"/>
  <c r="F15" i="3" s="1"/>
  <c r="E54" i="3"/>
  <c r="E53" i="3"/>
  <c r="E56" i="3"/>
  <c r="E60" i="3"/>
  <c r="E62" i="3"/>
  <c r="E55" i="3"/>
  <c r="AD60" i="3"/>
  <c r="AD55" i="3"/>
  <c r="AD53" i="3"/>
  <c r="AD57" i="3" s="1"/>
  <c r="AD56" i="3"/>
  <c r="BN109" i="3"/>
  <c r="BN102" i="3"/>
  <c r="BN100" i="3"/>
  <c r="BN104" i="3" s="1"/>
  <c r="BN107" i="3"/>
  <c r="BN103" i="3"/>
  <c r="C17" i="4"/>
  <c r="K67" i="3"/>
  <c r="K114" i="3"/>
  <c r="GC17" i="4"/>
  <c r="AI55" i="3"/>
  <c r="AI62" i="3"/>
  <c r="AI60" i="3"/>
  <c r="X67" i="3"/>
  <c r="GP17" i="4"/>
  <c r="AR107" i="3"/>
  <c r="AR109" i="3"/>
  <c r="AR101" i="3"/>
  <c r="AR102" i="3"/>
  <c r="AR103" i="3"/>
  <c r="AR100" i="3"/>
  <c r="BL103" i="3"/>
  <c r="BL102" i="3"/>
  <c r="BA55" i="3"/>
  <c r="BA62" i="3"/>
  <c r="BA15" i="3" s="1"/>
  <c r="BA56" i="3"/>
  <c r="BA60" i="3"/>
  <c r="BA13" i="3" s="1"/>
  <c r="BA54" i="3"/>
  <c r="BA53" i="3"/>
  <c r="CE117" i="3"/>
  <c r="CE116" i="3"/>
  <c r="CR106" i="3"/>
  <c r="CR105" i="3"/>
  <c r="CM62" i="3"/>
  <c r="CM15" i="3" s="1"/>
  <c r="CM56" i="3"/>
  <c r="CM60" i="3"/>
  <c r="CM55" i="3"/>
  <c r="CM54" i="3"/>
  <c r="DG70" i="3"/>
  <c r="DG69" i="3"/>
  <c r="AC60" i="3"/>
  <c r="AC62" i="3"/>
  <c r="AC53" i="3"/>
  <c r="AC57" i="3" s="1"/>
  <c r="S102" i="3"/>
  <c r="S8" i="3" s="1"/>
  <c r="S100" i="3"/>
  <c r="S107" i="3"/>
  <c r="S13" i="3" s="1"/>
  <c r="S109" i="3"/>
  <c r="S15" i="3" s="1"/>
  <c r="S103" i="3"/>
  <c r="S9" i="3" s="1"/>
  <c r="S101" i="3"/>
  <c r="S7" i="3" s="1"/>
  <c r="AN117" i="3"/>
  <c r="AN116" i="3"/>
  <c r="BN62" i="3"/>
  <c r="BN60" i="3"/>
  <c r="K44" i="3"/>
  <c r="K48" i="3" s="1"/>
  <c r="K95" i="3"/>
  <c r="CF103" i="3"/>
  <c r="CF9" i="3" s="1"/>
  <c r="CF107" i="3"/>
  <c r="CF13" i="3" s="1"/>
  <c r="CF109" i="3"/>
  <c r="CF15" i="3" s="1"/>
  <c r="CF102" i="3"/>
  <c r="CF100" i="3"/>
  <c r="CF101" i="3"/>
  <c r="CF7" i="3" s="1"/>
  <c r="AR60" i="3"/>
  <c r="AR54" i="3"/>
  <c r="AR53" i="3"/>
  <c r="AR56" i="3"/>
  <c r="AR62" i="3"/>
  <c r="AR55" i="3"/>
  <c r="AS17" i="4"/>
  <c r="BA114" i="3"/>
  <c r="DI44" i="3"/>
  <c r="DI48" i="3" s="1"/>
  <c r="DI95" i="3"/>
  <c r="S58" i="3"/>
  <c r="S59" i="3"/>
  <c r="M105" i="3"/>
  <c r="M106" i="3"/>
  <c r="C59" i="3"/>
  <c r="C8" i="3"/>
  <c r="C58" i="3"/>
  <c r="BC44" i="3"/>
  <c r="BC48" i="3" s="1"/>
  <c r="BC95" i="3"/>
  <c r="BB17" i="4"/>
  <c r="BJ114" i="3"/>
  <c r="IB17" i="4"/>
  <c r="BJ67" i="3"/>
  <c r="AB114" i="3"/>
  <c r="T17" i="4"/>
  <c r="IF17" i="4"/>
  <c r="BN114" i="3"/>
  <c r="BF17" i="4"/>
  <c r="DH101" i="3"/>
  <c r="DH7" i="3" s="1"/>
  <c r="DH100" i="3"/>
  <c r="DH104" i="3" s="1"/>
  <c r="DH102" i="3"/>
  <c r="DH103" i="3"/>
  <c r="DH9" i="3" s="1"/>
  <c r="DH109" i="3"/>
  <c r="M57" i="3"/>
  <c r="AR114" i="3"/>
  <c r="HJ17" i="4"/>
  <c r="AJ17" i="4"/>
  <c r="AR67" i="3"/>
  <c r="BA44" i="3"/>
  <c r="BA48" i="3" s="1"/>
  <c r="BA95" i="3"/>
  <c r="AB44" i="3"/>
  <c r="AB48" i="3" s="1"/>
  <c r="DI107" i="3"/>
  <c r="DI13" i="3" s="1"/>
  <c r="DI100" i="3"/>
  <c r="DI109" i="3"/>
  <c r="DI15" i="3" s="1"/>
  <c r="DI101" i="3"/>
  <c r="DI7" i="3" s="1"/>
  <c r="DI102" i="3"/>
  <c r="DI8" i="3" s="1"/>
  <c r="DI103" i="3"/>
  <c r="DI9" i="3" s="1"/>
  <c r="CJ100" i="3"/>
  <c r="CJ104" i="3" s="1"/>
  <c r="CJ109" i="3"/>
  <c r="CJ101" i="3"/>
  <c r="CJ107" i="3"/>
  <c r="CJ103" i="3"/>
  <c r="W69" i="3"/>
  <c r="W70" i="3"/>
  <c r="DI59" i="3"/>
  <c r="DI58" i="3"/>
  <c r="O142" i="3"/>
  <c r="O44" i="3"/>
  <c r="O48" i="3" s="1"/>
  <c r="AP62" i="3"/>
  <c r="AP15" i="3" s="1"/>
  <c r="AP55" i="3"/>
  <c r="P114" i="3"/>
  <c r="P67" i="3"/>
  <c r="AZ95" i="3"/>
  <c r="AZ44" i="3"/>
  <c r="AZ48" i="3" s="1"/>
  <c r="BS44" i="3"/>
  <c r="BS48" i="3" s="1"/>
  <c r="BS95" i="3"/>
  <c r="BQ70" i="3"/>
  <c r="BQ23" i="3" s="1"/>
  <c r="BQ69" i="3"/>
  <c r="DH62" i="3"/>
  <c r="DH55" i="3"/>
  <c r="CH44" i="3"/>
  <c r="CH48" i="3" s="1"/>
  <c r="CH95" i="3"/>
  <c r="D44" i="3"/>
  <c r="D48" i="3" s="1"/>
  <c r="D95" i="3"/>
  <c r="O70" i="3"/>
  <c r="O69" i="3"/>
  <c r="AA102" i="3"/>
  <c r="AA103" i="3"/>
  <c r="AA100" i="3"/>
  <c r="AA104" i="3" s="1"/>
  <c r="AY54" i="3"/>
  <c r="AY55" i="3"/>
  <c r="AY62" i="3"/>
  <c r="BA106" i="3"/>
  <c r="BA105" i="3"/>
  <c r="CU102" i="3"/>
  <c r="CU103" i="3"/>
  <c r="CU107" i="3"/>
  <c r="CU13" i="3" s="1"/>
  <c r="CU109" i="3"/>
  <c r="CU100" i="3"/>
  <c r="CU104" i="3" s="1"/>
  <c r="CU101" i="3"/>
  <c r="CU7" i="3" s="1"/>
  <c r="J17" i="4"/>
  <c r="R114" i="3"/>
  <c r="CJ53" i="3"/>
  <c r="CJ55" i="3"/>
  <c r="CJ8" i="3" s="1"/>
  <c r="CJ60" i="3"/>
  <c r="CJ62" i="3"/>
  <c r="CJ56" i="3"/>
  <c r="CJ54" i="3"/>
  <c r="BC103" i="3"/>
  <c r="BC101" i="3"/>
  <c r="BC107" i="3"/>
  <c r="BC13" i="3" s="1"/>
  <c r="HR17" i="4"/>
  <c r="AR17" i="4"/>
  <c r="AZ114" i="3"/>
  <c r="AA56" i="3"/>
  <c r="AA60" i="3"/>
  <c r="AA13" i="3" s="1"/>
  <c r="AA53" i="3"/>
  <c r="AE60" i="3"/>
  <c r="AE54" i="3"/>
  <c r="AE56" i="3"/>
  <c r="DI67" i="3"/>
  <c r="DI114" i="3"/>
  <c r="KA17" i="4"/>
  <c r="DA17" i="4"/>
  <c r="R62" i="3"/>
  <c r="R54" i="3"/>
  <c r="R55" i="3"/>
  <c r="CJ114" i="3"/>
  <c r="JB17" i="4"/>
  <c r="CB17" i="4"/>
  <c r="CJ67" i="3"/>
  <c r="DK103" i="3"/>
  <c r="DK109" i="3"/>
  <c r="DK107" i="3"/>
  <c r="DK102" i="3"/>
  <c r="DK100" i="3"/>
  <c r="DK6" i="3" s="1"/>
  <c r="DK101" i="3"/>
  <c r="HU17" i="4"/>
  <c r="BC67" i="3"/>
  <c r="AU17" i="4"/>
  <c r="BK59" i="3"/>
  <c r="BK58" i="3"/>
  <c r="T56" i="3"/>
  <c r="T62" i="3"/>
  <c r="T54" i="3"/>
  <c r="T60" i="3"/>
  <c r="T13" i="3" s="1"/>
  <c r="T53" i="3"/>
  <c r="C69" i="3"/>
  <c r="C70" i="3"/>
  <c r="C23" i="3" s="1"/>
  <c r="AU105" i="3"/>
  <c r="JZ17" i="4"/>
  <c r="DH67" i="3"/>
  <c r="DH114" i="3"/>
  <c r="Z101" i="3"/>
  <c r="Z102" i="3"/>
  <c r="Z103" i="3"/>
  <c r="D6" i="3"/>
  <c r="D57" i="3"/>
  <c r="FV17" i="4"/>
  <c r="D67" i="3"/>
  <c r="D114" i="3"/>
  <c r="O116" i="3"/>
  <c r="O117" i="3"/>
  <c r="AH70" i="3"/>
  <c r="BM109" i="3"/>
  <c r="BM107" i="3"/>
  <c r="BB109" i="3"/>
  <c r="BB100" i="3"/>
  <c r="BB104" i="3" s="1"/>
  <c r="BB101" i="3"/>
  <c r="CS100" i="3"/>
  <c r="CS104" i="3" s="1"/>
  <c r="CS107" i="3"/>
  <c r="CS109" i="3"/>
  <c r="CS101" i="3"/>
  <c r="CS102" i="3"/>
  <c r="DF116" i="3"/>
  <c r="DF117" i="3"/>
  <c r="BG116" i="3"/>
  <c r="BG117" i="3"/>
  <c r="K59" i="3"/>
  <c r="K58" i="3"/>
  <c r="DK62" i="3"/>
  <c r="DK55" i="3"/>
  <c r="BC55" i="3"/>
  <c r="BC53" i="3"/>
  <c r="BC57" i="3" s="1"/>
  <c r="BC54" i="3"/>
  <c r="CZ17" i="4"/>
  <c r="DH44" i="3"/>
  <c r="DH48" i="3" s="1"/>
  <c r="T100" i="3"/>
  <c r="T104" i="3" s="1"/>
  <c r="T101" i="3"/>
  <c r="T103" i="3"/>
  <c r="T109" i="3"/>
  <c r="T102" i="3"/>
  <c r="T8" i="3" s="1"/>
  <c r="AM114" i="3"/>
  <c r="AM67" i="3"/>
  <c r="AT116" i="3"/>
  <c r="CH69" i="3"/>
  <c r="CH70" i="3"/>
  <c r="AK55" i="3"/>
  <c r="AK54" i="3"/>
  <c r="AK62" i="3"/>
  <c r="AK60" i="3"/>
  <c r="AK56" i="3"/>
  <c r="O106" i="3"/>
  <c r="O105" i="3"/>
  <c r="BS105" i="3"/>
  <c r="BS106" i="3"/>
  <c r="CS62" i="3"/>
  <c r="CS53" i="3"/>
  <c r="CS54" i="3"/>
  <c r="CS56" i="3"/>
  <c r="CS9" i="3" s="1"/>
  <c r="CS55" i="3"/>
  <c r="CS60" i="3"/>
  <c r="DF69" i="3"/>
  <c r="DF70" i="3"/>
  <c r="DK44" i="3"/>
  <c r="DK48" i="3" s="1"/>
  <c r="DK95" i="3"/>
  <c r="C15" i="3"/>
  <c r="K57" i="3"/>
  <c r="K6" i="3"/>
  <c r="KC17" i="4"/>
  <c r="DK67" i="3"/>
  <c r="DK114" i="3"/>
  <c r="DC17" i="4"/>
  <c r="BK124" i="3"/>
  <c r="AI7" i="53" a="1"/>
  <c r="AI7" i="53" s="1"/>
  <c r="AI37" i="53" a="1"/>
  <c r="AI37" i="53" s="1"/>
  <c r="AJ1" i="54"/>
  <c r="AI6" i="53" a="1"/>
  <c r="AI6" i="53" s="1"/>
  <c r="AI16" i="53" a="1"/>
  <c r="AI16" i="53" s="1"/>
  <c r="AI15" i="53" a="1"/>
  <c r="AI15" i="53" s="1"/>
  <c r="AI3" i="53" a="1"/>
  <c r="AI3" i="53" s="1"/>
  <c r="AI11" i="53" a="1"/>
  <c r="AI11" i="53" s="1"/>
  <c r="AI1" i="54"/>
  <c r="AI19" i="53" a="1"/>
  <c r="AI19" i="53" s="1"/>
  <c r="AI17" i="53" a="1"/>
  <c r="AI17" i="53" s="1"/>
  <c r="AI2" i="53" a="1"/>
  <c r="AI2" i="53" s="1"/>
  <c r="AI24" i="53" a="1"/>
  <c r="AI24" i="53" s="1"/>
  <c r="AI18" i="53" a="1"/>
  <c r="AI18" i="53" s="1"/>
  <c r="AI4" i="53" a="1"/>
  <c r="AI4" i="53" s="1"/>
  <c r="AI27" i="53" a="1"/>
  <c r="AI27" i="53" s="1"/>
  <c r="AI5" i="53" a="1"/>
  <c r="AI5" i="53" s="1"/>
  <c r="AI25" i="53" a="1"/>
  <c r="AI25" i="53" s="1"/>
  <c r="AI10" i="53" a="1"/>
  <c r="AI10" i="53" s="1"/>
  <c r="AI36" i="53" a="1"/>
  <c r="AI36" i="53" s="1"/>
  <c r="AI12" i="53" a="1"/>
  <c r="AI12" i="53" s="1"/>
  <c r="AI13" i="53" a="1"/>
  <c r="AI13" i="53" s="1"/>
  <c r="AI20" i="53" a="1"/>
  <c r="AI20" i="53" s="1"/>
  <c r="AI21" i="53" a="1"/>
  <c r="AI21" i="53" s="1"/>
  <c r="NB11" i="6"/>
  <c r="NB14" i="6" s="1"/>
  <c r="NB10" i="1"/>
  <c r="NA11" i="6"/>
  <c r="NA14" i="6" s="1"/>
  <c r="NA10" i="1"/>
  <c r="MZ11" i="6"/>
  <c r="MZ14" i="6" s="1"/>
  <c r="MZ10" i="1"/>
  <c r="MY11" i="6"/>
  <c r="MY14" i="6" s="1"/>
  <c r="MY10" i="1"/>
  <c r="MX11" i="6"/>
  <c r="MX14" i="6" s="1"/>
  <c r="MX10" i="1"/>
  <c r="MW11" i="6"/>
  <c r="MW14" i="6" s="1"/>
  <c r="MW10" i="1"/>
  <c r="MV11" i="6"/>
  <c r="MV14" i="6" s="1"/>
  <c r="MU11" i="6"/>
  <c r="MU14" i="6" s="1"/>
  <c r="MT11" i="6"/>
  <c r="MT14" i="6" s="1"/>
  <c r="MS11" i="6"/>
  <c r="MS14" i="6" s="1"/>
  <c r="MR11" i="6"/>
  <c r="MR14" i="6" s="1"/>
  <c r="MQ11" i="6"/>
  <c r="MQ14" i="6" s="1"/>
  <c r="MP11" i="6"/>
  <c r="MP14" i="6" s="1"/>
  <c r="MO11" i="6"/>
  <c r="MO14" i="6" s="1"/>
  <c r="MN11" i="6"/>
  <c r="MN14" i="6" s="1"/>
  <c r="MM11" i="6"/>
  <c r="MM14" i="6" s="1"/>
  <c r="ML11" i="6"/>
  <c r="ML14" i="6" s="1"/>
  <c r="MK11" i="6"/>
  <c r="MK14" i="6" s="1"/>
  <c r="MJ11" i="6"/>
  <c r="MJ14" i="6" s="1"/>
  <c r="MI11" i="6"/>
  <c r="MI14" i="6" s="1"/>
  <c r="MI11" i="1"/>
  <c r="MH11" i="6"/>
  <c r="MH14" i="6" s="1"/>
  <c r="MH10" i="1"/>
  <c r="MH11" i="1" s="1"/>
  <c r="MG11" i="6"/>
  <c r="MG14" i="6" s="1"/>
  <c r="MG11" i="1"/>
  <c r="MF11" i="6"/>
  <c r="MF14" i="6" s="1"/>
  <c r="MF11" i="1"/>
  <c r="ME11" i="6"/>
  <c r="ME14" i="6" s="1"/>
  <c r="ME11" i="1"/>
  <c r="MD11" i="6"/>
  <c r="MD14" i="6" s="1"/>
  <c r="MD11" i="1"/>
  <c r="MC11" i="6"/>
  <c r="MC14" i="6" s="1"/>
  <c r="MC11" i="1"/>
  <c r="MB11" i="6"/>
  <c r="MB14" i="6" s="1"/>
  <c r="MB11" i="1"/>
  <c r="MA11" i="6"/>
  <c r="MA14" i="6" s="1"/>
  <c r="MA11" i="1"/>
  <c r="LZ11" i="6"/>
  <c r="LZ14" i="6" s="1"/>
  <c r="LZ11" i="1"/>
  <c r="LY11" i="6"/>
  <c r="LY14" i="6" s="1"/>
  <c r="LY11" i="1"/>
  <c r="LX11" i="6"/>
  <c r="LX14" i="6" s="1"/>
  <c r="LX11" i="1"/>
  <c r="LW11" i="6"/>
  <c r="LW14" i="6" s="1"/>
  <c r="LW11" i="1"/>
  <c r="LV11" i="6"/>
  <c r="LV14" i="6" s="1"/>
  <c r="LV11" i="1"/>
  <c r="LU11" i="6"/>
  <c r="LU14" i="6" s="1"/>
  <c r="LU11" i="1"/>
  <c r="LT9" i="6"/>
  <c r="LT10" i="6" s="1"/>
  <c r="LT11" i="6"/>
  <c r="LT14" i="6" s="1"/>
  <c r="LT11" i="1"/>
  <c r="LS9" i="6"/>
  <c r="LS10" i="6" s="1"/>
  <c r="LS11" i="6"/>
  <c r="LS14" i="6" s="1"/>
  <c r="LS11" i="1"/>
  <c r="LR9" i="6"/>
  <c r="LR10" i="6" s="1"/>
  <c r="LR11" i="6"/>
  <c r="LR14" i="6" s="1"/>
  <c r="LR11" i="1"/>
  <c r="LQ9" i="6"/>
  <c r="LQ10" i="6" s="1"/>
  <c r="LQ11" i="6"/>
  <c r="LQ14" i="6" s="1"/>
  <c r="LQ11" i="1"/>
  <c r="LP9" i="6"/>
  <c r="LP10" i="6" s="1"/>
  <c r="LP11" i="6"/>
  <c r="LP14" i="6" s="1"/>
  <c r="LP11" i="1"/>
  <c r="LO12" i="1"/>
  <c r="LO9" i="6" s="1"/>
  <c r="LO10" i="6" s="1"/>
  <c r="LO11" i="6"/>
  <c r="LO14" i="6" s="1"/>
  <c r="LO11" i="1"/>
  <c r="LN12" i="1"/>
  <c r="LN9" i="6" s="1"/>
  <c r="LN10" i="6" s="1"/>
  <c r="LN11" i="6"/>
  <c r="LN14" i="6" s="1"/>
  <c r="LN11" i="1"/>
  <c r="LM9" i="6"/>
  <c r="LM10" i="6" s="1"/>
  <c r="LM11" i="6"/>
  <c r="LM14" i="6" s="1"/>
  <c r="LM11" i="1"/>
  <c r="LL9" i="6"/>
  <c r="LL10" i="6" s="1"/>
  <c r="LL11" i="6"/>
  <c r="LL14" i="6" s="1"/>
  <c r="LL11" i="1"/>
  <c r="LK9" i="6"/>
  <c r="LK10" i="6" s="1"/>
  <c r="LK11" i="6"/>
  <c r="LK14" i="6" s="1"/>
  <c r="LK11" i="1"/>
  <c r="LJ9" i="6"/>
  <c r="LJ10" i="6" s="1"/>
  <c r="LJ11" i="6"/>
  <c r="LJ14" i="6" s="1"/>
  <c r="LJ11" i="1"/>
  <c r="LI9" i="6"/>
  <c r="LI10" i="6" s="1"/>
  <c r="LI11" i="6"/>
  <c r="LI14" i="6" s="1"/>
  <c r="LI11" i="1"/>
  <c r="LH9" i="6"/>
  <c r="LH10" i="6" s="1"/>
  <c r="LH11" i="6"/>
  <c r="LH14" i="6" s="1"/>
  <c r="LH11" i="1"/>
  <c r="LG9" i="6"/>
  <c r="LG10" i="6" s="1"/>
  <c r="LG11" i="6"/>
  <c r="LG14" i="6" s="1"/>
  <c r="LG11" i="1"/>
  <c r="LF9" i="6"/>
  <c r="LF10" i="6" s="1"/>
  <c r="LF11" i="6"/>
  <c r="LF14" i="6" s="1"/>
  <c r="LF11" i="1"/>
  <c r="LE9" i="6"/>
  <c r="LE10" i="6" s="1"/>
  <c r="LE11" i="6"/>
  <c r="LE14" i="6" s="1"/>
  <c r="LE11" i="1"/>
  <c r="LD9" i="6"/>
  <c r="LD10" i="6" s="1"/>
  <c r="LD11" i="6"/>
  <c r="LD14" i="6" s="1"/>
  <c r="LD11" i="1"/>
  <c r="LC9" i="6"/>
  <c r="LC10" i="6" s="1"/>
  <c r="LC11" i="6"/>
  <c r="LC14" i="6" s="1"/>
  <c r="LC11" i="1"/>
  <c r="LB9" i="6"/>
  <c r="LB10" i="6" s="1"/>
  <c r="LB11" i="6"/>
  <c r="LB14" i="6" s="1"/>
  <c r="LB11" i="1"/>
  <c r="LA9" i="6"/>
  <c r="LA10" i="6" s="1"/>
  <c r="LA11" i="6"/>
  <c r="LA14" i="6" s="1"/>
  <c r="LA11" i="1"/>
  <c r="KZ9" i="6"/>
  <c r="KZ10" i="6" s="1"/>
  <c r="KZ11" i="6"/>
  <c r="KZ14" i="6" s="1"/>
  <c r="KZ11" i="1"/>
  <c r="KY9" i="6"/>
  <c r="KY10" i="6" s="1"/>
  <c r="KY11" i="6"/>
  <c r="KY14" i="6" s="1"/>
  <c r="KY11" i="1"/>
  <c r="KX9" i="6"/>
  <c r="KX10" i="6" s="1"/>
  <c r="KX11" i="6"/>
  <c r="KX14" i="6" s="1"/>
  <c r="KX11" i="1"/>
  <c r="KW9" i="6"/>
  <c r="KW10" i="6" s="1"/>
  <c r="KW11" i="6"/>
  <c r="KW14" i="6" s="1"/>
  <c r="KW11" i="1"/>
  <c r="KV9" i="6"/>
  <c r="KV10" i="6" s="1"/>
  <c r="KV11" i="6"/>
  <c r="KV14" i="6" s="1"/>
  <c r="KV11" i="1"/>
  <c r="KU9" i="6"/>
  <c r="KU10" i="6" s="1"/>
  <c r="KU11" i="6"/>
  <c r="KU14" i="6" s="1"/>
  <c r="KU11" i="1"/>
  <c r="KT9" i="6"/>
  <c r="KT10" i="6" s="1"/>
  <c r="KT11" i="6"/>
  <c r="KT14" i="6" s="1"/>
  <c r="KT11" i="1"/>
  <c r="KS9" i="6"/>
  <c r="KS10" i="6" s="1"/>
  <c r="KS11" i="6"/>
  <c r="KS14" i="6" s="1"/>
  <c r="KS11" i="1"/>
  <c r="KR9" i="6"/>
  <c r="KR10" i="6" s="1"/>
  <c r="KR11" i="6"/>
  <c r="KR14" i="6" s="1"/>
  <c r="KR11" i="1"/>
  <c r="KQ9" i="6"/>
  <c r="KQ10" i="6" s="1"/>
  <c r="KQ11" i="6"/>
  <c r="KQ14" i="6" s="1"/>
  <c r="KQ11" i="1"/>
  <c r="KP9" i="6"/>
  <c r="KP10" i="6" s="1"/>
  <c r="KP11" i="6"/>
  <c r="KP14" i="6" s="1"/>
  <c r="KP11" i="1"/>
  <c r="KO9" i="6"/>
  <c r="KO10" i="6" s="1"/>
  <c r="KO11" i="6"/>
  <c r="KO14" i="6" s="1"/>
  <c r="KO11" i="1"/>
  <c r="KN9" i="6"/>
  <c r="KN10" i="6" s="1"/>
  <c r="KN11" i="6"/>
  <c r="KN14" i="6" s="1"/>
  <c r="KN11" i="1"/>
  <c r="KM9" i="6"/>
  <c r="KM10" i="6" s="1"/>
  <c r="KM11" i="6"/>
  <c r="KM14" i="6" s="1"/>
  <c r="KM11" i="1"/>
  <c r="KL9" i="6"/>
  <c r="KL10" i="6" s="1"/>
  <c r="KL11" i="6"/>
  <c r="KL14" i="6" s="1"/>
  <c r="KL11" i="1"/>
  <c r="KK9" i="6"/>
  <c r="KK10" i="6" s="1"/>
  <c r="KK11" i="6"/>
  <c r="KK14" i="6" s="1"/>
  <c r="KK11" i="1"/>
  <c r="KJ9" i="6"/>
  <c r="KJ10" i="6" s="1"/>
  <c r="KJ11" i="6"/>
  <c r="KJ14" i="6" s="1"/>
  <c r="KJ11" i="1"/>
  <c r="KI9" i="6"/>
  <c r="KI10" i="6" s="1"/>
  <c r="KI11" i="6"/>
  <c r="KI14" i="6" s="1"/>
  <c r="KI11" i="1"/>
  <c r="KH9" i="6"/>
  <c r="KH10" i="6" s="1"/>
  <c r="KH11" i="6"/>
  <c r="KH14" i="6" s="1"/>
  <c r="KH11" i="1"/>
  <c r="KG9" i="6"/>
  <c r="KG10" i="6" s="1"/>
  <c r="KG11" i="6"/>
  <c r="KG14" i="6" s="1"/>
  <c r="KG11" i="1"/>
  <c r="KF9" i="6"/>
  <c r="KF10" i="6" s="1"/>
  <c r="KF11" i="6"/>
  <c r="KF14" i="6" s="1"/>
  <c r="KF11" i="1"/>
  <c r="KE9" i="6"/>
  <c r="KE10" i="6" s="1"/>
  <c r="KE11" i="6"/>
  <c r="KE14" i="6" s="1"/>
  <c r="KE11" i="1"/>
  <c r="KD9" i="6"/>
  <c r="KD10" i="6" s="1"/>
  <c r="KD11" i="6"/>
  <c r="KD14" i="6" s="1"/>
  <c r="KD11" i="1"/>
  <c r="KC9" i="6"/>
  <c r="KC10" i="6" s="1"/>
  <c r="KC11" i="6"/>
  <c r="KC14" i="6" s="1"/>
  <c r="KC11" i="1"/>
  <c r="KB9" i="6"/>
  <c r="KB10" i="6" s="1"/>
  <c r="KB11" i="6"/>
  <c r="KB14" i="6" s="1"/>
  <c r="KB11" i="1"/>
  <c r="KA9" i="6"/>
  <c r="KA10" i="6" s="1"/>
  <c r="KA11" i="6"/>
  <c r="KA14" i="6" s="1"/>
  <c r="KA11" i="1"/>
  <c r="JZ9" i="6"/>
  <c r="JZ10" i="6" s="1"/>
  <c r="JZ11" i="6"/>
  <c r="JZ14" i="6" s="1"/>
  <c r="JZ11" i="1"/>
  <c r="JY9" i="6"/>
  <c r="JY10" i="6" s="1"/>
  <c r="JY11" i="6"/>
  <c r="JY14" i="6" s="1"/>
  <c r="JY11" i="1"/>
  <c r="JX9" i="6"/>
  <c r="JX10" i="6" s="1"/>
  <c r="JX11" i="6"/>
  <c r="JX14" i="6" s="1"/>
  <c r="JX11" i="1"/>
  <c r="JW9" i="6"/>
  <c r="JW10" i="6" s="1"/>
  <c r="JW11" i="6"/>
  <c r="JW14" i="6" s="1"/>
  <c r="JW11" i="1"/>
  <c r="JV9" i="6"/>
  <c r="JV10" i="6" s="1"/>
  <c r="JV11" i="6"/>
  <c r="JV14" i="6" s="1"/>
  <c r="JV11" i="1"/>
  <c r="JU9" i="6"/>
  <c r="JU10" i="6" s="1"/>
  <c r="JU11" i="6"/>
  <c r="JU14" i="6" s="1"/>
  <c r="JU11" i="1"/>
  <c r="JT9" i="6"/>
  <c r="JT10" i="6" s="1"/>
  <c r="JT11" i="6"/>
  <c r="JT14" i="6" s="1"/>
  <c r="JT11" i="1"/>
  <c r="JS9" i="6"/>
  <c r="JS10" i="6" s="1"/>
  <c r="JS11" i="6"/>
  <c r="JS14" i="6" s="1"/>
  <c r="JS11" i="1"/>
  <c r="JR9" i="6"/>
  <c r="JR10" i="6" s="1"/>
  <c r="JR11" i="6"/>
  <c r="JR14" i="6" s="1"/>
  <c r="JR11" i="1"/>
  <c r="JQ9" i="6"/>
  <c r="JQ10" i="6" s="1"/>
  <c r="JQ11" i="6"/>
  <c r="JQ14" i="6" s="1"/>
  <c r="JQ11" i="1"/>
  <c r="JP9" i="6"/>
  <c r="JP10" i="6" s="1"/>
  <c r="JP11" i="6"/>
  <c r="JP14" i="6" s="1"/>
  <c r="JP11" i="1"/>
  <c r="JO9" i="6"/>
  <c r="JO10" i="6" s="1"/>
  <c r="JO11" i="6"/>
  <c r="JO14" i="6" s="1"/>
  <c r="JO11" i="1"/>
  <c r="JN9" i="6"/>
  <c r="JN10" i="6" s="1"/>
  <c r="JN11" i="6"/>
  <c r="JN14" i="6" s="1"/>
  <c r="JN11" i="1"/>
  <c r="JM9" i="6"/>
  <c r="JM10" i="6" s="1"/>
  <c r="JM11" i="6"/>
  <c r="JM14" i="6" s="1"/>
  <c r="JM11" i="1"/>
  <c r="JL9" i="6"/>
  <c r="JL10" i="6" s="1"/>
  <c r="JL11" i="6"/>
  <c r="JL14" i="6" s="1"/>
  <c r="JL11" i="1"/>
  <c r="JK9" i="6"/>
  <c r="JK10" i="6" s="1"/>
  <c r="JK11" i="6"/>
  <c r="JK14" i="6" s="1"/>
  <c r="JK11" i="1"/>
  <c r="JJ9" i="6"/>
  <c r="JJ10" i="6" s="1"/>
  <c r="JJ11" i="6"/>
  <c r="JJ14" i="6" s="1"/>
  <c r="JJ11" i="1"/>
  <c r="JI9" i="6"/>
  <c r="JI10" i="6" s="1"/>
  <c r="JI11" i="6"/>
  <c r="JI14" i="6" s="1"/>
  <c r="JI11" i="1"/>
  <c r="JH9" i="6"/>
  <c r="JH10" i="6" s="1"/>
  <c r="JH11" i="6"/>
  <c r="JH14" i="6" s="1"/>
  <c r="JH11" i="1"/>
  <c r="JG9" i="6"/>
  <c r="JG10" i="6" s="1"/>
  <c r="JG11" i="6"/>
  <c r="JG14" i="6" s="1"/>
  <c r="JG11" i="1"/>
  <c r="JF9" i="6"/>
  <c r="JF10" i="6" s="1"/>
  <c r="JF11" i="6"/>
  <c r="JF14" i="6" s="1"/>
  <c r="JF11" i="1"/>
  <c r="JE9" i="6"/>
  <c r="JE10" i="6" s="1"/>
  <c r="JE11" i="6"/>
  <c r="JE14" i="6" s="1"/>
  <c r="JE11" i="1"/>
  <c r="JD9" i="6"/>
  <c r="JD10" i="6" s="1"/>
  <c r="JD11" i="6"/>
  <c r="JD14" i="6" s="1"/>
  <c r="JD11" i="1"/>
  <c r="JC9" i="6"/>
  <c r="JC10" i="6" s="1"/>
  <c r="JC11" i="6"/>
  <c r="JC14" i="6" s="1"/>
  <c r="JC11" i="1"/>
  <c r="JB9" i="6"/>
  <c r="JB10" i="6" s="1"/>
  <c r="JB11" i="6"/>
  <c r="JB14" i="6" s="1"/>
  <c r="JB11" i="1"/>
  <c r="JA9" i="6"/>
  <c r="JA10" i="6" s="1"/>
  <c r="JA11" i="6"/>
  <c r="JA14" i="6" s="1"/>
  <c r="JA11" i="1"/>
  <c r="IZ9" i="6"/>
  <c r="IZ10" i="6" s="1"/>
  <c r="IZ11" i="6"/>
  <c r="IZ14" i="6" s="1"/>
  <c r="IZ11" i="1"/>
  <c r="IY9" i="6"/>
  <c r="IY10" i="6" s="1"/>
  <c r="IY11" i="6"/>
  <c r="IY14" i="6" s="1"/>
  <c r="IY11" i="1"/>
  <c r="IX9" i="6"/>
  <c r="IX10" i="6" s="1"/>
  <c r="IX11" i="6"/>
  <c r="IX14" i="6" s="1"/>
  <c r="IX11" i="1"/>
  <c r="IW9" i="6"/>
  <c r="IW10" i="6" s="1"/>
  <c r="IW11" i="6"/>
  <c r="IW14" i="6" s="1"/>
  <c r="IV9" i="6"/>
  <c r="IV10" i="6" s="1"/>
  <c r="IV11" i="6"/>
  <c r="IV14" i="6" s="1"/>
  <c r="IU9" i="6"/>
  <c r="IU10" i="6" s="1"/>
  <c r="IU11" i="6"/>
  <c r="IU14" i="6" s="1"/>
  <c r="IT9" i="6"/>
  <c r="IT10" i="6" s="1"/>
  <c r="IT11" i="6"/>
  <c r="IT14" i="6" s="1"/>
  <c r="IS9" i="6"/>
  <c r="IS10" i="6" s="1"/>
  <c r="IS11" i="6"/>
  <c r="IS14" i="6" s="1"/>
  <c r="IR9" i="6"/>
  <c r="IR10" i="6" s="1"/>
  <c r="IR11" i="6"/>
  <c r="IR14" i="6" s="1"/>
  <c r="IQ9" i="6"/>
  <c r="IQ10" i="6" s="1"/>
  <c r="IQ11" i="6"/>
  <c r="IQ14" i="6" s="1"/>
  <c r="IP9" i="6"/>
  <c r="IP10" i="6" s="1"/>
  <c r="IP11" i="6"/>
  <c r="IP14" i="6" s="1"/>
  <c r="IO9" i="6"/>
  <c r="IO10" i="6" s="1"/>
  <c r="IN9" i="6"/>
  <c r="IN10" i="6" s="1"/>
  <c r="IM9" i="6"/>
  <c r="IM10" i="6" s="1"/>
  <c r="IL9" i="6"/>
  <c r="IL10" i="6" s="1"/>
  <c r="IK9" i="6"/>
  <c r="IK10" i="6" s="1"/>
  <c r="IJ9" i="6"/>
  <c r="IJ10" i="6" s="1"/>
  <c r="II9" i="6"/>
  <c r="II10" i="6" s="1"/>
  <c r="IH9" i="6"/>
  <c r="IH10" i="6" s="1"/>
  <c r="IG9" i="6"/>
  <c r="IG10" i="6" s="1"/>
  <c r="IF9" i="6"/>
  <c r="IF10" i="6" s="1"/>
  <c r="IE9" i="6"/>
  <c r="IE10" i="6" s="1"/>
  <c r="ID9" i="6"/>
  <c r="ID10" i="6" s="1"/>
  <c r="IC9" i="6"/>
  <c r="IC10" i="6" s="1"/>
  <c r="IB9" i="6"/>
  <c r="IB10" i="6" s="1"/>
  <c r="IA9" i="6"/>
  <c r="IA10" i="6" s="1"/>
  <c r="HZ9" i="6"/>
  <c r="HZ10" i="6" s="1"/>
  <c r="HY9" i="6"/>
  <c r="HY10" i="6" s="1"/>
  <c r="HX9" i="6"/>
  <c r="HX10" i="6" s="1"/>
  <c r="HW9" i="6"/>
  <c r="HW10" i="6" s="1"/>
  <c r="HV9" i="6"/>
  <c r="HV10" i="6" s="1"/>
  <c r="HU9" i="6"/>
  <c r="HU10" i="6" s="1"/>
  <c r="HT9" i="6"/>
  <c r="HT10" i="6" s="1"/>
  <c r="HS9" i="6"/>
  <c r="HS10" i="6" s="1"/>
  <c r="HR9" i="6"/>
  <c r="HR10" i="6" s="1"/>
  <c r="HQ9" i="6"/>
  <c r="HQ10" i="6" s="1"/>
  <c r="HP9" i="6"/>
  <c r="HP10" i="6" s="1"/>
  <c r="HO9" i="6"/>
  <c r="HO10" i="6" s="1"/>
  <c r="HN9" i="6"/>
  <c r="HN10" i="6" s="1"/>
  <c r="HM9" i="6"/>
  <c r="HM10" i="6" s="1"/>
  <c r="HL9" i="6"/>
  <c r="HL10" i="6" s="1"/>
  <c r="HG9" i="6"/>
  <c r="HG10" i="6" s="1"/>
  <c r="HF9" i="6"/>
  <c r="HF10" i="6" s="1"/>
  <c r="HE9" i="6"/>
  <c r="HE10" i="6" s="1"/>
  <c r="HC9" i="6"/>
  <c r="HC10" i="6" s="1"/>
  <c r="HB9" i="6"/>
  <c r="HB10" i="6" s="1"/>
  <c r="HA9" i="6"/>
  <c r="HA10" i="6" s="1"/>
  <c r="GZ9" i="6"/>
  <c r="GZ10" i="6" s="1"/>
  <c r="GY9" i="6"/>
  <c r="GY10" i="6" s="1"/>
  <c r="GX9" i="6"/>
  <c r="GX10" i="6" s="1"/>
  <c r="GW9" i="6"/>
  <c r="GW10" i="6" s="1"/>
  <c r="GV9" i="6"/>
  <c r="GV10" i="6" s="1"/>
  <c r="GU9" i="6"/>
  <c r="GU10" i="6" s="1"/>
  <c r="GT9" i="6"/>
  <c r="GT10" i="6" s="1"/>
  <c r="GS9" i="6"/>
  <c r="GS10" i="6" s="1"/>
  <c r="GR9" i="6"/>
  <c r="GR10" i="6" s="1"/>
  <c r="GQ9" i="6"/>
  <c r="GQ10" i="6" s="1"/>
  <c r="GP9" i="6"/>
  <c r="GP10" i="6" s="1"/>
  <c r="GO9" i="6"/>
  <c r="GO10" i="6" s="1"/>
  <c r="GN9" i="6"/>
  <c r="GN10" i="6" s="1"/>
  <c r="GM9" i="6"/>
  <c r="GM10" i="6" s="1"/>
  <c r="GL9" i="6"/>
  <c r="GL10" i="6" s="1"/>
  <c r="GK9" i="6"/>
  <c r="GK10" i="6" s="1"/>
  <c r="GJ9" i="6"/>
  <c r="GJ10" i="6" s="1"/>
  <c r="GI9" i="6"/>
  <c r="GI10" i="6" s="1"/>
  <c r="GH9" i="6"/>
  <c r="GH10" i="6" s="1"/>
  <c r="GG9" i="6"/>
  <c r="GG10" i="6" s="1"/>
  <c r="GF9" i="6"/>
  <c r="GF10" i="6" s="1"/>
  <c r="GE9" i="6"/>
  <c r="GE10" i="6" s="1"/>
  <c r="GD9" i="6"/>
  <c r="GD10" i="6" s="1"/>
  <c r="GC9" i="6"/>
  <c r="GC10" i="6" s="1"/>
  <c r="GB9" i="6"/>
  <c r="GB10" i="6" s="1"/>
  <c r="FY9" i="6"/>
  <c r="FY10" i="6" s="1"/>
  <c r="FY11" i="6"/>
  <c r="FY14" i="6" s="1"/>
  <c r="FY10" i="1"/>
  <c r="FY11" i="1" s="1"/>
  <c r="FX9" i="6"/>
  <c r="FX10" i="6" s="1"/>
  <c r="FX11" i="6"/>
  <c r="FX14" i="6" s="1"/>
  <c r="FW9" i="6"/>
  <c r="FW10" i="6" s="1"/>
  <c r="FW11" i="6"/>
  <c r="FW14" i="6" s="1"/>
  <c r="FV9" i="6"/>
  <c r="FV10" i="6" s="1"/>
  <c r="FU9" i="6"/>
  <c r="FU10" i="6" s="1"/>
  <c r="FT9" i="6"/>
  <c r="FT10" i="6" s="1"/>
  <c r="FS9" i="6"/>
  <c r="FS10" i="6" s="1"/>
  <c r="FR9" i="6"/>
  <c r="FR10" i="6" s="1"/>
  <c r="FQ9" i="6"/>
  <c r="FQ10" i="6" s="1"/>
  <c r="FP9" i="6"/>
  <c r="FP10" i="6" s="1"/>
  <c r="FO9" i="6"/>
  <c r="FO10" i="6" s="1"/>
  <c r="FN9" i="6"/>
  <c r="FN10" i="6" s="1"/>
  <c r="FN11" i="6"/>
  <c r="FN14" i="6" s="1"/>
  <c r="FM9" i="6"/>
  <c r="FM10" i="6" s="1"/>
  <c r="FL9" i="6"/>
  <c r="FL10" i="6" s="1"/>
  <c r="FK9" i="6"/>
  <c r="FK10" i="6" s="1"/>
  <c r="FJ9" i="6"/>
  <c r="FJ10" i="6" s="1"/>
  <c r="FI9" i="6"/>
  <c r="FI10" i="6" s="1"/>
  <c r="FH9" i="6"/>
  <c r="FH10" i="6" s="1"/>
  <c r="FG9" i="6"/>
  <c r="FG10" i="6" s="1"/>
  <c r="FF9" i="6"/>
  <c r="FF10" i="6" s="1"/>
  <c r="FE9" i="6"/>
  <c r="FE10" i="6" s="1"/>
  <c r="FD9" i="6"/>
  <c r="FD10" i="6" s="1"/>
  <c r="FC9" i="6"/>
  <c r="FC10" i="6" s="1"/>
  <c r="FB9" i="6"/>
  <c r="FB10" i="6" s="1"/>
  <c r="FA9" i="6"/>
  <c r="FA10" i="6" s="1"/>
  <c r="EZ9" i="6"/>
  <c r="EZ10" i="6" s="1"/>
  <c r="EY9" i="6"/>
  <c r="EY10" i="6" s="1"/>
  <c r="EX9" i="6"/>
  <c r="EX10" i="6" s="1"/>
  <c r="EW9" i="6"/>
  <c r="EW10" i="6" s="1"/>
  <c r="EV9" i="6"/>
  <c r="EV10" i="6" s="1"/>
  <c r="EU9" i="6"/>
  <c r="EU10" i="6" s="1"/>
  <c r="ET9" i="6"/>
  <c r="ET10" i="6" s="1"/>
  <c r="ES9" i="6"/>
  <c r="ES10" i="6" s="1"/>
  <c r="ER9" i="6"/>
  <c r="ER10" i="6" s="1"/>
  <c r="EQ9" i="6"/>
  <c r="EQ10" i="6" s="1"/>
  <c r="EP9" i="6"/>
  <c r="EP10" i="6" s="1"/>
  <c r="EO9" i="6"/>
  <c r="EO10" i="6" s="1"/>
  <c r="EN9" i="6"/>
  <c r="EN10" i="6" s="1"/>
  <c r="EM9" i="6"/>
  <c r="EM10" i="6" s="1"/>
  <c r="EL9" i="6"/>
  <c r="EL10" i="6" s="1"/>
  <c r="EK9" i="6"/>
  <c r="EK10" i="6" s="1"/>
  <c r="EJ9" i="6"/>
  <c r="EJ10" i="6" s="1"/>
  <c r="EI9" i="6"/>
  <c r="EI10" i="6" s="1"/>
  <c r="EH9" i="6"/>
  <c r="EH10" i="6" s="1"/>
  <c r="EG9" i="6"/>
  <c r="EG10" i="6" s="1"/>
  <c r="EF9" i="6"/>
  <c r="EF10" i="6" s="1"/>
  <c r="EE9" i="6"/>
  <c r="ED9" i="6"/>
  <c r="ED10" i="6" s="1"/>
  <c r="EC9" i="6"/>
  <c r="EC10" i="6" s="1"/>
  <c r="EB9" i="6"/>
  <c r="EB10" i="6" s="1"/>
  <c r="EA9" i="6"/>
  <c r="EA10" i="6" s="1"/>
  <c r="DZ9" i="6"/>
  <c r="DZ10" i="6" s="1"/>
  <c r="DY9" i="6"/>
  <c r="DY10" i="6" s="1"/>
  <c r="DX9" i="6"/>
  <c r="DX10" i="6" s="1"/>
  <c r="DW9" i="6"/>
  <c r="DW10" i="6" s="1"/>
  <c r="DV9" i="6"/>
  <c r="DV10" i="6" s="1"/>
  <c r="DU9" i="6"/>
  <c r="DU10" i="6" s="1"/>
  <c r="DT9" i="6"/>
  <c r="DT10" i="6" s="1"/>
  <c r="DS9" i="6"/>
  <c r="DS10" i="6" s="1"/>
  <c r="DR9" i="6"/>
  <c r="DR10" i="6" s="1"/>
  <c r="DQ9" i="6"/>
  <c r="DQ10" i="6" s="1"/>
  <c r="DP9" i="6"/>
  <c r="DP10" i="6" s="1"/>
  <c r="DO9" i="6"/>
  <c r="DO10" i="6" s="1"/>
  <c r="HD9" i="6"/>
  <c r="HD10" i="6" s="1"/>
  <c r="CM142" i="3"/>
  <c r="CM44" i="3"/>
  <c r="CM48" i="3" s="1"/>
  <c r="DI127" i="3"/>
  <c r="DI129" i="3"/>
  <c r="DI128" i="3"/>
  <c r="DC80" i="3"/>
  <c r="DC82" i="3"/>
  <c r="DC81" i="3"/>
  <c r="CZ127" i="3"/>
  <c r="CZ129" i="3"/>
  <c r="CZ128" i="3"/>
  <c r="CT80" i="3"/>
  <c r="CT82" i="3"/>
  <c r="CT81" i="3"/>
  <c r="CQ82" i="3"/>
  <c r="CQ81" i="3"/>
  <c r="CQ80" i="3"/>
  <c r="BY129" i="3"/>
  <c r="BY128" i="3"/>
  <c r="BY127" i="3"/>
  <c r="BV81" i="3"/>
  <c r="BV80" i="3"/>
  <c r="BV82" i="3"/>
  <c r="BP82" i="3"/>
  <c r="BP81" i="3"/>
  <c r="BP80" i="3"/>
  <c r="BM80" i="3"/>
  <c r="BM82" i="3"/>
  <c r="BM81" i="3"/>
  <c r="BG129" i="3"/>
  <c r="BG127" i="3"/>
  <c r="BG128" i="3"/>
  <c r="BD128" i="3"/>
  <c r="BD129" i="3"/>
  <c r="BD127" i="3"/>
  <c r="AX81" i="3"/>
  <c r="AX80" i="3"/>
  <c r="AX82" i="3"/>
  <c r="AU82" i="3"/>
  <c r="AU80" i="3"/>
  <c r="AU81" i="3"/>
  <c r="AO127" i="3"/>
  <c r="AO129" i="3"/>
  <c r="AO128" i="3"/>
  <c r="AL80" i="3"/>
  <c r="AL81" i="3"/>
  <c r="AL82" i="3"/>
  <c r="AF129" i="3"/>
  <c r="AF128" i="3"/>
  <c r="AF127" i="3"/>
  <c r="AC80" i="3"/>
  <c r="AC81" i="3"/>
  <c r="AC82" i="3"/>
  <c r="W82" i="3"/>
  <c r="W81" i="3"/>
  <c r="W80" i="3"/>
  <c r="T127" i="3"/>
  <c r="T129" i="3"/>
  <c r="T128" i="3"/>
  <c r="N129" i="3"/>
  <c r="N128" i="3"/>
  <c r="N127" i="3"/>
  <c r="K127" i="3"/>
  <c r="K129" i="3"/>
  <c r="K128" i="3"/>
  <c r="D80" i="3"/>
  <c r="D82" i="3"/>
  <c r="D81" i="3"/>
  <c r="J127" i="3"/>
  <c r="J33" i="3" s="1"/>
  <c r="J129" i="3"/>
  <c r="J128" i="3"/>
  <c r="J34" i="3" s="1"/>
  <c r="X81" i="3"/>
  <c r="X34" i="3" s="1"/>
  <c r="X82" i="3"/>
  <c r="X35" i="3" s="1"/>
  <c r="X80" i="3"/>
  <c r="AK80" i="3"/>
  <c r="AK81" i="3"/>
  <c r="AK34" i="3" s="1"/>
  <c r="AK82" i="3"/>
  <c r="AK35" i="3" s="1"/>
  <c r="AY127" i="3"/>
  <c r="AY129" i="3"/>
  <c r="AY35" i="3" s="1"/>
  <c r="AY128" i="3"/>
  <c r="AY34" i="3" s="1"/>
  <c r="AE83" i="3"/>
  <c r="DF80" i="3"/>
  <c r="DF82" i="3"/>
  <c r="DF81" i="3"/>
  <c r="DC127" i="3"/>
  <c r="DC129" i="3"/>
  <c r="DC128" i="3"/>
  <c r="CW80" i="3"/>
  <c r="CW82" i="3"/>
  <c r="CW81" i="3"/>
  <c r="CT127" i="3"/>
  <c r="CT129" i="3"/>
  <c r="CT128" i="3"/>
  <c r="CB81" i="3"/>
  <c r="CB80" i="3"/>
  <c r="CB82" i="3"/>
  <c r="BY80" i="3"/>
  <c r="BY81" i="3"/>
  <c r="BY82" i="3"/>
  <c r="BS128" i="3"/>
  <c r="BS129" i="3"/>
  <c r="BS127" i="3"/>
  <c r="BP129" i="3"/>
  <c r="BP128" i="3"/>
  <c r="BP127" i="3"/>
  <c r="BJ128" i="3"/>
  <c r="BJ127" i="3"/>
  <c r="BJ129" i="3"/>
  <c r="BG81" i="3"/>
  <c r="BG82" i="3"/>
  <c r="BG80" i="3"/>
  <c r="BA129" i="3"/>
  <c r="BA128" i="3"/>
  <c r="BA127" i="3"/>
  <c r="AX127" i="3"/>
  <c r="AX128" i="3"/>
  <c r="AX129" i="3"/>
  <c r="AR80" i="3"/>
  <c r="AR82" i="3"/>
  <c r="AR81" i="3"/>
  <c r="AO80" i="3"/>
  <c r="AO82" i="3"/>
  <c r="AO81" i="3"/>
  <c r="AI127" i="3"/>
  <c r="AI129" i="3"/>
  <c r="AI128" i="3"/>
  <c r="AF81" i="3"/>
  <c r="AF82" i="3"/>
  <c r="AF80" i="3"/>
  <c r="Z81" i="3"/>
  <c r="Z80" i="3"/>
  <c r="Z82" i="3"/>
  <c r="W128" i="3"/>
  <c r="W127" i="3"/>
  <c r="W129" i="3"/>
  <c r="Q80" i="3"/>
  <c r="Q81" i="3"/>
  <c r="Q82" i="3"/>
  <c r="N82" i="3"/>
  <c r="N81" i="3"/>
  <c r="N80" i="3"/>
  <c r="H80" i="3"/>
  <c r="H82" i="3"/>
  <c r="H81" i="3"/>
  <c r="D127" i="3"/>
  <c r="D129" i="3"/>
  <c r="D128" i="3"/>
  <c r="O128" i="3"/>
  <c r="O34" i="3" s="1"/>
  <c r="O127" i="3"/>
  <c r="O129" i="3"/>
  <c r="O35" i="3" s="1"/>
  <c r="AB129" i="3"/>
  <c r="AB35" i="3" s="1"/>
  <c r="AB128" i="3"/>
  <c r="AB34" i="3" s="1"/>
  <c r="AB127" i="3"/>
  <c r="AP127" i="3"/>
  <c r="AP128" i="3"/>
  <c r="AP34" i="3" s="1"/>
  <c r="AP129" i="3"/>
  <c r="AP35" i="3" s="1"/>
  <c r="BC80" i="3"/>
  <c r="BC81" i="3"/>
  <c r="BC34" i="3" s="1"/>
  <c r="BC82" i="3"/>
  <c r="BC35" i="3" s="1"/>
  <c r="AJ33" i="3"/>
  <c r="AJ83" i="3"/>
  <c r="AW33" i="3"/>
  <c r="AW83" i="3"/>
  <c r="DA33" i="3"/>
  <c r="DA83" i="3"/>
  <c r="DI80" i="3"/>
  <c r="DI82" i="3"/>
  <c r="DI35" i="3" s="1"/>
  <c r="DI81" i="3"/>
  <c r="DI34" i="3" s="1"/>
  <c r="DF127" i="3"/>
  <c r="DF129" i="3"/>
  <c r="DF128" i="3"/>
  <c r="CZ80" i="3"/>
  <c r="CZ82" i="3"/>
  <c r="CZ81" i="3"/>
  <c r="CW127" i="3"/>
  <c r="CW129" i="3"/>
  <c r="CW128" i="3"/>
  <c r="CQ128" i="3"/>
  <c r="CQ129" i="3"/>
  <c r="CQ127" i="3"/>
  <c r="CB128" i="3"/>
  <c r="CB127" i="3"/>
  <c r="CB129" i="3"/>
  <c r="BV127" i="3"/>
  <c r="BV129" i="3"/>
  <c r="BV128" i="3"/>
  <c r="BS80" i="3"/>
  <c r="BS81" i="3"/>
  <c r="BS82" i="3"/>
  <c r="BM127" i="3"/>
  <c r="BM129" i="3"/>
  <c r="BM128" i="3"/>
  <c r="BJ82" i="3"/>
  <c r="BJ80" i="3"/>
  <c r="BJ81" i="3"/>
  <c r="BD80" i="3"/>
  <c r="BD82" i="3"/>
  <c r="BD81" i="3"/>
  <c r="BA82" i="3"/>
  <c r="BA80" i="3"/>
  <c r="BA81" i="3"/>
  <c r="AU128" i="3"/>
  <c r="AU129" i="3"/>
  <c r="AU127" i="3"/>
  <c r="AR128" i="3"/>
  <c r="AR127" i="3"/>
  <c r="AR129" i="3"/>
  <c r="AL127" i="3"/>
  <c r="AL129" i="3"/>
  <c r="AL128" i="3"/>
  <c r="AI80" i="3"/>
  <c r="AI82" i="3"/>
  <c r="AI81" i="3"/>
  <c r="AC129" i="3"/>
  <c r="AC128" i="3"/>
  <c r="AC127" i="3"/>
  <c r="Z127" i="3"/>
  <c r="Z129" i="3"/>
  <c r="Z128" i="3"/>
  <c r="T82" i="3"/>
  <c r="T80" i="3"/>
  <c r="T81" i="3"/>
  <c r="Q129" i="3"/>
  <c r="Q128" i="3"/>
  <c r="Q127" i="3"/>
  <c r="K80" i="3"/>
  <c r="K82" i="3"/>
  <c r="K81" i="3"/>
  <c r="H127" i="3"/>
  <c r="H129" i="3"/>
  <c r="H128" i="3"/>
  <c r="F80" i="3"/>
  <c r="F33" i="3" s="1"/>
  <c r="F82" i="3"/>
  <c r="F81" i="3"/>
  <c r="F34" i="3" s="1"/>
  <c r="S80" i="3"/>
  <c r="S82" i="3"/>
  <c r="S35" i="3" s="1"/>
  <c r="S81" i="3"/>
  <c r="S34" i="3" s="1"/>
  <c r="AG127" i="3"/>
  <c r="AG128" i="3"/>
  <c r="AG34" i="3" s="1"/>
  <c r="AG129" i="3"/>
  <c r="AG35" i="3" s="1"/>
  <c r="AT82" i="3"/>
  <c r="AT35" i="3" s="1"/>
  <c r="AT80" i="3"/>
  <c r="AT81" i="3"/>
  <c r="AT34" i="3" s="1"/>
  <c r="AN130" i="3"/>
  <c r="AN33" i="3"/>
  <c r="CC130" i="3"/>
  <c r="I83" i="3"/>
  <c r="CR33" i="3"/>
  <c r="DJ33" i="3"/>
  <c r="DJ83" i="3"/>
  <c r="DJ36" i="3" s="1"/>
  <c r="F9" i="3"/>
  <c r="M13" i="3"/>
  <c r="X13" i="3"/>
  <c r="N7" i="3"/>
  <c r="O9" i="3"/>
  <c r="AA142" i="3"/>
  <c r="AA44" i="3"/>
  <c r="AA48" i="3" s="1"/>
  <c r="AJ15" i="3"/>
  <c r="AM142" i="3"/>
  <c r="AM44" i="3"/>
  <c r="AM48" i="3" s="1"/>
  <c r="AM111" i="3"/>
  <c r="AM15" i="3"/>
  <c r="AP9" i="3"/>
  <c r="BB142" i="3"/>
  <c r="BB44" i="3"/>
  <c r="BB48" i="3" s="1"/>
  <c r="BD142" i="3"/>
  <c r="BD44" i="3"/>
  <c r="BD48" i="3" s="1"/>
  <c r="BL142" i="3"/>
  <c r="BL44" i="3"/>
  <c r="BL48" i="3" s="1"/>
  <c r="BF7" i="3"/>
  <c r="BI7" i="3"/>
  <c r="DF9" i="3"/>
  <c r="CP124" i="3"/>
  <c r="CH9" i="3"/>
  <c r="DD142" i="3"/>
  <c r="DD44" i="3"/>
  <c r="DD48" i="3" s="1"/>
  <c r="DH13" i="3"/>
  <c r="F57" i="3"/>
  <c r="J116" i="3"/>
  <c r="J117" i="3"/>
  <c r="J23" i="3" s="1"/>
  <c r="G106" i="3"/>
  <c r="G105" i="3"/>
  <c r="H44" i="3"/>
  <c r="H48" i="3" s="1"/>
  <c r="H95" i="3"/>
  <c r="I16" i="1"/>
  <c r="I19" i="1"/>
  <c r="J5" i="1"/>
  <c r="I15" i="1"/>
  <c r="I18" i="1"/>
  <c r="I17" i="1"/>
  <c r="G44" i="3"/>
  <c r="G48" i="3" s="1"/>
  <c r="G95" i="3"/>
  <c r="FY17" i="4"/>
  <c r="G67" i="3"/>
  <c r="G114" i="3"/>
  <c r="P44" i="3"/>
  <c r="P48" i="3" s="1"/>
  <c r="P95" i="3"/>
  <c r="H57" i="3"/>
  <c r="H58" i="3"/>
  <c r="H59" i="3"/>
  <c r="R101" i="3"/>
  <c r="R102" i="3"/>
  <c r="R103" i="3"/>
  <c r="R9" i="3" s="1"/>
  <c r="R107" i="3"/>
  <c r="R109" i="3"/>
  <c r="R100" i="3"/>
  <c r="R6" i="3" s="1"/>
  <c r="R69" i="3"/>
  <c r="R70" i="3"/>
  <c r="W104" i="3"/>
  <c r="X44" i="3"/>
  <c r="X48" i="3" s="1"/>
  <c r="X142" i="3"/>
  <c r="Z62" i="3"/>
  <c r="Z15" i="3" s="1"/>
  <c r="Z60" i="3"/>
  <c r="Z56" i="3"/>
  <c r="Z53" i="3"/>
  <c r="Z54" i="3"/>
  <c r="Z55" i="3"/>
  <c r="O57" i="3"/>
  <c r="O10" i="3" s="1"/>
  <c r="O6" i="3"/>
  <c r="GI17" i="4"/>
  <c r="I17" i="4"/>
  <c r="Q114" i="3"/>
  <c r="Q67" i="3"/>
  <c r="Q59" i="3"/>
  <c r="Q58" i="3"/>
  <c r="R57" i="3"/>
  <c r="U100" i="3"/>
  <c r="U107" i="3"/>
  <c r="U103" i="3"/>
  <c r="U9" i="3" s="1"/>
  <c r="U102" i="3"/>
  <c r="U109" i="3"/>
  <c r="U15" i="3" s="1"/>
  <c r="U101" i="3"/>
  <c r="U57" i="3"/>
  <c r="V95" i="3"/>
  <c r="V44" i="3"/>
  <c r="V48" i="3" s="1"/>
  <c r="AE58" i="3"/>
  <c r="AE59" i="3"/>
  <c r="T117" i="3"/>
  <c r="T116" i="3"/>
  <c r="Y44" i="3"/>
  <c r="Y48" i="3" s="1"/>
  <c r="Y95" i="3"/>
  <c r="Y57" i="3"/>
  <c r="Y64" i="3" s="1"/>
  <c r="AD44" i="3"/>
  <c r="AD48" i="3" s="1"/>
  <c r="AC100" i="3"/>
  <c r="AC103" i="3"/>
  <c r="AC9" i="3" s="1"/>
  <c r="AC109" i="3"/>
  <c r="AC102" i="3"/>
  <c r="AC8" i="3" s="1"/>
  <c r="AC101" i="3"/>
  <c r="AC7" i="3" s="1"/>
  <c r="AC107" i="3"/>
  <c r="AF62" i="3"/>
  <c r="AF54" i="3"/>
  <c r="AF56" i="3"/>
  <c r="AF60" i="3"/>
  <c r="AF53" i="3"/>
  <c r="AF55" i="3"/>
  <c r="AK57" i="3"/>
  <c r="AN44" i="3"/>
  <c r="AN48" i="3" s="1"/>
  <c r="AN95" i="3"/>
  <c r="AI114" i="3"/>
  <c r="HA17" i="4"/>
  <c r="AI67" i="3"/>
  <c r="AA17" i="4"/>
  <c r="AF109" i="3"/>
  <c r="AF100" i="3"/>
  <c r="AF103" i="3"/>
  <c r="AF102" i="3"/>
  <c r="AF107" i="3"/>
  <c r="AF101" i="3"/>
  <c r="AN69" i="3"/>
  <c r="AN70" i="3"/>
  <c r="AP69" i="3"/>
  <c r="AP70" i="3"/>
  <c r="AT6" i="3"/>
  <c r="AT57" i="3"/>
  <c r="AT10" i="3" s="1"/>
  <c r="AX54" i="3"/>
  <c r="AX7" i="3" s="1"/>
  <c r="AX56" i="3"/>
  <c r="AX9" i="3" s="1"/>
  <c r="AX62" i="3"/>
  <c r="AX15" i="3" s="1"/>
  <c r="AX53" i="3"/>
  <c r="AX55" i="3"/>
  <c r="AX60" i="3"/>
  <c r="AX13" i="3" s="1"/>
  <c r="BC104" i="3"/>
  <c r="BE95" i="3"/>
  <c r="BE44" i="3"/>
  <c r="BE48" i="3" s="1"/>
  <c r="BG69" i="3"/>
  <c r="BG70" i="3"/>
  <c r="BN69" i="3"/>
  <c r="BN70" i="3"/>
  <c r="BO116" i="3"/>
  <c r="BO117" i="3"/>
  <c r="BO23" i="3" s="1"/>
  <c r="BR95" i="3"/>
  <c r="BR44" i="3"/>
  <c r="BR48" i="3" s="1"/>
  <c r="AS95" i="3"/>
  <c r="AS44" i="3"/>
  <c r="AS48" i="3" s="1"/>
  <c r="AV44" i="3"/>
  <c r="AV48" i="3" s="1"/>
  <c r="AV95" i="3"/>
  <c r="AL104" i="3"/>
  <c r="AM6" i="3"/>
  <c r="AM57" i="3"/>
  <c r="AM10" i="3" s="1"/>
  <c r="AO70" i="3"/>
  <c r="AO69" i="3"/>
  <c r="AW44" i="3"/>
  <c r="AW48" i="3" s="1"/>
  <c r="AW95" i="3"/>
  <c r="AX104" i="3"/>
  <c r="AY142" i="3"/>
  <c r="AY44" i="3"/>
  <c r="AY48" i="3" s="1"/>
  <c r="AY57" i="3"/>
  <c r="BB62" i="3"/>
  <c r="BB53" i="3"/>
  <c r="BB60" i="3"/>
  <c r="BB13" i="3" s="1"/>
  <c r="BB56" i="3"/>
  <c r="BB9" i="3" s="1"/>
  <c r="BB55" i="3"/>
  <c r="BB54" i="3"/>
  <c r="BD58" i="3"/>
  <c r="BD59" i="3"/>
  <c r="BE116" i="3"/>
  <c r="BE117" i="3"/>
  <c r="BF104" i="3"/>
  <c r="BF10" i="3" s="1"/>
  <c r="BH116" i="3"/>
  <c r="BH117" i="3"/>
  <c r="BI105" i="3"/>
  <c r="BI106" i="3"/>
  <c r="BL53" i="3"/>
  <c r="BL60" i="3"/>
  <c r="BL62" i="3"/>
  <c r="BL15" i="3" s="1"/>
  <c r="BL54" i="3"/>
  <c r="BL7" i="3" s="1"/>
  <c r="BL56" i="3"/>
  <c r="BL9" i="3" s="1"/>
  <c r="BL55" i="3"/>
  <c r="BM104" i="3"/>
  <c r="BB116" i="3"/>
  <c r="BB117" i="3"/>
  <c r="BE69" i="3"/>
  <c r="BE70" i="3"/>
  <c r="BF58" i="3"/>
  <c r="BF8" i="3"/>
  <c r="BF59" i="3"/>
  <c r="BG6" i="3"/>
  <c r="BG57" i="3"/>
  <c r="BG10" i="3" s="1"/>
  <c r="BH69" i="3"/>
  <c r="BH70" i="3"/>
  <c r="BM77" i="3"/>
  <c r="BP95" i="3"/>
  <c r="BP44" i="3"/>
  <c r="BP48" i="3" s="1"/>
  <c r="BP142" i="3"/>
  <c r="BU44" i="3"/>
  <c r="BU48" i="3" s="1"/>
  <c r="BU95" i="3"/>
  <c r="BV44" i="3"/>
  <c r="BV48" i="3" s="1"/>
  <c r="BV95" i="3"/>
  <c r="BD116" i="3"/>
  <c r="BD117" i="3"/>
  <c r="BI57" i="3"/>
  <c r="BI6" i="3"/>
  <c r="BJ13" i="3"/>
  <c r="BM53" i="3"/>
  <c r="BM60" i="3"/>
  <c r="BM62" i="3"/>
  <c r="BM54" i="3"/>
  <c r="BM7" i="3" s="1"/>
  <c r="BM55" i="3"/>
  <c r="BM56" i="3"/>
  <c r="BM9" i="3" s="1"/>
  <c r="BT101" i="3"/>
  <c r="BT107" i="3"/>
  <c r="BT109" i="3"/>
  <c r="BT103" i="3"/>
  <c r="BT102" i="3"/>
  <c r="BT100" i="3"/>
  <c r="BT114" i="3"/>
  <c r="BL17" i="4"/>
  <c r="IL17" i="4"/>
  <c r="BT67" i="3"/>
  <c r="CE109" i="3"/>
  <c r="CE15" i="3" s="1"/>
  <c r="CE100" i="3"/>
  <c r="CE6" i="3" s="1"/>
  <c r="CE102" i="3"/>
  <c r="CE8" i="3" s="1"/>
  <c r="CE107" i="3"/>
  <c r="CE13" i="3" s="1"/>
  <c r="CE101" i="3"/>
  <c r="CE7" i="3" s="1"/>
  <c r="CE103" i="3"/>
  <c r="CE9" i="3" s="1"/>
  <c r="CJ105" i="3"/>
  <c r="CJ106" i="3"/>
  <c r="CM57" i="3"/>
  <c r="CM6" i="3"/>
  <c r="CM117" i="3"/>
  <c r="CM23" i="3" s="1"/>
  <c r="CM116" i="3"/>
  <c r="CM22" i="3" s="1"/>
  <c r="CN57" i="3"/>
  <c r="CR6" i="3"/>
  <c r="CR57" i="3"/>
  <c r="CR10" i="3" s="1"/>
  <c r="CE59" i="3"/>
  <c r="CE58" i="3"/>
  <c r="CI44" i="3"/>
  <c r="CI48" i="3" s="1"/>
  <c r="CI95" i="3"/>
  <c r="CO44" i="3"/>
  <c r="CO48" i="3" s="1"/>
  <c r="CO95" i="3"/>
  <c r="CR8" i="3"/>
  <c r="CR58" i="3"/>
  <c r="CR11" i="3" s="1"/>
  <c r="CR59" i="3"/>
  <c r="CG69" i="3"/>
  <c r="CG70" i="3"/>
  <c r="CH8" i="3"/>
  <c r="CH59" i="3"/>
  <c r="CH12" i="3" s="1"/>
  <c r="CH58" i="3"/>
  <c r="CH11" i="3" s="1"/>
  <c r="CL55" i="3"/>
  <c r="CL56" i="3"/>
  <c r="CL53" i="3"/>
  <c r="CL54" i="3"/>
  <c r="CL62" i="3"/>
  <c r="CL60" i="3"/>
  <c r="CM104" i="3"/>
  <c r="CQ70" i="3"/>
  <c r="CQ69" i="3"/>
  <c r="DD62" i="3"/>
  <c r="DD15" i="3" s="1"/>
  <c r="DD55" i="3"/>
  <c r="DD54" i="3"/>
  <c r="DD7" i="3" s="1"/>
  <c r="DD60" i="3"/>
  <c r="DD13" i="3" s="1"/>
  <c r="DD53" i="3"/>
  <c r="DD56" i="3"/>
  <c r="DD9" i="3" s="1"/>
  <c r="DD70" i="3"/>
  <c r="DD23" i="3" s="1"/>
  <c r="DD69" i="3"/>
  <c r="DJ44" i="3"/>
  <c r="DJ48" i="3" s="1"/>
  <c r="DJ95" i="3"/>
  <c r="DG117" i="3"/>
  <c r="DG116" i="3"/>
  <c r="DJ106" i="3"/>
  <c r="DJ105" i="3"/>
  <c r="F142" i="3"/>
  <c r="F44" i="3"/>
  <c r="F48" i="3" s="1"/>
  <c r="E70" i="3"/>
  <c r="E69" i="3"/>
  <c r="I70" i="3"/>
  <c r="I69" i="3"/>
  <c r="H100" i="3"/>
  <c r="H109" i="3"/>
  <c r="H15" i="3" s="1"/>
  <c r="H103" i="3"/>
  <c r="H101" i="3"/>
  <c r="H7" i="3" s="1"/>
  <c r="H107" i="3"/>
  <c r="H13" i="3" s="1"/>
  <c r="H102" i="3"/>
  <c r="J104" i="3"/>
  <c r="J10" i="3" s="1"/>
  <c r="L69" i="3"/>
  <c r="L70" i="3"/>
  <c r="Q102" i="3"/>
  <c r="Q103" i="3"/>
  <c r="Q109" i="3"/>
  <c r="Q15" i="3" s="1"/>
  <c r="Q100" i="3"/>
  <c r="Q101" i="3"/>
  <c r="Q107" i="3"/>
  <c r="Q13" i="3" s="1"/>
  <c r="P105" i="3"/>
  <c r="P106" i="3"/>
  <c r="P8" i="3"/>
  <c r="U95" i="3"/>
  <c r="U44" i="3"/>
  <c r="U48" i="3" s="1"/>
  <c r="AB109" i="3"/>
  <c r="AB107" i="3"/>
  <c r="AB102" i="3"/>
  <c r="AB103" i="3"/>
  <c r="AB101" i="3"/>
  <c r="AB100" i="3"/>
  <c r="AD109" i="3"/>
  <c r="AD15" i="3" s="1"/>
  <c r="AD102" i="3"/>
  <c r="AD107" i="3"/>
  <c r="AD100" i="3"/>
  <c r="AD101" i="3"/>
  <c r="AD7" i="3" s="1"/>
  <c r="AD103" i="3"/>
  <c r="AD9" i="3" s="1"/>
  <c r="AE109" i="3"/>
  <c r="AE15" i="3" s="1"/>
  <c r="AE101" i="3"/>
  <c r="AE107" i="3"/>
  <c r="AE100" i="3"/>
  <c r="AE6" i="3" s="1"/>
  <c r="AE103" i="3"/>
  <c r="AE102" i="3"/>
  <c r="T70" i="3"/>
  <c r="T69" i="3"/>
  <c r="V117" i="3"/>
  <c r="V116" i="3"/>
  <c r="Y109" i="3"/>
  <c r="Y15" i="3" s="1"/>
  <c r="Y107" i="3"/>
  <c r="Y13" i="3" s="1"/>
  <c r="Y101" i="3"/>
  <c r="Y7" i="3" s="1"/>
  <c r="Y100" i="3"/>
  <c r="Y102" i="3"/>
  <c r="Y103" i="3"/>
  <c r="Y9" i="3" s="1"/>
  <c r="AC58" i="3"/>
  <c r="AC59" i="3"/>
  <c r="X117" i="3"/>
  <c r="X116" i="3"/>
  <c r="AB56" i="3"/>
  <c r="AB60" i="3"/>
  <c r="AB62" i="3"/>
  <c r="AB54" i="3"/>
  <c r="AB55" i="3"/>
  <c r="AB53" i="3"/>
  <c r="AC114" i="3"/>
  <c r="GU17" i="4"/>
  <c r="AC67" i="3"/>
  <c r="U17" i="4"/>
  <c r="W17" i="4"/>
  <c r="AE67" i="3"/>
  <c r="GW17" i="4"/>
  <c r="AE114" i="3"/>
  <c r="AE44" i="3"/>
  <c r="AE48" i="3" s="1"/>
  <c r="AG95" i="3"/>
  <c r="AG44" i="3"/>
  <c r="AG48" i="3" s="1"/>
  <c r="AK100" i="3"/>
  <c r="AK103" i="3"/>
  <c r="AK107" i="3"/>
  <c r="AK102" i="3"/>
  <c r="AK109" i="3"/>
  <c r="AK101" i="3"/>
  <c r="AL95" i="3"/>
  <c r="AL44" i="3"/>
  <c r="AL48" i="3" s="1"/>
  <c r="AO109" i="3"/>
  <c r="AO15" i="3" s="1"/>
  <c r="AO103" i="3"/>
  <c r="AO9" i="3" s="1"/>
  <c r="AO101" i="3"/>
  <c r="AO100" i="3"/>
  <c r="AO102" i="3"/>
  <c r="AO107" i="3"/>
  <c r="AG101" i="3"/>
  <c r="AG7" i="3" s="1"/>
  <c r="AG100" i="3"/>
  <c r="AG6" i="3" s="1"/>
  <c r="AG103" i="3"/>
  <c r="AG9" i="3" s="1"/>
  <c r="AG109" i="3"/>
  <c r="AG15" i="3" s="1"/>
  <c r="AG107" i="3"/>
  <c r="AG13" i="3" s="1"/>
  <c r="AG102" i="3"/>
  <c r="AG8" i="3" s="1"/>
  <c r="AG57" i="3"/>
  <c r="AI44" i="3"/>
  <c r="AI48" i="3" s="1"/>
  <c r="AI95" i="3"/>
  <c r="AI57" i="3"/>
  <c r="AK69" i="3"/>
  <c r="AK70" i="3"/>
  <c r="AN57" i="3"/>
  <c r="AP117" i="3"/>
  <c r="AP116" i="3"/>
  <c r="BC116" i="3"/>
  <c r="BC117" i="3"/>
  <c r="BO44" i="3"/>
  <c r="BO48" i="3" s="1"/>
  <c r="BO142" i="3"/>
  <c r="BQ8" i="3"/>
  <c r="BQ59" i="3"/>
  <c r="BQ12" i="3" s="1"/>
  <c r="BQ58" i="3"/>
  <c r="BQ11" i="3" s="1"/>
  <c r="BS104" i="3"/>
  <c r="AP104" i="3"/>
  <c r="AP111" i="3" s="1"/>
  <c r="AQ104" i="3"/>
  <c r="AQ10" i="3" s="1"/>
  <c r="AQ6" i="3"/>
  <c r="AS103" i="3"/>
  <c r="AS102" i="3"/>
  <c r="AS100" i="3"/>
  <c r="AS101" i="3"/>
  <c r="AS109" i="3"/>
  <c r="AS107" i="3"/>
  <c r="AV60" i="3"/>
  <c r="AV53" i="3"/>
  <c r="AV62" i="3"/>
  <c r="AV54" i="3"/>
  <c r="AV56" i="3"/>
  <c r="AV55" i="3"/>
  <c r="AJ23" i="3"/>
  <c r="AM58" i="3"/>
  <c r="AM11" i="3" s="1"/>
  <c r="AM59" i="3"/>
  <c r="AM12" i="3" s="1"/>
  <c r="AM8" i="3"/>
  <c r="AP57" i="3"/>
  <c r="AP6" i="3"/>
  <c r="AP13" i="3"/>
  <c r="AQ70" i="3"/>
  <c r="AQ69" i="3"/>
  <c r="AW102" i="3"/>
  <c r="AW107" i="3"/>
  <c r="AW109" i="3"/>
  <c r="AW103" i="3"/>
  <c r="AW101" i="3"/>
  <c r="AW100" i="3"/>
  <c r="HP17" i="4"/>
  <c r="AX114" i="3"/>
  <c r="AP17" i="4"/>
  <c r="AX67" i="3"/>
  <c r="HQ17" i="4"/>
  <c r="AY67" i="3"/>
  <c r="AY114" i="3"/>
  <c r="AQ17" i="4"/>
  <c r="BA70" i="3"/>
  <c r="BA69" i="3"/>
  <c r="BC106" i="3"/>
  <c r="BC105" i="3"/>
  <c r="BC6" i="3"/>
  <c r="BE62" i="3"/>
  <c r="BE53" i="3"/>
  <c r="BE55" i="3"/>
  <c r="BE56" i="3"/>
  <c r="BE60" i="3"/>
  <c r="BE54" i="3"/>
  <c r="BK8" i="3"/>
  <c r="BK106" i="3"/>
  <c r="BK105" i="3"/>
  <c r="BN57" i="3"/>
  <c r="BO105" i="3"/>
  <c r="BP102" i="3"/>
  <c r="BP101" i="3"/>
  <c r="BP100" i="3"/>
  <c r="BP103" i="3"/>
  <c r="BP107" i="3"/>
  <c r="BP109" i="3"/>
  <c r="BP114" i="3"/>
  <c r="BH17" i="4"/>
  <c r="IH17" i="4"/>
  <c r="BP67" i="3"/>
  <c r="BR104" i="3"/>
  <c r="BR111" i="3" s="1"/>
  <c r="BU102" i="3"/>
  <c r="BU101" i="3"/>
  <c r="BU109" i="3"/>
  <c r="BU107" i="3"/>
  <c r="BU103" i="3"/>
  <c r="BU100" i="3"/>
  <c r="BV62" i="3"/>
  <c r="BV55" i="3"/>
  <c r="BV54" i="3"/>
  <c r="BV53" i="3"/>
  <c r="BV60" i="3"/>
  <c r="BV56" i="3"/>
  <c r="BN17" i="4"/>
  <c r="BV67" i="3"/>
  <c r="IN17" i="4"/>
  <c r="BV114" i="3"/>
  <c r="BI70" i="3"/>
  <c r="BI69" i="3"/>
  <c r="BK69" i="3"/>
  <c r="BK70" i="3"/>
  <c r="BK23" i="3" s="1"/>
  <c r="BL104" i="3"/>
  <c r="BT55" i="3"/>
  <c r="BT62" i="3"/>
  <c r="BT56" i="3"/>
  <c r="BT60" i="3"/>
  <c r="BT53" i="3"/>
  <c r="BT54" i="3"/>
  <c r="CE44" i="3"/>
  <c r="CE48" i="3" s="1"/>
  <c r="CE95" i="3"/>
  <c r="CN103" i="3"/>
  <c r="CN9" i="3" s="1"/>
  <c r="CN107" i="3"/>
  <c r="CN13" i="3" s="1"/>
  <c r="CN109" i="3"/>
  <c r="CN15" i="3" s="1"/>
  <c r="CN102" i="3"/>
  <c r="CN101" i="3"/>
  <c r="CN7" i="3" s="1"/>
  <c r="CN100" i="3"/>
  <c r="CN6" i="3" s="1"/>
  <c r="CT13" i="3"/>
  <c r="CM77" i="3"/>
  <c r="CP70" i="3"/>
  <c r="CP23" i="3" s="1"/>
  <c r="CP69" i="3"/>
  <c r="CQ117" i="3"/>
  <c r="CQ116" i="3"/>
  <c r="CE57" i="3"/>
  <c r="CG106" i="3"/>
  <c r="CG105" i="3"/>
  <c r="CI109" i="3"/>
  <c r="CI15" i="3" s="1"/>
  <c r="CI100" i="3"/>
  <c r="CI6" i="3" s="1"/>
  <c r="CI107" i="3"/>
  <c r="CI13" i="3" s="1"/>
  <c r="CI101" i="3"/>
  <c r="CI7" i="3" s="1"/>
  <c r="CI102" i="3"/>
  <c r="CI8" i="3" s="1"/>
  <c r="CI103" i="3"/>
  <c r="CI9" i="3" s="1"/>
  <c r="CO109" i="3"/>
  <c r="CO101" i="3"/>
  <c r="CO102" i="3"/>
  <c r="CO103" i="3"/>
  <c r="CO100" i="3"/>
  <c r="CO107" i="3"/>
  <c r="CG116" i="3"/>
  <c r="CG117" i="3"/>
  <c r="CH104" i="3"/>
  <c r="CH10" i="3" s="1"/>
  <c r="CL107" i="3"/>
  <c r="CL102" i="3"/>
  <c r="CL100" i="3"/>
  <c r="CL101" i="3"/>
  <c r="CL103" i="3"/>
  <c r="CL109" i="3"/>
  <c r="CL114" i="3"/>
  <c r="CD17" i="4"/>
  <c r="JD17" i="4"/>
  <c r="CL67" i="3"/>
  <c r="CM106" i="3"/>
  <c r="CM105" i="3"/>
  <c r="CI59" i="3"/>
  <c r="CI58" i="3"/>
  <c r="DG62" i="3"/>
  <c r="DG15" i="3" s="1"/>
  <c r="DG54" i="3"/>
  <c r="DG7" i="3" s="1"/>
  <c r="DG60" i="3"/>
  <c r="DG13" i="3" s="1"/>
  <c r="DG53" i="3"/>
  <c r="DG56" i="3"/>
  <c r="DG9" i="3" s="1"/>
  <c r="DG55" i="3"/>
  <c r="DG44" i="3"/>
  <c r="DG48" i="3" s="1"/>
  <c r="DJ104" i="3"/>
  <c r="DK57" i="3"/>
  <c r="DJ70" i="3"/>
  <c r="DJ23" i="3" s="1"/>
  <c r="DJ69" i="3"/>
  <c r="I106" i="3"/>
  <c r="I12" i="3" s="1"/>
  <c r="I105" i="3"/>
  <c r="I11" i="3" s="1"/>
  <c r="I8" i="3"/>
  <c r="K7" i="3"/>
  <c r="E116" i="3"/>
  <c r="E117" i="3"/>
  <c r="K105" i="3"/>
  <c r="K106" i="3"/>
  <c r="K8" i="3"/>
  <c r="G55" i="3"/>
  <c r="G54" i="3"/>
  <c r="G7" i="3" s="1"/>
  <c r="G62" i="3"/>
  <c r="G15" i="3" s="1"/>
  <c r="G56" i="3"/>
  <c r="G9" i="3" s="1"/>
  <c r="G60" i="3"/>
  <c r="G13" i="3" s="1"/>
  <c r="G53" i="3"/>
  <c r="N8" i="3"/>
  <c r="N58" i="3"/>
  <c r="N59" i="3"/>
  <c r="T58" i="3"/>
  <c r="T59" i="3"/>
  <c r="W64" i="3"/>
  <c r="X104" i="3"/>
  <c r="X10" i="3" s="1"/>
  <c r="Z44" i="3"/>
  <c r="Z48" i="3" s="1"/>
  <c r="Z95" i="3"/>
  <c r="N6" i="3"/>
  <c r="N57" i="3"/>
  <c r="N10" i="3" s="1"/>
  <c r="V53" i="3"/>
  <c r="V56" i="3"/>
  <c r="V60" i="3"/>
  <c r="V54" i="3"/>
  <c r="V62" i="3"/>
  <c r="V55" i="3"/>
  <c r="S17" i="4"/>
  <c r="AA114" i="3"/>
  <c r="GS17" i="4"/>
  <c r="AA67" i="3"/>
  <c r="I117" i="3"/>
  <c r="I116" i="3"/>
  <c r="L104" i="3"/>
  <c r="L10" i="3" s="1"/>
  <c r="L6" i="3"/>
  <c r="FZ17" i="4"/>
  <c r="H114" i="3"/>
  <c r="H67" i="3"/>
  <c r="H9" i="3"/>
  <c r="P9" i="3"/>
  <c r="R44" i="3"/>
  <c r="R48" i="3" s="1"/>
  <c r="T142" i="3"/>
  <c r="T44" i="3"/>
  <c r="T48" i="3" s="1"/>
  <c r="J6" i="3"/>
  <c r="O58" i="3"/>
  <c r="O8" i="3"/>
  <c r="O59" i="3"/>
  <c r="Q142" i="3"/>
  <c r="Q44" i="3"/>
  <c r="Q48" i="3" s="1"/>
  <c r="GM17" i="4"/>
  <c r="U114" i="3"/>
  <c r="M17" i="4"/>
  <c r="U67" i="3"/>
  <c r="V102" i="3"/>
  <c r="V107" i="3"/>
  <c r="V100" i="3"/>
  <c r="V101" i="3"/>
  <c r="V109" i="3"/>
  <c r="V103" i="3"/>
  <c r="Z116" i="3"/>
  <c r="V69" i="3"/>
  <c r="V70" i="3"/>
  <c r="W6" i="3"/>
  <c r="GQ17" i="4"/>
  <c r="Y67" i="3"/>
  <c r="Y114" i="3"/>
  <c r="Q17" i="4"/>
  <c r="X6" i="3"/>
  <c r="AB70" i="3"/>
  <c r="AB69" i="3"/>
  <c r="AE57" i="3"/>
  <c r="AC44" i="3"/>
  <c r="AC48" i="3" s="1"/>
  <c r="AC95" i="3"/>
  <c r="AD117" i="3"/>
  <c r="AD116" i="3"/>
  <c r="AJ58" i="3"/>
  <c r="AJ59" i="3"/>
  <c r="AK95" i="3"/>
  <c r="AK44" i="3"/>
  <c r="AK48" i="3" s="1"/>
  <c r="AN109" i="3"/>
  <c r="AN15" i="3" s="1"/>
  <c r="AN103" i="3"/>
  <c r="AN9" i="3" s="1"/>
  <c r="AN101" i="3"/>
  <c r="AN7" i="3" s="1"/>
  <c r="AN102" i="3"/>
  <c r="AN100" i="3"/>
  <c r="AN6" i="3" s="1"/>
  <c r="AN107" i="3"/>
  <c r="AO44" i="3"/>
  <c r="AO48" i="3" s="1"/>
  <c r="AO95" i="3"/>
  <c r="GY17" i="4"/>
  <c r="AG114" i="3"/>
  <c r="Y17" i="4"/>
  <c r="AG67" i="3"/>
  <c r="AG59" i="3"/>
  <c r="AG58" i="3"/>
  <c r="AI101" i="3"/>
  <c r="AI100" i="3"/>
  <c r="AI109" i="3"/>
  <c r="AI107" i="3"/>
  <c r="AI13" i="3" s="1"/>
  <c r="AI103" i="3"/>
  <c r="AI9" i="3" s="1"/>
  <c r="AI102" i="3"/>
  <c r="Z77" i="3"/>
  <c r="AF44" i="3"/>
  <c r="AF48" i="3" s="1"/>
  <c r="AF95" i="3"/>
  <c r="X17" i="4"/>
  <c r="AF67" i="3"/>
  <c r="GX17" i="4"/>
  <c r="AF114" i="3"/>
  <c r="HD17" i="4"/>
  <c r="AL114" i="3"/>
  <c r="AL67" i="3"/>
  <c r="AD17" i="4"/>
  <c r="AN58" i="3"/>
  <c r="AT58" i="3"/>
  <c r="AT59" i="3"/>
  <c r="AT8" i="3"/>
  <c r="AY103" i="3"/>
  <c r="AY9" i="3" s="1"/>
  <c r="AY102" i="3"/>
  <c r="AY100" i="3"/>
  <c r="AY6" i="3" s="1"/>
  <c r="AY101" i="3"/>
  <c r="AY7" i="3" s="1"/>
  <c r="AY107" i="3"/>
  <c r="AY13" i="3" s="1"/>
  <c r="AY109" i="3"/>
  <c r="AZ70" i="3"/>
  <c r="AZ69" i="3"/>
  <c r="BB105" i="3"/>
  <c r="BB106" i="3"/>
  <c r="BE102" i="3"/>
  <c r="BE103" i="3"/>
  <c r="BE109" i="3"/>
  <c r="BE107" i="3"/>
  <c r="BE100" i="3"/>
  <c r="BE101" i="3"/>
  <c r="BR55" i="3"/>
  <c r="BR56" i="3"/>
  <c r="BR9" i="3" s="1"/>
  <c r="BR53" i="3"/>
  <c r="BR54" i="3"/>
  <c r="BR7" i="3" s="1"/>
  <c r="BR62" i="3"/>
  <c r="BR15" i="3" s="1"/>
  <c r="BR60" i="3"/>
  <c r="BR13" i="3" s="1"/>
  <c r="BS59" i="3"/>
  <c r="BS12" i="3" s="1"/>
  <c r="BS8" i="3"/>
  <c r="BS58" i="3"/>
  <c r="AQ106" i="3"/>
  <c r="AQ105" i="3"/>
  <c r="AS56" i="3"/>
  <c r="AS53" i="3"/>
  <c r="AS54" i="3"/>
  <c r="AS62" i="3"/>
  <c r="AS60" i="3"/>
  <c r="AS55" i="3"/>
  <c r="AS114" i="3"/>
  <c r="AK17" i="4"/>
  <c r="HK17" i="4"/>
  <c r="AS67" i="3"/>
  <c r="AV101" i="3"/>
  <c r="AV103" i="3"/>
  <c r="AV109" i="3"/>
  <c r="AV107" i="3"/>
  <c r="AV102" i="3"/>
  <c r="AV100" i="3"/>
  <c r="AV114" i="3"/>
  <c r="AN17" i="4"/>
  <c r="HN17" i="4"/>
  <c r="AV67" i="3"/>
  <c r="AJ77" i="3"/>
  <c r="AJ30" i="3" s="1"/>
  <c r="AJ22" i="3"/>
  <c r="AL106" i="3"/>
  <c r="AL105" i="3"/>
  <c r="AM9" i="3"/>
  <c r="AM13" i="3"/>
  <c r="AO116" i="3"/>
  <c r="AO117" i="3"/>
  <c r="AP7" i="3"/>
  <c r="AQ116" i="3"/>
  <c r="AQ117" i="3"/>
  <c r="AW62" i="3"/>
  <c r="AW60" i="3"/>
  <c r="AW53" i="3"/>
  <c r="AW56" i="3"/>
  <c r="AW54" i="3"/>
  <c r="AW55" i="3"/>
  <c r="AO17" i="4"/>
  <c r="AW67" i="3"/>
  <c r="HO17" i="4"/>
  <c r="AW114" i="3"/>
  <c r="AX106" i="3"/>
  <c r="AX105" i="3"/>
  <c r="AZ8" i="3"/>
  <c r="AZ59" i="3"/>
  <c r="AZ12" i="3" s="1"/>
  <c r="AZ58" i="3"/>
  <c r="AZ11" i="3" s="1"/>
  <c r="BC15" i="3"/>
  <c r="BF142" i="3"/>
  <c r="BF44" i="3"/>
  <c r="BF48" i="3" s="1"/>
  <c r="BF106" i="3"/>
  <c r="BF105" i="3"/>
  <c r="BF9" i="3"/>
  <c r="BI104" i="3"/>
  <c r="BB70" i="3"/>
  <c r="BB69" i="3"/>
  <c r="BF77" i="3"/>
  <c r="BP55" i="3"/>
  <c r="BP54" i="3"/>
  <c r="BP62" i="3"/>
  <c r="BP56" i="3"/>
  <c r="BP60" i="3"/>
  <c r="BP53" i="3"/>
  <c r="BU62" i="3"/>
  <c r="BU55" i="3"/>
  <c r="BU60" i="3"/>
  <c r="BU56" i="3"/>
  <c r="BU53" i="3"/>
  <c r="BU54" i="3"/>
  <c r="BM17" i="4"/>
  <c r="BU67" i="3"/>
  <c r="BU114" i="3"/>
  <c r="IM17" i="4"/>
  <c r="BV109" i="3"/>
  <c r="BV107" i="3"/>
  <c r="BV100" i="3"/>
  <c r="BV103" i="3"/>
  <c r="BV101" i="3"/>
  <c r="BV102" i="3"/>
  <c r="BD69" i="3"/>
  <c r="BD70" i="3"/>
  <c r="BF117" i="3"/>
  <c r="BF23" i="3" s="1"/>
  <c r="BF116" i="3"/>
  <c r="BF22" i="3" s="1"/>
  <c r="BI58" i="3"/>
  <c r="BI8" i="3"/>
  <c r="BI59" i="3"/>
  <c r="BI116" i="3"/>
  <c r="BI117" i="3"/>
  <c r="BJ59" i="3"/>
  <c r="BJ58" i="3"/>
  <c r="BJ8" i="3"/>
  <c r="BM142" i="3"/>
  <c r="BM44" i="3"/>
  <c r="BM48" i="3" s="1"/>
  <c r="BT44" i="3"/>
  <c r="BT48" i="3" s="1"/>
  <c r="BT95" i="3"/>
  <c r="CG59" i="3"/>
  <c r="CG8" i="3"/>
  <c r="CG58" i="3"/>
  <c r="CK8" i="3"/>
  <c r="CK58" i="3"/>
  <c r="CK59" i="3"/>
  <c r="CN44" i="3"/>
  <c r="CN48" i="3" s="1"/>
  <c r="CN95" i="3"/>
  <c r="CQ59" i="3"/>
  <c r="CQ58" i="3"/>
  <c r="CK105" i="3"/>
  <c r="CK106" i="3"/>
  <c r="CN70" i="3"/>
  <c r="CN69" i="3"/>
  <c r="CT106" i="3"/>
  <c r="CT105" i="3"/>
  <c r="BF6" i="3"/>
  <c r="CF59" i="3"/>
  <c r="CF8" i="3"/>
  <c r="CF58" i="3"/>
  <c r="CG104" i="3"/>
  <c r="JA17" i="4"/>
  <c r="CA17" i="4"/>
  <c r="CI67" i="3"/>
  <c r="CI114" i="3"/>
  <c r="CO62" i="3"/>
  <c r="CO60" i="3"/>
  <c r="CO54" i="3"/>
  <c r="CO53" i="3"/>
  <c r="CO55" i="3"/>
  <c r="CO56" i="3"/>
  <c r="CG17" i="4"/>
  <c r="CO67" i="3"/>
  <c r="JG17" i="4"/>
  <c r="CO114" i="3"/>
  <c r="CH7" i="3"/>
  <c r="CH6" i="3"/>
  <c r="CL95" i="3"/>
  <c r="CL44" i="3"/>
  <c r="CL48" i="3" s="1"/>
  <c r="CI57" i="3"/>
  <c r="DD124" i="3"/>
  <c r="DG104" i="3"/>
  <c r="DH6" i="3"/>
  <c r="DH57" i="3"/>
  <c r="DD106" i="3"/>
  <c r="DD105" i="3"/>
  <c r="DJ124" i="3"/>
  <c r="DJ62" i="3"/>
  <c r="DJ15" i="3" s="1"/>
  <c r="DJ55" i="3"/>
  <c r="DJ54" i="3"/>
  <c r="DJ7" i="3" s="1"/>
  <c r="DJ60" i="3"/>
  <c r="DJ13" i="3" s="1"/>
  <c r="DJ56" i="3"/>
  <c r="DJ9" i="3" s="1"/>
  <c r="DJ53" i="3"/>
  <c r="MT11" i="1" l="1"/>
  <c r="MT5" i="2"/>
  <c r="MU11" i="1"/>
  <c r="MU5" i="2"/>
  <c r="MV11" i="1"/>
  <c r="MV5" i="2"/>
  <c r="MW11" i="1"/>
  <c r="MW5" i="2"/>
  <c r="MX11" i="1"/>
  <c r="MX5" i="2"/>
  <c r="MY11" i="1"/>
  <c r="MY5" i="2"/>
  <c r="MZ11" i="1"/>
  <c r="MZ5" i="2"/>
  <c r="NA11" i="1"/>
  <c r="NA5" i="2"/>
  <c r="MK11" i="1"/>
  <c r="MK5" i="2"/>
  <c r="ML11" i="1"/>
  <c r="ML5" i="2"/>
  <c r="MM11" i="1"/>
  <c r="MM5" i="2"/>
  <c r="MN11" i="1"/>
  <c r="MN5" i="2"/>
  <c r="MO11" i="1"/>
  <c r="MO5" i="2"/>
  <c r="MQ11" i="1"/>
  <c r="MQ5" i="2"/>
  <c r="MR11" i="1"/>
  <c r="MR5" i="2"/>
  <c r="MS11" i="1"/>
  <c r="MS5" i="2"/>
  <c r="BF83" i="3"/>
  <c r="AA130" i="3"/>
  <c r="BB35" i="3"/>
  <c r="AH83" i="3"/>
  <c r="AH36" i="3" s="1"/>
  <c r="BH34" i="3"/>
  <c r="V130" i="3"/>
  <c r="V36" i="3" s="1"/>
  <c r="AN36" i="3"/>
  <c r="G34" i="3"/>
  <c r="CY36" i="3"/>
  <c r="I35" i="3"/>
  <c r="AE35" i="3"/>
  <c r="BK130" i="3"/>
  <c r="CV33" i="3"/>
  <c r="AD130" i="3"/>
  <c r="AD36" i="3" s="1"/>
  <c r="CV130" i="3"/>
  <c r="BT83" i="3"/>
  <c r="M35" i="3"/>
  <c r="BF35" i="3"/>
  <c r="BO83" i="3"/>
  <c r="BO36" i="3" s="1"/>
  <c r="BK34" i="3"/>
  <c r="R130" i="3"/>
  <c r="R36" i="3" s="1"/>
  <c r="BF34" i="3"/>
  <c r="DG34" i="3"/>
  <c r="BK35" i="3"/>
  <c r="DG35" i="3"/>
  <c r="BT33" i="3"/>
  <c r="BD35" i="3"/>
  <c r="CZ35" i="3"/>
  <c r="T35" i="3"/>
  <c r="E130" i="3"/>
  <c r="E36" i="3" s="1"/>
  <c r="N35" i="3"/>
  <c r="AO34" i="3"/>
  <c r="AI34" i="3"/>
  <c r="BH36" i="3"/>
  <c r="DO130" i="3"/>
  <c r="DO36" i="3" s="1"/>
  <c r="DO33" i="3"/>
  <c r="AA33" i="3"/>
  <c r="CC34" i="3"/>
  <c r="M130" i="3"/>
  <c r="CX34" i="3"/>
  <c r="CX83" i="3"/>
  <c r="CX36" i="3" s="1"/>
  <c r="BY35" i="3"/>
  <c r="BX130" i="3"/>
  <c r="AZ130" i="3"/>
  <c r="AZ36" i="3" s="1"/>
  <c r="CR35" i="3"/>
  <c r="DA35" i="3"/>
  <c r="CC35" i="3"/>
  <c r="DE33" i="3"/>
  <c r="AE34" i="3"/>
  <c r="CV35" i="3"/>
  <c r="AS33" i="3"/>
  <c r="CR83" i="3"/>
  <c r="DE130" i="3"/>
  <c r="AJ34" i="3"/>
  <c r="T34" i="3"/>
  <c r="CZ34" i="3"/>
  <c r="I33" i="3"/>
  <c r="BE35" i="3"/>
  <c r="DE35" i="3"/>
  <c r="DM35" i="3"/>
  <c r="AO35" i="3"/>
  <c r="BY34" i="3"/>
  <c r="BL34" i="3"/>
  <c r="CA130" i="3"/>
  <c r="BS34" i="3"/>
  <c r="U35" i="3"/>
  <c r="BW130" i="3"/>
  <c r="CR130" i="3"/>
  <c r="CR36" i="3" s="1"/>
  <c r="AM83" i="3"/>
  <c r="BW83" i="3"/>
  <c r="CS35" i="3"/>
  <c r="BZ130" i="3"/>
  <c r="BZ36" i="3" s="1"/>
  <c r="AI1" i="53"/>
  <c r="Z23" i="3"/>
  <c r="BD7" i="3"/>
  <c r="AU9" i="3"/>
  <c r="CR12" i="3"/>
  <c r="Q9" i="3"/>
  <c r="BN58" i="3"/>
  <c r="CK70" i="3"/>
  <c r="CK23" i="3" s="1"/>
  <c r="CE23" i="3"/>
  <c r="AA7" i="3"/>
  <c r="BL13" i="3"/>
  <c r="CP59" i="3"/>
  <c r="CP64" i="3" s="1"/>
  <c r="E13" i="3"/>
  <c r="AA59" i="3"/>
  <c r="AU15" i="3"/>
  <c r="BG13" i="3"/>
  <c r="BR117" i="3"/>
  <c r="BR124" i="3" s="1"/>
  <c r="BR98" i="3" s="1"/>
  <c r="BO6" i="3"/>
  <c r="AU13" i="3"/>
  <c r="BG9" i="3"/>
  <c r="DF105" i="3"/>
  <c r="AJ9" i="3"/>
  <c r="AK116" i="3"/>
  <c r="C10" i="3"/>
  <c r="Q7" i="3"/>
  <c r="BL116" i="3"/>
  <c r="BL22" i="3" s="1"/>
  <c r="C6" i="3"/>
  <c r="U7" i="3"/>
  <c r="AU8" i="3"/>
  <c r="N116" i="3"/>
  <c r="N124" i="3" s="1"/>
  <c r="BR69" i="3"/>
  <c r="BS10" i="3"/>
  <c r="W116" i="3"/>
  <c r="W124" i="3" s="1"/>
  <c r="X59" i="3"/>
  <c r="X12" i="3" s="1"/>
  <c r="BM105" i="3"/>
  <c r="BS6" i="3"/>
  <c r="AE7" i="3"/>
  <c r="CQ7" i="3"/>
  <c r="AD70" i="3"/>
  <c r="P12" i="3"/>
  <c r="M59" i="3"/>
  <c r="M12" i="3" s="1"/>
  <c r="CG7" i="3"/>
  <c r="AI7" i="3"/>
  <c r="AN8" i="3"/>
  <c r="CE69" i="3"/>
  <c r="AO7" i="3"/>
  <c r="M58" i="3"/>
  <c r="M11" i="3" s="1"/>
  <c r="AS83" i="3"/>
  <c r="AI35" i="3"/>
  <c r="CQ130" i="3"/>
  <c r="DM33" i="3"/>
  <c r="DM130" i="3"/>
  <c r="CP130" i="3"/>
  <c r="CP36" i="3" s="1"/>
  <c r="CP33" i="3"/>
  <c r="AA83" i="3"/>
  <c r="AA36" i="3" s="1"/>
  <c r="BQ130" i="3"/>
  <c r="CS34" i="3"/>
  <c r="BN35" i="3"/>
  <c r="BN130" i="3"/>
  <c r="BU34" i="3"/>
  <c r="G35" i="3"/>
  <c r="BZ33" i="3"/>
  <c r="D8" i="3"/>
  <c r="BQ34" i="3"/>
  <c r="C34" i="3"/>
  <c r="BT34" i="3"/>
  <c r="DM34" i="3"/>
  <c r="G83" i="3"/>
  <c r="G33" i="3"/>
  <c r="D106" i="3"/>
  <c r="D12" i="3" s="1"/>
  <c r="CO34" i="3"/>
  <c r="AS34" i="3"/>
  <c r="DM83" i="3"/>
  <c r="BW33" i="3"/>
  <c r="G130" i="3"/>
  <c r="BQ35" i="3"/>
  <c r="C35" i="3"/>
  <c r="M83" i="3"/>
  <c r="DN130" i="3"/>
  <c r="DN36" i="3" s="1"/>
  <c r="Y33" i="3"/>
  <c r="Y83" i="3"/>
  <c r="Y36" i="3" s="1"/>
  <c r="DH34" i="3"/>
  <c r="CO35" i="3"/>
  <c r="CA34" i="3"/>
  <c r="BK33" i="3"/>
  <c r="BK83" i="3"/>
  <c r="BK36" i="3" s="1"/>
  <c r="FA36" i="3"/>
  <c r="BD34" i="3"/>
  <c r="BS35" i="3"/>
  <c r="K34" i="3"/>
  <c r="AU130" i="3"/>
  <c r="DK13" i="3"/>
  <c r="BE34" i="3"/>
  <c r="CD130" i="3"/>
  <c r="CD36" i="3" s="1"/>
  <c r="BI35" i="3"/>
  <c r="CS130" i="3"/>
  <c r="BX35" i="3"/>
  <c r="AJ130" i="3"/>
  <c r="AJ36" i="3" s="1"/>
  <c r="DB130" i="3"/>
  <c r="DB36" i="3" s="1"/>
  <c r="DB33" i="3"/>
  <c r="DG130" i="3"/>
  <c r="DG36" i="3" s="1"/>
  <c r="DH130" i="3"/>
  <c r="U130" i="3"/>
  <c r="BI34" i="3"/>
  <c r="DE83" i="3"/>
  <c r="BN34" i="3"/>
  <c r="BL130" i="3"/>
  <c r="BL33" i="3"/>
  <c r="BL83" i="3"/>
  <c r="K35" i="3"/>
  <c r="BJ34" i="3"/>
  <c r="AF35" i="3"/>
  <c r="U33" i="3"/>
  <c r="U83" i="3"/>
  <c r="CU33" i="3"/>
  <c r="CU83" i="3"/>
  <c r="CU36" i="3" s="1"/>
  <c r="AM33" i="3"/>
  <c r="AM130" i="3"/>
  <c r="BI33" i="3"/>
  <c r="BI83" i="3"/>
  <c r="AF34" i="3"/>
  <c r="BB83" i="3"/>
  <c r="BB36" i="3" s="1"/>
  <c r="C130" i="3"/>
  <c r="U34" i="3"/>
  <c r="BI130" i="3"/>
  <c r="CS33" i="3"/>
  <c r="CS83" i="3"/>
  <c r="BN33" i="3"/>
  <c r="BN83" i="3"/>
  <c r="AM34" i="3"/>
  <c r="BX33" i="3"/>
  <c r="BX83" i="3"/>
  <c r="CV83" i="3"/>
  <c r="Q130" i="3"/>
  <c r="BA34" i="3"/>
  <c r="BJ35" i="3"/>
  <c r="BG35" i="3"/>
  <c r="BD130" i="3"/>
  <c r="CC83" i="3"/>
  <c r="CC36" i="3" s="1"/>
  <c r="CD33" i="3"/>
  <c r="AM35" i="3"/>
  <c r="CA33" i="3"/>
  <c r="CA83" i="3"/>
  <c r="P83" i="3"/>
  <c r="P36" i="3" s="1"/>
  <c r="P33" i="3"/>
  <c r="AC130" i="3"/>
  <c r="N33" i="3"/>
  <c r="BG34" i="3"/>
  <c r="AF130" i="3"/>
  <c r="DH33" i="3"/>
  <c r="DH83" i="3"/>
  <c r="BQ33" i="3"/>
  <c r="BQ83" i="3"/>
  <c r="BX34" i="3"/>
  <c r="DH35" i="3"/>
  <c r="CO33" i="3"/>
  <c r="CO83" i="3"/>
  <c r="C83" i="3"/>
  <c r="C33" i="3"/>
  <c r="I130" i="3"/>
  <c r="I36" i="3" s="1"/>
  <c r="CO130" i="3"/>
  <c r="AE130" i="3"/>
  <c r="AE36" i="3" s="1"/>
  <c r="AE33" i="3"/>
  <c r="AW130" i="3"/>
  <c r="AW36" i="3" s="1"/>
  <c r="BR83" i="3"/>
  <c r="BR36" i="3" s="1"/>
  <c r="BR33" i="3"/>
  <c r="L33" i="3"/>
  <c r="L83" i="3"/>
  <c r="L36" i="3" s="1"/>
  <c r="BU130" i="3"/>
  <c r="BL35" i="3"/>
  <c r="CA35" i="3"/>
  <c r="BU33" i="3"/>
  <c r="BU83" i="3"/>
  <c r="AS130" i="3"/>
  <c r="AQ33" i="3"/>
  <c r="AQ83" i="3"/>
  <c r="AQ36" i="3" s="1"/>
  <c r="BF130" i="3"/>
  <c r="BF36" i="3" s="1"/>
  <c r="BF33" i="3"/>
  <c r="M33" i="3"/>
  <c r="BE83" i="3"/>
  <c r="BE33" i="3"/>
  <c r="BE130" i="3"/>
  <c r="BT130" i="3"/>
  <c r="BT36" i="3" s="1"/>
  <c r="AV33" i="3"/>
  <c r="AV83" i="3"/>
  <c r="AV36" i="3" s="1"/>
  <c r="DA130" i="3"/>
  <c r="DA36" i="3" s="1"/>
  <c r="BU35" i="3"/>
  <c r="M7" i="3"/>
  <c r="AL6" i="3"/>
  <c r="BB7" i="3"/>
  <c r="AA8" i="3"/>
  <c r="R13" i="3"/>
  <c r="AU6" i="3"/>
  <c r="AN13" i="3"/>
  <c r="CN116" i="3"/>
  <c r="CN22" i="3" s="1"/>
  <c r="C106" i="3"/>
  <c r="C12" i="3" s="1"/>
  <c r="C105" i="3"/>
  <c r="BO7" i="3"/>
  <c r="U13" i="3"/>
  <c r="BQ22" i="3"/>
  <c r="U64" i="3"/>
  <c r="CT69" i="3"/>
  <c r="X58" i="3"/>
  <c r="X11" i="3" s="1"/>
  <c r="BD8" i="3"/>
  <c r="BH8" i="3"/>
  <c r="DG105" i="3"/>
  <c r="DG111" i="3" s="1"/>
  <c r="CQ10" i="3"/>
  <c r="CQ8" i="3"/>
  <c r="AI15" i="3"/>
  <c r="BN6" i="3"/>
  <c r="AO13" i="3"/>
  <c r="AK7" i="3"/>
  <c r="BL23" i="3"/>
  <c r="AC13" i="3"/>
  <c r="Z13" i="3"/>
  <c r="BH106" i="3"/>
  <c r="BH111" i="3" s="1"/>
  <c r="CR69" i="3"/>
  <c r="CR77" i="3" s="1"/>
  <c r="BA9" i="3"/>
  <c r="BC9" i="3"/>
  <c r="DE57" i="3"/>
  <c r="DE10" i="3" s="1"/>
  <c r="CQ105" i="3"/>
  <c r="BK12" i="3"/>
  <c r="S117" i="3"/>
  <c r="S23" i="3" s="1"/>
  <c r="BD105" i="3"/>
  <c r="BD11" i="3" s="1"/>
  <c r="M111" i="3"/>
  <c r="CK7" i="3"/>
  <c r="AY15" i="3"/>
  <c r="BD106" i="3"/>
  <c r="BD12" i="3" s="1"/>
  <c r="DK7" i="3"/>
  <c r="BG106" i="3"/>
  <c r="BG12" i="3" s="1"/>
  <c r="BG105" i="3"/>
  <c r="BG11" i="3" s="1"/>
  <c r="F6" i="3"/>
  <c r="CM7" i="3"/>
  <c r="BG8" i="3"/>
  <c r="BN10" i="3"/>
  <c r="CR116" i="3"/>
  <c r="CR117" i="3"/>
  <c r="CR23" i="3" s="1"/>
  <c r="AL59" i="3"/>
  <c r="AL12" i="3" s="1"/>
  <c r="AL58" i="3"/>
  <c r="AL11" i="3" s="1"/>
  <c r="BI11" i="3"/>
  <c r="DL8" i="3"/>
  <c r="CU70" i="3"/>
  <c r="CU23" i="3" s="1"/>
  <c r="CU69" i="3"/>
  <c r="CF117" i="3"/>
  <c r="CF23" i="3" s="1"/>
  <c r="J8" i="3"/>
  <c r="M9" i="3"/>
  <c r="Z7" i="3"/>
  <c r="L106" i="3"/>
  <c r="L111" i="3" s="1"/>
  <c r="BO8" i="3"/>
  <c r="CG11" i="3"/>
  <c r="BP9" i="3"/>
  <c r="CV6" i="3"/>
  <c r="AW9" i="3"/>
  <c r="AK13" i="3"/>
  <c r="CP9" i="3"/>
  <c r="CI64" i="3"/>
  <c r="DE117" i="3"/>
  <c r="DE23" i="3" s="1"/>
  <c r="BT13" i="3"/>
  <c r="BO10" i="3"/>
  <c r="BH11" i="3"/>
  <c r="N70" i="3"/>
  <c r="N23" i="3" s="1"/>
  <c r="CT9" i="3"/>
  <c r="AW15" i="3"/>
  <c r="AK15" i="3"/>
  <c r="BM15" i="3"/>
  <c r="AC15" i="3"/>
  <c r="AD13" i="3"/>
  <c r="DE15" i="3"/>
  <c r="AH117" i="3"/>
  <c r="AH23" i="3" s="1"/>
  <c r="AH116" i="3"/>
  <c r="CS15" i="3"/>
  <c r="DF7" i="3"/>
  <c r="CP15" i="3"/>
  <c r="DE105" i="3"/>
  <c r="DE8" i="3"/>
  <c r="DE106" i="3"/>
  <c r="DE12" i="3" s="1"/>
  <c r="I6" i="3"/>
  <c r="I57" i="3"/>
  <c r="DJ111" i="3"/>
  <c r="DJ98" i="3" s="1"/>
  <c r="S64" i="3"/>
  <c r="BO58" i="3"/>
  <c r="BO59" i="3"/>
  <c r="BO12" i="3" s="1"/>
  <c r="BT9" i="3"/>
  <c r="AW13" i="3"/>
  <c r="BT15" i="3"/>
  <c r="G111" i="3"/>
  <c r="DF6" i="3"/>
  <c r="BQ9" i="3"/>
  <c r="AO58" i="3"/>
  <c r="AO59" i="3"/>
  <c r="DL59" i="3"/>
  <c r="DL58" i="3"/>
  <c r="AB7" i="3"/>
  <c r="DL116" i="3"/>
  <c r="DL124" i="3" s="1"/>
  <c r="DE69" i="3"/>
  <c r="DE77" i="3" s="1"/>
  <c r="DL69" i="3"/>
  <c r="CF69" i="3"/>
  <c r="CF77" i="3" s="1"/>
  <c r="AW7" i="3"/>
  <c r="CM13" i="3"/>
  <c r="CT59" i="3"/>
  <c r="CT12" i="3" s="1"/>
  <c r="M6" i="3"/>
  <c r="AT106" i="3"/>
  <c r="AT12" i="3" s="1"/>
  <c r="AT105" i="3"/>
  <c r="BS69" i="3"/>
  <c r="BS77" i="3" s="1"/>
  <c r="DL106" i="3"/>
  <c r="N105" i="3"/>
  <c r="N106" i="3"/>
  <c r="N12" i="3" s="1"/>
  <c r="DL105" i="3"/>
  <c r="DL15" i="3"/>
  <c r="L8" i="3"/>
  <c r="CV106" i="3"/>
  <c r="CV111" i="3" s="1"/>
  <c r="CT8" i="3"/>
  <c r="BG23" i="3"/>
  <c r="AA9" i="3"/>
  <c r="CK10" i="3"/>
  <c r="P57" i="3"/>
  <c r="P10" i="3" s="1"/>
  <c r="P6" i="3"/>
  <c r="AH9" i="3"/>
  <c r="CT11" i="3"/>
  <c r="DK9" i="3"/>
  <c r="DI64" i="3"/>
  <c r="CM9" i="3"/>
  <c r="CV8" i="3"/>
  <c r="CN23" i="3"/>
  <c r="BQ64" i="3"/>
  <c r="BT7" i="3"/>
  <c r="BD64" i="3"/>
  <c r="AK9" i="3"/>
  <c r="Z9" i="3"/>
  <c r="BA111" i="3"/>
  <c r="BA7" i="3"/>
  <c r="CP7" i="3"/>
  <c r="BI12" i="3"/>
  <c r="BN15" i="3"/>
  <c r="BN9" i="3"/>
  <c r="DF8" i="3"/>
  <c r="DL9" i="3"/>
  <c r="W106" i="3"/>
  <c r="W12" i="3" s="1"/>
  <c r="W105" i="3"/>
  <c r="W11" i="3" s="1"/>
  <c r="J105" i="3"/>
  <c r="J106" i="3"/>
  <c r="BI111" i="3"/>
  <c r="AE9" i="3"/>
  <c r="BQ15" i="3"/>
  <c r="DF59" i="3"/>
  <c r="DF64" i="3" s="1"/>
  <c r="CE64" i="3"/>
  <c r="Q64" i="3"/>
  <c r="F10" i="3"/>
  <c r="BN8" i="3"/>
  <c r="L59" i="3"/>
  <c r="L58" i="3"/>
  <c r="AC64" i="3"/>
  <c r="DF124" i="3"/>
  <c r="CT10" i="3"/>
  <c r="DF13" i="3"/>
  <c r="AB9" i="3"/>
  <c r="BQ104" i="3"/>
  <c r="BQ7" i="3"/>
  <c r="L9" i="3"/>
  <c r="DL6" i="3"/>
  <c r="DL57" i="3"/>
  <c r="DL10" i="3" s="1"/>
  <c r="AR9" i="3"/>
  <c r="E15" i="3"/>
  <c r="J58" i="3"/>
  <c r="J59" i="3"/>
  <c r="AL10" i="3"/>
  <c r="BH23" i="3"/>
  <c r="R15" i="3"/>
  <c r="DF23" i="3"/>
  <c r="CU9" i="3"/>
  <c r="DG23" i="3"/>
  <c r="R7" i="3"/>
  <c r="BC7" i="3"/>
  <c r="AR7" i="3"/>
  <c r="DD111" i="3"/>
  <c r="DD98" i="3" s="1"/>
  <c r="AS13" i="3"/>
  <c r="CH64" i="3"/>
  <c r="AE13" i="3"/>
  <c r="BF64" i="3"/>
  <c r="BF51" i="3" s="1"/>
  <c r="CP8" i="3"/>
  <c r="DL23" i="3"/>
  <c r="AR13" i="3"/>
  <c r="BJ104" i="3"/>
  <c r="BJ10" i="3" s="1"/>
  <c r="BJ6" i="3"/>
  <c r="CO15" i="3"/>
  <c r="BK11" i="3"/>
  <c r="AP10" i="3"/>
  <c r="BN13" i="3"/>
  <c r="CQ6" i="3"/>
  <c r="AX111" i="3"/>
  <c r="CP105" i="3"/>
  <c r="CP11" i="3" s="1"/>
  <c r="CT15" i="3"/>
  <c r="BM117" i="3"/>
  <c r="BM23" i="3" s="1"/>
  <c r="CP106" i="3"/>
  <c r="CJ7" i="3"/>
  <c r="AB15" i="3"/>
  <c r="P11" i="3"/>
  <c r="BJ105" i="3"/>
  <c r="BJ11" i="3" s="1"/>
  <c r="BJ106" i="3"/>
  <c r="BJ12" i="3" s="1"/>
  <c r="O11" i="3"/>
  <c r="AN23" i="3"/>
  <c r="AN124" i="3"/>
  <c r="BH57" i="3"/>
  <c r="BH6" i="3"/>
  <c r="AL64" i="3"/>
  <c r="CS13" i="3"/>
  <c r="O111" i="3"/>
  <c r="BS23" i="3"/>
  <c r="AH106" i="3"/>
  <c r="AH105" i="3"/>
  <c r="CG57" i="3"/>
  <c r="CG10" i="3" s="1"/>
  <c r="CG6" i="3"/>
  <c r="CH116" i="3"/>
  <c r="CH117" i="3"/>
  <c r="CH23" i="3" s="1"/>
  <c r="DF11" i="3"/>
  <c r="DF111" i="3"/>
  <c r="AT69" i="3"/>
  <c r="AT70" i="3"/>
  <c r="AT23" i="3" s="1"/>
  <c r="AU69" i="3"/>
  <c r="AU70" i="3"/>
  <c r="BB23" i="3"/>
  <c r="N64" i="3"/>
  <c r="K12" i="3"/>
  <c r="AP124" i="3"/>
  <c r="CU6" i="3"/>
  <c r="E9" i="3"/>
  <c r="CV70" i="3"/>
  <c r="CV69" i="3"/>
  <c r="M116" i="3"/>
  <c r="M117" i="3"/>
  <c r="AH57" i="3"/>
  <c r="AH6" i="3"/>
  <c r="BQ13" i="3"/>
  <c r="AU117" i="3"/>
  <c r="AU116" i="3"/>
  <c r="O12" i="3"/>
  <c r="CJ111" i="3"/>
  <c r="BB15" i="3"/>
  <c r="BM13" i="3"/>
  <c r="CV59" i="3"/>
  <c r="CJ9" i="3"/>
  <c r="CV10" i="3"/>
  <c r="L116" i="3"/>
  <c r="L117" i="3"/>
  <c r="L23" i="3" s="1"/>
  <c r="M70" i="3"/>
  <c r="M69" i="3"/>
  <c r="AH8" i="3"/>
  <c r="AH58" i="3"/>
  <c r="AH59" i="3"/>
  <c r="BS124" i="3"/>
  <c r="AJ106" i="3"/>
  <c r="AJ12" i="3" s="1"/>
  <c r="AJ105" i="3"/>
  <c r="BD23" i="3"/>
  <c r="AS15" i="3"/>
  <c r="T15" i="3"/>
  <c r="CV58" i="3"/>
  <c r="CV11" i="3" s="1"/>
  <c r="CJ15" i="3"/>
  <c r="CV116" i="3"/>
  <c r="CV117" i="3"/>
  <c r="AH13" i="3"/>
  <c r="AJ57" i="3"/>
  <c r="AJ10" i="3" s="1"/>
  <c r="AJ6" i="3"/>
  <c r="AQ59" i="3"/>
  <c r="AQ12" i="3" s="1"/>
  <c r="AQ58" i="3"/>
  <c r="AQ11" i="3" s="1"/>
  <c r="CT6" i="3"/>
  <c r="BU15" i="3"/>
  <c r="AS7" i="3"/>
  <c r="BC111" i="3"/>
  <c r="DK15" i="3"/>
  <c r="AH104" i="3"/>
  <c r="CK6" i="3"/>
  <c r="CO13" i="3"/>
  <c r="AS9" i="3"/>
  <c r="V23" i="3"/>
  <c r="BG64" i="3"/>
  <c r="BC10" i="3"/>
  <c r="CS57" i="3"/>
  <c r="CS10" i="3" s="1"/>
  <c r="CS6" i="3"/>
  <c r="AM116" i="3"/>
  <c r="AM117" i="3"/>
  <c r="D69" i="3"/>
  <c r="D70" i="3"/>
  <c r="BK64" i="3"/>
  <c r="DI69" i="3"/>
  <c r="DI70" i="3"/>
  <c r="DI23" i="3" s="1"/>
  <c r="AA57" i="3"/>
  <c r="AA6" i="3"/>
  <c r="CJ58" i="3"/>
  <c r="CJ11" i="3" s="1"/>
  <c r="CJ59" i="3"/>
  <c r="CJ12" i="3" s="1"/>
  <c r="O22" i="3"/>
  <c r="O77" i="3"/>
  <c r="BQ77" i="3"/>
  <c r="BQ30" i="3" s="1"/>
  <c r="P117" i="3"/>
  <c r="P116" i="3"/>
  <c r="AR15" i="3"/>
  <c r="AU64" i="3"/>
  <c r="AU10" i="3"/>
  <c r="S106" i="3"/>
  <c r="S12" i="3" s="1"/>
  <c r="S105" i="3"/>
  <c r="S11" i="3" s="1"/>
  <c r="DG77" i="3"/>
  <c r="CR111" i="3"/>
  <c r="AR105" i="3"/>
  <c r="AR106" i="3"/>
  <c r="AD59" i="3"/>
  <c r="AD58" i="3"/>
  <c r="I124" i="3"/>
  <c r="CH77" i="3"/>
  <c r="T106" i="3"/>
  <c r="T12" i="3" s="1"/>
  <c r="T105" i="3"/>
  <c r="CS106" i="3"/>
  <c r="CS105" i="3"/>
  <c r="Z105" i="3"/>
  <c r="Z106" i="3"/>
  <c r="C77" i="3"/>
  <c r="C30" i="3" s="1"/>
  <c r="C22" i="3"/>
  <c r="CJ6" i="3"/>
  <c r="CJ57" i="3"/>
  <c r="CJ10" i="3" s="1"/>
  <c r="O23" i="3"/>
  <c r="AP58" i="3"/>
  <c r="AP11" i="3" s="1"/>
  <c r="AP59" i="3"/>
  <c r="AP12" i="3" s="1"/>
  <c r="AP8" i="3"/>
  <c r="BA8" i="3"/>
  <c r="BA58" i="3"/>
  <c r="BA11" i="3" s="1"/>
  <c r="BA59" i="3"/>
  <c r="BA12" i="3" s="1"/>
  <c r="F105" i="3"/>
  <c r="F106" i="3"/>
  <c r="F12" i="3" s="1"/>
  <c r="F8" i="3"/>
  <c r="DK117" i="3"/>
  <c r="DK116" i="3"/>
  <c r="T57" i="3"/>
  <c r="T10" i="3" s="1"/>
  <c r="T6" i="3"/>
  <c r="R116" i="3"/>
  <c r="R22" i="3" s="1"/>
  <c r="R117" i="3"/>
  <c r="R23" i="3" s="1"/>
  <c r="W23" i="3"/>
  <c r="AB117" i="3"/>
  <c r="AB23" i="3" s="1"/>
  <c r="AB116" i="3"/>
  <c r="AB22" i="3" s="1"/>
  <c r="AR6" i="3"/>
  <c r="AR57" i="3"/>
  <c r="CE124" i="3"/>
  <c r="E8" i="3"/>
  <c r="E58" i="3"/>
  <c r="E59" i="3"/>
  <c r="CS117" i="3"/>
  <c r="CS116" i="3"/>
  <c r="DK70" i="3"/>
  <c r="DK69" i="3"/>
  <c r="DF22" i="3"/>
  <c r="DF77" i="3"/>
  <c r="AK59" i="3"/>
  <c r="AK58" i="3"/>
  <c r="AT124" i="3"/>
  <c r="BG124" i="3"/>
  <c r="AH77" i="3"/>
  <c r="DH116" i="3"/>
  <c r="DH117" i="3"/>
  <c r="BC70" i="3"/>
  <c r="BC23" i="3" s="1"/>
  <c r="BC69" i="3"/>
  <c r="BC22" i="3" s="1"/>
  <c r="CJ69" i="3"/>
  <c r="CJ70" i="3"/>
  <c r="AZ117" i="3"/>
  <c r="AZ23" i="3" s="1"/>
  <c r="AZ116" i="3"/>
  <c r="AZ22" i="3" s="1"/>
  <c r="AY58" i="3"/>
  <c r="AY59" i="3"/>
  <c r="AY64" i="3" s="1"/>
  <c r="W77" i="3"/>
  <c r="W22" i="3"/>
  <c r="DI106" i="3"/>
  <c r="DI12" i="3" s="1"/>
  <c r="DI105" i="3"/>
  <c r="DI11" i="3" s="1"/>
  <c r="AR70" i="3"/>
  <c r="AR69" i="3"/>
  <c r="DH105" i="3"/>
  <c r="DH106" i="3"/>
  <c r="BJ70" i="3"/>
  <c r="BJ69" i="3"/>
  <c r="CM58" i="3"/>
  <c r="CM11" i="3" s="1"/>
  <c r="CM59" i="3"/>
  <c r="CM12" i="3" s="1"/>
  <c r="CM8" i="3"/>
  <c r="E104" i="3"/>
  <c r="BC58" i="3"/>
  <c r="BC59" i="3"/>
  <c r="BC12" i="3" s="1"/>
  <c r="DH70" i="3"/>
  <c r="DH69" i="3"/>
  <c r="T7" i="3"/>
  <c r="BA57" i="3"/>
  <c r="BA6" i="3"/>
  <c r="BL106" i="3"/>
  <c r="BL105" i="3"/>
  <c r="AI59" i="3"/>
  <c r="AI58" i="3"/>
  <c r="BN106" i="3"/>
  <c r="BN12" i="3" s="1"/>
  <c r="BN105" i="3"/>
  <c r="CU58" i="3"/>
  <c r="CU8" i="3"/>
  <c r="CU59" i="3"/>
  <c r="CQ124" i="3"/>
  <c r="CS8" i="3"/>
  <c r="CS59" i="3"/>
  <c r="CS58" i="3"/>
  <c r="DK58" i="3"/>
  <c r="DK8" i="3"/>
  <c r="DK59" i="3"/>
  <c r="D10" i="3"/>
  <c r="D64" i="3"/>
  <c r="BJ116" i="3"/>
  <c r="BJ117" i="3"/>
  <c r="BA116" i="3"/>
  <c r="BA22" i="3" s="1"/>
  <c r="BA117" i="3"/>
  <c r="BA23" i="3" s="1"/>
  <c r="X69" i="3"/>
  <c r="X70" i="3"/>
  <c r="X23" i="3" s="1"/>
  <c r="F69" i="3"/>
  <c r="F70" i="3"/>
  <c r="CU15" i="3"/>
  <c r="BE23" i="3"/>
  <c r="K10" i="3"/>
  <c r="K64" i="3"/>
  <c r="D11" i="3"/>
  <c r="O124" i="3"/>
  <c r="AU11" i="3"/>
  <c r="AU111" i="3"/>
  <c r="T9" i="3"/>
  <c r="DK104" i="3"/>
  <c r="DK10" i="3" s="1"/>
  <c r="CJ116" i="3"/>
  <c r="CJ117" i="3"/>
  <c r="DH58" i="3"/>
  <c r="DH8" i="3"/>
  <c r="DH59" i="3"/>
  <c r="DI104" i="3"/>
  <c r="DI10" i="3" s="1"/>
  <c r="DI6" i="3"/>
  <c r="AR116" i="3"/>
  <c r="AR117" i="3"/>
  <c r="CF104" i="3"/>
  <c r="CF10" i="3" s="1"/>
  <c r="CF6" i="3"/>
  <c r="AR104" i="3"/>
  <c r="K117" i="3"/>
  <c r="K116" i="3"/>
  <c r="E6" i="3"/>
  <c r="E57" i="3"/>
  <c r="F117" i="3"/>
  <c r="F116" i="3"/>
  <c r="C64" i="3"/>
  <c r="E105" i="3"/>
  <c r="E106" i="3"/>
  <c r="CG12" i="3"/>
  <c r="AK23" i="3"/>
  <c r="T23" i="3"/>
  <c r="CS7" i="3"/>
  <c r="S22" i="3"/>
  <c r="AM69" i="3"/>
  <c r="AM70" i="3"/>
  <c r="D116" i="3"/>
  <c r="D117" i="3"/>
  <c r="DK106" i="3"/>
  <c r="DK105" i="3"/>
  <c r="R59" i="3"/>
  <c r="R58" i="3"/>
  <c r="BC8" i="3"/>
  <c r="CJ13" i="3"/>
  <c r="CU105" i="3"/>
  <c r="CU106" i="3"/>
  <c r="AA106" i="3"/>
  <c r="AA105" i="3"/>
  <c r="DH15" i="3"/>
  <c r="P70" i="3"/>
  <c r="P69" i="3"/>
  <c r="M10" i="3"/>
  <c r="BN116" i="3"/>
  <c r="BN117" i="3"/>
  <c r="BN23" i="3" s="1"/>
  <c r="AR59" i="3"/>
  <c r="AR58" i="3"/>
  <c r="AR8" i="3"/>
  <c r="CF106" i="3"/>
  <c r="CF12" i="3" s="1"/>
  <c r="CF105" i="3"/>
  <c r="CF11" i="3" s="1"/>
  <c r="S104" i="3"/>
  <c r="S10" i="3" s="1"/>
  <c r="S6" i="3"/>
  <c r="K69" i="3"/>
  <c r="K70" i="3"/>
  <c r="E7" i="3"/>
  <c r="CS69" i="3"/>
  <c r="CS70" i="3"/>
  <c r="DO12" i="6"/>
  <c r="DO5" i="2"/>
  <c r="DP32" i="3" s="1"/>
  <c r="DP12" i="6"/>
  <c r="DP5" i="2"/>
  <c r="DQ32" i="3" s="1"/>
  <c r="DQ12" i="6"/>
  <c r="DQ5" i="2"/>
  <c r="DR12" i="6"/>
  <c r="DR5" i="2"/>
  <c r="DS32" i="3" s="1"/>
  <c r="DS12" i="6"/>
  <c r="DS5" i="2"/>
  <c r="DT32" i="3" s="1"/>
  <c r="DT12" i="6"/>
  <c r="DT5" i="2"/>
  <c r="DU32" i="3" s="1"/>
  <c r="DU12" i="6"/>
  <c r="DU5" i="2"/>
  <c r="DV32" i="3" s="1"/>
  <c r="DV12" i="6"/>
  <c r="DV5" i="2"/>
  <c r="DW32" i="3" s="1"/>
  <c r="DW12" i="6"/>
  <c r="DW5" i="2"/>
  <c r="DX32" i="3" s="1"/>
  <c r="DX12" i="6"/>
  <c r="DX5" i="2"/>
  <c r="DY32" i="3" s="1"/>
  <c r="DY12" i="6"/>
  <c r="DY5" i="2"/>
  <c r="DZ32" i="3" s="1"/>
  <c r="DZ12" i="6"/>
  <c r="DZ5" i="2"/>
  <c r="EA32" i="3" s="1"/>
  <c r="EA12" i="6"/>
  <c r="EA5" i="2"/>
  <c r="EB32" i="3" s="1"/>
  <c r="EB12" i="6"/>
  <c r="EB5" i="2"/>
  <c r="EC32" i="3" s="1"/>
  <c r="EC12" i="6"/>
  <c r="EC5" i="2"/>
  <c r="ED32" i="3" s="1"/>
  <c r="ED12" i="6"/>
  <c r="ED5" i="2"/>
  <c r="EE32" i="3" s="1"/>
  <c r="EE12" i="6"/>
  <c r="EE5" i="2"/>
  <c r="EF32" i="3" s="1"/>
  <c r="EF12" i="6"/>
  <c r="EF5" i="2"/>
  <c r="EG32" i="3" s="1"/>
  <c r="EG12" i="6"/>
  <c r="EG5" i="2"/>
  <c r="EH32" i="3" s="1"/>
  <c r="EH12" i="6"/>
  <c r="EH5" i="2"/>
  <c r="EI32" i="3" s="1"/>
  <c r="EI12" i="6"/>
  <c r="EI5" i="2"/>
  <c r="EJ32" i="3" s="1"/>
  <c r="EJ12" i="6"/>
  <c r="EJ5" i="2"/>
  <c r="EK32" i="3" s="1"/>
  <c r="EK12" i="6"/>
  <c r="EK5" i="2"/>
  <c r="EL32" i="3" s="1"/>
  <c r="EL12" i="6"/>
  <c r="EL5" i="2"/>
  <c r="EM32" i="3" s="1"/>
  <c r="EM12" i="6"/>
  <c r="EM5" i="2"/>
  <c r="EN32" i="3" s="1"/>
  <c r="EN12" i="6"/>
  <c r="EN5" i="2"/>
  <c r="EO32" i="3" s="1"/>
  <c r="EO12" i="6"/>
  <c r="EO5" i="2"/>
  <c r="EP32" i="3" s="1"/>
  <c r="EP12" i="6"/>
  <c r="EP5" i="2"/>
  <c r="EQ32" i="3" s="1"/>
  <c r="EQ12" i="6"/>
  <c r="EQ5" i="2"/>
  <c r="ER12" i="6"/>
  <c r="ER5" i="2"/>
  <c r="ES12" i="6"/>
  <c r="ES5" i="2"/>
  <c r="ET12" i="6"/>
  <c r="ET5" i="2"/>
  <c r="EU32" i="3" s="1"/>
  <c r="EU12" i="6"/>
  <c r="EU5" i="2"/>
  <c r="EV32" i="3" s="1"/>
  <c r="EV12" i="6"/>
  <c r="EV5" i="2"/>
  <c r="EW32" i="3" s="1"/>
  <c r="EW12" i="6"/>
  <c r="EW5" i="2"/>
  <c r="EX12" i="6"/>
  <c r="EX5" i="2"/>
  <c r="EY12" i="6"/>
  <c r="EY5" i="2"/>
  <c r="EZ32" i="3" s="1"/>
  <c r="EZ12" i="6"/>
  <c r="EZ5" i="2"/>
  <c r="FA12" i="6"/>
  <c r="FA5" i="2"/>
  <c r="FB12" i="6"/>
  <c r="FB5" i="2"/>
  <c r="FC12" i="6"/>
  <c r="FC5" i="2"/>
  <c r="FD12" i="6"/>
  <c r="FD5" i="2"/>
  <c r="FE12" i="6"/>
  <c r="FE5" i="2"/>
  <c r="FF12" i="6"/>
  <c r="FF5" i="2"/>
  <c r="FG12" i="6"/>
  <c r="FG5" i="2"/>
  <c r="FH32" i="3" s="1"/>
  <c r="FH12" i="6"/>
  <c r="FH5" i="2"/>
  <c r="FI32" i="3" s="1"/>
  <c r="FI12" i="6"/>
  <c r="FI5" i="2"/>
  <c r="FJ32" i="3" s="1"/>
  <c r="FJ12" i="6"/>
  <c r="FJ5" i="2"/>
  <c r="FK32" i="3" s="1"/>
  <c r="FK12" i="6"/>
  <c r="FK5" i="2"/>
  <c r="FL32" i="3" s="1"/>
  <c r="FL12" i="6"/>
  <c r="FL5" i="2"/>
  <c r="FM32" i="3" s="1"/>
  <c r="FM12" i="6"/>
  <c r="FM5" i="2"/>
  <c r="FN32" i="3" s="1"/>
  <c r="FN12" i="6"/>
  <c r="FN5" i="2"/>
  <c r="FO32" i="3" s="1"/>
  <c r="FO12" i="6"/>
  <c r="FO5" i="2"/>
  <c r="FP32" i="3" s="1"/>
  <c r="FP12" i="6"/>
  <c r="FP5" i="2"/>
  <c r="FQ32" i="3" s="1"/>
  <c r="FQ12" i="6"/>
  <c r="FQ5" i="2"/>
  <c r="FR32" i="3" s="1"/>
  <c r="FR12" i="6"/>
  <c r="FR5" i="2"/>
  <c r="FS32" i="3" s="1"/>
  <c r="FS12" i="6"/>
  <c r="FS5" i="2"/>
  <c r="FT32" i="3" s="1"/>
  <c r="FT12" i="6"/>
  <c r="FT5" i="2"/>
  <c r="FU32" i="3" s="1"/>
  <c r="FU12" i="6"/>
  <c r="FU5" i="2"/>
  <c r="FV32" i="3" s="1"/>
  <c r="FV12" i="6"/>
  <c r="FV5" i="2"/>
  <c r="FW32" i="3" s="1"/>
  <c r="FW12" i="6"/>
  <c r="FW5" i="2"/>
  <c r="FX32" i="3" s="1"/>
  <c r="FX12" i="6"/>
  <c r="FX5" i="2"/>
  <c r="FY32" i="3" s="1"/>
  <c r="FY12" i="6"/>
  <c r="FY5" i="2"/>
  <c r="FZ32" i="3" s="1"/>
  <c r="FZ12" i="6"/>
  <c r="FZ5" i="2"/>
  <c r="GA32" i="3" s="1"/>
  <c r="GA12" i="6"/>
  <c r="GA5" i="2"/>
  <c r="GB32" i="3" s="1"/>
  <c r="GB12" i="6"/>
  <c r="GB5" i="2"/>
  <c r="GC32" i="3" s="1"/>
  <c r="GD12" i="6"/>
  <c r="GD5" i="2"/>
  <c r="GE32" i="3" s="1"/>
  <c r="GE12" i="6"/>
  <c r="GE5" i="2"/>
  <c r="GF32" i="3" s="1"/>
  <c r="GF12" i="6"/>
  <c r="GF5" i="2"/>
  <c r="GG32" i="3" s="1"/>
  <c r="GG12" i="6"/>
  <c r="GG5" i="2"/>
  <c r="GH32" i="3" s="1"/>
  <c r="GH12" i="6"/>
  <c r="GH5" i="2"/>
  <c r="GI32" i="3" s="1"/>
  <c r="GI12" i="6"/>
  <c r="GI5" i="2"/>
  <c r="GJ32" i="3" s="1"/>
  <c r="GJ12" i="6"/>
  <c r="GJ5" i="2"/>
  <c r="GK32" i="3" s="1"/>
  <c r="GK12" i="6"/>
  <c r="GK5" i="2"/>
  <c r="GL32" i="3" s="1"/>
  <c r="GL12" i="6"/>
  <c r="GL5" i="2"/>
  <c r="GM32" i="3" s="1"/>
  <c r="GM12" i="6"/>
  <c r="GM5" i="2"/>
  <c r="GN32" i="3" s="1"/>
  <c r="GN12" i="6"/>
  <c r="GN5" i="2"/>
  <c r="GO32" i="3" s="1"/>
  <c r="GO12" i="6"/>
  <c r="GO5" i="2"/>
  <c r="GP32" i="3" s="1"/>
  <c r="GP12" i="6"/>
  <c r="GP5" i="2"/>
  <c r="GQ32" i="3" s="1"/>
  <c r="GQ12" i="6"/>
  <c r="GQ5" i="2"/>
  <c r="GR32" i="3" s="1"/>
  <c r="GR12" i="6"/>
  <c r="GR5" i="2"/>
  <c r="GS32" i="3" s="1"/>
  <c r="GS12" i="6"/>
  <c r="GS5" i="2"/>
  <c r="GT32" i="3" s="1"/>
  <c r="GT12" i="6"/>
  <c r="GT5" i="2"/>
  <c r="GU32" i="3" s="1"/>
  <c r="GU12" i="6"/>
  <c r="GU5" i="2"/>
  <c r="GV32" i="3" s="1"/>
  <c r="GV12" i="6"/>
  <c r="GV5" i="2"/>
  <c r="GW32" i="3" s="1"/>
  <c r="GW12" i="6"/>
  <c r="GW5" i="2"/>
  <c r="GX32" i="3" s="1"/>
  <c r="GX12" i="6"/>
  <c r="GX5" i="2"/>
  <c r="GY32" i="3" s="1"/>
  <c r="GY12" i="6"/>
  <c r="GY5" i="2"/>
  <c r="GZ32" i="3" s="1"/>
  <c r="GZ12" i="6"/>
  <c r="GZ5" i="2"/>
  <c r="HA32" i="3" s="1"/>
  <c r="HA12" i="6"/>
  <c r="HA5" i="2"/>
  <c r="HB32" i="3" s="1"/>
  <c r="HB12" i="6"/>
  <c r="HB5" i="2"/>
  <c r="HC32" i="3" s="1"/>
  <c r="HC12" i="6"/>
  <c r="HC5" i="2"/>
  <c r="HD32" i="3" s="1"/>
  <c r="HE12" i="6"/>
  <c r="HE5" i="2"/>
  <c r="HF12" i="6"/>
  <c r="HF5" i="2"/>
  <c r="HG32" i="3" s="1"/>
  <c r="HG12" i="6"/>
  <c r="HG5" i="2"/>
  <c r="HH32" i="3" s="1"/>
  <c r="HH12" i="6"/>
  <c r="HH5" i="2"/>
  <c r="HI12" i="6"/>
  <c r="HI5" i="2"/>
  <c r="HJ12" i="6"/>
  <c r="HJ5" i="2"/>
  <c r="HK32" i="3" s="1"/>
  <c r="HK12" i="6"/>
  <c r="HK5" i="2"/>
  <c r="HL12" i="6"/>
  <c r="HL5" i="2"/>
  <c r="HM32" i="3" s="1"/>
  <c r="HM12" i="6"/>
  <c r="HM5" i="2"/>
  <c r="HN32" i="3" s="1"/>
  <c r="HN12" i="6"/>
  <c r="HN5" i="2"/>
  <c r="HO32" i="3" s="1"/>
  <c r="HO12" i="6"/>
  <c r="HO5" i="2"/>
  <c r="HP32" i="3" s="1"/>
  <c r="HP12" i="6"/>
  <c r="HP5" i="2"/>
  <c r="HQ32" i="3" s="1"/>
  <c r="HQ12" i="6"/>
  <c r="HQ5" i="2"/>
  <c r="HR12" i="6"/>
  <c r="HR5" i="2"/>
  <c r="HS12" i="6"/>
  <c r="HS5" i="2"/>
  <c r="HT32" i="3" s="1"/>
  <c r="HT12" i="6"/>
  <c r="HT5" i="2"/>
  <c r="HU32" i="3" s="1"/>
  <c r="HU12" i="6"/>
  <c r="HU5" i="2"/>
  <c r="HV32" i="3" s="1"/>
  <c r="HV12" i="6"/>
  <c r="HV5" i="2"/>
  <c r="HW32" i="3" s="1"/>
  <c r="HW12" i="6"/>
  <c r="HW5" i="2"/>
  <c r="HX32" i="3" s="1"/>
  <c r="HX12" i="6"/>
  <c r="HX5" i="2"/>
  <c r="HY32" i="3" s="1"/>
  <c r="HY12" i="6"/>
  <c r="HY5" i="2"/>
  <c r="HZ32" i="3" s="1"/>
  <c r="HZ12" i="6"/>
  <c r="HZ5" i="2"/>
  <c r="IA32" i="3" s="1"/>
  <c r="IA12" i="6"/>
  <c r="IA5" i="2"/>
  <c r="IB32" i="3" s="1"/>
  <c r="IB12" i="6"/>
  <c r="IB5" i="2"/>
  <c r="IC32" i="3" s="1"/>
  <c r="IC12" i="6"/>
  <c r="IC5" i="2"/>
  <c r="ID32" i="3" s="1"/>
  <c r="ID12" i="6"/>
  <c r="ID5" i="2"/>
  <c r="IE32" i="3" s="1"/>
  <c r="IE12" i="6"/>
  <c r="IE5" i="2"/>
  <c r="IF32" i="3" s="1"/>
  <c r="IF12" i="6"/>
  <c r="IF5" i="2"/>
  <c r="IG32" i="3" s="1"/>
  <c r="IG12" i="6"/>
  <c r="IG5" i="2"/>
  <c r="IH32" i="3" s="1"/>
  <c r="IH12" i="6"/>
  <c r="IH5" i="2"/>
  <c r="II32" i="3" s="1"/>
  <c r="II12" i="6"/>
  <c r="II5" i="2"/>
  <c r="IJ12" i="6"/>
  <c r="IJ5" i="2"/>
  <c r="IK12" i="6"/>
  <c r="IK5" i="2"/>
  <c r="IL12" i="6"/>
  <c r="IL5" i="2"/>
  <c r="IM12" i="6"/>
  <c r="IM5" i="2"/>
  <c r="IN12" i="6"/>
  <c r="IN5" i="2"/>
  <c r="IO12" i="6"/>
  <c r="IO5" i="2"/>
  <c r="IP12" i="6"/>
  <c r="IP5" i="2"/>
  <c r="IQ12" i="6"/>
  <c r="IQ5" i="2"/>
  <c r="IR12" i="6"/>
  <c r="IR5" i="2"/>
  <c r="IS12" i="6"/>
  <c r="IS5" i="2"/>
  <c r="IT12" i="6"/>
  <c r="IT5" i="2"/>
  <c r="IU12" i="6"/>
  <c r="IU5" i="2"/>
  <c r="IV12" i="6"/>
  <c r="IV5" i="2"/>
  <c r="IW12" i="6"/>
  <c r="IW5" i="2"/>
  <c r="IX12" i="6"/>
  <c r="IX5" i="2"/>
  <c r="IY12" i="6"/>
  <c r="IY5" i="2"/>
  <c r="IZ12" i="6"/>
  <c r="IZ5" i="2"/>
  <c r="JA12" i="6"/>
  <c r="JA5" i="2"/>
  <c r="JB12" i="6"/>
  <c r="JB5" i="2"/>
  <c r="JC12" i="6"/>
  <c r="JC5" i="2"/>
  <c r="JD12" i="6"/>
  <c r="JD5" i="2"/>
  <c r="JE12" i="6"/>
  <c r="JE5" i="2"/>
  <c r="JF12" i="6"/>
  <c r="JF5" i="2"/>
  <c r="JG12" i="6"/>
  <c r="JG5" i="2"/>
  <c r="JH12" i="6"/>
  <c r="JH5" i="2"/>
  <c r="JI12" i="6"/>
  <c r="JI5" i="2"/>
  <c r="JJ12" i="6"/>
  <c r="JJ5" i="2"/>
  <c r="JK12" i="6"/>
  <c r="JK5" i="2"/>
  <c r="JL12" i="6"/>
  <c r="JL5" i="2"/>
  <c r="JM12" i="6"/>
  <c r="JM5" i="2"/>
  <c r="JN12" i="6"/>
  <c r="JN5" i="2"/>
  <c r="JO12" i="6"/>
  <c r="JO5" i="2"/>
  <c r="JP12" i="6"/>
  <c r="JP5" i="2"/>
  <c r="JQ12" i="6"/>
  <c r="JQ5" i="2"/>
  <c r="JR12" i="6"/>
  <c r="JR5" i="2"/>
  <c r="JS12" i="6"/>
  <c r="JS5" i="2"/>
  <c r="JT12" i="6"/>
  <c r="JT5" i="2"/>
  <c r="JU12" i="6"/>
  <c r="JU5" i="2"/>
  <c r="JV12" i="6"/>
  <c r="JV5" i="2"/>
  <c r="JW12" i="6"/>
  <c r="JW5" i="2"/>
  <c r="JX12" i="6"/>
  <c r="JX5" i="2"/>
  <c r="JY12" i="6"/>
  <c r="JY5" i="2"/>
  <c r="JZ12" i="6"/>
  <c r="JZ5" i="2"/>
  <c r="KA12" i="6"/>
  <c r="KA5" i="2"/>
  <c r="KB12" i="6"/>
  <c r="KB5" i="2"/>
  <c r="KC12" i="6"/>
  <c r="KC5" i="2"/>
  <c r="KD12" i="6"/>
  <c r="KD5" i="2"/>
  <c r="KE12" i="6"/>
  <c r="KE5" i="2"/>
  <c r="KF12" i="6"/>
  <c r="KF5" i="2"/>
  <c r="KG12" i="6"/>
  <c r="KG5" i="2"/>
  <c r="KH12" i="6"/>
  <c r="KH5" i="2"/>
  <c r="KI12" i="6"/>
  <c r="KI5" i="2"/>
  <c r="KJ12" i="6"/>
  <c r="KJ5" i="2"/>
  <c r="KK12" i="6"/>
  <c r="KK5" i="2"/>
  <c r="KL12" i="6"/>
  <c r="KL5" i="2"/>
  <c r="KM12" i="6"/>
  <c r="KM5" i="2"/>
  <c r="KN12" i="6"/>
  <c r="KN5" i="2"/>
  <c r="KO12" i="6"/>
  <c r="KO5" i="2"/>
  <c r="KP12" i="6"/>
  <c r="KP5" i="2"/>
  <c r="KQ12" i="6"/>
  <c r="KQ5" i="2"/>
  <c r="KR12" i="6"/>
  <c r="KR5" i="2"/>
  <c r="KS12" i="6"/>
  <c r="KS5" i="2"/>
  <c r="KT12" i="6"/>
  <c r="KT5" i="2"/>
  <c r="KU12" i="6"/>
  <c r="KU5" i="2"/>
  <c r="KV12" i="6"/>
  <c r="KV5" i="2"/>
  <c r="KW12" i="6"/>
  <c r="KW5" i="2"/>
  <c r="KW116" i="31" s="1"/>
  <c r="KX12" i="6"/>
  <c r="KX5" i="2"/>
  <c r="KY12" i="6"/>
  <c r="KY5" i="2"/>
  <c r="KZ12" i="6"/>
  <c r="KZ5" i="2"/>
  <c r="LA12" i="6"/>
  <c r="LA5" i="2"/>
  <c r="LB12" i="6"/>
  <c r="LB5" i="2"/>
  <c r="LC12" i="6"/>
  <c r="LC5" i="2"/>
  <c r="LD12" i="6"/>
  <c r="LD5" i="2"/>
  <c r="LE12" i="6"/>
  <c r="LE5" i="2"/>
  <c r="LF12" i="6"/>
  <c r="LF5" i="2"/>
  <c r="LG12" i="6"/>
  <c r="LG5" i="2"/>
  <c r="LH12" i="6"/>
  <c r="LH5" i="2"/>
  <c r="LI12" i="6"/>
  <c r="LI5" i="2"/>
  <c r="LJ12" i="6"/>
  <c r="LJ5" i="2"/>
  <c r="LK12" i="6"/>
  <c r="LK5" i="2"/>
  <c r="LL12" i="6"/>
  <c r="LL5" i="2"/>
  <c r="LM12" i="6"/>
  <c r="LM5" i="2"/>
  <c r="LN12" i="6"/>
  <c r="LN5" i="2"/>
  <c r="LO12" i="6"/>
  <c r="LO5" i="2"/>
  <c r="LP12" i="6"/>
  <c r="LP5" i="2"/>
  <c r="LQ12" i="6"/>
  <c r="LQ5" i="2"/>
  <c r="LR12" i="6"/>
  <c r="LR5" i="2"/>
  <c r="LS12" i="6"/>
  <c r="LS5" i="2"/>
  <c r="LT12" i="6"/>
  <c r="LT5" i="2"/>
  <c r="LU12" i="6"/>
  <c r="LU5" i="2"/>
  <c r="LV12" i="6"/>
  <c r="LV5" i="2"/>
  <c r="LW12" i="6"/>
  <c r="LW5" i="2"/>
  <c r="LX12" i="6"/>
  <c r="LX5" i="2"/>
  <c r="LY12" i="6"/>
  <c r="LY5" i="2"/>
  <c r="LZ12" i="6"/>
  <c r="MA12" i="6"/>
  <c r="MB12" i="6"/>
  <c r="MC12" i="6"/>
  <c r="MD12" i="6"/>
  <c r="ME12" i="6"/>
  <c r="MF12" i="6"/>
  <c r="MG12" i="6"/>
  <c r="MH12" i="6"/>
  <c r="MI12" i="6"/>
  <c r="MJ12" i="6"/>
  <c r="MK12" i="6"/>
  <c r="ML12" i="6"/>
  <c r="MM12" i="6"/>
  <c r="MN12" i="6"/>
  <c r="MO12" i="6"/>
  <c r="MP12" i="6"/>
  <c r="MQ12" i="6"/>
  <c r="MR12" i="6"/>
  <c r="MS12" i="6"/>
  <c r="MT12" i="6"/>
  <c r="MU12" i="6"/>
  <c r="MV12" i="6"/>
  <c r="MW12" i="6"/>
  <c r="MX12" i="6"/>
  <c r="MY12" i="6"/>
  <c r="MZ12" i="6"/>
  <c r="MZ116" i="31"/>
  <c r="NA12" i="6"/>
  <c r="NB12" i="6"/>
  <c r="NB11" i="1"/>
  <c r="HD12" i="6"/>
  <c r="HD5" i="2"/>
  <c r="HE32" i="3" s="1"/>
  <c r="Z130" i="3"/>
  <c r="DF130" i="3"/>
  <c r="H34" i="3"/>
  <c r="AI130" i="3"/>
  <c r="CB35" i="3"/>
  <c r="DF34" i="3"/>
  <c r="BG130" i="3"/>
  <c r="DI130" i="3"/>
  <c r="AT83" i="3"/>
  <c r="AT36" i="3" s="1"/>
  <c r="AT33" i="3"/>
  <c r="AG130" i="3"/>
  <c r="AG36" i="3" s="1"/>
  <c r="AG33" i="3"/>
  <c r="T83" i="3"/>
  <c r="T33" i="3"/>
  <c r="S83" i="3"/>
  <c r="S36" i="3" s="1"/>
  <c r="S33" i="3"/>
  <c r="H130" i="3"/>
  <c r="K33" i="3"/>
  <c r="K83" i="3"/>
  <c r="AR130" i="3"/>
  <c r="BJ83" i="3"/>
  <c r="BJ33" i="3"/>
  <c r="BM130" i="3"/>
  <c r="CB130" i="3"/>
  <c r="DI33" i="3"/>
  <c r="DI83" i="3"/>
  <c r="DI36" i="3" s="1"/>
  <c r="Q83" i="3"/>
  <c r="Q34" i="3"/>
  <c r="AF33" i="3"/>
  <c r="AF83" i="3"/>
  <c r="AF36" i="3" s="1"/>
  <c r="AO33" i="3"/>
  <c r="AO83" i="3"/>
  <c r="BP130" i="3"/>
  <c r="BY33" i="3"/>
  <c r="BY83" i="3"/>
  <c r="CW35" i="3"/>
  <c r="DC130" i="3"/>
  <c r="AK33" i="3"/>
  <c r="AK83" i="3"/>
  <c r="AK36" i="3" s="1"/>
  <c r="D34" i="3"/>
  <c r="K130" i="3"/>
  <c r="W33" i="3"/>
  <c r="AC34" i="3"/>
  <c r="AU33" i="3"/>
  <c r="AU83" i="3"/>
  <c r="AX34" i="3"/>
  <c r="BM35" i="3"/>
  <c r="BP35" i="3"/>
  <c r="BY130" i="3"/>
  <c r="CQ34" i="3"/>
  <c r="CT33" i="3"/>
  <c r="CT83" i="3"/>
  <c r="DC34" i="3"/>
  <c r="AP33" i="3"/>
  <c r="AP130" i="3"/>
  <c r="AP36" i="3" s="1"/>
  <c r="N83" i="3"/>
  <c r="N34" i="3"/>
  <c r="Q33" i="3"/>
  <c r="Z35" i="3"/>
  <c r="AR34" i="3"/>
  <c r="CW33" i="3"/>
  <c r="CW83" i="3"/>
  <c r="AY130" i="3"/>
  <c r="AY36" i="3" s="1"/>
  <c r="AY33" i="3"/>
  <c r="X83" i="3"/>
  <c r="X36" i="3" s="1"/>
  <c r="X33" i="3"/>
  <c r="J130" i="3"/>
  <c r="J36" i="3" s="1"/>
  <c r="J35" i="3"/>
  <c r="D35" i="3"/>
  <c r="W83" i="3"/>
  <c r="W34" i="3"/>
  <c r="AC33" i="3"/>
  <c r="AC83" i="3"/>
  <c r="AL35" i="3"/>
  <c r="AU35" i="3"/>
  <c r="BM33" i="3"/>
  <c r="BM83" i="3"/>
  <c r="BV35" i="3"/>
  <c r="CQ35" i="3"/>
  <c r="DC35" i="3"/>
  <c r="F83" i="3"/>
  <c r="F36" i="3" s="1"/>
  <c r="F35" i="3"/>
  <c r="AL130" i="3"/>
  <c r="BA83" i="3"/>
  <c r="BA33" i="3"/>
  <c r="BD33" i="3"/>
  <c r="BD83" i="3"/>
  <c r="BV130" i="3"/>
  <c r="CZ33" i="3"/>
  <c r="CZ83" i="3"/>
  <c r="BC33" i="3"/>
  <c r="BC83" i="3"/>
  <c r="BC36" i="3" s="1"/>
  <c r="AB33" i="3"/>
  <c r="AB130" i="3"/>
  <c r="AB36" i="3" s="1"/>
  <c r="O130" i="3"/>
  <c r="O33" i="3"/>
  <c r="H83" i="3"/>
  <c r="H36" i="3" s="1"/>
  <c r="H35" i="3"/>
  <c r="Z83" i="3"/>
  <c r="Z33" i="3"/>
  <c r="AR35" i="3"/>
  <c r="AX130" i="3"/>
  <c r="BG33" i="3"/>
  <c r="BG83" i="3"/>
  <c r="BJ130" i="3"/>
  <c r="CB83" i="3"/>
  <c r="CB33" i="3"/>
  <c r="CT130" i="3"/>
  <c r="DF35" i="3"/>
  <c r="D33" i="3"/>
  <c r="D83" i="3"/>
  <c r="W35" i="3"/>
  <c r="AL34" i="3"/>
  <c r="AO130" i="3"/>
  <c r="AX35" i="3"/>
  <c r="BP83" i="3"/>
  <c r="BP36" i="3" s="1"/>
  <c r="BP33" i="3"/>
  <c r="BV83" i="3"/>
  <c r="BV33" i="3"/>
  <c r="CT34" i="3"/>
  <c r="DC33" i="3"/>
  <c r="DC83" i="3"/>
  <c r="AI33" i="3"/>
  <c r="AI83" i="3"/>
  <c r="AI36" i="3" s="1"/>
  <c r="BA35" i="3"/>
  <c r="BS83" i="3"/>
  <c r="BS33" i="3"/>
  <c r="CW130" i="3"/>
  <c r="D130" i="3"/>
  <c r="H33" i="3"/>
  <c r="Q35" i="3"/>
  <c r="W130" i="3"/>
  <c r="Z34" i="3"/>
  <c r="AR83" i="3"/>
  <c r="AR33" i="3"/>
  <c r="BA130" i="3"/>
  <c r="BS130" i="3"/>
  <c r="CB34" i="3"/>
  <c r="CW34" i="3"/>
  <c r="DF33" i="3"/>
  <c r="DF83" i="3"/>
  <c r="N130" i="3"/>
  <c r="T130" i="3"/>
  <c r="AC35" i="3"/>
  <c r="AL83" i="3"/>
  <c r="AL33" i="3"/>
  <c r="AU34" i="3"/>
  <c r="AX33" i="3"/>
  <c r="AX83" i="3"/>
  <c r="BM34" i="3"/>
  <c r="BP34" i="3"/>
  <c r="BV34" i="3"/>
  <c r="CQ33" i="3"/>
  <c r="CQ83" i="3"/>
  <c r="CQ36" i="3" s="1"/>
  <c r="CT35" i="3"/>
  <c r="CZ130" i="3"/>
  <c r="DH10" i="3"/>
  <c r="CK111" i="3"/>
  <c r="CK98" i="3" s="1"/>
  <c r="CK12" i="3"/>
  <c r="AZ17" i="3"/>
  <c r="AQ124" i="3"/>
  <c r="AO124" i="3"/>
  <c r="BB111" i="3"/>
  <c r="V15" i="3"/>
  <c r="V7" i="3"/>
  <c r="K11" i="3"/>
  <c r="K111" i="3"/>
  <c r="CG124" i="3"/>
  <c r="CG111" i="3"/>
  <c r="BV13" i="3"/>
  <c r="AG64" i="3"/>
  <c r="CU10" i="3"/>
  <c r="BM22" i="3"/>
  <c r="BD124" i="3"/>
  <c r="BM111" i="3"/>
  <c r="BH124" i="3"/>
  <c r="BF111" i="3"/>
  <c r="BE124" i="3"/>
  <c r="AF9" i="3"/>
  <c r="AF15" i="3"/>
  <c r="W10" i="3"/>
  <c r="BP105" i="3"/>
  <c r="BP106" i="3"/>
  <c r="BE7" i="3"/>
  <c r="BE59" i="3"/>
  <c r="BE8" i="3"/>
  <c r="BE58" i="3"/>
  <c r="BA77" i="3"/>
  <c r="AY117" i="3"/>
  <c r="AY116" i="3"/>
  <c r="AX70" i="3"/>
  <c r="AX69" i="3"/>
  <c r="AW105" i="3"/>
  <c r="AW106" i="3"/>
  <c r="AV7" i="3"/>
  <c r="AV13" i="3"/>
  <c r="AK77" i="3"/>
  <c r="AK22" i="3"/>
  <c r="AO104" i="3"/>
  <c r="AO10" i="3" s="1"/>
  <c r="AO6" i="3"/>
  <c r="AE117" i="3"/>
  <c r="AE116" i="3"/>
  <c r="AB8" i="3"/>
  <c r="AB59" i="3"/>
  <c r="AB58" i="3"/>
  <c r="AB13" i="3"/>
  <c r="Y105" i="3"/>
  <c r="Y11" i="3" s="1"/>
  <c r="Y106" i="3"/>
  <c r="Y12" i="3" s="1"/>
  <c r="Y8" i="3"/>
  <c r="AE106" i="3"/>
  <c r="AE12" i="3" s="1"/>
  <c r="AE105" i="3"/>
  <c r="AE11" i="3" s="1"/>
  <c r="AB104" i="3"/>
  <c r="AB106" i="3"/>
  <c r="AB105" i="3"/>
  <c r="H104" i="3"/>
  <c r="H10" i="3" s="1"/>
  <c r="E22" i="3"/>
  <c r="E77" i="3"/>
  <c r="CQ77" i="3"/>
  <c r="CQ22" i="3"/>
  <c r="CL15" i="3"/>
  <c r="CL9" i="3"/>
  <c r="CG23" i="3"/>
  <c r="CR64" i="3"/>
  <c r="CM10" i="3"/>
  <c r="BT106" i="3"/>
  <c r="BT105" i="3"/>
  <c r="BM57" i="3"/>
  <c r="BM10" i="3" s="1"/>
  <c r="BM6" i="3"/>
  <c r="BH77" i="3"/>
  <c r="BH22" i="3"/>
  <c r="BF11" i="3"/>
  <c r="BO111" i="3"/>
  <c r="BL58" i="3"/>
  <c r="BL59" i="3"/>
  <c r="BL8" i="3"/>
  <c r="BB59" i="3"/>
  <c r="BB12" i="3" s="1"/>
  <c r="BB58" i="3"/>
  <c r="BB11" i="3" s="1"/>
  <c r="BB8" i="3"/>
  <c r="BB6" i="3"/>
  <c r="BB57" i="3"/>
  <c r="BB10" i="3" s="1"/>
  <c r="AO22" i="3"/>
  <c r="AO77" i="3"/>
  <c r="AM64" i="3"/>
  <c r="BO124" i="3"/>
  <c r="BO30" i="3" s="1"/>
  <c r="BO22" i="3"/>
  <c r="AX57" i="3"/>
  <c r="AX10" i="3" s="1"/>
  <c r="AX6" i="3"/>
  <c r="AP23" i="3"/>
  <c r="AI116" i="3"/>
  <c r="AI117" i="3"/>
  <c r="AF13" i="3"/>
  <c r="Q117" i="3"/>
  <c r="Q116" i="3"/>
  <c r="Z57" i="3"/>
  <c r="Z10" i="3" s="1"/>
  <c r="Z6" i="3"/>
  <c r="R104" i="3"/>
  <c r="R10" i="3" s="1"/>
  <c r="J124" i="3"/>
  <c r="J30" i="3" s="1"/>
  <c r="J22" i="3"/>
  <c r="DJ57" i="3"/>
  <c r="DJ10" i="3" s="1"/>
  <c r="DJ6" i="3"/>
  <c r="CH17" i="3"/>
  <c r="CO69" i="3"/>
  <c r="CO70" i="3"/>
  <c r="CO8" i="3"/>
  <c r="CO59" i="3"/>
  <c r="CO58" i="3"/>
  <c r="CI117" i="3"/>
  <c r="CI116" i="3"/>
  <c r="CN77" i="3"/>
  <c r="BD22" i="3"/>
  <c r="BD77" i="3"/>
  <c r="BU70" i="3"/>
  <c r="BU69" i="3"/>
  <c r="BU57" i="3"/>
  <c r="BU6" i="3"/>
  <c r="BU59" i="3"/>
  <c r="BU8" i="3"/>
  <c r="BU58" i="3"/>
  <c r="BP59" i="3"/>
  <c r="BP8" i="3"/>
  <c r="BP58" i="3"/>
  <c r="AW117" i="3"/>
  <c r="AW116" i="3"/>
  <c r="AV69" i="3"/>
  <c r="AV70" i="3"/>
  <c r="AV117" i="3"/>
  <c r="AV116" i="3"/>
  <c r="AS6" i="3"/>
  <c r="AS57" i="3"/>
  <c r="BS11" i="3"/>
  <c r="BS17" i="3" s="1"/>
  <c r="BS64" i="3"/>
  <c r="BR6" i="3"/>
  <c r="BR57" i="3"/>
  <c r="BR10" i="3" s="1"/>
  <c r="AF69" i="3"/>
  <c r="AF70" i="3"/>
  <c r="AI105" i="3"/>
  <c r="AI106" i="3"/>
  <c r="AI8" i="3"/>
  <c r="AG69" i="3"/>
  <c r="AG70" i="3"/>
  <c r="X17" i="3"/>
  <c r="Y69" i="3"/>
  <c r="Y70" i="3"/>
  <c r="AD22" i="3"/>
  <c r="AD77" i="3"/>
  <c r="V104" i="3"/>
  <c r="U117" i="3"/>
  <c r="U116" i="3"/>
  <c r="H70" i="3"/>
  <c r="H69" i="3"/>
  <c r="AA69" i="3"/>
  <c r="AA70" i="3"/>
  <c r="V9" i="3"/>
  <c r="DG58" i="3"/>
  <c r="DG8" i="3"/>
  <c r="DG59" i="3"/>
  <c r="DG12" i="3" s="1"/>
  <c r="CL105" i="3"/>
  <c r="CL106" i="3"/>
  <c r="CO104" i="3"/>
  <c r="CI106" i="3"/>
  <c r="CI12" i="3" s="1"/>
  <c r="CI105" i="3"/>
  <c r="CI11" i="3" s="1"/>
  <c r="CI104" i="3"/>
  <c r="CI10" i="3" s="1"/>
  <c r="CP77" i="3"/>
  <c r="CP30" i="3" s="1"/>
  <c r="CP22" i="3"/>
  <c r="BT58" i="3"/>
  <c r="BT59" i="3"/>
  <c r="BT8" i="3"/>
  <c r="BK22" i="3"/>
  <c r="BK77" i="3"/>
  <c r="BV69" i="3"/>
  <c r="BV70" i="3"/>
  <c r="BV8" i="3"/>
  <c r="BV58" i="3"/>
  <c r="BV59" i="3"/>
  <c r="BP70" i="3"/>
  <c r="BP69" i="3"/>
  <c r="BP117" i="3"/>
  <c r="BP116" i="3"/>
  <c r="DJ58" i="3"/>
  <c r="DJ11" i="3" s="1"/>
  <c r="DJ8" i="3"/>
  <c r="DJ59" i="3"/>
  <c r="DJ12" i="3" s="1"/>
  <c r="CT111" i="3"/>
  <c r="CO117" i="3"/>
  <c r="CO116" i="3"/>
  <c r="CO57" i="3"/>
  <c r="CO6" i="3"/>
  <c r="CI69" i="3"/>
  <c r="CI70" i="3"/>
  <c r="CQ111" i="3"/>
  <c r="CQ11" i="3"/>
  <c r="CQ64" i="3"/>
  <c r="CK64" i="3"/>
  <c r="BI124" i="3"/>
  <c r="BV106" i="3"/>
  <c r="BV105" i="3"/>
  <c r="BV104" i="3"/>
  <c r="BU9" i="3"/>
  <c r="BP57" i="3"/>
  <c r="BP6" i="3"/>
  <c r="BP15" i="3"/>
  <c r="BJ64" i="3"/>
  <c r="AZ64" i="3"/>
  <c r="AW58" i="3"/>
  <c r="AW59" i="3"/>
  <c r="AW8" i="3"/>
  <c r="AW57" i="3"/>
  <c r="AW6" i="3"/>
  <c r="AV104" i="3"/>
  <c r="AS69" i="3"/>
  <c r="AS70" i="3"/>
  <c r="AS117" i="3"/>
  <c r="AS116" i="3"/>
  <c r="BE104" i="3"/>
  <c r="AY104" i="3"/>
  <c r="AY10" i="3" s="1"/>
  <c r="AL70" i="3"/>
  <c r="AL69" i="3"/>
  <c r="AF116" i="3"/>
  <c r="AF117" i="3"/>
  <c r="AI104" i="3"/>
  <c r="AI10" i="3" s="1"/>
  <c r="AN104" i="3"/>
  <c r="AN10" i="3" s="1"/>
  <c r="AE64" i="3"/>
  <c r="V77" i="3"/>
  <c r="V22" i="3"/>
  <c r="U69" i="3"/>
  <c r="U70" i="3"/>
  <c r="H116" i="3"/>
  <c r="H117" i="3"/>
  <c r="V6" i="3"/>
  <c r="V57" i="3"/>
  <c r="G58" i="3"/>
  <c r="G11" i="3" s="1"/>
  <c r="G59" i="3"/>
  <c r="G12" i="3" s="1"/>
  <c r="G8" i="3"/>
  <c r="DJ22" i="3"/>
  <c r="DJ77" i="3"/>
  <c r="DJ30" i="3" s="1"/>
  <c r="CL70" i="3"/>
  <c r="CL69" i="3"/>
  <c r="CL117" i="3"/>
  <c r="CL116" i="3"/>
  <c r="CH111" i="3"/>
  <c r="CE77" i="3"/>
  <c r="CE22" i="3"/>
  <c r="CF64" i="3"/>
  <c r="CN105" i="3"/>
  <c r="CN11" i="3" s="1"/>
  <c r="CN106" i="3"/>
  <c r="CN12" i="3" s="1"/>
  <c r="CN8" i="3"/>
  <c r="BR22" i="3"/>
  <c r="BR77" i="3"/>
  <c r="BI22" i="3"/>
  <c r="BI77" i="3"/>
  <c r="BV117" i="3"/>
  <c r="BV116" i="3"/>
  <c r="BV6" i="3"/>
  <c r="BV57" i="3"/>
  <c r="BV15" i="3"/>
  <c r="BU106" i="3"/>
  <c r="BU105" i="3"/>
  <c r="CT22" i="3"/>
  <c r="CT77" i="3"/>
  <c r="CO9" i="3"/>
  <c r="CO7" i="3"/>
  <c r="CQ12" i="3"/>
  <c r="CK11" i="3"/>
  <c r="BF124" i="3"/>
  <c r="BU117" i="3"/>
  <c r="BU116" i="3"/>
  <c r="BU7" i="3"/>
  <c r="BU13" i="3"/>
  <c r="BP13" i="3"/>
  <c r="BP7" i="3"/>
  <c r="BB77" i="3"/>
  <c r="BB22" i="3"/>
  <c r="AW69" i="3"/>
  <c r="AW70" i="3"/>
  <c r="AV106" i="3"/>
  <c r="AV105" i="3"/>
  <c r="AS8" i="3"/>
  <c r="AS59" i="3"/>
  <c r="AS58" i="3"/>
  <c r="BR59" i="3"/>
  <c r="BR12" i="3" s="1"/>
  <c r="BR58" i="3"/>
  <c r="BR11" i="3" s="1"/>
  <c r="BR8" i="3"/>
  <c r="BE105" i="3"/>
  <c r="BE106" i="3"/>
  <c r="AZ77" i="3"/>
  <c r="AY106" i="3"/>
  <c r="AY8" i="3"/>
  <c r="AY105" i="3"/>
  <c r="AY11" i="3" s="1"/>
  <c r="AL116" i="3"/>
  <c r="AL117" i="3"/>
  <c r="AG117" i="3"/>
  <c r="AG116" i="3"/>
  <c r="AN105" i="3"/>
  <c r="AN11" i="3" s="1"/>
  <c r="AN106" i="3"/>
  <c r="AN12" i="3" s="1"/>
  <c r="AD124" i="3"/>
  <c r="AB77" i="3"/>
  <c r="Y117" i="3"/>
  <c r="Y116" i="3"/>
  <c r="AD23" i="3"/>
  <c r="Z124" i="3"/>
  <c r="Z22" i="3"/>
  <c r="V105" i="3"/>
  <c r="V106" i="3"/>
  <c r="AA117" i="3"/>
  <c r="AA116" i="3"/>
  <c r="V59" i="3"/>
  <c r="V8" i="3"/>
  <c r="V58" i="3"/>
  <c r="V13" i="3"/>
  <c r="X111" i="3"/>
  <c r="G6" i="3"/>
  <c r="G57" i="3"/>
  <c r="E124" i="3"/>
  <c r="I111" i="3"/>
  <c r="DG57" i="3"/>
  <c r="DG10" i="3" s="1"/>
  <c r="DG6" i="3"/>
  <c r="CL104" i="3"/>
  <c r="CO106" i="3"/>
  <c r="CO105" i="3"/>
  <c r="CN104" i="3"/>
  <c r="CN10" i="3" s="1"/>
  <c r="BT6" i="3"/>
  <c r="BT57" i="3"/>
  <c r="BR23" i="3"/>
  <c r="BI23" i="3"/>
  <c r="BV9" i="3"/>
  <c r="BV7" i="3"/>
  <c r="BU104" i="3"/>
  <c r="BP104" i="3"/>
  <c r="BE13" i="3"/>
  <c r="BE57" i="3"/>
  <c r="BE6" i="3"/>
  <c r="AY70" i="3"/>
  <c r="AY69" i="3"/>
  <c r="AW104" i="3"/>
  <c r="AQ77" i="3"/>
  <c r="AQ22" i="3"/>
  <c r="AV8" i="3"/>
  <c r="AV58" i="3"/>
  <c r="AV59" i="3"/>
  <c r="AV15" i="3"/>
  <c r="AS104" i="3"/>
  <c r="BC124" i="3"/>
  <c r="AI6" i="3"/>
  <c r="AG105" i="3"/>
  <c r="AG11" i="3" s="1"/>
  <c r="AG106" i="3"/>
  <c r="AG12" i="3" s="1"/>
  <c r="AC117" i="3"/>
  <c r="AC116" i="3"/>
  <c r="Y104" i="3"/>
  <c r="T22" i="3"/>
  <c r="T77" i="3"/>
  <c r="AD106" i="3"/>
  <c r="AD105" i="3"/>
  <c r="AD8" i="3"/>
  <c r="Q104" i="3"/>
  <c r="Q10" i="3" s="1"/>
  <c r="Q6" i="3"/>
  <c r="Q106" i="3"/>
  <c r="Q12" i="3" s="1"/>
  <c r="Q105" i="3"/>
  <c r="Q11" i="3" s="1"/>
  <c r="L22" i="3"/>
  <c r="L77" i="3"/>
  <c r="H105" i="3"/>
  <c r="H11" i="3" s="1"/>
  <c r="H106" i="3"/>
  <c r="H12" i="3" s="1"/>
  <c r="I22" i="3"/>
  <c r="I77" i="3"/>
  <c r="E23" i="3"/>
  <c r="DD22" i="3"/>
  <c r="DD77" i="3"/>
  <c r="DD30" i="3" s="1"/>
  <c r="DD57" i="3"/>
  <c r="DD10" i="3" s="1"/>
  <c r="DD6" i="3"/>
  <c r="DD58" i="3"/>
  <c r="DD11" i="3" s="1"/>
  <c r="DD8" i="3"/>
  <c r="DD59" i="3"/>
  <c r="DD12" i="3" s="1"/>
  <c r="CQ23" i="3"/>
  <c r="CM111" i="3"/>
  <c r="CL7" i="3"/>
  <c r="CL58" i="3"/>
  <c r="CL8" i="3"/>
  <c r="CL59" i="3"/>
  <c r="CG77" i="3"/>
  <c r="CG22" i="3"/>
  <c r="CK22" i="3"/>
  <c r="CK77" i="3"/>
  <c r="CK30" i="3" s="1"/>
  <c r="CE105" i="3"/>
  <c r="CE11" i="3" s="1"/>
  <c r="CE106" i="3"/>
  <c r="CE12" i="3" s="1"/>
  <c r="BT69" i="3"/>
  <c r="BT70" i="3"/>
  <c r="BT117" i="3"/>
  <c r="BT116" i="3"/>
  <c r="BI10" i="3"/>
  <c r="BF12" i="3"/>
  <c r="AO23" i="3"/>
  <c r="AL111" i="3"/>
  <c r="BG22" i="3"/>
  <c r="BG77" i="3"/>
  <c r="AP22" i="3"/>
  <c r="AP77" i="3"/>
  <c r="AF104" i="3"/>
  <c r="AI69" i="3"/>
  <c r="AI70" i="3"/>
  <c r="AF58" i="3"/>
  <c r="AF59" i="3"/>
  <c r="AF8" i="3"/>
  <c r="AC105" i="3"/>
  <c r="AC11" i="3" s="1"/>
  <c r="AC106" i="3"/>
  <c r="AC12" i="3" s="1"/>
  <c r="AC104" i="3"/>
  <c r="AC10" i="3" s="1"/>
  <c r="AC6" i="3"/>
  <c r="U105" i="3"/>
  <c r="U11" i="3" s="1"/>
  <c r="U106" i="3"/>
  <c r="U12" i="3" s="1"/>
  <c r="U8" i="3"/>
  <c r="U104" i="3"/>
  <c r="Q8" i="3"/>
  <c r="O64" i="3"/>
  <c r="Z59" i="3"/>
  <c r="Z58" i="3"/>
  <c r="Z8" i="3"/>
  <c r="R105" i="3"/>
  <c r="R8" i="3"/>
  <c r="R106" i="3"/>
  <c r="H64" i="3"/>
  <c r="G117" i="3"/>
  <c r="G116" i="3"/>
  <c r="J16" i="1"/>
  <c r="J19" i="1"/>
  <c r="K5" i="1"/>
  <c r="J17" i="1"/>
  <c r="J18" i="1"/>
  <c r="J15" i="1"/>
  <c r="P111" i="3"/>
  <c r="BN64" i="3"/>
  <c r="BE9" i="3"/>
  <c r="BE15" i="3"/>
  <c r="AX117" i="3"/>
  <c r="AX116" i="3"/>
  <c r="AQ23" i="3"/>
  <c r="AV9" i="3"/>
  <c r="AV6" i="3"/>
  <c r="AV57" i="3"/>
  <c r="AS105" i="3"/>
  <c r="AS106" i="3"/>
  <c r="AQ111" i="3"/>
  <c r="BS111" i="3"/>
  <c r="AN64" i="3"/>
  <c r="AG104" i="3"/>
  <c r="AO105" i="3"/>
  <c r="AO106" i="3"/>
  <c r="AO12" i="3" s="1"/>
  <c r="AO8" i="3"/>
  <c r="AK106" i="3"/>
  <c r="AK105" i="3"/>
  <c r="AK8" i="3"/>
  <c r="AK104" i="3"/>
  <c r="AE69" i="3"/>
  <c r="AE70" i="3"/>
  <c r="AC70" i="3"/>
  <c r="AC69" i="3"/>
  <c r="AB6" i="3"/>
  <c r="AB57" i="3"/>
  <c r="X124" i="3"/>
  <c r="V124" i="3"/>
  <c r="AE104" i="3"/>
  <c r="AE10" i="3" s="1"/>
  <c r="AD104" i="3"/>
  <c r="AD10" i="3" s="1"/>
  <c r="AD6" i="3"/>
  <c r="I23" i="3"/>
  <c r="DG124" i="3"/>
  <c r="DG22" i="3"/>
  <c r="CL13" i="3"/>
  <c r="CL6" i="3"/>
  <c r="CL57" i="3"/>
  <c r="BK111" i="3"/>
  <c r="BK98" i="3" s="1"/>
  <c r="CR17" i="3"/>
  <c r="CN64" i="3"/>
  <c r="CM124" i="3"/>
  <c r="CM30" i="3" s="1"/>
  <c r="CE104" i="3"/>
  <c r="CE10" i="3" s="1"/>
  <c r="BT104" i="3"/>
  <c r="BM58" i="3"/>
  <c r="BM8" i="3"/>
  <c r="BM59" i="3"/>
  <c r="BM12" i="3" s="1"/>
  <c r="BI64" i="3"/>
  <c r="BL124" i="3"/>
  <c r="BE22" i="3"/>
  <c r="BE77" i="3"/>
  <c r="BB124" i="3"/>
  <c r="BL6" i="3"/>
  <c r="BL57" i="3"/>
  <c r="BL10" i="3" s="1"/>
  <c r="AM17" i="3"/>
  <c r="AJ64" i="3"/>
  <c r="AJ51" i="3" s="1"/>
  <c r="BN22" i="3"/>
  <c r="BN77" i="3"/>
  <c r="AX58" i="3"/>
  <c r="AX11" i="3" s="1"/>
  <c r="AX59" i="3"/>
  <c r="AX12" i="3" s="1"/>
  <c r="AX8" i="3"/>
  <c r="AT64" i="3"/>
  <c r="AK124" i="3"/>
  <c r="AN77" i="3"/>
  <c r="AN22" i="3"/>
  <c r="AF105" i="3"/>
  <c r="AF106" i="3"/>
  <c r="AK6" i="3"/>
  <c r="AF6" i="3"/>
  <c r="AF57" i="3"/>
  <c r="AF7" i="3"/>
  <c r="Y6" i="3"/>
  <c r="T124" i="3"/>
  <c r="AE8" i="3"/>
  <c r="U6" i="3"/>
  <c r="Q69" i="3"/>
  <c r="Q70" i="3"/>
  <c r="R77" i="3"/>
  <c r="H8" i="3"/>
  <c r="H6" i="3"/>
  <c r="G69" i="3"/>
  <c r="G70" i="3"/>
  <c r="F64" i="3"/>
  <c r="M36" i="3" l="1"/>
  <c r="CV36" i="3"/>
  <c r="BX36" i="3"/>
  <c r="DE36" i="3"/>
  <c r="AS36" i="3"/>
  <c r="C36" i="3"/>
  <c r="AM36" i="3"/>
  <c r="Q36" i="3"/>
  <c r="DH36" i="3"/>
  <c r="CA36" i="3"/>
  <c r="AC36" i="3"/>
  <c r="BD36" i="3"/>
  <c r="BN36" i="3"/>
  <c r="BW36" i="3"/>
  <c r="CT98" i="3"/>
  <c r="AR36" i="3"/>
  <c r="BQ36" i="3"/>
  <c r="U36" i="3"/>
  <c r="CS36" i="3"/>
  <c r="NC32" i="3"/>
  <c r="NC79" i="3" s="1"/>
  <c r="NA116" i="31"/>
  <c r="MZ32" i="3"/>
  <c r="MZ126" i="3" s="1"/>
  <c r="MY116" i="31"/>
  <c r="MY32" i="3"/>
  <c r="MY79" i="3" s="1"/>
  <c r="MX116" i="31"/>
  <c r="MX32" i="3"/>
  <c r="MX126" i="3" s="1"/>
  <c r="MW32" i="3"/>
  <c r="MW79" i="3" s="1"/>
  <c r="MV32" i="3"/>
  <c r="MV126" i="3" s="1"/>
  <c r="MU32" i="3"/>
  <c r="MU126" i="3" s="1"/>
  <c r="MT32" i="3"/>
  <c r="MT79" i="3" s="1"/>
  <c r="MS32" i="3"/>
  <c r="MS126" i="3" s="1"/>
  <c r="MR32" i="3"/>
  <c r="MR79" i="3" s="1"/>
  <c r="MQ32" i="3"/>
  <c r="MQ126" i="3" s="1"/>
  <c r="MP32" i="3"/>
  <c r="MP79" i="3" s="1"/>
  <c r="MO32" i="3"/>
  <c r="MO79" i="3" s="1"/>
  <c r="MN32" i="3"/>
  <c r="MN126" i="3" s="1"/>
  <c r="MM32" i="3"/>
  <c r="MM126" i="3" s="1"/>
  <c r="ML32" i="3"/>
  <c r="ML126" i="3" s="1"/>
  <c r="MK32" i="3"/>
  <c r="MK79" i="3" s="1"/>
  <c r="MJ32" i="3"/>
  <c r="MJ126" i="3" s="1"/>
  <c r="MI32" i="3"/>
  <c r="MI79" i="3" s="1"/>
  <c r="MH32" i="3"/>
  <c r="MH79" i="3" s="1"/>
  <c r="MG32" i="3"/>
  <c r="MG126" i="3" s="1"/>
  <c r="MF32" i="3"/>
  <c r="MF79" i="3" s="1"/>
  <c r="ME32" i="3"/>
  <c r="ME126" i="3" s="1"/>
  <c r="MD116" i="31"/>
  <c r="MD32" i="3"/>
  <c r="MD79" i="3" s="1"/>
  <c r="MC116" i="31"/>
  <c r="MC32" i="3"/>
  <c r="MC79" i="3" s="1"/>
  <c r="MB116" i="31"/>
  <c r="MB32" i="3"/>
  <c r="MB79" i="3" s="1"/>
  <c r="MA116" i="31"/>
  <c r="MA32" i="3"/>
  <c r="MA79" i="3" s="1"/>
  <c r="LZ116" i="31"/>
  <c r="LZ32" i="3"/>
  <c r="LZ126" i="3" s="1"/>
  <c r="LY116" i="31"/>
  <c r="LY32" i="3"/>
  <c r="LY79" i="3" s="1"/>
  <c r="LX116" i="31"/>
  <c r="LX79" i="3"/>
  <c r="LW116" i="31"/>
  <c r="LW32" i="3"/>
  <c r="LW79" i="3" s="1"/>
  <c r="LV116" i="31"/>
  <c r="LV32" i="3"/>
  <c r="LV126" i="3" s="1"/>
  <c r="LU116" i="31"/>
  <c r="LU32" i="3"/>
  <c r="LU126" i="3" s="1"/>
  <c r="LT116" i="31"/>
  <c r="LT32" i="3"/>
  <c r="LT79" i="3" s="1"/>
  <c r="LS116" i="31"/>
  <c r="LS32" i="3"/>
  <c r="LS126" i="3" s="1"/>
  <c r="LR116" i="31"/>
  <c r="LR79" i="3"/>
  <c r="LQ116" i="31"/>
  <c r="LP116" i="31"/>
  <c r="LP32" i="3"/>
  <c r="LP79" i="3" s="1"/>
  <c r="LO116" i="31"/>
  <c r="LO32" i="3"/>
  <c r="LO79" i="3" s="1"/>
  <c r="LN116" i="31"/>
  <c r="LN32" i="3"/>
  <c r="LN126" i="3" s="1"/>
  <c r="LM116" i="31"/>
  <c r="LM32" i="3"/>
  <c r="LM79" i="3" s="1"/>
  <c r="LL116" i="31"/>
  <c r="LL32" i="3"/>
  <c r="LL79" i="3" s="1"/>
  <c r="LK116" i="31"/>
  <c r="LK32" i="3"/>
  <c r="LK126" i="3" s="1"/>
  <c r="LJ116" i="31"/>
  <c r="LJ32" i="3"/>
  <c r="LJ79" i="3" s="1"/>
  <c r="LI116" i="31"/>
  <c r="LI32" i="3"/>
  <c r="LI126" i="3" s="1"/>
  <c r="LH116" i="31"/>
  <c r="LH32" i="3"/>
  <c r="LH79" i="3" s="1"/>
  <c r="LG116" i="31"/>
  <c r="LG32" i="3"/>
  <c r="LG79" i="3" s="1"/>
  <c r="LF116" i="31"/>
  <c r="LF32" i="3"/>
  <c r="LF79" i="3" s="1"/>
  <c r="LE116" i="31"/>
  <c r="LE32" i="3"/>
  <c r="LE79" i="3" s="1"/>
  <c r="LD116" i="31"/>
  <c r="LD32" i="3"/>
  <c r="LD79" i="3" s="1"/>
  <c r="LC116" i="31"/>
  <c r="LC32" i="3"/>
  <c r="LC79" i="3" s="1"/>
  <c r="LB116" i="31"/>
  <c r="LB32" i="3"/>
  <c r="LB126" i="3" s="1"/>
  <c r="LA116" i="31"/>
  <c r="LA32" i="3"/>
  <c r="LA79" i="3" s="1"/>
  <c r="KZ116" i="31"/>
  <c r="KZ32" i="3"/>
  <c r="KZ79" i="3" s="1"/>
  <c r="KY116" i="31"/>
  <c r="KY32" i="3"/>
  <c r="KY126" i="3" s="1"/>
  <c r="KX116" i="31"/>
  <c r="KW32" i="3"/>
  <c r="KW126" i="3" s="1"/>
  <c r="KV116" i="31"/>
  <c r="KV32" i="3"/>
  <c r="KV126" i="3" s="1"/>
  <c r="KU116" i="31"/>
  <c r="KU32" i="3"/>
  <c r="KU79" i="3" s="1"/>
  <c r="KT116" i="31"/>
  <c r="KT32" i="3"/>
  <c r="KT126" i="3" s="1"/>
  <c r="KS116" i="31"/>
  <c r="KS32" i="3"/>
  <c r="KS79" i="3" s="1"/>
  <c r="KR116" i="31"/>
  <c r="KR32" i="3"/>
  <c r="KR126" i="3" s="1"/>
  <c r="KQ116" i="31"/>
  <c r="KQ32" i="3"/>
  <c r="KQ79" i="3" s="1"/>
  <c r="KP116" i="31"/>
  <c r="KP32" i="3"/>
  <c r="KP126" i="3" s="1"/>
  <c r="KO116" i="31"/>
  <c r="KO32" i="3"/>
  <c r="KO126" i="3" s="1"/>
  <c r="KN116" i="31"/>
  <c r="KN32" i="3"/>
  <c r="KN126" i="3" s="1"/>
  <c r="KM116" i="31"/>
  <c r="KM32" i="3"/>
  <c r="KM79" i="3" s="1"/>
  <c r="KL116" i="31"/>
  <c r="KL32" i="3"/>
  <c r="KL126" i="3" s="1"/>
  <c r="KK116" i="31"/>
  <c r="KK32" i="3"/>
  <c r="KK126" i="3" s="1"/>
  <c r="KJ116" i="31"/>
  <c r="KJ32" i="3"/>
  <c r="KJ126" i="3" s="1"/>
  <c r="KI116" i="31"/>
  <c r="KI32" i="3"/>
  <c r="KI79" i="3" s="1"/>
  <c r="KH116" i="31"/>
  <c r="KH32" i="3"/>
  <c r="KH126" i="3" s="1"/>
  <c r="KG116" i="31"/>
  <c r="KG32" i="3"/>
  <c r="KG126" i="3" s="1"/>
  <c r="KF116" i="31"/>
  <c r="KF32" i="3"/>
  <c r="KF79" i="3" s="1"/>
  <c r="KE116" i="31"/>
  <c r="KE32" i="3"/>
  <c r="KE79" i="3" s="1"/>
  <c r="KD116" i="31"/>
  <c r="KD32" i="3"/>
  <c r="KD79" i="3" s="1"/>
  <c r="KC116" i="31"/>
  <c r="KC32" i="3"/>
  <c r="KC126" i="3" s="1"/>
  <c r="KB116" i="31"/>
  <c r="KB32" i="3"/>
  <c r="KB126" i="3" s="1"/>
  <c r="KA116" i="31"/>
  <c r="KA32" i="3"/>
  <c r="KA79" i="3" s="1"/>
  <c r="JZ116" i="31"/>
  <c r="JZ32" i="3"/>
  <c r="JZ126" i="3" s="1"/>
  <c r="JY116" i="31"/>
  <c r="JY32" i="3"/>
  <c r="JY79" i="3" s="1"/>
  <c r="JX116" i="31"/>
  <c r="JX32" i="3"/>
  <c r="JX126" i="3" s="1"/>
  <c r="JW116" i="31"/>
  <c r="JW32" i="3"/>
  <c r="JW126" i="3" s="1"/>
  <c r="JV116" i="31"/>
  <c r="JV32" i="3"/>
  <c r="JV79" i="3" s="1"/>
  <c r="JU116" i="31"/>
  <c r="JU32" i="3"/>
  <c r="JU126" i="3" s="1"/>
  <c r="JT116" i="31"/>
  <c r="JT32" i="3"/>
  <c r="JT79" i="3" s="1"/>
  <c r="JS116" i="31"/>
  <c r="JS32" i="3"/>
  <c r="JS126" i="3" s="1"/>
  <c r="JR116" i="31"/>
  <c r="JR32" i="3"/>
  <c r="JR79" i="3" s="1"/>
  <c r="JQ116" i="31"/>
  <c r="JQ32" i="3"/>
  <c r="JQ126" i="3" s="1"/>
  <c r="JP116" i="31"/>
  <c r="JP32" i="3"/>
  <c r="JP79" i="3" s="1"/>
  <c r="JO116" i="31"/>
  <c r="JO32" i="3"/>
  <c r="JO79" i="3" s="1"/>
  <c r="JN116" i="31"/>
  <c r="JN32" i="3"/>
  <c r="JN126" i="3" s="1"/>
  <c r="JM116" i="31"/>
  <c r="JM32" i="3"/>
  <c r="JM126" i="3" s="1"/>
  <c r="JL116" i="31"/>
  <c r="JL32" i="3"/>
  <c r="JL126" i="3" s="1"/>
  <c r="JK116" i="31"/>
  <c r="JK32" i="3"/>
  <c r="JK126" i="3" s="1"/>
  <c r="JJ116" i="31"/>
  <c r="JJ32" i="3"/>
  <c r="JJ79" i="3" s="1"/>
  <c r="JI116" i="31"/>
  <c r="JI32" i="3"/>
  <c r="JI79" i="3" s="1"/>
  <c r="JH116" i="31"/>
  <c r="JH32" i="3"/>
  <c r="JH79" i="3" s="1"/>
  <c r="JG116" i="31"/>
  <c r="JG32" i="3"/>
  <c r="JG126" i="3" s="1"/>
  <c r="JF116" i="31"/>
  <c r="JF32" i="3"/>
  <c r="JF126" i="3" s="1"/>
  <c r="JE116" i="31"/>
  <c r="JE32" i="3"/>
  <c r="JE126" i="3" s="1"/>
  <c r="JD116" i="31"/>
  <c r="JD32" i="3"/>
  <c r="JD79" i="3" s="1"/>
  <c r="JC116" i="31"/>
  <c r="JC32" i="3"/>
  <c r="JC126" i="3" s="1"/>
  <c r="JB116" i="31"/>
  <c r="JB32" i="3"/>
  <c r="JB126" i="3" s="1"/>
  <c r="JA116" i="31"/>
  <c r="JA32" i="3"/>
  <c r="JA79" i="3" s="1"/>
  <c r="IZ116" i="31"/>
  <c r="IZ32" i="3"/>
  <c r="IZ126" i="3" s="1"/>
  <c r="IY116" i="31"/>
  <c r="IY32" i="3"/>
  <c r="IY126" i="3" s="1"/>
  <c r="IX116" i="31"/>
  <c r="IX32" i="3"/>
  <c r="IX126" i="3" s="1"/>
  <c r="IW116" i="31"/>
  <c r="IW32" i="3"/>
  <c r="IW126" i="3" s="1"/>
  <c r="IV116" i="31"/>
  <c r="IV32" i="3"/>
  <c r="IV79" i="3" s="1"/>
  <c r="IU116" i="31"/>
  <c r="IU32" i="3"/>
  <c r="IU126" i="3" s="1"/>
  <c r="IT116" i="31"/>
  <c r="IT32" i="3"/>
  <c r="IT126" i="3" s="1"/>
  <c r="IS116" i="31"/>
  <c r="IS32" i="3"/>
  <c r="IS79" i="3" s="1"/>
  <c r="IR116" i="31"/>
  <c r="IR32" i="3"/>
  <c r="IR79" i="3" s="1"/>
  <c r="IQ116" i="31"/>
  <c r="IQ32" i="3"/>
  <c r="IQ79" i="3" s="1"/>
  <c r="IP116" i="31"/>
  <c r="IP32" i="3"/>
  <c r="IP126" i="3" s="1"/>
  <c r="IO116" i="31"/>
  <c r="IO32" i="3"/>
  <c r="IO79" i="3" s="1"/>
  <c r="IN116" i="31"/>
  <c r="IN32" i="3"/>
  <c r="IN126" i="3" s="1"/>
  <c r="IM116" i="31"/>
  <c r="IM32" i="3"/>
  <c r="IM79" i="3" s="1"/>
  <c r="IL116" i="31"/>
  <c r="IL32" i="3"/>
  <c r="IL126" i="3" s="1"/>
  <c r="IK116" i="31"/>
  <c r="IK32" i="3"/>
  <c r="IK79" i="3" s="1"/>
  <c r="IJ116" i="31"/>
  <c r="IJ32" i="3"/>
  <c r="IJ79" i="3" s="1"/>
  <c r="II116" i="31"/>
  <c r="S124" i="3"/>
  <c r="S30" i="3" s="1"/>
  <c r="D111" i="3"/>
  <c r="AA12" i="3"/>
  <c r="X64" i="3"/>
  <c r="AA64" i="3"/>
  <c r="BK17" i="3"/>
  <c r="M64" i="3"/>
  <c r="N22" i="3"/>
  <c r="C111" i="3"/>
  <c r="AD12" i="3"/>
  <c r="AO11" i="3"/>
  <c r="AO17" i="3" s="1"/>
  <c r="BM11" i="3"/>
  <c r="BM17" i="3" s="1"/>
  <c r="AP64" i="3"/>
  <c r="AP51" i="3" s="1"/>
  <c r="G36" i="3"/>
  <c r="C98" i="3"/>
  <c r="BH12" i="3"/>
  <c r="DM36" i="3"/>
  <c r="BL36" i="3"/>
  <c r="Z36" i="3"/>
  <c r="BM36" i="3"/>
  <c r="DC36" i="3"/>
  <c r="CB36" i="3"/>
  <c r="BE36" i="3"/>
  <c r="AP98" i="3"/>
  <c r="BU36" i="3"/>
  <c r="CO36" i="3"/>
  <c r="BG36" i="3"/>
  <c r="BI36" i="3"/>
  <c r="C11" i="3"/>
  <c r="C17" i="3" s="1"/>
  <c r="CN124" i="3"/>
  <c r="CN30" i="3" s="1"/>
  <c r="BG17" i="3"/>
  <c r="DE124" i="3"/>
  <c r="DE30" i="3" s="1"/>
  <c r="CF124" i="3"/>
  <c r="CF30" i="3" s="1"/>
  <c r="BG111" i="3"/>
  <c r="BG98" i="3" s="1"/>
  <c r="AN30" i="3"/>
  <c r="AL17" i="3"/>
  <c r="DG11" i="3"/>
  <c r="DG17" i="3" s="1"/>
  <c r="L12" i="3"/>
  <c r="BD111" i="3"/>
  <c r="BD98" i="3" s="1"/>
  <c r="DE64" i="3"/>
  <c r="DE51" i="3" s="1"/>
  <c r="AH124" i="3"/>
  <c r="AH30" i="3" s="1"/>
  <c r="AO64" i="3"/>
  <c r="AO51" i="3" s="1"/>
  <c r="CU77" i="3"/>
  <c r="CU30" i="3" s="1"/>
  <c r="CU22" i="3"/>
  <c r="CR124" i="3"/>
  <c r="CR30" i="3" s="1"/>
  <c r="CR3" i="3" s="1"/>
  <c r="CQ22" i="1" s="1"/>
  <c r="CQ37" i="1" s="1"/>
  <c r="CQ38" i="1" s="1"/>
  <c r="CR22" i="3"/>
  <c r="K23" i="3"/>
  <c r="BS30" i="3"/>
  <c r="BO64" i="3"/>
  <c r="BO51" i="3" s="1"/>
  <c r="DG30" i="3"/>
  <c r="AK12" i="3"/>
  <c r="R11" i="3"/>
  <c r="AD11" i="3"/>
  <c r="AD17" i="3" s="1"/>
  <c r="DL12" i="3"/>
  <c r="P17" i="3"/>
  <c r="DE22" i="3"/>
  <c r="O17" i="3"/>
  <c r="BS22" i="3"/>
  <c r="U23" i="3"/>
  <c r="AB10" i="3"/>
  <c r="BD17" i="3"/>
  <c r="R12" i="3"/>
  <c r="N77" i="3"/>
  <c r="N30" i="3" s="1"/>
  <c r="DL22" i="3"/>
  <c r="AH22" i="3"/>
  <c r="CT64" i="3"/>
  <c r="CT51" i="3" s="1"/>
  <c r="DE111" i="3"/>
  <c r="DE11" i="3"/>
  <c r="DE17" i="3" s="1"/>
  <c r="CF22" i="3"/>
  <c r="CV12" i="3"/>
  <c r="CV17" i="3" s="1"/>
  <c r="I10" i="3"/>
  <c r="I17" i="3" s="1"/>
  <c r="I64" i="3"/>
  <c r="I51" i="3" s="1"/>
  <c r="I30" i="3"/>
  <c r="AJ111" i="3"/>
  <c r="AJ98" i="3" s="1"/>
  <c r="CG64" i="3"/>
  <c r="CG51" i="3" s="1"/>
  <c r="BO11" i="3"/>
  <c r="BO17" i="3" s="1"/>
  <c r="BO3" i="3" s="1"/>
  <c r="BN22" i="1" s="1"/>
  <c r="BN24" i="1" s="1"/>
  <c r="N111" i="3"/>
  <c r="N98" i="3" s="1"/>
  <c r="DL11" i="3"/>
  <c r="T64" i="3"/>
  <c r="T51" i="3" s="1"/>
  <c r="DL77" i="3"/>
  <c r="DL30" i="3" s="1"/>
  <c r="AY23" i="3"/>
  <c r="CQ30" i="3"/>
  <c r="AH111" i="3"/>
  <c r="CV124" i="3"/>
  <c r="CV98" i="3" s="1"/>
  <c r="BG30" i="3"/>
  <c r="BT11" i="3"/>
  <c r="Q23" i="3"/>
  <c r="BE30" i="3"/>
  <c r="AW23" i="3"/>
  <c r="AP17" i="3"/>
  <c r="AT111" i="3"/>
  <c r="AT98" i="3" s="1"/>
  <c r="Z11" i="3"/>
  <c r="DL111" i="3"/>
  <c r="DL98" i="3" s="1"/>
  <c r="AH12" i="3"/>
  <c r="N11" i="3"/>
  <c r="N17" i="3" s="1"/>
  <c r="DK64" i="3"/>
  <c r="K124" i="3"/>
  <c r="K98" i="3" s="1"/>
  <c r="AT11" i="3"/>
  <c r="AT17" i="3" s="1"/>
  <c r="CV64" i="3"/>
  <c r="O51" i="3"/>
  <c r="AP30" i="3"/>
  <c r="CG98" i="3"/>
  <c r="R64" i="3"/>
  <c r="R51" i="3" s="1"/>
  <c r="BN111" i="3"/>
  <c r="DF12" i="3"/>
  <c r="DF17" i="3" s="1"/>
  <c r="CP111" i="3"/>
  <c r="CP98" i="3" s="1"/>
  <c r="Z111" i="3"/>
  <c r="Z98" i="3" s="1"/>
  <c r="P64" i="3"/>
  <c r="BE10" i="3"/>
  <c r="BI17" i="3"/>
  <c r="BR30" i="3"/>
  <c r="BI98" i="3"/>
  <c r="J111" i="3"/>
  <c r="W111" i="3"/>
  <c r="W98" i="3" s="1"/>
  <c r="P23" i="3"/>
  <c r="AI64" i="3"/>
  <c r="CT17" i="3"/>
  <c r="I98" i="3"/>
  <c r="W17" i="3"/>
  <c r="J12" i="3"/>
  <c r="L64" i="3"/>
  <c r="L51" i="3" s="1"/>
  <c r="L11" i="3"/>
  <c r="AA124" i="3"/>
  <c r="CF51" i="3"/>
  <c r="AW11" i="3"/>
  <c r="CI23" i="3"/>
  <c r="BM124" i="3"/>
  <c r="BM30" i="3" s="1"/>
  <c r="DF30" i="3"/>
  <c r="J11" i="3"/>
  <c r="CE30" i="3"/>
  <c r="DH111" i="3"/>
  <c r="DH124" i="3"/>
  <c r="CG17" i="3"/>
  <c r="CS23" i="3"/>
  <c r="C51" i="3"/>
  <c r="CS11" i="3"/>
  <c r="CH51" i="3"/>
  <c r="Y124" i="3"/>
  <c r="BV124" i="3"/>
  <c r="CP12" i="3"/>
  <c r="CP17" i="3" s="1"/>
  <c r="CP3" i="3" s="1"/>
  <c r="CO22" i="1" s="1"/>
  <c r="M23" i="3"/>
  <c r="BU124" i="3"/>
  <c r="R124" i="3"/>
  <c r="R30" i="3" s="1"/>
  <c r="BQ111" i="3"/>
  <c r="BQ98" i="3" s="1"/>
  <c r="BQ10" i="3"/>
  <c r="BQ17" i="3" s="1"/>
  <c r="M124" i="3"/>
  <c r="M98" i="3" s="1"/>
  <c r="BI51" i="3"/>
  <c r="CL12" i="3"/>
  <c r="AI11" i="3"/>
  <c r="BJ23" i="3"/>
  <c r="J64" i="3"/>
  <c r="J51" i="3" s="1"/>
  <c r="DL64" i="3"/>
  <c r="BJ17" i="3"/>
  <c r="D124" i="3"/>
  <c r="D98" i="3" s="1"/>
  <c r="X77" i="3"/>
  <c r="X30" i="3" s="1"/>
  <c r="X3" i="3" s="1"/>
  <c r="W22" i="1" s="1"/>
  <c r="W24" i="1" s="1"/>
  <c r="AH11" i="3"/>
  <c r="AT77" i="3"/>
  <c r="AT51" i="3" s="1"/>
  <c r="BH10" i="3"/>
  <c r="BH17" i="3" s="1"/>
  <c r="BH64" i="3"/>
  <c r="BH51" i="3" s="1"/>
  <c r="BQ51" i="3"/>
  <c r="AI12" i="3"/>
  <c r="CH124" i="3"/>
  <c r="CH30" i="3" s="1"/>
  <c r="CH3" i="3" s="1"/>
  <c r="CG22" i="1" s="1"/>
  <c r="CE51" i="3"/>
  <c r="CG30" i="3"/>
  <c r="AO30" i="3"/>
  <c r="DK11" i="3"/>
  <c r="F23" i="3"/>
  <c r="CN51" i="3"/>
  <c r="AK11" i="3"/>
  <c r="CQ51" i="3"/>
  <c r="BB98" i="3"/>
  <c r="Z12" i="3"/>
  <c r="AY12" i="3"/>
  <c r="AY17" i="3" s="1"/>
  <c r="CQ98" i="3"/>
  <c r="BH98" i="3"/>
  <c r="DF98" i="3"/>
  <c r="K17" i="3"/>
  <c r="AT22" i="3"/>
  <c r="AQ17" i="3"/>
  <c r="BJ111" i="3"/>
  <c r="CL11" i="3"/>
  <c r="AF111" i="3"/>
  <c r="AI23" i="3"/>
  <c r="BU111" i="3"/>
  <c r="CP51" i="3"/>
  <c r="AG124" i="3"/>
  <c r="AW12" i="3"/>
  <c r="AV124" i="3"/>
  <c r="BD30" i="3"/>
  <c r="BH30" i="3"/>
  <c r="AR11" i="3"/>
  <c r="E111" i="3"/>
  <c r="E98" i="3" s="1"/>
  <c r="AR111" i="3"/>
  <c r="D17" i="3"/>
  <c r="AR10" i="3"/>
  <c r="AQ64" i="3"/>
  <c r="AQ51" i="3" s="1"/>
  <c r="BV111" i="3"/>
  <c r="CM17" i="3"/>
  <c r="CM3" i="3" s="1"/>
  <c r="CL22" i="1" s="1"/>
  <c r="CL26" i="1" s="1"/>
  <c r="CJ23" i="3"/>
  <c r="BN11" i="3"/>
  <c r="BN17" i="3" s="1"/>
  <c r="AJ11" i="3"/>
  <c r="AJ17" i="3" s="1"/>
  <c r="AJ3" i="3" s="1"/>
  <c r="AI22" i="1" s="1"/>
  <c r="AI24" i="1" s="1"/>
  <c r="CV77" i="3"/>
  <c r="CV22" i="3"/>
  <c r="AA111" i="3"/>
  <c r="DH11" i="3"/>
  <c r="W30" i="3"/>
  <c r="BL111" i="3"/>
  <c r="BL98" i="3" s="1"/>
  <c r="CM64" i="3"/>
  <c r="CM51" i="3" s="1"/>
  <c r="AK64" i="3"/>
  <c r="AK51" i="3" s="1"/>
  <c r="CS124" i="3"/>
  <c r="AB124" i="3"/>
  <c r="AB30" i="3" s="1"/>
  <c r="AD64" i="3"/>
  <c r="AD51" i="3" s="1"/>
  <c r="AU124" i="3"/>
  <c r="AU98" i="3" s="1"/>
  <c r="CV23" i="3"/>
  <c r="CL111" i="3"/>
  <c r="S17" i="3"/>
  <c r="S3" i="3" s="1"/>
  <c r="R22" i="1" s="1"/>
  <c r="R24" i="1" s="1"/>
  <c r="CF111" i="3"/>
  <c r="CU12" i="3"/>
  <c r="BC77" i="3"/>
  <c r="BC30" i="3" s="1"/>
  <c r="CJ64" i="3"/>
  <c r="T111" i="3"/>
  <c r="T98" i="3" s="1"/>
  <c r="AF10" i="3"/>
  <c r="AV11" i="3"/>
  <c r="BT111" i="3"/>
  <c r="AW111" i="3"/>
  <c r="BE64" i="3"/>
  <c r="BE51" i="3" s="1"/>
  <c r="CU111" i="3"/>
  <c r="CU98" i="3" s="1"/>
  <c r="CU11" i="3"/>
  <c r="M77" i="3"/>
  <c r="M22" i="3"/>
  <c r="AU23" i="3"/>
  <c r="AH10" i="3"/>
  <c r="AH64" i="3"/>
  <c r="AH51" i="3" s="1"/>
  <c r="AU22" i="3"/>
  <c r="AU77" i="3"/>
  <c r="AC23" i="3"/>
  <c r="AV10" i="3"/>
  <c r="BP111" i="3"/>
  <c r="CK17" i="3"/>
  <c r="CK3" i="3" s="1"/>
  <c r="CJ22" i="1" s="1"/>
  <c r="CJ26" i="1" s="1"/>
  <c r="CR51" i="3"/>
  <c r="CJ17" i="3"/>
  <c r="CH22" i="3"/>
  <c r="AM124" i="3"/>
  <c r="AM98" i="3" s="1"/>
  <c r="L124" i="3"/>
  <c r="L98" i="3" s="1"/>
  <c r="CE111" i="3"/>
  <c r="CE98" i="3" s="1"/>
  <c r="CL64" i="3"/>
  <c r="AQ98" i="3"/>
  <c r="AX124" i="3"/>
  <c r="AX98" i="3" s="1"/>
  <c r="Y111" i="3"/>
  <c r="BP64" i="3"/>
  <c r="CS77" i="3"/>
  <c r="CS22" i="3"/>
  <c r="DH23" i="3"/>
  <c r="AR23" i="3"/>
  <c r="CS111" i="3"/>
  <c r="P124" i="3"/>
  <c r="P98" i="3" s="1"/>
  <c r="AM23" i="3"/>
  <c r="P22" i="3"/>
  <c r="P77" i="3"/>
  <c r="E10" i="3"/>
  <c r="E64" i="3"/>
  <c r="E51" i="3" s="1"/>
  <c r="AM77" i="3"/>
  <c r="AM51" i="3" s="1"/>
  <c r="AM22" i="3"/>
  <c r="CS12" i="3"/>
  <c r="BC11" i="3"/>
  <c r="BC17" i="3" s="1"/>
  <c r="BC64" i="3"/>
  <c r="CJ22" i="3"/>
  <c r="CJ77" i="3"/>
  <c r="AR64" i="3"/>
  <c r="DG64" i="3"/>
  <c r="DG51" i="3" s="1"/>
  <c r="BT12" i="3"/>
  <c r="K77" i="3"/>
  <c r="K22" i="3"/>
  <c r="AR124" i="3"/>
  <c r="CJ124" i="3"/>
  <c r="CJ98" i="3" s="1"/>
  <c r="BA124" i="3"/>
  <c r="BA98" i="3" s="1"/>
  <c r="BJ77" i="3"/>
  <c r="BJ51" i="3" s="1"/>
  <c r="BJ22" i="3"/>
  <c r="AU17" i="3"/>
  <c r="O30" i="3"/>
  <c r="CS64" i="3"/>
  <c r="AE23" i="3"/>
  <c r="X22" i="3"/>
  <c r="AK111" i="3"/>
  <c r="AK98" i="3" s="1"/>
  <c r="G124" i="3"/>
  <c r="G98" i="3" s="1"/>
  <c r="BT124" i="3"/>
  <c r="CN111" i="3"/>
  <c r="V11" i="3"/>
  <c r="T11" i="3"/>
  <c r="T17" i="3" s="1"/>
  <c r="S111" i="3"/>
  <c r="S98" i="3" s="1"/>
  <c r="DI17" i="3"/>
  <c r="DK111" i="3"/>
  <c r="DK12" i="3"/>
  <c r="AA11" i="3"/>
  <c r="BA64" i="3"/>
  <c r="BA51" i="3" s="1"/>
  <c r="BA10" i="3"/>
  <c r="BA17" i="3" s="1"/>
  <c r="DI22" i="3"/>
  <c r="DI77" i="3"/>
  <c r="CO10" i="3"/>
  <c r="CU64" i="3"/>
  <c r="BN124" i="3"/>
  <c r="DI111" i="3"/>
  <c r="DI98" i="3" s="1"/>
  <c r="BJ124" i="3"/>
  <c r="E12" i="3"/>
  <c r="AR12" i="3"/>
  <c r="CE17" i="3"/>
  <c r="BF17" i="3"/>
  <c r="CO111" i="3"/>
  <c r="V12" i="3"/>
  <c r="BL12" i="3"/>
  <c r="DK22" i="3"/>
  <c r="DK77" i="3"/>
  <c r="E11" i="3"/>
  <c r="DK124" i="3"/>
  <c r="F11" i="3"/>
  <c r="F17" i="3" s="1"/>
  <c r="F111" i="3"/>
  <c r="D23" i="3"/>
  <c r="AE17" i="3"/>
  <c r="BV10" i="3"/>
  <c r="CI111" i="3"/>
  <c r="BL11" i="3"/>
  <c r="DH64" i="3"/>
  <c r="M17" i="3"/>
  <c r="F124" i="3"/>
  <c r="CF17" i="3"/>
  <c r="DH12" i="3"/>
  <c r="F77" i="3"/>
  <c r="F51" i="3" s="1"/>
  <c r="F22" i="3"/>
  <c r="AA10" i="3"/>
  <c r="DH77" i="3"/>
  <c r="DH22" i="3"/>
  <c r="AR22" i="3"/>
  <c r="AR77" i="3"/>
  <c r="AZ124" i="3"/>
  <c r="AZ98" i="3" s="1"/>
  <c r="DK23" i="3"/>
  <c r="D77" i="3"/>
  <c r="D22" i="3"/>
  <c r="NA32" i="3"/>
  <c r="NB32" i="3"/>
  <c r="II126" i="3"/>
  <c r="II79" i="3"/>
  <c r="IH79" i="3"/>
  <c r="IH126" i="3"/>
  <c r="IG126" i="3"/>
  <c r="IG79" i="3"/>
  <c r="IF126" i="3"/>
  <c r="IF79" i="3"/>
  <c r="IE79" i="3"/>
  <c r="IE126" i="3"/>
  <c r="ID126" i="3"/>
  <c r="ID79" i="3"/>
  <c r="IC126" i="3"/>
  <c r="IC79" i="3"/>
  <c r="IB79" i="3"/>
  <c r="IB126" i="3"/>
  <c r="IA126" i="3"/>
  <c r="IA79" i="3"/>
  <c r="HZ126" i="3"/>
  <c r="HZ79" i="3"/>
  <c r="HY79" i="3"/>
  <c r="HY126" i="3"/>
  <c r="HX126" i="3"/>
  <c r="HX79" i="3"/>
  <c r="HW126" i="3"/>
  <c r="HW79" i="3"/>
  <c r="HV79" i="3"/>
  <c r="HV126" i="3"/>
  <c r="HU126" i="3"/>
  <c r="HU79" i="3"/>
  <c r="HT126" i="3"/>
  <c r="HT79" i="3"/>
  <c r="HS32" i="3"/>
  <c r="HR32" i="3"/>
  <c r="HQ126" i="3"/>
  <c r="HQ79" i="3"/>
  <c r="HP126" i="3"/>
  <c r="HP79" i="3"/>
  <c r="HO79" i="3"/>
  <c r="HO126" i="3"/>
  <c r="HN126" i="3"/>
  <c r="HN79" i="3"/>
  <c r="HM126" i="3"/>
  <c r="HM79" i="3"/>
  <c r="HL79" i="3"/>
  <c r="HL126" i="3"/>
  <c r="HK126" i="3"/>
  <c r="HK79" i="3"/>
  <c r="HJ126" i="3"/>
  <c r="HJ79" i="3"/>
  <c r="HI79" i="3"/>
  <c r="HI126" i="3"/>
  <c r="HH126" i="3"/>
  <c r="HH79" i="3"/>
  <c r="HG126" i="3"/>
  <c r="HG79" i="3"/>
  <c r="HF79" i="3"/>
  <c r="HF126" i="3"/>
  <c r="HD126" i="3"/>
  <c r="HD79" i="3"/>
  <c r="HC79" i="3"/>
  <c r="HC126" i="3"/>
  <c r="HB126" i="3"/>
  <c r="HB79" i="3"/>
  <c r="HA126" i="3"/>
  <c r="HA79" i="3"/>
  <c r="GZ79" i="3"/>
  <c r="GZ126" i="3"/>
  <c r="GY126" i="3"/>
  <c r="GY79" i="3"/>
  <c r="GX126" i="3"/>
  <c r="GX79" i="3"/>
  <c r="GW79" i="3"/>
  <c r="GW126" i="3"/>
  <c r="GV126" i="3"/>
  <c r="GV79" i="3"/>
  <c r="GU126" i="3"/>
  <c r="GU79" i="3"/>
  <c r="GT79" i="3"/>
  <c r="GT126" i="3"/>
  <c r="GS126" i="3"/>
  <c r="GS79" i="3"/>
  <c r="GR126" i="3"/>
  <c r="GR79" i="3"/>
  <c r="GQ79" i="3"/>
  <c r="GQ126" i="3"/>
  <c r="GP126" i="3"/>
  <c r="GP79" i="3"/>
  <c r="GO126" i="3"/>
  <c r="GO79" i="3"/>
  <c r="GN79" i="3"/>
  <c r="GN126" i="3"/>
  <c r="GM126" i="3"/>
  <c r="GM79" i="3"/>
  <c r="GL126" i="3"/>
  <c r="GL79" i="3"/>
  <c r="GK79" i="3"/>
  <c r="GK126" i="3"/>
  <c r="GJ126" i="3"/>
  <c r="GJ79" i="3"/>
  <c r="GI126" i="3"/>
  <c r="GI79" i="3"/>
  <c r="GH79" i="3"/>
  <c r="GH126" i="3"/>
  <c r="GG126" i="3"/>
  <c r="GG79" i="3"/>
  <c r="GF126" i="3"/>
  <c r="GF79" i="3"/>
  <c r="GE79" i="3"/>
  <c r="GE126" i="3"/>
  <c r="GC126" i="3"/>
  <c r="GC79" i="3"/>
  <c r="GB79" i="3"/>
  <c r="GB126" i="3"/>
  <c r="GA126" i="3"/>
  <c r="GA79" i="3"/>
  <c r="FZ126" i="3"/>
  <c r="FZ79" i="3"/>
  <c r="FY79" i="3"/>
  <c r="FY126" i="3"/>
  <c r="FX126" i="3"/>
  <c r="FX79" i="3"/>
  <c r="FW126" i="3"/>
  <c r="FW79" i="3"/>
  <c r="FV79" i="3"/>
  <c r="FV126" i="3"/>
  <c r="FU126" i="3"/>
  <c r="FU79" i="3"/>
  <c r="FT126" i="3"/>
  <c r="FT79" i="3"/>
  <c r="FS79" i="3"/>
  <c r="FS126" i="3"/>
  <c r="FR126" i="3"/>
  <c r="FR79" i="3"/>
  <c r="FQ126" i="3"/>
  <c r="FQ79" i="3"/>
  <c r="FP79" i="3"/>
  <c r="FP126" i="3"/>
  <c r="FO126" i="3"/>
  <c r="FO79" i="3"/>
  <c r="FN126" i="3"/>
  <c r="FN79" i="3"/>
  <c r="FM79" i="3"/>
  <c r="FM126" i="3"/>
  <c r="FL126" i="3"/>
  <c r="FL79" i="3"/>
  <c r="FK126" i="3"/>
  <c r="FK79" i="3"/>
  <c r="FJ79" i="3"/>
  <c r="FJ126" i="3"/>
  <c r="FI126" i="3"/>
  <c r="FI79" i="3"/>
  <c r="FH126" i="3"/>
  <c r="FH79" i="3"/>
  <c r="EZ79" i="3"/>
  <c r="EZ126" i="3"/>
  <c r="EW126" i="3"/>
  <c r="EW79" i="3"/>
  <c r="EV126" i="3"/>
  <c r="EV79" i="3"/>
  <c r="EU79" i="3"/>
  <c r="EU126" i="3"/>
  <c r="ET126" i="3"/>
  <c r="ET79" i="3"/>
  <c r="ES126" i="3"/>
  <c r="ES79" i="3"/>
  <c r="ER79" i="3"/>
  <c r="ER126" i="3"/>
  <c r="EQ126" i="3"/>
  <c r="EQ79" i="3"/>
  <c r="EP126" i="3"/>
  <c r="EP79" i="3"/>
  <c r="EO79" i="3"/>
  <c r="EO126" i="3"/>
  <c r="EN126" i="3"/>
  <c r="EN79" i="3"/>
  <c r="EM126" i="3"/>
  <c r="EM79" i="3"/>
  <c r="EL79" i="3"/>
  <c r="EL126" i="3"/>
  <c r="EK126" i="3"/>
  <c r="EK79" i="3"/>
  <c r="EJ126" i="3"/>
  <c r="EJ79" i="3"/>
  <c r="EI79" i="3"/>
  <c r="EI126" i="3"/>
  <c r="EH126" i="3"/>
  <c r="EH79" i="3"/>
  <c r="EG126" i="3"/>
  <c r="EG79" i="3"/>
  <c r="EF79" i="3"/>
  <c r="EF126" i="3"/>
  <c r="EE126" i="3"/>
  <c r="EE79" i="3"/>
  <c r="ED126" i="3"/>
  <c r="ED79" i="3"/>
  <c r="EC79" i="3"/>
  <c r="EC126" i="3"/>
  <c r="EB126" i="3"/>
  <c r="EB79" i="3"/>
  <c r="EA126" i="3"/>
  <c r="EA79" i="3"/>
  <c r="DZ126" i="3"/>
  <c r="DZ79" i="3"/>
  <c r="DY126" i="3"/>
  <c r="DY79" i="3"/>
  <c r="DX126" i="3"/>
  <c r="DX79" i="3"/>
  <c r="DW79" i="3"/>
  <c r="DW126" i="3"/>
  <c r="DV126" i="3"/>
  <c r="DV79" i="3"/>
  <c r="DU79" i="3"/>
  <c r="DU126" i="3"/>
  <c r="DT126" i="3"/>
  <c r="DT79" i="3"/>
  <c r="DS126" i="3"/>
  <c r="DS79" i="3"/>
  <c r="DQ79" i="3"/>
  <c r="DQ126" i="3"/>
  <c r="DP126" i="3"/>
  <c r="DP79" i="3"/>
  <c r="HE126" i="3"/>
  <c r="HE79" i="3"/>
  <c r="BS36" i="3"/>
  <c r="BA36" i="3"/>
  <c r="W36" i="3"/>
  <c r="AO36" i="3"/>
  <c r="S51" i="3"/>
  <c r="D36" i="3"/>
  <c r="N36" i="3"/>
  <c r="AU36" i="3"/>
  <c r="BY36" i="3"/>
  <c r="BJ36" i="3"/>
  <c r="BV36" i="3"/>
  <c r="O36" i="3"/>
  <c r="O98" i="3"/>
  <c r="CT36" i="3"/>
  <c r="W51" i="3"/>
  <c r="DF36" i="3"/>
  <c r="DF51" i="3"/>
  <c r="BS98" i="3"/>
  <c r="BS51" i="3"/>
  <c r="AX36" i="3"/>
  <c r="AL36" i="3"/>
  <c r="CZ36" i="3"/>
  <c r="CW36" i="3"/>
  <c r="K36" i="3"/>
  <c r="T36" i="3"/>
  <c r="AG10" i="3"/>
  <c r="AG17" i="3" s="1"/>
  <c r="AG111" i="3"/>
  <c r="U111" i="3"/>
  <c r="U10" i="3"/>
  <c r="U17" i="3" s="1"/>
  <c r="BT23" i="3"/>
  <c r="H111" i="3"/>
  <c r="T30" i="3"/>
  <c r="AS111" i="3"/>
  <c r="BT10" i="3"/>
  <c r="G10" i="3"/>
  <c r="G17" i="3" s="1"/>
  <c r="G64" i="3"/>
  <c r="AL124" i="3"/>
  <c r="AL98" i="3" s="1"/>
  <c r="AS11" i="3"/>
  <c r="BF98" i="3"/>
  <c r="BF30" i="3"/>
  <c r="CI17" i="3"/>
  <c r="CN17" i="3"/>
  <c r="H124" i="3"/>
  <c r="AF124" i="3"/>
  <c r="BE111" i="3"/>
  <c r="BE98" i="3" s="1"/>
  <c r="AS23" i="3"/>
  <c r="AV111" i="3"/>
  <c r="CQ17" i="3"/>
  <c r="BV11" i="3"/>
  <c r="BV23" i="3"/>
  <c r="V111" i="3"/>
  <c r="V98" i="3" s="1"/>
  <c r="AS64" i="3"/>
  <c r="AV23" i="3"/>
  <c r="AI124" i="3"/>
  <c r="BB17" i="3"/>
  <c r="AB111" i="3"/>
  <c r="AB12" i="3"/>
  <c r="AN17" i="3"/>
  <c r="AN3" i="3" s="1"/>
  <c r="AM22" i="1" s="1"/>
  <c r="AM24" i="1" s="1"/>
  <c r="BI30" i="3"/>
  <c r="CL124" i="3"/>
  <c r="CL23" i="3"/>
  <c r="V64" i="3"/>
  <c r="V51" i="3" s="1"/>
  <c r="V30" i="3"/>
  <c r="AN111" i="3"/>
  <c r="AN98" i="3" s="1"/>
  <c r="AI111" i="3"/>
  <c r="CO64" i="3"/>
  <c r="BV12" i="3"/>
  <c r="BK30" i="3"/>
  <c r="BK3" i="3" s="1"/>
  <c r="BJ22" i="1" s="1"/>
  <c r="BJ24" i="1" s="1"/>
  <c r="BK51" i="3"/>
  <c r="AA22" i="3"/>
  <c r="AA77" i="3"/>
  <c r="H23" i="3"/>
  <c r="Y23" i="3"/>
  <c r="AG22" i="3"/>
  <c r="AG77" i="3"/>
  <c r="AF22" i="3"/>
  <c r="AF77" i="3"/>
  <c r="BP11" i="3"/>
  <c r="BU11" i="3"/>
  <c r="BU64" i="3"/>
  <c r="BU22" i="3"/>
  <c r="BU77" i="3"/>
  <c r="CO11" i="3"/>
  <c r="CO23" i="3"/>
  <c r="DJ17" i="3"/>
  <c r="DJ3" i="3" s="1"/>
  <c r="DI22" i="1" s="1"/>
  <c r="R111" i="3"/>
  <c r="AX17" i="3"/>
  <c r="E30" i="3"/>
  <c r="AX23" i="3"/>
  <c r="BE11" i="3"/>
  <c r="G77" i="3"/>
  <c r="G22" i="3"/>
  <c r="Q77" i="3"/>
  <c r="Q22" i="3"/>
  <c r="K16" i="1"/>
  <c r="K19" i="1"/>
  <c r="K15" i="1"/>
  <c r="L5" i="1"/>
  <c r="K18" i="1"/>
  <c r="K17" i="1"/>
  <c r="AC17" i="3"/>
  <c r="AK10" i="3"/>
  <c r="Q17" i="3"/>
  <c r="AQ30" i="3"/>
  <c r="AY77" i="3"/>
  <c r="AY51" i="3" s="1"/>
  <c r="AY22" i="3"/>
  <c r="AW22" i="3"/>
  <c r="AW77" i="3"/>
  <c r="H17" i="3"/>
  <c r="AN51" i="3"/>
  <c r="AV64" i="3"/>
  <c r="BN51" i="3"/>
  <c r="AC111" i="3"/>
  <c r="AF12" i="3"/>
  <c r="BT22" i="3"/>
  <c r="BT77" i="3"/>
  <c r="CM98" i="3"/>
  <c r="DD17" i="3"/>
  <c r="DD3" i="3" s="1"/>
  <c r="DC22" i="1" s="1"/>
  <c r="BT64" i="3"/>
  <c r="AS12" i="3"/>
  <c r="G23" i="3"/>
  <c r="AF64" i="3"/>
  <c r="BL64" i="3"/>
  <c r="BL51" i="3" s="1"/>
  <c r="CL10" i="3"/>
  <c r="AD111" i="3"/>
  <c r="AD98" i="3" s="1"/>
  <c r="AE111" i="3"/>
  <c r="AB64" i="3"/>
  <c r="AB51" i="3" s="1"/>
  <c r="AC77" i="3"/>
  <c r="AC22" i="3"/>
  <c r="AE77" i="3"/>
  <c r="AE51" i="3" s="1"/>
  <c r="AE22" i="3"/>
  <c r="Y10" i="3"/>
  <c r="Y17" i="3" s="1"/>
  <c r="AF11" i="3"/>
  <c r="AI77" i="3"/>
  <c r="AI22" i="3"/>
  <c r="BG51" i="3"/>
  <c r="DD64" i="3"/>
  <c r="DD51" i="3" s="1"/>
  <c r="Q111" i="3"/>
  <c r="AC124" i="3"/>
  <c r="AV12" i="3"/>
  <c r="BL30" i="3"/>
  <c r="X98" i="3"/>
  <c r="BB30" i="3"/>
  <c r="CT30" i="3"/>
  <c r="U77" i="3"/>
  <c r="U22" i="3"/>
  <c r="Z30" i="3"/>
  <c r="AL22" i="3"/>
  <c r="AL77" i="3"/>
  <c r="AY111" i="3"/>
  <c r="AW10" i="3"/>
  <c r="BP10" i="3"/>
  <c r="CI22" i="3"/>
  <c r="CI77" i="3"/>
  <c r="BP22" i="3"/>
  <c r="BP77" i="3"/>
  <c r="BV22" i="3"/>
  <c r="BV77" i="3"/>
  <c r="AD30" i="3"/>
  <c r="Y77" i="3"/>
  <c r="Y22" i="3"/>
  <c r="BR17" i="3"/>
  <c r="AS10" i="3"/>
  <c r="AV22" i="3"/>
  <c r="AV77" i="3"/>
  <c r="BU23" i="3"/>
  <c r="CI124" i="3"/>
  <c r="CO12" i="3"/>
  <c r="CO22" i="3"/>
  <c r="CO77" i="3"/>
  <c r="DJ64" i="3"/>
  <c r="DJ51" i="3" s="1"/>
  <c r="Q124" i="3"/>
  <c r="BO98" i="3"/>
  <c r="J98" i="3"/>
  <c r="AB11" i="3"/>
  <c r="AE124" i="3"/>
  <c r="AO111" i="3"/>
  <c r="AO98" i="3" s="1"/>
  <c r="AY124" i="3"/>
  <c r="BD51" i="3"/>
  <c r="DG98" i="3"/>
  <c r="BC98" i="3"/>
  <c r="BV64" i="3"/>
  <c r="CL77" i="3"/>
  <c r="CL22" i="3"/>
  <c r="V10" i="3"/>
  <c r="AL23" i="3"/>
  <c r="AS124" i="3"/>
  <c r="AS77" i="3"/>
  <c r="AS22" i="3"/>
  <c r="AW64" i="3"/>
  <c r="AZ51" i="3"/>
  <c r="CK51" i="3"/>
  <c r="CO124" i="3"/>
  <c r="BP124" i="3"/>
  <c r="BP23" i="3"/>
  <c r="AA23" i="3"/>
  <c r="H22" i="3"/>
  <c r="H77" i="3"/>
  <c r="U124" i="3"/>
  <c r="AG23" i="3"/>
  <c r="AF23" i="3"/>
  <c r="BR64" i="3"/>
  <c r="BR51" i="3" s="1"/>
  <c r="AW124" i="3"/>
  <c r="BP12" i="3"/>
  <c r="BU12" i="3"/>
  <c r="BU10" i="3"/>
  <c r="Z64" i="3"/>
  <c r="Z51" i="3" s="1"/>
  <c r="AX64" i="3"/>
  <c r="BB64" i="3"/>
  <c r="BB51" i="3" s="1"/>
  <c r="BM64" i="3"/>
  <c r="BM51" i="3" s="1"/>
  <c r="AK30" i="3"/>
  <c r="AX77" i="3"/>
  <c r="AX22" i="3"/>
  <c r="BE12" i="3"/>
  <c r="IW79" i="3" l="1"/>
  <c r="JE79" i="3"/>
  <c r="JE81" i="3" s="1"/>
  <c r="IU79" i="3"/>
  <c r="IU81" i="3" s="1"/>
  <c r="JU79" i="3"/>
  <c r="JU80" i="3" s="1"/>
  <c r="JX118" i="31" s="1"/>
  <c r="KM126" i="3"/>
  <c r="JC79" i="3"/>
  <c r="JC80" i="3" s="1"/>
  <c r="JF118" i="31" s="1"/>
  <c r="JI126" i="3"/>
  <c r="JI128" i="3" s="1"/>
  <c r="IM126" i="3"/>
  <c r="JK79" i="3"/>
  <c r="IO126" i="3"/>
  <c r="IL79" i="3"/>
  <c r="IL80" i="3" s="1"/>
  <c r="IO118" i="31" s="1"/>
  <c r="MH126" i="3"/>
  <c r="LC126" i="3"/>
  <c r="LC128" i="3" s="1"/>
  <c r="MR126" i="3"/>
  <c r="MR129" i="3" s="1"/>
  <c r="MQ126" i="31" s="1"/>
  <c r="MQ127" i="31" s="1"/>
  <c r="LS79" i="3"/>
  <c r="LS82" i="3" s="1"/>
  <c r="KH79" i="3"/>
  <c r="KH80" i="3" s="1"/>
  <c r="KK118" i="31" s="1"/>
  <c r="MM79" i="3"/>
  <c r="KY79" i="3"/>
  <c r="KY82" i="3" s="1"/>
  <c r="MY126" i="3"/>
  <c r="MY127" i="3" s="1"/>
  <c r="NB120" i="31" s="1"/>
  <c r="LP126" i="3"/>
  <c r="LV79" i="3"/>
  <c r="LV81" i="3" s="1"/>
  <c r="MW126" i="3"/>
  <c r="MW129" i="3" s="1"/>
  <c r="MV126" i="31" s="1"/>
  <c r="MV127" i="31" s="1"/>
  <c r="KJ79" i="3"/>
  <c r="KJ81" i="3" s="1"/>
  <c r="ME79" i="3"/>
  <c r="BQ3" i="3"/>
  <c r="BP22" i="1" s="1"/>
  <c r="BP24" i="1" s="1"/>
  <c r="LW126" i="3"/>
  <c r="JT126" i="3"/>
  <c r="JT128" i="3" s="1"/>
  <c r="LO126" i="3"/>
  <c r="JB79" i="3"/>
  <c r="JB80" i="3" s="1"/>
  <c r="JE118" i="31" s="1"/>
  <c r="JV126" i="3"/>
  <c r="JV127" i="3" s="1"/>
  <c r="JY120" i="31" s="1"/>
  <c r="IR126" i="3"/>
  <c r="IR127" i="3" s="1"/>
  <c r="IU120" i="31" s="1"/>
  <c r="JA126" i="3"/>
  <c r="JA128" i="3" s="1"/>
  <c r="JQ79" i="3"/>
  <c r="KN79" i="3"/>
  <c r="KN80" i="3" s="1"/>
  <c r="KQ118" i="31" s="1"/>
  <c r="LT126" i="3"/>
  <c r="LT128" i="3" s="1"/>
  <c r="MT126" i="3"/>
  <c r="IS126" i="3"/>
  <c r="IS127" i="3" s="1"/>
  <c r="IV120" i="31" s="1"/>
  <c r="JF79" i="3"/>
  <c r="JF81" i="3" s="1"/>
  <c r="KG79" i="3"/>
  <c r="KG80" i="3" s="1"/>
  <c r="KJ118" i="31" s="1"/>
  <c r="LD126" i="3"/>
  <c r="LD128" i="3" s="1"/>
  <c r="MG79" i="3"/>
  <c r="IK126" i="3"/>
  <c r="IK129" i="3" s="1"/>
  <c r="IJ126" i="31" s="1"/>
  <c r="IJ127" i="31" s="1"/>
  <c r="IT79" i="3"/>
  <c r="IT80" i="3" s="1"/>
  <c r="IW118" i="31" s="1"/>
  <c r="JD126" i="3"/>
  <c r="JD129" i="3" s="1"/>
  <c r="JC126" i="31" s="1"/>
  <c r="JC127" i="31" s="1"/>
  <c r="JR126" i="3"/>
  <c r="JR127" i="3" s="1"/>
  <c r="JU120" i="31" s="1"/>
  <c r="KL79" i="3"/>
  <c r="KL81" i="3" s="1"/>
  <c r="LJ126" i="3"/>
  <c r="LJ128" i="3" s="1"/>
  <c r="MD126" i="3"/>
  <c r="MD128" i="3" s="1"/>
  <c r="MU79" i="3"/>
  <c r="MU80" i="3" s="1"/>
  <c r="JZ79" i="3"/>
  <c r="JZ81" i="3" s="1"/>
  <c r="KZ126" i="3"/>
  <c r="KZ127" i="3" s="1"/>
  <c r="LC120" i="31" s="1"/>
  <c r="MI126" i="3"/>
  <c r="JO126" i="3"/>
  <c r="JO129" i="3" s="1"/>
  <c r="JN126" i="31" s="1"/>
  <c r="JN127" i="31" s="1"/>
  <c r="KA126" i="3"/>
  <c r="KA128" i="3" s="1"/>
  <c r="KQ126" i="3"/>
  <c r="KQ129" i="3" s="1"/>
  <c r="KP126" i="31" s="1"/>
  <c r="KP127" i="31" s="1"/>
  <c r="LH126" i="3"/>
  <c r="LH129" i="3" s="1"/>
  <c r="LG126" i="31" s="1"/>
  <c r="LG127" i="31" s="1"/>
  <c r="C3" i="3"/>
  <c r="B24" i="1" s="1"/>
  <c r="KE126" i="3"/>
  <c r="KE127" i="3" s="1"/>
  <c r="KH120" i="31" s="1"/>
  <c r="MJ79" i="3"/>
  <c r="MJ82" i="3" s="1"/>
  <c r="MZ79" i="3"/>
  <c r="IQ126" i="3"/>
  <c r="IQ129" i="3" s="1"/>
  <c r="IP126" i="31" s="1"/>
  <c r="IP127" i="31" s="1"/>
  <c r="IY79" i="3"/>
  <c r="IY80" i="3" s="1"/>
  <c r="JB118" i="31" s="1"/>
  <c r="JG79" i="3"/>
  <c r="JG82" i="3" s="1"/>
  <c r="KU126" i="3"/>
  <c r="KU127" i="3" s="1"/>
  <c r="KX120" i="31" s="1"/>
  <c r="LX126" i="3"/>
  <c r="JH126" i="3"/>
  <c r="JH127" i="3" s="1"/>
  <c r="JK120" i="31" s="1"/>
  <c r="JS79" i="3"/>
  <c r="JS80" i="3" s="1"/>
  <c r="JV118" i="31" s="1"/>
  <c r="MB126" i="3"/>
  <c r="MN79" i="3"/>
  <c r="MN82" i="3" s="1"/>
  <c r="IP79" i="3"/>
  <c r="IP82" i="3" s="1"/>
  <c r="LG126" i="3"/>
  <c r="LG128" i="3" s="1"/>
  <c r="JW79" i="3"/>
  <c r="JW80" i="3" s="1"/>
  <c r="JZ118" i="31" s="1"/>
  <c r="KI126" i="3"/>
  <c r="KI127" i="3" s="1"/>
  <c r="KL120" i="31" s="1"/>
  <c r="KS126" i="3"/>
  <c r="KS129" i="3" s="1"/>
  <c r="KR126" i="31" s="1"/>
  <c r="KR127" i="31" s="1"/>
  <c r="LE126" i="3"/>
  <c r="LE128" i="3" s="1"/>
  <c r="LR126" i="3"/>
  <c r="MV79" i="3"/>
  <c r="MV81" i="3" s="1"/>
  <c r="IN79" i="3"/>
  <c r="IN81" i="3" s="1"/>
  <c r="JJ126" i="3"/>
  <c r="JJ127" i="3" s="1"/>
  <c r="JM120" i="31" s="1"/>
  <c r="LA126" i="3"/>
  <c r="LA129" i="3" s="1"/>
  <c r="KZ126" i="31" s="1"/>
  <c r="KZ127" i="31" s="1"/>
  <c r="LL126" i="3"/>
  <c r="LL127" i="3" s="1"/>
  <c r="LO120" i="31" s="1"/>
  <c r="LU79" i="3"/>
  <c r="LU81" i="3" s="1"/>
  <c r="MF126" i="3"/>
  <c r="MF127" i="3" s="1"/>
  <c r="JX79" i="3"/>
  <c r="JX81" i="3" s="1"/>
  <c r="KP79" i="3"/>
  <c r="KP80" i="3" s="1"/>
  <c r="LQ126" i="3"/>
  <c r="MK126" i="3"/>
  <c r="MK127" i="3" s="1"/>
  <c r="LF126" i="3"/>
  <c r="LF128" i="3" s="1"/>
  <c r="KC79" i="3"/>
  <c r="KC81" i="3" s="1"/>
  <c r="LB79" i="3"/>
  <c r="LB80" i="3" s="1"/>
  <c r="LE118" i="31" s="1"/>
  <c r="LN79" i="3"/>
  <c r="LN81" i="3" s="1"/>
  <c r="MP126" i="3"/>
  <c r="KO79" i="3"/>
  <c r="KO82" i="3" s="1"/>
  <c r="JM79" i="3"/>
  <c r="JM81" i="3" s="1"/>
  <c r="KK79" i="3"/>
  <c r="KK80" i="3" s="1"/>
  <c r="KN118" i="31" s="1"/>
  <c r="KW79" i="3"/>
  <c r="KW82" i="3" s="1"/>
  <c r="LZ79" i="3"/>
  <c r="LZ81" i="3" s="1"/>
  <c r="MX79" i="3"/>
  <c r="MX81" i="3" s="1"/>
  <c r="JY126" i="3"/>
  <c r="JY128" i="3" s="1"/>
  <c r="ML79" i="3"/>
  <c r="ML81" i="3" s="1"/>
  <c r="IJ126" i="3"/>
  <c r="IJ129" i="3" s="1"/>
  <c r="II126" i="31" s="1"/>
  <c r="II127" i="31" s="1"/>
  <c r="IX79" i="3"/>
  <c r="IX80" i="3" s="1"/>
  <c r="JA118" i="31" s="1"/>
  <c r="JP126" i="3"/>
  <c r="JP127" i="3" s="1"/>
  <c r="JS120" i="31" s="1"/>
  <c r="KD126" i="3"/>
  <c r="KD127" i="3" s="1"/>
  <c r="KG120" i="31" s="1"/>
  <c r="KV79" i="3"/>
  <c r="KV82" i="3" s="1"/>
  <c r="LK79" i="3"/>
  <c r="LK82" i="3" s="1"/>
  <c r="MC126" i="3"/>
  <c r="MC129" i="3" s="1"/>
  <c r="MB126" i="31" s="1"/>
  <c r="MB127" i="31" s="1"/>
  <c r="MQ79" i="3"/>
  <c r="JL79" i="3"/>
  <c r="JL80" i="3" s="1"/>
  <c r="JO118" i="31" s="1"/>
  <c r="KR79" i="3"/>
  <c r="KR81" i="3" s="1"/>
  <c r="LY126" i="3"/>
  <c r="LY129" i="3" s="1"/>
  <c r="LX126" i="31" s="1"/>
  <c r="LX127" i="31" s="1"/>
  <c r="IZ79" i="3"/>
  <c r="IZ81" i="3" s="1"/>
  <c r="JN79" i="3"/>
  <c r="KF126" i="3"/>
  <c r="KF129" i="3" s="1"/>
  <c r="KE126" i="31" s="1"/>
  <c r="KE127" i="31" s="1"/>
  <c r="KT79" i="3"/>
  <c r="KT82" i="3" s="1"/>
  <c r="LM126" i="3"/>
  <c r="MA126" i="3"/>
  <c r="MA128" i="3" s="1"/>
  <c r="MS79" i="3"/>
  <c r="MS80" i="3" s="1"/>
  <c r="NC126" i="3"/>
  <c r="NC128" i="3" s="1"/>
  <c r="IV126" i="3"/>
  <c r="KB79" i="3"/>
  <c r="KB80" i="3" s="1"/>
  <c r="KE118" i="31" s="1"/>
  <c r="LI79" i="3"/>
  <c r="LI81" i="3" s="1"/>
  <c r="MO126" i="3"/>
  <c r="MO127" i="3" s="1"/>
  <c r="DG3" i="3"/>
  <c r="DF22" i="1" s="1"/>
  <c r="BS3" i="3"/>
  <c r="BR22" i="1" s="1"/>
  <c r="BR24" i="1" s="1"/>
  <c r="N51" i="3"/>
  <c r="BG3" i="3"/>
  <c r="BF22" i="1" s="1"/>
  <c r="BF24" i="1" s="1"/>
  <c r="CF98" i="3"/>
  <c r="BP98" i="3"/>
  <c r="CN98" i="3"/>
  <c r="BM3" i="3"/>
  <c r="BL22" i="1" s="1"/>
  <c r="BL24" i="1" s="1"/>
  <c r="CN3" i="3"/>
  <c r="CM22" i="1" s="1"/>
  <c r="CM26" i="1" s="1"/>
  <c r="W3" i="3"/>
  <c r="V22" i="1" s="1"/>
  <c r="V24" i="1" s="1"/>
  <c r="AH98" i="3"/>
  <c r="DE98" i="3"/>
  <c r="R17" i="3"/>
  <c r="R3" i="3" s="1"/>
  <c r="Q22" i="1" s="1"/>
  <c r="Q24" i="1" s="1"/>
  <c r="BD3" i="3"/>
  <c r="BC22" i="1" s="1"/>
  <c r="BC24" i="1" s="1"/>
  <c r="L17" i="3"/>
  <c r="CR98" i="3"/>
  <c r="N3" i="3"/>
  <c r="M22" i="1" s="1"/>
  <c r="M24" i="1" s="1"/>
  <c r="I3" i="3"/>
  <c r="H22" i="1" s="1"/>
  <c r="H24" i="1" s="1"/>
  <c r="CU51" i="3"/>
  <c r="DL51" i="3"/>
  <c r="BV30" i="3"/>
  <c r="Y98" i="3"/>
  <c r="AO3" i="3"/>
  <c r="AN22" i="1" s="1"/>
  <c r="AN24" i="1" s="1"/>
  <c r="DK51" i="3"/>
  <c r="DE3" i="3"/>
  <c r="DD22" i="1" s="1"/>
  <c r="DD24" i="1" s="1"/>
  <c r="BM98" i="3"/>
  <c r="AP3" i="3"/>
  <c r="AO22" i="1" s="1"/>
  <c r="AO24" i="1" s="1"/>
  <c r="J17" i="3"/>
  <c r="J3" i="3" s="1"/>
  <c r="I22" i="1" s="1"/>
  <c r="I24" i="1" s="1"/>
  <c r="DL17" i="3"/>
  <c r="DL3" i="3" s="1"/>
  <c r="DK22" i="1" s="1"/>
  <c r="DK37" i="1" s="1"/>
  <c r="DK38" i="1" s="1"/>
  <c r="CG3" i="3"/>
  <c r="CF22" i="1" s="1"/>
  <c r="CF26" i="1" s="1"/>
  <c r="Z17" i="3"/>
  <c r="Z3" i="3" s="1"/>
  <c r="Y22" i="1" s="1"/>
  <c r="Y24" i="1" s="1"/>
  <c r="R98" i="3"/>
  <c r="AV98" i="3"/>
  <c r="CQ24" i="1"/>
  <c r="CQ3" i="3"/>
  <c r="CP22" i="1" s="1"/>
  <c r="CP24" i="1" s="1"/>
  <c r="AV30" i="3"/>
  <c r="AT30" i="3"/>
  <c r="AT3" i="3" s="1"/>
  <c r="AS22" i="1" s="1"/>
  <c r="AS24" i="1" s="1"/>
  <c r="CV30" i="3"/>
  <c r="CV3" i="3" s="1"/>
  <c r="CU22" i="1" s="1"/>
  <c r="CU24" i="1" s="1"/>
  <c r="DH30" i="3"/>
  <c r="CV51" i="3"/>
  <c r="U98" i="3"/>
  <c r="G30" i="3"/>
  <c r="G3" i="3" s="1"/>
  <c r="F22" i="1" s="1"/>
  <c r="F24" i="1" s="1"/>
  <c r="AS98" i="3"/>
  <c r="CL98" i="3"/>
  <c r="AW51" i="3"/>
  <c r="BA30" i="3"/>
  <c r="BA3" i="3" s="1"/>
  <c r="AZ22" i="1" s="1"/>
  <c r="AZ24" i="1" s="1"/>
  <c r="AQ3" i="3"/>
  <c r="AP22" i="1" s="1"/>
  <c r="AP24" i="1" s="1"/>
  <c r="K30" i="3"/>
  <c r="K3" i="3" s="1"/>
  <c r="J22" i="1" s="1"/>
  <c r="J24" i="1" s="1"/>
  <c r="CS17" i="3"/>
  <c r="AR51" i="3"/>
  <c r="AX30" i="3"/>
  <c r="AX3" i="3" s="1"/>
  <c r="AW22" i="1" s="1"/>
  <c r="AW24" i="1" s="1"/>
  <c r="M30" i="3"/>
  <c r="M3" i="3" s="1"/>
  <c r="L22" i="1" s="1"/>
  <c r="L24" i="1" s="1"/>
  <c r="CT3" i="3"/>
  <c r="CS22" i="1" s="1"/>
  <c r="CS24" i="1" s="1"/>
  <c r="AB98" i="3"/>
  <c r="DF3" i="3"/>
  <c r="DE22" i="1" s="1"/>
  <c r="DE37" i="1" s="1"/>
  <c r="DE38" i="1" s="1"/>
  <c r="DH98" i="3"/>
  <c r="BU98" i="3"/>
  <c r="BR3" i="3"/>
  <c r="BQ22" i="1" s="1"/>
  <c r="BQ24" i="1" s="1"/>
  <c r="AV17" i="3"/>
  <c r="BI3" i="3"/>
  <c r="BH22" i="1" s="1"/>
  <c r="BH24" i="1" s="1"/>
  <c r="CS30" i="3"/>
  <c r="BN98" i="3"/>
  <c r="AG98" i="3"/>
  <c r="BT30" i="3"/>
  <c r="AK17" i="3"/>
  <c r="AK3" i="3" s="1"/>
  <c r="AJ22" i="1" s="1"/>
  <c r="AJ24" i="1" s="1"/>
  <c r="BU30" i="3"/>
  <c r="BL17" i="3"/>
  <c r="BL3" i="3" s="1"/>
  <c r="BK22" i="1" s="1"/>
  <c r="BK24" i="1" s="1"/>
  <c r="CE3" i="3"/>
  <c r="CD22" i="1" s="1"/>
  <c r="X51" i="3"/>
  <c r="D30" i="3"/>
  <c r="D3" i="3" s="1"/>
  <c r="C22" i="1" s="1"/>
  <c r="C24" i="1" s="1"/>
  <c r="AA98" i="3"/>
  <c r="BJ98" i="3"/>
  <c r="T3" i="3"/>
  <c r="S22" i="1" s="1"/>
  <c r="S24" i="1" s="1"/>
  <c r="CO37" i="1"/>
  <c r="CO38" i="1" s="1"/>
  <c r="CO24" i="1"/>
  <c r="CL30" i="3"/>
  <c r="L30" i="3"/>
  <c r="L3" i="3" s="1"/>
  <c r="K22" i="1" s="1"/>
  <c r="K24" i="1" s="1"/>
  <c r="AW17" i="3"/>
  <c r="AR98" i="3"/>
  <c r="AH17" i="3"/>
  <c r="AH3" i="3" s="1"/>
  <c r="AG22" i="1" s="1"/>
  <c r="AG24" i="1" s="1"/>
  <c r="BV98" i="3"/>
  <c r="CH98" i="3"/>
  <c r="AI17" i="3"/>
  <c r="BH3" i="3"/>
  <c r="BG22" i="1" s="1"/>
  <c r="BG24" i="1" s="1"/>
  <c r="CG26" i="1"/>
  <c r="CG24" i="1"/>
  <c r="CG37" i="1"/>
  <c r="CG38" i="1" s="1"/>
  <c r="CL17" i="3"/>
  <c r="BT98" i="3"/>
  <c r="BT17" i="3"/>
  <c r="O3" i="3"/>
  <c r="N22" i="1" s="1"/>
  <c r="N24" i="1" s="1"/>
  <c r="D51" i="3"/>
  <c r="DK17" i="3"/>
  <c r="BF3" i="3"/>
  <c r="BE22" i="1" s="1"/>
  <c r="BE24" i="1" s="1"/>
  <c r="CF3" i="3"/>
  <c r="CE22" i="1" s="1"/>
  <c r="CE37" i="1" s="1"/>
  <c r="CE38" i="1" s="1"/>
  <c r="H30" i="3"/>
  <c r="H3" i="3" s="1"/>
  <c r="G22" i="1" s="1"/>
  <c r="G24" i="1" s="1"/>
  <c r="AW98" i="3"/>
  <c r="CI98" i="3"/>
  <c r="BC51" i="3"/>
  <c r="BC3" i="3"/>
  <c r="BB22" i="1" s="1"/>
  <c r="BB24" i="1" s="1"/>
  <c r="V17" i="3"/>
  <c r="V3" i="3" s="1"/>
  <c r="U22" i="1" s="1"/>
  <c r="U24" i="1" s="1"/>
  <c r="K51" i="3"/>
  <c r="E17" i="3"/>
  <c r="E3" i="3" s="1"/>
  <c r="D22" i="1" s="1"/>
  <c r="D24" i="1" s="1"/>
  <c r="DH17" i="3"/>
  <c r="AR17" i="3"/>
  <c r="CS98" i="3"/>
  <c r="BN30" i="3"/>
  <c r="BN3" i="3" s="1"/>
  <c r="BM22" i="1" s="1"/>
  <c r="BM24" i="1" s="1"/>
  <c r="AB17" i="3"/>
  <c r="AB3" i="3" s="1"/>
  <c r="AA22" i="1" s="1"/>
  <c r="AA24" i="1" s="1"/>
  <c r="BV17" i="3"/>
  <c r="AU30" i="3"/>
  <c r="AU3" i="3" s="1"/>
  <c r="AT22" i="1" s="1"/>
  <c r="AT24" i="1" s="1"/>
  <c r="CU17" i="3"/>
  <c r="CU3" i="3" s="1"/>
  <c r="CT22" i="1" s="1"/>
  <c r="BB3" i="3"/>
  <c r="BA22" i="1" s="1"/>
  <c r="BA24" i="1" s="1"/>
  <c r="DH51" i="3"/>
  <c r="AF51" i="3"/>
  <c r="AS17" i="3"/>
  <c r="AI98" i="3"/>
  <c r="AF98" i="3"/>
  <c r="AU51" i="3"/>
  <c r="AA17" i="3"/>
  <c r="AM30" i="3"/>
  <c r="AM3" i="3" s="1"/>
  <c r="AL22" i="1" s="1"/>
  <c r="AL24" i="1" s="1"/>
  <c r="M51" i="3"/>
  <c r="P30" i="3"/>
  <c r="P3" i="3" s="1"/>
  <c r="O22" i="1" s="1"/>
  <c r="O24" i="1" s="1"/>
  <c r="P51" i="3"/>
  <c r="F30" i="3"/>
  <c r="F3" i="3" s="1"/>
  <c r="E22" i="1" s="1"/>
  <c r="E24" i="1" s="1"/>
  <c r="F98" i="3"/>
  <c r="CS51" i="3"/>
  <c r="CJ30" i="3"/>
  <c r="CJ3" i="3" s="1"/>
  <c r="CI22" i="1" s="1"/>
  <c r="CJ51" i="3"/>
  <c r="AZ30" i="3"/>
  <c r="AZ3" i="3" s="1"/>
  <c r="AY22" i="1" s="1"/>
  <c r="AY24" i="1" s="1"/>
  <c r="BV51" i="3"/>
  <c r="AR30" i="3"/>
  <c r="BE17" i="3"/>
  <c r="BE3" i="3" s="1"/>
  <c r="BD22" i="1" s="1"/>
  <c r="BD24" i="1" s="1"/>
  <c r="CO17" i="3"/>
  <c r="AF17" i="3"/>
  <c r="AS30" i="3"/>
  <c r="DK30" i="3"/>
  <c r="DK98" i="3"/>
  <c r="BP17" i="3"/>
  <c r="DI30" i="3"/>
  <c r="DI3" i="3" s="1"/>
  <c r="DH22" i="1" s="1"/>
  <c r="DI51" i="3"/>
  <c r="BJ30" i="3"/>
  <c r="BJ3" i="3" s="1"/>
  <c r="BI22" i="1" s="1"/>
  <c r="BI24" i="1" s="1"/>
  <c r="BU17" i="3"/>
  <c r="CO98" i="3"/>
  <c r="AF30" i="3"/>
  <c r="DP80" i="3"/>
  <c r="DP82" i="3"/>
  <c r="DP81" i="3"/>
  <c r="DP127" i="3"/>
  <c r="DP128" i="3"/>
  <c r="DP129" i="3"/>
  <c r="DQ128" i="3"/>
  <c r="DQ127" i="3"/>
  <c r="DQ129" i="3"/>
  <c r="DQ80" i="3"/>
  <c r="DQ81" i="3"/>
  <c r="DQ82" i="3"/>
  <c r="DS80" i="3"/>
  <c r="DS81" i="3"/>
  <c r="DS82" i="3"/>
  <c r="DS128" i="3"/>
  <c r="DS127" i="3"/>
  <c r="DS129" i="3"/>
  <c r="DT80" i="3"/>
  <c r="DT82" i="3"/>
  <c r="DT81" i="3"/>
  <c r="DT127" i="3"/>
  <c r="DT128" i="3"/>
  <c r="DT129" i="3"/>
  <c r="DU127" i="3"/>
  <c r="DU129" i="3"/>
  <c r="DU128" i="3"/>
  <c r="DU80" i="3"/>
  <c r="DU81" i="3"/>
  <c r="DU82" i="3"/>
  <c r="DV80" i="3"/>
  <c r="DV81" i="3"/>
  <c r="DV82" i="3"/>
  <c r="DV127" i="3"/>
  <c r="DV128" i="3"/>
  <c r="DV129" i="3"/>
  <c r="DW127" i="3"/>
  <c r="DW128" i="3"/>
  <c r="DW129" i="3"/>
  <c r="DW80" i="3"/>
  <c r="DW81" i="3"/>
  <c r="DW82" i="3"/>
  <c r="DX80" i="3"/>
  <c r="DX82" i="3"/>
  <c r="DX81" i="3"/>
  <c r="DX127" i="3"/>
  <c r="DX129" i="3"/>
  <c r="DX128" i="3"/>
  <c r="DY81" i="3"/>
  <c r="DY80" i="3"/>
  <c r="DY82" i="3"/>
  <c r="DY127" i="3"/>
  <c r="DY128" i="3"/>
  <c r="DY129" i="3"/>
  <c r="DZ80" i="3"/>
  <c r="DZ81" i="3"/>
  <c r="DZ82" i="3"/>
  <c r="DZ127" i="3"/>
  <c r="DZ128" i="3"/>
  <c r="DZ129" i="3"/>
  <c r="EA80" i="3"/>
  <c r="EA82" i="3"/>
  <c r="EA81" i="3"/>
  <c r="EA129" i="3"/>
  <c r="EA127" i="3"/>
  <c r="EA128" i="3"/>
  <c r="EB80" i="3"/>
  <c r="EB81" i="3"/>
  <c r="EB82" i="3"/>
  <c r="EB127" i="3"/>
  <c r="EB128" i="3"/>
  <c r="EB129" i="3"/>
  <c r="EC128" i="3"/>
  <c r="EC127" i="3"/>
  <c r="EC129" i="3"/>
  <c r="EC80" i="3"/>
  <c r="EC81" i="3"/>
  <c r="EC82" i="3"/>
  <c r="ED80" i="3"/>
  <c r="ED82" i="3"/>
  <c r="ED81" i="3"/>
  <c r="ED127" i="3"/>
  <c r="ED129" i="3"/>
  <c r="ED128" i="3"/>
  <c r="EE80" i="3"/>
  <c r="EE81" i="3"/>
  <c r="EE82" i="3"/>
  <c r="EE127" i="3"/>
  <c r="EE128" i="3"/>
  <c r="EE129" i="3"/>
  <c r="EF127" i="3"/>
  <c r="EF128" i="3"/>
  <c r="EF129" i="3"/>
  <c r="EF80" i="3"/>
  <c r="EF81" i="3"/>
  <c r="EF82" i="3"/>
  <c r="EG80" i="3"/>
  <c r="EG82" i="3"/>
  <c r="EG81" i="3"/>
  <c r="EG127" i="3"/>
  <c r="EG129" i="3"/>
  <c r="EG128" i="3"/>
  <c r="EH81" i="3"/>
  <c r="EH80" i="3"/>
  <c r="EH82" i="3"/>
  <c r="EH127" i="3"/>
  <c r="EH128" i="3"/>
  <c r="EH129" i="3"/>
  <c r="EI127" i="3"/>
  <c r="EI128" i="3"/>
  <c r="EI129" i="3"/>
  <c r="EI80" i="3"/>
  <c r="EI81" i="3"/>
  <c r="EI82" i="3"/>
  <c r="EJ80" i="3"/>
  <c r="EJ82" i="3"/>
  <c r="EJ81" i="3"/>
  <c r="EJ127" i="3"/>
  <c r="EJ129" i="3"/>
  <c r="EJ128" i="3"/>
  <c r="EK80" i="3"/>
  <c r="EK81" i="3"/>
  <c r="EK82" i="3"/>
  <c r="EK127" i="3"/>
  <c r="EK128" i="3"/>
  <c r="EK129" i="3"/>
  <c r="EL128" i="3"/>
  <c r="EL127" i="3"/>
  <c r="EL129" i="3"/>
  <c r="EL80" i="3"/>
  <c r="EL81" i="3"/>
  <c r="EL82" i="3"/>
  <c r="EM80" i="3"/>
  <c r="EM82" i="3"/>
  <c r="EM81" i="3"/>
  <c r="EM127" i="3"/>
  <c r="EM129" i="3"/>
  <c r="EM128" i="3"/>
  <c r="EN80" i="3"/>
  <c r="EN81" i="3"/>
  <c r="EN82" i="3"/>
  <c r="EN127" i="3"/>
  <c r="EN128" i="3"/>
  <c r="EN129" i="3"/>
  <c r="EO127" i="3"/>
  <c r="EO128" i="3"/>
  <c r="EO129" i="3"/>
  <c r="EO80" i="3"/>
  <c r="EO81" i="3"/>
  <c r="EO82" i="3"/>
  <c r="EP80" i="3"/>
  <c r="EP82" i="3"/>
  <c r="EP81" i="3"/>
  <c r="EP127" i="3"/>
  <c r="EP129" i="3"/>
  <c r="EP128" i="3"/>
  <c r="EQ81" i="3"/>
  <c r="EQ80" i="3"/>
  <c r="EQ82" i="3"/>
  <c r="EQ127" i="3"/>
  <c r="EQ128" i="3"/>
  <c r="EQ129" i="3"/>
  <c r="ER127" i="3"/>
  <c r="ER128" i="3"/>
  <c r="ER129" i="3"/>
  <c r="ER80" i="3"/>
  <c r="ER81" i="3"/>
  <c r="ER82" i="3"/>
  <c r="ER35" i="3" s="1"/>
  <c r="ES80" i="3"/>
  <c r="ES82" i="3"/>
  <c r="ES81" i="3"/>
  <c r="ES127" i="3"/>
  <c r="ES129" i="3"/>
  <c r="ES128" i="3"/>
  <c r="ET80" i="3"/>
  <c r="ET81" i="3"/>
  <c r="ET82" i="3"/>
  <c r="ET127" i="3"/>
  <c r="ET128" i="3"/>
  <c r="ET129" i="3"/>
  <c r="EU128" i="3"/>
  <c r="EU127" i="3"/>
  <c r="EU129" i="3"/>
  <c r="EU80" i="3"/>
  <c r="EU81" i="3"/>
  <c r="EU82" i="3"/>
  <c r="EV80" i="3"/>
  <c r="EV82" i="3"/>
  <c r="EV81" i="3"/>
  <c r="EV127" i="3"/>
  <c r="EV129" i="3"/>
  <c r="EV128" i="3"/>
  <c r="EW80" i="3"/>
  <c r="EW81" i="3"/>
  <c r="EW82" i="3"/>
  <c r="EW127" i="3"/>
  <c r="EW128" i="3"/>
  <c r="EW129" i="3"/>
  <c r="EZ128" i="3"/>
  <c r="EZ127" i="3"/>
  <c r="EZ129" i="3"/>
  <c r="EZ80" i="3"/>
  <c r="EZ81" i="3"/>
  <c r="EZ82" i="3"/>
  <c r="FH80" i="3"/>
  <c r="FH82" i="3"/>
  <c r="FH81" i="3"/>
  <c r="FH127" i="3"/>
  <c r="FH129" i="3"/>
  <c r="FH128" i="3"/>
  <c r="FI80" i="3"/>
  <c r="FI81" i="3"/>
  <c r="FI82" i="3"/>
  <c r="FI127" i="3"/>
  <c r="FI128" i="3"/>
  <c r="FI129" i="3"/>
  <c r="FJ127" i="3"/>
  <c r="FJ128" i="3"/>
  <c r="FJ129" i="3"/>
  <c r="FJ80" i="3"/>
  <c r="FJ81" i="3"/>
  <c r="FJ82" i="3"/>
  <c r="FK80" i="3"/>
  <c r="FK82" i="3"/>
  <c r="FK81" i="3"/>
  <c r="FK127" i="3"/>
  <c r="FK129" i="3"/>
  <c r="FK128" i="3"/>
  <c r="FL81" i="3"/>
  <c r="FL80" i="3"/>
  <c r="FL82" i="3"/>
  <c r="FL127" i="3"/>
  <c r="FL128" i="3"/>
  <c r="FL129" i="3"/>
  <c r="FM127" i="3"/>
  <c r="FM128" i="3"/>
  <c r="FM129" i="3"/>
  <c r="FM80" i="3"/>
  <c r="FM81" i="3"/>
  <c r="FM82" i="3"/>
  <c r="FN80" i="3"/>
  <c r="FN82" i="3"/>
  <c r="FN81" i="3"/>
  <c r="FN127" i="3"/>
  <c r="FN129" i="3"/>
  <c r="FN128" i="3"/>
  <c r="FO80" i="3"/>
  <c r="FO81" i="3"/>
  <c r="FO82" i="3"/>
  <c r="FO127" i="3"/>
  <c r="FO128" i="3"/>
  <c r="FO129" i="3"/>
  <c r="FP128" i="3"/>
  <c r="FP127" i="3"/>
  <c r="FP129" i="3"/>
  <c r="FP80" i="3"/>
  <c r="FP81" i="3"/>
  <c r="FP82" i="3"/>
  <c r="FQ80" i="3"/>
  <c r="FQ82" i="3"/>
  <c r="FQ81" i="3"/>
  <c r="FQ127" i="3"/>
  <c r="FQ129" i="3"/>
  <c r="FQ128" i="3"/>
  <c r="FR80" i="3"/>
  <c r="FR81" i="3"/>
  <c r="FR82" i="3"/>
  <c r="FR127" i="3"/>
  <c r="FR128" i="3"/>
  <c r="FR129" i="3"/>
  <c r="FS127" i="3"/>
  <c r="FS128" i="3"/>
  <c r="FS129" i="3"/>
  <c r="FS80" i="3"/>
  <c r="FS81" i="3"/>
  <c r="FS82" i="3"/>
  <c r="FT80" i="3"/>
  <c r="FT82" i="3"/>
  <c r="FT81" i="3"/>
  <c r="FT127" i="3"/>
  <c r="FT129" i="3"/>
  <c r="FT128" i="3"/>
  <c r="FU81" i="3"/>
  <c r="FU80" i="3"/>
  <c r="FU82" i="3"/>
  <c r="FU127" i="3"/>
  <c r="FU128" i="3"/>
  <c r="FU129" i="3"/>
  <c r="FV127" i="3"/>
  <c r="FV128" i="3"/>
  <c r="FV129" i="3"/>
  <c r="FV80" i="3"/>
  <c r="FV81" i="3"/>
  <c r="FV82" i="3"/>
  <c r="FW80" i="3"/>
  <c r="FW82" i="3"/>
  <c r="FW81" i="3"/>
  <c r="FW127" i="3"/>
  <c r="FW129" i="3"/>
  <c r="FW128" i="3"/>
  <c r="FX80" i="3"/>
  <c r="FX81" i="3"/>
  <c r="FX82" i="3"/>
  <c r="FX127" i="3"/>
  <c r="FX128" i="3"/>
  <c r="FX129" i="3"/>
  <c r="FY128" i="3"/>
  <c r="FY127" i="3"/>
  <c r="FY129" i="3"/>
  <c r="FY80" i="3"/>
  <c r="FY81" i="3"/>
  <c r="FY82" i="3"/>
  <c r="FZ80" i="3"/>
  <c r="FZ82" i="3"/>
  <c r="FZ81" i="3"/>
  <c r="FZ127" i="3"/>
  <c r="FZ129" i="3"/>
  <c r="FZ128" i="3"/>
  <c r="GA80" i="3"/>
  <c r="GA81" i="3"/>
  <c r="GA82" i="3"/>
  <c r="GA127" i="3"/>
  <c r="GA128" i="3"/>
  <c r="GA129" i="3"/>
  <c r="GB127" i="3"/>
  <c r="GB128" i="3"/>
  <c r="GB129" i="3"/>
  <c r="GB80" i="3"/>
  <c r="GB81" i="3"/>
  <c r="GB82" i="3"/>
  <c r="GC80" i="3"/>
  <c r="GC82" i="3"/>
  <c r="GC81" i="3"/>
  <c r="GC127" i="3"/>
  <c r="GC129" i="3"/>
  <c r="GC128" i="3"/>
  <c r="GE127" i="3"/>
  <c r="GE128" i="3"/>
  <c r="GE129" i="3"/>
  <c r="GE80" i="3"/>
  <c r="GE81" i="3"/>
  <c r="GE82" i="3"/>
  <c r="GF80" i="3"/>
  <c r="GF82" i="3"/>
  <c r="GF81" i="3"/>
  <c r="GF127" i="3"/>
  <c r="GF129" i="3"/>
  <c r="GF128" i="3"/>
  <c r="GG80" i="3"/>
  <c r="GG81" i="3"/>
  <c r="GG82" i="3"/>
  <c r="GG127" i="3"/>
  <c r="GG128" i="3"/>
  <c r="GG129" i="3"/>
  <c r="GH128" i="3"/>
  <c r="GH127" i="3"/>
  <c r="GH129" i="3"/>
  <c r="GH80" i="3"/>
  <c r="GH81" i="3"/>
  <c r="GH82" i="3"/>
  <c r="GI80" i="3"/>
  <c r="GI82" i="3"/>
  <c r="GI81" i="3"/>
  <c r="GI127" i="3"/>
  <c r="GI129" i="3"/>
  <c r="GI128" i="3"/>
  <c r="GJ80" i="3"/>
  <c r="GJ81" i="3"/>
  <c r="GJ82" i="3"/>
  <c r="GJ127" i="3"/>
  <c r="GJ128" i="3"/>
  <c r="GJ129" i="3"/>
  <c r="GK127" i="3"/>
  <c r="GK128" i="3"/>
  <c r="GK129" i="3"/>
  <c r="GK80" i="3"/>
  <c r="GK81" i="3"/>
  <c r="GK82" i="3"/>
  <c r="GL80" i="3"/>
  <c r="GL82" i="3"/>
  <c r="GL81" i="3"/>
  <c r="GL127" i="3"/>
  <c r="GL129" i="3"/>
  <c r="GL128" i="3"/>
  <c r="GM81" i="3"/>
  <c r="GM80" i="3"/>
  <c r="GM82" i="3"/>
  <c r="GM127" i="3"/>
  <c r="GM128" i="3"/>
  <c r="GM129" i="3"/>
  <c r="GN127" i="3"/>
  <c r="GN128" i="3"/>
  <c r="GN129" i="3"/>
  <c r="GN80" i="3"/>
  <c r="GN81" i="3"/>
  <c r="GN82" i="3"/>
  <c r="GO80" i="3"/>
  <c r="GO82" i="3"/>
  <c r="GO81" i="3"/>
  <c r="GO127" i="3"/>
  <c r="GO129" i="3"/>
  <c r="GO128" i="3"/>
  <c r="GP80" i="3"/>
  <c r="GP81" i="3"/>
  <c r="GP82" i="3"/>
  <c r="GP127" i="3"/>
  <c r="GP128" i="3"/>
  <c r="GP129" i="3"/>
  <c r="GQ128" i="3"/>
  <c r="GQ127" i="3"/>
  <c r="GQ129" i="3"/>
  <c r="GQ80" i="3"/>
  <c r="GQ81" i="3"/>
  <c r="GQ82" i="3"/>
  <c r="GR80" i="3"/>
  <c r="GR82" i="3"/>
  <c r="GR81" i="3"/>
  <c r="GR127" i="3"/>
  <c r="GR129" i="3"/>
  <c r="GR128" i="3"/>
  <c r="GS80" i="3"/>
  <c r="GS81" i="3"/>
  <c r="GS82" i="3"/>
  <c r="GS127" i="3"/>
  <c r="GS128" i="3"/>
  <c r="GS129" i="3"/>
  <c r="GT127" i="3"/>
  <c r="GT128" i="3"/>
  <c r="GT129" i="3"/>
  <c r="GT80" i="3"/>
  <c r="GT81" i="3"/>
  <c r="GT82" i="3"/>
  <c r="GU80" i="3"/>
  <c r="GU82" i="3"/>
  <c r="GU81" i="3"/>
  <c r="GU127" i="3"/>
  <c r="GU129" i="3"/>
  <c r="GU128" i="3"/>
  <c r="GV81" i="3"/>
  <c r="GV80" i="3"/>
  <c r="GV82" i="3"/>
  <c r="GV127" i="3"/>
  <c r="GV128" i="3"/>
  <c r="GV129" i="3"/>
  <c r="GW127" i="3"/>
  <c r="GW128" i="3"/>
  <c r="GW129" i="3"/>
  <c r="GW80" i="3"/>
  <c r="GW81" i="3"/>
  <c r="GW82" i="3"/>
  <c r="GX80" i="3"/>
  <c r="GX82" i="3"/>
  <c r="GX81" i="3"/>
  <c r="GX127" i="3"/>
  <c r="GX129" i="3"/>
  <c r="GX128" i="3"/>
  <c r="GY80" i="3"/>
  <c r="GY81" i="3"/>
  <c r="GY82" i="3"/>
  <c r="GY127" i="3"/>
  <c r="GY128" i="3"/>
  <c r="GY129" i="3"/>
  <c r="GZ128" i="3"/>
  <c r="GZ127" i="3"/>
  <c r="GZ129" i="3"/>
  <c r="GZ80" i="3"/>
  <c r="GZ81" i="3"/>
  <c r="GZ82" i="3"/>
  <c r="HA80" i="3"/>
  <c r="HA82" i="3"/>
  <c r="HA81" i="3"/>
  <c r="HA127" i="3"/>
  <c r="HA129" i="3"/>
  <c r="HA128" i="3"/>
  <c r="HB80" i="3"/>
  <c r="HB81" i="3"/>
  <c r="HB82" i="3"/>
  <c r="HB127" i="3"/>
  <c r="HB128" i="3"/>
  <c r="HB129" i="3"/>
  <c r="HC127" i="3"/>
  <c r="HC128" i="3"/>
  <c r="HC129" i="3"/>
  <c r="HC80" i="3"/>
  <c r="HC81" i="3"/>
  <c r="HC82" i="3"/>
  <c r="HD80" i="3"/>
  <c r="HD82" i="3"/>
  <c r="HD81" i="3"/>
  <c r="HD127" i="3"/>
  <c r="HD129" i="3"/>
  <c r="HD128" i="3"/>
  <c r="HF127" i="3"/>
  <c r="HF128" i="3"/>
  <c r="HF129" i="3"/>
  <c r="HF80" i="3"/>
  <c r="HF81" i="3"/>
  <c r="HF82" i="3"/>
  <c r="HG80" i="3"/>
  <c r="HG82" i="3"/>
  <c r="HG81" i="3"/>
  <c r="HG127" i="3"/>
  <c r="HG129" i="3"/>
  <c r="HG128" i="3"/>
  <c r="HH80" i="3"/>
  <c r="HH81" i="3"/>
  <c r="HH82" i="3"/>
  <c r="HH127" i="3"/>
  <c r="HH128" i="3"/>
  <c r="HH129" i="3"/>
  <c r="HI128" i="3"/>
  <c r="HI127" i="3"/>
  <c r="HI129" i="3"/>
  <c r="HI80" i="3"/>
  <c r="HI81" i="3"/>
  <c r="HI82" i="3"/>
  <c r="HJ80" i="3"/>
  <c r="HJ82" i="3"/>
  <c r="HJ81" i="3"/>
  <c r="HJ127" i="3"/>
  <c r="HJ129" i="3"/>
  <c r="HJ128" i="3"/>
  <c r="HK80" i="3"/>
  <c r="HK81" i="3"/>
  <c r="HK82" i="3"/>
  <c r="HK127" i="3"/>
  <c r="HK128" i="3"/>
  <c r="HK129" i="3"/>
  <c r="HL127" i="3"/>
  <c r="HL128" i="3"/>
  <c r="HL129" i="3"/>
  <c r="HL80" i="3"/>
  <c r="HL81" i="3"/>
  <c r="HL82" i="3"/>
  <c r="HM80" i="3"/>
  <c r="HM82" i="3"/>
  <c r="HM81" i="3"/>
  <c r="HM127" i="3"/>
  <c r="HM129" i="3"/>
  <c r="HM128" i="3"/>
  <c r="HN81" i="3"/>
  <c r="HN80" i="3"/>
  <c r="HN82" i="3"/>
  <c r="HN127" i="3"/>
  <c r="HN128" i="3"/>
  <c r="HN129" i="3"/>
  <c r="HO127" i="3"/>
  <c r="HO128" i="3"/>
  <c r="HO129" i="3"/>
  <c r="HO80" i="3"/>
  <c r="HO81" i="3"/>
  <c r="HO82" i="3"/>
  <c r="HP80" i="3"/>
  <c r="HP82" i="3"/>
  <c r="HP81" i="3"/>
  <c r="HP127" i="3"/>
  <c r="HP129" i="3"/>
  <c r="HP128" i="3"/>
  <c r="HQ80" i="3"/>
  <c r="HQ81" i="3"/>
  <c r="HQ82" i="3"/>
  <c r="HQ127" i="3"/>
  <c r="HQ128" i="3"/>
  <c r="HQ129" i="3"/>
  <c r="HR126" i="3"/>
  <c r="HR79" i="3"/>
  <c r="HS126" i="3"/>
  <c r="HS79" i="3"/>
  <c r="HT81" i="3"/>
  <c r="HT80" i="3"/>
  <c r="HT82" i="3"/>
  <c r="HT128" i="3"/>
  <c r="HT127" i="3"/>
  <c r="HT129" i="3"/>
  <c r="HU80" i="3"/>
  <c r="HU81" i="3"/>
  <c r="HU82" i="3"/>
  <c r="HU127" i="3"/>
  <c r="HU128" i="3"/>
  <c r="HU129" i="3"/>
  <c r="HV129" i="3"/>
  <c r="HV128" i="3"/>
  <c r="HV127" i="3"/>
  <c r="HV82" i="3"/>
  <c r="HV81" i="3"/>
  <c r="HV80" i="3"/>
  <c r="HW81" i="3"/>
  <c r="HW80" i="3"/>
  <c r="HW82" i="3"/>
  <c r="HW128" i="3"/>
  <c r="HW127" i="3"/>
  <c r="HW129" i="3"/>
  <c r="HX82" i="3"/>
  <c r="HX81" i="3"/>
  <c r="HX80" i="3"/>
  <c r="HX127" i="3"/>
  <c r="HX128" i="3"/>
  <c r="HX129" i="3"/>
  <c r="HY129" i="3"/>
  <c r="HY128" i="3"/>
  <c r="HY127" i="3"/>
  <c r="HY81" i="3"/>
  <c r="HY82" i="3"/>
  <c r="HY80" i="3"/>
  <c r="HZ82" i="3"/>
  <c r="HZ81" i="3"/>
  <c r="HZ80" i="3"/>
  <c r="HZ129" i="3"/>
  <c r="HZ128" i="3"/>
  <c r="HZ127" i="3"/>
  <c r="IA80" i="3"/>
  <c r="IA81" i="3"/>
  <c r="IA82" i="3"/>
  <c r="IA127" i="3"/>
  <c r="IA128" i="3"/>
  <c r="IA129" i="3"/>
  <c r="IB128" i="3"/>
  <c r="IB127" i="3"/>
  <c r="IB129" i="3"/>
  <c r="IB81" i="3"/>
  <c r="IB80" i="3"/>
  <c r="IB82" i="3"/>
  <c r="IC81" i="3"/>
  <c r="IC80" i="3"/>
  <c r="IC82" i="3"/>
  <c r="IC129" i="3"/>
  <c r="IC128" i="3"/>
  <c r="IC127" i="3"/>
  <c r="ID80" i="3"/>
  <c r="ID81" i="3"/>
  <c r="ID82" i="3"/>
  <c r="ID127" i="3"/>
  <c r="ID128" i="3"/>
  <c r="ID129" i="3"/>
  <c r="IE127" i="3"/>
  <c r="IE129" i="3"/>
  <c r="IE128" i="3"/>
  <c r="IE80" i="3"/>
  <c r="IE82" i="3"/>
  <c r="IE81" i="3"/>
  <c r="IF80" i="3"/>
  <c r="II118" i="31" s="1"/>
  <c r="IF82" i="3"/>
  <c r="IF81" i="3"/>
  <c r="IF127" i="3"/>
  <c r="II120" i="31" s="1"/>
  <c r="IF129" i="3"/>
  <c r="IF128" i="3"/>
  <c r="IG81" i="3"/>
  <c r="IG80" i="3"/>
  <c r="IJ118" i="31" s="1"/>
  <c r="IG82" i="3"/>
  <c r="IG127" i="3"/>
  <c r="IJ120" i="31" s="1"/>
  <c r="IG128" i="3"/>
  <c r="IG129" i="3"/>
  <c r="IH129" i="3"/>
  <c r="IH128" i="3"/>
  <c r="IH127" i="3"/>
  <c r="IK120" i="31" s="1"/>
  <c r="IH82" i="3"/>
  <c r="IH81" i="3"/>
  <c r="IH80" i="3"/>
  <c r="IK118" i="31" s="1"/>
  <c r="II81" i="3"/>
  <c r="II80" i="3"/>
  <c r="IL118" i="31" s="1"/>
  <c r="II82" i="3"/>
  <c r="II128" i="3"/>
  <c r="II127" i="3"/>
  <c r="IL120" i="31" s="1"/>
  <c r="II129" i="3"/>
  <c r="IJ80" i="3"/>
  <c r="IM118" i="31" s="1"/>
  <c r="IJ81" i="3"/>
  <c r="IJ82" i="3"/>
  <c r="IK128" i="3"/>
  <c r="IK127" i="3"/>
  <c r="IN120" i="31" s="1"/>
  <c r="IK81" i="3"/>
  <c r="IK80" i="3"/>
  <c r="IN118" i="31" s="1"/>
  <c r="IK82" i="3"/>
  <c r="IL82" i="3"/>
  <c r="IL81" i="3"/>
  <c r="IL127" i="3"/>
  <c r="IO120" i="31" s="1"/>
  <c r="IL129" i="3"/>
  <c r="IK126" i="31" s="1"/>
  <c r="IK127" i="31" s="1"/>
  <c r="IL128" i="3"/>
  <c r="IM80" i="3"/>
  <c r="IP118" i="31" s="1"/>
  <c r="IM81" i="3"/>
  <c r="IM82" i="3"/>
  <c r="IM127" i="3"/>
  <c r="IP120" i="31" s="1"/>
  <c r="IM128" i="3"/>
  <c r="IM129" i="3"/>
  <c r="IL126" i="31" s="1"/>
  <c r="IL127" i="31" s="1"/>
  <c r="IN129" i="3"/>
  <c r="IM126" i="31" s="1"/>
  <c r="IM127" i="31" s="1"/>
  <c r="IN128" i="3"/>
  <c r="IN127" i="3"/>
  <c r="IQ120" i="31" s="1"/>
  <c r="IO81" i="3"/>
  <c r="IO80" i="3"/>
  <c r="IR118" i="31" s="1"/>
  <c r="IO82" i="3"/>
  <c r="IO128" i="3"/>
  <c r="IO127" i="3"/>
  <c r="IR120" i="31" s="1"/>
  <c r="IO129" i="3"/>
  <c r="IN126" i="31" s="1"/>
  <c r="IN127" i="31" s="1"/>
  <c r="IP127" i="3"/>
  <c r="IS120" i="31" s="1"/>
  <c r="IP128" i="3"/>
  <c r="IP129" i="3"/>
  <c r="IO126" i="31" s="1"/>
  <c r="IO127" i="31" s="1"/>
  <c r="IQ80" i="3"/>
  <c r="IT118" i="31" s="1"/>
  <c r="IQ82" i="3"/>
  <c r="IQ81" i="3"/>
  <c r="IR80" i="3"/>
  <c r="IU118" i="31" s="1"/>
  <c r="IR82" i="3"/>
  <c r="IR81" i="3"/>
  <c r="IS80" i="3"/>
  <c r="IV118" i="31" s="1"/>
  <c r="IS81" i="3"/>
  <c r="IS82" i="3"/>
  <c r="IT127" i="3"/>
  <c r="IW120" i="31" s="1"/>
  <c r="IT129" i="3"/>
  <c r="IS126" i="31" s="1"/>
  <c r="IS127" i="31" s="1"/>
  <c r="IT128" i="3"/>
  <c r="IT82" i="3"/>
  <c r="IU80" i="3"/>
  <c r="IX118" i="31" s="1"/>
  <c r="IU82" i="3"/>
  <c r="IU128" i="3"/>
  <c r="IU127" i="3"/>
  <c r="IX120" i="31" s="1"/>
  <c r="IU129" i="3"/>
  <c r="IT126" i="31" s="1"/>
  <c r="IT127" i="31" s="1"/>
  <c r="IV80" i="3"/>
  <c r="IY118" i="31" s="1"/>
  <c r="IV81" i="3"/>
  <c r="IV82" i="3"/>
  <c r="IV127" i="3"/>
  <c r="IY120" i="31" s="1"/>
  <c r="IV128" i="3"/>
  <c r="IV129" i="3"/>
  <c r="IU126" i="31" s="1"/>
  <c r="IU127" i="31" s="1"/>
  <c r="IW129" i="3"/>
  <c r="IV126" i="31" s="1"/>
  <c r="IV127" i="31" s="1"/>
  <c r="IW128" i="3"/>
  <c r="IW127" i="3"/>
  <c r="IZ120" i="31" s="1"/>
  <c r="IW81" i="3"/>
  <c r="IW82" i="3"/>
  <c r="IW80" i="3"/>
  <c r="IZ118" i="31" s="1"/>
  <c r="IX82" i="3"/>
  <c r="IX129" i="3"/>
  <c r="IW126" i="31" s="1"/>
  <c r="IW127" i="31" s="1"/>
  <c r="IX128" i="3"/>
  <c r="IX127" i="3"/>
  <c r="JA120" i="31" s="1"/>
  <c r="IY127" i="3"/>
  <c r="JB120" i="31" s="1"/>
  <c r="IY128" i="3"/>
  <c r="IY129" i="3"/>
  <c r="IX126" i="31" s="1"/>
  <c r="IX127" i="31" s="1"/>
  <c r="IZ128" i="3"/>
  <c r="IZ127" i="3"/>
  <c r="JC120" i="31" s="1"/>
  <c r="IZ129" i="3"/>
  <c r="IY126" i="31" s="1"/>
  <c r="IY127" i="31" s="1"/>
  <c r="IZ82" i="3"/>
  <c r="JA80" i="3"/>
  <c r="JD118" i="31" s="1"/>
  <c r="JA82" i="3"/>
  <c r="JA81" i="3"/>
  <c r="JA127" i="3"/>
  <c r="JD120" i="31" s="1"/>
  <c r="JA129" i="3"/>
  <c r="IZ126" i="31" s="1"/>
  <c r="IZ127" i="31" s="1"/>
  <c r="JB127" i="3"/>
  <c r="JE120" i="31" s="1"/>
  <c r="JB128" i="3"/>
  <c r="JB129" i="3"/>
  <c r="JA126" i="31" s="1"/>
  <c r="JA127" i="31" s="1"/>
  <c r="JC127" i="3"/>
  <c r="JF120" i="31" s="1"/>
  <c r="JC129" i="3"/>
  <c r="JB126" i="31" s="1"/>
  <c r="JB127" i="31" s="1"/>
  <c r="JC128" i="3"/>
  <c r="JD82" i="3"/>
  <c r="JD81" i="3"/>
  <c r="JD80" i="3"/>
  <c r="JG118" i="31" s="1"/>
  <c r="JD128" i="3"/>
  <c r="JD127" i="3"/>
  <c r="JG120" i="31" s="1"/>
  <c r="JE80" i="3"/>
  <c r="JH118" i="31" s="1"/>
  <c r="JE82" i="3"/>
  <c r="JE127" i="3"/>
  <c r="JH120" i="31" s="1"/>
  <c r="JE128" i="3"/>
  <c r="JE129" i="3"/>
  <c r="JD126" i="31" s="1"/>
  <c r="JD127" i="31" s="1"/>
  <c r="JF128" i="3"/>
  <c r="JF127" i="3"/>
  <c r="JI120" i="31" s="1"/>
  <c r="JF129" i="3"/>
  <c r="JE126" i="31" s="1"/>
  <c r="JE127" i="31" s="1"/>
  <c r="JF80" i="3"/>
  <c r="JI118" i="31" s="1"/>
  <c r="JG127" i="3"/>
  <c r="JJ120" i="31" s="1"/>
  <c r="JG129" i="3"/>
  <c r="JF126" i="31" s="1"/>
  <c r="JF127" i="31" s="1"/>
  <c r="JG128" i="3"/>
  <c r="JH81" i="3"/>
  <c r="JH80" i="3"/>
  <c r="JK118" i="31" s="1"/>
  <c r="JH82" i="3"/>
  <c r="JH128" i="3"/>
  <c r="JH129" i="3"/>
  <c r="JG126" i="31" s="1"/>
  <c r="JG127" i="31" s="1"/>
  <c r="JI81" i="3"/>
  <c r="JI80" i="3"/>
  <c r="JL118" i="31" s="1"/>
  <c r="JI82" i="3"/>
  <c r="JJ82" i="3"/>
  <c r="JJ81" i="3"/>
  <c r="JJ80" i="3"/>
  <c r="JM118" i="31" s="1"/>
  <c r="JK81" i="3"/>
  <c r="JK80" i="3"/>
  <c r="JN118" i="31" s="1"/>
  <c r="JK82" i="3"/>
  <c r="JK127" i="3"/>
  <c r="JN120" i="31" s="1"/>
  <c r="JK129" i="3"/>
  <c r="JJ126" i="31" s="1"/>
  <c r="JJ127" i="31" s="1"/>
  <c r="JK128" i="3"/>
  <c r="JL129" i="3"/>
  <c r="JK126" i="31" s="1"/>
  <c r="JK127" i="31" s="1"/>
  <c r="JL128" i="3"/>
  <c r="JL127" i="3"/>
  <c r="JO120" i="31" s="1"/>
  <c r="JM82" i="3"/>
  <c r="JM127" i="3"/>
  <c r="JP120" i="31" s="1"/>
  <c r="JM129" i="3"/>
  <c r="JL126" i="31" s="1"/>
  <c r="JL127" i="31" s="1"/>
  <c r="JM128" i="3"/>
  <c r="JN81" i="3"/>
  <c r="JN80" i="3"/>
  <c r="JQ118" i="31" s="1"/>
  <c r="JN82" i="3"/>
  <c r="JN128" i="3"/>
  <c r="JN127" i="3"/>
  <c r="JQ120" i="31" s="1"/>
  <c r="JN129" i="3"/>
  <c r="JM126" i="31" s="1"/>
  <c r="JM127" i="31" s="1"/>
  <c r="JO81" i="3"/>
  <c r="JO80" i="3"/>
  <c r="JR118" i="31" s="1"/>
  <c r="JO82" i="3"/>
  <c r="JP82" i="3"/>
  <c r="JP81" i="3"/>
  <c r="JP80" i="3"/>
  <c r="JS118" i="31" s="1"/>
  <c r="JP129" i="3"/>
  <c r="JO126" i="31" s="1"/>
  <c r="JO127" i="31" s="1"/>
  <c r="JQ81" i="3"/>
  <c r="JQ80" i="3"/>
  <c r="JT118" i="31" s="1"/>
  <c r="JQ82" i="3"/>
  <c r="JQ129" i="3"/>
  <c r="JP126" i="31" s="1"/>
  <c r="JP127" i="31" s="1"/>
  <c r="JQ128" i="3"/>
  <c r="JQ127" i="3"/>
  <c r="JT120" i="31" s="1"/>
  <c r="JR81" i="3"/>
  <c r="JR80" i="3"/>
  <c r="JU118" i="31" s="1"/>
  <c r="JR82" i="3"/>
  <c r="JS127" i="3"/>
  <c r="JV120" i="31" s="1"/>
  <c r="JS129" i="3"/>
  <c r="JR126" i="31" s="1"/>
  <c r="JR127" i="31" s="1"/>
  <c r="JS128" i="3"/>
  <c r="JT81" i="3"/>
  <c r="JT80" i="3"/>
  <c r="JW118" i="31" s="1"/>
  <c r="JT82" i="3"/>
  <c r="JU129" i="3"/>
  <c r="JT126" i="31" s="1"/>
  <c r="JT127" i="31" s="1"/>
  <c r="JU128" i="3"/>
  <c r="JU127" i="3"/>
  <c r="JX120" i="31" s="1"/>
  <c r="JU81" i="3"/>
  <c r="JU82" i="3"/>
  <c r="JV82" i="3"/>
  <c r="JV81" i="3"/>
  <c r="JV80" i="3"/>
  <c r="JY118" i="31" s="1"/>
  <c r="JW127" i="3"/>
  <c r="JZ120" i="31" s="1"/>
  <c r="JW128" i="3"/>
  <c r="JW129" i="3"/>
  <c r="JV126" i="31" s="1"/>
  <c r="JV127" i="31" s="1"/>
  <c r="JW82" i="3"/>
  <c r="JX129" i="3"/>
  <c r="JW126" i="31" s="1"/>
  <c r="JW127" i="31" s="1"/>
  <c r="JX128" i="3"/>
  <c r="JX127" i="3"/>
  <c r="KA120" i="31" s="1"/>
  <c r="JY80" i="3"/>
  <c r="KB118" i="31" s="1"/>
  <c r="JY81" i="3"/>
  <c r="JY82" i="3"/>
  <c r="JZ127" i="3"/>
  <c r="KC120" i="31" s="1"/>
  <c r="JZ128" i="3"/>
  <c r="JZ129" i="3"/>
  <c r="JY126" i="31" s="1"/>
  <c r="JY127" i="31" s="1"/>
  <c r="KA81" i="3"/>
  <c r="KA80" i="3"/>
  <c r="KD118" i="31" s="1"/>
  <c r="KA82" i="3"/>
  <c r="KB127" i="3"/>
  <c r="KE120" i="31" s="1"/>
  <c r="KB128" i="3"/>
  <c r="KB129" i="3"/>
  <c r="KA126" i="31" s="1"/>
  <c r="KA127" i="31" s="1"/>
  <c r="KC129" i="3"/>
  <c r="KB126" i="31" s="1"/>
  <c r="KB127" i="31" s="1"/>
  <c r="KC128" i="3"/>
  <c r="KC127" i="3"/>
  <c r="KF120" i="31" s="1"/>
  <c r="KD82" i="3"/>
  <c r="KD81" i="3"/>
  <c r="KD80" i="3"/>
  <c r="KG118" i="31" s="1"/>
  <c r="KE80" i="3"/>
  <c r="KE82" i="3"/>
  <c r="KE81" i="3"/>
  <c r="KF80" i="3"/>
  <c r="KI118" i="31" s="1"/>
  <c r="KF82" i="3"/>
  <c r="KF81" i="3"/>
  <c r="KG129" i="3"/>
  <c r="KF126" i="31" s="1"/>
  <c r="KF127" i="31" s="1"/>
  <c r="KG128" i="3"/>
  <c r="KG127" i="3"/>
  <c r="KJ120" i="31" s="1"/>
  <c r="KH81" i="3"/>
  <c r="KH129" i="3"/>
  <c r="KG126" i="31" s="1"/>
  <c r="KG127" i="31" s="1"/>
  <c r="KH128" i="3"/>
  <c r="KH127" i="3"/>
  <c r="KK120" i="31" s="1"/>
  <c r="KI81" i="3"/>
  <c r="KI80" i="3"/>
  <c r="KL118" i="31" s="1"/>
  <c r="KI82" i="3"/>
  <c r="KI128" i="3"/>
  <c r="KJ129" i="3"/>
  <c r="KI126" i="31" s="1"/>
  <c r="KI127" i="31" s="1"/>
  <c r="KJ128" i="3"/>
  <c r="KJ127" i="3"/>
  <c r="KM120" i="31" s="1"/>
  <c r="KK127" i="3"/>
  <c r="KN120" i="31" s="1"/>
  <c r="KK129" i="3"/>
  <c r="KJ126" i="31" s="1"/>
  <c r="KJ127" i="31" s="1"/>
  <c r="KK128" i="3"/>
  <c r="KL128" i="3"/>
  <c r="KL127" i="3"/>
  <c r="KO120" i="31" s="1"/>
  <c r="KL129" i="3"/>
  <c r="KK126" i="31" s="1"/>
  <c r="KK127" i="31" s="1"/>
  <c r="KM127" i="3"/>
  <c r="KP120" i="31" s="1"/>
  <c r="KM129" i="3"/>
  <c r="KL126" i="31" s="1"/>
  <c r="KL127" i="31" s="1"/>
  <c r="KM128" i="3"/>
  <c r="KM81" i="3"/>
  <c r="KM80" i="3"/>
  <c r="KP118" i="31" s="1"/>
  <c r="KM82" i="3"/>
  <c r="KN127" i="3"/>
  <c r="KQ120" i="31" s="1"/>
  <c r="KN128" i="3"/>
  <c r="KN129" i="3"/>
  <c r="KM126" i="31" s="1"/>
  <c r="KM127" i="31" s="1"/>
  <c r="KO129" i="3"/>
  <c r="KN126" i="31" s="1"/>
  <c r="KN127" i="31" s="1"/>
  <c r="KO128" i="3"/>
  <c r="KO127" i="3"/>
  <c r="KR120" i="31" s="1"/>
  <c r="KP128" i="3"/>
  <c r="KP127" i="3"/>
  <c r="KS120" i="31" s="1"/>
  <c r="KP129" i="3"/>
  <c r="KO126" i="31" s="1"/>
  <c r="KO127" i="31" s="1"/>
  <c r="KQ80" i="3"/>
  <c r="KT118" i="31" s="1"/>
  <c r="KQ81" i="3"/>
  <c r="KQ82" i="3"/>
  <c r="KR127" i="3"/>
  <c r="KU120" i="31" s="1"/>
  <c r="KR128" i="3"/>
  <c r="KR129" i="3"/>
  <c r="KQ126" i="31" s="1"/>
  <c r="KQ127" i="31" s="1"/>
  <c r="KS81" i="3"/>
  <c r="KS80" i="3"/>
  <c r="KV118" i="31" s="1"/>
  <c r="KS82" i="3"/>
  <c r="KT129" i="3"/>
  <c r="KS126" i="31" s="1"/>
  <c r="KS127" i="31" s="1"/>
  <c r="KT128" i="3"/>
  <c r="KT127" i="3"/>
  <c r="KW120" i="31" s="1"/>
  <c r="KU81" i="3"/>
  <c r="KU80" i="3"/>
  <c r="KX118" i="31" s="1"/>
  <c r="KU82" i="3"/>
  <c r="KV129" i="3"/>
  <c r="KU126" i="31" s="1"/>
  <c r="KU127" i="31" s="1"/>
  <c r="KV128" i="3"/>
  <c r="KV127" i="3"/>
  <c r="KY120" i="31" s="1"/>
  <c r="KW127" i="3"/>
  <c r="KZ120" i="31" s="1"/>
  <c r="KW129" i="3"/>
  <c r="KV126" i="31" s="1"/>
  <c r="KV127" i="31" s="1"/>
  <c r="KW128" i="3"/>
  <c r="KY81" i="3"/>
  <c r="KY128" i="3"/>
  <c r="KY127" i="3"/>
  <c r="LB120" i="31" s="1"/>
  <c r="KY129" i="3"/>
  <c r="KX126" i="31" s="1"/>
  <c r="KX127" i="31" s="1"/>
  <c r="KZ81" i="3"/>
  <c r="KZ80" i="3"/>
  <c r="LC118" i="31" s="1"/>
  <c r="KZ82" i="3"/>
  <c r="LA82" i="3"/>
  <c r="LA81" i="3"/>
  <c r="LA80" i="3"/>
  <c r="LD118" i="31" s="1"/>
  <c r="LB129" i="3"/>
  <c r="LA126" i="31" s="1"/>
  <c r="LA127" i="31" s="1"/>
  <c r="LB128" i="3"/>
  <c r="LB127" i="3"/>
  <c r="LE120" i="31" s="1"/>
  <c r="LC82" i="3"/>
  <c r="LC81" i="3"/>
  <c r="LC80" i="3"/>
  <c r="LF118" i="31" s="1"/>
  <c r="LD80" i="3"/>
  <c r="LG118" i="31" s="1"/>
  <c r="LD82" i="3"/>
  <c r="LD81" i="3"/>
  <c r="LD129" i="3"/>
  <c r="LC126" i="31" s="1"/>
  <c r="LC127" i="31" s="1"/>
  <c r="LE81" i="3"/>
  <c r="LE80" i="3"/>
  <c r="LH118" i="31" s="1"/>
  <c r="LE82" i="3"/>
  <c r="LF81" i="3"/>
  <c r="LF80" i="3"/>
  <c r="LI118" i="31" s="1"/>
  <c r="LF82" i="3"/>
  <c r="LG82" i="3"/>
  <c r="LG81" i="3"/>
  <c r="LG80" i="3"/>
  <c r="LJ118" i="31" s="1"/>
  <c r="LH81" i="3"/>
  <c r="LH80" i="3"/>
  <c r="LK118" i="31" s="1"/>
  <c r="LH82" i="3"/>
  <c r="LH127" i="3"/>
  <c r="LK120" i="31" s="1"/>
  <c r="LI128" i="3"/>
  <c r="LI127" i="3"/>
  <c r="LL120" i="31" s="1"/>
  <c r="LI129" i="3"/>
  <c r="LH126" i="31" s="1"/>
  <c r="LH127" i="31" s="1"/>
  <c r="LJ81" i="3"/>
  <c r="LJ80" i="3"/>
  <c r="LM118" i="31" s="1"/>
  <c r="LJ82" i="3"/>
  <c r="LJ127" i="3"/>
  <c r="LM120" i="31" s="1"/>
  <c r="LK81" i="3"/>
  <c r="LK129" i="3"/>
  <c r="LJ126" i="31" s="1"/>
  <c r="LJ127" i="31" s="1"/>
  <c r="LK128" i="3"/>
  <c r="LK127" i="3"/>
  <c r="LN120" i="31" s="1"/>
  <c r="LL129" i="3"/>
  <c r="LK126" i="31" s="1"/>
  <c r="LK127" i="31" s="1"/>
  <c r="LL128" i="3"/>
  <c r="LL80" i="3"/>
  <c r="LO118" i="31" s="1"/>
  <c r="LL82" i="3"/>
  <c r="LL81" i="3"/>
  <c r="LM82" i="3"/>
  <c r="LM81" i="3"/>
  <c r="LM80" i="3"/>
  <c r="LP118" i="31" s="1"/>
  <c r="LM129" i="3"/>
  <c r="LL126" i="31" s="1"/>
  <c r="LL127" i="31" s="1"/>
  <c r="LM128" i="3"/>
  <c r="LM127" i="3"/>
  <c r="LP120" i="31" s="1"/>
  <c r="LN128" i="3"/>
  <c r="LN127" i="3"/>
  <c r="LQ120" i="31" s="1"/>
  <c r="LN129" i="3"/>
  <c r="LM126" i="31" s="1"/>
  <c r="LM127" i="31" s="1"/>
  <c r="LO127" i="3"/>
  <c r="LR120" i="31" s="1"/>
  <c r="LO129" i="3"/>
  <c r="LN126" i="31" s="1"/>
  <c r="LN127" i="31" s="1"/>
  <c r="LO128" i="3"/>
  <c r="LO81" i="3"/>
  <c r="LO80" i="3"/>
  <c r="LR118" i="31" s="1"/>
  <c r="LO82" i="3"/>
  <c r="LP81" i="3"/>
  <c r="LP80" i="3"/>
  <c r="LS118" i="31" s="1"/>
  <c r="LP82" i="3"/>
  <c r="LP128" i="3"/>
  <c r="LP127" i="3"/>
  <c r="LS120" i="31" s="1"/>
  <c r="LP129" i="3"/>
  <c r="LO126" i="31" s="1"/>
  <c r="LO127" i="31" s="1"/>
  <c r="LQ82" i="3"/>
  <c r="LQ81" i="3"/>
  <c r="LQ80" i="3"/>
  <c r="LT118" i="31" s="1"/>
  <c r="LQ129" i="3"/>
  <c r="LP126" i="31" s="1"/>
  <c r="LP127" i="31" s="1"/>
  <c r="LQ128" i="3"/>
  <c r="LQ127" i="3"/>
  <c r="LT120" i="31" s="1"/>
  <c r="LR127" i="3"/>
  <c r="LU120" i="31" s="1"/>
  <c r="LR129" i="3"/>
  <c r="LQ126" i="31" s="1"/>
  <c r="LQ127" i="31" s="1"/>
  <c r="LR128" i="3"/>
  <c r="LR80" i="3"/>
  <c r="LU118" i="31" s="1"/>
  <c r="LR82" i="3"/>
  <c r="LR81" i="3"/>
  <c r="LS129" i="3"/>
  <c r="LR126" i="31" s="1"/>
  <c r="LR127" i="31" s="1"/>
  <c r="LS128" i="3"/>
  <c r="LS127" i="3"/>
  <c r="LV120" i="31" s="1"/>
  <c r="LT80" i="3"/>
  <c r="LW118" i="31" s="1"/>
  <c r="LT82" i="3"/>
  <c r="LT81" i="3"/>
  <c r="LU128" i="3"/>
  <c r="LU127" i="3"/>
  <c r="LX120" i="31" s="1"/>
  <c r="LU129" i="3"/>
  <c r="LT126" i="31" s="1"/>
  <c r="LT127" i="31" s="1"/>
  <c r="LV80" i="3"/>
  <c r="LY118" i="31" s="1"/>
  <c r="LV128" i="3"/>
  <c r="LV127" i="3"/>
  <c r="LY120" i="31" s="1"/>
  <c r="LV129" i="3"/>
  <c r="LU126" i="31" s="1"/>
  <c r="LU127" i="31" s="1"/>
  <c r="LW82" i="3"/>
  <c r="LW81" i="3"/>
  <c r="LW80" i="3"/>
  <c r="LZ118" i="31" s="1"/>
  <c r="LW129" i="3"/>
  <c r="LV126" i="31" s="1"/>
  <c r="LV127" i="31" s="1"/>
  <c r="LW128" i="3"/>
  <c r="LW127" i="3"/>
  <c r="LZ120" i="31" s="1"/>
  <c r="LX129" i="3"/>
  <c r="LW126" i="31" s="1"/>
  <c r="LW127" i="31" s="1"/>
  <c r="LX128" i="3"/>
  <c r="LX127" i="3"/>
  <c r="MA120" i="31" s="1"/>
  <c r="LX80" i="3"/>
  <c r="MA118" i="31" s="1"/>
  <c r="LX82" i="3"/>
  <c r="LX81" i="3"/>
  <c r="LY82" i="3"/>
  <c r="LY81" i="3"/>
  <c r="LY80" i="3"/>
  <c r="MB118" i="31" s="1"/>
  <c r="LZ80" i="3"/>
  <c r="MC118" i="31" s="1"/>
  <c r="LZ82" i="3"/>
  <c r="LZ128" i="3"/>
  <c r="LZ127" i="3"/>
  <c r="MC120" i="31" s="1"/>
  <c r="LZ129" i="3"/>
  <c r="LY126" i="31" s="1"/>
  <c r="LY127" i="31" s="1"/>
  <c r="MA81" i="3"/>
  <c r="MA80" i="3"/>
  <c r="MD118" i="31" s="1"/>
  <c r="MA82" i="3"/>
  <c r="MB81" i="3"/>
  <c r="MB80" i="3"/>
  <c r="MB82" i="3"/>
  <c r="MB128" i="3"/>
  <c r="MB127" i="3"/>
  <c r="MB129" i="3"/>
  <c r="MA126" i="31" s="1"/>
  <c r="MA127" i="31" s="1"/>
  <c r="MC81" i="3"/>
  <c r="MC80" i="3"/>
  <c r="MC82" i="3"/>
  <c r="MD127" i="3"/>
  <c r="MD129" i="3"/>
  <c r="MC126" i="31" s="1"/>
  <c r="MC127" i="31" s="1"/>
  <c r="MD80" i="3"/>
  <c r="MD82" i="3"/>
  <c r="MD81" i="3"/>
  <c r="ME82" i="3"/>
  <c r="ME81" i="3"/>
  <c r="ME80" i="3"/>
  <c r="ME129" i="3"/>
  <c r="MD126" i="31" s="1"/>
  <c r="MD127" i="31" s="1"/>
  <c r="ME128" i="3"/>
  <c r="ME127" i="3"/>
  <c r="MF81" i="3"/>
  <c r="MF80" i="3"/>
  <c r="MF82" i="3"/>
  <c r="MG127" i="3"/>
  <c r="MG129" i="3"/>
  <c r="MF126" i="31" s="1"/>
  <c r="MF127" i="31" s="1"/>
  <c r="MG128" i="3"/>
  <c r="MG81" i="3"/>
  <c r="MG80" i="3"/>
  <c r="MG82" i="3"/>
  <c r="MH81" i="3"/>
  <c r="MH80" i="3"/>
  <c r="MH82" i="3"/>
  <c r="MH128" i="3"/>
  <c r="MH127" i="3"/>
  <c r="MH129" i="3"/>
  <c r="MG126" i="31" s="1"/>
  <c r="MG127" i="31" s="1"/>
  <c r="MI82" i="3"/>
  <c r="MI81" i="3"/>
  <c r="MI80" i="3"/>
  <c r="MI129" i="3"/>
  <c r="MH126" i="31" s="1"/>
  <c r="MH127" i="31" s="1"/>
  <c r="MI128" i="3"/>
  <c r="MI127" i="3"/>
  <c r="MJ127" i="3"/>
  <c r="MJ129" i="3"/>
  <c r="MI126" i="31" s="1"/>
  <c r="MI127" i="31" s="1"/>
  <c r="MJ128" i="3"/>
  <c r="MK82" i="3"/>
  <c r="MK81" i="3"/>
  <c r="MK80" i="3"/>
  <c r="ML82" i="3"/>
  <c r="ML128" i="3"/>
  <c r="ML127" i="3"/>
  <c r="ML129" i="3"/>
  <c r="MK126" i="31" s="1"/>
  <c r="MK127" i="31" s="1"/>
  <c r="MM128" i="3"/>
  <c r="MM127" i="3"/>
  <c r="MM129" i="3"/>
  <c r="ML126" i="31" s="1"/>
  <c r="ML127" i="31" s="1"/>
  <c r="MM81" i="3"/>
  <c r="MM80" i="3"/>
  <c r="MM82" i="3"/>
  <c r="MN81" i="3"/>
  <c r="MN80" i="3"/>
  <c r="MN128" i="3"/>
  <c r="MN127" i="3"/>
  <c r="MN129" i="3"/>
  <c r="MM126" i="31" s="1"/>
  <c r="MM127" i="31" s="1"/>
  <c r="MO82" i="3"/>
  <c r="MO81" i="3"/>
  <c r="MO80" i="3"/>
  <c r="MP129" i="3"/>
  <c r="MO126" i="31" s="1"/>
  <c r="MO127" i="31" s="1"/>
  <c r="MP128" i="3"/>
  <c r="MP127" i="3"/>
  <c r="MP80" i="3"/>
  <c r="MP82" i="3"/>
  <c r="MP81" i="3"/>
  <c r="MQ82" i="3"/>
  <c r="MQ81" i="3"/>
  <c r="MQ80" i="3"/>
  <c r="MQ129" i="3"/>
  <c r="MQ128" i="3"/>
  <c r="MQ127" i="3"/>
  <c r="MR81" i="3"/>
  <c r="MR80" i="3"/>
  <c r="MR82" i="3"/>
  <c r="MR128" i="3"/>
  <c r="MR127" i="3"/>
  <c r="MS128" i="3"/>
  <c r="MS127" i="3"/>
  <c r="MS129" i="3"/>
  <c r="MR126" i="31" s="1"/>
  <c r="MR127" i="31" s="1"/>
  <c r="MT81" i="3"/>
  <c r="MT80" i="3"/>
  <c r="MT82" i="3"/>
  <c r="MT128" i="3"/>
  <c r="MT127" i="3"/>
  <c r="MT129" i="3"/>
  <c r="MS126" i="31" s="1"/>
  <c r="MS127" i="31" s="1"/>
  <c r="MU81" i="3"/>
  <c r="MU129" i="3"/>
  <c r="MT126" i="31" s="1"/>
  <c r="MT127" i="31" s="1"/>
  <c r="MU128" i="3"/>
  <c r="MU127" i="3"/>
  <c r="MV127" i="3"/>
  <c r="MV129" i="3"/>
  <c r="MU126" i="31" s="1"/>
  <c r="MU127" i="31" s="1"/>
  <c r="MV128" i="3"/>
  <c r="MV80" i="3"/>
  <c r="MV82" i="3"/>
  <c r="MW82" i="3"/>
  <c r="MW81" i="3"/>
  <c r="MW80" i="3"/>
  <c r="MX128" i="3"/>
  <c r="MX127" i="3"/>
  <c r="MX129" i="3"/>
  <c r="MW126" i="31" s="1"/>
  <c r="MW127" i="31" s="1"/>
  <c r="MY82" i="3"/>
  <c r="MY81" i="3"/>
  <c r="MY80" i="3"/>
  <c r="NB118" i="31" s="1"/>
  <c r="MZ82" i="3"/>
  <c r="MZ81" i="3"/>
  <c r="MZ80" i="3"/>
  <c r="NC118" i="31" s="1"/>
  <c r="MZ129" i="3"/>
  <c r="MY126" i="31" s="1"/>
  <c r="MY127" i="31" s="1"/>
  <c r="MZ128" i="3"/>
  <c r="MZ127" i="3"/>
  <c r="NC120" i="31" s="1"/>
  <c r="NB79" i="3"/>
  <c r="NB126" i="3"/>
  <c r="NA79" i="3"/>
  <c r="NA126" i="3"/>
  <c r="NC81" i="3"/>
  <c r="NC80" i="3"/>
  <c r="NF118" i="31" s="1"/>
  <c r="NC82" i="3"/>
  <c r="HE81" i="3"/>
  <c r="HE80" i="3"/>
  <c r="HE82" i="3"/>
  <c r="HE127" i="3"/>
  <c r="HE128" i="3"/>
  <c r="HE129" i="3"/>
  <c r="CL24" i="1"/>
  <c r="CL37" i="1"/>
  <c r="CL38" i="1" s="1"/>
  <c r="CJ24" i="1"/>
  <c r="CJ37" i="1"/>
  <c r="CJ38" i="1" s="1"/>
  <c r="DF24" i="1"/>
  <c r="DF37" i="1"/>
  <c r="DF38" i="1" s="1"/>
  <c r="DC24" i="1"/>
  <c r="DC37" i="1"/>
  <c r="DC38" i="1" s="1"/>
  <c r="DI24" i="1"/>
  <c r="DI37" i="1"/>
  <c r="DI38" i="1" s="1"/>
  <c r="AY98" i="3"/>
  <c r="Q98" i="3"/>
  <c r="AC98" i="3"/>
  <c r="BU51" i="3"/>
  <c r="H98" i="3"/>
  <c r="AX51" i="3"/>
  <c r="Y30" i="3"/>
  <c r="Y3" i="3" s="1"/>
  <c r="X22" i="1" s="1"/>
  <c r="X24" i="1" s="1"/>
  <c r="Y51" i="3"/>
  <c r="CI30" i="3"/>
  <c r="CI51" i="3"/>
  <c r="U30" i="3"/>
  <c r="U3" i="3" s="1"/>
  <c r="T22" i="1" s="1"/>
  <c r="T24" i="1" s="1"/>
  <c r="U51" i="3"/>
  <c r="AE98" i="3"/>
  <c r="CL51" i="3"/>
  <c r="CO30" i="3"/>
  <c r="BP30" i="3"/>
  <c r="AL30" i="3"/>
  <c r="AL3" i="3" s="1"/>
  <c r="AK22" i="1" s="1"/>
  <c r="AK24" i="1" s="1"/>
  <c r="AL51" i="3"/>
  <c r="AC30" i="3"/>
  <c r="AC3" i="3" s="1"/>
  <c r="AB22" i="1" s="1"/>
  <c r="AB24" i="1" s="1"/>
  <c r="AC51" i="3"/>
  <c r="BT51" i="3"/>
  <c r="G51" i="3"/>
  <c r="L16" i="1"/>
  <c r="L19" i="1"/>
  <c r="M5" i="1"/>
  <c r="L15" i="1"/>
  <c r="L18" i="1"/>
  <c r="L17" i="1"/>
  <c r="Q30" i="3"/>
  <c r="Q3" i="3" s="1"/>
  <c r="P22" i="1" s="1"/>
  <c r="P24" i="1" s="1"/>
  <c r="Q51" i="3"/>
  <c r="AI30" i="3"/>
  <c r="AI51" i="3"/>
  <c r="H51" i="3"/>
  <c r="AE30" i="3"/>
  <c r="AE3" i="3" s="1"/>
  <c r="AD22" i="1" s="1"/>
  <c r="AD24" i="1" s="1"/>
  <c r="AV51" i="3"/>
  <c r="AD3" i="3"/>
  <c r="AC22" i="1" s="1"/>
  <c r="AC24" i="1" s="1"/>
  <c r="AW30" i="3"/>
  <c r="AY30" i="3"/>
  <c r="AY3" i="3" s="1"/>
  <c r="AX22" i="1" s="1"/>
  <c r="AX24" i="1" s="1"/>
  <c r="AG30" i="3"/>
  <c r="AG3" i="3" s="1"/>
  <c r="AF22" i="1" s="1"/>
  <c r="AF24" i="1" s="1"/>
  <c r="AG51" i="3"/>
  <c r="CO51" i="3"/>
  <c r="AA30" i="3"/>
  <c r="AA51" i="3"/>
  <c r="BP51" i="3"/>
  <c r="AS51" i="3"/>
  <c r="MP126" i="31" l="1"/>
  <c r="MP127" i="31" s="1"/>
  <c r="MW127" i="3"/>
  <c r="MU82" i="3"/>
  <c r="ML80" i="3"/>
  <c r="LJ129" i="3"/>
  <c r="LI126" i="31" s="1"/>
  <c r="LI127" i="31" s="1"/>
  <c r="KQ128" i="3"/>
  <c r="KJ80" i="3"/>
  <c r="KM118" i="31" s="1"/>
  <c r="KM124" i="31" s="1"/>
  <c r="JP128" i="3"/>
  <c r="IX81" i="3"/>
  <c r="MW128" i="3"/>
  <c r="MW34" i="3" s="1"/>
  <c r="KL82" i="3"/>
  <c r="KL35" i="3" s="1"/>
  <c r="JJ128" i="3"/>
  <c r="JI127" i="3"/>
  <c r="JL120" i="31" s="1"/>
  <c r="IY82" i="3"/>
  <c r="IR129" i="3"/>
  <c r="IQ126" i="31" s="1"/>
  <c r="IQ127" i="31" s="1"/>
  <c r="MK128" i="3"/>
  <c r="LS80" i="3"/>
  <c r="LV118" i="31" s="1"/>
  <c r="NC129" i="3"/>
  <c r="NB126" i="31" s="1"/>
  <c r="NB127" i="31" s="1"/>
  <c r="MK129" i="3"/>
  <c r="MJ126" i="31" s="1"/>
  <c r="MJ127" i="31" s="1"/>
  <c r="LY127" i="3"/>
  <c r="MB120" i="31" s="1"/>
  <c r="MB121" i="31" s="1"/>
  <c r="LS81" i="3"/>
  <c r="LG127" i="3"/>
  <c r="LJ120" i="31" s="1"/>
  <c r="LJ121" i="31" s="1"/>
  <c r="KL80" i="3"/>
  <c r="KL83" i="3" s="1"/>
  <c r="JJ129" i="3"/>
  <c r="JI126" i="31" s="1"/>
  <c r="JI127" i="31" s="1"/>
  <c r="JI129" i="3"/>
  <c r="JH126" i="31" s="1"/>
  <c r="JH127" i="31" s="1"/>
  <c r="IZ80" i="3"/>
  <c r="JC118" i="31" s="1"/>
  <c r="JC121" i="31" s="1"/>
  <c r="IY81" i="3"/>
  <c r="IY34" i="3" s="1"/>
  <c r="LY128" i="3"/>
  <c r="LG129" i="3"/>
  <c r="LF126" i="31" s="1"/>
  <c r="LF127" i="31" s="1"/>
  <c r="JG81" i="3"/>
  <c r="IP80" i="3"/>
  <c r="IS118" i="31" s="1"/>
  <c r="IS121" i="31" s="1"/>
  <c r="IN80" i="3"/>
  <c r="IQ118" i="31" s="1"/>
  <c r="JV128" i="3"/>
  <c r="JG80" i="3"/>
  <c r="JJ118" i="31" s="1"/>
  <c r="JJ121" i="31" s="1"/>
  <c r="JC82" i="3"/>
  <c r="IP81" i="3"/>
  <c r="IN82" i="3"/>
  <c r="IR128" i="3"/>
  <c r="NC127" i="3"/>
  <c r="NF120" i="31" s="1"/>
  <c r="NF121" i="31" s="1"/>
  <c r="JV129" i="3"/>
  <c r="JU126" i="31" s="1"/>
  <c r="JU127" i="31" s="1"/>
  <c r="JF82" i="3"/>
  <c r="JC81" i="3"/>
  <c r="JC34" i="3" s="1"/>
  <c r="D67" i="72" a="1"/>
  <c r="D67" i="72" s="1"/>
  <c r="KS118" i="31"/>
  <c r="KH118" i="31"/>
  <c r="KH124" i="31" s="1"/>
  <c r="JW81" i="3"/>
  <c r="JW34" i="3" s="1"/>
  <c r="JT129" i="3"/>
  <c r="JS126" i="31" s="1"/>
  <c r="JS127" i="31" s="1"/>
  <c r="JM80" i="3"/>
  <c r="JP118" i="31" s="1"/>
  <c r="JP124" i="31" s="1"/>
  <c r="KT80" i="3"/>
  <c r="KW118" i="31" s="1"/>
  <c r="JT127" i="3"/>
  <c r="JW120" i="31" s="1"/>
  <c r="JW121" i="31" s="1"/>
  <c r="JS81" i="3"/>
  <c r="JS34" i="3" s="1"/>
  <c r="JS82" i="3"/>
  <c r="KJ82" i="3"/>
  <c r="KD129" i="3"/>
  <c r="KC126" i="31" s="1"/>
  <c r="KC127" i="31" s="1"/>
  <c r="IT81" i="3"/>
  <c r="IT34" i="3" s="1"/>
  <c r="JX80" i="3"/>
  <c r="KA118" i="31" s="1"/>
  <c r="KA121" i="31" s="1"/>
  <c r="MA129" i="3"/>
  <c r="LZ126" i="31" s="1"/>
  <c r="LZ127" i="31" s="1"/>
  <c r="LC127" i="3"/>
  <c r="LF120" i="31" s="1"/>
  <c r="LF124" i="31" s="1"/>
  <c r="LV82" i="3"/>
  <c r="LC129" i="3"/>
  <c r="LB126" i="31" s="1"/>
  <c r="LB127" i="31" s="1"/>
  <c r="JR128" i="3"/>
  <c r="JO127" i="3"/>
  <c r="JR120" i="31" s="1"/>
  <c r="JR121" i="31" s="1"/>
  <c r="JO128" i="3"/>
  <c r="JB82" i="3"/>
  <c r="JX82" i="3"/>
  <c r="JX35" i="3" s="1"/>
  <c r="LU80" i="3"/>
  <c r="LX118" i="31" s="1"/>
  <c r="MX82" i="3"/>
  <c r="MX35" i="3" s="1"/>
  <c r="MX80" i="3"/>
  <c r="NA121" i="31" s="1"/>
  <c r="LB82" i="3"/>
  <c r="KN82" i="3"/>
  <c r="KY80" i="3"/>
  <c r="LB118" i="31" s="1"/>
  <c r="LB124" i="31" s="1"/>
  <c r="KN81" i="3"/>
  <c r="LU82" i="3"/>
  <c r="LU35" i="3" s="1"/>
  <c r="KU128" i="3"/>
  <c r="KH82" i="3"/>
  <c r="LF127" i="3"/>
  <c r="LI120" i="31" s="1"/>
  <c r="LI121" i="31" s="1"/>
  <c r="KW81" i="3"/>
  <c r="MY128" i="3"/>
  <c r="LA127" i="3"/>
  <c r="LD120" i="31" s="1"/>
  <c r="LD121" i="31" s="1"/>
  <c r="KW80" i="3"/>
  <c r="KZ118" i="31" s="1"/>
  <c r="KZ124" i="31" s="1"/>
  <c r="MJ81" i="3"/>
  <c r="MF129" i="3"/>
  <c r="ME126" i="31" s="1"/>
  <c r="ME127" i="31" s="1"/>
  <c r="LE129" i="3"/>
  <c r="LD126" i="31" s="1"/>
  <c r="LD127" i="31" s="1"/>
  <c r="LE127" i="3"/>
  <c r="LH120" i="31" s="1"/>
  <c r="LH124" i="31" s="1"/>
  <c r="KZ128" i="3"/>
  <c r="KZ34" i="3" s="1"/>
  <c r="MC127" i="3"/>
  <c r="MF121" i="31" s="1"/>
  <c r="MJ80" i="3"/>
  <c r="MM124" i="31" s="1"/>
  <c r="MF128" i="3"/>
  <c r="MC128" i="3"/>
  <c r="LN82" i="3"/>
  <c r="LN35" i="3" s="1"/>
  <c r="KZ129" i="3"/>
  <c r="KY126" i="31" s="1"/>
  <c r="KY127" i="31" s="1"/>
  <c r="LN80" i="3"/>
  <c r="LQ118" i="31" s="1"/>
  <c r="LQ121" i="31" s="1"/>
  <c r="LT129" i="3"/>
  <c r="LS126" i="31" s="1"/>
  <c r="LS127" i="31" s="1"/>
  <c r="MO128" i="3"/>
  <c r="LT127" i="3"/>
  <c r="LW120" i="31" s="1"/>
  <c r="LW121" i="31" s="1"/>
  <c r="MY129" i="3"/>
  <c r="MX126" i="31" s="1"/>
  <c r="MX127" i="31" s="1"/>
  <c r="MO129" i="3"/>
  <c r="MN126" i="31" s="1"/>
  <c r="MN127" i="31" s="1"/>
  <c r="LI80" i="3"/>
  <c r="LL118" i="31" s="1"/>
  <c r="LB81" i="3"/>
  <c r="LB83" i="3" s="1"/>
  <c r="KV80" i="3"/>
  <c r="KY118" i="31" s="1"/>
  <c r="KY124" i="31" s="1"/>
  <c r="KS128" i="3"/>
  <c r="KS34" i="3" s="1"/>
  <c r="KG82" i="3"/>
  <c r="KG35" i="3" s="1"/>
  <c r="KE128" i="3"/>
  <c r="KE34" i="3" s="1"/>
  <c r="LK80" i="3"/>
  <c r="LN118" i="31" s="1"/>
  <c r="LN121" i="31" s="1"/>
  <c r="LI82" i="3"/>
  <c r="KT81" i="3"/>
  <c r="KT83" i="3" s="1"/>
  <c r="KF128" i="3"/>
  <c r="KK81" i="3"/>
  <c r="KK34" i="3" s="1"/>
  <c r="KK82" i="3"/>
  <c r="JZ82" i="3"/>
  <c r="JZ35" i="3" s="1"/>
  <c r="KS127" i="3"/>
  <c r="KV120" i="31" s="1"/>
  <c r="KV121" i="31" s="1"/>
  <c r="KQ127" i="3"/>
  <c r="KT120" i="31" s="1"/>
  <c r="KT124" i="31" s="1"/>
  <c r="KG81" i="3"/>
  <c r="KG34" i="3" s="1"/>
  <c r="JY129" i="3"/>
  <c r="JX126" i="31" s="1"/>
  <c r="JX127" i="31" s="1"/>
  <c r="LF129" i="3"/>
  <c r="LE126" i="31" s="1"/>
  <c r="LE127" i="31" s="1"/>
  <c r="LH128" i="3"/>
  <c r="LH34" i="3" s="1"/>
  <c r="LD127" i="3"/>
  <c r="LG120" i="31" s="1"/>
  <c r="LG124" i="31" s="1"/>
  <c r="LA128" i="3"/>
  <c r="LA34" i="3" s="1"/>
  <c r="KF127" i="3"/>
  <c r="KI120" i="31" s="1"/>
  <c r="KI121" i="31" s="1"/>
  <c r="JZ80" i="3"/>
  <c r="KC118" i="31" s="1"/>
  <c r="JY127" i="3"/>
  <c r="KB120" i="31" s="1"/>
  <c r="KB121" i="31" s="1"/>
  <c r="KU129" i="3"/>
  <c r="KT126" i="31" s="1"/>
  <c r="KT127" i="31" s="1"/>
  <c r="KD128" i="3"/>
  <c r="KA129" i="3"/>
  <c r="JZ126" i="31" s="1"/>
  <c r="JZ127" i="31" s="1"/>
  <c r="KV81" i="3"/>
  <c r="KV34" i="3" s="1"/>
  <c r="KC82" i="3"/>
  <c r="KC35" i="3" s="1"/>
  <c r="KC80" i="3"/>
  <c r="KF118" i="31" s="1"/>
  <c r="KF121" i="31" s="1"/>
  <c r="KB82" i="3"/>
  <c r="KB35" i="3" s="1"/>
  <c r="KI129" i="3"/>
  <c r="KH126" i="31" s="1"/>
  <c r="KH127" i="31" s="1"/>
  <c r="KE129" i="3"/>
  <c r="KD126" i="31" s="1"/>
  <c r="KD127" i="31" s="1"/>
  <c r="KB81" i="3"/>
  <c r="KB34" i="3" s="1"/>
  <c r="KA127" i="3"/>
  <c r="KD120" i="31" s="1"/>
  <c r="KD121" i="31" s="1"/>
  <c r="JB81" i="3"/>
  <c r="IQ128" i="3"/>
  <c r="IQ34" i="3" s="1"/>
  <c r="IS129" i="3"/>
  <c r="IR126" i="31" s="1"/>
  <c r="IR127" i="31" s="1"/>
  <c r="IQ127" i="3"/>
  <c r="IT120" i="31" s="1"/>
  <c r="IT121" i="31" s="1"/>
  <c r="IS128" i="3"/>
  <c r="JR129" i="3"/>
  <c r="JQ126" i="31" s="1"/>
  <c r="JQ127" i="31" s="1"/>
  <c r="IJ128" i="3"/>
  <c r="KP82" i="3"/>
  <c r="KO81" i="3"/>
  <c r="KO34" i="3" s="1"/>
  <c r="IJ127" i="3"/>
  <c r="IM120" i="31" s="1"/>
  <c r="IM121" i="31" s="1"/>
  <c r="KP81" i="3"/>
  <c r="EF35" i="3"/>
  <c r="EI34" i="3"/>
  <c r="DW34" i="3"/>
  <c r="KO80" i="3"/>
  <c r="MS81" i="3"/>
  <c r="MS34" i="3" s="1"/>
  <c r="MS82" i="3"/>
  <c r="MS35" i="3" s="1"/>
  <c r="KR82" i="3"/>
  <c r="KR35" i="3" s="1"/>
  <c r="JL81" i="3"/>
  <c r="JL34" i="3" s="1"/>
  <c r="MA127" i="3"/>
  <c r="MD120" i="31" s="1"/>
  <c r="MD121" i="31" s="1"/>
  <c r="KR80" i="3"/>
  <c r="KU118" i="31" s="1"/>
  <c r="KU121" i="31" s="1"/>
  <c r="JL82" i="3"/>
  <c r="JL35" i="3" s="1"/>
  <c r="KM34" i="3"/>
  <c r="NC121" i="31"/>
  <c r="NC124" i="31"/>
  <c r="NB121" i="31"/>
  <c r="NB124" i="31"/>
  <c r="MZ121" i="31"/>
  <c r="MZ124" i="31"/>
  <c r="MY121" i="31"/>
  <c r="MY124" i="31"/>
  <c r="MX121" i="31"/>
  <c r="MX124" i="31"/>
  <c r="MW121" i="31"/>
  <c r="MW124" i="31"/>
  <c r="MV121" i="31"/>
  <c r="MV124" i="31"/>
  <c r="MU121" i="31"/>
  <c r="MU124" i="31"/>
  <c r="MT121" i="31"/>
  <c r="MT124" i="31"/>
  <c r="MS121" i="31"/>
  <c r="MS124" i="31"/>
  <c r="MR121" i="31"/>
  <c r="MR124" i="31"/>
  <c r="MQ121" i="31"/>
  <c r="MQ124" i="31"/>
  <c r="MP121" i="31"/>
  <c r="MP124" i="31"/>
  <c r="MO121" i="31"/>
  <c r="MO124" i="31"/>
  <c r="MN121" i="31"/>
  <c r="MN124" i="31"/>
  <c r="ML121" i="31"/>
  <c r="ML124" i="31"/>
  <c r="MK121" i="31"/>
  <c r="MK124" i="31"/>
  <c r="MJ121" i="31"/>
  <c r="MJ124" i="31"/>
  <c r="MI121" i="31"/>
  <c r="MI124" i="31"/>
  <c r="MH121" i="31"/>
  <c r="MH124" i="31"/>
  <c r="MG121" i="31"/>
  <c r="MG124" i="31"/>
  <c r="ME121" i="31"/>
  <c r="ME124" i="31"/>
  <c r="MC121" i="31"/>
  <c r="MC124" i="31"/>
  <c r="MA121" i="31"/>
  <c r="MA124" i="31"/>
  <c r="LZ121" i="31"/>
  <c r="LZ124" i="31"/>
  <c r="LY121" i="31"/>
  <c r="LY124" i="31"/>
  <c r="LV121" i="31"/>
  <c r="LV124" i="31"/>
  <c r="LU121" i="31"/>
  <c r="LU124" i="31"/>
  <c r="LT121" i="31"/>
  <c r="LT124" i="31"/>
  <c r="LS121" i="31"/>
  <c r="LS124" i="31"/>
  <c r="LR121" i="31"/>
  <c r="LR124" i="31"/>
  <c r="LQ124" i="31"/>
  <c r="LP121" i="31"/>
  <c r="LP124" i="31"/>
  <c r="LO121" i="31"/>
  <c r="LO124" i="31"/>
  <c r="LM121" i="31"/>
  <c r="LM124" i="31"/>
  <c r="LK121" i="31"/>
  <c r="LK124" i="31"/>
  <c r="LI124" i="31"/>
  <c r="LF121" i="31"/>
  <c r="LE121" i="31"/>
  <c r="LE124" i="31"/>
  <c r="LC121" i="31"/>
  <c r="LC124" i="31"/>
  <c r="KX121" i="31"/>
  <c r="KX124" i="31"/>
  <c r="KW121" i="31"/>
  <c r="KW124" i="31"/>
  <c r="KT121" i="31"/>
  <c r="KS121" i="31"/>
  <c r="KS124" i="31"/>
  <c r="KQ121" i="31"/>
  <c r="KQ124" i="31"/>
  <c r="KP121" i="31"/>
  <c r="KP124" i="31"/>
  <c r="KN121" i="31"/>
  <c r="KN124" i="31"/>
  <c r="KM121" i="31"/>
  <c r="KL121" i="31"/>
  <c r="KL124" i="31"/>
  <c r="KK121" i="31"/>
  <c r="KK124" i="31"/>
  <c r="KJ121" i="31"/>
  <c r="KJ124" i="31"/>
  <c r="KH121" i="31"/>
  <c r="KG121" i="31"/>
  <c r="KG124" i="31"/>
  <c r="KE121" i="31"/>
  <c r="KE124" i="31"/>
  <c r="JZ121" i="31"/>
  <c r="JZ124" i="31"/>
  <c r="JY121" i="31"/>
  <c r="JY124" i="31"/>
  <c r="JX121" i="31"/>
  <c r="JX124" i="31"/>
  <c r="JW124" i="31"/>
  <c r="JV121" i="31"/>
  <c r="JV124" i="31"/>
  <c r="JU121" i="31"/>
  <c r="JU124" i="31"/>
  <c r="JT121" i="31"/>
  <c r="JT124" i="31"/>
  <c r="JS121" i="31"/>
  <c r="JS124" i="31"/>
  <c r="JQ121" i="31"/>
  <c r="JQ124" i="31"/>
  <c r="JO121" i="31"/>
  <c r="JO124" i="31"/>
  <c r="JN121" i="31"/>
  <c r="JN124" i="31"/>
  <c r="JM121" i="31"/>
  <c r="JM124" i="31"/>
  <c r="JL121" i="31"/>
  <c r="JL124" i="31"/>
  <c r="JK121" i="31"/>
  <c r="JK124" i="31"/>
  <c r="JI121" i="31"/>
  <c r="JI124" i="31"/>
  <c r="JH121" i="31"/>
  <c r="JH124" i="31"/>
  <c r="JG121" i="31"/>
  <c r="JG124" i="31"/>
  <c r="JF121" i="31"/>
  <c r="JF124" i="31"/>
  <c r="JE121" i="31"/>
  <c r="JE124" i="31"/>
  <c r="JD121" i="31"/>
  <c r="JD124" i="31"/>
  <c r="JC124" i="31"/>
  <c r="JB121" i="31"/>
  <c r="JB124" i="31"/>
  <c r="JA121" i="31"/>
  <c r="JA124" i="31"/>
  <c r="IZ121" i="31"/>
  <c r="IZ124" i="31"/>
  <c r="IY121" i="31"/>
  <c r="IY124" i="31"/>
  <c r="IX121" i="31"/>
  <c r="IX124" i="31"/>
  <c r="IW121" i="31"/>
  <c r="IW124" i="31"/>
  <c r="IV121" i="31"/>
  <c r="IV124" i="31"/>
  <c r="IU121" i="31"/>
  <c r="IU124" i="31"/>
  <c r="IR121" i="31"/>
  <c r="IR124" i="31"/>
  <c r="IQ121" i="31"/>
  <c r="IQ124" i="31"/>
  <c r="IP121" i="31"/>
  <c r="IP124" i="31"/>
  <c r="IO121" i="31"/>
  <c r="IO124" i="31"/>
  <c r="IN121" i="31"/>
  <c r="IN124" i="31"/>
  <c r="IL121" i="31"/>
  <c r="IL124" i="31"/>
  <c r="IK121" i="31"/>
  <c r="IK124" i="31"/>
  <c r="IJ121" i="31"/>
  <c r="IJ124" i="31"/>
  <c r="II121" i="31"/>
  <c r="II124" i="31"/>
  <c r="IJ115" i="31"/>
  <c r="IK115" i="31" s="1"/>
  <c r="IL115" i="31" s="1"/>
  <c r="IM115" i="31" s="1"/>
  <c r="IN115" i="31" s="1"/>
  <c r="IO115" i="31" s="1"/>
  <c r="IP115" i="31" s="1"/>
  <c r="IQ115" i="31" s="1"/>
  <c r="IR115" i="31" s="1"/>
  <c r="IS115" i="31" s="1"/>
  <c r="IT115" i="31" s="1"/>
  <c r="IU115" i="31" s="1"/>
  <c r="IV115" i="31" s="1"/>
  <c r="IW115" i="31" s="1"/>
  <c r="IX115" i="31" s="1"/>
  <c r="IY115" i="31" s="1"/>
  <c r="IZ115" i="31" s="1"/>
  <c r="JA115" i="31" s="1"/>
  <c r="JB115" i="31" s="1"/>
  <c r="JC115" i="31" s="1"/>
  <c r="JD115" i="31" s="1"/>
  <c r="JE115" i="31" s="1"/>
  <c r="JF115" i="31" s="1"/>
  <c r="JG115" i="31" s="1"/>
  <c r="JH115" i="31" s="1"/>
  <c r="JI115" i="31" s="1"/>
  <c r="JJ115" i="31" s="1"/>
  <c r="JK115" i="31" s="1"/>
  <c r="JL115" i="31" s="1"/>
  <c r="JM115" i="31" s="1"/>
  <c r="JN115" i="31" s="1"/>
  <c r="JO115" i="31" s="1"/>
  <c r="JP115" i="31" s="1"/>
  <c r="JQ115" i="31" s="1"/>
  <c r="JR115" i="31" s="1"/>
  <c r="JS115" i="31" s="1"/>
  <c r="JT115" i="31" s="1"/>
  <c r="JU115" i="31" s="1"/>
  <c r="JV115" i="31" s="1"/>
  <c r="JW115" i="31" s="1"/>
  <c r="JX115" i="31" s="1"/>
  <c r="JY115" i="31" s="1"/>
  <c r="JZ115" i="31" s="1"/>
  <c r="KA115" i="31" s="1"/>
  <c r="KB115" i="31" s="1"/>
  <c r="KC115" i="31" s="1"/>
  <c r="KD115" i="31" s="1"/>
  <c r="KE115" i="31" s="1"/>
  <c r="KF115" i="31" s="1"/>
  <c r="KG115" i="31" s="1"/>
  <c r="KH115" i="31" s="1"/>
  <c r="KI115" i="31" s="1"/>
  <c r="KJ115" i="31" s="1"/>
  <c r="KK115" i="31" s="1"/>
  <c r="KL115" i="31" s="1"/>
  <c r="KM115" i="31" s="1"/>
  <c r="KN115" i="31" s="1"/>
  <c r="KO115" i="31" s="1"/>
  <c r="KP115" i="31" s="1"/>
  <c r="KQ115" i="31" s="1"/>
  <c r="KR115" i="31" s="1"/>
  <c r="KS115" i="31" s="1"/>
  <c r="KT115" i="31" s="1"/>
  <c r="KU115" i="31" s="1"/>
  <c r="KV115" i="31" s="1"/>
  <c r="KW115" i="31" s="1"/>
  <c r="KX115" i="31" s="1"/>
  <c r="KY115" i="31" s="1"/>
  <c r="KZ115" i="31" s="1"/>
  <c r="LA115" i="31" s="1"/>
  <c r="LB115" i="31" s="1"/>
  <c r="LC115" i="31" s="1"/>
  <c r="LD115" i="31" s="1"/>
  <c r="LE115" i="31" s="1"/>
  <c r="LF115" i="31" s="1"/>
  <c r="LG115" i="31" s="1"/>
  <c r="LH115" i="31" s="1"/>
  <c r="LI115" i="31" s="1"/>
  <c r="LJ115" i="31" s="1"/>
  <c r="LK115" i="31" s="1"/>
  <c r="LL115" i="31" s="1"/>
  <c r="LM115" i="31" s="1"/>
  <c r="LN115" i="31" s="1"/>
  <c r="LO115" i="31" s="1"/>
  <c r="LP115" i="31" s="1"/>
  <c r="LQ115" i="31" s="1"/>
  <c r="LR115" i="31" s="1"/>
  <c r="LS115" i="31" s="1"/>
  <c r="LT115" i="31" s="1"/>
  <c r="LU115" i="31" s="1"/>
  <c r="LV115" i="31" s="1"/>
  <c r="LW115" i="31" s="1"/>
  <c r="LX115" i="31" s="1"/>
  <c r="LY115" i="31" s="1"/>
  <c r="LZ115" i="31" s="1"/>
  <c r="MA115" i="31" s="1"/>
  <c r="MB115" i="31" s="1"/>
  <c r="MC115" i="31" s="1"/>
  <c r="MD115" i="31" s="1"/>
  <c r="CM37" i="1"/>
  <c r="CM38" i="1" s="1"/>
  <c r="CM24" i="1"/>
  <c r="ER34" i="3"/>
  <c r="EO35" i="3"/>
  <c r="DU35" i="3"/>
  <c r="EO34" i="3"/>
  <c r="DU34" i="3"/>
  <c r="BV3" i="3"/>
  <c r="BU22" i="1" s="1"/>
  <c r="BU37" i="1" s="1"/>
  <c r="BU38" i="1" s="1"/>
  <c r="EC34" i="3"/>
  <c r="DQ35" i="3"/>
  <c r="EL34" i="3"/>
  <c r="DQ34" i="3"/>
  <c r="EI35" i="3"/>
  <c r="DW35" i="3"/>
  <c r="EF34" i="3"/>
  <c r="MW130" i="3"/>
  <c r="LY130" i="3"/>
  <c r="LQ130" i="3"/>
  <c r="LM130" i="3"/>
  <c r="KA34" i="3"/>
  <c r="JP130" i="3"/>
  <c r="JO34" i="3"/>
  <c r="JD130" i="3"/>
  <c r="IZ35" i="3"/>
  <c r="IB35" i="3"/>
  <c r="HL35" i="3"/>
  <c r="HC35" i="3"/>
  <c r="GE35" i="3"/>
  <c r="FS35" i="3"/>
  <c r="CP37" i="1"/>
  <c r="CP38" i="1" s="1"/>
  <c r="KM35" i="3"/>
  <c r="JO35" i="3"/>
  <c r="LX34" i="3"/>
  <c r="MV35" i="3"/>
  <c r="MJ35" i="3"/>
  <c r="LX35" i="3"/>
  <c r="LL35" i="3"/>
  <c r="KQ34" i="3"/>
  <c r="JK35" i="3"/>
  <c r="IQ35" i="3"/>
  <c r="IE35" i="3"/>
  <c r="HO34" i="3"/>
  <c r="GT34" i="3"/>
  <c r="GH34" i="3"/>
  <c r="FV34" i="3"/>
  <c r="FJ34" i="3"/>
  <c r="DD37" i="1"/>
  <c r="DD38" i="1" s="1"/>
  <c r="MU130" i="3"/>
  <c r="MM35" i="3"/>
  <c r="MA35" i="3"/>
  <c r="LO35" i="3"/>
  <c r="LF34" i="3"/>
  <c r="JI34" i="3"/>
  <c r="IW34" i="3"/>
  <c r="HY34" i="3"/>
  <c r="DH3" i="3"/>
  <c r="DG22" i="1" s="1"/>
  <c r="DG24" i="1" s="1"/>
  <c r="MP130" i="3"/>
  <c r="MD130" i="3"/>
  <c r="LC34" i="3"/>
  <c r="KG130" i="3"/>
  <c r="JU130" i="3"/>
  <c r="JI130" i="3"/>
  <c r="IW130" i="3"/>
  <c r="IT35" i="3"/>
  <c r="IH34" i="3"/>
  <c r="HY130" i="3"/>
  <c r="HV34" i="3"/>
  <c r="HF34" i="3"/>
  <c r="GW34" i="3"/>
  <c r="GK34" i="3"/>
  <c r="FY34" i="3"/>
  <c r="MZ130" i="3"/>
  <c r="MV34" i="3"/>
  <c r="MM34" i="3"/>
  <c r="MA34" i="3"/>
  <c r="LL34" i="3"/>
  <c r="LC35" i="3"/>
  <c r="KQ35" i="3"/>
  <c r="JW35" i="3"/>
  <c r="JR34" i="3"/>
  <c r="JF34" i="3"/>
  <c r="IH35" i="3"/>
  <c r="IE34" i="3"/>
  <c r="HV35" i="3"/>
  <c r="HO35" i="3"/>
  <c r="GT35" i="3"/>
  <c r="FV35" i="3"/>
  <c r="FJ35" i="3"/>
  <c r="MP34" i="3"/>
  <c r="MD34" i="3"/>
  <c r="LU34" i="3"/>
  <c r="LR34" i="3"/>
  <c r="LI34" i="3"/>
  <c r="LB130" i="3"/>
  <c r="KV35" i="3"/>
  <c r="KR34" i="3"/>
  <c r="KO130" i="3"/>
  <c r="KJ35" i="3"/>
  <c r="KC130" i="3"/>
  <c r="JU35" i="3"/>
  <c r="JQ130" i="3"/>
  <c r="JI35" i="3"/>
  <c r="JE130" i="3"/>
  <c r="IZ34" i="3"/>
  <c r="IN35" i="3"/>
  <c r="IK35" i="3"/>
  <c r="IC130" i="3"/>
  <c r="IB34" i="3"/>
  <c r="GN35" i="3"/>
  <c r="GB35" i="3"/>
  <c r="MP35" i="3"/>
  <c r="MD35" i="3"/>
  <c r="LR35" i="3"/>
  <c r="KV130" i="3"/>
  <c r="KJ130" i="3"/>
  <c r="JY34" i="3"/>
  <c r="JX130" i="3"/>
  <c r="JU34" i="3"/>
  <c r="JL130" i="3"/>
  <c r="IW35" i="3"/>
  <c r="IN130" i="3"/>
  <c r="HY35" i="3"/>
  <c r="HI34" i="3"/>
  <c r="GZ34" i="3"/>
  <c r="GN34" i="3"/>
  <c r="GB34" i="3"/>
  <c r="FP34" i="3"/>
  <c r="EU34" i="3"/>
  <c r="MQ130" i="3"/>
  <c r="MI130" i="3"/>
  <c r="ME130" i="3"/>
  <c r="LW130" i="3"/>
  <c r="LS130" i="3"/>
  <c r="LK130" i="3"/>
  <c r="LG130" i="3"/>
  <c r="KT130" i="3"/>
  <c r="KH130" i="3"/>
  <c r="JV130" i="3"/>
  <c r="JF35" i="3"/>
  <c r="IX130" i="3"/>
  <c r="IK34" i="3"/>
  <c r="HZ130" i="3"/>
  <c r="HF35" i="3"/>
  <c r="GW35" i="3"/>
  <c r="GK35" i="3"/>
  <c r="FM35" i="3"/>
  <c r="FM34" i="3"/>
  <c r="JZ34" i="3"/>
  <c r="JK130" i="3"/>
  <c r="IH130" i="3"/>
  <c r="HV130" i="3"/>
  <c r="MG35" i="3"/>
  <c r="MJ130" i="3"/>
  <c r="LX130" i="3"/>
  <c r="KN34" i="3"/>
  <c r="KM130" i="3"/>
  <c r="KJ34" i="3"/>
  <c r="IN34" i="3"/>
  <c r="HL34" i="3"/>
  <c r="HC34" i="3"/>
  <c r="GQ34" i="3"/>
  <c r="GE34" i="3"/>
  <c r="FS34" i="3"/>
  <c r="EZ34" i="3"/>
  <c r="DK24" i="1"/>
  <c r="CF24" i="1"/>
  <c r="CF37" i="1"/>
  <c r="CF38" i="1" s="1"/>
  <c r="AV3" i="3"/>
  <c r="AU22" i="1" s="1"/>
  <c r="AU24" i="1" s="1"/>
  <c r="CS3" i="3"/>
  <c r="CR22" i="1" s="1"/>
  <c r="CR24" i="1" s="1"/>
  <c r="CL3" i="3"/>
  <c r="CK22" i="1" s="1"/>
  <c r="CK26" i="1" s="1"/>
  <c r="CS37" i="1"/>
  <c r="CS38" i="1" s="1"/>
  <c r="DE24" i="1"/>
  <c r="CU37" i="1"/>
  <c r="CU38" i="1" s="1"/>
  <c r="AA3" i="3"/>
  <c r="Z22" i="1" s="1"/>
  <c r="Z24" i="1" s="1"/>
  <c r="CO3" i="3"/>
  <c r="CN22" i="1" s="1"/>
  <c r="CN24" i="1" s="1"/>
  <c r="AR3" i="3"/>
  <c r="AQ22" i="1" s="1"/>
  <c r="AQ24" i="1" s="1"/>
  <c r="BU3" i="3"/>
  <c r="BT22" i="1" s="1"/>
  <c r="BT37" i="1" s="1"/>
  <c r="BT38" i="1" s="1"/>
  <c r="CE24" i="1"/>
  <c r="BT3" i="3"/>
  <c r="BS22" i="1" s="1"/>
  <c r="BS24" i="1" s="1"/>
  <c r="CD24" i="1"/>
  <c r="CD37" i="1"/>
  <c r="CD38" i="1" s="1"/>
  <c r="AW3" i="3"/>
  <c r="AV22" i="1" s="1"/>
  <c r="AV24" i="1" s="1"/>
  <c r="BP3" i="3"/>
  <c r="BO22" i="1" s="1"/>
  <c r="BO24" i="1" s="1"/>
  <c r="DK3" i="3"/>
  <c r="DJ22" i="1" s="1"/>
  <c r="DJ37" i="1" s="1"/>
  <c r="DJ38" i="1" s="1"/>
  <c r="AI3" i="3"/>
  <c r="AH22" i="1" s="1"/>
  <c r="AH24" i="1" s="1"/>
  <c r="CT24" i="1"/>
  <c r="CT37" i="1"/>
  <c r="CT38" i="1" s="1"/>
  <c r="AS3" i="3"/>
  <c r="AR22" i="1" s="1"/>
  <c r="AR24" i="1" s="1"/>
  <c r="AF3" i="3"/>
  <c r="AE22" i="1" s="1"/>
  <c r="AE24" i="1" s="1"/>
  <c r="CI26" i="1"/>
  <c r="CI24" i="1"/>
  <c r="CI37" i="1"/>
  <c r="CI38" i="1" s="1"/>
  <c r="DH24" i="1"/>
  <c r="DH37" i="1"/>
  <c r="DH38" i="1" s="1"/>
  <c r="NC33" i="3"/>
  <c r="NC83" i="3"/>
  <c r="NC34" i="3"/>
  <c r="NA127" i="3"/>
  <c r="ND120" i="31" s="1"/>
  <c r="NA128" i="3"/>
  <c r="NA129" i="3"/>
  <c r="MZ126" i="31" s="1"/>
  <c r="MZ127" i="31" s="1"/>
  <c r="NA80" i="3"/>
  <c r="ND118" i="31" s="1"/>
  <c r="NA81" i="3"/>
  <c r="NA82" i="3"/>
  <c r="NB128" i="3"/>
  <c r="NB129" i="3"/>
  <c r="NA126" i="31" s="1"/>
  <c r="NA127" i="31" s="1"/>
  <c r="NB127" i="3"/>
  <c r="NE120" i="31" s="1"/>
  <c r="NB81" i="3"/>
  <c r="NB80" i="3"/>
  <c r="NE118" i="31" s="1"/>
  <c r="NB82" i="3"/>
  <c r="MZ83" i="3"/>
  <c r="MZ33" i="3"/>
  <c r="MZ34" i="3"/>
  <c r="MZ35" i="3"/>
  <c r="MY33" i="3"/>
  <c r="MY83" i="3"/>
  <c r="MX130" i="3"/>
  <c r="MX33" i="3"/>
  <c r="MX34" i="3"/>
  <c r="MW83" i="3"/>
  <c r="MW33" i="3"/>
  <c r="MW35" i="3"/>
  <c r="MV33" i="3"/>
  <c r="MV83" i="3"/>
  <c r="MV130" i="3"/>
  <c r="MU35" i="3"/>
  <c r="MU83" i="3"/>
  <c r="MU33" i="3"/>
  <c r="MU34" i="3"/>
  <c r="MT130" i="3"/>
  <c r="MT35" i="3"/>
  <c r="MT33" i="3"/>
  <c r="MT83" i="3"/>
  <c r="MT34" i="3"/>
  <c r="MS33" i="3"/>
  <c r="MS130" i="3"/>
  <c r="MR130" i="3"/>
  <c r="MR35" i="3"/>
  <c r="MR83" i="3"/>
  <c r="MR33" i="3"/>
  <c r="MR34" i="3"/>
  <c r="MQ83" i="3"/>
  <c r="MQ33" i="3"/>
  <c r="MQ34" i="3"/>
  <c r="MQ35" i="3"/>
  <c r="MP83" i="3"/>
  <c r="MP33" i="3"/>
  <c r="MO83" i="3"/>
  <c r="MO33" i="3"/>
  <c r="MN130" i="3"/>
  <c r="MN35" i="3"/>
  <c r="MN83" i="3"/>
  <c r="MN33" i="3"/>
  <c r="MN34" i="3"/>
  <c r="MM83" i="3"/>
  <c r="MM33" i="3"/>
  <c r="MM130" i="3"/>
  <c r="ML130" i="3"/>
  <c r="ML34" i="3"/>
  <c r="ML35" i="3"/>
  <c r="ML83" i="3"/>
  <c r="ML33" i="3"/>
  <c r="MK83" i="3"/>
  <c r="MK33" i="3"/>
  <c r="MK34" i="3"/>
  <c r="MK35" i="3"/>
  <c r="MI83" i="3"/>
  <c r="MI33" i="3"/>
  <c r="MI34" i="3"/>
  <c r="MI35" i="3"/>
  <c r="MH130" i="3"/>
  <c r="MH35" i="3"/>
  <c r="MH83" i="3"/>
  <c r="MH33" i="3"/>
  <c r="MH34" i="3"/>
  <c r="MG83" i="3"/>
  <c r="MG33" i="3"/>
  <c r="MG34" i="3"/>
  <c r="MG130" i="3"/>
  <c r="MF83" i="3"/>
  <c r="MF33" i="3"/>
  <c r="MF34" i="3"/>
  <c r="ME83" i="3"/>
  <c r="ME33" i="3"/>
  <c r="ME34" i="3"/>
  <c r="ME35" i="3"/>
  <c r="MD33" i="3"/>
  <c r="MD83" i="3"/>
  <c r="MC35" i="3"/>
  <c r="MC83" i="3"/>
  <c r="MB130" i="3"/>
  <c r="MB35" i="3"/>
  <c r="MB83" i="3"/>
  <c r="MB33" i="3"/>
  <c r="MB34" i="3"/>
  <c r="MA83" i="3"/>
  <c r="MA33" i="3"/>
  <c r="LZ130" i="3"/>
  <c r="LZ35" i="3"/>
  <c r="LZ83" i="3"/>
  <c r="LZ33" i="3"/>
  <c r="LZ34" i="3"/>
  <c r="LY83" i="3"/>
  <c r="LY33" i="3"/>
  <c r="LY34" i="3"/>
  <c r="LY35" i="3"/>
  <c r="LX83" i="3"/>
  <c r="LX33" i="3"/>
  <c r="LW83" i="3"/>
  <c r="LW33" i="3"/>
  <c r="LW34" i="3"/>
  <c r="LW35" i="3"/>
  <c r="LV130" i="3"/>
  <c r="LV35" i="3"/>
  <c r="LV83" i="3"/>
  <c r="LV33" i="3"/>
  <c r="LV34" i="3"/>
  <c r="LU130" i="3"/>
  <c r="LT34" i="3"/>
  <c r="LT35" i="3"/>
  <c r="LT83" i="3"/>
  <c r="LS83" i="3"/>
  <c r="LS33" i="3"/>
  <c r="LS34" i="3"/>
  <c r="LS35" i="3"/>
  <c r="LR33" i="3"/>
  <c r="LR83" i="3"/>
  <c r="LR130" i="3"/>
  <c r="LQ83" i="3"/>
  <c r="LQ33" i="3"/>
  <c r="LQ34" i="3"/>
  <c r="LQ35" i="3"/>
  <c r="LP130" i="3"/>
  <c r="LP35" i="3"/>
  <c r="LP83" i="3"/>
  <c r="LP33" i="3"/>
  <c r="LP34" i="3"/>
  <c r="LO83" i="3"/>
  <c r="LO33" i="3"/>
  <c r="LO34" i="3"/>
  <c r="LO130" i="3"/>
  <c r="LN130" i="3"/>
  <c r="LN33" i="3"/>
  <c r="LN34" i="3"/>
  <c r="LM83" i="3"/>
  <c r="LM33" i="3"/>
  <c r="LM34" i="3"/>
  <c r="LM35" i="3"/>
  <c r="LL33" i="3"/>
  <c r="LL83" i="3"/>
  <c r="LL130" i="3"/>
  <c r="LK35" i="3"/>
  <c r="LK33" i="3"/>
  <c r="LK34" i="3"/>
  <c r="LJ130" i="3"/>
  <c r="LJ35" i="3"/>
  <c r="LJ83" i="3"/>
  <c r="LJ33" i="3"/>
  <c r="LJ34" i="3"/>
  <c r="LI33" i="3"/>
  <c r="LI130" i="3"/>
  <c r="LH35" i="3"/>
  <c r="LH83" i="3"/>
  <c r="LH33" i="3"/>
  <c r="LG83" i="3"/>
  <c r="LG33" i="3"/>
  <c r="LG34" i="3"/>
  <c r="LG35" i="3"/>
  <c r="LF83" i="3"/>
  <c r="LF33" i="3"/>
  <c r="LE130" i="3"/>
  <c r="LE35" i="3"/>
  <c r="LE83" i="3"/>
  <c r="LE33" i="3"/>
  <c r="LE34" i="3"/>
  <c r="LD34" i="3"/>
  <c r="LD35" i="3"/>
  <c r="LD83" i="3"/>
  <c r="LC83" i="3"/>
  <c r="LB35" i="3"/>
  <c r="LB33" i="3"/>
  <c r="LB34" i="3"/>
  <c r="LA83" i="3"/>
  <c r="LA33" i="3"/>
  <c r="LA35" i="3"/>
  <c r="KZ83" i="3"/>
  <c r="KZ33" i="3"/>
  <c r="KY130" i="3"/>
  <c r="KY35" i="3"/>
  <c r="KY83" i="3"/>
  <c r="KY34" i="3"/>
  <c r="KW130" i="3"/>
  <c r="KW34" i="3"/>
  <c r="KW35" i="3"/>
  <c r="KW33" i="3"/>
  <c r="KU83" i="3"/>
  <c r="KU33" i="3"/>
  <c r="KT35" i="3"/>
  <c r="KS83" i="3"/>
  <c r="KS35" i="3"/>
  <c r="KR130" i="3"/>
  <c r="KQ83" i="3"/>
  <c r="KP33" i="3"/>
  <c r="KP130" i="3"/>
  <c r="KO35" i="3"/>
  <c r="KN33" i="3"/>
  <c r="KN130" i="3"/>
  <c r="KM83" i="3"/>
  <c r="KM33" i="3"/>
  <c r="KL130" i="3"/>
  <c r="KL34" i="3"/>
  <c r="KK130" i="3"/>
  <c r="KK33" i="3"/>
  <c r="KJ33" i="3"/>
  <c r="KI33" i="3"/>
  <c r="KI83" i="3"/>
  <c r="KI34" i="3"/>
  <c r="KH33" i="3"/>
  <c r="KH83" i="3"/>
  <c r="KH34" i="3"/>
  <c r="KH35" i="3"/>
  <c r="KG33" i="3"/>
  <c r="KF34" i="3"/>
  <c r="KF35" i="3"/>
  <c r="KF83" i="3"/>
  <c r="KE83" i="3"/>
  <c r="KE33" i="3"/>
  <c r="KD33" i="3"/>
  <c r="KD83" i="3"/>
  <c r="KC33" i="3"/>
  <c r="KC34" i="3"/>
  <c r="KB33" i="3"/>
  <c r="KB130" i="3"/>
  <c r="KA83" i="3"/>
  <c r="JZ130" i="3"/>
  <c r="JY83" i="3"/>
  <c r="JX83" i="3"/>
  <c r="JX33" i="3"/>
  <c r="JX34" i="3"/>
  <c r="JW33" i="3"/>
  <c r="JW130" i="3"/>
  <c r="JV83" i="3"/>
  <c r="JV33" i="3"/>
  <c r="JV34" i="3"/>
  <c r="JV35" i="3"/>
  <c r="JU33" i="3"/>
  <c r="JU83" i="3"/>
  <c r="JT35" i="3"/>
  <c r="JT83" i="3"/>
  <c r="JT34" i="3"/>
  <c r="JS130" i="3"/>
  <c r="JS35" i="3"/>
  <c r="JS33" i="3"/>
  <c r="JS83" i="3"/>
  <c r="JR83" i="3"/>
  <c r="JR33" i="3"/>
  <c r="JQ35" i="3"/>
  <c r="JQ33" i="3"/>
  <c r="JQ83" i="3"/>
  <c r="JQ34" i="3"/>
  <c r="JP83" i="3"/>
  <c r="JP33" i="3"/>
  <c r="JP34" i="3"/>
  <c r="JP35" i="3"/>
  <c r="JO33" i="3"/>
  <c r="JO83" i="3"/>
  <c r="JN130" i="3"/>
  <c r="JN35" i="3"/>
  <c r="JN83" i="3"/>
  <c r="JN33" i="3"/>
  <c r="JN34" i="3"/>
  <c r="JM130" i="3"/>
  <c r="JM34" i="3"/>
  <c r="JM35" i="3"/>
  <c r="JM33" i="3"/>
  <c r="JM83" i="3"/>
  <c r="JL33" i="3"/>
  <c r="JK83" i="3"/>
  <c r="JK33" i="3"/>
  <c r="JK34" i="3"/>
  <c r="JJ130" i="3"/>
  <c r="JJ83" i="3"/>
  <c r="JJ33" i="3"/>
  <c r="JJ34" i="3"/>
  <c r="JJ35" i="3"/>
  <c r="JI33" i="3"/>
  <c r="JI83" i="3"/>
  <c r="JH130" i="3"/>
  <c r="JH35" i="3"/>
  <c r="JH83" i="3"/>
  <c r="JH33" i="3"/>
  <c r="JH34" i="3"/>
  <c r="JG130" i="3"/>
  <c r="JG34" i="3"/>
  <c r="JG35" i="3"/>
  <c r="JG33" i="3"/>
  <c r="JG83" i="3"/>
  <c r="JF83" i="3"/>
  <c r="JF33" i="3"/>
  <c r="JF130" i="3"/>
  <c r="JE35" i="3"/>
  <c r="JE34" i="3"/>
  <c r="JE83" i="3"/>
  <c r="JE33" i="3"/>
  <c r="JD83" i="3"/>
  <c r="JD33" i="3"/>
  <c r="JD34" i="3"/>
  <c r="JD35" i="3"/>
  <c r="JC33" i="3"/>
  <c r="JC130" i="3"/>
  <c r="JB130" i="3"/>
  <c r="JB35" i="3"/>
  <c r="JB34" i="3"/>
  <c r="JB83" i="3"/>
  <c r="JB33" i="3"/>
  <c r="JA130" i="3"/>
  <c r="JA34" i="3"/>
  <c r="JA35" i="3"/>
  <c r="JA33" i="3"/>
  <c r="JA83" i="3"/>
  <c r="IZ33" i="3"/>
  <c r="IZ130" i="3"/>
  <c r="IY130" i="3"/>
  <c r="IY35" i="3"/>
  <c r="IY33" i="3"/>
  <c r="IX83" i="3"/>
  <c r="IX33" i="3"/>
  <c r="IX34" i="3"/>
  <c r="IX35" i="3"/>
  <c r="IW33" i="3"/>
  <c r="IW83" i="3"/>
  <c r="IV130" i="3"/>
  <c r="IV35" i="3"/>
  <c r="IV34" i="3"/>
  <c r="IV83" i="3"/>
  <c r="IV33" i="3"/>
  <c r="IU130" i="3"/>
  <c r="IU35" i="3"/>
  <c r="IU33" i="3"/>
  <c r="IU83" i="3"/>
  <c r="IU34" i="3"/>
  <c r="IT33" i="3"/>
  <c r="IT83" i="3"/>
  <c r="IT130" i="3"/>
  <c r="IS83" i="3"/>
  <c r="IS33" i="3"/>
  <c r="IR130" i="3"/>
  <c r="IR34" i="3"/>
  <c r="IR83" i="3"/>
  <c r="IR33" i="3"/>
  <c r="IQ83" i="3"/>
  <c r="IP130" i="3"/>
  <c r="IP83" i="3"/>
  <c r="IP33" i="3"/>
  <c r="IP34" i="3"/>
  <c r="IP35" i="3"/>
  <c r="IO130" i="3"/>
  <c r="IO35" i="3"/>
  <c r="IO33" i="3"/>
  <c r="IO83" i="3"/>
  <c r="IO34" i="3"/>
  <c r="IN83" i="3"/>
  <c r="IN33" i="3"/>
  <c r="IM130" i="3"/>
  <c r="IM35" i="3"/>
  <c r="IM34" i="3"/>
  <c r="IM83" i="3"/>
  <c r="IM33" i="3"/>
  <c r="IL130" i="3"/>
  <c r="IL34" i="3"/>
  <c r="IL35" i="3"/>
  <c r="IL83" i="3"/>
  <c r="IL33" i="3"/>
  <c r="IK33" i="3"/>
  <c r="IK83" i="3"/>
  <c r="IK130" i="3"/>
  <c r="IJ35" i="3"/>
  <c r="IJ34" i="3"/>
  <c r="IJ83" i="3"/>
  <c r="II130" i="3"/>
  <c r="II35" i="3"/>
  <c r="II33" i="3"/>
  <c r="II83" i="3"/>
  <c r="II34" i="3"/>
  <c r="IH83" i="3"/>
  <c r="IH33" i="3"/>
  <c r="IG130" i="3"/>
  <c r="IG35" i="3"/>
  <c r="IG83" i="3"/>
  <c r="IG33" i="3"/>
  <c r="IG34" i="3"/>
  <c r="IF130" i="3"/>
  <c r="IF34" i="3"/>
  <c r="IF35" i="3"/>
  <c r="IF83" i="3"/>
  <c r="IF33" i="3"/>
  <c r="IE33" i="3"/>
  <c r="IE83" i="3"/>
  <c r="IE130" i="3"/>
  <c r="ID130" i="3"/>
  <c r="ID35" i="3"/>
  <c r="ID34" i="3"/>
  <c r="ID83" i="3"/>
  <c r="ID33" i="3"/>
  <c r="IC35" i="3"/>
  <c r="IC33" i="3"/>
  <c r="IC83" i="3"/>
  <c r="IC34" i="3"/>
  <c r="IB83" i="3"/>
  <c r="IB33" i="3"/>
  <c r="IB130" i="3"/>
  <c r="IA130" i="3"/>
  <c r="IA35" i="3"/>
  <c r="IA34" i="3"/>
  <c r="IA83" i="3"/>
  <c r="IA33" i="3"/>
  <c r="HZ33" i="3"/>
  <c r="HZ83" i="3"/>
  <c r="HZ34" i="3"/>
  <c r="HZ35" i="3"/>
  <c r="HY33" i="3"/>
  <c r="HY83" i="3"/>
  <c r="HX130" i="3"/>
  <c r="HX83" i="3"/>
  <c r="HX33" i="3"/>
  <c r="HX34" i="3"/>
  <c r="HX35" i="3"/>
  <c r="HW130" i="3"/>
  <c r="HW35" i="3"/>
  <c r="HW83" i="3"/>
  <c r="HW33" i="3"/>
  <c r="HW34" i="3"/>
  <c r="HV33" i="3"/>
  <c r="HV83" i="3"/>
  <c r="HU130" i="3"/>
  <c r="HU35" i="3"/>
  <c r="HU34" i="3"/>
  <c r="HU83" i="3"/>
  <c r="HU33" i="3"/>
  <c r="HT130" i="3"/>
  <c r="HT35" i="3"/>
  <c r="HT83" i="3"/>
  <c r="HT33" i="3"/>
  <c r="HT34" i="3"/>
  <c r="HS80" i="3"/>
  <c r="HS81" i="3"/>
  <c r="HS82" i="3"/>
  <c r="HS127" i="3"/>
  <c r="HS128" i="3"/>
  <c r="HS129" i="3"/>
  <c r="HR82" i="3"/>
  <c r="HR81" i="3"/>
  <c r="HR80" i="3"/>
  <c r="HR129" i="3"/>
  <c r="HR127" i="3"/>
  <c r="HR128" i="3"/>
  <c r="E58" i="72" s="1"/>
  <c r="HQ130" i="3"/>
  <c r="HQ35" i="3"/>
  <c r="HQ34" i="3"/>
  <c r="HQ83" i="3"/>
  <c r="HQ33" i="3"/>
  <c r="HP130" i="3"/>
  <c r="HP34" i="3"/>
  <c r="HP35" i="3"/>
  <c r="HP33" i="3"/>
  <c r="HP83" i="3"/>
  <c r="HO83" i="3"/>
  <c r="HO33" i="3"/>
  <c r="HO130" i="3"/>
  <c r="HN130" i="3"/>
  <c r="HN35" i="3"/>
  <c r="HN33" i="3"/>
  <c r="HN83" i="3"/>
  <c r="HN34" i="3"/>
  <c r="HM130" i="3"/>
  <c r="HM34" i="3"/>
  <c r="HM35" i="3"/>
  <c r="HM83" i="3"/>
  <c r="HM33" i="3"/>
  <c r="HL83" i="3"/>
  <c r="HL33" i="3"/>
  <c r="HL130" i="3"/>
  <c r="HK130" i="3"/>
  <c r="HK35" i="3"/>
  <c r="HK34" i="3"/>
  <c r="HK83" i="3"/>
  <c r="HK33" i="3"/>
  <c r="HJ130" i="3"/>
  <c r="HJ34" i="3"/>
  <c r="HJ35" i="3"/>
  <c r="HJ33" i="3"/>
  <c r="HJ83" i="3"/>
  <c r="HI83" i="3"/>
  <c r="HI33" i="3"/>
  <c r="HI35" i="3"/>
  <c r="HI130" i="3"/>
  <c r="HH130" i="3"/>
  <c r="HH35" i="3"/>
  <c r="HH34" i="3"/>
  <c r="HH83" i="3"/>
  <c r="HH33" i="3"/>
  <c r="HG130" i="3"/>
  <c r="HG34" i="3"/>
  <c r="HG35" i="3"/>
  <c r="HG83" i="3"/>
  <c r="HG33" i="3"/>
  <c r="HF83" i="3"/>
  <c r="HF33" i="3"/>
  <c r="HF130" i="3"/>
  <c r="HD130" i="3"/>
  <c r="HD34" i="3"/>
  <c r="HD35" i="3"/>
  <c r="HD83" i="3"/>
  <c r="HD33" i="3"/>
  <c r="HC83" i="3"/>
  <c r="HC33" i="3"/>
  <c r="HC130" i="3"/>
  <c r="HB130" i="3"/>
  <c r="HB35" i="3"/>
  <c r="HB34" i="3"/>
  <c r="HB83" i="3"/>
  <c r="HB33" i="3"/>
  <c r="HA130" i="3"/>
  <c r="HA34" i="3"/>
  <c r="HA35" i="3"/>
  <c r="HA33" i="3"/>
  <c r="HA83" i="3"/>
  <c r="GZ83" i="3"/>
  <c r="GZ33" i="3"/>
  <c r="GZ35" i="3"/>
  <c r="GZ130" i="3"/>
  <c r="GY130" i="3"/>
  <c r="GY35" i="3"/>
  <c r="GY34" i="3"/>
  <c r="GY83" i="3"/>
  <c r="GY33" i="3"/>
  <c r="GX130" i="3"/>
  <c r="GX34" i="3"/>
  <c r="GX35" i="3"/>
  <c r="GX83" i="3"/>
  <c r="GX33" i="3"/>
  <c r="GW83" i="3"/>
  <c r="GW33" i="3"/>
  <c r="GW130" i="3"/>
  <c r="GV130" i="3"/>
  <c r="GV35" i="3"/>
  <c r="GV83" i="3"/>
  <c r="GV33" i="3"/>
  <c r="GV34" i="3"/>
  <c r="GU130" i="3"/>
  <c r="GU34" i="3"/>
  <c r="GU35" i="3"/>
  <c r="GU33" i="3"/>
  <c r="GU83" i="3"/>
  <c r="GT83" i="3"/>
  <c r="GT33" i="3"/>
  <c r="GT130" i="3"/>
  <c r="GS130" i="3"/>
  <c r="GS35" i="3"/>
  <c r="GS34" i="3"/>
  <c r="GS83" i="3"/>
  <c r="GS33" i="3"/>
  <c r="GR130" i="3"/>
  <c r="GR34" i="3"/>
  <c r="GR35" i="3"/>
  <c r="GR83" i="3"/>
  <c r="GR33" i="3"/>
  <c r="GQ83" i="3"/>
  <c r="GQ33" i="3"/>
  <c r="GQ35" i="3"/>
  <c r="GQ130" i="3"/>
  <c r="GP130" i="3"/>
  <c r="GP35" i="3"/>
  <c r="GP34" i="3"/>
  <c r="GP83" i="3"/>
  <c r="GP33" i="3"/>
  <c r="GO130" i="3"/>
  <c r="GO34" i="3"/>
  <c r="GO35" i="3"/>
  <c r="GO33" i="3"/>
  <c r="GO83" i="3"/>
  <c r="GN83" i="3"/>
  <c r="GN33" i="3"/>
  <c r="GN130" i="3"/>
  <c r="GM130" i="3"/>
  <c r="GM35" i="3"/>
  <c r="GM33" i="3"/>
  <c r="GM83" i="3"/>
  <c r="GM34" i="3"/>
  <c r="GL130" i="3"/>
  <c r="GL34" i="3"/>
  <c r="GL35" i="3"/>
  <c r="GL83" i="3"/>
  <c r="GL33" i="3"/>
  <c r="GK83" i="3"/>
  <c r="GK33" i="3"/>
  <c r="GK130" i="3"/>
  <c r="GJ130" i="3"/>
  <c r="GJ35" i="3"/>
  <c r="GJ34" i="3"/>
  <c r="GJ83" i="3"/>
  <c r="GJ33" i="3"/>
  <c r="GI130" i="3"/>
  <c r="GI34" i="3"/>
  <c r="GI35" i="3"/>
  <c r="GI83" i="3"/>
  <c r="GI33" i="3"/>
  <c r="GH83" i="3"/>
  <c r="GH33" i="3"/>
  <c r="GH35" i="3"/>
  <c r="GH130" i="3"/>
  <c r="GG130" i="3"/>
  <c r="GG35" i="3"/>
  <c r="GG34" i="3"/>
  <c r="GG83" i="3"/>
  <c r="GG33" i="3"/>
  <c r="GF130" i="3"/>
  <c r="GF34" i="3"/>
  <c r="GF35" i="3"/>
  <c r="GF33" i="3"/>
  <c r="GF83" i="3"/>
  <c r="GE83" i="3"/>
  <c r="GE33" i="3"/>
  <c r="GE130" i="3"/>
  <c r="GC130" i="3"/>
  <c r="GC34" i="3"/>
  <c r="GC35" i="3"/>
  <c r="GC83" i="3"/>
  <c r="GC33" i="3"/>
  <c r="GB83" i="3"/>
  <c r="GB33" i="3"/>
  <c r="GB130" i="3"/>
  <c r="GA130" i="3"/>
  <c r="GA35" i="3"/>
  <c r="GA34" i="3"/>
  <c r="GA83" i="3"/>
  <c r="GA33" i="3"/>
  <c r="FZ130" i="3"/>
  <c r="FZ34" i="3"/>
  <c r="FZ35" i="3"/>
  <c r="FZ33" i="3"/>
  <c r="FZ83" i="3"/>
  <c r="FY83" i="3"/>
  <c r="FY33" i="3"/>
  <c r="FY35" i="3"/>
  <c r="FY130" i="3"/>
  <c r="FX130" i="3"/>
  <c r="FX35" i="3"/>
  <c r="FX34" i="3"/>
  <c r="FX33" i="3"/>
  <c r="FX83" i="3"/>
  <c r="FW130" i="3"/>
  <c r="FW34" i="3"/>
  <c r="FW35" i="3"/>
  <c r="FW83" i="3"/>
  <c r="FW33" i="3"/>
  <c r="FV33" i="3"/>
  <c r="FV83" i="3"/>
  <c r="FV130" i="3"/>
  <c r="FU130" i="3"/>
  <c r="FU35" i="3"/>
  <c r="FU83" i="3"/>
  <c r="FU33" i="3"/>
  <c r="FU34" i="3"/>
  <c r="FT130" i="3"/>
  <c r="FT34" i="3"/>
  <c r="FT35" i="3"/>
  <c r="FT83" i="3"/>
  <c r="FT33" i="3"/>
  <c r="FS33" i="3"/>
  <c r="FS83" i="3"/>
  <c r="FS130" i="3"/>
  <c r="FR130" i="3"/>
  <c r="FR35" i="3"/>
  <c r="FR34" i="3"/>
  <c r="FR33" i="3"/>
  <c r="FR83" i="3"/>
  <c r="FQ130" i="3"/>
  <c r="FQ34" i="3"/>
  <c r="FQ35" i="3"/>
  <c r="FQ83" i="3"/>
  <c r="FQ33" i="3"/>
  <c r="FP83" i="3"/>
  <c r="FP33" i="3"/>
  <c r="FP35" i="3"/>
  <c r="FP130" i="3"/>
  <c r="FO130" i="3"/>
  <c r="FO35" i="3"/>
  <c r="FO34" i="3"/>
  <c r="FO33" i="3"/>
  <c r="FO83" i="3"/>
  <c r="FN130" i="3"/>
  <c r="FN34" i="3"/>
  <c r="FN35" i="3"/>
  <c r="FN83" i="3"/>
  <c r="FN33" i="3"/>
  <c r="FM33" i="3"/>
  <c r="FM83" i="3"/>
  <c r="FM130" i="3"/>
  <c r="FL130" i="3"/>
  <c r="FL35" i="3"/>
  <c r="FL83" i="3"/>
  <c r="FL33" i="3"/>
  <c r="FL34" i="3"/>
  <c r="FK130" i="3"/>
  <c r="FK34" i="3"/>
  <c r="FK35" i="3"/>
  <c r="FK83" i="3"/>
  <c r="FK33" i="3"/>
  <c r="FJ33" i="3"/>
  <c r="FJ83" i="3"/>
  <c r="FJ130" i="3"/>
  <c r="FI130" i="3"/>
  <c r="FI35" i="3"/>
  <c r="FI34" i="3"/>
  <c r="FI33" i="3"/>
  <c r="FI83" i="3"/>
  <c r="FH130" i="3"/>
  <c r="FH34" i="3"/>
  <c r="FH35" i="3"/>
  <c r="FH83" i="3"/>
  <c r="FH33" i="3"/>
  <c r="EZ83" i="3"/>
  <c r="EZ33" i="3"/>
  <c r="EZ35" i="3"/>
  <c r="EZ130" i="3"/>
  <c r="EW130" i="3"/>
  <c r="EW35" i="3"/>
  <c r="EW34" i="3"/>
  <c r="EW33" i="3"/>
  <c r="EW83" i="3"/>
  <c r="EV130" i="3"/>
  <c r="EV34" i="3"/>
  <c r="EV35" i="3"/>
  <c r="EV83" i="3"/>
  <c r="EV33" i="3"/>
  <c r="EU83" i="3"/>
  <c r="EU33" i="3"/>
  <c r="EU35" i="3"/>
  <c r="EU130" i="3"/>
  <c r="ET130" i="3"/>
  <c r="ET35" i="3"/>
  <c r="ET34" i="3"/>
  <c r="ET33" i="3"/>
  <c r="ET83" i="3"/>
  <c r="ES130" i="3"/>
  <c r="ES34" i="3"/>
  <c r="ES35" i="3"/>
  <c r="ES83" i="3"/>
  <c r="ES36" i="3" s="1"/>
  <c r="ES33" i="3"/>
  <c r="ER33" i="3"/>
  <c r="ER83" i="3"/>
  <c r="ER130" i="3"/>
  <c r="EQ130" i="3"/>
  <c r="EQ35" i="3"/>
  <c r="EQ83" i="3"/>
  <c r="EQ33" i="3"/>
  <c r="EQ34" i="3"/>
  <c r="EP130" i="3"/>
  <c r="EP34" i="3"/>
  <c r="EP35" i="3"/>
  <c r="EP83" i="3"/>
  <c r="EP33" i="3"/>
  <c r="EO33" i="3"/>
  <c r="EO83" i="3"/>
  <c r="EO130" i="3"/>
  <c r="EN130" i="3"/>
  <c r="EN35" i="3"/>
  <c r="EN34" i="3"/>
  <c r="EN33" i="3"/>
  <c r="EN83" i="3"/>
  <c r="EM130" i="3"/>
  <c r="EM34" i="3"/>
  <c r="EM35" i="3"/>
  <c r="EM83" i="3"/>
  <c r="EM33" i="3"/>
  <c r="EL83" i="3"/>
  <c r="EL33" i="3"/>
  <c r="EL35" i="3"/>
  <c r="EL130" i="3"/>
  <c r="EK130" i="3"/>
  <c r="EK35" i="3"/>
  <c r="EK34" i="3"/>
  <c r="EK33" i="3"/>
  <c r="EK83" i="3"/>
  <c r="EJ130" i="3"/>
  <c r="EJ34" i="3"/>
  <c r="EJ35" i="3"/>
  <c r="EJ83" i="3"/>
  <c r="EJ33" i="3"/>
  <c r="EI33" i="3"/>
  <c r="EI83" i="3"/>
  <c r="EI130" i="3"/>
  <c r="EH130" i="3"/>
  <c r="EH35" i="3"/>
  <c r="EH83" i="3"/>
  <c r="EH33" i="3"/>
  <c r="EH34" i="3"/>
  <c r="EG130" i="3"/>
  <c r="EG34" i="3"/>
  <c r="EG35" i="3"/>
  <c r="EG83" i="3"/>
  <c r="EG33" i="3"/>
  <c r="EF33" i="3"/>
  <c r="EF83" i="3"/>
  <c r="EF130" i="3"/>
  <c r="EE130" i="3"/>
  <c r="EE35" i="3"/>
  <c r="EE34" i="3"/>
  <c r="EE33" i="3"/>
  <c r="EE83" i="3"/>
  <c r="ED130" i="3"/>
  <c r="ED34" i="3"/>
  <c r="ED35" i="3"/>
  <c r="ED83" i="3"/>
  <c r="ED33" i="3"/>
  <c r="EC83" i="3"/>
  <c r="EC33" i="3"/>
  <c r="EC35" i="3"/>
  <c r="EC130" i="3"/>
  <c r="EB130" i="3"/>
  <c r="EB35" i="3"/>
  <c r="EB34" i="3"/>
  <c r="EB33" i="3"/>
  <c r="EB83" i="3"/>
  <c r="EA130" i="3"/>
  <c r="EA34" i="3"/>
  <c r="EA35" i="3"/>
  <c r="EA33" i="3"/>
  <c r="EA83" i="3"/>
  <c r="DZ130" i="3"/>
  <c r="DZ35" i="3"/>
  <c r="DZ34" i="3"/>
  <c r="DZ33" i="3"/>
  <c r="DZ83" i="3"/>
  <c r="DY130" i="3"/>
  <c r="DY35" i="3"/>
  <c r="DY33" i="3"/>
  <c r="DY83" i="3"/>
  <c r="DY34" i="3"/>
  <c r="DX130" i="3"/>
  <c r="DX34" i="3"/>
  <c r="DX35" i="3"/>
  <c r="DX33" i="3"/>
  <c r="DX83" i="3"/>
  <c r="DW33" i="3"/>
  <c r="DW83" i="3"/>
  <c r="DW130" i="3"/>
  <c r="DV130" i="3"/>
  <c r="DV35" i="3"/>
  <c r="DV34" i="3"/>
  <c r="DV33" i="3"/>
  <c r="DV83" i="3"/>
  <c r="DU83" i="3"/>
  <c r="DU33" i="3"/>
  <c r="DU130" i="3"/>
  <c r="DT130" i="3"/>
  <c r="DT34" i="3"/>
  <c r="DT35" i="3"/>
  <c r="DT33" i="3"/>
  <c r="DT83" i="3"/>
  <c r="DS130" i="3"/>
  <c r="DS35" i="3"/>
  <c r="S24" i="23"/>
  <c r="T25" i="54"/>
  <c r="DS34" i="3"/>
  <c r="S23" i="23"/>
  <c r="S24" i="53"/>
  <c r="T23" i="54"/>
  <c r="DS33" i="3"/>
  <c r="DS83" i="3"/>
  <c r="S22" i="23"/>
  <c r="S23" i="53"/>
  <c r="T22" i="54"/>
  <c r="DQ83" i="3"/>
  <c r="DQ33" i="3"/>
  <c r="DQ130" i="3"/>
  <c r="DP130" i="3"/>
  <c r="DP34" i="3"/>
  <c r="DP35" i="3"/>
  <c r="DP33" i="3"/>
  <c r="DP83" i="3"/>
  <c r="HE130" i="3"/>
  <c r="HE35" i="3"/>
  <c r="HE83" i="3"/>
  <c r="HE33" i="3"/>
  <c r="HE34" i="3"/>
  <c r="CI3" i="3"/>
  <c r="CH22" i="1" s="1"/>
  <c r="CH26" i="1" s="1"/>
  <c r="M17" i="1"/>
  <c r="M16" i="1"/>
  <c r="M19" i="1"/>
  <c r="N5" i="1"/>
  <c r="M15" i="1"/>
  <c r="M18" i="1"/>
  <c r="MT115" i="31" l="1"/>
  <c r="MU115" i="31" s="1"/>
  <c r="MV115" i="31" s="1"/>
  <c r="MW115" i="31" s="1"/>
  <c r="MX115" i="31" s="1"/>
  <c r="MY115" i="31" s="1"/>
  <c r="MZ115" i="31" s="1"/>
  <c r="NA115" i="31" s="1"/>
  <c r="NB115" i="31" s="1"/>
  <c r="NC115" i="31" s="1"/>
  <c r="ND115" i="31" s="1"/>
  <c r="NE115" i="31" s="1"/>
  <c r="NF115" i="31" s="1"/>
  <c r="NG115" i="31" s="1"/>
  <c r="NH115" i="31" s="1"/>
  <c r="KU130" i="3"/>
  <c r="JC83" i="3"/>
  <c r="IY83" i="3"/>
  <c r="KU34" i="3"/>
  <c r="KD130" i="3"/>
  <c r="KO118" i="31"/>
  <c r="JC35" i="3"/>
  <c r="JT33" i="3"/>
  <c r="KJ83" i="3"/>
  <c r="KJ36" i="3" s="1"/>
  <c r="MF130" i="3"/>
  <c r="MF36" i="3" s="1"/>
  <c r="MX83" i="3"/>
  <c r="NC35" i="3"/>
  <c r="IS124" i="31"/>
  <c r="JJ124" i="31"/>
  <c r="LJ124" i="31"/>
  <c r="JR130" i="3"/>
  <c r="JR36" i="3" s="1"/>
  <c r="JZ83" i="3"/>
  <c r="JZ36" i="3" s="1"/>
  <c r="KZ35" i="3"/>
  <c r="LU33" i="3"/>
  <c r="NC130" i="3"/>
  <c r="IZ83" i="3"/>
  <c r="JW83" i="3"/>
  <c r="KE35" i="3"/>
  <c r="KL33" i="3"/>
  <c r="MB124" i="31"/>
  <c r="NF124" i="31"/>
  <c r="JT130" i="3"/>
  <c r="IR35" i="3"/>
  <c r="KT33" i="3"/>
  <c r="MK130" i="3"/>
  <c r="KS33" i="3"/>
  <c r="KY33" i="3"/>
  <c r="IS130" i="3"/>
  <c r="IS36" i="3" s="1"/>
  <c r="KU35" i="3"/>
  <c r="LF130" i="3"/>
  <c r="LF36" i="3" s="1"/>
  <c r="KT34" i="3"/>
  <c r="KQ33" i="3"/>
  <c r="KZ130" i="3"/>
  <c r="KZ36" i="3" s="1"/>
  <c r="LN83" i="3"/>
  <c r="JP121" i="31"/>
  <c r="MF35" i="3"/>
  <c r="LC130" i="3"/>
  <c r="LC36" i="3" s="1"/>
  <c r="LX121" i="31"/>
  <c r="LL124" i="31"/>
  <c r="KR118" i="31"/>
  <c r="KR121" i="31" s="1"/>
  <c r="S22" i="75"/>
  <c r="Y24" i="74"/>
  <c r="S23" i="75"/>
  <c r="KN35" i="3"/>
  <c r="S25" i="75"/>
  <c r="S24" i="75"/>
  <c r="KP34" i="3"/>
  <c r="Y25" i="74"/>
  <c r="KP35" i="3"/>
  <c r="Y27" i="74"/>
  <c r="Y26" i="74"/>
  <c r="KC121" i="31"/>
  <c r="JR35" i="3"/>
  <c r="JR124" i="31"/>
  <c r="KA124" i="31"/>
  <c r="JD36" i="3"/>
  <c r="KD35" i="3"/>
  <c r="LX124" i="31"/>
  <c r="JL83" i="3"/>
  <c r="JL36" i="3" s="1"/>
  <c r="KE130" i="3"/>
  <c r="KE36" i="3" s="1"/>
  <c r="IQ33" i="3"/>
  <c r="IS35" i="3"/>
  <c r="LC33" i="3"/>
  <c r="MY130" i="3"/>
  <c r="JO130" i="3"/>
  <c r="JO36" i="3" s="1"/>
  <c r="JZ33" i="3"/>
  <c r="KQ130" i="3"/>
  <c r="LK83" i="3"/>
  <c r="LK36" i="3" s="1"/>
  <c r="IT124" i="31"/>
  <c r="NA124" i="31"/>
  <c r="S25" i="23"/>
  <c r="MY34" i="3"/>
  <c r="IJ130" i="3"/>
  <c r="IJ36" i="3" s="1"/>
  <c r="IQ130" i="3"/>
  <c r="KV33" i="3"/>
  <c r="T24" i="54"/>
  <c r="LH130" i="3"/>
  <c r="LH36" i="3" s="1"/>
  <c r="S25" i="53"/>
  <c r="E71" i="72"/>
  <c r="IJ33" i="3"/>
  <c r="IM124" i="31"/>
  <c r="S26" i="53"/>
  <c r="KN83" i="3"/>
  <c r="IS34" i="3"/>
  <c r="LU83" i="3"/>
  <c r="LU36" i="3" s="1"/>
  <c r="KF33" i="3"/>
  <c r="LB121" i="31"/>
  <c r="LL121" i="31"/>
  <c r="KZ121" i="31"/>
  <c r="LH121" i="31"/>
  <c r="LA130" i="3"/>
  <c r="LA36" i="3" s="1"/>
  <c r="LT33" i="3"/>
  <c r="LF35" i="3"/>
  <c r="MY35" i="3"/>
  <c r="LN124" i="31"/>
  <c r="LI83" i="3"/>
  <c r="LI36" i="3" s="1"/>
  <c r="MM121" i="31"/>
  <c r="D65" i="72" s="1" a="1"/>
  <c r="D65" i="72" s="1"/>
  <c r="KA35" i="3"/>
  <c r="KC124" i="31"/>
  <c r="KV83" i="3"/>
  <c r="KV36" i="3" s="1"/>
  <c r="KK83" i="3"/>
  <c r="KK36" i="3" s="1"/>
  <c r="KW83" i="3"/>
  <c r="KW36" i="3" s="1"/>
  <c r="KK35" i="3"/>
  <c r="LD33" i="3"/>
  <c r="LD124" i="31"/>
  <c r="MC130" i="3"/>
  <c r="MC36" i="3" s="1"/>
  <c r="MJ83" i="3"/>
  <c r="MJ36" i="3" s="1"/>
  <c r="LD130" i="3"/>
  <c r="LD36" i="3" s="1"/>
  <c r="LT130" i="3"/>
  <c r="LT36" i="3" s="1"/>
  <c r="KS130" i="3"/>
  <c r="KS36" i="3" s="1"/>
  <c r="MJ34" i="3"/>
  <c r="LG121" i="31"/>
  <c r="KC83" i="3"/>
  <c r="KC36" i="3" s="1"/>
  <c r="KG83" i="3"/>
  <c r="KG36" i="3" s="1"/>
  <c r="MO130" i="3"/>
  <c r="MO36" i="3" s="1"/>
  <c r="MC34" i="3"/>
  <c r="LI35" i="3"/>
  <c r="LW124" i="31"/>
  <c r="MF124" i="31"/>
  <c r="KF130" i="3"/>
  <c r="KF36" i="3" s="1"/>
  <c r="MJ33" i="3"/>
  <c r="KV124" i="31"/>
  <c r="JY130" i="3"/>
  <c r="JY36" i="3" s="1"/>
  <c r="KI35" i="3"/>
  <c r="JY33" i="3"/>
  <c r="KI130" i="3"/>
  <c r="KI36" i="3" s="1"/>
  <c r="MO35" i="3"/>
  <c r="MO34" i="3"/>
  <c r="MC33" i="3"/>
  <c r="KY121" i="31"/>
  <c r="KF124" i="31"/>
  <c r="KI124" i="31"/>
  <c r="KA130" i="3"/>
  <c r="KA36" i="3" s="1"/>
  <c r="KA33" i="3"/>
  <c r="KB124" i="31"/>
  <c r="KD124" i="31"/>
  <c r="KB83" i="3"/>
  <c r="KB36" i="3" s="1"/>
  <c r="KO83" i="3"/>
  <c r="KO36" i="3" s="1"/>
  <c r="KR33" i="3"/>
  <c r="JY35" i="3"/>
  <c r="KO33" i="3"/>
  <c r="KD34" i="3"/>
  <c r="KP83" i="3"/>
  <c r="KP36" i="3" s="1"/>
  <c r="EN36" i="3"/>
  <c r="IH36" i="3"/>
  <c r="EG36" i="3"/>
  <c r="EP36" i="3"/>
  <c r="MA130" i="3"/>
  <c r="MA36" i="3" s="1"/>
  <c r="MS83" i="3"/>
  <c r="MS36" i="3" s="1"/>
  <c r="KR83" i="3"/>
  <c r="KR36" i="3" s="1"/>
  <c r="DT36" i="3"/>
  <c r="DX36" i="3"/>
  <c r="EJ36" i="3"/>
  <c r="EH36" i="3"/>
  <c r="EQ36" i="3"/>
  <c r="KU124" i="31"/>
  <c r="MD124" i="31"/>
  <c r="D61" i="72" s="1" a="1"/>
  <c r="D61" i="72" s="1"/>
  <c r="MZ36" i="3"/>
  <c r="DQ36" i="3"/>
  <c r="JV36" i="3"/>
  <c r="KT36" i="3"/>
  <c r="DZ36" i="3"/>
  <c r="EE36" i="3"/>
  <c r="HX36" i="3"/>
  <c r="IP36" i="3"/>
  <c r="JX36" i="3"/>
  <c r="MK36" i="3"/>
  <c r="JK36" i="3"/>
  <c r="ME36" i="3"/>
  <c r="LX36" i="3"/>
  <c r="JE36" i="3"/>
  <c r="MU36" i="3"/>
  <c r="IN36" i="3"/>
  <c r="LG36" i="3"/>
  <c r="LY36" i="3"/>
  <c r="MT36" i="3"/>
  <c r="NC36" i="3"/>
  <c r="MR36" i="3"/>
  <c r="MX36" i="3"/>
  <c r="NE121" i="31"/>
  <c r="NE124" i="31"/>
  <c r="ND121" i="31"/>
  <c r="ND124" i="31"/>
  <c r="IJ125" i="31"/>
  <c r="IK125" i="31" s="1"/>
  <c r="IL125" i="31" s="1"/>
  <c r="IM125" i="31" s="1"/>
  <c r="KD36" i="3"/>
  <c r="KY36" i="3"/>
  <c r="LE36" i="3"/>
  <c r="GN36" i="3"/>
  <c r="BU24" i="1"/>
  <c r="MW36" i="3"/>
  <c r="ET36" i="3"/>
  <c r="HY36" i="3"/>
  <c r="MI36" i="3"/>
  <c r="JP36" i="3"/>
  <c r="LM36" i="3"/>
  <c r="EA36" i="3"/>
  <c r="DS36" i="3"/>
  <c r="EK36" i="3"/>
  <c r="GK36" i="3"/>
  <c r="IG36" i="3"/>
  <c r="JH36" i="3"/>
  <c r="EB36" i="3"/>
  <c r="DY36" i="3"/>
  <c r="ED36" i="3"/>
  <c r="EM36" i="3"/>
  <c r="IU36" i="3"/>
  <c r="IY36" i="3"/>
  <c r="KM36" i="3"/>
  <c r="LQ36" i="3"/>
  <c r="GF36" i="3"/>
  <c r="GO36" i="3"/>
  <c r="EV36" i="3"/>
  <c r="FN36" i="3"/>
  <c r="FW36" i="3"/>
  <c r="GM36" i="3"/>
  <c r="GX36" i="3"/>
  <c r="HH36" i="3"/>
  <c r="HQ36" i="3"/>
  <c r="FL36" i="3"/>
  <c r="FU36" i="3"/>
  <c r="KU36" i="3"/>
  <c r="LP36" i="3"/>
  <c r="LV36" i="3"/>
  <c r="HZ36" i="3"/>
  <c r="LB36" i="3"/>
  <c r="DG37" i="1"/>
  <c r="DG38" i="1" s="1"/>
  <c r="JT36" i="3"/>
  <c r="JQ36" i="3"/>
  <c r="JU36" i="3"/>
  <c r="HJ36" i="3"/>
  <c r="IW36" i="3"/>
  <c r="JC36" i="3"/>
  <c r="JG36" i="3"/>
  <c r="EZ36" i="3"/>
  <c r="FP36" i="3"/>
  <c r="FY36" i="3"/>
  <c r="GH36" i="3"/>
  <c r="GQ36" i="3"/>
  <c r="GV36" i="3"/>
  <c r="GZ36" i="3"/>
  <c r="ID36" i="3"/>
  <c r="IF36" i="3"/>
  <c r="IL36" i="3"/>
  <c r="LS36" i="3"/>
  <c r="ML36" i="3"/>
  <c r="NA35" i="3"/>
  <c r="FI36" i="3"/>
  <c r="FR36" i="3"/>
  <c r="GU36" i="3"/>
  <c r="HL36" i="3"/>
  <c r="HP36" i="3"/>
  <c r="HT36" i="3"/>
  <c r="HV36" i="3"/>
  <c r="IR36" i="3"/>
  <c r="JI36" i="3"/>
  <c r="LW36" i="3"/>
  <c r="MD36" i="3"/>
  <c r="MN36" i="3"/>
  <c r="MP36" i="3"/>
  <c r="NA34" i="3"/>
  <c r="FK36" i="3"/>
  <c r="FT36" i="3"/>
  <c r="GA36" i="3"/>
  <c r="GC36" i="3"/>
  <c r="GL36" i="3"/>
  <c r="GS36" i="3"/>
  <c r="HB36" i="3"/>
  <c r="HD36" i="3"/>
  <c r="HG36" i="3"/>
  <c r="HN36" i="3"/>
  <c r="LJ36" i="3"/>
  <c r="LN36" i="3"/>
  <c r="LZ36" i="3"/>
  <c r="MB36" i="3"/>
  <c r="MH36" i="3"/>
  <c r="FO36" i="3"/>
  <c r="HI36" i="3"/>
  <c r="IV36" i="3"/>
  <c r="HE36" i="3"/>
  <c r="FH36" i="3"/>
  <c r="FQ36" i="3"/>
  <c r="GI36" i="3"/>
  <c r="GR36" i="3"/>
  <c r="HK36" i="3"/>
  <c r="HM36" i="3"/>
  <c r="HU36" i="3"/>
  <c r="HW36" i="3"/>
  <c r="IM36" i="3"/>
  <c r="JA36" i="3"/>
  <c r="JM36" i="3"/>
  <c r="MQ36" i="3"/>
  <c r="NB130" i="3"/>
  <c r="JJ36" i="3"/>
  <c r="NB35" i="3"/>
  <c r="EW36" i="3"/>
  <c r="FX36" i="3"/>
  <c r="JB36" i="3"/>
  <c r="KL36" i="3"/>
  <c r="FZ36" i="3"/>
  <c r="GP36" i="3"/>
  <c r="GY36" i="3"/>
  <c r="HA36" i="3"/>
  <c r="IA36" i="3"/>
  <c r="IC36" i="3"/>
  <c r="II36" i="3"/>
  <c r="IO36" i="3"/>
  <c r="IX36" i="3"/>
  <c r="JN36" i="3"/>
  <c r="JS36" i="3"/>
  <c r="KH36" i="3"/>
  <c r="NB34" i="3"/>
  <c r="CR37" i="1"/>
  <c r="CR38" i="1" s="1"/>
  <c r="CK37" i="1"/>
  <c r="CK38" i="1" s="1"/>
  <c r="CK24" i="1"/>
  <c r="CN37" i="1"/>
  <c r="CN38" i="1" s="1"/>
  <c r="BT24" i="1"/>
  <c r="DJ24" i="1"/>
  <c r="CH37" i="1"/>
  <c r="CH38" i="1" s="1"/>
  <c r="CH24" i="1"/>
  <c r="DP36" i="3"/>
  <c r="DU36" i="3"/>
  <c r="DV36" i="3"/>
  <c r="DW36" i="3"/>
  <c r="EC36" i="3"/>
  <c r="EF36" i="3"/>
  <c r="EI36" i="3"/>
  <c r="EL36" i="3"/>
  <c r="EO36" i="3"/>
  <c r="ER36" i="3"/>
  <c r="EU36" i="3"/>
  <c r="FJ36" i="3"/>
  <c r="FM36" i="3"/>
  <c r="FS36" i="3"/>
  <c r="FV36" i="3"/>
  <c r="GB36" i="3"/>
  <c r="GE36" i="3"/>
  <c r="GG36" i="3"/>
  <c r="GJ36" i="3"/>
  <c r="GT36" i="3"/>
  <c r="GW36" i="3"/>
  <c r="HC36" i="3"/>
  <c r="HF36" i="3"/>
  <c r="HO36" i="3"/>
  <c r="HR130" i="3"/>
  <c r="HR83" i="3"/>
  <c r="HR33" i="3"/>
  <c r="HR34" i="3"/>
  <c r="HR35" i="3"/>
  <c r="HS130" i="3"/>
  <c r="HS35" i="3"/>
  <c r="HS34" i="3"/>
  <c r="HS33" i="3"/>
  <c r="HS83" i="3"/>
  <c r="IB36" i="3"/>
  <c r="IE36" i="3"/>
  <c r="IK36" i="3"/>
  <c r="IQ36" i="3"/>
  <c r="IT36" i="3"/>
  <c r="IZ36" i="3"/>
  <c r="JF36" i="3"/>
  <c r="JW36" i="3"/>
  <c r="KN36" i="3"/>
  <c r="KQ36" i="3"/>
  <c r="LL36" i="3"/>
  <c r="LO36" i="3"/>
  <c r="LR36" i="3"/>
  <c r="MG36" i="3"/>
  <c r="MM36" i="3"/>
  <c r="MV36" i="3"/>
  <c r="MY36" i="3"/>
  <c r="NB33" i="3"/>
  <c r="NB83" i="3"/>
  <c r="NA33" i="3"/>
  <c r="NA83" i="3"/>
  <c r="NA130" i="3"/>
  <c r="N17" i="1"/>
  <c r="O5" i="1"/>
  <c r="N16" i="1"/>
  <c r="N19" i="1"/>
  <c r="N15" i="1"/>
  <c r="N18" i="1"/>
  <c r="KO121" i="31" l="1"/>
  <c r="KO124" i="31"/>
  <c r="KR124" i="31"/>
  <c r="IN125" i="31"/>
  <c r="IO125" i="31" s="1"/>
  <c r="IP125" i="31" s="1"/>
  <c r="IQ125" i="31" s="1"/>
  <c r="IR125" i="31" s="1"/>
  <c r="IS125" i="31" s="1"/>
  <c r="IT125" i="31" s="1"/>
  <c r="IU125" i="31" s="1"/>
  <c r="IV125" i="31" s="1"/>
  <c r="IW125" i="31" s="1"/>
  <c r="IX125" i="31" s="1"/>
  <c r="IY125" i="31" s="1"/>
  <c r="IZ125" i="31" s="1"/>
  <c r="JA125" i="31" s="1"/>
  <c r="JB125" i="31" s="1"/>
  <c r="JC125" i="31" s="1"/>
  <c r="JD125" i="31" s="1"/>
  <c r="JE125" i="31" s="1"/>
  <c r="JF125" i="31" s="1"/>
  <c r="JG125" i="31" s="1"/>
  <c r="JH125" i="31" s="1"/>
  <c r="JI125" i="31" s="1"/>
  <c r="JJ125" i="31" s="1"/>
  <c r="JK125" i="31" s="1"/>
  <c r="JL125" i="31" s="1"/>
  <c r="JM125" i="31" s="1"/>
  <c r="JN125" i="31" s="1"/>
  <c r="JO125" i="31" s="1"/>
  <c r="JP125" i="31" s="1"/>
  <c r="JQ125" i="31" s="1"/>
  <c r="JR125" i="31" s="1"/>
  <c r="JS125" i="31" s="1"/>
  <c r="JT125" i="31" s="1"/>
  <c r="JU125" i="31" s="1"/>
  <c r="JV125" i="31" s="1"/>
  <c r="JW125" i="31" s="1"/>
  <c r="JX125" i="31" s="1"/>
  <c r="JY125" i="31" s="1"/>
  <c r="JZ125" i="31" s="1"/>
  <c r="KA125" i="31" s="1"/>
  <c r="KB125" i="31" s="1"/>
  <c r="KC125" i="31" s="1"/>
  <c r="KD125" i="31" s="1"/>
  <c r="KE125" i="31" s="1"/>
  <c r="KF125" i="31" s="1"/>
  <c r="KG125" i="31" s="1"/>
  <c r="KH125" i="31" s="1"/>
  <c r="KI125" i="31" s="1"/>
  <c r="KJ125" i="31" s="1"/>
  <c r="KK125" i="31" s="1"/>
  <c r="KL125" i="31" s="1"/>
  <c r="KM125" i="31" s="1"/>
  <c r="KN125" i="31" s="1"/>
  <c r="KO125" i="31" s="1"/>
  <c r="KP125" i="31" s="1"/>
  <c r="KQ125" i="31" s="1"/>
  <c r="KR125" i="31" s="1"/>
  <c r="NB36" i="3"/>
  <c r="HS36" i="3"/>
  <c r="HR36" i="3"/>
  <c r="NA36" i="3"/>
  <c r="O17" i="1"/>
  <c r="P5" i="1"/>
  <c r="O16" i="1"/>
  <c r="O19" i="1"/>
  <c r="O15" i="1"/>
  <c r="O18" i="1"/>
  <c r="KS125" i="31" l="1"/>
  <c r="KT125" i="31" s="1"/>
  <c r="KU125" i="31" s="1"/>
  <c r="KV125" i="31" s="1"/>
  <c r="KW125" i="31" s="1"/>
  <c r="KX125" i="31" s="1"/>
  <c r="KY125" i="31" s="1"/>
  <c r="KZ125" i="31" s="1"/>
  <c r="LA125" i="31" s="1"/>
  <c r="LB125" i="31" s="1"/>
  <c r="LC125" i="31" s="1"/>
  <c r="LD125" i="31" s="1"/>
  <c r="LE125" i="31" s="1"/>
  <c r="LF125" i="31" s="1"/>
  <c r="LG125" i="31" s="1"/>
  <c r="LH125" i="31" s="1"/>
  <c r="LI125" i="31" s="1"/>
  <c r="LJ125" i="31" s="1"/>
  <c r="LK125" i="31" s="1"/>
  <c r="LL125" i="31" s="1"/>
  <c r="LM125" i="31" s="1"/>
  <c r="LN125" i="31" s="1"/>
  <c r="LO125" i="31" s="1"/>
  <c r="LP125" i="31" s="1"/>
  <c r="LQ125" i="31" s="1"/>
  <c r="LR125" i="31" s="1"/>
  <c r="LS125" i="31" s="1"/>
  <c r="LT125" i="31" s="1"/>
  <c r="LU125" i="31" s="1"/>
  <c r="LV125" i="31" s="1"/>
  <c r="LW125" i="31" s="1"/>
  <c r="LX125" i="31" s="1"/>
  <c r="LY125" i="31" s="1"/>
  <c r="LZ125" i="31" s="1"/>
  <c r="MA125" i="31" s="1"/>
  <c r="MB125" i="31" s="1"/>
  <c r="MC125" i="31" s="1"/>
  <c r="MD125" i="31" s="1"/>
  <c r="ME125" i="31" s="1"/>
  <c r="MF125" i="31" s="1"/>
  <c r="MG125" i="31" s="1"/>
  <c r="MH125" i="31" s="1"/>
  <c r="MI125" i="31" s="1"/>
  <c r="MJ125" i="31" s="1"/>
  <c r="MK125" i="31" s="1"/>
  <c r="ML125" i="31" s="1"/>
  <c r="MM125" i="31" s="1"/>
  <c r="MN125" i="31" s="1"/>
  <c r="MO125" i="31" s="1"/>
  <c r="MQ125" i="31" s="1"/>
  <c r="MR125" i="31" s="1"/>
  <c r="MS125" i="31" s="1"/>
  <c r="MT125" i="31" s="1"/>
  <c r="MU125" i="31" s="1"/>
  <c r="MV125" i="31" s="1"/>
  <c r="MW125" i="31" s="1"/>
  <c r="MX125" i="31" s="1"/>
  <c r="MY125" i="31" s="1"/>
  <c r="MZ125" i="31" s="1"/>
  <c r="NA125" i="31" s="1"/>
  <c r="NB125" i="31" s="1"/>
  <c r="NC125" i="31" s="1"/>
  <c r="ND125" i="31" s="1"/>
  <c r="NE125" i="31" s="1"/>
  <c r="NF125" i="31" s="1"/>
  <c r="NG125" i="31" s="1"/>
  <c r="NH125" i="31" s="1"/>
  <c r="P17" i="1"/>
  <c r="P15" i="1"/>
  <c r="P19" i="1"/>
  <c r="P16" i="1"/>
  <c r="P18" i="1"/>
  <c r="Q5" i="1"/>
  <c r="Q15" i="1" l="1"/>
  <c r="Q18" i="1"/>
  <c r="Q16" i="1"/>
  <c r="Q17" i="1"/>
  <c r="R5" i="1"/>
  <c r="Q19" i="1"/>
  <c r="R15" i="1" l="1"/>
  <c r="R18" i="1"/>
  <c r="S5" i="1"/>
  <c r="R16" i="1"/>
  <c r="R17" i="1"/>
  <c r="R19" i="1"/>
  <c r="S17" i="1" l="1"/>
  <c r="S15" i="1"/>
  <c r="S18" i="1"/>
  <c r="S16" i="1"/>
  <c r="S19" i="1"/>
  <c r="T5" i="1"/>
  <c r="T15" i="1" l="1"/>
  <c r="T18" i="1"/>
  <c r="T16" i="1"/>
  <c r="T19" i="1"/>
  <c r="U5" i="1"/>
  <c r="T17" i="1"/>
  <c r="U15" i="1" l="1"/>
  <c r="U18" i="1"/>
  <c r="U16" i="1"/>
  <c r="U19" i="1"/>
  <c r="V5" i="1"/>
  <c r="U17" i="1"/>
  <c r="V15" i="1" l="1"/>
  <c r="V18" i="1"/>
  <c r="W5" i="1"/>
  <c r="V17" i="1"/>
  <c r="V16" i="1"/>
  <c r="V19" i="1"/>
  <c r="W15" i="1" l="1"/>
  <c r="W18" i="1"/>
  <c r="W17" i="1"/>
  <c r="X5" i="1"/>
  <c r="W19" i="1"/>
  <c r="W16" i="1"/>
  <c r="X15" i="1" l="1"/>
  <c r="X18" i="1"/>
  <c r="X17" i="1"/>
  <c r="X16" i="1"/>
  <c r="X19" i="1"/>
  <c r="Y5" i="1"/>
  <c r="Y15" i="1" l="1"/>
  <c r="Y18" i="1"/>
  <c r="Y17" i="1"/>
  <c r="Z5" i="1"/>
  <c r="Y16" i="1"/>
  <c r="Y19" i="1"/>
  <c r="Z17" i="1" l="1"/>
  <c r="Z16" i="1"/>
  <c r="Z19" i="1"/>
  <c r="AA5" i="1"/>
  <c r="Z15" i="1"/>
  <c r="Z18" i="1"/>
  <c r="AA16" i="1" l="1"/>
  <c r="AA19" i="1"/>
  <c r="AA17" i="1"/>
  <c r="AA18" i="1"/>
  <c r="AB5" i="1"/>
  <c r="AA15" i="1"/>
  <c r="AB15" i="1" l="1"/>
  <c r="AB18" i="1"/>
  <c r="AB16" i="1"/>
  <c r="AB17" i="1"/>
  <c r="AB19" i="1"/>
  <c r="AC5" i="1"/>
  <c r="AC17" i="1" l="1"/>
  <c r="AC18" i="1"/>
  <c r="AC15" i="1"/>
  <c r="AC19" i="1"/>
  <c r="AD5" i="1"/>
  <c r="AC16" i="1"/>
  <c r="AD15" i="1" l="1"/>
  <c r="AD18" i="1"/>
  <c r="AD17" i="1"/>
  <c r="AD19" i="1"/>
  <c r="AD16" i="1"/>
  <c r="AE5" i="1"/>
  <c r="AE15" i="1" l="1"/>
  <c r="AE18" i="1"/>
  <c r="AE16" i="1"/>
  <c r="AE19" i="1"/>
  <c r="AE17" i="1"/>
  <c r="AF5" i="1"/>
  <c r="AF15" i="1" l="1"/>
  <c r="AF18" i="1"/>
  <c r="AF16" i="1"/>
  <c r="AF19" i="1"/>
  <c r="AG5" i="1"/>
  <c r="AF17" i="1"/>
  <c r="AG15" i="1" l="1"/>
  <c r="AG18" i="1"/>
  <c r="AH5" i="1"/>
  <c r="AG19" i="1"/>
  <c r="AG16" i="1"/>
  <c r="AG17" i="1"/>
  <c r="AH17" i="1" l="1"/>
  <c r="AH16" i="1"/>
  <c r="AH18" i="1"/>
  <c r="AH15" i="1"/>
  <c r="AH19" i="1"/>
  <c r="AI5" i="1"/>
  <c r="AI17" i="1" l="1"/>
  <c r="AI18" i="1"/>
  <c r="AI15" i="1"/>
  <c r="AI19" i="1"/>
  <c r="AJ5" i="1"/>
  <c r="AI16" i="1"/>
  <c r="AJ15" i="1" l="1"/>
  <c r="AJ18" i="1"/>
  <c r="AJ16" i="1"/>
  <c r="AJ17" i="1"/>
  <c r="AJ19" i="1"/>
  <c r="AK5" i="1"/>
  <c r="AK17" i="1" l="1"/>
  <c r="AK15" i="1"/>
  <c r="AK18" i="1"/>
  <c r="AL5" i="1"/>
  <c r="AK16" i="1"/>
  <c r="AK19" i="1"/>
  <c r="AL17" i="1" l="1"/>
  <c r="AL15" i="1"/>
  <c r="AL18" i="1"/>
  <c r="AM5" i="1"/>
  <c r="AL16" i="1"/>
  <c r="AL19" i="1"/>
  <c r="AM16" i="1" l="1"/>
  <c r="AM19" i="1"/>
  <c r="AM17" i="1"/>
  <c r="AN5" i="1"/>
  <c r="AM15" i="1"/>
  <c r="AM18" i="1"/>
  <c r="AN17" i="1" l="1"/>
  <c r="AN15" i="1"/>
  <c r="AN18" i="1"/>
  <c r="AN16" i="1"/>
  <c r="AN19" i="1"/>
  <c r="AO5" i="1"/>
  <c r="AO17" i="1" l="1"/>
  <c r="AO16" i="1"/>
  <c r="AO19" i="1"/>
  <c r="AP5" i="1"/>
  <c r="AO18" i="1"/>
  <c r="AO15" i="1"/>
  <c r="AP16" i="1" l="1"/>
  <c r="AP19" i="1"/>
  <c r="AP15" i="1"/>
  <c r="AP18" i="1"/>
  <c r="AQ5" i="1"/>
  <c r="AP17" i="1"/>
  <c r="AQ16" i="1" l="1"/>
  <c r="AQ19" i="1"/>
  <c r="AR5" i="1"/>
  <c r="AQ15" i="1"/>
  <c r="AQ18" i="1"/>
  <c r="AQ17" i="1"/>
  <c r="AR17" i="1" l="1"/>
  <c r="AR16" i="1"/>
  <c r="AR19" i="1"/>
  <c r="AR15" i="1"/>
  <c r="AR18" i="1"/>
  <c r="AS5" i="1"/>
  <c r="AS17" i="1" l="1"/>
  <c r="AT5" i="1"/>
  <c r="AS16" i="1"/>
  <c r="AS19" i="1"/>
  <c r="AS18" i="1"/>
  <c r="AS15" i="1"/>
  <c r="AT17" i="1" l="1"/>
  <c r="AT16" i="1"/>
  <c r="AT19" i="1"/>
  <c r="AU5" i="1"/>
  <c r="AT18" i="1"/>
  <c r="AT15" i="1"/>
  <c r="AU17" i="1" l="1"/>
  <c r="AU16" i="1"/>
  <c r="AU19" i="1"/>
  <c r="AU15" i="1"/>
  <c r="AU18" i="1"/>
  <c r="AV5" i="1"/>
  <c r="AV17" i="1" l="1"/>
  <c r="AV16" i="1"/>
  <c r="AV19" i="1"/>
  <c r="AV15" i="1"/>
  <c r="AV18" i="1"/>
  <c r="AW5" i="1"/>
  <c r="AW17" i="1" l="1"/>
  <c r="AW16" i="1"/>
  <c r="AW19" i="1"/>
  <c r="AW15" i="1"/>
  <c r="AW18" i="1"/>
  <c r="AX5" i="1"/>
  <c r="AX16" i="1" l="1"/>
  <c r="AX19" i="1"/>
  <c r="AX15" i="1"/>
  <c r="AX18" i="1"/>
  <c r="AX17" i="1"/>
  <c r="AY5" i="1"/>
  <c r="AY16" i="1" l="1"/>
  <c r="AY19" i="1"/>
  <c r="AZ5" i="1"/>
  <c r="AY15" i="1"/>
  <c r="AY18" i="1"/>
  <c r="AY17" i="1"/>
  <c r="AZ16" i="1" l="1"/>
  <c r="AZ15" i="1"/>
  <c r="AZ19" i="1"/>
  <c r="BA5" i="1"/>
  <c r="AZ17" i="1"/>
  <c r="AZ18" i="1"/>
  <c r="BA16" i="1" l="1"/>
  <c r="BA19" i="1"/>
  <c r="BA17" i="1"/>
  <c r="BB5" i="1"/>
  <c r="BA15" i="1"/>
  <c r="BA18" i="1"/>
  <c r="BB16" i="1" l="1"/>
  <c r="BB19" i="1"/>
  <c r="BB17" i="1"/>
  <c r="BB15" i="1"/>
  <c r="BB18" i="1"/>
  <c r="BC5" i="1"/>
  <c r="BC16" i="1" l="1"/>
  <c r="BC19" i="1"/>
  <c r="BC17" i="1"/>
  <c r="BD5" i="1"/>
  <c r="BC15" i="1"/>
  <c r="BC18" i="1"/>
  <c r="BD16" i="1" l="1"/>
  <c r="BD19" i="1"/>
  <c r="BD17" i="1"/>
  <c r="BE5" i="1"/>
  <c r="BD15" i="1"/>
  <c r="BD18" i="1"/>
  <c r="BE17" i="1" l="1"/>
  <c r="BE15" i="1"/>
  <c r="BE18" i="1"/>
  <c r="BF5" i="1"/>
  <c r="BE16" i="1"/>
  <c r="BE19" i="1"/>
  <c r="BF16" i="1" l="1"/>
  <c r="BF19" i="1"/>
  <c r="BG5" i="1"/>
  <c r="BF15" i="1"/>
  <c r="BF18" i="1"/>
  <c r="BF17" i="1"/>
  <c r="BG15" i="1" l="1"/>
  <c r="BG18" i="1"/>
  <c r="BH5" i="1"/>
  <c r="BG17" i="1"/>
  <c r="BG16" i="1"/>
  <c r="BG19" i="1"/>
  <c r="BH16" i="1" l="1"/>
  <c r="BH19" i="1"/>
  <c r="BH15" i="1"/>
  <c r="BH18" i="1"/>
  <c r="BI5" i="1"/>
  <c r="BH17" i="1"/>
  <c r="BI16" i="1" l="1"/>
  <c r="BI19" i="1"/>
  <c r="BJ5" i="1"/>
  <c r="BI15" i="1"/>
  <c r="BI18" i="1"/>
  <c r="BI17" i="1"/>
  <c r="BJ16" i="1" l="1"/>
  <c r="BJ19" i="1"/>
  <c r="BK5" i="1"/>
  <c r="BJ15" i="1"/>
  <c r="BJ18" i="1"/>
  <c r="BJ17" i="1"/>
  <c r="BK16" i="1" l="1"/>
  <c r="BK19" i="1"/>
  <c r="BK15" i="1"/>
  <c r="BK18" i="1"/>
  <c r="BK17" i="1"/>
  <c r="BL5" i="1"/>
  <c r="BL16" i="1" l="1"/>
  <c r="BL19" i="1"/>
  <c r="BL15" i="1"/>
  <c r="BL18" i="1"/>
  <c r="BM5" i="1"/>
  <c r="BL17" i="1"/>
  <c r="BM16" i="1" l="1"/>
  <c r="BM19" i="1"/>
  <c r="BN5" i="1"/>
  <c r="BM15" i="1"/>
  <c r="BM18" i="1"/>
  <c r="BM17" i="1"/>
  <c r="BN15" i="1" l="1"/>
  <c r="BN18" i="1"/>
  <c r="BN17" i="1"/>
  <c r="BO5" i="1"/>
  <c r="BN19" i="1"/>
  <c r="BN16" i="1"/>
  <c r="BO15" i="1" l="1"/>
  <c r="BO18" i="1"/>
  <c r="BO17" i="1"/>
  <c r="BO16" i="1"/>
  <c r="BO19" i="1"/>
  <c r="BP5" i="1"/>
  <c r="BP15" i="1" l="1"/>
  <c r="BP18" i="1"/>
  <c r="BQ5" i="1"/>
  <c r="BP17" i="1"/>
  <c r="BP16" i="1"/>
  <c r="BP19" i="1"/>
  <c r="BQ17" i="1" l="1"/>
  <c r="BQ16" i="1"/>
  <c r="BQ19" i="1"/>
  <c r="BR5" i="1"/>
  <c r="BQ15" i="1"/>
  <c r="BQ18" i="1"/>
  <c r="BR17" i="1" l="1"/>
  <c r="BS5" i="1"/>
  <c r="BR16" i="1"/>
  <c r="BR19" i="1"/>
  <c r="BR15" i="1"/>
  <c r="BR18" i="1"/>
  <c r="BS15" i="1" l="1"/>
  <c r="BS18" i="1"/>
  <c r="BS17" i="1"/>
  <c r="BT5" i="1"/>
  <c r="BS16" i="1"/>
  <c r="BS19" i="1"/>
  <c r="BT15" i="1" l="1"/>
  <c r="BT18" i="1"/>
  <c r="BT17" i="1"/>
  <c r="BT16" i="1"/>
  <c r="BT19" i="1"/>
  <c r="BU5" i="1"/>
  <c r="BU17" i="1" l="1"/>
  <c r="BU16" i="1"/>
  <c r="BU19" i="1"/>
  <c r="BU15" i="1"/>
  <c r="BU18" i="1"/>
  <c r="BV5" i="1"/>
  <c r="BV15" i="1" l="1"/>
  <c r="BV18" i="1"/>
  <c r="BV17" i="1"/>
  <c r="BV19" i="1"/>
  <c r="BV16" i="1"/>
  <c r="BV13" i="6" l="1"/>
  <c r="BW5" i="3"/>
  <c r="BW5" i="1"/>
  <c r="BW16" i="1" l="1"/>
  <c r="BW19" i="1"/>
  <c r="BW15" i="1"/>
  <c r="BW18" i="1"/>
  <c r="BW17" i="1"/>
  <c r="BW20" i="3"/>
  <c r="BW99" i="3"/>
  <c r="BW138" i="3"/>
  <c r="BW142" i="3" s="1"/>
  <c r="BW91" i="3"/>
  <c r="BW52" i="3"/>
  <c r="BW62" i="3" l="1"/>
  <c r="BW60" i="3"/>
  <c r="BW55" i="3"/>
  <c r="BW54" i="3"/>
  <c r="BW56" i="3"/>
  <c r="BW53" i="3"/>
  <c r="BW109" i="3"/>
  <c r="BW100" i="3"/>
  <c r="BW101" i="3"/>
  <c r="BW102" i="3"/>
  <c r="BW103" i="3"/>
  <c r="BW107" i="3"/>
  <c r="BW44" i="3"/>
  <c r="BW48" i="3" s="1"/>
  <c r="BW95" i="3"/>
  <c r="BO17" i="4"/>
  <c r="BW67" i="3"/>
  <c r="BW114" i="3"/>
  <c r="IO17" i="4"/>
  <c r="BW13" i="6"/>
  <c r="BX5" i="3"/>
  <c r="BX5" i="1"/>
  <c r="BW57" i="3" l="1"/>
  <c r="BW6" i="3"/>
  <c r="BW59" i="3"/>
  <c r="BW58" i="3"/>
  <c r="BW8" i="3"/>
  <c r="BX15" i="1"/>
  <c r="BX18" i="1"/>
  <c r="BX17" i="1"/>
  <c r="BX19" i="1"/>
  <c r="BX16" i="1"/>
  <c r="BW116" i="3"/>
  <c r="BW117" i="3"/>
  <c r="BW104" i="3"/>
  <c r="BW9" i="3"/>
  <c r="BW13" i="3"/>
  <c r="BX138" i="3"/>
  <c r="BX20" i="3"/>
  <c r="BX99" i="3"/>
  <c r="BX91" i="3"/>
  <c r="BX52" i="3"/>
  <c r="BW69" i="3"/>
  <c r="BW70" i="3"/>
  <c r="BW106" i="3"/>
  <c r="BW105" i="3"/>
  <c r="BW7" i="3"/>
  <c r="BW15" i="3"/>
  <c r="BW64" i="3" l="1"/>
  <c r="BW111" i="3"/>
  <c r="BW23" i="3"/>
  <c r="BX142" i="3"/>
  <c r="BX62" i="3"/>
  <c r="BX56" i="3"/>
  <c r="BX60" i="3"/>
  <c r="BX55" i="3"/>
  <c r="BX54" i="3"/>
  <c r="BX53" i="3"/>
  <c r="IP17" i="4"/>
  <c r="BP17" i="4"/>
  <c r="BX67" i="3"/>
  <c r="BX114" i="3"/>
  <c r="BW124" i="3"/>
  <c r="BW11" i="3"/>
  <c r="BX44" i="3"/>
  <c r="BX48" i="3" s="1"/>
  <c r="BX95" i="3"/>
  <c r="BW22" i="3"/>
  <c r="BW77" i="3"/>
  <c r="BX109" i="3"/>
  <c r="BX100" i="3"/>
  <c r="BX107" i="3"/>
  <c r="BX102" i="3"/>
  <c r="BX103" i="3"/>
  <c r="BX101" i="3"/>
  <c r="BX13" i="6"/>
  <c r="BY5" i="3"/>
  <c r="BY5" i="1"/>
  <c r="BW12" i="3"/>
  <c r="BW10" i="3"/>
  <c r="BW98" i="3" l="1"/>
  <c r="BW17" i="3"/>
  <c r="BW30" i="3"/>
  <c r="BW3" i="3" s="1"/>
  <c r="BV22" i="1" s="1"/>
  <c r="BW51" i="3"/>
  <c r="BX7" i="3"/>
  <c r="BY52" i="3"/>
  <c r="BY138" i="3"/>
  <c r="BY91" i="3"/>
  <c r="BY20" i="3"/>
  <c r="BY99" i="3"/>
  <c r="BX9" i="3"/>
  <c r="BX104" i="3"/>
  <c r="BX58" i="3"/>
  <c r="BX8" i="3"/>
  <c r="BX59" i="3"/>
  <c r="BX15" i="3"/>
  <c r="BX105" i="3"/>
  <c r="BX106" i="3"/>
  <c r="BX116" i="3"/>
  <c r="BX117" i="3"/>
  <c r="BY16" i="1"/>
  <c r="BY19" i="1"/>
  <c r="BY15" i="1"/>
  <c r="BY18" i="1"/>
  <c r="BY17" i="1"/>
  <c r="BX69" i="3"/>
  <c r="BX70" i="3"/>
  <c r="BX57" i="3"/>
  <c r="BX6" i="3"/>
  <c r="BX13" i="3"/>
  <c r="BY142" i="3" l="1"/>
  <c r="BX10" i="3"/>
  <c r="BX23" i="3"/>
  <c r="BX111" i="3"/>
  <c r="BV24" i="1"/>
  <c r="BV37" i="1"/>
  <c r="BV38" i="1" s="1"/>
  <c r="BX124" i="3"/>
  <c r="BX11" i="3"/>
  <c r="BY44" i="3"/>
  <c r="BY48" i="3" s="1"/>
  <c r="BY95" i="3"/>
  <c r="BY109" i="3"/>
  <c r="BY102" i="3"/>
  <c r="BY100" i="3"/>
  <c r="BY107" i="3"/>
  <c r="BY103" i="3"/>
  <c r="BY101" i="3"/>
  <c r="BX77" i="3"/>
  <c r="BX22" i="3"/>
  <c r="BY13" i="6"/>
  <c r="BZ5" i="3"/>
  <c r="BZ5" i="1"/>
  <c r="BX12" i="3"/>
  <c r="BX64" i="3"/>
  <c r="BQ17" i="4"/>
  <c r="IQ17" i="4"/>
  <c r="BY67" i="3"/>
  <c r="BY114" i="3"/>
  <c r="BY62" i="3"/>
  <c r="BY53" i="3"/>
  <c r="BY55" i="3"/>
  <c r="BY60" i="3"/>
  <c r="BY54" i="3"/>
  <c r="BY56" i="3"/>
  <c r="BX98" i="3" l="1"/>
  <c r="BX51" i="3"/>
  <c r="BX17" i="3"/>
  <c r="BY9" i="3"/>
  <c r="BX30" i="3"/>
  <c r="BX3" i="3" s="1"/>
  <c r="BW22" i="1" s="1"/>
  <c r="BY13" i="3"/>
  <c r="BY15" i="3"/>
  <c r="BY104" i="3"/>
  <c r="BY117" i="3"/>
  <c r="BY116" i="3"/>
  <c r="BY105" i="3"/>
  <c r="BY106" i="3"/>
  <c r="BY58" i="3"/>
  <c r="BY8" i="3"/>
  <c r="BY59" i="3"/>
  <c r="BZ17" i="1"/>
  <c r="BZ16" i="1"/>
  <c r="BZ19" i="1"/>
  <c r="BZ18" i="1"/>
  <c r="BZ15" i="1"/>
  <c r="BY7" i="3"/>
  <c r="BY6" i="3"/>
  <c r="BY57" i="3"/>
  <c r="BY70" i="3"/>
  <c r="BY69" i="3"/>
  <c r="BZ99" i="3"/>
  <c r="BZ91" i="3"/>
  <c r="BZ20" i="3"/>
  <c r="BZ52" i="3"/>
  <c r="BZ138" i="3"/>
  <c r="BW24" i="1" l="1"/>
  <c r="BW37" i="1"/>
  <c r="BW38" i="1" s="1"/>
  <c r="BZ142" i="3"/>
  <c r="BY23" i="3"/>
  <c r="BY12" i="3"/>
  <c r="BY10" i="3"/>
  <c r="BY64" i="3"/>
  <c r="BY111" i="3"/>
  <c r="BZ102" i="3"/>
  <c r="BZ107" i="3"/>
  <c r="BZ100" i="3"/>
  <c r="BZ101" i="3"/>
  <c r="BZ103" i="3"/>
  <c r="BZ109" i="3"/>
  <c r="BZ95" i="3"/>
  <c r="BZ44" i="3"/>
  <c r="BZ48" i="3" s="1"/>
  <c r="BZ55" i="3"/>
  <c r="BZ54" i="3"/>
  <c r="BZ53" i="3"/>
  <c r="BZ56" i="3"/>
  <c r="BZ62" i="3"/>
  <c r="BZ60" i="3"/>
  <c r="CA5" i="3"/>
  <c r="CA5" i="1"/>
  <c r="BZ13" i="6"/>
  <c r="IR17" i="4"/>
  <c r="BZ67" i="3"/>
  <c r="BZ114" i="3"/>
  <c r="BR17" i="4"/>
  <c r="BY77" i="3"/>
  <c r="BY22" i="3"/>
  <c r="BY11" i="3"/>
  <c r="BY124" i="3"/>
  <c r="BY98" i="3" l="1"/>
  <c r="BZ9" i="3"/>
  <c r="BY17" i="3"/>
  <c r="BZ13" i="3"/>
  <c r="BZ15" i="3"/>
  <c r="BZ7" i="3"/>
  <c r="BY30" i="3"/>
  <c r="BY3" i="3" s="1"/>
  <c r="BX22" i="1" s="1"/>
  <c r="BZ70" i="3"/>
  <c r="BZ69" i="3"/>
  <c r="BZ105" i="3"/>
  <c r="BZ106" i="3"/>
  <c r="CA20" i="3"/>
  <c r="CA138" i="3"/>
  <c r="CA142" i="3" s="1"/>
  <c r="CA52" i="3"/>
  <c r="CA91" i="3"/>
  <c r="CA99" i="3"/>
  <c r="BZ104" i="3"/>
  <c r="CA15" i="1"/>
  <c r="CA18" i="1"/>
  <c r="CA17" i="1"/>
  <c r="CA19" i="1"/>
  <c r="CA16" i="1"/>
  <c r="BZ8" i="3"/>
  <c r="BZ59" i="3"/>
  <c r="BZ58" i="3"/>
  <c r="BY51" i="3"/>
  <c r="BZ117" i="3"/>
  <c r="BZ116" i="3"/>
  <c r="BZ124" i="3" s="1"/>
  <c r="BZ6" i="3"/>
  <c r="BZ57" i="3"/>
  <c r="BZ111" i="3" l="1"/>
  <c r="BZ10" i="3"/>
  <c r="BZ11" i="3"/>
  <c r="BZ12" i="3"/>
  <c r="BX24" i="1"/>
  <c r="BX37" i="1"/>
  <c r="BX38" i="1" s="1"/>
  <c r="CA102" i="3"/>
  <c r="CA107" i="3"/>
  <c r="CA100" i="3"/>
  <c r="CA103" i="3"/>
  <c r="CA109" i="3"/>
  <c r="CA101" i="3"/>
  <c r="BZ98" i="3"/>
  <c r="CA44" i="3"/>
  <c r="CA48" i="3" s="1"/>
  <c r="CA95" i="3"/>
  <c r="CA114" i="3"/>
  <c r="BS17" i="4"/>
  <c r="IS17" i="4"/>
  <c r="CA67" i="3"/>
  <c r="BZ77" i="3"/>
  <c r="BZ30" i="3" s="1"/>
  <c r="BZ22" i="3"/>
  <c r="CB5" i="1"/>
  <c r="CA13" i="6"/>
  <c r="CB5" i="3"/>
  <c r="BZ64" i="3"/>
  <c r="CA60" i="3"/>
  <c r="CA56" i="3"/>
  <c r="CA55" i="3"/>
  <c r="CA54" i="3"/>
  <c r="CA7" i="3" s="1"/>
  <c r="CA62" i="3"/>
  <c r="CA53" i="3"/>
  <c r="BZ23" i="3"/>
  <c r="BZ17" i="3" l="1"/>
  <c r="BZ3" i="3" s="1"/>
  <c r="BY22" i="1" s="1"/>
  <c r="CA9" i="3"/>
  <c r="CA13" i="3"/>
  <c r="BZ51" i="3"/>
  <c r="CA104" i="3"/>
  <c r="CA117" i="3"/>
  <c r="CA116" i="3"/>
  <c r="CA57" i="3"/>
  <c r="CA10" i="3" s="1"/>
  <c r="CA6" i="3"/>
  <c r="CA58" i="3"/>
  <c r="CA8" i="3"/>
  <c r="CA59" i="3"/>
  <c r="CB16" i="1"/>
  <c r="CB19" i="1"/>
  <c r="CB18" i="1"/>
  <c r="CB17" i="1"/>
  <c r="CB15" i="1"/>
  <c r="CA70" i="3"/>
  <c r="CA69" i="3"/>
  <c r="CA15" i="3"/>
  <c r="CB20" i="3"/>
  <c r="CB91" i="3"/>
  <c r="CB52" i="3"/>
  <c r="CB138" i="3"/>
  <c r="CB142" i="3" s="1"/>
  <c r="CB99" i="3"/>
  <c r="CA106" i="3"/>
  <c r="CA105" i="3"/>
  <c r="CA23" i="3" l="1"/>
  <c r="BY24" i="1"/>
  <c r="BY37" i="1"/>
  <c r="BY38" i="1" s="1"/>
  <c r="CA111" i="3"/>
  <c r="IT17" i="4"/>
  <c r="CB114" i="3"/>
  <c r="BT17" i="4"/>
  <c r="CB67" i="3"/>
  <c r="CA11" i="3"/>
  <c r="CB55" i="3"/>
  <c r="CB56" i="3"/>
  <c r="CB53" i="3"/>
  <c r="CB62" i="3"/>
  <c r="CB60" i="3"/>
  <c r="CB54" i="3"/>
  <c r="CB101" i="3"/>
  <c r="CB107" i="3"/>
  <c r="CB103" i="3"/>
  <c r="CB109" i="3"/>
  <c r="CB100" i="3"/>
  <c r="CB102" i="3"/>
  <c r="CB44" i="3"/>
  <c r="CB48" i="3" s="1"/>
  <c r="CB95" i="3"/>
  <c r="CA22" i="3"/>
  <c r="CA77" i="3"/>
  <c r="CC5" i="1"/>
  <c r="CC5" i="3"/>
  <c r="CB13" i="6"/>
  <c r="CA12" i="3"/>
  <c r="CA64" i="3"/>
  <c r="CA124" i="3"/>
  <c r="CA98" i="3" s="1"/>
  <c r="CA17" i="3" l="1"/>
  <c r="CB6" i="3"/>
  <c r="CB9" i="3"/>
  <c r="CB104" i="3"/>
  <c r="CB13" i="3"/>
  <c r="CB116" i="3"/>
  <c r="CB117" i="3"/>
  <c r="CB69" i="3"/>
  <c r="CB70" i="3"/>
  <c r="CC17" i="1"/>
  <c r="CC16" i="1"/>
  <c r="CC15" i="1"/>
  <c r="CC19" i="1"/>
  <c r="CC18" i="1"/>
  <c r="CA30" i="3"/>
  <c r="CB15" i="3"/>
  <c r="CB58" i="3"/>
  <c r="CB59" i="3"/>
  <c r="CB8" i="3"/>
  <c r="CA51" i="3"/>
  <c r="CC20" i="3"/>
  <c r="CC99" i="3"/>
  <c r="CC91" i="3"/>
  <c r="CC138" i="3"/>
  <c r="CC52" i="3"/>
  <c r="CB106" i="3"/>
  <c r="CB105" i="3"/>
  <c r="CB7" i="3"/>
  <c r="CB57" i="3"/>
  <c r="CB10" i="3" s="1"/>
  <c r="CA3" i="3" l="1"/>
  <c r="BZ22" i="1" s="1"/>
  <c r="BZ24" i="1" s="1"/>
  <c r="CB64" i="3"/>
  <c r="CB23" i="3"/>
  <c r="CC142" i="3"/>
  <c r="CB11" i="3"/>
  <c r="CB124" i="3"/>
  <c r="CB111" i="3"/>
  <c r="CC95" i="3"/>
  <c r="CC44" i="3"/>
  <c r="CC48" i="3" s="1"/>
  <c r="CC60" i="3"/>
  <c r="CC53" i="3"/>
  <c r="CC62" i="3"/>
  <c r="CC56" i="3"/>
  <c r="CC55" i="3"/>
  <c r="CC54" i="3"/>
  <c r="CC101" i="3"/>
  <c r="CC100" i="3"/>
  <c r="CC102" i="3"/>
  <c r="CC107" i="3"/>
  <c r="CC109" i="3"/>
  <c r="CC103" i="3"/>
  <c r="CC114" i="3"/>
  <c r="BU17" i="4"/>
  <c r="IU17" i="4"/>
  <c r="CC67" i="3"/>
  <c r="CB12" i="3"/>
  <c r="CD5" i="3"/>
  <c r="CD5" i="1"/>
  <c r="CC13" i="6"/>
  <c r="CB22" i="3"/>
  <c r="CB77" i="3"/>
  <c r="BZ37" i="1" l="1"/>
  <c r="BZ38" i="1" s="1"/>
  <c r="CB98" i="3"/>
  <c r="CB30" i="3"/>
  <c r="CB17" i="3"/>
  <c r="CC9" i="3"/>
  <c r="CC104" i="3"/>
  <c r="CC59" i="3"/>
  <c r="CC8" i="3"/>
  <c r="CC58" i="3"/>
  <c r="CC57" i="3"/>
  <c r="CC6" i="3"/>
  <c r="CC70" i="3"/>
  <c r="CC69" i="3"/>
  <c r="CC13" i="3"/>
  <c r="CD16" i="1"/>
  <c r="CD19" i="1"/>
  <c r="CE5" i="1"/>
  <c r="CD15" i="1"/>
  <c r="CD18" i="1"/>
  <c r="CD17" i="1"/>
  <c r="CC116" i="3"/>
  <c r="CC117" i="3"/>
  <c r="CD20" i="3"/>
  <c r="CD52" i="3"/>
  <c r="CD138" i="3"/>
  <c r="CD99" i="3"/>
  <c r="CD91" i="3"/>
  <c r="CC105" i="3"/>
  <c r="CC106" i="3"/>
  <c r="CC7" i="3"/>
  <c r="CC15" i="3"/>
  <c r="CB51" i="3"/>
  <c r="CB3" i="3" l="1"/>
  <c r="CA22" i="1" s="1"/>
  <c r="CA37" i="1" s="1"/>
  <c r="CA38" i="1" s="1"/>
  <c r="CD142" i="3"/>
  <c r="CC111" i="3"/>
  <c r="CC10" i="3"/>
  <c r="CC124" i="3"/>
  <c r="CC98" i="3" s="1"/>
  <c r="CC23" i="3"/>
  <c r="CC11" i="3"/>
  <c r="CD60" i="3"/>
  <c r="CD55" i="3"/>
  <c r="CD54" i="3"/>
  <c r="CD53" i="3"/>
  <c r="CD56" i="3"/>
  <c r="CD62" i="3"/>
  <c r="CC12" i="3"/>
  <c r="CD100" i="3"/>
  <c r="CD101" i="3"/>
  <c r="CD102" i="3"/>
  <c r="CD107" i="3"/>
  <c r="CD103" i="3"/>
  <c r="CD109" i="3"/>
  <c r="CD95" i="3"/>
  <c r="CD44" i="3"/>
  <c r="CD48" i="3" s="1"/>
  <c r="CD67" i="3"/>
  <c r="CD114" i="3"/>
  <c r="IV17" i="4"/>
  <c r="BV17" i="4"/>
  <c r="CE15" i="1"/>
  <c r="CE18" i="1"/>
  <c r="CE17" i="1"/>
  <c r="CF5" i="1"/>
  <c r="CE16" i="1"/>
  <c r="CE19" i="1"/>
  <c r="CC22" i="3"/>
  <c r="CC77" i="3"/>
  <c r="CC64" i="3"/>
  <c r="CA24" i="1" l="1"/>
  <c r="CC51" i="3"/>
  <c r="CC17" i="3"/>
  <c r="CC30" i="3"/>
  <c r="CD15" i="3"/>
  <c r="CF15" i="1"/>
  <c r="CF18" i="1"/>
  <c r="CG5" i="1"/>
  <c r="CF17" i="1"/>
  <c r="CF16" i="1"/>
  <c r="CF19" i="1"/>
  <c r="CD117" i="3"/>
  <c r="CD116" i="3"/>
  <c r="CD7" i="3"/>
  <c r="CD69" i="3"/>
  <c r="CD70" i="3"/>
  <c r="CD9" i="3"/>
  <c r="CD58" i="3"/>
  <c r="CD8" i="3"/>
  <c r="CD59" i="3"/>
  <c r="CD104" i="3"/>
  <c r="CD105" i="3"/>
  <c r="CD106" i="3"/>
  <c r="CD6" i="3"/>
  <c r="CD57" i="3"/>
  <c r="CD13" i="3"/>
  <c r="CC3" i="3" l="1"/>
  <c r="CB22" i="1" s="1"/>
  <c r="CB37" i="1" s="1"/>
  <c r="CB38" i="1" s="1"/>
  <c r="CD124" i="3"/>
  <c r="CD64" i="3"/>
  <c r="CD23" i="3"/>
  <c r="CD111" i="3"/>
  <c r="CD12" i="3"/>
  <c r="CG16" i="1"/>
  <c r="CG19" i="1"/>
  <c r="CH5" i="1"/>
  <c r="CG15" i="1"/>
  <c r="CG18" i="1"/>
  <c r="CG17" i="1"/>
  <c r="CD10" i="3"/>
  <c r="CD11" i="3"/>
  <c r="CD77" i="3"/>
  <c r="CD30" i="3" s="1"/>
  <c r="CD22" i="3"/>
  <c r="CD98" i="3" l="1"/>
  <c r="CB24" i="1"/>
  <c r="CD17" i="3"/>
  <c r="CD3" i="3" s="1"/>
  <c r="CC22" i="1" s="1"/>
  <c r="CH16" i="1"/>
  <c r="CH19" i="1"/>
  <c r="CH15" i="1"/>
  <c r="CH18" i="1"/>
  <c r="CH17" i="1"/>
  <c r="CI5" i="1"/>
  <c r="CD51" i="3"/>
  <c r="CC24" i="1" l="1"/>
  <c r="CC37" i="1"/>
  <c r="CC38" i="1" s="1"/>
  <c r="CI15" i="1"/>
  <c r="CI18" i="1"/>
  <c r="CI17" i="1"/>
  <c r="CI16" i="1"/>
  <c r="CI19" i="1"/>
  <c r="CJ17" i="1" l="1"/>
  <c r="CJ16" i="1"/>
  <c r="CJ19" i="1"/>
  <c r="CK5" i="1"/>
  <c r="CJ15" i="1"/>
  <c r="CJ18" i="1"/>
  <c r="CK16" i="1" l="1"/>
  <c r="CK19" i="1"/>
  <c r="CK15" i="1"/>
  <c r="CK18" i="1"/>
  <c r="CK17" i="1"/>
  <c r="CL5" i="1"/>
  <c r="CL17" i="1" l="1"/>
  <c r="CM5" i="1"/>
  <c r="CM19" i="1" s="1"/>
  <c r="CL16" i="1"/>
  <c r="CL19" i="1"/>
  <c r="CL15" i="1"/>
  <c r="CL18" i="1"/>
  <c r="CM16" i="1" l="1"/>
  <c r="CN5" i="1"/>
  <c r="CM15" i="1"/>
  <c r="CM18" i="1"/>
  <c r="CM17" i="1"/>
  <c r="CN15" i="1" l="1"/>
  <c r="CN18" i="1"/>
  <c r="CN17" i="1"/>
  <c r="CN16" i="1"/>
  <c r="CO5" i="1"/>
  <c r="CN19" i="1"/>
  <c r="CO17" i="1" l="1"/>
  <c r="CO16" i="1"/>
  <c r="CO19" i="1"/>
  <c r="CP5" i="1"/>
  <c r="CO18" i="1"/>
  <c r="CO15" i="1"/>
  <c r="CP17" i="1" l="1"/>
  <c r="CP16" i="1"/>
  <c r="CP19" i="1"/>
  <c r="CQ5" i="1"/>
  <c r="CP15" i="1"/>
  <c r="CP18" i="1"/>
  <c r="CQ16" i="1" l="1"/>
  <c r="CQ19" i="1"/>
  <c r="CQ15" i="1"/>
  <c r="CQ18" i="1"/>
  <c r="CR5" i="1"/>
  <c r="CQ17" i="1"/>
  <c r="CR15" i="1" l="1"/>
  <c r="CR18" i="1"/>
  <c r="CR17" i="1"/>
  <c r="CS5" i="1"/>
  <c r="CT5" i="1" s="1"/>
  <c r="CR16" i="1"/>
  <c r="CR19" i="1"/>
  <c r="CS17" i="1" l="1"/>
  <c r="CS16" i="1"/>
  <c r="CS19" i="1"/>
  <c r="CS18" i="1"/>
  <c r="CS15" i="1"/>
  <c r="CT16" i="1" l="1"/>
  <c r="CT19" i="1"/>
  <c r="CT15" i="1"/>
  <c r="CT18" i="1"/>
  <c r="CU5" i="1"/>
  <c r="CT17" i="1"/>
  <c r="CU15" i="1" l="1"/>
  <c r="CU18" i="1"/>
  <c r="CV5" i="1"/>
  <c r="CU17" i="1"/>
  <c r="CU16" i="1"/>
  <c r="CU19" i="1"/>
  <c r="CV17" i="1" l="1"/>
  <c r="CV16" i="1"/>
  <c r="CV19" i="1"/>
  <c r="CV18" i="1"/>
  <c r="CV15" i="1"/>
  <c r="CW5" i="3" l="1"/>
  <c r="CV7" i="1"/>
  <c r="CW5" i="1" l="1"/>
  <c r="CV13" i="1"/>
  <c r="CV13" i="6" s="1"/>
  <c r="CW15" i="1"/>
  <c r="CW18" i="1"/>
  <c r="CW17" i="1"/>
  <c r="CW16" i="1"/>
  <c r="CW19" i="1"/>
  <c r="CW138" i="3"/>
  <c r="CW142" i="3" s="1"/>
  <c r="CW20" i="3"/>
  <c r="CW99" i="3"/>
  <c r="CW91" i="3"/>
  <c r="CW52" i="3"/>
  <c r="JO17" i="4" l="1"/>
  <c r="CW114" i="3"/>
  <c r="CW67" i="3"/>
  <c r="CO17" i="4"/>
  <c r="CW44" i="3"/>
  <c r="CW48" i="3" s="1"/>
  <c r="CW95" i="3"/>
  <c r="CW53" i="3"/>
  <c r="CW56" i="3"/>
  <c r="CW62" i="3"/>
  <c r="CW55" i="3"/>
  <c r="CW54" i="3"/>
  <c r="CW60" i="3"/>
  <c r="CW100" i="3"/>
  <c r="CW103" i="3"/>
  <c r="CW109" i="3"/>
  <c r="CW102" i="3"/>
  <c r="CW107" i="3"/>
  <c r="CW101" i="3"/>
  <c r="CX5" i="3"/>
  <c r="CX5" i="1" l="1"/>
  <c r="CW13" i="1"/>
  <c r="CW13" i="6" s="1"/>
  <c r="CW13" i="3"/>
  <c r="CW15" i="3"/>
  <c r="CW9" i="3"/>
  <c r="CX52" i="3"/>
  <c r="CX138" i="3"/>
  <c r="CX142" i="3" s="1"/>
  <c r="CX20" i="3"/>
  <c r="CX99" i="3"/>
  <c r="CX91" i="3"/>
  <c r="CW69" i="3"/>
  <c r="CW70" i="3"/>
  <c r="CW7" i="3"/>
  <c r="CW117" i="3"/>
  <c r="CW116" i="3"/>
  <c r="CX16" i="1"/>
  <c r="CX19" i="1"/>
  <c r="CX15" i="1"/>
  <c r="CX18" i="1"/>
  <c r="CX17" i="1"/>
  <c r="CW106" i="3"/>
  <c r="CW105" i="3"/>
  <c r="CW104" i="3"/>
  <c r="CW111" i="3" s="1"/>
  <c r="CW59" i="3"/>
  <c r="CW58" i="3"/>
  <c r="CW8" i="3"/>
  <c r="CW6" i="3"/>
  <c r="CW57" i="3"/>
  <c r="CW10" i="3" l="1"/>
  <c r="CW11" i="3"/>
  <c r="CW77" i="3"/>
  <c r="CW22" i="3"/>
  <c r="CX67" i="3"/>
  <c r="JP17" i="4"/>
  <c r="CP17" i="4"/>
  <c r="CX114" i="3"/>
  <c r="CY5" i="3"/>
  <c r="CX95" i="3"/>
  <c r="CX44" i="3"/>
  <c r="CX48" i="3" s="1"/>
  <c r="CW64" i="3"/>
  <c r="CW12" i="3"/>
  <c r="CW17" i="3" s="1"/>
  <c r="CW124" i="3"/>
  <c r="CW98" i="3" s="1"/>
  <c r="CW23" i="3"/>
  <c r="CX101" i="3"/>
  <c r="CX107" i="3"/>
  <c r="CX100" i="3"/>
  <c r="CX103" i="3"/>
  <c r="CX109" i="3"/>
  <c r="CX102" i="3"/>
  <c r="CX53" i="3"/>
  <c r="CX56" i="3"/>
  <c r="CX55" i="3"/>
  <c r="CX60" i="3"/>
  <c r="CX13" i="3" s="1"/>
  <c r="CX54" i="3"/>
  <c r="CX62" i="3"/>
  <c r="CX15" i="3" l="1"/>
  <c r="CY5" i="1"/>
  <c r="CX13" i="1"/>
  <c r="CX13" i="6" s="1"/>
  <c r="CW30" i="3"/>
  <c r="CW3" i="3" s="1"/>
  <c r="CV22" i="1" s="1"/>
  <c r="CX6" i="3"/>
  <c r="CX57" i="3"/>
  <c r="CY17" i="1"/>
  <c r="CY16" i="1"/>
  <c r="CY19" i="1"/>
  <c r="CY15" i="1"/>
  <c r="CY18" i="1"/>
  <c r="CX8" i="3"/>
  <c r="CX59" i="3"/>
  <c r="CX58" i="3"/>
  <c r="CY20" i="3"/>
  <c r="CY99" i="3"/>
  <c r="CY91" i="3"/>
  <c r="CY52" i="3"/>
  <c r="CY138" i="3"/>
  <c r="CX105" i="3"/>
  <c r="CX106" i="3"/>
  <c r="CX104" i="3"/>
  <c r="CX7" i="3"/>
  <c r="CX9" i="3"/>
  <c r="CW51" i="3"/>
  <c r="CX116" i="3"/>
  <c r="CX117" i="3"/>
  <c r="CX70" i="3"/>
  <c r="CX69" i="3"/>
  <c r="CX111" i="3" l="1"/>
  <c r="CY142" i="3"/>
  <c r="CV24" i="1"/>
  <c r="CV37" i="1"/>
  <c r="CV38" i="1" s="1"/>
  <c r="CX12" i="3"/>
  <c r="CX64" i="3"/>
  <c r="CY62" i="3"/>
  <c r="CY55" i="3"/>
  <c r="CY54" i="3"/>
  <c r="CY60" i="3"/>
  <c r="CY53" i="3"/>
  <c r="CY56" i="3"/>
  <c r="CZ5" i="3"/>
  <c r="CX10" i="3"/>
  <c r="CY109" i="3"/>
  <c r="CY102" i="3"/>
  <c r="CY101" i="3"/>
  <c r="CY107" i="3"/>
  <c r="CY103" i="3"/>
  <c r="CY100" i="3"/>
  <c r="CX77" i="3"/>
  <c r="CX22" i="3"/>
  <c r="CX124" i="3"/>
  <c r="CX98" i="3" s="1"/>
  <c r="CY67" i="3"/>
  <c r="CQ17" i="4"/>
  <c r="CY114" i="3"/>
  <c r="JQ17" i="4"/>
  <c r="CX23" i="3"/>
  <c r="CY44" i="3"/>
  <c r="CY48" i="3" s="1"/>
  <c r="CY95" i="3"/>
  <c r="CX11" i="3"/>
  <c r="CX17" i="3" s="1"/>
  <c r="CZ5" i="1" l="1"/>
  <c r="CY13" i="1"/>
  <c r="CY13" i="6" s="1"/>
  <c r="CY13" i="3"/>
  <c r="CY15" i="3"/>
  <c r="CX51" i="3"/>
  <c r="CY104" i="3"/>
  <c r="CY7" i="3"/>
  <c r="CY117" i="3"/>
  <c r="CY116" i="3"/>
  <c r="CY106" i="3"/>
  <c r="CY105" i="3"/>
  <c r="CZ15" i="1"/>
  <c r="CZ18" i="1"/>
  <c r="CZ17" i="1"/>
  <c r="CZ16" i="1"/>
  <c r="CZ19" i="1"/>
  <c r="CY9" i="3"/>
  <c r="CY70" i="3"/>
  <c r="CY69" i="3"/>
  <c r="CX30" i="3"/>
  <c r="CX3" i="3" s="1"/>
  <c r="CW22" i="1" s="1"/>
  <c r="CZ138" i="3"/>
  <c r="CZ20" i="3"/>
  <c r="CZ99" i="3"/>
  <c r="CZ91" i="3"/>
  <c r="CZ52" i="3"/>
  <c r="CY57" i="3"/>
  <c r="CY6" i="3"/>
  <c r="CY58" i="3"/>
  <c r="CY8" i="3"/>
  <c r="CY59" i="3"/>
  <c r="CZ142" i="3" l="1"/>
  <c r="CY12" i="3"/>
  <c r="CY10" i="3"/>
  <c r="CW24" i="1"/>
  <c r="CW37" i="1"/>
  <c r="CW38" i="1" s="1"/>
  <c r="CY111" i="3"/>
  <c r="CZ53" i="3"/>
  <c r="CZ56" i="3"/>
  <c r="CZ62" i="3"/>
  <c r="CZ55" i="3"/>
  <c r="CZ54" i="3"/>
  <c r="CZ60" i="3"/>
  <c r="JR17" i="4"/>
  <c r="CZ114" i="3"/>
  <c r="CZ67" i="3"/>
  <c r="CR17" i="4"/>
  <c r="CY22" i="3"/>
  <c r="CY77" i="3"/>
  <c r="DA5" i="3"/>
  <c r="CY124" i="3"/>
  <c r="CY64" i="3"/>
  <c r="CY51" i="3" s="1"/>
  <c r="CZ44" i="3"/>
  <c r="CZ48" i="3" s="1"/>
  <c r="CZ95" i="3"/>
  <c r="CY23" i="3"/>
  <c r="CY11" i="3"/>
  <c r="CZ100" i="3"/>
  <c r="CZ103" i="3"/>
  <c r="CZ109" i="3"/>
  <c r="CZ102" i="3"/>
  <c r="CZ101" i="3"/>
  <c r="CZ107" i="3"/>
  <c r="CY98" i="3" l="1"/>
  <c r="CY17" i="3"/>
  <c r="DA5" i="1"/>
  <c r="CZ13" i="1"/>
  <c r="CZ13" i="6" s="1"/>
  <c r="CZ7" i="3"/>
  <c r="CZ9" i="3"/>
  <c r="CZ106" i="3"/>
  <c r="CZ105" i="3"/>
  <c r="CZ104" i="3"/>
  <c r="CZ117" i="3"/>
  <c r="CZ116" i="3"/>
  <c r="DA16" i="1"/>
  <c r="DA19" i="1"/>
  <c r="DA15" i="1"/>
  <c r="DA18" i="1"/>
  <c r="DA17" i="1"/>
  <c r="CZ59" i="3"/>
  <c r="CZ58" i="3"/>
  <c r="CZ8" i="3"/>
  <c r="CZ6" i="3"/>
  <c r="CZ57" i="3"/>
  <c r="DA52" i="3"/>
  <c r="DA138" i="3"/>
  <c r="DA99" i="3"/>
  <c r="DA91" i="3"/>
  <c r="DA20" i="3"/>
  <c r="CY30" i="3"/>
  <c r="CY3" i="3" s="1"/>
  <c r="CX22" i="1" s="1"/>
  <c r="CZ69" i="3"/>
  <c r="CZ70" i="3"/>
  <c r="CZ13" i="3"/>
  <c r="CZ15" i="3"/>
  <c r="DA142" i="3" l="1"/>
  <c r="CZ23" i="3"/>
  <c r="CZ12" i="3"/>
  <c r="CZ111" i="3"/>
  <c r="CX24" i="1"/>
  <c r="CX37" i="1"/>
  <c r="CX38" i="1" s="1"/>
  <c r="DA54" i="3"/>
  <c r="DA60" i="3"/>
  <c r="DA53" i="3"/>
  <c r="DA56" i="3"/>
  <c r="DA62" i="3"/>
  <c r="DA55" i="3"/>
  <c r="CZ22" i="3"/>
  <c r="CZ77" i="3"/>
  <c r="DA95" i="3"/>
  <c r="DA44" i="3"/>
  <c r="DA48" i="3" s="1"/>
  <c r="DA101" i="3"/>
  <c r="DA107" i="3"/>
  <c r="DA100" i="3"/>
  <c r="DA103" i="3"/>
  <c r="DA102" i="3"/>
  <c r="DA109" i="3"/>
  <c r="CZ64" i="3"/>
  <c r="CZ51" i="3" s="1"/>
  <c r="CS17" i="4"/>
  <c r="JS17" i="4"/>
  <c r="DA114" i="3"/>
  <c r="DA67" i="3"/>
  <c r="CZ10" i="3"/>
  <c r="CZ11" i="3"/>
  <c r="DB5" i="3"/>
  <c r="CZ124" i="3"/>
  <c r="CZ98" i="3" s="1"/>
  <c r="DB5" i="1" l="1"/>
  <c r="DA13" i="1"/>
  <c r="DA13" i="6" s="1"/>
  <c r="CZ17" i="3"/>
  <c r="DA9" i="3"/>
  <c r="DA13" i="3"/>
  <c r="DA7" i="3"/>
  <c r="DB17" i="1"/>
  <c r="DB16" i="1"/>
  <c r="DB19" i="1"/>
  <c r="DB15" i="1"/>
  <c r="DB18" i="1"/>
  <c r="DA104" i="3"/>
  <c r="DA15" i="3"/>
  <c r="DB20" i="3"/>
  <c r="DB99" i="3"/>
  <c r="DB91" i="3"/>
  <c r="DB52" i="3"/>
  <c r="DB138" i="3"/>
  <c r="DA70" i="3"/>
  <c r="DA69" i="3"/>
  <c r="DA105" i="3"/>
  <c r="DA106" i="3"/>
  <c r="DA116" i="3"/>
  <c r="DA117" i="3"/>
  <c r="CZ30" i="3"/>
  <c r="CZ3" i="3" s="1"/>
  <c r="CY22" i="1" s="1"/>
  <c r="DA8" i="3"/>
  <c r="DA59" i="3"/>
  <c r="DA58" i="3"/>
  <c r="DA6" i="3"/>
  <c r="DA57" i="3"/>
  <c r="DA64" i="3" s="1"/>
  <c r="DB142" i="3" l="1"/>
  <c r="DA11" i="3"/>
  <c r="CY24" i="1"/>
  <c r="CY37" i="1"/>
  <c r="CY38" i="1" s="1"/>
  <c r="DA124" i="3"/>
  <c r="DA23" i="3"/>
  <c r="DA111" i="3"/>
  <c r="DA98" i="3" s="1"/>
  <c r="DB62" i="3"/>
  <c r="DB55" i="3"/>
  <c r="DB54" i="3"/>
  <c r="DB60" i="3"/>
  <c r="DB53" i="3"/>
  <c r="DB56" i="3"/>
  <c r="DB67" i="3"/>
  <c r="CT17" i="4"/>
  <c r="JT17" i="4"/>
  <c r="DB114" i="3"/>
  <c r="DC5" i="3"/>
  <c r="DA77" i="3"/>
  <c r="DA22" i="3"/>
  <c r="DB44" i="3"/>
  <c r="DB48" i="3" s="1"/>
  <c r="DB95" i="3"/>
  <c r="DA10" i="3"/>
  <c r="DA12" i="3"/>
  <c r="DB109" i="3"/>
  <c r="DB102" i="3"/>
  <c r="DB101" i="3"/>
  <c r="DB107" i="3"/>
  <c r="DB100" i="3"/>
  <c r="DB103" i="3"/>
  <c r="DA30" i="3" l="1"/>
  <c r="DC5" i="1"/>
  <c r="DB13" i="1"/>
  <c r="DB13" i="6" s="1"/>
  <c r="DA17" i="3"/>
  <c r="DA3" i="3" s="1"/>
  <c r="CZ22" i="1" s="1"/>
  <c r="DB9" i="3"/>
  <c r="DB7" i="3"/>
  <c r="DC20" i="3"/>
  <c r="DC99" i="3"/>
  <c r="DC91" i="3"/>
  <c r="DC138" i="3"/>
  <c r="DC142" i="3" s="1"/>
  <c r="DC52" i="3"/>
  <c r="DB104" i="3"/>
  <c r="DB105" i="3"/>
  <c r="DB106" i="3"/>
  <c r="DA51" i="3"/>
  <c r="DB57" i="3"/>
  <c r="DB6" i="3"/>
  <c r="DB8" i="3"/>
  <c r="DB58" i="3"/>
  <c r="DB59" i="3"/>
  <c r="DC17" i="1"/>
  <c r="DC15" i="1"/>
  <c r="DC16" i="1"/>
  <c r="DC19" i="1"/>
  <c r="DC18" i="1"/>
  <c r="DD5" i="1"/>
  <c r="DB116" i="3"/>
  <c r="DB117" i="3"/>
  <c r="DB70" i="3"/>
  <c r="DB69" i="3"/>
  <c r="DB13" i="3"/>
  <c r="DB15" i="3"/>
  <c r="DB23" i="3" l="1"/>
  <c r="DB12" i="3"/>
  <c r="DB11" i="3"/>
  <c r="DB10" i="3"/>
  <c r="DB17" i="3" s="1"/>
  <c r="CZ24" i="1"/>
  <c r="CZ37" i="1"/>
  <c r="CZ38" i="1" s="1"/>
  <c r="DB111" i="3"/>
  <c r="DD16" i="1"/>
  <c r="DD19" i="1"/>
  <c r="DD15" i="1"/>
  <c r="DD18" i="1"/>
  <c r="DD17" i="1"/>
  <c r="DC114" i="3"/>
  <c r="JU17" i="4"/>
  <c r="DC67" i="3"/>
  <c r="CU17" i="4"/>
  <c r="DC44" i="3"/>
  <c r="DC48" i="3" s="1"/>
  <c r="DC95" i="3"/>
  <c r="DB22" i="3"/>
  <c r="DB77" i="3"/>
  <c r="DB124" i="3"/>
  <c r="DB64" i="3"/>
  <c r="DC53" i="3"/>
  <c r="DC56" i="3"/>
  <c r="DC62" i="3"/>
  <c r="DC55" i="3"/>
  <c r="DC54" i="3"/>
  <c r="DC60" i="3"/>
  <c r="DC100" i="3"/>
  <c r="DC103" i="3"/>
  <c r="DC109" i="3"/>
  <c r="DC102" i="3"/>
  <c r="DC107" i="3"/>
  <c r="DC101" i="3"/>
  <c r="DB98" i="3" l="1"/>
  <c r="DB51" i="3"/>
  <c r="DC13" i="3"/>
  <c r="DC7" i="3"/>
  <c r="DC15" i="3"/>
  <c r="DC117" i="3"/>
  <c r="DC116" i="3"/>
  <c r="DC9" i="3"/>
  <c r="DC69" i="3"/>
  <c r="DC70" i="3"/>
  <c r="DE15" i="1"/>
  <c r="DE18" i="1"/>
  <c r="DF5" i="1"/>
  <c r="DE17" i="1"/>
  <c r="DE16" i="1"/>
  <c r="DE19" i="1"/>
  <c r="DC106" i="3"/>
  <c r="DC105" i="3"/>
  <c r="DC104" i="3"/>
  <c r="DC59" i="3"/>
  <c r="DC58" i="3"/>
  <c r="DC11" i="3" s="1"/>
  <c r="DC8" i="3"/>
  <c r="DC6" i="3"/>
  <c r="DC57" i="3"/>
  <c r="DB30" i="3"/>
  <c r="DB3" i="3" s="1"/>
  <c r="DA22" i="1" s="1"/>
  <c r="DC12" i="3" l="1"/>
  <c r="DC111" i="3"/>
  <c r="DC23" i="3"/>
  <c r="DC10" i="3"/>
  <c r="DC124" i="3"/>
  <c r="DC98" i="3" s="1"/>
  <c r="DA24" i="1"/>
  <c r="DA37" i="1"/>
  <c r="DA38" i="1" s="1"/>
  <c r="DF17" i="1"/>
  <c r="DF16" i="1"/>
  <c r="DF19" i="1"/>
  <c r="DF18" i="1"/>
  <c r="DG5" i="1"/>
  <c r="DF15" i="1"/>
  <c r="DC77" i="3"/>
  <c r="DC30" i="3" s="1"/>
  <c r="DC22" i="3"/>
  <c r="DC64" i="3"/>
  <c r="DC17" i="3" l="1"/>
  <c r="DG16" i="1"/>
  <c r="DG19" i="1"/>
  <c r="DG15" i="1"/>
  <c r="DG18" i="1"/>
  <c r="DH5" i="1"/>
  <c r="DG17" i="1"/>
  <c r="DC51" i="3"/>
  <c r="DC3" i="3"/>
  <c r="DB22" i="1" s="1"/>
  <c r="DB24" i="1" l="1"/>
  <c r="DB37" i="1"/>
  <c r="DB38" i="1" s="1"/>
  <c r="DH15" i="1"/>
  <c r="DH18" i="1"/>
  <c r="DI5" i="1"/>
  <c r="DH17" i="1"/>
  <c r="DH16" i="1"/>
  <c r="DH19" i="1"/>
  <c r="DI17" i="1" l="1"/>
  <c r="DI16" i="1"/>
  <c r="DI19" i="1"/>
  <c r="DJ5" i="1"/>
  <c r="DI15" i="1"/>
  <c r="DI18" i="1"/>
  <c r="DJ16" i="1" l="1"/>
  <c r="DJ19" i="1"/>
  <c r="DJ15" i="1"/>
  <c r="DJ18" i="1"/>
  <c r="DK5" i="1"/>
  <c r="DJ17" i="1"/>
  <c r="DK15" i="1" l="1"/>
  <c r="DK18" i="1"/>
  <c r="DL5" i="1"/>
  <c r="DK17" i="1"/>
  <c r="DK19" i="1"/>
  <c r="DK16" i="1"/>
  <c r="DL17" i="1" l="1"/>
  <c r="DL16" i="1"/>
  <c r="DL19" i="1"/>
  <c r="DL15" i="1"/>
  <c r="DL18" i="1"/>
  <c r="DM5" i="3" l="1"/>
  <c r="DM5" i="1" l="1"/>
  <c r="DL13" i="1"/>
  <c r="DL13" i="6" s="1"/>
  <c r="DM15" i="1"/>
  <c r="DM18" i="1"/>
  <c r="DM17" i="1"/>
  <c r="DM16" i="1"/>
  <c r="DM19" i="1"/>
  <c r="DM138" i="3"/>
  <c r="DM20" i="3"/>
  <c r="DM99" i="3"/>
  <c r="DM91" i="3"/>
  <c r="DM52" i="3"/>
  <c r="DM142" i="3" l="1"/>
  <c r="DM53" i="3"/>
  <c r="DM56" i="3"/>
  <c r="DM62" i="3"/>
  <c r="DM55" i="3"/>
  <c r="DM60" i="3"/>
  <c r="DM54" i="3"/>
  <c r="KE17" i="4"/>
  <c r="DM114" i="3"/>
  <c r="DM67" i="3"/>
  <c r="DE17" i="4"/>
  <c r="DM44" i="3"/>
  <c r="DM48" i="3" s="1"/>
  <c r="DM95" i="3"/>
  <c r="DM100" i="3"/>
  <c r="DM103" i="3"/>
  <c r="DM109" i="3"/>
  <c r="DM102" i="3"/>
  <c r="DM101" i="3"/>
  <c r="DM107" i="3"/>
  <c r="DN5" i="3"/>
  <c r="DN5" i="1" l="1"/>
  <c r="DM13" i="1"/>
  <c r="DM13" i="6" s="1"/>
  <c r="DM7" i="3"/>
  <c r="DN91" i="3"/>
  <c r="DN52" i="3"/>
  <c r="DN20" i="3"/>
  <c r="DN99" i="3"/>
  <c r="DN138" i="3"/>
  <c r="DN142" i="3" s="1"/>
  <c r="DM69" i="3"/>
  <c r="DM70" i="3"/>
  <c r="DM15" i="3"/>
  <c r="DM13" i="3"/>
  <c r="DM117" i="3"/>
  <c r="DM116" i="3"/>
  <c r="DM124" i="3" s="1"/>
  <c r="DM9" i="3"/>
  <c r="DN16" i="1"/>
  <c r="DN19" i="1"/>
  <c r="DN15" i="1"/>
  <c r="DN18" i="1"/>
  <c r="DN17" i="1"/>
  <c r="DM106" i="3"/>
  <c r="DM105" i="3"/>
  <c r="DM104" i="3"/>
  <c r="DM59" i="3"/>
  <c r="DM58" i="3"/>
  <c r="DM8" i="3"/>
  <c r="DM6" i="3"/>
  <c r="DM57" i="3"/>
  <c r="DM64" i="3" l="1"/>
  <c r="DM111" i="3"/>
  <c r="DM98" i="3" s="1"/>
  <c r="DM10" i="3"/>
  <c r="DM12" i="3"/>
  <c r="DO5" i="3"/>
  <c r="DM22" i="3"/>
  <c r="DM77" i="3"/>
  <c r="DM30" i="3" s="1"/>
  <c r="DF17" i="4"/>
  <c r="KF17" i="4"/>
  <c r="DN114" i="3"/>
  <c r="DN67" i="3"/>
  <c r="DN54" i="3"/>
  <c r="DN60" i="3"/>
  <c r="DN53" i="3"/>
  <c r="DN56" i="3"/>
  <c r="DN62" i="3"/>
  <c r="DN55" i="3"/>
  <c r="DM11" i="3"/>
  <c r="DM23" i="3"/>
  <c r="DN101" i="3"/>
  <c r="DN107" i="3"/>
  <c r="DN100" i="3"/>
  <c r="DN103" i="3"/>
  <c r="DN109" i="3"/>
  <c r="DN102" i="3"/>
  <c r="DN95" i="3"/>
  <c r="DN44" i="3"/>
  <c r="DN48" i="3" s="1"/>
  <c r="DM17" i="3" l="1"/>
  <c r="DM3" i="3" s="1"/>
  <c r="DL22" i="1" s="1"/>
  <c r="DM51" i="3"/>
  <c r="DO5" i="1"/>
  <c r="DN13" i="1"/>
  <c r="DN13" i="6" s="1"/>
  <c r="DN7" i="3"/>
  <c r="DO138" i="3"/>
  <c r="DO20" i="3"/>
  <c r="DO99" i="3"/>
  <c r="DO91" i="3"/>
  <c r="DO52" i="3"/>
  <c r="DN8" i="3"/>
  <c r="DN59" i="3"/>
  <c r="DN58" i="3"/>
  <c r="DN9" i="3"/>
  <c r="DN105" i="3"/>
  <c r="DN106" i="3"/>
  <c r="DN104" i="3"/>
  <c r="DN6" i="3"/>
  <c r="DN57" i="3"/>
  <c r="DN70" i="3"/>
  <c r="DN69" i="3"/>
  <c r="DN15" i="3"/>
  <c r="DN13" i="3"/>
  <c r="DN116" i="3"/>
  <c r="DN117" i="3"/>
  <c r="DO17" i="1"/>
  <c r="DO16" i="1"/>
  <c r="DO19" i="1"/>
  <c r="DO15" i="1"/>
  <c r="DO18" i="1"/>
  <c r="DN10" i="3" l="1"/>
  <c r="DL37" i="1"/>
  <c r="DL38" i="1" s="1"/>
  <c r="DL24" i="1"/>
  <c r="DO142" i="3"/>
  <c r="DN23" i="3"/>
  <c r="DN111" i="3"/>
  <c r="DN11" i="3"/>
  <c r="DO62" i="3"/>
  <c r="DO55" i="3"/>
  <c r="DO54" i="3"/>
  <c r="DO60" i="3"/>
  <c r="DO56" i="3"/>
  <c r="DO53" i="3"/>
  <c r="DO67" i="3"/>
  <c r="DG17" i="4"/>
  <c r="DO114" i="3"/>
  <c r="KG17" i="4"/>
  <c r="DO44" i="3"/>
  <c r="DO48" i="3" s="1"/>
  <c r="DO95" i="3"/>
  <c r="DN12" i="3"/>
  <c r="DP5" i="3"/>
  <c r="DN124" i="3"/>
  <c r="DN98" i="3" s="1"/>
  <c r="DN77" i="3"/>
  <c r="DN22" i="3"/>
  <c r="DN64" i="3"/>
  <c r="DO109" i="3"/>
  <c r="DO102" i="3"/>
  <c r="DO101" i="3"/>
  <c r="DO107" i="3"/>
  <c r="DO100" i="3"/>
  <c r="DO103" i="3"/>
  <c r="DN17" i="3" l="1"/>
  <c r="DN30" i="3"/>
  <c r="DP5" i="1"/>
  <c r="DO13" i="1"/>
  <c r="DO13" i="6" s="1"/>
  <c r="DN3" i="3"/>
  <c r="DM22" i="1" s="1"/>
  <c r="DO9" i="3"/>
  <c r="DO58" i="3"/>
  <c r="DO8" i="3"/>
  <c r="DO59" i="3"/>
  <c r="DO104" i="3"/>
  <c r="DP138" i="3"/>
  <c r="DP142" i="3" s="1"/>
  <c r="DP20" i="3"/>
  <c r="DP99" i="3"/>
  <c r="DP91" i="3"/>
  <c r="DP52" i="3"/>
  <c r="DO15" i="3"/>
  <c r="DO106" i="3"/>
  <c r="DO105" i="3"/>
  <c r="DP15" i="1"/>
  <c r="DP18" i="1"/>
  <c r="DP17" i="1"/>
  <c r="DP19" i="1"/>
  <c r="DP16" i="1"/>
  <c r="DO70" i="3"/>
  <c r="DO69" i="3"/>
  <c r="DO13" i="3"/>
  <c r="DN51" i="3"/>
  <c r="DO117" i="3"/>
  <c r="DO116" i="3"/>
  <c r="DO57" i="3"/>
  <c r="DO6" i="3"/>
  <c r="DO7" i="3"/>
  <c r="DO10" i="3" l="1"/>
  <c r="DO124" i="3"/>
  <c r="DM24" i="1"/>
  <c r="DM37" i="1"/>
  <c r="DM38" i="1" s="1"/>
  <c r="DO23" i="3"/>
  <c r="DO111" i="3"/>
  <c r="DP44" i="3"/>
  <c r="DP48" i="3" s="1"/>
  <c r="DP95" i="3"/>
  <c r="DO12" i="3"/>
  <c r="DQ5" i="3"/>
  <c r="DP100" i="3"/>
  <c r="DP103" i="3"/>
  <c r="DP109" i="3"/>
  <c r="DP102" i="3"/>
  <c r="DP107" i="3"/>
  <c r="DP101" i="3"/>
  <c r="DO64" i="3"/>
  <c r="DO22" i="3"/>
  <c r="DO77" i="3"/>
  <c r="DP53" i="3"/>
  <c r="DP56" i="3"/>
  <c r="DP62" i="3"/>
  <c r="DP15" i="3" s="1"/>
  <c r="DP55" i="3"/>
  <c r="DP54" i="3"/>
  <c r="DP60" i="3"/>
  <c r="KH17" i="4"/>
  <c r="DP114" i="3"/>
  <c r="DP67" i="3"/>
  <c r="DH17" i="4"/>
  <c r="DO11" i="3"/>
  <c r="DO17" i="3" s="1"/>
  <c r="DO98" i="3" l="1"/>
  <c r="DO30" i="3"/>
  <c r="DO3" i="3"/>
  <c r="DN22" i="1" s="1"/>
  <c r="DN37" i="1" s="1"/>
  <c r="DN38" i="1" s="1"/>
  <c r="DP7" i="3"/>
  <c r="DP9" i="3"/>
  <c r="DQ5" i="1"/>
  <c r="DP13" i="1"/>
  <c r="DP13" i="6" s="1"/>
  <c r="DO51" i="3"/>
  <c r="DP117" i="3"/>
  <c r="DP116" i="3"/>
  <c r="DP59" i="3"/>
  <c r="DP58" i="3"/>
  <c r="DP8" i="3"/>
  <c r="DP6" i="3"/>
  <c r="DP57" i="3"/>
  <c r="DP106" i="3"/>
  <c r="DP105" i="3"/>
  <c r="DP104" i="3"/>
  <c r="DQ16" i="1"/>
  <c r="DQ19" i="1"/>
  <c r="DQ15" i="1"/>
  <c r="DQ18" i="1"/>
  <c r="DQ17" i="1"/>
  <c r="DP69" i="3"/>
  <c r="DP70" i="3"/>
  <c r="DP13" i="3"/>
  <c r="DQ91" i="3"/>
  <c r="DQ52" i="3"/>
  <c r="DQ99" i="3"/>
  <c r="DQ138" i="3"/>
  <c r="DQ142" i="3" s="1"/>
  <c r="DQ20" i="3"/>
  <c r="DN24" i="1" l="1"/>
  <c r="DP23" i="3"/>
  <c r="DP64" i="3"/>
  <c r="DP111" i="3"/>
  <c r="DP124" i="3"/>
  <c r="DP12" i="3"/>
  <c r="DI17" i="4"/>
  <c r="KI17" i="4"/>
  <c r="DQ114" i="3"/>
  <c r="DQ67" i="3"/>
  <c r="DQ54" i="3"/>
  <c r="DQ60" i="3"/>
  <c r="DQ53" i="3"/>
  <c r="DQ56" i="3"/>
  <c r="DQ55" i="3"/>
  <c r="DQ62" i="3"/>
  <c r="DQ95" i="3"/>
  <c r="DQ44" i="3"/>
  <c r="DQ48" i="3" s="1"/>
  <c r="DP22" i="3"/>
  <c r="DP77" i="3"/>
  <c r="DP51" i="3" s="1"/>
  <c r="DQ101" i="3"/>
  <c r="DQ107" i="3"/>
  <c r="DQ100" i="3"/>
  <c r="DQ103" i="3"/>
  <c r="DQ109" i="3"/>
  <c r="DQ102" i="3"/>
  <c r="DR5" i="3"/>
  <c r="DP10" i="3"/>
  <c r="DP11" i="3"/>
  <c r="DP98" i="3" l="1"/>
  <c r="DP30" i="3"/>
  <c r="DR5" i="1"/>
  <c r="DQ13" i="1"/>
  <c r="DQ13" i="6" s="1"/>
  <c r="DP17" i="3"/>
  <c r="DP3" i="3" s="1"/>
  <c r="DO22" i="1" s="1"/>
  <c r="DQ15" i="3"/>
  <c r="DQ13" i="3"/>
  <c r="DR138" i="3"/>
  <c r="DR142" i="3" s="1"/>
  <c r="DR20" i="3"/>
  <c r="DR99" i="3"/>
  <c r="DR91" i="3"/>
  <c r="DR52" i="3"/>
  <c r="DQ6" i="3"/>
  <c r="DQ57" i="3"/>
  <c r="DQ70" i="3"/>
  <c r="DQ69" i="3"/>
  <c r="DQ105" i="3"/>
  <c r="DQ106" i="3"/>
  <c r="DQ104" i="3"/>
  <c r="DQ8" i="3"/>
  <c r="DQ59" i="3"/>
  <c r="DQ58" i="3"/>
  <c r="DQ116" i="3"/>
  <c r="DQ117" i="3"/>
  <c r="DR17" i="1"/>
  <c r="DR16" i="1"/>
  <c r="DR19" i="1"/>
  <c r="DR18" i="1"/>
  <c r="DR15" i="1"/>
  <c r="DQ9" i="3"/>
  <c r="DQ7" i="3"/>
  <c r="DQ11" i="3" l="1"/>
  <c r="DO24" i="1"/>
  <c r="DO37" i="1"/>
  <c r="DO38" i="1" s="1"/>
  <c r="DQ124" i="3"/>
  <c r="DQ111" i="3"/>
  <c r="DQ98" i="3" s="1"/>
  <c r="DQ23" i="3"/>
  <c r="DR109" i="3"/>
  <c r="DR102" i="3"/>
  <c r="DR101" i="3"/>
  <c r="DR107" i="3"/>
  <c r="DR103" i="3"/>
  <c r="DR100" i="3"/>
  <c r="DR62" i="3"/>
  <c r="DR60" i="3"/>
  <c r="DR13" i="3" s="1"/>
  <c r="DR54" i="3"/>
  <c r="DR7" i="3" s="1"/>
  <c r="DR56" i="3"/>
  <c r="DR53" i="3"/>
  <c r="DR55" i="3"/>
  <c r="DJ17" i="4"/>
  <c r="DR114" i="3"/>
  <c r="DR67" i="3"/>
  <c r="KJ17" i="4"/>
  <c r="DS5" i="3"/>
  <c r="DQ64" i="3"/>
  <c r="DQ12" i="3"/>
  <c r="DQ22" i="3"/>
  <c r="DQ77" i="3"/>
  <c r="DQ10" i="3"/>
  <c r="DR95" i="3"/>
  <c r="DR44" i="3"/>
  <c r="DR48" i="3" s="1"/>
  <c r="DQ17" i="3" l="1"/>
  <c r="DQ30" i="3"/>
  <c r="DR15" i="3"/>
  <c r="DS5" i="1"/>
  <c r="DR13" i="1"/>
  <c r="DR13" i="6" s="1"/>
  <c r="DQ51" i="3"/>
  <c r="DR104" i="3"/>
  <c r="DR57" i="3"/>
  <c r="DR6" i="3"/>
  <c r="DS138" i="3"/>
  <c r="DS20" i="3"/>
  <c r="DS99" i="3"/>
  <c r="DS52" i="3"/>
  <c r="DS91" i="3"/>
  <c r="DR70" i="3"/>
  <c r="DR69" i="3"/>
  <c r="DR58" i="3"/>
  <c r="DR8" i="3"/>
  <c r="DR59" i="3"/>
  <c r="DR117" i="3"/>
  <c r="DR116" i="3"/>
  <c r="DR106" i="3"/>
  <c r="DR105" i="3"/>
  <c r="DS15" i="1"/>
  <c r="DS18" i="1"/>
  <c r="DS17" i="1"/>
  <c r="DS16" i="1"/>
  <c r="DS19" i="1"/>
  <c r="DR9" i="3"/>
  <c r="DQ3" i="3" l="1"/>
  <c r="DP22" i="1" s="1"/>
  <c r="DP24" i="1" s="1"/>
  <c r="DR10" i="3"/>
  <c r="DS142" i="3"/>
  <c r="DR124" i="3"/>
  <c r="DR12" i="3"/>
  <c r="DR111" i="3"/>
  <c r="DR98" i="3" s="1"/>
  <c r="DS53" i="3"/>
  <c r="DS56" i="3"/>
  <c r="DS62" i="3"/>
  <c r="DS55" i="3"/>
  <c r="DS54" i="3"/>
  <c r="DS60" i="3"/>
  <c r="DS100" i="3"/>
  <c r="DS103" i="3"/>
  <c r="DS109" i="3"/>
  <c r="DS102" i="3"/>
  <c r="DS101" i="3"/>
  <c r="DS107" i="3"/>
  <c r="DT5" i="3"/>
  <c r="DR77" i="3"/>
  <c r="DR30" i="3" s="1"/>
  <c r="DR22" i="3"/>
  <c r="DR23" i="3"/>
  <c r="DR11" i="3"/>
  <c r="DS95" i="3"/>
  <c r="DS44" i="3"/>
  <c r="DS48" i="3" s="1"/>
  <c r="KK17" i="4"/>
  <c r="DS67" i="3"/>
  <c r="DK17" i="4"/>
  <c r="DS114" i="3"/>
  <c r="DR64" i="3"/>
  <c r="DR51" i="3" s="1"/>
  <c r="DP37" i="1" l="1"/>
  <c r="DP38" i="1" s="1"/>
  <c r="DR17" i="3"/>
  <c r="DR3" i="3" s="1"/>
  <c r="DQ22" i="1" s="1"/>
  <c r="DT5" i="1"/>
  <c r="DS13" i="1"/>
  <c r="DS13" i="6" s="1"/>
  <c r="DQ24" i="1"/>
  <c r="DQ37" i="1"/>
  <c r="DQ38" i="1" s="1"/>
  <c r="DS15" i="3"/>
  <c r="DS69" i="3"/>
  <c r="DS70" i="3"/>
  <c r="DS7" i="3"/>
  <c r="DS9" i="3"/>
  <c r="DT91" i="3"/>
  <c r="DT52" i="3"/>
  <c r="DT138" i="3"/>
  <c r="DT142" i="3" s="1"/>
  <c r="DT20" i="3"/>
  <c r="DT99" i="3"/>
  <c r="DS13" i="3"/>
  <c r="DS117" i="3"/>
  <c r="DS116" i="3"/>
  <c r="DT16" i="1"/>
  <c r="DT19" i="1"/>
  <c r="DT15" i="1"/>
  <c r="DT18" i="1"/>
  <c r="DT17" i="1"/>
  <c r="DS106" i="3"/>
  <c r="DS105" i="3"/>
  <c r="DS104" i="3"/>
  <c r="DS59" i="3"/>
  <c r="DS58" i="3"/>
  <c r="DS8" i="3"/>
  <c r="DS6" i="3"/>
  <c r="DS57" i="3"/>
  <c r="DS10" i="3" l="1"/>
  <c r="DS64" i="3"/>
  <c r="DS111" i="3"/>
  <c r="DS11" i="3"/>
  <c r="DL17" i="4"/>
  <c r="KL17" i="4"/>
  <c r="DT114" i="3"/>
  <c r="DT67" i="3"/>
  <c r="DT95" i="3"/>
  <c r="DT44" i="3"/>
  <c r="DT48" i="3" s="1"/>
  <c r="DS23" i="3"/>
  <c r="DS22" i="3"/>
  <c r="DS77" i="3"/>
  <c r="DU5" i="3"/>
  <c r="DS12" i="3"/>
  <c r="DS17" i="3" s="1"/>
  <c r="DS124" i="3"/>
  <c r="DT101" i="3"/>
  <c r="DT107" i="3"/>
  <c r="DT100" i="3"/>
  <c r="DT103" i="3"/>
  <c r="DT102" i="3"/>
  <c r="DT109" i="3"/>
  <c r="DT54" i="3"/>
  <c r="DT7" i="3" s="1"/>
  <c r="DT60" i="3"/>
  <c r="DT53" i="3"/>
  <c r="DT56" i="3"/>
  <c r="DT62" i="3"/>
  <c r="DT55" i="3"/>
  <c r="DS51" i="3" l="1"/>
  <c r="DT13" i="3"/>
  <c r="DS98" i="3"/>
  <c r="DT9" i="3"/>
  <c r="DU5" i="1"/>
  <c r="DT13" i="1"/>
  <c r="DT13" i="6" s="1"/>
  <c r="DU138" i="3"/>
  <c r="DU142" i="3" s="1"/>
  <c r="DU20" i="3"/>
  <c r="DU99" i="3"/>
  <c r="DU91" i="3"/>
  <c r="DU52" i="3"/>
  <c r="DT70" i="3"/>
  <c r="DT69" i="3"/>
  <c r="DT8" i="3"/>
  <c r="DT59" i="3"/>
  <c r="DT58" i="3"/>
  <c r="DT6" i="3"/>
  <c r="DT57" i="3"/>
  <c r="DT104" i="3"/>
  <c r="DT15" i="3"/>
  <c r="DT105" i="3"/>
  <c r="DT106" i="3"/>
  <c r="DU17" i="1"/>
  <c r="DU16" i="1"/>
  <c r="DU19" i="1"/>
  <c r="DU15" i="1"/>
  <c r="DU18" i="1"/>
  <c r="DS30" i="3"/>
  <c r="DS3" i="3" s="1"/>
  <c r="DR22" i="1" s="1"/>
  <c r="DT116" i="3"/>
  <c r="DT117" i="3"/>
  <c r="DT111" i="3" l="1"/>
  <c r="DR24" i="1"/>
  <c r="DR37" i="1"/>
  <c r="DR38" i="1" s="1"/>
  <c r="DT124" i="3"/>
  <c r="DT98" i="3" s="1"/>
  <c r="DT10" i="3"/>
  <c r="DV5" i="3"/>
  <c r="DU62" i="3"/>
  <c r="DU55" i="3"/>
  <c r="DU54" i="3"/>
  <c r="DU60" i="3"/>
  <c r="DU53" i="3"/>
  <c r="DU56" i="3"/>
  <c r="DU67" i="3"/>
  <c r="DM17" i="4"/>
  <c r="KM17" i="4"/>
  <c r="DU114" i="3"/>
  <c r="DT64" i="3"/>
  <c r="DT11" i="3"/>
  <c r="DT77" i="3"/>
  <c r="DT22" i="3"/>
  <c r="DU44" i="3"/>
  <c r="DU48" i="3" s="1"/>
  <c r="DU95" i="3"/>
  <c r="DT12" i="3"/>
  <c r="DT23" i="3"/>
  <c r="DU109" i="3"/>
  <c r="DU102" i="3"/>
  <c r="DU101" i="3"/>
  <c r="DU107" i="3"/>
  <c r="DU100" i="3"/>
  <c r="DU103" i="3"/>
  <c r="DT30" i="3" l="1"/>
  <c r="DV5" i="1"/>
  <c r="DU13" i="1"/>
  <c r="DU13" i="6" s="1"/>
  <c r="DT17" i="3"/>
  <c r="DT3" i="3" s="1"/>
  <c r="DS22" i="1" s="1"/>
  <c r="DT51" i="3"/>
  <c r="DU104" i="3"/>
  <c r="DU57" i="3"/>
  <c r="DU6" i="3"/>
  <c r="DU58" i="3"/>
  <c r="DU8" i="3"/>
  <c r="DU59" i="3"/>
  <c r="DV15" i="1"/>
  <c r="DV18" i="1"/>
  <c r="DV17" i="1"/>
  <c r="DV16" i="1"/>
  <c r="DV19" i="1"/>
  <c r="DU70" i="3"/>
  <c r="DU69" i="3"/>
  <c r="DU15" i="3"/>
  <c r="DV138" i="3"/>
  <c r="DV20" i="3"/>
  <c r="DV99" i="3"/>
  <c r="DV91" i="3"/>
  <c r="DV52" i="3"/>
  <c r="DU106" i="3"/>
  <c r="DU105" i="3"/>
  <c r="DU117" i="3"/>
  <c r="DU116" i="3"/>
  <c r="DU13" i="3"/>
  <c r="DU9" i="3"/>
  <c r="DU7" i="3"/>
  <c r="DU10" i="3" l="1"/>
  <c r="DV142" i="3"/>
  <c r="DU111" i="3"/>
  <c r="DU124" i="3"/>
  <c r="DS24" i="1"/>
  <c r="DS37" i="1"/>
  <c r="DS38" i="1" s="1"/>
  <c r="DU98" i="3"/>
  <c r="DU11" i="3"/>
  <c r="DV100" i="3"/>
  <c r="DV103" i="3"/>
  <c r="DV109" i="3"/>
  <c r="DV102" i="3"/>
  <c r="DV101" i="3"/>
  <c r="DV107" i="3"/>
  <c r="DW5" i="3"/>
  <c r="DV53" i="3"/>
  <c r="DV56" i="3"/>
  <c r="DV62" i="3"/>
  <c r="DV55" i="3"/>
  <c r="DV60" i="3"/>
  <c r="DV54" i="3"/>
  <c r="KN17" i="4"/>
  <c r="DV114" i="3"/>
  <c r="DV67" i="3"/>
  <c r="DN17" i="4"/>
  <c r="DU22" i="3"/>
  <c r="DU77" i="3"/>
  <c r="DU12" i="3"/>
  <c r="DV44" i="3"/>
  <c r="DV48" i="3" s="1"/>
  <c r="DV95" i="3"/>
  <c r="DU23" i="3"/>
  <c r="DU64" i="3"/>
  <c r="DU30" i="3" l="1"/>
  <c r="DV9" i="3"/>
  <c r="DU17" i="3"/>
  <c r="DU3" i="3" s="1"/>
  <c r="DT22" i="1" s="1"/>
  <c r="DT24" i="1" s="1"/>
  <c r="DV7" i="3"/>
  <c r="DV15" i="3"/>
  <c r="DV13" i="3"/>
  <c r="DW5" i="1"/>
  <c r="DV13" i="1"/>
  <c r="DV13" i="6" s="1"/>
  <c r="DU51" i="3"/>
  <c r="DV117" i="3"/>
  <c r="DV116" i="3"/>
  <c r="DW91" i="3"/>
  <c r="DW52" i="3"/>
  <c r="DW20" i="3"/>
  <c r="DW99" i="3"/>
  <c r="DW138" i="3"/>
  <c r="DV59" i="3"/>
  <c r="DV58" i="3"/>
  <c r="DV8" i="3"/>
  <c r="DV6" i="3"/>
  <c r="DV57" i="3"/>
  <c r="DV69" i="3"/>
  <c r="DV70" i="3"/>
  <c r="DW16" i="1"/>
  <c r="DW19" i="1"/>
  <c r="DW15" i="1"/>
  <c r="DW18" i="1"/>
  <c r="DW17" i="1"/>
  <c r="DV106" i="3"/>
  <c r="DV105" i="3"/>
  <c r="DV104" i="3"/>
  <c r="DT37" i="1" l="1"/>
  <c r="DT38" i="1" s="1"/>
  <c r="DV124" i="3"/>
  <c r="DW142" i="3"/>
  <c r="DV111" i="3"/>
  <c r="DV23" i="3"/>
  <c r="DV12" i="3"/>
  <c r="KO17" i="4"/>
  <c r="DW114" i="3"/>
  <c r="DW67" i="3"/>
  <c r="DO17" i="4"/>
  <c r="DV10" i="3"/>
  <c r="DW53" i="3"/>
  <c r="DW56" i="3"/>
  <c r="DW62" i="3"/>
  <c r="DW60" i="3"/>
  <c r="DW54" i="3"/>
  <c r="DW55" i="3"/>
  <c r="DV22" i="3"/>
  <c r="DV77" i="3"/>
  <c r="DX5" i="3"/>
  <c r="DV64" i="3"/>
  <c r="DV11" i="3"/>
  <c r="DW100" i="3"/>
  <c r="DW103" i="3"/>
  <c r="DW101" i="3"/>
  <c r="DW102" i="3"/>
  <c r="DW109" i="3"/>
  <c r="DW107" i="3"/>
  <c r="DW44" i="3"/>
  <c r="DW48" i="3" s="1"/>
  <c r="DW95" i="3"/>
  <c r="DV98" i="3" l="1"/>
  <c r="DV30" i="3"/>
  <c r="DX5" i="1"/>
  <c r="DW13" i="1"/>
  <c r="DW13" i="6" s="1"/>
  <c r="DW7" i="3"/>
  <c r="DW9" i="3"/>
  <c r="DV17" i="3"/>
  <c r="DW106" i="3"/>
  <c r="DW105" i="3"/>
  <c r="DX91" i="3"/>
  <c r="DX52" i="3"/>
  <c r="DX20" i="3"/>
  <c r="DX138" i="3"/>
  <c r="DX142" i="3" s="1"/>
  <c r="DX99" i="3"/>
  <c r="DW13" i="3"/>
  <c r="DW69" i="3"/>
  <c r="DW70" i="3"/>
  <c r="DW104" i="3"/>
  <c r="DW6" i="3"/>
  <c r="DW57" i="3"/>
  <c r="DV51" i="3"/>
  <c r="DX16" i="1"/>
  <c r="DX19" i="1"/>
  <c r="DX15" i="1"/>
  <c r="DX17" i="1"/>
  <c r="DX18" i="1"/>
  <c r="DW59" i="3"/>
  <c r="DW8" i="3"/>
  <c r="DW58" i="3"/>
  <c r="DW15" i="3"/>
  <c r="DW117" i="3"/>
  <c r="DW116" i="3"/>
  <c r="DV3" i="3" l="1"/>
  <c r="DU22" i="1" s="1"/>
  <c r="DU24" i="1" s="1"/>
  <c r="DW111" i="3"/>
  <c r="DW11" i="3"/>
  <c r="DW12" i="3"/>
  <c r="DW10" i="3"/>
  <c r="DW17" i="3" s="1"/>
  <c r="DW77" i="3"/>
  <c r="DW22" i="3"/>
  <c r="DX44" i="3"/>
  <c r="DX48" i="3" s="1"/>
  <c r="DX95" i="3"/>
  <c r="DW23" i="3"/>
  <c r="DY5" i="3"/>
  <c r="DW124" i="3"/>
  <c r="DW64" i="3"/>
  <c r="DX67" i="3"/>
  <c r="KP17" i="4"/>
  <c r="DX114" i="3"/>
  <c r="DP17" i="4"/>
  <c r="DX109" i="3"/>
  <c r="DX102" i="3"/>
  <c r="DX100" i="3"/>
  <c r="DX103" i="3"/>
  <c r="DX101" i="3"/>
  <c r="DX107" i="3"/>
  <c r="DX62" i="3"/>
  <c r="DX55" i="3"/>
  <c r="DX53" i="3"/>
  <c r="DX56" i="3"/>
  <c r="DX54" i="3"/>
  <c r="DX60" i="3"/>
  <c r="DU37" i="1" l="1"/>
  <c r="DU38" i="1" s="1"/>
  <c r="DW98" i="3"/>
  <c r="DW51" i="3"/>
  <c r="DX13" i="3"/>
  <c r="DX7" i="3"/>
  <c r="DX15" i="3"/>
  <c r="DX9" i="3"/>
  <c r="DY5" i="1"/>
  <c r="DX13" i="1"/>
  <c r="DX13" i="6" s="1"/>
  <c r="DW30" i="3"/>
  <c r="DW3" i="3" s="1"/>
  <c r="DV22" i="1" s="1"/>
  <c r="DX58" i="3"/>
  <c r="DX59" i="3"/>
  <c r="DX8" i="3"/>
  <c r="DX106" i="3"/>
  <c r="DX105" i="3"/>
  <c r="DX69" i="3"/>
  <c r="DX70" i="3"/>
  <c r="DY91" i="3"/>
  <c r="DY52" i="3"/>
  <c r="DY138" i="3"/>
  <c r="DY142" i="3" s="1"/>
  <c r="DY20" i="3"/>
  <c r="DY99" i="3"/>
  <c r="DX117" i="3"/>
  <c r="DX116" i="3"/>
  <c r="DY15" i="1"/>
  <c r="DY18" i="1"/>
  <c r="DY16" i="1"/>
  <c r="DY19" i="1"/>
  <c r="DY17" i="1"/>
  <c r="DX57" i="3"/>
  <c r="DX6" i="3"/>
  <c r="DX104" i="3"/>
  <c r="DX124" i="3" l="1"/>
  <c r="DX64" i="3"/>
  <c r="DX111" i="3"/>
  <c r="DV24" i="1"/>
  <c r="DV37" i="1"/>
  <c r="DV38" i="1" s="1"/>
  <c r="DX12" i="3"/>
  <c r="DY53" i="3"/>
  <c r="DY56" i="3"/>
  <c r="DY54" i="3"/>
  <c r="DY60" i="3"/>
  <c r="DY62" i="3"/>
  <c r="DY55" i="3"/>
  <c r="DX22" i="3"/>
  <c r="DX77" i="3"/>
  <c r="DX30" i="3" s="1"/>
  <c r="DZ5" i="1"/>
  <c r="DZ5" i="3"/>
  <c r="DY95" i="3"/>
  <c r="DY44" i="3"/>
  <c r="DY48" i="3" s="1"/>
  <c r="DY100" i="3"/>
  <c r="DY103" i="3"/>
  <c r="DY101" i="3"/>
  <c r="DY107" i="3"/>
  <c r="DY109" i="3"/>
  <c r="DY102" i="3"/>
  <c r="KQ17" i="4"/>
  <c r="DY114" i="3"/>
  <c r="DQ17" i="4"/>
  <c r="DY67" i="3"/>
  <c r="DX10" i="3"/>
  <c r="DX23" i="3"/>
  <c r="DX11" i="3"/>
  <c r="DX98" i="3" l="1"/>
  <c r="DX51" i="3"/>
  <c r="DY13" i="1"/>
  <c r="DY13" i="6" s="1"/>
  <c r="DX17" i="3"/>
  <c r="DX3" i="3" s="1"/>
  <c r="DW22" i="1" s="1"/>
  <c r="DY116" i="3"/>
  <c r="DY117" i="3"/>
  <c r="DY104" i="3"/>
  <c r="DY59" i="3"/>
  <c r="DY8" i="3"/>
  <c r="DY58" i="3"/>
  <c r="DY7" i="3"/>
  <c r="DY105" i="3"/>
  <c r="DY106" i="3"/>
  <c r="DZ91" i="3"/>
  <c r="DZ52" i="3"/>
  <c r="DZ138" i="3"/>
  <c r="DZ20" i="3"/>
  <c r="DZ99" i="3"/>
  <c r="DY15" i="3"/>
  <c r="DY9" i="3"/>
  <c r="DY69" i="3"/>
  <c r="DY70" i="3"/>
  <c r="DZ16" i="1"/>
  <c r="DZ19" i="1"/>
  <c r="DZ17" i="1"/>
  <c r="DZ15" i="1"/>
  <c r="DZ18" i="1"/>
  <c r="DY13" i="3"/>
  <c r="DY6" i="3"/>
  <c r="DY57" i="3"/>
  <c r="DY10" i="3" l="1"/>
  <c r="DZ142" i="3"/>
  <c r="DY64" i="3"/>
  <c r="DW24" i="1"/>
  <c r="DW37" i="1"/>
  <c r="DW38" i="1" s="1"/>
  <c r="DY12" i="3"/>
  <c r="DY111" i="3"/>
  <c r="DZ101" i="3"/>
  <c r="DZ107" i="3"/>
  <c r="DZ109" i="3"/>
  <c r="DZ102" i="3"/>
  <c r="DZ100" i="3"/>
  <c r="DZ103" i="3"/>
  <c r="DZ54" i="3"/>
  <c r="DZ56" i="3"/>
  <c r="DZ62" i="3"/>
  <c r="DZ60" i="3"/>
  <c r="DZ53" i="3"/>
  <c r="DZ55" i="3"/>
  <c r="DZ114" i="3"/>
  <c r="DR17" i="4"/>
  <c r="KR17" i="4"/>
  <c r="DZ67" i="3"/>
  <c r="EA5" i="3"/>
  <c r="DY22" i="3"/>
  <c r="DY77" i="3"/>
  <c r="DZ95" i="3"/>
  <c r="DZ44" i="3"/>
  <c r="DZ48" i="3" s="1"/>
  <c r="DY23" i="3"/>
  <c r="DY11" i="3"/>
  <c r="DY124" i="3"/>
  <c r="DY98" i="3" s="1"/>
  <c r="DZ9" i="3" l="1"/>
  <c r="DY17" i="3"/>
  <c r="DZ13" i="3"/>
  <c r="DZ15" i="3"/>
  <c r="DZ7" i="3"/>
  <c r="DZ13" i="1"/>
  <c r="DZ13" i="6" s="1"/>
  <c r="DY30" i="3"/>
  <c r="DY3" i="3" s="1"/>
  <c r="DX22" i="1" s="1"/>
  <c r="DY51" i="3"/>
  <c r="DZ57" i="3"/>
  <c r="DZ6" i="3"/>
  <c r="DZ104" i="3"/>
  <c r="DZ105" i="3"/>
  <c r="DZ106" i="3"/>
  <c r="EA17" i="1"/>
  <c r="EA15" i="1"/>
  <c r="EA18" i="1"/>
  <c r="EA16" i="1"/>
  <c r="EA19" i="1"/>
  <c r="DZ70" i="3"/>
  <c r="DZ69" i="3"/>
  <c r="DZ116" i="3"/>
  <c r="DZ117" i="3"/>
  <c r="EA138" i="3"/>
  <c r="EA20" i="3"/>
  <c r="EA99" i="3"/>
  <c r="EA91" i="3"/>
  <c r="EA52" i="3"/>
  <c r="DZ8" i="3"/>
  <c r="DZ58" i="3"/>
  <c r="DZ59" i="3"/>
  <c r="DX24" i="1" l="1"/>
  <c r="DX37" i="1"/>
  <c r="EA142" i="3"/>
  <c r="DZ12" i="3"/>
  <c r="DZ11" i="3"/>
  <c r="DZ111" i="3"/>
  <c r="DZ64" i="3"/>
  <c r="EA62" i="3"/>
  <c r="EA55" i="3"/>
  <c r="EA53" i="3"/>
  <c r="EA56" i="3"/>
  <c r="EA54" i="3"/>
  <c r="EA60" i="3"/>
  <c r="EA67" i="3"/>
  <c r="KS17" i="4"/>
  <c r="EA114" i="3"/>
  <c r="DS17" i="4"/>
  <c r="DZ124" i="3"/>
  <c r="EB5" i="3"/>
  <c r="EA44" i="3"/>
  <c r="EA48" i="3" s="1"/>
  <c r="EA95" i="3"/>
  <c r="DZ77" i="3"/>
  <c r="DZ22" i="3"/>
  <c r="EA109" i="3"/>
  <c r="EA102" i="3"/>
  <c r="EA100" i="3"/>
  <c r="EA103" i="3"/>
  <c r="EA101" i="3"/>
  <c r="EA107" i="3"/>
  <c r="DZ23" i="3"/>
  <c r="DZ10" i="3"/>
  <c r="DZ17" i="3" l="1"/>
  <c r="DZ30" i="3"/>
  <c r="DZ98" i="3"/>
  <c r="EB5" i="1"/>
  <c r="EA13" i="1"/>
  <c r="EA13" i="6" s="1"/>
  <c r="EA9" i="3"/>
  <c r="EA15" i="3"/>
  <c r="EB15" i="1"/>
  <c r="EB18" i="1"/>
  <c r="EB16" i="1"/>
  <c r="EB19" i="1"/>
  <c r="EB17" i="1"/>
  <c r="EA69" i="3"/>
  <c r="EA70" i="3"/>
  <c r="EA106" i="3"/>
  <c r="EA105" i="3"/>
  <c r="EA13" i="3"/>
  <c r="EA57" i="3"/>
  <c r="EA6" i="3"/>
  <c r="DZ51" i="3"/>
  <c r="EA104" i="3"/>
  <c r="EA117" i="3"/>
  <c r="EA116" i="3"/>
  <c r="EB91" i="3"/>
  <c r="EB52" i="3"/>
  <c r="EB138" i="3"/>
  <c r="EB20" i="3"/>
  <c r="EB99" i="3"/>
  <c r="EA7" i="3"/>
  <c r="EA58" i="3"/>
  <c r="EA59" i="3"/>
  <c r="EA8" i="3"/>
  <c r="DZ3" i="3" l="1"/>
  <c r="DY22" i="1" s="1"/>
  <c r="DY24" i="1" s="1"/>
  <c r="EA111" i="3"/>
  <c r="EB142" i="3"/>
  <c r="EA12" i="3"/>
  <c r="EA11" i="3"/>
  <c r="EA124" i="3"/>
  <c r="EA98" i="3" s="1"/>
  <c r="EA23" i="3"/>
  <c r="KT17" i="4"/>
  <c r="EB114" i="3"/>
  <c r="DT17" i="4"/>
  <c r="EB67" i="3"/>
  <c r="EA64" i="3"/>
  <c r="EA22" i="3"/>
  <c r="EA77" i="3"/>
  <c r="EA30" i="3" s="1"/>
  <c r="EB95" i="3"/>
  <c r="EB44" i="3"/>
  <c r="EB48" i="3" s="1"/>
  <c r="EB100" i="3"/>
  <c r="EB103" i="3"/>
  <c r="EB101" i="3"/>
  <c r="EB107" i="3"/>
  <c r="EB109" i="3"/>
  <c r="EB102" i="3"/>
  <c r="EB53" i="3"/>
  <c r="EB56" i="3"/>
  <c r="EB54" i="3"/>
  <c r="EB60" i="3"/>
  <c r="EB62" i="3"/>
  <c r="EB55" i="3"/>
  <c r="EA10" i="3"/>
  <c r="EA17" i="3" s="1"/>
  <c r="EC5" i="3"/>
  <c r="DY37" i="1" l="1"/>
  <c r="EB9" i="3"/>
  <c r="EA3" i="3"/>
  <c r="DZ22" i="1" s="1"/>
  <c r="DZ24" i="1" s="1"/>
  <c r="EB15" i="3"/>
  <c r="EB13" i="3"/>
  <c r="EB7" i="3"/>
  <c r="EC5" i="1"/>
  <c r="EB13" i="1"/>
  <c r="EB13" i="6" s="1"/>
  <c r="EA51" i="3"/>
  <c r="EB116" i="3"/>
  <c r="EB117" i="3"/>
  <c r="EB6" i="3"/>
  <c r="EB57" i="3"/>
  <c r="EB104" i="3"/>
  <c r="EB69" i="3"/>
  <c r="EB70" i="3"/>
  <c r="EC16" i="1"/>
  <c r="EC19" i="1"/>
  <c r="EC17" i="1"/>
  <c r="EC15" i="1"/>
  <c r="EC18" i="1"/>
  <c r="EC91" i="3"/>
  <c r="EC52" i="3"/>
  <c r="EC138" i="3"/>
  <c r="EC20" i="3"/>
  <c r="EC99" i="3"/>
  <c r="EB59" i="3"/>
  <c r="EB8" i="3"/>
  <c r="EB58" i="3"/>
  <c r="EB105" i="3"/>
  <c r="EB106" i="3"/>
  <c r="DZ37" i="1" l="1"/>
  <c r="EC142" i="3"/>
  <c r="EB23" i="3"/>
  <c r="EB11" i="3"/>
  <c r="EB111" i="3"/>
  <c r="EC54" i="3"/>
  <c r="EC60" i="3"/>
  <c r="EC62" i="3"/>
  <c r="EC55" i="3"/>
  <c r="EC53" i="3"/>
  <c r="EC56" i="3"/>
  <c r="EC101" i="3"/>
  <c r="EC107" i="3"/>
  <c r="EC109" i="3"/>
  <c r="EC102" i="3"/>
  <c r="EC100" i="3"/>
  <c r="EC103" i="3"/>
  <c r="DU17" i="4"/>
  <c r="EC67" i="3"/>
  <c r="KU17" i="4"/>
  <c r="EC114" i="3"/>
  <c r="EB77" i="3"/>
  <c r="EB22" i="3"/>
  <c r="EB64" i="3"/>
  <c r="EB51" i="3" s="1"/>
  <c r="EC95" i="3"/>
  <c r="EC44" i="3"/>
  <c r="EC48" i="3" s="1"/>
  <c r="ED5" i="3"/>
  <c r="EB12" i="3"/>
  <c r="EB10" i="3"/>
  <c r="EB124" i="3"/>
  <c r="EB98" i="3" s="1"/>
  <c r="ED5" i="1" l="1"/>
  <c r="EC13" i="1"/>
  <c r="EC13" i="6" s="1"/>
  <c r="EB17" i="3"/>
  <c r="EC13" i="3"/>
  <c r="ED138" i="3"/>
  <c r="ED20" i="3"/>
  <c r="ED99" i="3"/>
  <c r="ED91" i="3"/>
  <c r="ED52" i="3"/>
  <c r="EC116" i="3"/>
  <c r="EC117" i="3"/>
  <c r="EC105" i="3"/>
  <c r="EC106" i="3"/>
  <c r="EC57" i="3"/>
  <c r="EC6" i="3"/>
  <c r="ED17" i="1"/>
  <c r="ED15" i="1"/>
  <c r="ED18" i="1"/>
  <c r="ED16" i="1"/>
  <c r="ED19" i="1"/>
  <c r="EC8" i="3"/>
  <c r="EC58" i="3"/>
  <c r="EC59" i="3"/>
  <c r="EC7" i="3"/>
  <c r="EB30" i="3"/>
  <c r="EB3" i="3" s="1"/>
  <c r="EA22" i="1" s="1"/>
  <c r="EC70" i="3"/>
  <c r="EC69" i="3"/>
  <c r="EC104" i="3"/>
  <c r="EC111" i="3"/>
  <c r="EC9" i="3"/>
  <c r="EC15" i="3"/>
  <c r="EA24" i="1" l="1"/>
  <c r="EA37" i="1"/>
  <c r="ED142" i="3"/>
  <c r="EC23" i="3"/>
  <c r="EC12" i="3"/>
  <c r="EE5" i="3"/>
  <c r="EC64" i="3"/>
  <c r="ED62" i="3"/>
  <c r="ED55" i="3"/>
  <c r="ED53" i="3"/>
  <c r="ED56" i="3"/>
  <c r="ED54" i="3"/>
  <c r="ED60" i="3"/>
  <c r="ED67" i="3"/>
  <c r="KV17" i="4"/>
  <c r="ED114" i="3"/>
  <c r="DV17" i="4"/>
  <c r="EC10" i="3"/>
  <c r="ED44" i="3"/>
  <c r="ED48" i="3" s="1"/>
  <c r="ED95" i="3"/>
  <c r="EC77" i="3"/>
  <c r="EC22" i="3"/>
  <c r="EC11" i="3"/>
  <c r="EC124" i="3"/>
  <c r="EC98" i="3" s="1"/>
  <c r="ED109" i="3"/>
  <c r="ED102" i="3"/>
  <c r="ED100" i="3"/>
  <c r="ED103" i="3"/>
  <c r="ED101" i="3"/>
  <c r="ED107" i="3"/>
  <c r="EE5" i="1" l="1"/>
  <c r="ED13" i="1"/>
  <c r="ED13" i="6" s="1"/>
  <c r="EC30" i="3"/>
  <c r="EC17" i="3"/>
  <c r="ED7" i="3"/>
  <c r="ED58" i="3"/>
  <c r="ED59" i="3"/>
  <c r="ED8" i="3"/>
  <c r="EE91" i="3"/>
  <c r="EE52" i="3"/>
  <c r="EE138" i="3"/>
  <c r="EE142" i="3" s="1"/>
  <c r="EE20" i="3"/>
  <c r="EE99" i="3"/>
  <c r="ED9" i="3"/>
  <c r="ED15" i="3"/>
  <c r="EE15" i="1"/>
  <c r="EE18" i="1"/>
  <c r="EE16" i="1"/>
  <c r="EE19" i="1"/>
  <c r="EE17" i="1"/>
  <c r="ED104" i="3"/>
  <c r="ED69" i="3"/>
  <c r="ED70" i="3"/>
  <c r="ED106" i="3"/>
  <c r="ED105" i="3"/>
  <c r="ED117" i="3"/>
  <c r="ED116" i="3"/>
  <c r="ED13" i="3"/>
  <c r="ED57" i="3"/>
  <c r="ED6" i="3"/>
  <c r="EC51" i="3"/>
  <c r="ED10" i="3" l="1"/>
  <c r="ED111" i="3"/>
  <c r="EC3" i="3"/>
  <c r="EB22" i="1" s="1"/>
  <c r="ED12" i="3"/>
  <c r="ED23" i="3"/>
  <c r="ED22" i="3"/>
  <c r="ED77" i="3"/>
  <c r="EE100" i="3"/>
  <c r="EE103" i="3"/>
  <c r="EE101" i="3"/>
  <c r="EE107" i="3"/>
  <c r="EE109" i="3"/>
  <c r="EE102" i="3"/>
  <c r="ED64" i="3"/>
  <c r="EF5" i="3"/>
  <c r="EE53" i="3"/>
  <c r="EE56" i="3"/>
  <c r="EE54" i="3"/>
  <c r="EE7" i="3" s="1"/>
  <c r="EE60" i="3"/>
  <c r="EE62" i="3"/>
  <c r="EE55" i="3"/>
  <c r="ED124" i="3"/>
  <c r="ED98" i="3" s="1"/>
  <c r="KW17" i="4"/>
  <c r="EE114" i="3"/>
  <c r="DW17" i="4"/>
  <c r="EE67" i="3"/>
  <c r="EE44" i="3"/>
  <c r="EE48" i="3" s="1"/>
  <c r="EE95" i="3"/>
  <c r="ED11" i="3"/>
  <c r="ED17" i="3" s="1"/>
  <c r="EE13" i="3" l="1"/>
  <c r="ED51" i="3"/>
  <c r="EB24" i="1"/>
  <c r="EB37" i="1"/>
  <c r="EF5" i="1"/>
  <c r="EE13" i="1"/>
  <c r="EE13" i="6" s="1"/>
  <c r="EE6" i="3"/>
  <c r="EE57" i="3"/>
  <c r="EF16" i="1"/>
  <c r="EF19" i="1"/>
  <c r="EF17" i="1"/>
  <c r="EF15" i="1"/>
  <c r="EF18" i="1"/>
  <c r="EE104" i="3"/>
  <c r="EE116" i="3"/>
  <c r="EE117" i="3"/>
  <c r="EE69" i="3"/>
  <c r="EE70" i="3"/>
  <c r="EE59" i="3"/>
  <c r="EE8" i="3"/>
  <c r="EE58" i="3"/>
  <c r="EE15" i="3"/>
  <c r="EE9" i="3"/>
  <c r="EF91" i="3"/>
  <c r="EF52" i="3"/>
  <c r="EF138" i="3"/>
  <c r="EF142" i="3" s="1"/>
  <c r="EF20" i="3"/>
  <c r="EF99" i="3"/>
  <c r="EE105" i="3"/>
  <c r="EE106" i="3"/>
  <c r="ED30" i="3"/>
  <c r="ED3" i="3" s="1"/>
  <c r="EC22" i="1" s="1"/>
  <c r="EC24" i="1" l="1"/>
  <c r="EC37" i="1"/>
  <c r="EE11" i="3"/>
  <c r="EE12" i="3"/>
  <c r="EE111" i="3"/>
  <c r="EG5" i="3"/>
  <c r="EE10" i="3"/>
  <c r="EF54" i="3"/>
  <c r="EF60" i="3"/>
  <c r="EF62" i="3"/>
  <c r="EF55" i="3"/>
  <c r="EF53" i="3"/>
  <c r="EF56" i="3"/>
  <c r="EE23" i="3"/>
  <c r="EF101" i="3"/>
  <c r="EF107" i="3"/>
  <c r="EF109" i="3"/>
  <c r="EF102" i="3"/>
  <c r="EF100" i="3"/>
  <c r="EF103" i="3"/>
  <c r="DX17" i="4"/>
  <c r="EF67" i="3"/>
  <c r="KX17" i="4"/>
  <c r="EF114" i="3"/>
  <c r="EF95" i="3"/>
  <c r="EF44" i="3"/>
  <c r="EF48" i="3" s="1"/>
  <c r="EE124" i="3"/>
  <c r="EE77" i="3"/>
  <c r="EE22" i="3"/>
  <c r="EE64" i="3"/>
  <c r="EE30" i="3" l="1"/>
  <c r="EE17" i="3"/>
  <c r="EE3" i="3" s="1"/>
  <c r="ED22" i="1" s="1"/>
  <c r="EE98" i="3"/>
  <c r="EG5" i="1"/>
  <c r="EF13" i="1"/>
  <c r="EF13" i="6" s="1"/>
  <c r="EF9" i="3"/>
  <c r="EF15" i="3"/>
  <c r="EF7" i="3"/>
  <c r="EF104" i="3"/>
  <c r="EF8" i="3"/>
  <c r="EF58" i="3"/>
  <c r="EF59" i="3"/>
  <c r="EG138" i="3"/>
  <c r="EG20" i="3"/>
  <c r="EG99" i="3"/>
  <c r="EG91" i="3"/>
  <c r="EG52" i="3"/>
  <c r="EF70" i="3"/>
  <c r="EF69" i="3"/>
  <c r="EE51" i="3"/>
  <c r="EF116" i="3"/>
  <c r="EF117" i="3"/>
  <c r="EF105" i="3"/>
  <c r="EF106" i="3"/>
  <c r="EF57" i="3"/>
  <c r="EF6" i="3"/>
  <c r="EF13" i="3"/>
  <c r="EG17" i="1"/>
  <c r="EG15" i="1"/>
  <c r="EG18" i="1"/>
  <c r="EG16" i="1"/>
  <c r="EG19" i="1"/>
  <c r="EF10" i="3" l="1"/>
  <c r="ED24" i="1"/>
  <c r="ED37" i="1"/>
  <c r="EG142" i="3"/>
  <c r="EF64" i="3"/>
  <c r="EF124" i="3"/>
  <c r="EF23" i="3"/>
  <c r="EF111" i="3"/>
  <c r="EG62" i="3"/>
  <c r="EG55" i="3"/>
  <c r="EG54" i="3"/>
  <c r="EG60" i="3"/>
  <c r="EG56" i="3"/>
  <c r="EG53" i="3"/>
  <c r="EF77" i="3"/>
  <c r="EF22" i="3"/>
  <c r="EG95" i="3"/>
  <c r="EG44" i="3"/>
  <c r="EG48" i="3" s="1"/>
  <c r="EH5" i="3"/>
  <c r="EG109" i="3"/>
  <c r="EG102" i="3"/>
  <c r="EG101" i="3"/>
  <c r="EG107" i="3"/>
  <c r="EG100" i="3"/>
  <c r="EG103" i="3"/>
  <c r="EF12" i="3"/>
  <c r="EG67" i="3"/>
  <c r="KY17" i="4"/>
  <c r="DY17" i="4"/>
  <c r="EG114" i="3"/>
  <c r="EF11" i="3"/>
  <c r="EF98" i="3" l="1"/>
  <c r="EF51" i="3"/>
  <c r="EF30" i="3"/>
  <c r="EF17" i="3"/>
  <c r="EH5" i="1"/>
  <c r="EG13" i="1"/>
  <c r="EG13" i="6" s="1"/>
  <c r="EG57" i="3"/>
  <c r="EG6" i="3"/>
  <c r="EG7" i="3"/>
  <c r="EG9" i="3"/>
  <c r="EG58" i="3"/>
  <c r="EG8" i="3"/>
  <c r="EG59" i="3"/>
  <c r="EH138" i="3"/>
  <c r="EH20" i="3"/>
  <c r="EH99" i="3"/>
  <c r="EH91" i="3"/>
  <c r="EH52" i="3"/>
  <c r="EG117" i="3"/>
  <c r="EG116" i="3"/>
  <c r="EG70" i="3"/>
  <c r="EG69" i="3"/>
  <c r="EG104" i="3"/>
  <c r="EG106" i="3"/>
  <c r="EG105" i="3"/>
  <c r="EH15" i="1"/>
  <c r="EH18" i="1"/>
  <c r="EH17" i="1"/>
  <c r="EH19" i="1"/>
  <c r="EH16" i="1"/>
  <c r="EG13" i="3"/>
  <c r="EG15" i="3"/>
  <c r="EF3" i="3" l="1"/>
  <c r="EE22" i="1" s="1"/>
  <c r="EE24" i="1" s="1"/>
  <c r="EH142" i="3"/>
  <c r="EG124" i="3"/>
  <c r="EG111" i="3"/>
  <c r="EG98" i="3" s="1"/>
  <c r="EH95" i="3"/>
  <c r="EH44" i="3"/>
  <c r="EH48" i="3" s="1"/>
  <c r="EG11" i="3"/>
  <c r="EH100" i="3"/>
  <c r="EH103" i="3"/>
  <c r="EH109" i="3"/>
  <c r="EH102" i="3"/>
  <c r="EH107" i="3"/>
  <c r="EH101" i="3"/>
  <c r="EG12" i="3"/>
  <c r="EG64" i="3"/>
  <c r="EG77" i="3"/>
  <c r="EG22" i="3"/>
  <c r="EI5" i="3"/>
  <c r="EG23" i="3"/>
  <c r="EH53" i="3"/>
  <c r="EH56" i="3"/>
  <c r="EH62" i="3"/>
  <c r="EH55" i="3"/>
  <c r="EH54" i="3"/>
  <c r="EH60" i="3"/>
  <c r="KZ17" i="4"/>
  <c r="EH67" i="3"/>
  <c r="DZ17" i="4"/>
  <c r="EH114" i="3"/>
  <c r="EG10" i="3"/>
  <c r="EE37" i="1" l="1"/>
  <c r="EG17" i="3"/>
  <c r="EG30" i="3"/>
  <c r="EH13" i="3"/>
  <c r="EH7" i="3"/>
  <c r="EH15" i="3"/>
  <c r="EI5" i="1"/>
  <c r="EH13" i="1"/>
  <c r="EH13" i="6" s="1"/>
  <c r="EG51" i="3"/>
  <c r="EI91" i="3"/>
  <c r="EI52" i="3"/>
  <c r="EI99" i="3"/>
  <c r="EI138" i="3"/>
  <c r="EI20" i="3"/>
  <c r="EI16" i="1"/>
  <c r="EI19" i="1"/>
  <c r="EI15" i="1"/>
  <c r="EI18" i="1"/>
  <c r="EI17" i="1"/>
  <c r="EH69" i="3"/>
  <c r="EH70" i="3"/>
  <c r="EH9" i="3"/>
  <c r="EH106" i="3"/>
  <c r="EH105" i="3"/>
  <c r="EH104" i="3"/>
  <c r="EH117" i="3"/>
  <c r="EH116" i="3"/>
  <c r="EH59" i="3"/>
  <c r="EH58" i="3"/>
  <c r="EH8" i="3"/>
  <c r="EH6" i="3"/>
  <c r="EH57" i="3"/>
  <c r="EG3" i="3" l="1"/>
  <c r="EF22" i="1" s="1"/>
  <c r="EI142" i="3"/>
  <c r="EH64" i="3"/>
  <c r="EH11" i="3"/>
  <c r="EH12" i="3"/>
  <c r="EH111" i="3"/>
  <c r="EH124" i="3"/>
  <c r="EI101" i="3"/>
  <c r="EI107" i="3"/>
  <c r="EI100" i="3"/>
  <c r="EI103" i="3"/>
  <c r="EI109" i="3"/>
  <c r="EI102" i="3"/>
  <c r="EI54" i="3"/>
  <c r="EI60" i="3"/>
  <c r="EI53" i="3"/>
  <c r="EI56" i="3"/>
  <c r="EI55" i="3"/>
  <c r="EI62" i="3"/>
  <c r="EJ5" i="3"/>
  <c r="EH10" i="3"/>
  <c r="EH17" i="3" s="1"/>
  <c r="EH23" i="3"/>
  <c r="EA17" i="4"/>
  <c r="LA17" i="4"/>
  <c r="EI114" i="3"/>
  <c r="EI67" i="3"/>
  <c r="EH22" i="3"/>
  <c r="EH77" i="3"/>
  <c r="EI44" i="3"/>
  <c r="EI48" i="3" s="1"/>
  <c r="EI95" i="3"/>
  <c r="EI9" i="3" l="1"/>
  <c r="EH30" i="3"/>
  <c r="EF24" i="1"/>
  <c r="EF37" i="1"/>
  <c r="EI13" i="3"/>
  <c r="EI7" i="3"/>
  <c r="EH98" i="3"/>
  <c r="EI15" i="3"/>
  <c r="EJ5" i="1"/>
  <c r="EI13" i="1"/>
  <c r="EI13" i="6" s="1"/>
  <c r="EH3" i="3"/>
  <c r="EG22" i="1" s="1"/>
  <c r="EJ17" i="1"/>
  <c r="EJ16" i="1"/>
  <c r="EJ19" i="1"/>
  <c r="EJ18" i="1"/>
  <c r="EJ15" i="1"/>
  <c r="EI6" i="3"/>
  <c r="EI57" i="3"/>
  <c r="EI105" i="3"/>
  <c r="EI106" i="3"/>
  <c r="EI104" i="3"/>
  <c r="EI116" i="3"/>
  <c r="EI117" i="3"/>
  <c r="EJ138" i="3"/>
  <c r="EJ20" i="3"/>
  <c r="EJ99" i="3"/>
  <c r="EJ91" i="3"/>
  <c r="EJ52" i="3"/>
  <c r="EI8" i="3"/>
  <c r="EI59" i="3"/>
  <c r="EI58" i="3"/>
  <c r="EI70" i="3"/>
  <c r="EI69" i="3"/>
  <c r="EH51" i="3"/>
  <c r="EJ142" i="3" l="1"/>
  <c r="EI23" i="3"/>
  <c r="EI11" i="3"/>
  <c r="EI12" i="3"/>
  <c r="EG24" i="1"/>
  <c r="EG37" i="1"/>
  <c r="EI124" i="3"/>
  <c r="EI111" i="3"/>
  <c r="EJ67" i="3"/>
  <c r="EB17" i="4"/>
  <c r="EJ114" i="3"/>
  <c r="LB17" i="4"/>
  <c r="EI64" i="3"/>
  <c r="EK5" i="3"/>
  <c r="EJ62" i="3"/>
  <c r="EJ55" i="3"/>
  <c r="EJ54" i="3"/>
  <c r="EJ60" i="3"/>
  <c r="EJ53" i="3"/>
  <c r="EJ56" i="3"/>
  <c r="EI77" i="3"/>
  <c r="EI22" i="3"/>
  <c r="EJ95" i="3"/>
  <c r="EJ44" i="3"/>
  <c r="EJ48" i="3" s="1"/>
  <c r="EJ109" i="3"/>
  <c r="EJ102" i="3"/>
  <c r="EJ101" i="3"/>
  <c r="EJ107" i="3"/>
  <c r="EJ103" i="3"/>
  <c r="EJ100" i="3"/>
  <c r="EI10" i="3"/>
  <c r="EI17" i="3" l="1"/>
  <c r="EI98" i="3"/>
  <c r="EI30" i="3"/>
  <c r="EI3" i="3" s="1"/>
  <c r="EH22" i="1" s="1"/>
  <c r="EK5" i="1"/>
  <c r="EJ13" i="1"/>
  <c r="EJ13" i="6" s="1"/>
  <c r="EJ7" i="3"/>
  <c r="EI51" i="3"/>
  <c r="EK15" i="1"/>
  <c r="EK18" i="1"/>
  <c r="EK17" i="1"/>
  <c r="EK16" i="1"/>
  <c r="EK19" i="1"/>
  <c r="EJ117" i="3"/>
  <c r="EJ116" i="3"/>
  <c r="EJ106" i="3"/>
  <c r="EJ105" i="3"/>
  <c r="EJ9" i="3"/>
  <c r="EJ57" i="3"/>
  <c r="EJ6" i="3"/>
  <c r="EJ58" i="3"/>
  <c r="EJ8" i="3"/>
  <c r="EJ59" i="3"/>
  <c r="EK138" i="3"/>
  <c r="EK20" i="3"/>
  <c r="EK99" i="3"/>
  <c r="EK52" i="3"/>
  <c r="EK91" i="3"/>
  <c r="EJ104" i="3"/>
  <c r="EJ13" i="3"/>
  <c r="EJ15" i="3"/>
  <c r="EJ70" i="3"/>
  <c r="EJ69" i="3"/>
  <c r="EH24" i="1" l="1"/>
  <c r="EH37" i="1"/>
  <c r="EK142" i="3"/>
  <c r="EJ23" i="3"/>
  <c r="EJ111" i="3"/>
  <c r="EJ12" i="3"/>
  <c r="EJ64" i="3"/>
  <c r="EK100" i="3"/>
  <c r="EK103" i="3"/>
  <c r="EK109" i="3"/>
  <c r="EK102" i="3"/>
  <c r="EK101" i="3"/>
  <c r="EK107" i="3"/>
  <c r="EJ124" i="3"/>
  <c r="EJ98" i="3" s="1"/>
  <c r="EK44" i="3"/>
  <c r="EK48" i="3" s="1"/>
  <c r="EK95" i="3"/>
  <c r="EJ22" i="3"/>
  <c r="EJ77" i="3"/>
  <c r="LC17" i="4"/>
  <c r="EK114" i="3"/>
  <c r="EK67" i="3"/>
  <c r="EC17" i="4"/>
  <c r="EK53" i="3"/>
  <c r="EK56" i="3"/>
  <c r="EK62" i="3"/>
  <c r="EK55" i="3"/>
  <c r="EK54" i="3"/>
  <c r="EK60" i="3"/>
  <c r="EJ11" i="3"/>
  <c r="EJ10" i="3"/>
  <c r="EJ17" i="3" s="1"/>
  <c r="EL5" i="3"/>
  <c r="EK9" i="3" l="1"/>
  <c r="EJ51" i="3"/>
  <c r="EK13" i="3"/>
  <c r="EK7" i="3"/>
  <c r="EK15" i="3"/>
  <c r="EL5" i="1"/>
  <c r="EK13" i="1"/>
  <c r="EK13" i="6" s="1"/>
  <c r="EL16" i="1"/>
  <c r="EL19" i="1"/>
  <c r="EL15" i="1"/>
  <c r="EL18" i="1"/>
  <c r="EL17" i="1"/>
  <c r="EK69" i="3"/>
  <c r="EK70" i="3"/>
  <c r="EK106" i="3"/>
  <c r="EK105" i="3"/>
  <c r="EK104" i="3"/>
  <c r="EL91" i="3"/>
  <c r="EL52" i="3"/>
  <c r="EL138" i="3"/>
  <c r="EL142" i="3" s="1"/>
  <c r="EL20" i="3"/>
  <c r="EL99" i="3"/>
  <c r="EJ30" i="3"/>
  <c r="EJ3" i="3" s="1"/>
  <c r="EI22" i="1" s="1"/>
  <c r="EK59" i="3"/>
  <c r="EK58" i="3"/>
  <c r="EK8" i="3"/>
  <c r="EK6" i="3"/>
  <c r="EK57" i="3"/>
  <c r="EK117" i="3"/>
  <c r="EK116" i="3"/>
  <c r="EK10" i="3" l="1"/>
  <c r="EK12" i="3"/>
  <c r="EI24" i="1"/>
  <c r="EI37" i="1"/>
  <c r="EK111" i="3"/>
  <c r="EK64" i="3"/>
  <c r="ED17" i="4"/>
  <c r="LD17" i="4"/>
  <c r="EL114" i="3"/>
  <c r="EL67" i="3"/>
  <c r="EL44" i="3"/>
  <c r="EL48" i="3" s="1"/>
  <c r="EL95" i="3"/>
  <c r="EK22" i="3"/>
  <c r="EK77" i="3"/>
  <c r="EM5" i="3"/>
  <c r="EK124" i="3"/>
  <c r="EK98" i="3" s="1"/>
  <c r="EK11" i="3"/>
  <c r="EL101" i="3"/>
  <c r="EL107" i="3"/>
  <c r="EL100" i="3"/>
  <c r="EL103" i="3"/>
  <c r="EL102" i="3"/>
  <c r="EL109" i="3"/>
  <c r="EL54" i="3"/>
  <c r="EL7" i="3" s="1"/>
  <c r="EL60" i="3"/>
  <c r="EL53" i="3"/>
  <c r="EL56" i="3"/>
  <c r="EL62" i="3"/>
  <c r="EL55" i="3"/>
  <c r="EK23" i="3"/>
  <c r="EK17" i="3" l="1"/>
  <c r="EL9" i="3"/>
  <c r="EL15" i="3"/>
  <c r="EL13" i="3"/>
  <c r="EM5" i="1"/>
  <c r="EL13" i="1"/>
  <c r="EL13" i="6" s="1"/>
  <c r="EL105" i="3"/>
  <c r="EL106" i="3"/>
  <c r="EM17" i="1"/>
  <c r="EM16" i="1"/>
  <c r="EM19" i="1"/>
  <c r="EM15" i="1"/>
  <c r="EM18" i="1"/>
  <c r="EK30" i="3"/>
  <c r="EK51" i="3"/>
  <c r="EM138" i="3"/>
  <c r="EM142" i="3" s="1"/>
  <c r="EM20" i="3"/>
  <c r="EM99" i="3"/>
  <c r="EM91" i="3"/>
  <c r="EM52" i="3"/>
  <c r="EL70" i="3"/>
  <c r="EL69" i="3"/>
  <c r="EL8" i="3"/>
  <c r="EL59" i="3"/>
  <c r="EL58" i="3"/>
  <c r="EL6" i="3"/>
  <c r="EL57" i="3"/>
  <c r="EL104" i="3"/>
  <c r="EL116" i="3"/>
  <c r="EL117" i="3"/>
  <c r="EL12" i="3" l="1"/>
  <c r="EK3" i="3"/>
  <c r="EJ22" i="1" s="1"/>
  <c r="EJ24" i="1" s="1"/>
  <c r="EL111" i="3"/>
  <c r="EL10" i="3"/>
  <c r="EL23" i="3"/>
  <c r="EM109" i="3"/>
  <c r="EM102" i="3"/>
  <c r="EM101" i="3"/>
  <c r="EM107" i="3"/>
  <c r="EM100" i="3"/>
  <c r="EM103" i="3"/>
  <c r="EN5" i="3"/>
  <c r="EM62" i="3"/>
  <c r="EM55" i="3"/>
  <c r="EM54" i="3"/>
  <c r="EM60" i="3"/>
  <c r="EM53" i="3"/>
  <c r="EM56" i="3"/>
  <c r="EM67" i="3"/>
  <c r="EE17" i="4"/>
  <c r="LE17" i="4"/>
  <c r="EM114" i="3"/>
  <c r="EL124" i="3"/>
  <c r="EL98" i="3" s="1"/>
  <c r="EL64" i="3"/>
  <c r="EL11" i="3"/>
  <c r="EL77" i="3"/>
  <c r="EL22" i="3"/>
  <c r="EM95" i="3"/>
  <c r="EM44" i="3"/>
  <c r="EM48" i="3" s="1"/>
  <c r="EJ37" i="1" l="1"/>
  <c r="EM7" i="3"/>
  <c r="EM9" i="3"/>
  <c r="EL17" i="3"/>
  <c r="EL30" i="3"/>
  <c r="EM13" i="3"/>
  <c r="EM15" i="3"/>
  <c r="EN5" i="1"/>
  <c r="EM13" i="1"/>
  <c r="EM13" i="6" s="1"/>
  <c r="EL51" i="3"/>
  <c r="EM117" i="3"/>
  <c r="EM116" i="3"/>
  <c r="EM104" i="3"/>
  <c r="EM106" i="3"/>
  <c r="EM105" i="3"/>
  <c r="EN15" i="1"/>
  <c r="EN18" i="1"/>
  <c r="EN17" i="1"/>
  <c r="EN16" i="1"/>
  <c r="EN19" i="1"/>
  <c r="EM70" i="3"/>
  <c r="EM69" i="3"/>
  <c r="EM57" i="3"/>
  <c r="EM6" i="3"/>
  <c r="EM58" i="3"/>
  <c r="EM8" i="3"/>
  <c r="EM59" i="3"/>
  <c r="EN138" i="3"/>
  <c r="EN20" i="3"/>
  <c r="EN99" i="3"/>
  <c r="EN91" i="3"/>
  <c r="EN52" i="3"/>
  <c r="EL3" i="3" l="1"/>
  <c r="EK22" i="1" s="1"/>
  <c r="EK37" i="1" s="1"/>
  <c r="EM12" i="3"/>
  <c r="EN142" i="3"/>
  <c r="EM124" i="3"/>
  <c r="EM23" i="3"/>
  <c r="EM111" i="3"/>
  <c r="EM22" i="3"/>
  <c r="EM77" i="3"/>
  <c r="EN100" i="3"/>
  <c r="EN103" i="3"/>
  <c r="EN109" i="3"/>
  <c r="EN102" i="3"/>
  <c r="EN101" i="3"/>
  <c r="EN107" i="3"/>
  <c r="EN53" i="3"/>
  <c r="EN56" i="3"/>
  <c r="EN62" i="3"/>
  <c r="EN55" i="3"/>
  <c r="EN60" i="3"/>
  <c r="EN54" i="3"/>
  <c r="LF17" i="4"/>
  <c r="EN114" i="3"/>
  <c r="EN67" i="3"/>
  <c r="EF17" i="4"/>
  <c r="EM64" i="3"/>
  <c r="EN44" i="3"/>
  <c r="EN48" i="3" s="1"/>
  <c r="EN95" i="3"/>
  <c r="EM11" i="3"/>
  <c r="EM10" i="3"/>
  <c r="EM17" i="3" s="1"/>
  <c r="EO5" i="3"/>
  <c r="EK24" i="1" l="1"/>
  <c r="EM98" i="3"/>
  <c r="EN9" i="3"/>
  <c r="EM30" i="3"/>
  <c r="EM3" i="3" s="1"/>
  <c r="EL22" i="1" s="1"/>
  <c r="EM51" i="3"/>
  <c r="EN7" i="3"/>
  <c r="EN15" i="3"/>
  <c r="EN13" i="3"/>
  <c r="EO5" i="1"/>
  <c r="EN13" i="1"/>
  <c r="EN13" i="6" s="1"/>
  <c r="EN69" i="3"/>
  <c r="EN70" i="3"/>
  <c r="EN106" i="3"/>
  <c r="EN105" i="3"/>
  <c r="EN104" i="3"/>
  <c r="EO91" i="3"/>
  <c r="EO52" i="3"/>
  <c r="EO20" i="3"/>
  <c r="EO99" i="3"/>
  <c r="EO138" i="3"/>
  <c r="EO142" i="3" s="1"/>
  <c r="EN117" i="3"/>
  <c r="EN116" i="3"/>
  <c r="EO16" i="1"/>
  <c r="EO19" i="1"/>
  <c r="EO15" i="1"/>
  <c r="EO18" i="1"/>
  <c r="EO17" i="1"/>
  <c r="EN59" i="3"/>
  <c r="EN58" i="3"/>
  <c r="EN8" i="3"/>
  <c r="EN6" i="3"/>
  <c r="EN57" i="3"/>
  <c r="EN64" i="3" l="1"/>
  <c r="EL24" i="1"/>
  <c r="EL37" i="1"/>
  <c r="EN10" i="3"/>
  <c r="EN11" i="3"/>
  <c r="EN12" i="3"/>
  <c r="EN111" i="3"/>
  <c r="EN23" i="3"/>
  <c r="EG17" i="4"/>
  <c r="LG17" i="4"/>
  <c r="EO114" i="3"/>
  <c r="EO67" i="3"/>
  <c r="EO54" i="3"/>
  <c r="EO60" i="3"/>
  <c r="EO53" i="3"/>
  <c r="EO56" i="3"/>
  <c r="EO62" i="3"/>
  <c r="EO55" i="3"/>
  <c r="EP5" i="3"/>
  <c r="EN124" i="3"/>
  <c r="EO101" i="3"/>
  <c r="EO107" i="3"/>
  <c r="EO100" i="3"/>
  <c r="EO103" i="3"/>
  <c r="EO109" i="3"/>
  <c r="EO102" i="3"/>
  <c r="EO44" i="3"/>
  <c r="EO48" i="3" s="1"/>
  <c r="EO95" i="3"/>
  <c r="EN22" i="3"/>
  <c r="EN77" i="3"/>
  <c r="EN30" i="3" s="1"/>
  <c r="EN17" i="3" l="1"/>
  <c r="EN98" i="3"/>
  <c r="EN3" i="3"/>
  <c r="EM22" i="1" s="1"/>
  <c r="EM24" i="1" s="1"/>
  <c r="EP5" i="1"/>
  <c r="EO13" i="1"/>
  <c r="EO13" i="6" s="1"/>
  <c r="EO15" i="3"/>
  <c r="EO13" i="3"/>
  <c r="EO6" i="3"/>
  <c r="EO57" i="3"/>
  <c r="EO70" i="3"/>
  <c r="EO69" i="3"/>
  <c r="EP17" i="1"/>
  <c r="EP16" i="1"/>
  <c r="EP19" i="1"/>
  <c r="EP15" i="1"/>
  <c r="EP18" i="1"/>
  <c r="EO8" i="3"/>
  <c r="EO59" i="3"/>
  <c r="EO58" i="3"/>
  <c r="EO105" i="3"/>
  <c r="EO106" i="3"/>
  <c r="EO104" i="3"/>
  <c r="EP138" i="3"/>
  <c r="EP142" i="3" s="1"/>
  <c r="EP20" i="3"/>
  <c r="EP99" i="3"/>
  <c r="EP91" i="3"/>
  <c r="EP52" i="3"/>
  <c r="EO116" i="3"/>
  <c r="EO117" i="3"/>
  <c r="EN51" i="3"/>
  <c r="EO9" i="3"/>
  <c r="EO7" i="3"/>
  <c r="EM37" i="1" l="1"/>
  <c r="EO111" i="3"/>
  <c r="EO11" i="3"/>
  <c r="EP67" i="3"/>
  <c r="EH17" i="4"/>
  <c r="EP114" i="3"/>
  <c r="LH17" i="4"/>
  <c r="EO10" i="3"/>
  <c r="EO64" i="3"/>
  <c r="EP62" i="3"/>
  <c r="EP55" i="3"/>
  <c r="EP54" i="3"/>
  <c r="EP60" i="3"/>
  <c r="EP56" i="3"/>
  <c r="EP53" i="3"/>
  <c r="EP95" i="3"/>
  <c r="EP44" i="3"/>
  <c r="EP48" i="3" s="1"/>
  <c r="EO12" i="3"/>
  <c r="EO77" i="3"/>
  <c r="EO22" i="3"/>
  <c r="EO124" i="3"/>
  <c r="EO98" i="3" s="1"/>
  <c r="EP109" i="3"/>
  <c r="EP102" i="3"/>
  <c r="EP101" i="3"/>
  <c r="EP107" i="3"/>
  <c r="EP100" i="3"/>
  <c r="EP103" i="3"/>
  <c r="EQ5" i="3"/>
  <c r="EO23" i="3"/>
  <c r="EO17" i="3" l="1"/>
  <c r="EQ5" i="1"/>
  <c r="EP13" i="1"/>
  <c r="EP13" i="6" s="1"/>
  <c r="EO30" i="3"/>
  <c r="EO3" i="3" s="1"/>
  <c r="EN22" i="1" s="1"/>
  <c r="EP9" i="3"/>
  <c r="EP15" i="3"/>
  <c r="EP58" i="3"/>
  <c r="EP8" i="3"/>
  <c r="EP59" i="3"/>
  <c r="EQ138" i="3"/>
  <c r="EQ142" i="3" s="1"/>
  <c r="EQ20" i="3"/>
  <c r="EQ99" i="3"/>
  <c r="EQ91" i="3"/>
  <c r="EQ52" i="3"/>
  <c r="EP104" i="3"/>
  <c r="EP106" i="3"/>
  <c r="EP105" i="3"/>
  <c r="EP13" i="3"/>
  <c r="EP70" i="3"/>
  <c r="EP69" i="3"/>
  <c r="EQ15" i="1"/>
  <c r="EQ18" i="1"/>
  <c r="EQ17" i="1"/>
  <c r="EQ19" i="1"/>
  <c r="EQ16" i="1"/>
  <c r="EP57" i="3"/>
  <c r="EP6" i="3"/>
  <c r="EP7" i="3"/>
  <c r="EO51" i="3"/>
  <c r="EP117" i="3"/>
  <c r="EP116" i="3"/>
  <c r="EP124" i="3" s="1"/>
  <c r="EP64" i="3" l="1"/>
  <c r="EN24" i="1"/>
  <c r="EN37" i="1"/>
  <c r="EP23" i="3"/>
  <c r="EP111" i="3"/>
  <c r="EP98" i="3" s="1"/>
  <c r="EQ100" i="3"/>
  <c r="EQ103" i="3"/>
  <c r="EQ109" i="3"/>
  <c r="EQ102" i="3"/>
  <c r="EQ107" i="3"/>
  <c r="EQ101" i="3"/>
  <c r="EP12" i="3"/>
  <c r="LI17" i="4"/>
  <c r="EQ114" i="3"/>
  <c r="EQ67" i="3"/>
  <c r="EI17" i="4"/>
  <c r="EP22" i="3"/>
  <c r="EP77" i="3"/>
  <c r="EP10" i="3"/>
  <c r="EQ53" i="3"/>
  <c r="EQ56" i="3"/>
  <c r="EQ62" i="3"/>
  <c r="EQ55" i="3"/>
  <c r="EQ54" i="3"/>
  <c r="EQ60" i="3"/>
  <c r="ER5" i="3"/>
  <c r="EQ44" i="3"/>
  <c r="EQ48" i="3" s="1"/>
  <c r="EQ95" i="3"/>
  <c r="EP11" i="3"/>
  <c r="EQ9" i="3" l="1"/>
  <c r="EQ15" i="3"/>
  <c r="EQ13" i="3"/>
  <c r="ER5" i="1"/>
  <c r="ER17" i="1" s="1"/>
  <c r="EQ13" i="1"/>
  <c r="EQ13" i="6" s="1"/>
  <c r="EP17" i="3"/>
  <c r="EP30" i="3"/>
  <c r="EP51" i="3"/>
  <c r="EQ117" i="3"/>
  <c r="EQ116" i="3"/>
  <c r="ER18" i="1"/>
  <c r="EQ7" i="3"/>
  <c r="ER91" i="3"/>
  <c r="ER52" i="3"/>
  <c r="ER99" i="3"/>
  <c r="ER138" i="3"/>
  <c r="ER20" i="3"/>
  <c r="EQ59" i="3"/>
  <c r="EQ58" i="3"/>
  <c r="EQ8" i="3"/>
  <c r="EQ6" i="3"/>
  <c r="EQ57" i="3"/>
  <c r="EQ69" i="3"/>
  <c r="EQ70" i="3"/>
  <c r="EQ106" i="3"/>
  <c r="EQ105" i="3"/>
  <c r="EQ104" i="3"/>
  <c r="ER16" i="1" l="1"/>
  <c r="ER19" i="1"/>
  <c r="EQ23" i="3"/>
  <c r="ER15" i="1"/>
  <c r="EQ64" i="3"/>
  <c r="EQ111" i="3"/>
  <c r="ER142" i="3"/>
  <c r="EQ124" i="3"/>
  <c r="EQ11" i="3"/>
  <c r="EP3" i="3"/>
  <c r="EO22" i="1" s="1"/>
  <c r="EJ17" i="4"/>
  <c r="LJ17" i="4"/>
  <c r="ER114" i="3"/>
  <c r="ER67" i="3"/>
  <c r="ER54" i="3"/>
  <c r="ER60" i="3"/>
  <c r="ER53" i="3"/>
  <c r="ER56" i="3"/>
  <c r="ER55" i="3"/>
  <c r="ER62" i="3"/>
  <c r="ES5" i="3"/>
  <c r="ER44" i="3"/>
  <c r="ER48" i="3" s="1"/>
  <c r="ER95" i="3"/>
  <c r="EQ10" i="3"/>
  <c r="EQ22" i="3"/>
  <c r="EQ77" i="3"/>
  <c r="EQ12" i="3"/>
  <c r="ER101" i="3"/>
  <c r="ER107" i="3"/>
  <c r="ER100" i="3"/>
  <c r="ER103" i="3"/>
  <c r="ER109" i="3"/>
  <c r="ER102" i="3"/>
  <c r="EQ98" i="3" l="1"/>
  <c r="EQ30" i="3"/>
  <c r="EO24" i="1"/>
  <c r="EO37" i="1"/>
  <c r="EO38" i="1" s="1"/>
  <c r="ES5" i="1"/>
  <c r="ES18" i="1" s="1"/>
  <c r="ER13" i="1"/>
  <c r="ER13" i="6" s="1"/>
  <c r="EQ17" i="3"/>
  <c r="ER9" i="3"/>
  <c r="ER7" i="3"/>
  <c r="ER104" i="3"/>
  <c r="ER8" i="3"/>
  <c r="ER59" i="3"/>
  <c r="ER58" i="3"/>
  <c r="ER13" i="3"/>
  <c r="ER116" i="3"/>
  <c r="ER117" i="3"/>
  <c r="ER105" i="3"/>
  <c r="ER106" i="3"/>
  <c r="ES138" i="3"/>
  <c r="ES142" i="3" s="1"/>
  <c r="ES20" i="3"/>
  <c r="ES99" i="3"/>
  <c r="ES91" i="3"/>
  <c r="ES52" i="3"/>
  <c r="EQ51" i="3"/>
  <c r="ER15" i="3"/>
  <c r="ER6" i="3"/>
  <c r="ER57" i="3"/>
  <c r="ER70" i="3"/>
  <c r="ER69" i="3"/>
  <c r="EQ3" i="3" l="1"/>
  <c r="EP22" i="1" s="1"/>
  <c r="EP24" i="1" s="1"/>
  <c r="ES15" i="1"/>
  <c r="ES16" i="1"/>
  <c r="ES19" i="1"/>
  <c r="ES17" i="1"/>
  <c r="ER111" i="3"/>
  <c r="ER10" i="3"/>
  <c r="ER124" i="3"/>
  <c r="ER11" i="3"/>
  <c r="ER64" i="3"/>
  <c r="ES44" i="3"/>
  <c r="ES48" i="3" s="1"/>
  <c r="ES95" i="3"/>
  <c r="ER22" i="3"/>
  <c r="ER77" i="3"/>
  <c r="ES109" i="3"/>
  <c r="ES102" i="3"/>
  <c r="ES101" i="3"/>
  <c r="ES107" i="3"/>
  <c r="ES103" i="3"/>
  <c r="ES100" i="3"/>
  <c r="ER12" i="3"/>
  <c r="ER23" i="3"/>
  <c r="ES62" i="3"/>
  <c r="ES15" i="3" s="1"/>
  <c r="ES60" i="3"/>
  <c r="ES54" i="3"/>
  <c r="ES56" i="3"/>
  <c r="ES53" i="3"/>
  <c r="ES55" i="3"/>
  <c r="EK17" i="4"/>
  <c r="ES114" i="3"/>
  <c r="ES67" i="3"/>
  <c r="LK17" i="4"/>
  <c r="ET5" i="3"/>
  <c r="EP37" i="1" l="1"/>
  <c r="EP38" i="1" s="1"/>
  <c r="ER98" i="3"/>
  <c r="ES9" i="3"/>
  <c r="ER30" i="3"/>
  <c r="ER17" i="3"/>
  <c r="ES7" i="3"/>
  <c r="ET5" i="1"/>
  <c r="ET17" i="1" s="1"/>
  <c r="ES13" i="1"/>
  <c r="ES13" i="6" s="1"/>
  <c r="ES70" i="3"/>
  <c r="ES69" i="3"/>
  <c r="ET138" i="3"/>
  <c r="ET142" i="3" s="1"/>
  <c r="ET20" i="3"/>
  <c r="ET99" i="3"/>
  <c r="ET52" i="3"/>
  <c r="ET91" i="3"/>
  <c r="ES58" i="3"/>
  <c r="ES8" i="3"/>
  <c r="ES59" i="3"/>
  <c r="ES104" i="3"/>
  <c r="ES117" i="3"/>
  <c r="ES116" i="3"/>
  <c r="ES124" i="3" s="1"/>
  <c r="ES57" i="3"/>
  <c r="ES6" i="3"/>
  <c r="ES13" i="3"/>
  <c r="ES106" i="3"/>
  <c r="ES105" i="3"/>
  <c r="ER51" i="3"/>
  <c r="ER3" i="3" l="1"/>
  <c r="EQ22" i="1" s="1"/>
  <c r="ET15" i="1"/>
  <c r="ET16" i="1"/>
  <c r="ET18" i="1"/>
  <c r="EQ24" i="1"/>
  <c r="EQ37" i="1"/>
  <c r="EQ38" i="1" s="1"/>
  <c r="ET19" i="1"/>
  <c r="ES111" i="3"/>
  <c r="ES98" i="3" s="1"/>
  <c r="ET100" i="3"/>
  <c r="ET103" i="3"/>
  <c r="ET109" i="3"/>
  <c r="ET102" i="3"/>
  <c r="ET101" i="3"/>
  <c r="ET107" i="3"/>
  <c r="ES22" i="3"/>
  <c r="ES77" i="3"/>
  <c r="ES30" i="3" s="1"/>
  <c r="LL17" i="4"/>
  <c r="ET114" i="3"/>
  <c r="ET67" i="3"/>
  <c r="EL17" i="4"/>
  <c r="ES11" i="3"/>
  <c r="ES64" i="3"/>
  <c r="ES12" i="3"/>
  <c r="ET44" i="3"/>
  <c r="ET48" i="3" s="1"/>
  <c r="ET95" i="3"/>
  <c r="ES23" i="3"/>
  <c r="ES10" i="3"/>
  <c r="ET53" i="3"/>
  <c r="ET56" i="3"/>
  <c r="ET62" i="3"/>
  <c r="ET55" i="3"/>
  <c r="ET54" i="3"/>
  <c r="ET60" i="3"/>
  <c r="EU5" i="3"/>
  <c r="ET13" i="3" l="1"/>
  <c r="ES51" i="3"/>
  <c r="ES17" i="3"/>
  <c r="ES3" i="3" s="1"/>
  <c r="ER22" i="1" s="1"/>
  <c r="ER24" i="1" s="1"/>
  <c r="ET15" i="3"/>
  <c r="EU5" i="1"/>
  <c r="EU16" i="1" s="1"/>
  <c r="ET13" i="1"/>
  <c r="ET13" i="6" s="1"/>
  <c r="ET59" i="3"/>
  <c r="ET58" i="3"/>
  <c r="ET8" i="3"/>
  <c r="ET117" i="3"/>
  <c r="ET116" i="3"/>
  <c r="ET6" i="3"/>
  <c r="ET57" i="3"/>
  <c r="ET69" i="3"/>
  <c r="ET70" i="3"/>
  <c r="EU91" i="3"/>
  <c r="EU52" i="3"/>
  <c r="EU138" i="3"/>
  <c r="EU20" i="3"/>
  <c r="EU99" i="3"/>
  <c r="ET106" i="3"/>
  <c r="ET105" i="3"/>
  <c r="ET104" i="3"/>
  <c r="ET7" i="3"/>
  <c r="ET9" i="3"/>
  <c r="ET23" i="3" l="1"/>
  <c r="EU15" i="1"/>
  <c r="ER37" i="1"/>
  <c r="EU17" i="1"/>
  <c r="ET64" i="3"/>
  <c r="EU18" i="1"/>
  <c r="EU19" i="1"/>
  <c r="EU142" i="3"/>
  <c r="ET124" i="3"/>
  <c r="ET111" i="3"/>
  <c r="ET10" i="3"/>
  <c r="ET11" i="3"/>
  <c r="ET12" i="3"/>
  <c r="EM17" i="4"/>
  <c r="LM17" i="4"/>
  <c r="EU114" i="3"/>
  <c r="EU67" i="3"/>
  <c r="EU44" i="3"/>
  <c r="EU48" i="3" s="1"/>
  <c r="EU95" i="3"/>
  <c r="EU101" i="3"/>
  <c r="EU107" i="3"/>
  <c r="EU100" i="3"/>
  <c r="EU103" i="3"/>
  <c r="EU102" i="3"/>
  <c r="EU109" i="3"/>
  <c r="EU54" i="3"/>
  <c r="EU60" i="3"/>
  <c r="EU53" i="3"/>
  <c r="EU56" i="3"/>
  <c r="EU62" i="3"/>
  <c r="EU55" i="3"/>
  <c r="ET22" i="3"/>
  <c r="ET77" i="3"/>
  <c r="ET30" i="3" s="1"/>
  <c r="EV5" i="3"/>
  <c r="ET17" i="3" l="1"/>
  <c r="ET3" i="3" s="1"/>
  <c r="ES22" i="1" s="1"/>
  <c r="EU9" i="3"/>
  <c r="EU13" i="3"/>
  <c r="EU7" i="3"/>
  <c r="ET98" i="3"/>
  <c r="EV5" i="1"/>
  <c r="EV17" i="1" s="1"/>
  <c r="EU13" i="1"/>
  <c r="EU13" i="6" s="1"/>
  <c r="EU8" i="3"/>
  <c r="EU59" i="3"/>
  <c r="EU58" i="3"/>
  <c r="EU104" i="3"/>
  <c r="EU116" i="3"/>
  <c r="EU117" i="3"/>
  <c r="EU6" i="3"/>
  <c r="EU57" i="3"/>
  <c r="EU15" i="3"/>
  <c r="EU105" i="3"/>
  <c r="EU106" i="3"/>
  <c r="EV138" i="3"/>
  <c r="EV142" i="3" s="1"/>
  <c r="EV20" i="3"/>
  <c r="EV99" i="3"/>
  <c r="EV91" i="3"/>
  <c r="EV52" i="3"/>
  <c r="EU70" i="3"/>
  <c r="EU69" i="3"/>
  <c r="ET51" i="3"/>
  <c r="ES24" i="1" l="1"/>
  <c r="ES37" i="1"/>
  <c r="EV18" i="1"/>
  <c r="EV15" i="1"/>
  <c r="EV19" i="1"/>
  <c r="EV16" i="1"/>
  <c r="EU23" i="3"/>
  <c r="EU111" i="3"/>
  <c r="EU10" i="3"/>
  <c r="EU124" i="3"/>
  <c r="EU11" i="3"/>
  <c r="EV44" i="3"/>
  <c r="EV48" i="3" s="1"/>
  <c r="EV95" i="3"/>
  <c r="EU12" i="3"/>
  <c r="EU22" i="3"/>
  <c r="EU77" i="3"/>
  <c r="EW5" i="3"/>
  <c r="EV109" i="3"/>
  <c r="EV102" i="3"/>
  <c r="EV101" i="3"/>
  <c r="EV107" i="3"/>
  <c r="EV100" i="3"/>
  <c r="EV103" i="3"/>
  <c r="EV62" i="3"/>
  <c r="EV55" i="3"/>
  <c r="EV54" i="3"/>
  <c r="EV60" i="3"/>
  <c r="EV53" i="3"/>
  <c r="EV56" i="3"/>
  <c r="EN17" i="4"/>
  <c r="EV114" i="3"/>
  <c r="LN17" i="4"/>
  <c r="EV67" i="3"/>
  <c r="EU64" i="3"/>
  <c r="EU51" i="3" l="1"/>
  <c r="EU17" i="3"/>
  <c r="EU30" i="3"/>
  <c r="EU98" i="3"/>
  <c r="EV7" i="3"/>
  <c r="EV9" i="3"/>
  <c r="EW5" i="1"/>
  <c r="EW16" i="1" s="1"/>
  <c r="EV13" i="1"/>
  <c r="EV13" i="6" s="1"/>
  <c r="EV117" i="3"/>
  <c r="EV116" i="3"/>
  <c r="EV57" i="3"/>
  <c r="EV6" i="3"/>
  <c r="EV58" i="3"/>
  <c r="EV8" i="3"/>
  <c r="EV59" i="3"/>
  <c r="EV70" i="3"/>
  <c r="EV69" i="3"/>
  <c r="EV13" i="3"/>
  <c r="EV15" i="3"/>
  <c r="EV104" i="3"/>
  <c r="EV106" i="3"/>
  <c r="EV105" i="3"/>
  <c r="EW138" i="3"/>
  <c r="EW142" i="3" s="1"/>
  <c r="EW20" i="3"/>
  <c r="EW99" i="3"/>
  <c r="EW91" i="3"/>
  <c r="EW52" i="3"/>
  <c r="EV23" i="3" l="1"/>
  <c r="EU3" i="3"/>
  <c r="ET22" i="1" s="1"/>
  <c r="ET24" i="1" s="1"/>
  <c r="EW19" i="1"/>
  <c r="EW17" i="1"/>
  <c r="EW18" i="1"/>
  <c r="EW15" i="1"/>
  <c r="EV111" i="3"/>
  <c r="EV124" i="3"/>
  <c r="EV12" i="3"/>
  <c r="EX5" i="3"/>
  <c r="EV11" i="3"/>
  <c r="EV10" i="3"/>
  <c r="EW100" i="3"/>
  <c r="EW103" i="3"/>
  <c r="EW109" i="3"/>
  <c r="EW102" i="3"/>
  <c r="EW101" i="3"/>
  <c r="EW107" i="3"/>
  <c r="EV22" i="3"/>
  <c r="EV77" i="3"/>
  <c r="EW44" i="3"/>
  <c r="EW48" i="3" s="1"/>
  <c r="EW95" i="3"/>
  <c r="EW53" i="3"/>
  <c r="EW56" i="3"/>
  <c r="EW62" i="3"/>
  <c r="EW55" i="3"/>
  <c r="EW60" i="3"/>
  <c r="EW54" i="3"/>
  <c r="LO17" i="4"/>
  <c r="EW114" i="3"/>
  <c r="EW67" i="3"/>
  <c r="EO17" i="4"/>
  <c r="EV64" i="3"/>
  <c r="ET37" i="1" l="1"/>
  <c r="EW9" i="3"/>
  <c r="EV17" i="3"/>
  <c r="EV51" i="3"/>
  <c r="EV30" i="3"/>
  <c r="EV3" i="3" s="1"/>
  <c r="EU22" i="1" s="1"/>
  <c r="EW13" i="3"/>
  <c r="EW7" i="3"/>
  <c r="EV98" i="3"/>
  <c r="EX5" i="1"/>
  <c r="EX16" i="1" s="1"/>
  <c r="EW13" i="1"/>
  <c r="EW13" i="6" s="1"/>
  <c r="EW117" i="3"/>
  <c r="EW116" i="3"/>
  <c r="EW106" i="3"/>
  <c r="EW105" i="3"/>
  <c r="EW104" i="3"/>
  <c r="EX91" i="3"/>
  <c r="EX52" i="3"/>
  <c r="EX20" i="3"/>
  <c r="EX99" i="3"/>
  <c r="EX138" i="3"/>
  <c r="EX142" i="3" s="1"/>
  <c r="EW6" i="3"/>
  <c r="EW57" i="3"/>
  <c r="EW59" i="3"/>
  <c r="EW58" i="3"/>
  <c r="EW8" i="3"/>
  <c r="EW69" i="3"/>
  <c r="EW70" i="3"/>
  <c r="EW15" i="3"/>
  <c r="EW124" i="3" l="1"/>
  <c r="EX17" i="1"/>
  <c r="EW23" i="3"/>
  <c r="EX18" i="1"/>
  <c r="EX15" i="1"/>
  <c r="EX19" i="1"/>
  <c r="EW12" i="3"/>
  <c r="EW111" i="3"/>
  <c r="EU24" i="1"/>
  <c r="EU37" i="1"/>
  <c r="EW11" i="3"/>
  <c r="EW64" i="3"/>
  <c r="EW22" i="3"/>
  <c r="EW77" i="3"/>
  <c r="EP17" i="4"/>
  <c r="LP17" i="4"/>
  <c r="EX114" i="3"/>
  <c r="EX67" i="3"/>
  <c r="EY5" i="3"/>
  <c r="EX54" i="3"/>
  <c r="EX60" i="3"/>
  <c r="EX53" i="3"/>
  <c r="EX56" i="3"/>
  <c r="EX62" i="3"/>
  <c r="EX55" i="3"/>
  <c r="EW10" i="3"/>
  <c r="EX101" i="3"/>
  <c r="EX107" i="3"/>
  <c r="EX100" i="3"/>
  <c r="EX103" i="3"/>
  <c r="EX109" i="3"/>
  <c r="EX102" i="3"/>
  <c r="EX44" i="3"/>
  <c r="EX48" i="3" s="1"/>
  <c r="EX95" i="3"/>
  <c r="EW98" i="3" l="1"/>
  <c r="EW30" i="3"/>
  <c r="EW51" i="3"/>
  <c r="EW17" i="3"/>
  <c r="EY5" i="1"/>
  <c r="EY19" i="1" s="1"/>
  <c r="EX13" i="1"/>
  <c r="EX13" i="6" s="1"/>
  <c r="EX9" i="3"/>
  <c r="EX7" i="3"/>
  <c r="EX116" i="3"/>
  <c r="EX117" i="3"/>
  <c r="EX105" i="3"/>
  <c r="EX106" i="3"/>
  <c r="EX6" i="3"/>
  <c r="EX57" i="3"/>
  <c r="EX104" i="3"/>
  <c r="EX8" i="3"/>
  <c r="EX59" i="3"/>
  <c r="EX58" i="3"/>
  <c r="EY138" i="3"/>
  <c r="EY20" i="3"/>
  <c r="EY99" i="3"/>
  <c r="EY91" i="3"/>
  <c r="EY52" i="3"/>
  <c r="EX15" i="3"/>
  <c r="EX13" i="3"/>
  <c r="EX70" i="3"/>
  <c r="EX69" i="3"/>
  <c r="EW3" i="3" l="1"/>
  <c r="EV22" i="1" s="1"/>
  <c r="EV24" i="1" s="1"/>
  <c r="EY142" i="3"/>
  <c r="EY18" i="1"/>
  <c r="EX11" i="3"/>
  <c r="EY15" i="1"/>
  <c r="EY16" i="1"/>
  <c r="EY17" i="1"/>
  <c r="EX111" i="3"/>
  <c r="EX23" i="3"/>
  <c r="EX12" i="3"/>
  <c r="EX124" i="3"/>
  <c r="EY67" i="3"/>
  <c r="EQ17" i="4"/>
  <c r="EY114" i="3"/>
  <c r="LQ17" i="4"/>
  <c r="EZ5" i="3"/>
  <c r="EY62" i="3"/>
  <c r="EY55" i="3"/>
  <c r="EY54" i="3"/>
  <c r="EY60" i="3"/>
  <c r="EY56" i="3"/>
  <c r="EY53" i="3"/>
  <c r="EY95" i="3"/>
  <c r="EY44" i="3"/>
  <c r="EY48" i="3" s="1"/>
  <c r="EX10" i="3"/>
  <c r="EX77" i="3"/>
  <c r="EX22" i="3"/>
  <c r="EY109" i="3"/>
  <c r="EY102" i="3"/>
  <c r="EY101" i="3"/>
  <c r="EY107" i="3"/>
  <c r="EY100" i="3"/>
  <c r="EY103" i="3"/>
  <c r="EX64" i="3"/>
  <c r="EV37" i="1" l="1"/>
  <c r="EX30" i="3"/>
  <c r="EX17" i="3"/>
  <c r="EX3" i="3" s="1"/>
  <c r="EW22" i="1" s="1"/>
  <c r="EX98" i="3"/>
  <c r="EZ5" i="1"/>
  <c r="EZ18" i="1" s="1"/>
  <c r="EY13" i="1"/>
  <c r="EY13" i="6" s="1"/>
  <c r="EY7" i="3"/>
  <c r="EY15" i="3"/>
  <c r="EY117" i="3"/>
  <c r="EY116" i="3"/>
  <c r="EY104" i="3"/>
  <c r="EY106" i="3"/>
  <c r="EY105" i="3"/>
  <c r="EY13" i="3"/>
  <c r="EX51" i="3"/>
  <c r="EY57" i="3"/>
  <c r="EY6" i="3"/>
  <c r="EY9" i="3"/>
  <c r="EY58" i="3"/>
  <c r="EY8" i="3"/>
  <c r="EY59" i="3"/>
  <c r="EZ138" i="3"/>
  <c r="EZ142" i="3" s="1"/>
  <c r="EZ20" i="3"/>
  <c r="EZ99" i="3"/>
  <c r="EZ91" i="3"/>
  <c r="EZ52" i="3"/>
  <c r="EY70" i="3"/>
  <c r="EY69" i="3"/>
  <c r="EY12" i="3" l="1"/>
  <c r="EZ15" i="1"/>
  <c r="EY11" i="3"/>
  <c r="EZ19" i="1"/>
  <c r="EY23" i="3"/>
  <c r="EZ16" i="1"/>
  <c r="EZ17" i="1"/>
  <c r="EY10" i="3"/>
  <c r="EW24" i="1"/>
  <c r="EW37" i="1"/>
  <c r="EY124" i="3"/>
  <c r="EY111" i="3"/>
  <c r="EZ53" i="3"/>
  <c r="EZ56" i="3"/>
  <c r="EZ62" i="3"/>
  <c r="EZ55" i="3"/>
  <c r="EZ54" i="3"/>
  <c r="EZ60" i="3"/>
  <c r="LR17" i="4"/>
  <c r="EZ114" i="3"/>
  <c r="EZ67" i="3"/>
  <c r="ER17" i="4"/>
  <c r="FA5" i="3"/>
  <c r="EY77" i="3"/>
  <c r="EY22" i="3"/>
  <c r="EZ95" i="3"/>
  <c r="EZ44" i="3"/>
  <c r="EZ48" i="3" s="1"/>
  <c r="EZ100" i="3"/>
  <c r="EZ103" i="3"/>
  <c r="EZ109" i="3"/>
  <c r="EZ102" i="3"/>
  <c r="EZ107" i="3"/>
  <c r="EZ101" i="3"/>
  <c r="EY64" i="3"/>
  <c r="EY17" i="3" l="1"/>
  <c r="EY98" i="3"/>
  <c r="EY30" i="3"/>
  <c r="EY3" i="3" s="1"/>
  <c r="EX22" i="1" s="1"/>
  <c r="FA5" i="1"/>
  <c r="FA15" i="1" s="1"/>
  <c r="EZ13" i="1"/>
  <c r="EZ13" i="6" s="1"/>
  <c r="EZ13" i="3"/>
  <c r="EZ69" i="3"/>
  <c r="EZ70" i="3"/>
  <c r="EZ15" i="3"/>
  <c r="EZ7" i="3"/>
  <c r="EZ117" i="3"/>
  <c r="EZ116" i="3"/>
  <c r="EZ9" i="3"/>
  <c r="EY51" i="3"/>
  <c r="EZ106" i="3"/>
  <c r="EZ105" i="3"/>
  <c r="EZ104" i="3"/>
  <c r="FA91" i="3"/>
  <c r="FA99" i="3"/>
  <c r="FA20" i="3"/>
  <c r="FA138" i="3"/>
  <c r="FA142" i="3" s="1"/>
  <c r="FA52" i="3"/>
  <c r="EZ58" i="3"/>
  <c r="EZ59" i="3"/>
  <c r="EZ8" i="3"/>
  <c r="EZ57" i="3"/>
  <c r="EZ6" i="3"/>
  <c r="EZ11" i="3" l="1"/>
  <c r="FA17" i="1"/>
  <c r="FA16" i="1"/>
  <c r="FA18" i="1"/>
  <c r="FA19" i="1"/>
  <c r="EZ10" i="3"/>
  <c r="EX24" i="1"/>
  <c r="EX37" i="1"/>
  <c r="EZ111" i="3"/>
  <c r="EZ12" i="3"/>
  <c r="EZ23" i="3"/>
  <c r="EZ64" i="3"/>
  <c r="FA95" i="3"/>
  <c r="FA44" i="3"/>
  <c r="FA48" i="3" s="1"/>
  <c r="LS17" i="4"/>
  <c r="FA114" i="3"/>
  <c r="ES17" i="4"/>
  <c r="FA67" i="3"/>
  <c r="FA53" i="3"/>
  <c r="FA56" i="3"/>
  <c r="FA55" i="3"/>
  <c r="FA62" i="3"/>
  <c r="FA60" i="3"/>
  <c r="FA54" i="3"/>
  <c r="FA100" i="3"/>
  <c r="FA103" i="3"/>
  <c r="FA109" i="3"/>
  <c r="FA107" i="3"/>
  <c r="FA101" i="3"/>
  <c r="FA102" i="3"/>
  <c r="EZ124" i="3"/>
  <c r="FB5" i="3"/>
  <c r="EZ77" i="3"/>
  <c r="EZ22" i="3"/>
  <c r="EZ17" i="3" l="1"/>
  <c r="EZ98" i="3"/>
  <c r="EZ30" i="3"/>
  <c r="EZ3" i="3" s="1"/>
  <c r="EY22" i="1" s="1"/>
  <c r="FB5" i="1"/>
  <c r="FB17" i="1" s="1"/>
  <c r="FA13" i="1"/>
  <c r="FA13" i="6" s="1"/>
  <c r="FA7" i="3"/>
  <c r="FA13" i="3"/>
  <c r="FA8" i="3"/>
  <c r="FA58" i="3"/>
  <c r="FA59" i="3"/>
  <c r="FA116" i="3"/>
  <c r="FA117" i="3"/>
  <c r="FA70" i="3"/>
  <c r="FA69" i="3"/>
  <c r="FA105" i="3"/>
  <c r="FA106" i="3"/>
  <c r="FA9" i="3"/>
  <c r="EZ51" i="3"/>
  <c r="FB138" i="3"/>
  <c r="FB20" i="3"/>
  <c r="FB99" i="3"/>
  <c r="FB91" i="3"/>
  <c r="FB52" i="3"/>
  <c r="FA104" i="3"/>
  <c r="FA15" i="3"/>
  <c r="FA57" i="3"/>
  <c r="FA6" i="3"/>
  <c r="FB142" i="3" l="1"/>
  <c r="FB19" i="1"/>
  <c r="FB16" i="1"/>
  <c r="FA64" i="3"/>
  <c r="FA111" i="3"/>
  <c r="FB18" i="1"/>
  <c r="FB15" i="1"/>
  <c r="FA10" i="3"/>
  <c r="FA23" i="3"/>
  <c r="EY24" i="1"/>
  <c r="EY37" i="1"/>
  <c r="FA11" i="3"/>
  <c r="FB62" i="3"/>
  <c r="FB55" i="3"/>
  <c r="FB53" i="3"/>
  <c r="FB56" i="3"/>
  <c r="FB54" i="3"/>
  <c r="FB60" i="3"/>
  <c r="FB67" i="3"/>
  <c r="LT17" i="4"/>
  <c r="FB114" i="3"/>
  <c r="ET17" i="4"/>
  <c r="FC5" i="3"/>
  <c r="FA12" i="3"/>
  <c r="FB95" i="3"/>
  <c r="FB44" i="3"/>
  <c r="FB48" i="3" s="1"/>
  <c r="FB109" i="3"/>
  <c r="FB102" i="3"/>
  <c r="FB100" i="3"/>
  <c r="FB103" i="3"/>
  <c r="FB101" i="3"/>
  <c r="FB107" i="3"/>
  <c r="FA77" i="3"/>
  <c r="FA22" i="3"/>
  <c r="FA124" i="3"/>
  <c r="FA98" i="3" l="1"/>
  <c r="FA17" i="3"/>
  <c r="FC5" i="1"/>
  <c r="FC19" i="1" s="1"/>
  <c r="FB13" i="1"/>
  <c r="FB13" i="6" s="1"/>
  <c r="FA30" i="3"/>
  <c r="FB13" i="3"/>
  <c r="FB117" i="3"/>
  <c r="FB116" i="3"/>
  <c r="FB57" i="3"/>
  <c r="FB6" i="3"/>
  <c r="FB58" i="3"/>
  <c r="FB59" i="3"/>
  <c r="FB8" i="3"/>
  <c r="FB106" i="3"/>
  <c r="FB105" i="3"/>
  <c r="FB7" i="3"/>
  <c r="FB104" i="3"/>
  <c r="FA51" i="3"/>
  <c r="FC91" i="3"/>
  <c r="FC52" i="3"/>
  <c r="FC138" i="3"/>
  <c r="FC20" i="3"/>
  <c r="FC99" i="3"/>
  <c r="FB69" i="3"/>
  <c r="FB70" i="3"/>
  <c r="FB9" i="3"/>
  <c r="FB15" i="3"/>
  <c r="FC142" i="3" l="1"/>
  <c r="FC15" i="1"/>
  <c r="FA3" i="3"/>
  <c r="EZ22" i="1" s="1"/>
  <c r="EZ37" i="1" s="1"/>
  <c r="FB23" i="3"/>
  <c r="FC18" i="1"/>
  <c r="FC16" i="1"/>
  <c r="FB124" i="3"/>
  <c r="FC17" i="1"/>
  <c r="FB111" i="3"/>
  <c r="FB12" i="3"/>
  <c r="FB64" i="3"/>
  <c r="FC53" i="3"/>
  <c r="FC56" i="3"/>
  <c r="FC54" i="3"/>
  <c r="FC60" i="3"/>
  <c r="FC62" i="3"/>
  <c r="FC55" i="3"/>
  <c r="FC100" i="3"/>
  <c r="FC103" i="3"/>
  <c r="FC101" i="3"/>
  <c r="FC107" i="3"/>
  <c r="FC109" i="3"/>
  <c r="FC102" i="3"/>
  <c r="LU17" i="4"/>
  <c r="FC114" i="3"/>
  <c r="EU17" i="4"/>
  <c r="FC67" i="3"/>
  <c r="FC44" i="3"/>
  <c r="FC48" i="3" s="1"/>
  <c r="FC95" i="3"/>
  <c r="FB22" i="3"/>
  <c r="FB77" i="3"/>
  <c r="FB11" i="3"/>
  <c r="FB10" i="3"/>
  <c r="FD5" i="3"/>
  <c r="FB98" i="3" l="1"/>
  <c r="FB30" i="3"/>
  <c r="EZ24" i="1"/>
  <c r="FB17" i="3"/>
  <c r="FB3" i="3" s="1"/>
  <c r="FA22" i="1" s="1"/>
  <c r="FA37" i="1" s="1"/>
  <c r="FD5" i="1"/>
  <c r="FD18" i="1" s="1"/>
  <c r="FC13" i="1"/>
  <c r="FC13" i="6" s="1"/>
  <c r="FC7" i="3"/>
  <c r="FC58" i="3"/>
  <c r="FC59" i="3"/>
  <c r="FC8" i="3"/>
  <c r="FC15" i="3"/>
  <c r="FC117" i="3"/>
  <c r="FC116" i="3"/>
  <c r="FC104" i="3"/>
  <c r="FC9" i="3"/>
  <c r="FD91" i="3"/>
  <c r="FD52" i="3"/>
  <c r="FD138" i="3"/>
  <c r="FD20" i="3"/>
  <c r="FD99" i="3"/>
  <c r="FC69" i="3"/>
  <c r="FC70" i="3"/>
  <c r="FC106" i="3"/>
  <c r="FC105" i="3"/>
  <c r="FB51" i="3"/>
  <c r="FC13" i="3"/>
  <c r="FC57" i="3"/>
  <c r="FC6" i="3"/>
  <c r="FD142" i="3" l="1"/>
  <c r="FD15" i="1"/>
  <c r="FD19" i="1"/>
  <c r="FD16" i="1"/>
  <c r="FC10" i="3"/>
  <c r="FD17" i="1"/>
  <c r="FA24" i="1"/>
  <c r="FC124" i="3"/>
  <c r="FC111" i="3"/>
  <c r="FE5" i="3"/>
  <c r="FC11" i="3"/>
  <c r="FD100" i="3"/>
  <c r="FD103" i="3"/>
  <c r="FD101" i="3"/>
  <c r="FD107" i="3"/>
  <c r="FD109" i="3"/>
  <c r="FD102" i="3"/>
  <c r="FC22" i="3"/>
  <c r="FC77" i="3"/>
  <c r="FC64" i="3"/>
  <c r="FD53" i="3"/>
  <c r="FD56" i="3"/>
  <c r="FD54" i="3"/>
  <c r="FD60" i="3"/>
  <c r="FD62" i="3"/>
  <c r="FD55" i="3"/>
  <c r="FC23" i="3"/>
  <c r="LV17" i="4"/>
  <c r="FD114" i="3"/>
  <c r="EV17" i="4"/>
  <c r="FD67" i="3"/>
  <c r="FD44" i="3"/>
  <c r="FD48" i="3" s="1"/>
  <c r="FD95" i="3"/>
  <c r="FC12" i="3"/>
  <c r="FD13" i="3" l="1"/>
  <c r="FC98" i="3"/>
  <c r="FD9" i="3"/>
  <c r="FC17" i="3"/>
  <c r="FC30" i="3"/>
  <c r="FD15" i="3"/>
  <c r="FD7" i="3"/>
  <c r="FE5" i="1"/>
  <c r="FE18" i="1" s="1"/>
  <c r="FD13" i="1"/>
  <c r="FD13" i="6" s="1"/>
  <c r="FD104" i="3"/>
  <c r="FE91" i="3"/>
  <c r="FE52" i="3"/>
  <c r="FE138" i="3"/>
  <c r="FE20" i="3"/>
  <c r="FE99" i="3"/>
  <c r="FD117" i="3"/>
  <c r="FD116" i="3"/>
  <c r="FD57" i="3"/>
  <c r="FD6" i="3"/>
  <c r="FD69" i="3"/>
  <c r="FD70" i="3"/>
  <c r="FD58" i="3"/>
  <c r="FD59" i="3"/>
  <c r="FD8" i="3"/>
  <c r="FC51" i="3"/>
  <c r="FD106" i="3"/>
  <c r="FD105" i="3"/>
  <c r="FE142" i="3" l="1"/>
  <c r="FC3" i="3"/>
  <c r="FB22" i="1" s="1"/>
  <c r="FB37" i="1" s="1"/>
  <c r="FD10" i="3"/>
  <c r="FE17" i="1"/>
  <c r="FE19" i="1"/>
  <c r="FE15" i="1"/>
  <c r="FE16" i="1"/>
  <c r="FD23" i="3"/>
  <c r="FD124" i="3"/>
  <c r="FD111" i="3"/>
  <c r="LW17" i="4"/>
  <c r="EW17" i="4"/>
  <c r="FE67" i="3"/>
  <c r="FE114" i="3"/>
  <c r="FE95" i="3"/>
  <c r="FE44" i="3"/>
  <c r="FE48" i="3" s="1"/>
  <c r="FD77" i="3"/>
  <c r="FD22" i="3"/>
  <c r="FD12" i="3"/>
  <c r="FF5" i="3"/>
  <c r="FD11" i="3"/>
  <c r="FD64" i="3"/>
  <c r="FB24" i="1"/>
  <c r="FE101" i="3"/>
  <c r="FE107" i="3"/>
  <c r="FE109" i="3"/>
  <c r="FE102" i="3"/>
  <c r="FE100" i="3"/>
  <c r="FE103" i="3"/>
  <c r="FE54" i="3"/>
  <c r="FE60" i="3"/>
  <c r="FE62" i="3"/>
  <c r="FE55" i="3"/>
  <c r="FE53" i="3"/>
  <c r="FE56" i="3"/>
  <c r="FE7" i="3" l="1"/>
  <c r="FD51" i="3"/>
  <c r="FD17" i="3"/>
  <c r="FE13" i="3"/>
  <c r="FE9" i="3"/>
  <c r="FE15" i="3"/>
  <c r="FD30" i="3"/>
  <c r="FD98" i="3"/>
  <c r="FF5" i="1"/>
  <c r="FF19" i="1" s="1"/>
  <c r="FE13" i="1"/>
  <c r="FE13" i="6" s="1"/>
  <c r="FF91" i="3"/>
  <c r="FF52" i="3"/>
  <c r="FF138" i="3"/>
  <c r="FF20" i="3"/>
  <c r="FF99" i="3"/>
  <c r="FE58" i="3"/>
  <c r="FE59" i="3"/>
  <c r="FE8" i="3"/>
  <c r="FE106" i="3"/>
  <c r="FE105" i="3"/>
  <c r="FE117" i="3"/>
  <c r="FE116" i="3"/>
  <c r="FE57" i="3"/>
  <c r="FE6" i="3"/>
  <c r="FE104" i="3"/>
  <c r="FE69" i="3"/>
  <c r="FE70" i="3"/>
  <c r="FF142" i="3" l="1"/>
  <c r="FD3" i="3"/>
  <c r="FC22" i="1" s="1"/>
  <c r="FF15" i="1"/>
  <c r="FE64" i="3"/>
  <c r="FF16" i="1"/>
  <c r="FF18" i="1"/>
  <c r="FE111" i="3"/>
  <c r="FF17" i="1"/>
  <c r="FC24" i="1"/>
  <c r="FC37" i="1"/>
  <c r="FE23" i="3"/>
  <c r="FE124" i="3"/>
  <c r="FE10" i="3"/>
  <c r="FE12" i="3"/>
  <c r="LX17" i="4"/>
  <c r="EX17" i="4"/>
  <c r="FF67" i="3"/>
  <c r="FF114" i="3"/>
  <c r="FF95" i="3"/>
  <c r="FF44" i="3"/>
  <c r="FF48" i="3" s="1"/>
  <c r="FE11" i="3"/>
  <c r="FE77" i="3"/>
  <c r="FE30" i="3" s="1"/>
  <c r="FE22" i="3"/>
  <c r="FG5" i="3"/>
  <c r="FF101" i="3"/>
  <c r="FF107" i="3"/>
  <c r="FF109" i="3"/>
  <c r="FF102" i="3"/>
  <c r="FF100" i="3"/>
  <c r="FF103" i="3"/>
  <c r="FF54" i="3"/>
  <c r="FF60" i="3"/>
  <c r="FF62" i="3"/>
  <c r="FF55" i="3"/>
  <c r="FF53" i="3"/>
  <c r="FF56" i="3"/>
  <c r="FE17" i="3" l="1"/>
  <c r="FE98" i="3"/>
  <c r="FF9" i="3"/>
  <c r="FF15" i="3"/>
  <c r="FF13" i="3"/>
  <c r="FE51" i="3"/>
  <c r="FG5" i="1"/>
  <c r="FG15" i="1" s="1"/>
  <c r="FF13" i="1"/>
  <c r="FF13" i="6" s="1"/>
  <c r="FE3" i="3"/>
  <c r="FD22" i="1" s="1"/>
  <c r="FG91" i="3"/>
  <c r="FG52" i="3"/>
  <c r="FG138" i="3"/>
  <c r="FG142" i="3" s="1"/>
  <c r="FG20" i="3"/>
  <c r="FG99" i="3"/>
  <c r="FF117" i="3"/>
  <c r="FF116" i="3"/>
  <c r="FF57" i="3"/>
  <c r="FF6" i="3"/>
  <c r="FF69" i="3"/>
  <c r="FF70" i="3"/>
  <c r="FF104" i="3"/>
  <c r="FF58" i="3"/>
  <c r="FF59" i="3"/>
  <c r="FF8" i="3"/>
  <c r="FF7" i="3"/>
  <c r="FF106" i="3"/>
  <c r="FF105" i="3"/>
  <c r="FG16" i="1" l="1"/>
  <c r="FG19" i="1"/>
  <c r="FG17" i="1"/>
  <c r="FG18" i="1"/>
  <c r="FF23" i="3"/>
  <c r="FD37" i="1"/>
  <c r="FD24" i="1"/>
  <c r="FF11" i="3"/>
  <c r="FF111" i="3"/>
  <c r="FF12" i="3"/>
  <c r="FF124" i="3"/>
  <c r="LY17" i="4"/>
  <c r="FG114" i="3"/>
  <c r="EY17" i="4"/>
  <c r="FG67" i="3"/>
  <c r="FG44" i="3"/>
  <c r="FG48" i="3" s="1"/>
  <c r="FG95" i="3"/>
  <c r="FH5" i="3"/>
  <c r="FF64" i="3"/>
  <c r="FF22" i="3"/>
  <c r="FF77" i="3"/>
  <c r="FF10" i="3"/>
  <c r="FG100" i="3"/>
  <c r="FG103" i="3"/>
  <c r="FG101" i="3"/>
  <c r="FG107" i="3"/>
  <c r="FG109" i="3"/>
  <c r="FG102" i="3"/>
  <c r="FG53" i="3"/>
  <c r="FG56" i="3"/>
  <c r="FG9" i="3" s="1"/>
  <c r="FG54" i="3"/>
  <c r="FG60" i="3"/>
  <c r="FG62" i="3"/>
  <c r="FG55" i="3"/>
  <c r="FF17" i="3" l="1"/>
  <c r="FG15" i="3"/>
  <c r="FG13" i="3"/>
  <c r="FF30" i="3"/>
  <c r="FF3" i="3" s="1"/>
  <c r="FE22" i="1" s="1"/>
  <c r="FG7" i="3"/>
  <c r="FF98" i="3"/>
  <c r="FH5" i="1"/>
  <c r="FH16" i="1" s="1"/>
  <c r="FG13" i="1"/>
  <c r="FG13" i="6" s="1"/>
  <c r="FF51" i="3"/>
  <c r="FG104" i="3"/>
  <c r="FH52" i="3"/>
  <c r="FH91" i="3"/>
  <c r="FH99" i="3"/>
  <c r="FH138" i="3"/>
  <c r="FH142" i="3" s="1"/>
  <c r="FH20" i="3"/>
  <c r="FG117" i="3"/>
  <c r="FG116" i="3"/>
  <c r="FG106" i="3"/>
  <c r="FG105" i="3"/>
  <c r="FG69" i="3"/>
  <c r="FG70" i="3"/>
  <c r="FG57" i="3"/>
  <c r="FG10" i="3" s="1"/>
  <c r="FG6" i="3"/>
  <c r="FG58" i="3"/>
  <c r="FG11" i="3" s="1"/>
  <c r="FG59" i="3"/>
  <c r="FG8" i="3"/>
  <c r="FG12" i="3" l="1"/>
  <c r="FH15" i="1"/>
  <c r="FH18" i="1"/>
  <c r="FH17" i="1"/>
  <c r="FH19" i="1"/>
  <c r="FE37" i="1"/>
  <c r="FE24" i="1"/>
  <c r="FE27" i="1"/>
  <c r="FG124" i="3"/>
  <c r="FG23" i="3"/>
  <c r="FG111" i="3"/>
  <c r="FG17" i="3"/>
  <c r="FG77" i="3"/>
  <c r="FG30" i="3" s="1"/>
  <c r="FG22" i="3"/>
  <c r="FI5" i="3"/>
  <c r="EZ17" i="4"/>
  <c r="FH67" i="3"/>
  <c r="FH114" i="3"/>
  <c r="FH95" i="3"/>
  <c r="FH44" i="3"/>
  <c r="FH48" i="3" s="1"/>
  <c r="FH54" i="3"/>
  <c r="FH60" i="3"/>
  <c r="FH62" i="3"/>
  <c r="FH55" i="3"/>
  <c r="FH53" i="3"/>
  <c r="FH56" i="3"/>
  <c r="FG64" i="3"/>
  <c r="FH101" i="3"/>
  <c r="FH107" i="3"/>
  <c r="FH109" i="3"/>
  <c r="FH102" i="3"/>
  <c r="FH100" i="3"/>
  <c r="FH103" i="3"/>
  <c r="FG51" i="3" l="1"/>
  <c r="FG98" i="3"/>
  <c r="FI5" i="1"/>
  <c r="FI16" i="1" s="1"/>
  <c r="FH13" i="1"/>
  <c r="FH13" i="6" s="1"/>
  <c r="FH7" i="3"/>
  <c r="FH9" i="3"/>
  <c r="FH69" i="3"/>
  <c r="FH70" i="3"/>
  <c r="FH59" i="3"/>
  <c r="FH8" i="3"/>
  <c r="FH58" i="3"/>
  <c r="FH116" i="3"/>
  <c r="FH117" i="3"/>
  <c r="FH104" i="3"/>
  <c r="FH15" i="3"/>
  <c r="FH105" i="3"/>
  <c r="FH106" i="3"/>
  <c r="FH6" i="3"/>
  <c r="FH57" i="3"/>
  <c r="FH13" i="3"/>
  <c r="FI91" i="3"/>
  <c r="FI99" i="3"/>
  <c r="FI138" i="3"/>
  <c r="FI142" i="3" s="1"/>
  <c r="FI20" i="3"/>
  <c r="FI52" i="3"/>
  <c r="FG3" i="3"/>
  <c r="FF22" i="1" s="1"/>
  <c r="FF37" i="1" s="1"/>
  <c r="FI17" i="1" l="1"/>
  <c r="FI18" i="1"/>
  <c r="FI15" i="1"/>
  <c r="FH10" i="3"/>
  <c r="FH111" i="3"/>
  <c r="FI19" i="1"/>
  <c r="FH12" i="3"/>
  <c r="FF24" i="1"/>
  <c r="FF27" i="1"/>
  <c r="FH77" i="3"/>
  <c r="FH22" i="3"/>
  <c r="FI62" i="3"/>
  <c r="FI55" i="3"/>
  <c r="FI53" i="3"/>
  <c r="FI56" i="3"/>
  <c r="FI54" i="3"/>
  <c r="FI60" i="3"/>
  <c r="FJ5" i="3"/>
  <c r="FI109" i="3"/>
  <c r="FI102" i="3"/>
  <c r="FI100" i="3"/>
  <c r="FI103" i="3"/>
  <c r="FI101" i="3"/>
  <c r="FI107" i="3"/>
  <c r="FH124" i="3"/>
  <c r="FH98" i="3" s="1"/>
  <c r="FI67" i="3"/>
  <c r="FI114" i="3"/>
  <c r="FA17" i="4"/>
  <c r="FI95" i="3"/>
  <c r="FI44" i="3"/>
  <c r="FI48" i="3" s="1"/>
  <c r="FH64" i="3"/>
  <c r="FH11" i="3"/>
  <c r="FH17" i="3" s="1"/>
  <c r="FH23" i="3"/>
  <c r="FH51" i="3" l="1"/>
  <c r="FJ5" i="1"/>
  <c r="FJ17" i="1" s="1"/>
  <c r="FI13" i="1"/>
  <c r="FI13" i="6" s="1"/>
  <c r="FI9" i="3"/>
  <c r="FI15" i="3"/>
  <c r="FI104" i="3"/>
  <c r="FI116" i="3"/>
  <c r="FI117" i="3"/>
  <c r="FJ138" i="3"/>
  <c r="FJ20" i="3"/>
  <c r="FJ52" i="3"/>
  <c r="FJ91" i="3"/>
  <c r="FJ99" i="3"/>
  <c r="FI70" i="3"/>
  <c r="FI69" i="3"/>
  <c r="FI105" i="3"/>
  <c r="FI106" i="3"/>
  <c r="FI13" i="3"/>
  <c r="FI57" i="3"/>
  <c r="FI6" i="3"/>
  <c r="FJ15" i="1"/>
  <c r="FJ16" i="1"/>
  <c r="FJ19" i="1"/>
  <c r="FI7" i="3"/>
  <c r="FI8" i="3"/>
  <c r="FI58" i="3"/>
  <c r="FI59" i="3"/>
  <c r="FH30" i="3"/>
  <c r="FH3" i="3" s="1"/>
  <c r="FG22" i="1" s="1"/>
  <c r="FJ142" i="3" l="1"/>
  <c r="FJ18" i="1"/>
  <c r="FI10" i="3"/>
  <c r="FI11" i="3"/>
  <c r="FI12" i="3"/>
  <c r="FI23" i="3"/>
  <c r="FG24" i="1"/>
  <c r="FG37" i="1"/>
  <c r="FI124" i="3"/>
  <c r="FI111" i="3"/>
  <c r="FJ100" i="3"/>
  <c r="FJ103" i="3"/>
  <c r="FJ101" i="3"/>
  <c r="FJ107" i="3"/>
  <c r="FJ109" i="3"/>
  <c r="FJ102" i="3"/>
  <c r="FJ114" i="3"/>
  <c r="FB17" i="4"/>
  <c r="FJ67" i="3"/>
  <c r="FJ44" i="3"/>
  <c r="FJ48" i="3" s="1"/>
  <c r="FJ95" i="3"/>
  <c r="FI22" i="3"/>
  <c r="FI77" i="3"/>
  <c r="FK5" i="3"/>
  <c r="FI64" i="3"/>
  <c r="FJ53" i="3"/>
  <c r="FJ56" i="3"/>
  <c r="FJ9" i="3" s="1"/>
  <c r="FJ54" i="3"/>
  <c r="FJ60" i="3"/>
  <c r="FJ62" i="3"/>
  <c r="FJ55" i="3"/>
  <c r="FJ13" i="3" l="1"/>
  <c r="FI17" i="3"/>
  <c r="FI51" i="3"/>
  <c r="FJ15" i="3"/>
  <c r="FI98" i="3"/>
  <c r="FI30" i="3"/>
  <c r="FI3" i="3" s="1"/>
  <c r="FH22" i="1" s="1"/>
  <c r="FJ7" i="3"/>
  <c r="FK5" i="1"/>
  <c r="FK17" i="1" s="1"/>
  <c r="FJ13" i="1"/>
  <c r="FJ13" i="6" s="1"/>
  <c r="FJ105" i="3"/>
  <c r="FJ106" i="3"/>
  <c r="FJ59" i="3"/>
  <c r="FJ8" i="3"/>
  <c r="FJ58" i="3"/>
  <c r="FJ69" i="3"/>
  <c r="FJ70" i="3"/>
  <c r="FJ6" i="3"/>
  <c r="FJ57" i="3"/>
  <c r="FK91" i="3"/>
  <c r="FK99" i="3"/>
  <c r="FK138" i="3"/>
  <c r="FK142" i="3" s="1"/>
  <c r="FK20" i="3"/>
  <c r="FK52" i="3"/>
  <c r="FJ116" i="3"/>
  <c r="FJ117" i="3"/>
  <c r="FJ104" i="3"/>
  <c r="FK19" i="1" l="1"/>
  <c r="FK16" i="1"/>
  <c r="FK18" i="1"/>
  <c r="FK15" i="1"/>
  <c r="FJ111" i="3"/>
  <c r="FJ11" i="3"/>
  <c r="FL5" i="3"/>
  <c r="FH24" i="1"/>
  <c r="FH37" i="1"/>
  <c r="FJ12" i="3"/>
  <c r="FJ124" i="3"/>
  <c r="FJ23" i="3"/>
  <c r="FK95" i="3"/>
  <c r="FK44" i="3"/>
  <c r="FK48" i="3" s="1"/>
  <c r="FK67" i="3"/>
  <c r="FK114" i="3"/>
  <c r="FC17" i="4"/>
  <c r="FJ10" i="3"/>
  <c r="FK62" i="3"/>
  <c r="FK55" i="3"/>
  <c r="FK53" i="3"/>
  <c r="FK56" i="3"/>
  <c r="FK54" i="3"/>
  <c r="FK60" i="3"/>
  <c r="FK109" i="3"/>
  <c r="FK102" i="3"/>
  <c r="FK100" i="3"/>
  <c r="FK103" i="3"/>
  <c r="FK101" i="3"/>
  <c r="FK107" i="3"/>
  <c r="FJ64" i="3"/>
  <c r="FJ77" i="3"/>
  <c r="FJ22" i="3"/>
  <c r="FJ17" i="3" l="1"/>
  <c r="FJ98" i="3"/>
  <c r="FJ30" i="3"/>
  <c r="FL5" i="1"/>
  <c r="FL15" i="1" s="1"/>
  <c r="FK13" i="1"/>
  <c r="FK13" i="6" s="1"/>
  <c r="FJ3" i="3"/>
  <c r="FI22" i="1" s="1"/>
  <c r="FK106" i="3"/>
  <c r="FK105" i="3"/>
  <c r="FK7" i="3"/>
  <c r="FK58" i="3"/>
  <c r="FK59" i="3"/>
  <c r="FK8" i="3"/>
  <c r="FJ51" i="3"/>
  <c r="FK9" i="3"/>
  <c r="FK15" i="3"/>
  <c r="FK117" i="3"/>
  <c r="FK116" i="3"/>
  <c r="FL52" i="3"/>
  <c r="FL91" i="3"/>
  <c r="FL99" i="3"/>
  <c r="FL138" i="3"/>
  <c r="FL20" i="3"/>
  <c r="FK104" i="3"/>
  <c r="FK13" i="3"/>
  <c r="FK57" i="3"/>
  <c r="FK6" i="3"/>
  <c r="FK69" i="3"/>
  <c r="FK70" i="3"/>
  <c r="FK23" i="3" s="1"/>
  <c r="FL142" i="3" l="1"/>
  <c r="FL19" i="1"/>
  <c r="FL16" i="1"/>
  <c r="FL17" i="1"/>
  <c r="FL18" i="1"/>
  <c r="FK64" i="3"/>
  <c r="FK111" i="3"/>
  <c r="FI24" i="1"/>
  <c r="FI37" i="1"/>
  <c r="FK11" i="3"/>
  <c r="FD17" i="4"/>
  <c r="FL67" i="3"/>
  <c r="FL114" i="3"/>
  <c r="FL95" i="3"/>
  <c r="FL44" i="3"/>
  <c r="FL48" i="3" s="1"/>
  <c r="FM5" i="3"/>
  <c r="FL54" i="3"/>
  <c r="FL60" i="3"/>
  <c r="FL62" i="3"/>
  <c r="FL55" i="3"/>
  <c r="FL53" i="3"/>
  <c r="FL56" i="3"/>
  <c r="FK77" i="3"/>
  <c r="FK22" i="3"/>
  <c r="FK10" i="3"/>
  <c r="FL101" i="3"/>
  <c r="FL107" i="3"/>
  <c r="FL109" i="3"/>
  <c r="FL102" i="3"/>
  <c r="FL100" i="3"/>
  <c r="FL103" i="3"/>
  <c r="FK124" i="3"/>
  <c r="FK98" i="3" s="1"/>
  <c r="FK12" i="3"/>
  <c r="FK51" i="3" l="1"/>
  <c r="FM5" i="1"/>
  <c r="FM15" i="1" s="1"/>
  <c r="FL13" i="1"/>
  <c r="FL13" i="6" s="1"/>
  <c r="FK17" i="3"/>
  <c r="FL13" i="3"/>
  <c r="FL57" i="3"/>
  <c r="FL6" i="3"/>
  <c r="FL105" i="3"/>
  <c r="FL106" i="3"/>
  <c r="FL7" i="3"/>
  <c r="FL116" i="3"/>
  <c r="FL117" i="3"/>
  <c r="FK30" i="3"/>
  <c r="FL8" i="3"/>
  <c r="FL58" i="3"/>
  <c r="FL59" i="3"/>
  <c r="FM138" i="3"/>
  <c r="FM142" i="3" s="1"/>
  <c r="FM20" i="3"/>
  <c r="FM52" i="3"/>
  <c r="FM91" i="3"/>
  <c r="FM99" i="3"/>
  <c r="FL104" i="3"/>
  <c r="FL9" i="3"/>
  <c r="FL15" i="3"/>
  <c r="FM18" i="1"/>
  <c r="FM6" i="1"/>
  <c r="FL70" i="3"/>
  <c r="FL69" i="3"/>
  <c r="FM19" i="1" l="1"/>
  <c r="FM17" i="1"/>
  <c r="FM16" i="1"/>
  <c r="FL23" i="3"/>
  <c r="FK3" i="3"/>
  <c r="FJ22" i="1" s="1"/>
  <c r="FJ24" i="1" s="1"/>
  <c r="FL11" i="3"/>
  <c r="FL111" i="3"/>
  <c r="FM100" i="3"/>
  <c r="FM103" i="3"/>
  <c r="FM101" i="3"/>
  <c r="FM107" i="3"/>
  <c r="FM109" i="3"/>
  <c r="FM102" i="3"/>
  <c r="FM114" i="3"/>
  <c r="FE17" i="4"/>
  <c r="FM67" i="3"/>
  <c r="FL10" i="3"/>
  <c r="FM44" i="3"/>
  <c r="FM48" i="3" s="1"/>
  <c r="FM95" i="3"/>
  <c r="FL124" i="3"/>
  <c r="FL64" i="3"/>
  <c r="FN5" i="3"/>
  <c r="FL22" i="3"/>
  <c r="FL77" i="3"/>
  <c r="FM53" i="3"/>
  <c r="FM56" i="3"/>
  <c r="FM54" i="3"/>
  <c r="FM60" i="3"/>
  <c r="FM62" i="3"/>
  <c r="FM55" i="3"/>
  <c r="FL12" i="3"/>
  <c r="FJ37" i="1" l="1"/>
  <c r="FM7" i="3"/>
  <c r="FL98" i="3"/>
  <c r="FL30" i="3"/>
  <c r="FM13" i="3"/>
  <c r="FN5" i="1"/>
  <c r="FN18" i="1" s="1"/>
  <c r="FM13" i="1"/>
  <c r="FM13" i="6" s="1"/>
  <c r="FL51" i="3"/>
  <c r="FL17" i="3"/>
  <c r="FM116" i="3"/>
  <c r="FM117" i="3"/>
  <c r="FM104" i="3"/>
  <c r="FM6" i="3"/>
  <c r="FM57" i="3"/>
  <c r="FM59" i="3"/>
  <c r="FM8" i="3"/>
  <c r="FM58" i="3"/>
  <c r="FN91" i="3"/>
  <c r="FN99" i="3"/>
  <c r="FN138" i="3"/>
  <c r="FN142" i="3" s="1"/>
  <c r="FN20" i="3"/>
  <c r="FN52" i="3"/>
  <c r="FM15" i="3"/>
  <c r="FM9" i="3"/>
  <c r="FM69" i="3"/>
  <c r="FM70" i="3"/>
  <c r="FM105" i="3"/>
  <c r="FM106" i="3"/>
  <c r="FN17" i="1" l="1"/>
  <c r="FL3" i="3"/>
  <c r="FK22" i="1" s="1"/>
  <c r="FK37" i="1" s="1"/>
  <c r="FN19" i="1"/>
  <c r="FN15" i="1"/>
  <c r="FN6" i="1"/>
  <c r="FO5" i="3" s="1"/>
  <c r="FM23" i="3"/>
  <c r="FN16" i="1"/>
  <c r="FM12" i="3"/>
  <c r="FM111" i="3"/>
  <c r="FN109" i="3"/>
  <c r="FN102" i="3"/>
  <c r="FN100" i="3"/>
  <c r="FN103" i="3"/>
  <c r="FN101" i="3"/>
  <c r="FN107" i="3"/>
  <c r="FM64" i="3"/>
  <c r="FN67" i="3"/>
  <c r="FN114" i="3"/>
  <c r="FF17" i="4"/>
  <c r="FN62" i="3"/>
  <c r="FN55" i="3"/>
  <c r="FN53" i="3"/>
  <c r="FN56" i="3"/>
  <c r="FN54" i="3"/>
  <c r="FN60" i="3"/>
  <c r="FN95" i="3"/>
  <c r="FN44" i="3"/>
  <c r="FN48" i="3" s="1"/>
  <c r="FM77" i="3"/>
  <c r="FM22" i="3"/>
  <c r="FM11" i="3"/>
  <c r="FM10" i="3"/>
  <c r="FM124" i="3"/>
  <c r="FK24" i="1" l="1"/>
  <c r="FN7" i="3"/>
  <c r="FN13" i="3"/>
  <c r="FM98" i="3"/>
  <c r="FM17" i="3"/>
  <c r="FO5" i="1"/>
  <c r="FO15" i="1" s="1"/>
  <c r="FN13" i="1"/>
  <c r="FN13" i="6" s="1"/>
  <c r="FM30" i="3"/>
  <c r="FM3" i="3" s="1"/>
  <c r="FL22" i="1" s="1"/>
  <c r="FL24" i="1" s="1"/>
  <c r="FN57" i="3"/>
  <c r="FN6" i="3"/>
  <c r="FN69" i="3"/>
  <c r="FN70" i="3"/>
  <c r="FN106" i="3"/>
  <c r="FN105" i="3"/>
  <c r="FM51" i="3"/>
  <c r="FN58" i="3"/>
  <c r="FN59" i="3"/>
  <c r="FN8" i="3"/>
  <c r="FO52" i="3"/>
  <c r="FO91" i="3"/>
  <c r="FO99" i="3"/>
  <c r="FO138" i="3"/>
  <c r="FO142" i="3" s="1"/>
  <c r="FO20" i="3"/>
  <c r="FN9" i="3"/>
  <c r="FN15" i="3"/>
  <c r="FN117" i="3"/>
  <c r="FN116" i="3"/>
  <c r="FN104" i="3"/>
  <c r="FO16" i="1" l="1"/>
  <c r="FO19" i="1"/>
  <c r="FN111" i="3"/>
  <c r="FO17" i="1"/>
  <c r="FO18" i="1"/>
  <c r="FN12" i="3"/>
  <c r="FN124" i="3"/>
  <c r="FN23" i="3"/>
  <c r="FO95" i="3"/>
  <c r="FO44" i="3"/>
  <c r="FO48" i="3" s="1"/>
  <c r="FN77" i="3"/>
  <c r="FN22" i="3"/>
  <c r="FN10" i="3"/>
  <c r="FP5" i="3"/>
  <c r="FO101" i="3"/>
  <c r="FO107" i="3"/>
  <c r="FO109" i="3"/>
  <c r="FO102" i="3"/>
  <c r="FO100" i="3"/>
  <c r="FO103" i="3"/>
  <c r="FG17" i="4"/>
  <c r="FO67" i="3"/>
  <c r="FO114" i="3"/>
  <c r="FO54" i="3"/>
  <c r="FO60" i="3"/>
  <c r="FO62" i="3"/>
  <c r="FO55" i="3"/>
  <c r="FO53" i="3"/>
  <c r="FO56" i="3"/>
  <c r="FN11" i="3"/>
  <c r="FN64" i="3"/>
  <c r="FN98" i="3" l="1"/>
  <c r="FO7" i="3"/>
  <c r="FN30" i="3"/>
  <c r="FN17" i="3"/>
  <c r="FO9" i="3"/>
  <c r="FN51" i="3"/>
  <c r="FO15" i="3"/>
  <c r="FP5" i="1"/>
  <c r="FP18" i="1" s="1"/>
  <c r="FO13" i="1"/>
  <c r="FO13" i="6" s="1"/>
  <c r="FO8" i="3"/>
  <c r="FO58" i="3"/>
  <c r="FO59" i="3"/>
  <c r="FO116" i="3"/>
  <c r="FO117" i="3"/>
  <c r="FO105" i="3"/>
  <c r="FO106" i="3"/>
  <c r="FP138" i="3"/>
  <c r="FP20" i="3"/>
  <c r="FP52" i="3"/>
  <c r="FP91" i="3"/>
  <c r="FP99" i="3"/>
  <c r="FO104" i="3"/>
  <c r="FO57" i="3"/>
  <c r="FO6" i="3"/>
  <c r="FO13" i="3"/>
  <c r="FO70" i="3"/>
  <c r="FO69" i="3"/>
  <c r="FP142" i="3" l="1"/>
  <c r="FN3" i="3"/>
  <c r="FM22" i="1" s="1"/>
  <c r="FM24" i="1" s="1"/>
  <c r="FO23" i="3"/>
  <c r="FP15" i="1"/>
  <c r="FP19" i="1"/>
  <c r="FP16" i="1"/>
  <c r="FP17" i="1"/>
  <c r="FO111" i="3"/>
  <c r="FO10" i="3"/>
  <c r="FO124" i="3"/>
  <c r="FO64" i="3"/>
  <c r="FP100" i="3"/>
  <c r="FP103" i="3"/>
  <c r="FP101" i="3"/>
  <c r="FP107" i="3"/>
  <c r="FP109" i="3"/>
  <c r="FP102" i="3"/>
  <c r="FP114" i="3"/>
  <c r="FH17" i="4"/>
  <c r="FP67" i="3"/>
  <c r="FO12" i="3"/>
  <c r="FQ5" i="3"/>
  <c r="FO22" i="3"/>
  <c r="FO77" i="3"/>
  <c r="FP44" i="3"/>
  <c r="FP48" i="3" s="1"/>
  <c r="FP95" i="3"/>
  <c r="FO11" i="3"/>
  <c r="FP53" i="3"/>
  <c r="FP56" i="3"/>
  <c r="FP54" i="3"/>
  <c r="FP60" i="3"/>
  <c r="FP62" i="3"/>
  <c r="FP55" i="3"/>
  <c r="FP7" i="3" l="1"/>
  <c r="FO98" i="3"/>
  <c r="FO30" i="3"/>
  <c r="FO17" i="3"/>
  <c r="FP13" i="3"/>
  <c r="FQ5" i="1"/>
  <c r="FQ18" i="1" s="1"/>
  <c r="FP13" i="1"/>
  <c r="FP13" i="6" s="1"/>
  <c r="FP116" i="3"/>
  <c r="FP117" i="3"/>
  <c r="FP104" i="3"/>
  <c r="FP6" i="3"/>
  <c r="FP57" i="3"/>
  <c r="FP59" i="3"/>
  <c r="FP8" i="3"/>
  <c r="FP58" i="3"/>
  <c r="FP15" i="3"/>
  <c r="FP9" i="3"/>
  <c r="FQ91" i="3"/>
  <c r="FQ99" i="3"/>
  <c r="FQ138" i="3"/>
  <c r="FQ20" i="3"/>
  <c r="FQ52" i="3"/>
  <c r="FP69" i="3"/>
  <c r="FP70" i="3"/>
  <c r="FP105" i="3"/>
  <c r="FP106" i="3"/>
  <c r="FO51" i="3"/>
  <c r="FQ142" i="3" l="1"/>
  <c r="FO3" i="3"/>
  <c r="FN22" i="1" s="1"/>
  <c r="FN24" i="1" s="1"/>
  <c r="FQ17" i="1"/>
  <c r="FR5" i="3"/>
  <c r="FQ15" i="1"/>
  <c r="FQ19" i="1"/>
  <c r="FQ16" i="1"/>
  <c r="FP23" i="3"/>
  <c r="FP10" i="3"/>
  <c r="FP111" i="3"/>
  <c r="FP12" i="3"/>
  <c r="FQ62" i="3"/>
  <c r="FQ55" i="3"/>
  <c r="FQ53" i="3"/>
  <c r="FQ56" i="3"/>
  <c r="FQ54" i="3"/>
  <c r="FQ60" i="3"/>
  <c r="FQ95" i="3"/>
  <c r="FQ44" i="3"/>
  <c r="FQ48" i="3" s="1"/>
  <c r="FQ109" i="3"/>
  <c r="FQ102" i="3"/>
  <c r="FQ100" i="3"/>
  <c r="FQ103" i="3"/>
  <c r="FQ101" i="3"/>
  <c r="FQ107" i="3"/>
  <c r="FQ67" i="3"/>
  <c r="FQ114" i="3"/>
  <c r="FI17" i="4"/>
  <c r="FP11" i="3"/>
  <c r="FP124" i="3"/>
  <c r="FP77" i="3"/>
  <c r="FP22" i="3"/>
  <c r="FP64" i="3"/>
  <c r="FP51" i="3" l="1"/>
  <c r="FP98" i="3"/>
  <c r="FP17" i="3"/>
  <c r="FR5" i="1"/>
  <c r="FQ13" i="1"/>
  <c r="FQ13" i="6" s="1"/>
  <c r="FQ117" i="3"/>
  <c r="FQ116" i="3"/>
  <c r="FQ7" i="3"/>
  <c r="FQ58" i="3"/>
  <c r="FQ59" i="3"/>
  <c r="FQ8" i="3"/>
  <c r="FQ69" i="3"/>
  <c r="FQ70" i="3"/>
  <c r="FQ9" i="3"/>
  <c r="FQ106" i="3"/>
  <c r="FQ105" i="3"/>
  <c r="FQ15" i="3"/>
  <c r="FP30" i="3"/>
  <c r="FQ104" i="3"/>
  <c r="FR52" i="3"/>
  <c r="FR91" i="3"/>
  <c r="FR99" i="3"/>
  <c r="FR138" i="3"/>
  <c r="FR142" i="3" s="1"/>
  <c r="FR20" i="3"/>
  <c r="FQ13" i="3"/>
  <c r="FQ57" i="3"/>
  <c r="FQ6" i="3"/>
  <c r="FP3" i="3" l="1"/>
  <c r="FO22" i="1" s="1"/>
  <c r="FO24" i="1" s="1"/>
  <c r="FR16" i="1"/>
  <c r="FR19" i="1"/>
  <c r="FQ111" i="3"/>
  <c r="FR18" i="1"/>
  <c r="FR15" i="1"/>
  <c r="FR17" i="1"/>
  <c r="FQ10" i="3"/>
  <c r="FQ124" i="3"/>
  <c r="FQ11" i="3"/>
  <c r="FR54" i="3"/>
  <c r="FR60" i="3"/>
  <c r="FR62" i="3"/>
  <c r="FR55" i="3"/>
  <c r="FR53" i="3"/>
  <c r="FR56" i="3"/>
  <c r="FQ77" i="3"/>
  <c r="FQ30" i="3" s="1"/>
  <c r="FQ22" i="3"/>
  <c r="FQ64" i="3"/>
  <c r="FR101" i="3"/>
  <c r="FR107" i="3"/>
  <c r="FR109" i="3"/>
  <c r="FR102" i="3"/>
  <c r="FR100" i="3"/>
  <c r="FR103" i="3"/>
  <c r="FS5" i="3"/>
  <c r="FJ17" i="4"/>
  <c r="FR67" i="3"/>
  <c r="FR114" i="3"/>
  <c r="FR95" i="3"/>
  <c r="FR44" i="3"/>
  <c r="FR48" i="3" s="1"/>
  <c r="FQ23" i="3"/>
  <c r="FQ12" i="3"/>
  <c r="FQ98" i="3" l="1"/>
  <c r="FQ17" i="3"/>
  <c r="FQ3" i="3" s="1"/>
  <c r="FP22" i="1" s="1"/>
  <c r="FP24" i="1" s="1"/>
  <c r="FQ51" i="3"/>
  <c r="FS5" i="1"/>
  <c r="FS18" i="1" s="1"/>
  <c r="FR13" i="1"/>
  <c r="FR13" i="6" s="1"/>
  <c r="FR13" i="3"/>
  <c r="FR15" i="3"/>
  <c r="FR70" i="3"/>
  <c r="FR69" i="3"/>
  <c r="FR9" i="3"/>
  <c r="FR104" i="3"/>
  <c r="FR57" i="3"/>
  <c r="FR6" i="3"/>
  <c r="FR116" i="3"/>
  <c r="FR117" i="3"/>
  <c r="FS138" i="3"/>
  <c r="FS142" i="3" s="1"/>
  <c r="FS20" i="3"/>
  <c r="FS52" i="3"/>
  <c r="FS91" i="3"/>
  <c r="FS99" i="3"/>
  <c r="FR105" i="3"/>
  <c r="FR106" i="3"/>
  <c r="FR8" i="3"/>
  <c r="FR58" i="3"/>
  <c r="FR59" i="3"/>
  <c r="FR7" i="3"/>
  <c r="FS17" i="1" l="1"/>
  <c r="FR10" i="3"/>
  <c r="FR12" i="3"/>
  <c r="FT5" i="3"/>
  <c r="FS19" i="1"/>
  <c r="FS15" i="1"/>
  <c r="FS16" i="1"/>
  <c r="FR11" i="3"/>
  <c r="FR17" i="3" s="1"/>
  <c r="FR111" i="3"/>
  <c r="FR77" i="3"/>
  <c r="FR22" i="3"/>
  <c r="FR64" i="3"/>
  <c r="FR23" i="3"/>
  <c r="FS53" i="3"/>
  <c r="FS55" i="3"/>
  <c r="FS54" i="3"/>
  <c r="FS56" i="3"/>
  <c r="FS62" i="3"/>
  <c r="FS60" i="3"/>
  <c r="FS100" i="3"/>
  <c r="FS103" i="3"/>
  <c r="FS101" i="3"/>
  <c r="FS107" i="3"/>
  <c r="FS109" i="3"/>
  <c r="FS102" i="3"/>
  <c r="FS67" i="3"/>
  <c r="FS114" i="3"/>
  <c r="FK17" i="4"/>
  <c r="FR124" i="3"/>
  <c r="FS95" i="3"/>
  <c r="FS44" i="3"/>
  <c r="FS48" i="3" s="1"/>
  <c r="FR98" i="3" l="1"/>
  <c r="FT5" i="1"/>
  <c r="FS9" i="3"/>
  <c r="FS69" i="3"/>
  <c r="FS70" i="3"/>
  <c r="FS104" i="3"/>
  <c r="FS6" i="3"/>
  <c r="FS57" i="3"/>
  <c r="FT91" i="3"/>
  <c r="FT99" i="3"/>
  <c r="FT138" i="3"/>
  <c r="FT142" i="3" s="1"/>
  <c r="FT20" i="3"/>
  <c r="FT52" i="3"/>
  <c r="FR30" i="3"/>
  <c r="FR3" i="3" s="1"/>
  <c r="FQ22" i="1" s="1"/>
  <c r="FQ24" i="1" s="1"/>
  <c r="FS105" i="3"/>
  <c r="FS106" i="3"/>
  <c r="FS13" i="3"/>
  <c r="FS7" i="3"/>
  <c r="FS116" i="3"/>
  <c r="FS117" i="3"/>
  <c r="FS15" i="3"/>
  <c r="FS59" i="3"/>
  <c r="FS8" i="3"/>
  <c r="FS58" i="3"/>
  <c r="FR51" i="3"/>
  <c r="FT19" i="1" l="1"/>
  <c r="FT16" i="1"/>
  <c r="FT15" i="1"/>
  <c r="FT17" i="1"/>
  <c r="FU5" i="3"/>
  <c r="FT18" i="1"/>
  <c r="FS13" i="1"/>
  <c r="FS13" i="6" s="1"/>
  <c r="FS10" i="3"/>
  <c r="FS12" i="3"/>
  <c r="FS64" i="3"/>
  <c r="FS111" i="3"/>
  <c r="FL17" i="4"/>
  <c r="FT67" i="3"/>
  <c r="FT114" i="3"/>
  <c r="FT95" i="3"/>
  <c r="FT44" i="3"/>
  <c r="FT48" i="3" s="1"/>
  <c r="FS23" i="3"/>
  <c r="FS77" i="3"/>
  <c r="FS22" i="3"/>
  <c r="FS124" i="3"/>
  <c r="FS11" i="3"/>
  <c r="FT62" i="3"/>
  <c r="FT55" i="3"/>
  <c r="FT53" i="3"/>
  <c r="FT56" i="3"/>
  <c r="FT54" i="3"/>
  <c r="FT60" i="3"/>
  <c r="FT109" i="3"/>
  <c r="FT102" i="3"/>
  <c r="FT100" i="3"/>
  <c r="FT103" i="3"/>
  <c r="FT101" i="3"/>
  <c r="FT107" i="3"/>
  <c r="FS98" i="3" l="1"/>
  <c r="FS17" i="3"/>
  <c r="FU5" i="1"/>
  <c r="FU16" i="1" s="1"/>
  <c r="FT13" i="1"/>
  <c r="FT13" i="6" s="1"/>
  <c r="FT106" i="3"/>
  <c r="FT105" i="3"/>
  <c r="FT7" i="3"/>
  <c r="FT58" i="3"/>
  <c r="FT59" i="3"/>
  <c r="FT8" i="3"/>
  <c r="FU52" i="3"/>
  <c r="FU91" i="3"/>
  <c r="FU99" i="3"/>
  <c r="FU138" i="3"/>
  <c r="FU142" i="3" s="1"/>
  <c r="FU20" i="3"/>
  <c r="FT9" i="3"/>
  <c r="FT15" i="3"/>
  <c r="FT117" i="3"/>
  <c r="FT116" i="3"/>
  <c r="FT104" i="3"/>
  <c r="FT13" i="3"/>
  <c r="FT57" i="3"/>
  <c r="FT6" i="3"/>
  <c r="FS30" i="3"/>
  <c r="FS3" i="3" s="1"/>
  <c r="FR22" i="1" s="1"/>
  <c r="FR24" i="1" s="1"/>
  <c r="FT69" i="3"/>
  <c r="FT70" i="3"/>
  <c r="FS51" i="3"/>
  <c r="FT111" i="3" l="1"/>
  <c r="FT10" i="3"/>
  <c r="FU18" i="1"/>
  <c r="FU17" i="1"/>
  <c r="FT12" i="3"/>
  <c r="FT23" i="3"/>
  <c r="FT11" i="3"/>
  <c r="FT17" i="3" s="1"/>
  <c r="FU15" i="1"/>
  <c r="FU19" i="1"/>
  <c r="FT124" i="3"/>
  <c r="FT98" i="3" s="1"/>
  <c r="FM17" i="4"/>
  <c r="FU67" i="3"/>
  <c r="FU114" i="3"/>
  <c r="FU95" i="3"/>
  <c r="FU44" i="3"/>
  <c r="FU48" i="3" s="1"/>
  <c r="FT64" i="3"/>
  <c r="FU54" i="3"/>
  <c r="FU60" i="3"/>
  <c r="FU62" i="3"/>
  <c r="FU55" i="3"/>
  <c r="FU53" i="3"/>
  <c r="FU56" i="3"/>
  <c r="FT77" i="3"/>
  <c r="FT22" i="3"/>
  <c r="FU101" i="3"/>
  <c r="FU107" i="3"/>
  <c r="FU109" i="3"/>
  <c r="FU102" i="3"/>
  <c r="FU100" i="3"/>
  <c r="FU103" i="3"/>
  <c r="FT30" i="3" l="1"/>
  <c r="FT3" i="3" s="1"/>
  <c r="FS22" i="1" s="1"/>
  <c r="FV5" i="3"/>
  <c r="FV138" i="3" s="1"/>
  <c r="FV142" i="3" s="1"/>
  <c r="FV5" i="1"/>
  <c r="FV18" i="1" s="1"/>
  <c r="FU13" i="1"/>
  <c r="FU13" i="6" s="1"/>
  <c r="FT51" i="3"/>
  <c r="FU116" i="3"/>
  <c r="FU117" i="3"/>
  <c r="FU9" i="3"/>
  <c r="FU15" i="3"/>
  <c r="FU104" i="3"/>
  <c r="FU57" i="3"/>
  <c r="FU6" i="3"/>
  <c r="FU13" i="3"/>
  <c r="FU70" i="3"/>
  <c r="FU69" i="3"/>
  <c r="FU105" i="3"/>
  <c r="FU106" i="3"/>
  <c r="FU8" i="3"/>
  <c r="FU58" i="3"/>
  <c r="FU59" i="3"/>
  <c r="FU7" i="3"/>
  <c r="FV99" i="3" l="1"/>
  <c r="FV100" i="3" s="1"/>
  <c r="FV91" i="3"/>
  <c r="FV44" i="3" s="1"/>
  <c r="FV48" i="3" s="1"/>
  <c r="FV52" i="3"/>
  <c r="FV54" i="3" s="1"/>
  <c r="FV20" i="3"/>
  <c r="FV114" i="3" s="1"/>
  <c r="FU11" i="3"/>
  <c r="FW5" i="3"/>
  <c r="FV17" i="1"/>
  <c r="FV19" i="1"/>
  <c r="FU23" i="3"/>
  <c r="FV16" i="1"/>
  <c r="FV15" i="1"/>
  <c r="FU12" i="3"/>
  <c r="FU10" i="3"/>
  <c r="FU111" i="3"/>
  <c r="FV67" i="3"/>
  <c r="FV101" i="3"/>
  <c r="FV107" i="3"/>
  <c r="FV95" i="3"/>
  <c r="FU77" i="3"/>
  <c r="FU22" i="3"/>
  <c r="FU64" i="3"/>
  <c r="FU124" i="3"/>
  <c r="FV102" i="3" l="1"/>
  <c r="FV105" i="3" s="1"/>
  <c r="FV55" i="3"/>
  <c r="FV58" i="3" s="1"/>
  <c r="FV109" i="3"/>
  <c r="FV103" i="3"/>
  <c r="FV56" i="3"/>
  <c r="FN17" i="4"/>
  <c r="FV9" i="3"/>
  <c r="FV53" i="3"/>
  <c r="FV57" i="3" s="1"/>
  <c r="FW5" i="1"/>
  <c r="FW15" i="1" s="1"/>
  <c r="FV62" i="3"/>
  <c r="FV15" i="3" s="1"/>
  <c r="FV60" i="3"/>
  <c r="FV13" i="3" s="1"/>
  <c r="FU98" i="3"/>
  <c r="FU17" i="3"/>
  <c r="FV7" i="3"/>
  <c r="FV104" i="3"/>
  <c r="FV116" i="3"/>
  <c r="FV117" i="3"/>
  <c r="FV8" i="3"/>
  <c r="FW138" i="3"/>
  <c r="FW20" i="3"/>
  <c r="FW52" i="3"/>
  <c r="FW91" i="3"/>
  <c r="FW99" i="3"/>
  <c r="FV70" i="3"/>
  <c r="FV69" i="3"/>
  <c r="FU30" i="3"/>
  <c r="FU51" i="3"/>
  <c r="FW142" i="3" l="1"/>
  <c r="FV106" i="3"/>
  <c r="FV59" i="3"/>
  <c r="FV6" i="3"/>
  <c r="FV13" i="1"/>
  <c r="FV13" i="6" s="1"/>
  <c r="FW17" i="1"/>
  <c r="FU3" i="3"/>
  <c r="FT22" i="1" s="1"/>
  <c r="FW19" i="1"/>
  <c r="FW16" i="1"/>
  <c r="FV10" i="3"/>
  <c r="FW18" i="1"/>
  <c r="FV23" i="3"/>
  <c r="FV11" i="3"/>
  <c r="FV124" i="3"/>
  <c r="FV111" i="3"/>
  <c r="FW54" i="3"/>
  <c r="FW60" i="3"/>
  <c r="FW62" i="3"/>
  <c r="FW55" i="3"/>
  <c r="FW53" i="3"/>
  <c r="FW56" i="3"/>
  <c r="FX5" i="3"/>
  <c r="FO17" i="4"/>
  <c r="FW67" i="3"/>
  <c r="FW114" i="3"/>
  <c r="FW101" i="3"/>
  <c r="FW107" i="3"/>
  <c r="FW109" i="3"/>
  <c r="FW102" i="3"/>
  <c r="FW100" i="3"/>
  <c r="FW103" i="3"/>
  <c r="FV64" i="3"/>
  <c r="FV77" i="3"/>
  <c r="FV22" i="3"/>
  <c r="FW95" i="3"/>
  <c r="FW44" i="3"/>
  <c r="FW48" i="3" s="1"/>
  <c r="FV12" i="3"/>
  <c r="FV98" i="3" l="1"/>
  <c r="FV17" i="3"/>
  <c r="FV30" i="3"/>
  <c r="FX5" i="1"/>
  <c r="FX15" i="1" s="1"/>
  <c r="FW13" i="1"/>
  <c r="FW13" i="6" s="1"/>
  <c r="FW9" i="3"/>
  <c r="FW15" i="3"/>
  <c r="FW116" i="3"/>
  <c r="FW117" i="3"/>
  <c r="FW104" i="3"/>
  <c r="FX17" i="1"/>
  <c r="FV51" i="3"/>
  <c r="FW105" i="3"/>
  <c r="FW106" i="3"/>
  <c r="FW70" i="3"/>
  <c r="FW69" i="3"/>
  <c r="FW57" i="3"/>
  <c r="FW6" i="3"/>
  <c r="FW13" i="3"/>
  <c r="FX138" i="3"/>
  <c r="FX142" i="3" s="1"/>
  <c r="FX20" i="3"/>
  <c r="FX52" i="3"/>
  <c r="FX91" i="3"/>
  <c r="FX99" i="3"/>
  <c r="FW8" i="3"/>
  <c r="FW58" i="3"/>
  <c r="FW59" i="3"/>
  <c r="FW7" i="3"/>
  <c r="FW10" i="3" l="1"/>
  <c r="FX19" i="1"/>
  <c r="FX16" i="1"/>
  <c r="FX18" i="1"/>
  <c r="FV3" i="3"/>
  <c r="FU22" i="1" s="1"/>
  <c r="FW11" i="3"/>
  <c r="FW23" i="3"/>
  <c r="FW111" i="3"/>
  <c r="FX95" i="3"/>
  <c r="FX44" i="3"/>
  <c r="FX48" i="3" s="1"/>
  <c r="FX54" i="3"/>
  <c r="FX60" i="3"/>
  <c r="FX62" i="3"/>
  <c r="FX55" i="3"/>
  <c r="FX53" i="3"/>
  <c r="FX56" i="3"/>
  <c r="FY5" i="3"/>
  <c r="FW12" i="3"/>
  <c r="FW17" i="3" s="1"/>
  <c r="FX101" i="3"/>
  <c r="FX107" i="3"/>
  <c r="FX109" i="3"/>
  <c r="FX102" i="3"/>
  <c r="FX100" i="3"/>
  <c r="FX103" i="3"/>
  <c r="FP17" i="4"/>
  <c r="FX67" i="3"/>
  <c r="FX114" i="3"/>
  <c r="FW64" i="3"/>
  <c r="FW77" i="3"/>
  <c r="FW22" i="3"/>
  <c r="FW124" i="3"/>
  <c r="FW98" i="3" s="1"/>
  <c r="FY5" i="1" l="1"/>
  <c r="FY17" i="1" s="1"/>
  <c r="FX13" i="1"/>
  <c r="FX13" i="6" s="1"/>
  <c r="FW51" i="3"/>
  <c r="FX13" i="3"/>
  <c r="FX6" i="3"/>
  <c r="FX57" i="3"/>
  <c r="FY138" i="3"/>
  <c r="FY142" i="3" s="1"/>
  <c r="FY20" i="3"/>
  <c r="FY91" i="3"/>
  <c r="FY99" i="3"/>
  <c r="FY52" i="3"/>
  <c r="FX8" i="3"/>
  <c r="FX59" i="3"/>
  <c r="FX58" i="3"/>
  <c r="FX105" i="3"/>
  <c r="FX106" i="3"/>
  <c r="FX116" i="3"/>
  <c r="FX117" i="3"/>
  <c r="FX7" i="3"/>
  <c r="FW30" i="3"/>
  <c r="FW3" i="3" s="1"/>
  <c r="FV22" i="1" s="1"/>
  <c r="FX70" i="3"/>
  <c r="FX69" i="3"/>
  <c r="FX104" i="3"/>
  <c r="FY18" i="1"/>
  <c r="FY16" i="1"/>
  <c r="FX9" i="3"/>
  <c r="FX15" i="3"/>
  <c r="FY19" i="1" l="1"/>
  <c r="FY15" i="1"/>
  <c r="FX111" i="3"/>
  <c r="FX23" i="3"/>
  <c r="FX124" i="3"/>
  <c r="FX98" i="3" s="1"/>
  <c r="FX11" i="3"/>
  <c r="FZ5" i="3"/>
  <c r="FY54" i="3"/>
  <c r="FY60" i="3"/>
  <c r="FY53" i="3"/>
  <c r="FY56" i="3"/>
  <c r="FY62" i="3"/>
  <c r="FY55" i="3"/>
  <c r="FQ17" i="4"/>
  <c r="FY114" i="3"/>
  <c r="FY67" i="3"/>
  <c r="FX64" i="3"/>
  <c r="FX22" i="3"/>
  <c r="FX77" i="3"/>
  <c r="FX12" i="3"/>
  <c r="FY101" i="3"/>
  <c r="FY107" i="3"/>
  <c r="FY100" i="3"/>
  <c r="FY103" i="3"/>
  <c r="FY109" i="3"/>
  <c r="FY102" i="3"/>
  <c r="FY44" i="3"/>
  <c r="FY48" i="3" s="1"/>
  <c r="FY95" i="3"/>
  <c r="FX10" i="3"/>
  <c r="FX17" i="3" s="1"/>
  <c r="FX30" i="3" l="1"/>
  <c r="FX3" i="3" s="1"/>
  <c r="FW22" i="1" s="1"/>
  <c r="FZ15" i="1"/>
  <c r="FY13" i="1"/>
  <c r="FY13" i="6" s="1"/>
  <c r="FY15" i="3"/>
  <c r="FY13" i="3"/>
  <c r="FY6" i="3"/>
  <c r="FY57" i="3"/>
  <c r="FY70" i="3"/>
  <c r="FY69" i="3"/>
  <c r="FY8" i="3"/>
  <c r="FY59" i="3"/>
  <c r="FY58" i="3"/>
  <c r="FY105" i="3"/>
  <c r="FY106" i="3"/>
  <c r="FY104" i="3"/>
  <c r="FY116" i="3"/>
  <c r="FY117" i="3"/>
  <c r="FX51" i="3"/>
  <c r="FY9" i="3"/>
  <c r="FY7" i="3"/>
  <c r="FZ138" i="3"/>
  <c r="FZ20" i="3"/>
  <c r="FZ91" i="3"/>
  <c r="FZ99" i="3"/>
  <c r="FZ52" i="3"/>
  <c r="FZ142" i="3" l="1"/>
  <c r="FZ19" i="1"/>
  <c r="FZ16" i="1"/>
  <c r="FZ17" i="1"/>
  <c r="FZ18" i="1"/>
  <c r="FY111" i="3"/>
  <c r="FZ44" i="3"/>
  <c r="FZ48" i="3" s="1"/>
  <c r="FZ95" i="3"/>
  <c r="FY10" i="3"/>
  <c r="FY11" i="3"/>
  <c r="FY22" i="3"/>
  <c r="FY77" i="3"/>
  <c r="FY64" i="3"/>
  <c r="FZ54" i="3"/>
  <c r="FZ60" i="3"/>
  <c r="FZ53" i="3"/>
  <c r="FZ56" i="3"/>
  <c r="FZ62" i="3"/>
  <c r="FZ55" i="3"/>
  <c r="FR17" i="4"/>
  <c r="FZ114" i="3"/>
  <c r="FZ67" i="3"/>
  <c r="FZ101" i="3"/>
  <c r="FZ107" i="3"/>
  <c r="FZ100" i="3"/>
  <c r="FZ103" i="3"/>
  <c r="FZ102" i="3"/>
  <c r="FZ109" i="3"/>
  <c r="GA5" i="3"/>
  <c r="FY124" i="3"/>
  <c r="FY12" i="3"/>
  <c r="FY23" i="3"/>
  <c r="FY98" i="3" l="1"/>
  <c r="FY17" i="3"/>
  <c r="FY51" i="3"/>
  <c r="GA19" i="1"/>
  <c r="FZ9" i="3"/>
  <c r="FZ7" i="3"/>
  <c r="FZ8" i="3"/>
  <c r="FZ59" i="3"/>
  <c r="FZ58" i="3"/>
  <c r="GA138" i="3"/>
  <c r="GA20" i="3"/>
  <c r="GA91" i="3"/>
  <c r="GA99" i="3"/>
  <c r="GA52" i="3"/>
  <c r="FZ104" i="3"/>
  <c r="FZ70" i="3"/>
  <c r="FZ69" i="3"/>
  <c r="FZ6" i="3"/>
  <c r="FZ57" i="3"/>
  <c r="GA15" i="1"/>
  <c r="GA18" i="1"/>
  <c r="GA17" i="1"/>
  <c r="FZ105" i="3"/>
  <c r="FZ106" i="3"/>
  <c r="FZ116" i="3"/>
  <c r="FZ117" i="3"/>
  <c r="FZ15" i="3"/>
  <c r="FZ13" i="3"/>
  <c r="FY30" i="3"/>
  <c r="FY3" i="3" s="1"/>
  <c r="FX22" i="1" s="1"/>
  <c r="GA142" i="3" l="1"/>
  <c r="GA16" i="1"/>
  <c r="FZ10" i="3"/>
  <c r="FZ111" i="3"/>
  <c r="FZ22" i="3"/>
  <c r="FZ77" i="3"/>
  <c r="GA44" i="3"/>
  <c r="GA48" i="3" s="1"/>
  <c r="GA95" i="3"/>
  <c r="FZ11" i="3"/>
  <c r="GA54" i="3"/>
  <c r="GA60" i="3"/>
  <c r="GA53" i="3"/>
  <c r="GA56" i="3"/>
  <c r="GA55" i="3"/>
  <c r="GA62" i="3"/>
  <c r="FS17" i="4"/>
  <c r="GA114" i="3"/>
  <c r="GA67" i="3"/>
  <c r="FZ12" i="3"/>
  <c r="GB5" i="3"/>
  <c r="FZ23" i="3"/>
  <c r="FZ124" i="3"/>
  <c r="FZ98" i="3" s="1"/>
  <c r="FZ64" i="3"/>
  <c r="GA101" i="3"/>
  <c r="GA107" i="3"/>
  <c r="GA100" i="3"/>
  <c r="GA103" i="3"/>
  <c r="GA109" i="3"/>
  <c r="GA102" i="3"/>
  <c r="FZ51" i="3" l="1"/>
  <c r="GB5" i="1"/>
  <c r="GB18" i="1" s="1"/>
  <c r="GA15" i="3"/>
  <c r="GA13" i="3"/>
  <c r="FZ17" i="3"/>
  <c r="FZ30" i="3"/>
  <c r="GB15" i="1"/>
  <c r="GA70" i="3"/>
  <c r="GA69" i="3"/>
  <c r="GA6" i="3"/>
  <c r="GA57" i="3"/>
  <c r="GA104" i="3"/>
  <c r="GA8" i="3"/>
  <c r="GA59" i="3"/>
  <c r="GA58" i="3"/>
  <c r="GA105" i="3"/>
  <c r="GA106" i="3"/>
  <c r="GB138" i="3"/>
  <c r="GB142" i="3" s="1"/>
  <c r="GB20" i="3"/>
  <c r="GB91" i="3"/>
  <c r="GB99" i="3"/>
  <c r="GB52" i="3"/>
  <c r="GA116" i="3"/>
  <c r="GA117" i="3"/>
  <c r="GA9" i="3"/>
  <c r="GA7" i="3"/>
  <c r="GB16" i="1" l="1"/>
  <c r="GB19" i="1"/>
  <c r="GB17" i="1"/>
  <c r="GA111" i="3"/>
  <c r="GA10" i="3"/>
  <c r="FZ3" i="3"/>
  <c r="FY22" i="1" s="1"/>
  <c r="GB54" i="3"/>
  <c r="GB60" i="3"/>
  <c r="GB53" i="3"/>
  <c r="GB56" i="3"/>
  <c r="GB62" i="3"/>
  <c r="GB55" i="3"/>
  <c r="GB114" i="3"/>
  <c r="GB67" i="3"/>
  <c r="FT17" i="4"/>
  <c r="GA22" i="3"/>
  <c r="GA77" i="3"/>
  <c r="GA23" i="3"/>
  <c r="GC5" i="3"/>
  <c r="GB101" i="3"/>
  <c r="GB107" i="3"/>
  <c r="GB100" i="3"/>
  <c r="GB103" i="3"/>
  <c r="GB109" i="3"/>
  <c r="GB102" i="3"/>
  <c r="GA11" i="3"/>
  <c r="GA124" i="3"/>
  <c r="GA98" i="3" s="1"/>
  <c r="GB44" i="3"/>
  <c r="GB48" i="3" s="1"/>
  <c r="GB95" i="3"/>
  <c r="GA12" i="3"/>
  <c r="GA64" i="3"/>
  <c r="GA17" i="3" l="1"/>
  <c r="GC5" i="1"/>
  <c r="GB13" i="1"/>
  <c r="GB13" i="6" s="1"/>
  <c r="GA30" i="3"/>
  <c r="GA3" i="3" s="1"/>
  <c r="FZ22" i="1" s="1"/>
  <c r="GB70" i="3"/>
  <c r="GB69" i="3"/>
  <c r="GB15" i="3"/>
  <c r="GB13" i="3"/>
  <c r="GB9" i="3"/>
  <c r="GB7" i="3"/>
  <c r="GC15" i="1"/>
  <c r="GC18" i="1"/>
  <c r="GC17" i="1"/>
  <c r="GC16" i="1"/>
  <c r="GC19" i="1"/>
  <c r="GA51" i="3"/>
  <c r="GC138" i="3"/>
  <c r="GC142" i="3" s="1"/>
  <c r="GC20" i="3"/>
  <c r="GC91" i="3"/>
  <c r="GC99" i="3"/>
  <c r="GC52" i="3"/>
  <c r="GB116" i="3"/>
  <c r="GB117" i="3"/>
  <c r="GB105" i="3"/>
  <c r="GB106" i="3"/>
  <c r="GB104" i="3"/>
  <c r="GB8" i="3"/>
  <c r="GB59" i="3"/>
  <c r="GB12" i="3" s="1"/>
  <c r="GB58" i="3"/>
  <c r="GB6" i="3"/>
  <c r="GB57" i="3"/>
  <c r="GB11" i="3" l="1"/>
  <c r="GB10" i="3"/>
  <c r="GB111" i="3"/>
  <c r="GC101" i="3"/>
  <c r="GC107" i="3"/>
  <c r="GC100" i="3"/>
  <c r="GC103" i="3"/>
  <c r="GC102" i="3"/>
  <c r="GC109" i="3"/>
  <c r="GD5" i="3"/>
  <c r="GB77" i="3"/>
  <c r="GB22" i="3"/>
  <c r="GB64" i="3"/>
  <c r="GB17" i="3"/>
  <c r="GB124" i="3"/>
  <c r="GC95" i="3"/>
  <c r="GC44" i="3"/>
  <c r="GC48" i="3" s="1"/>
  <c r="GC54" i="3"/>
  <c r="GC60" i="3"/>
  <c r="GC53" i="3"/>
  <c r="GC56" i="3"/>
  <c r="GC62" i="3"/>
  <c r="GC15" i="3" s="1"/>
  <c r="GC55" i="3"/>
  <c r="GC114" i="3"/>
  <c r="GC67" i="3"/>
  <c r="GB23" i="3"/>
  <c r="GB98" i="3" l="1"/>
  <c r="GC7" i="3"/>
  <c r="GC9" i="3"/>
  <c r="GC13" i="1"/>
  <c r="GC13" i="6" s="1"/>
  <c r="GC106" i="3"/>
  <c r="GC105" i="3"/>
  <c r="GC117" i="3"/>
  <c r="GC116" i="3"/>
  <c r="GC58" i="3"/>
  <c r="GC8" i="3"/>
  <c r="GC59" i="3"/>
  <c r="GC57" i="3"/>
  <c r="GC6" i="3"/>
  <c r="GB30" i="3"/>
  <c r="GB3" i="3" s="1"/>
  <c r="GA22" i="1" s="1"/>
  <c r="GD52" i="3"/>
  <c r="GD138" i="3"/>
  <c r="GD20" i="3"/>
  <c r="GD99" i="3"/>
  <c r="GD91" i="3"/>
  <c r="GC70" i="3"/>
  <c r="GC69" i="3"/>
  <c r="GC13" i="3"/>
  <c r="GB51" i="3"/>
  <c r="GC104" i="3"/>
  <c r="GD142" i="3" l="1"/>
  <c r="GC124" i="3"/>
  <c r="GC12" i="3"/>
  <c r="GC111" i="3"/>
  <c r="GD109" i="3"/>
  <c r="GD102" i="3"/>
  <c r="GD101" i="3"/>
  <c r="GD107" i="3"/>
  <c r="GD100" i="3"/>
  <c r="GD103" i="3"/>
  <c r="GC64" i="3"/>
  <c r="GD44" i="3"/>
  <c r="GD48" i="3" s="1"/>
  <c r="GD95" i="3"/>
  <c r="GC22" i="3"/>
  <c r="GC77" i="3"/>
  <c r="GC30" i="3" s="1"/>
  <c r="GD62" i="3"/>
  <c r="GD55" i="3"/>
  <c r="GD54" i="3"/>
  <c r="GD60" i="3"/>
  <c r="GD56" i="3"/>
  <c r="GD53" i="3"/>
  <c r="GC23" i="3"/>
  <c r="GD67" i="3"/>
  <c r="GD114" i="3"/>
  <c r="GC10" i="3"/>
  <c r="GC11" i="3"/>
  <c r="GE5" i="3"/>
  <c r="GC98" i="3" l="1"/>
  <c r="GD7" i="3"/>
  <c r="GD9" i="3"/>
  <c r="GD13" i="1"/>
  <c r="GD13" i="6" s="1"/>
  <c r="GC17" i="3"/>
  <c r="GC3" i="3" s="1"/>
  <c r="GB22" i="1" s="1"/>
  <c r="GD6" i="3"/>
  <c r="GD57" i="3"/>
  <c r="GD104" i="3"/>
  <c r="GD106" i="3"/>
  <c r="GD105" i="3"/>
  <c r="GD117" i="3"/>
  <c r="GD116" i="3"/>
  <c r="GC51" i="3"/>
  <c r="GD69" i="3"/>
  <c r="GD70" i="3"/>
  <c r="GD59" i="3"/>
  <c r="GD58" i="3"/>
  <c r="GD8" i="3"/>
  <c r="GE91" i="3"/>
  <c r="GE99" i="3"/>
  <c r="GE52" i="3"/>
  <c r="GE20" i="3"/>
  <c r="GE138" i="3"/>
  <c r="GE142" i="3" s="1"/>
  <c r="GD13" i="3"/>
  <c r="GD15" i="3"/>
  <c r="GD11" i="3" l="1"/>
  <c r="GD12" i="3"/>
  <c r="GD124" i="3"/>
  <c r="GD111" i="3"/>
  <c r="GD10" i="3"/>
  <c r="GD17" i="3" s="1"/>
  <c r="GE100" i="3"/>
  <c r="GE103" i="3"/>
  <c r="GE109" i="3"/>
  <c r="GE102" i="3"/>
  <c r="GE101" i="3"/>
  <c r="GE107" i="3"/>
  <c r="GF5" i="3"/>
  <c r="GD64" i="3"/>
  <c r="GD22" i="3"/>
  <c r="GD77" i="3"/>
  <c r="GE114" i="3"/>
  <c r="GE67" i="3"/>
  <c r="GE44" i="3"/>
  <c r="GE48" i="3" s="1"/>
  <c r="GE95" i="3"/>
  <c r="GE53" i="3"/>
  <c r="GE56" i="3"/>
  <c r="GE62" i="3"/>
  <c r="GE55" i="3"/>
  <c r="GE54" i="3"/>
  <c r="GE60" i="3"/>
  <c r="GD23" i="3"/>
  <c r="GD30" i="3" l="1"/>
  <c r="GE9" i="3"/>
  <c r="GE7" i="3"/>
  <c r="GE13" i="1"/>
  <c r="GE13" i="6" s="1"/>
  <c r="GF138" i="3"/>
  <c r="GF142" i="3" s="1"/>
  <c r="GF20" i="3"/>
  <c r="GF91" i="3"/>
  <c r="GF99" i="3"/>
  <c r="GF52" i="3"/>
  <c r="GE8" i="3"/>
  <c r="GE59" i="3"/>
  <c r="GE58" i="3"/>
  <c r="GE6" i="3"/>
  <c r="GE57" i="3"/>
  <c r="GE70" i="3"/>
  <c r="GE69" i="3"/>
  <c r="GE13" i="3"/>
  <c r="GE15" i="3"/>
  <c r="GE116" i="3"/>
  <c r="GE117" i="3"/>
  <c r="GE105" i="3"/>
  <c r="GE106" i="3"/>
  <c r="GE104" i="3"/>
  <c r="GE64" i="3" l="1"/>
  <c r="GE111" i="3"/>
  <c r="GE23" i="3"/>
  <c r="GF95" i="3"/>
  <c r="GF44" i="3"/>
  <c r="GF48" i="3" s="1"/>
  <c r="GG5" i="3"/>
  <c r="GE11" i="3"/>
  <c r="GF54" i="3"/>
  <c r="GF60" i="3"/>
  <c r="GF53" i="3"/>
  <c r="GF56" i="3"/>
  <c r="GF62" i="3"/>
  <c r="GF55" i="3"/>
  <c r="GF114" i="3"/>
  <c r="GF67" i="3"/>
  <c r="GE10" i="3"/>
  <c r="GE124" i="3"/>
  <c r="GE98" i="3" s="1"/>
  <c r="GE77" i="3"/>
  <c r="GE22" i="3"/>
  <c r="GE12" i="3"/>
  <c r="GF101" i="3"/>
  <c r="GF107" i="3"/>
  <c r="GF100" i="3"/>
  <c r="GF103" i="3"/>
  <c r="GF109" i="3"/>
  <c r="GF102" i="3"/>
  <c r="GE30" i="3" l="1"/>
  <c r="GF13" i="1"/>
  <c r="GF13" i="6" s="1"/>
  <c r="GE17" i="3"/>
  <c r="GE3" i="3" s="1"/>
  <c r="GD22" i="1" s="1"/>
  <c r="GF15" i="3"/>
  <c r="GF13" i="3"/>
  <c r="GF57" i="3"/>
  <c r="GF6" i="3"/>
  <c r="GG52" i="3"/>
  <c r="GG138" i="3"/>
  <c r="GG142" i="3" s="1"/>
  <c r="GG20" i="3"/>
  <c r="GG91" i="3"/>
  <c r="GG99" i="3"/>
  <c r="GF58" i="3"/>
  <c r="GF8" i="3"/>
  <c r="GF59" i="3"/>
  <c r="GF106" i="3"/>
  <c r="GF105" i="3"/>
  <c r="GF104" i="3"/>
  <c r="GF70" i="3"/>
  <c r="GF69" i="3"/>
  <c r="GE51" i="3"/>
  <c r="GF117" i="3"/>
  <c r="GF116" i="3"/>
  <c r="GF9" i="3"/>
  <c r="GF7" i="3"/>
  <c r="GF124" i="3" l="1"/>
  <c r="GF111" i="3"/>
  <c r="GF12" i="3"/>
  <c r="GF11" i="3"/>
  <c r="GH5" i="3"/>
  <c r="GG67" i="3"/>
  <c r="GG114" i="3"/>
  <c r="GF64" i="3"/>
  <c r="GF22" i="3"/>
  <c r="GF77" i="3"/>
  <c r="GF30" i="3" s="1"/>
  <c r="GF98" i="3"/>
  <c r="GG109" i="3"/>
  <c r="GG102" i="3"/>
  <c r="GG101" i="3"/>
  <c r="GG107" i="3"/>
  <c r="GG103" i="3"/>
  <c r="GG100" i="3"/>
  <c r="GF23" i="3"/>
  <c r="GG44" i="3"/>
  <c r="GG48" i="3" s="1"/>
  <c r="GG95" i="3"/>
  <c r="GG62" i="3"/>
  <c r="GG55" i="3"/>
  <c r="GG54" i="3"/>
  <c r="GG7" i="3" s="1"/>
  <c r="GG60" i="3"/>
  <c r="GG53" i="3"/>
  <c r="GG56" i="3"/>
  <c r="GF10" i="3"/>
  <c r="GF17" i="3" s="1"/>
  <c r="GF3" i="3" s="1"/>
  <c r="GE22" i="1" s="1"/>
  <c r="GG13" i="3" l="1"/>
  <c r="GG13" i="1"/>
  <c r="GG13" i="6" s="1"/>
  <c r="GF51" i="3"/>
  <c r="GG6" i="3"/>
  <c r="GG57" i="3"/>
  <c r="GG59" i="3"/>
  <c r="GG58" i="3"/>
  <c r="GG8" i="3"/>
  <c r="GH91" i="3"/>
  <c r="GH99" i="3"/>
  <c r="GH52" i="3"/>
  <c r="GH138" i="3"/>
  <c r="GH142" i="3" s="1"/>
  <c r="GH20" i="3"/>
  <c r="GG106" i="3"/>
  <c r="GG105" i="3"/>
  <c r="GG15" i="3"/>
  <c r="GG117" i="3"/>
  <c r="GG116" i="3"/>
  <c r="GG9" i="3"/>
  <c r="GG104" i="3"/>
  <c r="GG111" i="3" s="1"/>
  <c r="GG69" i="3"/>
  <c r="GG70" i="3"/>
  <c r="GG23" i="3" l="1"/>
  <c r="GG124" i="3"/>
  <c r="GG98" i="3" s="1"/>
  <c r="GG11" i="3"/>
  <c r="GG12" i="3"/>
  <c r="GG10" i="3"/>
  <c r="GH100" i="3"/>
  <c r="GH103" i="3"/>
  <c r="GH109" i="3"/>
  <c r="GH102" i="3"/>
  <c r="GH101" i="3"/>
  <c r="GH107" i="3"/>
  <c r="GG22" i="3"/>
  <c r="GG77" i="3"/>
  <c r="GG30" i="3" s="1"/>
  <c r="GI5" i="3"/>
  <c r="GG64" i="3"/>
  <c r="GH67" i="3"/>
  <c r="GH114" i="3"/>
  <c r="GH44" i="3"/>
  <c r="GH48" i="3" s="1"/>
  <c r="GH95" i="3"/>
  <c r="GH53" i="3"/>
  <c r="GH55" i="3"/>
  <c r="GH62" i="3"/>
  <c r="GH60" i="3"/>
  <c r="GH56" i="3"/>
  <c r="GH54" i="3"/>
  <c r="GG17" i="3" l="1"/>
  <c r="GH13" i="3"/>
  <c r="GG51" i="3"/>
  <c r="GG3" i="3"/>
  <c r="GF22" i="1" s="1"/>
  <c r="GH9" i="3"/>
  <c r="GH13" i="1"/>
  <c r="GH13" i="6" s="1"/>
  <c r="GI138" i="3"/>
  <c r="GI142" i="3" s="1"/>
  <c r="GI20" i="3"/>
  <c r="GI91" i="3"/>
  <c r="GI99" i="3"/>
  <c r="GI52" i="3"/>
  <c r="GH8" i="3"/>
  <c r="GH59" i="3"/>
  <c r="GH58" i="3"/>
  <c r="GH6" i="3"/>
  <c r="GH57" i="3"/>
  <c r="GH116" i="3"/>
  <c r="GH117" i="3"/>
  <c r="GH7" i="3"/>
  <c r="GH15" i="3"/>
  <c r="GH70" i="3"/>
  <c r="GH69" i="3"/>
  <c r="GH105" i="3"/>
  <c r="GH106" i="3"/>
  <c r="GH104" i="3"/>
  <c r="GJ5" i="3" l="1"/>
  <c r="GH111" i="3"/>
  <c r="GH23" i="3"/>
  <c r="GH10" i="3"/>
  <c r="GH11" i="3"/>
  <c r="GH77" i="3"/>
  <c r="GH22" i="3"/>
  <c r="GI54" i="3"/>
  <c r="GI60" i="3"/>
  <c r="GI53" i="3"/>
  <c r="GI56" i="3"/>
  <c r="GI55" i="3"/>
  <c r="GI62" i="3"/>
  <c r="GI114" i="3"/>
  <c r="GI67" i="3"/>
  <c r="GH12" i="3"/>
  <c r="GI101" i="3"/>
  <c r="GI107" i="3"/>
  <c r="GI100" i="3"/>
  <c r="GI103" i="3"/>
  <c r="GI109" i="3"/>
  <c r="GI102" i="3"/>
  <c r="GH124" i="3"/>
  <c r="GH64" i="3"/>
  <c r="GI95" i="3"/>
  <c r="GI44" i="3"/>
  <c r="GI48" i="3" s="1"/>
  <c r="GH98" i="3" l="1"/>
  <c r="GH17" i="3"/>
  <c r="GH51" i="3"/>
  <c r="GI13" i="1"/>
  <c r="GI13" i="6" s="1"/>
  <c r="GI9" i="3"/>
  <c r="GI7" i="3"/>
  <c r="GI15" i="3"/>
  <c r="GI57" i="3"/>
  <c r="GI6" i="3"/>
  <c r="GI117" i="3"/>
  <c r="GI116" i="3"/>
  <c r="GJ52" i="3"/>
  <c r="GJ138" i="3"/>
  <c r="GJ142" i="3" s="1"/>
  <c r="GJ20" i="3"/>
  <c r="GJ91" i="3"/>
  <c r="GJ99" i="3"/>
  <c r="GI106" i="3"/>
  <c r="GI105" i="3"/>
  <c r="GI104" i="3"/>
  <c r="GI70" i="3"/>
  <c r="GI69" i="3"/>
  <c r="GI58" i="3"/>
  <c r="GI8" i="3"/>
  <c r="GI59" i="3"/>
  <c r="GI13" i="3"/>
  <c r="GH30" i="3"/>
  <c r="GH3" i="3" s="1"/>
  <c r="GG22" i="1" s="1"/>
  <c r="GI12" i="3" l="1"/>
  <c r="GI124" i="3"/>
  <c r="GK5" i="3"/>
  <c r="GI11" i="3"/>
  <c r="GI111" i="3"/>
  <c r="GJ67" i="3"/>
  <c r="GJ114" i="3"/>
  <c r="GI22" i="3"/>
  <c r="GI77" i="3"/>
  <c r="GJ109" i="3"/>
  <c r="GJ102" i="3"/>
  <c r="GJ101" i="3"/>
  <c r="GJ107" i="3"/>
  <c r="GJ100" i="3"/>
  <c r="GJ103" i="3"/>
  <c r="GI64" i="3"/>
  <c r="GI23" i="3"/>
  <c r="GJ44" i="3"/>
  <c r="GJ48" i="3" s="1"/>
  <c r="GJ95" i="3"/>
  <c r="GJ62" i="3"/>
  <c r="GJ55" i="3"/>
  <c r="GJ54" i="3"/>
  <c r="GJ60" i="3"/>
  <c r="GJ53" i="3"/>
  <c r="GJ56" i="3"/>
  <c r="GJ9" i="3" s="1"/>
  <c r="GI10" i="3"/>
  <c r="GI98" i="3" l="1"/>
  <c r="GI30" i="3"/>
  <c r="GI17" i="3"/>
  <c r="GI3" i="3" s="1"/>
  <c r="GH22" i="1" s="1"/>
  <c r="GI51" i="3"/>
  <c r="GJ7" i="3"/>
  <c r="GJ6" i="3"/>
  <c r="GJ57" i="3"/>
  <c r="GJ59" i="3"/>
  <c r="GJ58" i="3"/>
  <c r="GJ8" i="3"/>
  <c r="GJ117" i="3"/>
  <c r="GJ116" i="3"/>
  <c r="GJ13" i="3"/>
  <c r="GJ15" i="3"/>
  <c r="GJ104" i="3"/>
  <c r="GJ106" i="3"/>
  <c r="GJ105" i="3"/>
  <c r="GK91" i="3"/>
  <c r="GK99" i="3"/>
  <c r="GK52" i="3"/>
  <c r="GK138" i="3"/>
  <c r="GK142" i="3" s="1"/>
  <c r="GK20" i="3"/>
  <c r="GJ69" i="3"/>
  <c r="GJ70" i="3"/>
  <c r="GJ13" i="1" l="1"/>
  <c r="GJ13" i="6" s="1"/>
  <c r="GL5" i="3"/>
  <c r="GJ124" i="3"/>
  <c r="GJ111" i="3"/>
  <c r="GJ22" i="3"/>
  <c r="GJ77" i="3"/>
  <c r="GJ10" i="3"/>
  <c r="GK53" i="3"/>
  <c r="GK56" i="3"/>
  <c r="GK62" i="3"/>
  <c r="GK55" i="3"/>
  <c r="GK54" i="3"/>
  <c r="GK60" i="3"/>
  <c r="GK114" i="3"/>
  <c r="GK67" i="3"/>
  <c r="GK100" i="3"/>
  <c r="GK103" i="3"/>
  <c r="GK109" i="3"/>
  <c r="GK102" i="3"/>
  <c r="GK107" i="3"/>
  <c r="GK101" i="3"/>
  <c r="GJ11" i="3"/>
  <c r="GJ64" i="3"/>
  <c r="GJ23" i="3"/>
  <c r="GK44" i="3"/>
  <c r="GK48" i="3" s="1"/>
  <c r="GK95" i="3"/>
  <c r="GJ12" i="3"/>
  <c r="GJ98" i="3" l="1"/>
  <c r="GJ30" i="3"/>
  <c r="GJ17" i="3"/>
  <c r="GK13" i="1"/>
  <c r="GK13" i="6" s="1"/>
  <c r="GK13" i="3"/>
  <c r="GK15" i="3"/>
  <c r="GK9" i="3"/>
  <c r="GK105" i="3"/>
  <c r="GK106" i="3"/>
  <c r="GK104" i="3"/>
  <c r="GL138" i="3"/>
  <c r="GL20" i="3"/>
  <c r="GL91" i="3"/>
  <c r="GL99" i="3"/>
  <c r="GL52" i="3"/>
  <c r="GK70" i="3"/>
  <c r="GK69" i="3"/>
  <c r="GK7" i="3"/>
  <c r="GJ51" i="3"/>
  <c r="GK116" i="3"/>
  <c r="GK117" i="3"/>
  <c r="GK8" i="3"/>
  <c r="GK59" i="3"/>
  <c r="GK12" i="3" s="1"/>
  <c r="GK58" i="3"/>
  <c r="GK6" i="3"/>
  <c r="GK57" i="3"/>
  <c r="GL142" i="3" l="1"/>
  <c r="GJ3" i="3"/>
  <c r="GI22" i="1" s="1"/>
  <c r="GK111" i="3"/>
  <c r="GM5" i="3"/>
  <c r="GK64" i="3"/>
  <c r="GK124" i="3"/>
  <c r="GK98" i="3" s="1"/>
  <c r="GK23" i="3"/>
  <c r="GL101" i="3"/>
  <c r="GL107" i="3"/>
  <c r="GL100" i="3"/>
  <c r="GL103" i="3"/>
  <c r="GL102" i="3"/>
  <c r="GL109" i="3"/>
  <c r="GK77" i="3"/>
  <c r="GK30" i="3" s="1"/>
  <c r="GK22" i="3"/>
  <c r="GL95" i="3"/>
  <c r="GL44" i="3"/>
  <c r="GL48" i="3" s="1"/>
  <c r="GK10" i="3"/>
  <c r="GK11" i="3"/>
  <c r="GL54" i="3"/>
  <c r="GL60" i="3"/>
  <c r="GL53" i="3"/>
  <c r="GL56" i="3"/>
  <c r="GL62" i="3"/>
  <c r="GL55" i="3"/>
  <c r="GL114" i="3"/>
  <c r="GL67" i="3"/>
  <c r="GL7" i="3" l="1"/>
  <c r="GL9" i="3"/>
  <c r="GL13" i="1"/>
  <c r="GL13" i="6" s="1"/>
  <c r="GK17" i="3"/>
  <c r="GK3" i="3" s="1"/>
  <c r="GJ22" i="1" s="1"/>
  <c r="GL104" i="3"/>
  <c r="GL117" i="3"/>
  <c r="GL116" i="3"/>
  <c r="GL58" i="3"/>
  <c r="GL8" i="3"/>
  <c r="GL59" i="3"/>
  <c r="GL57" i="3"/>
  <c r="GL6" i="3"/>
  <c r="GL106" i="3"/>
  <c r="GL105" i="3"/>
  <c r="GL70" i="3"/>
  <c r="GL69" i="3"/>
  <c r="GL15" i="3"/>
  <c r="GL13" i="3"/>
  <c r="GM52" i="3"/>
  <c r="GM138" i="3"/>
  <c r="GM20" i="3"/>
  <c r="GM99" i="3"/>
  <c r="GM91" i="3"/>
  <c r="GK51" i="3"/>
  <c r="GM142" i="3" l="1"/>
  <c r="GL23" i="3"/>
  <c r="GL10" i="3"/>
  <c r="GL111" i="3"/>
  <c r="GM62" i="3"/>
  <c r="GM55" i="3"/>
  <c r="GM54" i="3"/>
  <c r="GM60" i="3"/>
  <c r="GM56" i="3"/>
  <c r="GM53" i="3"/>
  <c r="GL22" i="3"/>
  <c r="GL77" i="3"/>
  <c r="GN5" i="3"/>
  <c r="GL11" i="3"/>
  <c r="GM109" i="3"/>
  <c r="GM102" i="3"/>
  <c r="GM101" i="3"/>
  <c r="GM107" i="3"/>
  <c r="GM100" i="3"/>
  <c r="GM103" i="3"/>
  <c r="GM67" i="3"/>
  <c r="GM114" i="3"/>
  <c r="GM44" i="3"/>
  <c r="GM48" i="3" s="1"/>
  <c r="GM95" i="3"/>
  <c r="GL64" i="3"/>
  <c r="GL12" i="3"/>
  <c r="GL124" i="3"/>
  <c r="GL98" i="3" s="1"/>
  <c r="GL51" i="3" l="1"/>
  <c r="GM13" i="1"/>
  <c r="GM13" i="6" s="1"/>
  <c r="GL17" i="3"/>
  <c r="GM9" i="3"/>
  <c r="GM59" i="3"/>
  <c r="GM58" i="3"/>
  <c r="GM8" i="3"/>
  <c r="GM69" i="3"/>
  <c r="GM70" i="3"/>
  <c r="GN91" i="3"/>
  <c r="GN99" i="3"/>
  <c r="GN52" i="3"/>
  <c r="GN20" i="3"/>
  <c r="GN138" i="3"/>
  <c r="GN142" i="3" s="1"/>
  <c r="GM13" i="3"/>
  <c r="GM15" i="3"/>
  <c r="GM117" i="3"/>
  <c r="GM116" i="3"/>
  <c r="GM104" i="3"/>
  <c r="GM106" i="3"/>
  <c r="GM105" i="3"/>
  <c r="GL30" i="3"/>
  <c r="GL3" i="3" s="1"/>
  <c r="GK22" i="1" s="1"/>
  <c r="GM6" i="3"/>
  <c r="GM57" i="3"/>
  <c r="GM7" i="3"/>
  <c r="GM10" i="3" l="1"/>
  <c r="GM124" i="3"/>
  <c r="GM64" i="3"/>
  <c r="GM111" i="3"/>
  <c r="GM11" i="3"/>
  <c r="GO5" i="3"/>
  <c r="GN53" i="3"/>
  <c r="GN56" i="3"/>
  <c r="GN62" i="3"/>
  <c r="GN55" i="3"/>
  <c r="GN54" i="3"/>
  <c r="GN60" i="3"/>
  <c r="GM23" i="3"/>
  <c r="GM22" i="3"/>
  <c r="GM77" i="3"/>
  <c r="GM30" i="3" s="1"/>
  <c r="GN100" i="3"/>
  <c r="GN103" i="3"/>
  <c r="GN109" i="3"/>
  <c r="GN102" i="3"/>
  <c r="GN101" i="3"/>
  <c r="GN107" i="3"/>
  <c r="GM12" i="3"/>
  <c r="GN114" i="3"/>
  <c r="GN67" i="3"/>
  <c r="GN44" i="3"/>
  <c r="GN48" i="3" s="1"/>
  <c r="GN95" i="3"/>
  <c r="GM98" i="3" l="1"/>
  <c r="GM17" i="3"/>
  <c r="GM3" i="3" s="1"/>
  <c r="GL22" i="1" s="1"/>
  <c r="GN13" i="1"/>
  <c r="GN13" i="6" s="1"/>
  <c r="GN13" i="3"/>
  <c r="GN15" i="3"/>
  <c r="GO138" i="3"/>
  <c r="GO20" i="3"/>
  <c r="GO91" i="3"/>
  <c r="GO99" i="3"/>
  <c r="GO52" i="3"/>
  <c r="GN7" i="3"/>
  <c r="GN70" i="3"/>
  <c r="GN69" i="3"/>
  <c r="GN105" i="3"/>
  <c r="GN106" i="3"/>
  <c r="GN104" i="3"/>
  <c r="GN9" i="3"/>
  <c r="GN116" i="3"/>
  <c r="GN117" i="3"/>
  <c r="GM51" i="3"/>
  <c r="GN8" i="3"/>
  <c r="GN59" i="3"/>
  <c r="GN58" i="3"/>
  <c r="GN6" i="3"/>
  <c r="GN57" i="3"/>
  <c r="GO142" i="3" l="1"/>
  <c r="GN12" i="3"/>
  <c r="GP5" i="3"/>
  <c r="GN64" i="3"/>
  <c r="GN111" i="3"/>
  <c r="GN124" i="3"/>
  <c r="GO44" i="3"/>
  <c r="GO48" i="3" s="1"/>
  <c r="GO95" i="3"/>
  <c r="GN22" i="3"/>
  <c r="GN77" i="3"/>
  <c r="GO114" i="3"/>
  <c r="GO67" i="3"/>
  <c r="GO54" i="3"/>
  <c r="GO56" i="3"/>
  <c r="GO53" i="3"/>
  <c r="GO55" i="3"/>
  <c r="GO62" i="3"/>
  <c r="GO60" i="3"/>
  <c r="GN10" i="3"/>
  <c r="GN11" i="3"/>
  <c r="GN23" i="3"/>
  <c r="GO101" i="3"/>
  <c r="GO107" i="3"/>
  <c r="GO100" i="3"/>
  <c r="GO103" i="3"/>
  <c r="GO109" i="3"/>
  <c r="GO102" i="3"/>
  <c r="GN98" i="3" l="1"/>
  <c r="GN30" i="3"/>
  <c r="GO13" i="1"/>
  <c r="GO13" i="6" s="1"/>
  <c r="GN17" i="3"/>
  <c r="GN3" i="3" s="1"/>
  <c r="GM22" i="1" s="1"/>
  <c r="GO9" i="3"/>
  <c r="GO104" i="3"/>
  <c r="GO117" i="3"/>
  <c r="GO116" i="3"/>
  <c r="GO106" i="3"/>
  <c r="GO105" i="3"/>
  <c r="GO13" i="3"/>
  <c r="GO57" i="3"/>
  <c r="GO6" i="3"/>
  <c r="GO15" i="3"/>
  <c r="GN51" i="3"/>
  <c r="GO58" i="3"/>
  <c r="GO8" i="3"/>
  <c r="GO59" i="3"/>
  <c r="GO7" i="3"/>
  <c r="GO70" i="3"/>
  <c r="GO69" i="3"/>
  <c r="GP52" i="3"/>
  <c r="GP138" i="3"/>
  <c r="GP142" i="3" s="1"/>
  <c r="GP20" i="3"/>
  <c r="GP91" i="3"/>
  <c r="GP99" i="3"/>
  <c r="GO11" i="3" l="1"/>
  <c r="GO23" i="3"/>
  <c r="GO10" i="3"/>
  <c r="GO111" i="3"/>
  <c r="GP109" i="3"/>
  <c r="GP102" i="3"/>
  <c r="GP101" i="3"/>
  <c r="GP107" i="3"/>
  <c r="GP103" i="3"/>
  <c r="GP100" i="3"/>
  <c r="GP44" i="3"/>
  <c r="GP48" i="3" s="1"/>
  <c r="GP95" i="3"/>
  <c r="GP62" i="3"/>
  <c r="GP55" i="3"/>
  <c r="GP54" i="3"/>
  <c r="GP60" i="3"/>
  <c r="GP53" i="3"/>
  <c r="GP56" i="3"/>
  <c r="GQ5" i="3"/>
  <c r="GP67" i="3"/>
  <c r="GP114" i="3"/>
  <c r="GO22" i="3"/>
  <c r="GO77" i="3"/>
  <c r="GO12" i="3"/>
  <c r="GO64" i="3"/>
  <c r="GO124" i="3"/>
  <c r="GO98" i="3" s="1"/>
  <c r="GO17" i="3" l="1"/>
  <c r="GP7" i="3"/>
  <c r="GP9" i="3"/>
  <c r="GP13" i="1"/>
  <c r="GP13" i="6" s="1"/>
  <c r="GQ91" i="3"/>
  <c r="GQ99" i="3"/>
  <c r="GQ52" i="3"/>
  <c r="GQ138" i="3"/>
  <c r="GQ142" i="3" s="1"/>
  <c r="GQ20" i="3"/>
  <c r="GP106" i="3"/>
  <c r="GP105" i="3"/>
  <c r="GP117" i="3"/>
  <c r="GP116" i="3"/>
  <c r="GO30" i="3"/>
  <c r="GO3" i="3" s="1"/>
  <c r="GN22" i="1" s="1"/>
  <c r="GP69" i="3"/>
  <c r="GP70" i="3"/>
  <c r="GP6" i="3"/>
  <c r="GP57" i="3"/>
  <c r="GP59" i="3"/>
  <c r="GP58" i="3"/>
  <c r="GP11" i="3" s="1"/>
  <c r="GP8" i="3"/>
  <c r="GO51" i="3"/>
  <c r="GP13" i="3"/>
  <c r="GP15" i="3"/>
  <c r="GP104" i="3"/>
  <c r="GP111" i="3" l="1"/>
  <c r="GP12" i="3"/>
  <c r="GP22" i="3"/>
  <c r="GP77" i="3"/>
  <c r="GQ67" i="3"/>
  <c r="GQ114" i="3"/>
  <c r="GQ100" i="3"/>
  <c r="GQ103" i="3"/>
  <c r="GQ109" i="3"/>
  <c r="GQ102" i="3"/>
  <c r="GQ101" i="3"/>
  <c r="GQ107" i="3"/>
  <c r="GQ44" i="3"/>
  <c r="GQ48" i="3" s="1"/>
  <c r="GQ95" i="3"/>
  <c r="GP10" i="3"/>
  <c r="GR5" i="3"/>
  <c r="GP64" i="3"/>
  <c r="GP23" i="3"/>
  <c r="GP124" i="3"/>
  <c r="GP98" i="3" s="1"/>
  <c r="GQ53" i="3"/>
  <c r="GQ56" i="3"/>
  <c r="GQ62" i="3"/>
  <c r="GQ55" i="3"/>
  <c r="GQ60" i="3"/>
  <c r="GQ54" i="3"/>
  <c r="GQ7" i="3" l="1"/>
  <c r="GQ15" i="3"/>
  <c r="GP17" i="3"/>
  <c r="GQ9" i="3"/>
  <c r="GQ13" i="3"/>
  <c r="GQ13" i="1"/>
  <c r="GQ13" i="6" s="1"/>
  <c r="GQ105" i="3"/>
  <c r="GQ106" i="3"/>
  <c r="GP30" i="3"/>
  <c r="GR138" i="3"/>
  <c r="GR20" i="3"/>
  <c r="GR91" i="3"/>
  <c r="GR99" i="3"/>
  <c r="GR52" i="3"/>
  <c r="GQ104" i="3"/>
  <c r="GQ116" i="3"/>
  <c r="GQ117" i="3"/>
  <c r="GQ8" i="3"/>
  <c r="GQ59" i="3"/>
  <c r="GQ58" i="3"/>
  <c r="GQ6" i="3"/>
  <c r="GQ57" i="3"/>
  <c r="GP51" i="3"/>
  <c r="GQ70" i="3"/>
  <c r="GQ69" i="3"/>
  <c r="GR142" i="3" l="1"/>
  <c r="GP3" i="3"/>
  <c r="GO22" i="1" s="1"/>
  <c r="GQ111" i="3"/>
  <c r="GQ23" i="3"/>
  <c r="GQ12" i="3"/>
  <c r="GQ124" i="3"/>
  <c r="GR54" i="3"/>
  <c r="GR56" i="3"/>
  <c r="GR53" i="3"/>
  <c r="GR55" i="3"/>
  <c r="GR60" i="3"/>
  <c r="GR62" i="3"/>
  <c r="GR114" i="3"/>
  <c r="GR67" i="3"/>
  <c r="GR101" i="3"/>
  <c r="GR107" i="3"/>
  <c r="GR100" i="3"/>
  <c r="GR103" i="3"/>
  <c r="GR109" i="3"/>
  <c r="GR102" i="3"/>
  <c r="GQ22" i="3"/>
  <c r="GQ77" i="3"/>
  <c r="GQ64" i="3"/>
  <c r="GS5" i="3"/>
  <c r="GQ10" i="3"/>
  <c r="GQ11" i="3"/>
  <c r="GR44" i="3"/>
  <c r="GR48" i="3" s="1"/>
  <c r="GR95" i="3"/>
  <c r="GQ30" i="3" l="1"/>
  <c r="GQ98" i="3"/>
  <c r="GQ51" i="3"/>
  <c r="GR13" i="1"/>
  <c r="GR13" i="6" s="1"/>
  <c r="GQ17" i="3"/>
  <c r="GQ3" i="3" s="1"/>
  <c r="GP22" i="1" s="1"/>
  <c r="GR13" i="3"/>
  <c r="GR9" i="3"/>
  <c r="GR7" i="3"/>
  <c r="GR106" i="3"/>
  <c r="GR105" i="3"/>
  <c r="GR104" i="3"/>
  <c r="GR70" i="3"/>
  <c r="GR69" i="3"/>
  <c r="GR117" i="3"/>
  <c r="GR116" i="3"/>
  <c r="GR58" i="3"/>
  <c r="GR8" i="3"/>
  <c r="GR59" i="3"/>
  <c r="GS52" i="3"/>
  <c r="GS138" i="3"/>
  <c r="GS20" i="3"/>
  <c r="GS91" i="3"/>
  <c r="GS99" i="3"/>
  <c r="GR15" i="3"/>
  <c r="GR57" i="3"/>
  <c r="GR6" i="3"/>
  <c r="GS142" i="3" l="1"/>
  <c r="GR12" i="3"/>
  <c r="GR11" i="3"/>
  <c r="GR10" i="3"/>
  <c r="GR17" i="3"/>
  <c r="GR111" i="3"/>
  <c r="GR124" i="3"/>
  <c r="GT5" i="3"/>
  <c r="GR22" i="3"/>
  <c r="GR77" i="3"/>
  <c r="GR23" i="3"/>
  <c r="GS67" i="3"/>
  <c r="GS114" i="3"/>
  <c r="GR64" i="3"/>
  <c r="GS109" i="3"/>
  <c r="GS102" i="3"/>
  <c r="GS101" i="3"/>
  <c r="GS107" i="3"/>
  <c r="GS100" i="3"/>
  <c r="GS103" i="3"/>
  <c r="GS44" i="3"/>
  <c r="GS48" i="3" s="1"/>
  <c r="GS95" i="3"/>
  <c r="GS62" i="3"/>
  <c r="GS55" i="3"/>
  <c r="GS54" i="3"/>
  <c r="GS60" i="3"/>
  <c r="GS53" i="3"/>
  <c r="GS56" i="3"/>
  <c r="GR98" i="3" l="1"/>
  <c r="GR30" i="3"/>
  <c r="GR3" i="3" s="1"/>
  <c r="GQ22" i="1" s="1"/>
  <c r="GR51" i="3"/>
  <c r="GS13" i="1"/>
  <c r="GS13" i="6" s="1"/>
  <c r="GS59" i="3"/>
  <c r="GS58" i="3"/>
  <c r="GS8" i="3"/>
  <c r="GS6" i="3"/>
  <c r="GS57" i="3"/>
  <c r="GS69" i="3"/>
  <c r="GS70" i="3"/>
  <c r="GS13" i="3"/>
  <c r="GS15" i="3"/>
  <c r="GT91" i="3"/>
  <c r="GT99" i="3"/>
  <c r="GT52" i="3"/>
  <c r="GT138" i="3"/>
  <c r="GT20" i="3"/>
  <c r="GS9" i="3"/>
  <c r="GS7" i="3"/>
  <c r="GS104" i="3"/>
  <c r="GS106" i="3"/>
  <c r="GS105" i="3"/>
  <c r="GS117" i="3"/>
  <c r="GS116" i="3"/>
  <c r="GT142" i="3" l="1"/>
  <c r="GS124" i="3"/>
  <c r="GS111" i="3"/>
  <c r="GT44" i="3"/>
  <c r="GT48" i="3" s="1"/>
  <c r="GT95" i="3"/>
  <c r="GS23" i="3"/>
  <c r="GS10" i="3"/>
  <c r="GS22" i="3"/>
  <c r="GS77" i="3"/>
  <c r="GU5" i="3"/>
  <c r="GS11" i="3"/>
  <c r="GT53" i="3"/>
  <c r="GT56" i="3"/>
  <c r="GT62" i="3"/>
  <c r="GT55" i="3"/>
  <c r="GT54" i="3"/>
  <c r="GT60" i="3"/>
  <c r="GT114" i="3"/>
  <c r="GT67" i="3"/>
  <c r="GT100" i="3"/>
  <c r="GT103" i="3"/>
  <c r="GT109" i="3"/>
  <c r="GT102" i="3"/>
  <c r="GT107" i="3"/>
  <c r="GT101" i="3"/>
  <c r="GS64" i="3"/>
  <c r="GS12" i="3"/>
  <c r="GS30" i="3" l="1"/>
  <c r="GS98" i="3"/>
  <c r="GS17" i="3"/>
  <c r="GS3" i="3" s="1"/>
  <c r="GR22" i="1" s="1"/>
  <c r="GS51" i="3"/>
  <c r="GT13" i="1"/>
  <c r="GT13" i="6" s="1"/>
  <c r="GT7" i="3"/>
  <c r="GT116" i="3"/>
  <c r="GT117" i="3"/>
  <c r="GT9" i="3"/>
  <c r="GU138" i="3"/>
  <c r="GU142" i="3" s="1"/>
  <c r="GU20" i="3"/>
  <c r="GU91" i="3"/>
  <c r="GU99" i="3"/>
  <c r="GU52" i="3"/>
  <c r="GT8" i="3"/>
  <c r="GT59" i="3"/>
  <c r="GT58" i="3"/>
  <c r="GT105" i="3"/>
  <c r="GT106" i="3"/>
  <c r="GT104" i="3"/>
  <c r="GT6" i="3"/>
  <c r="GT57" i="3"/>
  <c r="GT70" i="3"/>
  <c r="GT69" i="3"/>
  <c r="GT13" i="3"/>
  <c r="GT15" i="3"/>
  <c r="GT23" i="3" l="1"/>
  <c r="GT111" i="3"/>
  <c r="GT11" i="3"/>
  <c r="GT10" i="3"/>
  <c r="GU44" i="3"/>
  <c r="GU48" i="3" s="1"/>
  <c r="GU95" i="3"/>
  <c r="GT22" i="3"/>
  <c r="GT77" i="3"/>
  <c r="GU54" i="3"/>
  <c r="GU60" i="3"/>
  <c r="GU53" i="3"/>
  <c r="GU56" i="3"/>
  <c r="GU62" i="3"/>
  <c r="GU55" i="3"/>
  <c r="GU114" i="3"/>
  <c r="GU67" i="3"/>
  <c r="GT64" i="3"/>
  <c r="GT12" i="3"/>
  <c r="GU101" i="3"/>
  <c r="GU107" i="3"/>
  <c r="GU100" i="3"/>
  <c r="GU103" i="3"/>
  <c r="GU102" i="3"/>
  <c r="GU109" i="3"/>
  <c r="GT124" i="3"/>
  <c r="GV5" i="3" l="1"/>
  <c r="GT98" i="3"/>
  <c r="GT17" i="3"/>
  <c r="GU13" i="1"/>
  <c r="GU13" i="6" s="1"/>
  <c r="GU15" i="3"/>
  <c r="GU13" i="3"/>
  <c r="GU58" i="3"/>
  <c r="GU8" i="3"/>
  <c r="GU59" i="3"/>
  <c r="GT30" i="3"/>
  <c r="GV52" i="3"/>
  <c r="GV138" i="3"/>
  <c r="GV142" i="3" s="1"/>
  <c r="GV20" i="3"/>
  <c r="GV99" i="3"/>
  <c r="GV91" i="3"/>
  <c r="GT3" i="3"/>
  <c r="GS22" i="1" s="1"/>
  <c r="GU57" i="3"/>
  <c r="GU6" i="3"/>
  <c r="GU104" i="3"/>
  <c r="GU70" i="3"/>
  <c r="GU69" i="3"/>
  <c r="GU106" i="3"/>
  <c r="GU105" i="3"/>
  <c r="GT51" i="3"/>
  <c r="GU117" i="3"/>
  <c r="GU116" i="3"/>
  <c r="GU9" i="3"/>
  <c r="GU7" i="3"/>
  <c r="GU124" i="3" l="1"/>
  <c r="GU23" i="3"/>
  <c r="GU111" i="3"/>
  <c r="GU98" i="3" s="1"/>
  <c r="GU10" i="3"/>
  <c r="GU12" i="3"/>
  <c r="GV62" i="3"/>
  <c r="GV60" i="3"/>
  <c r="GV54" i="3"/>
  <c r="GV56" i="3"/>
  <c r="GV55" i="3"/>
  <c r="GV53" i="3"/>
  <c r="GU64" i="3"/>
  <c r="GU77" i="3"/>
  <c r="GU30" i="3" s="1"/>
  <c r="GU22" i="3"/>
  <c r="GV109" i="3"/>
  <c r="GV102" i="3"/>
  <c r="GV101" i="3"/>
  <c r="GV107" i="3"/>
  <c r="GV100" i="3"/>
  <c r="GV103" i="3"/>
  <c r="GV114" i="3"/>
  <c r="GV67" i="3"/>
  <c r="GW5" i="3"/>
  <c r="GV95" i="3"/>
  <c r="GV44" i="3"/>
  <c r="GV48" i="3" s="1"/>
  <c r="GU11" i="3"/>
  <c r="GU17" i="3" l="1"/>
  <c r="GU3" i="3" s="1"/>
  <c r="GT22" i="1" s="1"/>
  <c r="GV13" i="1"/>
  <c r="GV13" i="6" s="1"/>
  <c r="GV13" i="3"/>
  <c r="GV6" i="3"/>
  <c r="GV57" i="3"/>
  <c r="GV7" i="3"/>
  <c r="GV69" i="3"/>
  <c r="GV70" i="3"/>
  <c r="GV104" i="3"/>
  <c r="GV106" i="3"/>
  <c r="GV105" i="3"/>
  <c r="GV59" i="3"/>
  <c r="GV58" i="3"/>
  <c r="GV8" i="3"/>
  <c r="GW91" i="3"/>
  <c r="GW99" i="3"/>
  <c r="GW52" i="3"/>
  <c r="GW20" i="3"/>
  <c r="GW138" i="3"/>
  <c r="GW142" i="3" s="1"/>
  <c r="GV117" i="3"/>
  <c r="GV116" i="3"/>
  <c r="GU51" i="3"/>
  <c r="GV9" i="3"/>
  <c r="GV15" i="3"/>
  <c r="GV12" i="3" l="1"/>
  <c r="GV111" i="3"/>
  <c r="GV124" i="3"/>
  <c r="GW114" i="3"/>
  <c r="GW67" i="3"/>
  <c r="GW44" i="3"/>
  <c r="GW48" i="3" s="1"/>
  <c r="GW95" i="3"/>
  <c r="GV22" i="3"/>
  <c r="GV77" i="3"/>
  <c r="GX5" i="3"/>
  <c r="GV10" i="3"/>
  <c r="GV64" i="3"/>
  <c r="GW53" i="3"/>
  <c r="GW56" i="3"/>
  <c r="GW62" i="3"/>
  <c r="GW55" i="3"/>
  <c r="GW54" i="3"/>
  <c r="GW60" i="3"/>
  <c r="GW100" i="3"/>
  <c r="GW103" i="3"/>
  <c r="GW109" i="3"/>
  <c r="GW102" i="3"/>
  <c r="GW101" i="3"/>
  <c r="GW107" i="3"/>
  <c r="GV11" i="3"/>
  <c r="GV23" i="3"/>
  <c r="GV30" i="3" l="1"/>
  <c r="GV98" i="3"/>
  <c r="GW13" i="1"/>
  <c r="GW13" i="6" s="1"/>
  <c r="GV17" i="3"/>
  <c r="GV3" i="3" s="1"/>
  <c r="GU22" i="1" s="1"/>
  <c r="GW116" i="3"/>
  <c r="GW117" i="3"/>
  <c r="GW9" i="3"/>
  <c r="GW8" i="3"/>
  <c r="GW59" i="3"/>
  <c r="GW58" i="3"/>
  <c r="GW7" i="3"/>
  <c r="GW105" i="3"/>
  <c r="GW106" i="3"/>
  <c r="GW104" i="3"/>
  <c r="GW6" i="3"/>
  <c r="GW57" i="3"/>
  <c r="GX138" i="3"/>
  <c r="GX142" i="3" s="1"/>
  <c r="GX20" i="3"/>
  <c r="GX91" i="3"/>
  <c r="GX99" i="3"/>
  <c r="GX52" i="3"/>
  <c r="GW13" i="3"/>
  <c r="GW15" i="3"/>
  <c r="GV51" i="3"/>
  <c r="GW70" i="3"/>
  <c r="GW69" i="3"/>
  <c r="GW10" i="3" l="1"/>
  <c r="GW23" i="3"/>
  <c r="GW111" i="3"/>
  <c r="GW12" i="3"/>
  <c r="GW124" i="3"/>
  <c r="GX95" i="3"/>
  <c r="GX44" i="3"/>
  <c r="GX48" i="3" s="1"/>
  <c r="GY5" i="3"/>
  <c r="GX54" i="3"/>
  <c r="GX60" i="3"/>
  <c r="GX53" i="3"/>
  <c r="GX56" i="3"/>
  <c r="GX62" i="3"/>
  <c r="GX55" i="3"/>
  <c r="GX114" i="3"/>
  <c r="GX67" i="3"/>
  <c r="GW77" i="3"/>
  <c r="GW22" i="3"/>
  <c r="GX101" i="3"/>
  <c r="GX107" i="3"/>
  <c r="GX100" i="3"/>
  <c r="GX103" i="3"/>
  <c r="GX109" i="3"/>
  <c r="GX102" i="3"/>
  <c r="GW64" i="3"/>
  <c r="GW11" i="3"/>
  <c r="GW17" i="3" l="1"/>
  <c r="GW98" i="3"/>
  <c r="GW30" i="3"/>
  <c r="GW3" i="3" s="1"/>
  <c r="GV22" i="1" s="1"/>
  <c r="GX13" i="1"/>
  <c r="GX13" i="6" s="1"/>
  <c r="GX58" i="3"/>
  <c r="GX8" i="3"/>
  <c r="GX59" i="3"/>
  <c r="GX70" i="3"/>
  <c r="GX69" i="3"/>
  <c r="GX57" i="3"/>
  <c r="GX6" i="3"/>
  <c r="GW51" i="3"/>
  <c r="GX15" i="3"/>
  <c r="GX13" i="3"/>
  <c r="GX106" i="3"/>
  <c r="GX105" i="3"/>
  <c r="GX104" i="3"/>
  <c r="GX117" i="3"/>
  <c r="GX116" i="3"/>
  <c r="GX9" i="3"/>
  <c r="GX7" i="3"/>
  <c r="GY138" i="3"/>
  <c r="GY142" i="3" s="1"/>
  <c r="GY20" i="3"/>
  <c r="GY99" i="3"/>
  <c r="GY91" i="3"/>
  <c r="GY52" i="3"/>
  <c r="GZ5" i="3" l="1"/>
  <c r="GX111" i="3"/>
  <c r="GX10" i="3"/>
  <c r="GX12" i="3"/>
  <c r="GY95" i="3"/>
  <c r="GY44" i="3"/>
  <c r="GY48" i="3" s="1"/>
  <c r="GX124" i="3"/>
  <c r="GX77" i="3"/>
  <c r="GX22" i="3"/>
  <c r="GY101" i="3"/>
  <c r="GY107" i="3"/>
  <c r="GY100" i="3"/>
  <c r="GY102" i="3"/>
  <c r="GY109" i="3"/>
  <c r="GY103" i="3"/>
  <c r="GY54" i="3"/>
  <c r="GY60" i="3"/>
  <c r="GY62" i="3"/>
  <c r="GY56" i="3"/>
  <c r="GY53" i="3"/>
  <c r="GY55" i="3"/>
  <c r="GY114" i="3"/>
  <c r="GY67" i="3"/>
  <c r="GX64" i="3"/>
  <c r="GX23" i="3"/>
  <c r="GX11" i="3"/>
  <c r="GY13" i="3" l="1"/>
  <c r="GY7" i="3"/>
  <c r="GX17" i="3"/>
  <c r="GX98" i="3"/>
  <c r="GX30" i="3"/>
  <c r="GX3" i="3" s="1"/>
  <c r="GW22" i="1" s="1"/>
  <c r="GY9" i="3"/>
  <c r="GY69" i="3"/>
  <c r="GY70" i="3"/>
  <c r="GY57" i="3"/>
  <c r="GY6" i="3"/>
  <c r="GY117" i="3"/>
  <c r="GY116" i="3"/>
  <c r="GZ52" i="3"/>
  <c r="GZ20" i="3"/>
  <c r="GZ138" i="3"/>
  <c r="GZ99" i="3"/>
  <c r="GZ91" i="3"/>
  <c r="GY106" i="3"/>
  <c r="GY105" i="3"/>
  <c r="GX51" i="3"/>
  <c r="GY58" i="3"/>
  <c r="GY8" i="3"/>
  <c r="GY59" i="3"/>
  <c r="GY15" i="3"/>
  <c r="GY104" i="3"/>
  <c r="GZ142" i="3" l="1"/>
  <c r="GY13" i="1"/>
  <c r="GY13" i="6" s="1"/>
  <c r="GY12" i="3"/>
  <c r="GY111" i="3"/>
  <c r="GY23" i="3"/>
  <c r="GZ44" i="3"/>
  <c r="GZ48" i="3" s="1"/>
  <c r="GZ95" i="3"/>
  <c r="GZ67" i="3"/>
  <c r="GZ114" i="3"/>
  <c r="GY10" i="3"/>
  <c r="GZ109" i="3"/>
  <c r="GZ102" i="3"/>
  <c r="GZ100" i="3"/>
  <c r="GZ103" i="3"/>
  <c r="GZ101" i="3"/>
  <c r="GZ107" i="3"/>
  <c r="GZ62" i="3"/>
  <c r="GZ55" i="3"/>
  <c r="GZ53" i="3"/>
  <c r="GZ56" i="3"/>
  <c r="GZ54" i="3"/>
  <c r="GZ60" i="3"/>
  <c r="GY64" i="3"/>
  <c r="GY11" i="3"/>
  <c r="GY124" i="3"/>
  <c r="GY98" i="3" s="1"/>
  <c r="GY22" i="3"/>
  <c r="GY77" i="3"/>
  <c r="GZ7" i="3" l="1"/>
  <c r="GZ9" i="3"/>
  <c r="HA5" i="3"/>
  <c r="GZ15" i="3"/>
  <c r="GZ13" i="3"/>
  <c r="GY30" i="3"/>
  <c r="GZ13" i="1"/>
  <c r="GZ13" i="6" s="1"/>
  <c r="GY17" i="3"/>
  <c r="GZ116" i="3"/>
  <c r="GZ117" i="3"/>
  <c r="GZ6" i="3"/>
  <c r="GZ57" i="3"/>
  <c r="HA91" i="3"/>
  <c r="HA99" i="3"/>
  <c r="GZ104" i="3"/>
  <c r="GZ59" i="3"/>
  <c r="GZ8" i="3"/>
  <c r="GZ58" i="3"/>
  <c r="GZ105" i="3"/>
  <c r="GZ106" i="3"/>
  <c r="GY51" i="3"/>
  <c r="GZ69" i="3"/>
  <c r="GZ70" i="3"/>
  <c r="HA52" i="3" l="1"/>
  <c r="HA138" i="3"/>
  <c r="HA20" i="3"/>
  <c r="GY3" i="3"/>
  <c r="GX22" i="1" s="1"/>
  <c r="GZ23" i="3"/>
  <c r="HB5" i="3"/>
  <c r="GZ111" i="3"/>
  <c r="GZ11" i="3"/>
  <c r="HA114" i="3"/>
  <c r="HA67" i="3"/>
  <c r="HA95" i="3"/>
  <c r="HA44" i="3"/>
  <c r="HA48" i="3" s="1"/>
  <c r="GZ10" i="3"/>
  <c r="GZ77" i="3"/>
  <c r="GZ22" i="3"/>
  <c r="GZ12" i="3"/>
  <c r="HA53" i="3"/>
  <c r="HA56" i="3"/>
  <c r="HA54" i="3"/>
  <c r="HA60" i="3"/>
  <c r="HA62" i="3"/>
  <c r="HA55" i="3"/>
  <c r="HA100" i="3"/>
  <c r="HA103" i="3"/>
  <c r="HA101" i="3"/>
  <c r="HA107" i="3"/>
  <c r="HA109" i="3"/>
  <c r="HA102" i="3"/>
  <c r="GZ64" i="3"/>
  <c r="GZ124" i="3"/>
  <c r="HA142" i="3" l="1"/>
  <c r="GZ98" i="3"/>
  <c r="GZ51" i="3"/>
  <c r="HB16" i="1"/>
  <c r="HA13" i="1"/>
  <c r="HA13" i="6" s="1"/>
  <c r="GZ30" i="3"/>
  <c r="GZ17" i="3"/>
  <c r="HA104" i="3"/>
  <c r="HA116" i="3"/>
  <c r="HA117" i="3"/>
  <c r="HA13" i="3"/>
  <c r="HA57" i="3"/>
  <c r="HA6" i="3"/>
  <c r="HB138" i="3"/>
  <c r="HB20" i="3"/>
  <c r="HB52" i="3"/>
  <c r="HB91" i="3"/>
  <c r="HB99" i="3"/>
  <c r="HA105" i="3"/>
  <c r="HA106" i="3"/>
  <c r="HA8" i="3"/>
  <c r="HA58" i="3"/>
  <c r="HA59" i="3"/>
  <c r="HA7" i="3"/>
  <c r="HA15" i="3"/>
  <c r="HA9" i="3"/>
  <c r="HA70" i="3"/>
  <c r="HA69" i="3"/>
  <c r="HB142" i="3" l="1"/>
  <c r="HA23" i="3"/>
  <c r="HB17" i="1"/>
  <c r="HB18" i="1"/>
  <c r="HB15" i="1"/>
  <c r="HB19" i="1"/>
  <c r="HA12" i="3"/>
  <c r="HA10" i="3"/>
  <c r="GZ3" i="3"/>
  <c r="GY22" i="1" s="1"/>
  <c r="HA124" i="3"/>
  <c r="HA111" i="3"/>
  <c r="HB95" i="3"/>
  <c r="HB44" i="3"/>
  <c r="HB48" i="3" s="1"/>
  <c r="HC5" i="3"/>
  <c r="HA77" i="3"/>
  <c r="HA22" i="3"/>
  <c r="HA11" i="3"/>
  <c r="HB54" i="3"/>
  <c r="HB60" i="3"/>
  <c r="HB62" i="3"/>
  <c r="HB55" i="3"/>
  <c r="HB53" i="3"/>
  <c r="HB56" i="3"/>
  <c r="HA64" i="3"/>
  <c r="HB101" i="3"/>
  <c r="HB107" i="3"/>
  <c r="HB109" i="3"/>
  <c r="HB102" i="3"/>
  <c r="HB100" i="3"/>
  <c r="HB103" i="3"/>
  <c r="HB67" i="3"/>
  <c r="HB114" i="3"/>
  <c r="HA51" i="3" l="1"/>
  <c r="HA17" i="3"/>
  <c r="HA98" i="3"/>
  <c r="HA30" i="3"/>
  <c r="HC5" i="1"/>
  <c r="HC19" i="1" s="1"/>
  <c r="HB13" i="1"/>
  <c r="HB13" i="6" s="1"/>
  <c r="HB7" i="3"/>
  <c r="HB58" i="3"/>
  <c r="HB59" i="3"/>
  <c r="HB8" i="3"/>
  <c r="HC52" i="3"/>
  <c r="HC91" i="3"/>
  <c r="HC99" i="3"/>
  <c r="HC138" i="3"/>
  <c r="HC20" i="3"/>
  <c r="HC16" i="1"/>
  <c r="HB117" i="3"/>
  <c r="HB116" i="3"/>
  <c r="HB104" i="3"/>
  <c r="HB9" i="3"/>
  <c r="HB15" i="3"/>
  <c r="HB69" i="3"/>
  <c r="HB70" i="3"/>
  <c r="HB106" i="3"/>
  <c r="HB105" i="3"/>
  <c r="HB57" i="3"/>
  <c r="HB6" i="3"/>
  <c r="HB13" i="3"/>
  <c r="HC142" i="3" l="1"/>
  <c r="HA3" i="3"/>
  <c r="GZ22" i="1" s="1"/>
  <c r="HC18" i="1"/>
  <c r="HC17" i="1"/>
  <c r="HC15" i="1"/>
  <c r="HD5" i="3"/>
  <c r="HB124" i="3"/>
  <c r="HB23" i="3"/>
  <c r="HB111" i="3"/>
  <c r="HC109" i="3"/>
  <c r="HC102" i="3"/>
  <c r="HC100" i="3"/>
  <c r="HC103" i="3"/>
  <c r="HC101" i="3"/>
  <c r="HC107" i="3"/>
  <c r="HC44" i="3"/>
  <c r="HC48" i="3" s="1"/>
  <c r="HC95" i="3"/>
  <c r="HB12" i="3"/>
  <c r="HB10" i="3"/>
  <c r="HC67" i="3"/>
  <c r="HC114" i="3"/>
  <c r="HB64" i="3"/>
  <c r="HB22" i="3"/>
  <c r="HB77" i="3"/>
  <c r="HC62" i="3"/>
  <c r="HC55" i="3"/>
  <c r="HC53" i="3"/>
  <c r="HC56" i="3"/>
  <c r="HC54" i="3"/>
  <c r="HC60" i="3"/>
  <c r="HB11" i="3"/>
  <c r="HC15" i="3" l="1"/>
  <c r="HB98" i="3"/>
  <c r="HB30" i="3"/>
  <c r="HC9" i="3"/>
  <c r="HC7" i="3"/>
  <c r="HD5" i="1"/>
  <c r="HD19" i="1" s="1"/>
  <c r="HC13" i="1"/>
  <c r="HC13" i="6" s="1"/>
  <c r="HB51" i="3"/>
  <c r="HB17" i="3"/>
  <c r="HB3" i="3" s="1"/>
  <c r="HA22" i="1" s="1"/>
  <c r="HC104" i="3"/>
  <c r="HC59" i="3"/>
  <c r="HC8" i="3"/>
  <c r="HC58" i="3"/>
  <c r="HC69" i="3"/>
  <c r="HC70" i="3"/>
  <c r="HD18" i="1"/>
  <c r="HC105" i="3"/>
  <c r="HC106" i="3"/>
  <c r="HC13" i="3"/>
  <c r="HC6" i="3"/>
  <c r="HC57" i="3"/>
  <c r="HC116" i="3"/>
  <c r="HC117" i="3"/>
  <c r="HD91" i="3"/>
  <c r="HD99" i="3"/>
  <c r="HD138" i="3"/>
  <c r="HD142" i="3" s="1"/>
  <c r="HD20" i="3"/>
  <c r="HD52" i="3"/>
  <c r="HD15" i="1" l="1"/>
  <c r="HD17" i="1"/>
  <c r="HC10" i="3"/>
  <c r="HD16" i="1"/>
  <c r="HC124" i="3"/>
  <c r="HC111" i="3"/>
  <c r="HC12" i="3"/>
  <c r="HD53" i="3"/>
  <c r="HD55" i="3"/>
  <c r="HD54" i="3"/>
  <c r="HD56" i="3"/>
  <c r="HD62" i="3"/>
  <c r="HD60" i="3"/>
  <c r="HE5" i="3"/>
  <c r="HC22" i="3"/>
  <c r="HC77" i="3"/>
  <c r="HC30" i="3" s="1"/>
  <c r="HD44" i="3"/>
  <c r="HD48" i="3" s="1"/>
  <c r="HD95" i="3"/>
  <c r="HD100" i="3"/>
  <c r="HD103" i="3"/>
  <c r="HD101" i="3"/>
  <c r="HD107" i="3"/>
  <c r="HD109" i="3"/>
  <c r="HD102" i="3"/>
  <c r="HD67" i="3"/>
  <c r="HD114" i="3"/>
  <c r="HC11" i="3"/>
  <c r="HC64" i="3"/>
  <c r="HC23" i="3"/>
  <c r="HC17" i="3" l="1"/>
  <c r="HC98" i="3"/>
  <c r="HC3" i="3"/>
  <c r="HB22" i="1" s="1"/>
  <c r="HC51" i="3"/>
  <c r="HD13" i="1"/>
  <c r="HD13" i="6" s="1"/>
  <c r="HD15" i="3"/>
  <c r="HD7" i="3"/>
  <c r="HD104" i="3"/>
  <c r="HD70" i="3"/>
  <c r="HD69" i="3"/>
  <c r="HE138" i="3"/>
  <c r="HE142" i="3" s="1"/>
  <c r="HE20" i="3"/>
  <c r="HE52" i="3"/>
  <c r="HE91" i="3"/>
  <c r="HE99" i="3"/>
  <c r="HD13" i="3"/>
  <c r="HD105" i="3"/>
  <c r="HD106" i="3"/>
  <c r="HD8" i="3"/>
  <c r="HD58" i="3"/>
  <c r="HD59" i="3"/>
  <c r="HD116" i="3"/>
  <c r="HD117" i="3"/>
  <c r="HD9" i="3"/>
  <c r="HD57" i="3"/>
  <c r="HD10" i="3" s="1"/>
  <c r="HD6" i="3"/>
  <c r="HE16" i="1" l="1"/>
  <c r="HE17" i="1"/>
  <c r="HE19" i="1"/>
  <c r="HE18" i="1"/>
  <c r="HE15" i="1"/>
  <c r="HD11" i="3"/>
  <c r="HD111" i="3"/>
  <c r="HE101" i="3"/>
  <c r="HE107" i="3"/>
  <c r="HE109" i="3"/>
  <c r="HE102" i="3"/>
  <c r="HE100" i="3"/>
  <c r="HE103" i="3"/>
  <c r="HE67" i="3"/>
  <c r="HE114" i="3"/>
  <c r="HD23" i="3"/>
  <c r="HE95" i="3"/>
  <c r="HE44" i="3"/>
  <c r="HE48" i="3" s="1"/>
  <c r="HD124" i="3"/>
  <c r="HD64" i="3"/>
  <c r="HD12" i="3"/>
  <c r="HF5" i="3"/>
  <c r="HE54" i="3"/>
  <c r="HE7" i="3" s="1"/>
  <c r="HE60" i="3"/>
  <c r="HE62" i="3"/>
  <c r="HE55" i="3"/>
  <c r="HE53" i="3"/>
  <c r="HE56" i="3"/>
  <c r="HD77" i="3"/>
  <c r="HD22" i="3"/>
  <c r="HE13" i="3" l="1"/>
  <c r="HD17" i="3"/>
  <c r="HD98" i="3"/>
  <c r="HE9" i="3"/>
  <c r="HE15" i="3"/>
  <c r="HD30" i="3"/>
  <c r="HF5" i="1"/>
  <c r="HF16" i="1" s="1"/>
  <c r="HE13" i="1"/>
  <c r="HE13" i="6" s="1"/>
  <c r="HD51" i="3"/>
  <c r="HE117" i="3"/>
  <c r="HE116" i="3"/>
  <c r="HE104" i="3"/>
  <c r="HE57" i="3"/>
  <c r="HE6" i="3"/>
  <c r="HE58" i="3"/>
  <c r="HE59" i="3"/>
  <c r="HE8" i="3"/>
  <c r="HF52" i="3"/>
  <c r="HF53" i="3" s="1"/>
  <c r="HF91" i="3"/>
  <c r="HF99" i="3"/>
  <c r="HF138" i="3"/>
  <c r="HF142" i="3" s="1"/>
  <c r="HF20" i="3"/>
  <c r="HE69" i="3"/>
  <c r="HE70" i="3"/>
  <c r="HE106" i="3"/>
  <c r="HE105" i="3"/>
  <c r="HD3" i="3" l="1"/>
  <c r="HC22" i="1" s="1"/>
  <c r="HE23" i="3"/>
  <c r="HF18" i="1"/>
  <c r="HF15" i="1"/>
  <c r="HF17" i="1"/>
  <c r="HF19" i="1"/>
  <c r="HE124" i="3"/>
  <c r="HE10" i="3"/>
  <c r="HE11" i="3"/>
  <c r="HE111" i="3"/>
  <c r="HF67" i="3"/>
  <c r="HF114" i="3"/>
  <c r="HF44" i="3"/>
  <c r="HF48" i="3" s="1"/>
  <c r="HF95" i="3"/>
  <c r="HE12" i="3"/>
  <c r="HF62" i="3"/>
  <c r="HF55" i="3"/>
  <c r="HF56" i="3"/>
  <c r="HF54" i="3"/>
  <c r="HF60" i="3"/>
  <c r="HE22" i="3"/>
  <c r="HE77" i="3"/>
  <c r="HF109" i="3"/>
  <c r="HF102" i="3"/>
  <c r="HF100" i="3"/>
  <c r="HF103" i="3"/>
  <c r="HF101" i="3"/>
  <c r="HF107" i="3"/>
  <c r="HE64" i="3"/>
  <c r="HG5" i="3" l="1"/>
  <c r="HE30" i="3"/>
  <c r="HE98" i="3"/>
  <c r="HE17" i="3"/>
  <c r="HE51" i="3"/>
  <c r="HG5" i="1"/>
  <c r="HG19" i="1" s="1"/>
  <c r="HF13" i="1"/>
  <c r="HF13" i="6" s="1"/>
  <c r="HF13" i="3"/>
  <c r="HF7" i="3"/>
  <c r="HF6" i="3"/>
  <c r="HF57" i="3"/>
  <c r="HG91" i="3"/>
  <c r="HG99" i="3"/>
  <c r="HG138" i="3"/>
  <c r="HG142" i="3" s="1"/>
  <c r="HG20" i="3"/>
  <c r="HG52" i="3"/>
  <c r="HF104" i="3"/>
  <c r="HF116" i="3"/>
  <c r="HF117" i="3"/>
  <c r="HF59" i="3"/>
  <c r="HF8" i="3"/>
  <c r="HF58" i="3"/>
  <c r="HF105" i="3"/>
  <c r="HF106" i="3"/>
  <c r="HF9" i="3"/>
  <c r="HF15" i="3"/>
  <c r="HF69" i="3"/>
  <c r="HF70" i="3"/>
  <c r="HG17" i="1" l="1"/>
  <c r="HE3" i="3"/>
  <c r="HD22" i="1" s="1"/>
  <c r="HG18" i="1"/>
  <c r="HG15" i="1"/>
  <c r="HG16" i="1"/>
  <c r="HF11" i="3"/>
  <c r="HF111" i="3"/>
  <c r="HF10" i="3"/>
  <c r="HG100" i="3"/>
  <c r="HG103" i="3"/>
  <c r="HG101" i="3"/>
  <c r="HG107" i="3"/>
  <c r="HG109" i="3"/>
  <c r="HG102" i="3"/>
  <c r="HF77" i="3"/>
  <c r="HF22" i="3"/>
  <c r="HH5" i="3"/>
  <c r="HF124" i="3"/>
  <c r="HG53" i="3"/>
  <c r="HG56" i="3"/>
  <c r="HG54" i="3"/>
  <c r="HG60" i="3"/>
  <c r="HG62" i="3"/>
  <c r="HG55" i="3"/>
  <c r="HF64" i="3"/>
  <c r="HF23" i="3"/>
  <c r="HF12" i="3"/>
  <c r="HG114" i="3"/>
  <c r="HG67" i="3"/>
  <c r="HG95" i="3"/>
  <c r="HG44" i="3"/>
  <c r="HG48" i="3" s="1"/>
  <c r="HF51" i="3" l="1"/>
  <c r="HF98" i="3"/>
  <c r="HG9" i="3"/>
  <c r="HG15" i="3"/>
  <c r="HG13" i="3"/>
  <c r="HG7" i="3"/>
  <c r="HH5" i="1"/>
  <c r="HG13" i="1"/>
  <c r="HG13" i="6" s="1"/>
  <c r="HF17" i="3"/>
  <c r="HG57" i="3"/>
  <c r="HG6" i="3"/>
  <c r="HH138" i="3"/>
  <c r="HH20" i="3"/>
  <c r="HH52" i="3"/>
  <c r="HH91" i="3"/>
  <c r="HH99" i="3"/>
  <c r="HG104" i="3"/>
  <c r="HG116" i="3"/>
  <c r="HG117" i="3"/>
  <c r="HF30" i="3"/>
  <c r="HG8" i="3"/>
  <c r="HG58" i="3"/>
  <c r="HG59" i="3"/>
  <c r="HH15" i="1"/>
  <c r="HH18" i="1"/>
  <c r="HG105" i="3"/>
  <c r="HG106" i="3"/>
  <c r="HG70" i="3"/>
  <c r="HG69" i="3"/>
  <c r="HH142" i="3" l="1"/>
  <c r="HH17" i="1"/>
  <c r="HH16" i="1"/>
  <c r="HH19" i="1"/>
  <c r="HG23" i="3"/>
  <c r="HI5" i="3"/>
  <c r="HG64" i="3"/>
  <c r="HF3" i="3"/>
  <c r="HE22" i="1" s="1"/>
  <c r="HG124" i="3"/>
  <c r="HG111" i="3"/>
  <c r="HH101" i="3"/>
  <c r="HH107" i="3"/>
  <c r="HH109" i="3"/>
  <c r="HH102" i="3"/>
  <c r="HH100" i="3"/>
  <c r="HH103" i="3"/>
  <c r="HH67" i="3"/>
  <c r="HH114" i="3"/>
  <c r="HG10" i="3"/>
  <c r="HG12" i="3"/>
  <c r="HH44" i="3"/>
  <c r="HH48" i="3" s="1"/>
  <c r="HH95" i="3"/>
  <c r="HG22" i="3"/>
  <c r="HG77" i="3"/>
  <c r="HG11" i="3"/>
  <c r="HH54" i="3"/>
  <c r="HH56" i="3"/>
  <c r="HH62" i="3"/>
  <c r="HH60" i="3"/>
  <c r="HH53" i="3"/>
  <c r="HH55" i="3"/>
  <c r="HH15" i="3" l="1"/>
  <c r="HI5" i="1"/>
  <c r="HI19" i="1" s="1"/>
  <c r="HG30" i="3"/>
  <c r="HG98" i="3"/>
  <c r="HH9" i="3"/>
  <c r="HH7" i="3"/>
  <c r="HG17" i="3"/>
  <c r="HH13" i="3"/>
  <c r="HH117" i="3"/>
  <c r="HH116" i="3"/>
  <c r="HH104" i="3"/>
  <c r="HH57" i="3"/>
  <c r="HH6" i="3"/>
  <c r="HI52" i="3"/>
  <c r="HI91" i="3"/>
  <c r="HI99" i="3"/>
  <c r="HI138" i="3"/>
  <c r="HI20" i="3"/>
  <c r="HH69" i="3"/>
  <c r="HH70" i="3"/>
  <c r="HH106" i="3"/>
  <c r="HH105" i="3"/>
  <c r="HH58" i="3"/>
  <c r="HH59" i="3"/>
  <c r="HH8" i="3"/>
  <c r="HG51" i="3"/>
  <c r="HI142" i="3" l="1"/>
  <c r="HG3" i="3"/>
  <c r="HF22" i="1" s="1"/>
  <c r="HI16" i="1"/>
  <c r="HI18" i="1"/>
  <c r="HI17" i="1"/>
  <c r="HI15" i="1"/>
  <c r="HH10" i="3"/>
  <c r="HH23" i="3"/>
  <c r="HH12" i="3"/>
  <c r="HH11" i="3"/>
  <c r="HH124" i="3"/>
  <c r="HH111" i="3"/>
  <c r="HI62" i="3"/>
  <c r="HI55" i="3"/>
  <c r="HI53" i="3"/>
  <c r="HI56" i="3"/>
  <c r="HI54" i="3"/>
  <c r="HI60" i="3"/>
  <c r="HH64" i="3"/>
  <c r="HH77" i="3"/>
  <c r="HH22" i="3"/>
  <c r="HI109" i="3"/>
  <c r="HI102" i="3"/>
  <c r="HI100" i="3"/>
  <c r="HI103" i="3"/>
  <c r="HI101" i="3"/>
  <c r="HI107" i="3"/>
  <c r="HI67" i="3"/>
  <c r="HI114" i="3"/>
  <c r="HI95" i="3"/>
  <c r="HI44" i="3"/>
  <c r="HI48" i="3" s="1"/>
  <c r="HH30" i="3" l="1"/>
  <c r="HH98" i="3"/>
  <c r="HJ5" i="3"/>
  <c r="HH17" i="3"/>
  <c r="HH3" i="3" s="1"/>
  <c r="HG22" i="1" s="1"/>
  <c r="HJ5" i="1"/>
  <c r="HJ16" i="1" s="1"/>
  <c r="HI104" i="3"/>
  <c r="HI13" i="3"/>
  <c r="HI6" i="3"/>
  <c r="HI57" i="3"/>
  <c r="HI105" i="3"/>
  <c r="HI106" i="3"/>
  <c r="HI7" i="3"/>
  <c r="HI59" i="3"/>
  <c r="HI8" i="3"/>
  <c r="HI58" i="3"/>
  <c r="HI116" i="3"/>
  <c r="HI117" i="3"/>
  <c r="HI69" i="3"/>
  <c r="HI70" i="3"/>
  <c r="HJ91" i="3"/>
  <c r="HJ99" i="3"/>
  <c r="HJ138" i="3"/>
  <c r="HH51" i="3"/>
  <c r="HI9" i="3"/>
  <c r="HI15" i="3"/>
  <c r="HJ142" i="3" l="1"/>
  <c r="HJ20" i="3"/>
  <c r="HJ52" i="3"/>
  <c r="HJ17" i="1"/>
  <c r="HI10" i="3"/>
  <c r="HI23" i="3"/>
  <c r="HJ15" i="1"/>
  <c r="HJ18" i="1"/>
  <c r="HJ19" i="1"/>
  <c r="HI12" i="3"/>
  <c r="HI124" i="3"/>
  <c r="HI111" i="3"/>
  <c r="HJ114" i="3"/>
  <c r="HJ67" i="3"/>
  <c r="HJ95" i="3"/>
  <c r="HJ44" i="3"/>
  <c r="HJ48" i="3" s="1"/>
  <c r="HI64" i="3"/>
  <c r="HJ53" i="3"/>
  <c r="HJ100" i="3"/>
  <c r="HJ103" i="3"/>
  <c r="HJ101" i="3"/>
  <c r="HJ107" i="3"/>
  <c r="HJ109" i="3"/>
  <c r="HJ102" i="3"/>
  <c r="HI77" i="3"/>
  <c r="HI22" i="3"/>
  <c r="HI11" i="3"/>
  <c r="HJ56" i="3" l="1"/>
  <c r="HJ62" i="3"/>
  <c r="HK5" i="3"/>
  <c r="HK52" i="3" s="1"/>
  <c r="HJ55" i="3"/>
  <c r="HJ60" i="3"/>
  <c r="HJ54" i="3"/>
  <c r="HI98" i="3"/>
  <c r="HI17" i="3"/>
  <c r="HI30" i="3"/>
  <c r="HK5" i="1"/>
  <c r="HK17" i="1" s="1"/>
  <c r="HI51" i="3"/>
  <c r="HJ105" i="3"/>
  <c r="HJ106" i="3"/>
  <c r="HK138" i="3"/>
  <c r="HK142" i="3" s="1"/>
  <c r="HK20" i="3"/>
  <c r="HJ15" i="3"/>
  <c r="HJ9" i="3"/>
  <c r="HJ70" i="3"/>
  <c r="HJ69" i="3"/>
  <c r="HJ104" i="3"/>
  <c r="HJ13" i="3"/>
  <c r="HJ57" i="3"/>
  <c r="HJ6" i="3"/>
  <c r="HJ116" i="3"/>
  <c r="HJ117" i="3"/>
  <c r="HJ7" i="3" l="1"/>
  <c r="HJ8" i="3"/>
  <c r="HI3" i="3"/>
  <c r="HH22" i="1" s="1"/>
  <c r="HK91" i="3"/>
  <c r="HJ59" i="3"/>
  <c r="HJ58" i="3"/>
  <c r="HK99" i="3"/>
  <c r="HK109" i="3" s="1"/>
  <c r="HK18" i="1"/>
  <c r="HK15" i="1"/>
  <c r="HL5" i="3"/>
  <c r="HK19" i="1"/>
  <c r="HK16" i="1"/>
  <c r="HJ111" i="3"/>
  <c r="HJ12" i="3"/>
  <c r="HK95" i="3"/>
  <c r="HK44" i="3"/>
  <c r="HK48" i="3" s="1"/>
  <c r="HJ77" i="3"/>
  <c r="HJ22" i="3"/>
  <c r="HK54" i="3"/>
  <c r="HK60" i="3"/>
  <c r="HK62" i="3"/>
  <c r="HK55" i="3"/>
  <c r="HK53" i="3"/>
  <c r="HK56" i="3"/>
  <c r="HJ124" i="3"/>
  <c r="HJ10" i="3"/>
  <c r="HJ23" i="3"/>
  <c r="HK67" i="3"/>
  <c r="HK114" i="3"/>
  <c r="HJ11" i="3" l="1"/>
  <c r="HK103" i="3"/>
  <c r="HK100" i="3"/>
  <c r="HK107" i="3"/>
  <c r="HK101" i="3"/>
  <c r="HK7" i="3" s="1"/>
  <c r="HJ64" i="3"/>
  <c r="HJ51" i="3" s="1"/>
  <c r="HK102" i="3"/>
  <c r="HK106" i="3" s="1"/>
  <c r="HL5" i="1"/>
  <c r="HJ98" i="3"/>
  <c r="HJ17" i="3"/>
  <c r="HJ30" i="3"/>
  <c r="HK104" i="3"/>
  <c r="HK13" i="3"/>
  <c r="HL52" i="3"/>
  <c r="HL91" i="3"/>
  <c r="HL99" i="3"/>
  <c r="HL138" i="3"/>
  <c r="HL142" i="3" s="1"/>
  <c r="HL20" i="3"/>
  <c r="HK117" i="3"/>
  <c r="HK116" i="3"/>
  <c r="HK57" i="3"/>
  <c r="HK6" i="3"/>
  <c r="HK69" i="3"/>
  <c r="HK70" i="3"/>
  <c r="HK58" i="3"/>
  <c r="HK59" i="3"/>
  <c r="HK9" i="3"/>
  <c r="HK15" i="3"/>
  <c r="HK8" i="3" l="1"/>
  <c r="HL16" i="1"/>
  <c r="HL15" i="1"/>
  <c r="HL18" i="1"/>
  <c r="HL17" i="1"/>
  <c r="HJ3" i="3"/>
  <c r="HI22" i="1" s="1"/>
  <c r="HK105" i="3"/>
  <c r="HK11" i="3" s="1"/>
  <c r="HK10" i="3"/>
  <c r="HK12" i="3"/>
  <c r="HL19" i="1"/>
  <c r="HK23" i="3"/>
  <c r="HL109" i="3"/>
  <c r="HL102" i="3"/>
  <c r="HL100" i="3"/>
  <c r="HL103" i="3"/>
  <c r="HL101" i="3"/>
  <c r="HL107" i="3"/>
  <c r="HL67" i="3"/>
  <c r="HL114" i="3"/>
  <c r="HL95" i="3"/>
  <c r="HL44" i="3"/>
  <c r="HL48" i="3" s="1"/>
  <c r="HK77" i="3"/>
  <c r="HK22" i="3"/>
  <c r="HK64" i="3"/>
  <c r="HK124" i="3"/>
  <c r="HL62" i="3"/>
  <c r="HL55" i="3"/>
  <c r="HL53" i="3"/>
  <c r="HL56" i="3"/>
  <c r="HL54" i="3"/>
  <c r="HL60" i="3"/>
  <c r="HL7" i="3" l="1"/>
  <c r="HM5" i="3"/>
  <c r="HK17" i="3"/>
  <c r="HK111" i="3"/>
  <c r="HK98" i="3" s="1"/>
  <c r="HL9" i="3"/>
  <c r="HL15" i="3"/>
  <c r="HK51" i="3"/>
  <c r="HM5" i="1"/>
  <c r="HM19" i="1" s="1"/>
  <c r="HL13" i="1"/>
  <c r="HL13" i="6" s="1"/>
  <c r="HL69" i="3"/>
  <c r="HL70" i="3"/>
  <c r="HL59" i="3"/>
  <c r="HL8" i="3"/>
  <c r="HL58" i="3"/>
  <c r="HM91" i="3"/>
  <c r="HM99" i="3"/>
  <c r="HM138" i="3"/>
  <c r="HM142" i="3" s="1"/>
  <c r="HM20" i="3"/>
  <c r="HM52" i="3"/>
  <c r="HL104" i="3"/>
  <c r="HL13" i="3"/>
  <c r="HL6" i="3"/>
  <c r="HL57" i="3"/>
  <c r="HK30" i="3"/>
  <c r="HK3" i="3" s="1"/>
  <c r="HJ22" i="1" s="1"/>
  <c r="HL116" i="3"/>
  <c r="HL117" i="3"/>
  <c r="HL105" i="3"/>
  <c r="HL106" i="3"/>
  <c r="HN5" i="3" l="1"/>
  <c r="HM18" i="1"/>
  <c r="HM16" i="1"/>
  <c r="HM15" i="1"/>
  <c r="HM17" i="1"/>
  <c r="HL10" i="3"/>
  <c r="HL111" i="3"/>
  <c r="HL11" i="3"/>
  <c r="HJ26" i="1"/>
  <c r="HJ24" i="1"/>
  <c r="HM62" i="3"/>
  <c r="HM55" i="3"/>
  <c r="HM53" i="3"/>
  <c r="HM56" i="3"/>
  <c r="HM54" i="3"/>
  <c r="HM60" i="3"/>
  <c r="HL23" i="3"/>
  <c r="HL124" i="3"/>
  <c r="HM109" i="3"/>
  <c r="HM102" i="3"/>
  <c r="HM100" i="3"/>
  <c r="HM103" i="3"/>
  <c r="HM101" i="3"/>
  <c r="HM107" i="3"/>
  <c r="HL64" i="3"/>
  <c r="HM67" i="3"/>
  <c r="HM114" i="3"/>
  <c r="HM44" i="3"/>
  <c r="HM48" i="3" s="1"/>
  <c r="HM95" i="3"/>
  <c r="HL12" i="3"/>
  <c r="HL22" i="3"/>
  <c r="HL77" i="3"/>
  <c r="HL17" i="3" l="1"/>
  <c r="HL98" i="3"/>
  <c r="HL30" i="3"/>
  <c r="HN5" i="1"/>
  <c r="HN19" i="1" s="1"/>
  <c r="HM13" i="1"/>
  <c r="HM13" i="6" s="1"/>
  <c r="HL3" i="3"/>
  <c r="HK22" i="1" s="1"/>
  <c r="HK26" i="1" s="1"/>
  <c r="HM9" i="3"/>
  <c r="HM15" i="3"/>
  <c r="HM117" i="3"/>
  <c r="HM116" i="3"/>
  <c r="HN52" i="3"/>
  <c r="HN91" i="3"/>
  <c r="HN99" i="3"/>
  <c r="HN138" i="3"/>
  <c r="HN20" i="3"/>
  <c r="HM104" i="3"/>
  <c r="HM7" i="3"/>
  <c r="HM58" i="3"/>
  <c r="HM59" i="3"/>
  <c r="HM8" i="3"/>
  <c r="HM106" i="3"/>
  <c r="HM105" i="3"/>
  <c r="HM69" i="3"/>
  <c r="HM70" i="3"/>
  <c r="HL51" i="3"/>
  <c r="HM13" i="3"/>
  <c r="HM57" i="3"/>
  <c r="HM6" i="3"/>
  <c r="HN142" i="3" l="1"/>
  <c r="HN18" i="1"/>
  <c r="HN15" i="1"/>
  <c r="HO5" i="3"/>
  <c r="HN17" i="1"/>
  <c r="HN16" i="1"/>
  <c r="HK24" i="1"/>
  <c r="HM23" i="3"/>
  <c r="HM10" i="3"/>
  <c r="HM12" i="3"/>
  <c r="HM111" i="3"/>
  <c r="HM77" i="3"/>
  <c r="HM22" i="3"/>
  <c r="HN114" i="3"/>
  <c r="HN67" i="3"/>
  <c r="HN95" i="3"/>
  <c r="HN44" i="3"/>
  <c r="HN48" i="3" s="1"/>
  <c r="HN54" i="3"/>
  <c r="HN60" i="3"/>
  <c r="HN62" i="3"/>
  <c r="HN55" i="3"/>
  <c r="HN53" i="3"/>
  <c r="HN56" i="3"/>
  <c r="HM64" i="3"/>
  <c r="HM11" i="3"/>
  <c r="HN101" i="3"/>
  <c r="HN107" i="3"/>
  <c r="HN109" i="3"/>
  <c r="HN102" i="3"/>
  <c r="HN100" i="3"/>
  <c r="HN103" i="3"/>
  <c r="HM124" i="3"/>
  <c r="HM17" i="3" l="1"/>
  <c r="HM98" i="3"/>
  <c r="HM51" i="3"/>
  <c r="HO5" i="1"/>
  <c r="HO18" i="1" s="1"/>
  <c r="HN13" i="1"/>
  <c r="HN13" i="6" s="1"/>
  <c r="HN9" i="3"/>
  <c r="HN15" i="3"/>
  <c r="HN104" i="3"/>
  <c r="HN8" i="3"/>
  <c r="HN58" i="3"/>
  <c r="HN59" i="3"/>
  <c r="HN7" i="3"/>
  <c r="HN70" i="3"/>
  <c r="HN69" i="3"/>
  <c r="HM30" i="3"/>
  <c r="HO138" i="3"/>
  <c r="HO142" i="3" s="1"/>
  <c r="HO20" i="3"/>
  <c r="HO52" i="3"/>
  <c r="HO91" i="3"/>
  <c r="HO99" i="3"/>
  <c r="HN105" i="3"/>
  <c r="HN106" i="3"/>
  <c r="HM3" i="3"/>
  <c r="HL22" i="1" s="1"/>
  <c r="HN116" i="3"/>
  <c r="HN117" i="3"/>
  <c r="HO16" i="1"/>
  <c r="HO19" i="1"/>
  <c r="HO17" i="1"/>
  <c r="HN57" i="3"/>
  <c r="HN6" i="3"/>
  <c r="HN13" i="3"/>
  <c r="HN64" i="3" l="1"/>
  <c r="HO15" i="1"/>
  <c r="HN124" i="3"/>
  <c r="HN12" i="3"/>
  <c r="HN111" i="3"/>
  <c r="HO53" i="3"/>
  <c r="HO56" i="3"/>
  <c r="HO54" i="3"/>
  <c r="HO60" i="3"/>
  <c r="HO62" i="3"/>
  <c r="HO55" i="3"/>
  <c r="HL24" i="1"/>
  <c r="HL26" i="1"/>
  <c r="HN77" i="3"/>
  <c r="HN30" i="3" s="1"/>
  <c r="HN22" i="3"/>
  <c r="HP5" i="3"/>
  <c r="HO100" i="3"/>
  <c r="HO103" i="3"/>
  <c r="HO101" i="3"/>
  <c r="HO107" i="3"/>
  <c r="HO109" i="3"/>
  <c r="HO102" i="3"/>
  <c r="HO114" i="3"/>
  <c r="HO67" i="3"/>
  <c r="HN10" i="3"/>
  <c r="HO95" i="3"/>
  <c r="HO44" i="3"/>
  <c r="HO48" i="3" s="1"/>
  <c r="HN23" i="3"/>
  <c r="HN11" i="3"/>
  <c r="HN98" i="3" l="1"/>
  <c r="HP5" i="1"/>
  <c r="HP19" i="1" s="1"/>
  <c r="HO13" i="1"/>
  <c r="HO13" i="6" s="1"/>
  <c r="HN17" i="3"/>
  <c r="HN3" i="3" s="1"/>
  <c r="HM22" i="1" s="1"/>
  <c r="HM26" i="1" s="1"/>
  <c r="HO15" i="3"/>
  <c r="HO13" i="3"/>
  <c r="HO9" i="3"/>
  <c r="HO105" i="3"/>
  <c r="HO106" i="3"/>
  <c r="HO6" i="3"/>
  <c r="HO57" i="3"/>
  <c r="HO69" i="3"/>
  <c r="HO70" i="3"/>
  <c r="HP91" i="3"/>
  <c r="HP99" i="3"/>
  <c r="HP138" i="3"/>
  <c r="HP142" i="3" s="1"/>
  <c r="HP20" i="3"/>
  <c r="HP52" i="3"/>
  <c r="HO116" i="3"/>
  <c r="HO117" i="3"/>
  <c r="HO104" i="3"/>
  <c r="HO59" i="3"/>
  <c r="HO8" i="3"/>
  <c r="HO58" i="3"/>
  <c r="HO7" i="3"/>
  <c r="HN51" i="3"/>
  <c r="HP15" i="1" l="1"/>
  <c r="HP18" i="1"/>
  <c r="HP16" i="1"/>
  <c r="HP17" i="1"/>
  <c r="HO11" i="3"/>
  <c r="HO12" i="3"/>
  <c r="HO111" i="3"/>
  <c r="HM24" i="1"/>
  <c r="HO124" i="3"/>
  <c r="HO98" i="3" s="1"/>
  <c r="HO23" i="3"/>
  <c r="HO64" i="3"/>
  <c r="HP109" i="3"/>
  <c r="HP102" i="3"/>
  <c r="HP100" i="3"/>
  <c r="HP103" i="3"/>
  <c r="HP101" i="3"/>
  <c r="HP107" i="3"/>
  <c r="HO22" i="3"/>
  <c r="HO77" i="3"/>
  <c r="HO30" i="3" s="1"/>
  <c r="HQ5" i="3"/>
  <c r="HP62" i="3"/>
  <c r="HP55" i="3"/>
  <c r="HP53" i="3"/>
  <c r="HP56" i="3"/>
  <c r="HP9" i="3" s="1"/>
  <c r="HP54" i="3"/>
  <c r="HP60" i="3"/>
  <c r="HP67" i="3"/>
  <c r="HP114" i="3"/>
  <c r="HP44" i="3"/>
  <c r="HP48" i="3" s="1"/>
  <c r="HP95" i="3"/>
  <c r="HO10" i="3"/>
  <c r="HO17" i="3" s="1"/>
  <c r="HP7" i="3" l="1"/>
  <c r="HP15" i="3"/>
  <c r="HO3" i="3"/>
  <c r="HN22" i="1" s="1"/>
  <c r="HN24" i="1" s="1"/>
  <c r="HP13" i="3"/>
  <c r="HQ5" i="1"/>
  <c r="HQ16" i="1" s="1"/>
  <c r="HP13" i="1"/>
  <c r="HP13" i="6" s="1"/>
  <c r="HP117" i="3"/>
  <c r="HP116" i="3"/>
  <c r="HP106" i="3"/>
  <c r="HP105" i="3"/>
  <c r="HP58" i="3"/>
  <c r="HP59" i="3"/>
  <c r="HP8" i="3"/>
  <c r="HP69" i="3"/>
  <c r="HP70" i="3"/>
  <c r="HP57" i="3"/>
  <c r="HP6" i="3"/>
  <c r="HQ52" i="3"/>
  <c r="HQ91" i="3"/>
  <c r="HQ99" i="3"/>
  <c r="HQ138" i="3"/>
  <c r="HQ142" i="3" s="1"/>
  <c r="HQ20" i="3"/>
  <c r="HP104" i="3"/>
  <c r="HO51" i="3"/>
  <c r="HN26" i="1" l="1"/>
  <c r="HQ18" i="1"/>
  <c r="HP64" i="3"/>
  <c r="HQ15" i="1"/>
  <c r="HS5" i="3"/>
  <c r="HQ17" i="1"/>
  <c r="HP111" i="3"/>
  <c r="HP12" i="3"/>
  <c r="HQ19" i="1"/>
  <c r="HP23" i="3"/>
  <c r="HP11" i="3"/>
  <c r="HQ100" i="3"/>
  <c r="HQ103" i="3"/>
  <c r="HQ101" i="3"/>
  <c r="HQ107" i="3"/>
  <c r="HQ109" i="3"/>
  <c r="HQ102" i="3"/>
  <c r="HQ67" i="3"/>
  <c r="HQ114" i="3"/>
  <c r="HQ44" i="3"/>
  <c r="HQ48" i="3" s="1"/>
  <c r="HQ95" i="3"/>
  <c r="HP22" i="3"/>
  <c r="HP77" i="3"/>
  <c r="HQ55" i="3"/>
  <c r="HQ53" i="3"/>
  <c r="HQ56" i="3"/>
  <c r="HQ62" i="3"/>
  <c r="HQ54" i="3"/>
  <c r="HQ60" i="3"/>
  <c r="HP10" i="3"/>
  <c r="HP124" i="3"/>
  <c r="HP98" i="3" s="1"/>
  <c r="HR5" i="3" l="1"/>
  <c r="HP17" i="3"/>
  <c r="HQ7" i="3"/>
  <c r="HQ15" i="3"/>
  <c r="HQ9" i="3"/>
  <c r="HR5" i="1"/>
  <c r="HR15" i="1" s="1"/>
  <c r="HQ13" i="1"/>
  <c r="HQ13" i="6" s="1"/>
  <c r="HQ57" i="3"/>
  <c r="HQ6" i="3"/>
  <c r="HS20" i="3"/>
  <c r="HS99" i="3"/>
  <c r="HS91" i="3"/>
  <c r="HS138" i="3"/>
  <c r="HS142" i="3" s="1"/>
  <c r="HS52" i="3"/>
  <c r="HP30" i="3"/>
  <c r="HP3" i="3" s="1"/>
  <c r="HO22" i="1" s="1"/>
  <c r="HP51" i="3"/>
  <c r="HQ8" i="3"/>
  <c r="HQ58" i="3"/>
  <c r="HQ59" i="3"/>
  <c r="HR138" i="3"/>
  <c r="HR142" i="3" s="1"/>
  <c r="HR20" i="3"/>
  <c r="HR52" i="3"/>
  <c r="HR91" i="3"/>
  <c r="HR99" i="3"/>
  <c r="HQ116" i="3"/>
  <c r="HQ117" i="3"/>
  <c r="HQ104" i="3"/>
  <c r="HQ13" i="3"/>
  <c r="HR19" i="1"/>
  <c r="HQ70" i="3"/>
  <c r="HQ69" i="3"/>
  <c r="HQ105" i="3"/>
  <c r="HQ106" i="3"/>
  <c r="HR16" i="1" l="1"/>
  <c r="HR17" i="1"/>
  <c r="HR18" i="1"/>
  <c r="HQ23" i="3"/>
  <c r="HQ111" i="3"/>
  <c r="HQ124" i="3"/>
  <c r="HO24" i="1"/>
  <c r="HO26" i="1"/>
  <c r="HQ77" i="3"/>
  <c r="HQ30" i="3" s="1"/>
  <c r="HQ22" i="3"/>
  <c r="HR95" i="3"/>
  <c r="HR44" i="3"/>
  <c r="HR48" i="3" s="1"/>
  <c r="HS55" i="3"/>
  <c r="HS62" i="3"/>
  <c r="HS53" i="3"/>
  <c r="HS56" i="3"/>
  <c r="HS54" i="3"/>
  <c r="HS60" i="3"/>
  <c r="HS102" i="3"/>
  <c r="HS109" i="3"/>
  <c r="HS100" i="3"/>
  <c r="HS103" i="3"/>
  <c r="HS101" i="3"/>
  <c r="HS107" i="3"/>
  <c r="HQ10" i="3"/>
  <c r="HQ12" i="3"/>
  <c r="HS67" i="3"/>
  <c r="HS114" i="3"/>
  <c r="HQ64" i="3"/>
  <c r="HR53" i="3"/>
  <c r="HR56" i="3"/>
  <c r="HR54" i="3"/>
  <c r="HR60" i="3"/>
  <c r="HR62" i="3"/>
  <c r="HR55" i="3"/>
  <c r="HR100" i="3"/>
  <c r="HR103" i="3"/>
  <c r="HR101" i="3"/>
  <c r="HR107" i="3"/>
  <c r="HR109" i="3"/>
  <c r="HR102" i="3"/>
  <c r="HR114" i="3"/>
  <c r="HR67" i="3"/>
  <c r="HQ11" i="3"/>
  <c r="HS95" i="3"/>
  <c r="HS44" i="3"/>
  <c r="HS48" i="3" s="1"/>
  <c r="HQ51" i="3" l="1"/>
  <c r="HQ98" i="3"/>
  <c r="HS5" i="1"/>
  <c r="HS17" i="1" s="1"/>
  <c r="HR13" i="1"/>
  <c r="HR13" i="6" s="1"/>
  <c r="HQ17" i="3"/>
  <c r="HQ3" i="3" s="1"/>
  <c r="HP22" i="1" s="1"/>
  <c r="HP26" i="1" s="1"/>
  <c r="HR69" i="3"/>
  <c r="HR70" i="3"/>
  <c r="HR15" i="3"/>
  <c r="HR9" i="3"/>
  <c r="HS116" i="3"/>
  <c r="HS117" i="3"/>
  <c r="HS105" i="3"/>
  <c r="HS106" i="3"/>
  <c r="HS9" i="3"/>
  <c r="HS8" i="3"/>
  <c r="HS58" i="3"/>
  <c r="HS59" i="3"/>
  <c r="HS15" i="1"/>
  <c r="HS6" i="3"/>
  <c r="HS57" i="3"/>
  <c r="HR116" i="3"/>
  <c r="HR117" i="3"/>
  <c r="HR104" i="3"/>
  <c r="HR13" i="3"/>
  <c r="HR6" i="3"/>
  <c r="HR57" i="3"/>
  <c r="HS69" i="3"/>
  <c r="HS70" i="3"/>
  <c r="HS104" i="3"/>
  <c r="HS13" i="3"/>
  <c r="HR105" i="3"/>
  <c r="HR106" i="3"/>
  <c r="HR59" i="3"/>
  <c r="HR8" i="3"/>
  <c r="HR58" i="3"/>
  <c r="HR7" i="3"/>
  <c r="HS7" i="3"/>
  <c r="HS15" i="3"/>
  <c r="HS16" i="1" l="1"/>
  <c r="HS19" i="1"/>
  <c r="HS18" i="1"/>
  <c r="HS111" i="3"/>
  <c r="HS64" i="3"/>
  <c r="HS12" i="3"/>
  <c r="HP24" i="1"/>
  <c r="HR11" i="3"/>
  <c r="HR111" i="3"/>
  <c r="HS77" i="3"/>
  <c r="HS22" i="3"/>
  <c r="HS10" i="3"/>
  <c r="HR77" i="3"/>
  <c r="HR22" i="3"/>
  <c r="HR64" i="3"/>
  <c r="HR12" i="3"/>
  <c r="HS23" i="3"/>
  <c r="HR10" i="3"/>
  <c r="HR124" i="3"/>
  <c r="HT5" i="3"/>
  <c r="HT5" i="1"/>
  <c r="HS11" i="3"/>
  <c r="HS124" i="3"/>
  <c r="HS98" i="3" s="1"/>
  <c r="HR23" i="3"/>
  <c r="HR98" i="3" l="1"/>
  <c r="HS17" i="3"/>
  <c r="HR51" i="3"/>
  <c r="HS13" i="1"/>
  <c r="HS13" i="6" s="1"/>
  <c r="HR17" i="3"/>
  <c r="HT17" i="1"/>
  <c r="HT15" i="1"/>
  <c r="HT18" i="1"/>
  <c r="HT16" i="1"/>
  <c r="HT19" i="1"/>
  <c r="HS30" i="3"/>
  <c r="HS3" i="3" s="1"/>
  <c r="HR22" i="1" s="1"/>
  <c r="HT91" i="3"/>
  <c r="HT99" i="3"/>
  <c r="HT138" i="3"/>
  <c r="HT20" i="3"/>
  <c r="HT52" i="3"/>
  <c r="HS51" i="3"/>
  <c r="HR30" i="3"/>
  <c r="HT142" i="3" l="1"/>
  <c r="HR3" i="3"/>
  <c r="HQ22" i="1" s="1"/>
  <c r="HQ26" i="1" s="1"/>
  <c r="HR24" i="1"/>
  <c r="HR26" i="1"/>
  <c r="HT109" i="3"/>
  <c r="HT102" i="3"/>
  <c r="HT100" i="3"/>
  <c r="HT103" i="3"/>
  <c r="HT101" i="3"/>
  <c r="HT107" i="3"/>
  <c r="HU5" i="3"/>
  <c r="HT44" i="3"/>
  <c r="HT48" i="3" s="1"/>
  <c r="HT95" i="3"/>
  <c r="HT62" i="3"/>
  <c r="HT55" i="3"/>
  <c r="HT53" i="3"/>
  <c r="HT56" i="3"/>
  <c r="HT54" i="3"/>
  <c r="HT60" i="3"/>
  <c r="HT67" i="3"/>
  <c r="HT114" i="3"/>
  <c r="HT13" i="3" l="1"/>
  <c r="HQ24" i="1"/>
  <c r="HT7" i="3"/>
  <c r="HU5" i="1"/>
  <c r="HU19" i="1" s="1"/>
  <c r="HT13" i="1"/>
  <c r="HT13" i="6" s="1"/>
  <c r="HT57" i="3"/>
  <c r="HT6" i="3"/>
  <c r="HT106" i="3"/>
  <c r="HT105" i="3"/>
  <c r="HT117" i="3"/>
  <c r="HT116" i="3"/>
  <c r="HT58" i="3"/>
  <c r="HT59" i="3"/>
  <c r="HT8" i="3"/>
  <c r="HT69" i="3"/>
  <c r="HT70" i="3"/>
  <c r="HT9" i="3"/>
  <c r="HT15" i="3"/>
  <c r="HU52" i="3"/>
  <c r="HU91" i="3"/>
  <c r="HU99" i="3"/>
  <c r="HU138" i="3"/>
  <c r="HU20" i="3"/>
  <c r="HT104" i="3"/>
  <c r="HU142" i="3" l="1"/>
  <c r="HU16" i="1"/>
  <c r="HU17" i="1"/>
  <c r="HT11" i="3"/>
  <c r="HT124" i="3"/>
  <c r="HT111" i="3"/>
  <c r="HT23" i="3"/>
  <c r="HU18" i="1"/>
  <c r="HU15" i="1"/>
  <c r="HU101" i="3"/>
  <c r="HU107" i="3"/>
  <c r="HU109" i="3"/>
  <c r="HU102" i="3"/>
  <c r="HU100" i="3"/>
  <c r="HU103" i="3"/>
  <c r="HT77" i="3"/>
  <c r="HT30" i="3" s="1"/>
  <c r="HT22" i="3"/>
  <c r="HT64" i="3"/>
  <c r="HV5" i="3"/>
  <c r="HU67" i="3"/>
  <c r="HU114" i="3"/>
  <c r="HU44" i="3"/>
  <c r="HU48" i="3" s="1"/>
  <c r="HU95" i="3"/>
  <c r="HU54" i="3"/>
  <c r="HU60" i="3"/>
  <c r="HU62" i="3"/>
  <c r="HU55" i="3"/>
  <c r="HU53" i="3"/>
  <c r="HU56" i="3"/>
  <c r="HT12" i="3"/>
  <c r="HT10" i="3"/>
  <c r="HT51" i="3" l="1"/>
  <c r="HT98" i="3"/>
  <c r="HU7" i="3"/>
  <c r="HT17" i="3"/>
  <c r="HT3" i="3" s="1"/>
  <c r="HS22" i="1" s="1"/>
  <c r="HS24" i="1" s="1"/>
  <c r="HU15" i="3"/>
  <c r="HU13" i="3"/>
  <c r="HU9" i="3"/>
  <c r="HV5" i="1"/>
  <c r="HU13" i="1"/>
  <c r="HU13" i="6" s="1"/>
  <c r="HU69" i="3"/>
  <c r="HU70" i="3"/>
  <c r="HU6" i="3"/>
  <c r="HU57" i="3"/>
  <c r="HU104" i="3"/>
  <c r="HU59" i="3"/>
  <c r="HU8" i="3"/>
  <c r="HU58" i="3"/>
  <c r="HU116" i="3"/>
  <c r="HU117" i="3"/>
  <c r="HV91" i="3"/>
  <c r="HV99" i="3"/>
  <c r="HV138" i="3"/>
  <c r="HV20" i="3"/>
  <c r="HV52" i="3"/>
  <c r="HU105" i="3"/>
  <c r="HU106" i="3"/>
  <c r="HV142" i="3" l="1"/>
  <c r="HS26" i="1"/>
  <c r="HV19" i="1"/>
  <c r="HV16" i="1"/>
  <c r="HV18" i="1"/>
  <c r="HV15" i="1"/>
  <c r="HV17" i="1"/>
  <c r="HU12" i="3"/>
  <c r="HU111" i="3"/>
  <c r="HU10" i="3"/>
  <c r="HV62" i="3"/>
  <c r="HV55" i="3"/>
  <c r="HV53" i="3"/>
  <c r="HV56" i="3"/>
  <c r="HV54" i="3"/>
  <c r="HV60" i="3"/>
  <c r="HW5" i="3"/>
  <c r="HU22" i="3"/>
  <c r="HU77" i="3"/>
  <c r="HV109" i="3"/>
  <c r="HV102" i="3"/>
  <c r="HV100" i="3"/>
  <c r="HV103" i="3"/>
  <c r="HV101" i="3"/>
  <c r="HV107" i="3"/>
  <c r="HU124" i="3"/>
  <c r="HV67" i="3"/>
  <c r="HV114" i="3"/>
  <c r="HV95" i="3"/>
  <c r="HV44" i="3"/>
  <c r="HV48" i="3" s="1"/>
  <c r="HU11" i="3"/>
  <c r="HU64" i="3"/>
  <c r="HU23" i="3"/>
  <c r="HU98" i="3" l="1"/>
  <c r="HU17" i="3"/>
  <c r="HU51" i="3"/>
  <c r="HW5" i="1"/>
  <c r="HW19" i="1" s="1"/>
  <c r="HV13" i="1"/>
  <c r="HV13" i="6" s="1"/>
  <c r="HV104" i="3"/>
  <c r="HV69" i="3"/>
  <c r="HV70" i="3"/>
  <c r="HV106" i="3"/>
  <c r="HV105" i="3"/>
  <c r="HV7" i="3"/>
  <c r="HV58" i="3"/>
  <c r="HV59" i="3"/>
  <c r="HV8" i="3"/>
  <c r="HW52" i="3"/>
  <c r="HW91" i="3"/>
  <c r="HW99" i="3"/>
  <c r="HW138" i="3"/>
  <c r="HW20" i="3"/>
  <c r="HV9" i="3"/>
  <c r="HV15" i="3"/>
  <c r="HV117" i="3"/>
  <c r="HV116" i="3"/>
  <c r="HV124" i="3" s="1"/>
  <c r="HU30" i="3"/>
  <c r="HU3" i="3" s="1"/>
  <c r="HT22" i="1" s="1"/>
  <c r="HW16" i="1"/>
  <c r="HV13" i="3"/>
  <c r="HV57" i="3"/>
  <c r="HV6" i="3"/>
  <c r="HW142" i="3" l="1"/>
  <c r="HW18" i="1"/>
  <c r="HV10" i="3"/>
  <c r="HW15" i="1"/>
  <c r="HW17" i="1"/>
  <c r="HV11" i="3"/>
  <c r="HV64" i="3"/>
  <c r="HV23" i="3"/>
  <c r="HV111" i="3"/>
  <c r="HT26" i="1"/>
  <c r="HT24" i="1"/>
  <c r="HW54" i="3"/>
  <c r="HW60" i="3"/>
  <c r="HW62" i="3"/>
  <c r="HW55" i="3"/>
  <c r="HW53" i="3"/>
  <c r="HW56" i="3"/>
  <c r="HW101" i="3"/>
  <c r="HW107" i="3"/>
  <c r="HW109" i="3"/>
  <c r="HW102" i="3"/>
  <c r="HW100" i="3"/>
  <c r="HW103" i="3"/>
  <c r="HW67" i="3"/>
  <c r="HW114" i="3"/>
  <c r="HW44" i="3"/>
  <c r="HW48" i="3" s="1"/>
  <c r="HW95" i="3"/>
  <c r="HV12" i="3"/>
  <c r="HV77" i="3"/>
  <c r="HV30" i="3" s="1"/>
  <c r="HV22" i="3"/>
  <c r="HV98" i="3" l="1"/>
  <c r="HX5" i="3"/>
  <c r="HV17" i="3"/>
  <c r="HX5" i="1"/>
  <c r="HW13" i="1"/>
  <c r="HW13" i="6" s="1"/>
  <c r="HW9" i="3"/>
  <c r="HW15" i="3"/>
  <c r="HW70" i="3"/>
  <c r="HW69" i="3"/>
  <c r="HW104" i="3"/>
  <c r="HW8" i="3"/>
  <c r="HW58" i="3"/>
  <c r="HW59" i="3"/>
  <c r="HW7" i="3"/>
  <c r="HW105" i="3"/>
  <c r="HW106" i="3"/>
  <c r="HV3" i="3"/>
  <c r="HU22" i="1" s="1"/>
  <c r="HX138" i="3"/>
  <c r="HW116" i="3"/>
  <c r="HW117" i="3"/>
  <c r="HX15" i="1"/>
  <c r="HX18" i="1"/>
  <c r="HX16" i="1"/>
  <c r="HX19" i="1"/>
  <c r="HX17" i="1"/>
  <c r="HV51" i="3"/>
  <c r="HW57" i="3"/>
  <c r="HW6" i="3"/>
  <c r="HW13" i="3"/>
  <c r="HX142" i="3" l="1"/>
  <c r="HX20" i="3"/>
  <c r="HX99" i="3"/>
  <c r="HX91" i="3"/>
  <c r="HX52" i="3"/>
  <c r="HW10" i="3"/>
  <c r="HW64" i="3"/>
  <c r="HW124" i="3"/>
  <c r="HW111" i="3"/>
  <c r="HW11" i="3"/>
  <c r="HU24" i="1"/>
  <c r="HU26" i="1"/>
  <c r="HW77" i="3"/>
  <c r="HW22" i="3"/>
  <c r="HX55" i="3"/>
  <c r="HY5" i="3"/>
  <c r="HX114" i="3"/>
  <c r="HX67" i="3"/>
  <c r="HW12" i="3"/>
  <c r="HW23" i="3"/>
  <c r="HX54" i="3" l="1"/>
  <c r="HX44" i="3"/>
  <c r="HX48" i="3" s="1"/>
  <c r="HX103" i="3"/>
  <c r="HX102" i="3"/>
  <c r="HX95" i="3"/>
  <c r="HX62" i="3"/>
  <c r="HX107" i="3"/>
  <c r="HX60" i="3"/>
  <c r="HX56" i="3"/>
  <c r="HX100" i="3"/>
  <c r="HX53" i="3"/>
  <c r="HX109" i="3"/>
  <c r="HX101" i="3"/>
  <c r="HW98" i="3"/>
  <c r="HW30" i="3"/>
  <c r="HW17" i="3"/>
  <c r="HY5" i="1"/>
  <c r="HY17" i="1" s="1"/>
  <c r="HX13" i="1"/>
  <c r="HX13" i="6" s="1"/>
  <c r="HX105" i="3"/>
  <c r="HX106" i="3"/>
  <c r="HX7" i="3"/>
  <c r="HX59" i="3"/>
  <c r="HX8" i="3"/>
  <c r="HX58" i="3"/>
  <c r="HX69" i="3"/>
  <c r="HX70" i="3"/>
  <c r="HY91" i="3"/>
  <c r="HY99" i="3"/>
  <c r="HY138" i="3"/>
  <c r="HY142" i="3" s="1"/>
  <c r="HY20" i="3"/>
  <c r="HY52" i="3"/>
  <c r="HX15" i="3"/>
  <c r="HX9" i="3"/>
  <c r="HX116" i="3"/>
  <c r="HX117" i="3"/>
  <c r="HX104" i="3"/>
  <c r="HX13" i="3"/>
  <c r="HW51" i="3"/>
  <c r="HX57" i="3" l="1"/>
  <c r="HW3" i="3"/>
  <c r="HV22" i="1" s="1"/>
  <c r="HV26" i="1" s="1"/>
  <c r="HX6" i="3"/>
  <c r="HX111" i="3"/>
  <c r="HY19" i="1"/>
  <c r="HY16" i="1"/>
  <c r="HY18" i="1"/>
  <c r="HX11" i="3"/>
  <c r="HY15" i="1"/>
  <c r="HX10" i="3"/>
  <c r="HX12" i="3"/>
  <c r="HX124" i="3"/>
  <c r="HY62" i="3"/>
  <c r="HY55" i="3"/>
  <c r="HY53" i="3"/>
  <c r="HY56" i="3"/>
  <c r="HY54" i="3"/>
  <c r="HY60" i="3"/>
  <c r="HY109" i="3"/>
  <c r="HY102" i="3"/>
  <c r="HY100" i="3"/>
  <c r="HY103" i="3"/>
  <c r="HY101" i="3"/>
  <c r="HY107" i="3"/>
  <c r="HX77" i="3"/>
  <c r="HX22" i="3"/>
  <c r="HY67" i="3"/>
  <c r="HY114" i="3"/>
  <c r="HZ5" i="3"/>
  <c r="HY44" i="3"/>
  <c r="HY48" i="3" s="1"/>
  <c r="HY95" i="3"/>
  <c r="HX64" i="3"/>
  <c r="HX23" i="3"/>
  <c r="HV24" i="1" l="1"/>
  <c r="HX98" i="3"/>
  <c r="HX17" i="3"/>
  <c r="HX51" i="3"/>
  <c r="HX30" i="3"/>
  <c r="HX3" i="3" s="1"/>
  <c r="HW22" i="1" s="1"/>
  <c r="HW24" i="1" s="1"/>
  <c r="HZ5" i="1"/>
  <c r="HZ16" i="1" s="1"/>
  <c r="HY13" i="1"/>
  <c r="HY13" i="6" s="1"/>
  <c r="HY7" i="3"/>
  <c r="HY69" i="3"/>
  <c r="HY70" i="3"/>
  <c r="HY104" i="3"/>
  <c r="HY13" i="3"/>
  <c r="HY57" i="3"/>
  <c r="HY6" i="3"/>
  <c r="HZ52" i="3"/>
  <c r="HZ91" i="3"/>
  <c r="HZ99" i="3"/>
  <c r="HZ138" i="3"/>
  <c r="HZ142" i="3" s="1"/>
  <c r="HZ20" i="3"/>
  <c r="HY106" i="3"/>
  <c r="HY105" i="3"/>
  <c r="HY58" i="3"/>
  <c r="HY59" i="3"/>
  <c r="HY12" i="3" s="1"/>
  <c r="HY8" i="3"/>
  <c r="HZ19" i="1"/>
  <c r="HY117" i="3"/>
  <c r="HY116" i="3"/>
  <c r="HY9" i="3"/>
  <c r="HY15" i="3"/>
  <c r="HZ17" i="1" l="1"/>
  <c r="HZ18" i="1"/>
  <c r="HY111" i="3"/>
  <c r="HZ15" i="1"/>
  <c r="HW26" i="1"/>
  <c r="HY10" i="3"/>
  <c r="HY124" i="3"/>
  <c r="HY11" i="3"/>
  <c r="HY23" i="3"/>
  <c r="HZ54" i="3"/>
  <c r="HZ60" i="3"/>
  <c r="HZ62" i="3"/>
  <c r="HZ55" i="3"/>
  <c r="HZ53" i="3"/>
  <c r="HZ56" i="3"/>
  <c r="HY64" i="3"/>
  <c r="HZ101" i="3"/>
  <c r="HZ107" i="3"/>
  <c r="HZ109" i="3"/>
  <c r="HZ102" i="3"/>
  <c r="HZ100" i="3"/>
  <c r="HZ103" i="3"/>
  <c r="IA5" i="3"/>
  <c r="HZ67" i="3"/>
  <c r="HZ114" i="3"/>
  <c r="HZ44" i="3"/>
  <c r="HZ48" i="3" s="1"/>
  <c r="HZ95" i="3"/>
  <c r="HY77" i="3"/>
  <c r="HY22" i="3"/>
  <c r="HY17" i="3" l="1"/>
  <c r="HY30" i="3"/>
  <c r="HY98" i="3"/>
  <c r="IA5" i="1"/>
  <c r="IA16" i="1" s="1"/>
  <c r="HZ13" i="1"/>
  <c r="HZ13" i="6" s="1"/>
  <c r="HY3" i="3"/>
  <c r="HX22" i="1" s="1"/>
  <c r="HX24" i="1" s="1"/>
  <c r="HZ9" i="3"/>
  <c r="HZ15" i="3"/>
  <c r="HZ13" i="3"/>
  <c r="HZ116" i="3"/>
  <c r="HZ117" i="3"/>
  <c r="HZ104" i="3"/>
  <c r="HZ70" i="3"/>
  <c r="HZ69" i="3"/>
  <c r="IA138" i="3"/>
  <c r="IA20" i="3"/>
  <c r="IA52" i="3"/>
  <c r="IA91" i="3"/>
  <c r="IA99" i="3"/>
  <c r="HZ105" i="3"/>
  <c r="HZ106" i="3"/>
  <c r="HZ57" i="3"/>
  <c r="HZ6" i="3"/>
  <c r="IA15" i="1"/>
  <c r="HY51" i="3"/>
  <c r="HZ8" i="3"/>
  <c r="HZ58" i="3"/>
  <c r="HZ59" i="3"/>
  <c r="HZ7" i="3"/>
  <c r="IA142" i="3" l="1"/>
  <c r="IA18" i="1"/>
  <c r="HZ10" i="3"/>
  <c r="IA17" i="1"/>
  <c r="IA19" i="1"/>
  <c r="HZ12" i="3"/>
  <c r="HZ23" i="3"/>
  <c r="HX26" i="1"/>
  <c r="HZ111" i="3"/>
  <c r="HZ124" i="3"/>
  <c r="IA95" i="3"/>
  <c r="IA44" i="3"/>
  <c r="IA48" i="3" s="1"/>
  <c r="IA53" i="3"/>
  <c r="IA56" i="3"/>
  <c r="IA54" i="3"/>
  <c r="IA60" i="3"/>
  <c r="IA62" i="3"/>
  <c r="IA55" i="3"/>
  <c r="HZ77" i="3"/>
  <c r="HZ22" i="3"/>
  <c r="HZ11" i="3"/>
  <c r="IB5" i="3"/>
  <c r="HZ64" i="3"/>
  <c r="IA100" i="3"/>
  <c r="IA103" i="3"/>
  <c r="IA101" i="3"/>
  <c r="IA107" i="3"/>
  <c r="IA109" i="3"/>
  <c r="IA102" i="3"/>
  <c r="IA114" i="3"/>
  <c r="IA67" i="3"/>
  <c r="HZ17" i="3" l="1"/>
  <c r="HZ30" i="3"/>
  <c r="HZ51" i="3"/>
  <c r="IB5" i="1"/>
  <c r="IB17" i="1" s="1"/>
  <c r="IA13" i="1"/>
  <c r="IA13" i="6" s="1"/>
  <c r="IA7" i="3"/>
  <c r="HZ98" i="3"/>
  <c r="IA9" i="3"/>
  <c r="IA69" i="3"/>
  <c r="IA70" i="3"/>
  <c r="IA59" i="3"/>
  <c r="IA8" i="3"/>
  <c r="IA58" i="3"/>
  <c r="IA116" i="3"/>
  <c r="IA117" i="3"/>
  <c r="IA104" i="3"/>
  <c r="IB91" i="3"/>
  <c r="IB99" i="3"/>
  <c r="IB138" i="3"/>
  <c r="IB20" i="3"/>
  <c r="IB52" i="3"/>
  <c r="IA15" i="3"/>
  <c r="IA105" i="3"/>
  <c r="IA106" i="3"/>
  <c r="IA13" i="3"/>
  <c r="IA6" i="3"/>
  <c r="IA57" i="3"/>
  <c r="IB142" i="3" l="1"/>
  <c r="HZ3" i="3"/>
  <c r="HY22" i="1" s="1"/>
  <c r="HY26" i="1" s="1"/>
  <c r="IB19" i="1"/>
  <c r="IB16" i="1"/>
  <c r="IB18" i="1"/>
  <c r="IB15" i="1"/>
  <c r="IA64" i="3"/>
  <c r="IA111" i="3"/>
  <c r="IA124" i="3"/>
  <c r="IA11" i="3"/>
  <c r="IA23" i="3"/>
  <c r="IA12" i="3"/>
  <c r="IB62" i="3"/>
  <c r="IB55" i="3"/>
  <c r="IB53" i="3"/>
  <c r="IB56" i="3"/>
  <c r="IB54" i="3"/>
  <c r="IB60" i="3"/>
  <c r="IB109" i="3"/>
  <c r="IB102" i="3"/>
  <c r="IB100" i="3"/>
  <c r="IB103" i="3"/>
  <c r="IB101" i="3"/>
  <c r="IB107" i="3"/>
  <c r="IA10" i="3"/>
  <c r="IB67" i="3"/>
  <c r="IB114" i="3"/>
  <c r="IB95" i="3"/>
  <c r="IB44" i="3"/>
  <c r="IB48" i="3" s="1"/>
  <c r="IA22" i="3"/>
  <c r="IA77" i="3"/>
  <c r="HY24" i="1" l="1"/>
  <c r="IA30" i="3"/>
  <c r="IC5" i="3"/>
  <c r="IA98" i="3"/>
  <c r="IA17" i="3"/>
  <c r="IC5" i="1"/>
  <c r="IC17" i="1" s="1"/>
  <c r="IB13" i="1"/>
  <c r="IB13" i="6" s="1"/>
  <c r="IA3" i="3"/>
  <c r="HZ22" i="1" s="1"/>
  <c r="HZ24" i="1" s="1"/>
  <c r="IB9" i="3"/>
  <c r="IB15" i="3"/>
  <c r="IB104" i="3"/>
  <c r="IB106" i="3"/>
  <c r="IB105" i="3"/>
  <c r="IB117" i="3"/>
  <c r="IB116" i="3"/>
  <c r="IB69" i="3"/>
  <c r="IB70" i="3"/>
  <c r="IB13" i="3"/>
  <c r="IB57" i="3"/>
  <c r="IB6" i="3"/>
  <c r="IC52" i="3"/>
  <c r="IC91" i="3"/>
  <c r="IC99" i="3"/>
  <c r="IC138" i="3"/>
  <c r="IC142" i="3" s="1"/>
  <c r="IC20" i="3"/>
  <c r="IB7" i="3"/>
  <c r="IB58" i="3"/>
  <c r="IB59" i="3"/>
  <c r="IB8" i="3"/>
  <c r="IA51" i="3"/>
  <c r="IC19" i="1" l="1"/>
  <c r="IC16" i="1"/>
  <c r="IB12" i="3"/>
  <c r="IC18" i="1"/>
  <c r="IC15" i="1"/>
  <c r="IB11" i="3"/>
  <c r="IB23" i="3"/>
  <c r="HZ26" i="1"/>
  <c r="IB111" i="3"/>
  <c r="IC101" i="3"/>
  <c r="IC107" i="3"/>
  <c r="IC100" i="3"/>
  <c r="IC103" i="3"/>
  <c r="IC109" i="3"/>
  <c r="IC102" i="3"/>
  <c r="IB64" i="3"/>
  <c r="IB124" i="3"/>
  <c r="IC114" i="3"/>
  <c r="IC67" i="3"/>
  <c r="IC44" i="3"/>
  <c r="IC48" i="3" s="1"/>
  <c r="IC95" i="3"/>
  <c r="IC54" i="3"/>
  <c r="IC60" i="3"/>
  <c r="IC53" i="3"/>
  <c r="IC56" i="3"/>
  <c r="IC62" i="3"/>
  <c r="IC55" i="3"/>
  <c r="IB10" i="3"/>
  <c r="IB77" i="3"/>
  <c r="IB22" i="3"/>
  <c r="ID5" i="3"/>
  <c r="IB17" i="3" l="1"/>
  <c r="IC9" i="3"/>
  <c r="IB98" i="3"/>
  <c r="IC7" i="3"/>
  <c r="ID5" i="1"/>
  <c r="ID19" i="1" s="1"/>
  <c r="IC13" i="1"/>
  <c r="IC13" i="6" s="1"/>
  <c r="IC105" i="3"/>
  <c r="IC106" i="3"/>
  <c r="IC104" i="3"/>
  <c r="IC70" i="3"/>
  <c r="IC69" i="3"/>
  <c r="ID138" i="3"/>
  <c r="ID20" i="3"/>
  <c r="ID91" i="3"/>
  <c r="ID99" i="3"/>
  <c r="ID52" i="3"/>
  <c r="IC8" i="3"/>
  <c r="IC59" i="3"/>
  <c r="IC58" i="3"/>
  <c r="IC6" i="3"/>
  <c r="IC57" i="3"/>
  <c r="ID18" i="1"/>
  <c r="ID17" i="1"/>
  <c r="IB30" i="3"/>
  <c r="IB3" i="3" s="1"/>
  <c r="IA22" i="1" s="1"/>
  <c r="IC15" i="3"/>
  <c r="IC13" i="3"/>
  <c r="IC116" i="3"/>
  <c r="IC117" i="3"/>
  <c r="IB51" i="3"/>
  <c r="ID15" i="1" l="1"/>
  <c r="ID142" i="3"/>
  <c r="IC12" i="3"/>
  <c r="ID16" i="1"/>
  <c r="IE5" i="3"/>
  <c r="IC11" i="3"/>
  <c r="IC10" i="3"/>
  <c r="IC111" i="3"/>
  <c r="IA24" i="1"/>
  <c r="IA26" i="1"/>
  <c r="ID54" i="3"/>
  <c r="ID60" i="3"/>
  <c r="ID53" i="3"/>
  <c r="ID56" i="3"/>
  <c r="ID62" i="3"/>
  <c r="ID55" i="3"/>
  <c r="ID114" i="3"/>
  <c r="ID67" i="3"/>
  <c r="IC23" i="3"/>
  <c r="ID101" i="3"/>
  <c r="ID107" i="3"/>
  <c r="ID100" i="3"/>
  <c r="ID103" i="3"/>
  <c r="ID102" i="3"/>
  <c r="ID109" i="3"/>
  <c r="IC124" i="3"/>
  <c r="IC98" i="3" s="1"/>
  <c r="IC64" i="3"/>
  <c r="ID44" i="3"/>
  <c r="ID48" i="3" s="1"/>
  <c r="ID95" i="3"/>
  <c r="IC77" i="3"/>
  <c r="IC22" i="3"/>
  <c r="IE5" i="1" l="1"/>
  <c r="IE17" i="1" s="1"/>
  <c r="IC17" i="3"/>
  <c r="IC30" i="3"/>
  <c r="IC3" i="3" s="1"/>
  <c r="IB22" i="1" s="1"/>
  <c r="ID104" i="3"/>
  <c r="ID59" i="3"/>
  <c r="ID58" i="3"/>
  <c r="ID8" i="3"/>
  <c r="ID6" i="3"/>
  <c r="ID57" i="3"/>
  <c r="IE91" i="3"/>
  <c r="IE99" i="3"/>
  <c r="IE52" i="3"/>
  <c r="IE20" i="3"/>
  <c r="IE138" i="3"/>
  <c r="ID13" i="3"/>
  <c r="IC51" i="3"/>
  <c r="ID106" i="3"/>
  <c r="ID105" i="3"/>
  <c r="ID69" i="3"/>
  <c r="ID70" i="3"/>
  <c r="ID15" i="3"/>
  <c r="ID117" i="3"/>
  <c r="ID116" i="3"/>
  <c r="ID9" i="3"/>
  <c r="ID7" i="3"/>
  <c r="IE142" i="3" l="1"/>
  <c r="ID13" i="1"/>
  <c r="ID13" i="6" s="1"/>
  <c r="ID64" i="3"/>
  <c r="IE18" i="1"/>
  <c r="IE15" i="1"/>
  <c r="IE19" i="1"/>
  <c r="IE16" i="1"/>
  <c r="IF5" i="3"/>
  <c r="ID10" i="3"/>
  <c r="ID124" i="3"/>
  <c r="ID111" i="3"/>
  <c r="ID23" i="3"/>
  <c r="IB26" i="1"/>
  <c r="IB24" i="1"/>
  <c r="IE67" i="3"/>
  <c r="IE114" i="3"/>
  <c r="IE44" i="3"/>
  <c r="IE48" i="3" s="1"/>
  <c r="IE95" i="3"/>
  <c r="ID12" i="3"/>
  <c r="IE62" i="3"/>
  <c r="IE55" i="3"/>
  <c r="IE54" i="3"/>
  <c r="IE60" i="3"/>
  <c r="IE53" i="3"/>
  <c r="IE56" i="3"/>
  <c r="ID22" i="3"/>
  <c r="ID77" i="3"/>
  <c r="IE109" i="3"/>
  <c r="IE102" i="3"/>
  <c r="IE101" i="3"/>
  <c r="IE107" i="3"/>
  <c r="IE100" i="3"/>
  <c r="IE103" i="3"/>
  <c r="ID11" i="3"/>
  <c r="ID98" i="3" l="1"/>
  <c r="ID17" i="3"/>
  <c r="IF5" i="1"/>
  <c r="IF18" i="1" s="1"/>
  <c r="IE13" i="1"/>
  <c r="IE13" i="6" s="1"/>
  <c r="ID30" i="3"/>
  <c r="ID3" i="3" s="1"/>
  <c r="IC22" i="1" s="1"/>
  <c r="IC24" i="1" s="1"/>
  <c r="ID51" i="3"/>
  <c r="IE13" i="3"/>
  <c r="IE15" i="3"/>
  <c r="IE70" i="3"/>
  <c r="IE69" i="3"/>
  <c r="IF19" i="1"/>
  <c r="IE9" i="3"/>
  <c r="IE7" i="3"/>
  <c r="IE104" i="3"/>
  <c r="IE106" i="3"/>
  <c r="IE105" i="3"/>
  <c r="IF52" i="3"/>
  <c r="IF138" i="3"/>
  <c r="IF142" i="3" s="1"/>
  <c r="IF20" i="3"/>
  <c r="IF91" i="3"/>
  <c r="IF99" i="3"/>
  <c r="IE57" i="3"/>
  <c r="IE6" i="3"/>
  <c r="IE58" i="3"/>
  <c r="IE8" i="3"/>
  <c r="IE59" i="3"/>
  <c r="IE117" i="3"/>
  <c r="IE116" i="3"/>
  <c r="IF17" i="1" l="1"/>
  <c r="IF16" i="1"/>
  <c r="IF15" i="1"/>
  <c r="IE12" i="3"/>
  <c r="IE11" i="3"/>
  <c r="IE124" i="3"/>
  <c r="IC26" i="1"/>
  <c r="IE111" i="3"/>
  <c r="IE23" i="3"/>
  <c r="IF101" i="3"/>
  <c r="IF107" i="3"/>
  <c r="IF100" i="3"/>
  <c r="IF103" i="3"/>
  <c r="IF102" i="3"/>
  <c r="IF109" i="3"/>
  <c r="IE77" i="3"/>
  <c r="IE30" i="3" s="1"/>
  <c r="IE22" i="3"/>
  <c r="IE64" i="3"/>
  <c r="IF44" i="3"/>
  <c r="IF48" i="3" s="1"/>
  <c r="IF95" i="3"/>
  <c r="IF54" i="3"/>
  <c r="IF60" i="3"/>
  <c r="IF53" i="3"/>
  <c r="IF56" i="3"/>
  <c r="IF62" i="3"/>
  <c r="IF15" i="3" s="1"/>
  <c r="IF55" i="3"/>
  <c r="IE10" i="3"/>
  <c r="IF114" i="3"/>
  <c r="IF67" i="3"/>
  <c r="IG5" i="3"/>
  <c r="IE98" i="3" l="1"/>
  <c r="IE17" i="3"/>
  <c r="IE3" i="3" s="1"/>
  <c r="ID22" i="1" s="1"/>
  <c r="ID24" i="1" s="1"/>
  <c r="IF13" i="3"/>
  <c r="IG5" i="1"/>
  <c r="IG17" i="1" s="1"/>
  <c r="IF13" i="1"/>
  <c r="IF13" i="6" s="1"/>
  <c r="IF70" i="3"/>
  <c r="IF69" i="3"/>
  <c r="IF8" i="3"/>
  <c r="IF59" i="3"/>
  <c r="IF58" i="3"/>
  <c r="IF6" i="3"/>
  <c r="IF57" i="3"/>
  <c r="IF105" i="3"/>
  <c r="IF106" i="3"/>
  <c r="IF116" i="3"/>
  <c r="IF117" i="3"/>
  <c r="IG138" i="3"/>
  <c r="IG142" i="3" s="1"/>
  <c r="IG20" i="3"/>
  <c r="IG91" i="3"/>
  <c r="IG99" i="3"/>
  <c r="IG52" i="3"/>
  <c r="IF9" i="3"/>
  <c r="IF7" i="3"/>
  <c r="IE51" i="3"/>
  <c r="IF104" i="3"/>
  <c r="IG15" i="1" l="1"/>
  <c r="ID26" i="1"/>
  <c r="IG18" i="1"/>
  <c r="IG19" i="1"/>
  <c r="IG16" i="1"/>
  <c r="IF111" i="3"/>
  <c r="IF64" i="3"/>
  <c r="IF124" i="3"/>
  <c r="IG44" i="3"/>
  <c r="IG48" i="3" s="1"/>
  <c r="IG95" i="3"/>
  <c r="IF12" i="3"/>
  <c r="IF23" i="3"/>
  <c r="IG54" i="3"/>
  <c r="IG60" i="3"/>
  <c r="IG53" i="3"/>
  <c r="IG56" i="3"/>
  <c r="IG55" i="3"/>
  <c r="IG62" i="3"/>
  <c r="IG114" i="3"/>
  <c r="IG67" i="3"/>
  <c r="IG101" i="3"/>
  <c r="IG107" i="3"/>
  <c r="IG100" i="3"/>
  <c r="IG103" i="3"/>
  <c r="IG109" i="3"/>
  <c r="IG102" i="3"/>
  <c r="IF10" i="3"/>
  <c r="IF11" i="3"/>
  <c r="IF77" i="3"/>
  <c r="IF22" i="3"/>
  <c r="IF98" i="3" l="1"/>
  <c r="IH5" i="3"/>
  <c r="IF30" i="3"/>
  <c r="IH5" i="1"/>
  <c r="IH18" i="1" s="1"/>
  <c r="IG13" i="1"/>
  <c r="IG13" i="6" s="1"/>
  <c r="IF17" i="3"/>
  <c r="IF3" i="3" s="1"/>
  <c r="IE22" i="1" s="1"/>
  <c r="IE26" i="1" s="1"/>
  <c r="IG15" i="3"/>
  <c r="IG13" i="3"/>
  <c r="IG6" i="3"/>
  <c r="IG57" i="3"/>
  <c r="IH91" i="3"/>
  <c r="IH99" i="3"/>
  <c r="IH52" i="3"/>
  <c r="IH138" i="3"/>
  <c r="IH20" i="3"/>
  <c r="IF51" i="3"/>
  <c r="IG106" i="3"/>
  <c r="IG105" i="3"/>
  <c r="IG104" i="3"/>
  <c r="IG69" i="3"/>
  <c r="IG70" i="3"/>
  <c r="IG59" i="3"/>
  <c r="IG58" i="3"/>
  <c r="IG8" i="3"/>
  <c r="IG117" i="3"/>
  <c r="IG116" i="3"/>
  <c r="IG9" i="3"/>
  <c r="IG7" i="3"/>
  <c r="IH19" i="1"/>
  <c r="IH16" i="1" l="1"/>
  <c r="IH17" i="1"/>
  <c r="IH142" i="3"/>
  <c r="IH15" i="1"/>
  <c r="IE24" i="1"/>
  <c r="IG11" i="3"/>
  <c r="IG12" i="3"/>
  <c r="IG111" i="3"/>
  <c r="IG23" i="3"/>
  <c r="IH44" i="3"/>
  <c r="IH48" i="3" s="1"/>
  <c r="IH95" i="3"/>
  <c r="II5" i="3"/>
  <c r="IH62" i="3"/>
  <c r="IH55" i="3"/>
  <c r="IH54" i="3"/>
  <c r="IH60" i="3"/>
  <c r="IH53" i="3"/>
  <c r="IH56" i="3"/>
  <c r="IG64" i="3"/>
  <c r="IG124" i="3"/>
  <c r="IG77" i="3"/>
  <c r="IG22" i="3"/>
  <c r="IH114" i="3"/>
  <c r="IH67" i="3"/>
  <c r="IH109" i="3"/>
  <c r="IH102" i="3"/>
  <c r="IH101" i="3"/>
  <c r="IH107" i="3"/>
  <c r="IH103" i="3"/>
  <c r="IH100" i="3"/>
  <c r="IG10" i="3"/>
  <c r="IG17" i="3" l="1"/>
  <c r="IG98" i="3"/>
  <c r="II5" i="1"/>
  <c r="II16" i="1" s="1"/>
  <c r="IH13" i="1"/>
  <c r="IH13" i="6" s="1"/>
  <c r="IG51" i="3"/>
  <c r="IH106" i="3"/>
  <c r="IH105" i="3"/>
  <c r="IH117" i="3"/>
  <c r="IH116" i="3"/>
  <c r="IH57" i="3"/>
  <c r="IH6" i="3"/>
  <c r="IH58" i="3"/>
  <c r="IH8" i="3"/>
  <c r="IH59" i="3"/>
  <c r="II52" i="3"/>
  <c r="II138" i="3"/>
  <c r="II20" i="3"/>
  <c r="II99" i="3"/>
  <c r="II91" i="3"/>
  <c r="IH15" i="3"/>
  <c r="IH13" i="3"/>
  <c r="IH104" i="3"/>
  <c r="IH70" i="3"/>
  <c r="IH69" i="3"/>
  <c r="IG30" i="3"/>
  <c r="IG3" i="3" s="1"/>
  <c r="IF22" i="1" s="1"/>
  <c r="IH9" i="3"/>
  <c r="IH7" i="3"/>
  <c r="II19" i="1" l="1"/>
  <c r="II15" i="1"/>
  <c r="II17" i="1"/>
  <c r="II18" i="1"/>
  <c r="II142" i="3"/>
  <c r="IH12" i="3"/>
  <c r="IH111" i="3"/>
  <c r="IH23" i="3"/>
  <c r="IH11" i="3"/>
  <c r="IH124" i="3"/>
  <c r="IH98" i="3" s="1"/>
  <c r="IF24" i="1"/>
  <c r="IF26" i="1"/>
  <c r="II54" i="3"/>
  <c r="II60" i="3"/>
  <c r="II53" i="3"/>
  <c r="II56" i="3"/>
  <c r="II55" i="3"/>
  <c r="II62" i="3"/>
  <c r="IH10" i="3"/>
  <c r="II101" i="3"/>
  <c r="II107" i="3"/>
  <c r="II100" i="3"/>
  <c r="II103" i="3"/>
  <c r="II109" i="3"/>
  <c r="II102" i="3"/>
  <c r="IJ5" i="3"/>
  <c r="II114" i="3"/>
  <c r="II67" i="3"/>
  <c r="IH22" i="3"/>
  <c r="IH77" i="3"/>
  <c r="II95" i="3"/>
  <c r="II44" i="3"/>
  <c r="II48" i="3" s="1"/>
  <c r="IH64" i="3"/>
  <c r="IH17" i="3" l="1"/>
  <c r="IH30" i="3"/>
  <c r="IH51" i="3"/>
  <c r="IJ5" i="1"/>
  <c r="IJ19" i="1" s="1"/>
  <c r="II13" i="1"/>
  <c r="II13" i="6" s="1"/>
  <c r="IH3" i="3"/>
  <c r="IG22" i="1" s="1"/>
  <c r="IG24" i="1" s="1"/>
  <c r="II15" i="3"/>
  <c r="II9" i="3"/>
  <c r="II7" i="3"/>
  <c r="II105" i="3"/>
  <c r="II106" i="3"/>
  <c r="II104" i="3"/>
  <c r="II70" i="3"/>
  <c r="II69" i="3"/>
  <c r="IJ15" i="1"/>
  <c r="IJ18" i="1"/>
  <c r="II6" i="3"/>
  <c r="II57" i="3"/>
  <c r="II116" i="3"/>
  <c r="II117" i="3"/>
  <c r="IJ138" i="3"/>
  <c r="IJ20" i="3"/>
  <c r="IJ91" i="3"/>
  <c r="IJ99" i="3"/>
  <c r="IJ52" i="3"/>
  <c r="II8" i="3"/>
  <c r="II59" i="3"/>
  <c r="II58" i="3"/>
  <c r="II13" i="3"/>
  <c r="IJ142" i="3" l="1"/>
  <c r="II11" i="3"/>
  <c r="IJ17" i="1"/>
  <c r="II12" i="3"/>
  <c r="II10" i="3"/>
  <c r="II111" i="3"/>
  <c r="IJ16" i="1"/>
  <c r="IG26" i="1"/>
  <c r="IJ100" i="3"/>
  <c r="IJ103" i="3"/>
  <c r="IJ109" i="3"/>
  <c r="IJ102" i="3"/>
  <c r="IJ107" i="3"/>
  <c r="IJ101" i="3"/>
  <c r="IK5" i="3"/>
  <c r="II17" i="3"/>
  <c r="II22" i="3"/>
  <c r="II77" i="3"/>
  <c r="IJ95" i="3"/>
  <c r="IJ44" i="3"/>
  <c r="IJ48" i="3" s="1"/>
  <c r="IJ53" i="3"/>
  <c r="IJ56" i="3"/>
  <c r="IJ62" i="3"/>
  <c r="IJ55" i="3"/>
  <c r="IJ54" i="3"/>
  <c r="IJ60" i="3"/>
  <c r="IJ114" i="3"/>
  <c r="IJ67" i="3"/>
  <c r="II124" i="3"/>
  <c r="II64" i="3"/>
  <c r="II23" i="3"/>
  <c r="II98" i="3" l="1"/>
  <c r="II51" i="3"/>
  <c r="IJ9" i="3"/>
  <c r="IJ13" i="3"/>
  <c r="IJ15" i="3"/>
  <c r="IK5" i="1"/>
  <c r="IK15" i="1" s="1"/>
  <c r="IJ13" i="1"/>
  <c r="IJ13" i="6" s="1"/>
  <c r="IK91" i="3"/>
  <c r="IK99" i="3"/>
  <c r="IK52" i="3"/>
  <c r="IK138" i="3"/>
  <c r="IK20" i="3"/>
  <c r="IJ69" i="3"/>
  <c r="IJ70" i="3"/>
  <c r="IJ7" i="3"/>
  <c r="IJ117" i="3"/>
  <c r="IJ116" i="3"/>
  <c r="IJ59" i="3"/>
  <c r="IJ58" i="3"/>
  <c r="IJ8" i="3"/>
  <c r="IJ6" i="3"/>
  <c r="IJ57" i="3"/>
  <c r="II30" i="3"/>
  <c r="II3" i="3" s="1"/>
  <c r="IH22" i="1" s="1"/>
  <c r="IJ106" i="3"/>
  <c r="IJ105" i="3"/>
  <c r="IJ104" i="3"/>
  <c r="IK142" i="3" l="1"/>
  <c r="IK16" i="1"/>
  <c r="IK17" i="1"/>
  <c r="IK19" i="1"/>
  <c r="IK18" i="1"/>
  <c r="IJ124" i="3"/>
  <c r="IJ111" i="3"/>
  <c r="IH26" i="1"/>
  <c r="IH24" i="1"/>
  <c r="IJ12" i="3"/>
  <c r="IJ22" i="3"/>
  <c r="IJ77" i="3"/>
  <c r="IK62" i="3"/>
  <c r="IK55" i="3"/>
  <c r="IK54" i="3"/>
  <c r="IK60" i="3"/>
  <c r="IK56" i="3"/>
  <c r="IK53" i="3"/>
  <c r="IK109" i="3"/>
  <c r="IK102" i="3"/>
  <c r="IK101" i="3"/>
  <c r="IK107" i="3"/>
  <c r="IK100" i="3"/>
  <c r="IK103" i="3"/>
  <c r="IL5" i="3"/>
  <c r="IJ64" i="3"/>
  <c r="IK67" i="3"/>
  <c r="IK114" i="3"/>
  <c r="IJ10" i="3"/>
  <c r="IJ11" i="3"/>
  <c r="IJ23" i="3"/>
  <c r="IK44" i="3"/>
  <c r="IK48" i="3" s="1"/>
  <c r="IK95" i="3"/>
  <c r="IJ98" i="3" l="1"/>
  <c r="IJ30" i="3"/>
  <c r="IJ17" i="3"/>
  <c r="IL5" i="1"/>
  <c r="IL16" i="1" s="1"/>
  <c r="IK13" i="1"/>
  <c r="IK13" i="6" s="1"/>
  <c r="IK7" i="3"/>
  <c r="IK106" i="3"/>
  <c r="IK105" i="3"/>
  <c r="IK58" i="3"/>
  <c r="IK8" i="3"/>
  <c r="IK59" i="3"/>
  <c r="IK117" i="3"/>
  <c r="IK116" i="3"/>
  <c r="IK57" i="3"/>
  <c r="IK6" i="3"/>
  <c r="IK70" i="3"/>
  <c r="IK69" i="3"/>
  <c r="IL52" i="3"/>
  <c r="IL138" i="3"/>
  <c r="IL20" i="3"/>
  <c r="IL91" i="3"/>
  <c r="IL99" i="3"/>
  <c r="IK104" i="3"/>
  <c r="IK9" i="3"/>
  <c r="IJ51" i="3"/>
  <c r="IK13" i="3"/>
  <c r="IK15" i="3"/>
  <c r="IL142" i="3" l="1"/>
  <c r="IK12" i="3"/>
  <c r="IJ3" i="3"/>
  <c r="II22" i="1" s="1"/>
  <c r="II24" i="1" s="1"/>
  <c r="IL15" i="1"/>
  <c r="IM5" i="3"/>
  <c r="IL17" i="1"/>
  <c r="IK111" i="3"/>
  <c r="IK64" i="3"/>
  <c r="IL19" i="1"/>
  <c r="IK11" i="3"/>
  <c r="IL18" i="1"/>
  <c r="IL44" i="3"/>
  <c r="IL48" i="3" s="1"/>
  <c r="IL95" i="3"/>
  <c r="IL114" i="3"/>
  <c r="IL67" i="3"/>
  <c r="IL101" i="3"/>
  <c r="IL107" i="3"/>
  <c r="IL100" i="3"/>
  <c r="IL103" i="3"/>
  <c r="IL109" i="3"/>
  <c r="IL102" i="3"/>
  <c r="IK23" i="3"/>
  <c r="IK10" i="3"/>
  <c r="IL54" i="3"/>
  <c r="IL60" i="3"/>
  <c r="IL53" i="3"/>
  <c r="IL56" i="3"/>
  <c r="IL62" i="3"/>
  <c r="IL55" i="3"/>
  <c r="IK124" i="3"/>
  <c r="IK98" i="3" s="1"/>
  <c r="IK77" i="3"/>
  <c r="IK22" i="3"/>
  <c r="IL7" i="3" l="1"/>
  <c r="II26" i="1"/>
  <c r="IK51" i="3"/>
  <c r="IL9" i="3"/>
  <c r="IK17" i="3"/>
  <c r="IL15" i="3"/>
  <c r="IL13" i="3"/>
  <c r="IM5" i="1"/>
  <c r="IM15" i="1" s="1"/>
  <c r="IL13" i="1"/>
  <c r="IL13" i="6" s="1"/>
  <c r="IL105" i="3"/>
  <c r="IL106" i="3"/>
  <c r="IL104" i="3"/>
  <c r="IL70" i="3"/>
  <c r="IL69" i="3"/>
  <c r="IK30" i="3"/>
  <c r="IK3" i="3" s="1"/>
  <c r="IJ22" i="1" s="1"/>
  <c r="IM138" i="3"/>
  <c r="IM142" i="3" s="1"/>
  <c r="IM20" i="3"/>
  <c r="IM91" i="3"/>
  <c r="IM99" i="3"/>
  <c r="IM52" i="3"/>
  <c r="IL8" i="3"/>
  <c r="IL59" i="3"/>
  <c r="IL58" i="3"/>
  <c r="IL6" i="3"/>
  <c r="IL57" i="3"/>
  <c r="IL116" i="3"/>
  <c r="IL117" i="3"/>
  <c r="IM16" i="1" l="1"/>
  <c r="IL11" i="3"/>
  <c r="IL12" i="3"/>
  <c r="IM17" i="1"/>
  <c r="IL111" i="3"/>
  <c r="IM18" i="1"/>
  <c r="IL10" i="3"/>
  <c r="IM19" i="1"/>
  <c r="IN5" i="3"/>
  <c r="IL124" i="3"/>
  <c r="IJ24" i="1"/>
  <c r="IJ26" i="1"/>
  <c r="IM95" i="3"/>
  <c r="IM44" i="3"/>
  <c r="IM48" i="3" s="1"/>
  <c r="IM114" i="3"/>
  <c r="IM67" i="3"/>
  <c r="IM53" i="3"/>
  <c r="IM56" i="3"/>
  <c r="IM62" i="3"/>
  <c r="IM55" i="3"/>
  <c r="IM60" i="3"/>
  <c r="IM54" i="3"/>
  <c r="IL22" i="3"/>
  <c r="IL77" i="3"/>
  <c r="IL30" i="3" s="1"/>
  <c r="IL64" i="3"/>
  <c r="IM100" i="3"/>
  <c r="IM103" i="3"/>
  <c r="IM109" i="3"/>
  <c r="IM102" i="3"/>
  <c r="IM101" i="3"/>
  <c r="IM107" i="3"/>
  <c r="IL23" i="3"/>
  <c r="IL17" i="3" l="1"/>
  <c r="IL98" i="3"/>
  <c r="IL51" i="3"/>
  <c r="IN5" i="1"/>
  <c r="IN16" i="1" s="1"/>
  <c r="IM13" i="1"/>
  <c r="IM13" i="6" s="1"/>
  <c r="IM7" i="3"/>
  <c r="IL3" i="3"/>
  <c r="IK22" i="1" s="1"/>
  <c r="IK24" i="1" s="1"/>
  <c r="IM59" i="3"/>
  <c r="IM58" i="3"/>
  <c r="IM8" i="3"/>
  <c r="IM6" i="3"/>
  <c r="IM57" i="3"/>
  <c r="IM117" i="3"/>
  <c r="IM116" i="3"/>
  <c r="IN91" i="3"/>
  <c r="IN99" i="3"/>
  <c r="IN52" i="3"/>
  <c r="IN20" i="3"/>
  <c r="IN138" i="3"/>
  <c r="IN142" i="3" s="1"/>
  <c r="IM106" i="3"/>
  <c r="IM105" i="3"/>
  <c r="IM104" i="3"/>
  <c r="IM15" i="3"/>
  <c r="IM13" i="3"/>
  <c r="IM9" i="3"/>
  <c r="IM69" i="3"/>
  <c r="IM70" i="3"/>
  <c r="IM23" i="3" l="1"/>
  <c r="IN17" i="1"/>
  <c r="IN18" i="1"/>
  <c r="IN15" i="1"/>
  <c r="IN19" i="1"/>
  <c r="IM111" i="3"/>
  <c r="IM64" i="3"/>
  <c r="IK26" i="1"/>
  <c r="IM22" i="3"/>
  <c r="IM77" i="3"/>
  <c r="IN109" i="3"/>
  <c r="IN102" i="3"/>
  <c r="IN101" i="3"/>
  <c r="IN107" i="3"/>
  <c r="IN100" i="3"/>
  <c r="IN103" i="3"/>
  <c r="IN114" i="3"/>
  <c r="IN67" i="3"/>
  <c r="IN95" i="3"/>
  <c r="IN44" i="3"/>
  <c r="IN48" i="3" s="1"/>
  <c r="IM124" i="3"/>
  <c r="IM10" i="3"/>
  <c r="IM11" i="3"/>
  <c r="IO5" i="3"/>
  <c r="IN62" i="3"/>
  <c r="IN60" i="3"/>
  <c r="IN54" i="3"/>
  <c r="IN56" i="3"/>
  <c r="IN53" i="3"/>
  <c r="IN55" i="3"/>
  <c r="IM12" i="3"/>
  <c r="IM17" i="3" l="1"/>
  <c r="IM98" i="3"/>
  <c r="IN13" i="3"/>
  <c r="IN9" i="3"/>
  <c r="IN15" i="3"/>
  <c r="IO5" i="1"/>
  <c r="IN13" i="1"/>
  <c r="IN13" i="6" s="1"/>
  <c r="IN70" i="3"/>
  <c r="IN69" i="3"/>
  <c r="IM30" i="3"/>
  <c r="IM3" i="3" s="1"/>
  <c r="IL22" i="1" s="1"/>
  <c r="IN58" i="3"/>
  <c r="IN8" i="3"/>
  <c r="IN59" i="3"/>
  <c r="IN7" i="3"/>
  <c r="IO16" i="1"/>
  <c r="IN117" i="3"/>
  <c r="IN116" i="3"/>
  <c r="IN104" i="3"/>
  <c r="IN106" i="3"/>
  <c r="IN105" i="3"/>
  <c r="IN57" i="3"/>
  <c r="IN10" i="3" s="1"/>
  <c r="IN6" i="3"/>
  <c r="IO52" i="3"/>
  <c r="IO138" i="3"/>
  <c r="IO20" i="3"/>
  <c r="IO91" i="3"/>
  <c r="IO99" i="3"/>
  <c r="IM51" i="3"/>
  <c r="IO142" i="3" l="1"/>
  <c r="IO15" i="1"/>
  <c r="IO18" i="1"/>
  <c r="IO19" i="1"/>
  <c r="IO17" i="1"/>
  <c r="IN111" i="3"/>
  <c r="IN124" i="3"/>
  <c r="IN98" i="3" s="1"/>
  <c r="IN64" i="3"/>
  <c r="IN23" i="3"/>
  <c r="IL26" i="1"/>
  <c r="IL24" i="1"/>
  <c r="IO114" i="3"/>
  <c r="IO67" i="3"/>
  <c r="IP5" i="3"/>
  <c r="IN77" i="3"/>
  <c r="IN22" i="3"/>
  <c r="IN11" i="3"/>
  <c r="IO101" i="3"/>
  <c r="IO107" i="3"/>
  <c r="IO100" i="3"/>
  <c r="IO103" i="3"/>
  <c r="IO102" i="3"/>
  <c r="IO109" i="3"/>
  <c r="IO44" i="3"/>
  <c r="IO48" i="3" s="1"/>
  <c r="IO95" i="3"/>
  <c r="IO54" i="3"/>
  <c r="IO60" i="3"/>
  <c r="IO53" i="3"/>
  <c r="IO56" i="3"/>
  <c r="IO62" i="3"/>
  <c r="IO55" i="3"/>
  <c r="IN12" i="3"/>
  <c r="IN30" i="3" l="1"/>
  <c r="IO9" i="3"/>
  <c r="IO7" i="3"/>
  <c r="IP5" i="1"/>
  <c r="IP15" i="1" s="1"/>
  <c r="IO13" i="1"/>
  <c r="IO13" i="6" s="1"/>
  <c r="IN17" i="3"/>
  <c r="IN3" i="3" s="1"/>
  <c r="IM22" i="1" s="1"/>
  <c r="IM26" i="1" s="1"/>
  <c r="IP18" i="1"/>
  <c r="IO116" i="3"/>
  <c r="IO117" i="3"/>
  <c r="IP138" i="3"/>
  <c r="IP20" i="3"/>
  <c r="IP91" i="3"/>
  <c r="IP99" i="3"/>
  <c r="IP52" i="3"/>
  <c r="IO104" i="3"/>
  <c r="IO8" i="3"/>
  <c r="IO59" i="3"/>
  <c r="IO58" i="3"/>
  <c r="IO6" i="3"/>
  <c r="IO57" i="3"/>
  <c r="IO105" i="3"/>
  <c r="IO106" i="3"/>
  <c r="IN51" i="3"/>
  <c r="IO15" i="3"/>
  <c r="IO13" i="3"/>
  <c r="IO70" i="3"/>
  <c r="IO69" i="3"/>
  <c r="IP17" i="1" l="1"/>
  <c r="IP142" i="3"/>
  <c r="IP19" i="1"/>
  <c r="IO10" i="3"/>
  <c r="IM24" i="1"/>
  <c r="IP16" i="1"/>
  <c r="IO23" i="3"/>
  <c r="IQ5" i="3"/>
  <c r="IO111" i="3"/>
  <c r="IO11" i="3"/>
  <c r="IP100" i="3"/>
  <c r="IP103" i="3"/>
  <c r="IP109" i="3"/>
  <c r="IP102" i="3"/>
  <c r="IP101" i="3"/>
  <c r="IP107" i="3"/>
  <c r="IP95" i="3"/>
  <c r="IP44" i="3"/>
  <c r="IP48" i="3" s="1"/>
  <c r="IO12" i="3"/>
  <c r="IO22" i="3"/>
  <c r="IO77" i="3"/>
  <c r="IO64" i="3"/>
  <c r="IP53" i="3"/>
  <c r="IP56" i="3"/>
  <c r="IP62" i="3"/>
  <c r="IP55" i="3"/>
  <c r="IP54" i="3"/>
  <c r="IP60" i="3"/>
  <c r="IP114" i="3"/>
  <c r="IP67" i="3"/>
  <c r="IO124" i="3"/>
  <c r="IO98" i="3" l="1"/>
  <c r="IP7" i="3"/>
  <c r="IP13" i="3"/>
  <c r="IO17" i="3"/>
  <c r="IP15" i="3"/>
  <c r="IP9" i="3"/>
  <c r="IO51" i="3"/>
  <c r="IQ5" i="1"/>
  <c r="IQ16" i="1" s="1"/>
  <c r="IP13" i="1"/>
  <c r="IP13" i="6" s="1"/>
  <c r="IP117" i="3"/>
  <c r="IP116" i="3"/>
  <c r="IQ91" i="3"/>
  <c r="IQ99" i="3"/>
  <c r="IQ52" i="3"/>
  <c r="IQ138" i="3"/>
  <c r="IQ142" i="3" s="1"/>
  <c r="IQ20" i="3"/>
  <c r="IP59" i="3"/>
  <c r="IP58" i="3"/>
  <c r="IP8" i="3"/>
  <c r="IP6" i="3"/>
  <c r="IP57" i="3"/>
  <c r="IP69" i="3"/>
  <c r="IP70" i="3"/>
  <c r="IO30" i="3"/>
  <c r="IO3" i="3" s="1"/>
  <c r="IN22" i="1" s="1"/>
  <c r="IP106" i="3"/>
  <c r="IP105" i="3"/>
  <c r="IP104" i="3"/>
  <c r="IP111" i="3" l="1"/>
  <c r="IQ17" i="1"/>
  <c r="IQ18" i="1"/>
  <c r="IQ15" i="1"/>
  <c r="IQ19" i="1"/>
  <c r="IP124" i="3"/>
  <c r="IP98" i="3" s="1"/>
  <c r="IP12" i="3"/>
  <c r="IN24" i="1"/>
  <c r="IN26" i="1"/>
  <c r="IQ62" i="3"/>
  <c r="IQ55" i="3"/>
  <c r="IQ54" i="3"/>
  <c r="IQ60" i="3"/>
  <c r="IQ53" i="3"/>
  <c r="IQ56" i="3"/>
  <c r="IQ109" i="3"/>
  <c r="IQ102" i="3"/>
  <c r="IQ101" i="3"/>
  <c r="IQ107" i="3"/>
  <c r="IQ103" i="3"/>
  <c r="IQ100" i="3"/>
  <c r="IP77" i="3"/>
  <c r="IP22" i="3"/>
  <c r="IP64" i="3"/>
  <c r="IQ114" i="3"/>
  <c r="IQ67" i="3"/>
  <c r="IR5" i="3"/>
  <c r="IP23" i="3"/>
  <c r="IP10" i="3"/>
  <c r="IP11" i="3"/>
  <c r="IQ44" i="3"/>
  <c r="IQ48" i="3" s="1"/>
  <c r="IQ95" i="3"/>
  <c r="IP30" i="3" l="1"/>
  <c r="IP17" i="3"/>
  <c r="IP51" i="3"/>
  <c r="IR5" i="1"/>
  <c r="IR16" i="1" s="1"/>
  <c r="IQ13" i="1"/>
  <c r="IQ13" i="6" s="1"/>
  <c r="IQ9" i="3"/>
  <c r="IQ13" i="3"/>
  <c r="IQ15" i="3"/>
  <c r="IQ70" i="3"/>
  <c r="IQ69" i="3"/>
  <c r="IQ104" i="3"/>
  <c r="IQ7" i="3"/>
  <c r="IR52" i="3"/>
  <c r="IR138" i="3"/>
  <c r="IR142" i="3" s="1"/>
  <c r="IR20" i="3"/>
  <c r="IR99" i="3"/>
  <c r="IR91" i="3"/>
  <c r="IQ117" i="3"/>
  <c r="IQ116" i="3"/>
  <c r="IQ106" i="3"/>
  <c r="IQ105" i="3"/>
  <c r="IQ57" i="3"/>
  <c r="IQ6" i="3"/>
  <c r="IQ58" i="3"/>
  <c r="IQ8" i="3"/>
  <c r="IQ59" i="3"/>
  <c r="IP3" i="3" l="1"/>
  <c r="IO22" i="1" s="1"/>
  <c r="IO26" i="1" s="1"/>
  <c r="IQ11" i="3"/>
  <c r="IQ124" i="3"/>
  <c r="IS5" i="3"/>
  <c r="IR17" i="1"/>
  <c r="IQ10" i="3"/>
  <c r="IR18" i="1"/>
  <c r="IR15" i="1"/>
  <c r="IR19" i="1"/>
  <c r="IQ111" i="3"/>
  <c r="IQ23" i="3"/>
  <c r="IR44" i="3"/>
  <c r="IR48" i="3" s="1"/>
  <c r="IR95" i="3"/>
  <c r="IR54" i="3"/>
  <c r="IR60" i="3"/>
  <c r="IR53" i="3"/>
  <c r="IR56" i="3"/>
  <c r="IR55" i="3"/>
  <c r="IR62" i="3"/>
  <c r="IR101" i="3"/>
  <c r="IR107" i="3"/>
  <c r="IR100" i="3"/>
  <c r="IR103" i="3"/>
  <c r="IR109" i="3"/>
  <c r="IR102" i="3"/>
  <c r="IQ12" i="3"/>
  <c r="IQ64" i="3"/>
  <c r="IR114" i="3"/>
  <c r="IR67" i="3"/>
  <c r="IQ77" i="3"/>
  <c r="IQ30" i="3" s="1"/>
  <c r="IQ22" i="3"/>
  <c r="IO24" i="1" l="1"/>
  <c r="IQ98" i="3"/>
  <c r="IQ17" i="3"/>
  <c r="IS5" i="1"/>
  <c r="IS15" i="1" s="1"/>
  <c r="IR13" i="1"/>
  <c r="IR13" i="6" s="1"/>
  <c r="IQ51" i="3"/>
  <c r="IQ3" i="3"/>
  <c r="IP22" i="1" s="1"/>
  <c r="IP26" i="1" s="1"/>
  <c r="IR116" i="3"/>
  <c r="IR117" i="3"/>
  <c r="IR105" i="3"/>
  <c r="IR106" i="3"/>
  <c r="IR104" i="3"/>
  <c r="IR15" i="3"/>
  <c r="IR6" i="3"/>
  <c r="IR57" i="3"/>
  <c r="IR10" i="3" s="1"/>
  <c r="IR8" i="3"/>
  <c r="IR59" i="3"/>
  <c r="IR58" i="3"/>
  <c r="IR13" i="3"/>
  <c r="IS17" i="1"/>
  <c r="IS19" i="1"/>
  <c r="IS16" i="1"/>
  <c r="IR70" i="3"/>
  <c r="IR69" i="3"/>
  <c r="IS138" i="3"/>
  <c r="IS20" i="3"/>
  <c r="IS91" i="3"/>
  <c r="IS99" i="3"/>
  <c r="IS52" i="3"/>
  <c r="IR9" i="3"/>
  <c r="IR7" i="3"/>
  <c r="IS142" i="3" l="1"/>
  <c r="IS18" i="1"/>
  <c r="IR23" i="3"/>
  <c r="IR12" i="3"/>
  <c r="IR111" i="3"/>
  <c r="IR11" i="3"/>
  <c r="IR17" i="3" s="1"/>
  <c r="IP24" i="1"/>
  <c r="IR124" i="3"/>
  <c r="IR98" i="3" s="1"/>
  <c r="IS100" i="3"/>
  <c r="IS103" i="3"/>
  <c r="IS109" i="3"/>
  <c r="IS102" i="3"/>
  <c r="IS107" i="3"/>
  <c r="IS101" i="3"/>
  <c r="IS53" i="3"/>
  <c r="IS56" i="3"/>
  <c r="IS62" i="3"/>
  <c r="IS55" i="3"/>
  <c r="IS54" i="3"/>
  <c r="IS60" i="3"/>
  <c r="IS67" i="3"/>
  <c r="IS114" i="3"/>
  <c r="IT5" i="3"/>
  <c r="IS44" i="3"/>
  <c r="IS48" i="3" s="1"/>
  <c r="IS95" i="3"/>
  <c r="IR22" i="3"/>
  <c r="IR77" i="3"/>
  <c r="IR64" i="3"/>
  <c r="IS7" i="3" l="1"/>
  <c r="IR30" i="3"/>
  <c r="IR3" i="3" s="1"/>
  <c r="IQ22" i="1" s="1"/>
  <c r="IQ24" i="1" s="1"/>
  <c r="IS15" i="3"/>
  <c r="IS13" i="3"/>
  <c r="IS9" i="3"/>
  <c r="IR51" i="3"/>
  <c r="IT5" i="1"/>
  <c r="IT16" i="1" s="1"/>
  <c r="IS13" i="1"/>
  <c r="IS13" i="6" s="1"/>
  <c r="IS117" i="3"/>
  <c r="IS116" i="3"/>
  <c r="IT91" i="3"/>
  <c r="IT99" i="3"/>
  <c r="IT52" i="3"/>
  <c r="IT138" i="3"/>
  <c r="IT142" i="3" s="1"/>
  <c r="IT20" i="3"/>
  <c r="IS69" i="3"/>
  <c r="IS70" i="3"/>
  <c r="IS59" i="3"/>
  <c r="IS58" i="3"/>
  <c r="IS8" i="3"/>
  <c r="IS6" i="3"/>
  <c r="IS57" i="3"/>
  <c r="IS106" i="3"/>
  <c r="IS105" i="3"/>
  <c r="IS104" i="3"/>
  <c r="IS23" i="3" l="1"/>
  <c r="IS124" i="3"/>
  <c r="IT17" i="1"/>
  <c r="IT18" i="1"/>
  <c r="IT15" i="1"/>
  <c r="IS111" i="3"/>
  <c r="IT19" i="1"/>
  <c r="IQ26" i="1"/>
  <c r="IS11" i="3"/>
  <c r="IT44" i="3"/>
  <c r="IT48" i="3" s="1"/>
  <c r="IT95" i="3"/>
  <c r="IS64" i="3"/>
  <c r="IS10" i="3"/>
  <c r="IS77" i="3"/>
  <c r="IS30" i="3" s="1"/>
  <c r="IS22" i="3"/>
  <c r="IT62" i="3"/>
  <c r="IT60" i="3"/>
  <c r="IT54" i="3"/>
  <c r="IT56" i="3"/>
  <c r="IT55" i="3"/>
  <c r="IT53" i="3"/>
  <c r="IS12" i="3"/>
  <c r="IT114" i="3"/>
  <c r="IT67" i="3"/>
  <c r="IT109" i="3"/>
  <c r="IT102" i="3"/>
  <c r="IT101" i="3"/>
  <c r="IT107" i="3"/>
  <c r="IT100" i="3"/>
  <c r="IT103" i="3"/>
  <c r="IU5" i="3"/>
  <c r="IS98" i="3" l="1"/>
  <c r="IS17" i="3"/>
  <c r="IS3" i="3" s="1"/>
  <c r="IR22" i="1" s="1"/>
  <c r="IR24" i="1" s="1"/>
  <c r="IU5" i="1"/>
  <c r="IT13" i="1"/>
  <c r="IT13" i="6" s="1"/>
  <c r="IT7" i="3"/>
  <c r="IS51" i="3"/>
  <c r="IU52" i="3"/>
  <c r="IU138" i="3"/>
  <c r="IU142" i="3" s="1"/>
  <c r="IU20" i="3"/>
  <c r="IU91" i="3"/>
  <c r="IU99" i="3"/>
  <c r="IT106" i="3"/>
  <c r="IT105" i="3"/>
  <c r="IT57" i="3"/>
  <c r="IT6" i="3"/>
  <c r="IT58" i="3"/>
  <c r="IT8" i="3"/>
  <c r="IT59" i="3"/>
  <c r="IT104" i="3"/>
  <c r="IT117" i="3"/>
  <c r="IT116" i="3"/>
  <c r="IT13" i="3"/>
  <c r="IU16" i="1"/>
  <c r="IU19" i="1"/>
  <c r="IU15" i="1"/>
  <c r="IU18" i="1"/>
  <c r="IU17" i="1"/>
  <c r="IT70" i="3"/>
  <c r="IT69" i="3"/>
  <c r="IT9" i="3"/>
  <c r="IT15" i="3"/>
  <c r="IR26" i="1" l="1"/>
  <c r="IT111" i="3"/>
  <c r="IT12" i="3"/>
  <c r="IU95" i="3"/>
  <c r="IU44" i="3"/>
  <c r="IU48" i="3" s="1"/>
  <c r="IU54" i="3"/>
  <c r="IU60" i="3"/>
  <c r="IU53" i="3"/>
  <c r="IU56" i="3"/>
  <c r="IU62" i="3"/>
  <c r="IU55" i="3"/>
  <c r="IV5" i="3"/>
  <c r="IT64" i="3"/>
  <c r="IU114" i="3"/>
  <c r="IU67" i="3"/>
  <c r="IT22" i="3"/>
  <c r="IT77" i="3"/>
  <c r="IT23" i="3"/>
  <c r="IT124" i="3"/>
  <c r="IT98" i="3" s="1"/>
  <c r="IT11" i="3"/>
  <c r="IT10" i="3"/>
  <c r="IU101" i="3"/>
  <c r="IU107" i="3"/>
  <c r="IU100" i="3"/>
  <c r="IU103" i="3"/>
  <c r="IU109" i="3"/>
  <c r="IU102" i="3"/>
  <c r="IU13" i="1" l="1"/>
  <c r="IU13" i="6" s="1"/>
  <c r="IT17" i="3"/>
  <c r="IT30" i="3"/>
  <c r="IV15" i="1"/>
  <c r="IV18" i="1"/>
  <c r="IV17" i="1"/>
  <c r="IV16" i="1"/>
  <c r="IV19" i="1"/>
  <c r="IU15" i="3"/>
  <c r="IU13" i="3"/>
  <c r="IU9" i="3"/>
  <c r="IU116" i="3"/>
  <c r="IU117" i="3"/>
  <c r="IT51" i="3"/>
  <c r="IV138" i="3"/>
  <c r="IV20" i="3"/>
  <c r="IV91" i="3"/>
  <c r="IV99" i="3"/>
  <c r="IV52" i="3"/>
  <c r="IU7" i="3"/>
  <c r="IU105" i="3"/>
  <c r="IU106" i="3"/>
  <c r="IU104" i="3"/>
  <c r="IU70" i="3"/>
  <c r="IU69" i="3"/>
  <c r="IU8" i="3"/>
  <c r="IU59" i="3"/>
  <c r="IU58" i="3"/>
  <c r="IU6" i="3"/>
  <c r="IU57" i="3"/>
  <c r="IU10" i="3" s="1"/>
  <c r="IV142" i="3" l="1"/>
  <c r="IU11" i="3"/>
  <c r="IU23" i="3"/>
  <c r="IU12" i="3"/>
  <c r="IU111" i="3"/>
  <c r="IU124" i="3"/>
  <c r="IT3" i="3"/>
  <c r="IS22" i="1" s="1"/>
  <c r="IU22" i="3"/>
  <c r="IU77" i="3"/>
  <c r="IU30" i="3" s="1"/>
  <c r="IV95" i="3"/>
  <c r="IV44" i="3"/>
  <c r="IV48" i="3" s="1"/>
  <c r="IU64" i="3"/>
  <c r="IV54" i="3"/>
  <c r="IV56" i="3"/>
  <c r="IV53" i="3"/>
  <c r="IV55" i="3"/>
  <c r="IV60" i="3"/>
  <c r="IV62" i="3"/>
  <c r="IV114" i="3"/>
  <c r="IV67" i="3"/>
  <c r="IV101" i="3"/>
  <c r="IV107" i="3"/>
  <c r="IV100" i="3"/>
  <c r="IV103" i="3"/>
  <c r="IV102" i="3"/>
  <c r="IV109" i="3"/>
  <c r="IW5" i="3"/>
  <c r="IU17" i="3" l="1"/>
  <c r="IU98" i="3"/>
  <c r="IU3" i="3"/>
  <c r="IT22" i="1" s="1"/>
  <c r="IT26" i="1" s="1"/>
  <c r="IU51" i="3"/>
  <c r="IW5" i="1"/>
  <c r="IW17" i="1" s="1"/>
  <c r="IV13" i="1"/>
  <c r="IV13" i="6" s="1"/>
  <c r="IS26" i="1"/>
  <c r="IS24" i="1"/>
  <c r="IW91" i="3"/>
  <c r="IW99" i="3"/>
  <c r="IW52" i="3"/>
  <c r="IW20" i="3"/>
  <c r="IW138" i="3"/>
  <c r="IV117" i="3"/>
  <c r="IV116" i="3"/>
  <c r="IV59" i="3"/>
  <c r="IV58" i="3"/>
  <c r="IV8" i="3"/>
  <c r="IV7" i="3"/>
  <c r="IV104" i="3"/>
  <c r="IV15" i="3"/>
  <c r="IV6" i="3"/>
  <c r="IV57" i="3"/>
  <c r="IV106" i="3"/>
  <c r="IV105" i="3"/>
  <c r="IV69" i="3"/>
  <c r="IV70" i="3"/>
  <c r="IV13" i="3"/>
  <c r="IV9" i="3"/>
  <c r="IW142" i="3" l="1"/>
  <c r="IT24" i="1"/>
  <c r="IW18" i="1"/>
  <c r="IW15" i="1"/>
  <c r="IW19" i="1"/>
  <c r="IW16" i="1"/>
  <c r="IV10" i="3"/>
  <c r="IV23" i="3"/>
  <c r="IV111" i="3"/>
  <c r="IV11" i="3"/>
  <c r="IW62" i="3"/>
  <c r="IW60" i="3"/>
  <c r="IW54" i="3"/>
  <c r="IW56" i="3"/>
  <c r="IW53" i="3"/>
  <c r="IW55" i="3"/>
  <c r="IW109" i="3"/>
  <c r="IW102" i="3"/>
  <c r="IW101" i="3"/>
  <c r="IW107" i="3"/>
  <c r="IW100" i="3"/>
  <c r="IW103" i="3"/>
  <c r="IV22" i="3"/>
  <c r="IV77" i="3"/>
  <c r="IV12" i="3"/>
  <c r="IV64" i="3"/>
  <c r="IV124" i="3"/>
  <c r="IW114" i="3"/>
  <c r="IW67" i="3"/>
  <c r="IW95" i="3"/>
  <c r="IW44" i="3"/>
  <c r="IW48" i="3" s="1"/>
  <c r="IX5" i="3" l="1"/>
  <c r="IV51" i="3"/>
  <c r="IV17" i="3"/>
  <c r="IV98" i="3"/>
  <c r="IX19" i="1"/>
  <c r="IW13" i="1"/>
  <c r="IW13" i="6" s="1"/>
  <c r="IV30" i="3"/>
  <c r="IW9" i="3"/>
  <c r="IW70" i="3"/>
  <c r="IW69" i="3"/>
  <c r="IW104" i="3"/>
  <c r="IW106" i="3"/>
  <c r="IW105" i="3"/>
  <c r="IW57" i="3"/>
  <c r="IW6" i="3"/>
  <c r="IW13" i="3"/>
  <c r="IX52" i="3"/>
  <c r="IX138" i="3"/>
  <c r="IX91" i="3"/>
  <c r="IX99" i="3"/>
  <c r="IW117" i="3"/>
  <c r="IW116" i="3"/>
  <c r="IW15" i="3"/>
  <c r="IW58" i="3"/>
  <c r="IW8" i="3"/>
  <c r="IW59" i="3"/>
  <c r="IW7" i="3"/>
  <c r="IX18" i="1"/>
  <c r="IX17" i="1"/>
  <c r="IX142" i="3" l="1"/>
  <c r="IX20" i="3"/>
  <c r="IX15" i="1"/>
  <c r="IX16" i="1"/>
  <c r="IV3" i="3"/>
  <c r="IU22" i="1" s="1"/>
  <c r="IU24" i="1" s="1"/>
  <c r="IW11" i="3"/>
  <c r="IW12" i="3"/>
  <c r="IW10" i="3"/>
  <c r="IW111" i="3"/>
  <c r="IX114" i="3"/>
  <c r="IX67" i="3"/>
  <c r="IW23" i="3"/>
  <c r="IX101" i="3"/>
  <c r="IX107" i="3"/>
  <c r="IX100" i="3"/>
  <c r="IX103" i="3"/>
  <c r="IX102" i="3"/>
  <c r="IX109" i="3"/>
  <c r="IY5" i="3"/>
  <c r="IW124" i="3"/>
  <c r="IX44" i="3"/>
  <c r="IX48" i="3" s="1"/>
  <c r="IX95" i="3"/>
  <c r="IX54" i="3"/>
  <c r="IX60" i="3"/>
  <c r="IX53" i="3"/>
  <c r="IX56" i="3"/>
  <c r="IX62" i="3"/>
  <c r="IX55" i="3"/>
  <c r="IW64" i="3"/>
  <c r="IW77" i="3"/>
  <c r="IW22" i="3"/>
  <c r="IU26" i="1" l="1"/>
  <c r="IW17" i="3"/>
  <c r="IX9" i="3"/>
  <c r="IX15" i="3"/>
  <c r="IW98" i="3"/>
  <c r="IX7" i="3"/>
  <c r="IY5" i="1"/>
  <c r="IY15" i="1" s="1"/>
  <c r="IX13" i="1"/>
  <c r="IX13" i="6" s="1"/>
  <c r="IW51" i="3"/>
  <c r="IY138" i="3"/>
  <c r="IY20" i="3"/>
  <c r="IY91" i="3"/>
  <c r="IY99" i="3"/>
  <c r="IY52" i="3"/>
  <c r="IX105" i="3"/>
  <c r="IX106" i="3"/>
  <c r="IX70" i="3"/>
  <c r="IX69" i="3"/>
  <c r="IX116" i="3"/>
  <c r="IX117" i="3"/>
  <c r="IX8" i="3"/>
  <c r="IX59" i="3"/>
  <c r="IX58" i="3"/>
  <c r="IX6" i="3"/>
  <c r="IX57" i="3"/>
  <c r="IW30" i="3"/>
  <c r="IW3" i="3" s="1"/>
  <c r="IV22" i="1" s="1"/>
  <c r="IX13" i="3"/>
  <c r="IX104" i="3"/>
  <c r="IY142" i="3" l="1"/>
  <c r="IX11" i="3"/>
  <c r="IX111" i="3"/>
  <c r="IY19" i="1"/>
  <c r="IY16" i="1"/>
  <c r="IY17" i="1"/>
  <c r="IY18" i="1"/>
  <c r="IX12" i="3"/>
  <c r="IX124" i="3"/>
  <c r="IX98" i="3" s="1"/>
  <c r="IX23" i="3"/>
  <c r="IV24" i="1"/>
  <c r="IV26" i="1"/>
  <c r="IX64" i="3"/>
  <c r="IY100" i="3"/>
  <c r="IY103" i="3"/>
  <c r="IY109" i="3"/>
  <c r="IY102" i="3"/>
  <c r="IY101" i="3"/>
  <c r="IY107" i="3"/>
  <c r="IX10" i="3"/>
  <c r="IX22" i="3"/>
  <c r="IX77" i="3"/>
  <c r="IY44" i="3"/>
  <c r="IY48" i="3" s="1"/>
  <c r="IY95" i="3"/>
  <c r="IY53" i="3"/>
  <c r="IY55" i="3"/>
  <c r="IY62" i="3"/>
  <c r="IY60" i="3"/>
  <c r="IY54" i="3"/>
  <c r="IY56" i="3"/>
  <c r="IY67" i="3"/>
  <c r="IY114" i="3"/>
  <c r="IZ5" i="3" l="1"/>
  <c r="IX17" i="3"/>
  <c r="IY15" i="3"/>
  <c r="IY9" i="3"/>
  <c r="IY7" i="3"/>
  <c r="IX30" i="3"/>
  <c r="IX3" i="3" s="1"/>
  <c r="IW22" i="1" s="1"/>
  <c r="IZ5" i="1"/>
  <c r="IZ17" i="1" s="1"/>
  <c r="IY13" i="1"/>
  <c r="IY13" i="6" s="1"/>
  <c r="IX51" i="3"/>
  <c r="IZ91" i="3"/>
  <c r="IZ99" i="3"/>
  <c r="IZ20" i="3"/>
  <c r="IZ138" i="3"/>
  <c r="IZ142" i="3" s="1"/>
  <c r="IZ52" i="3"/>
  <c r="IY116" i="3"/>
  <c r="IY117" i="3"/>
  <c r="IY59" i="3"/>
  <c r="IY58" i="3"/>
  <c r="IY8" i="3"/>
  <c r="IY69" i="3"/>
  <c r="IY70" i="3"/>
  <c r="IY13" i="3"/>
  <c r="IY6" i="3"/>
  <c r="IY57" i="3"/>
  <c r="IY105" i="3"/>
  <c r="IY106" i="3"/>
  <c r="IY104" i="3"/>
  <c r="IZ16" i="1" l="1"/>
  <c r="IZ18" i="1"/>
  <c r="IY64" i="3"/>
  <c r="IW26" i="1"/>
  <c r="IW24" i="1"/>
  <c r="IZ19" i="1"/>
  <c r="IZ15" i="1"/>
  <c r="JA5" i="3"/>
  <c r="IY111" i="3"/>
  <c r="IY23" i="3"/>
  <c r="IY11" i="3"/>
  <c r="IY124" i="3"/>
  <c r="IZ67" i="3"/>
  <c r="IZ114" i="3"/>
  <c r="IY77" i="3"/>
  <c r="IY22" i="3"/>
  <c r="IY12" i="3"/>
  <c r="IZ54" i="3"/>
  <c r="IZ60" i="3"/>
  <c r="IZ62" i="3"/>
  <c r="IZ55" i="3"/>
  <c r="IZ53" i="3"/>
  <c r="IZ56" i="3"/>
  <c r="IZ100" i="3"/>
  <c r="IZ101" i="3"/>
  <c r="IZ107" i="3"/>
  <c r="IZ102" i="3"/>
  <c r="IZ109" i="3"/>
  <c r="IZ103" i="3"/>
  <c r="IY10" i="3"/>
  <c r="IZ44" i="3"/>
  <c r="IZ48" i="3" s="1"/>
  <c r="IZ95" i="3"/>
  <c r="IY17" i="3" l="1"/>
  <c r="IY98" i="3"/>
  <c r="JA5" i="1"/>
  <c r="IZ13" i="1"/>
  <c r="IZ13" i="6" s="1"/>
  <c r="IZ13" i="3"/>
  <c r="IY30" i="3"/>
  <c r="IY51" i="3"/>
  <c r="IZ59" i="3"/>
  <c r="IZ8" i="3"/>
  <c r="IZ58" i="3"/>
  <c r="IZ6" i="3"/>
  <c r="IZ57" i="3"/>
  <c r="IZ116" i="3"/>
  <c r="IZ117" i="3"/>
  <c r="JA17" i="1"/>
  <c r="IZ105" i="3"/>
  <c r="IZ106" i="3"/>
  <c r="IZ104" i="3"/>
  <c r="IZ7" i="3"/>
  <c r="IZ69" i="3"/>
  <c r="IZ70" i="3"/>
  <c r="JA91" i="3"/>
  <c r="JA99" i="3"/>
  <c r="JA138" i="3"/>
  <c r="JA142" i="3" s="1"/>
  <c r="JA20" i="3"/>
  <c r="JA52" i="3"/>
  <c r="IZ9" i="3"/>
  <c r="IZ15" i="3"/>
  <c r="IY3" i="3" l="1"/>
  <c r="IX22" i="1" s="1"/>
  <c r="IX24" i="1" s="1"/>
  <c r="JA19" i="1"/>
  <c r="JA18" i="1"/>
  <c r="IZ111" i="3"/>
  <c r="JA16" i="1"/>
  <c r="JA15" i="1"/>
  <c r="IZ23" i="3"/>
  <c r="IZ124" i="3"/>
  <c r="IZ12" i="3"/>
  <c r="JB5" i="3"/>
  <c r="JA53" i="3"/>
  <c r="JA56" i="3"/>
  <c r="JA54" i="3"/>
  <c r="JA60" i="3"/>
  <c r="JA62" i="3"/>
  <c r="JA55" i="3"/>
  <c r="IZ10" i="3"/>
  <c r="IZ11" i="3"/>
  <c r="JA100" i="3"/>
  <c r="JA103" i="3"/>
  <c r="JA101" i="3"/>
  <c r="JA107" i="3"/>
  <c r="JA109" i="3"/>
  <c r="JA102" i="3"/>
  <c r="IZ77" i="3"/>
  <c r="IZ22" i="3"/>
  <c r="JA114" i="3"/>
  <c r="JA67" i="3"/>
  <c r="JA95" i="3"/>
  <c r="JA44" i="3"/>
  <c r="JA48" i="3" s="1"/>
  <c r="IZ64" i="3"/>
  <c r="IZ98" i="3" l="1"/>
  <c r="IX26" i="1"/>
  <c r="IZ30" i="3"/>
  <c r="IZ51" i="3"/>
  <c r="JB5" i="1"/>
  <c r="JB18" i="1" s="1"/>
  <c r="JA13" i="1"/>
  <c r="JA13" i="6" s="1"/>
  <c r="IZ17" i="3"/>
  <c r="IZ3" i="3" s="1"/>
  <c r="IY22" i="1" s="1"/>
  <c r="IY26" i="1" s="1"/>
  <c r="JA15" i="3"/>
  <c r="JA13" i="3"/>
  <c r="JA9" i="3"/>
  <c r="JA106" i="3"/>
  <c r="JA105" i="3"/>
  <c r="JA57" i="3"/>
  <c r="JA6" i="3"/>
  <c r="JB52" i="3"/>
  <c r="JB91" i="3"/>
  <c r="JB99" i="3"/>
  <c r="JB138" i="3"/>
  <c r="JB142" i="3" s="1"/>
  <c r="JB20" i="3"/>
  <c r="JA117" i="3"/>
  <c r="JA116" i="3"/>
  <c r="JA69" i="3"/>
  <c r="JA70" i="3"/>
  <c r="JA23" i="3" s="1"/>
  <c r="JA104" i="3"/>
  <c r="JA58" i="3"/>
  <c r="JA11" i="3" s="1"/>
  <c r="JA59" i="3"/>
  <c r="JA12" i="3" s="1"/>
  <c r="JA8" i="3"/>
  <c r="JA7" i="3"/>
  <c r="JB19" i="1"/>
  <c r="JB17" i="1"/>
  <c r="JB15" i="1"/>
  <c r="JB16" i="1" l="1"/>
  <c r="JA111" i="3"/>
  <c r="IY24" i="1"/>
  <c r="JA124" i="3"/>
  <c r="JA98" i="3" s="1"/>
  <c r="JA22" i="3"/>
  <c r="JA77" i="3"/>
  <c r="JB67" i="3"/>
  <c r="JB114" i="3"/>
  <c r="JB95" i="3"/>
  <c r="JB44" i="3"/>
  <c r="JB48" i="3" s="1"/>
  <c r="JC5" i="3"/>
  <c r="JB62" i="3"/>
  <c r="JB55" i="3"/>
  <c r="JB53" i="3"/>
  <c r="JB56" i="3"/>
  <c r="JB54" i="3"/>
  <c r="JB60" i="3"/>
  <c r="JA10" i="3"/>
  <c r="JA17" i="3" s="1"/>
  <c r="JB109" i="3"/>
  <c r="JB102" i="3"/>
  <c r="JB100" i="3"/>
  <c r="JB103" i="3"/>
  <c r="JB101" i="3"/>
  <c r="JB107" i="3"/>
  <c r="JA64" i="3"/>
  <c r="JA30" i="3" l="1"/>
  <c r="JA51" i="3"/>
  <c r="JA3" i="3"/>
  <c r="IZ22" i="1" s="1"/>
  <c r="IZ26" i="1" s="1"/>
  <c r="JC5" i="1"/>
  <c r="JC15" i="1" s="1"/>
  <c r="JB13" i="1"/>
  <c r="JB13" i="6" s="1"/>
  <c r="JB7" i="3"/>
  <c r="JB8" i="3"/>
  <c r="JB58" i="3"/>
  <c r="JB59" i="3"/>
  <c r="JB70" i="3"/>
  <c r="JB69" i="3"/>
  <c r="JB104" i="3"/>
  <c r="JB9" i="3"/>
  <c r="JB15" i="3"/>
  <c r="JB105" i="3"/>
  <c r="JB106" i="3"/>
  <c r="JB13" i="3"/>
  <c r="JB57" i="3"/>
  <c r="JB6" i="3"/>
  <c r="JC138" i="3"/>
  <c r="JC142" i="3" s="1"/>
  <c r="JC20" i="3"/>
  <c r="JC52" i="3"/>
  <c r="JC91" i="3"/>
  <c r="JC99" i="3"/>
  <c r="JB116" i="3"/>
  <c r="JB117" i="3"/>
  <c r="JC19" i="1" l="1"/>
  <c r="JC17" i="1"/>
  <c r="JC16" i="1"/>
  <c r="JC18" i="1"/>
  <c r="IZ24" i="1"/>
  <c r="JB111" i="3"/>
  <c r="JB10" i="3"/>
  <c r="JB124" i="3"/>
  <c r="JC53" i="3"/>
  <c r="JC56" i="3"/>
  <c r="JC54" i="3"/>
  <c r="JC60" i="3"/>
  <c r="JC62" i="3"/>
  <c r="JC55" i="3"/>
  <c r="JD5" i="3"/>
  <c r="JB77" i="3"/>
  <c r="JB30" i="3" s="1"/>
  <c r="JB22" i="3"/>
  <c r="JC100" i="3"/>
  <c r="JC103" i="3"/>
  <c r="JC101" i="3"/>
  <c r="JC107" i="3"/>
  <c r="JC109" i="3"/>
  <c r="JC102" i="3"/>
  <c r="JC114" i="3"/>
  <c r="JC67" i="3"/>
  <c r="JB12" i="3"/>
  <c r="JC95" i="3"/>
  <c r="JC44" i="3"/>
  <c r="JC48" i="3" s="1"/>
  <c r="JB64" i="3"/>
  <c r="JB23" i="3"/>
  <c r="JB11" i="3"/>
  <c r="JB98" i="3" l="1"/>
  <c r="JB51" i="3"/>
  <c r="JB17" i="3"/>
  <c r="JB3" i="3" s="1"/>
  <c r="JA22" i="1" s="1"/>
  <c r="JA24" i="1" s="1"/>
  <c r="JD5" i="1"/>
  <c r="JD19" i="1" s="1"/>
  <c r="JC13" i="1"/>
  <c r="JC13" i="6" s="1"/>
  <c r="JC105" i="3"/>
  <c r="JC106" i="3"/>
  <c r="JD91" i="3"/>
  <c r="JD99" i="3"/>
  <c r="JD138" i="3"/>
  <c r="JD142" i="3" s="1"/>
  <c r="JD20" i="3"/>
  <c r="JD52" i="3"/>
  <c r="JC59" i="3"/>
  <c r="JC8" i="3"/>
  <c r="JC58" i="3"/>
  <c r="JC7" i="3"/>
  <c r="JC15" i="3"/>
  <c r="JC9" i="3"/>
  <c r="JC69" i="3"/>
  <c r="JC70" i="3"/>
  <c r="JD17" i="1"/>
  <c r="JD15" i="1"/>
  <c r="JD18" i="1"/>
  <c r="JD16" i="1"/>
  <c r="JC116" i="3"/>
  <c r="JC117" i="3"/>
  <c r="JC104" i="3"/>
  <c r="JC13" i="3"/>
  <c r="JC6" i="3"/>
  <c r="JC57" i="3"/>
  <c r="JC11" i="3" l="1"/>
  <c r="JC111" i="3"/>
  <c r="JC12" i="3"/>
  <c r="JA26" i="1"/>
  <c r="JD109" i="3"/>
  <c r="JD102" i="3"/>
  <c r="JD100" i="3"/>
  <c r="JD103" i="3"/>
  <c r="JD101" i="3"/>
  <c r="JD107" i="3"/>
  <c r="JD67" i="3"/>
  <c r="JD114" i="3"/>
  <c r="JD44" i="3"/>
  <c r="JD48" i="3" s="1"/>
  <c r="JD95" i="3"/>
  <c r="JD62" i="3"/>
  <c r="JD60" i="3"/>
  <c r="JD53" i="3"/>
  <c r="JD55" i="3"/>
  <c r="JD54" i="3"/>
  <c r="JD56" i="3"/>
  <c r="JC10" i="3"/>
  <c r="JC23" i="3"/>
  <c r="JC64" i="3"/>
  <c r="JC124" i="3"/>
  <c r="JC98" i="3" s="1"/>
  <c r="JE5" i="3"/>
  <c r="JC77" i="3"/>
  <c r="JC22" i="3"/>
  <c r="JC17" i="3" l="1"/>
  <c r="JC30" i="3"/>
  <c r="JD7" i="3"/>
  <c r="JD9" i="3"/>
  <c r="JD13" i="3"/>
  <c r="JE5" i="1"/>
  <c r="JE17" i="1" s="1"/>
  <c r="JD13" i="1"/>
  <c r="JD13" i="6" s="1"/>
  <c r="JC51" i="3"/>
  <c r="JD57" i="3"/>
  <c r="JD6" i="3"/>
  <c r="JD69" i="3"/>
  <c r="JD70" i="3"/>
  <c r="JD106" i="3"/>
  <c r="JD105" i="3"/>
  <c r="JC3" i="3"/>
  <c r="JB22" i="1" s="1"/>
  <c r="JE52" i="3"/>
  <c r="JE91" i="3"/>
  <c r="JE99" i="3"/>
  <c r="JE138" i="3"/>
  <c r="JE20" i="3"/>
  <c r="JD58" i="3"/>
  <c r="JD59" i="3"/>
  <c r="JD12" i="3" s="1"/>
  <c r="JD8" i="3"/>
  <c r="JD15" i="3"/>
  <c r="JD117" i="3"/>
  <c r="JD116" i="3"/>
  <c r="JD104" i="3"/>
  <c r="JE142" i="3" l="1"/>
  <c r="JE16" i="1"/>
  <c r="JD111" i="3"/>
  <c r="JE18" i="1"/>
  <c r="JE19" i="1"/>
  <c r="JE15" i="1"/>
  <c r="JF5" i="3"/>
  <c r="JD11" i="3"/>
  <c r="JD124" i="3"/>
  <c r="JD98" i="3" s="1"/>
  <c r="JD23" i="3"/>
  <c r="JB26" i="1"/>
  <c r="JB24" i="1"/>
  <c r="JE67" i="3"/>
  <c r="JE114" i="3"/>
  <c r="JD77" i="3"/>
  <c r="JD22" i="3"/>
  <c r="JD10" i="3"/>
  <c r="JE101" i="3"/>
  <c r="JE107" i="3"/>
  <c r="JE109" i="3"/>
  <c r="JE102" i="3"/>
  <c r="JE100" i="3"/>
  <c r="JE103" i="3"/>
  <c r="JE44" i="3"/>
  <c r="JE48" i="3" s="1"/>
  <c r="JE95" i="3"/>
  <c r="JE54" i="3"/>
  <c r="JE60" i="3"/>
  <c r="JE62" i="3"/>
  <c r="JE55" i="3"/>
  <c r="JE53" i="3"/>
  <c r="JE56" i="3"/>
  <c r="JD64" i="3"/>
  <c r="JE13" i="3" l="1"/>
  <c r="JD17" i="3"/>
  <c r="JE13" i="1"/>
  <c r="JE13" i="6" s="1"/>
  <c r="JD51" i="3"/>
  <c r="JD30" i="3"/>
  <c r="JD3" i="3" s="1"/>
  <c r="JC22" i="1" s="1"/>
  <c r="JF5" i="1"/>
  <c r="JF17" i="1" s="1"/>
  <c r="JE105" i="3"/>
  <c r="JE106" i="3"/>
  <c r="JF138" i="3"/>
  <c r="JF20" i="3"/>
  <c r="JF52" i="3"/>
  <c r="JF91" i="3"/>
  <c r="JF99" i="3"/>
  <c r="JE8" i="3"/>
  <c r="JE58" i="3"/>
  <c r="JE11" i="3" s="1"/>
  <c r="JE59" i="3"/>
  <c r="JE12" i="3" s="1"/>
  <c r="JE116" i="3"/>
  <c r="JE117" i="3"/>
  <c r="JE57" i="3"/>
  <c r="JE6" i="3"/>
  <c r="JE7" i="3"/>
  <c r="JE9" i="3"/>
  <c r="JE15" i="3"/>
  <c r="JE104" i="3"/>
  <c r="JE70" i="3"/>
  <c r="JE69" i="3"/>
  <c r="JF142" i="3" l="1"/>
  <c r="JF18" i="1"/>
  <c r="JF15" i="1"/>
  <c r="JE23" i="3"/>
  <c r="JF16" i="1"/>
  <c r="JE111" i="3"/>
  <c r="JF19" i="1"/>
  <c r="JE64" i="3"/>
  <c r="JC24" i="1"/>
  <c r="JC26" i="1"/>
  <c r="JF100" i="3"/>
  <c r="JF103" i="3"/>
  <c r="JF101" i="3"/>
  <c r="JF107" i="3"/>
  <c r="JF109" i="3"/>
  <c r="JF102" i="3"/>
  <c r="JF67" i="3"/>
  <c r="JF114" i="3"/>
  <c r="JF95" i="3"/>
  <c r="JF44" i="3"/>
  <c r="JF48" i="3" s="1"/>
  <c r="JE22" i="3"/>
  <c r="JE77" i="3"/>
  <c r="JE10" i="3"/>
  <c r="JE17" i="3" s="1"/>
  <c r="JE124" i="3"/>
  <c r="JF53" i="3"/>
  <c r="JF55" i="3"/>
  <c r="JF54" i="3"/>
  <c r="JF56" i="3"/>
  <c r="JF62" i="3"/>
  <c r="JF60" i="3"/>
  <c r="JG5" i="3" l="1"/>
  <c r="JE98" i="3"/>
  <c r="JF7" i="3"/>
  <c r="JF9" i="3"/>
  <c r="JF15" i="3"/>
  <c r="JF13" i="3"/>
  <c r="JG5" i="1"/>
  <c r="JG18" i="1" s="1"/>
  <c r="JF13" i="1"/>
  <c r="JF13" i="6" s="1"/>
  <c r="JE30" i="3"/>
  <c r="JE3" i="3" s="1"/>
  <c r="JD22" i="1" s="1"/>
  <c r="JD26" i="1" s="1"/>
  <c r="JF69" i="3"/>
  <c r="JF70" i="3"/>
  <c r="JF104" i="3"/>
  <c r="JE51" i="3"/>
  <c r="JF6" i="3"/>
  <c r="JF57" i="3"/>
  <c r="JG91" i="3"/>
  <c r="JG99" i="3"/>
  <c r="JG138" i="3"/>
  <c r="JG20" i="3"/>
  <c r="JG52" i="3"/>
  <c r="JF105" i="3"/>
  <c r="JF106" i="3"/>
  <c r="JF59" i="3"/>
  <c r="JF8" i="3"/>
  <c r="JF58" i="3"/>
  <c r="JF116" i="3"/>
  <c r="JF117" i="3"/>
  <c r="JG142" i="3" l="1"/>
  <c r="JG17" i="1"/>
  <c r="JG19" i="1"/>
  <c r="JG16" i="1"/>
  <c r="JG15" i="1"/>
  <c r="JH5" i="3"/>
  <c r="JF11" i="3"/>
  <c r="JF12" i="3"/>
  <c r="JD24" i="1"/>
  <c r="JF111" i="3"/>
  <c r="JG109" i="3"/>
  <c r="JG102" i="3"/>
  <c r="JG100" i="3"/>
  <c r="JG103" i="3"/>
  <c r="JG101" i="3"/>
  <c r="JG107" i="3"/>
  <c r="JF64" i="3"/>
  <c r="JG67" i="3"/>
  <c r="JG114" i="3"/>
  <c r="JF23" i="3"/>
  <c r="JG62" i="3"/>
  <c r="JG60" i="3"/>
  <c r="JG53" i="3"/>
  <c r="JG55" i="3"/>
  <c r="JG54" i="3"/>
  <c r="JG56" i="3"/>
  <c r="JG44" i="3"/>
  <c r="JG48" i="3" s="1"/>
  <c r="JG95" i="3"/>
  <c r="JF124" i="3"/>
  <c r="JF10" i="3"/>
  <c r="JF77" i="3"/>
  <c r="JF22" i="3"/>
  <c r="JF17" i="3" l="1"/>
  <c r="JG13" i="3"/>
  <c r="JF98" i="3"/>
  <c r="JF30" i="3"/>
  <c r="JG9" i="3"/>
  <c r="JG7" i="3"/>
  <c r="JH5" i="1"/>
  <c r="JH19" i="1" s="1"/>
  <c r="JG13" i="1"/>
  <c r="JG13" i="6" s="1"/>
  <c r="JH52" i="3"/>
  <c r="JH91" i="3"/>
  <c r="JH99" i="3"/>
  <c r="JH138" i="3"/>
  <c r="JH142" i="3" s="1"/>
  <c r="JH20" i="3"/>
  <c r="JG57" i="3"/>
  <c r="JG6" i="3"/>
  <c r="JG69" i="3"/>
  <c r="JG70" i="3"/>
  <c r="JG106" i="3"/>
  <c r="JG105" i="3"/>
  <c r="JF51" i="3"/>
  <c r="JF3" i="3"/>
  <c r="JE22" i="1" s="1"/>
  <c r="JG58" i="3"/>
  <c r="JG59" i="3"/>
  <c r="JG8" i="3"/>
  <c r="JG15" i="3"/>
  <c r="JG117" i="3"/>
  <c r="JG116" i="3"/>
  <c r="JG124" i="3" s="1"/>
  <c r="JG104" i="3"/>
  <c r="JH18" i="1" l="1"/>
  <c r="JH15" i="1"/>
  <c r="JI5" i="3"/>
  <c r="JG111" i="3"/>
  <c r="JH17" i="1"/>
  <c r="JH16" i="1"/>
  <c r="JG12" i="3"/>
  <c r="JG98" i="3"/>
  <c r="JG77" i="3"/>
  <c r="JG30" i="3" s="1"/>
  <c r="JG22" i="3"/>
  <c r="JG10" i="3"/>
  <c r="JH101" i="3"/>
  <c r="JH107" i="3"/>
  <c r="JH109" i="3"/>
  <c r="JH102" i="3"/>
  <c r="JH100" i="3"/>
  <c r="JH103" i="3"/>
  <c r="JG64" i="3"/>
  <c r="JH114" i="3"/>
  <c r="JH67" i="3"/>
  <c r="JH95" i="3"/>
  <c r="JH44" i="3"/>
  <c r="JH48" i="3" s="1"/>
  <c r="JE26" i="1"/>
  <c r="JE24" i="1"/>
  <c r="JG11" i="3"/>
  <c r="JG23" i="3"/>
  <c r="JH54" i="3"/>
  <c r="JH60" i="3"/>
  <c r="JH62" i="3"/>
  <c r="JH55" i="3"/>
  <c r="JH53" i="3"/>
  <c r="JH56" i="3"/>
  <c r="JH9" i="3" l="1"/>
  <c r="JG51" i="3"/>
  <c r="JH7" i="3"/>
  <c r="JG17" i="3"/>
  <c r="JG3" i="3" s="1"/>
  <c r="JF22" i="1" s="1"/>
  <c r="JF24" i="1" s="1"/>
  <c r="JH15" i="3"/>
  <c r="JH13" i="3"/>
  <c r="JI5" i="1"/>
  <c r="JI16" i="1" s="1"/>
  <c r="JH13" i="1"/>
  <c r="JH13" i="6" s="1"/>
  <c r="JH70" i="3"/>
  <c r="JH69" i="3"/>
  <c r="JH57" i="3"/>
  <c r="JH6" i="3"/>
  <c r="JI138" i="3"/>
  <c r="JI142" i="3" s="1"/>
  <c r="JI20" i="3"/>
  <c r="JI52" i="3"/>
  <c r="JI91" i="3"/>
  <c r="JI99" i="3"/>
  <c r="JH116" i="3"/>
  <c r="JH117" i="3"/>
  <c r="JH104" i="3"/>
  <c r="JH8" i="3"/>
  <c r="JH58" i="3"/>
  <c r="JH59" i="3"/>
  <c r="JH105" i="3"/>
  <c r="JH106" i="3"/>
  <c r="JI18" i="1" l="1"/>
  <c r="JI15" i="1"/>
  <c r="JI17" i="1"/>
  <c r="JI19" i="1"/>
  <c r="JF26" i="1"/>
  <c r="JH111" i="3"/>
  <c r="JH10" i="3"/>
  <c r="JI100" i="3"/>
  <c r="JI103" i="3"/>
  <c r="JI101" i="3"/>
  <c r="JI107" i="3"/>
  <c r="JI109" i="3"/>
  <c r="JI102" i="3"/>
  <c r="JI114" i="3"/>
  <c r="JI67" i="3"/>
  <c r="JH23" i="3"/>
  <c r="JH64" i="3"/>
  <c r="JH11" i="3"/>
  <c r="JJ5" i="3"/>
  <c r="JI95" i="3"/>
  <c r="JI44" i="3"/>
  <c r="JI48" i="3" s="1"/>
  <c r="JH12" i="3"/>
  <c r="JH124" i="3"/>
  <c r="JH98" i="3" s="1"/>
  <c r="JI53" i="3"/>
  <c r="JI56" i="3"/>
  <c r="JI54" i="3"/>
  <c r="JI60" i="3"/>
  <c r="JI62" i="3"/>
  <c r="JI55" i="3"/>
  <c r="JH77" i="3"/>
  <c r="JH22" i="3"/>
  <c r="JI7" i="3" l="1"/>
  <c r="JI9" i="3"/>
  <c r="JI15" i="3"/>
  <c r="JH30" i="3"/>
  <c r="JI13" i="3"/>
  <c r="JJ5" i="1"/>
  <c r="JJ15" i="1" s="1"/>
  <c r="JI13" i="1"/>
  <c r="JI13" i="6" s="1"/>
  <c r="JH17" i="3"/>
  <c r="JI69" i="3"/>
  <c r="JI70" i="3"/>
  <c r="JJ91" i="3"/>
  <c r="JJ99" i="3"/>
  <c r="JJ138" i="3"/>
  <c r="JJ20" i="3"/>
  <c r="JJ52" i="3"/>
  <c r="JH51" i="3"/>
  <c r="JI116" i="3"/>
  <c r="JI117" i="3"/>
  <c r="JI104" i="3"/>
  <c r="JI6" i="3"/>
  <c r="JI57" i="3"/>
  <c r="JI59" i="3"/>
  <c r="JI8" i="3"/>
  <c r="JI58" i="3"/>
  <c r="JI105" i="3"/>
  <c r="JI106" i="3"/>
  <c r="JJ142" i="3" l="1"/>
  <c r="JH3" i="3"/>
  <c r="JG22" i="1" s="1"/>
  <c r="JG24" i="1" s="1"/>
  <c r="JJ17" i="1"/>
  <c r="JJ19" i="1"/>
  <c r="JJ18" i="1"/>
  <c r="JJ16" i="1"/>
  <c r="JI10" i="3"/>
  <c r="JI12" i="3"/>
  <c r="JI111" i="3"/>
  <c r="JJ53" i="3"/>
  <c r="JJ55" i="3"/>
  <c r="JJ54" i="3"/>
  <c r="JJ56" i="3"/>
  <c r="JJ62" i="3"/>
  <c r="JJ60" i="3"/>
  <c r="JJ100" i="3"/>
  <c r="JJ103" i="3"/>
  <c r="JJ101" i="3"/>
  <c r="JJ107" i="3"/>
  <c r="JJ109" i="3"/>
  <c r="JJ102" i="3"/>
  <c r="JI22" i="3"/>
  <c r="JI77" i="3"/>
  <c r="JI11" i="3"/>
  <c r="JI124" i="3"/>
  <c r="JJ67" i="3"/>
  <c r="JJ114" i="3"/>
  <c r="JJ95" i="3"/>
  <c r="JJ44" i="3"/>
  <c r="JJ48" i="3" s="1"/>
  <c r="JI64" i="3"/>
  <c r="JI23" i="3"/>
  <c r="JG26" i="1" l="1"/>
  <c r="JK5" i="3"/>
  <c r="JI98" i="3"/>
  <c r="JI17" i="3"/>
  <c r="JK5" i="1"/>
  <c r="JK18" i="1" s="1"/>
  <c r="JJ13" i="1"/>
  <c r="JJ13" i="6" s="1"/>
  <c r="JJ15" i="3"/>
  <c r="JJ58" i="3"/>
  <c r="JJ59" i="3"/>
  <c r="JJ8" i="3"/>
  <c r="JJ9" i="3"/>
  <c r="JJ57" i="3"/>
  <c r="JJ6" i="3"/>
  <c r="JK52" i="3"/>
  <c r="JK91" i="3"/>
  <c r="JK99" i="3"/>
  <c r="JK138" i="3"/>
  <c r="JK20" i="3"/>
  <c r="JI30" i="3"/>
  <c r="JI51" i="3"/>
  <c r="JK19" i="1"/>
  <c r="JK17" i="1"/>
  <c r="JK15" i="1"/>
  <c r="JJ117" i="3"/>
  <c r="JJ116" i="3"/>
  <c r="JJ104" i="3"/>
  <c r="JJ69" i="3"/>
  <c r="JJ70" i="3"/>
  <c r="JJ106" i="3"/>
  <c r="JJ105" i="3"/>
  <c r="JJ13" i="3"/>
  <c r="JJ7" i="3"/>
  <c r="JK142" i="3" l="1"/>
  <c r="JK16" i="1"/>
  <c r="JI3" i="3"/>
  <c r="JH22" i="1" s="1"/>
  <c r="JH26" i="1" s="1"/>
  <c r="JJ64" i="3"/>
  <c r="JJ111" i="3"/>
  <c r="JK101" i="3"/>
  <c r="JK107" i="3"/>
  <c r="JK109" i="3"/>
  <c r="JK102" i="3"/>
  <c r="JK100" i="3"/>
  <c r="JK103" i="3"/>
  <c r="JJ11" i="3"/>
  <c r="JK67" i="3"/>
  <c r="JK114" i="3"/>
  <c r="JK44" i="3"/>
  <c r="JK48" i="3" s="1"/>
  <c r="JK95" i="3"/>
  <c r="JL5" i="3"/>
  <c r="JJ23" i="3"/>
  <c r="JJ77" i="3"/>
  <c r="JJ22" i="3"/>
  <c r="JJ124" i="3"/>
  <c r="JJ98" i="3" s="1"/>
  <c r="JK54" i="3"/>
  <c r="JK60" i="3"/>
  <c r="JK62" i="3"/>
  <c r="JK55" i="3"/>
  <c r="JK53" i="3"/>
  <c r="JK56" i="3"/>
  <c r="JJ10" i="3"/>
  <c r="JJ12" i="3"/>
  <c r="JK7" i="3" l="1"/>
  <c r="JH24" i="1"/>
  <c r="JK9" i="3"/>
  <c r="JK15" i="3"/>
  <c r="JL5" i="1"/>
  <c r="JK13" i="1"/>
  <c r="JK13" i="6" s="1"/>
  <c r="JJ17" i="3"/>
  <c r="JJ30" i="3"/>
  <c r="JK70" i="3"/>
  <c r="JK69" i="3"/>
  <c r="JK8" i="3"/>
  <c r="JK58" i="3"/>
  <c r="JK59" i="3"/>
  <c r="JL138" i="3"/>
  <c r="JL20" i="3"/>
  <c r="JL52" i="3"/>
  <c r="JL91" i="3"/>
  <c r="JL99" i="3"/>
  <c r="JK104" i="3"/>
  <c r="JK57" i="3"/>
  <c r="JK6" i="3"/>
  <c r="JK13" i="3"/>
  <c r="JL15" i="1"/>
  <c r="JK116" i="3"/>
  <c r="JK117" i="3"/>
  <c r="JJ51" i="3"/>
  <c r="JK105" i="3"/>
  <c r="JK106" i="3"/>
  <c r="JL142" i="3" l="1"/>
  <c r="JL16" i="1"/>
  <c r="JL18" i="1"/>
  <c r="JL19" i="1"/>
  <c r="JL17" i="1"/>
  <c r="JK111" i="3"/>
  <c r="JK10" i="3"/>
  <c r="JK64" i="3"/>
  <c r="JJ3" i="3"/>
  <c r="JI22" i="1" s="1"/>
  <c r="JL100" i="3"/>
  <c r="JL103" i="3"/>
  <c r="JL101" i="3"/>
  <c r="JL107" i="3"/>
  <c r="JL109" i="3"/>
  <c r="JL102" i="3"/>
  <c r="JL114" i="3"/>
  <c r="JL67" i="3"/>
  <c r="JK11" i="3"/>
  <c r="JK23" i="3"/>
  <c r="JK124" i="3"/>
  <c r="JL95" i="3"/>
  <c r="JL44" i="3"/>
  <c r="JL48" i="3" s="1"/>
  <c r="JM5" i="3"/>
  <c r="JL53" i="3"/>
  <c r="JL56" i="3"/>
  <c r="JL54" i="3"/>
  <c r="JL60" i="3"/>
  <c r="JL62" i="3"/>
  <c r="JL55" i="3"/>
  <c r="JK12" i="3"/>
  <c r="JK77" i="3"/>
  <c r="JK22" i="3"/>
  <c r="JL15" i="3" l="1"/>
  <c r="JK98" i="3"/>
  <c r="JL9" i="3"/>
  <c r="JL7" i="3"/>
  <c r="JK30" i="3"/>
  <c r="JL13" i="3"/>
  <c r="JK17" i="3"/>
  <c r="JK3" i="3" s="1"/>
  <c r="JJ22" i="1" s="1"/>
  <c r="JJ26" i="1" s="1"/>
  <c r="JM5" i="1"/>
  <c r="JM16" i="1" s="1"/>
  <c r="JL13" i="1"/>
  <c r="JL13" i="6" s="1"/>
  <c r="JI24" i="1"/>
  <c r="JI26" i="1"/>
  <c r="JL69" i="3"/>
  <c r="JL70" i="3"/>
  <c r="JM91" i="3"/>
  <c r="JM99" i="3"/>
  <c r="JM138" i="3"/>
  <c r="JM20" i="3"/>
  <c r="JM52" i="3"/>
  <c r="JK51" i="3"/>
  <c r="JL6" i="3"/>
  <c r="JL57" i="3"/>
  <c r="JL116" i="3"/>
  <c r="JL117" i="3"/>
  <c r="JL104" i="3"/>
  <c r="JL59" i="3"/>
  <c r="JL8" i="3"/>
  <c r="JL58" i="3"/>
  <c r="JL105" i="3"/>
  <c r="JL106" i="3"/>
  <c r="JM142" i="3" l="1"/>
  <c r="JM18" i="1"/>
  <c r="JM15" i="1"/>
  <c r="JM17" i="1"/>
  <c r="JM19" i="1"/>
  <c r="JJ24" i="1"/>
  <c r="JL111" i="3"/>
  <c r="JL12" i="3"/>
  <c r="JL11" i="3"/>
  <c r="JL124" i="3"/>
  <c r="JM67" i="3"/>
  <c r="JM114" i="3"/>
  <c r="JM44" i="3"/>
  <c r="JM48" i="3" s="1"/>
  <c r="JM95" i="3"/>
  <c r="JN5" i="3"/>
  <c r="JL77" i="3"/>
  <c r="JL22" i="3"/>
  <c r="JL10" i="3"/>
  <c r="JL64" i="3"/>
  <c r="JM62" i="3"/>
  <c r="JM60" i="3"/>
  <c r="JM53" i="3"/>
  <c r="JM55" i="3"/>
  <c r="JM54" i="3"/>
  <c r="JM56" i="3"/>
  <c r="JM109" i="3"/>
  <c r="JM102" i="3"/>
  <c r="JM100" i="3"/>
  <c r="JM103" i="3"/>
  <c r="JM101" i="3"/>
  <c r="JM107" i="3"/>
  <c r="JL23" i="3"/>
  <c r="JL98" i="3" l="1"/>
  <c r="JL30" i="3"/>
  <c r="JL51" i="3"/>
  <c r="JL17" i="3"/>
  <c r="JN5" i="1"/>
  <c r="JN16" i="1" s="1"/>
  <c r="JM13" i="1"/>
  <c r="JM13" i="6" s="1"/>
  <c r="JM104" i="3"/>
  <c r="JM117" i="3"/>
  <c r="JM116" i="3"/>
  <c r="JM9" i="3"/>
  <c r="JM57" i="3"/>
  <c r="JM6" i="3"/>
  <c r="JM106" i="3"/>
  <c r="JM105" i="3"/>
  <c r="JM7" i="3"/>
  <c r="JM13" i="3"/>
  <c r="JN52" i="3"/>
  <c r="JN91" i="3"/>
  <c r="JN99" i="3"/>
  <c r="JN138" i="3"/>
  <c r="JN20" i="3"/>
  <c r="JM69" i="3"/>
  <c r="JM70" i="3"/>
  <c r="JM58" i="3"/>
  <c r="JM59" i="3"/>
  <c r="JM8" i="3"/>
  <c r="JM15" i="3"/>
  <c r="JN17" i="1"/>
  <c r="JN15" i="1"/>
  <c r="JN18" i="1"/>
  <c r="JN142" i="3" l="1"/>
  <c r="JN19" i="1"/>
  <c r="JL3" i="3"/>
  <c r="JK22" i="1" s="1"/>
  <c r="JK26" i="1" s="1"/>
  <c r="JM23" i="3"/>
  <c r="JM12" i="3"/>
  <c r="JM111" i="3"/>
  <c r="JM10" i="3"/>
  <c r="JM124" i="3"/>
  <c r="JN54" i="3"/>
  <c r="JN60" i="3"/>
  <c r="JN62" i="3"/>
  <c r="JN55" i="3"/>
  <c r="JN53" i="3"/>
  <c r="JN56" i="3"/>
  <c r="JN101" i="3"/>
  <c r="JN107" i="3"/>
  <c r="JN109" i="3"/>
  <c r="JN102" i="3"/>
  <c r="JN100" i="3"/>
  <c r="JN103" i="3"/>
  <c r="JO5" i="3"/>
  <c r="JM77" i="3"/>
  <c r="JM22" i="3"/>
  <c r="JM11" i="3"/>
  <c r="JN67" i="3"/>
  <c r="JN114" i="3"/>
  <c r="JN44" i="3"/>
  <c r="JN48" i="3" s="1"/>
  <c r="JN95" i="3"/>
  <c r="JM64" i="3"/>
  <c r="JM98" i="3" l="1"/>
  <c r="JK24" i="1"/>
  <c r="JM30" i="3"/>
  <c r="JM17" i="3"/>
  <c r="JM51" i="3"/>
  <c r="JO5" i="1"/>
  <c r="JO18" i="1" s="1"/>
  <c r="JN13" i="1"/>
  <c r="JN13" i="6" s="1"/>
  <c r="JN9" i="3"/>
  <c r="JN15" i="3"/>
  <c r="JN116" i="3"/>
  <c r="JN117" i="3"/>
  <c r="JN70" i="3"/>
  <c r="JN69" i="3"/>
  <c r="JN57" i="3"/>
  <c r="JN6" i="3"/>
  <c r="JN104" i="3"/>
  <c r="JO138" i="3"/>
  <c r="JO142" i="3" s="1"/>
  <c r="JO20" i="3"/>
  <c r="JO52" i="3"/>
  <c r="JO91" i="3"/>
  <c r="JO99" i="3"/>
  <c r="JN105" i="3"/>
  <c r="JN106" i="3"/>
  <c r="JN13" i="3"/>
  <c r="JN8" i="3"/>
  <c r="JN58" i="3"/>
  <c r="JN59" i="3"/>
  <c r="JN7" i="3"/>
  <c r="JM3" i="3" l="1"/>
  <c r="JL22" i="1" s="1"/>
  <c r="JL26" i="1" s="1"/>
  <c r="JO15" i="1"/>
  <c r="JN12" i="3"/>
  <c r="JO17" i="1"/>
  <c r="JO19" i="1"/>
  <c r="JO16" i="1"/>
  <c r="JN23" i="3"/>
  <c r="JN111" i="3"/>
  <c r="JN124" i="3"/>
  <c r="JO95" i="3"/>
  <c r="JO44" i="3"/>
  <c r="JO48" i="3" s="1"/>
  <c r="JN64" i="3"/>
  <c r="JN77" i="3"/>
  <c r="JN22" i="3"/>
  <c r="JO54" i="3"/>
  <c r="JO56" i="3"/>
  <c r="JO62" i="3"/>
  <c r="JO60" i="3"/>
  <c r="JO53" i="3"/>
  <c r="JO55" i="3"/>
  <c r="JN11" i="3"/>
  <c r="JO101" i="3"/>
  <c r="JO107" i="3"/>
  <c r="JO109" i="3"/>
  <c r="JO102" i="3"/>
  <c r="JO100" i="3"/>
  <c r="JO103" i="3"/>
  <c r="JO114" i="3"/>
  <c r="JO67" i="3"/>
  <c r="JN10" i="3"/>
  <c r="JL24" i="1" l="1"/>
  <c r="JP5" i="3"/>
  <c r="JN30" i="3"/>
  <c r="JN17" i="3"/>
  <c r="JP5" i="1"/>
  <c r="JO13" i="1"/>
  <c r="JO13" i="6" s="1"/>
  <c r="JO15" i="3"/>
  <c r="JO7" i="3"/>
  <c r="JN51" i="3"/>
  <c r="JN98" i="3"/>
  <c r="JP91" i="3"/>
  <c r="JP99" i="3"/>
  <c r="JP138" i="3"/>
  <c r="JP142" i="3" s="1"/>
  <c r="JP20" i="3"/>
  <c r="JP52" i="3"/>
  <c r="JO59" i="3"/>
  <c r="JO8" i="3"/>
  <c r="JO58" i="3"/>
  <c r="JO69" i="3"/>
  <c r="JO70" i="3"/>
  <c r="JO104" i="3"/>
  <c r="JO13" i="3"/>
  <c r="JO116" i="3"/>
  <c r="JO117" i="3"/>
  <c r="JO105" i="3"/>
  <c r="JO106" i="3"/>
  <c r="JO6" i="3"/>
  <c r="JO57" i="3"/>
  <c r="JO9" i="3"/>
  <c r="JP18" i="1" l="1"/>
  <c r="JN3" i="3"/>
  <c r="JM22" i="1" s="1"/>
  <c r="JM24" i="1" s="1"/>
  <c r="JP17" i="1"/>
  <c r="JP19" i="1"/>
  <c r="JP15" i="1"/>
  <c r="JO10" i="3"/>
  <c r="JP16" i="1"/>
  <c r="JO111" i="3"/>
  <c r="JO12" i="3"/>
  <c r="JQ5" i="3"/>
  <c r="JO23" i="3"/>
  <c r="JP114" i="3"/>
  <c r="JP67" i="3"/>
  <c r="JP95" i="3"/>
  <c r="JP44" i="3"/>
  <c r="JP48" i="3" s="1"/>
  <c r="JO77" i="3"/>
  <c r="JO22" i="3"/>
  <c r="JO64" i="3"/>
  <c r="JO124" i="3"/>
  <c r="JO11" i="3"/>
  <c r="JP53" i="3"/>
  <c r="JP56" i="3"/>
  <c r="JP54" i="3"/>
  <c r="JP60" i="3"/>
  <c r="JP62" i="3"/>
  <c r="JP55" i="3"/>
  <c r="JP100" i="3"/>
  <c r="JP103" i="3"/>
  <c r="JP101" i="3"/>
  <c r="JP107" i="3"/>
  <c r="JP109" i="3"/>
  <c r="JP102" i="3"/>
  <c r="JM26" i="1" l="1"/>
  <c r="JO51" i="3"/>
  <c r="JO17" i="3"/>
  <c r="JO98" i="3"/>
  <c r="JQ5" i="1"/>
  <c r="JQ15" i="1" s="1"/>
  <c r="JP13" i="1"/>
  <c r="JP13" i="6" s="1"/>
  <c r="JP15" i="3"/>
  <c r="JP7" i="3"/>
  <c r="JP117" i="3"/>
  <c r="JP116" i="3"/>
  <c r="JQ52" i="3"/>
  <c r="JQ91" i="3"/>
  <c r="JQ99" i="3"/>
  <c r="JQ138" i="3"/>
  <c r="JQ142" i="3" s="1"/>
  <c r="JQ20" i="3"/>
  <c r="JP106" i="3"/>
  <c r="JP105" i="3"/>
  <c r="JP58" i="3"/>
  <c r="JP59" i="3"/>
  <c r="JP8" i="3"/>
  <c r="JP9" i="3"/>
  <c r="JQ16" i="1"/>
  <c r="JQ19" i="1"/>
  <c r="JQ17" i="1"/>
  <c r="JP104" i="3"/>
  <c r="JP13" i="3"/>
  <c r="JP57" i="3"/>
  <c r="JP6" i="3"/>
  <c r="JO30" i="3"/>
  <c r="JO3" i="3" s="1"/>
  <c r="JN22" i="1" s="1"/>
  <c r="JP69" i="3"/>
  <c r="JP70" i="3"/>
  <c r="JP64" i="3" l="1"/>
  <c r="JQ18" i="1"/>
  <c r="JP23" i="3"/>
  <c r="JP124" i="3"/>
  <c r="JP111" i="3"/>
  <c r="JP12" i="3"/>
  <c r="JP11" i="3"/>
  <c r="JN26" i="1"/>
  <c r="JN24" i="1"/>
  <c r="JQ101" i="3"/>
  <c r="JQ107" i="3"/>
  <c r="JQ109" i="3"/>
  <c r="JQ102" i="3"/>
  <c r="JQ100" i="3"/>
  <c r="JQ103" i="3"/>
  <c r="JQ67" i="3"/>
  <c r="JQ114" i="3"/>
  <c r="JQ44" i="3"/>
  <c r="JQ48" i="3" s="1"/>
  <c r="JQ95" i="3"/>
  <c r="JP77" i="3"/>
  <c r="JP22" i="3"/>
  <c r="JP10" i="3"/>
  <c r="JR5" i="3"/>
  <c r="JQ54" i="3"/>
  <c r="JQ60" i="3"/>
  <c r="JQ62" i="3"/>
  <c r="JQ55" i="3"/>
  <c r="JQ53" i="3"/>
  <c r="JQ56" i="3"/>
  <c r="JP98" i="3" l="1"/>
  <c r="JP30" i="3"/>
  <c r="JQ15" i="3"/>
  <c r="JQ9" i="3"/>
  <c r="JP17" i="3"/>
  <c r="JQ13" i="3"/>
  <c r="JQ7" i="3"/>
  <c r="JR5" i="1"/>
  <c r="JR17" i="1" s="1"/>
  <c r="JQ13" i="1"/>
  <c r="JQ13" i="6" s="1"/>
  <c r="JQ116" i="3"/>
  <c r="JQ117" i="3"/>
  <c r="JP51" i="3"/>
  <c r="JQ70" i="3"/>
  <c r="JQ69" i="3"/>
  <c r="JQ104" i="3"/>
  <c r="JQ8" i="3"/>
  <c r="JQ58" i="3"/>
  <c r="JQ59" i="3"/>
  <c r="JR138" i="3"/>
  <c r="JR142" i="3" s="1"/>
  <c r="JR20" i="3"/>
  <c r="JR52" i="3"/>
  <c r="JR91" i="3"/>
  <c r="JR99" i="3"/>
  <c r="JQ57" i="3"/>
  <c r="JQ64" i="3" s="1"/>
  <c r="JQ6" i="3"/>
  <c r="JQ105" i="3"/>
  <c r="JQ106" i="3"/>
  <c r="JP3" i="3" l="1"/>
  <c r="JO22" i="1" s="1"/>
  <c r="JO24" i="1" s="1"/>
  <c r="JR19" i="1"/>
  <c r="JR18" i="1"/>
  <c r="JR15" i="1"/>
  <c r="JR16" i="1"/>
  <c r="JQ10" i="3"/>
  <c r="JQ23" i="3"/>
  <c r="JQ11" i="3"/>
  <c r="JQ111" i="3"/>
  <c r="JQ124" i="3"/>
  <c r="JR53" i="3"/>
  <c r="JR55" i="3"/>
  <c r="JR59" i="3" s="1"/>
  <c r="JR54" i="3"/>
  <c r="JR56" i="3"/>
  <c r="JR62" i="3"/>
  <c r="JR60" i="3"/>
  <c r="JQ12" i="3"/>
  <c r="JR67" i="3"/>
  <c r="JR114" i="3"/>
  <c r="JS5" i="3"/>
  <c r="JR100" i="3"/>
  <c r="JR103" i="3"/>
  <c r="JR101" i="3"/>
  <c r="JR107" i="3"/>
  <c r="JR109" i="3"/>
  <c r="JR102" i="3"/>
  <c r="JR95" i="3"/>
  <c r="JR44" i="3"/>
  <c r="JR48" i="3" s="1"/>
  <c r="JQ22" i="3"/>
  <c r="JQ77" i="3"/>
  <c r="JO26" i="1" l="1"/>
  <c r="JQ17" i="3"/>
  <c r="JQ30" i="3"/>
  <c r="JS5" i="1"/>
  <c r="JS19" i="1" s="1"/>
  <c r="JR13" i="1"/>
  <c r="JR13" i="6" s="1"/>
  <c r="JR13" i="3"/>
  <c r="JR7" i="3"/>
  <c r="JQ98" i="3"/>
  <c r="JR116" i="3"/>
  <c r="JR117" i="3"/>
  <c r="JR104" i="3"/>
  <c r="JR8" i="3"/>
  <c r="JR58" i="3"/>
  <c r="JS91" i="3"/>
  <c r="JS99" i="3"/>
  <c r="JS138" i="3"/>
  <c r="JS142" i="3" s="1"/>
  <c r="JS20" i="3"/>
  <c r="JS52" i="3"/>
  <c r="JQ51" i="3"/>
  <c r="JS15" i="1"/>
  <c r="JS18" i="1"/>
  <c r="JS16" i="1"/>
  <c r="JR69" i="3"/>
  <c r="JR70" i="3"/>
  <c r="JR15" i="3"/>
  <c r="JR105" i="3"/>
  <c r="JR106" i="3"/>
  <c r="JQ3" i="3"/>
  <c r="JP22" i="1" s="1"/>
  <c r="JR9" i="3"/>
  <c r="JR6" i="3"/>
  <c r="JR57" i="3"/>
  <c r="JS17" i="1" l="1"/>
  <c r="JR10" i="3"/>
  <c r="JR23" i="3"/>
  <c r="JR111" i="3"/>
  <c r="JR124" i="3"/>
  <c r="JS109" i="3"/>
  <c r="JS102" i="3"/>
  <c r="JS100" i="3"/>
  <c r="JS103" i="3"/>
  <c r="JS101" i="3"/>
  <c r="JS107" i="3"/>
  <c r="JS62" i="3"/>
  <c r="JS55" i="3"/>
  <c r="JS53" i="3"/>
  <c r="JS56" i="3"/>
  <c r="JS54" i="3"/>
  <c r="JS7" i="3" s="1"/>
  <c r="JS60" i="3"/>
  <c r="JR64" i="3"/>
  <c r="JP24" i="1"/>
  <c r="JP26" i="1"/>
  <c r="JS67" i="3"/>
  <c r="JS114" i="3"/>
  <c r="JS95" i="3"/>
  <c r="JS44" i="3"/>
  <c r="JS48" i="3" s="1"/>
  <c r="JR12" i="3"/>
  <c r="JR22" i="3"/>
  <c r="JR77" i="3"/>
  <c r="JT5" i="3"/>
  <c r="JR11" i="3"/>
  <c r="JS13" i="3" l="1"/>
  <c r="JR30" i="3"/>
  <c r="JS9" i="3"/>
  <c r="JR17" i="3"/>
  <c r="JR3" i="3" s="1"/>
  <c r="JQ22" i="1" s="1"/>
  <c r="JQ24" i="1" s="1"/>
  <c r="JS15" i="3"/>
  <c r="JT5" i="1"/>
  <c r="JT16" i="1" s="1"/>
  <c r="JS13" i="1"/>
  <c r="JS13" i="6" s="1"/>
  <c r="JR98" i="3"/>
  <c r="JS57" i="3"/>
  <c r="JS6" i="3"/>
  <c r="JS104" i="3"/>
  <c r="JS58" i="3"/>
  <c r="JS59" i="3"/>
  <c r="JS8" i="3"/>
  <c r="JS106" i="3"/>
  <c r="JS105" i="3"/>
  <c r="JS117" i="3"/>
  <c r="JS116" i="3"/>
  <c r="JT52" i="3"/>
  <c r="JT91" i="3"/>
  <c r="JT99" i="3"/>
  <c r="JT138" i="3"/>
  <c r="JT20" i="3"/>
  <c r="JS69" i="3"/>
  <c r="JS70" i="3"/>
  <c r="JR51" i="3"/>
  <c r="JT142" i="3" l="1"/>
  <c r="JQ26" i="1"/>
  <c r="JS124" i="3"/>
  <c r="JT18" i="1"/>
  <c r="JT15" i="1"/>
  <c r="JT17" i="1"/>
  <c r="JT19" i="1"/>
  <c r="JS11" i="3"/>
  <c r="JS111" i="3"/>
  <c r="JT101" i="3"/>
  <c r="JT107" i="3"/>
  <c r="JT109" i="3"/>
  <c r="JT102" i="3"/>
  <c r="JT100" i="3"/>
  <c r="JT103" i="3"/>
  <c r="JS64" i="3"/>
  <c r="JS77" i="3"/>
  <c r="JS30" i="3" s="1"/>
  <c r="JS22" i="3"/>
  <c r="JT67" i="3"/>
  <c r="JT114" i="3"/>
  <c r="JT44" i="3"/>
  <c r="JT48" i="3" s="1"/>
  <c r="JT95" i="3"/>
  <c r="JS23" i="3"/>
  <c r="JT54" i="3"/>
  <c r="JT60" i="3"/>
  <c r="JT62" i="3"/>
  <c r="JT55" i="3"/>
  <c r="JT53" i="3"/>
  <c r="JT56" i="3"/>
  <c r="JS12" i="3"/>
  <c r="JS10" i="3"/>
  <c r="JU5" i="3"/>
  <c r="JS98" i="3" l="1"/>
  <c r="JT13" i="3"/>
  <c r="JS17" i="3"/>
  <c r="JS3" i="3" s="1"/>
  <c r="JR22" i="1" s="1"/>
  <c r="JR26" i="1" s="1"/>
  <c r="JT15" i="3"/>
  <c r="JT9" i="3"/>
  <c r="JT7" i="3"/>
  <c r="JU5" i="1"/>
  <c r="JU19" i="1" s="1"/>
  <c r="JT13" i="1"/>
  <c r="JT13" i="6" s="1"/>
  <c r="JT116" i="3"/>
  <c r="JT117" i="3"/>
  <c r="JT6" i="3"/>
  <c r="JT57" i="3"/>
  <c r="JT70" i="3"/>
  <c r="JT69" i="3"/>
  <c r="JT104" i="3"/>
  <c r="JU138" i="3"/>
  <c r="JU142" i="3" s="1"/>
  <c r="JU20" i="3"/>
  <c r="JU91" i="3"/>
  <c r="JU99" i="3"/>
  <c r="JU52" i="3"/>
  <c r="JT8" i="3"/>
  <c r="JT59" i="3"/>
  <c r="JT58" i="3"/>
  <c r="JS51" i="3"/>
  <c r="JT105" i="3"/>
  <c r="JT106" i="3"/>
  <c r="JU17" i="1" l="1"/>
  <c r="JU18" i="1"/>
  <c r="JU15" i="1"/>
  <c r="JR24" i="1"/>
  <c r="JV5" i="3"/>
  <c r="JT111" i="3"/>
  <c r="JU16" i="1"/>
  <c r="JT23" i="3"/>
  <c r="JT11" i="3"/>
  <c r="JT124" i="3"/>
  <c r="JU100" i="3"/>
  <c r="JU103" i="3"/>
  <c r="JU109" i="3"/>
  <c r="JU102" i="3"/>
  <c r="JU101" i="3"/>
  <c r="JU107" i="3"/>
  <c r="JT77" i="3"/>
  <c r="JT22" i="3"/>
  <c r="JT64" i="3"/>
  <c r="JU44" i="3"/>
  <c r="JU48" i="3" s="1"/>
  <c r="JU95" i="3"/>
  <c r="JT12" i="3"/>
  <c r="JU53" i="3"/>
  <c r="JU55" i="3"/>
  <c r="JU62" i="3"/>
  <c r="JU60" i="3"/>
  <c r="JU56" i="3"/>
  <c r="JU54" i="3"/>
  <c r="JU114" i="3"/>
  <c r="JU67" i="3"/>
  <c r="JT10" i="3"/>
  <c r="JU9" i="3" l="1"/>
  <c r="JT98" i="3"/>
  <c r="JV5" i="1"/>
  <c r="JV16" i="1" s="1"/>
  <c r="JT17" i="3"/>
  <c r="JT51" i="3"/>
  <c r="JU13" i="3"/>
  <c r="JT30" i="3"/>
  <c r="JT3" i="3" s="1"/>
  <c r="JS22" i="1" s="1"/>
  <c r="JS26" i="1" s="1"/>
  <c r="JU69" i="3"/>
  <c r="JU70" i="3"/>
  <c r="JU59" i="3"/>
  <c r="JU58" i="3"/>
  <c r="JU8" i="3"/>
  <c r="JV91" i="3"/>
  <c r="JV99" i="3"/>
  <c r="JV52" i="3"/>
  <c r="JV20" i="3"/>
  <c r="JV138" i="3"/>
  <c r="JV142" i="3" s="1"/>
  <c r="JU117" i="3"/>
  <c r="JU116" i="3"/>
  <c r="JU6" i="3"/>
  <c r="JU57" i="3"/>
  <c r="JU7" i="3"/>
  <c r="JU15" i="3"/>
  <c r="JU106" i="3"/>
  <c r="JU105" i="3"/>
  <c r="JU104" i="3"/>
  <c r="JU111" i="3" l="1"/>
  <c r="JU13" i="1"/>
  <c r="JU13" i="6" s="1"/>
  <c r="JV17" i="1"/>
  <c r="JV18" i="1"/>
  <c r="JV15" i="1"/>
  <c r="JS24" i="1"/>
  <c r="JV19" i="1"/>
  <c r="JU64" i="3"/>
  <c r="JU124" i="3"/>
  <c r="JU98" i="3" s="1"/>
  <c r="JU11" i="3"/>
  <c r="JU23" i="3"/>
  <c r="JV109" i="3"/>
  <c r="JV102" i="3"/>
  <c r="JV101" i="3"/>
  <c r="JV107" i="3"/>
  <c r="JV100" i="3"/>
  <c r="JV103" i="3"/>
  <c r="JV44" i="3"/>
  <c r="JV48" i="3" s="1"/>
  <c r="JV95" i="3"/>
  <c r="JV114" i="3"/>
  <c r="JV67" i="3"/>
  <c r="JU12" i="3"/>
  <c r="JU10" i="3"/>
  <c r="JV62" i="3"/>
  <c r="JV55" i="3"/>
  <c r="JV54" i="3"/>
  <c r="JV60" i="3"/>
  <c r="JV53" i="3"/>
  <c r="JV56" i="3"/>
  <c r="JU77" i="3"/>
  <c r="JU22" i="3"/>
  <c r="JW5" i="3" l="1"/>
  <c r="JV13" i="3"/>
  <c r="JU30" i="3"/>
  <c r="JV7" i="3"/>
  <c r="JU17" i="3"/>
  <c r="JV9" i="3"/>
  <c r="JV15" i="3"/>
  <c r="JW5" i="1"/>
  <c r="JV13" i="1"/>
  <c r="JV13" i="6" s="1"/>
  <c r="JV70" i="3"/>
  <c r="JV69" i="3"/>
  <c r="JV104" i="3"/>
  <c r="JV106" i="3"/>
  <c r="JV105" i="3"/>
  <c r="JV117" i="3"/>
  <c r="JV116" i="3"/>
  <c r="JW52" i="3"/>
  <c r="JW138" i="3"/>
  <c r="JW142" i="3" s="1"/>
  <c r="JW20" i="3"/>
  <c r="JW91" i="3"/>
  <c r="JW99" i="3"/>
  <c r="JV57" i="3"/>
  <c r="JV6" i="3"/>
  <c r="JV58" i="3"/>
  <c r="JV8" i="3"/>
  <c r="JV59" i="3"/>
  <c r="JU51" i="3"/>
  <c r="JV10" i="3" l="1"/>
  <c r="JU3" i="3"/>
  <c r="JT22" i="1" s="1"/>
  <c r="JT26" i="1" s="1"/>
  <c r="JW19" i="1"/>
  <c r="JW16" i="1"/>
  <c r="JV12" i="3"/>
  <c r="JV11" i="3"/>
  <c r="JW17" i="1"/>
  <c r="JW18" i="1"/>
  <c r="JW15" i="1"/>
  <c r="JV124" i="3"/>
  <c r="JV111" i="3"/>
  <c r="JV23" i="3"/>
  <c r="JV64" i="3"/>
  <c r="JW95" i="3"/>
  <c r="JW44" i="3"/>
  <c r="JW48" i="3" s="1"/>
  <c r="JW54" i="3"/>
  <c r="JW56" i="3"/>
  <c r="JW53" i="3"/>
  <c r="JW55" i="3"/>
  <c r="JW60" i="3"/>
  <c r="JW62" i="3"/>
  <c r="JX5" i="3"/>
  <c r="JW114" i="3"/>
  <c r="JW67" i="3"/>
  <c r="JW101" i="3"/>
  <c r="JW107" i="3"/>
  <c r="JW100" i="3"/>
  <c r="JW103" i="3"/>
  <c r="JW102" i="3"/>
  <c r="JW109" i="3"/>
  <c r="JV22" i="3"/>
  <c r="JV77" i="3"/>
  <c r="JT24" i="1" l="1"/>
  <c r="JV17" i="3"/>
  <c r="JV30" i="3"/>
  <c r="JV98" i="3"/>
  <c r="JX5" i="1"/>
  <c r="JX17" i="1" s="1"/>
  <c r="JW13" i="1"/>
  <c r="JW13" i="6" s="1"/>
  <c r="JV3" i="3"/>
  <c r="JU22" i="1" s="1"/>
  <c r="JU26" i="1" s="1"/>
  <c r="JW9" i="3"/>
  <c r="JW15" i="3"/>
  <c r="JW6" i="3"/>
  <c r="JW57" i="3"/>
  <c r="JW70" i="3"/>
  <c r="JW69" i="3"/>
  <c r="JW104" i="3"/>
  <c r="JW105" i="3"/>
  <c r="JW106" i="3"/>
  <c r="JW13" i="3"/>
  <c r="JW116" i="3"/>
  <c r="JW117" i="3"/>
  <c r="JX138" i="3"/>
  <c r="JX20" i="3"/>
  <c r="JX91" i="3"/>
  <c r="JX99" i="3"/>
  <c r="JX52" i="3"/>
  <c r="JW8" i="3"/>
  <c r="JW59" i="3"/>
  <c r="JW58" i="3"/>
  <c r="JW7" i="3"/>
  <c r="JV51" i="3"/>
  <c r="JX142" i="3" l="1"/>
  <c r="JX15" i="1"/>
  <c r="JX18" i="1"/>
  <c r="JX19" i="1"/>
  <c r="JW11" i="3"/>
  <c r="JX16" i="1"/>
  <c r="JW12" i="3"/>
  <c r="JY5" i="3"/>
  <c r="JU24" i="1"/>
  <c r="JW124" i="3"/>
  <c r="JW111" i="3"/>
  <c r="JX53" i="3"/>
  <c r="JX56" i="3"/>
  <c r="JX62" i="3"/>
  <c r="JX55" i="3"/>
  <c r="JX54" i="3"/>
  <c r="JX60" i="3"/>
  <c r="JW10" i="3"/>
  <c r="JX67" i="3"/>
  <c r="JX114" i="3"/>
  <c r="JX100" i="3"/>
  <c r="JX103" i="3"/>
  <c r="JX109" i="3"/>
  <c r="JX102" i="3"/>
  <c r="JX101" i="3"/>
  <c r="JX107" i="3"/>
  <c r="JW22" i="3"/>
  <c r="JW77" i="3"/>
  <c r="JX44" i="3"/>
  <c r="JX48" i="3" s="1"/>
  <c r="JX95" i="3"/>
  <c r="JW23" i="3"/>
  <c r="JW64" i="3"/>
  <c r="JW17" i="3" l="1"/>
  <c r="JW98" i="3"/>
  <c r="JW30" i="3"/>
  <c r="JW3" i="3" s="1"/>
  <c r="JV22" i="1" s="1"/>
  <c r="JY5" i="1"/>
  <c r="JY16" i="1" s="1"/>
  <c r="JX13" i="1"/>
  <c r="JX13" i="6" s="1"/>
  <c r="JX9" i="3"/>
  <c r="JX13" i="3"/>
  <c r="JX15" i="3"/>
  <c r="JX117" i="3"/>
  <c r="JX116" i="3"/>
  <c r="JY91" i="3"/>
  <c r="JY99" i="3"/>
  <c r="JY52" i="3"/>
  <c r="JY138" i="3"/>
  <c r="JY142" i="3" s="1"/>
  <c r="JY20" i="3"/>
  <c r="JX69" i="3"/>
  <c r="JX70" i="3"/>
  <c r="JX7" i="3"/>
  <c r="JW51" i="3"/>
  <c r="JX106" i="3"/>
  <c r="JX105" i="3"/>
  <c r="JX104" i="3"/>
  <c r="JX59" i="3"/>
  <c r="JX58" i="3"/>
  <c r="JX8" i="3"/>
  <c r="JX6" i="3"/>
  <c r="JX57" i="3"/>
  <c r="JY17" i="1" l="1"/>
  <c r="JY15" i="1"/>
  <c r="JX124" i="3"/>
  <c r="JV26" i="1"/>
  <c r="JV24" i="1"/>
  <c r="JY18" i="1"/>
  <c r="JY19" i="1"/>
  <c r="JX23" i="3"/>
  <c r="JX11" i="3"/>
  <c r="JX111" i="3"/>
  <c r="JX10" i="3"/>
  <c r="JX64" i="3"/>
  <c r="JX12" i="3"/>
  <c r="JY114" i="3"/>
  <c r="JY67" i="3"/>
  <c r="JY100" i="3"/>
  <c r="JY103" i="3"/>
  <c r="JY109" i="3"/>
  <c r="JY102" i="3"/>
  <c r="JY107" i="3"/>
  <c r="JY101" i="3"/>
  <c r="JY95" i="3"/>
  <c r="JY44" i="3"/>
  <c r="JY48" i="3" s="1"/>
  <c r="JZ5" i="3"/>
  <c r="JX22" i="3"/>
  <c r="JX77" i="3"/>
  <c r="JX30" i="3" s="1"/>
  <c r="JY53" i="3"/>
  <c r="JY56" i="3"/>
  <c r="JY62" i="3"/>
  <c r="JY55" i="3"/>
  <c r="JY54" i="3"/>
  <c r="JY60" i="3"/>
  <c r="JX98" i="3" l="1"/>
  <c r="JY15" i="3"/>
  <c r="JX17" i="3"/>
  <c r="JX3" i="3" s="1"/>
  <c r="JW22" i="1" s="1"/>
  <c r="JW24" i="1" s="1"/>
  <c r="JY7" i="3"/>
  <c r="JY13" i="3"/>
  <c r="JY9" i="3"/>
  <c r="JZ5" i="1"/>
  <c r="JZ19" i="1" s="1"/>
  <c r="JY13" i="1"/>
  <c r="JY13" i="6" s="1"/>
  <c r="JY106" i="3"/>
  <c r="JY105" i="3"/>
  <c r="JY104" i="3"/>
  <c r="JY70" i="3"/>
  <c r="JY69" i="3"/>
  <c r="JY58" i="3"/>
  <c r="JY8" i="3"/>
  <c r="JY59" i="3"/>
  <c r="JY57" i="3"/>
  <c r="JY6" i="3"/>
  <c r="JZ52" i="3"/>
  <c r="JZ138" i="3"/>
  <c r="JZ142" i="3" s="1"/>
  <c r="JZ20" i="3"/>
  <c r="JZ99" i="3"/>
  <c r="JZ91" i="3"/>
  <c r="JY117" i="3"/>
  <c r="JY116" i="3"/>
  <c r="JX51" i="3"/>
  <c r="JY11" i="3" l="1"/>
  <c r="JZ17" i="1"/>
  <c r="JZ18" i="1"/>
  <c r="JZ15" i="1"/>
  <c r="JZ16" i="1"/>
  <c r="JY12" i="3"/>
  <c r="JY111" i="3"/>
  <c r="JW26" i="1"/>
  <c r="JY77" i="3"/>
  <c r="JY22" i="3"/>
  <c r="JZ44" i="3"/>
  <c r="JZ48" i="3" s="1"/>
  <c r="JZ95" i="3"/>
  <c r="JY23" i="3"/>
  <c r="JZ114" i="3"/>
  <c r="JZ67" i="3"/>
  <c r="JY64" i="3"/>
  <c r="JY124" i="3"/>
  <c r="JZ101" i="3"/>
  <c r="JZ107" i="3"/>
  <c r="JZ100" i="3"/>
  <c r="JZ103" i="3"/>
  <c r="JZ109" i="3"/>
  <c r="JZ102" i="3"/>
  <c r="JZ54" i="3"/>
  <c r="JZ60" i="3"/>
  <c r="JZ53" i="3"/>
  <c r="JZ56" i="3"/>
  <c r="JZ55" i="3"/>
  <c r="JZ62" i="3"/>
  <c r="JY10" i="3"/>
  <c r="KA5" i="3"/>
  <c r="JY17" i="3" l="1"/>
  <c r="JZ15" i="3"/>
  <c r="JY98" i="3"/>
  <c r="JZ13" i="3"/>
  <c r="JZ7" i="3"/>
  <c r="KA5" i="1"/>
  <c r="KA19" i="1" s="1"/>
  <c r="JZ13" i="1"/>
  <c r="JZ13" i="6" s="1"/>
  <c r="JY30" i="3"/>
  <c r="JY3" i="3" s="1"/>
  <c r="JX22" i="1" s="1"/>
  <c r="JX24" i="1" s="1"/>
  <c r="JZ70" i="3"/>
  <c r="JZ69" i="3"/>
  <c r="JZ6" i="3"/>
  <c r="JZ57" i="3"/>
  <c r="JZ116" i="3"/>
  <c r="JZ117" i="3"/>
  <c r="JZ9" i="3"/>
  <c r="JZ105" i="3"/>
  <c r="JZ106" i="3"/>
  <c r="JZ104" i="3"/>
  <c r="KA138" i="3"/>
  <c r="KA20" i="3"/>
  <c r="KA91" i="3"/>
  <c r="KA99" i="3"/>
  <c r="KA52" i="3"/>
  <c r="JZ8" i="3"/>
  <c r="JZ59" i="3"/>
  <c r="JZ58" i="3"/>
  <c r="JY51" i="3"/>
  <c r="KA142" i="3" l="1"/>
  <c r="JZ11" i="3"/>
  <c r="KA15" i="1"/>
  <c r="KA17" i="1"/>
  <c r="KA18" i="1"/>
  <c r="JZ12" i="3"/>
  <c r="KA16" i="1"/>
  <c r="JZ111" i="3"/>
  <c r="JX26" i="1"/>
  <c r="JZ124" i="3"/>
  <c r="KA95" i="3"/>
  <c r="KA44" i="3"/>
  <c r="KA48" i="3" s="1"/>
  <c r="JZ23" i="3"/>
  <c r="KA53" i="3"/>
  <c r="KA56" i="3"/>
  <c r="KA62" i="3"/>
  <c r="KA55" i="3"/>
  <c r="KA54" i="3"/>
  <c r="KA60" i="3"/>
  <c r="KB5" i="3"/>
  <c r="JZ64" i="3"/>
  <c r="KA114" i="3"/>
  <c r="KA67" i="3"/>
  <c r="KA100" i="3"/>
  <c r="KA103" i="3"/>
  <c r="KA109" i="3"/>
  <c r="KA102" i="3"/>
  <c r="KA107" i="3"/>
  <c r="KA101" i="3"/>
  <c r="JZ10" i="3"/>
  <c r="JZ22" i="3"/>
  <c r="JZ77" i="3"/>
  <c r="JZ17" i="3" l="1"/>
  <c r="JZ98" i="3"/>
  <c r="JZ30" i="3"/>
  <c r="JZ3" i="3" s="1"/>
  <c r="JY22" i="1" s="1"/>
  <c r="JY26" i="1" s="1"/>
  <c r="KB5" i="1"/>
  <c r="KB17" i="1" s="1"/>
  <c r="KA13" i="1"/>
  <c r="KA13" i="6" s="1"/>
  <c r="JZ51" i="3"/>
  <c r="KA7" i="3"/>
  <c r="KA9" i="3"/>
  <c r="KA59" i="3"/>
  <c r="KA58" i="3"/>
  <c r="KA8" i="3"/>
  <c r="KA6" i="3"/>
  <c r="KA57" i="3"/>
  <c r="KA117" i="3"/>
  <c r="KA116" i="3"/>
  <c r="KA106" i="3"/>
  <c r="KA105" i="3"/>
  <c r="KA104" i="3"/>
  <c r="KA69" i="3"/>
  <c r="KA70" i="3"/>
  <c r="KB91" i="3"/>
  <c r="KB99" i="3"/>
  <c r="KB52" i="3"/>
  <c r="KB138" i="3"/>
  <c r="KB142" i="3" s="1"/>
  <c r="KB20" i="3"/>
  <c r="KA13" i="3"/>
  <c r="KA15" i="3"/>
  <c r="KB18" i="1" l="1"/>
  <c r="KC5" i="3"/>
  <c r="KB15" i="1"/>
  <c r="KB16" i="1"/>
  <c r="KB19" i="1"/>
  <c r="KA124" i="3"/>
  <c r="JY24" i="1"/>
  <c r="KA111" i="3"/>
  <c r="KA64" i="3"/>
  <c r="KA23" i="3"/>
  <c r="KA11" i="3"/>
  <c r="KB67" i="3"/>
  <c r="KB114" i="3"/>
  <c r="KB62" i="3"/>
  <c r="KB55" i="3"/>
  <c r="KB54" i="3"/>
  <c r="KB60" i="3"/>
  <c r="KB56" i="3"/>
  <c r="KB53" i="3"/>
  <c r="KB109" i="3"/>
  <c r="KB102" i="3"/>
  <c r="KB101" i="3"/>
  <c r="KB107" i="3"/>
  <c r="KB100" i="3"/>
  <c r="KB103" i="3"/>
  <c r="KA22" i="3"/>
  <c r="KA77" i="3"/>
  <c r="KA10" i="3"/>
  <c r="KB44" i="3"/>
  <c r="KB48" i="3" s="1"/>
  <c r="KB95" i="3"/>
  <c r="KA12" i="3"/>
  <c r="KA98" i="3" l="1"/>
  <c r="KA30" i="3"/>
  <c r="KA17" i="3"/>
  <c r="KA3" i="3" s="1"/>
  <c r="JZ22" i="1" s="1"/>
  <c r="JZ24" i="1" s="1"/>
  <c r="KC5" i="1"/>
  <c r="KC15" i="1" s="1"/>
  <c r="KB13" i="1"/>
  <c r="KB13" i="6" s="1"/>
  <c r="KB9" i="3"/>
  <c r="KB15" i="3"/>
  <c r="KB106" i="3"/>
  <c r="KB105" i="3"/>
  <c r="KB58" i="3"/>
  <c r="KB8" i="3"/>
  <c r="KB59" i="3"/>
  <c r="KB70" i="3"/>
  <c r="KB69" i="3"/>
  <c r="KB104" i="3"/>
  <c r="KC52" i="3"/>
  <c r="KC138" i="3"/>
  <c r="KC142" i="3" s="1"/>
  <c r="KC20" i="3"/>
  <c r="KC91" i="3"/>
  <c r="KC99" i="3"/>
  <c r="KB13" i="3"/>
  <c r="KB57" i="3"/>
  <c r="KB6" i="3"/>
  <c r="KB7" i="3"/>
  <c r="KB117" i="3"/>
  <c r="KB116" i="3"/>
  <c r="KA51" i="3"/>
  <c r="KC19" i="1" l="1"/>
  <c r="KC16" i="1"/>
  <c r="KC17" i="1"/>
  <c r="KC18" i="1"/>
  <c r="KB11" i="3"/>
  <c r="JZ26" i="1"/>
  <c r="KB64" i="3"/>
  <c r="KB111" i="3"/>
  <c r="KB12" i="3"/>
  <c r="KB124" i="3"/>
  <c r="KB98" i="3" s="1"/>
  <c r="KC114" i="3"/>
  <c r="KC67" i="3"/>
  <c r="KB23" i="3"/>
  <c r="KD5" i="3"/>
  <c r="KD99" i="3" s="1"/>
  <c r="KC101" i="3"/>
  <c r="KC107" i="3"/>
  <c r="KC100" i="3"/>
  <c r="KC103" i="3"/>
  <c r="KC109" i="3"/>
  <c r="KC102" i="3"/>
  <c r="KB10" i="3"/>
  <c r="KC44" i="3"/>
  <c r="KC48" i="3" s="1"/>
  <c r="KC95" i="3"/>
  <c r="KC54" i="3"/>
  <c r="KC7" i="3" s="1"/>
  <c r="KC60" i="3"/>
  <c r="KC53" i="3"/>
  <c r="KC56" i="3"/>
  <c r="KC62" i="3"/>
  <c r="KC55" i="3"/>
  <c r="KB77" i="3"/>
  <c r="KB22" i="3"/>
  <c r="KC13" i="3" l="1"/>
  <c r="KC9" i="3"/>
  <c r="KC15" i="3"/>
  <c r="KB30" i="3"/>
  <c r="KB17" i="3"/>
  <c r="KD5" i="1"/>
  <c r="KD15" i="1" s="1"/>
  <c r="KC13" i="1"/>
  <c r="KC13" i="6" s="1"/>
  <c r="KD138" i="3"/>
  <c r="KD142" i="3" s="1"/>
  <c r="KD20" i="3"/>
  <c r="KD91" i="3"/>
  <c r="KD52" i="3"/>
  <c r="KC70" i="3"/>
  <c r="KC69" i="3"/>
  <c r="KC105" i="3"/>
  <c r="KC106" i="3"/>
  <c r="KB51" i="3"/>
  <c r="KC116" i="3"/>
  <c r="KC117" i="3"/>
  <c r="KC8" i="3"/>
  <c r="KC59" i="3"/>
  <c r="KC58" i="3"/>
  <c r="KC6" i="3"/>
  <c r="KC57" i="3"/>
  <c r="KC104" i="3"/>
  <c r="KB3" i="3" l="1"/>
  <c r="KA22" i="1" s="1"/>
  <c r="KA26" i="1" s="1"/>
  <c r="KD19" i="1"/>
  <c r="KD17" i="1"/>
  <c r="KD16" i="1"/>
  <c r="KD18" i="1"/>
  <c r="KC12" i="3"/>
  <c r="KC111" i="3"/>
  <c r="KC11" i="3"/>
  <c r="KC10" i="3"/>
  <c r="KD101" i="3"/>
  <c r="KD107" i="3"/>
  <c r="KD100" i="3"/>
  <c r="KD103" i="3"/>
  <c r="KD102" i="3"/>
  <c r="KD109" i="3"/>
  <c r="KE5" i="3"/>
  <c r="KC77" i="3"/>
  <c r="KC22" i="3"/>
  <c r="KC23" i="3"/>
  <c r="KD44" i="3"/>
  <c r="KD48" i="3" s="1"/>
  <c r="KD95" i="3"/>
  <c r="KC64" i="3"/>
  <c r="KC124" i="3"/>
  <c r="KD54" i="3"/>
  <c r="KD60" i="3"/>
  <c r="KD53" i="3"/>
  <c r="KD56" i="3"/>
  <c r="KD62" i="3"/>
  <c r="KD55" i="3"/>
  <c r="KD114" i="3"/>
  <c r="KD67" i="3"/>
  <c r="KA24" i="1" l="1"/>
  <c r="KC98" i="3"/>
  <c r="KC17" i="3"/>
  <c r="KD13" i="3"/>
  <c r="KD9" i="3"/>
  <c r="KC51" i="3"/>
  <c r="KD7" i="3"/>
  <c r="KD15" i="3"/>
  <c r="KE5" i="1"/>
  <c r="KE17" i="1" s="1"/>
  <c r="KD13" i="1"/>
  <c r="KD13" i="6" s="1"/>
  <c r="KD104" i="3"/>
  <c r="KD6" i="3"/>
  <c r="KD57" i="3"/>
  <c r="KC30" i="3"/>
  <c r="KD106" i="3"/>
  <c r="KD105" i="3"/>
  <c r="KD59" i="3"/>
  <c r="KD58" i="3"/>
  <c r="KD8" i="3"/>
  <c r="KD69" i="3"/>
  <c r="KD70" i="3"/>
  <c r="KD117" i="3"/>
  <c r="KD116" i="3"/>
  <c r="KE91" i="3"/>
  <c r="KE99" i="3"/>
  <c r="KE52" i="3"/>
  <c r="KE20" i="3"/>
  <c r="KE138" i="3"/>
  <c r="KE142" i="3" l="1"/>
  <c r="KD12" i="3"/>
  <c r="KC3" i="3"/>
  <c r="KB22" i="1" s="1"/>
  <c r="KB26" i="1" s="1"/>
  <c r="KE19" i="1"/>
  <c r="KD10" i="3"/>
  <c r="KE18" i="1"/>
  <c r="KE15" i="1"/>
  <c r="KE16" i="1"/>
  <c r="KD111" i="3"/>
  <c r="KE100" i="3"/>
  <c r="KE103" i="3"/>
  <c r="KE109" i="3"/>
  <c r="KE102" i="3"/>
  <c r="KE101" i="3"/>
  <c r="KE107" i="3"/>
  <c r="KF5" i="3"/>
  <c r="KD22" i="3"/>
  <c r="KD77" i="3"/>
  <c r="KE44" i="3"/>
  <c r="KE48" i="3" s="1"/>
  <c r="KE95" i="3"/>
  <c r="KE67" i="3"/>
  <c r="KE114" i="3"/>
  <c r="KE53" i="3"/>
  <c r="KE55" i="3"/>
  <c r="KE62" i="3"/>
  <c r="KE60" i="3"/>
  <c r="KE54" i="3"/>
  <c r="KE56" i="3"/>
  <c r="KD124" i="3"/>
  <c r="KD23" i="3"/>
  <c r="KD11" i="3"/>
  <c r="KD17" i="3" s="1"/>
  <c r="KD64" i="3"/>
  <c r="KE15" i="3" l="1"/>
  <c r="KE7" i="3"/>
  <c r="KB24" i="1"/>
  <c r="KD51" i="3"/>
  <c r="KD98" i="3"/>
  <c r="KE13" i="3"/>
  <c r="KF5" i="1"/>
  <c r="KF18" i="1" s="1"/>
  <c r="KE13" i="1"/>
  <c r="KE13" i="6" s="1"/>
  <c r="KD30" i="3"/>
  <c r="KD3" i="3" s="1"/>
  <c r="KC22" i="1" s="1"/>
  <c r="KE104" i="3"/>
  <c r="KE58" i="3"/>
  <c r="KE8" i="3"/>
  <c r="KE59" i="3"/>
  <c r="KE70" i="3"/>
  <c r="KE69" i="3"/>
  <c r="KE57" i="3"/>
  <c r="KE6" i="3"/>
  <c r="KE106" i="3"/>
  <c r="KE105" i="3"/>
  <c r="KE9" i="3"/>
  <c r="KE117" i="3"/>
  <c r="KE116" i="3"/>
  <c r="KF52" i="3"/>
  <c r="KF138" i="3"/>
  <c r="KF20" i="3"/>
  <c r="KF91" i="3"/>
  <c r="KF99" i="3"/>
  <c r="KF142" i="3" l="1"/>
  <c r="KF16" i="1"/>
  <c r="KE64" i="3"/>
  <c r="KE10" i="3"/>
  <c r="KE111" i="3"/>
  <c r="KF19" i="1"/>
  <c r="KF15" i="1"/>
  <c r="KF17" i="1"/>
  <c r="KC24" i="1"/>
  <c r="KC26" i="1"/>
  <c r="KF101" i="3"/>
  <c r="KF107" i="3"/>
  <c r="KF100" i="3"/>
  <c r="KF103" i="3"/>
  <c r="KF102" i="3"/>
  <c r="KF109" i="3"/>
  <c r="KF114" i="3"/>
  <c r="KF67" i="3"/>
  <c r="KE124" i="3"/>
  <c r="KE98" i="3" s="1"/>
  <c r="KE22" i="3"/>
  <c r="KE77" i="3"/>
  <c r="KE23" i="3"/>
  <c r="KE11" i="3"/>
  <c r="KF95" i="3"/>
  <c r="KF44" i="3"/>
  <c r="KF48" i="3" s="1"/>
  <c r="KF54" i="3"/>
  <c r="KF56" i="3"/>
  <c r="KF53" i="3"/>
  <c r="KF55" i="3"/>
  <c r="KF60" i="3"/>
  <c r="KF62" i="3"/>
  <c r="KG5" i="3"/>
  <c r="KE12" i="3"/>
  <c r="KF7" i="3" l="1"/>
  <c r="KF15" i="3"/>
  <c r="KE51" i="3"/>
  <c r="KF9" i="3"/>
  <c r="KE30" i="3"/>
  <c r="KG5" i="1"/>
  <c r="KG17" i="1" s="1"/>
  <c r="KF13" i="1"/>
  <c r="KF13" i="6" s="1"/>
  <c r="KE17" i="3"/>
  <c r="KE3" i="3" s="1"/>
  <c r="KD22" i="1" s="1"/>
  <c r="KD26" i="1" s="1"/>
  <c r="KG138" i="3"/>
  <c r="KG20" i="3"/>
  <c r="KG91" i="3"/>
  <c r="KG99" i="3"/>
  <c r="KG52" i="3"/>
  <c r="KF104" i="3"/>
  <c r="KF8" i="3"/>
  <c r="KF59" i="3"/>
  <c r="KF58" i="3"/>
  <c r="KF6" i="3"/>
  <c r="KF57" i="3"/>
  <c r="KF70" i="3"/>
  <c r="KF69" i="3"/>
  <c r="KF105" i="3"/>
  <c r="KF106" i="3"/>
  <c r="KF13" i="3"/>
  <c r="KF116" i="3"/>
  <c r="KF117" i="3"/>
  <c r="Y23" i="54" l="1"/>
  <c r="KG142" i="3"/>
  <c r="KF10" i="3"/>
  <c r="KG15" i="1"/>
  <c r="KG16" i="1"/>
  <c r="KG18" i="1"/>
  <c r="KG19" i="1"/>
  <c r="KD24" i="1"/>
  <c r="KF111" i="3"/>
  <c r="KF12" i="3"/>
  <c r="KF11" i="3"/>
  <c r="KG100" i="3"/>
  <c r="KG103" i="3"/>
  <c r="KG109" i="3"/>
  <c r="KG102" i="3"/>
  <c r="KG101" i="3"/>
  <c r="KG107" i="3"/>
  <c r="KG44" i="3"/>
  <c r="KG48" i="3" s="1"/>
  <c r="KG95" i="3"/>
  <c r="KH5" i="3"/>
  <c r="KF22" i="3"/>
  <c r="KF77" i="3"/>
  <c r="KF124" i="3"/>
  <c r="KF23" i="3"/>
  <c r="KF64" i="3"/>
  <c r="KG53" i="3"/>
  <c r="KG55" i="3"/>
  <c r="KG62" i="3"/>
  <c r="KG60" i="3"/>
  <c r="KG54" i="3"/>
  <c r="KG56" i="3"/>
  <c r="KG67" i="3"/>
  <c r="KG114" i="3"/>
  <c r="KG13" i="3" l="1"/>
  <c r="KF98" i="3"/>
  <c r="KG7" i="3"/>
  <c r="KG9" i="3"/>
  <c r="KF17" i="3"/>
  <c r="KH5" i="1"/>
  <c r="KH16" i="1" s="1"/>
  <c r="KG13" i="1"/>
  <c r="KG13" i="6" s="1"/>
  <c r="KF30" i="3"/>
  <c r="KF3" i="3"/>
  <c r="KE22" i="1" s="1"/>
  <c r="KE26" i="1" s="1"/>
  <c r="KG117" i="3"/>
  <c r="KG116" i="3"/>
  <c r="KG106" i="3"/>
  <c r="KG105" i="3"/>
  <c r="KG104" i="3"/>
  <c r="KG6" i="3"/>
  <c r="KG57" i="3"/>
  <c r="KG59" i="3"/>
  <c r="KG58" i="3"/>
  <c r="KG8" i="3"/>
  <c r="KG69" i="3"/>
  <c r="KG70" i="3"/>
  <c r="KG15" i="3"/>
  <c r="KF51" i="3"/>
  <c r="KH91" i="3"/>
  <c r="KH99" i="3"/>
  <c r="KH52" i="3"/>
  <c r="KH138" i="3"/>
  <c r="KH142" i="3" s="1"/>
  <c r="KH20" i="3"/>
  <c r="KH15" i="1" l="1"/>
  <c r="KH19" i="1"/>
  <c r="KG111" i="3"/>
  <c r="KH18" i="1"/>
  <c r="KH17" i="1"/>
  <c r="KG10" i="3"/>
  <c r="KG64" i="3"/>
  <c r="KE24" i="1"/>
  <c r="KH109" i="3"/>
  <c r="KH102" i="3"/>
  <c r="KH101" i="3"/>
  <c r="KH107" i="3"/>
  <c r="KH103" i="3"/>
  <c r="KH100" i="3"/>
  <c r="KI5" i="3"/>
  <c r="KG22" i="3"/>
  <c r="KG77" i="3"/>
  <c r="KG12" i="3"/>
  <c r="KH67" i="3"/>
  <c r="KH114" i="3"/>
  <c r="KH44" i="3"/>
  <c r="KH48" i="3" s="1"/>
  <c r="KH95" i="3"/>
  <c r="KH62" i="3"/>
  <c r="KH55" i="3"/>
  <c r="KH54" i="3"/>
  <c r="KH60" i="3"/>
  <c r="KH53" i="3"/>
  <c r="KH56" i="3"/>
  <c r="KG23" i="3"/>
  <c r="KG11" i="3"/>
  <c r="KG124" i="3"/>
  <c r="KG98" i="3" s="1"/>
  <c r="KG51" i="3" l="1"/>
  <c r="KH15" i="3"/>
  <c r="KH13" i="3"/>
  <c r="KG17" i="3"/>
  <c r="KI5" i="1"/>
  <c r="KI17" i="1" s="1"/>
  <c r="KH13" i="1"/>
  <c r="KH13" i="6" s="1"/>
  <c r="KG30" i="3"/>
  <c r="KG3" i="3" s="1"/>
  <c r="KF22" i="1" s="1"/>
  <c r="KF26" i="1" s="1"/>
  <c r="KH57" i="3"/>
  <c r="KH6" i="3"/>
  <c r="KH58" i="3"/>
  <c r="KH8" i="3"/>
  <c r="KH59" i="3"/>
  <c r="KH70" i="3"/>
  <c r="KH69" i="3"/>
  <c r="KI19" i="1"/>
  <c r="KH104" i="3"/>
  <c r="KH106" i="3"/>
  <c r="KH105" i="3"/>
  <c r="KI52" i="3"/>
  <c r="KI138" i="3"/>
  <c r="KI20" i="3"/>
  <c r="KI99" i="3"/>
  <c r="KI91" i="3"/>
  <c r="KH9" i="3"/>
  <c r="KH7" i="3"/>
  <c r="KH117" i="3"/>
  <c r="KH116" i="3"/>
  <c r="KI142" i="3" l="1"/>
  <c r="KI16" i="1"/>
  <c r="KI15" i="1"/>
  <c r="KI18" i="1"/>
  <c r="KH124" i="3"/>
  <c r="KH111" i="3"/>
  <c r="KH98" i="3" s="1"/>
  <c r="KF24" i="1"/>
  <c r="KH10" i="3"/>
  <c r="KI114" i="3"/>
  <c r="KI67" i="3"/>
  <c r="KH23" i="3"/>
  <c r="KH11" i="3"/>
  <c r="KI44" i="3"/>
  <c r="KI48" i="3" s="1"/>
  <c r="KI95" i="3"/>
  <c r="KJ5" i="3"/>
  <c r="KH12" i="3"/>
  <c r="KI101" i="3"/>
  <c r="KI107" i="3"/>
  <c r="KI100" i="3"/>
  <c r="KI103" i="3"/>
  <c r="KI109" i="3"/>
  <c r="KI102" i="3"/>
  <c r="KI54" i="3"/>
  <c r="KI60" i="3"/>
  <c r="KI53" i="3"/>
  <c r="KI56" i="3"/>
  <c r="KI55" i="3"/>
  <c r="KI62" i="3"/>
  <c r="KH77" i="3"/>
  <c r="KH30" i="3" s="1"/>
  <c r="KH22" i="3"/>
  <c r="KH64" i="3"/>
  <c r="KI9" i="3" l="1"/>
  <c r="KI7" i="3"/>
  <c r="KI13" i="3"/>
  <c r="KI15" i="3"/>
  <c r="KH17" i="3"/>
  <c r="KJ5" i="1"/>
  <c r="KJ15" i="1" s="1"/>
  <c r="KI13" i="1"/>
  <c r="KI13" i="6" s="1"/>
  <c r="KH3" i="3"/>
  <c r="KG22" i="1" s="1"/>
  <c r="KG26" i="1" s="1"/>
  <c r="KH51" i="3"/>
  <c r="KI6" i="3"/>
  <c r="KI57" i="3"/>
  <c r="KI105" i="3"/>
  <c r="KI106" i="3"/>
  <c r="KI104" i="3"/>
  <c r="KJ138" i="3"/>
  <c r="KJ142" i="3" s="1"/>
  <c r="KJ20" i="3"/>
  <c r="KJ91" i="3"/>
  <c r="KJ99" i="3"/>
  <c r="KJ52" i="3"/>
  <c r="KI70" i="3"/>
  <c r="KI69" i="3"/>
  <c r="KI8" i="3"/>
  <c r="KI59" i="3"/>
  <c r="KI58" i="3"/>
  <c r="KI116" i="3"/>
  <c r="KI117" i="3"/>
  <c r="KI11" i="3" l="1"/>
  <c r="KI12" i="3"/>
  <c r="KI111" i="3"/>
  <c r="KG24" i="1"/>
  <c r="KJ19" i="1"/>
  <c r="KJ16" i="1"/>
  <c r="KJ17" i="1"/>
  <c r="KJ18" i="1"/>
  <c r="KI77" i="3"/>
  <c r="KI22" i="3"/>
  <c r="KJ100" i="3"/>
  <c r="KJ103" i="3"/>
  <c r="KJ109" i="3"/>
  <c r="KJ102" i="3"/>
  <c r="KJ107" i="3"/>
  <c r="KJ101" i="3"/>
  <c r="KK5" i="3"/>
  <c r="KI64" i="3"/>
  <c r="KI23" i="3"/>
  <c r="KJ44" i="3"/>
  <c r="KJ48" i="3" s="1"/>
  <c r="KJ95" i="3"/>
  <c r="KI124" i="3"/>
  <c r="KI98" i="3" s="1"/>
  <c r="KJ53" i="3"/>
  <c r="KJ55" i="3"/>
  <c r="KJ62" i="3"/>
  <c r="KJ60" i="3"/>
  <c r="KJ54" i="3"/>
  <c r="KJ56" i="3"/>
  <c r="KJ114" i="3"/>
  <c r="KJ67" i="3"/>
  <c r="KI10" i="3"/>
  <c r="KI17" i="3" s="1"/>
  <c r="KJ15" i="3" l="1"/>
  <c r="KJ7" i="3"/>
  <c r="KJ13" i="3"/>
  <c r="KJ9" i="3"/>
  <c r="KI51" i="3"/>
  <c r="KK5" i="1"/>
  <c r="KK18" i="1" s="1"/>
  <c r="KJ13" i="1"/>
  <c r="KJ13" i="6" s="1"/>
  <c r="KJ106" i="3"/>
  <c r="KJ105" i="3"/>
  <c r="KJ104" i="3"/>
  <c r="KK91" i="3"/>
  <c r="KK99" i="3"/>
  <c r="KK52" i="3"/>
  <c r="KK138" i="3"/>
  <c r="KK142" i="3" s="1"/>
  <c r="KK20" i="3"/>
  <c r="KJ69" i="3"/>
  <c r="KJ70" i="3"/>
  <c r="KJ59" i="3"/>
  <c r="KJ58" i="3"/>
  <c r="KJ8" i="3"/>
  <c r="KJ117" i="3"/>
  <c r="KJ116" i="3"/>
  <c r="KJ6" i="3"/>
  <c r="KJ57" i="3"/>
  <c r="KI30" i="3"/>
  <c r="KI3" i="3" s="1"/>
  <c r="KH22" i="1" s="1"/>
  <c r="KJ11" i="3" l="1"/>
  <c r="KK19" i="1"/>
  <c r="KK16" i="1"/>
  <c r="KK17" i="1"/>
  <c r="KK15" i="1"/>
  <c r="KJ10" i="3"/>
  <c r="KJ124" i="3"/>
  <c r="KJ23" i="3"/>
  <c r="KJ111" i="3"/>
  <c r="KH24" i="1"/>
  <c r="KH26" i="1"/>
  <c r="KK44" i="3"/>
  <c r="KK48" i="3" s="1"/>
  <c r="KK95" i="3"/>
  <c r="KJ64" i="3"/>
  <c r="KJ77" i="3"/>
  <c r="KJ30" i="3" s="1"/>
  <c r="KJ22" i="3"/>
  <c r="KK62" i="3"/>
  <c r="KK55" i="3"/>
  <c r="KK54" i="3"/>
  <c r="KK60" i="3"/>
  <c r="KK56" i="3"/>
  <c r="KK53" i="3"/>
  <c r="KL5" i="3"/>
  <c r="KJ12" i="3"/>
  <c r="KK114" i="3"/>
  <c r="KK67" i="3"/>
  <c r="KK109" i="3"/>
  <c r="KK102" i="3"/>
  <c r="KK101" i="3"/>
  <c r="KK107" i="3"/>
  <c r="KK100" i="3"/>
  <c r="KK103" i="3"/>
  <c r="KJ17" i="3" l="1"/>
  <c r="KJ3" i="3" s="1"/>
  <c r="KI22" i="1" s="1"/>
  <c r="KI24" i="1" s="1"/>
  <c r="KJ98" i="3"/>
  <c r="KL16" i="1"/>
  <c r="KK13" i="1"/>
  <c r="KK13" i="6" s="1"/>
  <c r="KJ51" i="3"/>
  <c r="KI26" i="1"/>
  <c r="KK15" i="3"/>
  <c r="KK13" i="3"/>
  <c r="KK70" i="3"/>
  <c r="KK69" i="3"/>
  <c r="KK57" i="3"/>
  <c r="KK6" i="3"/>
  <c r="KK7" i="3"/>
  <c r="KK104" i="3"/>
  <c r="KK106" i="3"/>
  <c r="KK105" i="3"/>
  <c r="KK111" i="3" s="1"/>
  <c r="KK117" i="3"/>
  <c r="KK116" i="3"/>
  <c r="KL52" i="3"/>
  <c r="KL138" i="3"/>
  <c r="KL142" i="3" s="1"/>
  <c r="KL20" i="3"/>
  <c r="KL91" i="3"/>
  <c r="KL99" i="3"/>
  <c r="KK9" i="3"/>
  <c r="KK58" i="3"/>
  <c r="KK11" i="3" s="1"/>
  <c r="KK8" i="3"/>
  <c r="KK59" i="3"/>
  <c r="KK12" i="3" l="1"/>
  <c r="KK124" i="3"/>
  <c r="KL15" i="1"/>
  <c r="KL18" i="1"/>
  <c r="KL19" i="1"/>
  <c r="KL17" i="1"/>
  <c r="KK98" i="3"/>
  <c r="KK10" i="3"/>
  <c r="KK17" i="3" s="1"/>
  <c r="KK23" i="3"/>
  <c r="KL54" i="3"/>
  <c r="KL60" i="3"/>
  <c r="KL53" i="3"/>
  <c r="KL56" i="3"/>
  <c r="KL62" i="3"/>
  <c r="KL55" i="3"/>
  <c r="KK64" i="3"/>
  <c r="KM5" i="3"/>
  <c r="KK77" i="3"/>
  <c r="KK30" i="3" s="1"/>
  <c r="KK22" i="3"/>
  <c r="KL44" i="3"/>
  <c r="KL48" i="3" s="1"/>
  <c r="KL95" i="3"/>
  <c r="KL114" i="3"/>
  <c r="KL67" i="3"/>
  <c r="KL101" i="3"/>
  <c r="KL107" i="3"/>
  <c r="KL100" i="3"/>
  <c r="KL103" i="3"/>
  <c r="KL109" i="3"/>
  <c r="KL102" i="3"/>
  <c r="KK3" i="3" l="1"/>
  <c r="KJ22" i="1" s="1"/>
  <c r="KJ24" i="1" s="1"/>
  <c r="KM5" i="1"/>
  <c r="KM18" i="1" s="1"/>
  <c r="KL13" i="1"/>
  <c r="KL13" i="6" s="1"/>
  <c r="KL116" i="3"/>
  <c r="KL117" i="3"/>
  <c r="KL8" i="3"/>
  <c r="KL59" i="3"/>
  <c r="KL58" i="3"/>
  <c r="KL6" i="3"/>
  <c r="KL57" i="3"/>
  <c r="KM20" i="3"/>
  <c r="KM91" i="3"/>
  <c r="KM99" i="3"/>
  <c r="KM52" i="3"/>
  <c r="KM138" i="3"/>
  <c r="KM142" i="3" s="1"/>
  <c r="KL15" i="3"/>
  <c r="KL13" i="3"/>
  <c r="KL105" i="3"/>
  <c r="KL106" i="3"/>
  <c r="KL104" i="3"/>
  <c r="KL70" i="3"/>
  <c r="KL23" i="3" s="1"/>
  <c r="KL69" i="3"/>
  <c r="KK51" i="3"/>
  <c r="KL9" i="3"/>
  <c r="KL7" i="3"/>
  <c r="KJ26" i="1" l="1"/>
  <c r="KM16" i="1"/>
  <c r="KM17" i="1"/>
  <c r="KM15" i="1"/>
  <c r="KM19" i="1"/>
  <c r="KL111" i="3"/>
  <c r="KL10" i="3"/>
  <c r="KL11" i="3"/>
  <c r="KN5" i="3"/>
  <c r="KL22" i="3"/>
  <c r="KL77" i="3"/>
  <c r="KM53" i="3"/>
  <c r="KM56" i="3"/>
  <c r="KM62" i="3"/>
  <c r="KM55" i="3"/>
  <c r="KM54" i="3"/>
  <c r="KM60" i="3"/>
  <c r="KM114" i="3"/>
  <c r="KM67" i="3"/>
  <c r="KM100" i="3"/>
  <c r="KM103" i="3"/>
  <c r="KM109" i="3"/>
  <c r="KM102" i="3"/>
  <c r="KM101" i="3"/>
  <c r="KM107" i="3"/>
  <c r="KL64" i="3"/>
  <c r="KL12" i="3"/>
  <c r="KM44" i="3"/>
  <c r="KM48" i="3" s="1"/>
  <c r="KM95" i="3"/>
  <c r="KL124" i="3"/>
  <c r="KL98" i="3" s="1"/>
  <c r="KL17" i="3" l="1"/>
  <c r="KL51" i="3"/>
  <c r="KN5" i="1"/>
  <c r="KN19" i="1" s="1"/>
  <c r="KM13" i="1"/>
  <c r="KM13" i="6" s="1"/>
  <c r="KM13" i="3"/>
  <c r="KM7" i="3"/>
  <c r="KM15" i="3"/>
  <c r="KM9" i="3"/>
  <c r="KL30" i="3"/>
  <c r="KL3" i="3" s="1"/>
  <c r="KK22" i="1" s="1"/>
  <c r="KM106" i="3"/>
  <c r="KM105" i="3"/>
  <c r="KM104" i="3"/>
  <c r="KM69" i="3"/>
  <c r="KM70" i="3"/>
  <c r="KM117" i="3"/>
  <c r="KM116" i="3"/>
  <c r="KM59" i="3"/>
  <c r="KM12" i="3" s="1"/>
  <c r="KM58" i="3"/>
  <c r="KM11" i="3" s="1"/>
  <c r="KM8" i="3"/>
  <c r="KM6" i="3"/>
  <c r="KM57" i="3"/>
  <c r="KM10" i="3" s="1"/>
  <c r="KN99" i="3"/>
  <c r="KN52" i="3"/>
  <c r="KN138" i="3"/>
  <c r="KN142" i="3" s="1"/>
  <c r="KN91" i="3"/>
  <c r="KN20" i="3"/>
  <c r="KN16" i="1" l="1"/>
  <c r="KN17" i="1"/>
  <c r="KN18" i="1"/>
  <c r="KN15" i="1"/>
  <c r="KM111" i="3"/>
  <c r="KN62" i="3"/>
  <c r="KN55" i="3"/>
  <c r="KN54" i="3"/>
  <c r="KN60" i="3"/>
  <c r="KN53" i="3"/>
  <c r="KN56" i="3"/>
  <c r="KM22" i="3"/>
  <c r="KM77" i="3"/>
  <c r="KO5" i="3"/>
  <c r="KN67" i="3"/>
  <c r="KN114" i="3"/>
  <c r="KN44" i="3"/>
  <c r="KN48" i="3" s="1"/>
  <c r="KN95" i="3"/>
  <c r="KN109" i="3"/>
  <c r="KN102" i="3"/>
  <c r="KN101" i="3"/>
  <c r="KN107" i="3"/>
  <c r="KN103" i="3"/>
  <c r="KN100" i="3"/>
  <c r="KM17" i="3"/>
  <c r="KK26" i="1"/>
  <c r="KK24" i="1"/>
  <c r="KM64" i="3"/>
  <c r="KM124" i="3"/>
  <c r="KM98" i="3" s="1"/>
  <c r="KM23" i="3"/>
  <c r="KM51" i="3" l="1"/>
  <c r="KO5" i="1"/>
  <c r="KO17" i="1" s="1"/>
  <c r="KN13" i="1"/>
  <c r="KN13" i="6" s="1"/>
  <c r="KN15" i="3"/>
  <c r="KO19" i="1"/>
  <c r="KM30" i="3"/>
  <c r="KN57" i="3"/>
  <c r="KN6" i="3"/>
  <c r="KN58" i="3"/>
  <c r="KN8" i="3"/>
  <c r="KN59" i="3"/>
  <c r="KN106" i="3"/>
  <c r="KN105" i="3"/>
  <c r="KM3" i="3"/>
  <c r="KL22" i="1" s="1"/>
  <c r="KN117" i="3"/>
  <c r="KN116" i="3"/>
  <c r="KO52" i="3"/>
  <c r="KO138" i="3"/>
  <c r="KO142" i="3" s="1"/>
  <c r="KO20" i="3"/>
  <c r="KO91" i="3"/>
  <c r="KO99" i="3"/>
  <c r="KN13" i="3"/>
  <c r="KN104" i="3"/>
  <c r="KN70" i="3"/>
  <c r="KN69" i="3"/>
  <c r="KN9" i="3"/>
  <c r="KN7" i="3"/>
  <c r="KO16" i="1" l="1"/>
  <c r="KO18" i="1"/>
  <c r="KO15" i="1"/>
  <c r="KN111" i="3"/>
  <c r="KN11" i="3"/>
  <c r="KN10" i="3"/>
  <c r="KO44" i="3"/>
  <c r="KO48" i="3" s="1"/>
  <c r="KO95" i="3"/>
  <c r="KO101" i="3"/>
  <c r="KO107" i="3"/>
  <c r="KO100" i="3"/>
  <c r="KO103" i="3"/>
  <c r="KO102" i="3"/>
  <c r="KO109" i="3"/>
  <c r="KN77" i="3"/>
  <c r="KN22" i="3"/>
  <c r="KO54" i="3"/>
  <c r="KO60" i="3"/>
  <c r="KO53" i="3"/>
  <c r="KO56" i="3"/>
  <c r="KO62" i="3"/>
  <c r="KO55" i="3"/>
  <c r="KL26" i="1"/>
  <c r="KL24" i="1"/>
  <c r="KN12" i="3"/>
  <c r="KN17" i="3" s="1"/>
  <c r="KN23" i="3"/>
  <c r="KO114" i="3"/>
  <c r="KO67" i="3"/>
  <c r="KN124" i="3"/>
  <c r="KN98" i="3" s="1"/>
  <c r="KN64" i="3"/>
  <c r="KN51" i="3" s="1"/>
  <c r="KP5" i="3"/>
  <c r="KO9" i="3" l="1"/>
  <c r="KO7" i="3"/>
  <c r="KP5" i="1"/>
  <c r="KP16" i="1" s="1"/>
  <c r="KO13" i="1"/>
  <c r="KO13" i="6" s="1"/>
  <c r="KO104" i="3"/>
  <c r="KP138" i="3"/>
  <c r="KP142" i="3" s="1"/>
  <c r="KP20" i="3"/>
  <c r="KP91" i="3"/>
  <c r="KP99" i="3"/>
  <c r="KP52" i="3"/>
  <c r="KO70" i="3"/>
  <c r="KO69" i="3"/>
  <c r="KO116" i="3"/>
  <c r="KO117" i="3"/>
  <c r="KO8" i="3"/>
  <c r="KO59" i="3"/>
  <c r="KO58" i="3"/>
  <c r="KO6" i="3"/>
  <c r="KO57" i="3"/>
  <c r="KO105" i="3"/>
  <c r="KO106" i="3"/>
  <c r="KO15" i="3"/>
  <c r="KO13" i="3"/>
  <c r="KN30" i="3"/>
  <c r="KN3" i="3" s="1"/>
  <c r="KM22" i="1" s="1"/>
  <c r="KP17" i="1" l="1"/>
  <c r="KP15" i="1"/>
  <c r="KP18" i="1"/>
  <c r="KO10" i="3"/>
  <c r="KP19" i="1"/>
  <c r="KO11" i="3"/>
  <c r="KO124" i="3"/>
  <c r="KO111" i="3"/>
  <c r="KM24" i="1"/>
  <c r="KM26" i="1"/>
  <c r="KQ5" i="3"/>
  <c r="KO23" i="3"/>
  <c r="KP95" i="3"/>
  <c r="KP44" i="3"/>
  <c r="KP48" i="3" s="1"/>
  <c r="KP114" i="3"/>
  <c r="KP67" i="3"/>
  <c r="KO12" i="3"/>
  <c r="KO17" i="3" s="1"/>
  <c r="KP53" i="3"/>
  <c r="KP56" i="3"/>
  <c r="KP62" i="3"/>
  <c r="KP55" i="3"/>
  <c r="KP54" i="3"/>
  <c r="KP60" i="3"/>
  <c r="KO64" i="3"/>
  <c r="KO22" i="3"/>
  <c r="KO77" i="3"/>
  <c r="KP100" i="3"/>
  <c r="KP103" i="3"/>
  <c r="KP109" i="3"/>
  <c r="KP102" i="3"/>
  <c r="KP101" i="3"/>
  <c r="KP107" i="3"/>
  <c r="KO98" i="3" l="1"/>
  <c r="KO30" i="3"/>
  <c r="KO3" i="3" s="1"/>
  <c r="KN22" i="1" s="1"/>
  <c r="KN24" i="1" s="1"/>
  <c r="KQ5" i="1"/>
  <c r="KQ19" i="1" s="1"/>
  <c r="KP13" i="1"/>
  <c r="KP13" i="6" s="1"/>
  <c r="KP15" i="3"/>
  <c r="KP117" i="3"/>
  <c r="KP116" i="3"/>
  <c r="KQ91" i="3"/>
  <c r="KQ99" i="3"/>
  <c r="KQ52" i="3"/>
  <c r="KQ138" i="3"/>
  <c r="KQ142" i="3" s="1"/>
  <c r="KQ20" i="3"/>
  <c r="KP13" i="3"/>
  <c r="KP7" i="3"/>
  <c r="KP9" i="3"/>
  <c r="KP106" i="3"/>
  <c r="KP105" i="3"/>
  <c r="KP104" i="3"/>
  <c r="KO51" i="3"/>
  <c r="KP59" i="3"/>
  <c r="KP58" i="3"/>
  <c r="KP8" i="3"/>
  <c r="KP6" i="3"/>
  <c r="KP57" i="3"/>
  <c r="KP69" i="3"/>
  <c r="KP70" i="3"/>
  <c r="KP23" i="3" l="1"/>
  <c r="KQ15" i="1"/>
  <c r="KQ16" i="1"/>
  <c r="KP10" i="3"/>
  <c r="KP11" i="3"/>
  <c r="KQ17" i="1"/>
  <c r="KQ18" i="1"/>
  <c r="KP124" i="3"/>
  <c r="KN26" i="1"/>
  <c r="KP111" i="3"/>
  <c r="KQ62" i="3"/>
  <c r="KQ55" i="3"/>
  <c r="KQ54" i="3"/>
  <c r="KQ60" i="3"/>
  <c r="KQ53" i="3"/>
  <c r="KQ56" i="3"/>
  <c r="KP22" i="3"/>
  <c r="KP77" i="3"/>
  <c r="KP30" i="3" s="1"/>
  <c r="KP12" i="3"/>
  <c r="KP17" i="3" s="1"/>
  <c r="KP3" i="3" s="1"/>
  <c r="KO22" i="1" s="1"/>
  <c r="KQ67" i="3"/>
  <c r="KQ114" i="3"/>
  <c r="KQ109" i="3"/>
  <c r="KQ102" i="3"/>
  <c r="KQ101" i="3"/>
  <c r="KQ107" i="3"/>
  <c r="KQ103" i="3"/>
  <c r="KQ100" i="3"/>
  <c r="KP64" i="3"/>
  <c r="KQ44" i="3"/>
  <c r="KQ48" i="3" s="1"/>
  <c r="KQ95" i="3"/>
  <c r="KR5" i="3"/>
  <c r="KP98" i="3" l="1"/>
  <c r="KR5" i="1"/>
  <c r="KR17" i="1" s="1"/>
  <c r="KQ13" i="1"/>
  <c r="KQ13" i="6" s="1"/>
  <c r="KQ9" i="3"/>
  <c r="KO24" i="1"/>
  <c r="KO26" i="1"/>
  <c r="KQ7" i="3"/>
  <c r="KQ70" i="3"/>
  <c r="KQ69" i="3"/>
  <c r="KQ58" i="3"/>
  <c r="KQ8" i="3"/>
  <c r="KQ59" i="3"/>
  <c r="KQ104" i="3"/>
  <c r="KQ117" i="3"/>
  <c r="KQ116" i="3"/>
  <c r="KR52" i="3"/>
  <c r="KR138" i="3"/>
  <c r="KR142" i="3" s="1"/>
  <c r="KR20" i="3"/>
  <c r="KR99" i="3"/>
  <c r="KR91" i="3"/>
  <c r="KQ106" i="3"/>
  <c r="KQ105" i="3"/>
  <c r="KQ57" i="3"/>
  <c r="KQ6" i="3"/>
  <c r="KP51" i="3"/>
  <c r="KQ13" i="3"/>
  <c r="KQ15" i="3"/>
  <c r="KR18" i="1" l="1"/>
  <c r="KR15" i="1"/>
  <c r="KR19" i="1"/>
  <c r="KR16" i="1"/>
  <c r="KQ10" i="3"/>
  <c r="KQ111" i="3"/>
  <c r="KQ12" i="3"/>
  <c r="KR44" i="3"/>
  <c r="KR48" i="3" s="1"/>
  <c r="KR95" i="3"/>
  <c r="KS5" i="3"/>
  <c r="KQ11" i="3"/>
  <c r="KR101" i="3"/>
  <c r="KR107" i="3"/>
  <c r="KR100" i="3"/>
  <c r="KR103" i="3"/>
  <c r="KR109" i="3"/>
  <c r="KR102" i="3"/>
  <c r="KQ77" i="3"/>
  <c r="KQ22" i="3"/>
  <c r="KR54" i="3"/>
  <c r="KR60" i="3"/>
  <c r="KR13" i="3" s="1"/>
  <c r="KR53" i="3"/>
  <c r="KR56" i="3"/>
  <c r="KR55" i="3"/>
  <c r="KR62" i="3"/>
  <c r="KQ64" i="3"/>
  <c r="KQ51" i="3" s="1"/>
  <c r="KR114" i="3"/>
  <c r="KR67" i="3"/>
  <c r="KQ124" i="3"/>
  <c r="KQ98" i="3" s="1"/>
  <c r="KQ23" i="3"/>
  <c r="KQ17" i="3" l="1"/>
  <c r="KR7" i="3"/>
  <c r="KR9" i="3"/>
  <c r="KS15" i="1"/>
  <c r="KR13" i="1"/>
  <c r="KR13" i="6" s="1"/>
  <c r="KS17" i="1"/>
  <c r="KS16" i="1"/>
  <c r="KR116" i="3"/>
  <c r="KR117" i="3"/>
  <c r="KR8" i="3"/>
  <c r="KR59" i="3"/>
  <c r="KR58" i="3"/>
  <c r="KQ30" i="3"/>
  <c r="KQ3" i="3" s="1"/>
  <c r="KP22" i="1" s="1"/>
  <c r="KR70" i="3"/>
  <c r="KR69" i="3"/>
  <c r="KR15" i="3"/>
  <c r="KR6" i="3"/>
  <c r="KR57" i="3"/>
  <c r="KR105" i="3"/>
  <c r="KR106" i="3"/>
  <c r="KR104" i="3"/>
  <c r="KS138" i="3"/>
  <c r="KS20" i="3"/>
  <c r="KS91" i="3"/>
  <c r="KS99" i="3"/>
  <c r="KS52" i="3"/>
  <c r="KS142" i="3" l="1"/>
  <c r="KS19" i="1"/>
  <c r="KS18" i="1"/>
  <c r="KR64" i="3"/>
  <c r="KR111" i="3"/>
  <c r="KR12" i="3"/>
  <c r="KR77" i="3"/>
  <c r="KR22" i="3"/>
  <c r="KR11" i="3"/>
  <c r="KS114" i="3"/>
  <c r="KS67" i="3"/>
  <c r="KT5" i="3"/>
  <c r="KS44" i="3"/>
  <c r="KS48" i="3" s="1"/>
  <c r="KS95" i="3"/>
  <c r="KS54" i="3"/>
  <c r="KS60" i="3"/>
  <c r="KS53" i="3"/>
  <c r="KS56" i="3"/>
  <c r="KS62" i="3"/>
  <c r="KS55" i="3"/>
  <c r="KP24" i="1"/>
  <c r="KP26" i="1"/>
  <c r="KR23" i="3"/>
  <c r="KR124" i="3"/>
  <c r="KR98" i="3" s="1"/>
  <c r="KS101" i="3"/>
  <c r="KS107" i="3"/>
  <c r="KS100" i="3"/>
  <c r="KS103" i="3"/>
  <c r="KS109" i="3"/>
  <c r="KS102" i="3"/>
  <c r="KR10" i="3"/>
  <c r="E56" i="23" l="1"/>
  <c r="KR17" i="3"/>
  <c r="KT5" i="1"/>
  <c r="KS13" i="1"/>
  <c r="KS13" i="6" s="1"/>
  <c r="KS15" i="3"/>
  <c r="KS13" i="3"/>
  <c r="KS6" i="3"/>
  <c r="KS57" i="3"/>
  <c r="KT17" i="1"/>
  <c r="KS117" i="3"/>
  <c r="KS116" i="3"/>
  <c r="KR30" i="3"/>
  <c r="KR3" i="3" s="1"/>
  <c r="KQ22" i="1" s="1"/>
  <c r="KS59" i="3"/>
  <c r="KS58" i="3"/>
  <c r="KS8" i="3"/>
  <c r="KS106" i="3"/>
  <c r="KS105" i="3"/>
  <c r="KS104" i="3"/>
  <c r="KT91" i="3"/>
  <c r="KT99" i="3"/>
  <c r="KT52" i="3"/>
  <c r="KT138" i="3"/>
  <c r="KT20" i="3"/>
  <c r="KR51" i="3"/>
  <c r="KS9" i="3"/>
  <c r="KS7" i="3"/>
  <c r="KS69" i="3"/>
  <c r="KS70" i="3"/>
  <c r="KT142" i="3" l="1"/>
  <c r="KS23" i="3"/>
  <c r="KT18" i="1"/>
  <c r="KT15" i="1"/>
  <c r="KT19" i="1"/>
  <c r="KT16" i="1"/>
  <c r="KS111" i="3"/>
  <c r="KS124" i="3"/>
  <c r="KS98" i="3" s="1"/>
  <c r="KQ24" i="1"/>
  <c r="KQ26" i="1"/>
  <c r="KS22" i="3"/>
  <c r="KS77" i="3"/>
  <c r="KT62" i="3"/>
  <c r="KT55" i="3"/>
  <c r="KT54" i="3"/>
  <c r="KT60" i="3"/>
  <c r="KT56" i="3"/>
  <c r="KT53" i="3"/>
  <c r="KS12" i="3"/>
  <c r="KU5" i="3"/>
  <c r="KS10" i="3"/>
  <c r="KT109" i="3"/>
  <c r="KT102" i="3"/>
  <c r="KT101" i="3"/>
  <c r="KT107" i="3"/>
  <c r="KT100" i="3"/>
  <c r="KT103" i="3"/>
  <c r="KT67" i="3"/>
  <c r="KT114" i="3"/>
  <c r="KT44" i="3"/>
  <c r="KT48" i="3" s="1"/>
  <c r="KT95" i="3"/>
  <c r="KS11" i="3"/>
  <c r="KS64" i="3"/>
  <c r="KS30" i="3" l="1"/>
  <c r="KS51" i="3"/>
  <c r="KU16" i="1"/>
  <c r="KT13" i="1"/>
  <c r="KT13" i="6" s="1"/>
  <c r="KS17" i="3"/>
  <c r="KS3" i="3" s="1"/>
  <c r="KR22" i="1" s="1"/>
  <c r="KR26" i="1" s="1"/>
  <c r="KT13" i="3"/>
  <c r="KT15" i="3"/>
  <c r="KT9" i="3"/>
  <c r="KT58" i="3"/>
  <c r="KT8" i="3"/>
  <c r="KT59" i="3"/>
  <c r="KT106" i="3"/>
  <c r="KT105" i="3"/>
  <c r="KT117" i="3"/>
  <c r="KT116" i="3"/>
  <c r="KT70" i="3"/>
  <c r="KT69" i="3"/>
  <c r="KT104" i="3"/>
  <c r="KU20" i="3"/>
  <c r="KU138" i="3"/>
  <c r="KU142" i="3" s="1"/>
  <c r="KU91" i="3"/>
  <c r="KU99" i="3"/>
  <c r="KU52" i="3"/>
  <c r="KT57" i="3"/>
  <c r="KT6" i="3"/>
  <c r="KT7" i="3"/>
  <c r="KT10" i="3" l="1"/>
  <c r="KU17" i="1"/>
  <c r="KU15" i="1"/>
  <c r="KU19" i="1"/>
  <c r="KU18" i="1"/>
  <c r="KT111" i="3"/>
  <c r="KT23" i="3"/>
  <c r="KR24" i="1"/>
  <c r="KT12" i="3"/>
  <c r="KU44" i="3"/>
  <c r="KU48" i="3" s="1"/>
  <c r="KU95" i="3"/>
  <c r="KT22" i="3"/>
  <c r="KT77" i="3"/>
  <c r="KV5" i="3"/>
  <c r="KU54" i="3"/>
  <c r="KU56" i="3"/>
  <c r="KU53" i="3"/>
  <c r="KU55" i="3"/>
  <c r="KU62" i="3"/>
  <c r="KU60" i="3"/>
  <c r="KT64" i="3"/>
  <c r="KU101" i="3"/>
  <c r="KU107" i="3"/>
  <c r="KU100" i="3"/>
  <c r="KU103" i="3"/>
  <c r="KU109" i="3"/>
  <c r="KU102" i="3"/>
  <c r="KU114" i="3"/>
  <c r="KU67" i="3"/>
  <c r="KT124" i="3"/>
  <c r="KT98" i="3" s="1"/>
  <c r="KT11" i="3"/>
  <c r="KT17" i="3" l="1"/>
  <c r="KV5" i="1"/>
  <c r="KV17" i="1" s="1"/>
  <c r="KU13" i="1"/>
  <c r="KU13" i="6" s="1"/>
  <c r="KT30" i="3"/>
  <c r="KT3" i="3" s="1"/>
  <c r="KS22" i="1" s="1"/>
  <c r="KS26" i="1" s="1"/>
  <c r="KU70" i="3"/>
  <c r="KU69" i="3"/>
  <c r="KU15" i="3"/>
  <c r="KU13" i="3"/>
  <c r="KU6" i="3"/>
  <c r="KU57" i="3"/>
  <c r="KU116" i="3"/>
  <c r="KU117" i="3"/>
  <c r="KU9" i="3"/>
  <c r="KU105" i="3"/>
  <c r="KU106" i="3"/>
  <c r="KU104" i="3"/>
  <c r="KT51" i="3"/>
  <c r="KU8" i="3"/>
  <c r="KU59" i="3"/>
  <c r="KU58" i="3"/>
  <c r="KU7" i="3"/>
  <c r="KV138" i="3"/>
  <c r="KV20" i="3"/>
  <c r="KV91" i="3"/>
  <c r="KV99" i="3"/>
  <c r="KV52" i="3"/>
  <c r="KV142" i="3" l="1"/>
  <c r="KV15" i="1"/>
  <c r="KV18" i="1"/>
  <c r="KV19" i="1"/>
  <c r="KV16" i="1"/>
  <c r="KU11" i="3"/>
  <c r="KS24" i="1"/>
  <c r="KU111" i="3"/>
  <c r="KV114" i="3"/>
  <c r="KV67" i="3"/>
  <c r="KU64" i="3"/>
  <c r="KU22" i="3"/>
  <c r="KU77" i="3"/>
  <c r="KV53" i="3"/>
  <c r="KV56" i="3"/>
  <c r="KV62" i="3"/>
  <c r="KV55" i="3"/>
  <c r="KV60" i="3"/>
  <c r="KV54" i="3"/>
  <c r="KV100" i="3"/>
  <c r="KV103" i="3"/>
  <c r="KV109" i="3"/>
  <c r="KV102" i="3"/>
  <c r="KV101" i="3"/>
  <c r="KV107" i="3"/>
  <c r="KU12" i="3"/>
  <c r="KV95" i="3"/>
  <c r="KV44" i="3"/>
  <c r="KV48" i="3" s="1"/>
  <c r="KW5" i="3"/>
  <c r="KU124" i="3"/>
  <c r="KU10" i="3"/>
  <c r="KU23" i="3"/>
  <c r="KU98" i="3" l="1"/>
  <c r="KU17" i="3"/>
  <c r="KW5" i="1"/>
  <c r="KW18" i="1" s="1"/>
  <c r="KV13" i="1"/>
  <c r="KV13" i="6" s="1"/>
  <c r="KV13" i="3"/>
  <c r="KU51" i="3"/>
  <c r="KV9" i="3"/>
  <c r="KV69" i="3"/>
  <c r="KV70" i="3"/>
  <c r="KV6" i="3"/>
  <c r="KV57" i="3"/>
  <c r="KV106" i="3"/>
  <c r="KV105" i="3"/>
  <c r="KV104" i="3"/>
  <c r="KV59" i="3"/>
  <c r="KV58" i="3"/>
  <c r="KV8" i="3"/>
  <c r="KV117" i="3"/>
  <c r="KV116" i="3"/>
  <c r="KW91" i="3"/>
  <c r="KW99" i="3"/>
  <c r="KW52" i="3"/>
  <c r="KW20" i="3"/>
  <c r="KW138" i="3"/>
  <c r="KV7" i="3"/>
  <c r="KV15" i="3"/>
  <c r="KU30" i="3"/>
  <c r="KU3" i="3" s="1"/>
  <c r="KT22" i="1" s="1"/>
  <c r="KW142" i="3" l="1"/>
  <c r="KV11" i="3"/>
  <c r="KW16" i="1"/>
  <c r="KW15" i="1"/>
  <c r="KW19" i="1"/>
  <c r="KW17" i="1"/>
  <c r="KV111" i="3"/>
  <c r="KV124" i="3"/>
  <c r="KT24" i="1"/>
  <c r="KT26" i="1"/>
  <c r="KW44" i="3"/>
  <c r="KW48" i="3" s="1"/>
  <c r="KW95" i="3"/>
  <c r="KX5" i="3"/>
  <c r="KV10" i="3"/>
  <c r="KV22" i="3"/>
  <c r="KV77" i="3"/>
  <c r="KV30" i="3" s="1"/>
  <c r="KW62" i="3"/>
  <c r="KW55" i="3"/>
  <c r="KW54" i="3"/>
  <c r="KW60" i="3"/>
  <c r="KW53" i="3"/>
  <c r="KW56" i="3"/>
  <c r="KW67" i="3"/>
  <c r="KW114" i="3"/>
  <c r="KW109" i="3"/>
  <c r="KW102" i="3"/>
  <c r="KW101" i="3"/>
  <c r="KW107" i="3"/>
  <c r="KW100" i="3"/>
  <c r="KW103" i="3"/>
  <c r="KV12" i="3"/>
  <c r="KV64" i="3"/>
  <c r="KV23" i="3"/>
  <c r="KV98" i="3" l="1"/>
  <c r="KV51" i="3"/>
  <c r="KX5" i="1"/>
  <c r="KX15" i="1" s="1"/>
  <c r="KW13" i="1"/>
  <c r="KW13" i="6" s="1"/>
  <c r="KV17" i="3"/>
  <c r="KV3" i="3" s="1"/>
  <c r="KU22" i="1" s="1"/>
  <c r="KU26" i="1" s="1"/>
  <c r="KW104" i="3"/>
  <c r="KW117" i="3"/>
  <c r="KW116" i="3"/>
  <c r="KW57" i="3"/>
  <c r="KW6" i="3"/>
  <c r="KW58" i="3"/>
  <c r="KW8" i="3"/>
  <c r="KW59" i="3"/>
  <c r="KX20" i="3"/>
  <c r="KX91" i="3"/>
  <c r="KX99" i="3"/>
  <c r="KX52" i="3"/>
  <c r="KW106" i="3"/>
  <c r="KW105" i="3"/>
  <c r="KW70" i="3"/>
  <c r="KW69" i="3"/>
  <c r="KW13" i="3"/>
  <c r="KW15" i="3"/>
  <c r="KW9" i="3"/>
  <c r="KW7" i="3"/>
  <c r="KW10" i="3" l="1"/>
  <c r="KX16" i="1"/>
  <c r="KX17" i="1"/>
  <c r="KX18" i="1"/>
  <c r="KX19" i="1"/>
  <c r="KW111" i="3"/>
  <c r="KU24" i="1"/>
  <c r="KW64" i="3"/>
  <c r="KX100" i="3"/>
  <c r="KX103" i="3"/>
  <c r="KX109" i="3"/>
  <c r="KX102" i="3"/>
  <c r="KX107" i="3"/>
  <c r="KX101" i="3"/>
  <c r="KW12" i="3"/>
  <c r="KW124" i="3"/>
  <c r="KW98" i="3" s="1"/>
  <c r="KW22" i="3"/>
  <c r="KW77" i="3"/>
  <c r="KX95" i="3"/>
  <c r="KX44" i="3"/>
  <c r="KX48" i="3" s="1"/>
  <c r="KY5" i="3"/>
  <c r="KW23" i="3"/>
  <c r="KX53" i="3"/>
  <c r="KX56" i="3"/>
  <c r="KX62" i="3"/>
  <c r="KX55" i="3"/>
  <c r="KX54" i="3"/>
  <c r="KX7" i="3" s="1"/>
  <c r="KX60" i="3"/>
  <c r="KX114" i="3"/>
  <c r="KX67" i="3"/>
  <c r="KW11" i="3"/>
  <c r="KX15" i="3" l="1"/>
  <c r="KX9" i="3"/>
  <c r="KW17" i="3"/>
  <c r="KY5" i="1"/>
  <c r="KY17" i="1" s="1"/>
  <c r="KX13" i="1"/>
  <c r="KX13" i="6" s="1"/>
  <c r="KW30" i="3"/>
  <c r="KW3" i="3" s="1"/>
  <c r="KV22" i="1" s="1"/>
  <c r="KV26" i="1" s="1"/>
  <c r="KW51" i="3"/>
  <c r="KX6" i="3"/>
  <c r="KX57" i="3"/>
  <c r="KX104" i="3"/>
  <c r="KX70" i="3"/>
  <c r="KX23" i="3" s="1"/>
  <c r="KX69" i="3"/>
  <c r="KY138" i="3"/>
  <c r="KY142" i="3" s="1"/>
  <c r="KY20" i="3"/>
  <c r="KY91" i="3"/>
  <c r="KY99" i="3"/>
  <c r="KY52" i="3"/>
  <c r="KX8" i="3"/>
  <c r="KX59" i="3"/>
  <c r="KX58" i="3"/>
  <c r="KX105" i="3"/>
  <c r="KX106" i="3"/>
  <c r="KX13" i="3"/>
  <c r="KY15" i="1" l="1"/>
  <c r="KY18" i="1"/>
  <c r="KY19" i="1"/>
  <c r="KY16" i="1"/>
  <c r="KZ5" i="3"/>
  <c r="KV24" i="1"/>
  <c r="KX11" i="3"/>
  <c r="KX111" i="3"/>
  <c r="KX98" i="3" s="1"/>
  <c r="KX10" i="3"/>
  <c r="KY95" i="3"/>
  <c r="KY44" i="3"/>
  <c r="KY48" i="3" s="1"/>
  <c r="KX22" i="3"/>
  <c r="KX77" i="3"/>
  <c r="KX30" i="3" s="1"/>
  <c r="KX64" i="3"/>
  <c r="KY53" i="3"/>
  <c r="KY56" i="3"/>
  <c r="KY62" i="3"/>
  <c r="KY55" i="3"/>
  <c r="KY60" i="3"/>
  <c r="KY54" i="3"/>
  <c r="KY114" i="3"/>
  <c r="KY67" i="3"/>
  <c r="KX12" i="3"/>
  <c r="KY100" i="3"/>
  <c r="KY103" i="3"/>
  <c r="KY109" i="3"/>
  <c r="KY102" i="3"/>
  <c r="KY101" i="3"/>
  <c r="KY107" i="3"/>
  <c r="KX51" i="3" l="1"/>
  <c r="KX17" i="3"/>
  <c r="KX3" i="3" s="1"/>
  <c r="KW22" i="1" s="1"/>
  <c r="KW24" i="1" s="1"/>
  <c r="KZ5" i="1"/>
  <c r="KZ16" i="1" s="1"/>
  <c r="KY13" i="1"/>
  <c r="KY13" i="6" s="1"/>
  <c r="KY7" i="3"/>
  <c r="KY106" i="3"/>
  <c r="KY105" i="3"/>
  <c r="KY104" i="3"/>
  <c r="KY117" i="3"/>
  <c r="KY116" i="3"/>
  <c r="KY58" i="3"/>
  <c r="KY8" i="3"/>
  <c r="KY59" i="3"/>
  <c r="KY57" i="3"/>
  <c r="KY6" i="3"/>
  <c r="KZ52" i="3"/>
  <c r="KZ138" i="3"/>
  <c r="KZ20" i="3"/>
  <c r="KZ99" i="3"/>
  <c r="KZ91" i="3"/>
  <c r="KY15" i="3"/>
  <c r="KY70" i="3"/>
  <c r="KY69" i="3"/>
  <c r="KY13" i="3"/>
  <c r="KY9" i="3"/>
  <c r="KZ142" i="3" l="1"/>
  <c r="KZ17" i="1"/>
  <c r="KZ18" i="1"/>
  <c r="KZ15" i="1"/>
  <c r="KZ19" i="1"/>
  <c r="KY23" i="3"/>
  <c r="KW26" i="1"/>
  <c r="KY10" i="3"/>
  <c r="KY111" i="3"/>
  <c r="KY11" i="3"/>
  <c r="KY124" i="3"/>
  <c r="KY98" i="3" s="1"/>
  <c r="KY12" i="3"/>
  <c r="KZ54" i="3"/>
  <c r="KZ60" i="3"/>
  <c r="KZ53" i="3"/>
  <c r="KZ56" i="3"/>
  <c r="KZ55" i="3"/>
  <c r="KZ62" i="3"/>
  <c r="KZ114" i="3"/>
  <c r="KZ67" i="3"/>
  <c r="KZ101" i="3"/>
  <c r="KZ107" i="3"/>
  <c r="KZ100" i="3"/>
  <c r="KZ103" i="3"/>
  <c r="KZ109" i="3"/>
  <c r="KZ102" i="3"/>
  <c r="LA5" i="3"/>
  <c r="KY22" i="3"/>
  <c r="KY77" i="3"/>
  <c r="KZ95" i="3"/>
  <c r="KZ44" i="3"/>
  <c r="KZ48" i="3" s="1"/>
  <c r="KY64" i="3"/>
  <c r="KY17" i="3" l="1"/>
  <c r="KY30" i="3"/>
  <c r="KY51" i="3"/>
  <c r="LA5" i="1"/>
  <c r="LA15" i="1" s="1"/>
  <c r="KZ13" i="1"/>
  <c r="KZ13" i="6" s="1"/>
  <c r="KY3" i="3"/>
  <c r="KX22" i="1" s="1"/>
  <c r="KX26" i="1" s="1"/>
  <c r="KZ15" i="3"/>
  <c r="KZ13" i="3"/>
  <c r="KZ6" i="3"/>
  <c r="KZ57" i="3"/>
  <c r="KZ105" i="3"/>
  <c r="KZ106" i="3"/>
  <c r="KZ104" i="3"/>
  <c r="KZ70" i="3"/>
  <c r="KZ69" i="3"/>
  <c r="KZ8" i="3"/>
  <c r="KZ59" i="3"/>
  <c r="KZ58" i="3"/>
  <c r="LA138" i="3"/>
  <c r="LA142" i="3" s="1"/>
  <c r="LA20" i="3"/>
  <c r="LA91" i="3"/>
  <c r="LA99" i="3"/>
  <c r="LA52" i="3"/>
  <c r="KZ116" i="3"/>
  <c r="KZ117" i="3"/>
  <c r="KZ9" i="3"/>
  <c r="KZ7" i="3"/>
  <c r="LA16" i="1" l="1"/>
  <c r="LA19" i="1"/>
  <c r="LA17" i="1"/>
  <c r="LA18" i="1"/>
  <c r="KZ12" i="3"/>
  <c r="KX24" i="1"/>
  <c r="KZ111" i="3"/>
  <c r="KZ11" i="3"/>
  <c r="KZ124" i="3"/>
  <c r="KZ23" i="3"/>
  <c r="KZ10" i="3"/>
  <c r="LA114" i="3"/>
  <c r="LA67" i="3"/>
  <c r="KZ64" i="3"/>
  <c r="LA44" i="3"/>
  <c r="LA48" i="3" s="1"/>
  <c r="LA95" i="3"/>
  <c r="KZ77" i="3"/>
  <c r="KZ22" i="3"/>
  <c r="LA54" i="3"/>
  <c r="LA60" i="3"/>
  <c r="LA53" i="3"/>
  <c r="LA56" i="3"/>
  <c r="LA62" i="3"/>
  <c r="LA55" i="3"/>
  <c r="LA101" i="3"/>
  <c r="LA107" i="3"/>
  <c r="LA100" i="3"/>
  <c r="LA103" i="3"/>
  <c r="LA109" i="3"/>
  <c r="LA102" i="3"/>
  <c r="LB5" i="3"/>
  <c r="KZ30" i="3" l="1"/>
  <c r="KZ17" i="3"/>
  <c r="KZ3" i="3" s="1"/>
  <c r="KY22" i="1" s="1"/>
  <c r="KY26" i="1" s="1"/>
  <c r="KZ98" i="3"/>
  <c r="LB5" i="1"/>
  <c r="LB16" i="1" s="1"/>
  <c r="LA13" i="1"/>
  <c r="LA13" i="6" s="1"/>
  <c r="LA9" i="3"/>
  <c r="LA69" i="3"/>
  <c r="LA70" i="3"/>
  <c r="LA58" i="3"/>
  <c r="LA59" i="3"/>
  <c r="LA8" i="3"/>
  <c r="LB52" i="3"/>
  <c r="LB91" i="3"/>
  <c r="LB99" i="3"/>
  <c r="LB138" i="3"/>
  <c r="LB142" i="3" s="1"/>
  <c r="LB20" i="3"/>
  <c r="LA7" i="3"/>
  <c r="LA106" i="3"/>
  <c r="LA105" i="3"/>
  <c r="LA104" i="3"/>
  <c r="LA57" i="3"/>
  <c r="LA6" i="3"/>
  <c r="LA117" i="3"/>
  <c r="LA116" i="3"/>
  <c r="LA15" i="3"/>
  <c r="LA13" i="3"/>
  <c r="KZ51" i="3"/>
  <c r="LB18" i="1" l="1"/>
  <c r="LB17" i="1"/>
  <c r="LB15" i="1"/>
  <c r="KY24" i="1"/>
  <c r="LB19" i="1"/>
  <c r="LA64" i="3"/>
  <c r="LA111" i="3"/>
  <c r="LC5" i="3"/>
  <c r="LA10" i="3"/>
  <c r="LB114" i="3"/>
  <c r="LB67" i="3"/>
  <c r="LB95" i="3"/>
  <c r="LB44" i="3"/>
  <c r="LB48" i="3" s="1"/>
  <c r="LA11" i="3"/>
  <c r="LA23" i="3"/>
  <c r="LB54" i="3"/>
  <c r="LB56" i="3"/>
  <c r="LB62" i="3"/>
  <c r="LB60" i="3"/>
  <c r="LB53" i="3"/>
  <c r="LB55" i="3"/>
  <c r="LA124" i="3"/>
  <c r="LA98" i="3" s="1"/>
  <c r="LB101" i="3"/>
  <c r="LB107" i="3"/>
  <c r="LB109" i="3"/>
  <c r="LB102" i="3"/>
  <c r="LB100" i="3"/>
  <c r="LB103" i="3"/>
  <c r="LA12" i="3"/>
  <c r="LA77" i="3"/>
  <c r="LA22" i="3"/>
  <c r="LA17" i="3" l="1"/>
  <c r="LC5" i="1"/>
  <c r="LC18" i="1" s="1"/>
  <c r="LB13" i="1"/>
  <c r="LB13" i="6" s="1"/>
  <c r="LA30" i="3"/>
  <c r="LA3" i="3" s="1"/>
  <c r="KZ22" i="1" s="1"/>
  <c r="LA51" i="3"/>
  <c r="LB15" i="3"/>
  <c r="LB105" i="3"/>
  <c r="LB106" i="3"/>
  <c r="LB8" i="3"/>
  <c r="LB58" i="3"/>
  <c r="LB59" i="3"/>
  <c r="LB116" i="3"/>
  <c r="LB117" i="3"/>
  <c r="LB57" i="3"/>
  <c r="LB6" i="3"/>
  <c r="LB9" i="3"/>
  <c r="LC138" i="3"/>
  <c r="LC142" i="3" s="1"/>
  <c r="LC20" i="3"/>
  <c r="LC52" i="3"/>
  <c r="LC91" i="3"/>
  <c r="LC99" i="3"/>
  <c r="LB104" i="3"/>
  <c r="LB13" i="3"/>
  <c r="LB7" i="3"/>
  <c r="LB70" i="3"/>
  <c r="LB69" i="3"/>
  <c r="LC15" i="1"/>
  <c r="LC19" i="1" l="1"/>
  <c r="LC16" i="1"/>
  <c r="LC17" i="1"/>
  <c r="LB111" i="3"/>
  <c r="LB12" i="3"/>
  <c r="LB11" i="3"/>
  <c r="KZ26" i="1"/>
  <c r="KZ24" i="1"/>
  <c r="LB23" i="3"/>
  <c r="LB10" i="3"/>
  <c r="LB22" i="3"/>
  <c r="LB77" i="3"/>
  <c r="LC100" i="3"/>
  <c r="LC103" i="3"/>
  <c r="LC101" i="3"/>
  <c r="LC107" i="3"/>
  <c r="LC109" i="3"/>
  <c r="LC102" i="3"/>
  <c r="LC67" i="3"/>
  <c r="LC114" i="3"/>
  <c r="LC95" i="3"/>
  <c r="LC44" i="3"/>
  <c r="LC48" i="3" s="1"/>
  <c r="LB124" i="3"/>
  <c r="LB98" i="3" s="1"/>
  <c r="LD5" i="3"/>
  <c r="LC53" i="3"/>
  <c r="LC56" i="3"/>
  <c r="LC54" i="3"/>
  <c r="LC60" i="3"/>
  <c r="LC62" i="3"/>
  <c r="LC55" i="3"/>
  <c r="LB64" i="3"/>
  <c r="LB17" i="3" l="1"/>
  <c r="LC15" i="3"/>
  <c r="LC9" i="3"/>
  <c r="LD5" i="1"/>
  <c r="LD17" i="1" s="1"/>
  <c r="LC13" i="1"/>
  <c r="LC13" i="6" s="1"/>
  <c r="LB30" i="3"/>
  <c r="LB3" i="3" s="1"/>
  <c r="LA22" i="1" s="1"/>
  <c r="LA26" i="1" s="1"/>
  <c r="LC59" i="3"/>
  <c r="LC8" i="3"/>
  <c r="LC58" i="3"/>
  <c r="LC7" i="3"/>
  <c r="LC69" i="3"/>
  <c r="LC70" i="3"/>
  <c r="LC104" i="3"/>
  <c r="LD91" i="3"/>
  <c r="LD99" i="3"/>
  <c r="LD138" i="3"/>
  <c r="LD142" i="3" s="1"/>
  <c r="LD20" i="3"/>
  <c r="LD52" i="3"/>
  <c r="LC105" i="3"/>
  <c r="LC106" i="3"/>
  <c r="LB51" i="3"/>
  <c r="LC13" i="3"/>
  <c r="LC6" i="3"/>
  <c r="LC57" i="3"/>
  <c r="LC116" i="3"/>
  <c r="LC117" i="3"/>
  <c r="LD19" i="1" l="1"/>
  <c r="LD16" i="1"/>
  <c r="LD15" i="1"/>
  <c r="LC10" i="3"/>
  <c r="LC111" i="3"/>
  <c r="LA24" i="1"/>
  <c r="LD18" i="1"/>
  <c r="LC124" i="3"/>
  <c r="LC98" i="3" s="1"/>
  <c r="LC11" i="3"/>
  <c r="LE5" i="3"/>
  <c r="LD67" i="3"/>
  <c r="LD114" i="3"/>
  <c r="LD95" i="3"/>
  <c r="LD44" i="3"/>
  <c r="LD48" i="3" s="1"/>
  <c r="LC23" i="3"/>
  <c r="LC22" i="3"/>
  <c r="LC77" i="3"/>
  <c r="LC64" i="3"/>
  <c r="LD62" i="3"/>
  <c r="LD55" i="3"/>
  <c r="LD53" i="3"/>
  <c r="LD56" i="3"/>
  <c r="LD54" i="3"/>
  <c r="LD60" i="3"/>
  <c r="LD109" i="3"/>
  <c r="LD102" i="3"/>
  <c r="LD100" i="3"/>
  <c r="LD103" i="3"/>
  <c r="LD101" i="3"/>
  <c r="LD107" i="3"/>
  <c r="LC12" i="3"/>
  <c r="LC30" i="3" l="1"/>
  <c r="LC17" i="3"/>
  <c r="LC3" i="3" s="1"/>
  <c r="LB22" i="1" s="1"/>
  <c r="LB24" i="1" s="1"/>
  <c r="LC51" i="3"/>
  <c r="LE5" i="1"/>
  <c r="LE19" i="1" s="1"/>
  <c r="LD13" i="1"/>
  <c r="LD13" i="6" s="1"/>
  <c r="LD7" i="3"/>
  <c r="LD104" i="3"/>
  <c r="LD57" i="3"/>
  <c r="LD6" i="3"/>
  <c r="LE52" i="3"/>
  <c r="LE91" i="3"/>
  <c r="LE99" i="3"/>
  <c r="LE138" i="3"/>
  <c r="LE142" i="3" s="1"/>
  <c r="LE20" i="3"/>
  <c r="LD117" i="3"/>
  <c r="LD116" i="3"/>
  <c r="LD13" i="3"/>
  <c r="LD106" i="3"/>
  <c r="LD105" i="3"/>
  <c r="LD58" i="3"/>
  <c r="LD59" i="3"/>
  <c r="LD8" i="3"/>
  <c r="LD9" i="3"/>
  <c r="LD15" i="3"/>
  <c r="LD69" i="3"/>
  <c r="LD70" i="3"/>
  <c r="LB26" i="1" l="1"/>
  <c r="LD10" i="3"/>
  <c r="LE15" i="1"/>
  <c r="LE16" i="1"/>
  <c r="LE18" i="1"/>
  <c r="LE17" i="1"/>
  <c r="LD12" i="3"/>
  <c r="LD11" i="3"/>
  <c r="LD124" i="3"/>
  <c r="LD111" i="3"/>
  <c r="LE54" i="3"/>
  <c r="LE60" i="3"/>
  <c r="LE62" i="3"/>
  <c r="LE55" i="3"/>
  <c r="LE53" i="3"/>
  <c r="LE56" i="3"/>
  <c r="LD77" i="3"/>
  <c r="LD22" i="3"/>
  <c r="LE101" i="3"/>
  <c r="LE107" i="3"/>
  <c r="LE109" i="3"/>
  <c r="LE102" i="3"/>
  <c r="LE100" i="3"/>
  <c r="LE103" i="3"/>
  <c r="LD64" i="3"/>
  <c r="LD23" i="3"/>
  <c r="LE67" i="3"/>
  <c r="LE114" i="3"/>
  <c r="LE44" i="3"/>
  <c r="LE48" i="3" s="1"/>
  <c r="LE95" i="3"/>
  <c r="LF5" i="3" l="1"/>
  <c r="LD17" i="3"/>
  <c r="LD30" i="3"/>
  <c r="LD98" i="3"/>
  <c r="LD51" i="3"/>
  <c r="LF5" i="1"/>
  <c r="LF18" i="1" s="1"/>
  <c r="LE13" i="1"/>
  <c r="LE13" i="6" s="1"/>
  <c r="LE9" i="3"/>
  <c r="LE15" i="3"/>
  <c r="LE13" i="3"/>
  <c r="LE70" i="3"/>
  <c r="LE69" i="3"/>
  <c r="LE116" i="3"/>
  <c r="LE117" i="3"/>
  <c r="LE105" i="3"/>
  <c r="LE106" i="3"/>
  <c r="LE57" i="3"/>
  <c r="LE6" i="3"/>
  <c r="LE104" i="3"/>
  <c r="LF138" i="3"/>
  <c r="LF20" i="3"/>
  <c r="LF52" i="3"/>
  <c r="LF91" i="3"/>
  <c r="LF99" i="3"/>
  <c r="LE8" i="3"/>
  <c r="LE58" i="3"/>
  <c r="LE59" i="3"/>
  <c r="LE7" i="3"/>
  <c r="LF142" i="3" l="1"/>
  <c r="LD3" i="3"/>
  <c r="LC22" i="1" s="1"/>
  <c r="LC24" i="1" s="1"/>
  <c r="LE111" i="3"/>
  <c r="LE11" i="3"/>
  <c r="LF17" i="1"/>
  <c r="LF19" i="1"/>
  <c r="LF15" i="1"/>
  <c r="LF16" i="1"/>
  <c r="LE124" i="3"/>
  <c r="LE98" i="3" s="1"/>
  <c r="LF95" i="3"/>
  <c r="LF44" i="3"/>
  <c r="LF48" i="3" s="1"/>
  <c r="LG5" i="3"/>
  <c r="LE77" i="3"/>
  <c r="LE22" i="3"/>
  <c r="LF53" i="3"/>
  <c r="LF56" i="3"/>
  <c r="LF54" i="3"/>
  <c r="LF60" i="3"/>
  <c r="LF62" i="3"/>
  <c r="LF55" i="3"/>
  <c r="LE64" i="3"/>
  <c r="LE12" i="3"/>
  <c r="LF100" i="3"/>
  <c r="LF103" i="3"/>
  <c r="LF101" i="3"/>
  <c r="LF107" i="3"/>
  <c r="LF109" i="3"/>
  <c r="LF102" i="3"/>
  <c r="LF114" i="3"/>
  <c r="LF67" i="3"/>
  <c r="LE10" i="3"/>
  <c r="LE23" i="3"/>
  <c r="LC26" i="1" l="1"/>
  <c r="LE30" i="3"/>
  <c r="LE17" i="3"/>
  <c r="LE51" i="3"/>
  <c r="LG5" i="1"/>
  <c r="LG19" i="1" s="1"/>
  <c r="LF13" i="1"/>
  <c r="LF13" i="6" s="1"/>
  <c r="LF13" i="3"/>
  <c r="LF7" i="3"/>
  <c r="LF69" i="3"/>
  <c r="LF70" i="3"/>
  <c r="LF104" i="3"/>
  <c r="LG91" i="3"/>
  <c r="LG99" i="3"/>
  <c r="LG138" i="3"/>
  <c r="LG20" i="3"/>
  <c r="LG52" i="3"/>
  <c r="LF6" i="3"/>
  <c r="LF57" i="3"/>
  <c r="LF116" i="3"/>
  <c r="LF117" i="3"/>
  <c r="LF59" i="3"/>
  <c r="LF8" i="3"/>
  <c r="LF58" i="3"/>
  <c r="LF105" i="3"/>
  <c r="LF106" i="3"/>
  <c r="LF15" i="3"/>
  <c r="LF9" i="3"/>
  <c r="LG142" i="3" l="1"/>
  <c r="LE3" i="3"/>
  <c r="LD22" i="1" s="1"/>
  <c r="LD24" i="1" s="1"/>
  <c r="LG16" i="1"/>
  <c r="LG18" i="1"/>
  <c r="LG17" i="1"/>
  <c r="LH5" i="3"/>
  <c r="LG15" i="1"/>
  <c r="LF111" i="3"/>
  <c r="LF124" i="3"/>
  <c r="LF23" i="3"/>
  <c r="LG62" i="3"/>
  <c r="LG55" i="3"/>
  <c r="LG53" i="3"/>
  <c r="LG56" i="3"/>
  <c r="LG54" i="3"/>
  <c r="LG60" i="3"/>
  <c r="LF12" i="3"/>
  <c r="LF64" i="3"/>
  <c r="LG109" i="3"/>
  <c r="LG102" i="3"/>
  <c r="LG100" i="3"/>
  <c r="LG103" i="3"/>
  <c r="LG101" i="3"/>
  <c r="LG107" i="3"/>
  <c r="LF11" i="3"/>
  <c r="LF10" i="3"/>
  <c r="LG67" i="3"/>
  <c r="LG114" i="3"/>
  <c r="LG95" i="3"/>
  <c r="LG44" i="3"/>
  <c r="LG48" i="3" s="1"/>
  <c r="LF22" i="3"/>
  <c r="LF77" i="3"/>
  <c r="LD26" i="1" l="1"/>
  <c r="LG13" i="1"/>
  <c r="LG13" i="6" s="1"/>
  <c r="LF30" i="3"/>
  <c r="LF17" i="3"/>
  <c r="LF3" i="3"/>
  <c r="LE22" i="1" s="1"/>
  <c r="LE24" i="1" s="1"/>
  <c r="LF51" i="3"/>
  <c r="LG7" i="3"/>
  <c r="LG9" i="3"/>
  <c r="LG15" i="3"/>
  <c r="LF98" i="3"/>
  <c r="LH52" i="3"/>
  <c r="LH91" i="3"/>
  <c r="LH99" i="3"/>
  <c r="LH138" i="3"/>
  <c r="LH142" i="3" s="1"/>
  <c r="LH20" i="3"/>
  <c r="LG104" i="3"/>
  <c r="LG58" i="3"/>
  <c r="LG59" i="3"/>
  <c r="LG8" i="3"/>
  <c r="LG69" i="3"/>
  <c r="LG70" i="3"/>
  <c r="LG106" i="3"/>
  <c r="LG105" i="3"/>
  <c r="LG117" i="3"/>
  <c r="LG116" i="3"/>
  <c r="LG13" i="3"/>
  <c r="LG57" i="3"/>
  <c r="LG6" i="3"/>
  <c r="LH5" i="1" l="1"/>
  <c r="LH19" i="1" s="1"/>
  <c r="LH15" i="1"/>
  <c r="LG10" i="3"/>
  <c r="LE26" i="1"/>
  <c r="LG12" i="3"/>
  <c r="LG111" i="3"/>
  <c r="LH54" i="3"/>
  <c r="LH56" i="3"/>
  <c r="LH62" i="3"/>
  <c r="LH60" i="3"/>
  <c r="LH53" i="3"/>
  <c r="LH55" i="3"/>
  <c r="LH101" i="3"/>
  <c r="LH107" i="3"/>
  <c r="LH109" i="3"/>
  <c r="LH102" i="3"/>
  <c r="LH100" i="3"/>
  <c r="LH103" i="3"/>
  <c r="LG64" i="3"/>
  <c r="LG23" i="3"/>
  <c r="LG124" i="3"/>
  <c r="LG77" i="3"/>
  <c r="LG22" i="3"/>
  <c r="LG11" i="3"/>
  <c r="LH114" i="3"/>
  <c r="LH67" i="3"/>
  <c r="LH95" i="3"/>
  <c r="LH44" i="3"/>
  <c r="LH48" i="3" s="1"/>
  <c r="LH18" i="1" l="1"/>
  <c r="LH17" i="1"/>
  <c r="LH16" i="1"/>
  <c r="LG98" i="3"/>
  <c r="LG30" i="3"/>
  <c r="LG17" i="3"/>
  <c r="LH9" i="3"/>
  <c r="LH104" i="3"/>
  <c r="LH57" i="3"/>
  <c r="LH6" i="3"/>
  <c r="LH116" i="3"/>
  <c r="LH117" i="3"/>
  <c r="LG51" i="3"/>
  <c r="LH105" i="3"/>
  <c r="LH106" i="3"/>
  <c r="LH13" i="3"/>
  <c r="LH7" i="3"/>
  <c r="LH70" i="3"/>
  <c r="LH69" i="3"/>
  <c r="LH8" i="3"/>
  <c r="LH58" i="3"/>
  <c r="LH59" i="3"/>
  <c r="LH15" i="3"/>
  <c r="LI5" i="3" l="1"/>
  <c r="LG3" i="3"/>
  <c r="LF22" i="1" s="1"/>
  <c r="LF24" i="1" s="1"/>
  <c r="LH12" i="3"/>
  <c r="LH10" i="3"/>
  <c r="LH111" i="3"/>
  <c r="LH64" i="3"/>
  <c r="LH77" i="3"/>
  <c r="LH22" i="3"/>
  <c r="LH124" i="3"/>
  <c r="LH11" i="3"/>
  <c r="LH23" i="3"/>
  <c r="LH13" i="1" l="1"/>
  <c r="LH13" i="6" s="1"/>
  <c r="LI5" i="1"/>
  <c r="LI20" i="3"/>
  <c r="LI99" i="3"/>
  <c r="LI52" i="3"/>
  <c r="LI138" i="3"/>
  <c r="LI142" i="3" s="1"/>
  <c r="LI91" i="3"/>
  <c r="LH17" i="3"/>
  <c r="LH98" i="3"/>
  <c r="LH30" i="3"/>
  <c r="LH51" i="3"/>
  <c r="LH3" i="3" l="1"/>
  <c r="LG22" i="1" s="1"/>
  <c r="LG24" i="1" s="1"/>
  <c r="LI67" i="3"/>
  <c r="LI114" i="3"/>
  <c r="LI54" i="3"/>
  <c r="LI55" i="3"/>
  <c r="LI56" i="3"/>
  <c r="LI62" i="3"/>
  <c r="LI53" i="3"/>
  <c r="LI60" i="3"/>
  <c r="LI15" i="1"/>
  <c r="LI18" i="1"/>
  <c r="LI16" i="1"/>
  <c r="LI17" i="1"/>
  <c r="LI19" i="1"/>
  <c r="LI44" i="3"/>
  <c r="LI48" i="3" s="1"/>
  <c r="LI95" i="3"/>
  <c r="LI101" i="3"/>
  <c r="LI102" i="3"/>
  <c r="LI103" i="3"/>
  <c r="LI109" i="3"/>
  <c r="LI100" i="3"/>
  <c r="LI104" i="3" s="1"/>
  <c r="LI107" i="3"/>
  <c r="LI13" i="3" l="1"/>
  <c r="LI15" i="3"/>
  <c r="LI9" i="3"/>
  <c r="LI7" i="3"/>
  <c r="LI105" i="3"/>
  <c r="LI106" i="3"/>
  <c r="LI111" i="3" s="1"/>
  <c r="LJ5" i="3"/>
  <c r="LI117" i="3"/>
  <c r="LI116" i="3"/>
  <c r="LI57" i="3"/>
  <c r="LI6" i="3"/>
  <c r="LI58" i="3"/>
  <c r="LI59" i="3"/>
  <c r="LI8" i="3"/>
  <c r="LI70" i="3"/>
  <c r="LI69" i="3"/>
  <c r="LI11" i="3" l="1"/>
  <c r="LI12" i="3"/>
  <c r="LI124" i="3"/>
  <c r="LI98" i="3" s="1"/>
  <c r="LJ5" i="1"/>
  <c r="LI13" i="1"/>
  <c r="LI13" i="6" s="1"/>
  <c r="LI10" i="3"/>
  <c r="LI64" i="3"/>
  <c r="LI22" i="3"/>
  <c r="LI77" i="3"/>
  <c r="LI23" i="3"/>
  <c r="LJ20" i="3"/>
  <c r="LJ99" i="3"/>
  <c r="LJ52" i="3"/>
  <c r="LJ138" i="3"/>
  <c r="LJ91" i="3"/>
  <c r="LJ142" i="3" l="1"/>
  <c r="LI17" i="3"/>
  <c r="LI30" i="3"/>
  <c r="LJ53" i="3"/>
  <c r="LJ60" i="3"/>
  <c r="LJ56" i="3"/>
  <c r="LJ62" i="3"/>
  <c r="LJ55" i="3"/>
  <c r="LJ54" i="3"/>
  <c r="LI51" i="3"/>
  <c r="LJ18" i="1"/>
  <c r="LJ17" i="1"/>
  <c r="LJ16" i="1"/>
  <c r="LJ15" i="1"/>
  <c r="LJ19" i="1"/>
  <c r="LJ44" i="3"/>
  <c r="LJ48" i="3" s="1"/>
  <c r="LJ95" i="3"/>
  <c r="LJ103" i="3"/>
  <c r="LJ109" i="3"/>
  <c r="LJ101" i="3"/>
  <c r="LJ102" i="3"/>
  <c r="LJ107" i="3"/>
  <c r="LJ100" i="3"/>
  <c r="LJ67" i="3"/>
  <c r="LJ114" i="3"/>
  <c r="LJ104" i="3" l="1"/>
  <c r="LI3" i="3"/>
  <c r="LH22" i="1" s="1"/>
  <c r="LH24" i="1" s="1"/>
  <c r="LJ7" i="3"/>
  <c r="LJ117" i="3"/>
  <c r="LJ116" i="3"/>
  <c r="LJ9" i="3"/>
  <c r="LK5" i="3"/>
  <c r="LJ59" i="3"/>
  <c r="LJ8" i="3"/>
  <c r="LJ58" i="3"/>
  <c r="LJ13" i="3"/>
  <c r="LJ69" i="3"/>
  <c r="LJ70" i="3"/>
  <c r="LJ105" i="3"/>
  <c r="LJ106" i="3"/>
  <c r="LJ15" i="3"/>
  <c r="LJ57" i="3"/>
  <c r="LJ6" i="3"/>
  <c r="LJ10" i="3" l="1"/>
  <c r="LJ23" i="3"/>
  <c r="LJ124" i="3"/>
  <c r="LJ64" i="3"/>
  <c r="LJ111" i="3"/>
  <c r="LJ12" i="3"/>
  <c r="LJ11" i="3"/>
  <c r="LK20" i="3"/>
  <c r="LK99" i="3"/>
  <c r="LK52" i="3"/>
  <c r="LK91" i="3"/>
  <c r="LK138" i="3"/>
  <c r="LK142" i="3" s="1"/>
  <c r="LJ77" i="3"/>
  <c r="LJ30" i="3" s="1"/>
  <c r="LJ22" i="3"/>
  <c r="LJ13" i="1"/>
  <c r="LJ13" i="6" s="1"/>
  <c r="LK5" i="1"/>
  <c r="LJ98" i="3" l="1"/>
  <c r="LJ17" i="3"/>
  <c r="LJ3" i="3" s="1"/>
  <c r="LI22" i="1" s="1"/>
  <c r="LI24" i="1" s="1"/>
  <c r="LK18" i="1"/>
  <c r="LK17" i="1"/>
  <c r="LK16" i="1"/>
  <c r="LK19" i="1"/>
  <c r="LK15" i="1"/>
  <c r="LK95" i="3"/>
  <c r="LK44" i="3"/>
  <c r="LK48" i="3" s="1"/>
  <c r="LK114" i="3"/>
  <c r="LK67" i="3"/>
  <c r="LK54" i="3"/>
  <c r="LK55" i="3"/>
  <c r="LK53" i="3"/>
  <c r="LK60" i="3"/>
  <c r="LK56" i="3"/>
  <c r="LK62" i="3"/>
  <c r="LK103" i="3"/>
  <c r="LK109" i="3"/>
  <c r="LK101" i="3"/>
  <c r="LK100" i="3"/>
  <c r="LK107" i="3"/>
  <c r="LK102" i="3"/>
  <c r="LJ51" i="3"/>
  <c r="LK9" i="3" l="1"/>
  <c r="LK7" i="3"/>
  <c r="LK59" i="3"/>
  <c r="LK8" i="3"/>
  <c r="LK58" i="3"/>
  <c r="LK117" i="3"/>
  <c r="LK116" i="3"/>
  <c r="LK104" i="3"/>
  <c r="LK13" i="3"/>
  <c r="LK106" i="3"/>
  <c r="LK105" i="3"/>
  <c r="LK15" i="3"/>
  <c r="LK57" i="3"/>
  <c r="LK6" i="3"/>
  <c r="LK69" i="3"/>
  <c r="LK70" i="3"/>
  <c r="LL5" i="3"/>
  <c r="LK23" i="3" l="1"/>
  <c r="LK124" i="3"/>
  <c r="LK10" i="3"/>
  <c r="LK111" i="3"/>
  <c r="LK11" i="3"/>
  <c r="LK13" i="1"/>
  <c r="LK13" i="6" s="1"/>
  <c r="LL5" i="1"/>
  <c r="LK77" i="3"/>
  <c r="LK22" i="3"/>
  <c r="LL52" i="3"/>
  <c r="LL138" i="3"/>
  <c r="LL142" i="3" s="1"/>
  <c r="LL20" i="3"/>
  <c r="LL91" i="3"/>
  <c r="LL99" i="3"/>
  <c r="LK64" i="3"/>
  <c r="LK12" i="3"/>
  <c r="LK30" i="3" l="1"/>
  <c r="LK98" i="3"/>
  <c r="LK51" i="3"/>
  <c r="LK17" i="3"/>
  <c r="LK3" i="3" s="1"/>
  <c r="LJ22" i="1" s="1"/>
  <c r="LJ24" i="1" s="1"/>
  <c r="LL101" i="3"/>
  <c r="LL102" i="3"/>
  <c r="LL100" i="3"/>
  <c r="LL103" i="3"/>
  <c r="LL107" i="3"/>
  <c r="LL109" i="3"/>
  <c r="LL95" i="3"/>
  <c r="LL44" i="3"/>
  <c r="LL48" i="3" s="1"/>
  <c r="LL53" i="3"/>
  <c r="LL60" i="3"/>
  <c r="LL56" i="3"/>
  <c r="LL54" i="3"/>
  <c r="LL55" i="3"/>
  <c r="LL62" i="3"/>
  <c r="LL18" i="1"/>
  <c r="LL15" i="1"/>
  <c r="LL19" i="1"/>
  <c r="LL16" i="1"/>
  <c r="LL17" i="1"/>
  <c r="LL114" i="3"/>
  <c r="LL67" i="3"/>
  <c r="LL7" i="3" l="1"/>
  <c r="LL13" i="3"/>
  <c r="LL9" i="3"/>
  <c r="LL57" i="3"/>
  <c r="LL6" i="3"/>
  <c r="LL104" i="3"/>
  <c r="LL70" i="3"/>
  <c r="LL69" i="3"/>
  <c r="LL15" i="3"/>
  <c r="LL105" i="3"/>
  <c r="LL106" i="3"/>
  <c r="LL116" i="3"/>
  <c r="LL117" i="3"/>
  <c r="LM5" i="3"/>
  <c r="LL8" i="3"/>
  <c r="LL58" i="3"/>
  <c r="LL59" i="3"/>
  <c r="LL64" i="3" l="1"/>
  <c r="LL111" i="3"/>
  <c r="LL23" i="3"/>
  <c r="LL12" i="3"/>
  <c r="LL13" i="1"/>
  <c r="LL13" i="6" s="1"/>
  <c r="LM5" i="1"/>
  <c r="LL124" i="3"/>
  <c r="LL11" i="3"/>
  <c r="LM52" i="3"/>
  <c r="LM138" i="3"/>
  <c r="LM142" i="3" s="1"/>
  <c r="LM91" i="3"/>
  <c r="LM20" i="3"/>
  <c r="LM99" i="3"/>
  <c r="LL77" i="3"/>
  <c r="LL22" i="3"/>
  <c r="LL10" i="3"/>
  <c r="LL17" i="3" l="1"/>
  <c r="LL98" i="3"/>
  <c r="LL30" i="3"/>
  <c r="LM95" i="3"/>
  <c r="LM44" i="3"/>
  <c r="LM48" i="3" s="1"/>
  <c r="LM16" i="1"/>
  <c r="LM18" i="1"/>
  <c r="LM17" i="1"/>
  <c r="LM15" i="1"/>
  <c r="LM19" i="1"/>
  <c r="LM101" i="3"/>
  <c r="LM102" i="3"/>
  <c r="LM100" i="3"/>
  <c r="LM107" i="3"/>
  <c r="LM103" i="3"/>
  <c r="LM109" i="3"/>
  <c r="LL51" i="3"/>
  <c r="LM114" i="3"/>
  <c r="LM67" i="3"/>
  <c r="LM55" i="3"/>
  <c r="LM62" i="3"/>
  <c r="LM54" i="3"/>
  <c r="LM60" i="3"/>
  <c r="LM53" i="3"/>
  <c r="LM56" i="3"/>
  <c r="LQ5" i="3"/>
  <c r="LL3" i="3" l="1"/>
  <c r="LK22" i="1" s="1"/>
  <c r="LM13" i="3"/>
  <c r="LM15" i="3"/>
  <c r="LM57" i="3"/>
  <c r="LM6" i="3"/>
  <c r="LM116" i="3"/>
  <c r="LM117" i="3"/>
  <c r="LM106" i="3"/>
  <c r="LM105" i="3"/>
  <c r="LN5" i="3"/>
  <c r="LM58" i="3"/>
  <c r="LM59" i="3"/>
  <c r="LM8" i="3"/>
  <c r="LM9" i="3"/>
  <c r="LM7" i="3"/>
  <c r="LM70" i="3"/>
  <c r="LM69" i="3"/>
  <c r="LM104" i="3"/>
  <c r="LP13" i="1"/>
  <c r="LP13" i="6" s="1"/>
  <c r="LQ138" i="3"/>
  <c r="LQ20" i="3"/>
  <c r="LQ52" i="3"/>
  <c r="LQ91" i="3"/>
  <c r="LQ99" i="3"/>
  <c r="LQ142" i="3" l="1"/>
  <c r="LM64" i="3"/>
  <c r="LM23" i="3"/>
  <c r="LM111" i="3"/>
  <c r="LM11" i="3"/>
  <c r="LM13" i="1"/>
  <c r="LM13" i="6" s="1"/>
  <c r="LN5" i="1"/>
  <c r="LM12" i="3"/>
  <c r="LN20" i="3"/>
  <c r="LN99" i="3"/>
  <c r="LN52" i="3"/>
  <c r="LN138" i="3"/>
  <c r="LN142" i="3" s="1"/>
  <c r="LN91" i="3"/>
  <c r="LM22" i="3"/>
  <c r="LM77" i="3"/>
  <c r="LM124" i="3"/>
  <c r="LM98" i="3" s="1"/>
  <c r="LM10" i="3"/>
  <c r="LR5" i="3"/>
  <c r="LQ101" i="3"/>
  <c r="LQ107" i="3"/>
  <c r="LQ109" i="3"/>
  <c r="LQ102" i="3"/>
  <c r="LQ100" i="3"/>
  <c r="LQ103" i="3"/>
  <c r="LQ114" i="3"/>
  <c r="LQ67" i="3"/>
  <c r="LQ95" i="3"/>
  <c r="LQ44" i="3"/>
  <c r="LQ48" i="3" s="1"/>
  <c r="LQ54" i="3"/>
  <c r="LQ60" i="3"/>
  <c r="LQ62" i="3"/>
  <c r="LQ55" i="3"/>
  <c r="LQ53" i="3"/>
  <c r="LQ56" i="3"/>
  <c r="LM17" i="3" l="1"/>
  <c r="LM30" i="3"/>
  <c r="LN107" i="3"/>
  <c r="LN100" i="3"/>
  <c r="LN109" i="3"/>
  <c r="LN102" i="3"/>
  <c r="LN103" i="3"/>
  <c r="LN101" i="3"/>
  <c r="LN18" i="1"/>
  <c r="LN15" i="1"/>
  <c r="LN19" i="1"/>
  <c r="LN16" i="1"/>
  <c r="LN17" i="1"/>
  <c r="LN44" i="3"/>
  <c r="LN48" i="3" s="1"/>
  <c r="LN95" i="3"/>
  <c r="LN114" i="3"/>
  <c r="LN67" i="3"/>
  <c r="LN60" i="3"/>
  <c r="LN53" i="3"/>
  <c r="LN62" i="3"/>
  <c r="LN56" i="3"/>
  <c r="LN54" i="3"/>
  <c r="LN55" i="3"/>
  <c r="LM51" i="3"/>
  <c r="LQ9" i="3"/>
  <c r="LQ15" i="3"/>
  <c r="LQ13" i="1"/>
  <c r="LQ13" i="6" s="1"/>
  <c r="LQ69" i="3"/>
  <c r="LQ70" i="3"/>
  <c r="LQ57" i="3"/>
  <c r="LQ6" i="3"/>
  <c r="LQ104" i="3"/>
  <c r="LQ13" i="3"/>
  <c r="LQ117" i="3"/>
  <c r="LQ116" i="3"/>
  <c r="LQ106" i="3"/>
  <c r="LQ105" i="3"/>
  <c r="LR52" i="3"/>
  <c r="LR91" i="3"/>
  <c r="LR99" i="3"/>
  <c r="LR138" i="3"/>
  <c r="LR20" i="3"/>
  <c r="LQ58" i="3"/>
  <c r="LQ59" i="3"/>
  <c r="LQ8" i="3"/>
  <c r="LQ7" i="3"/>
  <c r="LR142" i="3" l="1"/>
  <c r="LQ12" i="3"/>
  <c r="LM3" i="3"/>
  <c r="LL22" i="1" s="1"/>
  <c r="LN13" i="3"/>
  <c r="LN15" i="3"/>
  <c r="LN9" i="3"/>
  <c r="LN59" i="3"/>
  <c r="LN8" i="3"/>
  <c r="LN58" i="3"/>
  <c r="LN69" i="3"/>
  <c r="LN70" i="3"/>
  <c r="LN104" i="3"/>
  <c r="LO5" i="3"/>
  <c r="LN7" i="1"/>
  <c r="LN7" i="3"/>
  <c r="LN57" i="3"/>
  <c r="LN6" i="3"/>
  <c r="LN116" i="3"/>
  <c r="LN117" i="3"/>
  <c r="LN106" i="3"/>
  <c r="LN105" i="3"/>
  <c r="LQ11" i="3"/>
  <c r="LQ124" i="3"/>
  <c r="LQ111" i="3"/>
  <c r="LQ10" i="3"/>
  <c r="LQ23" i="3"/>
  <c r="LR67" i="3"/>
  <c r="LR114" i="3"/>
  <c r="LR95" i="3"/>
  <c r="LR44" i="3"/>
  <c r="LR48" i="3" s="1"/>
  <c r="LR62" i="3"/>
  <c r="LR55" i="3"/>
  <c r="LR53" i="3"/>
  <c r="LR56" i="3"/>
  <c r="LR54" i="3"/>
  <c r="LR60" i="3"/>
  <c r="LQ64" i="3"/>
  <c r="LR109" i="3"/>
  <c r="LR102" i="3"/>
  <c r="LR100" i="3"/>
  <c r="LR103" i="3"/>
  <c r="LR101" i="3"/>
  <c r="LR107" i="3"/>
  <c r="LQ17" i="3"/>
  <c r="LQ77" i="3"/>
  <c r="LQ30" i="3" s="1"/>
  <c r="LQ22" i="3"/>
  <c r="LQ98" i="3" l="1"/>
  <c r="LN111" i="3"/>
  <c r="LN11" i="3"/>
  <c r="LN10" i="3"/>
  <c r="LO91" i="3"/>
  <c r="LO20" i="3"/>
  <c r="LO52" i="3"/>
  <c r="LO99" i="3"/>
  <c r="LO138" i="3"/>
  <c r="LO142" i="3" s="1"/>
  <c r="LN23" i="3"/>
  <c r="LN13" i="1"/>
  <c r="LN13" i="6" s="1"/>
  <c r="LO5" i="1"/>
  <c r="LN124" i="3"/>
  <c r="LN64" i="3"/>
  <c r="LN22" i="3"/>
  <c r="LN77" i="3"/>
  <c r="LN30" i="3" s="1"/>
  <c r="LN12" i="3"/>
  <c r="LQ3" i="3"/>
  <c r="LP22" i="1" s="1"/>
  <c r="LQ51" i="3"/>
  <c r="LR7" i="3"/>
  <c r="LR59" i="3"/>
  <c r="LR8" i="3"/>
  <c r="LR58" i="3"/>
  <c r="LR104" i="3"/>
  <c r="LR9" i="3"/>
  <c r="LR15" i="3"/>
  <c r="LR116" i="3"/>
  <c r="LR117" i="3"/>
  <c r="LR105" i="3"/>
  <c r="LR106" i="3"/>
  <c r="LR13" i="3"/>
  <c r="LR6" i="3"/>
  <c r="LR57" i="3"/>
  <c r="LR69" i="3"/>
  <c r="LR70" i="3"/>
  <c r="LN98" i="3" l="1"/>
  <c r="LN17" i="3"/>
  <c r="LN3" i="3" s="1"/>
  <c r="LM22" i="1" s="1"/>
  <c r="LN51" i="3"/>
  <c r="LO44" i="3"/>
  <c r="LO48" i="3" s="1"/>
  <c r="LO95" i="3"/>
  <c r="LO62" i="3"/>
  <c r="LO56" i="3"/>
  <c r="LO55" i="3"/>
  <c r="LO54" i="3"/>
  <c r="LO53" i="3"/>
  <c r="LO60" i="3"/>
  <c r="LO109" i="3"/>
  <c r="LO103" i="3"/>
  <c r="LO102" i="3"/>
  <c r="LO101" i="3"/>
  <c r="LO107" i="3"/>
  <c r="LO100" i="3"/>
  <c r="LO17" i="1"/>
  <c r="LO18" i="1"/>
  <c r="LO16" i="1"/>
  <c r="LO19" i="1"/>
  <c r="LO15" i="1"/>
  <c r="LO67" i="3"/>
  <c r="LO114" i="3"/>
  <c r="LR10" i="3"/>
  <c r="LR23" i="3"/>
  <c r="LR111" i="3"/>
  <c r="LR11" i="3"/>
  <c r="LR64" i="3"/>
  <c r="LR77" i="3"/>
  <c r="LR22" i="3"/>
  <c r="LR124" i="3"/>
  <c r="LR98" i="3" s="1"/>
  <c r="LR12" i="3"/>
  <c r="LO7" i="3" l="1"/>
  <c r="LO15" i="3"/>
  <c r="LO116" i="3"/>
  <c r="LO117" i="3"/>
  <c r="LP5" i="3"/>
  <c r="LO7" i="1"/>
  <c r="LO104" i="3"/>
  <c r="LO105" i="3"/>
  <c r="LO106" i="3"/>
  <c r="LO13" i="3"/>
  <c r="LO58" i="3"/>
  <c r="LO59" i="3"/>
  <c r="LO12" i="3" s="1"/>
  <c r="LO8" i="3"/>
  <c r="LO69" i="3"/>
  <c r="LO70" i="3"/>
  <c r="LO23" i="3" s="1"/>
  <c r="LO6" i="3"/>
  <c r="LO57" i="3"/>
  <c r="LO9" i="3"/>
  <c r="LR17" i="3"/>
  <c r="LR51" i="3"/>
  <c r="LR30" i="3"/>
  <c r="LR3" i="3" s="1"/>
  <c r="LQ22" i="1" s="1"/>
  <c r="LO11" i="3" l="1"/>
  <c r="LO10" i="3"/>
  <c r="LO111" i="3"/>
  <c r="LO124" i="3"/>
  <c r="LO22" i="3"/>
  <c r="LO77" i="3"/>
  <c r="LO13" i="1"/>
  <c r="LO13" i="6" s="1"/>
  <c r="LP91" i="3"/>
  <c r="LP20" i="3"/>
  <c r="LP99" i="3"/>
  <c r="LP52" i="3"/>
  <c r="LP138" i="3"/>
  <c r="LP142" i="3" s="1"/>
  <c r="LO64" i="3"/>
  <c r="LO30" i="3" l="1"/>
  <c r="LO17" i="3"/>
  <c r="LO51" i="3"/>
  <c r="LO98" i="3"/>
  <c r="LP101" i="3"/>
  <c r="LP102" i="3"/>
  <c r="LP103" i="3"/>
  <c r="LP109" i="3"/>
  <c r="LP100" i="3"/>
  <c r="LP107" i="3"/>
  <c r="LP67" i="3"/>
  <c r="LP114" i="3"/>
  <c r="LP17" i="1"/>
  <c r="LP19" i="1"/>
  <c r="LP15" i="1"/>
  <c r="LP18" i="1"/>
  <c r="LP16" i="1"/>
  <c r="LQ5" i="1"/>
  <c r="LP54" i="3"/>
  <c r="LP7" i="3" s="1"/>
  <c r="LP60" i="3"/>
  <c r="LP13" i="3" s="1"/>
  <c r="LP53" i="3"/>
  <c r="LP55" i="3"/>
  <c r="LP62" i="3"/>
  <c r="LP15" i="3" s="1"/>
  <c r="LP56" i="3"/>
  <c r="LP9" i="3" s="1"/>
  <c r="LP44" i="3"/>
  <c r="LP48" i="3" s="1"/>
  <c r="LP95" i="3"/>
  <c r="LO3" i="3" l="1"/>
  <c r="LN22" i="1" s="1"/>
  <c r="LP57" i="3"/>
  <c r="LP6" i="3"/>
  <c r="LQ18" i="1"/>
  <c r="LQ17" i="1"/>
  <c r="LQ16" i="1"/>
  <c r="LQ19" i="1"/>
  <c r="LQ15" i="1"/>
  <c r="LR5" i="1"/>
  <c r="LP117" i="3"/>
  <c r="LP116" i="3"/>
  <c r="LP104" i="3"/>
  <c r="LP105" i="3"/>
  <c r="LP106" i="3"/>
  <c r="LP58" i="3"/>
  <c r="LP11" i="3" s="1"/>
  <c r="LP59" i="3"/>
  <c r="LP8" i="3"/>
  <c r="LP70" i="3"/>
  <c r="LP23" i="3" s="1"/>
  <c r="LP69" i="3"/>
  <c r="LP111" i="3" l="1"/>
  <c r="LR17" i="1"/>
  <c r="LR15" i="1"/>
  <c r="LR19" i="1"/>
  <c r="LR16" i="1"/>
  <c r="LR18" i="1"/>
  <c r="LP64" i="3"/>
  <c r="LP77" i="3"/>
  <c r="LP22" i="3"/>
  <c r="LP12" i="3"/>
  <c r="LP124" i="3"/>
  <c r="LP98" i="3" s="1"/>
  <c r="LP10" i="3"/>
  <c r="LP17" i="3" s="1"/>
  <c r="LP30" i="3" l="1"/>
  <c r="LP3" i="3" s="1"/>
  <c r="LO22" i="1" s="1"/>
  <c r="LP51" i="3"/>
  <c r="LS5" i="3"/>
  <c r="LR13" i="1" l="1"/>
  <c r="LR13" i="6" s="1"/>
  <c r="LS5" i="1"/>
  <c r="LS99" i="3"/>
  <c r="LS52" i="3"/>
  <c r="LS138" i="3"/>
  <c r="LS142" i="3" s="1"/>
  <c r="LS91" i="3"/>
  <c r="LS20" i="3"/>
  <c r="LS100" i="3" l="1"/>
  <c r="LS107" i="3"/>
  <c r="LS101" i="3"/>
  <c r="LS103" i="3"/>
  <c r="LS109" i="3"/>
  <c r="LS102" i="3"/>
  <c r="LS44" i="3"/>
  <c r="LS48" i="3" s="1"/>
  <c r="LS95" i="3"/>
  <c r="LS16" i="1"/>
  <c r="LS15" i="1"/>
  <c r="LS18" i="1"/>
  <c r="LS19" i="1"/>
  <c r="LS17" i="1"/>
  <c r="LS114" i="3"/>
  <c r="LS67" i="3"/>
  <c r="LS56" i="3"/>
  <c r="LS9" i="3" s="1"/>
  <c r="LS62" i="3"/>
  <c r="LS15" i="3" s="1"/>
  <c r="LS53" i="3"/>
  <c r="LS54" i="3"/>
  <c r="LS7" i="3" s="1"/>
  <c r="LS55" i="3"/>
  <c r="LS60" i="3"/>
  <c r="LS13" i="3" s="1"/>
  <c r="LT5" i="3" l="1"/>
  <c r="LS106" i="3"/>
  <c r="LS105" i="3"/>
  <c r="LS6" i="3"/>
  <c r="LS57" i="3"/>
  <c r="LS70" i="3"/>
  <c r="LS69" i="3"/>
  <c r="LS8" i="3"/>
  <c r="LS58" i="3"/>
  <c r="LS59" i="3"/>
  <c r="LS116" i="3"/>
  <c r="LS117" i="3"/>
  <c r="LS104" i="3"/>
  <c r="LS111" i="3" l="1"/>
  <c r="LS11" i="3"/>
  <c r="LS12" i="3"/>
  <c r="LS10" i="3"/>
  <c r="LS17" i="3"/>
  <c r="LS23" i="3"/>
  <c r="LS13" i="1"/>
  <c r="LS13" i="6" s="1"/>
  <c r="LT5" i="1"/>
  <c r="LS22" i="3"/>
  <c r="LS77" i="3"/>
  <c r="LS124" i="3"/>
  <c r="LS98" i="3" s="1"/>
  <c r="LS64" i="3"/>
  <c r="LS51" i="3" s="1"/>
  <c r="LT52" i="3"/>
  <c r="LT138" i="3"/>
  <c r="LT142" i="3" s="1"/>
  <c r="LT91" i="3"/>
  <c r="LT99" i="3"/>
  <c r="LT20" i="3"/>
  <c r="LT95" i="3" l="1"/>
  <c r="LT44" i="3"/>
  <c r="LT48" i="3" s="1"/>
  <c r="LT67" i="3"/>
  <c r="LT114" i="3"/>
  <c r="LT16" i="1"/>
  <c r="LT15" i="1"/>
  <c r="LT18" i="1"/>
  <c r="LT17" i="1"/>
  <c r="LT19" i="1"/>
  <c r="LT101" i="3"/>
  <c r="LT102" i="3"/>
  <c r="LT107" i="3"/>
  <c r="LT109" i="3"/>
  <c r="LT100" i="3"/>
  <c r="LT103" i="3"/>
  <c r="LT60" i="3"/>
  <c r="LT53" i="3"/>
  <c r="LT55" i="3"/>
  <c r="LT62" i="3"/>
  <c r="LT56" i="3"/>
  <c r="LT54" i="3"/>
  <c r="LT7" i="3" s="1"/>
  <c r="LS30" i="3"/>
  <c r="LS3" i="3" s="1"/>
  <c r="LR22" i="1" s="1"/>
  <c r="LT15" i="3" l="1"/>
  <c r="LT59" i="3"/>
  <c r="LT8" i="3"/>
  <c r="LT58" i="3"/>
  <c r="LT9" i="3"/>
  <c r="LT57" i="3"/>
  <c r="LT6" i="3"/>
  <c r="LT104" i="3"/>
  <c r="LT105" i="3"/>
  <c r="LT106" i="3"/>
  <c r="LU5" i="3"/>
  <c r="LT116" i="3"/>
  <c r="LT117" i="3"/>
  <c r="LT13" i="3"/>
  <c r="LT70" i="3"/>
  <c r="LT69" i="3"/>
  <c r="LT111" i="3" l="1"/>
  <c r="LT11" i="3"/>
  <c r="LT22" i="3"/>
  <c r="LT77" i="3"/>
  <c r="LT13" i="1"/>
  <c r="LT13" i="6" s="1"/>
  <c r="LU5" i="1"/>
  <c r="LT23" i="3"/>
  <c r="LT124" i="3"/>
  <c r="LT98" i="3" s="1"/>
  <c r="LT10" i="3"/>
  <c r="LU99" i="3"/>
  <c r="LU52" i="3"/>
  <c r="LU138" i="3"/>
  <c r="LU91" i="3"/>
  <c r="LU20" i="3"/>
  <c r="LT64" i="3"/>
  <c r="LT51" i="3" s="1"/>
  <c r="LT12" i="3"/>
  <c r="LU142" i="3" l="1"/>
  <c r="LT17" i="3"/>
  <c r="LU67" i="3"/>
  <c r="LU114" i="3"/>
  <c r="LU53" i="3"/>
  <c r="LU60" i="3"/>
  <c r="LU56" i="3"/>
  <c r="LU62" i="3"/>
  <c r="LU55" i="3"/>
  <c r="LU54" i="3"/>
  <c r="LT30" i="3"/>
  <c r="LT3" i="3" s="1"/>
  <c r="LS22" i="1" s="1"/>
  <c r="LU44" i="3"/>
  <c r="LU48" i="3" s="1"/>
  <c r="LU95" i="3"/>
  <c r="LU102" i="3"/>
  <c r="LU100" i="3"/>
  <c r="LU107" i="3"/>
  <c r="LU109" i="3"/>
  <c r="LU103" i="3"/>
  <c r="LU101" i="3"/>
  <c r="LU19" i="1"/>
  <c r="LU18" i="1"/>
  <c r="LU17" i="1"/>
  <c r="LU15" i="1"/>
  <c r="LU16" i="1"/>
  <c r="LU9" i="3" l="1"/>
  <c r="LV5" i="3"/>
  <c r="LU7" i="3"/>
  <c r="LU117" i="3"/>
  <c r="LU116" i="3"/>
  <c r="LU124" i="3" s="1"/>
  <c r="LU104" i="3"/>
  <c r="LU59" i="3"/>
  <c r="LU8" i="3"/>
  <c r="LU58" i="3"/>
  <c r="LU13" i="3"/>
  <c r="LU70" i="3"/>
  <c r="LU69" i="3"/>
  <c r="LU105" i="3"/>
  <c r="LU106" i="3"/>
  <c r="LU15" i="3"/>
  <c r="LU57" i="3"/>
  <c r="LU6" i="3"/>
  <c r="LU23" i="3" l="1"/>
  <c r="LU111" i="3"/>
  <c r="LU10" i="3"/>
  <c r="LU12" i="3"/>
  <c r="LU13" i="1"/>
  <c r="LU13" i="6" s="1"/>
  <c r="LV5" i="1"/>
  <c r="LU64" i="3"/>
  <c r="LU22" i="3"/>
  <c r="LU77" i="3"/>
  <c r="LU30" i="3" s="1"/>
  <c r="LU11" i="3"/>
  <c r="LV91" i="3"/>
  <c r="LV20" i="3"/>
  <c r="LV99" i="3"/>
  <c r="LV138" i="3"/>
  <c r="LV142" i="3" s="1"/>
  <c r="LV52" i="3"/>
  <c r="LU98" i="3" l="1"/>
  <c r="LU17" i="3"/>
  <c r="LU51" i="3"/>
  <c r="LV103" i="3"/>
  <c r="LV109" i="3"/>
  <c r="LV101" i="3"/>
  <c r="LV102" i="3"/>
  <c r="LV100" i="3"/>
  <c r="LV107" i="3"/>
  <c r="LV55" i="3"/>
  <c r="LV62" i="3"/>
  <c r="LV54" i="3"/>
  <c r="LV60" i="3"/>
  <c r="LV53" i="3"/>
  <c r="LV56" i="3"/>
  <c r="LV9" i="3" s="1"/>
  <c r="LV114" i="3"/>
  <c r="LV67" i="3"/>
  <c r="LU3" i="3"/>
  <c r="LT22" i="1" s="1"/>
  <c r="LV15" i="1"/>
  <c r="LV16" i="1"/>
  <c r="LV17" i="1"/>
  <c r="LV18" i="1"/>
  <c r="LV19" i="1"/>
  <c r="LV44" i="3"/>
  <c r="LV48" i="3" s="1"/>
  <c r="LV95" i="3"/>
  <c r="LV7" i="3" l="1"/>
  <c r="LV15" i="3"/>
  <c r="LW5" i="3"/>
  <c r="LV7" i="1"/>
  <c r="LV69" i="3"/>
  <c r="LV70" i="3"/>
  <c r="LV57" i="3"/>
  <c r="LV6" i="3"/>
  <c r="LV104" i="3"/>
  <c r="LV117" i="3"/>
  <c r="LV116" i="3"/>
  <c r="LV124" i="3" s="1"/>
  <c r="LV13" i="3"/>
  <c r="LV58" i="3"/>
  <c r="LV8" i="3"/>
  <c r="LV59" i="3"/>
  <c r="LV106" i="3"/>
  <c r="LV105" i="3"/>
  <c r="LV111" i="3" l="1"/>
  <c r="LV98" i="3" s="1"/>
  <c r="LV12" i="3"/>
  <c r="LV22" i="3"/>
  <c r="LV77" i="3"/>
  <c r="LV30" i="3" s="1"/>
  <c r="LV10" i="3"/>
  <c r="LV13" i="1"/>
  <c r="LV13" i="6" s="1"/>
  <c r="LW5" i="1"/>
  <c r="LV11" i="3"/>
  <c r="LV64" i="3"/>
  <c r="LV23" i="3"/>
  <c r="LW138" i="3"/>
  <c r="LW142" i="3" s="1"/>
  <c r="LW91" i="3"/>
  <c r="LW20" i="3"/>
  <c r="LW99" i="3"/>
  <c r="LW52" i="3"/>
  <c r="LV17" i="3" l="1"/>
  <c r="LW114" i="3"/>
  <c r="LW67" i="3"/>
  <c r="LW15" i="1"/>
  <c r="LW18" i="1"/>
  <c r="LW19" i="1"/>
  <c r="LW17" i="1"/>
  <c r="LW16" i="1"/>
  <c r="LV3" i="3"/>
  <c r="LU22" i="1" s="1"/>
  <c r="LW60" i="3"/>
  <c r="LW53" i="3"/>
  <c r="LW56" i="3"/>
  <c r="LW54" i="3"/>
  <c r="LW62" i="3"/>
  <c r="LW55" i="3"/>
  <c r="LW95" i="3"/>
  <c r="LW44" i="3"/>
  <c r="LW48" i="3" s="1"/>
  <c r="LV51" i="3"/>
  <c r="LW107" i="3"/>
  <c r="LW100" i="3"/>
  <c r="LW103" i="3"/>
  <c r="LW101" i="3"/>
  <c r="LW109" i="3"/>
  <c r="LW102" i="3"/>
  <c r="LW15" i="3" l="1"/>
  <c r="LW57" i="3"/>
  <c r="LW6" i="3"/>
  <c r="LX5" i="3"/>
  <c r="LW104" i="3"/>
  <c r="LW7" i="3"/>
  <c r="LW13" i="3"/>
  <c r="LW69" i="3"/>
  <c r="LW70" i="3"/>
  <c r="LW105" i="3"/>
  <c r="LW106" i="3"/>
  <c r="LW59" i="3"/>
  <c r="LW58" i="3"/>
  <c r="LW8" i="3"/>
  <c r="LW9" i="3"/>
  <c r="LW117" i="3"/>
  <c r="LW116" i="3"/>
  <c r="LW11" i="3" l="1"/>
  <c r="LW124" i="3"/>
  <c r="LW12" i="3"/>
  <c r="LW111" i="3"/>
  <c r="LW23" i="3"/>
  <c r="LX91" i="3"/>
  <c r="LX99" i="3"/>
  <c r="LX52" i="3"/>
  <c r="LX138" i="3"/>
  <c r="LX142" i="3" s="1"/>
  <c r="LW77" i="3"/>
  <c r="LW30" i="3" s="1"/>
  <c r="LW22" i="3"/>
  <c r="LW13" i="1"/>
  <c r="LW13" i="6" s="1"/>
  <c r="LX5" i="1"/>
  <c r="LW10" i="3"/>
  <c r="LW17" i="3" s="1"/>
  <c r="LW64" i="3"/>
  <c r="LW98" i="3" l="1"/>
  <c r="LW51" i="3"/>
  <c r="LW3" i="3"/>
  <c r="LV22" i="1" s="1"/>
  <c r="LX109" i="3"/>
  <c r="LX103" i="3"/>
  <c r="LX100" i="3"/>
  <c r="LX107" i="3"/>
  <c r="LX102" i="3"/>
  <c r="LX101" i="3"/>
  <c r="LX67" i="3"/>
  <c r="LX114" i="3"/>
  <c r="LX16" i="1"/>
  <c r="LX19" i="1"/>
  <c r="LX18" i="1"/>
  <c r="LX15" i="1"/>
  <c r="LX17" i="1"/>
  <c r="LX53" i="3"/>
  <c r="LX60" i="3"/>
  <c r="LX62" i="3"/>
  <c r="LX56" i="3"/>
  <c r="LX55" i="3"/>
  <c r="LX54" i="3"/>
  <c r="LX95" i="3"/>
  <c r="LX44" i="3"/>
  <c r="LX48" i="3" s="1"/>
  <c r="LX7" i="3" l="1"/>
  <c r="LX9" i="3"/>
  <c r="LX70" i="3"/>
  <c r="LX69" i="3"/>
  <c r="LX15" i="3"/>
  <c r="LX104" i="3"/>
  <c r="LX57" i="3"/>
  <c r="LX6" i="3"/>
  <c r="LX8" i="3"/>
  <c r="LX58" i="3"/>
  <c r="LX59" i="3"/>
  <c r="LX13" i="3"/>
  <c r="LY5" i="3"/>
  <c r="LX116" i="3"/>
  <c r="LX117" i="3"/>
  <c r="LX105" i="3"/>
  <c r="LX106" i="3"/>
  <c r="LX10" i="3" l="1"/>
  <c r="LX124" i="3"/>
  <c r="LX11" i="3"/>
  <c r="LX111" i="3"/>
  <c r="LY99" i="3"/>
  <c r="LY52" i="3"/>
  <c r="LY138" i="3"/>
  <c r="LY91" i="3"/>
  <c r="LY20" i="3"/>
  <c r="LX12" i="3"/>
  <c r="LX64" i="3"/>
  <c r="LX77" i="3"/>
  <c r="LX22" i="3"/>
  <c r="LX13" i="1"/>
  <c r="LX13" i="6" s="1"/>
  <c r="LY5" i="1"/>
  <c r="LX23" i="3"/>
  <c r="LY142" i="3" l="1"/>
  <c r="LX17" i="3"/>
  <c r="LX98" i="3"/>
  <c r="LX30" i="3"/>
  <c r="LX3" i="3" s="1"/>
  <c r="LW22" i="1" s="1"/>
  <c r="LY53" i="3"/>
  <c r="LY60" i="3"/>
  <c r="LY54" i="3"/>
  <c r="LY56" i="3"/>
  <c r="LY62" i="3"/>
  <c r="LY55" i="3"/>
  <c r="LY95" i="3"/>
  <c r="LY44" i="3"/>
  <c r="LY48" i="3" s="1"/>
  <c r="LY100" i="3"/>
  <c r="LY107" i="3"/>
  <c r="LY101" i="3"/>
  <c r="LY103" i="3"/>
  <c r="LY109" i="3"/>
  <c r="LY102" i="3"/>
  <c r="LY18" i="1"/>
  <c r="LY17" i="1"/>
  <c r="LY16" i="1"/>
  <c r="LY19" i="1"/>
  <c r="LY15" i="1"/>
  <c r="LY67" i="3"/>
  <c r="LY114" i="3"/>
  <c r="LX51" i="3"/>
  <c r="LY15" i="3" l="1"/>
  <c r="LY7" i="3"/>
  <c r="LY13" i="3"/>
  <c r="LZ5" i="3"/>
  <c r="LY104" i="3"/>
  <c r="LY58" i="3"/>
  <c r="LY59" i="3"/>
  <c r="LY8" i="3"/>
  <c r="LY105" i="3"/>
  <c r="LY106" i="3"/>
  <c r="LY117" i="3"/>
  <c r="LY116" i="3"/>
  <c r="LY69" i="3"/>
  <c r="LY70" i="3"/>
  <c r="LY9" i="3"/>
  <c r="LY57" i="3"/>
  <c r="LY6" i="3"/>
  <c r="LY23" i="3" l="1"/>
  <c r="LY10" i="3"/>
  <c r="LY111" i="3"/>
  <c r="LY77" i="3"/>
  <c r="LY22" i="3"/>
  <c r="LY12" i="3"/>
  <c r="LY64" i="3"/>
  <c r="LY124" i="3"/>
  <c r="LY11" i="3"/>
  <c r="LY13" i="1"/>
  <c r="LY13" i="6" s="1"/>
  <c r="LZ5" i="1"/>
  <c r="LZ52" i="3"/>
  <c r="LZ138" i="3"/>
  <c r="LZ142" i="3" s="1"/>
  <c r="LZ91" i="3"/>
  <c r="LZ20" i="3"/>
  <c r="LZ99" i="3"/>
  <c r="LY98" i="3" l="1"/>
  <c r="LY51" i="3"/>
  <c r="LY17" i="3"/>
  <c r="LZ109" i="3"/>
  <c r="LZ103" i="3"/>
  <c r="LZ101" i="3"/>
  <c r="LZ102" i="3"/>
  <c r="LZ107" i="3"/>
  <c r="LZ100" i="3"/>
  <c r="LZ15" i="1"/>
  <c r="LZ16" i="1"/>
  <c r="LZ17" i="1"/>
  <c r="LZ18" i="1"/>
  <c r="LZ19" i="1"/>
  <c r="LZ67" i="3"/>
  <c r="LZ114" i="3"/>
  <c r="LY30" i="3"/>
  <c r="LZ54" i="3"/>
  <c r="LZ55" i="3"/>
  <c r="LZ62" i="3"/>
  <c r="LZ15" i="3" s="1"/>
  <c r="LZ56" i="3"/>
  <c r="LZ60" i="3"/>
  <c r="LZ53" i="3"/>
  <c r="LZ95" i="3"/>
  <c r="LZ44" i="3"/>
  <c r="LZ48" i="3" s="1"/>
  <c r="LY3" i="3" l="1"/>
  <c r="LX22" i="1" s="1"/>
  <c r="LZ13" i="3"/>
  <c r="LZ7" i="3"/>
  <c r="LZ9" i="3"/>
  <c r="LZ8" i="3"/>
  <c r="LZ58" i="3"/>
  <c r="LZ59" i="3"/>
  <c r="LZ116" i="3"/>
  <c r="LZ117" i="3"/>
  <c r="LZ104" i="3"/>
  <c r="LZ69" i="3"/>
  <c r="LZ70" i="3"/>
  <c r="LZ6" i="3"/>
  <c r="LZ57" i="3"/>
  <c r="MA5" i="3"/>
  <c r="LZ105" i="3"/>
  <c r="LZ106" i="3"/>
  <c r="LZ23" i="3" l="1"/>
  <c r="LZ64" i="3"/>
  <c r="LZ10" i="3"/>
  <c r="LZ111" i="3"/>
  <c r="LZ12" i="3"/>
  <c r="MA99" i="3"/>
  <c r="MA91" i="3"/>
  <c r="MA52" i="3"/>
  <c r="MA138" i="3"/>
  <c r="MA142" i="3" s="1"/>
  <c r="MA20" i="3"/>
  <c r="LZ77" i="3"/>
  <c r="LZ22" i="3"/>
  <c r="LZ11" i="3"/>
  <c r="LZ13" i="1"/>
  <c r="LZ13" i="6" s="1"/>
  <c r="MA5" i="1"/>
  <c r="LZ124" i="3"/>
  <c r="LZ17" i="3" l="1"/>
  <c r="LZ98" i="3"/>
  <c r="LZ30" i="3"/>
  <c r="MA53" i="3"/>
  <c r="MA60" i="3"/>
  <c r="MA62" i="3"/>
  <c r="MA56" i="3"/>
  <c r="MA55" i="3"/>
  <c r="MA54" i="3"/>
  <c r="MA114" i="3"/>
  <c r="MA67" i="3"/>
  <c r="MA44" i="3"/>
  <c r="MA48" i="3" s="1"/>
  <c r="MA95" i="3"/>
  <c r="LZ51" i="3"/>
  <c r="MA18" i="1"/>
  <c r="MA17" i="1"/>
  <c r="MA16" i="1"/>
  <c r="MA19" i="1"/>
  <c r="MA15" i="1"/>
  <c r="MA109" i="3"/>
  <c r="MA103" i="3"/>
  <c r="MA102" i="3"/>
  <c r="MA101" i="3"/>
  <c r="MA107" i="3"/>
  <c r="MA100" i="3"/>
  <c r="LZ3" i="3" l="1"/>
  <c r="LY22" i="1" s="1"/>
  <c r="MA7" i="1"/>
  <c r="MB5" i="3"/>
  <c r="MA116" i="3"/>
  <c r="MA117" i="3"/>
  <c r="MA58" i="3"/>
  <c r="MA8" i="3"/>
  <c r="MA59" i="3"/>
  <c r="MA13" i="3"/>
  <c r="MA104" i="3"/>
  <c r="MA105" i="3"/>
  <c r="MA106" i="3"/>
  <c r="MA9" i="3"/>
  <c r="MA57" i="3"/>
  <c r="MA6" i="3"/>
  <c r="MA70" i="3"/>
  <c r="MA69" i="3"/>
  <c r="MA7" i="3"/>
  <c r="MA15" i="3"/>
  <c r="MA23" i="3" l="1"/>
  <c r="MA64" i="3"/>
  <c r="MA111" i="3"/>
  <c r="MA124" i="3"/>
  <c r="MA77" i="3"/>
  <c r="MA51" i="3" s="1"/>
  <c r="MA22" i="3"/>
  <c r="MA10" i="3"/>
  <c r="MA11" i="3"/>
  <c r="MB99" i="3"/>
  <c r="MB52" i="3"/>
  <c r="MB91" i="3"/>
  <c r="MB138" i="3"/>
  <c r="MB142" i="3" s="1"/>
  <c r="MB20" i="3"/>
  <c r="MA12" i="3"/>
  <c r="MA13" i="1"/>
  <c r="MA13" i="6" s="1"/>
  <c r="MB5" i="1"/>
  <c r="MA98" i="3" l="1"/>
  <c r="MA30" i="3"/>
  <c r="MA17" i="3"/>
  <c r="MB17" i="1"/>
  <c r="MB19" i="1"/>
  <c r="MB16" i="1"/>
  <c r="MB15" i="1"/>
  <c r="MB18" i="1"/>
  <c r="MB44" i="3"/>
  <c r="MB48" i="3" s="1"/>
  <c r="MB95" i="3"/>
  <c r="MB114" i="3"/>
  <c r="MB67" i="3"/>
  <c r="MB53" i="3"/>
  <c r="MB60" i="3"/>
  <c r="MB55" i="3"/>
  <c r="MB56" i="3"/>
  <c r="MB62" i="3"/>
  <c r="MB54" i="3"/>
  <c r="MB100" i="3"/>
  <c r="MB107" i="3"/>
  <c r="MB103" i="3"/>
  <c r="MB102" i="3"/>
  <c r="MB109" i="3"/>
  <c r="MB101" i="3"/>
  <c r="MA3" i="3" l="1"/>
  <c r="LZ22" i="1" s="1"/>
  <c r="MB9" i="3"/>
  <c r="MB106" i="3"/>
  <c r="MB105" i="3"/>
  <c r="MB104" i="3"/>
  <c r="MB57" i="3"/>
  <c r="MB6" i="3"/>
  <c r="MB7" i="3"/>
  <c r="MB58" i="3"/>
  <c r="MB8" i="3"/>
  <c r="MB59" i="3"/>
  <c r="MB70" i="3"/>
  <c r="MB69" i="3"/>
  <c r="MC5" i="3"/>
  <c r="MC5" i="1"/>
  <c r="MB15" i="3"/>
  <c r="MB13" i="3"/>
  <c r="MB116" i="3"/>
  <c r="MB117" i="3"/>
  <c r="MB10" i="3" l="1"/>
  <c r="MB12" i="3"/>
  <c r="MB111" i="3"/>
  <c r="MB11" i="3"/>
  <c r="MB64" i="3"/>
  <c r="MB124" i="3"/>
  <c r="MB13" i="1"/>
  <c r="MB13" i="6" s="1"/>
  <c r="MB23" i="3"/>
  <c r="MC20" i="3"/>
  <c r="MC99" i="3"/>
  <c r="MC52" i="3"/>
  <c r="MC138" i="3"/>
  <c r="MC91" i="3"/>
  <c r="MB77" i="3"/>
  <c r="MB22" i="3"/>
  <c r="MC142" i="3" l="1"/>
  <c r="MB98" i="3"/>
  <c r="MB17" i="3"/>
  <c r="MB30" i="3"/>
  <c r="MC67" i="3"/>
  <c r="MC114" i="3"/>
  <c r="MC18" i="1"/>
  <c r="MC17" i="1"/>
  <c r="MC16" i="1"/>
  <c r="MC19" i="1"/>
  <c r="MC15" i="1"/>
  <c r="MC60" i="3"/>
  <c r="MC53" i="3"/>
  <c r="MC56" i="3"/>
  <c r="MC62" i="3"/>
  <c r="MC55" i="3"/>
  <c r="MC54" i="3"/>
  <c r="MB3" i="3"/>
  <c r="MA22" i="1" s="1"/>
  <c r="MB51" i="3"/>
  <c r="MC95" i="3"/>
  <c r="MC44" i="3"/>
  <c r="MC48" i="3" s="1"/>
  <c r="MC101" i="3"/>
  <c r="MC102" i="3"/>
  <c r="MC107" i="3"/>
  <c r="MC100" i="3"/>
  <c r="MC103" i="3"/>
  <c r="MC109" i="3"/>
  <c r="MC105" i="3" l="1"/>
  <c r="MC106" i="3"/>
  <c r="MC7" i="3"/>
  <c r="MC9" i="3"/>
  <c r="MD5" i="3"/>
  <c r="MC58" i="3"/>
  <c r="MC59" i="3"/>
  <c r="MC8" i="3"/>
  <c r="MC6" i="3"/>
  <c r="MC57" i="3"/>
  <c r="MC117" i="3"/>
  <c r="MC116" i="3"/>
  <c r="MC104" i="3"/>
  <c r="MC15" i="3"/>
  <c r="MC13" i="3"/>
  <c r="MC69" i="3"/>
  <c r="MC70" i="3"/>
  <c r="MC12" i="3" l="1"/>
  <c r="MC111" i="3"/>
  <c r="MC11" i="3"/>
  <c r="MC124" i="3"/>
  <c r="MC23" i="3"/>
  <c r="MC64" i="3"/>
  <c r="MD91" i="3"/>
  <c r="MD20" i="3"/>
  <c r="MD52" i="3"/>
  <c r="MD99" i="3"/>
  <c r="MD138" i="3"/>
  <c r="MC10" i="3"/>
  <c r="MC17" i="3" s="1"/>
  <c r="MC13" i="1"/>
  <c r="MC13" i="6" s="1"/>
  <c r="MD5" i="1"/>
  <c r="MC77" i="3"/>
  <c r="MC22" i="3"/>
  <c r="MD142" i="3" l="1"/>
  <c r="MC98" i="3"/>
  <c r="MC30" i="3"/>
  <c r="MC3" i="3" s="1"/>
  <c r="MB22" i="1" s="1"/>
  <c r="MD17" i="1"/>
  <c r="MD15" i="1"/>
  <c r="MD19" i="1"/>
  <c r="MD18" i="1"/>
  <c r="MD16" i="1"/>
  <c r="MD67" i="3"/>
  <c r="MD114" i="3"/>
  <c r="MD103" i="3"/>
  <c r="MD102" i="3"/>
  <c r="MD101" i="3"/>
  <c r="MD100" i="3"/>
  <c r="MD107" i="3"/>
  <c r="MD109" i="3"/>
  <c r="MD44" i="3"/>
  <c r="MD48" i="3" s="1"/>
  <c r="MD95" i="3"/>
  <c r="MD56" i="3"/>
  <c r="MD55" i="3"/>
  <c r="MD54" i="3"/>
  <c r="MD60" i="3"/>
  <c r="MD62" i="3"/>
  <c r="MD53" i="3"/>
  <c r="MC51" i="3"/>
  <c r="MD15" i="3" l="1"/>
  <c r="MD9" i="3"/>
  <c r="MD13" i="3"/>
  <c r="MD116" i="3"/>
  <c r="MD117" i="3"/>
  <c r="MD6" i="3"/>
  <c r="MD57" i="3"/>
  <c r="MD7" i="3"/>
  <c r="MD106" i="3"/>
  <c r="MD105" i="3"/>
  <c r="MD69" i="3"/>
  <c r="MD70" i="3"/>
  <c r="MD8" i="3"/>
  <c r="MD58" i="3"/>
  <c r="MD59" i="3"/>
  <c r="MD104" i="3"/>
  <c r="ME5" i="3"/>
  <c r="MD11" i="3" l="1"/>
  <c r="MD12" i="3"/>
  <c r="MD111" i="3"/>
  <c r="MD23" i="3"/>
  <c r="MD10" i="3"/>
  <c r="MD124" i="3"/>
  <c r="MD22" i="3"/>
  <c r="MD77" i="3"/>
  <c r="MD13" i="1"/>
  <c r="MD13" i="6" s="1"/>
  <c r="MD64" i="3"/>
  <c r="ME99" i="3"/>
  <c r="ME52" i="3"/>
  <c r="ME91" i="3"/>
  <c r="ME138" i="3"/>
  <c r="ME142" i="3" s="1"/>
  <c r="ME20" i="3"/>
  <c r="MD17" i="3" l="1"/>
  <c r="MD98" i="3"/>
  <c r="MD30" i="3"/>
  <c r="MD51" i="3"/>
  <c r="ME44" i="3"/>
  <c r="ME48" i="3" s="1"/>
  <c r="ME95" i="3"/>
  <c r="ME114" i="3"/>
  <c r="ME67" i="3"/>
  <c r="ME54" i="3"/>
  <c r="ME55" i="3"/>
  <c r="ME53" i="3"/>
  <c r="ME60" i="3"/>
  <c r="ME56" i="3"/>
  <c r="ME62" i="3"/>
  <c r="ME15" i="1"/>
  <c r="ME19" i="1"/>
  <c r="ME17" i="1"/>
  <c r="ME18" i="1"/>
  <c r="ME16" i="1"/>
  <c r="MD3" i="3"/>
  <c r="MC22" i="1" s="1"/>
  <c r="ME101" i="3"/>
  <c r="ME102" i="3"/>
  <c r="ME100" i="3"/>
  <c r="ME107" i="3"/>
  <c r="ME109" i="3"/>
  <c r="ME103" i="3"/>
  <c r="ME9" i="3" l="1"/>
  <c r="ME58" i="3"/>
  <c r="ME59" i="3"/>
  <c r="ME8" i="3"/>
  <c r="ME116" i="3"/>
  <c r="ME117" i="3"/>
  <c r="ME104" i="3"/>
  <c r="ME105" i="3"/>
  <c r="ME106" i="3"/>
  <c r="ME13" i="3"/>
  <c r="ME7" i="3"/>
  <c r="MF5" i="3"/>
  <c r="ME15" i="3"/>
  <c r="ME6" i="3"/>
  <c r="ME57" i="3"/>
  <c r="ME70" i="3"/>
  <c r="ME69" i="3"/>
  <c r="ME10" i="3" l="1"/>
  <c r="ME64" i="3"/>
  <c r="ME111" i="3"/>
  <c r="ME12" i="3"/>
  <c r="ME22" i="3"/>
  <c r="ME77" i="3"/>
  <c r="ME13" i="1"/>
  <c r="ME13" i="6" s="1"/>
  <c r="MF5" i="1"/>
  <c r="ME124" i="3"/>
  <c r="ME11" i="3"/>
  <c r="ME23" i="3"/>
  <c r="MF52" i="3"/>
  <c r="MF138" i="3"/>
  <c r="MF91" i="3"/>
  <c r="MF20" i="3"/>
  <c r="MF99" i="3"/>
  <c r="MF142" i="3" l="1"/>
  <c r="ME98" i="3"/>
  <c r="ME51" i="3"/>
  <c r="ME17" i="3"/>
  <c r="ME30" i="3"/>
  <c r="MF107" i="3"/>
  <c r="MF100" i="3"/>
  <c r="MF109" i="3"/>
  <c r="MF103" i="3"/>
  <c r="MF102" i="3"/>
  <c r="MF101" i="3"/>
  <c r="MF15" i="1"/>
  <c r="MF19" i="1"/>
  <c r="MF17" i="1"/>
  <c r="MF18" i="1"/>
  <c r="MF16" i="1"/>
  <c r="MF114" i="3"/>
  <c r="MF67" i="3"/>
  <c r="MF62" i="3"/>
  <c r="MF56" i="3"/>
  <c r="MF54" i="3"/>
  <c r="MF55" i="3"/>
  <c r="MF60" i="3"/>
  <c r="MF53" i="3"/>
  <c r="MF95" i="3"/>
  <c r="MF44" i="3"/>
  <c r="MF48" i="3" s="1"/>
  <c r="MF13" i="3" l="1"/>
  <c r="MF7" i="3"/>
  <c r="ME3" i="3"/>
  <c r="MD22" i="1" s="1"/>
  <c r="MF15" i="3"/>
  <c r="MF9" i="3"/>
  <c r="MF57" i="3"/>
  <c r="MF6" i="3"/>
  <c r="MF69" i="3"/>
  <c r="MF70" i="3"/>
  <c r="MF117" i="3"/>
  <c r="MF116" i="3"/>
  <c r="MF105" i="3"/>
  <c r="MF106" i="3"/>
  <c r="MF104" i="3"/>
  <c r="MF58" i="3"/>
  <c r="MF59" i="3"/>
  <c r="MF8" i="3"/>
  <c r="MG5" i="3"/>
  <c r="MF12" i="3" l="1"/>
  <c r="MF124" i="3"/>
  <c r="MF111" i="3"/>
  <c r="MF11" i="3"/>
  <c r="MF13" i="1"/>
  <c r="MF13" i="6" s="1"/>
  <c r="MG5" i="1"/>
  <c r="MF22" i="3"/>
  <c r="MF77" i="3"/>
  <c r="MF30" i="3" s="1"/>
  <c r="MG99" i="3"/>
  <c r="MG52" i="3"/>
  <c r="MG138" i="3"/>
  <c r="MG142" i="3" s="1"/>
  <c r="MG91" i="3"/>
  <c r="MG20" i="3"/>
  <c r="MF23" i="3"/>
  <c r="MF64" i="3"/>
  <c r="MF10" i="3"/>
  <c r="MF98" i="3" l="1"/>
  <c r="MF17" i="3"/>
  <c r="MF3" i="3" s="1"/>
  <c r="ME22" i="1" s="1"/>
  <c r="MF51" i="3"/>
  <c r="MG114" i="3"/>
  <c r="MG67" i="3"/>
  <c r="MG55" i="3"/>
  <c r="MG54" i="3"/>
  <c r="MG53" i="3"/>
  <c r="MG60" i="3"/>
  <c r="MG62" i="3"/>
  <c r="MG56" i="3"/>
  <c r="MG44" i="3"/>
  <c r="MG48" i="3" s="1"/>
  <c r="MG95" i="3"/>
  <c r="MG100" i="3"/>
  <c r="MG107" i="3"/>
  <c r="MG103" i="3"/>
  <c r="MG102" i="3"/>
  <c r="MG109" i="3"/>
  <c r="MG101" i="3"/>
  <c r="MG16" i="1"/>
  <c r="MG19" i="1"/>
  <c r="MG15" i="1"/>
  <c r="MG17" i="1"/>
  <c r="MG18" i="1"/>
  <c r="MH5" i="3" l="1"/>
  <c r="MG13" i="3"/>
  <c r="MG59" i="3"/>
  <c r="MG8" i="3"/>
  <c r="MG58" i="3"/>
  <c r="MG105" i="3"/>
  <c r="MG106" i="3"/>
  <c r="MG104" i="3"/>
  <c r="MG9" i="3"/>
  <c r="MG6" i="3"/>
  <c r="MG57" i="3"/>
  <c r="MG69" i="3"/>
  <c r="MG70" i="3"/>
  <c r="MG15" i="3"/>
  <c r="MG7" i="3"/>
  <c r="MG117" i="3"/>
  <c r="MG116" i="3"/>
  <c r="MG124" i="3" l="1"/>
  <c r="MG111" i="3"/>
  <c r="MG11" i="3"/>
  <c r="MG22" i="3"/>
  <c r="MG77" i="3"/>
  <c r="MG30" i="3" s="1"/>
  <c r="MG64" i="3"/>
  <c r="MG13" i="1"/>
  <c r="MG13" i="6" s="1"/>
  <c r="MH5" i="1"/>
  <c r="MG23" i="3"/>
  <c r="MG10" i="3"/>
  <c r="MG12" i="3"/>
  <c r="MH91" i="3"/>
  <c r="MH20" i="3"/>
  <c r="MH99" i="3"/>
  <c r="MH52" i="3"/>
  <c r="MH138" i="3"/>
  <c r="MH142" i="3" s="1"/>
  <c r="MG98" i="3" l="1"/>
  <c r="MG51" i="3"/>
  <c r="MG17" i="3"/>
  <c r="MG3" i="3" s="1"/>
  <c r="MF22" i="1" s="1"/>
  <c r="MH103" i="3"/>
  <c r="MH109" i="3"/>
  <c r="MH101" i="3"/>
  <c r="MH102" i="3"/>
  <c r="MH100" i="3"/>
  <c r="MH107" i="3"/>
  <c r="MH16" i="1"/>
  <c r="MH15" i="1"/>
  <c r="MH19" i="1"/>
  <c r="MH18" i="1"/>
  <c r="MH17" i="1"/>
  <c r="MH67" i="3"/>
  <c r="MH114" i="3"/>
  <c r="MH55" i="3"/>
  <c r="MH62" i="3"/>
  <c r="MH54" i="3"/>
  <c r="MH60" i="3"/>
  <c r="MH53" i="3"/>
  <c r="MH56" i="3"/>
  <c r="MH95" i="3"/>
  <c r="MH44" i="3"/>
  <c r="MH48" i="3" s="1"/>
  <c r="MH9" i="3" l="1"/>
  <c r="MH15" i="3"/>
  <c r="MH13" i="3"/>
  <c r="MH7" i="3"/>
  <c r="MH116" i="3"/>
  <c r="MH117" i="3"/>
  <c r="MH6" i="3"/>
  <c r="MH57" i="3"/>
  <c r="MH70" i="3"/>
  <c r="MH69" i="3"/>
  <c r="MH104" i="3"/>
  <c r="MH8" i="3"/>
  <c r="MH59" i="3"/>
  <c r="MH58" i="3"/>
  <c r="MI5" i="3"/>
  <c r="MH106" i="3"/>
  <c r="MH105" i="3"/>
  <c r="MH23" i="3" l="1"/>
  <c r="MH111" i="3"/>
  <c r="MH11" i="3"/>
  <c r="MH10" i="3"/>
  <c r="MH124" i="3"/>
  <c r="MI20" i="3"/>
  <c r="MI52" i="3"/>
  <c r="MI91" i="3"/>
  <c r="MI138" i="3"/>
  <c r="MI142" i="3" s="1"/>
  <c r="MI99" i="3"/>
  <c r="MH12" i="3"/>
  <c r="MH64" i="3"/>
  <c r="MH13" i="1"/>
  <c r="MH13" i="6" s="1"/>
  <c r="MI5" i="1"/>
  <c r="MH77" i="3"/>
  <c r="MH30" i="3" s="1"/>
  <c r="MH22" i="3"/>
  <c r="MH17" i="3" l="1"/>
  <c r="MH3" i="3" s="1"/>
  <c r="MG22" i="1" s="1"/>
  <c r="MH98" i="3"/>
  <c r="MI54" i="3"/>
  <c r="MI55" i="3"/>
  <c r="MI53" i="3"/>
  <c r="MI60" i="3"/>
  <c r="MI62" i="3"/>
  <c r="MI56" i="3"/>
  <c r="MH51" i="3"/>
  <c r="MI114" i="3"/>
  <c r="MI67" i="3"/>
  <c r="MI107" i="3"/>
  <c r="MI100" i="3"/>
  <c r="MI109" i="3"/>
  <c r="MI103" i="3"/>
  <c r="MI101" i="3"/>
  <c r="MI102" i="3"/>
  <c r="MI18" i="1"/>
  <c r="MI16" i="1"/>
  <c r="MI17" i="1"/>
  <c r="MI15" i="1"/>
  <c r="MI19" i="1"/>
  <c r="MI44" i="3"/>
  <c r="MI48" i="3" s="1"/>
  <c r="MI95" i="3"/>
  <c r="MI9" i="3" l="1"/>
  <c r="MI105" i="3"/>
  <c r="MI106" i="3"/>
  <c r="MI69" i="3"/>
  <c r="MI70" i="3"/>
  <c r="MI57" i="3"/>
  <c r="MI6" i="3"/>
  <c r="MJ5" i="3"/>
  <c r="MI104" i="3"/>
  <c r="MI117" i="3"/>
  <c r="MI116" i="3"/>
  <c r="MI15" i="3"/>
  <c r="MI59" i="3"/>
  <c r="MI58" i="3"/>
  <c r="MI11" i="3" s="1"/>
  <c r="MI8" i="3"/>
  <c r="MI13" i="3"/>
  <c r="MI7" i="3"/>
  <c r="MI12" i="3" l="1"/>
  <c r="MI111" i="3"/>
  <c r="MI10" i="3"/>
  <c r="MI17" i="3" s="1"/>
  <c r="MI13" i="1"/>
  <c r="MI13" i="6" s="1"/>
  <c r="MJ5" i="1"/>
  <c r="MI22" i="3"/>
  <c r="MI77" i="3"/>
  <c r="MJ91" i="3"/>
  <c r="MJ20" i="3"/>
  <c r="MJ138" i="3"/>
  <c r="MJ142" i="3" s="1"/>
  <c r="MJ99" i="3"/>
  <c r="MJ52" i="3"/>
  <c r="MI124" i="3"/>
  <c r="MI64" i="3"/>
  <c r="MI23" i="3"/>
  <c r="MI98" i="3" l="1"/>
  <c r="MI51" i="3"/>
  <c r="MJ62" i="3"/>
  <c r="MJ56" i="3"/>
  <c r="MJ54" i="3"/>
  <c r="MJ53" i="3"/>
  <c r="MJ60" i="3"/>
  <c r="MJ55" i="3"/>
  <c r="MJ67" i="3"/>
  <c r="MJ114" i="3"/>
  <c r="MI30" i="3"/>
  <c r="MI3" i="3" s="1"/>
  <c r="MH22" i="1" s="1"/>
  <c r="MJ16" i="1"/>
  <c r="MJ17" i="1"/>
  <c r="MJ15" i="1"/>
  <c r="MJ18" i="1"/>
  <c r="MJ19" i="1"/>
  <c r="MJ100" i="3"/>
  <c r="MJ109" i="3"/>
  <c r="MJ103" i="3"/>
  <c r="MJ102" i="3"/>
  <c r="MJ101" i="3"/>
  <c r="MJ107" i="3"/>
  <c r="MJ44" i="3"/>
  <c r="MJ48" i="3" s="1"/>
  <c r="MJ95" i="3"/>
  <c r="MJ13" i="3" l="1"/>
  <c r="MJ9" i="3"/>
  <c r="MJ104" i="3"/>
  <c r="MJ116" i="3"/>
  <c r="MJ117" i="3"/>
  <c r="MJ105" i="3"/>
  <c r="MJ106" i="3"/>
  <c r="MJ70" i="3"/>
  <c r="MJ23" i="3" s="1"/>
  <c r="MJ69" i="3"/>
  <c r="MJ6" i="3"/>
  <c r="MJ57" i="3"/>
  <c r="MJ15" i="3"/>
  <c r="MK5" i="3"/>
  <c r="MJ58" i="3"/>
  <c r="MJ59" i="3"/>
  <c r="MJ8" i="3"/>
  <c r="MJ7" i="3"/>
  <c r="MJ11" i="3" l="1"/>
  <c r="MJ10" i="3"/>
  <c r="MJ111" i="3"/>
  <c r="MJ124" i="3"/>
  <c r="MK138" i="3"/>
  <c r="MK91" i="3"/>
  <c r="MK20" i="3"/>
  <c r="MK99" i="3"/>
  <c r="MK52" i="3"/>
  <c r="MJ64" i="3"/>
  <c r="MJ22" i="3"/>
  <c r="MJ77" i="3"/>
  <c r="MJ12" i="3"/>
  <c r="MJ13" i="1"/>
  <c r="MJ13" i="6" s="1"/>
  <c r="MK5" i="1"/>
  <c r="MK142" i="3" l="1"/>
  <c r="MJ17" i="3"/>
  <c r="MJ30" i="3"/>
  <c r="MJ98" i="3"/>
  <c r="MK56" i="3"/>
  <c r="MK62" i="3"/>
  <c r="MK55" i="3"/>
  <c r="MK53" i="3"/>
  <c r="MK60" i="3"/>
  <c r="MK54" i="3"/>
  <c r="MK95" i="3"/>
  <c r="MK44" i="3"/>
  <c r="MK48" i="3" s="1"/>
  <c r="MK17" i="1"/>
  <c r="MK19" i="1"/>
  <c r="MK18" i="1"/>
  <c r="MK16" i="1"/>
  <c r="MK15" i="1"/>
  <c r="MK103" i="3"/>
  <c r="MK109" i="3"/>
  <c r="MK101" i="3"/>
  <c r="MK100" i="3"/>
  <c r="MK107" i="3"/>
  <c r="MK102" i="3"/>
  <c r="MJ51" i="3"/>
  <c r="MK67" i="3"/>
  <c r="MK114" i="3"/>
  <c r="MJ3" i="3" l="1"/>
  <c r="MI22" i="1" s="1"/>
  <c r="MK106" i="3"/>
  <c r="MK105" i="3"/>
  <c r="MK7" i="3"/>
  <c r="MK58" i="3"/>
  <c r="MK59" i="3"/>
  <c r="MK8" i="3"/>
  <c r="MK69" i="3"/>
  <c r="MK70" i="3"/>
  <c r="MK13" i="3"/>
  <c r="MK15" i="3"/>
  <c r="MK117" i="3"/>
  <c r="MK116" i="3"/>
  <c r="MK104" i="3"/>
  <c r="ML5" i="3"/>
  <c r="MK6" i="3"/>
  <c r="MK57" i="3"/>
  <c r="MK9" i="3"/>
  <c r="MK12" i="3" l="1"/>
  <c r="MK124" i="3"/>
  <c r="MK111" i="3"/>
  <c r="MK10" i="3"/>
  <c r="ML20" i="3"/>
  <c r="ML99" i="3"/>
  <c r="ML52" i="3"/>
  <c r="ML138" i="3"/>
  <c r="ML91" i="3"/>
  <c r="MK23" i="3"/>
  <c r="MK64" i="3"/>
  <c r="MK13" i="1"/>
  <c r="MK13" i="6" s="1"/>
  <c r="ML5" i="1"/>
  <c r="MK22" i="3"/>
  <c r="MK77" i="3"/>
  <c r="MK30" i="3" s="1"/>
  <c r="MK11" i="3"/>
  <c r="ML142" i="3" l="1"/>
  <c r="MK17" i="3"/>
  <c r="MK98" i="3"/>
  <c r="MK3" i="3"/>
  <c r="MJ22" i="1" s="1"/>
  <c r="ML56" i="3"/>
  <c r="ML54" i="3"/>
  <c r="ML55" i="3"/>
  <c r="ML60" i="3"/>
  <c r="ML53" i="3"/>
  <c r="ML62" i="3"/>
  <c r="MK51" i="3"/>
  <c r="ML95" i="3"/>
  <c r="ML44" i="3"/>
  <c r="ML48" i="3" s="1"/>
  <c r="ML100" i="3"/>
  <c r="ML103" i="3"/>
  <c r="ML101" i="3"/>
  <c r="ML102" i="3"/>
  <c r="ML107" i="3"/>
  <c r="ML109" i="3"/>
  <c r="ML15" i="1"/>
  <c r="ML17" i="1"/>
  <c r="ML16" i="1"/>
  <c r="ML18" i="1"/>
  <c r="ML19" i="1"/>
  <c r="ML67" i="3"/>
  <c r="ML114" i="3"/>
  <c r="ML117" i="3" l="1"/>
  <c r="ML116" i="3"/>
  <c r="ML15" i="3"/>
  <c r="ML8" i="3"/>
  <c r="ML58" i="3"/>
  <c r="ML59" i="3"/>
  <c r="ML69" i="3"/>
  <c r="ML70" i="3"/>
  <c r="MM5" i="3"/>
  <c r="ML57" i="3"/>
  <c r="ML6" i="3"/>
  <c r="ML7" i="3"/>
  <c r="ML105" i="3"/>
  <c r="ML106" i="3"/>
  <c r="ML104" i="3"/>
  <c r="ML13" i="3"/>
  <c r="ML9" i="3"/>
  <c r="ML23" i="3" l="1"/>
  <c r="ML124" i="3"/>
  <c r="ML111" i="3"/>
  <c r="ML12" i="3"/>
  <c r="MM99" i="3"/>
  <c r="MM52" i="3"/>
  <c r="MM91" i="3"/>
  <c r="MM138" i="3"/>
  <c r="MM142" i="3" s="1"/>
  <c r="MM20" i="3"/>
  <c r="ML10" i="3"/>
  <c r="ML11" i="3"/>
  <c r="ML64" i="3"/>
  <c r="ML13" i="1"/>
  <c r="ML13" i="6" s="1"/>
  <c r="MM5" i="1"/>
  <c r="ML22" i="3"/>
  <c r="ML77" i="3"/>
  <c r="ML98" i="3" l="1"/>
  <c r="ML30" i="3"/>
  <c r="ML17" i="3"/>
  <c r="ML3" i="3" s="1"/>
  <c r="MK22" i="1" s="1"/>
  <c r="ML51" i="3"/>
  <c r="MM95" i="3"/>
  <c r="MM44" i="3"/>
  <c r="MM48" i="3" s="1"/>
  <c r="MM15" i="1"/>
  <c r="MM16" i="1"/>
  <c r="MM19" i="1"/>
  <c r="MM17" i="1"/>
  <c r="MM18" i="1"/>
  <c r="MM114" i="3"/>
  <c r="MM67" i="3"/>
  <c r="MM62" i="3"/>
  <c r="MM56" i="3"/>
  <c r="MM55" i="3"/>
  <c r="MM54" i="3"/>
  <c r="MM53" i="3"/>
  <c r="MM60" i="3"/>
  <c r="MM102" i="3"/>
  <c r="MM101" i="3"/>
  <c r="MM100" i="3"/>
  <c r="MM107" i="3"/>
  <c r="MM109" i="3"/>
  <c r="MM103" i="3"/>
  <c r="MM13" i="3" l="1"/>
  <c r="MM8" i="3"/>
  <c r="MM58" i="3"/>
  <c r="MM59" i="3"/>
  <c r="MM70" i="3"/>
  <c r="MM69" i="3"/>
  <c r="MN5" i="3"/>
  <c r="MM105" i="3"/>
  <c r="MM106" i="3"/>
  <c r="MM6" i="3"/>
  <c r="MM57" i="3"/>
  <c r="MM9" i="3"/>
  <c r="MM117" i="3"/>
  <c r="MM116" i="3"/>
  <c r="MM104" i="3"/>
  <c r="MM7" i="3"/>
  <c r="MM15" i="3"/>
  <c r="MM64" i="3" l="1"/>
  <c r="MM124" i="3"/>
  <c r="MM111" i="3"/>
  <c r="MN99" i="3"/>
  <c r="MN52" i="3"/>
  <c r="MN138" i="3"/>
  <c r="MN91" i="3"/>
  <c r="MN20" i="3"/>
  <c r="MM12" i="3"/>
  <c r="MM10" i="3"/>
  <c r="MM77" i="3"/>
  <c r="MM30" i="3" s="1"/>
  <c r="MM22" i="3"/>
  <c r="MM11" i="3"/>
  <c r="MM13" i="1"/>
  <c r="MM13" i="6" s="1"/>
  <c r="MN5" i="1"/>
  <c r="MM23" i="3"/>
  <c r="MN142" i="3" l="1"/>
  <c r="MM98" i="3"/>
  <c r="MM17" i="3"/>
  <c r="MM3" i="3" s="1"/>
  <c r="ML22" i="1" s="1"/>
  <c r="MN114" i="3"/>
  <c r="MN67" i="3"/>
  <c r="MN53" i="3"/>
  <c r="MN56" i="3"/>
  <c r="MN55" i="3"/>
  <c r="MN62" i="3"/>
  <c r="MN54" i="3"/>
  <c r="MN60" i="3"/>
  <c r="MN17" i="1"/>
  <c r="MN15" i="1"/>
  <c r="MN19" i="1"/>
  <c r="MN18" i="1"/>
  <c r="MN16" i="1"/>
  <c r="MN95" i="3"/>
  <c r="MN44" i="3"/>
  <c r="MN48" i="3" s="1"/>
  <c r="MN103" i="3"/>
  <c r="MN101" i="3"/>
  <c r="MN102" i="3"/>
  <c r="MN100" i="3"/>
  <c r="MN107" i="3"/>
  <c r="MN109" i="3"/>
  <c r="MM51" i="3"/>
  <c r="MN104" i="3" l="1"/>
  <c r="MN15" i="3"/>
  <c r="MN6" i="3"/>
  <c r="MN57" i="3"/>
  <c r="MN105" i="3"/>
  <c r="MN106" i="3"/>
  <c r="MO5" i="3"/>
  <c r="MN13" i="3"/>
  <c r="MN58" i="3"/>
  <c r="MN59" i="3"/>
  <c r="MN8" i="3"/>
  <c r="MN70" i="3"/>
  <c r="MN69" i="3"/>
  <c r="MN7" i="3"/>
  <c r="MN9" i="3"/>
  <c r="MN116" i="3"/>
  <c r="MN117" i="3"/>
  <c r="MN10" i="3" l="1"/>
  <c r="MN11" i="3"/>
  <c r="MN12" i="3"/>
  <c r="MN17" i="3" s="1"/>
  <c r="MN124" i="3"/>
  <c r="MN23" i="3"/>
  <c r="MN111" i="3"/>
  <c r="MN13" i="1"/>
  <c r="MN13" i="6" s="1"/>
  <c r="MO5" i="1"/>
  <c r="MN64" i="3"/>
  <c r="MN22" i="3"/>
  <c r="MN77" i="3"/>
  <c r="MO91" i="3"/>
  <c r="MO20" i="3"/>
  <c r="MO99" i="3"/>
  <c r="MO52" i="3"/>
  <c r="MO138" i="3"/>
  <c r="MO142" i="3" s="1"/>
  <c r="W37" i="54"/>
  <c r="Y37" i="54" s="1"/>
  <c r="AF12" i="54"/>
  <c r="DG16" i="2"/>
  <c r="DG19" i="2" s="1"/>
  <c r="DG45" i="31"/>
  <c r="DG28" i="31" s="1"/>
  <c r="MN98" i="3" l="1"/>
  <c r="MN30" i="3"/>
  <c r="MN3" i="3" s="1"/>
  <c r="MM22" i="1" s="1"/>
  <c r="MN51" i="3"/>
  <c r="MO62" i="3"/>
  <c r="MO56" i="3"/>
  <c r="MO60" i="3"/>
  <c r="MO54" i="3"/>
  <c r="MO55" i="3"/>
  <c r="MO53" i="3"/>
  <c r="MO44" i="3"/>
  <c r="MO48" i="3" s="1"/>
  <c r="MO95" i="3"/>
  <c r="MO109" i="3"/>
  <c r="MO103" i="3"/>
  <c r="MO101" i="3"/>
  <c r="MO102" i="3"/>
  <c r="MO107" i="3"/>
  <c r="MO100" i="3"/>
  <c r="MO16" i="1"/>
  <c r="MO18" i="1"/>
  <c r="MO19" i="1"/>
  <c r="MO17" i="1"/>
  <c r="MO15" i="1"/>
  <c r="MO67" i="3"/>
  <c r="MO114" i="3"/>
  <c r="X32" i="53"/>
  <c r="MO116" i="3" l="1"/>
  <c r="MO117" i="3"/>
  <c r="MP5" i="3"/>
  <c r="MO106" i="3"/>
  <c r="MO105" i="3"/>
  <c r="MO6" i="3"/>
  <c r="MO57" i="3"/>
  <c r="MO13" i="3"/>
  <c r="MO69" i="3"/>
  <c r="MO70" i="3"/>
  <c r="MO23" i="3" s="1"/>
  <c r="MO104" i="3"/>
  <c r="MO58" i="3"/>
  <c r="MO59" i="3"/>
  <c r="MO12" i="3" s="1"/>
  <c r="MO8" i="3"/>
  <c r="MO9" i="3"/>
  <c r="MO7" i="3"/>
  <c r="MO15" i="3"/>
  <c r="MO11" i="3" l="1"/>
  <c r="MO111" i="3"/>
  <c r="MO124" i="3"/>
  <c r="MO13" i="1"/>
  <c r="MO13" i="6" s="1"/>
  <c r="MP5" i="1"/>
  <c r="MO64" i="3"/>
  <c r="MP91" i="3"/>
  <c r="MP20" i="3"/>
  <c r="MP99" i="3"/>
  <c r="MP52" i="3"/>
  <c r="MP138" i="3"/>
  <c r="MO22" i="3"/>
  <c r="MO77" i="3"/>
  <c r="MO10" i="3"/>
  <c r="MP142" i="3" l="1"/>
  <c r="MO17" i="3"/>
  <c r="MO98" i="3"/>
  <c r="MO30" i="3"/>
  <c r="MO3" i="3" s="1"/>
  <c r="MN22" i="1" s="1"/>
  <c r="MO51" i="3"/>
  <c r="MP109" i="3"/>
  <c r="MP103" i="3"/>
  <c r="MP101" i="3"/>
  <c r="MP102" i="3"/>
  <c r="MP100" i="3"/>
  <c r="MP107" i="3"/>
  <c r="MP67" i="3"/>
  <c r="MP114" i="3"/>
  <c r="MP19" i="1"/>
  <c r="MP18" i="1"/>
  <c r="MP17" i="1"/>
  <c r="MP15" i="1"/>
  <c r="MP16" i="1"/>
  <c r="MP55" i="3"/>
  <c r="MP54" i="3"/>
  <c r="MP53" i="3"/>
  <c r="MP60" i="3"/>
  <c r="MP56" i="3"/>
  <c r="MP62" i="3"/>
  <c r="MP44" i="3"/>
  <c r="MP48" i="3" s="1"/>
  <c r="MP95" i="3"/>
  <c r="MP15" i="3" l="1"/>
  <c r="MP9" i="3"/>
  <c r="MP7" i="3"/>
  <c r="MP116" i="3"/>
  <c r="MP117" i="3"/>
  <c r="MP104" i="3"/>
  <c r="MP57" i="3"/>
  <c r="MP6" i="3"/>
  <c r="MQ5" i="3"/>
  <c r="MP13" i="3"/>
  <c r="MP58" i="3"/>
  <c r="MP59" i="3"/>
  <c r="MP8" i="3"/>
  <c r="MP69" i="3"/>
  <c r="MP70" i="3"/>
  <c r="MP105" i="3"/>
  <c r="MP106" i="3"/>
  <c r="MP10" i="3" l="1"/>
  <c r="MP111" i="3"/>
  <c r="MP11" i="3"/>
  <c r="MP13" i="1"/>
  <c r="MP13" i="6" s="1"/>
  <c r="MQ5" i="1"/>
  <c r="MP64" i="3"/>
  <c r="MP124" i="3"/>
  <c r="MP22" i="3"/>
  <c r="MP77" i="3"/>
  <c r="MP23" i="3"/>
  <c r="MP12" i="3"/>
  <c r="MQ91" i="3"/>
  <c r="MQ20" i="3"/>
  <c r="MQ99" i="3"/>
  <c r="MQ52" i="3"/>
  <c r="MQ138" i="3"/>
  <c r="MQ142" i="3" l="1"/>
  <c r="MP98" i="3"/>
  <c r="MP17" i="3"/>
  <c r="MQ15" i="1"/>
  <c r="MQ17" i="1"/>
  <c r="MQ16" i="1"/>
  <c r="MQ19" i="1"/>
  <c r="MQ18" i="1"/>
  <c r="MQ54" i="3"/>
  <c r="MQ55" i="3"/>
  <c r="MQ53" i="3"/>
  <c r="MQ60" i="3"/>
  <c r="MQ56" i="3"/>
  <c r="MQ62" i="3"/>
  <c r="MQ95" i="3"/>
  <c r="MQ44" i="3"/>
  <c r="MQ48" i="3" s="1"/>
  <c r="MQ114" i="3"/>
  <c r="MQ67" i="3"/>
  <c r="MQ100" i="3"/>
  <c r="MQ107" i="3"/>
  <c r="MQ103" i="3"/>
  <c r="MQ109" i="3"/>
  <c r="MQ101" i="3"/>
  <c r="MQ102" i="3"/>
  <c r="MP30" i="3"/>
  <c r="MP51" i="3"/>
  <c r="MP3" i="3" l="1"/>
  <c r="MO22" i="1" s="1"/>
  <c r="MQ9" i="3"/>
  <c r="MQ13" i="3"/>
  <c r="MQ7" i="3"/>
  <c r="MR5" i="3"/>
  <c r="MQ104" i="3"/>
  <c r="MQ70" i="3"/>
  <c r="MQ69" i="3"/>
  <c r="MQ58" i="3"/>
  <c r="MQ59" i="3"/>
  <c r="MQ8" i="3"/>
  <c r="MQ106" i="3"/>
  <c r="MQ105" i="3"/>
  <c r="MQ116" i="3"/>
  <c r="MQ117" i="3"/>
  <c r="MQ15" i="3"/>
  <c r="MQ6" i="3"/>
  <c r="MQ57" i="3"/>
  <c r="MQ64" i="3" l="1"/>
  <c r="MQ10" i="3"/>
  <c r="MQ124" i="3"/>
  <c r="MQ111" i="3"/>
  <c r="MQ77" i="3"/>
  <c r="MQ51" i="3" s="1"/>
  <c r="MQ22" i="3"/>
  <c r="MQ12" i="3"/>
  <c r="MQ23" i="3"/>
  <c r="MR52" i="3"/>
  <c r="MR20" i="3"/>
  <c r="MR138" i="3"/>
  <c r="MR91" i="3"/>
  <c r="MR99" i="3"/>
  <c r="MQ11" i="3"/>
  <c r="MQ13" i="1"/>
  <c r="MQ13" i="6" s="1"/>
  <c r="MR5" i="1"/>
  <c r="MR142" i="3" l="1"/>
  <c r="MQ98" i="3"/>
  <c r="MQ30" i="3"/>
  <c r="MQ17" i="3"/>
  <c r="MR19" i="1"/>
  <c r="MR16" i="1"/>
  <c r="MR15" i="1"/>
  <c r="MR17" i="1"/>
  <c r="MR18" i="1"/>
  <c r="MR109" i="3"/>
  <c r="MR101" i="3"/>
  <c r="MR102" i="3"/>
  <c r="MR100" i="3"/>
  <c r="MR103" i="3"/>
  <c r="MR107" i="3"/>
  <c r="MR67" i="3"/>
  <c r="MR114" i="3"/>
  <c r="MR95" i="3"/>
  <c r="MR44" i="3"/>
  <c r="MR48" i="3" s="1"/>
  <c r="MR60" i="3"/>
  <c r="MR53" i="3"/>
  <c r="MR62" i="3"/>
  <c r="MR56" i="3"/>
  <c r="MR54" i="3"/>
  <c r="MR55" i="3"/>
  <c r="MQ3" i="3" l="1"/>
  <c r="MP22" i="1" s="1"/>
  <c r="MR9" i="3"/>
  <c r="MR7" i="3"/>
  <c r="MR13" i="3"/>
  <c r="MR8" i="3"/>
  <c r="MR58" i="3"/>
  <c r="MR59" i="3"/>
  <c r="MR117" i="3"/>
  <c r="MR116" i="3"/>
  <c r="MR15" i="3"/>
  <c r="MR70" i="3"/>
  <c r="MR69" i="3"/>
  <c r="MR104" i="3"/>
  <c r="MR6" i="3"/>
  <c r="MR57" i="3"/>
  <c r="MR106" i="3"/>
  <c r="MR105" i="3"/>
  <c r="MS5" i="3"/>
  <c r="MR23" i="3" l="1"/>
  <c r="MR10" i="3"/>
  <c r="MR124" i="3"/>
  <c r="MR111" i="3"/>
  <c r="MR12" i="3"/>
  <c r="MR22" i="3"/>
  <c r="MR77" i="3"/>
  <c r="MR11" i="3"/>
  <c r="MR17" i="3" s="1"/>
  <c r="MS91" i="3"/>
  <c r="MS138" i="3"/>
  <c r="MS20" i="3"/>
  <c r="MS99" i="3"/>
  <c r="MS52" i="3"/>
  <c r="MR13" i="1"/>
  <c r="MR13" i="6" s="1"/>
  <c r="MS5" i="1"/>
  <c r="MR64" i="3"/>
  <c r="MR51" i="3" s="1"/>
  <c r="MS142" i="3" l="1"/>
  <c r="MR30" i="3"/>
  <c r="MR3" i="3" s="1"/>
  <c r="MQ22" i="1" s="1"/>
  <c r="MR98" i="3"/>
  <c r="MS15" i="1"/>
  <c r="MS16" i="1"/>
  <c r="MS18" i="1"/>
  <c r="MS19" i="1"/>
  <c r="MS17" i="1"/>
  <c r="MS44" i="3"/>
  <c r="MS48" i="3" s="1"/>
  <c r="MS95" i="3"/>
  <c r="MS100" i="3"/>
  <c r="MS103" i="3"/>
  <c r="MS109" i="3"/>
  <c r="MS102" i="3"/>
  <c r="MS101" i="3"/>
  <c r="MS107" i="3"/>
  <c r="MS67" i="3"/>
  <c r="MS114" i="3"/>
  <c r="MS60" i="3"/>
  <c r="MS56" i="3"/>
  <c r="MS62" i="3"/>
  <c r="MS54" i="3"/>
  <c r="MS55" i="3"/>
  <c r="MS53" i="3"/>
  <c r="MS9" i="3" l="1"/>
  <c r="MS13" i="3"/>
  <c r="MS7" i="3"/>
  <c r="MS15" i="3"/>
  <c r="MS116" i="3"/>
  <c r="MS117" i="3"/>
  <c r="MS57" i="3"/>
  <c r="MS6" i="3"/>
  <c r="MS59" i="3"/>
  <c r="MS8" i="3"/>
  <c r="MS58" i="3"/>
  <c r="MS69" i="3"/>
  <c r="MS70" i="3"/>
  <c r="MS105" i="3"/>
  <c r="MS106" i="3"/>
  <c r="MS104" i="3"/>
  <c r="MT5" i="3"/>
  <c r="MS111" i="3" l="1"/>
  <c r="MS23" i="3"/>
  <c r="MS124" i="3"/>
  <c r="MS98" i="3" s="1"/>
  <c r="MS11" i="3"/>
  <c r="MS64" i="3"/>
  <c r="MT20" i="3"/>
  <c r="MT99" i="3"/>
  <c r="MT52" i="3"/>
  <c r="MT91" i="3"/>
  <c r="MT138" i="3"/>
  <c r="MS13" i="1"/>
  <c r="MS13" i="6" s="1"/>
  <c r="MT5" i="1"/>
  <c r="MS22" i="3"/>
  <c r="MS77" i="3"/>
  <c r="MS12" i="3"/>
  <c r="MS10" i="3"/>
  <c r="MT142" i="3" l="1"/>
  <c r="MS30" i="3"/>
  <c r="MS17" i="3"/>
  <c r="MT15" i="1"/>
  <c r="MT17" i="1"/>
  <c r="MT19" i="1"/>
  <c r="MT16" i="1"/>
  <c r="MT18" i="1"/>
  <c r="MT44" i="3"/>
  <c r="MT48" i="3" s="1"/>
  <c r="MT95" i="3"/>
  <c r="MT114" i="3"/>
  <c r="MT67" i="3"/>
  <c r="MT54" i="3"/>
  <c r="MT60" i="3"/>
  <c r="MT56" i="3"/>
  <c r="MT53" i="3"/>
  <c r="MT55" i="3"/>
  <c r="MT62" i="3"/>
  <c r="MS51" i="3"/>
  <c r="MT101" i="3"/>
  <c r="MT102" i="3"/>
  <c r="MT107" i="3"/>
  <c r="MT100" i="3"/>
  <c r="MT109" i="3"/>
  <c r="MT103" i="3"/>
  <c r="MS3" i="3" l="1"/>
  <c r="MR22" i="1" s="1"/>
  <c r="MT13" i="3"/>
  <c r="MT104" i="3"/>
  <c r="MT8" i="3"/>
  <c r="MT58" i="3"/>
  <c r="MT59" i="3"/>
  <c r="MT70" i="3"/>
  <c r="MT69" i="3"/>
  <c r="MT6" i="3"/>
  <c r="MT57" i="3"/>
  <c r="MT7" i="3"/>
  <c r="MT116" i="3"/>
  <c r="MT117" i="3"/>
  <c r="MU5" i="3"/>
  <c r="MT105" i="3"/>
  <c r="MT106" i="3"/>
  <c r="MT15" i="3"/>
  <c r="MT9" i="3"/>
  <c r="MT10" i="3" l="1"/>
  <c r="MT111" i="3"/>
  <c r="MT124" i="3"/>
  <c r="MT23" i="3"/>
  <c r="MT13" i="1"/>
  <c r="MT13" i="6" s="1"/>
  <c r="MU5" i="1"/>
  <c r="MU52" i="3"/>
  <c r="MU91" i="3"/>
  <c r="MU138" i="3"/>
  <c r="MU142" i="3" s="1"/>
  <c r="MU20" i="3"/>
  <c r="MU99" i="3"/>
  <c r="MT12" i="3"/>
  <c r="MT64" i="3"/>
  <c r="MT77" i="3"/>
  <c r="MT22" i="3"/>
  <c r="MT11" i="3"/>
  <c r="MT17" i="3" l="1"/>
  <c r="MT30" i="3"/>
  <c r="MT3" i="3" s="1"/>
  <c r="MS22" i="1" s="1"/>
  <c r="MT51" i="3"/>
  <c r="MT98" i="3"/>
  <c r="MU54" i="3"/>
  <c r="MU55" i="3"/>
  <c r="MU60" i="3"/>
  <c r="MU53" i="3"/>
  <c r="MU62" i="3"/>
  <c r="MU56" i="3"/>
  <c r="MU67" i="3"/>
  <c r="MU114" i="3"/>
  <c r="MU19" i="1"/>
  <c r="MU15" i="1"/>
  <c r="MU18" i="1"/>
  <c r="MU16" i="1"/>
  <c r="MU17" i="1"/>
  <c r="MU107" i="3"/>
  <c r="MU100" i="3"/>
  <c r="MU104" i="3" s="1"/>
  <c r="MU102" i="3"/>
  <c r="MU109" i="3"/>
  <c r="MU103" i="3"/>
  <c r="MU101" i="3"/>
  <c r="MU44" i="3"/>
  <c r="MU48" i="3" s="1"/>
  <c r="MU95" i="3"/>
  <c r="MU9" i="3" l="1"/>
  <c r="MU13" i="3"/>
  <c r="MU57" i="3"/>
  <c r="MU10" i="3" s="1"/>
  <c r="MU6" i="3"/>
  <c r="MU105" i="3"/>
  <c r="MU106" i="3"/>
  <c r="MU117" i="3"/>
  <c r="MU116" i="3"/>
  <c r="MU15" i="3"/>
  <c r="MU58" i="3"/>
  <c r="MU59" i="3"/>
  <c r="MU8" i="3"/>
  <c r="MV5" i="3"/>
  <c r="MU69" i="3"/>
  <c r="MU70" i="3"/>
  <c r="MU7" i="3"/>
  <c r="MU23" i="3" l="1"/>
  <c r="MU12" i="3"/>
  <c r="MU11" i="3"/>
  <c r="MU111" i="3"/>
  <c r="MV99" i="3"/>
  <c r="MV138" i="3"/>
  <c r="MV142" i="3" s="1"/>
  <c r="MV91" i="3"/>
  <c r="MV52" i="3"/>
  <c r="MV20" i="3"/>
  <c r="MU77" i="3"/>
  <c r="MU22" i="3"/>
  <c r="MU64" i="3"/>
  <c r="MU13" i="1"/>
  <c r="MU13" i="6" s="1"/>
  <c r="MV5" i="1"/>
  <c r="MU17" i="3"/>
  <c r="MU124" i="3"/>
  <c r="MU98" i="3" s="1"/>
  <c r="MU51" i="3" l="1"/>
  <c r="MV54" i="3"/>
  <c r="MV60" i="3"/>
  <c r="MV53" i="3"/>
  <c r="MV56" i="3"/>
  <c r="MV55" i="3"/>
  <c r="MV62" i="3"/>
  <c r="MU30" i="3"/>
  <c r="MU3" i="3" s="1"/>
  <c r="MT22" i="1" s="1"/>
  <c r="MV44" i="3"/>
  <c r="MV48" i="3" s="1"/>
  <c r="MV95" i="3"/>
  <c r="MV19" i="1"/>
  <c r="MV67" i="3"/>
  <c r="MV114" i="3"/>
  <c r="MV102" i="3"/>
  <c r="MV100" i="3"/>
  <c r="MV107" i="3"/>
  <c r="MV101" i="3"/>
  <c r="MV103" i="3"/>
  <c r="MV109" i="3"/>
  <c r="MV117" i="3" l="1"/>
  <c r="MV116" i="3"/>
  <c r="MV15" i="3"/>
  <c r="MV57" i="3"/>
  <c r="MV6" i="3"/>
  <c r="MV105" i="3"/>
  <c r="MV106" i="3"/>
  <c r="MV104" i="3"/>
  <c r="MV70" i="3"/>
  <c r="MV69" i="3"/>
  <c r="MV58" i="3"/>
  <c r="MV59" i="3"/>
  <c r="MV8" i="3"/>
  <c r="MV13" i="3"/>
  <c r="MW5" i="3"/>
  <c r="MV9" i="3"/>
  <c r="MV7" i="3"/>
  <c r="MV23" i="3" l="1"/>
  <c r="MV124" i="3"/>
  <c r="MV111" i="3"/>
  <c r="MV12" i="3"/>
  <c r="MV11" i="3"/>
  <c r="MV13" i="1"/>
  <c r="MV13" i="6" s="1"/>
  <c r="MW5" i="1"/>
  <c r="MW20" i="3"/>
  <c r="MW99" i="3"/>
  <c r="MW52" i="3"/>
  <c r="MW138" i="3"/>
  <c r="MW91" i="3"/>
  <c r="MV77" i="3"/>
  <c r="MV22" i="3"/>
  <c r="MV64" i="3"/>
  <c r="MV10" i="3"/>
  <c r="MW142" i="3" l="1"/>
  <c r="MV17" i="3"/>
  <c r="MV98" i="3"/>
  <c r="MV30" i="3"/>
  <c r="MV3" i="3" s="1"/>
  <c r="MU22" i="1" s="1"/>
  <c r="MW62" i="3"/>
  <c r="MW56" i="3"/>
  <c r="MW53" i="3"/>
  <c r="MW54" i="3"/>
  <c r="MW55" i="3"/>
  <c r="MW60" i="3"/>
  <c r="MW107" i="3"/>
  <c r="MW100" i="3"/>
  <c r="MW109" i="3"/>
  <c r="MW103" i="3"/>
  <c r="MW101" i="3"/>
  <c r="MW102" i="3"/>
  <c r="MW18" i="1"/>
  <c r="MW16" i="1"/>
  <c r="MW19" i="1"/>
  <c r="MW17" i="1"/>
  <c r="MV51" i="3"/>
  <c r="MW95" i="3"/>
  <c r="MW44" i="3"/>
  <c r="MW48" i="3" s="1"/>
  <c r="MW114" i="3"/>
  <c r="MW67" i="3"/>
  <c r="MW13" i="3" l="1"/>
  <c r="MW117" i="3"/>
  <c r="MW116" i="3"/>
  <c r="MX5" i="3"/>
  <c r="MW106" i="3"/>
  <c r="MW105" i="3"/>
  <c r="MW57" i="3"/>
  <c r="MW6" i="3"/>
  <c r="MW104" i="3"/>
  <c r="MW59" i="3"/>
  <c r="MW8" i="3"/>
  <c r="MW58" i="3"/>
  <c r="MW9" i="3"/>
  <c r="MW70" i="3"/>
  <c r="MW69" i="3"/>
  <c r="MW7" i="3"/>
  <c r="MW15" i="3"/>
  <c r="MW23" i="3" l="1"/>
  <c r="MW11" i="3"/>
  <c r="MW12" i="3"/>
  <c r="MW111" i="3"/>
  <c r="MW64" i="3"/>
  <c r="MX91" i="3"/>
  <c r="MX138" i="3"/>
  <c r="MX99" i="3"/>
  <c r="MX52" i="3"/>
  <c r="MX20" i="3"/>
  <c r="MW124" i="3"/>
  <c r="MW22" i="3"/>
  <c r="MW77" i="3"/>
  <c r="MW10" i="3"/>
  <c r="MW13" i="1"/>
  <c r="MW13" i="6" s="1"/>
  <c r="MX5" i="1"/>
  <c r="MX142" i="3" l="1"/>
  <c r="MW17" i="3"/>
  <c r="MW98" i="3"/>
  <c r="MW30" i="3"/>
  <c r="MW3" i="3" s="1"/>
  <c r="MV22" i="1" s="1"/>
  <c r="MX67" i="3"/>
  <c r="MX114" i="3"/>
  <c r="MX15" i="1"/>
  <c r="MX16" i="1"/>
  <c r="MX18" i="1"/>
  <c r="MX19" i="1"/>
  <c r="MX17" i="1"/>
  <c r="MX55" i="3"/>
  <c r="MX54" i="3"/>
  <c r="MX53" i="3"/>
  <c r="MX60" i="3"/>
  <c r="MX62" i="3"/>
  <c r="MX56" i="3"/>
  <c r="MX44" i="3"/>
  <c r="MX48" i="3" s="1"/>
  <c r="MX95" i="3"/>
  <c r="MX109" i="3"/>
  <c r="MX103" i="3"/>
  <c r="MX102" i="3"/>
  <c r="MX101" i="3"/>
  <c r="MX107" i="3"/>
  <c r="MX100" i="3"/>
  <c r="MW51" i="3"/>
  <c r="MX15" i="3" l="1"/>
  <c r="MX7" i="3"/>
  <c r="MX105" i="3"/>
  <c r="MX106" i="3"/>
  <c r="MX59" i="3"/>
  <c r="MX8" i="3"/>
  <c r="MX58" i="3"/>
  <c r="MX117" i="3"/>
  <c r="MX116" i="3"/>
  <c r="MX104" i="3"/>
  <c r="MX13" i="3"/>
  <c r="MX9" i="3"/>
  <c r="MX6" i="3"/>
  <c r="MX57" i="3"/>
  <c r="MY5" i="3"/>
  <c r="MX70" i="3"/>
  <c r="MX69" i="3"/>
  <c r="Q1" i="23" l="1"/>
  <c r="AB3" i="74"/>
  <c r="E40" i="74" s="1"/>
  <c r="E65" i="23"/>
  <c r="Q1" i="75"/>
  <c r="V3" i="53"/>
  <c r="W3" i="54"/>
  <c r="MX10" i="3"/>
  <c r="MX111" i="3"/>
  <c r="MX12" i="3"/>
  <c r="MX77" i="3"/>
  <c r="MX22" i="3"/>
  <c r="MX23" i="3"/>
  <c r="MX64" i="3"/>
  <c r="MX51" i="3" s="1"/>
  <c r="MX11" i="3"/>
  <c r="MX13" i="1"/>
  <c r="MX13" i="6" s="1"/>
  <c r="MY5" i="1"/>
  <c r="MY52" i="3"/>
  <c r="MY20" i="3"/>
  <c r="MY99" i="3"/>
  <c r="MY91" i="3"/>
  <c r="MY138" i="3"/>
  <c r="MX124" i="3"/>
  <c r="MY142" i="3" l="1"/>
  <c r="S13" i="23"/>
  <c r="S13" i="75"/>
  <c r="T13" i="54"/>
  <c r="S13" i="53"/>
  <c r="Y13" i="74"/>
  <c r="Q2" i="23"/>
  <c r="X22" i="23" s="1"/>
  <c r="E66" i="23"/>
  <c r="Q2" i="75"/>
  <c r="X22" i="75" s="1"/>
  <c r="V4" i="53"/>
  <c r="X26" i="53" s="1"/>
  <c r="AB4" i="74"/>
  <c r="MX98" i="3"/>
  <c r="MX17" i="3"/>
  <c r="MY44" i="3"/>
  <c r="MY48" i="3" s="1"/>
  <c r="MY95" i="3"/>
  <c r="E48" i="72" s="1"/>
  <c r="MY56" i="3"/>
  <c r="MY62" i="3"/>
  <c r="MY53" i="3"/>
  <c r="MY54" i="3"/>
  <c r="MY55" i="3"/>
  <c r="MY60" i="3"/>
  <c r="MY16" i="1"/>
  <c r="MY18" i="1"/>
  <c r="MY15" i="1"/>
  <c r="MY17" i="1"/>
  <c r="MY19" i="1"/>
  <c r="MY101" i="3"/>
  <c r="MY102" i="3"/>
  <c r="E51" i="72" s="1" a="1"/>
  <c r="E51" i="72" s="1"/>
  <c r="MY100" i="3"/>
  <c r="MY107" i="3"/>
  <c r="MY103" i="3"/>
  <c r="MY109" i="3"/>
  <c r="MY114" i="3"/>
  <c r="E68" i="72" s="1"/>
  <c r="MY67" i="3"/>
  <c r="MX30" i="3"/>
  <c r="S15" i="53" l="1" a="1"/>
  <c r="S15" i="53" s="1"/>
  <c r="T14" i="54" a="1"/>
  <c r="T14" i="54" s="1"/>
  <c r="Y16" i="74" a="1"/>
  <c r="Y16" i="74" s="1"/>
  <c r="S8" i="53" a="1"/>
  <c r="S8" i="53" s="1"/>
  <c r="T8" i="54" a="1"/>
  <c r="T8" i="54" s="1"/>
  <c r="Y8" i="74" a="1"/>
  <c r="Y8" i="74" s="1"/>
  <c r="T7" i="54"/>
  <c r="S7" i="53"/>
  <c r="Y7" i="74"/>
  <c r="Y6" i="74"/>
  <c r="S6" i="53"/>
  <c r="T6" i="54"/>
  <c r="AD25" i="74"/>
  <c r="E41" i="74"/>
  <c r="S11" i="75"/>
  <c r="S11" i="23"/>
  <c r="S8" i="75" a="1"/>
  <c r="S8" i="75" s="1"/>
  <c r="E52" i="72"/>
  <c r="S8" i="23" a="1"/>
  <c r="S8" i="23" s="1"/>
  <c r="S14" i="23" a="1"/>
  <c r="S14" i="23" s="1"/>
  <c r="S14" i="75" a="1"/>
  <c r="S14" i="75" s="1"/>
  <c r="S6" i="75"/>
  <c r="E50" i="72"/>
  <c r="S6" i="23"/>
  <c r="S7" i="75"/>
  <c r="S7" i="23"/>
  <c r="E55" i="72" a="1"/>
  <c r="E55" i="72" s="1"/>
  <c r="T11" i="54"/>
  <c r="S11" i="53"/>
  <c r="Y11" i="74"/>
  <c r="MX3" i="3"/>
  <c r="MW22" i="1" s="1"/>
  <c r="MY15" i="3"/>
  <c r="MY106" i="3"/>
  <c r="MY105" i="3"/>
  <c r="MY13" i="3"/>
  <c r="MY57" i="3"/>
  <c r="MY6" i="3"/>
  <c r="MY70" i="3"/>
  <c r="MY69" i="3"/>
  <c r="MZ5" i="3"/>
  <c r="MY117" i="3"/>
  <c r="E72" i="72" s="1"/>
  <c r="MY116" i="3"/>
  <c r="MY58" i="3"/>
  <c r="MY8" i="3"/>
  <c r="MY59" i="3"/>
  <c r="MY104" i="3"/>
  <c r="MY7" i="3"/>
  <c r="MY9" i="3"/>
  <c r="E53" i="72" l="1"/>
  <c r="S5" i="75"/>
  <c r="S5" i="23"/>
  <c r="S9" i="53"/>
  <c r="Y9" i="74"/>
  <c r="T9" i="54"/>
  <c r="Y10" i="74" a="1"/>
  <c r="Y10" i="74" s="1"/>
  <c r="T10" i="54" a="1"/>
  <c r="T10" i="54" s="1"/>
  <c r="S10" i="53" a="1"/>
  <c r="S10" i="53" s="1"/>
  <c r="Y21" i="74"/>
  <c r="S19" i="75"/>
  <c r="S20" i="53"/>
  <c r="S19" i="23"/>
  <c r="T19" i="54"/>
  <c r="S21" i="53"/>
  <c r="T20" i="54"/>
  <c r="S20" i="23"/>
  <c r="Y22" i="74"/>
  <c r="S20" i="75"/>
  <c r="S5" i="53"/>
  <c r="Y5" i="74"/>
  <c r="T5" i="54"/>
  <c r="S10" i="75" a="1"/>
  <c r="S10" i="75" s="1"/>
  <c r="S10" i="23" a="1"/>
  <c r="S10" i="23" s="1"/>
  <c r="S9" i="75"/>
  <c r="S9" i="23"/>
  <c r="MY12" i="3"/>
  <c r="MY124" i="3"/>
  <c r="MY111" i="3"/>
  <c r="E61" i="72" s="1"/>
  <c r="MY11" i="3"/>
  <c r="MZ20" i="3"/>
  <c r="MZ99" i="3"/>
  <c r="MZ52" i="3"/>
  <c r="MZ138" i="3"/>
  <c r="MZ142" i="3" s="1"/>
  <c r="MZ91" i="3"/>
  <c r="MY64" i="3"/>
  <c r="MY77" i="3"/>
  <c r="MY30" i="3" s="1"/>
  <c r="MY22" i="3"/>
  <c r="MY13" i="1"/>
  <c r="MY13" i="6" s="1"/>
  <c r="MZ5" i="1"/>
  <c r="MY23" i="3"/>
  <c r="MY10" i="3"/>
  <c r="MY17" i="3" s="1"/>
  <c r="T32" i="54" l="1"/>
  <c r="Y36" i="74"/>
  <c r="S34" i="53"/>
  <c r="S32" i="23"/>
  <c r="S32" i="75"/>
  <c r="MY98" i="3"/>
  <c r="MZ54" i="3"/>
  <c r="MZ55" i="3"/>
  <c r="MZ53" i="3"/>
  <c r="MZ60" i="3"/>
  <c r="MZ56" i="3"/>
  <c r="MZ62" i="3"/>
  <c r="MZ18" i="1"/>
  <c r="MZ19" i="1"/>
  <c r="MZ16" i="1"/>
  <c r="MZ15" i="1"/>
  <c r="MZ17" i="1"/>
  <c r="MZ100" i="3"/>
  <c r="MZ107" i="3"/>
  <c r="MZ109" i="3"/>
  <c r="MZ101" i="3"/>
  <c r="MZ102" i="3"/>
  <c r="MZ103" i="3"/>
  <c r="MY3" i="3"/>
  <c r="MX22" i="1" s="1"/>
  <c r="MY51" i="3"/>
  <c r="MZ95" i="3"/>
  <c r="MZ44" i="3"/>
  <c r="MZ48" i="3" s="1"/>
  <c r="MZ114" i="3"/>
  <c r="MZ67" i="3"/>
  <c r="MZ116" i="3" l="1"/>
  <c r="MZ117" i="3"/>
  <c r="MZ106" i="3"/>
  <c r="MZ105" i="3"/>
  <c r="MZ15" i="3"/>
  <c r="MZ6" i="3"/>
  <c r="MZ57" i="3"/>
  <c r="MZ104" i="3"/>
  <c r="NB5" i="3"/>
  <c r="NA5" i="3"/>
  <c r="MZ9" i="3"/>
  <c r="MZ58" i="3"/>
  <c r="MZ8" i="3"/>
  <c r="MZ59" i="3"/>
  <c r="MZ12" i="3" s="1"/>
  <c r="MZ70" i="3"/>
  <c r="MZ69" i="3"/>
  <c r="MZ13" i="3"/>
  <c r="MZ7" i="3"/>
  <c r="MZ111" i="3" l="1"/>
  <c r="MZ23" i="3"/>
  <c r="MZ11" i="3"/>
  <c r="MZ13" i="1"/>
  <c r="MZ13" i="6" s="1"/>
  <c r="NA5" i="1"/>
  <c r="NB138" i="3"/>
  <c r="NB142" i="3" s="1"/>
  <c r="NB99" i="3"/>
  <c r="NB20" i="3"/>
  <c r="NB52" i="3"/>
  <c r="NB91" i="3"/>
  <c r="MZ64" i="3"/>
  <c r="MZ22" i="3"/>
  <c r="MZ77" i="3"/>
  <c r="NA20" i="3"/>
  <c r="NA91" i="3"/>
  <c r="NA138" i="3"/>
  <c r="NA142" i="3" s="1"/>
  <c r="NA99" i="3"/>
  <c r="NA52" i="3"/>
  <c r="MZ10" i="3"/>
  <c r="MZ124" i="3"/>
  <c r="MZ98" i="3" s="1"/>
  <c r="MZ17" i="3" l="1"/>
  <c r="MZ51" i="3"/>
  <c r="NA53" i="3"/>
  <c r="NA55" i="3"/>
  <c r="NA62" i="3"/>
  <c r="NA56" i="3"/>
  <c r="NA54" i="3"/>
  <c r="NA60" i="3"/>
  <c r="NA44" i="3"/>
  <c r="NA48" i="3" s="1"/>
  <c r="NA95" i="3"/>
  <c r="NB55" i="3"/>
  <c r="NB56" i="3"/>
  <c r="NB53" i="3"/>
  <c r="NB62" i="3"/>
  <c r="NB54" i="3"/>
  <c r="NB60" i="3"/>
  <c r="NA103" i="3"/>
  <c r="NA101" i="3"/>
  <c r="NA102" i="3"/>
  <c r="NA109" i="3"/>
  <c r="NA107" i="3"/>
  <c r="NA100" i="3"/>
  <c r="NB114" i="3"/>
  <c r="NB67" i="3"/>
  <c r="NA16" i="1"/>
  <c r="NA15" i="1"/>
  <c r="NA17" i="1"/>
  <c r="NA19" i="1"/>
  <c r="NA18" i="1"/>
  <c r="NA114" i="3"/>
  <c r="NA67" i="3"/>
  <c r="MZ30" i="3"/>
  <c r="MZ3" i="3" s="1"/>
  <c r="MY22" i="1" s="1"/>
  <c r="NB44" i="3"/>
  <c r="NB48" i="3" s="1"/>
  <c r="NB95" i="3"/>
  <c r="NB102" i="3"/>
  <c r="NB103" i="3"/>
  <c r="NB109" i="3"/>
  <c r="NB101" i="3"/>
  <c r="NB100" i="3"/>
  <c r="NB107" i="3"/>
  <c r="NB116" i="3" l="1"/>
  <c r="NB117" i="3"/>
  <c r="NB15" i="3"/>
  <c r="NB58" i="3"/>
  <c r="NB59" i="3"/>
  <c r="NB8" i="3"/>
  <c r="NA13" i="3"/>
  <c r="NA15" i="3"/>
  <c r="NB104" i="3"/>
  <c r="NA116" i="3"/>
  <c r="NA117" i="3"/>
  <c r="NC5" i="3"/>
  <c r="NA104" i="3"/>
  <c r="NA106" i="3"/>
  <c r="NA105" i="3"/>
  <c r="NB13" i="3"/>
  <c r="NB57" i="3"/>
  <c r="NB6" i="3"/>
  <c r="NA7" i="3"/>
  <c r="NA8" i="3"/>
  <c r="NA59" i="3"/>
  <c r="NA58" i="3"/>
  <c r="NB106" i="3"/>
  <c r="NB105" i="3"/>
  <c r="NA70" i="3"/>
  <c r="NA69" i="3"/>
  <c r="NB69" i="3"/>
  <c r="NB70" i="3"/>
  <c r="NB7" i="3"/>
  <c r="NB9" i="3"/>
  <c r="NA9" i="3"/>
  <c r="NA6" i="3"/>
  <c r="NA57" i="3"/>
  <c r="NB23" i="3" l="1"/>
  <c r="NA111" i="3"/>
  <c r="NA12" i="3"/>
  <c r="NA23" i="3"/>
  <c r="NB64" i="3"/>
  <c r="NA10" i="3"/>
  <c r="NB111" i="3"/>
  <c r="NB124" i="3"/>
  <c r="NA77" i="3"/>
  <c r="NA22" i="3"/>
  <c r="NA64" i="3"/>
  <c r="NA11" i="3"/>
  <c r="NB10" i="3"/>
  <c r="NC138" i="3"/>
  <c r="NC142" i="3" s="1"/>
  <c r="NC91" i="3"/>
  <c r="NC52" i="3"/>
  <c r="NC20" i="3"/>
  <c r="NC99" i="3"/>
  <c r="NA124" i="3"/>
  <c r="NB12" i="3"/>
  <c r="NB77" i="3"/>
  <c r="NB22" i="3"/>
  <c r="NA13" i="1"/>
  <c r="NA13" i="6" s="1"/>
  <c r="NB5" i="1"/>
  <c r="NB11" i="3"/>
  <c r="NB6" i="1" l="1"/>
  <c r="NA98" i="3"/>
  <c r="NB98" i="3"/>
  <c r="NA51" i="3"/>
  <c r="NB30" i="3"/>
  <c r="NA17" i="3"/>
  <c r="NB51" i="3"/>
  <c r="NB17" i="3"/>
  <c r="NC114" i="3"/>
  <c r="NC67" i="3"/>
  <c r="NA30" i="3"/>
  <c r="NB15" i="1"/>
  <c r="NB13" i="1"/>
  <c r="NB13" i="6" s="1"/>
  <c r="NB17" i="1"/>
  <c r="NB16" i="1"/>
  <c r="NB18" i="1"/>
  <c r="NB19" i="1"/>
  <c r="NC60" i="3"/>
  <c r="NC55" i="3"/>
  <c r="NC62" i="3"/>
  <c r="NC54" i="3"/>
  <c r="NC53" i="3"/>
  <c r="NC56" i="3"/>
  <c r="NC107" i="3"/>
  <c r="NC102" i="3"/>
  <c r="NC100" i="3"/>
  <c r="NC109" i="3"/>
  <c r="NC101" i="3"/>
  <c r="NC103" i="3"/>
  <c r="NC44" i="3"/>
  <c r="NC48" i="3" s="1"/>
  <c r="NC95" i="3"/>
  <c r="S35" i="53" l="1"/>
  <c r="Y37" i="74"/>
  <c r="T33" i="54"/>
  <c r="S33" i="23"/>
  <c r="S33" i="75"/>
  <c r="E46" i="72"/>
  <c r="NB3" i="3"/>
  <c r="NC5" i="1"/>
  <c r="NA3" i="3"/>
  <c r="MZ22" i="1" s="1"/>
  <c r="NC6" i="3"/>
  <c r="NC57" i="3"/>
  <c r="NC69" i="3"/>
  <c r="NC70" i="3"/>
  <c r="NC7" i="3"/>
  <c r="NC13" i="3"/>
  <c r="NC117" i="3"/>
  <c r="NC116" i="3"/>
  <c r="NC106" i="3"/>
  <c r="NC105" i="3"/>
  <c r="NC59" i="3"/>
  <c r="NC58" i="3"/>
  <c r="NC8" i="3"/>
  <c r="NC104" i="3"/>
  <c r="NC9" i="3"/>
  <c r="NC15" i="3"/>
  <c r="NC16" i="1" l="1"/>
  <c r="NC17" i="1"/>
  <c r="NC6" i="1"/>
  <c r="NC7" i="1" s="1"/>
  <c r="NC13" i="1" s="1"/>
  <c r="NC13" i="6" s="1"/>
  <c r="NC18" i="1"/>
  <c r="NC15" i="1"/>
  <c r="NC19" i="1"/>
  <c r="NC111" i="3"/>
  <c r="NC12" i="3"/>
  <c r="NC124" i="3"/>
  <c r="NC64" i="3"/>
  <c r="NC10" i="3"/>
  <c r="NC23" i="3"/>
  <c r="NC11" i="3"/>
  <c r="NC22" i="3"/>
  <c r="NC77" i="3"/>
  <c r="NC98" i="3" l="1"/>
  <c r="ND5" i="1"/>
  <c r="NC30" i="3"/>
  <c r="NC17" i="3"/>
  <c r="NC51" i="3"/>
  <c r="X26" i="72"/>
  <c r="R35" i="23"/>
  <c r="Q34" i="53"/>
  <c r="ND16" i="1" l="1"/>
  <c r="ND15" i="1"/>
  <c r="ND19" i="1"/>
  <c r="ND17" i="1"/>
  <c r="ND6" i="1"/>
  <c r="ND7" i="1" s="1"/>
  <c r="ND13" i="1" s="1"/>
  <c r="ND13" i="6" s="1"/>
  <c r="ND18" i="1"/>
  <c r="NC3" i="3"/>
  <c r="NA22" i="1" s="1"/>
  <c r="CR8" i="1"/>
  <c r="CR11" i="6" s="1"/>
  <c r="CR14" i="6" s="1"/>
  <c r="BC8" i="1"/>
  <c r="BC11" i="6" s="1"/>
  <c r="BC14" i="6" s="1"/>
  <c r="GK8" i="1"/>
  <c r="GK11" i="6" s="1"/>
  <c r="GK14" i="6" s="1"/>
  <c r="BF8" i="1"/>
  <c r="BF11" i="6" s="1"/>
  <c r="BF14" i="6" s="1"/>
  <c r="EH8" i="1"/>
  <c r="EH11" i="6" s="1"/>
  <c r="EH14" i="6" s="1"/>
  <c r="BR8" i="1"/>
  <c r="BR11" i="6" s="1"/>
  <c r="BR14" i="6" s="1"/>
  <c r="C8" i="1"/>
  <c r="C11" i="6" s="1"/>
  <c r="C14" i="6" s="1"/>
  <c r="EJ8" i="1"/>
  <c r="EJ11" i="6" s="1"/>
  <c r="EJ14" i="6" s="1"/>
  <c r="CC8" i="1"/>
  <c r="CC11" i="6" s="1"/>
  <c r="CC14" i="6" s="1"/>
  <c r="FC8" i="1"/>
  <c r="FC11" i="6" s="1"/>
  <c r="FC14" i="6" s="1"/>
  <c r="BH8" i="1"/>
  <c r="BH11" i="6" s="1"/>
  <c r="BH14" i="6" s="1"/>
  <c r="B11" i="6"/>
  <c r="B14" i="6" s="1"/>
  <c r="EU8" i="1"/>
  <c r="EU11" i="6" s="1"/>
  <c r="EU14" i="6" s="1"/>
  <c r="EN8" i="1"/>
  <c r="EN11" i="6" s="1"/>
  <c r="EN14" i="6" s="1"/>
  <c r="R8" i="1"/>
  <c r="R11" i="6" s="1"/>
  <c r="R14" i="6" s="1"/>
  <c r="AL8" i="1"/>
  <c r="AL11" i="6" s="1"/>
  <c r="AL14" i="6" s="1"/>
  <c r="BZ8" i="1"/>
  <c r="BZ11" i="6" s="1"/>
  <c r="BZ14" i="6" s="1"/>
  <c r="DU8" i="1"/>
  <c r="DU11" i="6" s="1"/>
  <c r="DU14" i="6" s="1"/>
  <c r="DJ8" i="1"/>
  <c r="DJ11" i="6" s="1"/>
  <c r="DJ14" i="6" s="1"/>
  <c r="EB8" i="1"/>
  <c r="EB11" i="6" s="1"/>
  <c r="EB14" i="6" s="1"/>
  <c r="CG8" i="1"/>
  <c r="CG11" i="6" s="1"/>
  <c r="CG14" i="6" s="1"/>
  <c r="ES8" i="1"/>
  <c r="ES11" i="6" s="1"/>
  <c r="ES14" i="6" s="1"/>
  <c r="FD8" i="1"/>
  <c r="FD11" i="6" s="1"/>
  <c r="FD14" i="6" s="1"/>
  <c r="FS8" i="1"/>
  <c r="FS11" i="6" s="1"/>
  <c r="FS14" i="6" s="1"/>
  <c r="DZ8" i="1"/>
  <c r="DZ11" i="6" s="1"/>
  <c r="DZ14" i="6" s="1"/>
  <c r="AP8" i="1"/>
  <c r="AP11" i="6" s="1"/>
  <c r="AP14" i="6" s="1"/>
  <c r="BJ8" i="1"/>
  <c r="BJ11" i="6" s="1"/>
  <c r="BJ14" i="6" s="1"/>
  <c r="AH8" i="1"/>
  <c r="AH11" i="6" s="1"/>
  <c r="AH14" i="6" s="1"/>
  <c r="FH8" i="1"/>
  <c r="FH11" i="6" s="1"/>
  <c r="FH14" i="6" s="1"/>
  <c r="JA9" i="1"/>
  <c r="H8" i="1"/>
  <c r="H11" i="6" s="1"/>
  <c r="H14" i="6" s="1"/>
  <c r="N8" i="1"/>
  <c r="N11" i="6" s="1"/>
  <c r="N14" i="6" s="1"/>
  <c r="DX8" i="1"/>
  <c r="DX11" i="6" s="1"/>
  <c r="DX14" i="6" s="1"/>
  <c r="DP8" i="1"/>
  <c r="DP11" i="6" s="1"/>
  <c r="DP14" i="6" s="1"/>
  <c r="GB8" i="1"/>
  <c r="GB11" i="6" s="1"/>
  <c r="GB14" i="6" s="1"/>
  <c r="EM8" i="1"/>
  <c r="EM11" i="6" s="1"/>
  <c r="EM14" i="6" s="1"/>
  <c r="FA8" i="1"/>
  <c r="FA11" i="6" s="1"/>
  <c r="FA14" i="6" s="1"/>
  <c r="AI8" i="1"/>
  <c r="AI11" i="6" s="1"/>
  <c r="AI14" i="6" s="1"/>
  <c r="AV8" i="1"/>
  <c r="AV11" i="6" s="1"/>
  <c r="AV14" i="6" s="1"/>
  <c r="BB8" i="1"/>
  <c r="BB11" i="6" s="1"/>
  <c r="BB14" i="6" s="1"/>
  <c r="D8" i="1"/>
  <c r="D11" i="6" s="1"/>
  <c r="D14" i="6" s="1"/>
  <c r="CE8" i="1"/>
  <c r="CE11" i="6" s="1"/>
  <c r="CE14" i="6" s="1"/>
  <c r="CZ8" i="1"/>
  <c r="CZ11" i="6" s="1"/>
  <c r="CZ14" i="6" s="1"/>
  <c r="AK8" i="1"/>
  <c r="AK11" i="6" s="1"/>
  <c r="AK14" i="6" s="1"/>
  <c r="CF8" i="1"/>
  <c r="CF11" i="6" s="1"/>
  <c r="CF14" i="6" s="1"/>
  <c r="IR9" i="1"/>
  <c r="IR11" i="1" s="1"/>
  <c r="DB8" i="1"/>
  <c r="DB11" i="6" s="1"/>
  <c r="DB14" i="6" s="1"/>
  <c r="CV8" i="1"/>
  <c r="CV11" i="6" s="1"/>
  <c r="CV14" i="6" s="1"/>
  <c r="IV9" i="1"/>
  <c r="CX8" i="1"/>
  <c r="CX11" i="6" s="1"/>
  <c r="CX14" i="6" s="1"/>
  <c r="FO8" i="1"/>
  <c r="FO11" i="6" s="1"/>
  <c r="FO14" i="6" s="1"/>
  <c r="BG8" i="1"/>
  <c r="BG11" i="6" s="1"/>
  <c r="BG14" i="6" s="1"/>
  <c r="GG8" i="1"/>
  <c r="GG11" i="6" s="1"/>
  <c r="GG14" i="6" s="1"/>
  <c r="IX9" i="1"/>
  <c r="FT8" i="1"/>
  <c r="FT11" i="6" s="1"/>
  <c r="FT14" i="6" s="1"/>
  <c r="EK8" i="1"/>
  <c r="EK11" i="6" s="1"/>
  <c r="EK14" i="6" s="1"/>
  <c r="BN8" i="1"/>
  <c r="BN11" i="6" s="1"/>
  <c r="BN14" i="6" s="1"/>
  <c r="AT8" i="1"/>
  <c r="AT11" i="6" s="1"/>
  <c r="AT14" i="6" s="1"/>
  <c r="BQ8" i="1"/>
  <c r="BQ11" i="6" s="1"/>
  <c r="BQ14" i="6" s="1"/>
  <c r="DT8" i="1"/>
  <c r="DT11" i="6" s="1"/>
  <c r="DT14" i="6" s="1"/>
  <c r="DM8" i="1"/>
  <c r="DM11" i="6" s="1"/>
  <c r="DM14" i="6" s="1"/>
  <c r="AJ8" i="1"/>
  <c r="AJ11" i="6" s="1"/>
  <c r="AJ14" i="6" s="1"/>
  <c r="BX8" i="1"/>
  <c r="BX11" i="6" s="1"/>
  <c r="BX14" i="6" s="1"/>
  <c r="BV8" i="1"/>
  <c r="BV11" i="6" s="1"/>
  <c r="BV14" i="6" s="1"/>
  <c r="FG8" i="1"/>
  <c r="FG11" i="6" s="1"/>
  <c r="FG14" i="6" s="1"/>
  <c r="IU9" i="1"/>
  <c r="FK8" i="1"/>
  <c r="FK11" i="6" s="1"/>
  <c r="FK14" i="6" s="1"/>
  <c r="AQ8" i="1"/>
  <c r="AQ11" i="6" s="1"/>
  <c r="AQ14" i="6" s="1"/>
  <c r="IY9" i="1"/>
  <c r="DG8" i="1"/>
  <c r="DG11" i="6" s="1"/>
  <c r="DG14" i="6" s="1"/>
  <c r="W8" i="1"/>
  <c r="W11" i="6" s="1"/>
  <c r="W14" i="6" s="1"/>
  <c r="CI8" i="1"/>
  <c r="CI11" i="6" s="1"/>
  <c r="CI14" i="6" s="1"/>
  <c r="AM8" i="1"/>
  <c r="AM11" i="6" s="1"/>
  <c r="AM14" i="6" s="1"/>
  <c r="DN8" i="1"/>
  <c r="DN11" i="6" s="1"/>
  <c r="DN14" i="6" s="1"/>
  <c r="IT9" i="1"/>
  <c r="IT11" i="1" s="1"/>
  <c r="F8" i="1"/>
  <c r="F11" i="6" s="1"/>
  <c r="F14" i="6" s="1"/>
  <c r="DW8" i="1"/>
  <c r="DW11" i="6" s="1"/>
  <c r="DW14" i="6" s="1"/>
  <c r="DE8" i="1"/>
  <c r="DE11" i="6" s="1"/>
  <c r="DE14" i="6" s="1"/>
  <c r="AF8" i="1"/>
  <c r="AF11" i="6" s="1"/>
  <c r="AF14" i="6" s="1"/>
  <c r="E8" i="1"/>
  <c r="E11" i="6" s="1"/>
  <c r="E14" i="6" s="1"/>
  <c r="FF8" i="1"/>
  <c r="FF11" i="6" s="1"/>
  <c r="FF14" i="6" s="1"/>
  <c r="DH8" i="1"/>
  <c r="DH11" i="6" s="1"/>
  <c r="DH14" i="6" s="1"/>
  <c r="AE8" i="1"/>
  <c r="AE11" i="6" s="1"/>
  <c r="AE14" i="6" s="1"/>
  <c r="J8" i="1"/>
  <c r="J11" i="6" s="1"/>
  <c r="J14" i="6" s="1"/>
  <c r="BO8" i="1"/>
  <c r="BO11" i="6" s="1"/>
  <c r="BO14" i="6" s="1"/>
  <c r="FZ8" i="1"/>
  <c r="FM8" i="1"/>
  <c r="FM11" i="6" s="1"/>
  <c r="FM14" i="6" s="1"/>
  <c r="BY8" i="1"/>
  <c r="BY11" i="6" s="1"/>
  <c r="BY14" i="6" s="1"/>
  <c r="AN8" i="1"/>
  <c r="AN11" i="6" s="1"/>
  <c r="AN14" i="6" s="1"/>
  <c r="AS8" i="1"/>
  <c r="AS11" i="6" s="1"/>
  <c r="AS14" i="6" s="1"/>
  <c r="FQ8" i="1"/>
  <c r="FQ11" i="6" s="1"/>
  <c r="FQ14" i="6" s="1"/>
  <c r="BW8" i="1"/>
  <c r="BW11" i="6" s="1"/>
  <c r="BW14" i="6" s="1"/>
  <c r="DQ8" i="1"/>
  <c r="DQ11" i="6" s="1"/>
  <c r="DQ14" i="6" s="1"/>
  <c r="DO8" i="1"/>
  <c r="DO11" i="6" s="1"/>
  <c r="DO14" i="6" s="1"/>
  <c r="GO8" i="1"/>
  <c r="GO11" i="6" s="1"/>
  <c r="GO14" i="6" s="1"/>
  <c r="EL8" i="1"/>
  <c r="EL11" i="6" s="1"/>
  <c r="EL14" i="6" s="1"/>
  <c r="IP9" i="1"/>
  <c r="IP11" i="1" s="1"/>
  <c r="GH8" i="1"/>
  <c r="GH11" i="6" s="1"/>
  <c r="GH14" i="6" s="1"/>
  <c r="P8" i="1"/>
  <c r="P11" i="6" s="1"/>
  <c r="P14" i="6" s="1"/>
  <c r="CO8" i="1"/>
  <c r="CO11" i="6" s="1"/>
  <c r="CO14" i="6" s="1"/>
  <c r="CT8" i="1"/>
  <c r="CT11" i="6" s="1"/>
  <c r="CT14" i="6" s="1"/>
  <c r="O8" i="1"/>
  <c r="O11" i="6" s="1"/>
  <c r="O14" i="6" s="1"/>
  <c r="DC8" i="1"/>
  <c r="DC11" i="6" s="1"/>
  <c r="DC14" i="6" s="1"/>
  <c r="GL8" i="1"/>
  <c r="GL11" i="6" s="1"/>
  <c r="GL14" i="6" s="1"/>
  <c r="EC8" i="1"/>
  <c r="EC11" i="6" s="1"/>
  <c r="EC14" i="6" s="1"/>
  <c r="FL8" i="1"/>
  <c r="FL11" i="6" s="1"/>
  <c r="FL14" i="6" s="1"/>
  <c r="CL8" i="1"/>
  <c r="CL11" i="6" s="1"/>
  <c r="CL14" i="6" s="1"/>
  <c r="FE8" i="1"/>
  <c r="FE11" i="6" s="1"/>
  <c r="FE14" i="6" s="1"/>
  <c r="IQ9" i="1"/>
  <c r="IQ11" i="1" s="1"/>
  <c r="DS8" i="1"/>
  <c r="DS11" i="6" s="1"/>
  <c r="DS14" i="6" s="1"/>
  <c r="DF8" i="1"/>
  <c r="DF11" i="6" s="1"/>
  <c r="DF14" i="6" s="1"/>
  <c r="EX8" i="1"/>
  <c r="EX11" i="6" s="1"/>
  <c r="EX14" i="6" s="1"/>
  <c r="AC8" i="1"/>
  <c r="AC11" i="6" s="1"/>
  <c r="AC14" i="6" s="1"/>
  <c r="AR8" i="1"/>
  <c r="AR11" i="6" s="1"/>
  <c r="AR14" i="6" s="1"/>
  <c r="BS8" i="1"/>
  <c r="BS11" i="6" s="1"/>
  <c r="BS14" i="6" s="1"/>
  <c r="EI8" i="1"/>
  <c r="EI11" i="6" s="1"/>
  <c r="EI14" i="6" s="1"/>
  <c r="EE8" i="1"/>
  <c r="EE11" i="6" s="1"/>
  <c r="EE14" i="6" s="1"/>
  <c r="EO8" i="1"/>
  <c r="EO11" i="6" s="1"/>
  <c r="EO14" i="6" s="1"/>
  <c r="EW8" i="1"/>
  <c r="EW11" i="6" s="1"/>
  <c r="EW14" i="6" s="1"/>
  <c r="BK8" i="1"/>
  <c r="BK11" i="6" s="1"/>
  <c r="BK14" i="6" s="1"/>
  <c r="GI8" i="1"/>
  <c r="GI11" i="6" s="1"/>
  <c r="GI14" i="6" s="1"/>
  <c r="CH8" i="1"/>
  <c r="CH11" i="6" s="1"/>
  <c r="CH14" i="6" s="1"/>
  <c r="EA8" i="1"/>
  <c r="EA11" i="6" s="1"/>
  <c r="EA14" i="6" s="1"/>
  <c r="DK8" i="1"/>
  <c r="DK11" i="6" s="1"/>
  <c r="DK14" i="6" s="1"/>
  <c r="BM8" i="1"/>
  <c r="BM11" i="6" s="1"/>
  <c r="BM14" i="6" s="1"/>
  <c r="U8" i="1"/>
  <c r="U11" i="6" s="1"/>
  <c r="U14" i="6" s="1"/>
  <c r="FU8" i="1"/>
  <c r="FU11" i="6" s="1"/>
  <c r="FU14" i="6" s="1"/>
  <c r="GF8" i="1"/>
  <c r="GF11" i="6" s="1"/>
  <c r="GF14" i="6" s="1"/>
  <c r="CJ8" i="1"/>
  <c r="CJ11" i="6" s="1"/>
  <c r="CJ14" i="6" s="1"/>
  <c r="DR8" i="1"/>
  <c r="DR11" i="6" s="1"/>
  <c r="DR14" i="6" s="1"/>
  <c r="FR8" i="1"/>
  <c r="FR11" i="6" s="1"/>
  <c r="FR14" i="6" s="1"/>
  <c r="AG8" i="1"/>
  <c r="AG11" i="6" s="1"/>
  <c r="AG14" i="6" s="1"/>
  <c r="AU8" i="1"/>
  <c r="AU11" i="6" s="1"/>
  <c r="AU14" i="6" s="1"/>
  <c r="EQ8" i="1"/>
  <c r="EQ11" i="6" s="1"/>
  <c r="EQ14" i="6" s="1"/>
  <c r="CS8" i="1"/>
  <c r="CS11" i="6" s="1"/>
  <c r="CS14" i="6" s="1"/>
  <c r="CA8" i="1"/>
  <c r="CA11" i="6" s="1"/>
  <c r="CA14" i="6" s="1"/>
  <c r="DV8" i="1"/>
  <c r="DV11" i="6" s="1"/>
  <c r="DV14" i="6" s="1"/>
  <c r="EV8" i="1"/>
  <c r="EV11" i="6" s="1"/>
  <c r="EV14" i="6" s="1"/>
  <c r="GE8" i="1"/>
  <c r="GE11" i="6" s="1"/>
  <c r="GE14" i="6" s="1"/>
  <c r="ED8" i="1"/>
  <c r="ED11" i="6" s="1"/>
  <c r="ED14" i="6" s="1"/>
  <c r="GC8" i="1"/>
  <c r="FB8" i="1"/>
  <c r="FB11" i="6" s="1"/>
  <c r="FB14" i="6" s="1"/>
  <c r="IZ9" i="1"/>
  <c r="DI8" i="1"/>
  <c r="DI11" i="6" s="1"/>
  <c r="DI14" i="6" s="1"/>
  <c r="BL8" i="1"/>
  <c r="BL11" i="6" s="1"/>
  <c r="BL14" i="6" s="1"/>
  <c r="I8" i="1"/>
  <c r="I11" i="6" s="1"/>
  <c r="I14" i="6" s="1"/>
  <c r="FI8" i="1"/>
  <c r="FI11" i="6" s="1"/>
  <c r="FI14" i="6" s="1"/>
  <c r="EG8" i="1"/>
  <c r="EG11" i="6" s="1"/>
  <c r="EG14" i="6" s="1"/>
  <c r="CY8" i="1"/>
  <c r="CY11" i="6" s="1"/>
  <c r="CY14" i="6" s="1"/>
  <c r="S8" i="1"/>
  <c r="S11" i="6" s="1"/>
  <c r="S14" i="6" s="1"/>
  <c r="GN8" i="1"/>
  <c r="GN11" i="6" s="1"/>
  <c r="GN14" i="6" s="1"/>
  <c r="DA8" i="1"/>
  <c r="DA11" i="6" s="1"/>
  <c r="DA14" i="6" s="1"/>
  <c r="BD8" i="1"/>
  <c r="BD11" i="6" s="1"/>
  <c r="BD14" i="6" s="1"/>
  <c r="X8" i="1"/>
  <c r="X11" i="6" s="1"/>
  <c r="X14" i="6" s="1"/>
  <c r="M8" i="1"/>
  <c r="M11" i="6" s="1"/>
  <c r="M14" i="6" s="1"/>
  <c r="FJ8" i="1"/>
  <c r="FJ11" i="6" s="1"/>
  <c r="FJ14" i="6" s="1"/>
  <c r="BA8" i="1"/>
  <c r="BA11" i="6" s="1"/>
  <c r="BA14" i="6" s="1"/>
  <c r="AY8" i="1"/>
  <c r="AY11" i="6" s="1"/>
  <c r="AY14" i="6" s="1"/>
  <c r="CW8" i="1"/>
  <c r="CW11" i="6" s="1"/>
  <c r="CW14" i="6" s="1"/>
  <c r="CQ8" i="1"/>
  <c r="CQ11" i="6" s="1"/>
  <c r="CQ14" i="6" s="1"/>
  <c r="Z8" i="1"/>
  <c r="Z11" i="6" s="1"/>
  <c r="Z14" i="6" s="1"/>
  <c r="GJ8" i="1"/>
  <c r="GJ11" i="6" s="1"/>
  <c r="GJ14" i="6" s="1"/>
  <c r="CK8" i="1"/>
  <c r="CK11" i="6" s="1"/>
  <c r="CK14" i="6" s="1"/>
  <c r="L8" i="1"/>
  <c r="L11" i="6" s="1"/>
  <c r="L14" i="6" s="1"/>
  <c r="AA8" i="1"/>
  <c r="AA11" i="6" s="1"/>
  <c r="AA14" i="6" s="1"/>
  <c r="AW8" i="1"/>
  <c r="AW11" i="6" s="1"/>
  <c r="AW14" i="6" s="1"/>
  <c r="IS9" i="1"/>
  <c r="IS11" i="1" s="1"/>
  <c r="GM8" i="1"/>
  <c r="GM11" i="6" s="1"/>
  <c r="GM14" i="6" s="1"/>
  <c r="CN8" i="1"/>
  <c r="CN11" i="6" s="1"/>
  <c r="CN14" i="6" s="1"/>
  <c r="IW9" i="1"/>
  <c r="Q8" i="1"/>
  <c r="Q11" i="6" s="1"/>
  <c r="Q14" i="6" s="1"/>
  <c r="G8" i="1"/>
  <c r="G11" i="6" s="1"/>
  <c r="G14" i="6" s="1"/>
  <c r="BP8" i="1"/>
  <c r="BP11" i="6" s="1"/>
  <c r="BP14" i="6" s="1"/>
  <c r="AX8" i="1"/>
  <c r="AX11" i="6" s="1"/>
  <c r="AX14" i="6" s="1"/>
  <c r="DL8" i="1"/>
  <c r="DL11" i="6" s="1"/>
  <c r="DL14" i="6" s="1"/>
  <c r="FV8" i="1"/>
  <c r="FV11" i="6" s="1"/>
  <c r="FV14" i="6" s="1"/>
  <c r="DY8" i="1"/>
  <c r="DY11" i="6" s="1"/>
  <c r="DY14" i="6" s="1"/>
  <c r="GA8" i="1"/>
  <c r="CP8" i="1"/>
  <c r="CP11" i="6" s="1"/>
  <c r="CP14" i="6" s="1"/>
  <c r="CM8" i="1"/>
  <c r="CM11" i="6" s="1"/>
  <c r="CM14" i="6" s="1"/>
  <c r="BU8" i="1"/>
  <c r="BU11" i="6" s="1"/>
  <c r="BU14" i="6" s="1"/>
  <c r="BE8" i="1"/>
  <c r="BE11" i="6" s="1"/>
  <c r="BE14" i="6" s="1"/>
  <c r="K8" i="1"/>
  <c r="K11" i="6" s="1"/>
  <c r="K14" i="6" s="1"/>
  <c r="EP8" i="1"/>
  <c r="EP11" i="6" s="1"/>
  <c r="EP14" i="6" s="1"/>
  <c r="DD8" i="1"/>
  <c r="DD11" i="6" s="1"/>
  <c r="DD14" i="6" s="1"/>
  <c r="AD8" i="1"/>
  <c r="AD11" i="6" s="1"/>
  <c r="AD14" i="6" s="1"/>
  <c r="Y8" i="1"/>
  <c r="Y11" i="6" s="1"/>
  <c r="Y14" i="6" s="1"/>
  <c r="EF8" i="1"/>
  <c r="EF11" i="6" s="1"/>
  <c r="EF14" i="6" s="1"/>
  <c r="CB8" i="1"/>
  <c r="CB11" i="6" s="1"/>
  <c r="CB14" i="6" s="1"/>
  <c r="AZ8" i="1"/>
  <c r="AZ11" i="6" s="1"/>
  <c r="AZ14" i="6" s="1"/>
  <c r="FP8" i="1"/>
  <c r="FP11" i="6" s="1"/>
  <c r="FP14" i="6" s="1"/>
  <c r="GD8" i="1"/>
  <c r="GD11" i="6" s="1"/>
  <c r="GD14" i="6" s="1"/>
  <c r="EZ8" i="1"/>
  <c r="EZ11" i="6" s="1"/>
  <c r="EZ14" i="6" s="1"/>
  <c r="AB8" i="1"/>
  <c r="AB11" i="6" s="1"/>
  <c r="AB14" i="6" s="1"/>
  <c r="V8" i="1"/>
  <c r="V11" i="6" s="1"/>
  <c r="V14" i="6" s="1"/>
  <c r="ER8" i="1"/>
  <c r="ER11" i="6" s="1"/>
  <c r="ER14" i="6" s="1"/>
  <c r="CU8" i="1"/>
  <c r="CU11" i="6" s="1"/>
  <c r="CU14" i="6" s="1"/>
  <c r="EY8" i="1"/>
  <c r="EY11" i="6" s="1"/>
  <c r="EY14" i="6" s="1"/>
  <c r="JB9" i="1"/>
  <c r="AO8" i="1"/>
  <c r="AO11" i="6" s="1"/>
  <c r="AO14" i="6" s="1"/>
  <c r="ET8" i="1"/>
  <c r="ET11" i="6" s="1"/>
  <c r="ET14" i="6" s="1"/>
  <c r="BI8" i="1"/>
  <c r="BI11" i="6" s="1"/>
  <c r="BI14" i="6" s="1"/>
  <c r="BT8" i="1"/>
  <c r="BT11" i="6" s="1"/>
  <c r="BT14" i="6" s="1"/>
  <c r="T8" i="1"/>
  <c r="T11" i="6" s="1"/>
  <c r="T14" i="6" s="1"/>
  <c r="CD8" i="1"/>
  <c r="CD11" i="6" s="1"/>
  <c r="CD14" i="6" s="1"/>
  <c r="GY9" i="1" l="1"/>
  <c r="GY11" i="1" s="1"/>
  <c r="GY8" i="1"/>
  <c r="GY11" i="6" s="1"/>
  <c r="GY14" i="6" s="1"/>
  <c r="II9" i="1"/>
  <c r="II11" i="1" s="1"/>
  <c r="II8" i="1"/>
  <c r="II11" i="6" s="1"/>
  <c r="II14" i="6" s="1"/>
  <c r="GV8" i="1"/>
  <c r="GV11" i="6" s="1"/>
  <c r="GV14" i="6" s="1"/>
  <c r="GV9" i="1"/>
  <c r="GV11" i="1" s="1"/>
  <c r="IA9" i="1"/>
  <c r="IA11" i="1" s="1"/>
  <c r="IA8" i="1"/>
  <c r="IA11" i="6" s="1"/>
  <c r="IA14" i="6" s="1"/>
  <c r="HJ9" i="1"/>
  <c r="HJ11" i="1" s="1"/>
  <c r="HJ8" i="1"/>
  <c r="HI9" i="1"/>
  <c r="HI11" i="1" s="1"/>
  <c r="HI8" i="1"/>
  <c r="IN9" i="1"/>
  <c r="IN11" i="1" s="1"/>
  <c r="IN8" i="1"/>
  <c r="IN11" i="6" s="1"/>
  <c r="IN14" i="6" s="1"/>
  <c r="GZ9" i="1"/>
  <c r="GZ11" i="1" s="1"/>
  <c r="GZ8" i="1"/>
  <c r="GZ11" i="6" s="1"/>
  <c r="GZ14" i="6" s="1"/>
  <c r="HL9" i="1"/>
  <c r="HL11" i="1" s="1"/>
  <c r="HL8" i="1"/>
  <c r="HL11" i="6" s="1"/>
  <c r="HL14" i="6" s="1"/>
  <c r="HK9" i="1"/>
  <c r="HK11" i="1" s="1"/>
  <c r="HK8" i="1"/>
  <c r="HD8" i="1"/>
  <c r="HD11" i="6" s="1"/>
  <c r="HD14" i="6" s="1"/>
  <c r="HD9" i="1"/>
  <c r="HD11" i="1" s="1"/>
  <c r="HM8" i="1"/>
  <c r="HM11" i="6" s="1"/>
  <c r="HM14" i="6" s="1"/>
  <c r="HM9" i="1"/>
  <c r="HM11" i="1" s="1"/>
  <c r="HX9" i="1"/>
  <c r="HX11" i="1" s="1"/>
  <c r="HX8" i="1"/>
  <c r="HX11" i="6" s="1"/>
  <c r="HX14" i="6" s="1"/>
  <c r="IH9" i="1"/>
  <c r="IH11" i="1" s="1"/>
  <c r="IH8" i="1"/>
  <c r="IH11" i="6" s="1"/>
  <c r="IH14" i="6" s="1"/>
  <c r="ID9" i="1"/>
  <c r="ID11" i="1" s="1"/>
  <c r="ID8" i="1"/>
  <c r="ID11" i="6" s="1"/>
  <c r="ID14" i="6" s="1"/>
  <c r="GU9" i="1"/>
  <c r="GU11" i="1" s="1"/>
  <c r="GU8" i="1"/>
  <c r="GU11" i="6" s="1"/>
  <c r="GU14" i="6" s="1"/>
  <c r="IJ9" i="1"/>
  <c r="IJ11" i="1" s="1"/>
  <c r="IJ8" i="1"/>
  <c r="IJ11" i="6" s="1"/>
  <c r="IJ14" i="6" s="1"/>
  <c r="HB9" i="1"/>
  <c r="HB11" i="1" s="1"/>
  <c r="HB8" i="1"/>
  <c r="HB11" i="6" s="1"/>
  <c r="HB14" i="6" s="1"/>
  <c r="HH9" i="1"/>
  <c r="HH11" i="1" s="1"/>
  <c r="HH8" i="1"/>
  <c r="HE8" i="1"/>
  <c r="HE11" i="6" s="1"/>
  <c r="HE14" i="6" s="1"/>
  <c r="HE9" i="1"/>
  <c r="HE11" i="1" s="1"/>
  <c r="HV9" i="1"/>
  <c r="HV11" i="1" s="1"/>
  <c r="HV8" i="1"/>
  <c r="HV11" i="6" s="1"/>
  <c r="HV14" i="6" s="1"/>
  <c r="HW9" i="1"/>
  <c r="HW11" i="1" s="1"/>
  <c r="HW8" i="1"/>
  <c r="HW11" i="6" s="1"/>
  <c r="HW14" i="6" s="1"/>
  <c r="HY9" i="1"/>
  <c r="HY11" i="1" s="1"/>
  <c r="HY8" i="1"/>
  <c r="HY11" i="6" s="1"/>
  <c r="HY14" i="6" s="1"/>
  <c r="HN9" i="1"/>
  <c r="HN11" i="1" s="1"/>
  <c r="HN8" i="1"/>
  <c r="HN11" i="6" s="1"/>
  <c r="HN14" i="6" s="1"/>
  <c r="HT8" i="1"/>
  <c r="HT11" i="6" s="1"/>
  <c r="HT14" i="6" s="1"/>
  <c r="HT9" i="1"/>
  <c r="HT11" i="1" s="1"/>
  <c r="HA9" i="1"/>
  <c r="HA11" i="1" s="1"/>
  <c r="HA8" i="1"/>
  <c r="HA11" i="6" s="1"/>
  <c r="HA14" i="6" s="1"/>
  <c r="HU8" i="1"/>
  <c r="HU11" i="6" s="1"/>
  <c r="HU14" i="6" s="1"/>
  <c r="HU9" i="1"/>
  <c r="HU11" i="1" s="1"/>
  <c r="GC11" i="6"/>
  <c r="GC14" i="6" s="1"/>
  <c r="GC10" i="1"/>
  <c r="GR9" i="1"/>
  <c r="GR11" i="1" s="1"/>
  <c r="GR8" i="1"/>
  <c r="GR11" i="6" s="1"/>
  <c r="GR14" i="6" s="1"/>
  <c r="IO9" i="1"/>
  <c r="IO11" i="1" s="1"/>
  <c r="IO8" i="1"/>
  <c r="IO11" i="6" s="1"/>
  <c r="IO14" i="6" s="1"/>
  <c r="HF9" i="1"/>
  <c r="HF11" i="1" s="1"/>
  <c r="HF8" i="1"/>
  <c r="HF11" i="6" s="1"/>
  <c r="HF14" i="6" s="1"/>
  <c r="FZ12" i="1"/>
  <c r="FZ11" i="6"/>
  <c r="FZ14" i="6" s="1"/>
  <c r="HQ9" i="1"/>
  <c r="HQ11" i="1" s="1"/>
  <c r="HQ8" i="1"/>
  <c r="HQ11" i="6" s="1"/>
  <c r="HQ14" i="6" s="1"/>
  <c r="IF9" i="1"/>
  <c r="IF11" i="1" s="1"/>
  <c r="IF8" i="1"/>
  <c r="IF11" i="6" s="1"/>
  <c r="IF14" i="6" s="1"/>
  <c r="HZ9" i="1"/>
  <c r="HZ11" i="1" s="1"/>
  <c r="HZ8" i="1"/>
  <c r="HZ11" i="6" s="1"/>
  <c r="HZ14" i="6" s="1"/>
  <c r="IL9" i="1"/>
  <c r="IL11" i="1" s="1"/>
  <c r="IL8" i="1"/>
  <c r="IL11" i="6" s="1"/>
  <c r="IL14" i="6" s="1"/>
  <c r="HP9" i="1"/>
  <c r="HP11" i="1" s="1"/>
  <c r="HP8" i="1"/>
  <c r="HP11" i="6" s="1"/>
  <c r="HP14" i="6" s="1"/>
  <c r="GW8" i="1"/>
  <c r="GW11" i="6" s="1"/>
  <c r="GW14" i="6" s="1"/>
  <c r="GW9" i="1"/>
  <c r="GW11" i="1" s="1"/>
  <c r="IE9" i="1"/>
  <c r="IE11" i="1" s="1"/>
  <c r="IE8" i="1"/>
  <c r="IE11" i="6" s="1"/>
  <c r="IE14" i="6" s="1"/>
  <c r="GX8" i="1"/>
  <c r="GX11" i="6" s="1"/>
  <c r="GX14" i="6" s="1"/>
  <c r="GX9" i="1"/>
  <c r="GX11" i="1" s="1"/>
  <c r="HG9" i="1"/>
  <c r="HG11" i="1" s="1"/>
  <c r="HG8" i="1"/>
  <c r="HG11" i="6" s="1"/>
  <c r="HG14" i="6" s="1"/>
  <c r="IM9" i="1"/>
  <c r="IM11" i="1" s="1"/>
  <c r="IM8" i="1"/>
  <c r="IM11" i="6" s="1"/>
  <c r="IM14" i="6" s="1"/>
  <c r="HS9" i="1"/>
  <c r="HS11" i="1" s="1"/>
  <c r="HS8" i="1"/>
  <c r="HS11" i="6" s="1"/>
  <c r="HS14" i="6" s="1"/>
  <c r="IB8" i="1"/>
  <c r="IB11" i="6" s="1"/>
  <c r="IB14" i="6" s="1"/>
  <c r="IB9" i="1"/>
  <c r="IB11" i="1" s="1"/>
  <c r="GQ9" i="1"/>
  <c r="GQ11" i="1" s="1"/>
  <c r="GQ8" i="1"/>
  <c r="GQ11" i="6" s="1"/>
  <c r="GQ14" i="6" s="1"/>
  <c r="GS9" i="1"/>
  <c r="GS11" i="1" s="1"/>
  <c r="GS8" i="1"/>
  <c r="GS11" i="6" s="1"/>
  <c r="GS14" i="6" s="1"/>
  <c r="HC8" i="1"/>
  <c r="HC11" i="6" s="1"/>
  <c r="HC14" i="6" s="1"/>
  <c r="HC9" i="1"/>
  <c r="HC11" i="1" s="1"/>
  <c r="IK8" i="1"/>
  <c r="IK11" i="6" s="1"/>
  <c r="IK14" i="6" s="1"/>
  <c r="IK9" i="1"/>
  <c r="IK11" i="1" s="1"/>
  <c r="HR9" i="1"/>
  <c r="HR11" i="1" s="1"/>
  <c r="HR8" i="1"/>
  <c r="HR11" i="6" s="1"/>
  <c r="HR14" i="6" s="1"/>
  <c r="HO9" i="1"/>
  <c r="HO11" i="1" s="1"/>
  <c r="HO8" i="1"/>
  <c r="HO11" i="6" s="1"/>
  <c r="HO14" i="6" s="1"/>
  <c r="GA11" i="6"/>
  <c r="GA14" i="6" s="1"/>
  <c r="GA12" i="1"/>
  <c r="IC8" i="1"/>
  <c r="IC11" i="6" s="1"/>
  <c r="IC14" i="6" s="1"/>
  <c r="IC9" i="1"/>
  <c r="IC11" i="1" s="1"/>
  <c r="GT8" i="1"/>
  <c r="GT11" i="6" s="1"/>
  <c r="GT14" i="6" s="1"/>
  <c r="GT9" i="1"/>
  <c r="GT11" i="1" s="1"/>
  <c r="IG9" i="1"/>
  <c r="IG11" i="1" s="1"/>
  <c r="IG8" i="1"/>
  <c r="IG11" i="6" s="1"/>
  <c r="IG14" i="6" s="1"/>
  <c r="GP8" i="1"/>
  <c r="GP11" i="6" s="1"/>
  <c r="GP14" i="6" s="1"/>
  <c r="GP9" i="1"/>
  <c r="GP11" i="1" s="1"/>
  <c r="FZ9" i="6" l="1"/>
  <c r="FZ10" i="6" s="1"/>
  <c r="FZ13" i="1"/>
  <c r="FZ13" i="6" s="1"/>
  <c r="HH12" i="1"/>
  <c r="HH11" i="6"/>
  <c r="HH14" i="6" s="1"/>
  <c r="HK12" i="1"/>
  <c r="HK11" i="6"/>
  <c r="HK14" i="6" s="1"/>
  <c r="HI11" i="6"/>
  <c r="HI14" i="6" s="1"/>
  <c r="HI12" i="1"/>
  <c r="GA9" i="6"/>
  <c r="GA10" i="6" s="1"/>
  <c r="GA13" i="1"/>
  <c r="GA13" i="6" s="1"/>
  <c r="HJ12" i="1"/>
  <c r="HJ11" i="6"/>
  <c r="HJ14" i="6" s="1"/>
  <c r="GC11" i="1"/>
  <c r="GC12" i="6"/>
  <c r="GC5" i="2"/>
  <c r="GD32" i="3" s="1"/>
  <c r="GD5" i="1"/>
  <c r="GD18" i="1" l="1"/>
  <c r="GD19" i="1"/>
  <c r="GD15" i="1"/>
  <c r="GD16" i="1"/>
  <c r="GD17" i="1"/>
  <c r="GE5" i="1"/>
  <c r="HI9" i="6"/>
  <c r="HI10" i="6" s="1"/>
  <c r="HI13" i="1"/>
  <c r="HI13" i="6" s="1"/>
  <c r="GD126" i="3"/>
  <c r="GD79" i="3"/>
  <c r="HK9" i="6"/>
  <c r="HK10" i="6" s="1"/>
  <c r="HK13" i="1"/>
  <c r="HK13" i="6" s="1"/>
  <c r="HJ9" i="6"/>
  <c r="HJ10" i="6" s="1"/>
  <c r="HJ13" i="1"/>
  <c r="HJ13" i="6" s="1"/>
  <c r="HH9" i="6"/>
  <c r="HH10" i="6" s="1"/>
  <c r="HH13" i="1"/>
  <c r="HH13" i="6" s="1"/>
  <c r="GE15" i="1" l="1"/>
  <c r="GE17" i="1"/>
  <c r="GE16" i="1"/>
  <c r="GE18" i="1"/>
  <c r="GE19" i="1"/>
  <c r="GF5" i="1"/>
  <c r="GD82" i="3"/>
  <c r="GD80" i="3"/>
  <c r="GD81" i="3"/>
  <c r="GD128" i="3"/>
  <c r="GD129" i="3"/>
  <c r="GD127" i="3"/>
  <c r="GD35" i="3" l="1"/>
  <c r="GD130" i="3"/>
  <c r="GD98" i="3" s="1"/>
  <c r="GD34" i="3"/>
  <c r="GD83" i="3"/>
  <c r="GD33" i="3"/>
  <c r="GF18" i="1"/>
  <c r="GF15" i="1"/>
  <c r="GF16" i="1"/>
  <c r="GF19" i="1"/>
  <c r="GF17" i="1"/>
  <c r="GG5" i="1"/>
  <c r="GG16" i="1" l="1"/>
  <c r="GG19" i="1"/>
  <c r="GG17" i="1"/>
  <c r="GG18" i="1"/>
  <c r="GG15" i="1"/>
  <c r="GH5" i="1"/>
  <c r="GD36" i="3"/>
  <c r="GD3" i="3" s="1"/>
  <c r="GC22" i="1" s="1"/>
  <c r="GD51" i="3"/>
  <c r="GH16" i="1" l="1"/>
  <c r="GH17" i="1"/>
  <c r="GH19" i="1"/>
  <c r="GH18" i="1"/>
  <c r="GH15" i="1"/>
  <c r="GI5" i="1"/>
  <c r="GI16" i="1" l="1"/>
  <c r="GI15" i="1"/>
  <c r="GI17" i="1"/>
  <c r="GI19" i="1"/>
  <c r="GI18" i="1"/>
  <c r="GJ5" i="1"/>
  <c r="GJ16" i="1" l="1"/>
  <c r="GJ17" i="1"/>
  <c r="GJ18" i="1"/>
  <c r="GJ15" i="1"/>
  <c r="GJ19" i="1"/>
  <c r="GK5" i="1"/>
  <c r="GK17" i="1" l="1"/>
  <c r="GK19" i="1"/>
  <c r="GK15" i="1"/>
  <c r="GK18" i="1"/>
  <c r="GK16" i="1"/>
  <c r="GL5" i="1"/>
  <c r="GL17" i="1" l="1"/>
  <c r="GL19" i="1"/>
  <c r="GL18" i="1"/>
  <c r="GL16" i="1"/>
  <c r="GL15" i="1"/>
  <c r="GM5" i="1"/>
  <c r="GM18" i="1" l="1"/>
  <c r="GM19" i="1"/>
  <c r="GM17" i="1"/>
  <c r="GM16" i="1"/>
  <c r="GM15" i="1"/>
  <c r="GN5" i="1"/>
  <c r="GN16" i="1" l="1"/>
  <c r="GN19" i="1"/>
  <c r="GN17" i="1"/>
  <c r="GN18" i="1"/>
  <c r="GN15" i="1"/>
  <c r="GO5" i="1"/>
  <c r="GO15" i="1" l="1"/>
  <c r="GO16" i="1"/>
  <c r="GO18" i="1"/>
  <c r="GO19" i="1"/>
  <c r="GO17" i="1"/>
  <c r="GP5" i="1"/>
  <c r="GP16" i="1" l="1"/>
  <c r="GP18" i="1"/>
  <c r="GP15" i="1"/>
  <c r="GP17" i="1"/>
  <c r="GP19" i="1"/>
  <c r="GQ5" i="1"/>
  <c r="GQ19" i="1" l="1"/>
  <c r="GQ17" i="1"/>
  <c r="GQ15" i="1"/>
  <c r="GQ18" i="1"/>
  <c r="GQ16" i="1"/>
  <c r="GR5" i="1"/>
  <c r="GR15" i="1" l="1"/>
  <c r="GR16" i="1"/>
  <c r="GR17" i="1"/>
  <c r="GR18" i="1"/>
  <c r="GR19" i="1"/>
  <c r="GS5" i="1"/>
  <c r="GS16" i="1" l="1"/>
  <c r="GS19" i="1"/>
  <c r="GS18" i="1"/>
  <c r="GS15" i="1"/>
  <c r="GS17" i="1"/>
  <c r="GT5" i="1"/>
  <c r="GT16" i="1" l="1"/>
  <c r="GT17" i="1"/>
  <c r="GT19" i="1"/>
  <c r="GT15" i="1"/>
  <c r="GU5" i="1"/>
  <c r="GU15" i="1" l="1"/>
  <c r="GU16" i="1"/>
  <c r="GU18" i="1"/>
  <c r="GU19" i="1"/>
  <c r="GU17" i="1"/>
  <c r="GV5" i="1"/>
  <c r="GV16" i="1" l="1"/>
  <c r="GV19" i="1"/>
  <c r="GV15" i="1"/>
  <c r="GV17" i="1"/>
  <c r="GV18" i="1"/>
  <c r="GW5" i="1"/>
  <c r="GW17" i="1" l="1"/>
  <c r="GW15" i="1"/>
  <c r="GW19" i="1"/>
  <c r="GW18" i="1"/>
  <c r="GW16" i="1"/>
  <c r="GX5" i="1"/>
  <c r="GX19" i="1" l="1"/>
  <c r="GX15" i="1"/>
  <c r="GX17" i="1"/>
  <c r="GX18" i="1"/>
  <c r="GX16" i="1"/>
  <c r="GY5" i="1"/>
  <c r="GY16" i="1" l="1"/>
  <c r="GY15" i="1"/>
  <c r="GY18" i="1"/>
  <c r="GY17" i="1"/>
  <c r="GY19" i="1"/>
  <c r="GZ5" i="1"/>
  <c r="GZ17" i="1" l="1"/>
  <c r="GZ16" i="1"/>
  <c r="GZ15" i="1"/>
  <c r="GZ18" i="1"/>
  <c r="GZ19" i="1"/>
  <c r="HA5" i="1"/>
  <c r="HA16" i="1" l="1"/>
  <c r="HA17" i="1"/>
  <c r="HA18" i="1"/>
  <c r="HA19" i="1"/>
  <c r="HA15" i="1"/>
  <c r="AH2" i="53" a="1"/>
  <c r="AH2" i="53" s="1"/>
  <c r="AA11" i="53" a="1"/>
  <c r="AA11" i="53" s="1"/>
  <c r="AB6" i="53" a="1"/>
  <c r="AB6" i="53" s="1"/>
  <c r="AA10" i="53" a="1"/>
  <c r="AA10" i="53" s="1"/>
  <c r="AA9" i="53" a="1"/>
  <c r="AA9" i="53" s="1"/>
  <c r="AB8" i="53" a="1"/>
  <c r="AB8" i="53" s="1"/>
  <c r="AB11" i="53" a="1"/>
  <c r="AB11" i="53" s="1"/>
  <c r="AF40" i="53" a="1"/>
  <c r="AF40" i="53" s="1"/>
  <c r="AD41" i="53" a="1"/>
  <c r="AD41" i="53" s="1"/>
  <c r="AH36" i="53" a="1"/>
  <c r="AH36" i="53" s="1"/>
  <c r="AE24" i="53" a="1"/>
  <c r="AE24" i="53" s="1"/>
  <c r="AH11" i="53" a="1"/>
  <c r="AH11" i="53" s="1"/>
  <c r="AH38" i="53" a="1"/>
  <c r="AH38" i="53" s="1"/>
  <c r="AC21" i="53" a="1"/>
  <c r="AC21" i="53" s="1"/>
  <c r="AG4" i="53" a="1"/>
  <c r="AG4" i="53" s="1"/>
  <c r="AA37" i="53" a="1"/>
  <c r="AA37" i="53" s="1"/>
  <c r="AE15" i="53" a="1"/>
  <c r="AE15" i="53" s="1"/>
  <c r="AC29" i="53" a="1"/>
  <c r="AC29" i="53" s="1"/>
  <c r="AC28" i="53" a="1"/>
  <c r="AC28" i="53" s="1"/>
  <c r="AC50" i="53" a="1"/>
  <c r="AC50" i="53" s="1"/>
  <c r="AH25" i="53" a="1"/>
  <c r="AH25" i="53" s="1"/>
  <c r="AB7" i="53" a="1"/>
  <c r="AB7" i="53" s="1"/>
  <c r="AB10" i="53" a="1"/>
  <c r="AB10" i="53" s="1"/>
  <c r="AG40" i="53" a="1"/>
  <c r="AG40" i="53" s="1"/>
  <c r="AE19" i="53" a="1"/>
  <c r="AE19" i="53" s="1"/>
  <c r="AA21" i="53" a="1"/>
  <c r="AA21" i="53" s="1"/>
  <c r="AH41" i="53" a="1"/>
  <c r="AH41" i="53" s="1"/>
  <c r="AE20" i="53" a="1"/>
  <c r="AE20" i="53" s="1"/>
  <c r="AH44" i="53" a="1"/>
  <c r="AH44" i="53" s="1"/>
  <c r="AA26" i="53" a="1"/>
  <c r="AA26" i="53" s="1"/>
  <c r="AC43" i="53" a="1"/>
  <c r="AC43" i="53" s="1"/>
  <c r="AG11" i="53" a="1"/>
  <c r="AG11" i="53" s="1"/>
  <c r="AD9" i="53" a="1"/>
  <c r="AD9" i="53" s="1"/>
  <c r="AF14" i="53" a="1"/>
  <c r="AF14" i="53" s="1"/>
  <c r="AH26" i="53" a="1"/>
  <c r="AH26" i="53" s="1"/>
  <c r="AD18" i="53" a="1"/>
  <c r="AD18" i="53" s="1"/>
  <c r="AH6" i="53" a="1"/>
  <c r="AH6" i="53" s="1"/>
  <c r="AE44" i="53" a="1"/>
  <c r="AE44" i="53" s="1"/>
  <c r="AB9" i="53" a="1"/>
  <c r="AB9" i="53" s="1"/>
  <c r="AB5" i="53" a="1"/>
  <c r="AB5" i="53" s="1"/>
  <c r="AF25" i="53" a="1"/>
  <c r="AF25" i="53" s="1"/>
  <c r="AC49" i="53" a="1"/>
  <c r="AC49" i="53" s="1"/>
  <c r="AH20" i="53" a="1"/>
  <c r="AH20" i="53" s="1"/>
  <c r="AH15" i="53" a="1"/>
  <c r="AH15" i="53" s="1"/>
  <c r="AF2" i="53" a="1"/>
  <c r="AF2" i="53" s="1"/>
  <c r="AC41" i="53" a="1"/>
  <c r="AC41" i="53" s="1"/>
  <c r="AG31" i="53" a="1"/>
  <c r="AG31" i="53" s="1"/>
  <c r="AH27" i="53" a="1"/>
  <c r="AH27" i="53" s="1"/>
  <c r="AH17" i="53" a="1"/>
  <c r="AH17" i="53" s="1"/>
  <c r="AO4" i="53" a="1"/>
  <c r="AO4" i="53" s="1"/>
  <c r="AD23" i="53" a="1"/>
  <c r="AD23" i="53" s="1"/>
  <c r="AG16" i="53" a="1"/>
  <c r="AG16" i="53" s="1"/>
  <c r="AE30" i="53" a="1"/>
  <c r="AE30" i="53" s="1"/>
  <c r="AA51" i="53" a="1"/>
  <c r="AA51" i="53" s="1"/>
  <c r="AE27" i="53" a="1"/>
  <c r="AE27" i="53" s="1"/>
  <c r="AB32" i="53" a="1"/>
  <c r="AB32" i="53" s="1"/>
  <c r="AA44" i="53" a="1"/>
  <c r="AA44" i="53" s="1"/>
  <c r="AB41" i="53" a="1"/>
  <c r="AB41" i="53" s="1"/>
  <c r="AC31" i="53" a="1"/>
  <c r="AC31" i="53" s="1"/>
  <c r="AG21" i="53" a="1"/>
  <c r="AG21" i="53" s="1"/>
  <c r="AE28" i="53" a="1"/>
  <c r="AE28" i="53" s="1"/>
  <c r="AA40" i="53" a="1"/>
  <c r="AA40" i="53" s="1"/>
  <c r="AE48" i="53" a="1"/>
  <c r="AE48" i="53" s="1"/>
  <c r="AF22" i="53" a="1"/>
  <c r="AF22" i="53" s="1"/>
  <c r="AG33" i="53" a="1"/>
  <c r="AG33" i="53" s="1"/>
  <c r="AH53" i="53" a="1"/>
  <c r="AH53" i="53" s="1"/>
  <c r="AH40" i="53" a="1"/>
  <c r="AH40" i="53" s="1"/>
  <c r="AE4" i="53" a="1"/>
  <c r="AE4" i="53" s="1"/>
  <c r="AA20" i="53" a="1"/>
  <c r="AA20" i="53" s="1"/>
  <c r="AG46" i="53" a="1"/>
  <c r="AG46" i="53" s="1"/>
  <c r="AA6" i="53" a="1"/>
  <c r="AA6" i="53" s="1"/>
  <c r="AE41" i="53" a="1"/>
  <c r="AE41" i="53" s="1"/>
  <c r="AG5" i="53" a="1"/>
  <c r="AG5" i="53" s="1"/>
  <c r="AB51" i="53" a="1"/>
  <c r="AB51" i="53" s="1"/>
  <c r="AC42" i="53" a="1"/>
  <c r="AC42" i="53" s="1"/>
  <c r="AB42" i="53" a="1"/>
  <c r="AB42" i="53" s="1"/>
  <c r="AC30" i="53" a="1"/>
  <c r="AC30" i="53" s="1"/>
  <c r="AF48" i="53" a="1"/>
  <c r="AF48" i="53" s="1"/>
  <c r="AB36" i="53" a="1"/>
  <c r="AB36" i="53" s="1"/>
  <c r="AA2" i="53" a="1"/>
  <c r="AA2" i="53" s="1"/>
  <c r="AH30" i="53" a="1"/>
  <c r="AH30" i="53" s="1"/>
  <c r="AH12" i="53" a="1"/>
  <c r="AH12" i="53" s="1"/>
  <c r="AF32" i="53" a="1"/>
  <c r="AF32" i="53" s="1"/>
  <c r="AE45" i="53" a="1"/>
  <c r="AE45" i="53" s="1"/>
  <c r="AE33" i="53" a="1"/>
  <c r="AE33" i="53" s="1"/>
  <c r="AC3" i="53" a="1"/>
  <c r="AC3" i="53" s="1"/>
  <c r="AC17" i="53" a="1"/>
  <c r="AC17" i="53" s="1"/>
  <c r="AH7" i="53" a="1"/>
  <c r="AH7" i="53" s="1"/>
  <c r="AA15" i="53" a="1"/>
  <c r="AA15" i="53" s="1"/>
  <c r="AH4" i="53" a="1"/>
  <c r="AH4" i="53" s="1"/>
  <c r="AH3" i="53" a="1"/>
  <c r="AH3" i="53" s="1"/>
  <c r="AE3" i="53" a="1"/>
  <c r="AE3" i="53" s="1"/>
  <c r="AC52" i="53" a="1"/>
  <c r="AC52" i="53" s="1"/>
  <c r="AD43" i="53" a="1"/>
  <c r="AD43" i="53" s="1"/>
  <c r="AA32" i="53" a="1"/>
  <c r="AA32" i="53" s="1"/>
  <c r="AG25" i="53" a="1"/>
  <c r="AG25" i="53" s="1"/>
  <c r="AC4" i="53" a="1"/>
  <c r="AC4" i="53" s="1"/>
  <c r="AF36" i="53" a="1"/>
  <c r="AF36" i="53" s="1"/>
  <c r="AG17" i="53" a="1"/>
  <c r="AG17" i="53" s="1"/>
  <c r="AA7" i="53" a="1"/>
  <c r="AA7" i="53" s="1"/>
  <c r="AA50" i="53" a="1"/>
  <c r="AA50" i="53" s="1"/>
  <c r="AD2" i="53" a="1"/>
  <c r="AD2" i="53" s="1"/>
  <c r="AE31" i="53" a="1"/>
  <c r="AE31" i="53" s="1"/>
  <c r="AE43" i="53" a="1"/>
  <c r="AE43" i="53" s="1"/>
  <c r="AF43" i="53" a="1"/>
  <c r="AF43" i="53" s="1"/>
  <c r="AC18" i="53" a="1"/>
  <c r="AC18" i="53" s="1"/>
  <c r="AF52" i="53" a="1"/>
  <c r="AF52" i="53" s="1"/>
  <c r="AE47" i="53" a="1"/>
  <c r="AE47" i="53" s="1"/>
  <c r="AG34" i="53" a="1"/>
  <c r="AG34" i="53" s="1"/>
  <c r="AE9" i="53" a="1"/>
  <c r="AE9" i="53" s="1"/>
  <c r="AD7" i="53" a="1"/>
  <c r="AD7" i="53" s="1"/>
  <c r="AH42" i="53" a="1"/>
  <c r="AH42" i="53" s="1"/>
  <c r="AG24" i="53" a="1"/>
  <c r="AG24" i="53" s="1"/>
  <c r="AG54" i="53" a="1"/>
  <c r="AG54" i="53" s="1"/>
  <c r="AC14" i="53" a="1"/>
  <c r="AC14" i="53" s="1"/>
  <c r="AC48" i="53" a="1"/>
  <c r="AC48" i="53" s="1"/>
  <c r="AG13" i="53" a="1"/>
  <c r="AG13" i="53" s="1"/>
  <c r="AH32" i="53" a="1"/>
  <c r="AH32" i="53" s="1"/>
  <c r="AH13" i="53" a="1"/>
  <c r="AH13" i="53" s="1"/>
  <c r="AF5" i="53" a="1"/>
  <c r="AF5" i="53" s="1"/>
  <c r="AE22" i="53" a="1"/>
  <c r="AE22" i="53" s="1"/>
  <c r="AF41" i="53" a="1"/>
  <c r="AF41" i="53" s="1"/>
  <c r="AD40" i="53" a="1"/>
  <c r="AD40" i="53" s="1"/>
  <c r="AB19" i="53" a="1"/>
  <c r="AB19" i="53" s="1"/>
  <c r="AF34" i="53" a="1"/>
  <c r="AF34" i="53" s="1"/>
  <c r="AG42" i="53" a="1"/>
  <c r="AG42" i="53" s="1"/>
  <c r="AC2" i="53" a="1"/>
  <c r="AC2" i="53" s="1"/>
  <c r="AC47" i="53" a="1"/>
  <c r="AC47" i="53" s="1"/>
  <c r="AH50" i="53" a="1"/>
  <c r="AH50" i="53" s="1"/>
  <c r="AF23" i="53" a="1"/>
  <c r="AF23" i="53" s="1"/>
  <c r="AF4" i="53" a="1"/>
  <c r="AF4" i="53" s="1"/>
  <c r="AG19" i="53" a="1"/>
  <c r="AG19" i="53" s="1"/>
  <c r="AC44" i="53" a="1"/>
  <c r="AC44" i="53" s="1"/>
  <c r="AE5" i="53" a="1"/>
  <c r="AE5" i="53" s="1"/>
  <c r="AH24" i="53" a="1"/>
  <c r="AH24" i="53" s="1"/>
  <c r="AE52" i="53" a="1"/>
  <c r="AE52" i="53" s="1"/>
  <c r="AD22" i="53" a="1"/>
  <c r="AD22" i="53" s="1"/>
  <c r="AA30" i="53" a="1"/>
  <c r="AA30" i="53" s="1"/>
  <c r="AG52" i="53" a="1"/>
  <c r="AG52" i="53" s="1"/>
  <c r="AB35" i="53" a="1"/>
  <c r="AB35" i="53" s="1"/>
  <c r="AF26" i="53" a="1"/>
  <c r="AF26" i="53" s="1"/>
  <c r="AC51" i="53" a="1"/>
  <c r="AC51" i="53" s="1"/>
  <c r="AG7" i="53" a="1"/>
  <c r="AG7" i="53" s="1"/>
  <c r="AC34" i="53" a="1"/>
  <c r="AC34" i="53" s="1"/>
  <c r="AH45" i="53" a="1"/>
  <c r="AH45" i="53" s="1"/>
  <c r="AB17" i="53" a="1"/>
  <c r="AB17" i="53" s="1"/>
  <c r="AB3" i="53" a="1"/>
  <c r="AB3" i="53" s="1"/>
  <c r="AD45" i="53" a="1"/>
  <c r="AD45" i="53" s="1"/>
  <c r="AB46" i="53" a="1"/>
  <c r="AB46" i="53" s="1"/>
  <c r="AG2" i="53" a="1"/>
  <c r="AG2" i="53" s="1"/>
  <c r="AC25" i="53" a="1"/>
  <c r="AC25" i="53" s="1"/>
  <c r="AD50" i="53" a="1"/>
  <c r="AD50" i="53" s="1"/>
  <c r="AG30" i="53" a="1"/>
  <c r="AG30" i="53" s="1"/>
  <c r="AA16" i="53" a="1"/>
  <c r="AA16" i="53" s="1"/>
  <c r="AA49" i="53" a="1"/>
  <c r="AA49" i="53" s="1"/>
  <c r="AA24" i="53" a="1"/>
  <c r="AA24" i="53" s="1"/>
  <c r="AH54" i="53" a="1"/>
  <c r="AH54" i="53" s="1"/>
  <c r="AC40" i="53" a="1"/>
  <c r="AC40" i="53" s="1"/>
  <c r="AG45" i="53" a="1"/>
  <c r="AG45" i="53" s="1"/>
  <c r="AE40" i="53" a="1"/>
  <c r="AE40" i="53" s="1"/>
  <c r="AF45" i="53" a="1"/>
  <c r="AF45" i="53" s="1"/>
  <c r="AF33" i="53" a="1"/>
  <c r="AF33" i="53" s="1"/>
  <c r="AG29" i="53" a="1"/>
  <c r="AG29" i="53" s="1"/>
  <c r="AD8" i="53" a="1"/>
  <c r="AD8" i="53" s="1"/>
  <c r="AG43" i="53" a="1"/>
  <c r="AG43" i="53" s="1"/>
  <c r="AF16" i="53" a="1"/>
  <c r="AF16" i="53" s="1"/>
  <c r="AD36" i="53" a="1"/>
  <c r="AD36" i="53" s="1"/>
  <c r="AC8" i="53" a="1"/>
  <c r="AC8" i="53" s="1"/>
  <c r="AC23" i="53" a="1"/>
  <c r="AC23" i="53" s="1"/>
  <c r="AD48" i="53" a="1"/>
  <c r="AD48" i="53" s="1"/>
  <c r="AG50" i="53" a="1"/>
  <c r="AG50" i="53" s="1"/>
  <c r="AH22" i="53" a="1"/>
  <c r="AH22" i="53" s="1"/>
  <c r="AA35" i="53" a="1"/>
  <c r="AA35" i="53" s="1"/>
  <c r="AB2" i="53" a="1"/>
  <c r="AB2" i="53" s="1"/>
  <c r="AH43" i="53" a="1"/>
  <c r="AH43" i="53" s="1"/>
  <c r="AF30" i="53" a="1"/>
  <c r="AF30" i="53" s="1"/>
  <c r="AE2" i="53" a="1"/>
  <c r="AE2" i="53" s="1"/>
  <c r="AA42" i="53" a="1"/>
  <c r="AA42" i="53" s="1"/>
  <c r="AG44" i="53" a="1"/>
  <c r="AG44" i="53" s="1"/>
  <c r="AA27" i="53" a="1"/>
  <c r="AA27" i="53" s="1"/>
  <c r="AB15" i="53" a="1"/>
  <c r="AB15" i="53" s="1"/>
  <c r="AD51" i="53" a="1"/>
  <c r="AD51" i="53" s="1"/>
  <c r="AH46" i="53" a="1"/>
  <c r="AH46" i="53" s="1"/>
  <c r="AC22" i="53" a="1"/>
  <c r="AC22" i="53" s="1"/>
  <c r="AE34" i="53" a="1"/>
  <c r="AE34" i="53" s="1"/>
  <c r="AD31" i="53" a="1"/>
  <c r="AD31" i="53" s="1"/>
  <c r="AA4" i="53" a="1"/>
  <c r="AA4" i="53" s="1"/>
  <c r="AF21" i="53" a="1"/>
  <c r="AF21" i="53" s="1"/>
  <c r="AF18" i="53" a="1"/>
  <c r="AF18" i="53" s="1"/>
  <c r="AG32" i="53" a="1"/>
  <c r="AG32" i="53" s="1"/>
  <c r="AA33" i="53" a="1"/>
  <c r="AA33" i="53" s="1"/>
  <c r="AD10" i="53" a="1"/>
  <c r="AD10" i="53" s="1"/>
  <c r="AG3" i="53" a="1"/>
  <c r="AG3" i="53" s="1"/>
  <c r="AG27" i="53" a="1"/>
  <c r="AG27" i="53" s="1"/>
  <c r="AD19" i="53" a="1"/>
  <c r="AD19" i="53" s="1"/>
  <c r="AB48" i="53" a="1"/>
  <c r="AB48" i="53" s="1"/>
  <c r="AH8" i="53" a="1"/>
  <c r="AH8" i="53" s="1"/>
  <c r="AD4" i="53" a="1"/>
  <c r="AD4" i="53" s="1"/>
  <c r="AD53" i="53" a="1"/>
  <c r="AD53" i="53" s="1"/>
  <c r="AC46" i="53" a="1"/>
  <c r="AC46" i="53" s="1"/>
  <c r="AE36" i="53" a="1"/>
  <c r="AE36" i="53" s="1"/>
  <c r="AF50" i="53" a="1"/>
  <c r="AF50" i="53" s="1"/>
  <c r="AC32" i="53" a="1"/>
  <c r="AC32" i="53" s="1"/>
  <c r="AG23" i="53" a="1"/>
  <c r="AG23" i="53" s="1"/>
  <c r="AA52" i="53" a="1"/>
  <c r="AA52" i="53" s="1"/>
  <c r="AD25" i="53" a="1"/>
  <c r="AD25" i="53" s="1"/>
  <c r="AE37" i="53" a="1"/>
  <c r="AE37" i="53" s="1"/>
  <c r="AC27" i="53" a="1"/>
  <c r="AC27" i="53" s="1"/>
  <c r="AC6" i="53" a="1"/>
  <c r="AC6" i="53" s="1"/>
  <c r="AB50" i="53" a="1"/>
  <c r="AB50" i="53" s="1"/>
  <c r="AH35" i="53" a="1"/>
  <c r="AH35" i="53" s="1"/>
  <c r="AG26" i="53" a="1"/>
  <c r="AG26" i="53" s="1"/>
  <c r="AF19" i="53" a="1"/>
  <c r="AF19" i="53" s="1"/>
  <c r="AF42" i="53" a="1"/>
  <c r="AF42" i="53" s="1"/>
  <c r="AD28" i="53" a="1"/>
  <c r="AD28" i="53" s="1"/>
  <c r="AH52" i="53" a="1"/>
  <c r="AH52" i="53" s="1"/>
  <c r="AC24" i="53" a="1"/>
  <c r="AC24" i="53" s="1"/>
  <c r="AB53" i="53" a="1"/>
  <c r="AB53" i="53" s="1"/>
  <c r="AF46" i="53" a="1"/>
  <c r="AF46" i="53" s="1"/>
  <c r="AG9" i="53" a="1"/>
  <c r="AG9" i="53" s="1"/>
  <c r="AG6" i="53" a="1"/>
  <c r="AG6" i="53" s="1"/>
  <c r="AG8" i="53" a="1"/>
  <c r="AG8" i="53" s="1"/>
  <c r="AH18" i="53" a="1"/>
  <c r="AH18" i="53" s="1"/>
  <c r="AH51" i="53" a="1"/>
  <c r="AH51" i="53" s="1"/>
  <c r="AA28" i="53" a="1"/>
  <c r="AA28" i="53" s="1"/>
  <c r="AF28" i="53" a="1"/>
  <c r="AF28" i="53" s="1"/>
  <c r="AB45" i="53" a="1"/>
  <c r="AB45" i="53" s="1"/>
  <c r="AB52" i="53" a="1"/>
  <c r="AB52" i="53" s="1"/>
  <c r="AE49" i="53" a="1"/>
  <c r="AE49" i="53" s="1"/>
  <c r="AH48" i="53" a="1"/>
  <c r="AH48" i="53" s="1"/>
  <c r="AF47" i="53" a="1"/>
  <c r="AF47" i="53" s="1"/>
  <c r="AH37" i="53" a="1"/>
  <c r="AH37" i="53" s="1"/>
  <c r="AE17" i="53" a="1"/>
  <c r="AE17" i="53" s="1"/>
  <c r="AE8" i="53" a="1"/>
  <c r="AE8" i="53" s="1"/>
  <c r="AB37" i="53" a="1"/>
  <c r="AB37" i="53" s="1"/>
  <c r="AB54" i="53" a="1"/>
  <c r="AB54" i="53" s="1"/>
  <c r="AB13" i="53" a="1"/>
  <c r="AB13" i="53" s="1"/>
  <c r="AD33" i="53" a="1"/>
  <c r="AD33" i="53" s="1"/>
  <c r="AF54" i="53" a="1"/>
  <c r="AF54" i="53" s="1"/>
  <c r="AC54" i="53" a="1"/>
  <c r="AC54" i="53" s="1"/>
  <c r="AC13" i="53" a="1"/>
  <c r="AC13" i="53" s="1"/>
  <c r="AF24" i="53" a="1"/>
  <c r="AF24" i="53" s="1"/>
  <c r="AB18" i="53" a="1"/>
  <c r="AB18" i="53" s="1"/>
  <c r="AG10" i="53" a="1"/>
  <c r="AG10" i="53" s="1"/>
  <c r="AE54" i="53" a="1"/>
  <c r="AE54" i="53" s="1"/>
  <c r="AE21" i="53" a="1"/>
  <c r="AE21" i="53" s="1"/>
  <c r="AD46" i="53" a="1"/>
  <c r="AD46" i="53" s="1"/>
  <c r="AC9" i="53" a="1"/>
  <c r="AC9" i="53" s="1"/>
  <c r="AE42" i="53" a="1"/>
  <c r="AE42" i="53" s="1"/>
  <c r="AC5" i="53" a="1"/>
  <c r="AC5" i="53" s="1"/>
  <c r="AG41" i="53" a="1"/>
  <c r="AG41" i="53" s="1"/>
  <c r="AH21" i="53" a="1"/>
  <c r="AH21" i="53" s="1"/>
  <c r="AB44" i="53" a="1"/>
  <c r="AB44" i="53" s="1"/>
  <c r="AC11" i="53" a="1"/>
  <c r="AC11" i="53" s="1"/>
  <c r="AA17" i="53" a="1"/>
  <c r="AA17" i="53" s="1"/>
  <c r="AA13" i="53" a="1"/>
  <c r="AA13" i="53" s="1"/>
  <c r="AC10" i="53" a="1"/>
  <c r="AC10" i="53" s="1"/>
  <c r="AD49" i="53" a="1"/>
  <c r="AD49" i="53" s="1"/>
  <c r="AD44" i="53" a="1"/>
  <c r="AD44" i="53" s="1"/>
  <c r="AC19" i="53" a="1"/>
  <c r="AC19" i="53" s="1"/>
  <c r="AD3" i="53" a="1"/>
  <c r="AD3" i="53" s="1"/>
  <c r="AE50" i="53" a="1"/>
  <c r="AE50" i="53" s="1"/>
  <c r="AG14" i="53" a="1"/>
  <c r="AG14" i="53" s="1"/>
  <c r="AD42" i="53" a="1"/>
  <c r="AD42" i="53" s="1"/>
  <c r="AC45" i="53" a="1"/>
  <c r="AC45" i="53" s="1"/>
  <c r="AE35" i="53" a="1"/>
  <c r="AE35" i="53" s="1"/>
  <c r="AG48" i="53" a="1"/>
  <c r="AG48" i="53" s="1"/>
  <c r="AB16" i="53" a="1"/>
  <c r="AB16" i="53" s="1"/>
  <c r="AD26" i="53" a="1"/>
  <c r="AD26" i="53" s="1"/>
  <c r="AE53" i="53" a="1"/>
  <c r="AE53" i="53" s="1"/>
  <c r="AA22" i="53" a="1"/>
  <c r="AA22" i="53" s="1"/>
  <c r="AD30" i="53" a="1"/>
  <c r="AD30" i="53" s="1"/>
  <c r="AA47" i="53" a="1"/>
  <c r="AA47" i="53" s="1"/>
  <c r="AA45" i="53" a="1"/>
  <c r="AA45" i="53" s="1"/>
  <c r="AH9" i="53" a="1"/>
  <c r="AH9" i="53" s="1"/>
  <c r="AE7" i="53" a="1"/>
  <c r="AE7" i="53" s="1"/>
  <c r="AD29" i="53" a="1"/>
  <c r="AD29" i="53" s="1"/>
  <c r="AB34" i="53" a="1"/>
  <c r="AB34" i="53" s="1"/>
  <c r="AD5" i="53" a="1"/>
  <c r="AD5" i="53" s="1"/>
  <c r="AD52" i="53" a="1"/>
  <c r="AD52" i="53" s="1"/>
  <c r="AA36" i="53" a="1"/>
  <c r="AA36" i="53" s="1"/>
  <c r="AD47" i="53" a="1"/>
  <c r="AD47" i="53" s="1"/>
  <c r="AE18" i="53" a="1"/>
  <c r="AE18" i="53" s="1"/>
  <c r="AF51" i="53" a="1"/>
  <c r="AF51" i="53" s="1"/>
  <c r="AF31" i="53" a="1"/>
  <c r="AF31" i="53" s="1"/>
  <c r="AE23" i="53" a="1"/>
  <c r="AE23" i="53" s="1"/>
  <c r="AC35" i="53" a="1"/>
  <c r="AC35" i="53" s="1"/>
  <c r="AA29" i="53" a="1"/>
  <c r="AA29" i="53" s="1"/>
  <c r="AB20" i="53" a="1"/>
  <c r="AB20" i="53" s="1"/>
  <c r="AH39" i="53" a="1"/>
  <c r="AH39" i="53" s="1"/>
  <c r="AG49" i="53" a="1"/>
  <c r="AG49" i="53" s="1"/>
  <c r="AE32" i="53" a="1"/>
  <c r="AE32" i="53" s="1"/>
  <c r="AC7" i="53" a="1"/>
  <c r="AC7" i="53" s="1"/>
  <c r="AG22" i="53" a="1"/>
  <c r="AG22" i="53" s="1"/>
  <c r="AB40" i="53" a="1"/>
  <c r="AB40" i="53" s="1"/>
  <c r="AF15" i="53" a="1"/>
  <c r="AF15" i="53" s="1"/>
  <c r="AD37" i="53" a="1"/>
  <c r="AD37" i="53" s="1"/>
  <c r="AB14" i="53" a="1"/>
  <c r="AB14" i="53" s="1"/>
  <c r="AE10" i="53" a="1"/>
  <c r="AE10" i="53" s="1"/>
  <c r="AH16" i="53" a="1"/>
  <c r="AH16" i="53" s="1"/>
  <c r="AH33" i="53" a="1"/>
  <c r="AH33" i="53" s="1"/>
  <c r="AF20" i="53" a="1"/>
  <c r="AF20" i="53" s="1"/>
  <c r="AA54" i="53" a="1"/>
  <c r="AA54" i="53" s="1"/>
  <c r="AE51" i="53" a="1"/>
  <c r="AE51" i="53" s="1"/>
  <c r="AC53" i="53" a="1"/>
  <c r="AC53" i="53" s="1"/>
  <c r="AA3" i="53" a="1"/>
  <c r="AA3" i="53" s="1"/>
  <c r="AH14" i="53" a="1"/>
  <c r="AH14" i="53" s="1"/>
  <c r="AF44" i="53" a="1"/>
  <c r="AF44" i="53" s="1"/>
  <c r="AE46" i="53" a="1"/>
  <c r="AE46" i="53" s="1"/>
  <c r="AE11" i="53" a="1"/>
  <c r="AE11" i="53" s="1"/>
  <c r="AH49" i="53" a="1"/>
  <c r="AH49" i="53" s="1"/>
  <c r="AH23" i="53" a="1"/>
  <c r="AH23" i="53" s="1"/>
  <c r="AF9" i="53" a="1"/>
  <c r="AF9" i="53" s="1"/>
  <c r="AF6" i="53" a="1"/>
  <c r="AF6" i="53" s="1"/>
  <c r="AH47" i="53" a="1"/>
  <c r="AH47" i="53" s="1"/>
  <c r="AF35" i="53" a="1"/>
  <c r="AF35" i="53" s="1"/>
  <c r="AF29" i="53" a="1"/>
  <c r="AF29" i="53" s="1"/>
  <c r="AA34" i="53" a="1"/>
  <c r="AA34" i="53" s="1"/>
  <c r="AA53" i="53" a="1"/>
  <c r="AA53" i="53" s="1"/>
  <c r="AH34" i="53" a="1"/>
  <c r="AH34" i="53" s="1"/>
  <c r="AG51" i="53" a="1"/>
  <c r="AG51" i="53" s="1"/>
  <c r="AG47" i="53" a="1"/>
  <c r="AG47" i="53" s="1"/>
  <c r="AF10" i="53" a="1"/>
  <c r="AF10" i="53" s="1"/>
  <c r="AC37" i="53" a="1"/>
  <c r="AC37" i="53" s="1"/>
  <c r="AC36" i="53" a="1"/>
  <c r="AC36" i="53" s="1"/>
  <c r="AB43" i="53" a="1"/>
  <c r="AB43" i="53" s="1"/>
  <c r="AD21" i="53" a="1"/>
  <c r="AD21" i="53" s="1"/>
  <c r="AF8" i="53" a="1"/>
  <c r="AF8" i="53" s="1"/>
  <c r="AG15" i="53" a="1"/>
  <c r="AG15" i="53" s="1"/>
  <c r="AH31" i="53" a="1"/>
  <c r="AH31" i="53" s="1"/>
  <c r="AG36" i="53" a="1"/>
  <c r="AG36" i="53" s="1"/>
  <c r="AH19" i="53" a="1"/>
  <c r="AH19" i="53" s="1"/>
  <c r="AB49" i="53" a="1"/>
  <c r="AB49" i="53" s="1"/>
  <c r="AF11" i="53" a="1"/>
  <c r="AF11" i="53" s="1"/>
  <c r="AA25" i="53" a="1"/>
  <c r="AA25" i="53" s="1"/>
  <c r="AD34" i="53" a="1"/>
  <c r="AD34" i="53" s="1"/>
  <c r="AE14" i="53" a="1"/>
  <c r="AE14" i="53" s="1"/>
  <c r="AD27" i="53" a="1"/>
  <c r="AD27" i="53" s="1"/>
  <c r="AC33" i="53" a="1"/>
  <c r="AC33" i="53" s="1"/>
  <c r="AE29" i="53" a="1"/>
  <c r="AE29" i="53" s="1"/>
  <c r="AD24" i="53" a="1"/>
  <c r="AD24" i="53" s="1"/>
  <c r="AD11" i="53" a="1"/>
  <c r="AD11" i="53" s="1"/>
  <c r="AB22" i="53" a="1"/>
  <c r="AB22" i="53" s="1"/>
  <c r="AB33" i="53" a="1"/>
  <c r="AB33" i="53" s="1"/>
  <c r="AG20" i="53" a="1"/>
  <c r="AG20" i="53" s="1"/>
  <c r="AG35" i="53" a="1"/>
  <c r="AG35" i="53" s="1"/>
  <c r="AA41" i="53" a="1"/>
  <c r="AA41" i="53" s="1"/>
  <c r="AD17" i="53" a="1"/>
  <c r="AD17" i="53" s="1"/>
  <c r="AG18" i="53" a="1"/>
  <c r="AG18" i="53" s="1"/>
  <c r="AF3" i="53" a="1"/>
  <c r="AF3" i="53" s="1"/>
  <c r="AB47" i="53" a="1"/>
  <c r="AB47" i="53" s="1"/>
  <c r="AA5" i="53" a="1"/>
  <c r="AA5" i="53" s="1"/>
  <c r="AH5" i="53" a="1"/>
  <c r="AH5" i="53" s="1"/>
  <c r="AA48" i="53" a="1"/>
  <c r="AA48" i="53" s="1"/>
  <c r="AG28" i="53" a="1"/>
  <c r="AG28" i="53" s="1"/>
  <c r="AA14" i="53" a="1"/>
  <c r="AA14" i="53" s="1"/>
  <c r="AF49" i="53" a="1"/>
  <c r="AF49" i="53" s="1"/>
  <c r="AA43" i="53" a="1"/>
  <c r="AA43" i="53" s="1"/>
  <c r="AA46" i="53" a="1"/>
  <c r="AA46" i="53" s="1"/>
  <c r="AG53" i="53" a="1"/>
  <c r="AG53" i="53" s="1"/>
  <c r="AA18" i="53" a="1"/>
  <c r="AA18" i="53" s="1"/>
  <c r="AH29" i="53" a="1"/>
  <c r="AH29" i="53" s="1"/>
  <c r="AD54" i="53" a="1"/>
  <c r="AD54" i="53" s="1"/>
  <c r="AH28" i="53" a="1"/>
  <c r="AH28" i="53" s="1"/>
  <c r="AF13" i="53" a="1"/>
  <c r="AF13" i="53" s="1"/>
  <c r="AD6" i="53" a="1"/>
  <c r="AD6" i="53" s="1"/>
  <c r="AH10" i="53" a="1"/>
  <c r="AH10" i="53" s="1"/>
  <c r="AE25" i="53" a="1"/>
  <c r="AE25" i="53" s="1"/>
  <c r="AC15" i="53" a="1"/>
  <c r="AC15" i="53" s="1"/>
  <c r="AF53" i="53" a="1"/>
  <c r="AF53" i="53" s="1"/>
  <c r="AB21" i="53" a="1"/>
  <c r="AB21" i="53" s="1"/>
  <c r="AF27" i="53" a="1"/>
  <c r="AF27" i="53" s="1"/>
  <c r="AD35" i="53" a="1"/>
  <c r="AD35" i="53" s="1"/>
  <c r="AE16" i="53" a="1"/>
  <c r="AE16" i="53" s="1"/>
  <c r="AD32" i="53" a="1"/>
  <c r="AD32" i="53" s="1"/>
  <c r="AE13" i="53" a="1"/>
  <c r="AE13" i="53" s="1"/>
  <c r="AE12" i="53" l="1"/>
  <c r="AH1" i="53"/>
  <c r="AO2" i="74" a="1"/>
  <c r="AO2" i="74" s="1"/>
  <c r="AO18" i="74" a="1"/>
  <c r="AO18" i="74" s="1"/>
  <c r="AO4" i="74" a="1"/>
  <c r="AO4" i="74" s="1"/>
  <c r="AO45" i="74" a="1"/>
  <c r="AO45" i="74" s="1"/>
  <c r="AO49" i="74" a="1"/>
  <c r="AO49" i="74" s="1"/>
  <c r="AO47" i="74" a="1"/>
  <c r="AO47" i="74" s="1"/>
  <c r="AO52" i="74" a="1"/>
  <c r="AO52" i="74" s="1"/>
  <c r="AO40" i="74" a="1"/>
  <c r="AO40" i="74" s="1"/>
  <c r="AO17" i="74" a="1"/>
  <c r="AO17" i="74" s="1"/>
  <c r="AO8" i="74" a="1"/>
  <c r="AO8" i="74" s="1"/>
  <c r="AO29" i="74" a="1"/>
  <c r="AO29" i="74" s="1"/>
  <c r="AO33" i="74" a="1"/>
  <c r="AO33" i="74" s="1"/>
  <c r="AO7" i="74" a="1"/>
  <c r="AO7" i="74" s="1"/>
  <c r="AO24" i="74" a="1"/>
  <c r="AO24" i="74" s="1"/>
  <c r="AO27" i="74" a="1"/>
  <c r="AO27" i="74" s="1"/>
  <c r="AO22" i="74" a="1"/>
  <c r="AO22" i="74" s="1"/>
  <c r="AO39" i="74" a="1"/>
  <c r="AO39" i="74" s="1"/>
  <c r="AO20" i="74" a="1"/>
  <c r="AO20" i="74" s="1"/>
  <c r="AO53" i="74" a="1"/>
  <c r="AO53" i="74" s="1"/>
  <c r="AO41" i="74" a="1"/>
  <c r="AO41" i="74" s="1"/>
  <c r="AO51" i="74" a="1"/>
  <c r="AO51" i="74" s="1"/>
  <c r="AO36" i="74" a="1"/>
  <c r="AO36" i="74" s="1"/>
  <c r="AO26" i="74" a="1"/>
  <c r="AO26" i="74" s="1"/>
  <c r="AO15" i="74" a="1"/>
  <c r="AO15" i="74" s="1"/>
  <c r="AO34" i="74" a="1"/>
  <c r="AO34" i="74" s="1"/>
  <c r="AO19" i="74" a="1"/>
  <c r="AO19" i="74" s="1"/>
  <c r="AO25" i="74" a="1"/>
  <c r="AO25" i="74" s="1"/>
  <c r="AO9" i="74" a="1"/>
  <c r="AO9" i="74" s="1"/>
  <c r="AO5" i="74" a="1"/>
  <c r="AO5" i="74" s="1"/>
  <c r="AO11" i="74" a="1"/>
  <c r="AO11" i="74" s="1"/>
  <c r="AO50" i="74" a="1"/>
  <c r="AO50" i="74" s="1"/>
  <c r="AO28" i="74" a="1"/>
  <c r="AO28" i="74" s="1"/>
  <c r="AO31" i="74" a="1"/>
  <c r="AO31" i="74" s="1"/>
  <c r="AO35" i="74" a="1"/>
  <c r="AO35" i="74" s="1"/>
  <c r="AO16" i="74" a="1"/>
  <c r="AO16" i="74" s="1"/>
  <c r="AO14" i="74" a="1"/>
  <c r="AO14" i="74" s="1"/>
  <c r="AO32" i="74" a="1"/>
  <c r="AO32" i="74" s="1"/>
  <c r="AO13" i="74" a="1"/>
  <c r="AO13" i="74" s="1"/>
  <c r="AO54" i="74" a="1"/>
  <c r="AO54" i="74" s="1"/>
  <c r="AO48" i="74" a="1"/>
  <c r="AO48" i="74" s="1"/>
  <c r="AO12" i="74" a="1"/>
  <c r="AO12" i="74" s="1"/>
  <c r="AO21" i="74" a="1"/>
  <c r="AO21" i="74" s="1"/>
  <c r="AO30" i="74" a="1"/>
  <c r="AO30" i="74" s="1"/>
  <c r="AO43" i="74" a="1"/>
  <c r="AO43" i="74" s="1"/>
  <c r="AO3" i="74" a="1"/>
  <c r="AO3" i="74" s="1"/>
  <c r="AO44" i="74" a="1"/>
  <c r="AO44" i="74" s="1"/>
  <c r="AO42" i="74" a="1"/>
  <c r="AO42" i="74" s="1"/>
  <c r="AO38" i="74" a="1"/>
  <c r="AO38" i="74" s="1"/>
  <c r="AO46" i="74" a="1"/>
  <c r="AO46" i="74" s="1"/>
  <c r="AO37" i="74" a="1"/>
  <c r="AO37" i="74" s="1"/>
  <c r="AO6" i="74" a="1"/>
  <c r="AO6" i="74" s="1"/>
  <c r="AO23" i="74" a="1"/>
  <c r="AO23" i="74" s="1"/>
  <c r="AO1" i="74" l="1"/>
  <c r="AH16" i="74" a="1"/>
  <c r="AH16" i="74" s="1"/>
  <c r="AL27" i="74" a="1"/>
  <c r="AL27" i="74" s="1"/>
  <c r="AN35" i="74" a="1"/>
  <c r="AN35" i="74" s="1"/>
  <c r="AG49" i="74" a="1"/>
  <c r="AG49" i="74" s="1"/>
  <c r="AK5" i="74" a="1"/>
  <c r="AK5" i="74" s="1"/>
  <c r="AL52" i="74" a="1"/>
  <c r="AL52" i="74" s="1"/>
  <c r="AK50" i="74" a="1"/>
  <c r="AK50" i="74" s="1"/>
  <c r="AP25" i="74" a="1"/>
  <c r="AP25" i="74" s="1"/>
  <c r="AL46" i="74" a="1"/>
  <c r="AL46" i="74" s="1"/>
  <c r="AK41" i="74" a="1"/>
  <c r="AK41" i="74" s="1"/>
  <c r="AN28" i="74" a="1"/>
  <c r="AN28" i="74" s="1"/>
  <c r="AN41" i="74" a="1"/>
  <c r="AN41" i="74" s="1"/>
  <c r="AP39" i="74" a="1"/>
  <c r="AP39" i="74" s="1"/>
  <c r="AL7" i="74" a="1"/>
  <c r="AL7" i="74" s="1"/>
  <c r="AN11" i="74" a="1"/>
  <c r="AN11" i="74" s="1"/>
  <c r="AN24" i="74" a="1"/>
  <c r="AN24" i="74" s="1"/>
  <c r="AN14" i="74" a="1"/>
  <c r="AN14" i="74" s="1"/>
  <c r="AH33" i="74" a="1"/>
  <c r="AH33" i="74" s="1"/>
  <c r="AN50" i="74" a="1"/>
  <c r="AN50" i="74" s="1"/>
  <c r="AP28" i="74" a="1"/>
  <c r="AP28" i="74" s="1"/>
  <c r="AH50" i="74" a="1"/>
  <c r="AH50" i="74" s="1"/>
  <c r="AI24" i="74" a="1"/>
  <c r="AI24" i="74" s="1"/>
  <c r="AK45" i="74" a="1"/>
  <c r="AK45" i="74" s="1"/>
  <c r="AL50" i="74" a="1"/>
  <c r="AL50" i="74" s="1"/>
  <c r="AN26" i="74" a="1"/>
  <c r="AN26" i="74" s="1"/>
  <c r="AN8" i="74" a="1"/>
  <c r="AN8" i="74" s="1"/>
  <c r="AP37" i="74" a="1"/>
  <c r="AP37" i="74" s="1"/>
  <c r="AH52" i="74" a="1"/>
  <c r="AH52" i="74" s="1"/>
  <c r="AP20" i="74" a="1"/>
  <c r="AP20" i="74" s="1"/>
  <c r="AN18" i="74" a="1"/>
  <c r="AN18" i="74" s="1"/>
  <c r="AI47" i="74" a="1"/>
  <c r="AI47" i="74" s="1"/>
  <c r="AH19" i="74" a="1"/>
  <c r="AH19" i="74" s="1"/>
  <c r="AN22" i="74" a="1"/>
  <c r="AN22" i="74" s="1"/>
  <c r="AP26" i="74" a="1"/>
  <c r="AP26" i="74" s="1"/>
  <c r="AP32" i="74" a="1"/>
  <c r="AP32" i="74" s="1"/>
  <c r="AI14" i="74" a="1"/>
  <c r="AI14" i="74" s="1"/>
  <c r="AL13" i="74" a="1"/>
  <c r="AL13" i="74" s="1"/>
  <c r="AM19" i="74" a="1"/>
  <c r="AM19" i="74" s="1"/>
  <c r="AH34" i="74" a="1"/>
  <c r="AH34" i="74" s="1"/>
  <c r="AM34" i="74" a="1"/>
  <c r="AM34" i="74" s="1"/>
  <c r="AM20" i="74" a="1"/>
  <c r="AM20" i="74" s="1"/>
  <c r="AN6" i="74" a="1"/>
  <c r="AN6" i="74" s="1"/>
  <c r="AM43" i="74" a="1"/>
  <c r="AM43" i="74" s="1"/>
  <c r="AM14" i="74" a="1"/>
  <c r="AM14" i="74" s="1"/>
  <c r="AP7" i="74" a="1"/>
  <c r="AP7" i="74" s="1"/>
  <c r="AN51" i="74" a="1"/>
  <c r="AN51" i="74" s="1"/>
  <c r="AN45" i="74" a="1"/>
  <c r="AN45" i="74" s="1"/>
  <c r="AM35" i="74" a="1"/>
  <c r="AM35" i="74" s="1"/>
  <c r="AP43" i="74" a="1"/>
  <c r="AP43" i="74" s="1"/>
  <c r="AN44" i="74" a="1"/>
  <c r="AN44" i="74" s="1"/>
  <c r="AN31" i="74" a="1"/>
  <c r="AN31" i="74" s="1"/>
  <c r="AL43" i="74" a="1"/>
  <c r="AL43" i="74" s="1"/>
  <c r="AL19" i="74" a="1"/>
  <c r="AL19" i="74" s="1"/>
  <c r="AL25" i="74" a="1"/>
  <c r="AL25" i="74" s="1"/>
  <c r="AP38" i="74" a="1"/>
  <c r="AP38" i="74" s="1"/>
  <c r="AN32" i="74" a="1"/>
  <c r="AN32" i="74" s="1"/>
  <c r="AI54" i="74" a="1"/>
  <c r="AI54" i="74" s="1"/>
  <c r="AP2" i="74" a="1"/>
  <c r="AP2" i="74" s="1"/>
  <c r="AG27" i="74" a="1"/>
  <c r="AG27" i="74" s="1"/>
  <c r="AM36" i="74" a="1"/>
  <c r="AM36" i="74" s="1"/>
  <c r="AP29" i="74" a="1"/>
  <c r="AP29" i="74" s="1"/>
  <c r="AM40" i="74" a="1"/>
  <c r="AM40" i="74" s="1"/>
  <c r="AN17" i="74" a="1"/>
  <c r="AN17" i="74" s="1"/>
  <c r="AL35" i="74" a="1"/>
  <c r="AL35" i="74" s="1"/>
  <c r="AL51" i="74" a="1"/>
  <c r="AL51" i="74" s="1"/>
  <c r="AK31" i="74" a="1"/>
  <c r="AK31" i="74" s="1"/>
  <c r="AK29" i="74" a="1"/>
  <c r="AK29" i="74" s="1"/>
  <c r="AM4" i="74" a="1"/>
  <c r="AM4" i="74" s="1"/>
  <c r="AH46" i="74" a="1"/>
  <c r="AH46" i="74" s="1"/>
  <c r="AG46" i="74" a="1"/>
  <c r="AG46" i="74" s="1"/>
  <c r="AN33" i="74" a="1"/>
  <c r="AN33" i="74" s="1"/>
  <c r="AP51" i="74" a="1"/>
  <c r="AP51" i="74" s="1"/>
  <c r="AN19" i="74" a="1"/>
  <c r="AN19" i="74" s="1"/>
  <c r="AN40" i="74" a="1"/>
  <c r="AN40" i="74" s="1"/>
  <c r="AH17" i="74" a="1"/>
  <c r="AH17" i="74" s="1"/>
  <c r="AG26" i="74" a="1"/>
  <c r="AG26" i="74" s="1"/>
  <c r="AP18" i="74" a="1"/>
  <c r="AP18" i="74" s="1"/>
  <c r="AH14" i="74" a="1"/>
  <c r="AH14" i="74" s="1"/>
  <c r="AK8" i="74" a="1"/>
  <c r="AK8" i="74" s="1"/>
  <c r="AL3" i="74" a="1"/>
  <c r="AL3" i="74" s="1"/>
  <c r="AN16" i="74" a="1"/>
  <c r="AN16" i="74" s="1"/>
  <c r="AP49" i="74" a="1"/>
  <c r="AP49" i="74" s="1"/>
  <c r="AI50" i="74" a="1"/>
  <c r="AI50" i="74" s="1"/>
  <c r="AN3" i="74" a="1"/>
  <c r="AN3" i="74" s="1"/>
  <c r="AI17" i="74" a="1"/>
  <c r="AI17" i="74" s="1"/>
  <c r="AG20" i="74" a="1"/>
  <c r="AG20" i="74" s="1"/>
  <c r="AP14" i="74" a="1"/>
  <c r="AP14" i="74" s="1"/>
  <c r="AM13" i="74" a="1"/>
  <c r="AM13" i="74" s="1"/>
  <c r="AP5" i="74" a="1"/>
  <c r="AP5" i="74" s="1"/>
  <c r="AP46" i="74" a="1"/>
  <c r="AP46" i="74" s="1"/>
  <c r="AH42" i="74" a="1"/>
  <c r="AH42" i="74" s="1"/>
  <c r="AM23" i="74" a="1"/>
  <c r="AM23" i="74" s="1"/>
  <c r="AI43" i="74" a="1"/>
  <c r="AI43" i="74" s="1"/>
  <c r="AP17" i="74" a="1"/>
  <c r="AP17" i="74" s="1"/>
  <c r="AL24" i="74" a="1"/>
  <c r="AL24" i="74" s="1"/>
  <c r="AL31" i="74" a="1"/>
  <c r="AL31" i="74" s="1"/>
  <c r="AG35" i="74" a="1"/>
  <c r="AG35" i="74" s="1"/>
  <c r="AM42" i="74" a="1"/>
  <c r="AM42" i="74" s="1"/>
  <c r="AK18" i="74" a="1"/>
  <c r="AK18" i="74" s="1"/>
  <c r="AN21" i="74" a="1"/>
  <c r="AN21" i="74" s="1"/>
  <c r="AL53" i="74" a="1"/>
  <c r="AL53" i="74" s="1"/>
  <c r="AI41" i="74" a="1"/>
  <c r="AI41" i="74" s="1"/>
  <c r="AM52" i="74" a="1"/>
  <c r="AM52" i="74" s="1"/>
  <c r="AK44" i="74" a="1"/>
  <c r="AK44" i="74" s="1"/>
  <c r="AP50" i="74" a="1"/>
  <c r="AP50" i="74" s="1"/>
  <c r="AG41" i="74" a="1"/>
  <c r="AG41" i="74" s="1"/>
  <c r="AN48" i="74" a="1"/>
  <c r="AN48" i="74" s="1"/>
  <c r="AL21" i="74" a="1"/>
  <c r="AL21" i="74" s="1"/>
  <c r="AL34" i="74" a="1"/>
  <c r="AL34" i="74" s="1"/>
  <c r="AI53" i="74" a="1"/>
  <c r="AI53" i="74" s="1"/>
  <c r="AK42" i="74" a="1"/>
  <c r="AK42" i="74" s="1"/>
  <c r="AK2" i="74" a="1"/>
  <c r="AK2" i="74" s="1"/>
  <c r="AM27" i="74" a="1"/>
  <c r="AM27" i="74" s="1"/>
  <c r="AM54" i="74" a="1"/>
  <c r="AM54" i="74" s="1"/>
  <c r="AK7" i="74" a="1"/>
  <c r="AK7" i="74" s="1"/>
  <c r="AG32" i="74" a="1"/>
  <c r="AG32" i="74" s="1"/>
  <c r="AK46" i="74" a="1"/>
  <c r="AK46" i="74" s="1"/>
  <c r="AG42" i="74" a="1"/>
  <c r="AG42" i="74" s="1"/>
  <c r="AN49" i="74" a="1"/>
  <c r="AN49" i="74" s="1"/>
  <c r="AL4" i="74" a="1"/>
  <c r="AL4" i="74" s="1"/>
  <c r="AG25" i="74" a="1"/>
  <c r="AG25" i="74" s="1"/>
  <c r="AP3" i="74" a="1"/>
  <c r="AP3" i="74" s="1"/>
  <c r="AL37" i="74" a="1"/>
  <c r="AL37" i="74" s="1"/>
  <c r="AI48" i="74" a="1"/>
  <c r="AI48" i="74" s="1"/>
  <c r="AN23" i="74" a="1"/>
  <c r="AN23" i="74" s="1"/>
  <c r="AL5" i="74" a="1"/>
  <c r="AL5" i="74" s="1"/>
  <c r="AI42" i="74" a="1"/>
  <c r="AI42" i="74" s="1"/>
  <c r="AK17" i="74" a="1"/>
  <c r="AK17" i="74" s="1"/>
  <c r="AG44" i="74" a="1"/>
  <c r="AG44" i="74" s="1"/>
  <c r="AL33" i="74" a="1"/>
  <c r="AL33" i="74" s="1"/>
  <c r="AI52" i="74" a="1"/>
  <c r="AI52" i="74" s="1"/>
  <c r="AH54" i="74" a="1"/>
  <c r="AH54" i="74" s="1"/>
  <c r="AL14" i="74" a="1"/>
  <c r="AL14" i="74" s="1"/>
  <c r="AP36" i="74" a="1"/>
  <c r="AP36" i="74" s="1"/>
  <c r="AP48" i="74" a="1"/>
  <c r="AP48" i="74" s="1"/>
  <c r="AM18" i="74" a="1"/>
  <c r="AM18" i="74" s="1"/>
  <c r="AK3" i="74" a="1"/>
  <c r="AK3" i="74" s="1"/>
  <c r="AM45" i="74" a="1"/>
  <c r="AM45" i="74" s="1"/>
  <c r="AN42" i="74" a="1"/>
  <c r="AN42" i="74" s="1"/>
  <c r="AP23" i="74" a="1"/>
  <c r="AP23" i="74" s="1"/>
  <c r="AM29" i="74" a="1"/>
  <c r="AM29" i="74" s="1"/>
  <c r="AG29" i="74" a="1"/>
  <c r="AG29" i="74" s="1"/>
  <c r="AL47" i="74" a="1"/>
  <c r="AL47" i="74" s="1"/>
  <c r="AK21" i="74" a="1"/>
  <c r="AK21" i="74" s="1"/>
  <c r="AG52" i="74" a="1"/>
  <c r="AG52" i="74" s="1"/>
  <c r="AG50" i="74" a="1"/>
  <c r="AG50" i="74" s="1"/>
  <c r="AN15" i="74" a="1"/>
  <c r="AN15" i="74" s="1"/>
  <c r="AI44" i="74" a="1"/>
  <c r="AI44" i="74" s="1"/>
  <c r="AM25" i="74" a="1"/>
  <c r="AM25" i="74" s="1"/>
  <c r="AN27" i="74" a="1"/>
  <c r="AN27" i="74" s="1"/>
  <c r="AH36" i="74" a="1"/>
  <c r="AH36" i="74" s="1"/>
  <c r="AG34" i="74" a="1"/>
  <c r="AG34" i="74" s="1"/>
  <c r="AG3" i="74" a="1"/>
  <c r="AG3" i="74" s="1"/>
  <c r="AL16" i="74" a="1"/>
  <c r="AL16" i="74" s="1"/>
  <c r="AM22" i="74" a="1"/>
  <c r="AM22" i="74" s="1"/>
  <c r="AH18" i="74" a="1"/>
  <c r="AH18" i="74" s="1"/>
  <c r="AH47" i="74" a="1"/>
  <c r="AH47" i="74" s="1"/>
  <c r="AI15" i="74" a="1"/>
  <c r="AI15" i="74" s="1"/>
  <c r="AH41" i="74" a="1"/>
  <c r="AH41" i="74" s="1"/>
  <c r="AN43" i="74" a="1"/>
  <c r="AN43" i="74" s="1"/>
  <c r="AM31" i="74" a="1"/>
  <c r="AM31" i="74" s="1"/>
  <c r="AG28" i="74" a="1"/>
  <c r="AG28" i="74" s="1"/>
  <c r="AP30" i="74" a="1"/>
  <c r="AP30" i="74" s="1"/>
  <c r="AP24" i="74" a="1"/>
  <c r="AP24" i="74" s="1"/>
  <c r="AP27" i="74" a="1"/>
  <c r="AP27" i="74" s="1"/>
  <c r="AG21" i="74" a="1"/>
  <c r="AG21" i="74" s="1"/>
  <c r="AG13" i="74" a="1"/>
  <c r="AG13" i="74" s="1"/>
  <c r="AN53" i="74" a="1"/>
  <c r="AN53" i="74" s="1"/>
  <c r="AN9" i="74" a="1"/>
  <c r="AN9" i="74" s="1"/>
  <c r="AI46" i="74" a="1"/>
  <c r="AI46" i="74" s="1"/>
  <c r="AL18" i="74" a="1"/>
  <c r="AL18" i="74" s="1"/>
  <c r="AP40" i="74" a="1"/>
  <c r="AP40" i="74" s="1"/>
  <c r="AG7" i="74" a="1"/>
  <c r="AG7" i="74" s="1"/>
  <c r="AI13" i="74" a="1"/>
  <c r="AI13" i="74" s="1"/>
  <c r="AP34" i="74" a="1"/>
  <c r="AP34" i="74" s="1"/>
  <c r="AG54" i="74" a="1"/>
  <c r="AG54" i="74" s="1"/>
  <c r="AM51" i="74" a="1"/>
  <c r="AM51" i="74" s="1"/>
  <c r="AG36" i="74" a="1"/>
  <c r="AG36" i="74" s="1"/>
  <c r="AI25" i="74" a="1"/>
  <c r="AI25" i="74" s="1"/>
  <c r="AP22" i="74" a="1"/>
  <c r="AP22" i="74" s="1"/>
  <c r="AL28" i="74" a="1"/>
  <c r="AL28" i="74" s="1"/>
  <c r="AP33" i="74" a="1"/>
  <c r="AP33" i="74" s="1"/>
  <c r="AP31" i="74" a="1"/>
  <c r="AP31" i="74" s="1"/>
  <c r="AM32" i="74" a="1"/>
  <c r="AM32" i="74" s="1"/>
  <c r="AP54" i="74" a="1"/>
  <c r="AP54" i="74" s="1"/>
  <c r="AN13" i="74" a="1"/>
  <c r="AN13" i="74" s="1"/>
  <c r="AH37" i="74" a="1"/>
  <c r="AH37" i="74" s="1"/>
  <c r="AP19" i="74" a="1"/>
  <c r="AP19" i="74" s="1"/>
  <c r="AI40" i="74" a="1"/>
  <c r="AI40" i="74" s="1"/>
  <c r="AH45" i="74" a="1"/>
  <c r="AH45" i="74" s="1"/>
  <c r="AI22" i="74" a="1"/>
  <c r="AI22" i="74" s="1"/>
  <c r="AI49" i="74" a="1"/>
  <c r="AI49" i="74" s="1"/>
  <c r="AI51" i="74" a="1"/>
  <c r="AI51" i="74" s="1"/>
  <c r="AL8" i="74" a="1"/>
  <c r="AL8" i="74" s="1"/>
  <c r="AL11" i="74" a="1"/>
  <c r="AL11" i="74" s="1"/>
  <c r="AK47" i="74" a="1"/>
  <c r="AK47" i="74" s="1"/>
  <c r="AK11" i="74" a="1"/>
  <c r="AK11" i="74" s="1"/>
  <c r="AM49" i="74" a="1"/>
  <c r="AM49" i="74" s="1"/>
  <c r="AH48" i="74" a="1"/>
  <c r="AH48" i="74" s="1"/>
  <c r="AN34" i="74" a="1"/>
  <c r="AN34" i="74" s="1"/>
  <c r="AL49" i="74" a="1"/>
  <c r="AL49" i="74" s="1"/>
  <c r="AK30" i="74" a="1"/>
  <c r="AK30" i="74" s="1"/>
  <c r="AN47" i="74" a="1"/>
  <c r="AN47" i="74" s="1"/>
  <c r="AM47" i="74" a="1"/>
  <c r="AM47" i="74" s="1"/>
  <c r="AM50" i="74" a="1"/>
  <c r="AM50" i="74" s="1"/>
  <c r="AH13" i="74" a="1"/>
  <c r="AH13" i="74" s="1"/>
  <c r="AN2" i="74" a="1"/>
  <c r="AN2" i="74" s="1"/>
  <c r="AG30" i="74" a="1"/>
  <c r="AG30" i="74" s="1"/>
  <c r="AL2" i="74" a="1"/>
  <c r="AL2" i="74" s="1"/>
  <c r="AK6" i="74" a="1"/>
  <c r="AK6" i="74" s="1"/>
  <c r="AL29" i="74" a="1"/>
  <c r="AL29" i="74" s="1"/>
  <c r="AN5" i="74" a="1"/>
  <c r="AN5" i="74" s="1"/>
  <c r="AK53" i="74" a="1"/>
  <c r="AK53" i="74" s="1"/>
  <c r="AP45" i="74" a="1"/>
  <c r="AP45" i="74" s="1"/>
  <c r="AL20" i="74" a="1"/>
  <c r="AL20" i="74" s="1"/>
  <c r="AG47" i="74" a="1"/>
  <c r="AG47" i="74" s="1"/>
  <c r="AL41" i="74" a="1"/>
  <c r="AL41" i="74" s="1"/>
  <c r="AG48" i="74" a="1"/>
  <c r="AG48" i="74" s="1"/>
  <c r="AH15" i="74" a="1"/>
  <c r="AH15" i="74" s="1"/>
  <c r="AP42" i="74" a="1"/>
  <c r="AP42" i="74" s="1"/>
  <c r="AM46" i="74" a="1"/>
  <c r="AM46" i="74" s="1"/>
  <c r="AK40" i="74" a="1"/>
  <c r="AK40" i="74" s="1"/>
  <c r="AK9" i="74" a="1"/>
  <c r="AK9" i="74" s="1"/>
  <c r="AN20" i="74" a="1"/>
  <c r="AN20" i="74" s="1"/>
  <c r="AN29" i="74" a="1"/>
  <c r="AN29" i="74" s="1"/>
  <c r="AL44" i="74" a="1"/>
  <c r="AL44" i="74" s="1"/>
  <c r="AG22" i="74" a="1"/>
  <c r="AG22" i="74" s="1"/>
  <c r="AM3" i="74" a="1"/>
  <c r="AM3" i="74" s="1"/>
  <c r="AH35" i="74" a="1"/>
  <c r="AH35" i="74" s="1"/>
  <c r="AG4" i="74" a="1"/>
  <c r="AG4" i="74" s="1"/>
  <c r="AP47" i="74" a="1"/>
  <c r="AP47" i="74" s="1"/>
  <c r="AM26" i="74" a="1"/>
  <c r="AM26" i="74" s="1"/>
  <c r="AK19" i="74" a="1"/>
  <c r="AK19" i="74" s="1"/>
  <c r="AL22" i="74" a="1"/>
  <c r="AL22" i="74" s="1"/>
  <c r="AP15" i="74" a="1"/>
  <c r="AP15" i="74" s="1"/>
  <c r="AM21" i="74" a="1"/>
  <c r="AM21" i="74" s="1"/>
  <c r="AG45" i="74" a="1"/>
  <c r="AG45" i="74" s="1"/>
  <c r="AP53" i="74" a="1"/>
  <c r="AP53" i="74" s="1"/>
  <c r="AM33" i="74" a="1"/>
  <c r="AM33" i="74" s="1"/>
  <c r="AH40" i="74" a="1"/>
  <c r="AH40" i="74" s="1"/>
  <c r="AL17" i="74" a="1"/>
  <c r="AL17" i="74" s="1"/>
  <c r="AI45" i="74" a="1"/>
  <c r="AI45" i="74" s="1"/>
  <c r="AN52" i="74" a="1"/>
  <c r="AN52" i="74" s="1"/>
  <c r="AM24" i="74" a="1"/>
  <c r="AM24" i="74" s="1"/>
  <c r="AP9" i="74" a="1"/>
  <c r="AP9" i="74" s="1"/>
  <c r="AL42" i="74" a="1"/>
  <c r="AL42" i="74" s="1"/>
  <c r="AN4" i="74" a="1"/>
  <c r="AN4" i="74" s="1"/>
  <c r="AK4" i="74" a="1"/>
  <c r="AK4" i="74" s="1"/>
  <c r="AH53" i="74" a="1"/>
  <c r="AH53" i="74" s="1"/>
  <c r="AK49" i="74" a="1"/>
  <c r="AK49" i="74" s="1"/>
  <c r="AP4" i="74" a="1"/>
  <c r="AP4" i="74" s="1"/>
  <c r="AM28" i="74" a="1"/>
  <c r="AM28" i="74" s="1"/>
  <c r="AP44" i="74" a="1"/>
  <c r="AP44" i="74" s="1"/>
  <c r="AL15" i="74" a="1"/>
  <c r="AL15" i="74" s="1"/>
  <c r="AM2" i="74" a="1"/>
  <c r="AM2" i="74" s="1"/>
  <c r="AH43" i="74" a="1"/>
  <c r="AH43" i="74" s="1"/>
  <c r="AK48" i="74" a="1"/>
  <c r="AK48" i="74" s="1"/>
  <c r="AK52" i="74" a="1"/>
  <c r="AK52" i="74" s="1"/>
  <c r="AM44" i="74" a="1"/>
  <c r="AM44" i="74" s="1"/>
  <c r="AG43" i="74" a="1"/>
  <c r="AG43" i="74" s="1"/>
  <c r="AG5" i="74" a="1"/>
  <c r="AG5" i="74" s="1"/>
  <c r="AP52" i="74" a="1"/>
  <c r="AP52" i="74" s="1"/>
  <c r="AK54" i="74" a="1"/>
  <c r="AK54" i="74" s="1"/>
  <c r="AM16" i="74" a="1"/>
  <c r="AM16" i="74" s="1"/>
  <c r="AG40" i="74" a="1"/>
  <c r="AG40" i="74" s="1"/>
  <c r="AK51" i="74" a="1"/>
  <c r="AK51" i="74" s="1"/>
  <c r="AH51" i="74" a="1"/>
  <c r="AH51" i="74" s="1"/>
  <c r="AM5" i="74" a="1"/>
  <c r="AM5" i="74" s="1"/>
  <c r="AL40" i="74" a="1"/>
  <c r="AL40" i="74" s="1"/>
  <c r="AN46" i="74" a="1"/>
  <c r="AN46" i="74" s="1"/>
  <c r="AL45" i="74" a="1"/>
  <c r="AL45" i="74" s="1"/>
  <c r="AP35" i="74" a="1"/>
  <c r="AP35" i="74" s="1"/>
  <c r="AM53" i="74" a="1"/>
  <c r="AM53" i="74" s="1"/>
  <c r="AN36" i="74" a="1"/>
  <c r="AN36" i="74" s="1"/>
  <c r="AM30" i="74" a="1"/>
  <c r="AM30" i="74" s="1"/>
  <c r="AP21" i="74" a="1"/>
  <c r="AP21" i="74" s="1"/>
  <c r="AN7" i="74" a="1"/>
  <c r="AN7" i="74" s="1"/>
  <c r="AP11" i="74" a="1"/>
  <c r="AP11" i="74" s="1"/>
  <c r="AN30" i="74" a="1"/>
  <c r="AN30" i="74" s="1"/>
  <c r="AL48" i="74" a="1"/>
  <c r="AL48" i="74" s="1"/>
  <c r="AH49" i="74" a="1"/>
  <c r="AH49" i="74" s="1"/>
  <c r="AM15" i="74" a="1"/>
  <c r="AM15" i="74" s="1"/>
  <c r="AL54" i="74" a="1"/>
  <c r="AL54" i="74" s="1"/>
  <c r="AG6" i="74" a="1"/>
  <c r="AG6" i="74" s="1"/>
  <c r="AP6" i="74" a="1"/>
  <c r="AP6" i="74" s="1"/>
  <c r="AL32" i="74" a="1"/>
  <c r="AL32" i="74" s="1"/>
  <c r="AP8" i="74" a="1"/>
  <c r="AP8" i="74" s="1"/>
  <c r="AK32" i="74" a="1"/>
  <c r="AK32" i="74" s="1"/>
  <c r="AN54" i="74" a="1"/>
  <c r="AN54" i="74" s="1"/>
  <c r="AP41" i="74" a="1"/>
  <c r="AP41" i="74" s="1"/>
  <c r="AG24" i="74" a="1"/>
  <c r="AG24" i="74" s="1"/>
  <c r="AI23" i="74" a="1"/>
  <c r="AI23" i="74" s="1"/>
  <c r="AP12" i="74" a="1"/>
  <c r="AP12" i="74" s="1"/>
  <c r="AP16" i="74" a="1"/>
  <c r="AP16" i="74" s="1"/>
  <c r="AL30" i="74" a="1"/>
  <c r="AL30" i="74" s="1"/>
  <c r="AP13" i="74" a="1"/>
  <c r="AP13" i="74" s="1"/>
  <c r="AG51" i="74" a="1"/>
  <c r="AG51" i="74" s="1"/>
  <c r="AH32" i="74" a="1"/>
  <c r="AH32" i="74" s="1"/>
  <c r="AH44" i="74" a="1"/>
  <c r="AH44" i="74" s="1"/>
  <c r="AL9" i="74" a="1"/>
  <c r="AL9" i="74" s="1"/>
  <c r="AN25" i="74" a="1"/>
  <c r="AN25" i="74" s="1"/>
  <c r="AG53" i="74" a="1"/>
  <c r="AG53" i="74" s="1"/>
  <c r="AL36" i="74" a="1"/>
  <c r="AL36" i="74" s="1"/>
  <c r="AL23" i="74" a="1"/>
  <c r="AL23" i="74" s="1"/>
  <c r="AK43" i="74" a="1"/>
  <c r="AK43" i="74" s="1"/>
  <c r="AG33" i="74" a="1"/>
  <c r="AG33" i="74" s="1"/>
  <c r="AG37" i="74" a="1"/>
  <c r="AG37" i="74" s="1"/>
  <c r="AM48" i="74" a="1"/>
  <c r="AM48" i="74" s="1"/>
  <c r="AP1" i="74" l="1"/>
  <c r="AL12" i="74"/>
  <c r="L44" i="75"/>
  <c r="L38" i="53"/>
  <c r="F39" i="53"/>
  <c r="T27" i="72"/>
  <c r="T27" i="72" a="1"/>
  <c r="L44" i="54"/>
  <c r="AG48" i="54"/>
  <c r="AG48" i="54" a="1"/>
  <c r="AG43" i="54"/>
  <c r="AG40" i="54"/>
  <c r="AG40" i="54" a="1"/>
  <c r="AG41" i="54"/>
  <c r="AG41" i="54" a="1"/>
  <c r="AG37" i="54"/>
  <c r="AG37" i="54" a="1"/>
  <c r="AG38" i="54"/>
  <c r="AG38" i="54" a="1"/>
  <c r="AG35" i="54"/>
  <c r="AG35" i="54" a="1"/>
  <c r="AG45" i="54"/>
  <c r="AG45" i="54" a="1"/>
  <c r="AG44" i="54"/>
  <c r="AG44" i="54" a="1"/>
  <c r="AG49" i="54"/>
  <c r="AG49" i="54" a="1"/>
  <c r="AG36" i="54"/>
  <c r="AG36" i="54" a="1"/>
  <c r="AG39" i="54"/>
  <c r="AG39" i="54" a="1"/>
  <c r="AG50" i="54"/>
  <c r="AG50" i="54" a="1"/>
  <c r="AG47" i="54"/>
  <c r="AG47" i="54" a="1"/>
  <c r="AG46" i="54"/>
  <c r="AG46" i="54" a="1"/>
  <c r="AG42" i="54"/>
  <c r="AG43" i="54" a="1"/>
  <c r="AG42" i="54" a="1"/>
  <c r="L4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tc={A6067E42-3A01-4803-B0E1-DD2BA1C3589F}</author>
    <author>tc={ADA7B626-817E-4852-91D0-C31C1B4C6D99}</author>
    <author>tc={34D6E5A3-C3CC-4F58-B605-4FAEF70A00A0}</author>
    <author>tc={DA2A09F4-4D11-4D30-86FE-842C0FA9C357}</author>
    <author>tc={4CDFE2F5-791A-4520-9B5C-5F36576816FF}</author>
    <author>tc={620CD11A-6019-457D-A88D-4BF532334BAC}</author>
    <author>Rene Licea</author>
    <author>tc={868CC44D-FB72-4547-B1DE-285003F22EE2}</author>
  </authors>
  <commentList>
    <comment ref="BP6" authorId="0" shapeId="0" xr:uid="{A6067E42-3A01-4803-B0E1-DD2BA1C3589F}">
      <text>
        <t xml:space="preserve">[Threaded comment]
Your version of Excel allows you to read this threaded comment; however, any edits to it will get removed if the file is opened in a newer version of Excel. Learn more: https://go.microsoft.com/fwlink/?linkid=870924
Comment:
    1st shift closed due to water main break
</t>
      </text>
    </comment>
    <comment ref="CJ6" authorId="1" shapeId="0" xr:uid="{ADA7B626-817E-4852-91D0-C31C1B4C6D99}">
      <text>
        <t>[Threaded comment]
Your version of Excel allows you to read this threaded comment; however, any edits to it will get removed if the file is opened in a newer version of Excel. Learn more: https://go.microsoft.com/fwlink/?linkid=870924
Comment:
    Plan OT for wknd shift</t>
      </text>
    </comment>
    <comment ref="CM6" authorId="2" shapeId="0" xr:uid="{34D6E5A3-C3CC-4F58-B605-4FAEF70A00A0}">
      <text>
        <t>[Threaded comment]
Your version of Excel allows you to read this threaded comment; however, any edits to it will get removed if the file is opened in a newer version of Excel. Learn more: https://go.microsoft.com/fwlink/?linkid=870924
Comment:
    Plan OT for 1st</t>
      </text>
    </comment>
    <comment ref="FA6" authorId="3" shapeId="0" xr:uid="{DA2A09F4-4D11-4D30-86FE-842C0FA9C357}">
      <text>
        <t xml:space="preserve">[Threaded comment]
Your version of Excel allows you to read this threaded comment; however, any edits to it will get removed if the file is opened in a newer version of Excel. Learn more: https://go.microsoft.com/fwlink/?linkid=870924
Comment:
    Goal originally set at 50k- Voice and RF issues throughout all of dayshift
</t>
      </text>
    </comment>
    <comment ref="DL7" authorId="4" shapeId="0" xr:uid="{4CDFE2F5-791A-4520-9B5C-5F36576816FF}">
      <text>
        <t>[Threaded comment]
Your version of Excel allows you to read this threaded comment; however, any edits to it will get removed if the file is opened in a newer version of Excel. Learn more: https://go.microsoft.com/fwlink/?linkid=870924
Comment:
    WE OT and 10 FTE from GIG</t>
      </text>
    </comment>
    <comment ref="IU7" authorId="5" shapeId="0" xr:uid="{620CD11A-6019-457D-A88D-4BF532334BAC}">
      <text>
        <t>[Threaded comment]
Your version of Excel allows you to read this threaded comment; however, any edits to it will get removed if the file is opened in a newer version of Excel. Learn more: https://go.microsoft.com/fwlink/?linkid=870924
Comment:
    Original goal was 75k-lowered w/ lighter volume against forecast over the weekend.</t>
      </text>
    </comment>
    <comment ref="W14" authorId="6" shapeId="0" xr:uid="{88817F48-2A33-4D47-ACBA-DEA83A622DD7}">
      <text>
        <r>
          <rPr>
            <sz val="10"/>
            <color rgb="FF000000"/>
            <rFont val="Arial"/>
            <family val="2"/>
          </rPr>
          <t>Rene Licea:
printing issues were reported over the weekend by JP</t>
        </r>
      </text>
    </comment>
    <comment ref="CT14" authorId="6" shapeId="0" xr:uid="{D3A710BA-E998-473F-9A68-3BF7E2B53B86}">
      <text>
        <r>
          <rPr>
            <sz val="10"/>
            <color rgb="FF000000"/>
            <rFont val="Arial"/>
            <family val="2"/>
          </rPr>
          <t>Rene Licea:
AB was reported down. jimmy was able to fix it later.</t>
        </r>
      </text>
    </comment>
    <comment ref="DJ14" authorId="6" shapeId="0" xr:uid="{ADB8ACDD-2432-487C-8EFB-2213495A898C}">
      <text>
        <r>
          <rPr>
            <sz val="10"/>
            <color rgb="FF000000"/>
            <rFont val="Arial"/>
            <family val="2"/>
          </rPr>
          <t>Rene Licea:
AB reported down over the weekend - printhead issues</t>
        </r>
      </text>
    </comment>
    <comment ref="DM14" authorId="7" shapeId="0" xr:uid="{868CC44D-FB72-4547-B1DE-285003F22EE2}">
      <text>
        <t>[Threaded comment]
Your version of Excel allows you to read this threaded comment; however, any edits to it will get removed if the file is opened in a newer version of Excel. Learn more: https://go.microsoft.com/fwlink/?linkid=870924
Comment:
    BCS having issues connecting to server, AB down beginning at 1:49a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Suzanne Jensen Norman</author>
    <author/>
  </authors>
  <commentList>
    <comment ref="RP3" authorId="0" shapeId="0" xr:uid="{37ACB891-FBD0-4DDC-BFB9-E1FD12485921}">
      <text>
        <r>
          <rPr>
            <sz val="10"/>
            <color rgb="FF000000"/>
            <rFont val="Arial"/>
            <family val="2"/>
          </rPr>
          <t>Unknown User:
DC closed for the weekend for SQL updates</t>
        </r>
      </text>
    </comment>
    <comment ref="DG6" authorId="1" shapeId="0" xr:uid="{C608DFD0-00BA-404D-AACD-CC698D014C78}">
      <text>
        <r>
          <rPr>
            <sz val="10"/>
            <color rgb="FF000000"/>
            <rFont val="Arial"/>
            <family val="2"/>
          </rPr>
          <t>Suzanne Jensen Norman:
I added some time that was in Inventory Indirect that I believe should have been scanned as Reset time.</t>
        </r>
      </text>
    </comment>
    <comment ref="DG7" authorId="1" shapeId="0" xr:uid="{DE312C19-CFB3-4473-89E0-C999012423B9}">
      <text>
        <r>
          <rPr>
            <sz val="10"/>
            <color rgb="FF000000"/>
            <rFont val="Arial"/>
            <family val="2"/>
          </rPr>
          <t>Suzanne Jensen Norman:
I added some time that was under Inventory Indirect that I believe should have been scanned as Reset Exception time.</t>
        </r>
      </text>
    </comment>
    <comment ref="DX7" authorId="1" shapeId="0" xr:uid="{F491CEEC-F40F-4BD0-9A69-AFB22C7251E9}">
      <text>
        <r>
          <rPr>
            <sz val="10"/>
            <color rgb="FF000000"/>
            <rFont val="Arial"/>
            <family val="2"/>
          </rPr>
          <t>Suzanne Jensen Norman:
This 6.72 hours are in Outbound exceptions. I think people were scanned in to this while working resets.</t>
        </r>
      </text>
    </comment>
    <comment ref="DX8" authorId="1" shapeId="0" xr:uid="{5539EDF0-8B58-448F-8623-9D44EA5D4920}">
      <text>
        <r>
          <rPr>
            <sz val="10"/>
            <color rgb="FF000000"/>
            <rFont val="Arial"/>
            <family val="2"/>
          </rPr>
          <t>Suzanne Jensen Norman:
13 clusters total. 3 were for less than 8 orders.</t>
        </r>
      </text>
    </comment>
    <comment ref="DY8" authorId="1" shapeId="0" xr:uid="{0645631E-2EC2-4CA3-BC0F-46ADC822BB3B}">
      <text>
        <r>
          <rPr>
            <sz val="10"/>
            <color rgb="FF000000"/>
            <rFont val="Arial"/>
            <family val="2"/>
          </rPr>
          <t>Suzanne Jensen Norman:
41 clusters, 30 were for less than 10 orders.</t>
        </r>
      </text>
    </comment>
    <comment ref="EB8" authorId="1" shapeId="0" xr:uid="{74404C72-B6B5-4929-B805-268186B1E5BC}">
      <text>
        <r>
          <rPr>
            <sz val="10"/>
            <color rgb="FF000000"/>
            <rFont val="Arial"/>
            <family val="2"/>
          </rPr>
          <t>Suzanne Jensen Norman:
11 of 14 clusters were for less than 6 orders. We really need to keep an eye on this.</t>
        </r>
      </text>
    </comment>
    <comment ref="EE8" authorId="1" shapeId="0" xr:uid="{ECEF55C3-5D8D-4792-AE51-57E6303F99B0}">
      <text>
        <r>
          <rPr>
            <sz val="10"/>
            <color rgb="FF000000"/>
            <rFont val="Arial"/>
            <family val="2"/>
          </rPr>
          <t>Suzanne Jensen Norman:
Only 1 cluster today.</t>
        </r>
      </text>
    </comment>
    <comment ref="EF8" authorId="1" shapeId="0" xr:uid="{3D32E091-0A5D-40FE-9210-4AD0EA4615F5}">
      <text>
        <r>
          <rPr>
            <sz val="10"/>
            <color rgb="FF000000"/>
            <rFont val="Arial"/>
            <family val="2"/>
          </rPr>
          <t>Suzanne Jensen Norman:
Brandee and Yanet are both training in resets today.</t>
        </r>
      </text>
    </comment>
    <comment ref="JO16" authorId="2" shapeId="0" xr:uid="{00000000-0006-0000-0500-000001000000}">
      <text>
        <r>
          <rPr>
            <sz val="10"/>
            <color rgb="FF000000"/>
            <rFont val="Arial"/>
            <family val="2"/>
          </rPr>
          <t>No full totes</t>
        </r>
      </text>
    </comment>
    <comment ref="JP16" authorId="2" shapeId="0" xr:uid="{00000000-0006-0000-0500-000002000000}">
      <text>
        <r>
          <rPr>
            <sz val="10"/>
            <color rgb="FF000000"/>
            <rFont val="Arial"/>
            <family val="2"/>
          </rPr>
          <t>none with more than 5 pieces</t>
        </r>
      </text>
    </comment>
    <comment ref="HL20" authorId="2" shapeId="0" xr:uid="{00000000-0006-0000-0500-00000E000000}">
      <text>
        <r>
          <rPr>
            <sz val="10"/>
            <color rgb="FF000000"/>
            <rFont val="Arial"/>
            <family val="2"/>
          </rPr>
          <t xml:space="preserve">14 of these SKUs are only one piece. Straight from Direct1 to MMV 9/5/21
</t>
        </r>
      </text>
    </comment>
    <comment ref="LH23" authorId="2" shapeId="0" xr:uid="{00000000-0006-0000-0500-000019000000}">
      <text>
        <r>
          <rPr>
            <sz val="10"/>
            <color rgb="FF000000"/>
            <rFont val="Arial"/>
            <family val="2"/>
          </rPr>
          <t>This week MM2 is being used as an interim location for mass manual moves in anticipation of sales.</t>
        </r>
      </text>
    </comment>
    <comment ref="LI23" authorId="2" shapeId="0" xr:uid="{00000000-0006-0000-0500-00001A000000}">
      <text>
        <r>
          <rPr>
            <sz val="10"/>
            <color rgb="FF000000"/>
            <rFont val="Arial"/>
            <family val="2"/>
          </rPr>
          <t xml:space="preserve">See yesterday's note.
</t>
        </r>
      </text>
    </comment>
    <comment ref="LJ23" authorId="2" shapeId="0" xr:uid="{00000000-0006-0000-0500-00001B000000}">
      <text>
        <r>
          <rPr>
            <sz val="10"/>
            <color rgb="FF000000"/>
            <rFont val="Arial"/>
            <family val="2"/>
          </rPr>
          <t>See note from 12/15</t>
        </r>
      </text>
    </comment>
    <comment ref="LK23" authorId="2" shapeId="0" xr:uid="{00000000-0006-0000-0500-00001C000000}">
      <text>
        <r>
          <rPr>
            <sz val="10"/>
            <color rgb="FF000000"/>
            <rFont val="Arial"/>
            <family val="2"/>
          </rPr>
          <t>See notes on previous days</t>
        </r>
      </text>
    </comment>
    <comment ref="LL23" authorId="2" shapeId="0" xr:uid="{00000000-0006-0000-0500-00001D000000}">
      <text>
        <r>
          <rPr>
            <sz val="10"/>
            <color rgb="FF000000"/>
            <rFont val="Arial"/>
            <family val="2"/>
          </rPr>
          <t>We are still using MM2 this week for manual moves from bulk to picking.</t>
        </r>
      </text>
    </comment>
    <comment ref="LM23" authorId="2" shapeId="0" xr:uid="{00000000-0006-0000-0500-00001E000000}">
      <text>
        <r>
          <rPr>
            <sz val="10"/>
            <color rgb="FF000000"/>
            <rFont val="Arial"/>
            <family val="2"/>
          </rPr>
          <t>We are still using MM2 this week for manual moves from bulk to picking.</t>
        </r>
      </text>
    </comment>
    <comment ref="IK24" authorId="2" shapeId="0" xr:uid="{00000000-0006-0000-0500-00001F000000}">
      <text>
        <r>
          <rPr>
            <sz val="10"/>
            <color rgb="FF000000"/>
            <rFont val="Arial"/>
            <family val="2"/>
          </rPr>
          <t>Many of these are part of the offsite transfer. Temporarily staged in MM2. Odd sized boxes</t>
        </r>
      </text>
    </comment>
    <comment ref="IL24" authorId="2" shapeId="0" xr:uid="{00000000-0006-0000-0500-000020000000}">
      <text>
        <r>
          <rPr>
            <sz val="10"/>
            <color rgb="FF000000"/>
            <rFont val="Arial"/>
            <family val="2"/>
          </rPr>
          <t>Many of these are part of the offsite transfer. Temporarily staged in MM2. Odd sized boxes</t>
        </r>
      </text>
    </comment>
    <comment ref="IM24" authorId="2" shapeId="0" xr:uid="{00000000-0006-0000-0500-000021000000}">
      <text>
        <r>
          <rPr>
            <sz val="10"/>
            <color rgb="FF000000"/>
            <rFont val="Arial"/>
            <family val="2"/>
          </rPr>
          <t>Many of these are part of the offsite transfer. Temporarily staged in MM2. Odd sized boxes</t>
        </r>
      </text>
    </comment>
    <comment ref="EG32" authorId="1" shapeId="0" xr:uid="{9DB94B72-E2D9-48DF-9807-A68CFF30B0B5}">
      <text>
        <r>
          <rPr>
            <sz val="10"/>
            <color rgb="FF000000"/>
            <rFont val="Arial"/>
            <family val="2"/>
          </rPr>
          <t>Suzanne Jensen Norman:
These were empty location checks.</t>
        </r>
      </text>
    </comment>
    <comment ref="EH32" authorId="1" shapeId="0" xr:uid="{C87F7852-C284-4756-9143-67307D0FC27F}">
      <text>
        <r>
          <rPr>
            <sz val="10"/>
            <color rgb="FF000000"/>
            <rFont val="Arial"/>
            <family val="2"/>
          </rPr>
          <t xml:space="preserve">Suzanne Jensen Norman:
We worked empty locations again today along with reset counts and some regular picking counts.
</t>
        </r>
      </text>
    </comment>
    <comment ref="FL32" authorId="2" shapeId="0" xr:uid="{00000000-0006-0000-0500-00002B000000}">
      <text>
        <r>
          <rPr>
            <sz val="10"/>
            <color rgb="FF000000"/>
            <rFont val="Arial"/>
            <family val="2"/>
          </rPr>
          <t>These were all empty locations.</t>
        </r>
      </text>
    </comment>
    <comment ref="FP32" authorId="2" shapeId="0" xr:uid="{00000000-0006-0000-0500-00002C000000}">
      <text>
        <r>
          <rPr>
            <sz val="10"/>
            <color rgb="FF000000"/>
            <rFont val="Arial"/>
            <family val="2"/>
          </rPr>
          <t>Most of these were empty locations.</t>
        </r>
      </text>
    </comment>
    <comment ref="FQ32" authorId="2" shapeId="0" xr:uid="{00000000-0006-0000-0500-00002D000000}">
      <text>
        <r>
          <rPr>
            <sz val="10"/>
            <color rgb="FF000000"/>
            <rFont val="Arial"/>
            <family val="2"/>
          </rPr>
          <t>These were all Discrepancy counts.</t>
        </r>
      </text>
    </comment>
    <comment ref="GN32" authorId="2" shapeId="0" xr:uid="{00000000-0006-0000-0500-00002E000000}">
      <text>
        <r>
          <rPr>
            <sz val="10"/>
            <color rgb="FF000000"/>
            <rFont val="Arial"/>
            <family val="2"/>
          </rPr>
          <t>These were all empty locations.</t>
        </r>
      </text>
    </comment>
    <comment ref="RP32" authorId="0" shapeId="0" xr:uid="{F570A689-4FE8-4232-AB65-CAF9EAFBA62C}">
      <text>
        <r>
          <rPr>
            <sz val="10"/>
            <color rgb="FF000000"/>
            <rFont val="Arial"/>
            <family val="2"/>
          </rPr>
          <t>Unknown User:
IT update</t>
        </r>
      </text>
    </comment>
    <comment ref="HF34" authorId="2" shapeId="0" xr:uid="{00000000-0006-0000-0500-000030000000}">
      <text>
        <r>
          <rPr>
            <sz val="10"/>
            <color rgb="FF000000"/>
            <rFont val="Arial"/>
            <family val="2"/>
          </rPr>
          <t xml:space="preserve">Pieces appear to have been automatically adj. out due to the counter's privileges. Some made in error. Investigating presently </t>
        </r>
      </text>
    </comment>
    <comment ref="VG34" authorId="0" shapeId="0" xr:uid="{371F8E97-6484-4E20-959C-FB63E4C749BA}">
      <text>
        <r>
          <rPr>
            <sz val="10"/>
            <color rgb="FF000000"/>
            <rFont val="Arial"/>
            <family val="2"/>
          </rPr>
          <t xml:space="preserve">Unknown User: This was a mistake made during cc reconciliation. The overage was removed using an inv adj journal the same night.
</t>
        </r>
      </text>
    </comment>
    <comment ref="FA40" authorId="2" shapeId="0" xr:uid="{00000000-0006-0000-0500-00003B000000}">
      <text>
        <r>
          <rPr>
            <sz val="10"/>
            <color rgb="FF000000"/>
            <rFont val="Arial"/>
            <family val="2"/>
          </rPr>
          <t>Vendor error</t>
        </r>
      </text>
    </comment>
    <comment ref="BU46" authorId="1" shapeId="0" xr:uid="{0BAED5C4-72DE-4850-908F-DA07753B96A1}">
      <text>
        <r>
          <rPr>
            <sz val="10"/>
            <color rgb="FF000000"/>
            <rFont val="Arial"/>
            <family val="2"/>
          </rPr>
          <t>Suzanne Jensen Norman:
The bulk of this was counted out by Yanet as a Reset count. Actually, Elian had adjusted this box into MM2 and moved it to a different location the night before. Not sure why.</t>
        </r>
      </text>
    </comment>
    <comment ref="FB46" authorId="2" shapeId="0" xr:uid="{00000000-0006-0000-0500-00003D000000}">
      <text>
        <r>
          <rPr>
            <sz val="10"/>
            <color rgb="FF000000"/>
            <rFont val="Arial"/>
            <family val="2"/>
          </rPr>
          <t>Large adjustments made in error.  Have been fixed-MP</t>
        </r>
      </text>
    </comment>
    <comment ref="VG50" authorId="0" shapeId="0" xr:uid="{4B030BA5-D237-4185-9FF3-FFFA43A28CD4}">
      <text>
        <r>
          <rPr>
            <sz val="10"/>
            <color rgb="FF000000"/>
            <rFont val="Arial"/>
            <family val="2"/>
          </rPr>
          <t xml:space="preserve">Unknown User: This was made during reconciliation. The overage was corrected on an inv adj journal the same night.
</t>
        </r>
      </text>
    </comment>
    <comment ref="CX73" authorId="1" shapeId="0" xr:uid="{E625DD96-DFDC-4785-8C5E-50FA75A024C6}">
      <text>
        <r>
          <rPr>
            <sz val="10"/>
            <color rgb="FF000000"/>
            <rFont val="Arial"/>
            <family val="2"/>
          </rPr>
          <t xml:space="preserve">Suzanne Jensen Norman:
Most of these errors were for tags not cut.
</t>
        </r>
      </text>
    </comment>
    <comment ref="M93" authorId="1" shapeId="0" xr:uid="{639E2645-9814-4121-ADA3-76DF8F1739AA}">
      <text>
        <r>
          <rPr>
            <sz val="10"/>
            <color rgb="FF000000"/>
            <rFont val="Arial"/>
            <family val="2"/>
          </rPr>
          <t xml:space="preserve">Suzanne Jensen Norman: IS ticket sent for location 25-085W.
</t>
        </r>
      </text>
    </comment>
    <comment ref="N93" authorId="1" shapeId="0" xr:uid="{24D6F822-E4B6-4CA9-BDA9-2D67EEA3E072}">
      <text>
        <r>
          <rPr>
            <sz val="10"/>
            <color rgb="FF000000"/>
            <rFont val="Arial"/>
            <family val="2"/>
          </rPr>
          <t>Suzanne Jensen Norman:
Same problem location as yesterday, 25-085W.</t>
        </r>
      </text>
    </comment>
    <comment ref="Q93" authorId="1" shapeId="0" xr:uid="{6EB2C55E-4747-4350-8249-A68F64AF2DF7}">
      <text>
        <r>
          <rPr>
            <sz val="10"/>
            <color rgb="FF000000"/>
            <rFont val="Arial"/>
            <family val="2"/>
          </rPr>
          <t>Suzanne Jensen Norman:
Same problem location, 25-085W. Ticket already sent.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Osmany Leon</author>
  </authors>
  <commentList>
    <comment ref="G11" authorId="0" shapeId="0" xr:uid="{E1AD24A9-005E-4F35-AE20-5D8D044047FD}">
      <text>
        <r>
          <rPr>
            <sz val="10"/>
            <color rgb="FF000000"/>
            <rFont val="Arial"/>
            <family val="2"/>
          </rPr>
          <t>Osmany Leon:
9/16/2024 6:30 am 
Jasmin trainer
complete the ipad test
meet rate already on 9/18</t>
        </r>
      </text>
    </comment>
    <comment ref="G12" authorId="0" shapeId="0" xr:uid="{CA6EB562-D435-41D6-9C1B-0B9D3E1520DC}">
      <text>
        <r>
          <rPr>
            <sz val="10"/>
            <color rgb="FF000000"/>
            <rFont val="Arial"/>
            <family val="2"/>
          </rPr>
          <t>Osmany Leon:
9/16/2024 11:30 am
Shvodra Anderson trainer
complete the ipad test 2nd day
-speed up 3 9/26
-197UPH during check in Observation on 10/14</t>
        </r>
      </text>
    </comment>
    <comment ref="G13" authorId="0" shapeId="0" xr:uid="{2940D869-F366-4867-B435-F0FE4DBC01F6}">
      <text>
        <r>
          <rPr>
            <sz val="10"/>
            <color rgb="FF000000"/>
            <rFont val="Arial"/>
            <family val="2"/>
          </rPr>
          <t>Osmany Leon:
Wednesday at 6:30am
Jasmin trainer
-quiz completed</t>
        </r>
      </text>
    </comment>
    <comment ref="G14" authorId="0" shapeId="0" xr:uid="{4114FC2D-7247-4AB7-9D83-9FE75DE90AD0}">
      <text>
        <r>
          <rPr>
            <sz val="10"/>
            <color rgb="FF000000"/>
            <rFont val="Arial"/>
            <family val="2"/>
          </rPr>
          <t xml:space="preserve">Osmany Leon:
-replacing Jorge Campos
-started 9/23 after orientation 12pm
-started training 9/24
-Yordanka Trainer
-quiz completed
-speed up 3 9/26
-trained in CB
-pick and go
-trained in returns Narvar
</t>
        </r>
      </text>
    </comment>
    <comment ref="G15" authorId="0" shapeId="0" xr:uid="{DF1A2C94-DB34-45B2-93F5-6B0D1BB36395}">
      <text>
        <r>
          <rPr>
            <sz val="10"/>
            <color rgb="FF000000"/>
            <rFont val="Arial"/>
            <family val="2"/>
          </rPr>
          <t>Osmany Leon:
-starting 9/23 after orientation 12pm
- Jasmin traniner
quiz completed</t>
        </r>
      </text>
    </comment>
    <comment ref="G16" authorId="0" shapeId="0" xr:uid="{1F58AE88-E8FA-4F03-958C-9CBFC647FE17}">
      <text>
        <r>
          <rPr>
            <sz val="10"/>
            <color rgb="FF000000"/>
            <rFont val="Arial"/>
            <family val="2"/>
          </rPr>
          <t xml:space="preserve">Osmany Leon:
9/23/2024
Yordanka Trainer 
-2nd days quiz complete
</t>
        </r>
      </text>
    </comment>
    <comment ref="G17" authorId="0" shapeId="0" xr:uid="{BF862434-5732-4274-8C64-55627F7E56AB}">
      <text>
        <r>
          <rPr>
            <sz val="10"/>
            <color rgb="FF000000"/>
            <rFont val="Arial"/>
            <family val="2"/>
          </rPr>
          <t>Osmany Leon:
9/23/2024
Yasmin Trainer 
-2nd days quiz complete
-shipping
-singles
--trained in returns Narvar</t>
        </r>
      </text>
    </comment>
    <comment ref="G18" authorId="0" shapeId="0" xr:uid="{6BF100E7-CFE5-4CF7-A790-8DF52BBAF68F}">
      <text>
        <r>
          <rPr>
            <sz val="10"/>
            <color rgb="FF000000"/>
            <rFont val="Arial"/>
            <family val="2"/>
          </rPr>
          <t>Osmany Leon:
Started on 9/30
Yordanka Trainer
completed the ipad test
pick and go
-trained in returns Narvar</t>
        </r>
      </text>
    </comment>
    <comment ref="G19" authorId="0" shapeId="0" xr:uid="{922F2BAC-7D64-4AB5-9C15-11E3B2991BA5}">
      <text>
        <r>
          <rPr>
            <sz val="10"/>
            <color rgb="FF000000"/>
            <rFont val="Arial"/>
            <family val="2"/>
          </rPr>
          <t>Osmany Leon:
Should Started on 9/30, call in kid sick. re-hire
actual start date 10/1.
Yordanka Trainer
completed the ipad test</t>
        </r>
      </text>
    </comment>
    <comment ref="G20" authorId="0" shapeId="0" xr:uid="{5DB0B8B9-1729-4E17-8EC7-8EA5528FB064}">
      <text>
        <r>
          <rPr>
            <sz val="10"/>
            <color rgb="FF000000"/>
            <rFont val="Arial"/>
            <family val="2"/>
          </rPr>
          <t>Osmany Leon:
start on 10/8 at noon.
Madelayne trainer
pick and go</t>
        </r>
      </text>
    </comment>
    <comment ref="D21" authorId="0" shapeId="0" xr:uid="{869A8AE1-A0ED-425E-81F4-8ED531008976}">
      <text>
        <r>
          <rPr>
            <sz val="10"/>
            <color rgb="FF000000"/>
            <rFont val="Arial"/>
            <family val="2"/>
          </rPr>
          <t>Osmany Leon:
start on 10/13
yordanka trainer
completed the ipda test
pick and go</t>
        </r>
      </text>
    </comment>
    <comment ref="G21" authorId="0" shapeId="0" xr:uid="{4A16B3BF-BB30-4069-8478-A8CC0388FD9E}">
      <text>
        <r>
          <rPr>
            <sz val="10"/>
            <color rgb="FF000000"/>
            <rFont val="Arial"/>
            <family val="2"/>
          </rPr>
          <t>Osmany Leon:
Started on 9/30
Madelaine Trainer
completed the ipad test
pick and go</t>
        </r>
      </text>
    </comment>
    <comment ref="D22" authorId="0" shapeId="0" xr:uid="{7999310B-05BE-4A5D-8E05-20AD579717F2}">
      <text>
        <r>
          <rPr>
            <sz val="10"/>
            <color rgb="FF000000"/>
            <rFont val="Arial"/>
            <family val="2"/>
          </rPr>
          <t>Osmany Leon:
start on 10/13
yordanka trainer
completed the ipad test
pick and go</t>
        </r>
      </text>
    </comment>
    <comment ref="G22" authorId="0" shapeId="0" xr:uid="{AF5DBF69-136C-4760-B3F3-83071458141C}">
      <text>
        <r>
          <rPr>
            <sz val="10"/>
            <color rgb="FF000000"/>
            <rFont val="Arial"/>
            <family val="2"/>
          </rPr>
          <t>Osmany Leon:
Started on 9/30
Jasmin Trainer
completed the ipad test
pick and go
-trained in returns Narvar</t>
        </r>
      </text>
    </comment>
    <comment ref="D23" authorId="0" shapeId="0" xr:uid="{7FB85A5F-4AFE-44D4-9487-9A3B4D3D9792}">
      <text>
        <r>
          <rPr>
            <sz val="10"/>
            <color rgb="FF000000"/>
            <rFont val="Arial"/>
            <family val="2"/>
          </rPr>
          <t>Osmany Leon:
started on 10/23 didn't train picking until 10/28</t>
        </r>
      </text>
    </comment>
    <comment ref="G23" authorId="0" shapeId="0" xr:uid="{A96ED19D-AD95-4238-AA20-6D44D8FE650D}">
      <text>
        <r>
          <rPr>
            <sz val="10"/>
            <color rgb="FF000000"/>
            <rFont val="Arial"/>
            <family val="2"/>
          </rPr>
          <t>Osmany Leon:
start date 10/5
yordanka trainer
completed ipad test</t>
        </r>
      </text>
    </comment>
    <comment ref="D24" authorId="0" shapeId="0" xr:uid="{E9374227-5C93-46B5-9827-6DB684F522A0}">
      <text>
        <r>
          <rPr>
            <sz val="10"/>
            <color rgb="FF000000"/>
            <rFont val="Arial"/>
            <family val="2"/>
          </rPr>
          <t xml:space="preserve">Osmany Leon:
started on 10/22 didn't train picking until 10/24
madelayne trainer </t>
        </r>
      </text>
    </comment>
    <comment ref="G24" authorId="0" shapeId="0" xr:uid="{58C785EE-B418-489C-ABB6-63D36D918730}">
      <text>
        <r>
          <rPr>
            <sz val="10"/>
            <color rgb="FF000000"/>
            <rFont val="Arial"/>
            <family val="2"/>
          </rPr>
          <t xml:space="preserve">Osmany Leon:
start date 10-7
completed </t>
        </r>
      </text>
    </comment>
    <comment ref="D25" authorId="0" shapeId="0" xr:uid="{9F1E785B-36CE-436F-B143-FF9043777A94}">
      <text>
        <r>
          <rPr>
            <sz val="10"/>
            <color rgb="FF000000"/>
            <rFont val="Arial"/>
            <family val="2"/>
          </rPr>
          <t>Osmany Leon:
started on 10/22 didn't train picking until 10/24
madelayne trainer</t>
        </r>
      </text>
    </comment>
    <comment ref="G25" authorId="0" shapeId="0" xr:uid="{07CD1537-F601-4807-B5CE-52303FB48ED8}">
      <text>
        <r>
          <rPr>
            <sz val="10"/>
            <color rgb="FF000000"/>
            <rFont val="Arial"/>
            <family val="2"/>
          </rPr>
          <t xml:space="preserve">Osmany Leon:
started on 10/24 at 6am bander
start training with madelayne 10/28 </t>
        </r>
      </text>
    </comment>
    <comment ref="D26" authorId="0" shapeId="0" xr:uid="{8AD99652-2D36-4EA9-85BA-40A3FA6BDADD}">
      <text>
        <r>
          <rPr>
            <sz val="10"/>
            <color rgb="FF000000"/>
            <rFont val="Arial"/>
            <family val="2"/>
          </rPr>
          <t>Osmany Leon:
started on 10/22 didn't train picking until 10/24
madelyne trainer</t>
        </r>
      </text>
    </comment>
    <comment ref="G26" authorId="0" shapeId="0" xr:uid="{7B8E31B0-6CD0-42D1-8ED0-90587BE8C54E}">
      <text>
        <r>
          <rPr>
            <sz val="10"/>
            <color rgb="FF000000"/>
            <rFont val="Arial"/>
            <family val="2"/>
          </rPr>
          <t xml:space="preserve">Osmany Leon:
start on 10/28 on support limited training.
</t>
        </r>
      </text>
    </comment>
    <comment ref="D27" authorId="0" shapeId="0" xr:uid="{3A6153FE-7D27-495D-82A2-F617E0346012}">
      <text>
        <r>
          <rPr>
            <sz val="10"/>
            <color rgb="FF000000"/>
            <rFont val="Arial"/>
            <family val="2"/>
          </rPr>
          <t>Osmany Leon:
started on 10/22 didn't train picking until 10/24
rehire no trainer</t>
        </r>
      </text>
    </comment>
    <comment ref="G27" authorId="0" shapeId="0" xr:uid="{7A56B97C-3128-4131-B8EE-E0BE8E025238}">
      <text>
        <r>
          <rPr>
            <sz val="10"/>
            <color rgb="FF000000"/>
            <rFont val="Arial"/>
            <family val="2"/>
          </rPr>
          <t>Osmany Leon:
start on 10/28 on support limited training.</t>
        </r>
      </text>
    </comment>
    <comment ref="D28" authorId="0" shapeId="0" xr:uid="{ECA6247A-4451-4D15-9A1A-EDAB6A626408}">
      <text>
        <r>
          <rPr>
            <sz val="10"/>
            <color rgb="FF000000"/>
            <rFont val="Arial"/>
            <family val="2"/>
          </rPr>
          <t>Osmany Leon:
started on 10/22 didn't train picking until 10/24
Madelayne trainer</t>
        </r>
      </text>
    </comment>
    <comment ref="G28" authorId="0" shapeId="0" xr:uid="{1A33AC5E-E62A-4C89-ADE9-38D83A576163}">
      <text>
        <r>
          <rPr>
            <sz val="10"/>
            <color rgb="FF000000"/>
            <rFont val="Arial"/>
            <family val="2"/>
          </rPr>
          <t>Osmany Leon:
start on 10/28 Madelayne trainer</t>
        </r>
      </text>
    </comment>
    <comment ref="D29" authorId="0" shapeId="0" xr:uid="{803A381A-3E45-48E4-B1E5-5656F13B1B73}">
      <text>
        <r>
          <rPr>
            <sz val="10"/>
            <color rgb="FF000000"/>
            <rFont val="Arial"/>
            <family val="2"/>
          </rPr>
          <t>Osmany Leon:
started on 10/22 didn't train picking until 10/24 yordanka trainer</t>
        </r>
      </text>
    </comment>
    <comment ref="G29" authorId="0" shapeId="0" xr:uid="{AFC0B0B2-ACFB-466C-8D2D-EADA8003C74F}">
      <text>
        <r>
          <rPr>
            <sz val="10"/>
            <color rgb="FF000000"/>
            <rFont val="Arial"/>
            <family val="2"/>
          </rPr>
          <t>Osmany Leon:
start on 10/28 on support limited training.</t>
        </r>
      </text>
    </comment>
    <comment ref="D30" authorId="0" shapeId="0" xr:uid="{273892D2-CBF2-4918-9448-A8230EE29E94}">
      <text>
        <r>
          <rPr>
            <sz val="10"/>
            <color rgb="FF000000"/>
            <rFont val="Arial"/>
            <family val="2"/>
          </rPr>
          <t>Osmany Leon:
start on 11/4 on support
train picking on 11/5
madelayne trainer</t>
        </r>
      </text>
    </comment>
    <comment ref="G30" authorId="0" shapeId="0" xr:uid="{6AC1E562-E9F2-4873-8945-0D7D78BA018A}">
      <text>
        <r>
          <rPr>
            <sz val="10"/>
            <color rgb="FF000000"/>
            <rFont val="Arial"/>
            <family val="2"/>
          </rPr>
          <t>Osmany Leon:
start on 10/28 on support limited training.</t>
        </r>
      </text>
    </comment>
    <comment ref="D31" authorId="0" shapeId="0" xr:uid="{A6B33ECC-DFF5-4D36-B457-10002C199FD0}">
      <text>
        <r>
          <rPr>
            <sz val="10"/>
            <color rgb="FF000000"/>
            <rFont val="Arial"/>
            <family val="2"/>
          </rPr>
          <t>Osmany Leon:
start on 11/4 on support
train picking on 11/5
Yordanka trainer</t>
        </r>
      </text>
    </comment>
    <comment ref="G31" authorId="0" shapeId="0" xr:uid="{E7A27773-D5AA-4F30-94ED-F79ECEA2CFF1}">
      <text>
        <r>
          <rPr>
            <sz val="10"/>
            <color rgb="FF000000"/>
            <rFont val="Arial"/>
            <family val="2"/>
          </rPr>
          <t>Osmany Leon:
start on 10/28 on support limited training.</t>
        </r>
      </text>
    </comment>
    <comment ref="D32" authorId="0" shapeId="0" xr:uid="{90D39DFF-181D-4890-B245-65722FB79271}">
      <text>
        <r>
          <rPr>
            <sz val="10"/>
            <color rgb="FF000000"/>
            <rFont val="Arial"/>
            <family val="2"/>
          </rPr>
          <t>Osmany Leon:
start on 11/4 on support</t>
        </r>
      </text>
    </comment>
    <comment ref="G32" authorId="0" shapeId="0" xr:uid="{DB00C7C9-DADB-416A-9AE1-4FCAAC93C10A}">
      <text>
        <r>
          <rPr>
            <sz val="10"/>
            <color rgb="FF000000"/>
            <rFont val="Arial"/>
            <family val="2"/>
          </rPr>
          <t>Osmany Leon:
start on 10/28 on support limited training.</t>
        </r>
      </text>
    </comment>
    <comment ref="D33" authorId="0" shapeId="0" xr:uid="{11EB8877-80D3-4475-9D80-F63607661E3B}">
      <text>
        <r>
          <rPr>
            <sz val="10"/>
            <color rgb="FF000000"/>
            <rFont val="Arial"/>
            <family val="2"/>
          </rPr>
          <t>Osmany Leon:
start on 11/4 on support
train picking on 11/5
Yordanka trainer</t>
        </r>
      </text>
    </comment>
    <comment ref="G33" authorId="0" shapeId="0" xr:uid="{8033A19E-28DB-4D32-A922-2F50EF6B62A9}">
      <text>
        <r>
          <rPr>
            <sz val="10"/>
            <color rgb="FF000000"/>
            <rFont val="Arial"/>
            <family val="2"/>
          </rPr>
          <t xml:space="preserve">Osmany Leon:
employee start on 11/11 on support.
picking training start on 11/13
 </t>
        </r>
      </text>
    </comment>
    <comment ref="D34" authorId="0" shapeId="0" xr:uid="{3B08F2E9-AEE5-4519-8C85-2C6BAEE8889E}">
      <text>
        <r>
          <rPr>
            <sz val="10"/>
            <color rgb="FF000000"/>
            <rFont val="Arial"/>
            <family val="2"/>
          </rPr>
          <t>Osmany Leon:
start on 11/4 on support
train picking on 11/5
Yordanka trainer</t>
        </r>
      </text>
    </comment>
    <comment ref="G34" authorId="0" shapeId="0" xr:uid="{EA0FE028-F33E-4D35-B93F-57F0C7961455}">
      <text>
        <r>
          <rPr>
            <sz val="10"/>
            <color rgb="FF000000"/>
            <rFont val="Arial"/>
            <family val="2"/>
          </rPr>
          <t>Osmany Leon:
employee start on 11/11 on support.
picking training start on 11/12
trainer Made</t>
        </r>
      </text>
    </comment>
    <comment ref="E35" authorId="0" shapeId="0" xr:uid="{7A50B409-C20D-47AC-ACE5-320467CFE08E}">
      <text>
        <r>
          <rPr>
            <sz val="10"/>
            <color rgb="FF000000"/>
            <rFont val="Arial"/>
            <family val="2"/>
          </rPr>
          <t>Osmany Leon:
employee start on 10/30 after orientation. yordanka trainer.</t>
        </r>
      </text>
    </comment>
    <comment ref="G35" authorId="0" shapeId="0" xr:uid="{FAF8BA4B-131B-4E83-A2D2-6FCF7817CD5F}">
      <text>
        <r>
          <rPr>
            <sz val="10"/>
            <color rgb="FF000000"/>
            <rFont val="Arial"/>
            <family val="2"/>
          </rPr>
          <t>Osmany Leon:
employee start on 11/11 on support.
picking training start on 11/12
trainer Made</t>
        </r>
      </text>
    </comment>
    <comment ref="D36" authorId="0" shapeId="0" xr:uid="{BFE53068-DE26-4B92-B972-E1F2249722E0}">
      <text>
        <r>
          <rPr>
            <sz val="10"/>
            <color rgb="FF000000"/>
            <rFont val="Arial"/>
            <family val="2"/>
          </rPr>
          <t>Osmany Leon:
employee start on 11/13 picking training
trainer Made</t>
        </r>
      </text>
    </comment>
    <comment ref="G36" authorId="0" shapeId="0" xr:uid="{AE3ACECE-02C9-40A5-8D79-A1CD12589CD5}">
      <text>
        <r>
          <rPr>
            <sz val="10"/>
            <color rgb="FF000000"/>
            <rFont val="Arial"/>
            <family val="2"/>
          </rPr>
          <t>Osmany Leon:
employee start on 11/11 on support.
picking training start on 11/12
trainer Made</t>
        </r>
      </text>
    </comment>
    <comment ref="D37" authorId="0" shapeId="0" xr:uid="{5873EDD8-4D96-4B95-9B81-84EF77915892}">
      <text>
        <r>
          <rPr>
            <sz val="10"/>
            <color rgb="FF000000"/>
            <rFont val="Arial"/>
            <family val="2"/>
          </rPr>
          <t>Osmany Leon:
employee start on 11/13 picking training
trainer Made</t>
        </r>
      </text>
    </comment>
    <comment ref="G37" authorId="0" shapeId="0" xr:uid="{3AF5856D-C94C-4BD9-A1C6-9A1EE5D57875}">
      <text>
        <r>
          <rPr>
            <sz val="10"/>
            <color rgb="FF000000"/>
            <rFont val="Arial"/>
            <family val="2"/>
          </rPr>
          <t>Osmany Leon:
employee start on 11/11 on support.
picking training start on 11/12
trainer Made</t>
        </r>
      </text>
    </comment>
    <comment ref="G38" authorId="0" shapeId="0" xr:uid="{934558CA-F53F-4FFB-877C-C2CE80B4B6C3}">
      <text>
        <r>
          <rPr>
            <sz val="10"/>
            <color rgb="FF000000"/>
            <rFont val="Arial"/>
            <family val="2"/>
          </rPr>
          <t>Osmany Leon:
employee start on 11/11 on support.
picking training start on 11/12
trainer Made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Osmany Leon</author>
  </authors>
  <commentList>
    <comment ref="AV10" authorId="0" shapeId="0" xr:uid="{27FE8BCE-0A2E-4733-830C-BC5BCD77CDBA}">
      <text>
        <r>
          <rPr>
            <sz val="10"/>
            <color rgb="FF000000"/>
            <rFont val="Arial"/>
            <family val="2"/>
          </rPr>
          <t>Osmany Leon:
start on 10/13
yordanka trainer
completed the ipad test
pick and go</t>
        </r>
      </text>
    </comment>
    <comment ref="AV11" authorId="0" shapeId="0" xr:uid="{A057C7D9-1374-46B0-A3F5-0E6C25C17758}">
      <text>
        <r>
          <rPr>
            <sz val="10"/>
            <color rgb="FF000000"/>
            <rFont val="Arial"/>
            <family val="2"/>
          </rPr>
          <t>Osmany Leon:
start on 11/4 on support
train picking on 11/5
madelayne trainer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tc={EBF0B890-07C5-4D23-94F9-A2509CD24FFC}</author>
    <author>tc={0E80A657-E000-4AF7-8C7E-2BAB2317EAC8}</author>
    <author>Osmany Leon</author>
    <author>tc={8DEBCA97-1613-47BA-B0BC-F7A6C9AC256E}</author>
  </authors>
  <commentList>
    <comment ref="EE1" authorId="0" shapeId="0" xr:uid="{EBF0B890-07C5-4D23-94F9-A2509CD24FFC}">
      <text>
        <t>[Threaded comment]
Your version of Excel allows you to read this threaded comment; however, any edits to it will get removed if the file is opened in a newer version of Excel. Learn more: https://go.microsoft.com/fwlink/?linkid=870924
Comment:
    DC closed for Fathers Day</t>
      </text>
    </comment>
    <comment ref="CV3" authorId="1" shapeId="0" xr:uid="{0E80A657-E000-4AF7-8C7E-2BAB2317EAC8}">
      <text>
        <t>[Threaded comment]
Your version of Excel allows you to read this threaded comment; however, any edits to it will get removed if the file is opened in a newer version of Excel. Learn more: https://go.microsoft.com/fwlink/?linkid=870924
Comment:
    DC closed for Mothers Day.</t>
      </text>
    </comment>
    <comment ref="A37" authorId="2" shapeId="0" xr:uid="{C809A4F9-6CDC-4ADE-BBCE-00E9884D0644}">
      <text>
        <r>
          <rPr>
            <sz val="10"/>
            <color rgb="FF000000"/>
            <rFont val="Arial"/>
          </rPr>
          <t xml:space="preserve">Osmany Leon:
Trailer-452645
Seal-68946131
Packages-813
Pallets-4
CR546551547470-Packages-94
CR546501830456-Packages-108
CR546551547422-Packages-275
CR546501830361-Packages-336
</t>
        </r>
      </text>
    </comment>
    <comment ref="A38" authorId="2" shapeId="0" xr:uid="{9C604CD8-C89A-4667-89AC-C097261C842B}">
      <text>
        <r>
          <rPr>
            <sz val="10"/>
            <color rgb="FF000000"/>
            <rFont val="Arial"/>
          </rPr>
          <t xml:space="preserve">Osmany Leon:
Trailer-455735
Seal-68946145
Packages-617
Pallets-4
CR546551547425-Packages-91
CR546551547485-Packages-304
CR546551547507-Packages-103
CR546501830561-Packages-119
</t>
        </r>
      </text>
    </comment>
    <comment ref="A39" authorId="3" shapeId="0" xr:uid="{8DEBCA97-1613-47BA-B0BC-F7A6C9AC256E}">
      <text>
        <t>[Threaded comment]
Your version of Excel allows you to read this threaded comment; however, any edits to it will get removed if the file is opened in a newer version of Excel. Learn more: https://go.microsoft.com/fwlink/?linkid=870924
Comment:
    CR546551547526-Packages-104
CR546551547530-Packages-522
CR546551547569-Packages-106
CR546551547666-Packages-104</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<sst xmlns="http://schemas.openxmlformats.org/spreadsheetml/2006/main" count="11151" uniqueCount="2029">
  <si>
    <t>Fiscal Week</t>
  </si>
  <si>
    <t>Sunday</t>
  </si>
  <si>
    <t>Monday</t>
  </si>
  <si>
    <t>Tuesday</t>
  </si>
  <si>
    <t>Wednesday</t>
  </si>
  <si>
    <t>Thursday</t>
  </si>
  <si>
    <t>Friday</t>
  </si>
  <si>
    <t>Saturday</t>
  </si>
  <si>
    <t>Orders</t>
  </si>
  <si>
    <t>Stress Test</t>
  </si>
  <si>
    <t>OT for next Friday?</t>
  </si>
  <si>
    <t>F&amp;F Sale</t>
  </si>
  <si>
    <t>OT/GIG?</t>
  </si>
  <si>
    <t>2nd 10 hours</t>
  </si>
  <si>
    <t>Goals w/ 10 GIG + 50</t>
  </si>
  <si>
    <t>One truck for FedEx</t>
  </si>
  <si>
    <t>Gigs for next week?</t>
  </si>
  <si>
    <t>Updated</t>
  </si>
  <si>
    <t>Gigs for Sun?</t>
  </si>
  <si>
    <t>5 GIG per day, WE at 40</t>
  </si>
  <si>
    <t>Memorial Day Sale</t>
  </si>
  <si>
    <t>Goals at 50 hrs + 5 GIG</t>
  </si>
  <si>
    <t>Schedule for week of 6/23- Days off Monday?</t>
  </si>
  <si>
    <t>Dayshift off next Monday for Fri/Sat?</t>
  </si>
  <si>
    <t>Days off?</t>
  </si>
  <si>
    <t>20 GIG 10/10</t>
  </si>
  <si>
    <t>2nd 10 hrs</t>
  </si>
  <si>
    <t>OT 1st</t>
  </si>
  <si>
    <t>OT WE</t>
  </si>
  <si>
    <t>OT 1st and 2nd</t>
  </si>
  <si>
    <t>Vol Days</t>
  </si>
  <si>
    <t>Quarter End</t>
  </si>
  <si>
    <t>Bastian- shipping down</t>
  </si>
  <si>
    <t>Review OT/GIG next week</t>
  </si>
  <si>
    <t>Vol 1st?</t>
  </si>
  <si>
    <t>GIGs, WE OT- 2nd 10 hrs</t>
  </si>
  <si>
    <t>UPDATED</t>
  </si>
  <si>
    <t>F&amp;F schedule for Week of 10/6</t>
  </si>
  <si>
    <t>SP (GE) Cut-off</t>
  </si>
  <si>
    <t>Last Day for Ground</t>
  </si>
  <si>
    <t>Last Day for 3D</t>
  </si>
  <si>
    <t>2D HI/AK Cut-off</t>
  </si>
  <si>
    <t>Last Day for Overnights</t>
  </si>
  <si>
    <t>GIG??</t>
  </si>
  <si>
    <t>Remaining Volume (Units)</t>
  </si>
  <si>
    <t>Units Shipped Goal</t>
  </si>
  <si>
    <t>Shipped Units (PowerBi)</t>
  </si>
  <si>
    <t>Forecasted Demand (Units)</t>
  </si>
  <si>
    <t>OPS (8/18 and earlier) or IMF Plan Forecasted (Units)</t>
  </si>
  <si>
    <t>Actual Demand (units)</t>
  </si>
  <si>
    <t>Percentage demand vs. forecast</t>
  </si>
  <si>
    <t>Shipped Shipments (Power BI)</t>
  </si>
  <si>
    <t>UPT</t>
  </si>
  <si>
    <t>AB Utilization</t>
  </si>
  <si>
    <t xml:space="preserve">  </t>
  </si>
  <si>
    <t>Out of 48</t>
  </si>
  <si>
    <t>Out of 72</t>
  </si>
  <si>
    <t>Out of 96</t>
  </si>
  <si>
    <t>Out of 120</t>
  </si>
  <si>
    <t>Out of 144</t>
  </si>
  <si>
    <t>Labor Planning</t>
  </si>
  <si>
    <t>FTE Needed</t>
  </si>
  <si>
    <t>Base FTE</t>
  </si>
  <si>
    <t>Difference</t>
  </si>
  <si>
    <t>FTE w/ full OT</t>
  </si>
  <si>
    <t>Difference/ Temp Need</t>
  </si>
  <si>
    <t>Temp Scheduled</t>
  </si>
  <si>
    <t>OT</t>
  </si>
  <si>
    <t>Attendance %</t>
  </si>
  <si>
    <t>Shutdown</t>
  </si>
  <si>
    <t>Total</t>
  </si>
  <si>
    <t>Budget Hours</t>
  </si>
  <si>
    <t>Scheduled Daily</t>
  </si>
  <si>
    <t>Scheduled Weekly</t>
  </si>
  <si>
    <t>Variance</t>
  </si>
  <si>
    <t>FTE Delta</t>
  </si>
  <si>
    <t>Hours Needed</t>
  </si>
  <si>
    <t>Variance to Actual</t>
  </si>
  <si>
    <t>Days</t>
  </si>
  <si>
    <t>Night</t>
  </si>
  <si>
    <t>Biweekly data</t>
  </si>
  <si>
    <t>Planning</t>
  </si>
  <si>
    <t>Yes</t>
  </si>
  <si>
    <t>Hours 1st</t>
  </si>
  <si>
    <t>No</t>
  </si>
  <si>
    <t>Hours 2nd</t>
  </si>
  <si>
    <t>Pending</t>
  </si>
  <si>
    <t>Percentage of goal 1st</t>
  </si>
  <si>
    <t>PTO</t>
  </si>
  <si>
    <t>Pecentage of goal 2nd</t>
  </si>
  <si>
    <t>VTO</t>
  </si>
  <si>
    <t>New hire</t>
  </si>
  <si>
    <t>DTC</t>
  </si>
  <si>
    <t>Region 1</t>
  </si>
  <si>
    <t>Region 2</t>
  </si>
  <si>
    <t>Region 12</t>
  </si>
  <si>
    <t>Percentage regular</t>
  </si>
  <si>
    <t>Percentage singles</t>
  </si>
  <si>
    <t>Ship bulk</t>
  </si>
  <si>
    <t>Ship singles</t>
  </si>
  <si>
    <t>Cartbuilding</t>
  </si>
  <si>
    <t>Taper</t>
  </si>
  <si>
    <t>Truck loader</t>
  </si>
  <si>
    <t>Gift cards</t>
  </si>
  <si>
    <t>Repack %</t>
  </si>
  <si>
    <t>Repack goal</t>
  </si>
  <si>
    <t>Month</t>
  </si>
  <si>
    <t>GCs</t>
  </si>
  <si>
    <t>Singles</t>
  </si>
  <si>
    <t>Multis</t>
  </si>
  <si>
    <t>SUM</t>
  </si>
  <si>
    <t>Resets %</t>
  </si>
  <si>
    <t>May</t>
  </si>
  <si>
    <t>Resets per hour</t>
  </si>
  <si>
    <t>June</t>
  </si>
  <si>
    <t>Gift cards per hour</t>
  </si>
  <si>
    <t>July</t>
  </si>
  <si>
    <t>Autobagger Operator</t>
  </si>
  <si>
    <t>August</t>
  </si>
  <si>
    <t>Autobagger Bander</t>
  </si>
  <si>
    <t>September</t>
  </si>
  <si>
    <t>AB percentage</t>
  </si>
  <si>
    <t>October</t>
  </si>
  <si>
    <t>Stocking</t>
  </si>
  <si>
    <t>November</t>
  </si>
  <si>
    <t>Replenishment pull</t>
  </si>
  <si>
    <t>Replenishment throw</t>
  </si>
  <si>
    <t>Overstock</t>
  </si>
  <si>
    <t>Receiving</t>
  </si>
  <si>
    <t>% DTC to replen</t>
  </si>
  <si>
    <t>Cubiscan</t>
  </si>
  <si>
    <t>Units per carton</t>
  </si>
  <si>
    <t>Cartons per hour Cubiscan</t>
  </si>
  <si>
    <t>Returns</t>
  </si>
  <si>
    <t>Returns put-away</t>
  </si>
  <si>
    <t>Narvar</t>
  </si>
  <si>
    <t>Exceptions</t>
  </si>
  <si>
    <t>Percentage 1st Goal</t>
  </si>
  <si>
    <t>Percentage 2nd Goal</t>
  </si>
  <si>
    <t>Percentage Narvar</t>
  </si>
  <si>
    <t>Percentage Non-Narvar</t>
  </si>
  <si>
    <t>Percentage Exceptions</t>
  </si>
  <si>
    <t>Pieces per package</t>
  </si>
  <si>
    <t>Inventory</t>
  </si>
  <si>
    <t>Picking cycle count</t>
  </si>
  <si>
    <t>Average units per bin</t>
  </si>
  <si>
    <t>Overstock cycle count</t>
  </si>
  <si>
    <t>Open orders</t>
  </si>
  <si>
    <t>Wholesale</t>
  </si>
  <si>
    <t>Amazon Replen</t>
  </si>
  <si>
    <t>2nd shift percentage</t>
  </si>
  <si>
    <t xml:space="preserve">1st shift percentage </t>
  </si>
  <si>
    <t>DSL task</t>
  </si>
  <si>
    <t>Aged orders/Rush/Emails</t>
  </si>
  <si>
    <t>Door 2</t>
  </si>
  <si>
    <t>Rush</t>
  </si>
  <si>
    <t>Door 3</t>
  </si>
  <si>
    <t>AB orders/Emails</t>
  </si>
  <si>
    <t>Door 4</t>
  </si>
  <si>
    <t>Aged orders/Emails</t>
  </si>
  <si>
    <t>Door 5</t>
  </si>
  <si>
    <t>Reset CC/Audits</t>
  </si>
  <si>
    <t>Door 6</t>
  </si>
  <si>
    <t>Door 7</t>
  </si>
  <si>
    <t>Door 8</t>
  </si>
  <si>
    <t>Door 9</t>
  </si>
  <si>
    <t>Door 10</t>
  </si>
  <si>
    <t>On Dock</t>
  </si>
  <si>
    <t>Left Lines</t>
  </si>
  <si>
    <t>OB Door 7</t>
  </si>
  <si>
    <t>Receiving Date</t>
  </si>
  <si>
    <t>Days Between Receiving Date and Current Date</t>
  </si>
  <si>
    <t>Week Number</t>
  </si>
  <si>
    <t xml:space="preserve"> </t>
  </si>
  <si>
    <t>Forecast For Week</t>
  </si>
  <si>
    <t>Actual Delivered For Week</t>
  </si>
  <si>
    <t>Expected Delivery</t>
  </si>
  <si>
    <t>Actual Delivery</t>
  </si>
  <si>
    <t>Actual DNR</t>
  </si>
  <si>
    <t>Backlog &gt;72 HRs</t>
  </si>
  <si>
    <t>&gt;72 HR Date</t>
  </si>
  <si>
    <t>AM Received</t>
  </si>
  <si>
    <t>2nd Received</t>
  </si>
  <si>
    <t>Total Received</t>
  </si>
  <si>
    <t>Estimated Replen</t>
  </si>
  <si>
    <t>Forward Replen Completed</t>
  </si>
  <si>
    <t>Wave Deman Replen Completed</t>
  </si>
  <si>
    <t>Reset Replen Completed</t>
  </si>
  <si>
    <t>Active Put Away Completed</t>
  </si>
  <si>
    <t>Actual Capacity</t>
  </si>
  <si>
    <t>Opening</t>
  </si>
  <si>
    <t>Days Between Opening and Current Date</t>
  </si>
  <si>
    <t>Projected Delivered</t>
  </si>
  <si>
    <t>Expected Delivered</t>
  </si>
  <si>
    <t>Delivered</t>
  </si>
  <si>
    <t>Delivered vs. Expected</t>
  </si>
  <si>
    <t>AM Shift Units Processed</t>
  </si>
  <si>
    <t>2nd Shift Units Processed</t>
  </si>
  <si>
    <t>AM Shift Packages Processed</t>
  </si>
  <si>
    <t>2nd Shift Packages Processed</t>
  </si>
  <si>
    <t>Total Units Processed</t>
  </si>
  <si>
    <t>Total Packages Processed</t>
  </si>
  <si>
    <t>Avg. Pieces/Package</t>
  </si>
  <si>
    <t>Regular Backlog</t>
  </si>
  <si>
    <t>Exceptions Backlog</t>
  </si>
  <si>
    <t>Google Doc Exceptions</t>
  </si>
  <si>
    <t>Total Backlog</t>
  </si>
  <si>
    <t>Open Return Work Lines</t>
  </si>
  <si>
    <t>Oldest Work Line Date</t>
  </si>
  <si>
    <t>AM Shift Units Put Away</t>
  </si>
  <si>
    <t>2nd Shift Units Put Away</t>
  </si>
  <si>
    <t>LDFs</t>
  </si>
  <si>
    <t>LDF % to DTC</t>
  </si>
  <si>
    <t>Resets by day</t>
  </si>
  <si>
    <t>Reset Hours</t>
  </si>
  <si>
    <t>Reset Exceptions hrs</t>
  </si>
  <si>
    <t>Reset shipments per hour</t>
  </si>
  <si>
    <t>Shipped Shipments</t>
  </si>
  <si>
    <t>% of resets to Shipped</t>
  </si>
  <si>
    <t>Projected Resets</t>
  </si>
  <si>
    <t>Reset hours needed</t>
  </si>
  <si>
    <t>DTC putaway totes @ 6 am</t>
  </si>
  <si>
    <t>DTC putaway hours</t>
  </si>
  <si>
    <t>DTC hours to schedule</t>
  </si>
  <si>
    <t>MMV Units</t>
  </si>
  <si>
    <t>MMV Skus</t>
  </si>
  <si>
    <t>Oldest Date</t>
  </si>
  <si>
    <t>MM2 Units</t>
  </si>
  <si>
    <t>MM2 Boxes</t>
  </si>
  <si>
    <t>Manual moves completed (locations)</t>
  </si>
  <si>
    <t>Hours used</t>
  </si>
  <si>
    <t>Counting</t>
  </si>
  <si>
    <t>Picking locations counted</t>
  </si>
  <si>
    <t>Picking pieces counted</t>
  </si>
  <si>
    <t>Net Pieces adjusted in/out</t>
  </si>
  <si>
    <t>% Picking discrepancies</t>
  </si>
  <si>
    <t>Picking CC Hours</t>
  </si>
  <si>
    <t>Pieces per hour Pick CC</t>
  </si>
  <si>
    <t>Overstock locations counted</t>
  </si>
  <si>
    <t>Overstock pieces counted</t>
  </si>
  <si>
    <t>% Overstock discrepancies</t>
  </si>
  <si>
    <t>Overstock CC Hours</t>
  </si>
  <si>
    <t>Locations per hour Overstock CC</t>
  </si>
  <si>
    <t>Spot count locations</t>
  </si>
  <si>
    <t>Spot count pieces</t>
  </si>
  <si>
    <t>% Spot count discrepancies</t>
  </si>
  <si>
    <t>Spot Count hours</t>
  </si>
  <si>
    <t>Pieces per hour Spot Count</t>
  </si>
  <si>
    <t>Picking Adjustments $ (net)</t>
  </si>
  <si>
    <t>Overstock Adjustments $ (net)</t>
  </si>
  <si>
    <t>Spot Count Adjustments $ (net)</t>
  </si>
  <si>
    <t>Total Adjustments $ (net)</t>
  </si>
  <si>
    <t>Auditing</t>
  </si>
  <si>
    <t>Returns process accuracy(labels)</t>
  </si>
  <si>
    <t>Mistakes found</t>
  </si>
  <si>
    <t>% Errors</t>
  </si>
  <si>
    <t>Returns put away</t>
  </si>
  <si>
    <t>Stocking--replenishment/bulk put</t>
  </si>
  <si>
    <t>Outbound--order check</t>
  </si>
  <si>
    <t>WBW</t>
  </si>
  <si>
    <t>Total audit hours</t>
  </si>
  <si>
    <t>3rd Party Transfers (Kidizen)</t>
  </si>
  <si>
    <t>Total Transfer Locations</t>
  </si>
  <si>
    <t>Total transfer pieces</t>
  </si>
  <si>
    <t>Transfer picking hours</t>
  </si>
  <si>
    <t>Pc/hr picked</t>
  </si>
  <si>
    <t>Transfer non-picking hours (inv indirect)</t>
  </si>
  <si>
    <t># of Exceptions</t>
  </si>
  <si>
    <t>Total hours used</t>
  </si>
  <si>
    <t>Single Donations</t>
  </si>
  <si>
    <t>Total showing available</t>
  </si>
  <si>
    <t>Donations pulled</t>
  </si>
  <si>
    <t>Employee Sale only</t>
  </si>
  <si>
    <t>0 pc in location, spot counted out</t>
  </si>
  <si>
    <t>Reserved for orders</t>
  </si>
  <si>
    <t>Problem locations found</t>
  </si>
  <si>
    <t>$ adjusted out for Donations and ES</t>
  </si>
  <si>
    <t>Times should include slowness and outage</t>
  </si>
  <si>
    <t>Outbound Downtime</t>
  </si>
  <si>
    <t>Ticket Logged</t>
  </si>
  <si>
    <t xml:space="preserve">Number of hours Picking </t>
  </si>
  <si>
    <t>Do not edit fields in yellow, there are formulas to do math for you!</t>
  </si>
  <si>
    <t>Number of Users Impacted in Picking</t>
  </si>
  <si>
    <t xml:space="preserve">Yes </t>
  </si>
  <si>
    <t>Total Loss of Units Picking</t>
  </si>
  <si>
    <t xml:space="preserve">Number of Hours Shipping </t>
  </si>
  <si>
    <t>Number of Users Impacted in Shipping</t>
  </si>
  <si>
    <t>Total Loss of Cartons Shipping</t>
  </si>
  <si>
    <t>Total Loss of Hours</t>
  </si>
  <si>
    <t>Total Loss of Units</t>
  </si>
  <si>
    <t>Inbound Downtime</t>
  </si>
  <si>
    <t>Hours lost in Receiving</t>
  </si>
  <si>
    <t>Number of Users Impacted in Receiving</t>
  </si>
  <si>
    <t>Total Loss of Cartons Received</t>
  </si>
  <si>
    <t>Hours lost in OS Put Away</t>
  </si>
  <si>
    <t>Number of Users Impacted in OS Put Away</t>
  </si>
  <si>
    <t>Total Loss of Overstock Cartons Put Away</t>
  </si>
  <si>
    <t>Hours lost in Replen Pull</t>
  </si>
  <si>
    <t>Number of Users Impacted in Replen Pull</t>
  </si>
  <si>
    <t>Total Loss of Cartons Replen Pull</t>
  </si>
  <si>
    <t>Hours lost in Replen Throw</t>
  </si>
  <si>
    <t>Number of Users Impacted in Replen Throw</t>
  </si>
  <si>
    <t>Total Loss of Cartons Replen Throw</t>
  </si>
  <si>
    <t>Hours lost in Return Processing</t>
  </si>
  <si>
    <t>Number of Users Impacted in Return Processing</t>
  </si>
  <si>
    <t>Total Loss of Return Units Processed</t>
  </si>
  <si>
    <t>Hours lost in Return Put Away</t>
  </si>
  <si>
    <t>Number of Users Impacted in Return Putaway</t>
  </si>
  <si>
    <t>Total Loss of Return Units Put Away</t>
  </si>
  <si>
    <t xml:space="preserve">1st SHIFT </t>
  </si>
  <si>
    <t>WEEKEND SHIFT</t>
  </si>
  <si>
    <t>GIG WORKERS</t>
  </si>
  <si>
    <t>GOAL</t>
  </si>
  <si>
    <t>Outbound</t>
  </si>
  <si>
    <t>Cart Building</t>
  </si>
  <si>
    <t>AB Super User</t>
  </si>
  <si>
    <t>AB Bander</t>
  </si>
  <si>
    <t>Shipping</t>
  </si>
  <si>
    <t>Special Projects</t>
  </si>
  <si>
    <t>Training</t>
  </si>
  <si>
    <t>Picking = At least 25 all day</t>
  </si>
  <si>
    <t>Josefa Martinez</t>
  </si>
  <si>
    <t xml:space="preserve">Shvodra Anderson </t>
  </si>
  <si>
    <t>Chrissy Parisek</t>
  </si>
  <si>
    <t>Helena Sorrell</t>
  </si>
  <si>
    <t>Jose Posse</t>
  </si>
  <si>
    <t>Alicia Mayoral</t>
  </si>
  <si>
    <t>Hanna employees</t>
  </si>
  <si>
    <t>Names</t>
  </si>
  <si>
    <t>Area</t>
  </si>
  <si>
    <t>Esther Fonseca</t>
  </si>
  <si>
    <t>Gig 1</t>
  </si>
  <si>
    <t>Yaritza Poumier</t>
  </si>
  <si>
    <t>Annaliet Rodriguez Perez</t>
  </si>
  <si>
    <t>Hanna Names</t>
  </si>
  <si>
    <t>area</t>
  </si>
  <si>
    <t>Full Time</t>
  </si>
  <si>
    <r>
      <rPr>
        <b/>
        <sz val="10"/>
        <color rgb="FF000000"/>
        <rFont val="Arial"/>
        <family val="2"/>
      </rPr>
      <t xml:space="preserve">F,S,S, </t>
    </r>
    <r>
      <rPr>
        <b/>
        <sz val="10"/>
        <color rgb="FFFEA767"/>
        <rFont val="Arial"/>
        <family val="2"/>
      </rPr>
      <t xml:space="preserve">Orange </t>
    </r>
    <r>
      <rPr>
        <b/>
        <sz val="10"/>
        <color rgb="FF000000"/>
        <rFont val="Arial"/>
        <family val="2"/>
      </rPr>
      <t>(S,S)</t>
    </r>
  </si>
  <si>
    <t>First Group</t>
  </si>
  <si>
    <t>SHIFT GOAL</t>
  </si>
  <si>
    <t>Gig 7</t>
  </si>
  <si>
    <t>Gig 2</t>
  </si>
  <si>
    <t>Linaida Tejeda</t>
  </si>
  <si>
    <t>Brandee Moody</t>
  </si>
  <si>
    <t>p</t>
  </si>
  <si>
    <t>Arnoldo Vega Pineiro</t>
  </si>
  <si>
    <t>RC</t>
  </si>
  <si>
    <t>Deja Anderson</t>
  </si>
  <si>
    <t>r</t>
  </si>
  <si>
    <t>Liurys Rojas Pinto</t>
  </si>
  <si>
    <t>X</t>
  </si>
  <si>
    <t>b</t>
  </si>
  <si>
    <t>AB Exceptions</t>
  </si>
  <si>
    <t>Gig 3</t>
  </si>
  <si>
    <t>Damaris Curbelo</t>
  </si>
  <si>
    <t>Darovis Horta</t>
  </si>
  <si>
    <t>RT</t>
  </si>
  <si>
    <t>Richard Carpenter</t>
  </si>
  <si>
    <t>P</t>
  </si>
  <si>
    <t>Tontalane Williams</t>
  </si>
  <si>
    <t>Mbaya Kapita</t>
  </si>
  <si>
    <t>Gig 4</t>
  </si>
  <si>
    <t>Truck</t>
  </si>
  <si>
    <t>Dania Curbelo</t>
  </si>
  <si>
    <t>i</t>
  </si>
  <si>
    <t>Iraldo Rodriguez</t>
  </si>
  <si>
    <t>Ernesto Reyes Perez</t>
  </si>
  <si>
    <t xml:space="preserve">Jeniffer Brown Alvarez </t>
  </si>
  <si>
    <t>Time Log - Stress Test - Labor Day</t>
  </si>
  <si>
    <t>Gig 5</t>
  </si>
  <si>
    <t>Gig 8</t>
  </si>
  <si>
    <t>Baby Bundle Project</t>
  </si>
  <si>
    <t>Sonia Lopez - Maybe Singles</t>
  </si>
  <si>
    <t>Jose Miro Quintana</t>
  </si>
  <si>
    <t>Sunia Hernandez Velazco</t>
  </si>
  <si>
    <t>Mireles Casi Garcia</t>
  </si>
  <si>
    <t>All pickers signed in - 35 total</t>
  </si>
  <si>
    <t>Lead - Support/Trainer</t>
  </si>
  <si>
    <t>Pick Singles</t>
  </si>
  <si>
    <t>Gig 6 - Unload Carts</t>
  </si>
  <si>
    <t>Belisario Gonzalez</t>
  </si>
  <si>
    <t>Yordanka Manzanares</t>
  </si>
  <si>
    <t>tp</t>
  </si>
  <si>
    <t>Rolexis Lopez Diaz</t>
  </si>
  <si>
    <t>Eumary Quinones</t>
  </si>
  <si>
    <t>10 Boom issues - Turned into Managment</t>
  </si>
  <si>
    <t>Maria Carrasco</t>
  </si>
  <si>
    <t>Mbaya Kapita - SOS</t>
  </si>
  <si>
    <t>Hector Rocha</t>
  </si>
  <si>
    <t>Belisario Gonzalez Arevalo</t>
  </si>
  <si>
    <t>s</t>
  </si>
  <si>
    <t>Joaquin Lopez Enrique</t>
  </si>
  <si>
    <t>Wendy Mejias</t>
  </si>
  <si>
    <t>Gig 6</t>
  </si>
  <si>
    <t>5 Potato issue unable to connect - On floor</t>
  </si>
  <si>
    <t>Madelayne Oduardo</t>
  </si>
  <si>
    <t>Dora Lopez (Alicia)</t>
  </si>
  <si>
    <t>Yordany Miranda Cantillo</t>
  </si>
  <si>
    <t>cb</t>
  </si>
  <si>
    <t>10 people kicked off system</t>
  </si>
  <si>
    <t>Jose Miro</t>
  </si>
  <si>
    <t>Jackie Gomez</t>
  </si>
  <si>
    <t>Sonia Lopez Medina</t>
  </si>
  <si>
    <t xml:space="preserve">Carlos Molina </t>
  </si>
  <si>
    <t>tr</t>
  </si>
  <si>
    <t>Was able to log back in</t>
  </si>
  <si>
    <t xml:space="preserve">Resets </t>
  </si>
  <si>
    <t>Picking Cycle Counts / Spot Count</t>
  </si>
  <si>
    <t>Outbound Exception</t>
  </si>
  <si>
    <t>Tasks</t>
  </si>
  <si>
    <t xml:space="preserve">Sort Returns Putaway </t>
  </si>
  <si>
    <t>Inventory &amp; CC Reconcile</t>
  </si>
  <si>
    <t>Yasmin Montero</t>
  </si>
  <si>
    <t>Linda Hottinger</t>
  </si>
  <si>
    <t>pto</t>
  </si>
  <si>
    <t>CB</t>
  </si>
  <si>
    <t xml:space="preserve">Neldy Duquesne </t>
  </si>
  <si>
    <t>Gig 9</t>
  </si>
  <si>
    <t>Ticket sent</t>
  </si>
  <si>
    <t>Jackie Gomez - SOS Pick</t>
  </si>
  <si>
    <t>Laura Gonzalez Bustamante</t>
  </si>
  <si>
    <t>Roxana Lloret</t>
  </si>
  <si>
    <t>Armando Perez Herdia</t>
  </si>
  <si>
    <t xml:space="preserve">Darius Smith </t>
  </si>
  <si>
    <t>Gig 10</t>
  </si>
  <si>
    <t>w</t>
  </si>
  <si>
    <t>RF guns in receiving also experiencing issues--mostly in receiving</t>
  </si>
  <si>
    <t>Deja Andersson - SOS Pick</t>
  </si>
  <si>
    <t>ab</t>
  </si>
  <si>
    <t xml:space="preserve">Jermaine Beaver Jr </t>
  </si>
  <si>
    <t>Team still experienging loading issues</t>
  </si>
  <si>
    <t xml:space="preserve">Desmon Curry </t>
  </si>
  <si>
    <t>Sporadic but 5 at a time getting kicked off at a time</t>
  </si>
  <si>
    <t>Misspicks/DTC Putaway</t>
  </si>
  <si>
    <t xml:space="preserve">Irena Davis </t>
  </si>
  <si>
    <t>5 more are unable to log into carts</t>
  </si>
  <si>
    <t>sl</t>
  </si>
  <si>
    <t xml:space="preserve">Sondra Pence </t>
  </si>
  <si>
    <t>2nd Group</t>
  </si>
  <si>
    <t>2 new hires with "Failure to get Assignment" issue</t>
  </si>
  <si>
    <t>Latroy Mayfield</t>
  </si>
  <si>
    <t>moved to loading Bander Carts.</t>
  </si>
  <si>
    <t>Inbound</t>
  </si>
  <si>
    <t>Reset Exceptions</t>
  </si>
  <si>
    <t>Ailin Reynaldo Tamayo</t>
  </si>
  <si>
    <t>3 more are unable to log into carts</t>
  </si>
  <si>
    <t>Jonathan Castro</t>
  </si>
  <si>
    <t>Adisnel Mestril Aguilar</t>
  </si>
  <si>
    <t>Dora moved to to Bander after 10 minutes of waiting</t>
  </si>
  <si>
    <t>Andrew Greer</t>
  </si>
  <si>
    <t>Pickers dropped from 35 to 28</t>
  </si>
  <si>
    <t>kevin Greer</t>
  </si>
  <si>
    <t>Some users are stuck logged into the system</t>
  </si>
  <si>
    <t>Task</t>
  </si>
  <si>
    <t>Karina Lamoth</t>
  </si>
  <si>
    <t>If booted off may cause more issues with carts</t>
  </si>
  <si>
    <t>Arnoldo Vega</t>
  </si>
  <si>
    <t>Yohander Acosta</t>
  </si>
  <si>
    <t>Over 500 cartons are IT's -causing backup at shipline.</t>
  </si>
  <si>
    <t>Arletys Rey</t>
  </si>
  <si>
    <t>x</t>
  </si>
  <si>
    <t>Aisle &amp; DC Cleanup</t>
  </si>
  <si>
    <t>Orlando Nunez</t>
  </si>
  <si>
    <t>398 cartons at 8:55 so closing but very slowly.</t>
  </si>
  <si>
    <t>Mickerlange Jean</t>
  </si>
  <si>
    <t>Francisco Jonathan Poll Mayeta</t>
  </si>
  <si>
    <t>Back up to 33 pickers!</t>
  </si>
  <si>
    <t>Overstock Cycle Count</t>
  </si>
  <si>
    <t>Albert Cesar</t>
  </si>
  <si>
    <t>12K towards goal picked</t>
  </si>
  <si>
    <t>Pierre Evenson Joseph</t>
  </si>
  <si>
    <t>`</t>
  </si>
  <si>
    <t>IT's looking MUCH better! Only 1 cart exporting.</t>
  </si>
  <si>
    <t xml:space="preserve">Right lane taper down </t>
  </si>
  <si>
    <t>Juan Carlos</t>
  </si>
  <si>
    <t>Carts backed up in shipping</t>
  </si>
  <si>
    <t>Maria Avila</t>
  </si>
  <si>
    <t>Juan Carlos Rosales</t>
  </si>
  <si>
    <t>Enough carts to keep pickers working</t>
  </si>
  <si>
    <t>With the system cooperating we are up to 17.7K</t>
  </si>
  <si>
    <t>Lázaro Machado</t>
  </si>
  <si>
    <t>Resets backed up enough to redeploy 2 pickers</t>
  </si>
  <si>
    <t>Deadlock Error when compeleting IT's</t>
  </si>
  <si>
    <t>Ticket Sent - Janine</t>
  </si>
  <si>
    <t>Voice is locking up again.</t>
  </si>
  <si>
    <t>We are up to 483 non-exported lines at this time.</t>
  </si>
  <si>
    <t>Ticket Sent</t>
  </si>
  <si>
    <t>26,562 units picked</t>
  </si>
  <si>
    <t>14,461 units shipped</t>
  </si>
  <si>
    <t>Voice all the way down.</t>
  </si>
  <si>
    <t>DC Deployment</t>
  </si>
  <si>
    <t>All pickers signed off</t>
  </si>
  <si>
    <t>Key</t>
  </si>
  <si>
    <t>Function</t>
  </si>
  <si>
    <t>Work</t>
  </si>
  <si>
    <t>GM Plan</t>
  </si>
  <si>
    <t>3 WE volunteers went home - pickers</t>
  </si>
  <si>
    <t>Resets work is also slow to complete per Tontalane.</t>
  </si>
  <si>
    <t>Picking- Bulk</t>
  </si>
  <si>
    <t>Users experiencing issues while picking pertaining</t>
  </si>
  <si>
    <t>SN</t>
  </si>
  <si>
    <t>Picking- Singles</t>
  </si>
  <si>
    <t>to Voice issues that have not resolved completely</t>
  </si>
  <si>
    <t>S</t>
  </si>
  <si>
    <t>Unable to pick into cartons without rebooting.</t>
  </si>
  <si>
    <t>TR</t>
  </si>
  <si>
    <t>Truck loading</t>
  </si>
  <si>
    <t>rebooting takes several attempts before logging back in.</t>
  </si>
  <si>
    <t>TP</t>
  </si>
  <si>
    <t>Taper/Downsize</t>
  </si>
  <si>
    <t>24 pickers</t>
  </si>
  <si>
    <t>B</t>
  </si>
  <si>
    <t>Bander</t>
  </si>
  <si>
    <t>AB</t>
  </si>
  <si>
    <t>Autobagger</t>
  </si>
  <si>
    <t>Latency with exports, beeping with voice and RF latency</t>
  </si>
  <si>
    <t>R</t>
  </si>
  <si>
    <t>Resets</t>
  </si>
  <si>
    <t>DS</t>
  </si>
  <si>
    <t>614 Cartons not exported in Voicelink</t>
  </si>
  <si>
    <t>MP</t>
  </si>
  <si>
    <t>DTC Putaway</t>
  </si>
  <si>
    <t>5 pickers unable to log off</t>
  </si>
  <si>
    <t>PC</t>
  </si>
  <si>
    <t>Picking CC/ spot count</t>
  </si>
  <si>
    <t>887 IT cartons in shippinh</t>
  </si>
  <si>
    <t>OC</t>
  </si>
  <si>
    <t>Overstock CC</t>
  </si>
  <si>
    <t>4:45pm</t>
  </si>
  <si>
    <t>20 pickers having issues staying connected to Voice, Beeping, Latency</t>
  </si>
  <si>
    <t>O</t>
  </si>
  <si>
    <t>Overstock putaway</t>
  </si>
  <si>
    <t>Isabel and 1 Gig worker worked on the Cartons that did not export from Voice but most of them are still pending.</t>
  </si>
  <si>
    <t>RP</t>
  </si>
  <si>
    <t>Replen Pull</t>
  </si>
  <si>
    <t>6:00pm</t>
  </si>
  <si>
    <t>Still having issues with latency when starting orders, beeping when canceling product, latency when deliverying resets.</t>
  </si>
  <si>
    <t>Replen Throw</t>
  </si>
  <si>
    <t xml:space="preserve">7:00pm </t>
  </si>
  <si>
    <t xml:space="preserve">We are still having issues with the voice connection. Multiple employees are experiencing latency when canceling products (the system is beeping), the system not recognizing cluster numbers (users must repeat them multiple times), latency when delivering orders to the Reset area, and some users are experiencing the error message 'data pending.'
Shipping is looking much better—85% of the orders from 1st shift have been processed and we are working new orders. 
</t>
  </si>
  <si>
    <t>T</t>
  </si>
  <si>
    <t>8:00pm</t>
  </si>
  <si>
    <t>RN</t>
  </si>
  <si>
    <t>Returns Processing</t>
  </si>
  <si>
    <t>10:00pm</t>
  </si>
  <si>
    <t>The system is running much better, with only a few people experiencing latency. We have approximately 50 orders in shipping that will not ship due to the error 'No data found for the cartonID.' We will work on them now.</t>
  </si>
  <si>
    <t>RE</t>
  </si>
  <si>
    <t>Returns Exceptions</t>
  </si>
  <si>
    <t xml:space="preserve">12:30am </t>
  </si>
  <si>
    <t>opened a new ticket because we are experiencing issues with the RF guns freezing when team members (5 employees) try to pick the resets.</t>
  </si>
  <si>
    <t>RS</t>
  </si>
  <si>
    <t>Returns Sorting</t>
  </si>
  <si>
    <t xml:space="preserve">1:30am </t>
  </si>
  <si>
    <t>Still having issues with the RF guns when working on Resets. We have other employees doing RP, RT, RPA, and MP but they are not effected.</t>
  </si>
  <si>
    <t>RPA</t>
  </si>
  <si>
    <t xml:space="preserve">2:15am </t>
  </si>
  <si>
    <t>Still expereinced latencey in Resets for the duration of the shift slowing us down.</t>
  </si>
  <si>
    <t>CS</t>
  </si>
  <si>
    <t>SL</t>
  </si>
  <si>
    <t>Support</t>
  </si>
  <si>
    <t>SP</t>
  </si>
  <si>
    <t>I</t>
  </si>
  <si>
    <t>Inventory functions</t>
  </si>
  <si>
    <t>W</t>
  </si>
  <si>
    <t>Warehouse Cleaning</t>
  </si>
  <si>
    <t>Type of audit</t>
  </si>
  <si>
    <t>initials of person audited</t>
  </si>
  <si>
    <t>Name</t>
  </si>
  <si>
    <t># of audits</t>
  </si>
  <si>
    <t># of errors found</t>
  </si>
  <si>
    <t>Auditor</t>
  </si>
  <si>
    <t>Date of audit</t>
  </si>
  <si>
    <t>Error %</t>
  </si>
  <si>
    <t>Comments</t>
  </si>
  <si>
    <t>Returns Putaway</t>
  </si>
  <si>
    <t>random</t>
  </si>
  <si>
    <t>Random Audit (LPE and Yugo)</t>
  </si>
  <si>
    <t>BF</t>
  </si>
  <si>
    <t>Fwd Throw</t>
  </si>
  <si>
    <t>Random Audit of Day before</t>
  </si>
  <si>
    <t>MK</t>
  </si>
  <si>
    <t>Random Audit off each truck</t>
  </si>
  <si>
    <t>LH</t>
  </si>
  <si>
    <t>Jeha</t>
  </si>
  <si>
    <t xml:space="preserve">Random Audit of Day before </t>
  </si>
  <si>
    <t>ELPA</t>
  </si>
  <si>
    <t>Xica</t>
  </si>
  <si>
    <t xml:space="preserve">Random Audit of Day before  </t>
  </si>
  <si>
    <t>Alex</t>
  </si>
  <si>
    <t>Bulk Put</t>
  </si>
  <si>
    <t>Yoth</t>
  </si>
  <si>
    <t>Random Audit of today</t>
  </si>
  <si>
    <t>alme</t>
  </si>
  <si>
    <t>juro</t>
  </si>
  <si>
    <t>alal</t>
  </si>
  <si>
    <t>kero</t>
  </si>
  <si>
    <t>mata</t>
  </si>
  <si>
    <t>cp</t>
  </si>
  <si>
    <t>many tags not cut, items not banned together, some units with no issue</t>
  </si>
  <si>
    <t>mamu</t>
  </si>
  <si>
    <t>dale</t>
  </si>
  <si>
    <t>arpe</t>
  </si>
  <si>
    <t>yugo</t>
  </si>
  <si>
    <t>xica</t>
  </si>
  <si>
    <t>idin</t>
  </si>
  <si>
    <t>ishe</t>
  </si>
  <si>
    <t>smed</t>
  </si>
  <si>
    <t>Random Audit on 3/8</t>
  </si>
  <si>
    <t>eumary</t>
  </si>
  <si>
    <t>tontal</t>
  </si>
  <si>
    <t>richard</t>
  </si>
  <si>
    <t>lashond</t>
  </si>
  <si>
    <t>????</t>
  </si>
  <si>
    <t>Random Audit on 3/12</t>
  </si>
  <si>
    <t>yoth</t>
  </si>
  <si>
    <t>elpa</t>
  </si>
  <si>
    <t>jeha</t>
  </si>
  <si>
    <t>heso</t>
  </si>
  <si>
    <t>anma</t>
  </si>
  <si>
    <t>Random Audit on 3/13</t>
  </si>
  <si>
    <t>lipa</t>
  </si>
  <si>
    <t>lisandra</t>
  </si>
  <si>
    <t>mmugelanya</t>
  </si>
  <si>
    <t>yulianel</t>
  </si>
  <si>
    <t>juana.r</t>
  </si>
  <si>
    <t>xiomara</t>
  </si>
  <si>
    <t>amateo</t>
  </si>
  <si>
    <t>Random Audit on 3/14</t>
  </si>
  <si>
    <t>dayan.l</t>
  </si>
  <si>
    <t>Random Audit on 3/18</t>
  </si>
  <si>
    <t>dumi</t>
  </si>
  <si>
    <t>ihernandez</t>
  </si>
  <si>
    <t>Random Audit on 3/19</t>
  </si>
  <si>
    <t>Random Audit on 3/20</t>
  </si>
  <si>
    <t>joko</t>
  </si>
  <si>
    <t>Random Audit on 3/21</t>
  </si>
  <si>
    <t>Random Audit on 4/3</t>
  </si>
  <si>
    <t>NA</t>
  </si>
  <si>
    <t>Mbaya Kapita - AB Orders</t>
  </si>
  <si>
    <t>mbaya</t>
  </si>
  <si>
    <t>There were 4 trouble orders with weight discrepancies</t>
  </si>
  <si>
    <t>Random</t>
  </si>
  <si>
    <t>5 damaged items</t>
  </si>
  <si>
    <t>na</t>
  </si>
  <si>
    <t>Yay!</t>
  </si>
  <si>
    <t>Sonia Lopez</t>
  </si>
  <si>
    <t>3 items had a smell to them (cold season)</t>
  </si>
  <si>
    <t>No issues could have been returned to inventory</t>
  </si>
  <si>
    <t>AM</t>
  </si>
  <si>
    <t>Random Audit on 5/15</t>
  </si>
  <si>
    <t xml:space="preserve">8 Trouble </t>
  </si>
  <si>
    <t>6 Reset</t>
  </si>
  <si>
    <t>7 Reject</t>
  </si>
  <si>
    <t>mcarrasc</t>
  </si>
  <si>
    <t>1 Cancel</t>
  </si>
  <si>
    <t>Mka</t>
  </si>
  <si>
    <t>Ab order missing label</t>
  </si>
  <si>
    <t>6 Rush</t>
  </si>
  <si>
    <t>jq</t>
  </si>
  <si>
    <t>jgomez</t>
  </si>
  <si>
    <t>8 orders mixing label</t>
  </si>
  <si>
    <t>Random Audit on 5/20/204</t>
  </si>
  <si>
    <t>Mbaya</t>
  </si>
  <si>
    <t>19 AB/Damage/ WBW</t>
  </si>
  <si>
    <t>Random Audit on 5/20/2024</t>
  </si>
  <si>
    <t>8 AB/ Damage but good condition repack</t>
  </si>
  <si>
    <t>Order</t>
  </si>
  <si>
    <t>rcar</t>
  </si>
  <si>
    <t>1 Address</t>
  </si>
  <si>
    <t>Random Audit on 5/202/2024</t>
  </si>
  <si>
    <t>12 AB/Singles</t>
  </si>
  <si>
    <t>3 Reject</t>
  </si>
  <si>
    <t>10Trouble</t>
  </si>
  <si>
    <t>10 AB/Regular</t>
  </si>
  <si>
    <t>1 address (1 item cancel)</t>
  </si>
  <si>
    <t>MKA</t>
  </si>
  <si>
    <t>Mbaya Kapita Audit on 5/20/2024</t>
  </si>
  <si>
    <t>66 Rurns Putaway</t>
  </si>
  <si>
    <t>Return RM</t>
  </si>
  <si>
    <t>10 Regular return (RM)</t>
  </si>
  <si>
    <t>RM</t>
  </si>
  <si>
    <t>N/A</t>
  </si>
  <si>
    <t>Mbaya Kapita Audit on 5/21/2024</t>
  </si>
  <si>
    <t>7 RM</t>
  </si>
  <si>
    <t>Alicia</t>
  </si>
  <si>
    <t>20 Putaway return</t>
  </si>
  <si>
    <t>Shvondra</t>
  </si>
  <si>
    <t>20 Reject  / AB/IT</t>
  </si>
  <si>
    <t>28 Trouble</t>
  </si>
  <si>
    <t>10 Back open and 5 damage /AB</t>
  </si>
  <si>
    <t>5 Regular orders</t>
  </si>
  <si>
    <t>Mbaya Kapita Audit on 5/22/2024</t>
  </si>
  <si>
    <t>10 Reset</t>
  </si>
  <si>
    <t>Mbaya Kapita  Audit on 5/22/2024</t>
  </si>
  <si>
    <t>32 Reset Exception</t>
  </si>
  <si>
    <t xml:space="preserve">Mbaya </t>
  </si>
  <si>
    <t>7 Trouble</t>
  </si>
  <si>
    <t>Mbaya Kapita  Audit on 5/23/2024</t>
  </si>
  <si>
    <t>4 Trouble</t>
  </si>
  <si>
    <t>Mbaya Kapita Audit on 5/23/2024</t>
  </si>
  <si>
    <t>42 Picking Manual single/No aisel</t>
  </si>
  <si>
    <t>8 AB/Regular</t>
  </si>
  <si>
    <t>Shavondra</t>
  </si>
  <si>
    <t>Reject</t>
  </si>
  <si>
    <t>Mbaya Kapita  Audit on 6/3/2024</t>
  </si>
  <si>
    <t>Deja</t>
  </si>
  <si>
    <t>5 Reset orders</t>
  </si>
  <si>
    <t>Mbaya Kapita Audit 6/3/2024</t>
  </si>
  <si>
    <t>6 orders /AB damage</t>
  </si>
  <si>
    <t>Mbaya Kapita on Audit 6/3/2024</t>
  </si>
  <si>
    <t>SRA</t>
  </si>
  <si>
    <t>14 Reject orders/AB</t>
  </si>
  <si>
    <t>9 AB/ Trouble</t>
  </si>
  <si>
    <t>3WBW</t>
  </si>
  <si>
    <t>25 Return puttway</t>
  </si>
  <si>
    <t>mmugelan</t>
  </si>
  <si>
    <t>Random Audit on 6/3/2024</t>
  </si>
  <si>
    <t>Alma</t>
  </si>
  <si>
    <t>Juana.r</t>
  </si>
  <si>
    <t>arlin.p</t>
  </si>
  <si>
    <t>Amateo</t>
  </si>
  <si>
    <t>lisandra1</t>
  </si>
  <si>
    <t>dayana</t>
  </si>
  <si>
    <t>Ordres</t>
  </si>
  <si>
    <t>Mbaya Kapita Audit on 6/26/24</t>
  </si>
  <si>
    <t>Reset orders</t>
  </si>
  <si>
    <t>Trouble</t>
  </si>
  <si>
    <t>9/2/2024 - Labor Day - Stress Test - 95,951</t>
  </si>
  <si>
    <t>9/3/2024 - Last day of extended sale - 129,621</t>
  </si>
  <si>
    <t>First reported Voice Issue of the day - Ernesto unable to log into cart</t>
  </si>
  <si>
    <t>Carlos was next to him and was able to pick up a new one.</t>
  </si>
  <si>
    <t>Waiting to see if this is everyone or just Ernesto.</t>
  </si>
  <si>
    <t>No orders to export.</t>
  </si>
  <si>
    <t>9/3/2024 - Volume @SOS - 113,020</t>
  </si>
  <si>
    <t>7:30pm</t>
  </si>
  <si>
    <t>We have several team memebers  experiencing issues with Voice latency, beeping when canceling product, and latency when delivering product to Resets. Ticket was opened.</t>
  </si>
  <si>
    <t>9:00pm</t>
  </si>
  <si>
    <t>We are experincing issues with orders not exporting, we acculmated 125 order in shipping with erors. Blake worked on the issues. Tiscket was opened.</t>
  </si>
  <si>
    <t>11:20pm</t>
  </si>
  <si>
    <t>We started having issues with the RF gun Freezing when attempting to scan and throw repleinshment. Ticket was opened.</t>
  </si>
  <si>
    <t>9/7/2024--volume at SOS 50,587</t>
  </si>
  <si>
    <t>We are having trouble with work completing correctly in receiving put away, bulkput and bulk pull this morning.  The work may show as complete but then seems to go back to being open in receiving and the same box will have to be received again. For overstock throw, the work is taking longer than normal to complete and we aren't sure if everything is staying complete or whether it is also backing out. Replenishment pull is also having Jonat repull the same box several times. Receivers are now telling me that they are not able to receive at all. The RF guns just keep kicking them out when they scan an LP. We are going to stop receiving for the moment. Ticket was sent.</t>
  </si>
  <si>
    <t>Voice begins having problems. Exports to AX slow and begin to build. Ticket was sent. Blake was already working on this when this ticket was sent because he was investigating the problem with Inbound functions.</t>
  </si>
  <si>
    <t>Pulled 10 pickers to ease the strain which was almost half of the people we had picking. Over a 1000 unexported lines at one point.</t>
  </si>
  <si>
    <t>Sent both shifts to lunch to give Blake some time to work on the issue.</t>
  </si>
  <si>
    <t>2nd shift stockers left. No one on overstock or replen pull currently.</t>
  </si>
  <si>
    <t>Blake gave the okay for people to get back to picking.</t>
  </si>
  <si>
    <t>Receiving and replen throw still struggling. We are not processing waves, throwing overstock or pulling replenishment at this time.</t>
  </si>
  <si>
    <t>Voice issues starting again.</t>
  </si>
  <si>
    <t>9/8/2024--volume at 41,000 this morning</t>
  </si>
  <si>
    <t>AX issues started. Replenishment work will not complete.</t>
  </si>
  <si>
    <t>IT ticket sent and hot line called.</t>
  </si>
  <si>
    <t>Pickers having issues and getting kicked out of Voice. Replenishment has stopped. Work won't complete. We are moving people to cleaning and bander.</t>
  </si>
  <si>
    <t>Blake asked to have everyone sign out of picking for about 10 minutes. All orders are exported but pickers are still having issues when they have shorts.</t>
  </si>
  <si>
    <t>AX began having problems closing work again. Even at the PC we started seeing hourglassing.</t>
  </si>
  <si>
    <t>Sent a ticket about receiving and replenishment work problems.</t>
  </si>
  <si>
    <t>9/9/24--volume at 28038 this morning</t>
  </si>
  <si>
    <t>A ticket has been opened for the order out of 96+ hours, it has already shipped but is in packing status.</t>
  </si>
  <si>
    <t>Pass</t>
  </si>
  <si>
    <t>Hire Date</t>
  </si>
  <si>
    <t>Shift</t>
  </si>
  <si>
    <t>Trainer</t>
  </si>
  <si>
    <t>Pick Average</t>
  </si>
  <si>
    <t>Total Pick Hours</t>
  </si>
  <si>
    <t>40hr Followup</t>
  </si>
  <si>
    <t>Pick Data 7/20</t>
  </si>
  <si>
    <t>Hours Picked</t>
  </si>
  <si>
    <t>Pick Data 7/27</t>
  </si>
  <si>
    <t>Pick Data 8/3</t>
  </si>
  <si>
    <t>Due for Followup - 8/9</t>
  </si>
  <si>
    <t>Darius Smith</t>
  </si>
  <si>
    <t>WE</t>
  </si>
  <si>
    <t>Desmon Curry</t>
  </si>
  <si>
    <t>Erika Mederos</t>
  </si>
  <si>
    <t>Sondra Pence</t>
  </si>
  <si>
    <t>Carlos Molina</t>
  </si>
  <si>
    <t>Kyra Beasley</t>
  </si>
  <si>
    <t>Neldy Duquesne</t>
  </si>
  <si>
    <t>Jermaine Beaver</t>
  </si>
  <si>
    <t>Irena Davis</t>
  </si>
  <si>
    <t>Kevin Greer</t>
  </si>
  <si>
    <t xml:space="preserve">Karina Lamoth </t>
  </si>
  <si>
    <t>Hector Roacho</t>
  </si>
  <si>
    <t>1st</t>
  </si>
  <si>
    <t>Alexei Mastrapa Torres</t>
  </si>
  <si>
    <t>2nd</t>
  </si>
  <si>
    <t>Claude-Junior Etienne</t>
  </si>
  <si>
    <t>Emmanuel Donnercia</t>
  </si>
  <si>
    <t>Lisbet Moro Valero</t>
  </si>
  <si>
    <t>Pedro Rogers Garcia</t>
  </si>
  <si>
    <t>Yoslandy Merida</t>
  </si>
  <si>
    <t>1st SHIFT DEPLOYMENT</t>
  </si>
  <si>
    <t>GIG employees</t>
  </si>
  <si>
    <t>DC Daily Goal</t>
  </si>
  <si>
    <t>Groups</t>
  </si>
  <si>
    <t>1st Shift Goal</t>
  </si>
  <si>
    <t>Picking singles</t>
  </si>
  <si>
    <t>Roxana Sanchez Milanes</t>
  </si>
  <si>
    <t>Brandee Moody- Inventory Lead</t>
  </si>
  <si>
    <t>7:30 AM-11:30 AM Crew</t>
  </si>
  <si>
    <t>Total Units</t>
  </si>
  <si>
    <t>Alidiennis Guzman</t>
  </si>
  <si>
    <t>rc</t>
  </si>
  <si>
    <t>Created Wave Units</t>
  </si>
  <si>
    <t xml:space="preserve">Yaneisi Escalante </t>
  </si>
  <si>
    <t>Available Units</t>
  </si>
  <si>
    <t>Units at Bander</t>
  </si>
  <si>
    <t>Projected 1st Shift</t>
  </si>
  <si>
    <t>rn</t>
  </si>
  <si>
    <t>rp</t>
  </si>
  <si>
    <t>Actual Picked</t>
  </si>
  <si>
    <t xml:space="preserve">Orlis Daniel Zaldívar </t>
  </si>
  <si>
    <t>BI Shift Shipped</t>
  </si>
  <si>
    <t>Aaron Baker</t>
  </si>
  <si>
    <t>Snapshot</t>
  </si>
  <si>
    <t>Jony Louis Jeune</t>
  </si>
  <si>
    <t>RpA</t>
  </si>
  <si>
    <t>Clustered Carts</t>
  </si>
  <si>
    <t>Elaine Espinoza Gonzalez</t>
  </si>
  <si>
    <t>E</t>
  </si>
  <si>
    <t>Resets Exeptions</t>
  </si>
  <si>
    <t>Multis to Pick</t>
  </si>
  <si>
    <r>
      <t>Annalay Padilla Gonzalez</t>
    </r>
    <r>
      <rPr>
        <sz val="11"/>
        <color rgb="FFFF0000"/>
        <rFont val="Aptos Narrow"/>
        <family val="2"/>
        <charset val="1"/>
      </rPr>
      <t xml:space="preserve">  </t>
    </r>
  </si>
  <si>
    <t>Singles to Pick</t>
  </si>
  <si>
    <t>Barbaro Rodriguez</t>
  </si>
  <si>
    <t>UPP</t>
  </si>
  <si>
    <t>Yilena Santana Perez</t>
  </si>
  <si>
    <t>Rotation DTC putaway</t>
  </si>
  <si>
    <t>Diana Ruiz</t>
  </si>
  <si>
    <t>Region 1 UPH</t>
  </si>
  <si>
    <t>Yaniely Borrego</t>
  </si>
  <si>
    <t>12 pm- 4 pm crew</t>
  </si>
  <si>
    <t>Region 2 UPH</t>
  </si>
  <si>
    <t>Yasmani Salazar</t>
  </si>
  <si>
    <t xml:space="preserve">Randy Rodriguez Zulueta </t>
  </si>
  <si>
    <t>Region 12 UPH</t>
  </si>
  <si>
    <t xml:space="preserve">Ketty Marquez Iglesias </t>
  </si>
  <si>
    <t>Brittney Montejo</t>
  </si>
  <si>
    <t>Mayidis Miur Cardoso</t>
  </si>
  <si>
    <t>Deuris  LLorente</t>
  </si>
  <si>
    <t>Mildrey Hernandez</t>
  </si>
  <si>
    <t xml:space="preserve">Daimarelys Alfonso Garcia </t>
  </si>
  <si>
    <t>Nataly Hernandez Alvarez</t>
  </si>
  <si>
    <t>Yailen Lisa Orrazabal</t>
  </si>
  <si>
    <t xml:space="preserve">Virgen Martin </t>
  </si>
  <si>
    <t>Adamaris</t>
  </si>
  <si>
    <t xml:space="preserve">Rosana Fernandez Lusson </t>
  </si>
  <si>
    <t xml:space="preserve">Carlos Rafael Santiesteban </t>
  </si>
  <si>
    <t>Picking SLA</t>
  </si>
  <si>
    <t xml:space="preserve">Irialis Ricardo Cruz </t>
  </si>
  <si>
    <t>Marlon Ricardo Fernández</t>
  </si>
  <si>
    <t>hours</t>
  </si>
  <si>
    <t xml:space="preserve">Yissel Diaz Batista </t>
  </si>
  <si>
    <t>Rosalba Lloret</t>
  </si>
  <si>
    <t>region</t>
  </si>
  <si>
    <t># pickers</t>
  </si>
  <si>
    <t>UPH</t>
  </si>
  <si>
    <t>estimate</t>
  </si>
  <si>
    <t xml:space="preserve">Luis Yasiel Lopez Quesada </t>
  </si>
  <si>
    <t>Elizabeth Pérez Debs</t>
  </si>
  <si>
    <t>BB</t>
  </si>
  <si>
    <t xml:space="preserve">
Dayana Garcia Marrero</t>
  </si>
  <si>
    <t>Dayne Herrera Gonzalez</t>
  </si>
  <si>
    <t xml:space="preserve">Liz Stefany Baster Roig </t>
  </si>
  <si>
    <t>Ernesto Hernandez</t>
  </si>
  <si>
    <t>Jacqueline Abascal</t>
  </si>
  <si>
    <t>rpa</t>
  </si>
  <si>
    <t>TOTAL</t>
  </si>
  <si>
    <t>Rotationreturns putaway</t>
  </si>
  <si>
    <t>Nayrobis Bethart Rodriguez</t>
  </si>
  <si>
    <t>Rene Perez Aragon</t>
  </si>
  <si>
    <t>Mayelin Roig Pérez</t>
  </si>
  <si>
    <t>Elizabeth Vidal</t>
  </si>
  <si>
    <t>SLA other areas</t>
  </si>
  <si>
    <t>Raydiz Daboin</t>
  </si>
  <si>
    <t>Aura Iveth Duron</t>
  </si>
  <si>
    <t>Plan staffing</t>
  </si>
  <si>
    <t># folks</t>
  </si>
  <si>
    <t>SLA</t>
  </si>
  <si>
    <t>Zoyka Claudia Rodriguez</t>
  </si>
  <si>
    <t>Mislene Sanchez</t>
  </si>
  <si>
    <t>Total Absent</t>
  </si>
  <si>
    <t>Yulema Viamonte Perez</t>
  </si>
  <si>
    <t>Dayli Diaz Tabares</t>
  </si>
  <si>
    <t>Absent breakdown</t>
  </si>
  <si>
    <t>totals</t>
  </si>
  <si>
    <t>Ricardo Rodriguez Cintado</t>
  </si>
  <si>
    <t>Yusnieli Ferrer Rondon</t>
  </si>
  <si>
    <t>NC</t>
  </si>
  <si>
    <t>NC/NS</t>
  </si>
  <si>
    <t xml:space="preserve">Mislene Sanchez Cervantes
</t>
  </si>
  <si>
    <t>Call</t>
  </si>
  <si>
    <t>Call in</t>
  </si>
  <si>
    <t>FMLA</t>
  </si>
  <si>
    <t>Leave Early</t>
  </si>
  <si>
    <t>OFF</t>
  </si>
  <si>
    <t>Headcount</t>
  </si>
  <si>
    <t>FTE</t>
  </si>
  <si>
    <t>Park</t>
  </si>
  <si>
    <t>Cleaning at the park</t>
  </si>
  <si>
    <t>L</t>
  </si>
  <si>
    <t>leave early/late arrival</t>
  </si>
  <si>
    <t>off</t>
  </si>
  <si>
    <t>No Schedule to work</t>
  </si>
  <si>
    <t>Average UPH</t>
  </si>
  <si>
    <t>Employee count</t>
  </si>
  <si>
    <t>Expected hours</t>
  </si>
  <si>
    <t>Veterans</t>
  </si>
  <si>
    <t>New Hires</t>
  </si>
  <si>
    <t>Leave early</t>
  </si>
  <si>
    <t>Absents</t>
  </si>
  <si>
    <t>System Downtime</t>
  </si>
  <si>
    <t>Units Lost</t>
  </si>
  <si>
    <t xml:space="preserve">Total Units </t>
  </si>
  <si>
    <t>NC/NS update</t>
  </si>
  <si>
    <t>NC/NS after started picking training</t>
  </si>
  <si>
    <t>Bad attendance- was getting a verbal today, but due to NS will receive the written if comeback.</t>
  </si>
  <si>
    <t>Alexander Jarrosay Saborin</t>
  </si>
  <si>
    <t>was going to get training today but never arrived.</t>
  </si>
  <si>
    <t>WEEKEND SHIFT DEPLOYMENT</t>
  </si>
  <si>
    <t>Outbound Truck Report</t>
  </si>
  <si>
    <t>Percentage Full</t>
  </si>
  <si>
    <t>/</t>
  </si>
  <si>
    <t>Crossover</t>
  </si>
  <si>
    <t>UPS</t>
  </si>
  <si>
    <t>Full Time (Gray)</t>
  </si>
  <si>
    <t>WNKD Shift Goal</t>
  </si>
  <si>
    <t>FedEx GROUND</t>
  </si>
  <si>
    <t>7:00 AM Crew</t>
  </si>
  <si>
    <t>Open Units</t>
  </si>
  <si>
    <t>yes</t>
  </si>
  <si>
    <t>Eumary Quinones- Inventory Lead</t>
  </si>
  <si>
    <t>Units Waved</t>
  </si>
  <si>
    <t>maybe</t>
  </si>
  <si>
    <t>sp</t>
  </si>
  <si>
    <t>Units Unwaved</t>
  </si>
  <si>
    <t>reset exceptions</t>
  </si>
  <si>
    <t>cs</t>
  </si>
  <si>
    <t>sn</t>
  </si>
  <si>
    <t>Yeline Matos Zaldivar</t>
  </si>
  <si>
    <t>bander</t>
  </si>
  <si>
    <t>dS</t>
  </si>
  <si>
    <t>re</t>
  </si>
  <si>
    <t>Deysi Amador</t>
  </si>
  <si>
    <t xml:space="preserve">Rolexis Lopez Diaz </t>
  </si>
  <si>
    <t>rt</t>
  </si>
  <si>
    <t>Aaron Bowser</t>
  </si>
  <si>
    <t xml:space="preserve">truck loading </t>
  </si>
  <si>
    <t>Marivel Corrales</t>
  </si>
  <si>
    <t xml:space="preserve"> Shift Shipped</t>
  </si>
  <si>
    <t>Yordis Barbara Garcia</t>
  </si>
  <si>
    <t>Glenys Diaz</t>
  </si>
  <si>
    <t>Leislaly Centeno Furones</t>
  </si>
  <si>
    <t>Siria M Diaz Verdecia</t>
  </si>
  <si>
    <t>Beliza Chavez</t>
  </si>
  <si>
    <t>nc</t>
  </si>
  <si>
    <t xml:space="preserve">1st </t>
  </si>
  <si>
    <t>Daliannis Boza</t>
  </si>
  <si>
    <t>Reset Counts</t>
  </si>
  <si>
    <t>Sophia Gonzalez</t>
  </si>
  <si>
    <t>TBD</t>
  </si>
  <si>
    <t>Ana L. Gonzalez Martinez</t>
  </si>
  <si>
    <t>Yoel Romero</t>
  </si>
  <si>
    <t>Lazaro Machado</t>
  </si>
  <si>
    <t>Dainier Abreu</t>
  </si>
  <si>
    <t>Kenia Fernandez</t>
  </si>
  <si>
    <t>Francisco Poll Mayeta</t>
  </si>
  <si>
    <t>Jean Mike Sylvain</t>
  </si>
  <si>
    <t>mp</t>
  </si>
  <si>
    <t>Aniayis Navarro Gomez</t>
  </si>
  <si>
    <t>12:00 PM Crew</t>
  </si>
  <si>
    <t>Maria Arango</t>
  </si>
  <si>
    <t>Lisander Sanchez Velazco</t>
  </si>
  <si>
    <t>OS Cycle count</t>
  </si>
  <si>
    <t>Juana Howe Pupo</t>
  </si>
  <si>
    <t>Mirenia Espinosa</t>
  </si>
  <si>
    <t>NCNS</t>
  </si>
  <si>
    <t>Receiving/Cubiscan</t>
  </si>
  <si>
    <t>leave early</t>
  </si>
  <si>
    <t xml:space="preserve">Potencial deployment GIG </t>
  </si>
  <si>
    <t>Compactor</t>
  </si>
  <si>
    <t>Planned 1st - 49</t>
  </si>
  <si>
    <t>Trash</t>
  </si>
  <si>
    <t>Planned WE M - 26</t>
  </si>
  <si>
    <t>Cartbulding</t>
  </si>
  <si>
    <t>Planned Total - 53</t>
  </si>
  <si>
    <t>2nd shift Deployment</t>
  </si>
  <si>
    <t>Rotation AB</t>
  </si>
  <si>
    <t>2nd shift goal</t>
  </si>
  <si>
    <t>days out</t>
  </si>
  <si>
    <t>2nd shift SLA</t>
  </si>
  <si>
    <t>*</t>
  </si>
  <si>
    <t>Juana</t>
  </si>
  <si>
    <t>Marigeritte</t>
  </si>
  <si>
    <t>Yulianela</t>
  </si>
  <si>
    <t>Inima</t>
  </si>
  <si>
    <t>dept</t>
  </si>
  <si>
    <t>Multi to pick</t>
  </si>
  <si>
    <t>Aliuska</t>
  </si>
  <si>
    <t>Adriana</t>
  </si>
  <si>
    <t>Dayana</t>
  </si>
  <si>
    <t xml:space="preserve">Adner Cardet </t>
  </si>
  <si>
    <t>Adriano Urrutia Reyes</t>
  </si>
  <si>
    <t>To cluster</t>
  </si>
  <si>
    <t>Alexcy Garcia</t>
  </si>
  <si>
    <t>Arachely Guerra Cespedes</t>
  </si>
  <si>
    <t>Singles to pick</t>
  </si>
  <si>
    <t>Yadira Pompa</t>
  </si>
  <si>
    <t>t</t>
  </si>
  <si>
    <t>Singles to ship</t>
  </si>
  <si>
    <t>idelmis</t>
  </si>
  <si>
    <t>Arlyn</t>
  </si>
  <si>
    <t>Jacqueline</t>
  </si>
  <si>
    <t>Idelmidis</t>
  </si>
  <si>
    <t>Alma Mehic</t>
  </si>
  <si>
    <t>David Porro Garci</t>
  </si>
  <si>
    <t>Xiomara</t>
  </si>
  <si>
    <t>Lisandra</t>
  </si>
  <si>
    <t>Yulemis</t>
  </si>
  <si>
    <t>Ana Suarez Vega</t>
  </si>
  <si>
    <t>Aliuska Almira Mateo</t>
  </si>
  <si>
    <t>Ana Virginia Gutierrez</t>
  </si>
  <si>
    <t>Douglas Pablo Loran</t>
  </si>
  <si>
    <t>Total units Ship</t>
  </si>
  <si>
    <t>Brayden Abril Heredia</t>
  </si>
  <si>
    <t>Dailenys de la uz Diaz</t>
  </si>
  <si>
    <t>1st shift ship</t>
  </si>
  <si>
    <t>Bruno Bien-Aime</t>
  </si>
  <si>
    <t>Eduardo Austin</t>
  </si>
  <si>
    <t>2nd shift Goal</t>
  </si>
  <si>
    <t>Resets Exceptions</t>
  </si>
  <si>
    <t>Carlos Ross</t>
  </si>
  <si>
    <t>Isabel Hernandez Garcia</t>
  </si>
  <si>
    <t>2nd shift Ship</t>
  </si>
  <si>
    <t>Jacqueline Macias  </t>
  </si>
  <si>
    <t>e</t>
  </si>
  <si>
    <t>Dailen Alvarez Sanchez</t>
  </si>
  <si>
    <t>Jonat Gordis Pino</t>
  </si>
  <si>
    <t>Damaris Gonzalez</t>
  </si>
  <si>
    <t>Jonathan Koerner</t>
  </si>
  <si>
    <t>Picking CC / Spot Count</t>
  </si>
  <si>
    <t>Dayron Verdecia</t>
  </si>
  <si>
    <t>Juana Rosario Carela</t>
  </si>
  <si>
    <t>Dennier Bernal Diaz</t>
  </si>
  <si>
    <t>Leandra Mastrapa</t>
  </si>
  <si>
    <t>ON SLA</t>
  </si>
  <si>
    <t>OUT SLA</t>
  </si>
  <si>
    <t>Elian Parra</t>
  </si>
  <si>
    <t xml:space="preserve">Leidy Laura Riera </t>
  </si>
  <si>
    <t xml:space="preserve">Meet </t>
  </si>
  <si>
    <t xml:space="preserve"> No Meet </t>
  </si>
  <si>
    <t>Elisa María Area Martinez</t>
  </si>
  <si>
    <t>Lianet Cortinas</t>
  </si>
  <si>
    <t>Elizabeth Pena Ramirez</t>
  </si>
  <si>
    <t>Lilibet Diaz Bueno</t>
  </si>
  <si>
    <t>Freddy Sosa</t>
  </si>
  <si>
    <t>Potencial outcomes</t>
  </si>
  <si>
    <t>Idelmis Infante Silva</t>
  </si>
  <si>
    <t>Luis Marco Labrada Michelena</t>
  </si>
  <si>
    <t>Jennifer Hardin</t>
  </si>
  <si>
    <t>Luis Puentes Arocha</t>
  </si>
  <si>
    <t>Juan Miguel Vanguela Gonzalez</t>
  </si>
  <si>
    <t>Manuel Alejandro Ceballos</t>
  </si>
  <si>
    <t>Kenia Rodriguez Gonzalez</t>
  </si>
  <si>
    <t>Marigeritte Mugelanya</t>
  </si>
  <si>
    <t>Kevin Acuna Ten</t>
  </si>
  <si>
    <t>Marisbel Pino</t>
  </si>
  <si>
    <t xml:space="preserve">Lazaro Esquivel </t>
  </si>
  <si>
    <t>Amauri Naranjo</t>
  </si>
  <si>
    <t>Lisandra Parache</t>
  </si>
  <si>
    <t xml:space="preserve">Pedro Garcia </t>
  </si>
  <si>
    <t>Lisnay Lopez Roque</t>
  </si>
  <si>
    <t>Roberto Cantero</t>
  </si>
  <si>
    <t>Mauri Aguero</t>
  </si>
  <si>
    <t>Xiomara Castro Dominquez</t>
  </si>
  <si>
    <t>Melissa Irasema Pico Parra</t>
  </si>
  <si>
    <t>Reinier Luis Muchuli</t>
  </si>
  <si>
    <t>Niuris Colas Bravo</t>
  </si>
  <si>
    <t xml:space="preserve">Yasmani Viera </t>
  </si>
  <si>
    <t>Pedro Alfonso Roque</t>
  </si>
  <si>
    <t>Aismar Adrian Treto Rodriguez</t>
  </si>
  <si>
    <t>Talia Gonzales Viera</t>
  </si>
  <si>
    <t xml:space="preserve">Yaumila Gonzales Cuenca </t>
  </si>
  <si>
    <t>Yamil Hernandez Leyva</t>
  </si>
  <si>
    <t>Yliusca Santiesteban</t>
  </si>
  <si>
    <t>Yanieisi Cruz</t>
  </si>
  <si>
    <t>Yoan Manuel Peralta Sardiñas</t>
  </si>
  <si>
    <t>Yulianela Gonzalez Sanchez</t>
  </si>
  <si>
    <t>Yudeisy López Garcia</t>
  </si>
  <si>
    <t>Jesus Raul Soto</t>
  </si>
  <si>
    <t>Yulianela Cruz Ruiz</t>
  </si>
  <si>
    <t>Yunildre Tejas Pelaez</t>
  </si>
  <si>
    <t xml:space="preserve">Yusell Gonzalez </t>
  </si>
  <si>
    <t>Zoraya Maria Estevez Escobar</t>
  </si>
  <si>
    <t>Family medical leave</t>
  </si>
  <si>
    <t>Off</t>
  </si>
  <si>
    <t>WX</t>
  </si>
  <si>
    <t xml:space="preserve">Inclement weather </t>
  </si>
  <si>
    <t>Full OSHA Certification</t>
  </si>
  <si>
    <t>DN</t>
  </si>
  <si>
    <t>Doctor Note</t>
  </si>
  <si>
    <t>Returns Trained</t>
  </si>
  <si>
    <t>Sesonals</t>
  </si>
  <si>
    <t>Hanna Sale Deployment</t>
  </si>
  <si>
    <t>RUSH</t>
  </si>
  <si>
    <t>1st Shift Hanna employees</t>
  </si>
  <si>
    <t>WKND Shift GIG employees</t>
  </si>
  <si>
    <t>AM Shift Goal</t>
  </si>
  <si>
    <t>WKND</t>
  </si>
  <si>
    <t>Orlis Daniel Zaldivar</t>
  </si>
  <si>
    <t xml:space="preserve">Jackeline Macias </t>
  </si>
  <si>
    <t>IP</t>
  </si>
  <si>
    <t>Ipads</t>
  </si>
  <si>
    <t>3rd</t>
  </si>
  <si>
    <t>Annalay Padilla Gonzalez  </t>
  </si>
  <si>
    <t>Priority</t>
  </si>
  <si>
    <t>ALL</t>
  </si>
  <si>
    <t>4th</t>
  </si>
  <si>
    <t>SOS of shift briefing</t>
  </si>
  <si>
    <t>Units shipped yesterday</t>
  </si>
  <si>
    <t>News &amp; remainders</t>
  </si>
  <si>
    <t>DC:</t>
  </si>
  <si>
    <t>Returns with No Hanna Items but addressed to us as 3333</t>
  </si>
  <si>
    <t>WU</t>
  </si>
  <si>
    <t>Warehouse Utility</t>
  </si>
  <si>
    <t>AM:</t>
  </si>
  <si>
    <t>Open one pallet at the time and clear all boxes beofre opening another pallet.</t>
  </si>
  <si>
    <t>Units update</t>
  </si>
  <si>
    <t>6K</t>
  </si>
  <si>
    <t>Units in the System</t>
  </si>
  <si>
    <t>Zone 100-50-56 deactivated for receiving and prohibit Override on those zone.</t>
  </si>
  <si>
    <t>Units at the bander</t>
  </si>
  <si>
    <t>Oldest Date to Pick</t>
  </si>
  <si>
    <t>Today Goals</t>
  </si>
  <si>
    <t>Safety tips</t>
  </si>
  <si>
    <t>Inbound Areas</t>
  </si>
  <si>
    <t>Running or skateboarding is a safety violation. Anyone caught doing this will be issued corrective action as well as having their incentive decline.</t>
  </si>
  <si>
    <t>Returns available</t>
  </si>
  <si>
    <t>All used knife blades to be dispose in a yellow containers in receiving, sup's desk and in the replen throw area. no doing so is a safety risk and someone could be accidentally cut!</t>
  </si>
  <si>
    <t>We recomend pulling not pushing the picking card to avoid getting hurt, stay on one side of the aisle allow others to go through.</t>
  </si>
  <si>
    <t>OS</t>
  </si>
  <si>
    <t xml:space="preserve">Receiving </t>
  </si>
  <si>
    <t>Fire extinguishers and fire exits cannot be blocked. These areas are marked with red and white tape at the ends of aisles. Please make sure you are not placing empty boxes in these areas.</t>
  </si>
  <si>
    <t>When collecting cardboard boxes, please do not stack these more than 6ft high! This is a safety risk as most people can't reach the boxes and they could fall.</t>
  </si>
  <si>
    <t>We are not allowed to climb on the picking shelves to grab a piece, if you need a ladder please see your supervisor!</t>
  </si>
  <si>
    <t>Stockers, please make sure you are removing the cardboard inserts when cutting open boxes. These are falling out in the pick aisles and can be a slip/fall hazard.</t>
  </si>
  <si>
    <t>Pick pieces up off of the floor in the pick aisles, these can not only damage the unit but can also be a slip/trip/fall hazard. No sure where goes place them at the end aisles in the red/blue bins. </t>
  </si>
  <si>
    <t>Issues report throughout the day</t>
  </si>
  <si>
    <t>ds</t>
  </si>
  <si>
    <t>call</t>
  </si>
  <si>
    <t>Plan</t>
  </si>
  <si>
    <t>Late</t>
  </si>
  <si>
    <t>LE</t>
  </si>
  <si>
    <t>LA</t>
  </si>
  <si>
    <t>Late Arrival</t>
  </si>
  <si>
    <t>Not Schedule to work</t>
  </si>
  <si>
    <t xml:space="preserve">make sure all team memebrs plan their days </t>
  </si>
  <si>
    <t>Actual</t>
  </si>
  <si>
    <t xml:space="preserve">Fill out the Time correction form for all time card adjustment </t>
  </si>
  <si>
    <t>Focus on Qualtiy and prodcution</t>
  </si>
  <si>
    <t>PM:</t>
  </si>
  <si>
    <t>Issues report thruout the day</t>
  </si>
  <si>
    <t>Date</t>
  </si>
  <si>
    <t>RECEIVING GOAL</t>
  </si>
  <si>
    <t>DC closed</t>
  </si>
  <si>
    <t>Xmas Eve</t>
  </si>
  <si>
    <t>Xmas day</t>
  </si>
  <si>
    <t xml:space="preserve">Happy 2025!! </t>
  </si>
  <si>
    <t>Operators</t>
  </si>
  <si>
    <t>In-Training</t>
  </si>
  <si>
    <t>Hours</t>
  </si>
  <si>
    <t>Projected Cartons by EOD (100CPH)</t>
  </si>
  <si>
    <t>Backlog</t>
  </si>
  <si>
    <t>Expected Deliveries</t>
  </si>
  <si>
    <t>Oldest Date on Docks</t>
  </si>
  <si>
    <t>Yesterday's AM Shift Received</t>
  </si>
  <si>
    <t>Yesterday's 2nd Shift Received</t>
  </si>
  <si>
    <t>RECEIVING EXCEPTIONS</t>
  </si>
  <si>
    <t>Open Loads</t>
  </si>
  <si>
    <t>Unreceived Cartons</t>
  </si>
  <si>
    <t>Open Overstock Bins</t>
  </si>
  <si>
    <t>Open Bins After Backlog is Received</t>
  </si>
  <si>
    <t>RETURN GOAL</t>
  </si>
  <si>
    <t>Pieces (30 UPH)</t>
  </si>
  <si>
    <t>Packages (2.45 UPP)</t>
  </si>
  <si>
    <t>Oldest Delivery Date</t>
  </si>
  <si>
    <t>Package Backlog</t>
  </si>
  <si>
    <t>Oldest workline for Return Putaway</t>
  </si>
  <si>
    <t>Open Return Putaway Units</t>
  </si>
  <si>
    <t>Yesterday's AM Shift Processed Packages</t>
  </si>
  <si>
    <t>Yesterday's 2nd Shift Processed Packages</t>
  </si>
  <si>
    <t>AM and 2nd total</t>
  </si>
  <si>
    <t>RETURN BACK LOG</t>
  </si>
  <si>
    <t>Regular Package Total</t>
  </si>
  <si>
    <t>Exceptions Back Log</t>
  </si>
  <si>
    <t>Exceptions Package Total</t>
  </si>
  <si>
    <t>Google Doc</t>
  </si>
  <si>
    <t>Grand Total:</t>
  </si>
  <si>
    <t>INBOUND EOD 1st/wknd</t>
  </si>
  <si>
    <t>Thanksgiving</t>
  </si>
  <si>
    <t>Winter Storm</t>
  </si>
  <si>
    <t>Overstock To Throw</t>
  </si>
  <si>
    <t>Receiving to Throw (active putaway)</t>
  </si>
  <si>
    <t>Actual Open Bins</t>
  </si>
  <si>
    <t>Cartons Delivered for Receiving</t>
  </si>
  <si>
    <t xml:space="preserve">Cartons Received </t>
  </si>
  <si>
    <t>Remaining Cartons to Receive</t>
  </si>
  <si>
    <t>Cube In</t>
  </si>
  <si>
    <t>Cube Out</t>
  </si>
  <si>
    <t>Remaining Returns Putaway</t>
  </si>
  <si>
    <t>Returns Put Away Oldest Date</t>
  </si>
  <si>
    <t>12/4/202</t>
  </si>
  <si>
    <t>Remaining Replen Pull</t>
  </si>
  <si>
    <t>Remaining Replen Throw</t>
  </si>
  <si>
    <t>Wave Demand Replen Completed</t>
  </si>
  <si>
    <t>Resets Replen Completed</t>
  </si>
  <si>
    <t>Returns Delivered</t>
  </si>
  <si>
    <t>Return Units Completed</t>
  </si>
  <si>
    <t>Return Packages Completed</t>
  </si>
  <si>
    <t>Returns Put Away Completed</t>
  </si>
  <si>
    <t>INBOUND EOD 2nd</t>
  </si>
  <si>
    <t>Replen completed % Daily</t>
  </si>
  <si>
    <t>Replen completed % YTD</t>
  </si>
  <si>
    <t>Wed</t>
  </si>
  <si>
    <t>Thu</t>
  </si>
  <si>
    <t>Fri</t>
  </si>
  <si>
    <t>Sat</t>
  </si>
  <si>
    <t>Sun</t>
  </si>
  <si>
    <t>Mon</t>
  </si>
  <si>
    <t>Tue</t>
  </si>
  <si>
    <t>Return's Peak Planning</t>
  </si>
  <si>
    <t>Return Delivery Oldest Date</t>
  </si>
  <si>
    <t>Return Exception Oldest Date</t>
  </si>
  <si>
    <t>Return Put Away Oldest Date</t>
  </si>
  <si>
    <t>PROCESSING</t>
  </si>
  <si>
    <t>Return Backlog</t>
  </si>
  <si>
    <t>Day Shift Staffing Goal</t>
  </si>
  <si>
    <t>1 Shift Package Processed Target</t>
  </si>
  <si>
    <t>2nd Shift Staffing Goal</t>
  </si>
  <si>
    <t>2nd Shift Package Processed Target</t>
  </si>
  <si>
    <t>Targeted Daily Goal</t>
  </si>
  <si>
    <t>Actual Processed</t>
  </si>
  <si>
    <t>PUT AWAY</t>
  </si>
  <si>
    <t>Estimated Put Away Created</t>
  </si>
  <si>
    <t>Current Put Away Backlog</t>
  </si>
  <si>
    <t>Put Away Staffing Need</t>
  </si>
  <si>
    <t>Put Away Completed Estimate</t>
  </si>
  <si>
    <t>Put Away Completed</t>
  </si>
  <si>
    <t>Rating</t>
  </si>
  <si>
    <t>Not Trained</t>
  </si>
  <si>
    <t>In Training (not meeting rate and requires assistance)</t>
  </si>
  <si>
    <t>Fully Trained (can perform a function with little to no assistance, meets rate)</t>
  </si>
  <si>
    <t>Seasoned (not needing any assistance performing a function while meeting or exceeding rate)</t>
  </si>
  <si>
    <t>Subject Matter Expert (meet or exceed rate regularly, they are able to help or train others)</t>
  </si>
  <si>
    <t>OpID</t>
  </si>
  <si>
    <t>Last Name</t>
  </si>
  <si>
    <t>First Name</t>
  </si>
  <si>
    <t>Full Name</t>
  </si>
  <si>
    <t>Supervisor</t>
  </si>
  <si>
    <t>Job Description</t>
  </si>
  <si>
    <t>Receiving Exceptions</t>
  </si>
  <si>
    <t>Picking</t>
  </si>
  <si>
    <t>Outbound Exceptions</t>
  </si>
  <si>
    <t>DTC Put Away</t>
  </si>
  <si>
    <t>Resets Picking</t>
  </si>
  <si>
    <t>Reset Exception</t>
  </si>
  <si>
    <t>Cycle Counts</t>
  </si>
  <si>
    <t>Return Putaway</t>
  </si>
  <si>
    <t>Operating Case Erector</t>
  </si>
  <si>
    <t>Sit Down</t>
  </si>
  <si>
    <t>Walkie Rider</t>
  </si>
  <si>
    <t>Cherry Picker</t>
  </si>
  <si>
    <t>Truck/Taper</t>
  </si>
  <si>
    <r>
      <t xml:space="preserve">Cross Train Score
</t>
    </r>
    <r>
      <rPr>
        <sz val="11"/>
        <color rgb="FF000000"/>
        <rFont val="Calibri"/>
        <family val="2"/>
      </rPr>
      <t>Scored 2, 3 or 4 in the category
(Max = 25)</t>
    </r>
  </si>
  <si>
    <t>Average training</t>
  </si>
  <si>
    <t>Attendance Points</t>
  </si>
  <si>
    <t>cpk</t>
  </si>
  <si>
    <t>Parisek</t>
  </si>
  <si>
    <t>Christiane</t>
  </si>
  <si>
    <t>D4MT</t>
  </si>
  <si>
    <t>Osmany</t>
  </si>
  <si>
    <t>Hanna Handler</t>
  </si>
  <si>
    <t>bnf</t>
  </si>
  <si>
    <t>Moody</t>
  </si>
  <si>
    <t>Brandee</t>
  </si>
  <si>
    <t xml:space="preserve">Candiss </t>
  </si>
  <si>
    <t>jg</t>
  </si>
  <si>
    <t>Gomez</t>
  </si>
  <si>
    <t>lho</t>
  </si>
  <si>
    <t>Hottinger</t>
  </si>
  <si>
    <t>Linda</t>
  </si>
  <si>
    <t>avp</t>
  </si>
  <si>
    <t>Vega Pineiro</t>
  </si>
  <si>
    <t>Arnoldo</t>
  </si>
  <si>
    <t>ris</t>
  </si>
  <si>
    <t>Curbelo</t>
  </si>
  <si>
    <t>Damaris</t>
  </si>
  <si>
    <t>elo</t>
  </si>
  <si>
    <t>Dania</t>
  </si>
  <si>
    <t>yas</t>
  </si>
  <si>
    <t>Montero</t>
  </si>
  <si>
    <t>Yasmin</t>
  </si>
  <si>
    <t>ral</t>
  </si>
  <si>
    <t>Mayoral</t>
  </si>
  <si>
    <t>rox</t>
  </si>
  <si>
    <t>Lloret</t>
  </si>
  <si>
    <t>Roxana</t>
  </si>
  <si>
    <t>iro</t>
  </si>
  <si>
    <t>Miro Quintana</t>
  </si>
  <si>
    <t>Jose</t>
  </si>
  <si>
    <t>mrc</t>
  </si>
  <si>
    <t>Carrasco Sanchez</t>
  </si>
  <si>
    <t>Maria</t>
  </si>
  <si>
    <t>mka</t>
  </si>
  <si>
    <t>Kapita</t>
  </si>
  <si>
    <t>Hardin</t>
  </si>
  <si>
    <t>Jennifer</t>
  </si>
  <si>
    <t>2NDST</t>
  </si>
  <si>
    <t>Sharmin</t>
  </si>
  <si>
    <t>Mehic</t>
  </si>
  <si>
    <t>slp</t>
  </si>
  <si>
    <t>Lopez-Medina</t>
  </si>
  <si>
    <t>Sonia</t>
  </si>
  <si>
    <t>F,S,S,M</t>
  </si>
  <si>
    <t>Suzanne</t>
  </si>
  <si>
    <t>sra</t>
  </si>
  <si>
    <t>Anderson</t>
  </si>
  <si>
    <t>Shvodra</t>
  </si>
  <si>
    <t>arp</t>
  </si>
  <si>
    <t>Rodriguez Perez</t>
  </si>
  <si>
    <t>Annaliet</t>
  </si>
  <si>
    <t>lrp</t>
  </si>
  <si>
    <t>Rojas Pinto</t>
  </si>
  <si>
    <t>Liurys</t>
  </si>
  <si>
    <t>F,S,S</t>
  </si>
  <si>
    <t>alex</t>
  </si>
  <si>
    <t>Garcia Perez</t>
  </si>
  <si>
    <t>Alexcy</t>
  </si>
  <si>
    <t>Maylin</t>
  </si>
  <si>
    <t>Almira Mateo</t>
  </si>
  <si>
    <t>efr13</t>
  </si>
  <si>
    <t>Fonseca</t>
  </si>
  <si>
    <t>Esther</t>
  </si>
  <si>
    <t>jp04</t>
  </si>
  <si>
    <t>Posse</t>
  </si>
  <si>
    <t>mrz</t>
  </si>
  <si>
    <t>Oduardo Rodriguez</t>
  </si>
  <si>
    <t>Madelayne</t>
  </si>
  <si>
    <t>bel55</t>
  </si>
  <si>
    <t>Gonzalez Arevalo</t>
  </si>
  <si>
    <t>Belisario</t>
  </si>
  <si>
    <t>jogo</t>
  </si>
  <si>
    <t>Gordis Pino</t>
  </si>
  <si>
    <t>Jonat</t>
  </si>
  <si>
    <t>O&amp;T Lead</t>
  </si>
  <si>
    <t>irb</t>
  </si>
  <si>
    <t>Rodriguez</t>
  </si>
  <si>
    <t>Iraldo</t>
  </si>
  <si>
    <t>ymm</t>
  </si>
  <si>
    <t>Manzanares Mora</t>
  </si>
  <si>
    <t>Yordanka</t>
  </si>
  <si>
    <t>Parache Lopez</t>
  </si>
  <si>
    <t>ansu</t>
  </si>
  <si>
    <t>Suarez Vega</t>
  </si>
  <si>
    <t>Ana</t>
  </si>
  <si>
    <t>Koerner</t>
  </si>
  <si>
    <t>Jonathan</t>
  </si>
  <si>
    <t>Mugelanya</t>
  </si>
  <si>
    <t>Parra Suarez</t>
  </si>
  <si>
    <t>Elian</t>
  </si>
  <si>
    <t>Carpenter</t>
  </si>
  <si>
    <t>Richard</t>
  </si>
  <si>
    <t>JP</t>
  </si>
  <si>
    <t>jom</t>
  </si>
  <si>
    <t>Martinez</t>
  </si>
  <si>
    <t>Josefa</t>
  </si>
  <si>
    <t>Castro Dominguez</t>
  </si>
  <si>
    <t>deja</t>
  </si>
  <si>
    <t>De'ja</t>
  </si>
  <si>
    <t>Perez Bles</t>
  </si>
  <si>
    <t>Arlin</t>
  </si>
  <si>
    <t>dam</t>
  </si>
  <si>
    <t>Gonzalez</t>
  </si>
  <si>
    <t xml:space="preserve">Damaris </t>
  </si>
  <si>
    <t>euqp</t>
  </si>
  <si>
    <t>Quinones</t>
  </si>
  <si>
    <t>Eumary</t>
  </si>
  <si>
    <t>feso</t>
  </si>
  <si>
    <t>Sosa Moriffi</t>
  </si>
  <si>
    <t>Freddy</t>
  </si>
  <si>
    <t>Infante Silva</t>
  </si>
  <si>
    <t>Idelmis</t>
  </si>
  <si>
    <t>Kenia</t>
  </si>
  <si>
    <t>lago</t>
  </si>
  <si>
    <t>Laura</t>
  </si>
  <si>
    <t>towi</t>
  </si>
  <si>
    <t>Williams</t>
  </si>
  <si>
    <t>Tontalane</t>
  </si>
  <si>
    <t>weg</t>
  </si>
  <si>
    <t>Garcia Mejias</t>
  </si>
  <si>
    <t>Wendy</t>
  </si>
  <si>
    <t>mc13</t>
  </si>
  <si>
    <t>Casi Garcia</t>
  </si>
  <si>
    <t>Mirelis</t>
  </si>
  <si>
    <t>S,S</t>
  </si>
  <si>
    <t>Rosario Carela</t>
  </si>
  <si>
    <t>jb10</t>
  </si>
  <si>
    <t>Brown Alvarez</t>
  </si>
  <si>
    <t>Jeniffer</t>
  </si>
  <si>
    <t>armp</t>
  </si>
  <si>
    <t>Perez Heredia</t>
  </si>
  <si>
    <t>Armando</t>
  </si>
  <si>
    <t>dolo</t>
  </si>
  <si>
    <t>Lopez Viuda De Jimenez</t>
  </si>
  <si>
    <t>Dora</t>
  </si>
  <si>
    <t>erre</t>
  </si>
  <si>
    <t>Reyes Perez</t>
  </si>
  <si>
    <t>Ernesto</t>
  </si>
  <si>
    <t>jolo</t>
  </si>
  <si>
    <t>Lopez Enrique</t>
  </si>
  <si>
    <t>Joaquin</t>
  </si>
  <si>
    <t>keac</t>
  </si>
  <si>
    <t>Acuna Ten</t>
  </si>
  <si>
    <t>Kevin</t>
  </si>
  <si>
    <t>2ndst</t>
  </si>
  <si>
    <t>rolo</t>
  </si>
  <si>
    <t>Lopez Diaz</t>
  </si>
  <si>
    <t>Rolexis</t>
  </si>
  <si>
    <t>suhe</t>
  </si>
  <si>
    <t>Hernandez Velazco</t>
  </si>
  <si>
    <t>Sunia</t>
  </si>
  <si>
    <t>Hernandez Garcia</t>
  </si>
  <si>
    <t>Isabel</t>
  </si>
  <si>
    <t>mato</t>
  </si>
  <si>
    <t>Aguilar</t>
  </si>
  <si>
    <t>Adisnel Mestril</t>
  </si>
  <si>
    <t>F,S,S SE</t>
  </si>
  <si>
    <t>Pico</t>
  </si>
  <si>
    <t>Reynaldo Tomayo</t>
  </si>
  <si>
    <t>Ailin</t>
  </si>
  <si>
    <t>Cesar</t>
  </si>
  <si>
    <t>Albert</t>
  </si>
  <si>
    <t>Molina</t>
  </si>
  <si>
    <t>Carlos</t>
  </si>
  <si>
    <t>clje</t>
  </si>
  <si>
    <t>Eitenne</t>
  </si>
  <si>
    <t>Claude</t>
  </si>
  <si>
    <t>Claude-junior Etienne</t>
  </si>
  <si>
    <t>2NDST SE</t>
  </si>
  <si>
    <t>Smith</t>
  </si>
  <si>
    <t>Darius</t>
  </si>
  <si>
    <t>Poll Meyeta</t>
  </si>
  <si>
    <t>Francisco</t>
  </si>
  <si>
    <t>Davis</t>
  </si>
  <si>
    <t>Irena</t>
  </si>
  <si>
    <t>Castro</t>
  </si>
  <si>
    <t>Rosales</t>
  </si>
  <si>
    <t>Mayfield</t>
  </si>
  <si>
    <t>Latroy</t>
  </si>
  <si>
    <t>Machado</t>
  </si>
  <si>
    <t>Lazaro</t>
  </si>
  <si>
    <t>Centeno Furones</t>
  </si>
  <si>
    <t>Leilaly</t>
  </si>
  <si>
    <t>Evenson Joseph</t>
  </si>
  <si>
    <t>Pierre</t>
  </si>
  <si>
    <t>Pence</t>
  </si>
  <si>
    <t>Sondra</t>
  </si>
  <si>
    <t>Acosta</t>
  </si>
  <si>
    <t>Yohander</t>
  </si>
  <si>
    <t>Miranda Cantillo</t>
  </si>
  <si>
    <t>Yordany</t>
  </si>
  <si>
    <t>limo</t>
  </si>
  <si>
    <t xml:space="preserve">Moro </t>
  </si>
  <si>
    <t>Lisbet</t>
  </si>
  <si>
    <t>Lisbet Moro</t>
  </si>
  <si>
    <t xml:space="preserve">Yohander </t>
  </si>
  <si>
    <t>prga</t>
  </si>
  <si>
    <t>Garcia</t>
  </si>
  <si>
    <t>Pedro</t>
  </si>
  <si>
    <t>yome</t>
  </si>
  <si>
    <t>Merida</t>
  </si>
  <si>
    <t>Yoslandy</t>
  </si>
  <si>
    <t>hero</t>
  </si>
  <si>
    <t>Rocha</t>
  </si>
  <si>
    <t>Hector</t>
  </si>
  <si>
    <t>D4MT SE</t>
  </si>
  <si>
    <t>brbi</t>
  </si>
  <si>
    <t>Bien-Aime</t>
  </si>
  <si>
    <t>Bruno</t>
  </si>
  <si>
    <t>Bruno Bien Aime</t>
  </si>
  <si>
    <t>edau</t>
  </si>
  <si>
    <t>Austin</t>
  </si>
  <si>
    <t>Eduardo</t>
  </si>
  <si>
    <t>yulc</t>
  </si>
  <si>
    <t>Cruz Ruiz</t>
  </si>
  <si>
    <t>Chavez Perez</t>
  </si>
  <si>
    <t xml:space="preserve">Beliza </t>
  </si>
  <si>
    <t>Beliza Chavez Perez</t>
  </si>
  <si>
    <t>Boza Cocas</t>
  </si>
  <si>
    <t>Daliannis</t>
  </si>
  <si>
    <t>Daliannis Boza Cocas</t>
  </si>
  <si>
    <t>elpr</t>
  </si>
  <si>
    <t>Pena</t>
  </si>
  <si>
    <t>Elizabeth</t>
  </si>
  <si>
    <t>mapi</t>
  </si>
  <si>
    <t>Cisnero Pino</t>
  </si>
  <si>
    <t>Marisbel</t>
  </si>
  <si>
    <t>Marisbel Cisnero Pino</t>
  </si>
  <si>
    <t>Diaz Verdecia</t>
  </si>
  <si>
    <t>Siria Maria</t>
  </si>
  <si>
    <t>Siria María Díaz Verdecia</t>
  </si>
  <si>
    <t>adca</t>
  </si>
  <si>
    <t>Cardet</t>
  </si>
  <si>
    <t>Adner</t>
  </si>
  <si>
    <t>Adner Cardet</t>
  </si>
  <si>
    <t>Gonzalez Martinez</t>
  </si>
  <si>
    <t>Ana Laura</t>
  </si>
  <si>
    <t>Ana Laura Gonazelez Martinez</t>
  </si>
  <si>
    <t>emam</t>
  </si>
  <si>
    <t>Area Martinez</t>
  </si>
  <si>
    <t>Elisa Maria</t>
  </si>
  <si>
    <t>Elisa Maria Area Martinez</t>
  </si>
  <si>
    <t>odza</t>
  </si>
  <si>
    <t>Zaldívar Alcántara</t>
  </si>
  <si>
    <t>Orlis Daniel</t>
  </si>
  <si>
    <t>Orlis Daniel Zaldívar Alcántara</t>
  </si>
  <si>
    <t>Sophia</t>
  </si>
  <si>
    <t>Sophia Gonzales</t>
  </si>
  <si>
    <t>aaba</t>
  </si>
  <si>
    <t>Baker</t>
  </si>
  <si>
    <t>Aaron</t>
  </si>
  <si>
    <t>joje</t>
  </si>
  <si>
    <t>Jeune</t>
  </si>
  <si>
    <t>Jony Louis</t>
  </si>
  <si>
    <t>Jony Louis jeune</t>
  </si>
  <si>
    <t>Navarro Gomez</t>
  </si>
  <si>
    <t>Aniayis</t>
  </si>
  <si>
    <t>Romero</t>
  </si>
  <si>
    <t>Yoel</t>
  </si>
  <si>
    <t>brod</t>
  </si>
  <si>
    <t>Rodriguez Martinez</t>
  </si>
  <si>
    <t>Barbaro Rene</t>
  </si>
  <si>
    <t>Barbaro Rene Rodriguez Martinez</t>
  </si>
  <si>
    <t>Abreu</t>
  </si>
  <si>
    <t>Danier</t>
  </si>
  <si>
    <t>Sylvain</t>
  </si>
  <si>
    <t>Jean Mike</t>
  </si>
  <si>
    <t>Fernandez</t>
  </si>
  <si>
    <t>yisp</t>
  </si>
  <si>
    <t>Santana Perez</t>
  </si>
  <si>
    <t>Yilena</t>
  </si>
  <si>
    <t>anpg</t>
  </si>
  <si>
    <t>Padilla Gonzalez</t>
  </si>
  <si>
    <t>Annalay</t>
  </si>
  <si>
    <t>Annalay Padilla Gonzalez</t>
  </si>
  <si>
    <t>eles</t>
  </si>
  <si>
    <t>Espinoza Gonzalez</t>
  </si>
  <si>
    <t>Elaine</t>
  </si>
  <si>
    <t>yagc</t>
  </si>
  <si>
    <t>Gonzalez Cuenca</t>
  </si>
  <si>
    <t>Yaumila</t>
  </si>
  <si>
    <t>Yaumila Gonzales Cuenca</t>
  </si>
  <si>
    <t>brmo</t>
  </si>
  <si>
    <t>Montejo</t>
  </si>
  <si>
    <t>Brittney</t>
  </si>
  <si>
    <t>diru</t>
  </si>
  <si>
    <t>Ruiz</t>
  </si>
  <si>
    <t>Diana</t>
  </si>
  <si>
    <t>Fromenta</t>
  </si>
  <si>
    <t>Karina</t>
  </si>
  <si>
    <t>Karina Frometa</t>
  </si>
  <si>
    <t>Fromenta Lescaille</t>
  </si>
  <si>
    <t xml:space="preserve">Karina </t>
  </si>
  <si>
    <t>Karina Fromenta Lescaille</t>
  </si>
  <si>
    <t>Espinosa</t>
  </si>
  <si>
    <t>Mirenia</t>
  </si>
  <si>
    <t>yabo</t>
  </si>
  <si>
    <t>Borrego</t>
  </si>
  <si>
    <t>Yaniely</t>
  </si>
  <si>
    <t>xaro</t>
  </si>
  <si>
    <t>Zahamira</t>
  </si>
  <si>
    <t>Zahamira Rodriguez</t>
  </si>
  <si>
    <t>mair</t>
  </si>
  <si>
    <t>Miur Cardoso</t>
  </si>
  <si>
    <t>Mayidis</t>
  </si>
  <si>
    <t>yugc</t>
  </si>
  <si>
    <t>Gonzalez Castellanos</t>
  </si>
  <si>
    <t>Yussel</t>
  </si>
  <si>
    <t>Yussel Gonzalez Castellanos</t>
  </si>
  <si>
    <t>zome</t>
  </si>
  <si>
    <t>Estevez</t>
  </si>
  <si>
    <t>Zoraya Maria</t>
  </si>
  <si>
    <t>jama</t>
  </si>
  <si>
    <t>Macias Fuentes</t>
  </si>
  <si>
    <t>Jacqueline Macias Fuentes</t>
  </si>
  <si>
    <t>Santiago Bell</t>
  </si>
  <si>
    <t>Lesly</t>
  </si>
  <si>
    <t>Lesly Santiago Bell</t>
  </si>
  <si>
    <t>Sanchez Velazco</t>
  </si>
  <si>
    <t>Lisander</t>
  </si>
  <si>
    <t>Arango</t>
  </si>
  <si>
    <t>ylsa</t>
  </si>
  <si>
    <t>Santiesteban</t>
  </si>
  <si>
    <t>Yliusca</t>
  </si>
  <si>
    <t>lelr</t>
  </si>
  <si>
    <t>Riera</t>
  </si>
  <si>
    <t>Leidy</t>
  </si>
  <si>
    <t>Leidy Laura Riera</t>
  </si>
  <si>
    <t>mihe</t>
  </si>
  <si>
    <t>Hernandez</t>
  </si>
  <si>
    <t>Mildrey</t>
  </si>
  <si>
    <t>naha</t>
  </si>
  <si>
    <t>Hernandez Alvarez</t>
  </si>
  <si>
    <t>Nataly</t>
  </si>
  <si>
    <t>yavi</t>
  </si>
  <si>
    <t>Viera</t>
  </si>
  <si>
    <t xml:space="preserve">Yasmani </t>
  </si>
  <si>
    <t>Yasmani Viera</t>
  </si>
  <si>
    <t>Howe Pupo</t>
  </si>
  <si>
    <t>Juana Carmen</t>
  </si>
  <si>
    <t>Juana Carmen Howe Pupo</t>
  </si>
  <si>
    <t>laes</t>
  </si>
  <si>
    <t>Esquivel</t>
  </si>
  <si>
    <t>Lazaro Esquivel Garcia</t>
  </si>
  <si>
    <t>raro</t>
  </si>
  <si>
    <t>Randy</t>
  </si>
  <si>
    <t>Randy Rodriguez Zulueta</t>
  </si>
  <si>
    <t>dals</t>
  </si>
  <si>
    <t>Alverez Sanchez</t>
  </si>
  <si>
    <t>Dailen</t>
  </si>
  <si>
    <t>Jaxon</t>
  </si>
  <si>
    <t>Elijah</t>
  </si>
  <si>
    <t>Elijah Jaxon Thomas</t>
  </si>
  <si>
    <t>kemi</t>
  </si>
  <si>
    <t>Marquez Iglesias</t>
  </si>
  <si>
    <t>Ketty</t>
  </si>
  <si>
    <t>Ketty Marquez Iglesias</t>
  </si>
  <si>
    <t>Leilalys</t>
  </si>
  <si>
    <t>Leilalys Centeno Furones</t>
  </si>
  <si>
    <t>lmlm</t>
  </si>
  <si>
    <t>Labrada Michelena</t>
  </si>
  <si>
    <t>Luis Marco</t>
  </si>
  <si>
    <t>mirm</t>
  </si>
  <si>
    <t>Mast</t>
  </si>
  <si>
    <t>Miriam</t>
  </si>
  <si>
    <t>Miriam Mast</t>
  </si>
  <si>
    <t>rosm</t>
  </si>
  <si>
    <t>Sanchez Milanes</t>
  </si>
  <si>
    <t>yamr</t>
  </si>
  <si>
    <t>Yamile</t>
  </si>
  <si>
    <t>Yamile Rodriguez</t>
  </si>
  <si>
    <t>daf</t>
  </si>
  <si>
    <t>Alfonso Garcia</t>
  </si>
  <si>
    <t>Darimarelys</t>
  </si>
  <si>
    <t>Daimarelys Alfonso Garcia</t>
  </si>
  <si>
    <t>iric</t>
  </si>
  <si>
    <t>Ricardo Cruz</t>
  </si>
  <si>
    <t>Irialis</t>
  </si>
  <si>
    <t>Irialis Ricardo Cruz</t>
  </si>
  <si>
    <t>lylq</t>
  </si>
  <si>
    <t>Lopez Quesada</t>
  </si>
  <si>
    <t>Luis Yasiel</t>
  </si>
  <si>
    <t>Luis Yasiel Lopez Quesada</t>
  </si>
  <si>
    <t>rofl</t>
  </si>
  <si>
    <t>Fernandez Lusson</t>
  </si>
  <si>
    <t>Rosana</t>
  </si>
  <si>
    <t>Rosana Fernandez Lusson</t>
  </si>
  <si>
    <t>yaes</t>
  </si>
  <si>
    <t>Escalante</t>
  </si>
  <si>
    <t>Yaneisi</t>
  </si>
  <si>
    <t>Yaneisi Escalante</t>
  </si>
  <si>
    <t>yibd</t>
  </si>
  <si>
    <t>Diaz Batista</t>
  </si>
  <si>
    <t>Yissel</t>
  </si>
  <si>
    <t>Yissel Diaz Batista</t>
  </si>
  <si>
    <t>dell</t>
  </si>
  <si>
    <t>Llorente</t>
  </si>
  <si>
    <t>Deuris</t>
  </si>
  <si>
    <t>Deuris llorente</t>
  </si>
  <si>
    <t>maag</t>
  </si>
  <si>
    <t>Aguero</t>
  </si>
  <si>
    <t>Mauri</t>
  </si>
  <si>
    <t>yalo</t>
  </si>
  <si>
    <t>Liza Olazabal</t>
  </si>
  <si>
    <t>Yailen</t>
  </si>
  <si>
    <t>Yailen Liza Olazabal</t>
  </si>
  <si>
    <t>algu</t>
  </si>
  <si>
    <t>Guzman</t>
  </si>
  <si>
    <t>Alidiennis</t>
  </si>
  <si>
    <t>cafr</t>
  </si>
  <si>
    <t>Fabio Ross</t>
  </si>
  <si>
    <t>Carlos Fabio Ross Serrano</t>
  </si>
  <si>
    <t>crst</t>
  </si>
  <si>
    <t>Rafeal Santiesteban</t>
  </si>
  <si>
    <t>Carlos Rafael Santiesteban</t>
  </si>
  <si>
    <t>dahg</t>
  </si>
  <si>
    <t>Herrera Gonzlez</t>
  </si>
  <si>
    <t>Dayne</t>
  </si>
  <si>
    <t>elpe</t>
  </si>
  <si>
    <t>Perez Debs</t>
  </si>
  <si>
    <t>licr</t>
  </si>
  <si>
    <t>Cortinas</t>
  </si>
  <si>
    <t>Lianet</t>
  </si>
  <si>
    <t>Lianet Cortinas Olazabal</t>
  </si>
  <si>
    <t>mric</t>
  </si>
  <si>
    <t>Ricardo Fernandez</t>
  </si>
  <si>
    <t>Marlon</t>
  </si>
  <si>
    <t>roca</t>
  </si>
  <si>
    <t>Cantero</t>
  </si>
  <si>
    <t>Roberto</t>
  </si>
  <si>
    <t>rollo</t>
  </si>
  <si>
    <t>Rosalba</t>
  </si>
  <si>
    <t>avgu</t>
  </si>
  <si>
    <t>Virgina Gutierrez</t>
  </si>
  <si>
    <t>dagm</t>
  </si>
  <si>
    <t>Garcia Marrero</t>
  </si>
  <si>
    <t>Dayana Garcia Marrero</t>
  </si>
  <si>
    <t>jaca</t>
  </si>
  <si>
    <t>Abascal</t>
  </si>
  <si>
    <t>jmvg</t>
  </si>
  <si>
    <t>Vanguela Gonzalez</t>
  </si>
  <si>
    <t>Juan Miguel</t>
  </si>
  <si>
    <t>lidi</t>
  </si>
  <si>
    <t>Diaz Bueno</t>
  </si>
  <si>
    <t>Lilibet</t>
  </si>
  <si>
    <t>lsbr</t>
  </si>
  <si>
    <t>Baster Roig</t>
  </si>
  <si>
    <t>Liz Stefany</t>
  </si>
  <si>
    <t>Liz Stefany Baster Roig</t>
  </si>
  <si>
    <t>mace</t>
  </si>
  <si>
    <t>Alejandro Ceballos</t>
  </si>
  <si>
    <t>Manuel</t>
  </si>
  <si>
    <t>mrpe</t>
  </si>
  <si>
    <t>Roig Perez</t>
  </si>
  <si>
    <t>Mayelin</t>
  </si>
  <si>
    <t>nabr</t>
  </si>
  <si>
    <t>Bethart Perez</t>
  </si>
  <si>
    <t>Nayrobis</t>
  </si>
  <si>
    <t>rada</t>
  </si>
  <si>
    <t>Daboin</t>
  </si>
  <si>
    <t>Raydiz</t>
  </si>
  <si>
    <t>tagv</t>
  </si>
  <si>
    <t>Gonzalez Viera</t>
  </si>
  <si>
    <t>Talia</t>
  </si>
  <si>
    <t>ymps</t>
  </si>
  <si>
    <t>Peralta Sardinas</t>
  </si>
  <si>
    <t>Yoan Manuel</t>
  </si>
  <si>
    <t>yutp</t>
  </si>
  <si>
    <t>Tejas Pelaez</t>
  </si>
  <si>
    <t>Yunildre</t>
  </si>
  <si>
    <t>dopl</t>
  </si>
  <si>
    <t>Pablo Loran</t>
  </si>
  <si>
    <t>Douglas</t>
  </si>
  <si>
    <t>nical</t>
  </si>
  <si>
    <t>Colas Bravo</t>
  </si>
  <si>
    <t>Niuris</t>
  </si>
  <si>
    <t>yahl</t>
  </si>
  <si>
    <t xml:space="preserve">Hernandez Leyva </t>
  </si>
  <si>
    <t>Yamil</t>
  </si>
  <si>
    <t>aidu</t>
  </si>
  <si>
    <t>Iveth Duron</t>
  </si>
  <si>
    <t>Aura</t>
  </si>
  <si>
    <t>dadt</t>
  </si>
  <si>
    <t>Diaz Tabares</t>
  </si>
  <si>
    <t xml:space="preserve">Dayli </t>
  </si>
  <si>
    <t>elvi</t>
  </si>
  <si>
    <t>Vidal</t>
  </si>
  <si>
    <t>misl</t>
  </si>
  <si>
    <t>Sanchez Cervantes</t>
  </si>
  <si>
    <t>Mislene</t>
  </si>
  <si>
    <t>Mislene Sanchez Cervantes</t>
  </si>
  <si>
    <t>Perez Aragon</t>
  </si>
  <si>
    <t>Rene</t>
  </si>
  <si>
    <t>almt</t>
  </si>
  <si>
    <t>Mastrapa</t>
  </si>
  <si>
    <t>Alexey</t>
  </si>
  <si>
    <t>Alexey Mastrapa</t>
  </si>
  <si>
    <t>Day of Week</t>
  </si>
  <si>
    <t>Forecasted Demand Units</t>
  </si>
  <si>
    <t>Hours worked</t>
  </si>
  <si>
    <t>Adamary Valdes Zazo</t>
  </si>
  <si>
    <t>Alexander Fajardo</t>
  </si>
  <si>
    <t>Alicia Gonzalez Morejon</t>
  </si>
  <si>
    <t>Not on Osmany or Candiss Roster</t>
  </si>
  <si>
    <t>Barbara Concepcion</t>
  </si>
  <si>
    <t>call in for last week.</t>
  </si>
  <si>
    <t>Camilo Ernesto Pena Carbonell</t>
  </si>
  <si>
    <t>didn't show up to work on OT day</t>
  </si>
  <si>
    <t>Christiane Parisek</t>
  </si>
  <si>
    <t>Damaris Ten</t>
  </si>
  <si>
    <t>Darovis Serrano Horta</t>
  </si>
  <si>
    <t>Daynier Nunez Mompie</t>
  </si>
  <si>
    <t>Emilio Martinez Martinez</t>
  </si>
  <si>
    <t>Left at lunch on 10/18 Wed, 3days NC/NS</t>
  </si>
  <si>
    <t>Francisco Escobar            </t>
  </si>
  <si>
    <t>Ismarby Silva Medina</t>
  </si>
  <si>
    <t>Jacqueline Gomez</t>
  </si>
  <si>
    <t>Jose Perez Cordero</t>
  </si>
  <si>
    <t>Juan Luis Sanchez Zulueta</t>
  </si>
  <si>
    <t>Laura Gonzalez</t>
  </si>
  <si>
    <t>Laura Ortiz Valencia</t>
  </si>
  <si>
    <t>Leilalys Certeo Furones</t>
  </si>
  <si>
    <t>Leonel Jorge Guerra</t>
  </si>
  <si>
    <t>Madelayne Oduardo Rodriguez</t>
  </si>
  <si>
    <t>Maray Onelia Tejas Romero</t>
  </si>
  <si>
    <t>6:40 AM clock in on 10/16</t>
  </si>
  <si>
    <t>Marbely Silva Rodriguez</t>
  </si>
  <si>
    <t>left early on 10/17 1:36 pm hours- didn't make up hours</t>
  </si>
  <si>
    <t>Maria Carrasco Sanchez</t>
  </si>
  <si>
    <t>Maria Perrand</t>
  </si>
  <si>
    <t>Maribel Munoz Hervis</t>
  </si>
  <si>
    <t>Marleny Rodriguez Sanchez</t>
  </si>
  <si>
    <t>Pedro Gonzalez Licea</t>
  </si>
  <si>
    <t>Rachel Rodriguez Sosa</t>
  </si>
  <si>
    <t>Sady Morell Aguilar</t>
  </si>
  <si>
    <t>Shvodra Anderson</t>
  </si>
  <si>
    <t>Tahimi Guilarte Llibre</t>
  </si>
  <si>
    <t>Tania Concepcion</t>
  </si>
  <si>
    <t>call in on 10/17</t>
  </si>
  <si>
    <t>Virgen Martin Hernandez</t>
  </si>
  <si>
    <t>Yadira Ferras Velazco</t>
  </si>
  <si>
    <t>Yamila Legra Jimenez</t>
  </si>
  <si>
    <t>Yaquelin Leiva</t>
  </si>
  <si>
    <t>Yodany Mirnanda Cantillo</t>
  </si>
  <si>
    <t>Yordanka Manzanares Mora</t>
  </si>
  <si>
    <t>Total Labor Needed</t>
  </si>
  <si>
    <t>Planned Throughput</t>
  </si>
  <si>
    <t>Task Code</t>
  </si>
  <si>
    <t>DTC Goal</t>
  </si>
  <si>
    <t>Pick- Regular</t>
  </si>
  <si>
    <t>Pick- Singles</t>
  </si>
  <si>
    <t>Ship- Bulk</t>
  </si>
  <si>
    <t>Ship- Singles</t>
  </si>
  <si>
    <t>Truck Loader</t>
  </si>
  <si>
    <t>Gift Cards</t>
  </si>
  <si>
    <t>Repack</t>
  </si>
  <si>
    <t>Banding</t>
  </si>
  <si>
    <t>AB Operator</t>
  </si>
  <si>
    <t>Stocking/Receiving Replen</t>
  </si>
  <si>
    <t>Min/Max</t>
  </si>
  <si>
    <t>Replenishment Pull</t>
  </si>
  <si>
    <t>Replenishment Throw</t>
  </si>
  <si>
    <t>Manual Moves</t>
  </si>
  <si>
    <t xml:space="preserve">Returns </t>
  </si>
  <si>
    <t>Returns Put-away</t>
  </si>
  <si>
    <t>Inventory/DSL/Misc</t>
  </si>
  <si>
    <t>Picking Cycle Count</t>
  </si>
  <si>
    <t>Auditing/Spot Counts</t>
  </si>
  <si>
    <t>Reconciliation</t>
  </si>
  <si>
    <t>Open Orders</t>
  </si>
  <si>
    <t>Wave Management/LDFs</t>
  </si>
  <si>
    <t>DTC Put-away</t>
  </si>
  <si>
    <t>Project Work</t>
  </si>
  <si>
    <t>1st/WE Shift Total FTE</t>
  </si>
  <si>
    <t>2nd Shift</t>
  </si>
  <si>
    <t>Stocking/Receiving</t>
  </si>
  <si>
    <t>DTC put-away</t>
  </si>
  <si>
    <t>Wave ID</t>
  </si>
  <si>
    <t>Shipment ID</t>
  </si>
  <si>
    <t>Order #</t>
  </si>
  <si>
    <t>DC #</t>
  </si>
  <si>
    <t>Date Dropped</t>
  </si>
  <si>
    <t>Route by Date</t>
  </si>
  <si>
    <t>Cartons</t>
  </si>
  <si>
    <t>Packed</t>
  </si>
  <si>
    <t>Packed %</t>
  </si>
  <si>
    <t>Status</t>
  </si>
  <si>
    <t># of Pallets</t>
  </si>
  <si>
    <t>Reference #</t>
  </si>
  <si>
    <t>Routed Date</t>
  </si>
  <si>
    <t>ARN Number</t>
  </si>
  <si>
    <t>Scheduled Pick up Date</t>
  </si>
  <si>
    <t>Carrier</t>
  </si>
  <si>
    <t>Date Shipped</t>
  </si>
  <si>
    <t>BOL Scanned to File?</t>
  </si>
  <si>
    <t>Outbound AX Steps Completed</t>
  </si>
  <si>
    <t>SH12800520</t>
  </si>
  <si>
    <t>completed</t>
  </si>
  <si>
    <t>SH12800600</t>
  </si>
  <si>
    <t>SH12800601</t>
  </si>
  <si>
    <t>SH12800729</t>
  </si>
  <si>
    <t>SH12800748</t>
  </si>
  <si>
    <t>SH12800818</t>
  </si>
  <si>
    <t>SH12800819</t>
  </si>
  <si>
    <t>SH12800961</t>
  </si>
  <si>
    <t>SH12801183</t>
  </si>
  <si>
    <t>SH12801184</t>
  </si>
  <si>
    <t>SH12801192</t>
  </si>
  <si>
    <t>SH12801193</t>
  </si>
  <si>
    <t>SH12801252</t>
  </si>
  <si>
    <t>SH12801253</t>
  </si>
  <si>
    <t>SH12801254</t>
  </si>
  <si>
    <t>SH12801371</t>
  </si>
  <si>
    <t>SH12801372</t>
  </si>
  <si>
    <t>SH12801380</t>
  </si>
  <si>
    <t>SH12801435</t>
  </si>
  <si>
    <t>SH12801436</t>
  </si>
  <si>
    <t>SH12801437</t>
  </si>
  <si>
    <t>SH12801563</t>
  </si>
  <si>
    <t>SH12801627</t>
  </si>
  <si>
    <t>SH12801628</t>
  </si>
  <si>
    <t>SH12801933</t>
  </si>
  <si>
    <t>SH12801934</t>
  </si>
  <si>
    <t>SH12804048</t>
  </si>
  <si>
    <t>Date found</t>
  </si>
  <si>
    <t>SKU</t>
  </si>
  <si>
    <t>QTY</t>
  </si>
  <si>
    <t>Type of error</t>
  </si>
  <si>
    <t>Vendor Name</t>
  </si>
  <si>
    <t>License Plate #</t>
  </si>
  <si>
    <t>P.O.# if available</t>
  </si>
  <si>
    <t>Hours spent fixing correction</t>
  </si>
  <si>
    <t>68141-011-80</t>
  </si>
  <si>
    <t>wrong item in box</t>
  </si>
  <si>
    <t>ESA</t>
  </si>
  <si>
    <t>00089061160151509084</t>
  </si>
  <si>
    <t>PO-000026666</t>
  </si>
  <si>
    <t>lp shows color as 011 but the box contains SR4</t>
  </si>
  <si>
    <t>Nettalco</t>
  </si>
  <si>
    <t>68141-1fm-70</t>
  </si>
  <si>
    <t>00089061160161476536</t>
  </si>
  <si>
    <t>PO-000028186</t>
  </si>
  <si>
    <t>lp has 40 pieces of size 70 but contains 19 size 70s and 21 size 75s</t>
  </si>
  <si>
    <t>NTG</t>
  </si>
  <si>
    <t>80915-ad5-90</t>
  </si>
  <si>
    <t>00000157580028116411</t>
  </si>
  <si>
    <t>PO-000026419</t>
  </si>
  <si>
    <t>LP shows the size as 90 but the box contains size 85.</t>
  </si>
  <si>
    <t>Richa</t>
  </si>
  <si>
    <t>58665-527-XS</t>
  </si>
  <si>
    <t>Seatoman</t>
  </si>
  <si>
    <t>00048971090102699715</t>
  </si>
  <si>
    <t>000028448</t>
  </si>
  <si>
    <t>LP shows 50 pieces of 58665-527-xs but box contains 27 pcs of 58665-528-s</t>
  </si>
  <si>
    <t>Aqua Trading</t>
  </si>
  <si>
    <t>81748-1wb-50</t>
  </si>
  <si>
    <t>00077527890165679715</t>
  </si>
  <si>
    <t>PO-000028577</t>
  </si>
  <si>
    <t>LP was swapped with the LP for a box of 43205-011-100, 00077527890165533932.</t>
  </si>
  <si>
    <t>Mira</t>
  </si>
  <si>
    <t>43205-011-100</t>
  </si>
  <si>
    <t>,00077527890165533932</t>
  </si>
  <si>
    <t>see above</t>
  </si>
  <si>
    <t>81487-1EO-140</t>
  </si>
  <si>
    <t>00089061160161474136</t>
  </si>
  <si>
    <t>PO-000027982</t>
  </si>
  <si>
    <t>LP shows size as 140 but box contains size 150.</t>
  </si>
  <si>
    <t>GTL</t>
  </si>
  <si>
    <t>DZ</t>
  </si>
  <si>
    <t>Confecciones</t>
  </si>
  <si>
    <t>Cansocks</t>
  </si>
  <si>
    <t>New Expo</t>
  </si>
  <si>
    <t>Jiang Su</t>
  </si>
  <si>
    <t>Tour Image</t>
  </si>
  <si>
    <t>Rising Fashions</t>
  </si>
  <si>
    <t>Type of Project</t>
  </si>
  <si>
    <t>Date:</t>
  </si>
  <si>
    <t>Units/Cartons</t>
  </si>
  <si>
    <t>Unit of Measure</t>
  </si>
  <si>
    <t>Hours Spent</t>
  </si>
  <si>
    <t>Goal Rate</t>
  </si>
  <si>
    <t>Actual UPH</t>
  </si>
  <si>
    <t>Vendor Chargeback?</t>
  </si>
  <si>
    <t>Notes</t>
  </si>
  <si>
    <t>Remaining</t>
  </si>
  <si>
    <t>Week 24</t>
  </si>
  <si>
    <t>Week 25</t>
  </si>
  <si>
    <t>Week 26</t>
  </si>
  <si>
    <t>Week 27</t>
  </si>
  <si>
    <t>Week 28</t>
  </si>
  <si>
    <t>Week 29</t>
  </si>
  <si>
    <t>Week 30</t>
  </si>
  <si>
    <t>Week 31</t>
  </si>
  <si>
    <t>Week 32</t>
  </si>
  <si>
    <t>Week 33</t>
  </si>
  <si>
    <t>Weeks days</t>
  </si>
  <si>
    <t>7/9-7/15..7-16-722</t>
  </si>
  <si>
    <t>7/23-7/29..7/30-8/5</t>
  </si>
  <si>
    <t>8/6-8/12..8/13-8/19</t>
  </si>
  <si>
    <t>8/20-8/26..8/27-9/2</t>
  </si>
  <si>
    <t>Hire date</t>
  </si>
  <si>
    <t>Created</t>
  </si>
  <si>
    <t>Discussed</t>
  </si>
  <si>
    <t>2nd shift</t>
  </si>
  <si>
    <t>Mirella Calzada Castillo</t>
  </si>
  <si>
    <t>Inima Benitez Martinez</t>
  </si>
  <si>
    <t>Earl Nelson</t>
  </si>
  <si>
    <t>Dupree Mines</t>
  </si>
  <si>
    <t>Adriana Conde Vazquez</t>
  </si>
  <si>
    <t>Nayeli Echevarria</t>
  </si>
  <si>
    <t>Alejandro Alvarez</t>
  </si>
  <si>
    <t>Guillermo Diaz</t>
  </si>
  <si>
    <t>Orlando Gonzalez Morejon</t>
  </si>
  <si>
    <t>Dayana Leyva Pupo</t>
  </si>
  <si>
    <t>Maria Tamayo Gamayo</t>
  </si>
  <si>
    <t>Yamisleidys Rodriguez Cabrera</t>
  </si>
  <si>
    <t>Yeinier Garcia</t>
  </si>
  <si>
    <t>Yulemis Rodriguez Cruz</t>
  </si>
  <si>
    <t>Arlin Perez Bles  </t>
  </si>
  <si>
    <t>Ramon Gonzalez</t>
  </si>
  <si>
    <t>CalendarDate</t>
  </si>
  <si>
    <t>CalendarDayOfWeek</t>
  </si>
  <si>
    <t>FiscalWeekOfYear</t>
  </si>
  <si>
    <t>FiscalWeekStartDate</t>
  </si>
  <si>
    <t>FiscalWeekEndDate</t>
  </si>
  <si>
    <t>FiscalPeriodMonth</t>
  </si>
  <si>
    <t>FiscalPeriodName</t>
  </si>
  <si>
    <t>FiscalPeriodStartDate</t>
  </si>
  <si>
    <t>FiscalPeriodEndDate</t>
  </si>
  <si>
    <t>FiscalPeriodQuarter</t>
  </si>
  <si>
    <t>FiscalQuarterStartDate</t>
  </si>
  <si>
    <t>FiscalQuarterEndDate</t>
  </si>
  <si>
    <t>FiscalYearName</t>
  </si>
  <si>
    <t>FiscalYear</t>
  </si>
  <si>
    <t>FiscalYearStartDate</t>
  </si>
  <si>
    <t>FiscalYearEndDate</t>
  </si>
  <si>
    <t>Period 1</t>
  </si>
  <si>
    <t>FY2010</t>
  </si>
  <si>
    <t>Period 2</t>
  </si>
  <si>
    <t>Period 3</t>
  </si>
  <si>
    <t>Period 4</t>
  </si>
  <si>
    <t>Period 5</t>
  </si>
  <si>
    <t>Period 6</t>
  </si>
  <si>
    <t>Period 7</t>
  </si>
  <si>
    <t>Period 8</t>
  </si>
  <si>
    <t>Period 9</t>
  </si>
  <si>
    <t>Period 10</t>
  </si>
  <si>
    <t>Period 11</t>
  </si>
  <si>
    <t>Period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</si>
</sst>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F800]dddd\,\ mmmm\ dd\,\ yyyy"/>
    <numFmt numFmtId="166" formatCode="&quot;$&quot;#,##0.00"/>
    <numFmt numFmtId="167" formatCode="m/d;@"/>
    <numFmt numFmtId="168" formatCode="_([$$-409]* #,##0.00_);_([$$-409]* \(#,##0.00\);_([$$-409]* &quot;-&quot;??_);_(@_)"/>
    <numFmt numFmtId="169" formatCode="[$-409]d\-mmm;@"/>
    <numFmt numFmtId="170" formatCode="_(* #,##0_);_(* \(#,##0\);_(* &quot;-&quot;??_);_(@_)"/>
  </numFmts>
  <fonts count="105">
    <font>
      <sz val="10"/>
      <color rgb="FF000000"/>
      <name val="Arial"/>
    </font>
    <font>
      <sz val="11"/>
      <color theme="1"/>
      <name val="Arial"/>
      <family val="2"/>
      <scheme val="minor"/>
    </font>
    <font>
      <sz val="11"/>
      <color theme="1"/>
      <name val="Calibri"/>
      <family val="2"/>
    </font>
    <font>
      <b/>
      <sz val="11"/>
      <color rgb="FF000000"/>
      <name val="Calibri"/>
      <family val="2"/>
    </font>
    <font>
      <b/>
      <sz val="11"/>
      <color theme="1"/>
      <name val="Calibri"/>
      <family val="2"/>
    </font>
    <font>
      <sz val="11"/>
      <color rgb="FF000000"/>
      <name val="Calibri"/>
      <family val="2"/>
    </font>
    <font>
      <sz val="10"/>
      <color theme="1"/>
      <name val="Arial"/>
      <family val="2"/>
    </font>
    <font>
      <sz val="10"/>
      <color rgb="FF000000"/>
      <name val="Calibri"/>
      <family val="2"/>
    </font>
    <font>
      <sz val="10"/>
      <color rgb="FF000000"/>
      <name val="Arial"/>
      <family val="2"/>
    </font>
    <font>
      <b/>
      <sz val="12"/>
      <color rgb="FF000000"/>
      <name val="Arial"/>
      <family val="2"/>
    </font>
    <font>
      <b/>
      <sz val="10"/>
      <color rgb="FF000000"/>
      <name val="Arial"/>
      <family val="2"/>
    </font>
    <font>
      <b/>
      <sz val="11"/>
      <color rgb="FF000000"/>
      <name val="Arial"/>
      <family val="2"/>
    </font>
    <font>
      <b/>
      <sz val="14"/>
      <color rgb="FF000000"/>
      <name val="Arial"/>
      <family val="2"/>
    </font>
    <font>
      <b/>
      <sz val="12"/>
      <color rgb="FF000000"/>
      <name val="Calibri"/>
      <family val="2"/>
    </font>
    <font>
      <sz val="11"/>
      <color rgb="FF000000"/>
      <name val="Arial"/>
      <family val="2"/>
    </font>
    <font>
      <sz val="12"/>
      <color rgb="FF000000"/>
      <name val="Arial"/>
      <family val="2"/>
    </font>
    <font>
      <u/>
      <sz val="10"/>
      <color theme="10"/>
      <name val="Arial"/>
      <family val="2"/>
    </font>
    <font>
      <b/>
      <sz val="24"/>
      <color rgb="FF000000"/>
      <name val="Times New Roman"/>
      <family val="1"/>
    </font>
    <font>
      <b/>
      <sz val="11"/>
      <color rgb="FFFF0000"/>
      <name val="Arial"/>
      <family val="2"/>
    </font>
    <font>
      <sz val="12"/>
      <color rgb="FF000000"/>
      <name val="Inconsolata"/>
    </font>
    <font>
      <sz val="10"/>
      <color rgb="FF000000"/>
      <name val="Inconsolata"/>
    </font>
    <font>
      <sz val="11"/>
      <color rgb="FF454545"/>
      <name val="Courier New"/>
      <family val="3"/>
    </font>
    <font>
      <sz val="11"/>
      <color rgb="FF444444"/>
      <name val="Calibri"/>
      <family val="2"/>
      <charset val="1"/>
    </font>
    <font>
      <sz val="11"/>
      <color rgb="FF000000"/>
      <name val="Calibri"/>
      <family val="2"/>
      <charset val="1"/>
    </font>
    <font>
      <b/>
      <sz val="11"/>
      <color rgb="FF444444"/>
      <name val="Calibri"/>
      <family val="2"/>
      <charset val="1"/>
    </font>
    <font>
      <b/>
      <sz val="10"/>
      <color rgb="FFFF0000"/>
      <name val="Arial"/>
      <family val="2"/>
    </font>
    <font>
      <b/>
      <sz val="11"/>
      <color rgb="FF000000"/>
      <name val="Calibri"/>
      <family val="2"/>
      <charset val="1"/>
    </font>
    <font>
      <sz val="10"/>
      <color rgb="FF454545"/>
      <name val="Courier New"/>
      <family val="3"/>
    </font>
    <font>
      <b/>
      <sz val="20"/>
      <color rgb="FF000000"/>
      <name val="Times New Roman"/>
      <family val="1"/>
    </font>
    <font>
      <sz val="10"/>
      <color rgb="FF000000"/>
      <name val="Calibri"/>
      <family val="2"/>
    </font>
    <font>
      <b/>
      <sz val="11"/>
      <color rgb="FFFFFFFF"/>
      <name val="Calibri"/>
      <family val="2"/>
      <charset val="1"/>
    </font>
    <font>
      <b/>
      <sz val="10"/>
      <color rgb="FF000000"/>
      <name val="Calibri"/>
      <family val="2"/>
    </font>
    <font>
      <b/>
      <sz val="11"/>
      <color rgb="FF000000"/>
      <name val="Arial"/>
      <family val="2"/>
      <scheme val="minor"/>
    </font>
    <font>
      <sz val="11"/>
      <color rgb="FFFF0000"/>
      <name val="Calibri"/>
      <family val="2"/>
    </font>
    <font>
      <sz val="11"/>
      <color rgb="FF000000"/>
      <name val="Arial"/>
      <family val="2"/>
    </font>
    <font>
      <sz val="11"/>
      <color rgb="FF000000"/>
      <name val="Segoe UI"/>
      <family val="2"/>
    </font>
    <font>
      <sz val="11"/>
      <color rgb="FF242424"/>
      <name val="Calibri"/>
      <family val="2"/>
      <charset val="1"/>
    </font>
    <font>
      <b/>
      <sz val="10"/>
      <color theme="0"/>
      <name val="Arial"/>
      <family val="2"/>
    </font>
    <font>
      <sz val="24"/>
      <color rgb="FF000000"/>
      <name val="Arial"/>
      <family val="2"/>
    </font>
    <font>
      <b/>
      <sz val="8"/>
      <color rgb="FF000000"/>
      <name val="Calibri"/>
      <family val="2"/>
    </font>
    <font>
      <b/>
      <i/>
      <sz val="11"/>
      <color rgb="FF000000"/>
      <name val="Calibri"/>
      <family val="2"/>
      <charset val="1"/>
    </font>
    <font>
      <b/>
      <sz val="11"/>
      <color rgb="FF454545"/>
      <name val="Courier New"/>
      <family val="3"/>
    </font>
    <font>
      <b/>
      <sz val="10"/>
      <color rgb="FF454545"/>
      <name val="Courier New"/>
      <family val="3"/>
    </font>
    <font>
      <sz val="11"/>
      <color rgb="FF242424"/>
      <name val="Calibri"/>
      <family val="2"/>
    </font>
    <font>
      <sz val="18"/>
      <color rgb="FF000000"/>
      <name val="Arial"/>
      <family val="2"/>
    </font>
    <font>
      <b/>
      <sz val="9"/>
      <color rgb="FF000000"/>
      <name val="Arial"/>
      <family val="2"/>
    </font>
    <font>
      <b/>
      <sz val="10"/>
      <color rgb="FF000000"/>
      <name val="Arial"/>
      <family val="2"/>
    </font>
    <font>
      <b/>
      <sz val="10"/>
      <color rgb="FFFEA767"/>
      <name val="Arial"/>
      <family val="2"/>
    </font>
    <font>
      <sz val="11"/>
      <color rgb="FF000000"/>
      <name val="Arial"/>
      <family val="2"/>
      <scheme val="minor"/>
    </font>
    <font>
      <sz val="11"/>
      <color rgb="FFFFFFFF"/>
      <name val="Calibri"/>
      <family val="2"/>
    </font>
    <font>
      <sz val="11"/>
      <name val="Calibri"/>
      <family val="2"/>
    </font>
    <font>
      <b/>
      <sz val="11"/>
      <color theme="1"/>
      <name val="Arial"/>
      <family val="2"/>
      <scheme val="minor"/>
    </font>
    <font>
      <sz val="10"/>
      <color theme="5"/>
      <name val="Calibri"/>
      <family val="2"/>
    </font>
    <font>
      <sz val="8"/>
      <color rgb="FF000000"/>
      <name val="Arial"/>
      <family val="2"/>
    </font>
    <font>
      <b/>
      <sz val="14"/>
      <color rgb="FF454545"/>
      <name val="Courier New"/>
      <family val="3"/>
    </font>
    <font>
      <b/>
      <sz val="14"/>
      <color rgb="FF000000"/>
      <name val="Calibri"/>
      <family val="2"/>
    </font>
    <font>
      <b/>
      <sz val="11"/>
      <color theme="7"/>
      <name val="Arial"/>
      <family val="2"/>
    </font>
    <font>
      <b/>
      <sz val="8"/>
      <color rgb="FF000000"/>
      <name val="Arial"/>
      <family val="2"/>
    </font>
    <font>
      <sz val="10"/>
      <color rgb="FF000000"/>
      <name val="Arial"/>
      <family val="2"/>
      <scheme val="minor"/>
    </font>
    <font>
      <sz val="11"/>
      <color rgb="FFFF0000"/>
      <name val="Aptos Narrow"/>
      <family val="2"/>
      <charset val="1"/>
    </font>
    <font>
      <sz val="11"/>
      <color rgb="FF242424"/>
      <name val="Arial"/>
      <family val="2"/>
    </font>
    <font>
      <b/>
      <sz val="12"/>
      <color rgb="FF454545"/>
      <name val="Arial"/>
      <family val="2"/>
      <scheme val="major"/>
    </font>
    <font>
      <b/>
      <sz val="10"/>
      <color rgb="FF454545"/>
      <name val="Arial"/>
      <family val="2"/>
    </font>
    <font>
      <b/>
      <sz val="16"/>
      <color rgb="FF000000"/>
      <name val="Arial"/>
      <family val="2"/>
    </font>
    <font>
      <b/>
      <sz val="12"/>
      <color rgb="FF000000"/>
      <name val="Aptos"/>
      <family val="2"/>
    </font>
    <font>
      <sz val="10"/>
      <color rgb="FF333333"/>
      <name val="Arial"/>
      <family val="2"/>
    </font>
    <font>
      <b/>
      <sz val="16"/>
      <color rgb="FF000000"/>
      <name val="Calibri"/>
      <family val="2"/>
    </font>
    <font>
      <b/>
      <sz val="18"/>
      <color rgb="FF000000"/>
      <name val="Calibri"/>
      <family val="2"/>
    </font>
    <font>
      <b/>
      <sz val="9"/>
      <color rgb="FF000000"/>
      <name val="Calibri"/>
      <family val="2"/>
    </font>
    <font>
      <sz val="11"/>
      <color rgb="FF000000"/>
      <name val="Aptos Narrow"/>
      <family val="2"/>
      <charset val="1"/>
    </font>
    <font>
      <sz val="11"/>
      <color rgb="FF000000"/>
      <name val="Aptos Narrow"/>
      <family val="2"/>
    </font>
    <font>
      <b/>
      <sz val="11"/>
      <name val="Calibri"/>
      <family val="2"/>
    </font>
    <font>
      <b/>
      <sz val="10"/>
      <color rgb="FF000000"/>
      <name val="Arial"/>
    </font>
    <font>
      <sz val="11"/>
      <color rgb="FF000000"/>
      <name val="Aptos"/>
      <family val="2"/>
      <charset val="1"/>
    </font>
    <font>
      <sz val="10"/>
      <color rgb="FF0070C0"/>
      <name val="Arial"/>
    </font>
    <font>
      <b/>
      <sz val="11"/>
      <color rgb="FF0070C0"/>
      <name val="Calibri"/>
      <family val="2"/>
    </font>
    <font>
      <sz val="11"/>
      <color rgb="FF0070C0"/>
      <name val="Calibri"/>
      <family val="2"/>
    </font>
    <font>
      <sz val="11"/>
      <color rgb="FF0070C0"/>
      <name val="Arial"/>
      <family val="2"/>
    </font>
    <font>
      <b/>
      <sz val="11"/>
      <color rgb="FF0070C0"/>
      <name val="Arial"/>
      <family val="2"/>
      <scheme val="minor"/>
    </font>
    <font>
      <sz val="11"/>
      <color rgb="FF0070C0"/>
      <name val="Arial"/>
      <family val="2"/>
      <scheme val="minor"/>
    </font>
    <font>
      <sz val="10"/>
      <color theme="1"/>
      <name val="Arial"/>
    </font>
    <font>
      <sz val="11"/>
      <color theme="1"/>
      <name val="Arial"/>
      <family val="2"/>
    </font>
    <font>
      <sz val="10"/>
      <color theme="4" tint="-0.249977111117893"/>
      <name val="Arial"/>
    </font>
    <font>
      <b/>
      <sz val="11"/>
      <color theme="4" tint="-0.249977111117893"/>
      <name val="Calibri"/>
      <family val="2"/>
    </font>
    <font>
      <sz val="11"/>
      <color theme="4" tint="-0.249977111117893"/>
      <name val="Calibri"/>
      <family val="2"/>
    </font>
    <font>
      <sz val="11"/>
      <color theme="4" tint="-0.249977111117893"/>
      <name val="Arial"/>
      <family val="2"/>
    </font>
    <font>
      <b/>
      <sz val="11"/>
      <color theme="4" tint="-0.249977111117893"/>
      <name val="Arial"/>
      <family val="2"/>
      <scheme val="minor"/>
    </font>
    <font>
      <sz val="11"/>
      <color theme="4" tint="-0.249977111117893"/>
      <name val="Arial"/>
      <family val="2"/>
      <scheme val="minor"/>
    </font>
    <font>
      <b/>
      <sz val="11"/>
      <color rgb="FF000000"/>
      <name val="Arial"/>
    </font>
    <font>
      <u/>
      <sz val="11"/>
      <color rgb="FF000000"/>
      <name val="Arial"/>
    </font>
    <font>
      <sz val="12"/>
      <color rgb="FF000000"/>
      <name val="Arial"/>
    </font>
    <font>
      <b/>
      <sz val="14"/>
      <color rgb="FF000000"/>
      <name val="Arial"/>
    </font>
    <font>
      <sz val="11"/>
      <color rgb="FF000000"/>
      <name val="Arial"/>
    </font>
    <font>
      <sz val="12"/>
      <color rgb="FF000000"/>
      <name val="Franklin Gothic Book"/>
      <family val="2"/>
      <charset val="1"/>
    </font>
    <font>
      <sz val="10"/>
      <color rgb="FF000000"/>
      <name val="Franklin Gothic Book"/>
      <family val="2"/>
      <charset val="1"/>
    </font>
    <font>
      <sz val="11"/>
      <color theme="1"/>
      <name val="Aptos Narrow"/>
      <family val="2"/>
      <charset val="1"/>
    </font>
    <font>
      <b/>
      <sz val="16"/>
      <color rgb="FF000000"/>
      <name val="Arial"/>
    </font>
    <font>
      <sz val="11"/>
      <color rgb="FF000000"/>
      <name val="Courier New"/>
    </font>
    <font>
      <sz val="14"/>
      <color rgb="FF000000"/>
      <name val="Arial"/>
      <family val="2"/>
    </font>
    <font>
      <b/>
      <sz val="11"/>
      <color rgb="FF454545"/>
      <name val="Courier New"/>
    </font>
    <font>
      <b/>
      <sz val="8"/>
      <color rgb="FF000000"/>
      <name val="Arial"/>
    </font>
    <font>
      <sz val="8"/>
      <color rgb="FF000000"/>
      <name val="Arial"/>
    </font>
    <font>
      <sz val="11"/>
      <color rgb="FF242424"/>
      <name val="Segoe UI"/>
      <charset val="1"/>
    </font>
    <font>
      <b/>
      <sz val="12"/>
      <color rgb="FF454545"/>
      <name val="Courier New"/>
      <family val="3"/>
    </font>
    <font>
      <sz val="10"/>
      <color theme="0"/>
      <name val="Arial"/>
    </font>
  </fonts>
  <fills count="72">
    <fill>
      <patternFill patternType="none"/>
    </fill>
    <fill>
      <patternFill patternType="gray125"/>
    </fill>
    <fill>
      <patternFill patternType="solid">
        <fgColor rgb="FFA2C4C9"/>
        <bgColor rgb="FFA2C4C9"/>
      </patternFill>
    </fill>
    <fill>
      <patternFill patternType="solid">
        <fgColor rgb="FFD9E1F2"/>
        <bgColor rgb="FFD9E1F2"/>
      </patternFill>
    </fill>
    <fill>
      <patternFill patternType="solid">
        <fgColor rgb="FFB7B7B7"/>
        <bgColor rgb="FFB7B7B7"/>
      </patternFill>
    </fill>
    <fill>
      <patternFill patternType="solid">
        <fgColor rgb="FFCCCCCC"/>
        <bgColor rgb="FFCCCCCC"/>
      </patternFill>
    </fill>
    <fill>
      <patternFill patternType="solid">
        <fgColor theme="0"/>
        <bgColor theme="0"/>
      </patternFill>
    </fill>
    <fill>
      <patternFill patternType="solid">
        <fgColor rgb="FFFFFFFF"/>
        <bgColor rgb="FFFFFFFF"/>
      </patternFill>
    </fill>
    <fill>
      <patternFill patternType="solid">
        <fgColor rgb="FFD0E0E3"/>
        <bgColor rgb="FFD0E0E3"/>
      </patternFill>
    </fill>
    <fill>
      <patternFill patternType="solid">
        <fgColor theme="9" tint="0.79998168889431442"/>
        <bgColor indexed="65"/>
      </patternFill>
    </fill>
    <fill>
      <patternFill patternType="solid">
        <fgColor rgb="FFD9E1F2"/>
        <bgColor indexed="64"/>
      </patternFill>
    </fill>
    <fill>
      <patternFill patternType="solid">
        <fgColor rgb="FFFFFFFF"/>
        <bgColor indexed="64"/>
      </patternFill>
    </fill>
    <fill>
      <patternFill patternType="solid">
        <fgColor rgb="FFD0CECE"/>
        <bgColor indexed="64"/>
      </patternFill>
    </fill>
    <fill>
      <patternFill patternType="solid">
        <fgColor rgb="FFF8CBAD"/>
        <bgColor indexed="64"/>
      </patternFill>
    </fill>
    <fill>
      <patternFill patternType="solid">
        <fgColor rgb="FFF4CCCC"/>
        <bgColor indexed="64"/>
      </patternFill>
    </fill>
    <fill>
      <patternFill patternType="solid">
        <fgColor rgb="FFFFFF00"/>
        <bgColor indexed="64"/>
      </patternFill>
    </fill>
    <fill>
      <patternFill patternType="solid">
        <fgColor rgb="FF93C47D"/>
        <bgColor indexed="64"/>
      </patternFill>
    </fill>
    <fill>
      <patternFill patternType="solid">
        <fgColor rgb="FFEA9999"/>
        <bgColor indexed="64"/>
      </patternFill>
    </fill>
    <fill>
      <patternFill patternType="solid">
        <fgColor rgb="FFE06666"/>
        <bgColor indexed="64"/>
      </patternFill>
    </fill>
    <fill>
      <patternFill patternType="solid">
        <fgColor rgb="FF92D050"/>
        <bgColor indexed="64"/>
      </patternFill>
    </fill>
    <fill>
      <patternFill patternType="solid">
        <fgColor rgb="FFCC4B4B"/>
        <bgColor indexed="64"/>
      </patternFill>
    </fill>
    <fill>
      <patternFill patternType="solid">
        <fgColor rgb="FFFFF2CC"/>
        <bgColor indexed="64"/>
      </patternFill>
    </fill>
    <fill>
      <patternFill patternType="solid">
        <fgColor rgb="FFFFFFFF"/>
        <bgColor rgb="FF000000"/>
      </patternFill>
    </fill>
    <fill>
      <patternFill patternType="solid">
        <fgColor rgb="FFE2EFDA"/>
        <bgColor indexed="64"/>
      </patternFill>
    </fill>
    <fill>
      <patternFill patternType="solid">
        <fgColor rgb="FFFCE4D6"/>
        <bgColor indexed="64"/>
      </patternFill>
    </fill>
    <fill>
      <patternFill patternType="solid">
        <fgColor rgb="FFDDEBF7"/>
        <bgColor indexed="64"/>
      </patternFill>
    </fill>
    <fill>
      <patternFill patternType="solid">
        <fgColor rgb="FFC6E0B4"/>
        <bgColor indexed="64"/>
      </patternFill>
    </fill>
    <fill>
      <patternFill patternType="solid">
        <fgColor rgb="FFF4B084"/>
        <bgColor indexed="64"/>
      </patternFill>
    </fill>
    <fill>
      <patternFill patternType="solid">
        <fgColor rgb="FFA9D08E"/>
        <bgColor indexed="64"/>
      </patternFill>
    </fill>
    <fill>
      <patternFill patternType="solid">
        <fgColor rgb="FF9BC2E6"/>
        <bgColor indexed="64"/>
      </patternFill>
    </fill>
    <fill>
      <patternFill patternType="solid">
        <fgColor rgb="FFF2F2F2"/>
        <bgColor indexed="64"/>
      </patternFill>
    </fill>
    <fill>
      <patternFill patternType="solid">
        <fgColor rgb="FFDBDBDB"/>
        <bgColor indexed="64"/>
      </patternFill>
    </fill>
    <fill>
      <patternFill patternType="solid">
        <fgColor theme="9" tint="0.79998168889431442"/>
        <bgColor rgb="FFD9E1F2"/>
      </patternFill>
    </fill>
    <fill>
      <patternFill patternType="solid">
        <fgColor theme="9" tint="0.79998168889431442"/>
        <bgColor indexed="64"/>
      </patternFill>
    </fill>
    <fill>
      <patternFill patternType="solid">
        <fgColor theme="9" tint="0.79998168889431442"/>
        <bgColor rgb="FFD0E0E3"/>
      </patternFill>
    </fill>
    <fill>
      <patternFill patternType="solid">
        <fgColor rgb="FFD9E1F2"/>
        <bgColor rgb="FF000000"/>
      </patternFill>
    </fill>
    <fill>
      <patternFill patternType="solid">
        <fgColor rgb="FF00B0F0"/>
        <bgColor rgb="FF000000"/>
      </patternFill>
    </fill>
    <fill>
      <patternFill patternType="solid">
        <fgColor rgb="FF9BC2E6"/>
        <bgColor rgb="FF000000"/>
      </patternFill>
    </fill>
    <fill>
      <patternFill patternType="solid">
        <fgColor rgb="FF2F75B5"/>
        <bgColor rgb="FF000000"/>
      </patternFill>
    </fill>
    <fill>
      <patternFill patternType="solid">
        <fgColor rgb="FF00B050"/>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B7E1CD"/>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E0CCFF"/>
        <bgColor indexed="64"/>
      </patternFill>
    </fill>
    <fill>
      <patternFill patternType="solid">
        <fgColor rgb="FFE2EFDA"/>
        <bgColor rgb="FF000000"/>
      </patternFill>
    </fill>
    <fill>
      <patternFill patternType="solid">
        <fgColor rgb="FFFA9E0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78B7"/>
        <bgColor indexed="64"/>
      </patternFill>
    </fill>
    <fill>
      <patternFill patternType="solid">
        <fgColor theme="9"/>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rgb="FF00B050"/>
        <bgColor indexed="64"/>
      </patternFill>
    </fill>
    <fill>
      <patternFill patternType="solid">
        <fgColor theme="7"/>
        <bgColor indexed="64"/>
      </patternFill>
    </fill>
    <fill>
      <patternFill patternType="solid">
        <fgColor theme="6"/>
        <bgColor indexed="64"/>
      </patternFill>
    </fill>
  </fills>
  <borders count="1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000000"/>
      </right>
      <top/>
      <bottom/>
      <diagonal/>
    </border>
    <border>
      <left/>
      <right style="thick">
        <color rgb="FF000000"/>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right style="medium">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CCCCCC"/>
      </top>
      <bottom style="thin">
        <color rgb="FFCCCCCC"/>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top/>
      <bottom style="thin">
        <color rgb="FF000000"/>
      </bottom>
      <diagonal/>
    </border>
    <border>
      <left/>
      <right style="thin">
        <color rgb="FF000000"/>
      </right>
      <top style="medium">
        <color rgb="FF000000"/>
      </top>
      <bottom/>
      <diagonal/>
    </border>
    <border>
      <left/>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diagonal/>
    </border>
    <border>
      <left/>
      <right/>
      <top style="medium">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medium">
        <color rgb="FF000000"/>
      </left>
      <right/>
      <top style="medium">
        <color rgb="FFCCCCCC"/>
      </top>
      <bottom style="medium">
        <color rgb="FF000000"/>
      </bottom>
      <diagonal/>
    </border>
    <border>
      <left style="medium">
        <color rgb="FF000000"/>
      </left>
      <right/>
      <top style="medium">
        <color rgb="FFCCCCCC"/>
      </top>
      <bottom/>
      <diagonal/>
    </border>
    <border>
      <left/>
      <right style="thin">
        <color rgb="FF000000"/>
      </right>
      <top style="medium">
        <color rgb="FF000000"/>
      </top>
      <bottom style="medium">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bottom style="thin">
        <color theme="4" tint="0.39997558519241921"/>
      </bottom>
      <diagonal/>
    </border>
    <border>
      <left/>
      <right style="thin">
        <color rgb="FF000000"/>
      </right>
      <top/>
      <bottom style="thin">
        <color theme="4" tint="0.39997558519241921"/>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style="medium">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top style="thin">
        <color rgb="FF000000"/>
      </top>
      <bottom/>
      <diagonal/>
    </border>
    <border>
      <left style="thin">
        <color rgb="FFD9D9D9"/>
      </left>
      <right/>
      <top style="thin">
        <color rgb="FFD9D9D9"/>
      </top>
      <bottom/>
      <diagonal/>
    </border>
    <border>
      <left/>
      <right style="thin">
        <color rgb="FFD9D9D9"/>
      </right>
      <top style="thin">
        <color rgb="FFD9D9D9"/>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rgb="FFD9D9D9"/>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diagonal/>
    </border>
    <border>
      <left style="thin">
        <color theme="0" tint="-0.249977111117893"/>
      </left>
      <right/>
      <top style="thin">
        <color rgb="FFD9D9D9"/>
      </top>
      <bottom/>
      <diagonal/>
    </border>
    <border>
      <left style="thin">
        <color rgb="FFD9D9D9"/>
      </left>
      <right style="thin">
        <color rgb="FFD9D9D9"/>
      </right>
      <top/>
      <bottom style="thin">
        <color rgb="FFD9D9D9"/>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rgb="FFD9D9D9"/>
      </left>
      <right style="thin">
        <color rgb="FFD9D9D9"/>
      </right>
      <top/>
      <bottom/>
      <diagonal/>
    </border>
    <border>
      <left style="thin">
        <color rgb="FFD9D9D9"/>
      </left>
      <right/>
      <top/>
      <bottom/>
      <diagonal/>
    </border>
    <border>
      <left/>
      <right style="thin">
        <color rgb="FFD9D9D9"/>
      </right>
      <top/>
      <bottom/>
      <diagonal/>
    </border>
    <border>
      <left style="thin">
        <color rgb="FFD9D9D9"/>
      </left>
      <right style="thin">
        <color rgb="FFD9D9D9"/>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style="thin">
        <color rgb="FF000000"/>
      </right>
      <top style="thin">
        <color rgb="FFCCCCCC"/>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s>
  <cellStyleXfs count="3">
    <xf numFmtId="0" fontId="0" fillId="0" borderId="0"/>
    <xf numFmtId="0" fontId="1" fillId="9" borderId="0" applyNumberFormat="0" applyBorder="0" applyAlignment="0" applyProtection="0"/>
    <xf numFmtId="0" fontId="16" fillId="0" borderId="0" applyNumberFormat="0" applyFill="0" applyBorder="0" applyAlignment="0" applyProtection="0"/>
  </cellStyleXfs>
  <cellXfs count="1583">
    <xf numFmtId="0" fontId="0" fillId="0" borderId="0" xfId="0"/>
    <xf numFmtId="0" fontId="2" fillId="0" borderId="0" xfId="0" applyFont="1"/>
    <xf numFmtId="3" fontId="3" fillId="2" borderId="0" xfId="0" applyNumberFormat="1" applyFont="1" applyFill="1" applyAlignment="1">
      <alignment horizontal="center"/>
    </xf>
    <xf numFmtId="3" fontId="3" fillId="2" borderId="0" xfId="0" applyNumberFormat="1" applyFont="1" applyFill="1"/>
    <xf numFmtId="0" fontId="2" fillId="0" borderId="0" xfId="0" applyFont="1" applyAlignment="1">
      <alignment horizontal="center"/>
    </xf>
    <xf numFmtId="3" fontId="5" fillId="0" borderId="0" xfId="0" applyNumberFormat="1" applyFont="1"/>
    <xf numFmtId="0" fontId="2" fillId="3" borderId="0" xfId="0" applyFont="1" applyFill="1"/>
    <xf numFmtId="10" fontId="2" fillId="0" borderId="0" xfId="0" applyNumberFormat="1" applyFont="1"/>
    <xf numFmtId="2" fontId="2" fillId="0" borderId="0" xfId="0" applyNumberFormat="1" applyFont="1"/>
    <xf numFmtId="164" fontId="2" fillId="0" borderId="0" xfId="0" applyNumberFormat="1" applyFont="1"/>
    <xf numFmtId="1" fontId="3" fillId="2" borderId="0" xfId="0" applyNumberFormat="1" applyFont="1" applyFill="1" applyAlignment="1">
      <alignment horizontal="center"/>
    </xf>
    <xf numFmtId="164" fontId="4" fillId="5" borderId="0" xfId="0" applyNumberFormat="1" applyFont="1" applyFill="1"/>
    <xf numFmtId="164" fontId="2" fillId="5" borderId="0" xfId="0" applyNumberFormat="1" applyFont="1" applyFill="1"/>
    <xf numFmtId="164" fontId="4" fillId="0" borderId="0" xfId="0" applyNumberFormat="1" applyFont="1"/>
    <xf numFmtId="164" fontId="2" fillId="0" borderId="0" xfId="0" applyNumberFormat="1" applyFont="1" applyAlignment="1">
      <alignment horizontal="right"/>
    </xf>
    <xf numFmtId="164" fontId="2" fillId="5" borderId="0" xfId="0" applyNumberFormat="1" applyFont="1" applyFill="1" applyAlignment="1">
      <alignment horizontal="right"/>
    </xf>
    <xf numFmtId="1" fontId="2" fillId="0" borderId="0" xfId="0" applyNumberFormat="1" applyFont="1"/>
    <xf numFmtId="164" fontId="2" fillId="4" borderId="0" xfId="0" applyNumberFormat="1" applyFont="1" applyFill="1" applyAlignment="1">
      <alignment horizontal="right"/>
    </xf>
    <xf numFmtId="0" fontId="2" fillId="5" borderId="0" xfId="0" applyFont="1" applyFill="1"/>
    <xf numFmtId="1" fontId="2" fillId="5" borderId="0" xfId="0" applyNumberFormat="1" applyFont="1" applyFill="1"/>
    <xf numFmtId="1" fontId="2" fillId="5" borderId="0" xfId="0" applyNumberFormat="1" applyFont="1" applyFill="1" applyAlignment="1">
      <alignment horizontal="right"/>
    </xf>
    <xf numFmtId="1" fontId="4" fillId="5" borderId="0" xfId="0" applyNumberFormat="1" applyFont="1" applyFill="1"/>
    <xf numFmtId="164" fontId="5" fillId="7" borderId="0" xfId="0" applyNumberFormat="1" applyFont="1" applyFill="1"/>
    <xf numFmtId="0" fontId="4" fillId="0" borderId="0" xfId="0" applyFont="1"/>
    <xf numFmtId="0" fontId="7" fillId="0" borderId="0" xfId="0" applyFont="1" applyAlignment="1">
      <alignment horizontal="center"/>
    </xf>
    <xf numFmtId="0" fontId="5" fillId="0" borderId="0" xfId="0" applyFont="1"/>
    <xf numFmtId="0" fontId="5" fillId="3" borderId="0" xfId="0" applyFont="1" applyFill="1"/>
    <xf numFmtId="0" fontId="8" fillId="0" borderId="0" xfId="0" applyFont="1"/>
    <xf numFmtId="0" fontId="4" fillId="3" borderId="0" xfId="0" applyFont="1" applyFill="1"/>
    <xf numFmtId="0" fontId="8" fillId="0" borderId="0" xfId="0" applyFont="1" applyAlignment="1">
      <alignment horizontal="right"/>
    </xf>
    <xf numFmtId="0" fontId="6" fillId="0" borderId="0" xfId="0" applyFont="1"/>
    <xf numFmtId="0" fontId="2" fillId="7" borderId="1" xfId="0" applyFont="1" applyFill="1" applyBorder="1" applyAlignment="1">
      <alignment horizontal="left"/>
    </xf>
    <xf numFmtId="0" fontId="4" fillId="8" borderId="0" xfId="0" applyFont="1" applyFill="1" applyAlignment="1">
      <alignment horizontal="left"/>
    </xf>
    <xf numFmtId="0" fontId="4" fillId="8" borderId="0" xfId="0" applyFont="1" applyFill="1" applyAlignment="1">
      <alignment horizontal="left" wrapText="1"/>
    </xf>
    <xf numFmtId="0" fontId="6" fillId="8" borderId="0" xfId="0" applyFont="1" applyFill="1"/>
    <xf numFmtId="14" fontId="0" fillId="0" borderId="0" xfId="0" applyNumberFormat="1"/>
    <xf numFmtId="47" fontId="0" fillId="0" borderId="0" xfId="0" applyNumberFormat="1"/>
    <xf numFmtId="0" fontId="2" fillId="10" borderId="0" xfId="0" applyFont="1" applyFill="1"/>
    <xf numFmtId="0" fontId="0" fillId="10" borderId="0" xfId="0" applyFill="1"/>
    <xf numFmtId="14" fontId="2" fillId="10" borderId="0" xfId="0" applyNumberFormat="1" applyFont="1" applyFill="1"/>
    <xf numFmtId="0" fontId="7" fillId="0" borderId="0" xfId="0" applyFont="1"/>
    <xf numFmtId="0" fontId="7" fillId="10" borderId="0" xfId="0" applyFont="1" applyFill="1"/>
    <xf numFmtId="0" fontId="5" fillId="11" borderId="13" xfId="0" applyFont="1" applyFill="1" applyBorder="1"/>
    <xf numFmtId="0" fontId="7" fillId="11" borderId="13" xfId="0" applyFont="1" applyFill="1" applyBorder="1"/>
    <xf numFmtId="0" fontId="7" fillId="0" borderId="13" xfId="0" applyFont="1" applyBorder="1"/>
    <xf numFmtId="3" fontId="5" fillId="6" borderId="0" xfId="0" applyNumberFormat="1" applyFont="1" applyFill="1"/>
    <xf numFmtId="0" fontId="5" fillId="0" borderId="13" xfId="0" applyFont="1" applyBorder="1"/>
    <xf numFmtId="0" fontId="5" fillId="9" borderId="0" xfId="1" applyFont="1"/>
    <xf numFmtId="14" fontId="5" fillId="3" borderId="0" xfId="0" applyNumberFormat="1" applyFont="1" applyFill="1" applyAlignment="1">
      <alignment horizontal="center"/>
    </xf>
    <xf numFmtId="10" fontId="5" fillId="0" borderId="0" xfId="0" applyNumberFormat="1" applyFont="1"/>
    <xf numFmtId="1" fontId="5" fillId="11" borderId="13" xfId="0" applyNumberFormat="1" applyFont="1" applyFill="1" applyBorder="1"/>
    <xf numFmtId="164" fontId="2" fillId="12" borderId="0" xfId="0" applyNumberFormat="1" applyFont="1" applyFill="1" applyAlignment="1">
      <alignment horizontal="right"/>
    </xf>
    <xf numFmtId="0" fontId="0" fillId="0" borderId="1" xfId="0" applyBorder="1"/>
    <xf numFmtId="0" fontId="2" fillId="3" borderId="1" xfId="0" applyFont="1" applyFill="1" applyBorder="1" applyAlignment="1">
      <alignment horizontal="left"/>
    </xf>
    <xf numFmtId="0" fontId="2" fillId="3" borderId="1" xfId="0" applyFont="1" applyFill="1" applyBorder="1" applyAlignment="1">
      <alignment horizontal="center"/>
    </xf>
    <xf numFmtId="14" fontId="2" fillId="7" borderId="1" xfId="0" applyNumberFormat="1" applyFont="1" applyFill="1" applyBorder="1" applyAlignment="1">
      <alignment horizontal="center"/>
    </xf>
    <xf numFmtId="0" fontId="2" fillId="0" borderId="1" xfId="0" applyFont="1" applyBorder="1" applyAlignment="1">
      <alignment horizontal="left"/>
    </xf>
    <xf numFmtId="3" fontId="3" fillId="2" borderId="1" xfId="0" applyNumberFormat="1" applyFont="1" applyFill="1" applyBorder="1" applyAlignment="1">
      <alignment horizontal="center"/>
    </xf>
    <xf numFmtId="0" fontId="0" fillId="0" borderId="0" xfId="0" applyAlignment="1">
      <alignment horizontal="center"/>
    </xf>
    <xf numFmtId="0" fontId="0" fillId="0" borderId="0" xfId="0" applyAlignment="1">
      <alignment vertical="center"/>
    </xf>
    <xf numFmtId="0" fontId="10" fillId="0" borderId="0" xfId="0" applyFont="1"/>
    <xf numFmtId="0" fontId="0" fillId="11" borderId="0" xfId="0" applyFill="1"/>
    <xf numFmtId="0" fontId="0" fillId="11" borderId="0" xfId="0" applyFill="1" applyAlignment="1">
      <alignment vertical="center"/>
    </xf>
    <xf numFmtId="0" fontId="10" fillId="11" borderId="0" xfId="0" applyFont="1" applyFill="1"/>
    <xf numFmtId="0" fontId="0" fillId="11" borderId="0" xfId="0" applyFill="1" applyAlignment="1">
      <alignment horizontal="center" vertical="center"/>
    </xf>
    <xf numFmtId="0" fontId="0" fillId="11" borderId="0" xfId="0" applyFill="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27" borderId="1" xfId="0" applyFill="1" applyBorder="1" applyAlignment="1">
      <alignment horizontal="center" vertical="center"/>
    </xf>
    <xf numFmtId="0" fontId="0" fillId="24"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28" borderId="1" xfId="0" applyFill="1" applyBorder="1" applyAlignment="1">
      <alignment horizontal="center"/>
    </xf>
    <xf numFmtId="0" fontId="0" fillId="26" borderId="1" xfId="0" applyFill="1" applyBorder="1" applyAlignment="1">
      <alignment horizontal="center"/>
    </xf>
    <xf numFmtId="0" fontId="0" fillId="23" borderId="1" xfId="0" applyFill="1" applyBorder="1" applyAlignment="1">
      <alignment horizontal="center"/>
    </xf>
    <xf numFmtId="16" fontId="0" fillId="23" borderId="1" xfId="0" applyNumberFormat="1" applyFill="1" applyBorder="1" applyAlignment="1">
      <alignment horizontal="center"/>
    </xf>
    <xf numFmtId="0" fontId="11" fillId="27" borderId="1" xfId="0" applyFont="1" applyFill="1" applyBorder="1" applyAlignment="1">
      <alignment horizontal="center" vertical="center"/>
    </xf>
    <xf numFmtId="0" fontId="11" fillId="28" borderId="1" xfId="0" applyFont="1" applyFill="1" applyBorder="1" applyAlignment="1">
      <alignment horizontal="center" vertical="center"/>
    </xf>
    <xf numFmtId="0" fontId="11" fillId="29" borderId="1" xfId="0" applyFont="1" applyFill="1" applyBorder="1" applyAlignment="1">
      <alignment horizontal="center"/>
    </xf>
    <xf numFmtId="0" fontId="10" fillId="13" borderId="1" xfId="0" applyFont="1" applyFill="1" applyBorder="1" applyAlignment="1">
      <alignment horizontal="center" vertical="center"/>
    </xf>
    <xf numFmtId="14" fontId="2" fillId="11" borderId="1" xfId="0" applyNumberFormat="1" applyFont="1" applyFill="1" applyBorder="1" applyAlignment="1">
      <alignment horizontal="center"/>
    </xf>
    <xf numFmtId="2" fontId="2" fillId="11" borderId="1" xfId="0" applyNumberFormat="1" applyFont="1" applyFill="1" applyBorder="1" applyAlignment="1">
      <alignment horizontal="center"/>
    </xf>
    <xf numFmtId="1" fontId="2" fillId="11" borderId="1" xfId="0" applyNumberFormat="1" applyFont="1" applyFill="1" applyBorder="1" applyAlignment="1">
      <alignment horizontal="center"/>
    </xf>
    <xf numFmtId="0" fontId="2" fillId="11" borderId="1" xfId="0" applyFont="1" applyFill="1" applyBorder="1" applyAlignment="1">
      <alignment horizontal="left"/>
    </xf>
    <xf numFmtId="0" fontId="2" fillId="11" borderId="1" xfId="0" applyFont="1" applyFill="1" applyBorder="1" applyAlignment="1">
      <alignment horizontal="center"/>
    </xf>
    <xf numFmtId="0" fontId="0" fillId="0" borderId="5" xfId="0" applyBorder="1" applyAlignment="1">
      <alignment horizontal="center"/>
    </xf>
    <xf numFmtId="0" fontId="6" fillId="11" borderId="1" xfId="0" applyFont="1" applyFill="1" applyBorder="1" applyAlignment="1">
      <alignment horizontal="left"/>
    </xf>
    <xf numFmtId="0" fontId="6" fillId="11" borderId="1" xfId="0" applyFont="1" applyFill="1" applyBorder="1" applyAlignment="1">
      <alignment horizontal="center"/>
    </xf>
    <xf numFmtId="0" fontId="4" fillId="7" borderId="1" xfId="0" applyFont="1" applyFill="1" applyBorder="1" applyAlignment="1">
      <alignment horizontal="left"/>
    </xf>
    <xf numFmtId="14" fontId="4" fillId="11" borderId="1" xfId="0" applyNumberFormat="1" applyFont="1" applyFill="1" applyBorder="1" applyAlignment="1">
      <alignment horizontal="center"/>
    </xf>
    <xf numFmtId="0" fontId="0" fillId="10" borderId="1" xfId="0" applyFill="1" applyBorder="1"/>
    <xf numFmtId="3" fontId="5" fillId="11" borderId="1" xfId="0" applyNumberFormat="1" applyFont="1" applyFill="1" applyBorder="1" applyAlignment="1">
      <alignment horizontal="left"/>
    </xf>
    <xf numFmtId="10" fontId="7" fillId="0" borderId="0" xfId="0" applyNumberFormat="1" applyFont="1"/>
    <xf numFmtId="14" fontId="0" fillId="10" borderId="0" xfId="0" applyNumberFormat="1" applyFill="1"/>
    <xf numFmtId="0" fontId="0" fillId="11" borderId="0" xfId="0" applyFill="1" applyAlignment="1">
      <alignment readingOrder="1"/>
    </xf>
    <xf numFmtId="3" fontId="0" fillId="0" borderId="0" xfId="0" applyNumberFormat="1"/>
    <xf numFmtId="0" fontId="0" fillId="11" borderId="0" xfId="0" applyFill="1" applyAlignment="1">
      <alignment horizontal="right" readingOrder="1"/>
    </xf>
    <xf numFmtId="166" fontId="4" fillId="0" borderId="0" xfId="0" applyNumberFormat="1" applyFont="1"/>
    <xf numFmtId="166" fontId="2" fillId="0" borderId="0" xfId="0" applyNumberFormat="1" applyFont="1"/>
    <xf numFmtId="166" fontId="0" fillId="0" borderId="0" xfId="0" applyNumberFormat="1"/>
    <xf numFmtId="9" fontId="2" fillId="0" borderId="0" xfId="0" applyNumberFormat="1" applyFont="1"/>
    <xf numFmtId="9" fontId="0" fillId="0" borderId="0" xfId="0" applyNumberFormat="1"/>
    <xf numFmtId="0" fontId="0" fillId="0" borderId="33" xfId="0" applyBorder="1" applyAlignment="1">
      <alignment horizontal="center" vertical="center" readingOrder="1"/>
    </xf>
    <xf numFmtId="0" fontId="0" fillId="11" borderId="14" xfId="0" applyFill="1" applyBorder="1" applyAlignment="1">
      <alignment readingOrder="1"/>
    </xf>
    <xf numFmtId="0" fontId="0" fillId="21" borderId="32" xfId="2" applyFont="1" applyFill="1" applyBorder="1" applyAlignment="1">
      <alignment horizontal="center" readingOrder="1"/>
    </xf>
    <xf numFmtId="1" fontId="19" fillId="21" borderId="33" xfId="0" applyNumberFormat="1" applyFont="1" applyFill="1" applyBorder="1" applyAlignment="1">
      <alignment horizontal="center" vertical="center" readingOrder="1"/>
    </xf>
    <xf numFmtId="1" fontId="2" fillId="11" borderId="1" xfId="0" applyNumberFormat="1" applyFont="1" applyFill="1" applyBorder="1" applyAlignment="1">
      <alignment horizontal="left"/>
    </xf>
    <xf numFmtId="0" fontId="5" fillId="12" borderId="13" xfId="0" applyFont="1" applyFill="1" applyBorder="1"/>
    <xf numFmtId="0" fontId="7" fillId="12" borderId="13" xfId="0" applyFont="1" applyFill="1" applyBorder="1"/>
    <xf numFmtId="0" fontId="0" fillId="0" borderId="44" xfId="0" applyBorder="1" applyAlignment="1">
      <alignment vertical="center"/>
    </xf>
    <xf numFmtId="0" fontId="0" fillId="10" borderId="0" xfId="0" applyFill="1" applyAlignment="1">
      <alignment wrapText="1"/>
    </xf>
    <xf numFmtId="0" fontId="10" fillId="0" borderId="16" xfId="0" applyFont="1" applyBorder="1" applyAlignment="1">
      <alignment readingOrder="1"/>
    </xf>
    <xf numFmtId="166" fontId="5" fillId="0" borderId="35" xfId="0" applyNumberFormat="1" applyFont="1" applyBorder="1" applyAlignment="1">
      <alignment readingOrder="1"/>
    </xf>
    <xf numFmtId="0" fontId="8" fillId="11" borderId="0" xfId="0" applyFont="1" applyFill="1" applyAlignment="1">
      <alignment readingOrder="1"/>
    </xf>
    <xf numFmtId="0" fontId="10" fillId="11" borderId="0" xfId="0" applyFont="1" applyFill="1" applyAlignment="1">
      <alignment readingOrder="1"/>
    </xf>
    <xf numFmtId="14" fontId="15" fillId="11" borderId="0" xfId="0" applyNumberFormat="1" applyFont="1" applyFill="1" applyAlignment="1">
      <alignment vertical="center" indent="1" readingOrder="1"/>
    </xf>
    <xf numFmtId="0" fontId="10" fillId="11" borderId="0" xfId="0" applyFont="1" applyFill="1" applyAlignment="1">
      <alignment horizontal="center" vertical="center" readingOrder="1"/>
    </xf>
    <xf numFmtId="0" fontId="8" fillId="11" borderId="0" xfId="0" applyFont="1" applyFill="1" applyAlignment="1">
      <alignment horizontal="right" readingOrder="1"/>
    </xf>
    <xf numFmtId="0" fontId="10" fillId="11" borderId="33" xfId="0" applyFont="1" applyFill="1" applyBorder="1" applyAlignment="1">
      <alignment horizontal="center" vertical="center" readingOrder="1"/>
    </xf>
    <xf numFmtId="0" fontId="5" fillId="11" borderId="7" xfId="0" applyFont="1" applyFill="1" applyBorder="1" applyAlignment="1">
      <alignment horizontal="center" vertical="center" readingOrder="1"/>
    </xf>
    <xf numFmtId="0" fontId="3" fillId="11" borderId="7" xfId="0" applyFont="1" applyFill="1" applyBorder="1" applyAlignment="1">
      <alignment horizontal="center" vertical="center" readingOrder="1"/>
    </xf>
    <xf numFmtId="1" fontId="5" fillId="11" borderId="15" xfId="0" applyNumberFormat="1" applyFont="1" applyFill="1" applyBorder="1" applyAlignment="1">
      <alignment horizontal="center" vertical="center" readingOrder="1"/>
    </xf>
    <xf numFmtId="0" fontId="10" fillId="11" borderId="43" xfId="0" applyFont="1" applyFill="1" applyBorder="1" applyAlignment="1">
      <alignment horizontal="center" vertical="center" readingOrder="1"/>
    </xf>
    <xf numFmtId="0" fontId="10" fillId="11" borderId="34" xfId="0" applyFont="1" applyFill="1" applyBorder="1" applyAlignment="1">
      <alignment horizontal="center" vertical="center" readingOrder="1"/>
    </xf>
    <xf numFmtId="0" fontId="10" fillId="11" borderId="30" xfId="0" applyFont="1" applyFill="1" applyBorder="1" applyAlignment="1">
      <alignment horizontal="center" vertical="center" readingOrder="1"/>
    </xf>
    <xf numFmtId="0" fontId="8" fillId="16" borderId="18" xfId="0" applyFont="1" applyFill="1" applyBorder="1" applyAlignment="1">
      <alignment horizontal="center" vertical="center" readingOrder="1"/>
    </xf>
    <xf numFmtId="0" fontId="14" fillId="16" borderId="19" xfId="0" applyFont="1" applyFill="1" applyBorder="1" applyAlignment="1">
      <alignment horizontal="center" vertical="center" readingOrder="1"/>
    </xf>
    <xf numFmtId="164" fontId="14" fillId="16" borderId="20" xfId="0" applyNumberFormat="1" applyFont="1" applyFill="1" applyBorder="1" applyAlignment="1">
      <alignment horizontal="center" vertical="center" readingOrder="1"/>
    </xf>
    <xf numFmtId="0" fontId="8" fillId="17" borderId="18" xfId="0" applyFont="1" applyFill="1" applyBorder="1" applyAlignment="1">
      <alignment horizontal="center" vertical="center" readingOrder="1"/>
    </xf>
    <xf numFmtId="0" fontId="8" fillId="17" borderId="19" xfId="0" applyFont="1" applyFill="1" applyBorder="1" applyAlignment="1">
      <alignment horizontal="center" vertical="center" readingOrder="1"/>
    </xf>
    <xf numFmtId="0" fontId="8" fillId="11" borderId="0" xfId="0" applyFont="1" applyFill="1" applyAlignment="1">
      <alignment horizontal="center" vertical="center" readingOrder="1"/>
    </xf>
    <xf numFmtId="0" fontId="14" fillId="19" borderId="7" xfId="0" applyFont="1" applyFill="1" applyBorder="1" applyAlignment="1">
      <alignment horizontal="center" vertical="center" readingOrder="1"/>
    </xf>
    <xf numFmtId="0" fontId="8" fillId="11" borderId="0" xfId="0" applyFont="1" applyFill="1" applyAlignment="1">
      <alignment vertical="center" readingOrder="1"/>
    </xf>
    <xf numFmtId="0" fontId="10" fillId="0" borderId="1" xfId="0" applyFont="1" applyBorder="1" applyAlignment="1">
      <alignment readingOrder="1"/>
    </xf>
    <xf numFmtId="0" fontId="8" fillId="11" borderId="4" xfId="0" applyFont="1" applyFill="1" applyBorder="1" applyAlignment="1">
      <alignment horizontal="left" vertical="center" readingOrder="1"/>
    </xf>
    <xf numFmtId="0" fontId="8" fillId="0" borderId="1" xfId="0" applyFont="1" applyBorder="1" applyAlignment="1">
      <alignment horizontal="center" vertical="center" readingOrder="1"/>
    </xf>
    <xf numFmtId="0" fontId="10" fillId="11" borderId="1" xfId="0" applyFont="1" applyFill="1" applyBorder="1" applyAlignment="1">
      <alignment readingOrder="1"/>
    </xf>
    <xf numFmtId="0" fontId="9" fillId="11" borderId="1" xfId="0" applyFont="1" applyFill="1" applyBorder="1" applyAlignment="1">
      <alignment readingOrder="1"/>
    </xf>
    <xf numFmtId="0" fontId="14" fillId="20" borderId="7" xfId="0" applyFont="1" applyFill="1" applyBorder="1" applyAlignment="1">
      <alignment horizontal="center" vertical="center" readingOrder="1"/>
    </xf>
    <xf numFmtId="0" fontId="8" fillId="11" borderId="0" xfId="0" applyFont="1" applyFill="1" applyAlignment="1">
      <alignment vertical="center" wrapText="1" readingOrder="1"/>
    </xf>
    <xf numFmtId="0" fontId="0" fillId="21" borderId="22" xfId="2" applyFont="1" applyFill="1" applyBorder="1" applyAlignment="1">
      <alignment horizontal="center" readingOrder="1"/>
    </xf>
    <xf numFmtId="1" fontId="19" fillId="21" borderId="31" xfId="0" applyNumberFormat="1" applyFont="1" applyFill="1" applyBorder="1" applyAlignment="1">
      <alignment horizontal="center" vertical="center" readingOrder="1"/>
    </xf>
    <xf numFmtId="0" fontId="5" fillId="30" borderId="13" xfId="0" applyFont="1" applyFill="1" applyBorder="1"/>
    <xf numFmtId="0" fontId="7" fillId="30" borderId="13" xfId="0" applyFont="1" applyFill="1" applyBorder="1"/>
    <xf numFmtId="1" fontId="0" fillId="11" borderId="0" xfId="0" applyNumberFormat="1" applyFill="1"/>
    <xf numFmtId="0" fontId="3" fillId="11" borderId="1" xfId="0" applyFont="1" applyFill="1" applyBorder="1" applyAlignment="1">
      <alignment horizontal="center" vertical="center" readingOrder="1"/>
    </xf>
    <xf numFmtId="0" fontId="5" fillId="11" borderId="1" xfId="0" applyFont="1" applyFill="1" applyBorder="1" applyAlignment="1">
      <alignment horizontal="center" vertical="center" readingOrder="1"/>
    </xf>
    <xf numFmtId="0" fontId="8" fillId="11" borderId="1" xfId="0" applyFont="1" applyFill="1" applyBorder="1" applyAlignment="1">
      <alignment horizontal="center" vertical="center" readingOrder="1"/>
    </xf>
    <xf numFmtId="0" fontId="3" fillId="11" borderId="32" xfId="0" applyFont="1" applyFill="1" applyBorder="1" applyAlignment="1">
      <alignment horizontal="center" vertical="center" readingOrder="1"/>
    </xf>
    <xf numFmtId="0" fontId="3" fillId="11" borderId="33" xfId="0" applyFont="1" applyFill="1" applyBorder="1" applyAlignment="1">
      <alignment horizontal="center" vertical="center" readingOrder="1"/>
    </xf>
    <xf numFmtId="0" fontId="8" fillId="11" borderId="32" xfId="0" applyFont="1" applyFill="1" applyBorder="1" applyAlignment="1">
      <alignment vertical="center" readingOrder="1"/>
    </xf>
    <xf numFmtId="2" fontId="8" fillId="0" borderId="0" xfId="0" applyNumberFormat="1" applyFont="1" applyAlignment="1">
      <alignment horizontal="right"/>
    </xf>
    <xf numFmtId="164" fontId="19" fillId="14" borderId="17" xfId="0" applyNumberFormat="1" applyFont="1" applyFill="1" applyBorder="1" applyAlignment="1">
      <alignment horizontal="center" vertical="center" readingOrder="1"/>
    </xf>
    <xf numFmtId="164" fontId="20" fillId="11" borderId="49" xfId="0" applyNumberFormat="1" applyFont="1" applyFill="1" applyBorder="1" applyAlignment="1">
      <alignment horizontal="center" vertical="center" readingOrder="1"/>
    </xf>
    <xf numFmtId="1" fontId="19" fillId="21" borderId="43" xfId="0" applyNumberFormat="1" applyFont="1" applyFill="1" applyBorder="1" applyAlignment="1">
      <alignment horizontal="center" vertical="center" readingOrder="1"/>
    </xf>
    <xf numFmtId="0" fontId="15" fillId="15" borderId="19" xfId="0" applyFont="1" applyFill="1" applyBorder="1" applyAlignment="1">
      <alignment horizontal="center" vertical="center" readingOrder="1"/>
    </xf>
    <xf numFmtId="164" fontId="19" fillId="14" borderId="16" xfId="0" applyNumberFormat="1" applyFont="1" applyFill="1" applyBorder="1" applyAlignment="1">
      <alignment horizontal="center" vertical="center" readingOrder="1"/>
    </xf>
    <xf numFmtId="0" fontId="8" fillId="0" borderId="53" xfId="0" applyFont="1" applyBorder="1" applyAlignment="1">
      <alignment vertical="center" readingOrder="1"/>
    </xf>
    <xf numFmtId="0" fontId="10" fillId="0" borderId="53" xfId="0" applyFont="1" applyBorder="1" applyAlignment="1">
      <alignment readingOrder="1"/>
    </xf>
    <xf numFmtId="0" fontId="10" fillId="0" borderId="23" xfId="0" applyFont="1" applyBorder="1" applyAlignment="1">
      <alignment readingOrder="1"/>
    </xf>
    <xf numFmtId="0" fontId="0" fillId="21" borderId="42" xfId="2" applyFont="1" applyFill="1" applyBorder="1" applyAlignment="1">
      <alignment horizontal="center" readingOrder="1"/>
    </xf>
    <xf numFmtId="0" fontId="9" fillId="15" borderId="18" xfId="0" applyFont="1" applyFill="1" applyBorder="1" applyAlignment="1">
      <alignment horizontal="center" vertical="center" readingOrder="1"/>
    </xf>
    <xf numFmtId="14" fontId="19" fillId="14" borderId="31" xfId="0" applyNumberFormat="1" applyFont="1" applyFill="1" applyBorder="1" applyAlignment="1">
      <alignment horizontal="center" vertical="center" readingOrder="1"/>
    </xf>
    <xf numFmtId="0" fontId="8" fillId="0" borderId="33" xfId="0" applyFont="1" applyBorder="1" applyAlignment="1">
      <alignment horizontal="center" vertical="center" readingOrder="1"/>
    </xf>
    <xf numFmtId="14" fontId="19" fillId="14" borderId="54" xfId="0" applyNumberFormat="1" applyFont="1" applyFill="1" applyBorder="1" applyAlignment="1">
      <alignment horizontal="center" vertical="center" readingOrder="1"/>
    </xf>
    <xf numFmtId="3" fontId="5" fillId="32" borderId="0" xfId="0" applyNumberFormat="1" applyFont="1" applyFill="1"/>
    <xf numFmtId="0" fontId="7" fillId="33" borderId="0" xfId="0" applyFont="1" applyFill="1"/>
    <xf numFmtId="1" fontId="5" fillId="33" borderId="0" xfId="0" applyNumberFormat="1" applyFont="1" applyFill="1"/>
    <xf numFmtId="0" fontId="5" fillId="32" borderId="0" xfId="0" applyFont="1" applyFill="1"/>
    <xf numFmtId="14" fontId="2" fillId="32" borderId="0" xfId="0" applyNumberFormat="1" applyFont="1" applyFill="1" applyAlignment="1">
      <alignment horizontal="center"/>
    </xf>
    <xf numFmtId="1" fontId="4" fillId="34" borderId="0" xfId="0" applyNumberFormat="1" applyFont="1" applyFill="1" applyAlignment="1">
      <alignment horizontal="center"/>
    </xf>
    <xf numFmtId="1" fontId="4" fillId="34" borderId="0" xfId="0" applyNumberFormat="1" applyFont="1" applyFill="1"/>
    <xf numFmtId="1" fontId="2" fillId="34" borderId="0" xfId="0" applyNumberFormat="1" applyFont="1" applyFill="1"/>
    <xf numFmtId="0" fontId="0" fillId="33" borderId="0" xfId="0" applyFill="1"/>
    <xf numFmtId="0" fontId="7" fillId="33" borderId="0" xfId="0" applyFont="1" applyFill="1" applyAlignment="1">
      <alignment horizontal="center"/>
    </xf>
    <xf numFmtId="0" fontId="4" fillId="34" borderId="0" xfId="0" applyFont="1" applyFill="1"/>
    <xf numFmtId="0" fontId="2" fillId="34" borderId="0" xfId="0" applyFont="1" applyFill="1"/>
    <xf numFmtId="1" fontId="2" fillId="34" borderId="0" xfId="0" applyNumberFormat="1" applyFont="1" applyFill="1" applyAlignment="1">
      <alignment horizontal="right"/>
    </xf>
    <xf numFmtId="164" fontId="4" fillId="34" borderId="0" xfId="0" applyNumberFormat="1" applyFont="1" applyFill="1"/>
    <xf numFmtId="164" fontId="2" fillId="34" borderId="0" xfId="0" applyNumberFormat="1" applyFont="1" applyFill="1" applyAlignment="1">
      <alignment horizontal="right"/>
    </xf>
    <xf numFmtId="0" fontId="2" fillId="33" borderId="0" xfId="0" applyFont="1" applyFill="1"/>
    <xf numFmtId="164" fontId="2" fillId="24" borderId="0" xfId="0" applyNumberFormat="1" applyFont="1" applyFill="1"/>
    <xf numFmtId="2" fontId="2" fillId="24" borderId="0" xfId="0" applyNumberFormat="1" applyFont="1" applyFill="1"/>
    <xf numFmtId="0" fontId="8" fillId="11" borderId="53" xfId="0" applyFont="1" applyFill="1" applyBorder="1" applyAlignment="1">
      <alignment vertical="center" readingOrder="1"/>
    </xf>
    <xf numFmtId="0" fontId="0" fillId="0" borderId="53" xfId="0" applyBorder="1" applyAlignment="1">
      <alignment vertical="center" readingOrder="1"/>
    </xf>
    <xf numFmtId="0" fontId="0" fillId="11" borderId="53" xfId="0" applyFill="1" applyBorder="1" applyAlignment="1">
      <alignment vertical="center" readingOrder="1"/>
    </xf>
    <xf numFmtId="0" fontId="0" fillId="0" borderId="23" xfId="0" applyBorder="1" applyAlignment="1">
      <alignment vertical="center" readingOrder="1"/>
    </xf>
    <xf numFmtId="0" fontId="0" fillId="16" borderId="18" xfId="0" applyFill="1" applyBorder="1" applyAlignment="1">
      <alignment horizontal="center" vertical="center" readingOrder="1"/>
    </xf>
    <xf numFmtId="0" fontId="0" fillId="17" borderId="18" xfId="0" applyFill="1" applyBorder="1" applyAlignment="1">
      <alignment horizontal="center" vertical="center" readingOrder="1"/>
    </xf>
    <xf numFmtId="0" fontId="0" fillId="17" borderId="19" xfId="0" applyFill="1" applyBorder="1" applyAlignment="1">
      <alignment horizontal="center" vertical="center" readingOrder="1"/>
    </xf>
    <xf numFmtId="0" fontId="0" fillId="11" borderId="0" xfId="0" applyFill="1" applyAlignment="1">
      <alignment horizontal="center" vertical="center" readingOrder="1"/>
    </xf>
    <xf numFmtId="0" fontId="0" fillId="18" borderId="29" xfId="0" applyFill="1" applyBorder="1" applyAlignment="1">
      <alignment horizontal="center" vertical="center" readingOrder="1"/>
    </xf>
    <xf numFmtId="0" fontId="0" fillId="18" borderId="30" xfId="0" applyFill="1" applyBorder="1" applyAlignment="1">
      <alignment horizontal="center" vertical="center" readingOrder="1"/>
    </xf>
    <xf numFmtId="0" fontId="0" fillId="11" borderId="4" xfId="0" applyFill="1" applyBorder="1" applyAlignment="1">
      <alignment horizontal="left" vertical="center" readingOrder="1"/>
    </xf>
    <xf numFmtId="0" fontId="10" fillId="0" borderId="0" xfId="0" applyFont="1" applyAlignment="1">
      <alignment horizontal="center"/>
    </xf>
    <xf numFmtId="1" fontId="0" fillId="11" borderId="0" xfId="0" applyNumberFormat="1" applyFill="1" applyAlignment="1">
      <alignment horizontal="center"/>
    </xf>
    <xf numFmtId="14" fontId="5" fillId="11" borderId="1" xfId="0" applyNumberFormat="1" applyFont="1" applyFill="1" applyBorder="1" applyAlignment="1">
      <alignment horizontal="center"/>
    </xf>
    <xf numFmtId="0" fontId="2" fillId="11" borderId="5" xfId="0" applyFont="1" applyFill="1" applyBorder="1" applyAlignment="1">
      <alignment horizontal="left"/>
    </xf>
    <xf numFmtId="1" fontId="2" fillId="11" borderId="5" xfId="0" applyNumberFormat="1" applyFont="1" applyFill="1" applyBorder="1" applyAlignment="1">
      <alignment horizontal="center"/>
    </xf>
    <xf numFmtId="1" fontId="2" fillId="11" borderId="6" xfId="0" applyNumberFormat="1" applyFont="1" applyFill="1" applyBorder="1" applyAlignment="1">
      <alignment horizontal="left"/>
    </xf>
    <xf numFmtId="1" fontId="2" fillId="11" borderId="6" xfId="0" applyNumberFormat="1" applyFont="1" applyFill="1" applyBorder="1" applyAlignment="1">
      <alignment horizontal="center"/>
    </xf>
    <xf numFmtId="0" fontId="0" fillId="11" borderId="6" xfId="0" applyFill="1" applyBorder="1"/>
    <xf numFmtId="10" fontId="5" fillId="0" borderId="1" xfId="0" applyNumberFormat="1" applyFont="1" applyBorder="1" applyAlignment="1">
      <alignment horizontal="center"/>
    </xf>
    <xf numFmtId="14" fontId="2" fillId="11" borderId="1" xfId="0" applyNumberFormat="1" applyFont="1" applyFill="1" applyBorder="1" applyAlignment="1">
      <alignment horizontal="left"/>
    </xf>
    <xf numFmtId="3" fontId="5" fillId="0" borderId="1" xfId="0" applyNumberFormat="1" applyFont="1" applyBorder="1" applyAlignment="1">
      <alignment horizontal="left"/>
    </xf>
    <xf numFmtId="3" fontId="5" fillId="10" borderId="1" xfId="0" applyNumberFormat="1" applyFont="1" applyFill="1" applyBorder="1" applyAlignment="1">
      <alignment horizontal="left"/>
    </xf>
    <xf numFmtId="0" fontId="2" fillId="10" borderId="1" xfId="0" applyFont="1" applyFill="1" applyBorder="1" applyAlignment="1">
      <alignment horizontal="center"/>
    </xf>
    <xf numFmtId="3" fontId="3" fillId="11" borderId="1" xfId="0" applyNumberFormat="1" applyFont="1" applyFill="1" applyBorder="1" applyAlignment="1">
      <alignment horizontal="left"/>
    </xf>
    <xf numFmtId="0" fontId="2" fillId="10" borderId="1" xfId="0" applyFont="1" applyFill="1" applyBorder="1" applyAlignment="1">
      <alignment horizontal="left"/>
    </xf>
    <xf numFmtId="0" fontId="0" fillId="10" borderId="1" xfId="0" applyFill="1" applyBorder="1" applyAlignment="1">
      <alignment horizontal="center"/>
    </xf>
    <xf numFmtId="0" fontId="14" fillId="11" borderId="30" xfId="0" applyFont="1" applyFill="1" applyBorder="1" applyAlignment="1">
      <alignment horizontal="center" vertical="center" readingOrder="1"/>
    </xf>
    <xf numFmtId="0" fontId="0" fillId="0" borderId="2" xfId="0" applyBorder="1" applyAlignment="1">
      <alignment horizontal="center" vertical="center" readingOrder="1"/>
    </xf>
    <xf numFmtId="14" fontId="4" fillId="3" borderId="0" xfId="0" applyNumberFormat="1" applyFont="1" applyFill="1" applyAlignment="1">
      <alignment horizontal="center"/>
    </xf>
    <xf numFmtId="0" fontId="0" fillId="13" borderId="1" xfId="0" applyFill="1" applyBorder="1" applyAlignment="1">
      <alignment horizontal="center" vertical="center"/>
    </xf>
    <xf numFmtId="0" fontId="24" fillId="11" borderId="44" xfId="0" applyFont="1" applyFill="1" applyBorder="1" applyAlignment="1">
      <alignment horizontal="center"/>
    </xf>
    <xf numFmtId="0" fontId="9" fillId="11" borderId="19" xfId="0" applyFont="1" applyFill="1" applyBorder="1" applyAlignment="1">
      <alignment horizontal="center" vertical="center" readingOrder="1"/>
    </xf>
    <xf numFmtId="164" fontId="14" fillId="15" borderId="19" xfId="0" applyNumberFormat="1" applyFont="1" applyFill="1" applyBorder="1" applyAlignment="1">
      <alignment horizontal="center" vertical="center" readingOrder="1"/>
    </xf>
    <xf numFmtId="164" fontId="14" fillId="16" borderId="24" xfId="0" applyNumberFormat="1" applyFont="1" applyFill="1" applyBorder="1" applyAlignment="1">
      <alignment horizontal="center" vertical="center" readingOrder="1"/>
    </xf>
    <xf numFmtId="164" fontId="19" fillId="14" borderId="53" xfId="0" applyNumberFormat="1" applyFont="1" applyFill="1" applyBorder="1" applyAlignment="1">
      <alignment horizontal="center" vertical="center" readingOrder="1"/>
    </xf>
    <xf numFmtId="14" fontId="19" fillId="14" borderId="45" xfId="0" applyNumberFormat="1" applyFont="1" applyFill="1" applyBorder="1" applyAlignment="1">
      <alignment horizontal="center" vertical="center" readingOrder="1"/>
    </xf>
    <xf numFmtId="14" fontId="19" fillId="14" borderId="14" xfId="0" applyNumberFormat="1" applyFont="1" applyFill="1" applyBorder="1" applyAlignment="1">
      <alignment horizontal="center" vertical="center" readingOrder="1"/>
    </xf>
    <xf numFmtId="0" fontId="24" fillId="11" borderId="58" xfId="0" applyFont="1" applyFill="1" applyBorder="1" applyAlignment="1">
      <alignment horizontal="center"/>
    </xf>
    <xf numFmtId="0" fontId="24" fillId="11" borderId="60" xfId="0" applyFont="1" applyFill="1" applyBorder="1" applyAlignment="1">
      <alignment horizontal="center"/>
    </xf>
    <xf numFmtId="0" fontId="0" fillId="11" borderId="0" xfId="0" applyFill="1" applyAlignment="1">
      <alignment horizontal="left" vertical="center"/>
    </xf>
    <xf numFmtId="0" fontId="0" fillId="0" borderId="0" xfId="0" applyAlignment="1">
      <alignment horizontal="left" vertical="center"/>
    </xf>
    <xf numFmtId="0" fontId="22" fillId="0" borderId="0" xfId="0" quotePrefix="1" applyFont="1"/>
    <xf numFmtId="16" fontId="26" fillId="11" borderId="0" xfId="0" applyNumberFormat="1" applyFont="1" applyFill="1" applyAlignment="1">
      <alignment horizontal="left" vertical="center"/>
    </xf>
    <xf numFmtId="0" fontId="3" fillId="35" borderId="40" xfId="0" applyFont="1" applyFill="1" applyBorder="1" applyAlignment="1">
      <alignment horizontal="center" vertical="center"/>
    </xf>
    <xf numFmtId="0" fontId="21" fillId="11" borderId="1" xfId="0" applyFont="1" applyFill="1" applyBorder="1" applyAlignment="1">
      <alignment horizontal="left" vertical="center"/>
    </xf>
    <xf numFmtId="0" fontId="21" fillId="11" borderId="6" xfId="0" applyFont="1" applyFill="1" applyBorder="1" applyAlignment="1">
      <alignment horizontal="left" vertical="center"/>
    </xf>
    <xf numFmtId="0" fontId="3" fillId="23" borderId="61" xfId="0" applyFont="1" applyFill="1" applyBorder="1" applyAlignment="1">
      <alignment horizontal="center" vertical="center"/>
    </xf>
    <xf numFmtId="0" fontId="21" fillId="11" borderId="4" xfId="0" applyFont="1" applyFill="1" applyBorder="1" applyAlignment="1">
      <alignment horizontal="left" vertical="center"/>
    </xf>
    <xf numFmtId="0" fontId="22" fillId="0" borderId="1" xfId="0" applyFont="1" applyBorder="1"/>
    <xf numFmtId="0" fontId="3" fillId="11" borderId="18" xfId="0" applyFont="1" applyFill="1" applyBorder="1" applyAlignment="1">
      <alignment horizontal="center" vertical="center" readingOrder="1"/>
    </xf>
    <xf numFmtId="2" fontId="5" fillId="11" borderId="19" xfId="0" applyNumberFormat="1" applyFont="1" applyFill="1" applyBorder="1" applyAlignment="1">
      <alignment horizontal="center" vertical="center" readingOrder="1"/>
    </xf>
    <xf numFmtId="0" fontId="3" fillId="11" borderId="19" xfId="0" applyFont="1" applyFill="1" applyBorder="1" applyAlignment="1">
      <alignment horizontal="center" vertical="center" readingOrder="1"/>
    </xf>
    <xf numFmtId="0" fontId="8" fillId="0" borderId="18" xfId="0" applyFont="1" applyBorder="1" applyAlignment="1">
      <alignment vertical="center" readingOrder="1"/>
    </xf>
    <xf numFmtId="1" fontId="5" fillId="11" borderId="19" xfId="0" applyNumberFormat="1" applyFont="1" applyFill="1" applyBorder="1" applyAlignment="1">
      <alignment horizontal="center" vertical="center" readingOrder="1"/>
    </xf>
    <xf numFmtId="1" fontId="5" fillId="11" borderId="20" xfId="0" applyNumberFormat="1" applyFont="1" applyFill="1" applyBorder="1" applyAlignment="1">
      <alignment horizontal="center" vertical="center" readingOrder="1"/>
    </xf>
    <xf numFmtId="164" fontId="23" fillId="0" borderId="0" xfId="0" quotePrefix="1" applyNumberFormat="1" applyFont="1"/>
    <xf numFmtId="1" fontId="3" fillId="11" borderId="17" xfId="0" applyNumberFormat="1" applyFont="1" applyFill="1" applyBorder="1" applyAlignment="1">
      <alignment vertical="center" readingOrder="1"/>
    </xf>
    <xf numFmtId="14" fontId="5" fillId="33" borderId="0" xfId="0" applyNumberFormat="1" applyFont="1" applyFill="1"/>
    <xf numFmtId="2" fontId="5" fillId="0" borderId="0" xfId="0" applyNumberFormat="1" applyFont="1"/>
    <xf numFmtId="0" fontId="10" fillId="11" borderId="1" xfId="0" applyFont="1" applyFill="1" applyBorder="1" applyAlignment="1">
      <alignment horizontal="center" vertical="center" readingOrder="1"/>
    </xf>
    <xf numFmtId="167" fontId="10" fillId="11" borderId="1" xfId="0" applyNumberFormat="1" applyFont="1" applyFill="1" applyBorder="1" applyAlignment="1">
      <alignment horizontal="center" vertical="center" readingOrder="1"/>
    </xf>
    <xf numFmtId="0" fontId="0" fillId="11" borderId="0" xfId="0" applyFill="1" applyAlignment="1">
      <alignment horizontal="left"/>
    </xf>
    <xf numFmtId="44" fontId="2" fillId="0" borderId="0" xfId="0" applyNumberFormat="1" applyFont="1"/>
    <xf numFmtId="44" fontId="0" fillId="0" borderId="0" xfId="0" applyNumberFormat="1"/>
    <xf numFmtId="0" fontId="2" fillId="11" borderId="0" xfId="0" applyFont="1" applyFill="1" applyAlignment="1">
      <alignment horizontal="left"/>
    </xf>
    <xf numFmtId="0" fontId="2" fillId="11" borderId="0" xfId="0" applyFont="1" applyFill="1" applyAlignment="1">
      <alignment horizontal="center"/>
    </xf>
    <xf numFmtId="164" fontId="19" fillId="14" borderId="30" xfId="0" applyNumberFormat="1" applyFont="1" applyFill="1" applyBorder="1" applyAlignment="1">
      <alignment horizontal="center" vertical="center" readingOrder="1"/>
    </xf>
    <xf numFmtId="0" fontId="24" fillId="11" borderId="58" xfId="0" applyFont="1" applyFill="1" applyBorder="1" applyAlignment="1">
      <alignment horizontal="center" vertical="center"/>
    </xf>
    <xf numFmtId="164" fontId="20" fillId="11" borderId="4" xfId="0" applyNumberFormat="1" applyFont="1" applyFill="1" applyBorder="1" applyAlignment="1">
      <alignment horizontal="center" vertical="center" readingOrder="1"/>
    </xf>
    <xf numFmtId="1" fontId="2" fillId="11" borderId="8" xfId="0" applyNumberFormat="1" applyFont="1" applyFill="1" applyBorder="1" applyAlignment="1">
      <alignment horizontal="center"/>
    </xf>
    <xf numFmtId="1" fontId="2" fillId="11" borderId="7" xfId="0" applyNumberFormat="1" applyFont="1" applyFill="1" applyBorder="1" applyAlignment="1">
      <alignment horizontal="center"/>
    </xf>
    <xf numFmtId="0" fontId="14" fillId="20" borderId="24" xfId="0" applyFont="1" applyFill="1" applyBorder="1" applyAlignment="1">
      <alignment horizontal="center" vertical="center" readingOrder="1"/>
    </xf>
    <xf numFmtId="0" fontId="29" fillId="10" borderId="0" xfId="0" applyFont="1" applyFill="1"/>
    <xf numFmtId="0" fontId="30" fillId="11" borderId="58" xfId="0" applyFont="1" applyFill="1" applyBorder="1" applyAlignment="1">
      <alignment horizontal="center"/>
    </xf>
    <xf numFmtId="0" fontId="30" fillId="11" borderId="58" xfId="0" applyFont="1" applyFill="1" applyBorder="1" applyAlignment="1">
      <alignment horizontal="center" vertical="center"/>
    </xf>
    <xf numFmtId="0" fontId="31" fillId="0" borderId="39" xfId="0" applyFont="1" applyBorder="1" applyAlignment="1">
      <alignment horizontal="center" readingOrder="1"/>
    </xf>
    <xf numFmtId="1" fontId="22" fillId="0" borderId="1" xfId="0" quotePrefix="1" applyNumberFormat="1" applyFont="1" applyBorder="1" applyAlignment="1">
      <alignment horizontal="center"/>
    </xf>
    <xf numFmtId="3" fontId="5" fillId="11" borderId="5" xfId="0" applyNumberFormat="1" applyFont="1" applyFill="1" applyBorder="1" applyAlignment="1">
      <alignment horizontal="left"/>
    </xf>
    <xf numFmtId="0" fontId="0" fillId="11" borderId="5" xfId="0" applyFill="1" applyBorder="1"/>
    <xf numFmtId="0" fontId="5" fillId="11" borderId="6" xfId="0" applyFont="1" applyFill="1" applyBorder="1" applyAlignment="1">
      <alignment horizontal="left"/>
    </xf>
    <xf numFmtId="0" fontId="5" fillId="11" borderId="6" xfId="0" applyFont="1" applyFill="1" applyBorder="1" applyAlignment="1">
      <alignment horizontal="center"/>
    </xf>
    <xf numFmtId="43" fontId="5" fillId="11" borderId="6" xfId="0" applyNumberFormat="1" applyFont="1" applyFill="1" applyBorder="1" applyAlignment="1">
      <alignment horizontal="left"/>
    </xf>
    <xf numFmtId="43" fontId="5" fillId="11" borderId="6" xfId="0" applyNumberFormat="1" applyFont="1" applyFill="1" applyBorder="1" applyAlignment="1">
      <alignment horizontal="center"/>
    </xf>
    <xf numFmtId="0" fontId="27" fillId="23" borderId="6" xfId="0" applyFont="1" applyFill="1" applyBorder="1" applyAlignment="1">
      <alignment horizontal="center" vertical="center"/>
    </xf>
    <xf numFmtId="0" fontId="22" fillId="0" borderId="0" xfId="0" applyFont="1"/>
    <xf numFmtId="1" fontId="0" fillId="0" borderId="0" xfId="0" applyNumberFormat="1" applyAlignment="1">
      <alignment horizontal="center"/>
    </xf>
    <xf numFmtId="164" fontId="15" fillId="15" borderId="57" xfId="0" applyNumberFormat="1" applyFont="1" applyFill="1" applyBorder="1" applyAlignment="1">
      <alignment horizontal="center" vertical="center" readingOrder="1"/>
    </xf>
    <xf numFmtId="164" fontId="20" fillId="11" borderId="64" xfId="0" applyNumberFormat="1" applyFont="1" applyFill="1" applyBorder="1" applyAlignment="1">
      <alignment horizontal="center" vertical="center" readingOrder="1"/>
    </xf>
    <xf numFmtId="0" fontId="9" fillId="15" borderId="22" xfId="0" applyFont="1" applyFill="1" applyBorder="1" applyAlignment="1">
      <alignment horizontal="center" vertical="center" readingOrder="1"/>
    </xf>
    <xf numFmtId="0" fontId="8" fillId="18" borderId="65" xfId="0" applyFont="1" applyFill="1" applyBorder="1" applyAlignment="1">
      <alignment horizontal="center" vertical="center" readingOrder="1"/>
    </xf>
    <xf numFmtId="0" fontId="8" fillId="18" borderId="20" xfId="0" applyFont="1" applyFill="1" applyBorder="1" applyAlignment="1">
      <alignment horizontal="center" vertical="center" readingOrder="1"/>
    </xf>
    <xf numFmtId="0" fontId="8" fillId="0" borderId="21" xfId="0" applyFont="1" applyBorder="1" applyAlignment="1">
      <alignment vertical="center" readingOrder="1"/>
    </xf>
    <xf numFmtId="0" fontId="8" fillId="11" borderId="7" xfId="0" applyFont="1" applyFill="1" applyBorder="1" applyAlignment="1">
      <alignment horizontal="left" vertical="center" readingOrder="1"/>
    </xf>
    <xf numFmtId="0" fontId="8" fillId="0" borderId="6" xfId="0" applyFont="1" applyBorder="1" applyAlignment="1">
      <alignment horizontal="center" vertical="center" readingOrder="1"/>
    </xf>
    <xf numFmtId="49" fontId="10" fillId="0" borderId="53" xfId="0" applyNumberFormat="1" applyFont="1" applyBorder="1" applyAlignment="1">
      <alignment readingOrder="1"/>
    </xf>
    <xf numFmtId="49" fontId="10" fillId="0" borderId="23" xfId="0" applyNumberFormat="1" applyFont="1" applyBorder="1" applyAlignment="1">
      <alignment readingOrder="1"/>
    </xf>
    <xf numFmtId="14" fontId="10" fillId="0" borderId="0" xfId="0" applyNumberFormat="1" applyFont="1" applyAlignment="1">
      <alignment horizontal="center" vertical="center"/>
    </xf>
    <xf numFmtId="0" fontId="10" fillId="0" borderId="0" xfId="0" applyFont="1" applyAlignment="1">
      <alignment horizontal="center" vertical="center"/>
    </xf>
    <xf numFmtId="14" fontId="0" fillId="0" borderId="1" xfId="0" applyNumberFormat="1" applyBorder="1" applyAlignment="1">
      <alignment horizontal="center" vertical="center"/>
    </xf>
    <xf numFmtId="0" fontId="0" fillId="28" borderId="1" xfId="0" applyFill="1" applyBorder="1" applyAlignment="1">
      <alignment horizontal="center" vertical="center"/>
    </xf>
    <xf numFmtId="1" fontId="0" fillId="0" borderId="1" xfId="0" applyNumberFormat="1" applyBorder="1" applyAlignment="1">
      <alignment horizontal="center" vertical="center"/>
    </xf>
    <xf numFmtId="14" fontId="0" fillId="0" borderId="6" xfId="0" applyNumberFormat="1" applyBorder="1" applyAlignment="1">
      <alignment horizontal="center" vertical="center"/>
    </xf>
    <xf numFmtId="0" fontId="0" fillId="26" borderId="1" xfId="0" applyFill="1" applyBorder="1" applyAlignment="1">
      <alignment horizontal="center" vertical="center"/>
    </xf>
    <xf numFmtId="0" fontId="0" fillId="23" borderId="1" xfId="0" applyFill="1" applyBorder="1" applyAlignment="1">
      <alignment horizontal="center" vertical="center"/>
    </xf>
    <xf numFmtId="0" fontId="0" fillId="0" borderId="0" xfId="0" applyAlignment="1">
      <alignment horizontal="center" vertical="center"/>
    </xf>
    <xf numFmtId="0" fontId="0" fillId="29" borderId="1" xfId="0" applyFill="1" applyBorder="1" applyAlignment="1">
      <alignment horizontal="center" vertical="center"/>
    </xf>
    <xf numFmtId="0" fontId="0" fillId="0" borderId="5" xfId="0" applyBorder="1" applyAlignment="1">
      <alignment horizontal="center" vertical="center"/>
    </xf>
    <xf numFmtId="3" fontId="5" fillId="25" borderId="0" xfId="0" applyNumberFormat="1" applyFont="1" applyFill="1"/>
    <xf numFmtId="16" fontId="0" fillId="0" borderId="1" xfId="0" applyNumberFormat="1" applyBorder="1" applyAlignment="1">
      <alignment horizontal="center" vertical="center"/>
    </xf>
    <xf numFmtId="0" fontId="3" fillId="35" borderId="66" xfId="0" applyFont="1" applyFill="1" applyBorder="1" applyAlignment="1">
      <alignment horizontal="center" vertical="center"/>
    </xf>
    <xf numFmtId="0" fontId="3" fillId="35" borderId="39" xfId="0" applyFont="1" applyFill="1" applyBorder="1" applyAlignment="1">
      <alignment horizontal="center" vertical="center"/>
    </xf>
    <xf numFmtId="2" fontId="0" fillId="0" borderId="0" xfId="0" applyNumberFormat="1"/>
    <xf numFmtId="0" fontId="34" fillId="0" borderId="0" xfId="0" applyFont="1"/>
    <xf numFmtId="0" fontId="0" fillId="0" borderId="55" xfId="0" applyBorder="1"/>
    <xf numFmtId="0" fontId="0" fillId="0" borderId="10" xfId="0" applyBorder="1"/>
    <xf numFmtId="0" fontId="4" fillId="0" borderId="0" xfId="0" applyFont="1" applyAlignment="1">
      <alignment horizontal="center"/>
    </xf>
    <xf numFmtId="2" fontId="4" fillId="3" borderId="0" xfId="0" applyNumberFormat="1" applyFont="1" applyFill="1" applyAlignment="1">
      <alignment horizontal="center"/>
    </xf>
    <xf numFmtId="2" fontId="2" fillId="0" borderId="0" xfId="0" applyNumberFormat="1" applyFont="1" applyAlignment="1">
      <alignment horizontal="left"/>
    </xf>
    <xf numFmtId="1" fontId="2" fillId="0" borderId="0" xfId="0" applyNumberFormat="1" applyFont="1" applyAlignment="1">
      <alignment horizontal="left"/>
    </xf>
    <xf numFmtId="44" fontId="2" fillId="0" borderId="0" xfId="0" applyNumberFormat="1" applyFont="1" applyAlignment="1">
      <alignment horizontal="left" wrapText="1"/>
    </xf>
    <xf numFmtId="2" fontId="4" fillId="0" borderId="0" xfId="0" applyNumberFormat="1" applyFont="1" applyAlignment="1">
      <alignment horizontal="center"/>
    </xf>
    <xf numFmtId="2" fontId="33" fillId="0" borderId="0" xfId="0" applyNumberFormat="1" applyFont="1" applyAlignment="1">
      <alignment horizontal="left"/>
    </xf>
    <xf numFmtId="0" fontId="2" fillId="11" borderId="0" xfId="0" applyFont="1" applyFill="1"/>
    <xf numFmtId="10" fontId="0" fillId="0" borderId="0" xfId="0" applyNumberFormat="1"/>
    <xf numFmtId="10" fontId="2" fillId="0" borderId="0" xfId="0" applyNumberFormat="1" applyFont="1" applyAlignment="1">
      <alignment horizontal="left"/>
    </xf>
    <xf numFmtId="14" fontId="0" fillId="0" borderId="0" xfId="0" applyNumberFormat="1" applyAlignment="1">
      <alignment horizontal="center"/>
    </xf>
    <xf numFmtId="0" fontId="0" fillId="0" borderId="0" xfId="0" applyAlignment="1">
      <alignment horizontal="center" wrapText="1"/>
    </xf>
    <xf numFmtId="10" fontId="0" fillId="0" borderId="0" xfId="0" applyNumberFormat="1" applyAlignment="1">
      <alignment horizontal="center"/>
    </xf>
    <xf numFmtId="2" fontId="0" fillId="0" borderId="0" xfId="0" applyNumberFormat="1" applyAlignment="1">
      <alignment horizontal="center"/>
    </xf>
    <xf numFmtId="1" fontId="0" fillId="0" borderId="0" xfId="0" quotePrefix="1" applyNumberFormat="1" applyAlignment="1">
      <alignment horizontal="center"/>
    </xf>
    <xf numFmtId="3" fontId="2" fillId="0" borderId="0" xfId="0" applyNumberFormat="1" applyFont="1"/>
    <xf numFmtId="4" fontId="5" fillId="32" borderId="0" xfId="0" applyNumberFormat="1" applyFont="1" applyFill="1"/>
    <xf numFmtId="4" fontId="7" fillId="33" borderId="0" xfId="0" applyNumberFormat="1" applyFont="1" applyFill="1"/>
    <xf numFmtId="0" fontId="35" fillId="0" borderId="0" xfId="0" applyFont="1"/>
    <xf numFmtId="0" fontId="35" fillId="11" borderId="0" xfId="0" applyFont="1" applyFill="1" applyAlignment="1">
      <alignment wrapText="1"/>
    </xf>
    <xf numFmtId="0" fontId="31" fillId="0" borderId="26" xfId="0" applyFont="1" applyBorder="1" applyAlignment="1">
      <alignment horizontal="center" readingOrder="1"/>
    </xf>
    <xf numFmtId="0" fontId="31" fillId="22" borderId="26" xfId="0" applyFont="1" applyFill="1" applyBorder="1" applyAlignment="1">
      <alignment horizontal="center"/>
    </xf>
    <xf numFmtId="167" fontId="10" fillId="11" borderId="4" xfId="0" applyNumberFormat="1" applyFont="1" applyFill="1" applyBorder="1" applyAlignment="1">
      <alignment horizontal="center" vertical="center" readingOrder="1"/>
    </xf>
    <xf numFmtId="1" fontId="0" fillId="0" borderId="0" xfId="0" quotePrefix="1" applyNumberFormat="1" applyAlignment="1">
      <alignment horizontal="center" wrapText="1"/>
    </xf>
    <xf numFmtId="0" fontId="0" fillId="11" borderId="0" xfId="0" applyFill="1" applyAlignment="1">
      <alignment vertical="center" readingOrder="1"/>
    </xf>
    <xf numFmtId="0" fontId="31" fillId="22" borderId="21" xfId="0" applyFont="1" applyFill="1" applyBorder="1" applyAlignment="1">
      <alignment horizontal="center"/>
    </xf>
    <xf numFmtId="0" fontId="23" fillId="0" borderId="0" xfId="0" applyFont="1"/>
    <xf numFmtId="0" fontId="0" fillId="11" borderId="0" xfId="0" applyFill="1" applyAlignment="1">
      <alignment horizontal="right"/>
    </xf>
    <xf numFmtId="3" fontId="0" fillId="11" borderId="0" xfId="0" applyNumberFormat="1" applyFill="1" applyAlignment="1">
      <alignment horizontal="right"/>
    </xf>
    <xf numFmtId="0" fontId="0" fillId="15" borderId="0" xfId="0" applyFill="1"/>
    <xf numFmtId="0" fontId="31" fillId="22" borderId="36" xfId="0" applyFont="1" applyFill="1" applyBorder="1" applyAlignment="1">
      <alignment horizontal="center"/>
    </xf>
    <xf numFmtId="164" fontId="19" fillId="42" borderId="37" xfId="0" applyNumberFormat="1" applyFont="1" applyFill="1" applyBorder="1" applyAlignment="1">
      <alignment horizontal="center" vertical="center" readingOrder="1"/>
    </xf>
    <xf numFmtId="165" fontId="12" fillId="43" borderId="0" xfId="0" applyNumberFormat="1" applyFont="1" applyFill="1" applyAlignment="1">
      <alignment vertical="center"/>
    </xf>
    <xf numFmtId="0" fontId="21" fillId="0" borderId="0" xfId="0" applyFont="1"/>
    <xf numFmtId="0" fontId="21" fillId="11" borderId="7" xfId="0" applyFont="1" applyFill="1" applyBorder="1" applyAlignment="1">
      <alignment horizontal="left" vertical="center"/>
    </xf>
    <xf numFmtId="14" fontId="0" fillId="0" borderId="5" xfId="0" applyNumberFormat="1" applyBorder="1" applyAlignment="1">
      <alignment horizontal="center" vertical="center"/>
    </xf>
    <xf numFmtId="14" fontId="0" fillId="0" borderId="0" xfId="0" applyNumberFormat="1" applyAlignment="1">
      <alignment horizontal="center" wrapText="1"/>
    </xf>
    <xf numFmtId="1" fontId="0" fillId="0" borderId="0" xfId="0" applyNumberFormat="1" applyAlignment="1">
      <alignment horizontal="center" wrapText="1"/>
    </xf>
    <xf numFmtId="2" fontId="0" fillId="0" borderId="0" xfId="0" applyNumberFormat="1" applyAlignment="1">
      <alignment horizontal="center" wrapText="1"/>
    </xf>
    <xf numFmtId="49" fontId="0" fillId="0" borderId="0" xfId="0" applyNumberFormat="1" applyAlignment="1">
      <alignment horizontal="center"/>
    </xf>
    <xf numFmtId="16" fontId="0" fillId="0" borderId="5" xfId="0" applyNumberFormat="1" applyBorder="1" applyAlignment="1">
      <alignment horizontal="center" vertical="center"/>
    </xf>
    <xf numFmtId="0" fontId="13"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22" borderId="1" xfId="0" applyFont="1" applyFill="1" applyBorder="1" applyAlignment="1">
      <alignment horizontal="center" vertical="center"/>
    </xf>
    <xf numFmtId="0" fontId="0" fillId="0" borderId="55" xfId="0" applyBorder="1" applyAlignment="1">
      <alignment horizontal="left"/>
    </xf>
    <xf numFmtId="0" fontId="0" fillId="0" borderId="0" xfId="0" applyAlignment="1">
      <alignment horizontal="left"/>
    </xf>
    <xf numFmtId="0" fontId="0" fillId="0" borderId="4" xfId="0" applyBorder="1" applyAlignment="1">
      <alignment horizontal="center" vertical="center"/>
    </xf>
    <xf numFmtId="0" fontId="0" fillId="0" borderId="55" xfId="0" applyBorder="1" applyAlignment="1">
      <alignment horizontal="center"/>
    </xf>
    <xf numFmtId="0" fontId="5" fillId="0" borderId="1" xfId="0" applyFont="1" applyBorder="1"/>
    <xf numFmtId="0" fontId="5" fillId="22" borderId="1" xfId="0" applyFont="1" applyFill="1" applyBorder="1"/>
    <xf numFmtId="0" fontId="37" fillId="44" borderId="73" xfId="0" applyFont="1" applyFill="1" applyBorder="1"/>
    <xf numFmtId="0" fontId="37" fillId="44" borderId="74" xfId="0" applyFont="1" applyFill="1" applyBorder="1"/>
    <xf numFmtId="0" fontId="37" fillId="44" borderId="1" xfId="0" applyFont="1" applyFill="1" applyBorder="1"/>
    <xf numFmtId="0" fontId="0" fillId="46" borderId="0" xfId="0" applyFill="1"/>
    <xf numFmtId="14" fontId="37" fillId="44" borderId="74" xfId="0" applyNumberFormat="1" applyFont="1" applyFill="1" applyBorder="1" applyAlignment="1">
      <alignment horizontal="left"/>
    </xf>
    <xf numFmtId="14" fontId="0" fillId="0" borderId="0" xfId="0" applyNumberFormat="1" applyAlignment="1">
      <alignment horizontal="left"/>
    </xf>
    <xf numFmtId="0" fontId="10" fillId="11" borderId="38" xfId="0" applyFont="1" applyFill="1" applyBorder="1" applyAlignment="1">
      <alignment horizontal="center" vertical="center" readingOrder="1"/>
    </xf>
    <xf numFmtId="0" fontId="34" fillId="0" borderId="0" xfId="0" applyFont="1" applyAlignment="1">
      <alignment horizontal="center"/>
    </xf>
    <xf numFmtId="14" fontId="34" fillId="0" borderId="0" xfId="0" applyNumberFormat="1" applyFont="1" applyAlignment="1">
      <alignment horizontal="center"/>
    </xf>
    <xf numFmtId="9" fontId="34" fillId="0" borderId="0" xfId="0" applyNumberFormat="1" applyFont="1" applyAlignment="1">
      <alignment horizontal="center"/>
    </xf>
    <xf numFmtId="164" fontId="0" fillId="11" borderId="0" xfId="0" applyNumberFormat="1" applyFill="1" applyAlignment="1">
      <alignment horizontal="left"/>
    </xf>
    <xf numFmtId="0" fontId="0" fillId="49" borderId="1" xfId="0" applyFill="1" applyBorder="1" applyAlignment="1">
      <alignment horizontal="center"/>
    </xf>
    <xf numFmtId="0" fontId="0" fillId="48" borderId="1" xfId="0" applyFill="1" applyBorder="1" applyAlignment="1">
      <alignment horizontal="center"/>
    </xf>
    <xf numFmtId="0" fontId="3" fillId="35" borderId="37" xfId="0" applyFont="1" applyFill="1" applyBorder="1" applyAlignment="1">
      <alignment horizontal="center" vertical="center"/>
    </xf>
    <xf numFmtId="0" fontId="40" fillId="0" borderId="0" xfId="0" applyFont="1"/>
    <xf numFmtId="1" fontId="5" fillId="12" borderId="13" xfId="0" applyNumberFormat="1" applyFont="1" applyFill="1" applyBorder="1"/>
    <xf numFmtId="0" fontId="10" fillId="43" borderId="1" xfId="0" applyFont="1" applyFill="1" applyBorder="1" applyAlignment="1">
      <alignment horizontal="center" vertical="center" readingOrder="1"/>
    </xf>
    <xf numFmtId="0" fontId="0" fillId="0" borderId="0" xfId="0" applyAlignment="1">
      <alignment vertical="top"/>
    </xf>
    <xf numFmtId="3" fontId="33" fillId="11" borderId="1" xfId="0" applyNumberFormat="1" applyFont="1" applyFill="1" applyBorder="1" applyAlignment="1">
      <alignment horizontal="left"/>
    </xf>
    <xf numFmtId="164" fontId="33" fillId="0" borderId="0" xfId="0" applyNumberFormat="1" applyFont="1"/>
    <xf numFmtId="0" fontId="10" fillId="43" borderId="4" xfId="0" applyFont="1" applyFill="1" applyBorder="1" applyAlignment="1">
      <alignment horizontal="center" vertical="center" readingOrder="1"/>
    </xf>
    <xf numFmtId="0" fontId="10" fillId="43" borderId="6" xfId="0" applyFont="1" applyFill="1" applyBorder="1" applyAlignment="1">
      <alignment horizontal="center" vertical="center" readingOrder="1"/>
    </xf>
    <xf numFmtId="0" fontId="0" fillId="51" borderId="1" xfId="0" applyFill="1" applyBorder="1"/>
    <xf numFmtId="0" fontId="0" fillId="42" borderId="1" xfId="0" applyFill="1" applyBorder="1"/>
    <xf numFmtId="0" fontId="0" fillId="53" borderId="1" xfId="0" applyFill="1" applyBorder="1"/>
    <xf numFmtId="16" fontId="31" fillId="11" borderId="0" xfId="0" applyNumberFormat="1" applyFont="1" applyFill="1" applyAlignment="1">
      <alignment horizontal="left"/>
    </xf>
    <xf numFmtId="16" fontId="31" fillId="11" borderId="40" xfId="0" applyNumberFormat="1" applyFont="1" applyFill="1" applyBorder="1" applyAlignment="1">
      <alignment horizontal="center"/>
    </xf>
    <xf numFmtId="0" fontId="10" fillId="11" borderId="2" xfId="0" applyFont="1" applyFill="1" applyBorder="1" applyAlignment="1">
      <alignment horizontal="center" vertical="center" readingOrder="1"/>
    </xf>
    <xf numFmtId="0" fontId="0" fillId="33" borderId="1" xfId="0" applyFill="1" applyBorder="1"/>
    <xf numFmtId="0" fontId="0" fillId="54" borderId="1" xfId="0" applyFill="1" applyBorder="1"/>
    <xf numFmtId="167" fontId="10" fillId="11" borderId="0" xfId="0" applyNumberFormat="1" applyFont="1" applyFill="1" applyAlignment="1">
      <alignment horizontal="center" vertical="center" readingOrder="1"/>
    </xf>
    <xf numFmtId="0" fontId="10" fillId="43" borderId="2" xfId="0" applyFont="1" applyFill="1" applyBorder="1" applyAlignment="1">
      <alignment horizontal="center" vertical="center" readingOrder="1"/>
    </xf>
    <xf numFmtId="2" fontId="0" fillId="11" borderId="0" xfId="0" applyNumberFormat="1" applyFill="1"/>
    <xf numFmtId="0" fontId="0" fillId="43" borderId="1" xfId="0" applyFill="1" applyBorder="1" applyAlignment="1">
      <alignment horizontal="left" readingOrder="1"/>
    </xf>
    <xf numFmtId="0" fontId="0" fillId="43" borderId="3" xfId="0" applyFill="1" applyBorder="1" applyAlignment="1">
      <alignment horizontal="left" readingOrder="1"/>
    </xf>
    <xf numFmtId="0" fontId="0" fillId="43" borderId="2" xfId="0" applyFill="1" applyBorder="1" applyAlignment="1">
      <alignment horizontal="left" readingOrder="1"/>
    </xf>
    <xf numFmtId="0" fontId="0" fillId="43" borderId="21" xfId="0" applyFill="1" applyBorder="1" applyAlignment="1">
      <alignment horizontal="left" readingOrder="1"/>
    </xf>
    <xf numFmtId="0" fontId="0" fillId="43" borderId="9" xfId="0" applyFill="1" applyBorder="1" applyAlignment="1">
      <alignment horizontal="left" readingOrder="1"/>
    </xf>
    <xf numFmtId="0" fontId="0" fillId="43" borderId="55" xfId="0" applyFill="1" applyBorder="1" applyAlignment="1">
      <alignment horizontal="left" readingOrder="1"/>
    </xf>
    <xf numFmtId="0" fontId="0" fillId="43" borderId="0" xfId="0" applyFill="1"/>
    <xf numFmtId="0" fontId="0" fillId="43" borderId="1" xfId="0" applyFill="1" applyBorder="1" applyAlignment="1">
      <alignment horizontal="center"/>
    </xf>
    <xf numFmtId="0" fontId="0" fillId="43" borderId="2" xfId="0" applyFill="1" applyBorder="1" applyAlignment="1">
      <alignment horizontal="left" wrapText="1" readingOrder="1"/>
    </xf>
    <xf numFmtId="0" fontId="0" fillId="52" borderId="1" xfId="0" applyFill="1" applyBorder="1" applyAlignment="1">
      <alignment horizontal="left" readingOrder="1"/>
    </xf>
    <xf numFmtId="0" fontId="0" fillId="52" borderId="3" xfId="0" applyFill="1" applyBorder="1" applyAlignment="1">
      <alignment horizontal="left" readingOrder="1"/>
    </xf>
    <xf numFmtId="0" fontId="0" fillId="52" borderId="2" xfId="0" applyFill="1" applyBorder="1" applyAlignment="1">
      <alignment horizontal="left" readingOrder="1"/>
    </xf>
    <xf numFmtId="0" fontId="0" fillId="49" borderId="0" xfId="0" applyFill="1"/>
    <xf numFmtId="20" fontId="0" fillId="0" borderId="0" xfId="0" applyNumberFormat="1"/>
    <xf numFmtId="0" fontId="0" fillId="40" borderId="1" xfId="0" applyFill="1" applyBorder="1"/>
    <xf numFmtId="0" fontId="41" fillId="11" borderId="6" xfId="0" applyFont="1" applyFill="1" applyBorder="1" applyAlignment="1">
      <alignment horizontal="left" vertical="center"/>
    </xf>
    <xf numFmtId="0" fontId="41" fillId="11" borderId="2" xfId="0" applyFont="1" applyFill="1" applyBorder="1" applyAlignment="1">
      <alignment horizontal="left" vertical="center"/>
    </xf>
    <xf numFmtId="0" fontId="41" fillId="11" borderId="1" xfId="0" applyFont="1" applyFill="1" applyBorder="1" applyAlignment="1">
      <alignment horizontal="left" vertical="center"/>
    </xf>
    <xf numFmtId="0" fontId="42" fillId="23" borderId="6" xfId="0" applyFont="1" applyFill="1" applyBorder="1" applyAlignment="1">
      <alignment horizontal="center" vertical="center"/>
    </xf>
    <xf numFmtId="0" fontId="14" fillId="20" borderId="9" xfId="0" applyFont="1" applyFill="1" applyBorder="1" applyAlignment="1">
      <alignment horizontal="center" vertical="center" readingOrder="1"/>
    </xf>
    <xf numFmtId="0" fontId="41" fillId="42" borderId="6" xfId="0" applyFont="1" applyFill="1" applyBorder="1" applyAlignment="1">
      <alignment horizontal="left" vertical="center"/>
    </xf>
    <xf numFmtId="0" fontId="3" fillId="55" borderId="61" xfId="0" applyFont="1" applyFill="1" applyBorder="1" applyAlignment="1">
      <alignment horizontal="center" vertical="center"/>
    </xf>
    <xf numFmtId="0" fontId="3" fillId="55" borderId="66" xfId="0" applyFont="1" applyFill="1" applyBorder="1" applyAlignment="1">
      <alignment horizontal="center" vertical="center"/>
    </xf>
    <xf numFmtId="0" fontId="3" fillId="55" borderId="40" xfId="0" applyFont="1" applyFill="1" applyBorder="1" applyAlignment="1">
      <alignment horizontal="center" vertical="center"/>
    </xf>
    <xf numFmtId="0" fontId="3" fillId="55" borderId="39" xfId="0" applyFont="1" applyFill="1" applyBorder="1" applyAlignment="1">
      <alignment horizontal="center" vertical="center"/>
    </xf>
    <xf numFmtId="0" fontId="3" fillId="55" borderId="51" xfId="0" applyFont="1" applyFill="1" applyBorder="1" applyAlignment="1">
      <alignment horizontal="center" vertical="center"/>
    </xf>
    <xf numFmtId="0" fontId="3" fillId="55" borderId="50" xfId="0" applyFont="1" applyFill="1" applyBorder="1" applyAlignment="1">
      <alignment horizontal="center" vertical="center"/>
    </xf>
    <xf numFmtId="0" fontId="3" fillId="55" borderId="61" xfId="0" applyFont="1" applyFill="1" applyBorder="1" applyAlignment="1">
      <alignment horizontal="left" vertical="center"/>
    </xf>
    <xf numFmtId="0" fontId="3" fillId="55" borderId="72" xfId="0" applyFont="1" applyFill="1" applyBorder="1" applyAlignment="1">
      <alignment horizontal="center" vertical="center"/>
    </xf>
    <xf numFmtId="0" fontId="3" fillId="35" borderId="79" xfId="0" applyFont="1" applyFill="1" applyBorder="1" applyAlignment="1">
      <alignment horizontal="center" vertical="center"/>
    </xf>
    <xf numFmtId="0" fontId="38" fillId="49" borderId="1" xfId="0" applyFont="1" applyFill="1" applyBorder="1" applyAlignment="1">
      <alignment vertical="center"/>
    </xf>
    <xf numFmtId="0" fontId="0" fillId="48" borderId="6" xfId="0" applyFill="1" applyBorder="1" applyAlignment="1">
      <alignment horizontal="center"/>
    </xf>
    <xf numFmtId="0" fontId="38" fillId="56" borderId="1" xfId="0" applyFont="1" applyFill="1" applyBorder="1" applyAlignment="1">
      <alignment vertical="center"/>
    </xf>
    <xf numFmtId="0" fontId="0" fillId="56" borderId="1" xfId="0" applyFill="1" applyBorder="1" applyAlignment="1">
      <alignment horizontal="center"/>
    </xf>
    <xf numFmtId="0" fontId="0" fillId="43" borderId="4" xfId="0" applyFill="1" applyBorder="1" applyAlignment="1">
      <alignment horizontal="left" readingOrder="1"/>
    </xf>
    <xf numFmtId="0" fontId="0" fillId="0" borderId="0" xfId="0" applyAlignment="1">
      <alignment horizontal="right"/>
    </xf>
    <xf numFmtId="0" fontId="31" fillId="57" borderId="26" xfId="0" applyFont="1" applyFill="1" applyBorder="1" applyAlignment="1">
      <alignment horizontal="center" readingOrder="1"/>
    </xf>
    <xf numFmtId="9" fontId="43" fillId="11" borderId="45" xfId="0" applyNumberFormat="1" applyFont="1" applyFill="1" applyBorder="1" applyAlignment="1">
      <alignment horizontal="center"/>
    </xf>
    <xf numFmtId="0" fontId="10" fillId="43" borderId="8" xfId="0" applyFont="1" applyFill="1" applyBorder="1" applyAlignment="1">
      <alignment horizontal="center" vertical="center" readingOrder="1"/>
    </xf>
    <xf numFmtId="165" fontId="10" fillId="43" borderId="0" xfId="0" applyNumberFormat="1" applyFont="1" applyFill="1" applyAlignment="1">
      <alignment vertical="center"/>
    </xf>
    <xf numFmtId="1" fontId="5" fillId="53" borderId="19" xfId="0" applyNumberFormat="1" applyFont="1" applyFill="1" applyBorder="1" applyAlignment="1">
      <alignment horizontal="center" vertical="center" readingOrder="1"/>
    </xf>
    <xf numFmtId="0" fontId="10" fillId="43" borderId="62" xfId="0" applyFont="1" applyFill="1" applyBorder="1" applyAlignment="1">
      <alignment horizontal="center" vertical="center" readingOrder="1"/>
    </xf>
    <xf numFmtId="0" fontId="10" fillId="11" borderId="39" xfId="0" applyFont="1" applyFill="1" applyBorder="1" applyAlignment="1">
      <alignment horizontal="center" vertical="center" readingOrder="1"/>
    </xf>
    <xf numFmtId="14" fontId="0" fillId="40" borderId="1" xfId="0" applyNumberFormat="1" applyFill="1" applyBorder="1" applyAlignment="1">
      <alignment horizontal="center"/>
    </xf>
    <xf numFmtId="0" fontId="0" fillId="40" borderId="1" xfId="0" applyFill="1" applyBorder="1" applyAlignment="1">
      <alignment horizontal="center" vertical="center"/>
    </xf>
    <xf numFmtId="0" fontId="0" fillId="40" borderId="0" xfId="0" applyFill="1"/>
    <xf numFmtId="0" fontId="0" fillId="41" borderId="1" xfId="0" applyFill="1" applyBorder="1" applyAlignment="1">
      <alignment horizontal="center" vertical="center"/>
    </xf>
    <xf numFmtId="0" fontId="0" fillId="41" borderId="0" xfId="0" applyFill="1"/>
    <xf numFmtId="0" fontId="0" fillId="41" borderId="44" xfId="0" applyFill="1" applyBorder="1" applyAlignment="1">
      <alignment readingOrder="1"/>
    </xf>
    <xf numFmtId="0" fontId="5" fillId="58" borderId="13" xfId="0" applyFont="1" applyFill="1" applyBorder="1"/>
    <xf numFmtId="0" fontId="7" fillId="58" borderId="13" xfId="0" applyFont="1" applyFill="1" applyBorder="1"/>
    <xf numFmtId="165" fontId="45" fillId="43" borderId="0" xfId="0" applyNumberFormat="1" applyFont="1" applyFill="1" applyAlignment="1">
      <alignment vertical="center"/>
    </xf>
    <xf numFmtId="0" fontId="44" fillId="43" borderId="0" xfId="0" applyFont="1" applyFill="1"/>
    <xf numFmtId="0" fontId="0" fillId="59" borderId="0" xfId="0" applyFill="1"/>
    <xf numFmtId="167" fontId="10" fillId="11" borderId="7" xfId="0" applyNumberFormat="1" applyFont="1" applyFill="1" applyBorder="1" applyAlignment="1">
      <alignment horizontal="center" vertical="center" readingOrder="1"/>
    </xf>
    <xf numFmtId="0" fontId="31" fillId="0" borderId="0" xfId="0" applyFont="1" applyAlignment="1">
      <alignment horizontal="center" readingOrder="1"/>
    </xf>
    <xf numFmtId="14" fontId="5" fillId="0" borderId="1" xfId="0" applyNumberFormat="1" applyFont="1" applyBorder="1" applyAlignment="1">
      <alignment horizontal="center"/>
    </xf>
    <xf numFmtId="0" fontId="3" fillId="11" borderId="1" xfId="0" applyFont="1" applyFill="1" applyBorder="1" applyAlignment="1">
      <alignment horizontal="center" vertical="center" wrapText="1"/>
    </xf>
    <xf numFmtId="0" fontId="0" fillId="60" borderId="0" xfId="0" applyFill="1"/>
    <xf numFmtId="0" fontId="41" fillId="43" borderId="6" xfId="0" applyFont="1" applyFill="1" applyBorder="1" applyAlignment="1">
      <alignment horizontal="left" vertical="center"/>
    </xf>
    <xf numFmtId="0" fontId="25" fillId="11" borderId="36" xfId="0" applyFont="1" applyFill="1" applyBorder="1" applyAlignment="1">
      <alignment vertical="center" readingOrder="1"/>
    </xf>
    <xf numFmtId="0" fontId="25" fillId="11" borderId="44" xfId="0" applyFont="1" applyFill="1" applyBorder="1" applyAlignment="1">
      <alignment vertical="center" readingOrder="1"/>
    </xf>
    <xf numFmtId="0" fontId="25" fillId="11" borderId="24" xfId="0" applyFont="1" applyFill="1" applyBorder="1" applyAlignment="1">
      <alignment vertical="center" readingOrder="1"/>
    </xf>
    <xf numFmtId="0" fontId="12" fillId="43" borderId="0" xfId="0" applyFont="1" applyFill="1" applyAlignment="1">
      <alignment horizontal="center" vertical="center"/>
    </xf>
    <xf numFmtId="2" fontId="12" fillId="43" borderId="0" xfId="0" applyNumberFormat="1" applyFont="1" applyFill="1" applyAlignment="1">
      <alignment horizontal="center" vertical="center"/>
    </xf>
    <xf numFmtId="9" fontId="43" fillId="43" borderId="0" xfId="0" applyNumberFormat="1" applyFont="1" applyFill="1" applyAlignment="1">
      <alignment horizontal="center"/>
    </xf>
    <xf numFmtId="0" fontId="0" fillId="43" borderId="0" xfId="0" applyFill="1" applyAlignment="1">
      <alignment readingOrder="1"/>
    </xf>
    <xf numFmtId="0" fontId="10" fillId="43" borderId="53" xfId="0" applyFont="1" applyFill="1" applyBorder="1" applyAlignment="1">
      <alignment readingOrder="1"/>
    </xf>
    <xf numFmtId="0" fontId="0" fillId="43" borderId="53" xfId="0" applyFill="1" applyBorder="1" applyAlignment="1">
      <alignment vertical="center" readingOrder="1"/>
    </xf>
    <xf numFmtId="0" fontId="3" fillId="11" borderId="47" xfId="0" applyFont="1" applyFill="1" applyBorder="1" applyAlignment="1">
      <alignment horizontal="center" vertical="center" readingOrder="1"/>
    </xf>
    <xf numFmtId="0" fontId="3" fillId="11" borderId="52" xfId="0" applyFont="1" applyFill="1" applyBorder="1" applyAlignment="1">
      <alignment horizontal="center" vertical="center" readingOrder="1"/>
    </xf>
    <xf numFmtId="0" fontId="3" fillId="11" borderId="48" xfId="0" applyFont="1" applyFill="1" applyBorder="1" applyAlignment="1">
      <alignment horizontal="center" vertical="center" readingOrder="1"/>
    </xf>
    <xf numFmtId="0" fontId="0" fillId="43" borderId="1" xfId="0" applyFill="1" applyBorder="1" applyAlignment="1">
      <alignment horizontal="center" vertical="center"/>
    </xf>
    <xf numFmtId="0" fontId="5" fillId="0" borderId="0" xfId="1" applyFont="1" applyFill="1"/>
    <xf numFmtId="3" fontId="3" fillId="0" borderId="0" xfId="0" applyNumberFormat="1" applyFont="1" applyAlignment="1">
      <alignment horizontal="center"/>
    </xf>
    <xf numFmtId="14" fontId="5" fillId="0" borderId="0" xfId="0" applyNumberFormat="1" applyFont="1" applyAlignment="1">
      <alignment horizontal="center"/>
    </xf>
    <xf numFmtId="0" fontId="10" fillId="41" borderId="1" xfId="0" applyFont="1" applyFill="1" applyBorder="1" applyAlignment="1">
      <alignment horizontal="center"/>
    </xf>
    <xf numFmtId="0" fontId="3" fillId="43" borderId="0" xfId="0" applyFont="1" applyFill="1" applyAlignment="1">
      <alignment horizontal="center"/>
    </xf>
    <xf numFmtId="0" fontId="5" fillId="43" borderId="0" xfId="0" applyFont="1" applyFill="1" applyAlignment="1">
      <alignment horizontal="center"/>
    </xf>
    <xf numFmtId="0" fontId="10" fillId="43" borderId="0" xfId="0" applyFont="1" applyFill="1"/>
    <xf numFmtId="0" fontId="3" fillId="11" borderId="23" xfId="0" applyFont="1" applyFill="1" applyBorder="1" applyAlignment="1">
      <alignment horizontal="center"/>
    </xf>
    <xf numFmtId="3" fontId="3" fillId="30" borderId="40" xfId="0" applyNumberFormat="1" applyFont="1" applyFill="1" applyBorder="1" applyAlignment="1">
      <alignment horizontal="center"/>
    </xf>
    <xf numFmtId="9" fontId="5" fillId="43" borderId="0" xfId="0" applyNumberFormat="1" applyFont="1" applyFill="1" applyAlignment="1">
      <alignment horizontal="center"/>
    </xf>
    <xf numFmtId="0" fontId="10" fillId="50" borderId="1" xfId="0" applyFont="1" applyFill="1" applyBorder="1" applyAlignment="1">
      <alignment horizontal="center"/>
    </xf>
    <xf numFmtId="0" fontId="10" fillId="50" borderId="5" xfId="0" applyFont="1" applyFill="1" applyBorder="1" applyAlignment="1">
      <alignment horizontal="center"/>
    </xf>
    <xf numFmtId="0" fontId="3" fillId="11" borderId="70" xfId="0" applyFont="1" applyFill="1" applyBorder="1" applyAlignment="1">
      <alignment horizontal="center"/>
    </xf>
    <xf numFmtId="3" fontId="10" fillId="0" borderId="57" xfId="0" applyNumberFormat="1" applyFont="1" applyBorder="1" applyAlignment="1">
      <alignment horizontal="center" vertical="center" readingOrder="1"/>
    </xf>
    <xf numFmtId="0" fontId="3" fillId="40" borderId="70" xfId="0" applyFont="1" applyFill="1" applyBorder="1" applyAlignment="1">
      <alignment horizontal="center"/>
    </xf>
    <xf numFmtId="3" fontId="3" fillId="40" borderId="24" xfId="0" applyNumberFormat="1" applyFont="1" applyFill="1" applyBorder="1" applyAlignment="1">
      <alignment horizontal="center"/>
    </xf>
    <xf numFmtId="0" fontId="3" fillId="22" borderId="70" xfId="0" applyFont="1" applyFill="1" applyBorder="1" applyAlignment="1">
      <alignment horizontal="center"/>
    </xf>
    <xf numFmtId="3" fontId="3" fillId="21" borderId="44" xfId="0" applyNumberFormat="1" applyFont="1" applyFill="1" applyBorder="1" applyAlignment="1">
      <alignment horizontal="center"/>
    </xf>
    <xf numFmtId="3" fontId="3" fillId="21" borderId="36" xfId="0" applyNumberFormat="1" applyFont="1" applyFill="1" applyBorder="1" applyAlignment="1">
      <alignment horizontal="center"/>
    </xf>
    <xf numFmtId="0" fontId="3" fillId="23" borderId="70" xfId="0" applyFont="1" applyFill="1" applyBorder="1" applyAlignment="1">
      <alignment horizontal="center" wrapText="1"/>
    </xf>
    <xf numFmtId="3" fontId="3" fillId="23" borderId="40" xfId="0" applyNumberFormat="1" applyFont="1" applyFill="1" applyBorder="1" applyAlignment="1">
      <alignment horizontal="center"/>
    </xf>
    <xf numFmtId="0" fontId="3" fillId="23" borderId="71" xfId="0" applyFont="1" applyFill="1" applyBorder="1" applyAlignment="1">
      <alignment horizontal="center" wrapText="1"/>
    </xf>
    <xf numFmtId="0" fontId="3" fillId="43" borderId="26" xfId="0" applyFont="1" applyFill="1" applyBorder="1" applyAlignment="1">
      <alignment horizontal="center"/>
    </xf>
    <xf numFmtId="0" fontId="3" fillId="43" borderId="36" xfId="0" applyFont="1" applyFill="1" applyBorder="1" applyAlignment="1">
      <alignment horizontal="center"/>
    </xf>
    <xf numFmtId="0" fontId="3" fillId="11" borderId="40" xfId="0" applyFont="1" applyFill="1" applyBorder="1" applyAlignment="1">
      <alignment horizontal="center"/>
    </xf>
    <xf numFmtId="0" fontId="3" fillId="11" borderId="44" xfId="0" applyFont="1" applyFill="1" applyBorder="1" applyAlignment="1">
      <alignment horizontal="center"/>
    </xf>
    <xf numFmtId="0" fontId="3" fillId="11" borderId="0" xfId="0" applyFont="1" applyFill="1" applyAlignment="1">
      <alignment horizontal="center"/>
    </xf>
    <xf numFmtId="0" fontId="3" fillId="10" borderId="51" xfId="0" applyFont="1" applyFill="1" applyBorder="1" applyAlignment="1">
      <alignment horizontal="center"/>
    </xf>
    <xf numFmtId="0" fontId="3" fillId="10" borderId="50" xfId="0" applyFont="1" applyFill="1" applyBorder="1" applyAlignment="1">
      <alignment horizontal="center"/>
    </xf>
    <xf numFmtId="0" fontId="5" fillId="11" borderId="32" xfId="0" applyFont="1" applyFill="1" applyBorder="1" applyAlignment="1">
      <alignment horizontal="center"/>
    </xf>
    <xf numFmtId="9" fontId="5" fillId="11" borderId="33" xfId="0" applyNumberFormat="1" applyFont="1" applyFill="1" applyBorder="1" applyAlignment="1">
      <alignment horizontal="center"/>
    </xf>
    <xf numFmtId="9" fontId="5" fillId="11" borderId="34" xfId="0" applyNumberFormat="1" applyFont="1" applyFill="1" applyBorder="1" applyAlignment="1">
      <alignment horizontal="center"/>
    </xf>
    <xf numFmtId="0" fontId="3" fillId="57" borderId="26" xfId="0" applyFont="1" applyFill="1" applyBorder="1" applyAlignment="1">
      <alignment horizontal="center"/>
    </xf>
    <xf numFmtId="0" fontId="3" fillId="57" borderId="36" xfId="0" applyFont="1" applyFill="1" applyBorder="1" applyAlignment="1">
      <alignment horizontal="center"/>
    </xf>
    <xf numFmtId="0" fontId="3" fillId="57" borderId="40" xfId="0" applyFont="1" applyFill="1" applyBorder="1" applyAlignment="1">
      <alignment horizontal="center"/>
    </xf>
    <xf numFmtId="3" fontId="10" fillId="0" borderId="36" xfId="0" applyNumberFormat="1" applyFont="1" applyBorder="1" applyAlignment="1">
      <alignment horizontal="center" vertical="center" readingOrder="1"/>
    </xf>
    <xf numFmtId="0" fontId="10" fillId="0" borderId="67" xfId="0" applyFont="1" applyBorder="1" applyAlignment="1">
      <alignment horizontal="center" readingOrder="1"/>
    </xf>
    <xf numFmtId="0" fontId="10" fillId="0" borderId="68" xfId="0" applyFont="1" applyBorder="1" applyAlignment="1">
      <alignment horizontal="center" wrapText="1" readingOrder="1"/>
    </xf>
    <xf numFmtId="0" fontId="10" fillId="0" borderId="68" xfId="0" applyFont="1" applyBorder="1" applyAlignment="1">
      <alignment horizontal="center" readingOrder="1"/>
    </xf>
    <xf numFmtId="10" fontId="10" fillId="0" borderId="68" xfId="0" applyNumberFormat="1" applyFont="1" applyBorder="1" applyAlignment="1">
      <alignment horizontal="center" readingOrder="1"/>
    </xf>
    <xf numFmtId="0" fontId="10" fillId="0" borderId="69" xfId="0" applyFont="1" applyBorder="1" applyAlignment="1">
      <alignment horizontal="center" readingOrder="1"/>
    </xf>
    <xf numFmtId="0" fontId="11" fillId="47" borderId="77" xfId="0" applyFont="1" applyFill="1" applyBorder="1" applyAlignment="1">
      <alignment horizontal="center" wrapText="1" readingOrder="1"/>
    </xf>
    <xf numFmtId="0" fontId="11" fillId="47" borderId="78" xfId="0" applyFont="1" applyFill="1" applyBorder="1" applyAlignment="1">
      <alignment horizontal="center" wrapText="1" readingOrder="1"/>
    </xf>
    <xf numFmtId="14" fontId="11" fillId="47" borderId="78" xfId="0" applyNumberFormat="1" applyFont="1" applyFill="1" applyBorder="1" applyAlignment="1">
      <alignment horizontal="center" wrapText="1" readingOrder="1"/>
    </xf>
    <xf numFmtId="9" fontId="3" fillId="47" borderId="78" xfId="0" applyNumberFormat="1" applyFont="1" applyFill="1" applyBorder="1" applyAlignment="1">
      <alignment horizontal="center" wrapText="1" readingOrder="1"/>
    </xf>
    <xf numFmtId="0" fontId="3" fillId="47" borderId="78" xfId="0" applyFont="1" applyFill="1" applyBorder="1" applyAlignment="1">
      <alignment horizontal="center" wrapText="1" readingOrder="1"/>
    </xf>
    <xf numFmtId="0" fontId="14" fillId="0" borderId="0" xfId="0" applyFont="1" applyAlignment="1">
      <alignment horizontal="center"/>
    </xf>
    <xf numFmtId="14" fontId="14" fillId="0" borderId="0" xfId="0" applyNumberFormat="1" applyFont="1" applyAlignment="1">
      <alignment horizontal="center"/>
    </xf>
    <xf numFmtId="9" fontId="14" fillId="0" borderId="0" xfId="0" applyNumberFormat="1" applyFont="1" applyAlignment="1">
      <alignment horizontal="center"/>
    </xf>
    <xf numFmtId="0" fontId="14" fillId="43" borderId="0" xfId="0" applyFont="1" applyFill="1" applyAlignment="1">
      <alignment horizontal="center" readingOrder="1"/>
    </xf>
    <xf numFmtId="14" fontId="14" fillId="43" borderId="0" xfId="0" applyNumberFormat="1" applyFont="1" applyFill="1" applyAlignment="1">
      <alignment horizontal="center" readingOrder="1"/>
    </xf>
    <xf numFmtId="0" fontId="9" fillId="0" borderId="11" xfId="0" applyFont="1" applyBorder="1" applyAlignment="1">
      <alignment horizontal="center"/>
    </xf>
    <xf numFmtId="0" fontId="12" fillId="0" borderId="1" xfId="0" applyFont="1" applyBorder="1" applyAlignment="1">
      <alignment horizontal="center"/>
    </xf>
    <xf numFmtId="0" fontId="14" fillId="0" borderId="0" xfId="0" applyFont="1"/>
    <xf numFmtId="0" fontId="12" fillId="0" borderId="5" xfId="0" applyFont="1" applyBorder="1" applyAlignment="1">
      <alignment horizontal="center"/>
    </xf>
    <xf numFmtId="0" fontId="11" fillId="0" borderId="5" xfId="0" applyFont="1" applyBorder="1"/>
    <xf numFmtId="0" fontId="11" fillId="0" borderId="5" xfId="0" applyFont="1" applyBorder="1" applyAlignment="1">
      <alignment horizontal="center"/>
    </xf>
    <xf numFmtId="0" fontId="11" fillId="0" borderId="5" xfId="0" applyFont="1" applyBorder="1" applyAlignment="1">
      <alignment horizontal="left"/>
    </xf>
    <xf numFmtId="0" fontId="11" fillId="0" borderId="1" xfId="0" applyFont="1" applyBorder="1"/>
    <xf numFmtId="0" fontId="6" fillId="45" borderId="73" xfId="0" applyFont="1" applyFill="1" applyBorder="1"/>
    <xf numFmtId="0" fontId="6" fillId="45" borderId="74" xfId="0" applyFont="1" applyFill="1" applyBorder="1"/>
    <xf numFmtId="14" fontId="6" fillId="45" borderId="74" xfId="0" applyNumberFormat="1" applyFont="1" applyFill="1" applyBorder="1" applyAlignment="1">
      <alignment horizontal="left"/>
    </xf>
    <xf numFmtId="0" fontId="6" fillId="45" borderId="1" xfId="0" applyFont="1" applyFill="1" applyBorder="1"/>
    <xf numFmtId="0" fontId="6" fillId="0" borderId="73" xfId="0" applyFont="1" applyBorder="1"/>
    <xf numFmtId="0" fontId="6" fillId="0" borderId="74" xfId="0" applyFont="1" applyBorder="1"/>
    <xf numFmtId="14" fontId="6" fillId="0" borderId="74" xfId="0" applyNumberFormat="1" applyFont="1" applyBorder="1" applyAlignment="1">
      <alignment horizontal="left"/>
    </xf>
    <xf numFmtId="0" fontId="6" fillId="0" borderId="1" xfId="0" applyFont="1" applyBorder="1"/>
    <xf numFmtId="0" fontId="6" fillId="43" borderId="1" xfId="0" applyFont="1" applyFill="1" applyBorder="1"/>
    <xf numFmtId="3" fontId="3" fillId="0" borderId="1" xfId="0" applyNumberFormat="1" applyFont="1" applyBorder="1" applyAlignment="1">
      <alignment horizontal="center"/>
    </xf>
    <xf numFmtId="14" fontId="4" fillId="0" borderId="1" xfId="0" applyNumberFormat="1" applyFont="1" applyBorder="1" applyAlignment="1">
      <alignment horizontal="center"/>
    </xf>
    <xf numFmtId="1" fontId="2" fillId="0" borderId="5" xfId="0" applyNumberFormat="1" applyFont="1" applyBorder="1" applyAlignment="1">
      <alignment horizontal="center"/>
    </xf>
    <xf numFmtId="0" fontId="0" fillId="0" borderId="5" xfId="0" applyBorder="1"/>
    <xf numFmtId="0" fontId="2" fillId="0" borderId="1" xfId="0" applyFont="1" applyBorder="1" applyAlignment="1">
      <alignment horizontal="center"/>
    </xf>
    <xf numFmtId="0" fontId="5" fillId="0" borderId="6" xfId="0" applyFont="1" applyBorder="1" applyAlignment="1">
      <alignment horizontal="center"/>
    </xf>
    <xf numFmtId="43" fontId="5" fillId="0" borderId="6" xfId="0" applyNumberFormat="1" applyFont="1" applyBorder="1" applyAlignment="1">
      <alignment horizontal="center"/>
    </xf>
    <xf numFmtId="1" fontId="2" fillId="0" borderId="1" xfId="0" applyNumberFormat="1" applyFont="1" applyBorder="1" applyAlignment="1">
      <alignment horizontal="center"/>
    </xf>
    <xf numFmtId="2" fontId="2" fillId="0" borderId="1" xfId="0" applyNumberFormat="1" applyFont="1" applyBorder="1" applyAlignment="1">
      <alignment horizontal="center"/>
    </xf>
    <xf numFmtId="14" fontId="2" fillId="0" borderId="1" xfId="0" applyNumberFormat="1" applyFont="1" applyBorder="1" applyAlignment="1">
      <alignment horizontal="center"/>
    </xf>
    <xf numFmtId="0" fontId="6" fillId="0" borderId="1" xfId="0" applyFont="1" applyBorder="1" applyAlignment="1">
      <alignment horizontal="center"/>
    </xf>
    <xf numFmtId="1" fontId="5" fillId="58" borderId="13" xfId="0" applyNumberFormat="1" applyFont="1" applyFill="1" applyBorder="1"/>
    <xf numFmtId="0" fontId="7" fillId="0" borderId="12" xfId="0" applyFont="1" applyBorder="1"/>
    <xf numFmtId="0" fontId="3" fillId="30" borderId="13" xfId="0" applyFont="1" applyFill="1" applyBorder="1"/>
    <xf numFmtId="0" fontId="31" fillId="43" borderId="26" xfId="0" applyFont="1" applyFill="1" applyBorder="1" applyAlignment="1">
      <alignment horizontal="center"/>
    </xf>
    <xf numFmtId="164" fontId="3" fillId="43" borderId="36" xfId="0" applyNumberFormat="1" applyFont="1" applyFill="1" applyBorder="1" applyAlignment="1">
      <alignment horizontal="center"/>
    </xf>
    <xf numFmtId="0" fontId="22" fillId="11" borderId="0" xfId="0" applyFont="1" applyFill="1" applyAlignment="1">
      <alignment horizontal="center"/>
    </xf>
    <xf numFmtId="0" fontId="0" fillId="43" borderId="0" xfId="0" applyFill="1" applyAlignment="1">
      <alignment horizontal="center"/>
    </xf>
    <xf numFmtId="0" fontId="7" fillId="43" borderId="0" xfId="0" applyFont="1" applyFill="1" applyAlignment="1">
      <alignment horizontal="center"/>
    </xf>
    <xf numFmtId="0" fontId="2" fillId="43" borderId="0" xfId="0" applyFont="1" applyFill="1" applyAlignment="1">
      <alignment horizontal="center"/>
    </xf>
    <xf numFmtId="0" fontId="5" fillId="43" borderId="1" xfId="0" applyFont="1" applyFill="1" applyBorder="1" applyAlignment="1">
      <alignment horizontal="center" vertical="center"/>
    </xf>
    <xf numFmtId="165" fontId="11" fillId="43" borderId="0" xfId="0" applyNumberFormat="1" applyFont="1" applyFill="1" applyAlignment="1">
      <alignment vertical="center"/>
    </xf>
    <xf numFmtId="9" fontId="0" fillId="53" borderId="5" xfId="0" applyNumberFormat="1" applyFill="1" applyBorder="1" applyAlignment="1">
      <alignment horizontal="center"/>
    </xf>
    <xf numFmtId="9" fontId="0" fillId="57" borderId="5" xfId="0" applyNumberFormat="1" applyFill="1" applyBorder="1" applyAlignment="1">
      <alignment horizontal="center"/>
    </xf>
    <xf numFmtId="0" fontId="0" fillId="42" borderId="79" xfId="0" applyFill="1" applyBorder="1" applyAlignment="1">
      <alignment horizontal="center"/>
    </xf>
    <xf numFmtId="9" fontId="0" fillId="42" borderId="81" xfId="0" applyNumberFormat="1" applyFill="1" applyBorder="1" applyAlignment="1">
      <alignment horizontal="center"/>
    </xf>
    <xf numFmtId="0" fontId="0" fillId="11" borderId="27" xfId="0" applyFill="1" applyBorder="1"/>
    <xf numFmtId="0" fontId="0" fillId="53" borderId="42" xfId="0" applyFill="1" applyBorder="1" applyAlignment="1">
      <alignment horizontal="center"/>
    </xf>
    <xf numFmtId="0" fontId="0" fillId="57" borderId="42" xfId="0" applyFill="1" applyBorder="1" applyAlignment="1">
      <alignment horizontal="center"/>
    </xf>
    <xf numFmtId="0" fontId="0" fillId="0" borderId="41" xfId="0" applyBorder="1" applyAlignment="1">
      <alignment horizontal="center"/>
    </xf>
    <xf numFmtId="9" fontId="0" fillId="43" borderId="82" xfId="0" applyNumberFormat="1" applyFill="1" applyBorder="1" applyAlignment="1">
      <alignment horizontal="center"/>
    </xf>
    <xf numFmtId="0" fontId="0" fillId="11" borderId="25" xfId="0" applyFill="1" applyBorder="1"/>
    <xf numFmtId="0" fontId="0" fillId="27" borderId="2" xfId="0" applyFill="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13" borderId="2" xfId="0" applyFill="1" applyBorder="1" applyAlignment="1">
      <alignment horizontal="center" vertical="center"/>
    </xf>
    <xf numFmtId="0" fontId="0" fillId="24" borderId="2" xfId="0" applyFill="1" applyBorder="1" applyAlignment="1">
      <alignment horizontal="center" vertical="center"/>
    </xf>
    <xf numFmtId="0" fontId="0" fillId="11" borderId="2" xfId="0" applyFill="1" applyBorder="1" applyAlignment="1">
      <alignment horizontal="center" vertical="center"/>
    </xf>
    <xf numFmtId="0" fontId="10" fillId="13" borderId="2" xfId="0" applyFont="1" applyFill="1" applyBorder="1" applyAlignment="1">
      <alignment horizontal="center" vertical="center"/>
    </xf>
    <xf numFmtId="0" fontId="0" fillId="28" borderId="2" xfId="0" applyFill="1" applyBorder="1" applyAlignment="1">
      <alignment horizontal="center" vertical="center"/>
    </xf>
    <xf numFmtId="1" fontId="0" fillId="0" borderId="2" xfId="0" applyNumberFormat="1" applyBorder="1" applyAlignment="1">
      <alignment horizontal="center" vertical="center"/>
    </xf>
    <xf numFmtId="14" fontId="0" fillId="0" borderId="8" xfId="0" applyNumberFormat="1" applyBorder="1" applyAlignment="1">
      <alignment horizontal="center" vertical="center"/>
    </xf>
    <xf numFmtId="0" fontId="0" fillId="26" borderId="2" xfId="0" applyFill="1" applyBorder="1" applyAlignment="1">
      <alignment horizontal="center" vertical="center"/>
    </xf>
    <xf numFmtId="0" fontId="0" fillId="23" borderId="2" xfId="0" applyFill="1" applyBorder="1" applyAlignment="1">
      <alignment horizontal="center" vertical="center"/>
    </xf>
    <xf numFmtId="0" fontId="0" fillId="43" borderId="2" xfId="0" applyFill="1" applyBorder="1" applyAlignment="1">
      <alignment horizontal="center" vertical="center"/>
    </xf>
    <xf numFmtId="0" fontId="0" fillId="41" borderId="2" xfId="0" applyFill="1" applyBorder="1" applyAlignment="1">
      <alignment horizontal="center" vertical="center"/>
    </xf>
    <xf numFmtId="0" fontId="0" fillId="40" borderId="2" xfId="0" applyFill="1" applyBorder="1" applyAlignment="1">
      <alignment horizontal="center" vertical="center"/>
    </xf>
    <xf numFmtId="0" fontId="0" fillId="29" borderId="2" xfId="0" applyFill="1" applyBorder="1" applyAlignment="1">
      <alignment horizontal="center" vertical="center"/>
    </xf>
    <xf numFmtId="0" fontId="0" fillId="0" borderId="11" xfId="0" applyBorder="1" applyAlignment="1">
      <alignment horizontal="center" vertical="center"/>
    </xf>
    <xf numFmtId="9" fontId="0" fillId="42" borderId="84" xfId="0" applyNumberFormat="1" applyFill="1" applyBorder="1" applyAlignment="1">
      <alignment horizontal="center"/>
    </xf>
    <xf numFmtId="9" fontId="0" fillId="53" borderId="11" xfId="0" applyNumberFormat="1" applyFill="1" applyBorder="1" applyAlignment="1">
      <alignment horizontal="center"/>
    </xf>
    <xf numFmtId="9" fontId="0" fillId="57" borderId="11" xfId="0" applyNumberFormat="1" applyFill="1" applyBorder="1" applyAlignment="1">
      <alignment horizontal="center"/>
    </xf>
    <xf numFmtId="9" fontId="0" fillId="43" borderId="83" xfId="0" applyNumberFormat="1" applyFill="1" applyBorder="1" applyAlignment="1">
      <alignment horizontal="center"/>
    </xf>
    <xf numFmtId="0" fontId="0" fillId="11" borderId="4" xfId="0" applyFill="1" applyBorder="1"/>
    <xf numFmtId="0" fontId="10" fillId="43" borderId="0" xfId="0" applyFont="1" applyFill="1" applyAlignment="1">
      <alignment horizontal="center"/>
    </xf>
    <xf numFmtId="0" fontId="0" fillId="42" borderId="26" xfId="0" applyFill="1" applyBorder="1" applyAlignment="1">
      <alignment horizontal="center"/>
    </xf>
    <xf numFmtId="0" fontId="0" fillId="53" borderId="85" xfId="0" applyFill="1" applyBorder="1" applyAlignment="1">
      <alignment horizontal="center"/>
    </xf>
    <xf numFmtId="0" fontId="0" fillId="57" borderId="85" xfId="0" applyFill="1" applyBorder="1" applyAlignment="1">
      <alignment horizontal="center"/>
    </xf>
    <xf numFmtId="0" fontId="0" fillId="0" borderId="47" xfId="0" applyBorder="1" applyAlignment="1">
      <alignment horizontal="center"/>
    </xf>
    <xf numFmtId="3" fontId="3" fillId="57" borderId="24" xfId="0" applyNumberFormat="1" applyFont="1" applyFill="1" applyBorder="1" applyAlignment="1">
      <alignment horizontal="center"/>
    </xf>
    <xf numFmtId="16" fontId="31" fillId="57" borderId="40" xfId="0" applyNumberFormat="1" applyFont="1" applyFill="1" applyBorder="1" applyAlignment="1">
      <alignment horizontal="center"/>
    </xf>
    <xf numFmtId="0" fontId="31" fillId="57" borderId="36" xfId="0" applyFont="1" applyFill="1" applyBorder="1" applyAlignment="1">
      <alignment horizontal="center"/>
    </xf>
    <xf numFmtId="2" fontId="10" fillId="11" borderId="0" xfId="0" applyNumberFormat="1" applyFont="1" applyFill="1" applyAlignment="1">
      <alignment horizontal="center" vertical="center" readingOrder="1"/>
    </xf>
    <xf numFmtId="2" fontId="0" fillId="11" borderId="1" xfId="0" applyNumberFormat="1" applyFill="1" applyBorder="1" applyAlignment="1">
      <alignment horizontal="center" vertical="center"/>
    </xf>
    <xf numFmtId="2" fontId="5" fillId="0" borderId="1" xfId="0" applyNumberFormat="1" applyFont="1" applyBorder="1" applyAlignment="1">
      <alignment horizontal="center"/>
    </xf>
    <xf numFmtId="2" fontId="0" fillId="0" borderId="55" xfId="0" applyNumberFormat="1" applyBorder="1" applyAlignment="1">
      <alignment horizontal="center"/>
    </xf>
    <xf numFmtId="2" fontId="11" fillId="0" borderId="5" xfId="0" applyNumberFormat="1" applyFont="1" applyBorder="1" applyAlignment="1">
      <alignment horizontal="center"/>
    </xf>
    <xf numFmtId="2" fontId="34" fillId="0" borderId="0" xfId="0" applyNumberFormat="1" applyFont="1" applyAlignment="1">
      <alignment horizontal="center"/>
    </xf>
    <xf numFmtId="0" fontId="48" fillId="11" borderId="1" xfId="0" applyFont="1" applyFill="1" applyBorder="1" applyAlignment="1">
      <alignment horizontal="center" vertical="center"/>
    </xf>
    <xf numFmtId="16" fontId="0" fillId="0" borderId="0" xfId="0" applyNumberFormat="1" applyAlignment="1">
      <alignment horizontal="center"/>
    </xf>
    <xf numFmtId="1" fontId="22" fillId="0" borderId="1" xfId="0" applyNumberFormat="1" applyFont="1" applyBorder="1" applyAlignment="1">
      <alignment horizontal="center"/>
    </xf>
    <xf numFmtId="0" fontId="49" fillId="38" borderId="1" xfId="0" applyFont="1" applyFill="1" applyBorder="1" applyAlignment="1">
      <alignment horizontal="center" vertical="center"/>
    </xf>
    <xf numFmtId="2" fontId="5" fillId="0" borderId="1" xfId="0" applyNumberFormat="1" applyFont="1" applyBorder="1" applyAlignment="1">
      <alignment horizontal="center" vertical="center"/>
    </xf>
    <xf numFmtId="2" fontId="48" fillId="11" borderId="1" xfId="0" applyNumberFormat="1" applyFont="1" applyFill="1" applyBorder="1" applyAlignment="1">
      <alignment horizontal="center" vertical="center"/>
    </xf>
    <xf numFmtId="0" fontId="50" fillId="39" borderId="1" xfId="0" applyFont="1" applyFill="1" applyBorder="1" applyAlignment="1">
      <alignment horizontal="center" vertical="center"/>
    </xf>
    <xf numFmtId="1" fontId="2" fillId="15" borderId="0" xfId="0" applyNumberFormat="1" applyFont="1" applyFill="1"/>
    <xf numFmtId="0" fontId="5" fillId="0" borderId="32" xfId="0" applyFont="1" applyBorder="1"/>
    <xf numFmtId="0" fontId="5" fillId="0" borderId="1" xfId="0" applyFont="1" applyBorder="1" applyAlignment="1">
      <alignment vertical="center"/>
    </xf>
    <xf numFmtId="0" fontId="0" fillId="0" borderId="33" xfId="0" applyBorder="1" applyAlignment="1">
      <alignment horizontal="center"/>
    </xf>
    <xf numFmtId="0" fontId="5" fillId="61" borderId="32" xfId="0" applyFont="1" applyFill="1" applyBorder="1"/>
    <xf numFmtId="0" fontId="5" fillId="61" borderId="1" xfId="0" applyFont="1" applyFill="1" applyBorder="1" applyAlignment="1">
      <alignment vertical="center"/>
    </xf>
    <xf numFmtId="0" fontId="5" fillId="61" borderId="41" xfId="0" applyFont="1" applyFill="1" applyBorder="1"/>
    <xf numFmtId="0" fontId="5" fillId="0" borderId="18" xfId="0" applyFont="1" applyBorder="1"/>
    <xf numFmtId="0" fontId="5" fillId="0" borderId="41" xfId="0" applyFont="1" applyBorder="1"/>
    <xf numFmtId="0" fontId="51" fillId="55" borderId="28" xfId="0" applyFont="1" applyFill="1" applyBorder="1" applyAlignment="1">
      <alignment horizontal="center" vertical="center"/>
    </xf>
    <xf numFmtId="0" fontId="5" fillId="42" borderId="32" xfId="0" applyFont="1" applyFill="1" applyBorder="1"/>
    <xf numFmtId="0" fontId="5" fillId="42" borderId="1" xfId="0" applyFont="1" applyFill="1" applyBorder="1" applyAlignment="1">
      <alignment vertical="center"/>
    </xf>
    <xf numFmtId="0" fontId="0" fillId="42" borderId="33" xfId="0" applyFill="1" applyBorder="1" applyAlignment="1">
      <alignment horizontal="center"/>
    </xf>
    <xf numFmtId="0" fontId="5" fillId="0" borderId="42" xfId="0" applyFont="1" applyBorder="1"/>
    <xf numFmtId="0" fontId="0" fillId="0" borderId="34" xfId="0" applyBorder="1" applyAlignment="1">
      <alignment horizontal="center"/>
    </xf>
    <xf numFmtId="0" fontId="5" fillId="0" borderId="22" xfId="0" applyFont="1" applyBorder="1"/>
    <xf numFmtId="0" fontId="5" fillId="57" borderId="1" xfId="0" applyFont="1" applyFill="1" applyBorder="1" applyAlignment="1">
      <alignment vertical="center"/>
    </xf>
    <xf numFmtId="0" fontId="5" fillId="57" borderId="82" xfId="0" applyFont="1" applyFill="1" applyBorder="1" applyAlignment="1">
      <alignment vertical="center"/>
    </xf>
    <xf numFmtId="0" fontId="5" fillId="57" borderId="45" xfId="0" applyFont="1" applyFill="1" applyBorder="1" applyAlignment="1">
      <alignment vertical="center"/>
    </xf>
    <xf numFmtId="0" fontId="5" fillId="57" borderId="34" xfId="0" applyFont="1" applyFill="1" applyBorder="1" applyAlignment="1">
      <alignment vertical="center"/>
    </xf>
    <xf numFmtId="0" fontId="5" fillId="57" borderId="5" xfId="0" applyFont="1" applyFill="1" applyBorder="1" applyAlignment="1">
      <alignment vertical="center"/>
    </xf>
    <xf numFmtId="0" fontId="5" fillId="57" borderId="31" xfId="0" applyFont="1" applyFill="1" applyBorder="1" applyAlignment="1">
      <alignment vertical="center"/>
    </xf>
    <xf numFmtId="0" fontId="51" fillId="41" borderId="31" xfId="0" applyFont="1" applyFill="1" applyBorder="1" applyAlignment="1">
      <alignment horizontal="center" vertical="center"/>
    </xf>
    <xf numFmtId="3" fontId="5" fillId="43" borderId="0" xfId="0" applyNumberFormat="1" applyFont="1" applyFill="1" applyAlignment="1">
      <alignment horizontal="center"/>
    </xf>
    <xf numFmtId="0" fontId="10" fillId="11" borderId="8" xfId="0" applyFont="1" applyFill="1" applyBorder="1" applyAlignment="1">
      <alignment horizontal="center" vertical="center" readingOrder="1"/>
    </xf>
    <xf numFmtId="0" fontId="10" fillId="11" borderId="7" xfId="0" applyFont="1" applyFill="1" applyBorder="1" applyAlignment="1">
      <alignment horizontal="center" vertical="center" readingOrder="1"/>
    </xf>
    <xf numFmtId="0" fontId="0" fillId="33" borderId="36" xfId="0" applyFill="1" applyBorder="1" applyAlignment="1">
      <alignment readingOrder="1"/>
    </xf>
    <xf numFmtId="0" fontId="0" fillId="33" borderId="44" xfId="0" applyFill="1" applyBorder="1" applyAlignment="1">
      <alignment readingOrder="1"/>
    </xf>
    <xf numFmtId="0" fontId="0" fillId="33" borderId="24" xfId="0" applyFill="1" applyBorder="1" applyAlignment="1">
      <alignment readingOrder="1"/>
    </xf>
    <xf numFmtId="9" fontId="0" fillId="43" borderId="5" xfId="0" applyNumberFormat="1" applyFill="1" applyBorder="1" applyAlignment="1">
      <alignment horizontal="center"/>
    </xf>
    <xf numFmtId="0" fontId="0" fillId="43" borderId="5" xfId="0" applyFill="1" applyBorder="1" applyAlignment="1">
      <alignment horizontal="center"/>
    </xf>
    <xf numFmtId="0" fontId="32" fillId="11" borderId="1" xfId="0" applyFont="1" applyFill="1" applyBorder="1" applyAlignment="1">
      <alignment horizontal="center" vertical="center" wrapText="1"/>
    </xf>
    <xf numFmtId="0" fontId="32" fillId="11" borderId="1" xfId="0" applyFont="1" applyFill="1" applyBorder="1" applyAlignment="1">
      <alignment horizontal="center" vertical="center"/>
    </xf>
    <xf numFmtId="1" fontId="32" fillId="11" borderId="1" xfId="0" applyNumberFormat="1" applyFont="1" applyFill="1" applyBorder="1" applyAlignment="1">
      <alignment horizontal="center" vertical="center"/>
    </xf>
    <xf numFmtId="0" fontId="7" fillId="0" borderId="86" xfId="0" applyFont="1" applyBorder="1"/>
    <xf numFmtId="0" fontId="7" fillId="0" borderId="87" xfId="0" applyFont="1" applyBorder="1"/>
    <xf numFmtId="0" fontId="7" fillId="0" borderId="88" xfId="0" applyFont="1" applyBorder="1"/>
    <xf numFmtId="0" fontId="7" fillId="0" borderId="89" xfId="0" applyFont="1" applyBorder="1"/>
    <xf numFmtId="0" fontId="7" fillId="0" borderId="90" xfId="0" applyFont="1" applyBorder="1"/>
    <xf numFmtId="0" fontId="7" fillId="0" borderId="91" xfId="0" applyFont="1" applyBorder="1"/>
    <xf numFmtId="0" fontId="7" fillId="0" borderId="92" xfId="0" applyFont="1" applyBorder="1"/>
    <xf numFmtId="0" fontId="7" fillId="0" borderId="93" xfId="0" applyFont="1" applyBorder="1"/>
    <xf numFmtId="1" fontId="7" fillId="0" borderId="0" xfId="0" applyNumberFormat="1" applyFont="1"/>
    <xf numFmtId="0" fontId="24" fillId="11" borderId="60" xfId="0" applyFont="1" applyFill="1" applyBorder="1" applyAlignment="1">
      <alignment horizontal="center" vertical="center"/>
    </xf>
    <xf numFmtId="168" fontId="0" fillId="0" borderId="0" xfId="0" applyNumberFormat="1" applyAlignment="1">
      <alignment horizontal="center"/>
    </xf>
    <xf numFmtId="0" fontId="12" fillId="43" borderId="0" xfId="0" applyFont="1" applyFill="1" applyAlignment="1">
      <alignment vertical="center"/>
    </xf>
    <xf numFmtId="0" fontId="0" fillId="11" borderId="1" xfId="0" applyFill="1" applyBorder="1" applyAlignment="1">
      <alignment horizontal="center"/>
    </xf>
    <xf numFmtId="0" fontId="0" fillId="0" borderId="10" xfId="0" applyBorder="1" applyAlignment="1">
      <alignment horizontal="center" vertical="center"/>
    </xf>
    <xf numFmtId="0" fontId="0" fillId="0" borderId="62" xfId="0" applyBorder="1" applyAlignment="1">
      <alignment horizontal="center" vertical="center"/>
    </xf>
    <xf numFmtId="0" fontId="0" fillId="33" borderId="1" xfId="0" applyFill="1" applyBorder="1" applyAlignment="1">
      <alignment readingOrder="1"/>
    </xf>
    <xf numFmtId="0" fontId="5" fillId="57" borderId="0" xfId="0" applyFont="1" applyFill="1"/>
    <xf numFmtId="0" fontId="33" fillId="57" borderId="0" xfId="0" applyFont="1" applyFill="1"/>
    <xf numFmtId="0" fontId="48" fillId="11" borderId="5" xfId="0" applyFont="1" applyFill="1" applyBorder="1" applyAlignment="1">
      <alignment horizontal="center" vertical="center"/>
    </xf>
    <xf numFmtId="0" fontId="32" fillId="11" borderId="5" xfId="0" applyFont="1" applyFill="1" applyBorder="1" applyAlignment="1">
      <alignment horizontal="center" vertical="center"/>
    </xf>
    <xf numFmtId="1" fontId="32" fillId="11" borderId="5" xfId="0" applyNumberFormat="1" applyFont="1" applyFill="1" applyBorder="1" applyAlignment="1">
      <alignment horizontal="center" vertical="center"/>
    </xf>
    <xf numFmtId="0" fontId="14" fillId="0" borderId="1" xfId="0" applyFont="1" applyBorder="1" applyAlignment="1">
      <alignment horizontal="center"/>
    </xf>
    <xf numFmtId="0" fontId="0" fillId="0" borderId="2" xfId="0" applyBorder="1" applyAlignment="1">
      <alignment horizontal="center"/>
    </xf>
    <xf numFmtId="14" fontId="0" fillId="11" borderId="0" xfId="0" applyNumberFormat="1" applyFill="1"/>
    <xf numFmtId="0" fontId="3" fillId="58" borderId="13" xfId="0" applyFont="1" applyFill="1" applyBorder="1"/>
    <xf numFmtId="0" fontId="10" fillId="0" borderId="1" xfId="0" applyFont="1" applyBorder="1" applyAlignment="1">
      <alignment horizontal="center" readingOrder="1"/>
    </xf>
    <xf numFmtId="0" fontId="10" fillId="11" borderId="1" xfId="0" applyFont="1" applyFill="1" applyBorder="1" applyAlignment="1">
      <alignment horizontal="center" readingOrder="1"/>
    </xf>
    <xf numFmtId="0" fontId="9" fillId="11" borderId="1" xfId="0" applyFont="1" applyFill="1" applyBorder="1" applyAlignment="1">
      <alignment horizontal="center" readingOrder="1"/>
    </xf>
    <xf numFmtId="0" fontId="53" fillId="0" borderId="0" xfId="0" applyFont="1"/>
    <xf numFmtId="0" fontId="10" fillId="11" borderId="17" xfId="0" applyFont="1" applyFill="1" applyBorder="1" applyAlignment="1">
      <alignment horizontal="center" vertical="center" readingOrder="1"/>
    </xf>
    <xf numFmtId="0" fontId="5" fillId="58" borderId="12" xfId="0" applyFont="1" applyFill="1" applyBorder="1"/>
    <xf numFmtId="1" fontId="5" fillId="32" borderId="0" xfId="0" applyNumberFormat="1" applyFont="1" applyFill="1"/>
    <xf numFmtId="14" fontId="7" fillId="0" borderId="0" xfId="0" applyNumberFormat="1" applyFont="1"/>
    <xf numFmtId="0" fontId="7" fillId="11" borderId="97" xfId="0" applyFont="1" applyFill="1" applyBorder="1"/>
    <xf numFmtId="0" fontId="7" fillId="11" borderId="98" xfId="0" applyFont="1" applyFill="1" applyBorder="1"/>
    <xf numFmtId="0" fontId="7" fillId="11" borderId="88" xfId="0" applyFont="1" applyFill="1" applyBorder="1"/>
    <xf numFmtId="0" fontId="7" fillId="11" borderId="99" xfId="0" applyFont="1" applyFill="1" applyBorder="1"/>
    <xf numFmtId="0" fontId="7" fillId="0" borderId="97" xfId="0" applyFont="1" applyBorder="1"/>
    <xf numFmtId="0" fontId="3" fillId="11" borderId="100" xfId="0" applyFont="1" applyFill="1" applyBorder="1"/>
    <xf numFmtId="0" fontId="5" fillId="11" borderId="100" xfId="0" applyFont="1" applyFill="1" applyBorder="1"/>
    <xf numFmtId="0" fontId="7" fillId="11" borderId="100" xfId="0" applyFont="1" applyFill="1" applyBorder="1"/>
    <xf numFmtId="0" fontId="7" fillId="0" borderId="100" xfId="0" applyFont="1" applyBorder="1"/>
    <xf numFmtId="9" fontId="3" fillId="58" borderId="12" xfId="0" applyNumberFormat="1" applyFont="1" applyFill="1" applyBorder="1"/>
    <xf numFmtId="1" fontId="5" fillId="58" borderId="12" xfId="0" applyNumberFormat="1" applyFont="1" applyFill="1" applyBorder="1"/>
    <xf numFmtId="0" fontId="7" fillId="58" borderId="12" xfId="0" applyFont="1" applyFill="1" applyBorder="1"/>
    <xf numFmtId="0" fontId="7" fillId="0" borderId="52" xfId="0" applyFont="1" applyBorder="1"/>
    <xf numFmtId="1" fontId="7" fillId="0" borderId="52" xfId="0" applyNumberFormat="1" applyFont="1" applyBorder="1"/>
    <xf numFmtId="1" fontId="52" fillId="0" borderId="52" xfId="0" applyNumberFormat="1" applyFont="1" applyBorder="1"/>
    <xf numFmtId="14" fontId="5" fillId="15" borderId="0" xfId="0" applyNumberFormat="1" applyFont="1" applyFill="1"/>
    <xf numFmtId="14" fontId="0" fillId="43" borderId="0" xfId="0" applyNumberFormat="1" applyFill="1"/>
    <xf numFmtId="0" fontId="10" fillId="43" borderId="7" xfId="0" applyFont="1" applyFill="1" applyBorder="1" applyAlignment="1">
      <alignment horizontal="center" vertical="center" readingOrder="1"/>
    </xf>
    <xf numFmtId="1" fontId="8" fillId="11" borderId="0" xfId="0" applyNumberFormat="1" applyFont="1" applyFill="1" applyAlignment="1">
      <alignment readingOrder="1"/>
    </xf>
    <xf numFmtId="9" fontId="8" fillId="11" borderId="0" xfId="0" applyNumberFormat="1" applyFont="1" applyFill="1" applyAlignment="1">
      <alignment readingOrder="1"/>
    </xf>
    <xf numFmtId="169" fontId="0" fillId="0" borderId="1" xfId="0" applyNumberFormat="1" applyBorder="1" applyAlignment="1">
      <alignment horizontal="center"/>
    </xf>
    <xf numFmtId="169" fontId="0" fillId="0" borderId="1" xfId="0" applyNumberFormat="1" applyBorder="1" applyAlignment="1">
      <alignment horizontal="center" vertical="center"/>
    </xf>
    <xf numFmtId="169" fontId="0" fillId="0" borderId="2" xfId="0" applyNumberFormat="1" applyBorder="1" applyAlignment="1">
      <alignment horizontal="center" vertical="center"/>
    </xf>
    <xf numFmtId="169" fontId="0" fillId="11" borderId="0" xfId="0" applyNumberFormat="1" applyFill="1"/>
    <xf numFmtId="0" fontId="5" fillId="15" borderId="0" xfId="0" applyFont="1" applyFill="1"/>
    <xf numFmtId="0" fontId="5" fillId="15" borderId="97" xfId="0" applyFont="1" applyFill="1" applyBorder="1"/>
    <xf numFmtId="0" fontId="5" fillId="15" borderId="12" xfId="0" applyFont="1" applyFill="1" applyBorder="1"/>
    <xf numFmtId="0" fontId="5" fillId="15" borderId="52" xfId="0" applyFont="1" applyFill="1" applyBorder="1"/>
    <xf numFmtId="0" fontId="5" fillId="15" borderId="93" xfId="0" applyFont="1" applyFill="1" applyBorder="1"/>
    <xf numFmtId="0" fontId="3" fillId="58" borderId="12" xfId="0" applyFont="1" applyFill="1" applyBorder="1" applyAlignment="1">
      <alignment horizontal="center"/>
    </xf>
    <xf numFmtId="1" fontId="7" fillId="0" borderId="12" xfId="0" applyNumberFormat="1" applyFont="1" applyBorder="1"/>
    <xf numFmtId="0" fontId="0" fillId="51" borderId="2" xfId="0" applyFill="1" applyBorder="1" applyAlignment="1">
      <alignment horizontal="left" vertical="center" readingOrder="1"/>
    </xf>
    <xf numFmtId="0" fontId="0" fillId="51" borderId="4" xfId="0" applyFill="1" applyBorder="1" applyAlignment="1">
      <alignment horizontal="left" vertical="center" readingOrder="1"/>
    </xf>
    <xf numFmtId="0" fontId="21" fillId="11" borderId="9" xfId="0" applyFont="1" applyFill="1" applyBorder="1" applyAlignment="1">
      <alignment horizontal="left" vertical="center"/>
    </xf>
    <xf numFmtId="0" fontId="3" fillId="35" borderId="1" xfId="0" applyFont="1" applyFill="1" applyBorder="1" applyAlignment="1">
      <alignment horizontal="center" vertical="center"/>
    </xf>
    <xf numFmtId="167" fontId="10" fillId="11" borderId="3" xfId="0" applyNumberFormat="1" applyFont="1" applyFill="1" applyBorder="1" applyAlignment="1">
      <alignment horizontal="center" vertical="center" readingOrder="1"/>
    </xf>
    <xf numFmtId="0" fontId="10" fillId="11" borderId="62" xfId="0" applyFont="1" applyFill="1" applyBorder="1" applyAlignment="1">
      <alignment horizontal="center" vertical="center" readingOrder="1"/>
    </xf>
    <xf numFmtId="167" fontId="10" fillId="11" borderId="5" xfId="0" applyNumberFormat="1" applyFont="1" applyFill="1" applyBorder="1" applyAlignment="1">
      <alignment horizontal="center" vertical="center" readingOrder="1"/>
    </xf>
    <xf numFmtId="3" fontId="9" fillId="43" borderId="0" xfId="0" applyNumberFormat="1" applyFont="1" applyFill="1" applyAlignment="1">
      <alignment horizontal="left" vertical="center"/>
    </xf>
    <xf numFmtId="1" fontId="3" fillId="58" borderId="13" xfId="0" applyNumberFormat="1" applyFont="1" applyFill="1" applyBorder="1"/>
    <xf numFmtId="0" fontId="54" fillId="23" borderId="6" xfId="0" applyFont="1" applyFill="1" applyBorder="1" applyAlignment="1">
      <alignment horizontal="center" vertical="center"/>
    </xf>
    <xf numFmtId="0" fontId="55" fillId="23" borderId="61" xfId="0" applyFont="1" applyFill="1" applyBorder="1" applyAlignment="1">
      <alignment horizontal="center" vertical="center"/>
    </xf>
    <xf numFmtId="0" fontId="0" fillId="62" borderId="2" xfId="0" applyFill="1" applyBorder="1" applyAlignment="1">
      <alignment horizontal="left" vertical="center" readingOrder="1"/>
    </xf>
    <xf numFmtId="0" fontId="0" fillId="62" borderId="3" xfId="0" applyFill="1" applyBorder="1" applyAlignment="1">
      <alignment horizontal="left" vertical="center" readingOrder="1"/>
    </xf>
    <xf numFmtId="0" fontId="0" fillId="62" borderId="4" xfId="0" applyFill="1" applyBorder="1" applyAlignment="1">
      <alignment horizontal="left" vertical="center" readingOrder="1"/>
    </xf>
    <xf numFmtId="14" fontId="10" fillId="43" borderId="1" xfId="0" applyNumberFormat="1" applyFont="1" applyFill="1" applyBorder="1" applyAlignment="1">
      <alignment horizontal="center" vertical="center"/>
    </xf>
    <xf numFmtId="0" fontId="13" fillId="23" borderId="1" xfId="0" applyFont="1" applyFill="1" applyBorder="1" applyAlignment="1">
      <alignment horizontal="center" vertical="center" wrapText="1"/>
    </xf>
    <xf numFmtId="0" fontId="5" fillId="11" borderId="1" xfId="0" applyFont="1" applyFill="1" applyBorder="1" applyAlignment="1">
      <alignment horizontal="left" vertical="center"/>
    </xf>
    <xf numFmtId="14" fontId="5" fillId="11" borderId="1" xfId="0" applyNumberFormat="1" applyFont="1" applyFill="1" applyBorder="1" applyAlignment="1">
      <alignment horizontal="center" vertical="center"/>
    </xf>
    <xf numFmtId="0" fontId="5" fillId="36" borderId="1" xfId="0" applyFont="1" applyFill="1" applyBorder="1" applyAlignment="1">
      <alignment horizontal="center" vertical="center"/>
    </xf>
    <xf numFmtId="0" fontId="3" fillId="37" borderId="1" xfId="0" applyFont="1" applyFill="1" applyBorder="1" applyAlignment="1">
      <alignment horizontal="center" vertical="center"/>
    </xf>
    <xf numFmtId="0" fontId="5" fillId="43" borderId="1" xfId="0" applyFont="1" applyFill="1" applyBorder="1" applyAlignment="1">
      <alignment horizontal="left" vertical="center"/>
    </xf>
    <xf numFmtId="0" fontId="14" fillId="11" borderId="4" xfId="0" applyFont="1" applyFill="1" applyBorder="1" applyAlignment="1">
      <alignment horizontal="center" vertical="center"/>
    </xf>
    <xf numFmtId="0" fontId="5" fillId="11" borderId="4" xfId="0" applyFont="1" applyFill="1" applyBorder="1" applyAlignment="1">
      <alignment horizontal="center" vertical="center"/>
    </xf>
    <xf numFmtId="0" fontId="5" fillId="15" borderId="1" xfId="0" applyFont="1" applyFill="1" applyBorder="1" applyAlignment="1">
      <alignment horizontal="left" vertical="center"/>
    </xf>
    <xf numFmtId="0" fontId="5" fillId="11" borderId="1" xfId="0" applyFont="1" applyFill="1" applyBorder="1" applyAlignment="1">
      <alignment vertical="center"/>
    </xf>
    <xf numFmtId="0" fontId="2" fillId="11" borderId="1" xfId="0" applyFont="1" applyFill="1" applyBorder="1" applyAlignment="1">
      <alignment horizontal="left" vertical="center"/>
    </xf>
    <xf numFmtId="0" fontId="2" fillId="43" borderId="1" xfId="0" applyFont="1" applyFill="1" applyBorder="1" applyAlignment="1">
      <alignment horizontal="left" vertical="center"/>
    </xf>
    <xf numFmtId="3" fontId="3" fillId="19" borderId="40" xfId="0" applyNumberFormat="1" applyFont="1" applyFill="1" applyBorder="1" applyAlignment="1">
      <alignment horizontal="center"/>
    </xf>
    <xf numFmtId="3" fontId="3" fillId="19" borderId="24" xfId="0" applyNumberFormat="1" applyFont="1" applyFill="1" applyBorder="1" applyAlignment="1">
      <alignment horizontal="center"/>
    </xf>
    <xf numFmtId="0" fontId="5" fillId="11" borderId="4" xfId="0" applyFont="1" applyFill="1" applyBorder="1" applyAlignment="1">
      <alignment horizontal="center"/>
    </xf>
    <xf numFmtId="0" fontId="5" fillId="11" borderId="48" xfId="0" applyFont="1" applyFill="1" applyBorder="1" applyAlignment="1">
      <alignment horizontal="center"/>
    </xf>
    <xf numFmtId="0" fontId="14" fillId="43" borderId="1" xfId="0" applyFont="1" applyFill="1" applyBorder="1" applyAlignment="1">
      <alignment horizontal="center" wrapText="1"/>
    </xf>
    <xf numFmtId="21" fontId="14" fillId="43" borderId="1" xfId="0" applyNumberFormat="1" applyFont="1" applyFill="1" applyBorder="1" applyAlignment="1">
      <alignment horizontal="center" wrapText="1"/>
    </xf>
    <xf numFmtId="46" fontId="14" fillId="43" borderId="1" xfId="0" applyNumberFormat="1" applyFont="1" applyFill="1" applyBorder="1" applyAlignment="1">
      <alignment horizontal="center" wrapText="1"/>
    </xf>
    <xf numFmtId="0" fontId="56" fillId="43" borderId="1" xfId="0" applyFont="1" applyFill="1" applyBorder="1" applyAlignment="1">
      <alignment horizontal="center"/>
    </xf>
    <xf numFmtId="0" fontId="0" fillId="0" borderId="1" xfId="0" applyBorder="1" applyAlignment="1">
      <alignment horizontal="center"/>
      <extLst>
        <ext xmlns:xfpb="http://schemas.microsoft.com/office/spreadsheetml/2022/featurepropertybag" uri="{C7286773-470A-42A8-94C5-96B5CB345126}">
          <xfpb:xfComplement i="0"/>
        </ext>
      </extLst>
    </xf>
    <xf numFmtId="0" fontId="0" fillId="43" borderId="1" xfId="0" applyFill="1" applyBorder="1" applyAlignment="1">
      <alignment horizontal="center"/>
      <extLst>
        <ext xmlns:xfpb="http://schemas.microsoft.com/office/spreadsheetml/2022/featurepropertybag" uri="{C7286773-470A-42A8-94C5-96B5CB345126}">
          <xfpb:xfComplement i="0"/>
        </ext>
      </extLst>
    </xf>
    <xf numFmtId="0" fontId="14" fillId="0" borderId="1" xfId="0" applyFont="1" applyBorder="1" applyAlignment="1">
      <alignment horizontal="center" wrapText="1"/>
    </xf>
    <xf numFmtId="0" fontId="0" fillId="64" borderId="1" xfId="0" applyFill="1" applyBorder="1" applyAlignment="1">
      <alignment horizontal="center"/>
    </xf>
    <xf numFmtId="0" fontId="56" fillId="0" borderId="1" xfId="0" applyFont="1" applyBorder="1" applyAlignment="1">
      <alignment horizontal="center"/>
    </xf>
    <xf numFmtId="0" fontId="3" fillId="65" borderId="0" xfId="0" applyFont="1" applyFill="1" applyAlignment="1">
      <alignment horizontal="center"/>
    </xf>
    <xf numFmtId="170" fontId="19" fillId="42" borderId="37" xfId="0" applyNumberFormat="1" applyFont="1" applyFill="1" applyBorder="1" applyAlignment="1">
      <alignment horizontal="center" vertical="center" readingOrder="1"/>
    </xf>
    <xf numFmtId="0" fontId="10" fillId="0" borderId="25" xfId="0" applyFont="1" applyBorder="1" applyAlignment="1">
      <alignment horizontal="center"/>
    </xf>
    <xf numFmtId="0" fontId="4" fillId="11" borderId="18" xfId="0" applyFont="1" applyFill="1" applyBorder="1" applyAlignment="1">
      <alignment horizontal="center" vertical="center" readingOrder="1"/>
    </xf>
    <xf numFmtId="0" fontId="2" fillId="11" borderId="7" xfId="0" applyFont="1" applyFill="1" applyBorder="1" applyAlignment="1">
      <alignment horizontal="center" vertical="center" readingOrder="1"/>
    </xf>
    <xf numFmtId="2" fontId="2" fillId="11" borderId="19" xfId="0" applyNumberFormat="1" applyFont="1" applyFill="1" applyBorder="1" applyAlignment="1">
      <alignment horizontal="center" vertical="center" readingOrder="1"/>
    </xf>
    <xf numFmtId="9" fontId="46" fillId="42" borderId="1" xfId="0" applyNumberFormat="1" applyFont="1" applyFill="1" applyBorder="1" applyAlignment="1">
      <alignment horizontal="left"/>
    </xf>
    <xf numFmtId="9" fontId="46" fillId="53" borderId="1" xfId="0" applyNumberFormat="1" applyFont="1" applyFill="1" applyBorder="1" applyAlignment="1">
      <alignment horizontal="left"/>
    </xf>
    <xf numFmtId="9" fontId="46" fillId="57" borderId="1" xfId="0" applyNumberFormat="1" applyFont="1" applyFill="1" applyBorder="1" applyAlignment="1">
      <alignment horizontal="left"/>
    </xf>
    <xf numFmtId="9" fontId="46" fillId="43" borderId="1" xfId="0" applyNumberFormat="1" applyFont="1" applyFill="1" applyBorder="1" applyAlignment="1">
      <alignment horizontal="left"/>
    </xf>
    <xf numFmtId="0" fontId="0" fillId="0" borderId="1" xfId="0" applyBorder="1" applyAlignment="1">
      <alignment horizontal="left"/>
    </xf>
    <xf numFmtId="9" fontId="10" fillId="42" borderId="1" xfId="0" applyNumberFormat="1" applyFont="1" applyFill="1" applyBorder="1" applyAlignment="1">
      <alignment horizontal="left"/>
    </xf>
    <xf numFmtId="9" fontId="10" fillId="53" borderId="1" xfId="0" applyNumberFormat="1" applyFont="1" applyFill="1" applyBorder="1" applyAlignment="1">
      <alignment horizontal="left"/>
    </xf>
    <xf numFmtId="9" fontId="10" fillId="57" borderId="1" xfId="0" applyNumberFormat="1" applyFont="1" applyFill="1" applyBorder="1" applyAlignment="1">
      <alignment horizontal="left"/>
    </xf>
    <xf numFmtId="9" fontId="10" fillId="43" borderId="1" xfId="0" applyNumberFormat="1" applyFont="1" applyFill="1" applyBorder="1" applyAlignment="1">
      <alignment horizontal="left"/>
    </xf>
    <xf numFmtId="0" fontId="57" fillId="11" borderId="33" xfId="0" applyFont="1" applyFill="1" applyBorder="1" applyAlignment="1">
      <alignment horizontal="center" vertical="center" readingOrder="1"/>
    </xf>
    <xf numFmtId="0" fontId="53" fillId="11" borderId="0" xfId="0" applyFont="1" applyFill="1" applyAlignment="1">
      <alignment readingOrder="1"/>
    </xf>
    <xf numFmtId="0" fontId="53" fillId="11" borderId="32" xfId="0" applyFont="1" applyFill="1" applyBorder="1" applyAlignment="1">
      <alignment horizontal="center" vertical="center" readingOrder="1"/>
    </xf>
    <xf numFmtId="0" fontId="53" fillId="11" borderId="41" xfId="0" applyFont="1" applyFill="1" applyBorder="1" applyAlignment="1">
      <alignment horizontal="center" vertical="center" readingOrder="1"/>
    </xf>
    <xf numFmtId="0" fontId="0" fillId="11" borderId="32" xfId="0" applyFill="1" applyBorder="1" applyAlignment="1">
      <alignment horizontal="center" vertical="center" readingOrder="1"/>
    </xf>
    <xf numFmtId="14" fontId="0" fillId="11" borderId="32" xfId="0" applyNumberFormat="1" applyFill="1" applyBorder="1" applyAlignment="1">
      <alignment horizontal="center" vertical="center" readingOrder="1"/>
    </xf>
    <xf numFmtId="9" fontId="5" fillId="58" borderId="12" xfId="0" applyNumberFormat="1" applyFont="1" applyFill="1" applyBorder="1"/>
    <xf numFmtId="1" fontId="58" fillId="11" borderId="40" xfId="0" applyNumberFormat="1" applyFont="1" applyFill="1" applyBorder="1" applyAlignment="1">
      <alignment horizontal="center" vertical="center" readingOrder="1"/>
    </xf>
    <xf numFmtId="1" fontId="58" fillId="43" borderId="40" xfId="0" applyNumberFormat="1" applyFont="1" applyFill="1" applyBorder="1" applyAlignment="1">
      <alignment horizontal="center" vertical="center" readingOrder="1"/>
    </xf>
    <xf numFmtId="164" fontId="58" fillId="11" borderId="42" xfId="0" applyNumberFormat="1" applyFont="1" applyFill="1" applyBorder="1" applyAlignment="1">
      <alignment horizontal="center" vertical="center" readingOrder="1"/>
    </xf>
    <xf numFmtId="1" fontId="58" fillId="11" borderId="18" xfId="0" applyNumberFormat="1" applyFont="1" applyFill="1" applyBorder="1" applyAlignment="1">
      <alignment horizontal="center" vertical="center" readingOrder="1"/>
    </xf>
    <xf numFmtId="1" fontId="58" fillId="11" borderId="36" xfId="0" applyNumberFormat="1" applyFont="1" applyFill="1" applyBorder="1" applyAlignment="1">
      <alignment horizontal="center" vertical="center" readingOrder="1"/>
    </xf>
    <xf numFmtId="1" fontId="58" fillId="11" borderId="65" xfId="0" applyNumberFormat="1" applyFont="1" applyFill="1" applyBorder="1" applyAlignment="1">
      <alignment horizontal="center" vertical="center" readingOrder="1"/>
    </xf>
    <xf numFmtId="0" fontId="10" fillId="11" borderId="24" xfId="0" applyFont="1" applyFill="1" applyBorder="1" applyAlignment="1">
      <alignment horizontal="center" vertical="center" readingOrder="1"/>
    </xf>
    <xf numFmtId="0" fontId="0" fillId="51" borderId="3" xfId="0" applyFill="1" applyBorder="1" applyAlignment="1">
      <alignment horizontal="left" vertical="center" readingOrder="1"/>
    </xf>
    <xf numFmtId="0" fontId="10" fillId="43" borderId="101" xfId="0" applyFont="1" applyFill="1" applyBorder="1" applyAlignment="1">
      <alignment horizontal="center" vertical="center" readingOrder="1"/>
    </xf>
    <xf numFmtId="0" fontId="10" fillId="43" borderId="3" xfId="0" applyFont="1" applyFill="1" applyBorder="1" applyAlignment="1">
      <alignment horizontal="center" vertical="center" readingOrder="1"/>
    </xf>
    <xf numFmtId="0" fontId="0" fillId="0" borderId="6" xfId="0" applyBorder="1" applyAlignment="1">
      <alignment horizontal="center"/>
    </xf>
    <xf numFmtId="0" fontId="0" fillId="0" borderId="22" xfId="0" applyBorder="1" applyAlignment="1">
      <alignment horizontal="center"/>
    </xf>
    <xf numFmtId="0" fontId="0" fillId="0" borderId="46" xfId="0" applyBorder="1" applyAlignment="1">
      <alignment horizontal="center"/>
    </xf>
    <xf numFmtId="167" fontId="10" fillId="11" borderId="49" xfId="0" applyNumberFormat="1" applyFont="1" applyFill="1" applyBorder="1" applyAlignment="1">
      <alignment horizontal="center" vertical="center" readingOrder="1"/>
    </xf>
    <xf numFmtId="0" fontId="0" fillId="0" borderId="42" xfId="0" applyBorder="1" applyAlignment="1">
      <alignment horizontal="center"/>
    </xf>
    <xf numFmtId="167" fontId="10" fillId="11" borderId="64" xfId="0" applyNumberFormat="1" applyFont="1" applyFill="1" applyBorder="1" applyAlignment="1">
      <alignment horizontal="center" vertical="center" readingOrder="1"/>
    </xf>
    <xf numFmtId="0" fontId="3" fillId="55" borderId="38" xfId="0" applyFont="1" applyFill="1" applyBorder="1" applyAlignment="1">
      <alignment horizontal="center" vertical="center"/>
    </xf>
    <xf numFmtId="0" fontId="41" fillId="11" borderId="7" xfId="0" applyFont="1" applyFill="1" applyBorder="1" applyAlignment="1">
      <alignment horizontal="left" vertical="center"/>
    </xf>
    <xf numFmtId="0" fontId="41" fillId="42" borderId="45" xfId="0" applyFont="1" applyFill="1" applyBorder="1" applyAlignment="1">
      <alignment horizontal="left" vertical="center"/>
    </xf>
    <xf numFmtId="0" fontId="21" fillId="11" borderId="103" xfId="0" applyFont="1" applyFill="1" applyBorder="1" applyAlignment="1">
      <alignment horizontal="left" vertical="center"/>
    </xf>
    <xf numFmtId="0" fontId="21" fillId="11" borderId="101" xfId="0" applyFont="1" applyFill="1" applyBorder="1" applyAlignment="1">
      <alignment horizontal="left" vertical="center"/>
    </xf>
    <xf numFmtId="0" fontId="41" fillId="11" borderId="8" xfId="0" applyFont="1" applyFill="1" applyBorder="1" applyAlignment="1">
      <alignment horizontal="left" vertical="center"/>
    </xf>
    <xf numFmtId="0" fontId="3" fillId="55" borderId="36" xfId="0" applyFont="1" applyFill="1" applyBorder="1" applyAlignment="1">
      <alignment horizontal="center" vertical="center"/>
    </xf>
    <xf numFmtId="0" fontId="10" fillId="15" borderId="2" xfId="0" applyFont="1" applyFill="1" applyBorder="1" applyAlignment="1">
      <alignment horizontal="center" vertical="center" readingOrder="1"/>
    </xf>
    <xf numFmtId="0" fontId="0" fillId="42" borderId="33" xfId="0" applyFill="1" applyBorder="1" applyAlignment="1">
      <alignment readingOrder="1"/>
    </xf>
    <xf numFmtId="0" fontId="0" fillId="42" borderId="43" xfId="0" applyFill="1" applyBorder="1" applyAlignment="1">
      <alignment readingOrder="1"/>
    </xf>
    <xf numFmtId="0" fontId="0" fillId="42" borderId="33" xfId="0" applyFill="1" applyBorder="1" applyAlignment="1">
      <alignment vertical="center" readingOrder="1"/>
    </xf>
    <xf numFmtId="0" fontId="0" fillId="42" borderId="49" xfId="0" applyFill="1" applyBorder="1" applyAlignment="1">
      <alignment readingOrder="1"/>
    </xf>
    <xf numFmtId="0" fontId="10" fillId="11" borderId="23" xfId="0" applyFont="1" applyFill="1" applyBorder="1" applyAlignment="1">
      <alignment horizontal="center" vertical="center" readingOrder="1"/>
    </xf>
    <xf numFmtId="0" fontId="0" fillId="40" borderId="2" xfId="0" applyFill="1" applyBorder="1" applyAlignment="1">
      <alignment horizontal="left" readingOrder="1"/>
    </xf>
    <xf numFmtId="0" fontId="3" fillId="40" borderId="36" xfId="0" applyFont="1" applyFill="1" applyBorder="1" applyAlignment="1">
      <alignment horizontal="center" vertical="center"/>
    </xf>
    <xf numFmtId="0" fontId="0" fillId="40" borderId="4" xfId="0" applyFill="1" applyBorder="1" applyAlignment="1">
      <alignment horizontal="left" readingOrder="1"/>
    </xf>
    <xf numFmtId="0" fontId="0" fillId="40" borderId="2" xfId="0" applyFill="1" applyBorder="1" applyAlignment="1">
      <alignment horizontal="left" vertical="center" readingOrder="1"/>
    </xf>
    <xf numFmtId="0" fontId="0" fillId="40" borderId="3" xfId="0" applyFill="1" applyBorder="1" applyAlignment="1">
      <alignment horizontal="left" vertical="center" readingOrder="1"/>
    </xf>
    <xf numFmtId="0" fontId="0" fillId="40" borderId="80" xfId="0" applyFill="1" applyBorder="1" applyAlignment="1">
      <alignment horizontal="left" vertical="center" readingOrder="1"/>
    </xf>
    <xf numFmtId="0" fontId="0" fillId="40" borderId="4" xfId="0" applyFill="1" applyBorder="1" applyAlignment="1">
      <alignment horizontal="left" vertical="center" readingOrder="1"/>
    </xf>
    <xf numFmtId="0" fontId="3" fillId="55" borderId="26" xfId="0" applyFont="1" applyFill="1" applyBorder="1" applyAlignment="1">
      <alignment horizontal="center" vertical="center"/>
    </xf>
    <xf numFmtId="0" fontId="3" fillId="55" borderId="81" xfId="0" applyFont="1" applyFill="1" applyBorder="1" applyAlignment="1">
      <alignment horizontal="center" vertical="center"/>
    </xf>
    <xf numFmtId="0" fontId="10" fillId="15" borderId="8" xfId="0" applyFont="1" applyFill="1" applyBorder="1" applyAlignment="1">
      <alignment horizontal="center" vertical="center" readingOrder="1"/>
    </xf>
    <xf numFmtId="0" fontId="0" fillId="43" borderId="2" xfId="0" applyFill="1" applyBorder="1" applyAlignment="1">
      <alignment horizontal="left" vertical="center" readingOrder="1"/>
    </xf>
    <xf numFmtId="0" fontId="0" fillId="42" borderId="80" xfId="0" applyFill="1" applyBorder="1" applyAlignment="1">
      <alignment horizontal="left" vertical="center" readingOrder="1"/>
    </xf>
    <xf numFmtId="0" fontId="0" fillId="42" borderId="4" xfId="0" applyFill="1" applyBorder="1" applyAlignment="1">
      <alignment horizontal="left" vertical="center" readingOrder="1"/>
    </xf>
    <xf numFmtId="0" fontId="0" fillId="40" borderId="2" xfId="0" applyFill="1" applyBorder="1" applyAlignment="1">
      <alignment vertical="center" readingOrder="1"/>
    </xf>
    <xf numFmtId="0" fontId="0" fillId="40" borderId="3" xfId="0" applyFill="1" applyBorder="1" applyAlignment="1">
      <alignment vertical="center" readingOrder="1"/>
    </xf>
    <xf numFmtId="0" fontId="0" fillId="43" borderId="3" xfId="0" applyFill="1" applyBorder="1" applyAlignment="1">
      <alignment horizontal="left" vertical="center" readingOrder="1"/>
    </xf>
    <xf numFmtId="0" fontId="0" fillId="43" borderId="2" xfId="0" applyFill="1" applyBorder="1" applyAlignment="1">
      <alignment vertical="center" readingOrder="1"/>
    </xf>
    <xf numFmtId="0" fontId="0" fillId="43" borderId="3" xfId="0" applyFill="1" applyBorder="1" applyAlignment="1">
      <alignment vertical="center" readingOrder="1"/>
    </xf>
    <xf numFmtId="0" fontId="0" fillId="43" borderId="11" xfId="0" applyFill="1" applyBorder="1" applyAlignment="1">
      <alignment vertical="center" readingOrder="1"/>
    </xf>
    <xf numFmtId="0" fontId="0" fillId="43" borderId="55" xfId="0" applyFill="1" applyBorder="1" applyAlignment="1">
      <alignment vertical="center" readingOrder="1"/>
    </xf>
    <xf numFmtId="0" fontId="0" fillId="43" borderId="2" xfId="0" applyFill="1" applyBorder="1" applyAlignment="1">
      <alignment horizontal="left"/>
    </xf>
    <xf numFmtId="0" fontId="0" fillId="43" borderId="3" xfId="0" applyFill="1" applyBorder="1" applyAlignment="1">
      <alignment horizontal="left"/>
    </xf>
    <xf numFmtId="0" fontId="0" fillId="43" borderId="8" xfId="0" applyFill="1" applyBorder="1" applyAlignment="1">
      <alignment vertical="center" readingOrder="1"/>
    </xf>
    <xf numFmtId="0" fontId="0" fillId="43" borderId="9" xfId="0" applyFill="1" applyBorder="1" applyAlignment="1">
      <alignment vertical="center" readingOrder="1"/>
    </xf>
    <xf numFmtId="0" fontId="41" fillId="53" borderId="6" xfId="0" applyFont="1" applyFill="1" applyBorder="1" applyAlignment="1">
      <alignment horizontal="left" vertical="center"/>
    </xf>
    <xf numFmtId="0" fontId="41" fillId="53" borderId="59" xfId="0" applyFont="1" applyFill="1" applyBorder="1" applyAlignment="1">
      <alignment horizontal="left" vertical="center"/>
    </xf>
    <xf numFmtId="0" fontId="41" fillId="53" borderId="24" xfId="0" applyFont="1" applyFill="1" applyBorder="1" applyAlignment="1">
      <alignment horizontal="left" vertical="center"/>
    </xf>
    <xf numFmtId="0" fontId="55" fillId="23" borderId="66" xfId="0" applyFont="1" applyFill="1" applyBorder="1" applyAlignment="1">
      <alignment horizontal="center" vertical="center"/>
    </xf>
    <xf numFmtId="0" fontId="42" fillId="23" borderId="8" xfId="0" applyFont="1" applyFill="1" applyBorder="1" applyAlignment="1">
      <alignment horizontal="center" vertical="center"/>
    </xf>
    <xf numFmtId="0" fontId="27" fillId="23" borderId="8" xfId="0" applyFont="1" applyFill="1" applyBorder="1" applyAlignment="1">
      <alignment horizontal="center" vertical="center"/>
    </xf>
    <xf numFmtId="0" fontId="41" fillId="53" borderId="8" xfId="0" applyFont="1" applyFill="1" applyBorder="1" applyAlignment="1">
      <alignment horizontal="left" vertical="center"/>
    </xf>
    <xf numFmtId="0" fontId="41" fillId="11" borderId="11" xfId="0" applyFont="1" applyFill="1" applyBorder="1" applyAlignment="1">
      <alignment horizontal="left" vertical="center"/>
    </xf>
    <xf numFmtId="0" fontId="41" fillId="53" borderId="53" xfId="0" applyFont="1" applyFill="1" applyBorder="1" applyAlignment="1">
      <alignment horizontal="left" vertical="center"/>
    </xf>
    <xf numFmtId="0" fontId="41" fillId="53" borderId="62" xfId="0" applyFont="1" applyFill="1" applyBorder="1" applyAlignment="1">
      <alignment horizontal="left" vertical="center"/>
    </xf>
    <xf numFmtId="0" fontId="41" fillId="53" borderId="21" xfId="0" applyFont="1" applyFill="1" applyBorder="1" applyAlignment="1">
      <alignment horizontal="left" vertical="center"/>
    </xf>
    <xf numFmtId="0" fontId="41" fillId="11" borderId="56" xfId="0" applyFont="1" applyFill="1" applyBorder="1" applyAlignment="1">
      <alignment horizontal="left" vertical="center"/>
    </xf>
    <xf numFmtId="0" fontId="41" fillId="11" borderId="104" xfId="0" applyFont="1" applyFill="1" applyBorder="1" applyAlignment="1">
      <alignment horizontal="left" vertical="center"/>
    </xf>
    <xf numFmtId="0" fontId="41" fillId="53" borderId="9" xfId="0" applyFont="1" applyFill="1" applyBorder="1" applyAlignment="1">
      <alignment horizontal="left" vertical="center"/>
    </xf>
    <xf numFmtId="0" fontId="41" fillId="53" borderId="25" xfId="0" applyFont="1" applyFill="1" applyBorder="1" applyAlignment="1">
      <alignment horizontal="left" vertical="center"/>
    </xf>
    <xf numFmtId="0" fontId="61" fillId="11" borderId="8" xfId="0" applyFont="1" applyFill="1" applyBorder="1" applyAlignment="1">
      <alignment horizontal="center" vertical="center"/>
    </xf>
    <xf numFmtId="0" fontId="62" fillId="42" borderId="103" xfId="0" applyFont="1" applyFill="1" applyBorder="1" applyAlignment="1">
      <alignment horizontal="left" vertical="center"/>
    </xf>
    <xf numFmtId="0" fontId="0" fillId="0" borderId="0" xfId="0" applyAlignment="1">
      <alignment wrapText="1"/>
    </xf>
    <xf numFmtId="0" fontId="23" fillId="0" borderId="0" xfId="0" applyFont="1" applyAlignment="1">
      <alignment wrapText="1"/>
    </xf>
    <xf numFmtId="0" fontId="23" fillId="0" borderId="0" xfId="0" applyFont="1" applyAlignment="1">
      <alignment vertical="center" wrapText="1"/>
    </xf>
    <xf numFmtId="0" fontId="0" fillId="41" borderId="33" xfId="0" applyFill="1" applyBorder="1" applyAlignment="1">
      <alignment readingOrder="1"/>
    </xf>
    <xf numFmtId="0" fontId="0" fillId="41" borderId="43" xfId="0" applyFill="1" applyBorder="1" applyAlignment="1">
      <alignment readingOrder="1"/>
    </xf>
    <xf numFmtId="0" fontId="0" fillId="33" borderId="1" xfId="0" applyFill="1" applyBorder="1" applyAlignment="1">
      <alignment wrapText="1" readingOrder="1"/>
    </xf>
    <xf numFmtId="0" fontId="65" fillId="0" borderId="0" xfId="0" applyFont="1" applyAlignment="1">
      <alignment wrapText="1"/>
    </xf>
    <xf numFmtId="14" fontId="0" fillId="0" borderId="0" xfId="0" applyNumberFormat="1" applyAlignment="1">
      <alignment horizontal="center" vertical="center" wrapText="1"/>
    </xf>
    <xf numFmtId="0" fontId="25" fillId="11" borderId="3" xfId="0" applyFont="1" applyFill="1" applyBorder="1" applyAlignment="1">
      <alignment horizontal="center" vertical="center" readingOrder="1"/>
    </xf>
    <xf numFmtId="0" fontId="41" fillId="42" borderId="6" xfId="0" applyFont="1" applyFill="1" applyBorder="1" applyAlignment="1">
      <alignment horizontal="center" vertical="center"/>
    </xf>
    <xf numFmtId="0" fontId="21" fillId="11" borderId="1" xfId="0" applyFont="1" applyFill="1" applyBorder="1" applyAlignment="1">
      <alignment horizontal="center" vertical="center"/>
    </xf>
    <xf numFmtId="0" fontId="21" fillId="11" borderId="7" xfId="0" applyFont="1" applyFill="1" applyBorder="1" applyAlignment="1">
      <alignment horizontal="center" vertical="center"/>
    </xf>
    <xf numFmtId="16" fontId="26" fillId="11" borderId="0" xfId="0" applyNumberFormat="1" applyFont="1" applyFill="1" applyAlignment="1">
      <alignment horizontal="center" vertical="center"/>
    </xf>
    <xf numFmtId="164" fontId="19" fillId="14" borderId="53" xfId="0" applyNumberFormat="1" applyFont="1" applyFill="1" applyBorder="1" applyAlignment="1">
      <alignment horizontal="center" readingOrder="1"/>
    </xf>
    <xf numFmtId="14" fontId="19" fillId="14" borderId="45" xfId="0" applyNumberFormat="1" applyFont="1" applyFill="1" applyBorder="1" applyAlignment="1">
      <alignment horizontal="center" readingOrder="1"/>
    </xf>
    <xf numFmtId="14" fontId="19" fillId="14" borderId="14" xfId="0" applyNumberFormat="1" applyFont="1" applyFill="1" applyBorder="1" applyAlignment="1">
      <alignment horizontal="center" readingOrder="1"/>
    </xf>
    <xf numFmtId="164" fontId="19" fillId="14" borderId="30" xfId="0" applyNumberFormat="1" applyFont="1" applyFill="1" applyBorder="1" applyAlignment="1">
      <alignment horizontal="center" readingOrder="1"/>
    </xf>
    <xf numFmtId="0" fontId="36" fillId="11" borderId="0" xfId="0" applyFont="1" applyFill="1" applyAlignment="1">
      <alignment wrapText="1"/>
    </xf>
    <xf numFmtId="0" fontId="10" fillId="11" borderId="27" xfId="0" applyFont="1" applyFill="1" applyBorder="1" applyAlignment="1">
      <alignment horizontal="center" vertical="center" readingOrder="1"/>
    </xf>
    <xf numFmtId="0" fontId="10" fillId="33" borderId="31" xfId="0" applyFont="1" applyFill="1" applyBorder="1" applyAlignment="1">
      <alignment horizontal="center" vertical="center" readingOrder="1"/>
    </xf>
    <xf numFmtId="0" fontId="10" fillId="33" borderId="34" xfId="0" applyFont="1" applyFill="1" applyBorder="1" applyAlignment="1">
      <alignment horizontal="center" vertical="center" readingOrder="1"/>
    </xf>
    <xf numFmtId="0" fontId="41" fillId="11" borderId="101" xfId="0" applyFont="1" applyFill="1" applyBorder="1" applyAlignment="1">
      <alignment horizontal="left" vertical="center"/>
    </xf>
    <xf numFmtId="0" fontId="41" fillId="42" borderId="101" xfId="0" applyFont="1" applyFill="1" applyBorder="1" applyAlignment="1">
      <alignment horizontal="left" vertical="center"/>
    </xf>
    <xf numFmtId="0" fontId="41" fillId="42" borderId="105" xfId="0" applyFont="1" applyFill="1" applyBorder="1" applyAlignment="1">
      <alignment horizontal="left" vertical="center"/>
    </xf>
    <xf numFmtId="0" fontId="0" fillId="11" borderId="103" xfId="0" applyFill="1" applyBorder="1" applyAlignment="1">
      <alignment horizontal="left" vertical="center"/>
    </xf>
    <xf numFmtId="0" fontId="0" fillId="11" borderId="104" xfId="0" applyFill="1" applyBorder="1" applyAlignment="1">
      <alignment horizontal="left" vertical="center"/>
    </xf>
    <xf numFmtId="167" fontId="10" fillId="43" borderId="0" xfId="0" applyNumberFormat="1" applyFont="1" applyFill="1" applyAlignment="1">
      <alignment horizontal="center" vertical="center" readingOrder="1"/>
    </xf>
    <xf numFmtId="0" fontId="21" fillId="43" borderId="1" xfId="0" applyFont="1" applyFill="1" applyBorder="1" applyAlignment="1">
      <alignment horizontal="left" vertical="center"/>
    </xf>
    <xf numFmtId="0" fontId="21" fillId="43" borderId="7" xfId="0" applyFont="1" applyFill="1" applyBorder="1" applyAlignment="1">
      <alignment horizontal="left" vertical="center"/>
    </xf>
    <xf numFmtId="0" fontId="0" fillId="43" borderId="0" xfId="0" applyFill="1" applyAlignment="1">
      <alignment horizontal="left" vertical="center"/>
    </xf>
    <xf numFmtId="0" fontId="9" fillId="11" borderId="0" xfId="0" applyFont="1" applyFill="1" applyAlignment="1">
      <alignment horizontal="center" readingOrder="1"/>
    </xf>
    <xf numFmtId="0" fontId="0" fillId="11" borderId="0" xfId="0" applyFill="1" applyAlignment="1">
      <alignment horizontal="left" vertical="center" readingOrder="1"/>
    </xf>
    <xf numFmtId="0" fontId="0" fillId="0" borderId="0" xfId="0" applyAlignment="1">
      <alignment horizontal="center" vertical="center" readingOrder="1"/>
    </xf>
    <xf numFmtId="0" fontId="3" fillId="55" borderId="39" xfId="0" applyFont="1" applyFill="1" applyBorder="1" applyAlignment="1">
      <alignment horizontal="left" vertical="center"/>
    </xf>
    <xf numFmtId="0" fontId="3" fillId="55" borderId="51" xfId="0" applyFont="1" applyFill="1" applyBorder="1" applyAlignment="1">
      <alignment horizontal="left" vertical="center"/>
    </xf>
    <xf numFmtId="0" fontId="3" fillId="23" borderId="61" xfId="0" applyFont="1" applyFill="1" applyBorder="1" applyAlignment="1">
      <alignment horizontal="left" vertical="center"/>
    </xf>
    <xf numFmtId="0" fontId="3" fillId="55" borderId="50" xfId="0" applyFont="1" applyFill="1" applyBorder="1" applyAlignment="1">
      <alignment horizontal="left" vertical="center"/>
    </xf>
    <xf numFmtId="0" fontId="3" fillId="55" borderId="40" xfId="0" applyFont="1" applyFill="1" applyBorder="1" applyAlignment="1">
      <alignment horizontal="left" vertical="center"/>
    </xf>
    <xf numFmtId="0" fontId="42" fillId="23" borderId="6" xfId="0" applyFont="1" applyFill="1" applyBorder="1" applyAlignment="1">
      <alignment horizontal="left" vertical="center"/>
    </xf>
    <xf numFmtId="0" fontId="27" fillId="23" borderId="6" xfId="0" applyFont="1" applyFill="1" applyBorder="1" applyAlignment="1">
      <alignment horizontal="left" vertical="center"/>
    </xf>
    <xf numFmtId="0" fontId="3" fillId="55" borderId="72" xfId="0" applyFont="1" applyFill="1" applyBorder="1" applyAlignment="1">
      <alignment horizontal="left" vertical="center"/>
    </xf>
    <xf numFmtId="3" fontId="5" fillId="15" borderId="0" xfId="0" applyNumberFormat="1" applyFont="1" applyFill="1"/>
    <xf numFmtId="0" fontId="5" fillId="0" borderId="0" xfId="0" applyFont="1" applyAlignment="1">
      <alignment horizontal="center"/>
    </xf>
    <xf numFmtId="0" fontId="0" fillId="46" borderId="8" xfId="0" applyFill="1" applyBorder="1" applyAlignment="1">
      <alignment horizontal="left" vertical="center" readingOrder="1"/>
    </xf>
    <xf numFmtId="0" fontId="10" fillId="46" borderId="6" xfId="0" applyFont="1" applyFill="1" applyBorder="1" applyAlignment="1">
      <alignment horizontal="center" vertical="center" readingOrder="1"/>
    </xf>
    <xf numFmtId="0" fontId="0" fillId="46" borderId="2" xfId="0" applyFill="1" applyBorder="1" applyAlignment="1">
      <alignment horizontal="left" vertical="center" readingOrder="1"/>
    </xf>
    <xf numFmtId="0" fontId="0" fillId="46" borderId="4" xfId="0" applyFill="1" applyBorder="1" applyAlignment="1">
      <alignment horizontal="left" vertical="center" readingOrder="1"/>
    </xf>
    <xf numFmtId="0" fontId="0" fillId="11" borderId="40" xfId="0" applyFill="1" applyBorder="1" applyAlignment="1">
      <alignment horizontal="center"/>
    </xf>
    <xf numFmtId="0" fontId="0" fillId="11" borderId="5" xfId="0" applyFill="1" applyBorder="1" applyAlignment="1">
      <alignment horizontal="center" vertical="center"/>
    </xf>
    <xf numFmtId="0" fontId="0" fillId="11" borderId="4" xfId="0" applyFill="1" applyBorder="1" applyAlignment="1">
      <alignment horizontal="center" vertical="center"/>
    </xf>
    <xf numFmtId="0" fontId="0" fillId="11" borderId="39" xfId="0" applyFill="1" applyBorder="1" applyAlignment="1">
      <alignment horizontal="center"/>
    </xf>
    <xf numFmtId="0" fontId="0" fillId="0" borderId="39" xfId="0" applyBorder="1"/>
    <xf numFmtId="0" fontId="0" fillId="0" borderId="40" xfId="0" applyBorder="1" applyAlignment="1">
      <alignment horizontal="center"/>
    </xf>
    <xf numFmtId="0" fontId="0" fillId="43" borderId="1" xfId="0" applyFill="1" applyBorder="1"/>
    <xf numFmtId="14" fontId="0" fillId="0" borderId="0" xfId="0" applyNumberFormat="1" applyAlignment="1">
      <alignment horizontal="center" vertical="center"/>
    </xf>
    <xf numFmtId="0" fontId="0" fillId="66" borderId="0" xfId="0" applyFill="1" applyAlignment="1">
      <alignment horizontal="center"/>
    </xf>
    <xf numFmtId="0" fontId="0" fillId="66" borderId="0" xfId="0" applyFill="1"/>
    <xf numFmtId="0" fontId="0" fillId="66" borderId="0" xfId="0" applyFill="1" applyAlignment="1">
      <alignment horizontal="center" vertical="center"/>
    </xf>
    <xf numFmtId="1" fontId="0" fillId="0" borderId="0" xfId="0" applyNumberFormat="1" applyAlignment="1">
      <alignment horizontal="center" vertical="center"/>
    </xf>
    <xf numFmtId="0" fontId="0" fillId="67" borderId="0" xfId="0" applyFill="1" applyAlignment="1">
      <alignment horizontal="center"/>
    </xf>
    <xf numFmtId="0" fontId="0" fillId="67" borderId="0" xfId="0" applyFill="1"/>
    <xf numFmtId="0" fontId="0" fillId="67" borderId="0" xfId="0" applyFill="1" applyAlignment="1">
      <alignment horizontal="center" vertical="center"/>
    </xf>
    <xf numFmtId="1" fontId="0" fillId="66" borderId="0" xfId="0" applyNumberFormat="1" applyFill="1" applyAlignment="1">
      <alignment horizontal="center" vertical="center"/>
    </xf>
    <xf numFmtId="2" fontId="0" fillId="0" borderId="0" xfId="0" applyNumberFormat="1" applyAlignment="1">
      <alignment horizontal="center" vertical="center"/>
    </xf>
    <xf numFmtId="0" fontId="10" fillId="11" borderId="3" xfId="0" applyFont="1" applyFill="1" applyBorder="1" applyAlignment="1">
      <alignment horizontal="center" vertical="center" readingOrder="1"/>
    </xf>
    <xf numFmtId="167" fontId="25" fillId="11" borderId="3" xfId="0" applyNumberFormat="1" applyFont="1" applyFill="1" applyBorder="1" applyAlignment="1">
      <alignment horizontal="center" vertical="center" readingOrder="1"/>
    </xf>
    <xf numFmtId="0" fontId="25" fillId="11" borderId="4" xfId="0" applyFont="1" applyFill="1" applyBorder="1" applyAlignment="1">
      <alignment horizontal="center" vertical="center" readingOrder="1"/>
    </xf>
    <xf numFmtId="0" fontId="10" fillId="11" borderId="6" xfId="0" applyFont="1" applyFill="1" applyBorder="1" applyAlignment="1">
      <alignment horizontal="center" vertical="center" readingOrder="1"/>
    </xf>
    <xf numFmtId="164" fontId="5" fillId="11" borderId="7" xfId="0" applyNumberFormat="1" applyFont="1" applyFill="1" applyBorder="1" applyAlignment="1">
      <alignment horizontal="center" vertical="center" readingOrder="1"/>
    </xf>
    <xf numFmtId="9" fontId="10" fillId="11" borderId="0" xfId="0" applyNumberFormat="1" applyFont="1" applyFill="1" applyAlignment="1">
      <alignment horizontal="center" vertical="center" readingOrder="1"/>
    </xf>
    <xf numFmtId="0" fontId="25" fillId="11" borderId="2" xfId="0" applyFont="1" applyFill="1" applyBorder="1" applyAlignment="1">
      <alignment horizontal="center" vertical="center" readingOrder="1"/>
    </xf>
    <xf numFmtId="0" fontId="5" fillId="15" borderId="0" xfId="0" applyFont="1" applyFill="1" applyAlignment="1">
      <alignment horizontal="center"/>
    </xf>
    <xf numFmtId="0" fontId="10" fillId="43" borderId="10" xfId="0" applyFont="1" applyFill="1" applyBorder="1" applyAlignment="1">
      <alignment horizontal="center" vertical="center" readingOrder="1"/>
    </xf>
    <xf numFmtId="0" fontId="10" fillId="53" borderId="7" xfId="0" applyFont="1" applyFill="1" applyBorder="1" applyAlignment="1">
      <alignment horizontal="center" vertical="center" readingOrder="1"/>
    </xf>
    <xf numFmtId="0" fontId="0" fillId="43" borderId="2" xfId="0" applyFill="1" applyBorder="1" applyAlignment="1">
      <alignment horizontal="center"/>
    </xf>
    <xf numFmtId="0" fontId="0" fillId="43" borderId="2" xfId="0" applyFill="1" applyBorder="1"/>
    <xf numFmtId="0" fontId="25" fillId="11" borderId="49" xfId="0" applyFont="1" applyFill="1" applyBorder="1" applyAlignment="1">
      <alignment horizontal="center" vertical="center" readingOrder="1"/>
    </xf>
    <xf numFmtId="0" fontId="0" fillId="11" borderId="0" xfId="0" applyFill="1" applyAlignment="1">
      <alignment wrapText="1"/>
    </xf>
    <xf numFmtId="0" fontId="0" fillId="63" borderId="2" xfId="0" applyFill="1" applyBorder="1" applyAlignment="1">
      <alignment horizontal="left" vertical="center" readingOrder="1"/>
    </xf>
    <xf numFmtId="0" fontId="0" fillId="63" borderId="4" xfId="0" applyFill="1" applyBorder="1" applyAlignment="1">
      <alignment horizontal="left" vertical="center" readingOrder="1"/>
    </xf>
    <xf numFmtId="14" fontId="0" fillId="0" borderId="1" xfId="0" applyNumberFormat="1" applyBorder="1" applyAlignment="1">
      <alignment horizontal="center"/>
    </xf>
    <xf numFmtId="0" fontId="48" fillId="11" borderId="4" xfId="0" applyFont="1" applyFill="1" applyBorder="1" applyAlignment="1">
      <alignment horizontal="center" vertical="center"/>
    </xf>
    <xf numFmtId="0" fontId="14" fillId="0" borderId="4" xfId="0" applyFont="1" applyBorder="1" applyAlignment="1">
      <alignment horizontal="center"/>
    </xf>
    <xf numFmtId="0" fontId="32" fillId="0" borderId="5" xfId="0" applyFont="1" applyBorder="1" applyAlignment="1">
      <alignment horizontal="left" vertical="center"/>
    </xf>
    <xf numFmtId="14" fontId="32" fillId="0" borderId="5" xfId="0" applyNumberFormat="1" applyFont="1" applyBorder="1" applyAlignment="1">
      <alignment horizontal="center" vertical="center"/>
    </xf>
    <xf numFmtId="0" fontId="32" fillId="0" borderId="5" xfId="0" applyFont="1" applyBorder="1" applyAlignment="1">
      <alignment horizontal="center" vertical="center"/>
    </xf>
    <xf numFmtId="0" fontId="32" fillId="0" borderId="5" xfId="0" applyFont="1" applyBorder="1" applyAlignment="1">
      <alignment horizontal="left" vertical="center" wrapText="1" shrinkToFit="1"/>
    </xf>
    <xf numFmtId="2" fontId="32" fillId="0" borderId="5" xfId="0" applyNumberFormat="1" applyFont="1" applyBorder="1" applyAlignment="1">
      <alignment horizontal="center" vertical="center"/>
    </xf>
    <xf numFmtId="2" fontId="14" fillId="0" borderId="1" xfId="0" applyNumberFormat="1" applyFont="1" applyBorder="1" applyAlignment="1">
      <alignment horizontal="center"/>
    </xf>
    <xf numFmtId="0" fontId="71" fillId="39" borderId="1" xfId="0" applyFont="1" applyFill="1" applyBorder="1" applyAlignment="1">
      <alignment horizontal="center" vertical="center"/>
    </xf>
    <xf numFmtId="0" fontId="41" fillId="42" borderId="6" xfId="0" applyFont="1" applyFill="1" applyBorder="1" applyAlignment="1">
      <alignment horizontal="left" vertical="top"/>
    </xf>
    <xf numFmtId="0" fontId="5" fillId="0" borderId="107" xfId="0" applyFont="1" applyBorder="1" applyAlignment="1">
      <alignment readingOrder="1"/>
    </xf>
    <xf numFmtId="14" fontId="5" fillId="0" borderId="1" xfId="0" applyNumberFormat="1" applyFont="1" applyBorder="1" applyAlignment="1">
      <alignment readingOrder="1"/>
    </xf>
    <xf numFmtId="0" fontId="59" fillId="43" borderId="0" xfId="0" applyFont="1" applyFill="1" applyAlignment="1">
      <alignment horizontal="left" readingOrder="1"/>
    </xf>
    <xf numFmtId="0" fontId="25" fillId="11" borderId="0" xfId="0" applyFont="1" applyFill="1" applyAlignment="1">
      <alignment horizontal="center" vertical="center" readingOrder="1"/>
    </xf>
    <xf numFmtId="0" fontId="59" fillId="43" borderId="0" xfId="0" applyFont="1" applyFill="1" applyAlignment="1">
      <alignment readingOrder="1"/>
    </xf>
    <xf numFmtId="0" fontId="10" fillId="42" borderId="1" xfId="0" applyFont="1" applyFill="1" applyBorder="1" applyAlignment="1">
      <alignment readingOrder="1"/>
    </xf>
    <xf numFmtId="0" fontId="25" fillId="42" borderId="27" xfId="0" applyFont="1" applyFill="1" applyBorder="1" applyAlignment="1">
      <alignment horizontal="center"/>
    </xf>
    <xf numFmtId="0" fontId="10" fillId="57" borderId="1" xfId="0" applyFont="1" applyFill="1" applyBorder="1" applyAlignment="1">
      <alignment readingOrder="1"/>
    </xf>
    <xf numFmtId="18" fontId="10" fillId="0" borderId="0" xfId="0" applyNumberFormat="1" applyFont="1"/>
    <xf numFmtId="0" fontId="10" fillId="42" borderId="4" xfId="0" applyFont="1" applyFill="1" applyBorder="1" applyAlignment="1">
      <alignment readingOrder="1"/>
    </xf>
    <xf numFmtId="0" fontId="10" fillId="42" borderId="10" xfId="0" applyFont="1" applyFill="1" applyBorder="1" applyAlignment="1">
      <alignment readingOrder="1"/>
    </xf>
    <xf numFmtId="0" fontId="10" fillId="42" borderId="4" xfId="0" applyFont="1" applyFill="1" applyBorder="1" applyAlignment="1">
      <alignment vertical="center" readingOrder="1"/>
    </xf>
    <xf numFmtId="0" fontId="10" fillId="42" borderId="33" xfId="0" applyFont="1" applyFill="1" applyBorder="1" applyAlignment="1">
      <alignment vertical="center" readingOrder="1"/>
    </xf>
    <xf numFmtId="18" fontId="10" fillId="0" borderId="0" xfId="0" applyNumberFormat="1" applyFont="1" applyAlignment="1">
      <alignment horizontal="right"/>
    </xf>
    <xf numFmtId="0" fontId="10" fillId="40" borderId="80" xfId="0" applyFont="1" applyFill="1" applyBorder="1" applyAlignment="1">
      <alignment horizontal="left" vertical="center" readingOrder="1"/>
    </xf>
    <xf numFmtId="0" fontId="10" fillId="0" borderId="0" xfId="0" applyFont="1" applyAlignment="1">
      <alignment wrapText="1"/>
    </xf>
    <xf numFmtId="18" fontId="10" fillId="0" borderId="0" xfId="0" applyNumberFormat="1" applyFont="1" applyAlignment="1">
      <alignment horizontal="right" vertical="center"/>
    </xf>
    <xf numFmtId="18" fontId="10" fillId="0" borderId="0" xfId="0" applyNumberFormat="1" applyFont="1" applyAlignment="1">
      <alignment horizontal="right" vertical="center" indent="1"/>
    </xf>
    <xf numFmtId="14" fontId="10" fillId="0" borderId="0" xfId="0" applyNumberFormat="1" applyFont="1" applyAlignment="1">
      <alignment horizontal="right" vertical="center" indent="1"/>
    </xf>
    <xf numFmtId="0" fontId="11" fillId="0" borderId="1" xfId="0" applyFont="1" applyBorder="1" applyAlignment="1">
      <alignment horizontal="center"/>
    </xf>
    <xf numFmtId="0" fontId="11" fillId="15" borderId="1" xfId="0" applyFont="1" applyFill="1" applyBorder="1" applyAlignment="1">
      <alignment horizontal="center"/>
    </xf>
    <xf numFmtId="14" fontId="14" fillId="0" borderId="1" xfId="0" applyNumberFormat="1" applyFont="1" applyBorder="1" applyAlignment="1">
      <alignment horizontal="center"/>
    </xf>
    <xf numFmtId="46" fontId="14" fillId="0" borderId="1" xfId="0" applyNumberFormat="1" applyFont="1" applyBorder="1" applyAlignment="1">
      <alignment horizontal="center"/>
    </xf>
    <xf numFmtId="21" fontId="14" fillId="0" borderId="1" xfId="0" applyNumberFormat="1" applyFont="1" applyBorder="1" applyAlignment="1">
      <alignment horizontal="center"/>
    </xf>
    <xf numFmtId="14" fontId="14" fillId="43" borderId="1" xfId="0" applyNumberFormat="1" applyFont="1" applyFill="1" applyBorder="1" applyAlignment="1">
      <alignment horizontal="center"/>
    </xf>
    <xf numFmtId="21" fontId="14" fillId="43" borderId="1" xfId="0" applyNumberFormat="1" applyFont="1" applyFill="1" applyBorder="1" applyAlignment="1">
      <alignment horizontal="center"/>
    </xf>
    <xf numFmtId="21" fontId="14" fillId="0" borderId="1" xfId="0" applyNumberFormat="1" applyFont="1" applyBorder="1" applyAlignment="1">
      <alignment horizontal="center" wrapText="1"/>
    </xf>
    <xf numFmtId="0" fontId="35" fillId="41" borderId="33" xfId="0" applyFont="1" applyFill="1" applyBorder="1"/>
    <xf numFmtId="0" fontId="35" fillId="41" borderId="33" xfId="0" applyFont="1" applyFill="1" applyBorder="1" applyAlignment="1">
      <alignment wrapText="1"/>
    </xf>
    <xf numFmtId="0" fontId="15" fillId="42" borderId="1" xfId="0" applyFont="1" applyFill="1" applyBorder="1" applyAlignment="1">
      <alignment horizontal="center"/>
    </xf>
    <xf numFmtId="0" fontId="11" fillId="11" borderId="1" xfId="0" applyFont="1" applyFill="1" applyBorder="1" applyAlignment="1">
      <alignment horizontal="center"/>
    </xf>
    <xf numFmtId="2" fontId="11" fillId="11" borderId="1" xfId="0" applyNumberFormat="1" applyFont="1" applyFill="1" applyBorder="1" applyAlignment="1">
      <alignment horizontal="center"/>
    </xf>
    <xf numFmtId="0" fontId="14" fillId="0" borderId="39" xfId="0" applyFont="1" applyBorder="1" applyAlignment="1">
      <alignment horizontal="center"/>
    </xf>
    <xf numFmtId="0" fontId="14" fillId="0" borderId="37" xfId="0" applyFont="1" applyBorder="1" applyAlignment="1">
      <alignment horizontal="center"/>
    </xf>
    <xf numFmtId="0" fontId="35" fillId="41" borderId="1" xfId="0" applyFont="1" applyFill="1" applyBorder="1" applyAlignment="1">
      <alignment horizontal="left"/>
    </xf>
    <xf numFmtId="0" fontId="5" fillId="43" borderId="42" xfId="0" applyFont="1" applyFill="1" applyBorder="1" applyAlignment="1">
      <alignment readingOrder="1"/>
    </xf>
    <xf numFmtId="0" fontId="5" fillId="43" borderId="11" xfId="0" applyFont="1" applyFill="1" applyBorder="1" applyAlignment="1">
      <alignment readingOrder="1"/>
    </xf>
    <xf numFmtId="0" fontId="5" fillId="43" borderId="1" xfId="0" applyFont="1" applyFill="1" applyBorder="1" applyAlignment="1">
      <alignment readingOrder="1"/>
    </xf>
    <xf numFmtId="0" fontId="5" fillId="43" borderId="5" xfId="0" applyFont="1" applyFill="1" applyBorder="1" applyAlignment="1">
      <alignment readingOrder="1"/>
    </xf>
    <xf numFmtId="0" fontId="5" fillId="43" borderId="4" xfId="0" applyFont="1" applyFill="1" applyBorder="1" applyAlignment="1">
      <alignment readingOrder="1"/>
    </xf>
    <xf numFmtId="0" fontId="53" fillId="11" borderId="0" xfId="0" applyFont="1" applyFill="1"/>
    <xf numFmtId="0" fontId="53" fillId="11" borderId="34" xfId="0" applyFont="1" applyFill="1" applyBorder="1" applyAlignment="1">
      <alignment horizontal="center" vertical="center" readingOrder="1"/>
    </xf>
    <xf numFmtId="0" fontId="5" fillId="0" borderId="1" xfId="0" applyFont="1" applyBorder="1" applyAlignment="1">
      <alignment readingOrder="1"/>
    </xf>
    <xf numFmtId="2" fontId="14" fillId="0" borderId="0" xfId="0" applyNumberFormat="1" applyFont="1" applyAlignment="1">
      <alignment horizontal="center"/>
    </xf>
    <xf numFmtId="4" fontId="3" fillId="57" borderId="44" xfId="0" applyNumberFormat="1" applyFont="1" applyFill="1" applyBorder="1" applyAlignment="1">
      <alignment horizontal="center"/>
    </xf>
    <xf numFmtId="0" fontId="69" fillId="43" borderId="1" xfId="0" applyFont="1" applyFill="1" applyBorder="1" applyAlignment="1">
      <alignment readingOrder="1"/>
    </xf>
    <xf numFmtId="0" fontId="70" fillId="43" borderId="1" xfId="0" applyFont="1" applyFill="1" applyBorder="1" applyAlignment="1">
      <alignment readingOrder="1"/>
    </xf>
    <xf numFmtId="0" fontId="73" fillId="43" borderId="1" xfId="0" applyFont="1" applyFill="1" applyBorder="1" applyAlignment="1">
      <alignment readingOrder="1"/>
    </xf>
    <xf numFmtId="0" fontId="69" fillId="43" borderId="4" xfId="0" applyFont="1" applyFill="1" applyBorder="1" applyAlignment="1">
      <alignment readingOrder="1"/>
    </xf>
    <xf numFmtId="0" fontId="70" fillId="43" borderId="4" xfId="0" applyFont="1" applyFill="1" applyBorder="1" applyAlignment="1">
      <alignment readingOrder="1"/>
    </xf>
    <xf numFmtId="0" fontId="8" fillId="43" borderId="4" xfId="0" applyFont="1" applyFill="1" applyBorder="1" applyAlignment="1">
      <alignment readingOrder="1"/>
    </xf>
    <xf numFmtId="0" fontId="69" fillId="43" borderId="7" xfId="0" applyFont="1" applyFill="1" applyBorder="1" applyAlignment="1">
      <alignment readingOrder="1"/>
    </xf>
    <xf numFmtId="0" fontId="5" fillId="43" borderId="7" xfId="0" applyFont="1" applyFill="1" applyBorder="1" applyAlignment="1">
      <alignment readingOrder="1"/>
    </xf>
    <xf numFmtId="0" fontId="69" fillId="43" borderId="5" xfId="0" applyFont="1" applyFill="1" applyBorder="1" applyAlignment="1">
      <alignment readingOrder="1"/>
    </xf>
    <xf numFmtId="0" fontId="69" fillId="43" borderId="10" xfId="0" applyFont="1" applyFill="1" applyBorder="1" applyAlignment="1">
      <alignment readingOrder="1"/>
    </xf>
    <xf numFmtId="0" fontId="8" fillId="43" borderId="7" xfId="0" applyFont="1" applyFill="1" applyBorder="1" applyAlignment="1">
      <alignment readingOrder="1"/>
    </xf>
    <xf numFmtId="0" fontId="70" fillId="43" borderId="5" xfId="0" applyFont="1" applyFill="1" applyBorder="1" applyAlignment="1">
      <alignment readingOrder="1"/>
    </xf>
    <xf numFmtId="0" fontId="69" fillId="43" borderId="11" xfId="0" applyFont="1" applyFill="1" applyBorder="1" applyAlignment="1">
      <alignment readingOrder="1"/>
    </xf>
    <xf numFmtId="0" fontId="69" fillId="43" borderId="1" xfId="0" applyFont="1" applyFill="1" applyBorder="1" applyAlignment="1">
      <alignment horizontal="left" readingOrder="1"/>
    </xf>
    <xf numFmtId="167" fontId="25" fillId="43" borderId="3" xfId="0" applyNumberFormat="1" applyFont="1" applyFill="1" applyBorder="1" applyAlignment="1">
      <alignment horizontal="center" vertical="center" readingOrder="1"/>
    </xf>
    <xf numFmtId="0" fontId="25" fillId="43" borderId="3" xfId="0" applyFont="1" applyFill="1" applyBorder="1" applyAlignment="1">
      <alignment horizontal="center" vertical="center" readingOrder="1"/>
    </xf>
    <xf numFmtId="0" fontId="70" fillId="43" borderId="10" xfId="0" applyFont="1" applyFill="1" applyBorder="1" applyAlignment="1">
      <alignment readingOrder="1"/>
    </xf>
    <xf numFmtId="167" fontId="25" fillId="43" borderId="1" xfId="0" applyNumberFormat="1" applyFont="1" applyFill="1" applyBorder="1" applyAlignment="1">
      <alignment horizontal="center" vertical="center" readingOrder="1"/>
    </xf>
    <xf numFmtId="0" fontId="25" fillId="11" borderId="9" xfId="0" applyFont="1" applyFill="1" applyBorder="1" applyAlignment="1">
      <alignment horizontal="center" vertical="center" readingOrder="1"/>
    </xf>
    <xf numFmtId="167" fontId="25" fillId="43" borderId="55" xfId="0" applyNumberFormat="1" applyFont="1" applyFill="1" applyBorder="1" applyAlignment="1">
      <alignment horizontal="center" vertical="center" readingOrder="1"/>
    </xf>
    <xf numFmtId="0" fontId="70" fillId="43" borderId="7" xfId="0" applyFont="1" applyFill="1" applyBorder="1" applyAlignment="1">
      <alignment readingOrder="1"/>
    </xf>
    <xf numFmtId="0" fontId="69" fillId="43" borderId="14" xfId="0" applyFont="1" applyFill="1" applyBorder="1" applyAlignment="1">
      <alignment readingOrder="1"/>
    </xf>
    <xf numFmtId="0" fontId="10" fillId="43" borderId="31" xfId="0" applyFont="1" applyFill="1" applyBorder="1" applyAlignment="1">
      <alignment horizontal="center" vertical="center" readingOrder="1"/>
    </xf>
    <xf numFmtId="0" fontId="0" fillId="43" borderId="4" xfId="0" applyFill="1" applyBorder="1" applyAlignment="1">
      <alignment horizontal="left" vertical="center" readingOrder="1"/>
    </xf>
    <xf numFmtId="0" fontId="10" fillId="43" borderId="83" xfId="0" applyFont="1" applyFill="1" applyBorder="1" applyAlignment="1">
      <alignment horizontal="center" vertical="center" readingOrder="1"/>
    </xf>
    <xf numFmtId="0" fontId="74" fillId="0" borderId="1" xfId="0" applyFont="1" applyBorder="1"/>
    <xf numFmtId="14" fontId="74" fillId="0" borderId="1" xfId="0" applyNumberFormat="1" applyFont="1" applyBorder="1" applyAlignment="1">
      <alignment horizontal="center"/>
    </xf>
    <xf numFmtId="0" fontId="75" fillId="37" borderId="1" xfId="0" applyFont="1" applyFill="1" applyBorder="1" applyAlignment="1">
      <alignment horizontal="center" vertical="center"/>
    </xf>
    <xf numFmtId="0" fontId="74" fillId="0" borderId="1" xfId="0" applyFont="1" applyBorder="1" applyAlignment="1">
      <alignment horizontal="left"/>
    </xf>
    <xf numFmtId="0" fontId="76" fillId="0" borderId="1" xfId="0" applyFont="1" applyBorder="1"/>
    <xf numFmtId="2" fontId="76" fillId="0" borderId="1" xfId="0" applyNumberFormat="1" applyFont="1" applyBorder="1" applyAlignment="1">
      <alignment horizontal="center"/>
    </xf>
    <xf numFmtId="0" fontId="77" fillId="0" borderId="4" xfId="0" applyFont="1" applyBorder="1" applyAlignment="1">
      <alignment horizontal="center"/>
    </xf>
    <xf numFmtId="0" fontId="77" fillId="0" borderId="1" xfId="0" applyFont="1" applyBorder="1" applyAlignment="1">
      <alignment horizontal="center"/>
    </xf>
    <xf numFmtId="0" fontId="74" fillId="0" borderId="1" xfId="0" applyFont="1" applyBorder="1" applyAlignment="1">
      <alignment horizontal="center"/>
    </xf>
    <xf numFmtId="0" fontId="76" fillId="11" borderId="1" xfId="0" applyFont="1" applyFill="1" applyBorder="1" applyAlignment="1">
      <alignment horizontal="center" vertical="center"/>
    </xf>
    <xf numFmtId="0" fontId="74" fillId="0" borderId="2" xfId="0" applyFont="1" applyBorder="1" applyAlignment="1">
      <alignment horizontal="center"/>
    </xf>
    <xf numFmtId="0" fontId="78" fillId="11" borderId="1" xfId="0" applyFont="1" applyFill="1" applyBorder="1" applyAlignment="1">
      <alignment horizontal="center" vertical="center"/>
    </xf>
    <xf numFmtId="1" fontId="78" fillId="11" borderId="1" xfId="0" applyNumberFormat="1" applyFont="1" applyFill="1" applyBorder="1" applyAlignment="1">
      <alignment horizontal="center" vertical="center"/>
    </xf>
    <xf numFmtId="0" fontId="79" fillId="11" borderId="1" xfId="0" applyFont="1" applyFill="1" applyBorder="1" applyAlignment="1">
      <alignment horizontal="center" vertical="center"/>
    </xf>
    <xf numFmtId="0" fontId="74" fillId="0" borderId="0" xfId="0" applyFont="1"/>
    <xf numFmtId="0" fontId="76" fillId="11" borderId="1" xfId="0" applyFont="1" applyFill="1" applyBorder="1" applyAlignment="1">
      <alignment horizontal="left" vertical="center"/>
    </xf>
    <xf numFmtId="0" fontId="80" fillId="0" borderId="1" xfId="0" applyFont="1" applyBorder="1"/>
    <xf numFmtId="14" fontId="80" fillId="0" borderId="1" xfId="0" applyNumberFormat="1" applyFont="1" applyBorder="1" applyAlignment="1">
      <alignment horizontal="center"/>
    </xf>
    <xf numFmtId="0" fontId="4" fillId="37" borderId="1" xfId="0" applyFont="1" applyFill="1" applyBorder="1" applyAlignment="1">
      <alignment horizontal="center" vertical="center"/>
    </xf>
    <xf numFmtId="0" fontId="80" fillId="0" borderId="1" xfId="0" applyFont="1" applyBorder="1" applyAlignment="1">
      <alignment horizontal="left"/>
    </xf>
    <xf numFmtId="0" fontId="2" fillId="0" borderId="1" xfId="0" applyFont="1" applyBorder="1"/>
    <xf numFmtId="0" fontId="81" fillId="0" borderId="4" xfId="0" applyFont="1" applyBorder="1" applyAlignment="1">
      <alignment horizontal="center"/>
    </xf>
    <xf numFmtId="0" fontId="81" fillId="0" borderId="1" xfId="0" applyFont="1" applyBorder="1" applyAlignment="1">
      <alignment horizontal="center"/>
    </xf>
    <xf numFmtId="0" fontId="80" fillId="0" borderId="1" xfId="0" applyFont="1" applyBorder="1" applyAlignment="1">
      <alignment horizontal="center"/>
    </xf>
    <xf numFmtId="0" fontId="2" fillId="11" borderId="1" xfId="0" applyFont="1" applyFill="1" applyBorder="1" applyAlignment="1">
      <alignment horizontal="center" vertical="center"/>
    </xf>
    <xf numFmtId="0" fontId="80" fillId="0" borderId="2" xfId="0" applyFont="1" applyBorder="1" applyAlignment="1">
      <alignment horizontal="center"/>
    </xf>
    <xf numFmtId="0" fontId="51" fillId="11" borderId="1" xfId="0" applyFont="1" applyFill="1" applyBorder="1" applyAlignment="1">
      <alignment horizontal="center" vertical="center"/>
    </xf>
    <xf numFmtId="1" fontId="5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80" fillId="0" borderId="0" xfId="0" applyFont="1"/>
    <xf numFmtId="0" fontId="82" fillId="0" borderId="1" xfId="0" applyFont="1" applyBorder="1"/>
    <xf numFmtId="14" fontId="82" fillId="0" borderId="1" xfId="0" applyNumberFormat="1" applyFont="1" applyBorder="1" applyAlignment="1">
      <alignment horizontal="center"/>
    </xf>
    <xf numFmtId="0" fontId="83" fillId="37" borderId="1" xfId="0" applyFont="1" applyFill="1" applyBorder="1" applyAlignment="1">
      <alignment horizontal="center" vertical="center"/>
    </xf>
    <xf numFmtId="0" fontId="84" fillId="11" borderId="1" xfId="0" applyFont="1" applyFill="1" applyBorder="1" applyAlignment="1">
      <alignment horizontal="left" vertical="center"/>
    </xf>
    <xf numFmtId="0" fontId="84" fillId="0" borderId="1" xfId="0" applyFont="1" applyBorder="1"/>
    <xf numFmtId="2" fontId="84" fillId="0" borderId="1" xfId="0" applyNumberFormat="1" applyFont="1" applyBorder="1" applyAlignment="1">
      <alignment horizontal="center"/>
    </xf>
    <xf numFmtId="0" fontId="85" fillId="0" borderId="4" xfId="0" applyFont="1" applyBorder="1" applyAlignment="1">
      <alignment horizontal="center"/>
    </xf>
    <xf numFmtId="0" fontId="85" fillId="0" borderId="1" xfId="0" applyFont="1" applyBorder="1" applyAlignment="1">
      <alignment horizontal="center"/>
    </xf>
    <xf numFmtId="0" fontId="82" fillId="0" borderId="1" xfId="0" applyFont="1" applyBorder="1" applyAlignment="1">
      <alignment horizontal="center"/>
    </xf>
    <xf numFmtId="0" fontId="84" fillId="11" borderId="1" xfId="0" applyFont="1" applyFill="1" applyBorder="1" applyAlignment="1">
      <alignment horizontal="center" vertical="center"/>
    </xf>
    <xf numFmtId="0" fontId="82" fillId="0" borderId="2" xfId="0" applyFont="1" applyBorder="1" applyAlignment="1">
      <alignment horizontal="center"/>
    </xf>
    <xf numFmtId="0" fontId="86" fillId="11" borderId="1" xfId="0" applyFont="1" applyFill="1" applyBorder="1" applyAlignment="1">
      <alignment horizontal="center" vertical="center"/>
    </xf>
    <xf numFmtId="1" fontId="86" fillId="11" borderId="1" xfId="0" applyNumberFormat="1" applyFont="1" applyFill="1" applyBorder="1" applyAlignment="1">
      <alignment horizontal="center" vertical="center"/>
    </xf>
    <xf numFmtId="0" fontId="87" fillId="11" borderId="1" xfId="0" applyFont="1" applyFill="1" applyBorder="1" applyAlignment="1">
      <alignment horizontal="center" vertical="center"/>
    </xf>
    <xf numFmtId="0" fontId="82" fillId="0" borderId="0" xfId="0" applyFont="1"/>
    <xf numFmtId="0" fontId="24" fillId="11" borderId="60" xfId="0" applyFont="1" applyFill="1" applyBorder="1" applyAlignment="1">
      <alignment vertical="center"/>
    </xf>
    <xf numFmtId="0" fontId="24" fillId="11" borderId="44" xfId="0" applyFont="1" applyFill="1" applyBorder="1" applyAlignment="1">
      <alignment vertical="center"/>
    </xf>
    <xf numFmtId="0" fontId="24" fillId="11" borderId="59" xfId="0" applyFont="1" applyFill="1" applyBorder="1" applyAlignment="1">
      <alignment vertical="center"/>
    </xf>
    <xf numFmtId="0" fontId="17" fillId="10" borderId="0" xfId="0" applyFont="1" applyFill="1" applyAlignment="1">
      <alignment horizontal="center" readingOrder="1"/>
    </xf>
    <xf numFmtId="0" fontId="14" fillId="49" borderId="1" xfId="0" applyFont="1" applyFill="1" applyBorder="1" applyAlignment="1">
      <alignment vertical="center"/>
    </xf>
    <xf numFmtId="0" fontId="88" fillId="43" borderId="32" xfId="0" applyFont="1" applyFill="1" applyBorder="1" applyAlignment="1">
      <alignment horizontal="center"/>
    </xf>
    <xf numFmtId="0" fontId="88" fillId="43" borderId="41" xfId="0" applyFont="1" applyFill="1" applyBorder="1" applyAlignment="1">
      <alignment horizontal="center"/>
    </xf>
    <xf numFmtId="1" fontId="89" fillId="42" borderId="33" xfId="0" applyNumberFormat="1" applyFont="1" applyFill="1" applyBorder="1" applyAlignment="1">
      <alignment horizontal="center"/>
    </xf>
    <xf numFmtId="1" fontId="89" fillId="42" borderId="34" xfId="0" applyNumberFormat="1" applyFont="1" applyFill="1" applyBorder="1" applyAlignment="1">
      <alignment horizontal="center"/>
    </xf>
    <xf numFmtId="1" fontId="89" fillId="40" borderId="33" xfId="0" applyNumberFormat="1" applyFont="1" applyFill="1" applyBorder="1" applyAlignment="1">
      <alignment horizontal="center"/>
    </xf>
    <xf numFmtId="1" fontId="89" fillId="40" borderId="34" xfId="0" applyNumberFormat="1" applyFont="1" applyFill="1" applyBorder="1" applyAlignment="1">
      <alignment horizontal="center"/>
    </xf>
    <xf numFmtId="0" fontId="0" fillId="43" borderId="21" xfId="0" applyFill="1" applyBorder="1"/>
    <xf numFmtId="14" fontId="92" fillId="43" borderId="1" xfId="0" applyNumberFormat="1" applyFont="1" applyFill="1" applyBorder="1"/>
    <xf numFmtId="0" fontId="92" fillId="43" borderId="1" xfId="0" applyFont="1" applyFill="1" applyBorder="1"/>
    <xf numFmtId="0" fontId="92" fillId="43" borderId="1" xfId="0" applyFont="1" applyFill="1" applyBorder="1" applyAlignment="1">
      <alignment horizontal="center"/>
    </xf>
    <xf numFmtId="14" fontId="92" fillId="43" borderId="4" xfId="0" applyNumberFormat="1" applyFont="1" applyFill="1" applyBorder="1"/>
    <xf numFmtId="167" fontId="92" fillId="43" borderId="11" xfId="0" applyNumberFormat="1" applyFont="1" applyFill="1" applyBorder="1" applyAlignment="1">
      <alignment horizontal="center"/>
    </xf>
    <xf numFmtId="1" fontId="92" fillId="43" borderId="33" xfId="0" applyNumberFormat="1" applyFont="1" applyFill="1" applyBorder="1" applyAlignment="1">
      <alignment horizontal="center"/>
    </xf>
    <xf numFmtId="1" fontId="92" fillId="43" borderId="34" xfId="0" applyNumberFormat="1" applyFont="1" applyFill="1" applyBorder="1" applyAlignment="1">
      <alignment horizontal="center"/>
    </xf>
    <xf numFmtId="167" fontId="90" fillId="58" borderId="47" xfId="0" applyNumberFormat="1" applyFont="1" applyFill="1" applyBorder="1" applyAlignment="1">
      <alignment horizontal="center" vertical="center"/>
    </xf>
    <xf numFmtId="0" fontId="69" fillId="43" borderId="6" xfId="0" applyFont="1" applyFill="1" applyBorder="1" applyAlignment="1">
      <alignment readingOrder="1"/>
    </xf>
    <xf numFmtId="0" fontId="8" fillId="0" borderId="0" xfId="0" applyFont="1" applyAlignment="1">
      <alignment horizontal="center" vertical="center" readingOrder="1"/>
    </xf>
    <xf numFmtId="1" fontId="5" fillId="11" borderId="0" xfId="0" applyNumberFormat="1" applyFont="1" applyFill="1" applyAlignment="1">
      <alignment horizontal="center" vertical="center" readingOrder="1"/>
    </xf>
    <xf numFmtId="0" fontId="41" fillId="42" borderId="0" xfId="0" applyFont="1" applyFill="1" applyAlignment="1">
      <alignment horizontal="left" vertical="center"/>
    </xf>
    <xf numFmtId="0" fontId="5" fillId="43" borderId="6" xfId="0" applyFont="1" applyFill="1" applyBorder="1" applyAlignment="1">
      <alignment readingOrder="1"/>
    </xf>
    <xf numFmtId="0" fontId="69" fillId="43" borderId="6" xfId="0" applyFont="1" applyFill="1" applyBorder="1" applyAlignment="1">
      <alignment horizontal="left" readingOrder="1"/>
    </xf>
    <xf numFmtId="1" fontId="92" fillId="43" borderId="2" xfId="0" applyNumberFormat="1" applyFont="1" applyFill="1" applyBorder="1" applyAlignment="1">
      <alignment horizontal="center"/>
    </xf>
    <xf numFmtId="0" fontId="97" fillId="11" borderId="0" xfId="0" applyFont="1" applyFill="1" applyAlignment="1">
      <alignment wrapText="1"/>
    </xf>
    <xf numFmtId="0" fontId="0" fillId="51" borderId="0" xfId="0" applyFill="1"/>
    <xf numFmtId="0" fontId="97" fillId="49" borderId="1" xfId="0" applyFont="1" applyFill="1" applyBorder="1" applyAlignment="1">
      <alignment horizontal="left" vertical="center"/>
    </xf>
    <xf numFmtId="0" fontId="97" fillId="48" borderId="1" xfId="0" applyFont="1" applyFill="1" applyBorder="1" applyAlignment="1">
      <alignment horizontal="left" vertical="center"/>
    </xf>
    <xf numFmtId="0" fontId="99" fillId="11" borderId="6" xfId="0" applyFont="1" applyFill="1" applyBorder="1" applyAlignment="1">
      <alignment horizontal="left" vertical="center"/>
    </xf>
    <xf numFmtId="0" fontId="97" fillId="0" borderId="0" xfId="0" applyFont="1" applyAlignment="1">
      <alignment horizontal="left" vertical="center"/>
    </xf>
    <xf numFmtId="0" fontId="72" fillId="63" borderId="0" xfId="0" applyFont="1" applyFill="1" applyAlignment="1">
      <alignment horizontal="center"/>
    </xf>
    <xf numFmtId="0" fontId="88" fillId="43" borderId="1" xfId="0" applyFont="1" applyFill="1" applyBorder="1" applyAlignment="1">
      <alignment horizontal="center"/>
    </xf>
    <xf numFmtId="1" fontId="89" fillId="42" borderId="49" xfId="0" applyNumberFormat="1" applyFont="1" applyFill="1" applyBorder="1" applyAlignment="1">
      <alignment horizontal="center"/>
    </xf>
    <xf numFmtId="0" fontId="88" fillId="43" borderId="65" xfId="0" applyFont="1" applyFill="1" applyBorder="1" applyAlignment="1">
      <alignment horizontal="center"/>
    </xf>
    <xf numFmtId="170" fontId="88" fillId="58" borderId="80" xfId="0" applyNumberFormat="1" applyFont="1" applyFill="1" applyBorder="1" applyAlignment="1">
      <alignment horizontal="center"/>
    </xf>
    <xf numFmtId="170" fontId="88" fillId="58" borderId="85" xfId="0" applyNumberFormat="1" applyFont="1" applyFill="1" applyBorder="1" applyAlignment="1">
      <alignment horizontal="center"/>
    </xf>
    <xf numFmtId="1" fontId="0" fillId="43" borderId="21" xfId="0" applyNumberFormat="1" applyFill="1" applyBorder="1" applyAlignment="1">
      <alignment horizontal="center"/>
    </xf>
    <xf numFmtId="1" fontId="92" fillId="43" borderId="1" xfId="0" applyNumberFormat="1" applyFont="1" applyFill="1" applyBorder="1" applyAlignment="1">
      <alignment horizontal="center"/>
    </xf>
    <xf numFmtId="170" fontId="100" fillId="58" borderId="80" xfId="0" applyNumberFormat="1" applyFont="1" applyFill="1" applyBorder="1"/>
    <xf numFmtId="1" fontId="101" fillId="43" borderId="33" xfId="0" applyNumberFormat="1" applyFont="1" applyFill="1" applyBorder="1" applyAlignment="1">
      <alignment horizontal="center"/>
    </xf>
    <xf numFmtId="170" fontId="100" fillId="58" borderId="85" xfId="0" applyNumberFormat="1" applyFont="1" applyFill="1" applyBorder="1"/>
    <xf numFmtId="167" fontId="101" fillId="58" borderId="47" xfId="0" applyNumberFormat="1" applyFont="1" applyFill="1" applyBorder="1" applyAlignment="1">
      <alignment horizontal="center" vertical="center"/>
    </xf>
    <xf numFmtId="1" fontId="101" fillId="43" borderId="34" xfId="0" applyNumberFormat="1" applyFont="1" applyFill="1" applyBorder="1" applyAlignment="1">
      <alignment horizontal="center"/>
    </xf>
    <xf numFmtId="0" fontId="0" fillId="68" borderId="1" xfId="0" applyFill="1" applyBorder="1" applyAlignment="1">
      <alignment horizontal="center" vertical="center"/>
    </xf>
    <xf numFmtId="0" fontId="0" fillId="68" borderId="5" xfId="0" applyFill="1" applyBorder="1" applyAlignment="1">
      <alignment horizontal="center" vertical="center"/>
    </xf>
    <xf numFmtId="167" fontId="10" fillId="41" borderId="29" xfId="0" applyNumberFormat="1" applyFont="1" applyFill="1" applyBorder="1" applyAlignment="1">
      <alignment horizontal="center" vertical="center" textRotation="180" readingOrder="1"/>
    </xf>
    <xf numFmtId="167" fontId="10" fillId="41" borderId="65" xfId="0" applyNumberFormat="1" applyFont="1" applyFill="1" applyBorder="1" applyAlignment="1">
      <alignment horizontal="center" vertical="center" textRotation="180" readingOrder="1"/>
    </xf>
    <xf numFmtId="0" fontId="3" fillId="35" borderId="5" xfId="0" applyFont="1" applyFill="1" applyBorder="1" applyAlignment="1">
      <alignment horizontal="center" vertical="center"/>
    </xf>
    <xf numFmtId="0" fontId="35" fillId="41" borderId="5" xfId="0" applyFont="1" applyFill="1" applyBorder="1" applyAlignment="1">
      <alignment horizontal="left"/>
    </xf>
    <xf numFmtId="0" fontId="5" fillId="43" borderId="80" xfId="0" applyFont="1" applyFill="1" applyBorder="1" applyAlignment="1">
      <alignment horizontal="left" readingOrder="1"/>
    </xf>
    <xf numFmtId="0" fontId="5" fillId="43" borderId="4" xfId="0" applyFont="1" applyFill="1" applyBorder="1" applyAlignment="1">
      <alignment horizontal="left" readingOrder="1"/>
    </xf>
    <xf numFmtId="0" fontId="5" fillId="61" borderId="32" xfId="0" applyFont="1" applyFill="1" applyBorder="1" applyAlignment="1">
      <alignment horizontal="center"/>
    </xf>
    <xf numFmtId="0" fontId="0" fillId="0" borderId="107" xfId="0" applyBorder="1"/>
    <xf numFmtId="0" fontId="70" fillId="0" borderId="107" xfId="0" applyFont="1" applyBorder="1" applyAlignment="1">
      <alignment readingOrder="1"/>
    </xf>
    <xf numFmtId="0" fontId="82" fillId="0" borderId="107" xfId="0" applyFont="1" applyBorder="1"/>
    <xf numFmtId="0" fontId="74" fillId="0" borderId="107" xfId="0" applyFont="1" applyBorder="1"/>
    <xf numFmtId="0" fontId="10" fillId="15" borderId="1" xfId="0" applyFont="1" applyFill="1" applyBorder="1" applyAlignment="1">
      <alignment horizontal="center"/>
    </xf>
    <xf numFmtId="0" fontId="71" fillId="39" borderId="0" xfId="0" applyFont="1" applyFill="1" applyAlignment="1">
      <alignment horizontal="center" vertical="center"/>
    </xf>
    <xf numFmtId="0" fontId="72" fillId="15" borderId="1" xfId="0" applyFont="1" applyFill="1" applyBorder="1" applyAlignment="1">
      <alignment horizontal="center"/>
    </xf>
    <xf numFmtId="0" fontId="3" fillId="37" borderId="0" xfId="0" applyFont="1" applyFill="1" applyAlignment="1">
      <alignment horizontal="center" vertical="center"/>
    </xf>
    <xf numFmtId="0" fontId="83" fillId="37" borderId="0" xfId="0" applyFont="1" applyFill="1" applyAlignment="1">
      <alignment horizontal="center" vertical="center"/>
    </xf>
    <xf numFmtId="0" fontId="75" fillId="37" borderId="0" xfId="0" applyFont="1" applyFill="1" applyAlignment="1">
      <alignment horizontal="center" vertical="center"/>
    </xf>
    <xf numFmtId="0" fontId="5" fillId="11" borderId="0" xfId="0" applyFont="1" applyFill="1" applyAlignment="1">
      <alignment horizontal="left" vertical="center"/>
    </xf>
    <xf numFmtId="0" fontId="84" fillId="11" borderId="0" xfId="0" applyFont="1" applyFill="1" applyAlignment="1">
      <alignment horizontal="left" vertical="center"/>
    </xf>
    <xf numFmtId="0" fontId="76" fillId="11" borderId="0" xfId="0" applyFont="1" applyFill="1" applyAlignment="1">
      <alignment horizontal="left" vertical="center"/>
    </xf>
    <xf numFmtId="0" fontId="74" fillId="0" borderId="0" xfId="0" applyFont="1" applyAlignment="1">
      <alignment horizontal="left"/>
    </xf>
    <xf numFmtId="14" fontId="0" fillId="0" borderId="1" xfId="0" applyNumberFormat="1" applyBorder="1" applyAlignment="1">
      <alignment horizontal="left"/>
    </xf>
    <xf numFmtId="2" fontId="5" fillId="0" borderId="0" xfId="0" applyNumberFormat="1" applyFont="1" applyAlignment="1">
      <alignment horizontal="center"/>
    </xf>
    <xf numFmtId="2" fontId="84" fillId="0" borderId="0" xfId="0" applyNumberFormat="1" applyFont="1" applyAlignment="1">
      <alignment horizontal="center"/>
    </xf>
    <xf numFmtId="2" fontId="76" fillId="0" borderId="0" xfId="0" applyNumberFormat="1" applyFont="1" applyAlignment="1">
      <alignment horizontal="center"/>
    </xf>
    <xf numFmtId="0" fontId="5" fillId="11" borderId="10" xfId="0" applyFont="1" applyFill="1" applyBorder="1" applyAlignment="1">
      <alignment horizontal="center" vertical="center"/>
    </xf>
    <xf numFmtId="0" fontId="14" fillId="11" borderId="1" xfId="0" applyFont="1" applyFill="1" applyBorder="1" applyAlignment="1">
      <alignment horizontal="center" vertical="center"/>
    </xf>
    <xf numFmtId="0" fontId="5" fillId="11" borderId="5" xfId="0" applyFont="1" applyFill="1" applyBorder="1" applyAlignment="1">
      <alignment horizontal="center" vertical="center"/>
    </xf>
    <xf numFmtId="0" fontId="5" fillId="22" borderId="5" xfId="0" applyFont="1" applyFill="1" applyBorder="1" applyAlignment="1">
      <alignment horizontal="center" vertical="center"/>
    </xf>
    <xf numFmtId="0" fontId="48" fillId="11" borderId="2" xfId="0" applyFont="1" applyFill="1" applyBorder="1" applyAlignment="1">
      <alignment horizontal="center" vertical="center"/>
    </xf>
    <xf numFmtId="1" fontId="32" fillId="11" borderId="0" xfId="0" applyNumberFormat="1" applyFont="1" applyFill="1" applyAlignment="1">
      <alignment horizontal="center" vertical="center"/>
    </xf>
    <xf numFmtId="0" fontId="14" fillId="11" borderId="2" xfId="0" applyFont="1" applyFill="1" applyBorder="1" applyAlignment="1">
      <alignment horizontal="center" vertical="center"/>
    </xf>
    <xf numFmtId="0" fontId="0" fillId="69" borderId="1" xfId="0" applyFill="1" applyBorder="1" applyAlignment="1">
      <alignment horizontal="center" vertical="center"/>
    </xf>
    <xf numFmtId="14" fontId="0" fillId="69" borderId="1" xfId="0" applyNumberFormat="1" applyFill="1" applyBorder="1" applyAlignment="1">
      <alignment horizontal="center" vertical="center"/>
    </xf>
    <xf numFmtId="0" fontId="0" fillId="69" borderId="0" xfId="0" applyFill="1" applyAlignment="1">
      <alignment horizontal="center" vertical="center"/>
    </xf>
    <xf numFmtId="0" fontId="10" fillId="69" borderId="1" xfId="0" applyFont="1" applyFill="1" applyBorder="1" applyAlignment="1">
      <alignment horizontal="center" vertical="center"/>
    </xf>
    <xf numFmtId="1" fontId="0" fillId="69" borderId="1" xfId="0" applyNumberFormat="1" applyFill="1" applyBorder="1" applyAlignment="1">
      <alignment horizontal="center" vertical="center"/>
    </xf>
    <xf numFmtId="169" fontId="0" fillId="69" borderId="1" xfId="0" applyNumberFormat="1" applyFill="1" applyBorder="1" applyAlignment="1">
      <alignment horizontal="center" vertical="center"/>
    </xf>
    <xf numFmtId="14" fontId="0" fillId="69" borderId="6" xfId="0" applyNumberFormat="1" applyFill="1" applyBorder="1" applyAlignment="1">
      <alignment horizontal="center" vertical="center"/>
    </xf>
    <xf numFmtId="0" fontId="0" fillId="69" borderId="5" xfId="0" applyFill="1" applyBorder="1" applyAlignment="1">
      <alignment horizontal="center" vertical="center"/>
    </xf>
    <xf numFmtId="10" fontId="10" fillId="11" borderId="0" xfId="0" applyNumberFormat="1" applyFont="1" applyFill="1" applyAlignment="1">
      <alignment horizontal="center" vertical="center" readingOrder="1"/>
    </xf>
    <xf numFmtId="167" fontId="10" fillId="41" borderId="21" xfId="0" applyNumberFormat="1" applyFont="1" applyFill="1" applyBorder="1" applyAlignment="1">
      <alignment horizontal="center" vertical="center" textRotation="180" readingOrder="1"/>
    </xf>
    <xf numFmtId="0" fontId="102" fillId="41" borderId="1" xfId="0" applyFont="1" applyFill="1" applyBorder="1" applyAlignment="1">
      <alignment wrapText="1"/>
    </xf>
    <xf numFmtId="0" fontId="102" fillId="41" borderId="5" xfId="0" applyFont="1" applyFill="1" applyBorder="1"/>
    <xf numFmtId="0" fontId="102" fillId="41" borderId="5" xfId="0" applyFont="1" applyFill="1" applyBorder="1" applyAlignment="1">
      <alignment wrapText="1"/>
    </xf>
    <xf numFmtId="0" fontId="35" fillId="41" borderId="6" xfId="0" applyFont="1" applyFill="1" applyBorder="1" applyAlignment="1">
      <alignment horizontal="left"/>
    </xf>
    <xf numFmtId="0" fontId="0" fillId="11" borderId="18" xfId="0" applyFill="1" applyBorder="1" applyAlignment="1">
      <alignment horizontal="center" vertical="center" readingOrder="1"/>
    </xf>
    <xf numFmtId="0" fontId="10" fillId="11" borderId="45" xfId="0" applyFont="1" applyFill="1" applyBorder="1" applyAlignment="1">
      <alignment horizontal="center" vertical="center" readingOrder="1"/>
    </xf>
    <xf numFmtId="0" fontId="0" fillId="70" borderId="1" xfId="0" applyFill="1" applyBorder="1" applyAlignment="1">
      <alignment horizontal="center" vertical="center"/>
    </xf>
    <xf numFmtId="14" fontId="0" fillId="70" borderId="1" xfId="0" applyNumberFormat="1" applyFill="1" applyBorder="1" applyAlignment="1">
      <alignment horizontal="center" vertical="center"/>
    </xf>
    <xf numFmtId="0" fontId="0" fillId="70" borderId="0" xfId="0" applyFill="1" applyAlignment="1">
      <alignment horizontal="center" vertical="center"/>
    </xf>
    <xf numFmtId="0" fontId="10" fillId="70" borderId="1" xfId="0" applyFont="1" applyFill="1" applyBorder="1" applyAlignment="1">
      <alignment horizontal="center" vertical="center"/>
    </xf>
    <xf numFmtId="1" fontId="0" fillId="70" borderId="1" xfId="0" applyNumberFormat="1" applyFill="1" applyBorder="1" applyAlignment="1">
      <alignment horizontal="center" vertical="center"/>
    </xf>
    <xf numFmtId="169" fontId="0" fillId="70" borderId="1" xfId="0" applyNumberFormat="1" applyFill="1" applyBorder="1" applyAlignment="1">
      <alignment horizontal="center" vertical="center"/>
    </xf>
    <xf numFmtId="14" fontId="0" fillId="70" borderId="6" xfId="0" applyNumberFormat="1" applyFill="1" applyBorder="1" applyAlignment="1">
      <alignment horizontal="center" vertical="center"/>
    </xf>
    <xf numFmtId="0" fontId="0" fillId="70" borderId="5" xfId="0" applyFill="1" applyBorder="1" applyAlignment="1">
      <alignment horizontal="center" vertical="center"/>
    </xf>
    <xf numFmtId="3" fontId="3" fillId="30" borderId="40" xfId="0" applyNumberFormat="1" applyFont="1" applyFill="1" applyBorder="1" applyAlignment="1">
      <alignment horizontal="center" wrapText="1"/>
    </xf>
    <xf numFmtId="14" fontId="0" fillId="0" borderId="11" xfId="0" applyNumberFormat="1" applyBorder="1" applyAlignment="1">
      <alignment horizontal="center" vertical="center"/>
    </xf>
    <xf numFmtId="0" fontId="0" fillId="70" borderId="2" xfId="0" applyFill="1" applyBorder="1" applyAlignment="1">
      <alignment horizontal="center" vertical="center"/>
    </xf>
    <xf numFmtId="0" fontId="0" fillId="70" borderId="11" xfId="0" applyFill="1" applyBorder="1" applyAlignment="1">
      <alignment horizontal="center" vertical="center"/>
    </xf>
    <xf numFmtId="14" fontId="0" fillId="70" borderId="2" xfId="0" applyNumberFormat="1" applyFill="1" applyBorder="1" applyAlignment="1">
      <alignment horizontal="center" vertical="center"/>
    </xf>
    <xf numFmtId="0" fontId="10" fillId="70" borderId="2" xfId="0" applyFont="1" applyFill="1" applyBorder="1" applyAlignment="1">
      <alignment horizontal="center" vertical="center"/>
    </xf>
    <xf numFmtId="1" fontId="0" fillId="70" borderId="2" xfId="0" applyNumberFormat="1" applyFill="1" applyBorder="1" applyAlignment="1">
      <alignment horizontal="center" vertical="center"/>
    </xf>
    <xf numFmtId="169" fontId="0" fillId="70" borderId="2" xfId="0" applyNumberFormat="1" applyFill="1" applyBorder="1" applyAlignment="1">
      <alignment horizontal="center" vertical="center"/>
    </xf>
    <xf numFmtId="14" fontId="0" fillId="70" borderId="8" xfId="0" applyNumberFormat="1" applyFill="1" applyBorder="1" applyAlignment="1">
      <alignment horizontal="center" vertical="center"/>
    </xf>
    <xf numFmtId="0" fontId="10" fillId="70" borderId="0" xfId="0" applyFont="1" applyFill="1" applyAlignment="1">
      <alignment horizontal="center"/>
    </xf>
    <xf numFmtId="0" fontId="41" fillId="11" borderId="84" xfId="0" applyFont="1" applyFill="1" applyBorder="1" applyAlignment="1">
      <alignment horizontal="center" vertical="center"/>
    </xf>
    <xf numFmtId="0" fontId="41" fillId="11" borderId="54" xfId="0" applyFont="1" applyFill="1" applyBorder="1" applyAlignment="1">
      <alignment horizontal="center" vertical="center"/>
    </xf>
    <xf numFmtId="0" fontId="103" fillId="23" borderId="6" xfId="0" applyFont="1" applyFill="1" applyBorder="1" applyAlignment="1">
      <alignment horizontal="center" vertical="center"/>
    </xf>
    <xf numFmtId="16" fontId="0" fillId="0" borderId="11" xfId="0" applyNumberFormat="1" applyBorder="1" applyAlignment="1">
      <alignment horizontal="center" vertical="center"/>
    </xf>
    <xf numFmtId="16" fontId="0" fillId="0" borderId="2" xfId="0" applyNumberFormat="1" applyBorder="1" applyAlignment="1">
      <alignment horizontal="center" vertical="center"/>
    </xf>
    <xf numFmtId="3" fontId="9" fillId="43" borderId="0" xfId="0" applyNumberFormat="1" applyFont="1" applyFill="1" applyAlignment="1">
      <alignment horizontal="center" vertical="center"/>
    </xf>
    <xf numFmtId="0" fontId="0" fillId="48" borderId="9" xfId="0" applyFill="1" applyBorder="1" applyAlignment="1">
      <alignment horizontal="left" readingOrder="1"/>
    </xf>
    <xf numFmtId="3" fontId="3" fillId="43" borderId="40" xfId="0" applyNumberFormat="1" applyFont="1" applyFill="1" applyBorder="1" applyAlignment="1">
      <alignment horizontal="center"/>
    </xf>
    <xf numFmtId="3" fontId="3" fillId="30" borderId="36" xfId="0" applyNumberFormat="1" applyFont="1" applyFill="1" applyBorder="1" applyAlignment="1">
      <alignment horizontal="center"/>
    </xf>
    <xf numFmtId="0" fontId="5" fillId="52" borderId="80" xfId="0" applyFont="1" applyFill="1" applyBorder="1" applyAlignment="1">
      <alignment horizontal="left" readingOrder="1"/>
    </xf>
    <xf numFmtId="0" fontId="5" fillId="52" borderId="4" xfId="0" applyFont="1" applyFill="1" applyBorder="1" applyAlignment="1">
      <alignment horizontal="left" readingOrder="1"/>
    </xf>
    <xf numFmtId="0" fontId="10" fillId="11" borderId="25" xfId="0" applyFont="1" applyFill="1" applyBorder="1" applyAlignment="1">
      <alignment horizontal="center"/>
    </xf>
    <xf numFmtId="3" fontId="0" fillId="0" borderId="2" xfId="0" applyNumberFormat="1" applyBorder="1" applyAlignment="1">
      <alignment horizontal="center" vertical="center"/>
    </xf>
    <xf numFmtId="14" fontId="10" fillId="15" borderId="0" xfId="0" applyNumberFormat="1" applyFont="1" applyFill="1" applyAlignment="1">
      <alignment horizontal="center" vertical="center"/>
    </xf>
    <xf numFmtId="2" fontId="31" fillId="11" borderId="0" xfId="0" applyNumberFormat="1" applyFont="1" applyFill="1" applyAlignment="1">
      <alignment horizontal="left"/>
    </xf>
    <xf numFmtId="0" fontId="0" fillId="43" borderId="0" xfId="0" applyFill="1" applyAlignment="1">
      <alignment horizontal="center" vertical="center"/>
    </xf>
    <xf numFmtId="14" fontId="0" fillId="43" borderId="0" xfId="0" applyNumberFormat="1" applyFill="1" applyAlignment="1">
      <alignment horizontal="center" vertical="center"/>
    </xf>
    <xf numFmtId="1" fontId="0" fillId="43" borderId="0" xfId="0" applyNumberFormat="1" applyFill="1" applyAlignment="1">
      <alignment horizontal="center" vertical="center"/>
    </xf>
    <xf numFmtId="2" fontId="0" fillId="43" borderId="0" xfId="0" applyNumberFormat="1" applyFill="1" applyAlignment="1">
      <alignment horizontal="center" vertical="center"/>
    </xf>
    <xf numFmtId="0" fontId="0" fillId="11" borderId="24" xfId="0" applyFill="1" applyBorder="1" applyAlignment="1">
      <alignment horizontal="center" vertical="center" readingOrder="1"/>
    </xf>
    <xf numFmtId="0" fontId="8" fillId="0" borderId="2" xfId="0" applyFont="1" applyBorder="1" applyAlignment="1">
      <alignment horizontal="center" vertical="center" readingOrder="1"/>
    </xf>
    <xf numFmtId="0" fontId="14" fillId="16" borderId="9" xfId="0" applyFont="1" applyFill="1" applyBorder="1" applyAlignment="1">
      <alignment horizontal="center" vertical="center" readingOrder="1"/>
    </xf>
    <xf numFmtId="164" fontId="15" fillId="15" borderId="17" xfId="0" applyNumberFormat="1" applyFont="1" applyFill="1" applyBorder="1" applyAlignment="1">
      <alignment horizontal="center" vertical="center" readingOrder="1"/>
    </xf>
    <xf numFmtId="0" fontId="5" fillId="0" borderId="80" xfId="0" applyFont="1" applyBorder="1" applyAlignment="1">
      <alignment horizontal="left" readingOrder="1"/>
    </xf>
    <xf numFmtId="0" fontId="5" fillId="0" borderId="4" xfId="0" applyFont="1" applyBorder="1" applyAlignment="1">
      <alignment horizontal="left" readingOrder="1"/>
    </xf>
    <xf numFmtId="167" fontId="25" fillId="0" borderId="3" xfId="0" applyNumberFormat="1" applyFont="1" applyBorder="1" applyAlignment="1">
      <alignment horizontal="center" vertical="center" readingOrder="1"/>
    </xf>
    <xf numFmtId="0" fontId="25" fillId="0" borderId="3" xfId="0" applyFont="1" applyBorder="1" applyAlignment="1">
      <alignment horizontal="center" vertical="center" readingOrder="1"/>
    </xf>
    <xf numFmtId="0" fontId="5" fillId="0" borderId="10" xfId="0" applyFont="1" applyBorder="1" applyAlignment="1">
      <alignment horizontal="left" readingOrder="1"/>
    </xf>
    <xf numFmtId="0" fontId="5" fillId="0" borderId="1" xfId="0" applyFont="1" applyBorder="1" applyAlignment="1">
      <alignment horizontal="left" readingOrder="1"/>
    </xf>
    <xf numFmtId="0" fontId="31" fillId="22" borderId="40" xfId="0" applyFont="1" applyFill="1" applyBorder="1" applyAlignment="1">
      <alignment horizontal="center"/>
    </xf>
    <xf numFmtId="0" fontId="0" fillId="48" borderId="4" xfId="0" applyFill="1" applyBorder="1" applyAlignment="1">
      <alignment horizontal="left" vertical="center" readingOrder="1"/>
    </xf>
    <xf numFmtId="0" fontId="0" fillId="48" borderId="2" xfId="0" applyFill="1" applyBorder="1" applyAlignment="1">
      <alignment horizontal="left" vertical="center" readingOrder="1"/>
    </xf>
    <xf numFmtId="0" fontId="91" fillId="43" borderId="0" xfId="0" applyFont="1" applyFill="1" applyAlignment="1">
      <alignment horizontal="left"/>
    </xf>
    <xf numFmtId="0" fontId="91" fillId="43" borderId="10" xfId="0" applyFont="1" applyFill="1" applyBorder="1" applyAlignment="1">
      <alignment horizontal="left"/>
    </xf>
    <xf numFmtId="0" fontId="91" fillId="43" borderId="5" xfId="0" applyFont="1" applyFill="1" applyBorder="1" applyAlignment="1">
      <alignment horizontal="left"/>
    </xf>
    <xf numFmtId="0" fontId="91" fillId="43" borderId="11" xfId="0" applyFont="1" applyFill="1" applyBorder="1" applyAlignment="1">
      <alignment horizontal="left"/>
    </xf>
    <xf numFmtId="0" fontId="0" fillId="43" borderId="1" xfId="0" applyFill="1" applyBorder="1" applyAlignment="1">
      <alignment horizontal="left" vertical="center" readingOrder="1"/>
    </xf>
    <xf numFmtId="10" fontId="5" fillId="0" borderId="0" xfId="0" applyNumberFormat="1" applyFont="1" applyAlignment="1">
      <alignment horizontal="center"/>
    </xf>
    <xf numFmtId="16" fontId="10" fillId="43" borderId="1" xfId="0" applyNumberFormat="1" applyFont="1" applyFill="1" applyBorder="1" applyAlignment="1">
      <alignment horizontal="center"/>
    </xf>
    <xf numFmtId="0" fontId="69" fillId="43" borderId="2" xfId="0" applyFont="1" applyFill="1" applyBorder="1" applyAlignment="1">
      <alignment horizontal="left" readingOrder="1"/>
    </xf>
    <xf numFmtId="0" fontId="69" fillId="43" borderId="4" xfId="0" applyFont="1" applyFill="1" applyBorder="1" applyAlignment="1">
      <alignment horizontal="left" readingOrder="1"/>
    </xf>
    <xf numFmtId="0" fontId="0" fillId="48" borderId="9" xfId="0" applyFill="1" applyBorder="1" applyAlignment="1">
      <alignment horizontal="left" readingOrder="1"/>
    </xf>
    <xf numFmtId="0" fontId="0" fillId="43" borderId="2" xfId="0" applyFill="1" applyBorder="1" applyAlignment="1">
      <alignment horizontal="left" readingOrder="1"/>
    </xf>
    <xf numFmtId="0" fontId="0" fillId="43" borderId="4" xfId="0" applyFill="1" applyBorder="1" applyAlignment="1">
      <alignment horizontal="left" readingOrder="1"/>
    </xf>
    <xf numFmtId="0" fontId="3" fillId="55" borderId="56" xfId="0" applyFont="1" applyFill="1" applyBorder="1" applyAlignment="1">
      <alignment horizontal="center" vertical="center"/>
    </xf>
    <xf numFmtId="0" fontId="3" fillId="55" borderId="14" xfId="0" applyFont="1" applyFill="1" applyBorder="1" applyAlignment="1">
      <alignment horizontal="center" vertical="center"/>
    </xf>
    <xf numFmtId="0" fontId="21" fillId="11" borderId="8" xfId="0" applyFont="1" applyFill="1" applyBorder="1" applyAlignment="1">
      <alignment horizontal="center" vertical="center"/>
    </xf>
    <xf numFmtId="0" fontId="21" fillId="11" borderId="7" xfId="0" applyFont="1" applyFill="1" applyBorder="1" applyAlignment="1">
      <alignment horizontal="center" vertical="center"/>
    </xf>
    <xf numFmtId="0" fontId="41" fillId="11" borderId="2" xfId="0" applyFont="1" applyFill="1" applyBorder="1" applyAlignment="1">
      <alignment horizontal="center" vertical="center"/>
    </xf>
    <xf numFmtId="0" fontId="41" fillId="11" borderId="4" xfId="0" applyFont="1" applyFill="1" applyBorder="1" applyAlignment="1">
      <alignment horizontal="center" vertical="center"/>
    </xf>
    <xf numFmtId="0" fontId="3" fillId="55" borderId="83" xfId="0" applyFont="1" applyFill="1" applyBorder="1" applyAlignment="1">
      <alignment horizontal="center" vertical="center"/>
    </xf>
    <xf numFmtId="0" fontId="3" fillId="55" borderId="48" xfId="0" applyFont="1" applyFill="1" applyBorder="1" applyAlignment="1">
      <alignment horizontal="center" vertical="center"/>
    </xf>
    <xf numFmtId="0" fontId="41" fillId="11" borderId="108" xfId="0" applyFont="1" applyFill="1" applyBorder="1" applyAlignment="1">
      <alignment horizontal="center" vertical="center"/>
    </xf>
    <xf numFmtId="0" fontId="41" fillId="11" borderId="109" xfId="0" applyFont="1" applyFill="1" applyBorder="1" applyAlignment="1">
      <alignment horizontal="center" vertical="center"/>
    </xf>
    <xf numFmtId="0" fontId="41" fillId="11" borderId="83" xfId="0" applyFont="1" applyFill="1" applyBorder="1" applyAlignment="1">
      <alignment horizontal="center" vertical="center"/>
    </xf>
    <xf numFmtId="0" fontId="41" fillId="11" borderId="48" xfId="0" applyFont="1" applyFill="1" applyBorder="1" applyAlignment="1">
      <alignment horizontal="center" vertical="center"/>
    </xf>
    <xf numFmtId="0" fontId="3" fillId="55" borderId="84" xfId="0" applyFont="1" applyFill="1" applyBorder="1" applyAlignment="1">
      <alignment horizontal="center" vertical="center"/>
    </xf>
    <xf numFmtId="0" fontId="3" fillId="55" borderId="28" xfId="0" applyFont="1" applyFill="1" applyBorder="1" applyAlignment="1">
      <alignment horizontal="center" vertical="center"/>
    </xf>
    <xf numFmtId="0" fontId="41" fillId="11" borderId="8" xfId="0" applyFont="1" applyFill="1" applyBorder="1" applyAlignment="1">
      <alignment horizontal="center" vertical="center"/>
    </xf>
    <xf numFmtId="0" fontId="41" fillId="11" borderId="7" xfId="0" applyFont="1" applyFill="1" applyBorder="1" applyAlignment="1">
      <alignment horizontal="center" vertical="center"/>
    </xf>
    <xf numFmtId="0" fontId="17" fillId="10" borderId="26" xfId="0" applyFont="1" applyFill="1" applyBorder="1" applyAlignment="1">
      <alignment horizontal="center" readingOrder="1"/>
    </xf>
    <xf numFmtId="0" fontId="17" fillId="10" borderId="27" xfId="0" applyFont="1" applyFill="1" applyBorder="1" applyAlignment="1">
      <alignment horizontal="center" readingOrder="1"/>
    </xf>
    <xf numFmtId="0" fontId="17" fillId="10" borderId="28" xfId="0" applyFont="1" applyFill="1" applyBorder="1" applyAlignment="1">
      <alignment horizontal="center" readingOrder="1"/>
    </xf>
    <xf numFmtId="0" fontId="17" fillId="10" borderId="23" xfId="0" applyFont="1" applyFill="1" applyBorder="1" applyAlignment="1">
      <alignment horizontal="center" readingOrder="1"/>
    </xf>
    <xf numFmtId="0" fontId="17" fillId="10" borderId="25" xfId="0" applyFont="1" applyFill="1" applyBorder="1" applyAlignment="1">
      <alignment horizontal="center" readingOrder="1"/>
    </xf>
    <xf numFmtId="0" fontId="17" fillId="10" borderId="20" xfId="0" applyFont="1" applyFill="1" applyBorder="1" applyAlignment="1">
      <alignment horizontal="center" readingOrder="1"/>
    </xf>
    <xf numFmtId="0" fontId="69" fillId="43" borderId="2" xfId="0" applyFont="1" applyFill="1" applyBorder="1" applyAlignment="1">
      <alignment horizontal="left" wrapText="1" readingOrder="1"/>
    </xf>
    <xf numFmtId="0" fontId="69" fillId="43" borderId="4" xfId="0" applyFont="1" applyFill="1" applyBorder="1" applyAlignment="1">
      <alignment horizontal="left" wrapText="1" readingOrder="1"/>
    </xf>
    <xf numFmtId="0" fontId="0" fillId="43" borderId="108" xfId="0" applyFill="1" applyBorder="1" applyAlignment="1">
      <alignment horizontal="left" vertical="center" readingOrder="1"/>
    </xf>
    <xf numFmtId="0" fontId="0" fillId="43" borderId="109" xfId="0" applyFill="1" applyBorder="1" applyAlignment="1">
      <alignment horizontal="left" vertical="center" readingOrder="1"/>
    </xf>
    <xf numFmtId="0" fontId="10" fillId="11" borderId="21" xfId="0" applyFont="1" applyFill="1" applyBorder="1" applyAlignment="1">
      <alignment horizontal="center" vertical="center" readingOrder="1"/>
    </xf>
    <xf numFmtId="0" fontId="104" fillId="43" borderId="2" xfId="0" applyFont="1" applyFill="1" applyBorder="1" applyAlignment="1">
      <alignment horizontal="left" readingOrder="1"/>
    </xf>
    <xf numFmtId="0" fontId="104" fillId="43" borderId="4" xfId="0" applyFont="1" applyFill="1" applyBorder="1" applyAlignment="1">
      <alignment horizontal="left" readingOrder="1"/>
    </xf>
    <xf numFmtId="0" fontId="18" fillId="10" borderId="26" xfId="0" applyFont="1" applyFill="1" applyBorder="1" applyAlignment="1">
      <alignment horizontal="center" vertical="center" readingOrder="1"/>
    </xf>
    <xf numFmtId="0" fontId="98" fillId="48" borderId="62" xfId="0" applyFont="1" applyFill="1" applyBorder="1" applyAlignment="1">
      <alignment horizontal="center" vertical="center"/>
    </xf>
    <xf numFmtId="0" fontId="98" fillId="48" borderId="6" xfId="0" applyFont="1" applyFill="1" applyBorder="1" applyAlignment="1">
      <alignment horizontal="center" vertical="center"/>
    </xf>
    <xf numFmtId="0" fontId="38" fillId="49" borderId="5" xfId="0" applyFont="1" applyFill="1" applyBorder="1" applyAlignment="1">
      <alignment horizontal="center" vertical="center"/>
    </xf>
    <xf numFmtId="0" fontId="38" fillId="49" borderId="62" xfId="0" applyFont="1" applyFill="1" applyBorder="1" applyAlignment="1">
      <alignment horizontal="center" vertical="center"/>
    </xf>
    <xf numFmtId="0" fontId="98" fillId="49" borderId="62" xfId="0" applyFont="1" applyFill="1" applyBorder="1" applyAlignment="1">
      <alignment horizontal="center" vertical="center"/>
    </xf>
    <xf numFmtId="0" fontId="98" fillId="49" borderId="6" xfId="0" applyFont="1" applyFill="1" applyBorder="1" applyAlignment="1">
      <alignment horizontal="center" vertical="center"/>
    </xf>
    <xf numFmtId="0" fontId="38" fillId="48" borderId="5" xfId="0" applyFont="1" applyFill="1" applyBorder="1" applyAlignment="1">
      <alignment horizontal="center" vertical="center"/>
    </xf>
    <xf numFmtId="0" fontId="38" fillId="48" borderId="62" xfId="0" applyFont="1" applyFill="1" applyBorder="1" applyAlignment="1">
      <alignment horizontal="center" vertical="center"/>
    </xf>
    <xf numFmtId="0" fontId="10" fillId="11" borderId="72" xfId="0" applyFont="1" applyFill="1" applyBorder="1" applyAlignment="1">
      <alignment horizontal="center" vertical="center" readingOrder="1"/>
    </xf>
    <xf numFmtId="0" fontId="18" fillId="10" borderId="23" xfId="0" applyFont="1" applyFill="1" applyBorder="1" applyAlignment="1">
      <alignment horizontal="center" vertical="center" readingOrder="1"/>
    </xf>
    <xf numFmtId="0" fontId="18" fillId="10" borderId="25" xfId="0" applyFont="1" applyFill="1" applyBorder="1" applyAlignment="1">
      <alignment horizontal="center" vertical="center" readingOrder="1"/>
    </xf>
    <xf numFmtId="0" fontId="10" fillId="11" borderId="23" xfId="0" applyFont="1" applyFill="1" applyBorder="1" applyAlignment="1">
      <alignment horizontal="center" vertical="center" readingOrder="1"/>
    </xf>
    <xf numFmtId="0" fontId="0" fillId="33" borderId="22" xfId="0" applyFill="1" applyBorder="1" applyAlignment="1">
      <alignment horizontal="left" readingOrder="1"/>
    </xf>
    <xf numFmtId="0" fontId="0" fillId="33" borderId="46" xfId="0" applyFill="1" applyBorder="1" applyAlignment="1">
      <alignment horizontal="left" readingOrder="1"/>
    </xf>
    <xf numFmtId="0" fontId="0" fillId="43" borderId="84" xfId="0" applyFill="1" applyBorder="1" applyAlignment="1">
      <alignment horizontal="left" vertical="center" readingOrder="1"/>
    </xf>
    <xf numFmtId="0" fontId="0" fillId="43" borderId="54" xfId="0" applyFill="1" applyBorder="1" applyAlignment="1">
      <alignment horizontal="left" vertical="center" readingOrder="1"/>
    </xf>
    <xf numFmtId="0" fontId="0" fillId="33" borderId="41" xfId="0" applyFill="1" applyBorder="1" applyAlignment="1">
      <alignment horizontal="left" readingOrder="1"/>
    </xf>
    <xf numFmtId="0" fontId="0" fillId="33" borderId="82" xfId="0" applyFill="1" applyBorder="1" applyAlignment="1">
      <alignment horizontal="left" readingOrder="1"/>
    </xf>
    <xf numFmtId="0" fontId="0" fillId="43" borderId="1" xfId="0" applyFill="1" applyBorder="1" applyAlignment="1">
      <alignment horizontal="left" vertical="center" readingOrder="1"/>
    </xf>
    <xf numFmtId="0" fontId="18" fillId="10" borderId="38" xfId="0" applyFont="1" applyFill="1" applyBorder="1" applyAlignment="1">
      <alignment horizontal="center" vertical="center" readingOrder="1"/>
    </xf>
    <xf numFmtId="0" fontId="18" fillId="10" borderId="37" xfId="0" applyFont="1" applyFill="1" applyBorder="1" applyAlignment="1">
      <alignment horizontal="center" vertical="center" readingOrder="1"/>
    </xf>
    <xf numFmtId="0" fontId="80" fillId="43" borderId="2" xfId="0" applyFont="1" applyFill="1" applyBorder="1" applyAlignment="1">
      <alignment horizontal="left" vertical="center" readingOrder="1"/>
    </xf>
    <xf numFmtId="0" fontId="80" fillId="43" borderId="4" xfId="0" applyFont="1" applyFill="1" applyBorder="1" applyAlignment="1">
      <alignment horizontal="left" vertical="center" readingOrder="1"/>
    </xf>
    <xf numFmtId="165" fontId="11" fillId="25" borderId="26" xfId="0" applyNumberFormat="1" applyFont="1" applyFill="1" applyBorder="1" applyAlignment="1">
      <alignment horizontal="center" vertical="center"/>
    </xf>
    <xf numFmtId="165" fontId="11" fillId="25" borderId="28" xfId="0" applyNumberFormat="1" applyFont="1" applyFill="1" applyBorder="1" applyAlignment="1">
      <alignment horizontal="center" vertical="center"/>
    </xf>
    <xf numFmtId="165" fontId="11" fillId="25" borderId="23" xfId="0" applyNumberFormat="1" applyFont="1" applyFill="1" applyBorder="1" applyAlignment="1">
      <alignment horizontal="center" vertical="center"/>
    </xf>
    <xf numFmtId="165" fontId="11" fillId="25" borderId="30" xfId="0" applyNumberFormat="1" applyFont="1" applyFill="1" applyBorder="1" applyAlignment="1">
      <alignment horizontal="center" vertical="center"/>
    </xf>
    <xf numFmtId="3" fontId="10" fillId="11" borderId="58" xfId="0" applyNumberFormat="1" applyFont="1" applyFill="1" applyBorder="1" applyAlignment="1">
      <alignment horizontal="center" vertical="center" readingOrder="1"/>
    </xf>
    <xf numFmtId="0" fontId="13" fillId="25" borderId="39" xfId="0" applyFont="1" applyFill="1" applyBorder="1" applyAlignment="1">
      <alignment horizontal="center"/>
    </xf>
    <xf numFmtId="0" fontId="13" fillId="25" borderId="28" xfId="0" applyFont="1" applyFill="1" applyBorder="1" applyAlignment="1">
      <alignment horizontal="center"/>
    </xf>
    <xf numFmtId="0" fontId="68" fillId="21" borderId="26" xfId="0" applyFont="1" applyFill="1" applyBorder="1" applyAlignment="1">
      <alignment horizontal="center" vertical="center" textRotation="255"/>
    </xf>
    <xf numFmtId="0" fontId="68" fillId="21" borderId="44" xfId="0" applyFont="1" applyFill="1" applyBorder="1" applyAlignment="1">
      <alignment horizontal="center" vertical="center" textRotation="255"/>
    </xf>
    <xf numFmtId="0" fontId="67" fillId="21" borderId="36" xfId="0" applyFont="1" applyFill="1" applyBorder="1" applyAlignment="1">
      <alignment horizontal="center" vertical="center" textRotation="255"/>
    </xf>
    <xf numFmtId="0" fontId="67" fillId="21" borderId="44" xfId="0" applyFont="1" applyFill="1" applyBorder="1" applyAlignment="1">
      <alignment horizontal="center" vertical="center" textRotation="255"/>
    </xf>
    <xf numFmtId="0" fontId="67" fillId="21" borderId="24" xfId="0" applyFont="1" applyFill="1" applyBorder="1" applyAlignment="1">
      <alignment horizontal="center" vertical="center" textRotation="255"/>
    </xf>
    <xf numFmtId="0" fontId="24" fillId="11" borderId="58" xfId="0" applyFont="1" applyFill="1" applyBorder="1" applyAlignment="1">
      <alignment horizontal="center" vertical="center" readingOrder="1"/>
    </xf>
    <xf numFmtId="3" fontId="10" fillId="0" borderId="58" xfId="0" applyNumberFormat="1" applyFont="1" applyBorder="1" applyAlignment="1">
      <alignment horizontal="center" vertical="center" readingOrder="1"/>
    </xf>
    <xf numFmtId="0" fontId="3" fillId="42" borderId="39" xfId="0" applyFont="1" applyFill="1" applyBorder="1" applyAlignment="1">
      <alignment horizontal="center" vertical="center" readingOrder="1"/>
    </xf>
    <xf numFmtId="0" fontId="3" fillId="42" borderId="38" xfId="0" applyFont="1" applyFill="1" applyBorder="1" applyAlignment="1">
      <alignment horizontal="center" vertical="center" readingOrder="1"/>
    </xf>
    <xf numFmtId="0" fontId="3" fillId="42" borderId="72" xfId="0" applyFont="1" applyFill="1" applyBorder="1" applyAlignment="1">
      <alignment horizontal="center" vertical="center" readingOrder="1"/>
    </xf>
    <xf numFmtId="0" fontId="3" fillId="11" borderId="16" xfId="0" applyFont="1" applyFill="1" applyBorder="1" applyAlignment="1">
      <alignment horizontal="center" vertical="center" readingOrder="1"/>
    </xf>
    <xf numFmtId="0" fontId="3" fillId="11" borderId="63" xfId="0" applyFont="1" applyFill="1" applyBorder="1" applyAlignment="1">
      <alignment horizontal="center" vertical="center" readingOrder="1"/>
    </xf>
    <xf numFmtId="0" fontId="3" fillId="11" borderId="17" xfId="0" applyFont="1" applyFill="1" applyBorder="1" applyAlignment="1">
      <alignment horizontal="center" vertical="center" readingOrder="1"/>
    </xf>
    <xf numFmtId="0" fontId="66" fillId="21" borderId="36" xfId="0" applyFont="1" applyFill="1" applyBorder="1" applyAlignment="1">
      <alignment horizontal="center" vertical="center" textRotation="255"/>
    </xf>
    <xf numFmtId="0" fontId="66" fillId="21" borderId="44" xfId="0" applyFont="1" applyFill="1" applyBorder="1" applyAlignment="1">
      <alignment horizontal="center" vertical="center" textRotation="255"/>
    </xf>
    <xf numFmtId="0" fontId="66" fillId="21" borderId="24" xfId="0" applyFont="1" applyFill="1" applyBorder="1" applyAlignment="1">
      <alignment horizontal="center" vertical="center" textRotation="255"/>
    </xf>
    <xf numFmtId="0" fontId="24" fillId="11" borderId="60" xfId="0" applyFont="1" applyFill="1" applyBorder="1" applyAlignment="1">
      <alignment horizontal="center" vertical="center"/>
    </xf>
    <xf numFmtId="0" fontId="24" fillId="11" borderId="44" xfId="0" applyFont="1" applyFill="1" applyBorder="1" applyAlignment="1">
      <alignment horizontal="center" vertical="center"/>
    </xf>
    <xf numFmtId="0" fontId="24" fillId="11" borderId="24" xfId="0" applyFont="1" applyFill="1" applyBorder="1" applyAlignment="1">
      <alignment horizontal="center" vertical="center"/>
    </xf>
    <xf numFmtId="0" fontId="10" fillId="50" borderId="8" xfId="0" applyFont="1" applyFill="1" applyBorder="1" applyAlignment="1">
      <alignment horizontal="center"/>
    </xf>
    <xf numFmtId="0" fontId="10" fillId="50" borderId="9" xfId="0" applyFont="1" applyFill="1" applyBorder="1" applyAlignment="1">
      <alignment horizontal="center"/>
    </xf>
    <xf numFmtId="14" fontId="15" fillId="11" borderId="39" xfId="0" applyNumberFormat="1" applyFont="1" applyFill="1" applyBorder="1" applyAlignment="1">
      <alignment horizontal="center" vertical="center" indent="1" readingOrder="1"/>
    </xf>
    <xf numFmtId="14" fontId="15" fillId="11" borderId="38" xfId="0" applyNumberFormat="1" applyFont="1" applyFill="1" applyBorder="1" applyAlignment="1">
      <alignment horizontal="center" vertical="center" indent="1" readingOrder="1"/>
    </xf>
    <xf numFmtId="14" fontId="15" fillId="11" borderId="37" xfId="0" applyNumberFormat="1" applyFont="1" applyFill="1" applyBorder="1" applyAlignment="1">
      <alignment horizontal="center" vertical="center" indent="1" readingOrder="1"/>
    </xf>
    <xf numFmtId="0" fontId="10" fillId="11" borderId="60" xfId="0" applyFont="1" applyFill="1" applyBorder="1" applyAlignment="1">
      <alignment horizontal="center" vertical="center" readingOrder="1"/>
    </xf>
    <xf numFmtId="0" fontId="10" fillId="11" borderId="44" xfId="0" applyFont="1" applyFill="1" applyBorder="1" applyAlignment="1">
      <alignment horizontal="center" vertical="center" readingOrder="1"/>
    </xf>
    <xf numFmtId="0" fontId="10" fillId="11" borderId="59" xfId="0" applyFont="1" applyFill="1" applyBorder="1" applyAlignment="1">
      <alignment horizontal="center" vertical="center" readingOrder="1"/>
    </xf>
    <xf numFmtId="0" fontId="3" fillId="55" borderId="66" xfId="0" applyFont="1" applyFill="1" applyBorder="1" applyAlignment="1">
      <alignment horizontal="center" vertical="center"/>
    </xf>
    <xf numFmtId="0" fontId="3" fillId="55" borderId="72" xfId="0" applyFont="1" applyFill="1" applyBorder="1" applyAlignment="1">
      <alignment horizontal="center" vertical="center"/>
    </xf>
    <xf numFmtId="0" fontId="0" fillId="43" borderId="56" xfId="0" applyFill="1" applyBorder="1" applyAlignment="1">
      <alignment horizontal="center"/>
    </xf>
    <xf numFmtId="0" fontId="93" fillId="43" borderId="32" xfId="0" applyFont="1" applyFill="1" applyBorder="1" applyAlignment="1">
      <alignment horizontal="left" vertical="center" wrapText="1"/>
    </xf>
    <xf numFmtId="0" fontId="90" fillId="43" borderId="1" xfId="0" applyFont="1" applyFill="1" applyBorder="1" applyAlignment="1">
      <alignment horizontal="left" vertical="center" wrapText="1"/>
    </xf>
    <xf numFmtId="0" fontId="90" fillId="43" borderId="33" xfId="0" applyFont="1" applyFill="1" applyBorder="1" applyAlignment="1">
      <alignment horizontal="left" vertical="center" wrapText="1"/>
    </xf>
    <xf numFmtId="0" fontId="90" fillId="43" borderId="32" xfId="0" applyFont="1" applyFill="1" applyBorder="1" applyAlignment="1">
      <alignment horizontal="left" vertical="center" wrapText="1"/>
    </xf>
    <xf numFmtId="0" fontId="94" fillId="43" borderId="32" xfId="0" applyFont="1" applyFill="1" applyBorder="1" applyAlignment="1">
      <alignment horizontal="left" vertical="center" wrapText="1"/>
    </xf>
    <xf numFmtId="0" fontId="0" fillId="43" borderId="1" xfId="0" applyFill="1" applyBorder="1" applyAlignment="1">
      <alignment horizontal="left" vertical="center" wrapText="1"/>
    </xf>
    <xf numFmtId="0" fontId="0" fillId="43" borderId="33" xfId="0" applyFill="1" applyBorder="1" applyAlignment="1">
      <alignment horizontal="left" vertical="center" wrapText="1"/>
    </xf>
    <xf numFmtId="0" fontId="0" fillId="43" borderId="32" xfId="0" applyFill="1" applyBorder="1" applyAlignment="1">
      <alignment horizontal="left" vertical="center" wrapText="1"/>
    </xf>
    <xf numFmtId="0" fontId="88" fillId="43" borderId="79" xfId="0" applyFont="1" applyFill="1" applyBorder="1" applyAlignment="1">
      <alignment horizontal="center"/>
    </xf>
    <xf numFmtId="0" fontId="88" fillId="43" borderId="111" xfId="0" applyFont="1" applyFill="1" applyBorder="1" applyAlignment="1">
      <alignment horizontal="center"/>
    </xf>
    <xf numFmtId="0" fontId="88" fillId="43" borderId="22" xfId="0" applyFont="1" applyFill="1" applyBorder="1" applyAlignment="1">
      <alignment horizontal="center"/>
    </xf>
    <xf numFmtId="0" fontId="91" fillId="43" borderId="39" xfId="0" applyFont="1" applyFill="1" applyBorder="1" applyAlignment="1">
      <alignment horizontal="center"/>
    </xf>
    <xf numFmtId="0" fontId="91" fillId="43" borderId="38" xfId="0" applyFont="1" applyFill="1" applyBorder="1" applyAlignment="1">
      <alignment horizontal="center"/>
    </xf>
    <xf numFmtId="0" fontId="91" fillId="43" borderId="27" xfId="0" applyFont="1" applyFill="1" applyBorder="1" applyAlignment="1">
      <alignment horizontal="center"/>
    </xf>
    <xf numFmtId="0" fontId="0" fillId="43" borderId="41" xfId="0" applyFill="1" applyBorder="1" applyAlignment="1">
      <alignment horizontal="left" vertical="center" wrapText="1"/>
    </xf>
    <xf numFmtId="0" fontId="0" fillId="43" borderId="82" xfId="0" applyFill="1" applyBorder="1" applyAlignment="1">
      <alignment horizontal="left" vertical="center" wrapText="1"/>
    </xf>
    <xf numFmtId="0" fontId="0" fillId="43" borderId="34" xfId="0" applyFill="1" applyBorder="1" applyAlignment="1">
      <alignment horizontal="left" vertical="center" wrapText="1"/>
    </xf>
    <xf numFmtId="0" fontId="88" fillId="43" borderId="46" xfId="0" applyFont="1" applyFill="1" applyBorder="1" applyAlignment="1">
      <alignment horizontal="center"/>
    </xf>
    <xf numFmtId="0" fontId="88" fillId="43" borderId="6" xfId="0" applyFont="1" applyFill="1" applyBorder="1" applyAlignment="1">
      <alignment horizontal="center"/>
    </xf>
    <xf numFmtId="0" fontId="88" fillId="43" borderId="45" xfId="0" applyFont="1" applyFill="1" applyBorder="1" applyAlignment="1">
      <alignment horizontal="center"/>
    </xf>
    <xf numFmtId="0" fontId="88" fillId="43" borderId="31" xfId="0" applyFont="1" applyFill="1" applyBorder="1" applyAlignment="1">
      <alignment horizontal="center"/>
    </xf>
    <xf numFmtId="0" fontId="10" fillId="11" borderId="39" xfId="0" applyFont="1" applyFill="1" applyBorder="1" applyAlignment="1">
      <alignment horizontal="center" vertical="center" readingOrder="1"/>
    </xf>
    <xf numFmtId="0" fontId="10" fillId="11" borderId="36" xfId="0" applyFont="1" applyFill="1" applyBorder="1" applyAlignment="1">
      <alignment horizontal="center" vertical="center" readingOrder="1"/>
    </xf>
    <xf numFmtId="167" fontId="24" fillId="33" borderId="26" xfId="0" applyNumberFormat="1" applyFont="1" applyFill="1" applyBorder="1" applyAlignment="1">
      <alignment horizontal="center" vertical="center" textRotation="180" wrapText="1" readingOrder="1"/>
    </xf>
    <xf numFmtId="167" fontId="24" fillId="33" borderId="21" xfId="0" applyNumberFormat="1" applyFont="1" applyFill="1" applyBorder="1" applyAlignment="1">
      <alignment horizontal="center" vertical="center" textRotation="180" wrapText="1" readingOrder="1"/>
    </xf>
    <xf numFmtId="167" fontId="24" fillId="33" borderId="29" xfId="0" applyNumberFormat="1" applyFont="1" applyFill="1" applyBorder="1" applyAlignment="1">
      <alignment horizontal="center" vertical="center" textRotation="180" wrapText="1" readingOrder="1"/>
    </xf>
    <xf numFmtId="0" fontId="10" fillId="11" borderId="30" xfId="0" applyFont="1" applyFill="1" applyBorder="1" applyAlignment="1">
      <alignment horizontal="center" vertical="center" readingOrder="1"/>
    </xf>
    <xf numFmtId="0" fontId="10" fillId="11" borderId="25" xfId="0" applyFont="1" applyFill="1" applyBorder="1" applyAlignment="1">
      <alignment horizontal="center" vertical="center" readingOrder="1"/>
    </xf>
    <xf numFmtId="0" fontId="0" fillId="43" borderId="0" xfId="0" applyFill="1" applyAlignment="1">
      <alignment horizontal="center"/>
    </xf>
    <xf numFmtId="14" fontId="91" fillId="43" borderId="39" xfId="0" applyNumberFormat="1" applyFont="1" applyFill="1" applyBorder="1" applyAlignment="1">
      <alignment horizontal="center"/>
    </xf>
    <xf numFmtId="14" fontId="91" fillId="43" borderId="38" xfId="0" applyNumberFormat="1" applyFont="1" applyFill="1" applyBorder="1" applyAlignment="1">
      <alignment horizontal="center"/>
    </xf>
    <xf numFmtId="14" fontId="91" fillId="43" borderId="37" xfId="0" applyNumberFormat="1" applyFont="1" applyFill="1" applyBorder="1" applyAlignment="1">
      <alignment horizontal="center"/>
    </xf>
    <xf numFmtId="0" fontId="88" fillId="43" borderId="18" xfId="0" applyFont="1" applyFill="1" applyBorder="1" applyAlignment="1">
      <alignment horizontal="center"/>
    </xf>
    <xf numFmtId="0" fontId="80" fillId="48" borderId="2" xfId="0" applyFont="1" applyFill="1" applyBorder="1" applyAlignment="1">
      <alignment horizontal="left" vertical="center" readingOrder="1"/>
    </xf>
    <xf numFmtId="0" fontId="80" fillId="48" borderId="4" xfId="0" applyFont="1" applyFill="1" applyBorder="1" applyAlignment="1">
      <alignment horizontal="left" vertical="center" readingOrder="1"/>
    </xf>
    <xf numFmtId="0" fontId="96" fillId="43" borderId="26" xfId="0" applyFont="1" applyFill="1" applyBorder="1" applyAlignment="1">
      <alignment horizontal="center" vertical="center"/>
    </xf>
    <xf numFmtId="0" fontId="96" fillId="43" borderId="27" xfId="0" applyFont="1" applyFill="1" applyBorder="1" applyAlignment="1">
      <alignment horizontal="center" vertical="center"/>
    </xf>
    <xf numFmtId="0" fontId="96" fillId="43" borderId="28" xfId="0" applyFont="1" applyFill="1" applyBorder="1" applyAlignment="1">
      <alignment horizontal="center" vertical="center"/>
    </xf>
    <xf numFmtId="0" fontId="96" fillId="43" borderId="23" xfId="0" applyFont="1" applyFill="1" applyBorder="1" applyAlignment="1">
      <alignment horizontal="center" vertical="center"/>
    </xf>
    <xf numFmtId="0" fontId="96" fillId="43" borderId="25" xfId="0" applyFont="1" applyFill="1" applyBorder="1" applyAlignment="1">
      <alignment horizontal="center" vertical="center"/>
    </xf>
    <xf numFmtId="0" fontId="96" fillId="43" borderId="20" xfId="0" applyFont="1" applyFill="1" applyBorder="1" applyAlignment="1">
      <alignment horizontal="center" vertical="center"/>
    </xf>
    <xf numFmtId="0" fontId="69" fillId="71" borderId="2" xfId="0" applyFont="1" applyFill="1" applyBorder="1" applyAlignment="1">
      <alignment horizontal="left" readingOrder="1"/>
    </xf>
    <xf numFmtId="0" fontId="69" fillId="71" borderId="4" xfId="0" applyFont="1" applyFill="1" applyBorder="1" applyAlignment="1">
      <alignment horizontal="left" readingOrder="1"/>
    </xf>
    <xf numFmtId="0" fontId="96" fillId="43" borderId="21" xfId="0" applyFont="1" applyFill="1" applyBorder="1" applyAlignment="1">
      <alignment horizontal="center" vertical="center"/>
    </xf>
    <xf numFmtId="0" fontId="96" fillId="43" borderId="0" xfId="0" applyFont="1" applyFill="1" applyAlignment="1">
      <alignment horizontal="center" vertical="center"/>
    </xf>
    <xf numFmtId="0" fontId="7" fillId="11" borderId="94" xfId="0" applyFont="1" applyFill="1" applyBorder="1" applyAlignment="1">
      <alignment horizontal="center"/>
    </xf>
    <xf numFmtId="0" fontId="7" fillId="11" borderId="95" xfId="0" applyFont="1" applyFill="1" applyBorder="1" applyAlignment="1">
      <alignment horizontal="center"/>
    </xf>
    <xf numFmtId="0" fontId="7" fillId="11" borderId="96" xfId="0" applyFont="1" applyFill="1" applyBorder="1" applyAlignment="1">
      <alignment horizontal="center"/>
    </xf>
    <xf numFmtId="1" fontId="2" fillId="11" borderId="11" xfId="0" applyNumberFormat="1" applyFont="1" applyFill="1" applyBorder="1" applyAlignment="1">
      <alignment horizontal="center"/>
    </xf>
    <xf numFmtId="1" fontId="2" fillId="11" borderId="55" xfId="0" applyNumberFormat="1" applyFont="1" applyFill="1" applyBorder="1" applyAlignment="1">
      <alignment horizontal="center"/>
    </xf>
    <xf numFmtId="1" fontId="2" fillId="11" borderId="10" xfId="0" applyNumberFormat="1" applyFont="1" applyFill="1" applyBorder="1" applyAlignment="1">
      <alignment horizontal="center"/>
    </xf>
    <xf numFmtId="1" fontId="2" fillId="11" borderId="56" xfId="0" applyNumberFormat="1" applyFont="1" applyFill="1" applyBorder="1" applyAlignment="1">
      <alignment horizontal="center"/>
    </xf>
    <xf numFmtId="1" fontId="2" fillId="11" borderId="0" xfId="0" applyNumberFormat="1" applyFont="1" applyFill="1" applyAlignment="1">
      <alignment horizontal="center"/>
    </xf>
    <xf numFmtId="1" fontId="2" fillId="11" borderId="14" xfId="0" applyNumberFormat="1" applyFont="1" applyFill="1" applyBorder="1" applyAlignment="1">
      <alignment horizontal="center"/>
    </xf>
    <xf numFmtId="1" fontId="2" fillId="11" borderId="8" xfId="0" applyNumberFormat="1" applyFont="1" applyFill="1" applyBorder="1" applyAlignment="1">
      <alignment horizontal="center"/>
    </xf>
    <xf numFmtId="1" fontId="2" fillId="11" borderId="9" xfId="0" applyNumberFormat="1" applyFont="1" applyFill="1" applyBorder="1" applyAlignment="1">
      <alignment horizontal="center"/>
    </xf>
    <xf numFmtId="1" fontId="2" fillId="11" borderId="7" xfId="0" applyNumberFormat="1" applyFont="1" applyFill="1" applyBorder="1" applyAlignment="1">
      <alignment horizontal="center"/>
    </xf>
    <xf numFmtId="0" fontId="22" fillId="11" borderId="55" xfId="0" applyFont="1" applyFill="1" applyBorder="1" applyAlignment="1">
      <alignment horizontal="center"/>
    </xf>
    <xf numFmtId="0" fontId="22" fillId="11" borderId="0" xfId="0" applyFont="1" applyFill="1" applyAlignment="1">
      <alignment horizontal="center"/>
    </xf>
    <xf numFmtId="0" fontId="22" fillId="11" borderId="9" xfId="0" applyFont="1" applyFill="1" applyBorder="1" applyAlignment="1">
      <alignment horizontal="center"/>
    </xf>
    <xf numFmtId="0" fontId="51" fillId="0" borderId="0" xfId="0" applyFont="1" applyAlignment="1">
      <alignment horizontal="center"/>
    </xf>
    <xf numFmtId="0" fontId="51" fillId="57" borderId="26" xfId="0" applyFont="1" applyFill="1" applyBorder="1" applyAlignment="1">
      <alignment horizontal="center" vertical="center" wrapText="1"/>
    </xf>
    <xf numFmtId="0" fontId="51" fillId="57" borderId="27" xfId="0" applyFont="1" applyFill="1" applyBorder="1" applyAlignment="1">
      <alignment horizontal="center" vertical="center" wrapText="1"/>
    </xf>
    <xf numFmtId="0" fontId="51" fillId="57" borderId="28" xfId="0" applyFont="1" applyFill="1" applyBorder="1" applyAlignment="1">
      <alignment horizontal="center" vertical="center" wrapText="1"/>
    </xf>
    <xf numFmtId="0" fontId="51" fillId="57" borderId="21" xfId="0" applyFont="1" applyFill="1" applyBorder="1" applyAlignment="1">
      <alignment horizontal="center" vertical="center" wrapText="1"/>
    </xf>
    <xf numFmtId="0" fontId="51" fillId="57" borderId="0" xfId="0" applyFont="1" applyFill="1" applyAlignment="1">
      <alignment horizontal="center" vertical="center" wrapText="1"/>
    </xf>
    <xf numFmtId="0" fontId="51" fillId="57" borderId="30" xfId="0" applyFont="1" applyFill="1" applyBorder="1" applyAlignment="1">
      <alignment horizontal="center" vertical="center" wrapText="1"/>
    </xf>
    <xf numFmtId="0" fontId="51" fillId="57" borderId="23" xfId="0" applyFont="1" applyFill="1" applyBorder="1" applyAlignment="1">
      <alignment horizontal="center" vertical="center" wrapText="1"/>
    </xf>
    <xf numFmtId="0" fontId="51" fillId="57" borderId="25" xfId="0" applyFont="1" applyFill="1" applyBorder="1" applyAlignment="1">
      <alignment horizontal="center" vertical="center" wrapText="1"/>
    </xf>
    <xf numFmtId="0" fontId="51" fillId="57" borderId="20" xfId="0" applyFont="1" applyFill="1" applyBorder="1" applyAlignment="1">
      <alignment horizontal="center" vertical="center" wrapText="1"/>
    </xf>
    <xf numFmtId="0" fontId="63" fillId="0" borderId="0" xfId="0" applyFont="1" applyAlignment="1">
      <alignment horizontal="center"/>
    </xf>
    <xf numFmtId="0" fontId="63" fillId="0" borderId="30" xfId="0" applyFont="1" applyBorder="1" applyAlignment="1">
      <alignment horizontal="center"/>
    </xf>
    <xf numFmtId="3" fontId="63" fillId="0" borderId="0" xfId="0" applyNumberFormat="1" applyFont="1" applyAlignment="1">
      <alignment horizontal="center"/>
    </xf>
    <xf numFmtId="3" fontId="63" fillId="0" borderId="30" xfId="0" applyNumberFormat="1" applyFont="1" applyBorder="1" applyAlignment="1">
      <alignment horizontal="center"/>
    </xf>
    <xf numFmtId="0" fontId="63" fillId="0" borderId="21" xfId="0" applyFont="1" applyBorder="1" applyAlignment="1">
      <alignment horizontal="center"/>
    </xf>
    <xf numFmtId="3" fontId="63" fillId="0" borderId="21" xfId="0" applyNumberFormat="1" applyFont="1" applyBorder="1" applyAlignment="1">
      <alignment horizontal="center"/>
    </xf>
    <xf numFmtId="0" fontId="25" fillId="42" borderId="21" xfId="0" applyFont="1" applyFill="1" applyBorder="1" applyAlignment="1">
      <alignment horizontal="center"/>
    </xf>
    <xf numFmtId="0" fontId="25" fillId="42" borderId="0" xfId="0" applyFont="1" applyFill="1" applyAlignment="1">
      <alignment horizontal="center"/>
    </xf>
    <xf numFmtId="0" fontId="25" fillId="42" borderId="30" xfId="0" applyFont="1" applyFill="1" applyBorder="1" applyAlignment="1">
      <alignment horizontal="center"/>
    </xf>
    <xf numFmtId="0" fontId="28" fillId="42" borderId="26" xfId="0" applyFont="1" applyFill="1" applyBorder="1" applyAlignment="1">
      <alignment horizontal="center" vertical="center" readingOrder="1"/>
    </xf>
    <xf numFmtId="0" fontId="28" fillId="42" borderId="27" xfId="0" applyFont="1" applyFill="1" applyBorder="1" applyAlignment="1">
      <alignment horizontal="center" vertical="center" readingOrder="1"/>
    </xf>
    <xf numFmtId="0" fontId="28" fillId="42" borderId="23" xfId="0" applyFont="1" applyFill="1" applyBorder="1" applyAlignment="1">
      <alignment horizontal="center" vertical="center" readingOrder="1"/>
    </xf>
    <xf numFmtId="0" fontId="28" fillId="42" borderId="25" xfId="0" applyFont="1" applyFill="1" applyBorder="1" applyAlignment="1">
      <alignment horizontal="center" vertical="center" readingOrder="1"/>
    </xf>
    <xf numFmtId="0" fontId="18" fillId="42" borderId="21" xfId="0" applyFont="1" applyFill="1" applyBorder="1" applyAlignment="1">
      <alignment horizontal="center" vertical="center" readingOrder="1"/>
    </xf>
    <xf numFmtId="0" fontId="18" fillId="42" borderId="0" xfId="0" applyFont="1" applyFill="1" applyAlignment="1">
      <alignment horizontal="center" vertical="center" readingOrder="1"/>
    </xf>
    <xf numFmtId="0" fontId="10" fillId="11" borderId="37" xfId="0" applyFont="1" applyFill="1" applyBorder="1" applyAlignment="1">
      <alignment horizontal="center" vertical="center" readingOrder="1"/>
    </xf>
    <xf numFmtId="0" fontId="10" fillId="11" borderId="38" xfId="0" applyFont="1" applyFill="1" applyBorder="1" applyAlignment="1">
      <alignment horizontal="center" vertical="center" readingOrder="1"/>
    </xf>
    <xf numFmtId="0" fontId="64" fillId="0" borderId="21" xfId="0" applyFont="1" applyBorder="1" applyAlignment="1">
      <alignment horizontal="center"/>
    </xf>
    <xf numFmtId="0" fontId="64" fillId="0" borderId="0" xfId="0" applyFont="1" applyAlignment="1">
      <alignment horizontal="center"/>
    </xf>
    <xf numFmtId="0" fontId="64" fillId="0" borderId="30" xfId="0" applyFont="1" applyBorder="1" applyAlignment="1">
      <alignment horizontal="center"/>
    </xf>
    <xf numFmtId="0" fontId="0" fillId="43" borderId="9" xfId="0" applyFill="1" applyBorder="1" applyAlignment="1">
      <alignment horizontal="left" readingOrder="1"/>
    </xf>
    <xf numFmtId="0" fontId="0" fillId="40" borderId="1" xfId="0" applyFill="1" applyBorder="1" applyAlignment="1">
      <alignment horizontal="left" readingOrder="1"/>
    </xf>
    <xf numFmtId="0" fontId="0" fillId="40" borderId="2" xfId="0" applyFill="1" applyBorder="1" applyAlignment="1">
      <alignment horizontal="left" readingOrder="1"/>
    </xf>
    <xf numFmtId="0" fontId="0" fillId="42" borderId="9" xfId="0" applyFill="1" applyBorder="1" applyAlignment="1">
      <alignment horizontal="left" readingOrder="1"/>
    </xf>
    <xf numFmtId="0" fontId="0" fillId="42" borderId="2" xfId="0" applyFill="1" applyBorder="1" applyAlignment="1">
      <alignment horizontal="left" readingOrder="1"/>
    </xf>
    <xf numFmtId="0" fontId="0" fillId="42" borderId="4" xfId="0" applyFill="1" applyBorder="1" applyAlignment="1">
      <alignment horizontal="left" readingOrder="1"/>
    </xf>
    <xf numFmtId="0" fontId="0" fillId="42" borderId="1" xfId="0" applyFill="1" applyBorder="1" applyAlignment="1">
      <alignment horizontal="left" readingOrder="1"/>
    </xf>
    <xf numFmtId="0" fontId="0" fillId="40" borderId="21" xfId="0" applyFill="1" applyBorder="1" applyAlignment="1">
      <alignment horizontal="left" readingOrder="1"/>
    </xf>
    <xf numFmtId="0" fontId="0" fillId="40" borderId="0" xfId="0" applyFill="1" applyAlignment="1">
      <alignment horizontal="left" readingOrder="1"/>
    </xf>
    <xf numFmtId="0" fontId="0" fillId="40" borderId="9" xfId="0" applyFill="1" applyBorder="1" applyAlignment="1">
      <alignment horizontal="left" readingOrder="1"/>
    </xf>
    <xf numFmtId="0" fontId="0" fillId="43" borderId="2" xfId="0" applyFill="1" applyBorder="1" applyAlignment="1">
      <alignment horizontal="center" readingOrder="1"/>
    </xf>
    <xf numFmtId="0" fontId="0" fillId="43" borderId="4" xfId="0" applyFill="1" applyBorder="1" applyAlignment="1">
      <alignment horizontal="center" readingOrder="1"/>
    </xf>
    <xf numFmtId="0" fontId="0" fillId="40" borderId="4" xfId="0" applyFill="1" applyBorder="1" applyAlignment="1">
      <alignment horizontal="left" readingOrder="1"/>
    </xf>
    <xf numFmtId="0" fontId="0" fillId="53" borderId="2" xfId="0" applyFill="1" applyBorder="1" applyAlignment="1">
      <alignment horizontal="left" readingOrder="1"/>
    </xf>
    <xf numFmtId="0" fontId="0" fillId="53" borderId="4" xfId="0" applyFill="1" applyBorder="1" applyAlignment="1">
      <alignment horizontal="left" readingOrder="1"/>
    </xf>
    <xf numFmtId="0" fontId="0" fillId="43" borderId="1" xfId="0" applyFill="1" applyBorder="1" applyAlignment="1">
      <alignment horizontal="left" readingOrder="1"/>
    </xf>
    <xf numFmtId="0" fontId="18" fillId="42" borderId="39" xfId="0" applyFont="1" applyFill="1" applyBorder="1" applyAlignment="1">
      <alignment horizontal="center" vertical="center" readingOrder="1"/>
    </xf>
    <xf numFmtId="0" fontId="18" fillId="42" borderId="40" xfId="0" applyFont="1" applyFill="1" applyBorder="1" applyAlignment="1">
      <alignment horizontal="center" vertical="center" readingOrder="1"/>
    </xf>
    <xf numFmtId="0" fontId="0" fillId="43" borderId="0" xfId="0" applyFill="1" applyAlignment="1">
      <alignment horizontal="left" readingOrder="1"/>
    </xf>
    <xf numFmtId="0" fontId="0" fillId="43" borderId="80" xfId="0" applyFill="1" applyBorder="1" applyAlignment="1">
      <alignment horizontal="left" readingOrder="1"/>
    </xf>
    <xf numFmtId="0" fontId="0" fillId="51" borderId="16" xfId="0" applyFill="1" applyBorder="1" applyAlignment="1">
      <alignment horizontal="left" vertical="center" readingOrder="1"/>
    </xf>
    <xf numFmtId="0" fontId="0" fillId="51" borderId="2" xfId="0" applyFill="1" applyBorder="1" applyAlignment="1">
      <alignment horizontal="left" vertical="center" readingOrder="1"/>
    </xf>
    <xf numFmtId="0" fontId="0" fillId="51" borderId="80" xfId="0" applyFill="1" applyBorder="1" applyAlignment="1">
      <alignment horizontal="left" vertical="center" readingOrder="1"/>
    </xf>
    <xf numFmtId="0" fontId="0" fillId="40" borderId="80" xfId="0" applyFill="1" applyBorder="1" applyAlignment="1">
      <alignment horizontal="left" vertical="center" readingOrder="1"/>
    </xf>
    <xf numFmtId="0" fontId="0" fillId="40" borderId="2" xfId="0" applyFill="1" applyBorder="1" applyAlignment="1">
      <alignment horizontal="left" vertical="center" readingOrder="1"/>
    </xf>
    <xf numFmtId="0" fontId="0" fillId="43" borderId="80" xfId="0" applyFill="1" applyBorder="1" applyAlignment="1">
      <alignment horizontal="left" vertical="center" readingOrder="1"/>
    </xf>
    <xf numFmtId="0" fontId="0" fillId="43" borderId="2" xfId="0" applyFill="1" applyBorder="1" applyAlignment="1">
      <alignment horizontal="left" vertical="center" readingOrder="1"/>
    </xf>
    <xf numFmtId="0" fontId="3" fillId="21" borderId="36" xfId="0" applyFont="1" applyFill="1" applyBorder="1" applyAlignment="1">
      <alignment horizontal="center" vertical="center" textRotation="255"/>
    </xf>
    <xf numFmtId="0" fontId="3" fillId="21" borderId="44" xfId="0" applyFont="1" applyFill="1" applyBorder="1" applyAlignment="1">
      <alignment horizontal="center" vertical="center" textRotation="255"/>
    </xf>
    <xf numFmtId="0" fontId="3" fillId="21" borderId="21" xfId="0" applyFont="1" applyFill="1" applyBorder="1" applyAlignment="1">
      <alignment horizontal="center" vertical="center" textRotation="255"/>
    </xf>
    <xf numFmtId="0" fontId="3" fillId="21" borderId="24" xfId="0" applyFont="1" applyFill="1" applyBorder="1" applyAlignment="1">
      <alignment horizontal="center" vertical="center" textRotation="255"/>
    </xf>
    <xf numFmtId="0" fontId="39" fillId="21" borderId="36" xfId="0" applyFont="1" applyFill="1" applyBorder="1" applyAlignment="1">
      <alignment horizontal="center" vertical="center" textRotation="255"/>
    </xf>
    <xf numFmtId="0" fontId="39" fillId="21" borderId="44" xfId="0" applyFont="1" applyFill="1" applyBorder="1" applyAlignment="1">
      <alignment horizontal="center" vertical="center" textRotation="255"/>
    </xf>
    <xf numFmtId="0" fontId="3" fillId="21" borderId="57" xfId="0" applyFont="1" applyFill="1" applyBorder="1" applyAlignment="1">
      <alignment horizontal="center" vertical="center" textRotation="255"/>
    </xf>
    <xf numFmtId="0" fontId="3" fillId="21" borderId="58" xfId="0" applyFont="1" applyFill="1" applyBorder="1" applyAlignment="1">
      <alignment horizontal="center" vertical="center" textRotation="255"/>
    </xf>
    <xf numFmtId="0" fontId="3" fillId="21" borderId="102" xfId="0" applyFont="1" applyFill="1" applyBorder="1" applyAlignment="1">
      <alignment horizontal="center" vertical="center" textRotation="255"/>
    </xf>
    <xf numFmtId="0" fontId="0" fillId="40" borderId="3" xfId="0" applyFill="1" applyBorder="1" applyAlignment="1">
      <alignment horizontal="left" readingOrder="1"/>
    </xf>
    <xf numFmtId="0" fontId="0" fillId="43" borderId="3" xfId="0" applyFill="1" applyBorder="1" applyAlignment="1">
      <alignment horizontal="left" readingOrder="1"/>
    </xf>
    <xf numFmtId="0" fontId="25" fillId="11" borderId="60" xfId="0" applyFont="1" applyFill="1" applyBorder="1" applyAlignment="1">
      <alignment horizontal="center" vertical="center" readingOrder="1"/>
    </xf>
    <xf numFmtId="0" fontId="25" fillId="42" borderId="39" xfId="0" applyFont="1" applyFill="1" applyBorder="1" applyAlignment="1">
      <alignment horizontal="center"/>
    </xf>
    <xf numFmtId="0" fontId="25" fillId="42" borderId="37" xfId="0" applyFont="1" applyFill="1" applyBorder="1" applyAlignment="1">
      <alignment horizontal="center"/>
    </xf>
    <xf numFmtId="167" fontId="10" fillId="57" borderId="26" xfId="0" applyNumberFormat="1" applyFont="1" applyFill="1" applyBorder="1" applyAlignment="1">
      <alignment horizontal="center" vertical="center" readingOrder="1"/>
    </xf>
    <xf numFmtId="167" fontId="10" fillId="57" borderId="27" xfId="0" applyNumberFormat="1" applyFont="1" applyFill="1" applyBorder="1" applyAlignment="1">
      <alignment horizontal="center" vertical="center" readingOrder="1"/>
    </xf>
    <xf numFmtId="167" fontId="10" fillId="57" borderId="28" xfId="0" applyNumberFormat="1" applyFont="1" applyFill="1" applyBorder="1" applyAlignment="1">
      <alignment horizontal="center" vertical="center" readingOrder="1"/>
    </xf>
    <xf numFmtId="167" fontId="10" fillId="57" borderId="39" xfId="0" applyNumberFormat="1" applyFont="1" applyFill="1" applyBorder="1" applyAlignment="1">
      <alignment horizontal="center" vertical="center" readingOrder="1"/>
    </xf>
    <xf numFmtId="167" fontId="10" fillId="57" borderId="38" xfId="0" applyNumberFormat="1" applyFont="1" applyFill="1" applyBorder="1" applyAlignment="1">
      <alignment horizontal="center" vertical="center" readingOrder="1"/>
    </xf>
    <xf numFmtId="167" fontId="10" fillId="57" borderId="37" xfId="0" applyNumberFormat="1" applyFont="1" applyFill="1" applyBorder="1" applyAlignment="1">
      <alignment horizontal="center" vertical="center" readingOrder="1"/>
    </xf>
    <xf numFmtId="0" fontId="0" fillId="43" borderId="47" xfId="0" applyFill="1" applyBorder="1" applyAlignment="1">
      <alignment horizontal="left" readingOrder="1"/>
    </xf>
    <xf numFmtId="0" fontId="0" fillId="43" borderId="83" xfId="0" applyFill="1" applyBorder="1" applyAlignment="1">
      <alignment horizontal="left" readingOrder="1"/>
    </xf>
    <xf numFmtId="0" fontId="0" fillId="43" borderId="52" xfId="0" applyFill="1" applyBorder="1" applyAlignment="1">
      <alignment horizontal="left" readingOrder="1"/>
    </xf>
    <xf numFmtId="0" fontId="60" fillId="40" borderId="2" xfId="0" applyFont="1" applyFill="1" applyBorder="1" applyAlignment="1">
      <alignment horizontal="left" readingOrder="1"/>
    </xf>
    <xf numFmtId="0" fontId="60" fillId="43" borderId="2" xfId="0" applyFont="1" applyFill="1" applyBorder="1" applyAlignment="1">
      <alignment horizontal="left" readingOrder="1"/>
    </xf>
    <xf numFmtId="0" fontId="0" fillId="43" borderId="85" xfId="0" applyFill="1" applyBorder="1" applyAlignment="1">
      <alignment horizontal="left" readingOrder="1"/>
    </xf>
    <xf numFmtId="0" fontId="0" fillId="43" borderId="11" xfId="0" applyFill="1" applyBorder="1" applyAlignment="1">
      <alignment horizontal="left" readingOrder="1"/>
    </xf>
    <xf numFmtId="0" fontId="8" fillId="0" borderId="0" xfId="0" applyFont="1" applyAlignment="1">
      <alignment horizontal="center" vertical="center"/>
    </xf>
    <xf numFmtId="0" fontId="0" fillId="0" borderId="0" xfId="0" applyAlignment="1">
      <alignment horizontal="center" vertical="center"/>
    </xf>
    <xf numFmtId="0" fontId="0" fillId="43" borderId="5" xfId="0" applyFill="1" applyBorder="1" applyAlignment="1">
      <alignment horizontal="left" readingOrder="1"/>
    </xf>
    <xf numFmtId="0" fontId="0" fillId="43" borderId="8" xfId="0" applyFill="1" applyBorder="1" applyAlignment="1">
      <alignment horizontal="left" readingOrder="1"/>
    </xf>
    <xf numFmtId="0" fontId="0" fillId="43" borderId="7" xfId="0" applyFill="1" applyBorder="1" applyAlignment="1">
      <alignment horizontal="left" readingOrder="1"/>
    </xf>
    <xf numFmtId="0" fontId="0" fillId="41" borderId="2" xfId="0" applyFill="1" applyBorder="1" applyAlignment="1">
      <alignment horizontal="left" readingOrder="1"/>
    </xf>
    <xf numFmtId="0" fontId="0" fillId="41" borderId="4" xfId="0" applyFill="1" applyBorder="1" applyAlignment="1">
      <alignment horizontal="left" readingOrder="1"/>
    </xf>
    <xf numFmtId="0" fontId="24" fillId="11" borderId="59" xfId="0" applyFont="1" applyFill="1" applyBorder="1" applyAlignment="1">
      <alignment horizontal="center" vertical="center"/>
    </xf>
    <xf numFmtId="0" fontId="0" fillId="53" borderId="1" xfId="0" applyFill="1" applyBorder="1" applyAlignment="1">
      <alignment horizontal="left" readingOrder="1"/>
    </xf>
    <xf numFmtId="0" fontId="0" fillId="57" borderId="2" xfId="0" applyFill="1" applyBorder="1" applyAlignment="1">
      <alignment horizontal="left" readingOrder="1"/>
    </xf>
    <xf numFmtId="0" fontId="0" fillId="57" borderId="4" xfId="0" applyFill="1" applyBorder="1" applyAlignment="1">
      <alignment horizontal="left" readingOrder="1"/>
    </xf>
    <xf numFmtId="0" fontId="38" fillId="48" borderId="6" xfId="0" applyFont="1" applyFill="1" applyBorder="1" applyAlignment="1">
      <alignment horizontal="center" vertical="center"/>
    </xf>
    <xf numFmtId="0" fontId="38" fillId="49" borderId="11" xfId="0" applyFont="1" applyFill="1" applyBorder="1" applyAlignment="1">
      <alignment horizontal="center" vertical="center"/>
    </xf>
    <xf numFmtId="0" fontId="38" fillId="49" borderId="56" xfId="0" applyFont="1" applyFill="1" applyBorder="1" applyAlignment="1">
      <alignment horizontal="center" vertical="center"/>
    </xf>
    <xf numFmtId="0" fontId="38" fillId="49" borderId="8" xfId="0" applyFont="1" applyFill="1" applyBorder="1" applyAlignment="1">
      <alignment horizontal="center" vertical="center"/>
    </xf>
    <xf numFmtId="0" fontId="69" fillId="42" borderId="2" xfId="0" applyFont="1" applyFill="1" applyBorder="1" applyAlignment="1">
      <alignment horizontal="left" readingOrder="1"/>
    </xf>
    <xf numFmtId="0" fontId="69" fillId="42" borderId="4" xfId="0" applyFont="1" applyFill="1" applyBorder="1" applyAlignment="1">
      <alignment horizontal="left" readingOrder="1"/>
    </xf>
    <xf numFmtId="0" fontId="10" fillId="11" borderId="103" xfId="0" applyFont="1" applyFill="1" applyBorder="1" applyAlignment="1">
      <alignment horizontal="center" vertical="center" readingOrder="1"/>
    </xf>
    <xf numFmtId="0" fontId="10" fillId="11" borderId="106" xfId="0" applyFont="1" applyFill="1" applyBorder="1" applyAlignment="1">
      <alignment horizontal="center" vertical="center" readingOrder="1"/>
    </xf>
    <xf numFmtId="0" fontId="10" fillId="11" borderId="14" xfId="0" applyFont="1" applyFill="1" applyBorder="1" applyAlignment="1">
      <alignment horizontal="center" vertical="center" readingOrder="1"/>
    </xf>
    <xf numFmtId="0" fontId="10" fillId="11" borderId="6" xfId="0" applyFont="1" applyFill="1" applyBorder="1" applyAlignment="1">
      <alignment horizontal="center" vertical="center" readingOrder="1"/>
    </xf>
    <xf numFmtId="0" fontId="0" fillId="58" borderId="2" xfId="0" applyFill="1" applyBorder="1" applyAlignment="1">
      <alignment horizontal="left" readingOrder="1"/>
    </xf>
    <xf numFmtId="0" fontId="0" fillId="58" borderId="4" xfId="0" applyFill="1" applyBorder="1" applyAlignment="1">
      <alignment horizontal="left" readingOrder="1"/>
    </xf>
    <xf numFmtId="167" fontId="10" fillId="41" borderId="81" xfId="0" applyNumberFormat="1" applyFont="1" applyFill="1" applyBorder="1" applyAlignment="1">
      <alignment horizontal="center" vertical="center" textRotation="180" wrapText="1" readingOrder="1"/>
    </xf>
    <xf numFmtId="167" fontId="10" fillId="41" borderId="62" xfId="0" applyNumberFormat="1" applyFont="1" applyFill="1" applyBorder="1" applyAlignment="1">
      <alignment horizontal="center" vertical="center" textRotation="180" wrapText="1" readingOrder="1"/>
    </xf>
    <xf numFmtId="167" fontId="10" fillId="41" borderId="101" xfId="0" applyNumberFormat="1" applyFont="1" applyFill="1" applyBorder="1" applyAlignment="1">
      <alignment horizontal="center" vertical="center" textRotation="180" wrapText="1" readingOrder="1"/>
    </xf>
    <xf numFmtId="0" fontId="18" fillId="10" borderId="20" xfId="0" applyFont="1" applyFill="1" applyBorder="1" applyAlignment="1">
      <alignment horizontal="center" vertical="center" readingOrder="1"/>
    </xf>
    <xf numFmtId="0" fontId="0" fillId="33" borderId="47" xfId="0" applyFill="1" applyBorder="1" applyAlignment="1">
      <alignment horizontal="left" readingOrder="1"/>
    </xf>
    <xf numFmtId="0" fontId="0" fillId="33" borderId="48" xfId="0" applyFill="1" applyBorder="1" applyAlignment="1">
      <alignment horizontal="left" readingOrder="1"/>
    </xf>
    <xf numFmtId="0" fontId="69" fillId="40" borderId="2" xfId="0" applyFont="1" applyFill="1" applyBorder="1" applyAlignment="1">
      <alignment horizontal="left" readingOrder="1"/>
    </xf>
    <xf numFmtId="0" fontId="69" fillId="40" borderId="4" xfId="0" applyFont="1" applyFill="1" applyBorder="1" applyAlignment="1">
      <alignment horizontal="left" readingOrder="1"/>
    </xf>
    <xf numFmtId="0" fontId="0" fillId="43" borderId="1" xfId="0" applyFill="1" applyBorder="1" applyAlignment="1">
      <alignment horizontal="left"/>
    </xf>
    <xf numFmtId="167" fontId="24" fillId="33" borderId="81" xfId="0" applyNumberFormat="1" applyFont="1" applyFill="1" applyBorder="1" applyAlignment="1">
      <alignment horizontal="center" vertical="center" textRotation="180" wrapText="1" readingOrder="1"/>
    </xf>
    <xf numFmtId="167" fontId="24" fillId="33" borderId="62" xfId="0" applyNumberFormat="1" applyFont="1" applyFill="1" applyBorder="1" applyAlignment="1">
      <alignment horizontal="center" vertical="center" textRotation="180" wrapText="1" readingOrder="1"/>
    </xf>
    <xf numFmtId="167" fontId="24" fillId="33" borderId="14" xfId="0" applyNumberFormat="1" applyFont="1" applyFill="1" applyBorder="1" applyAlignment="1">
      <alignment horizontal="center" vertical="center" textRotation="180" wrapText="1" readingOrder="1"/>
    </xf>
    <xf numFmtId="0" fontId="0" fillId="54" borderId="1" xfId="0" applyFill="1" applyBorder="1" applyAlignment="1">
      <alignment horizontal="center"/>
    </xf>
    <xf numFmtId="0" fontId="0" fillId="63" borderId="2" xfId="0" applyFill="1" applyBorder="1" applyAlignment="1">
      <alignment horizontal="left" vertical="center" readingOrder="1"/>
    </xf>
    <xf numFmtId="0" fontId="0" fillId="63" borderId="4" xfId="0" applyFill="1" applyBorder="1" applyAlignment="1">
      <alignment horizontal="left" vertical="center" readingOrder="1"/>
    </xf>
    <xf numFmtId="0" fontId="24" fillId="11" borderId="60" xfId="0" applyFont="1" applyFill="1" applyBorder="1" applyAlignment="1">
      <alignment horizontal="center" vertical="center" readingOrder="1"/>
    </xf>
    <xf numFmtId="0" fontId="24" fillId="11" borderId="59" xfId="0" applyFont="1" applyFill="1" applyBorder="1" applyAlignment="1">
      <alignment horizontal="center" vertical="center" readingOrder="1"/>
    </xf>
    <xf numFmtId="0" fontId="3" fillId="11" borderId="47" xfId="0" applyFont="1" applyFill="1" applyBorder="1" applyAlignment="1">
      <alignment horizontal="center" vertical="center" readingOrder="1"/>
    </xf>
    <xf numFmtId="0" fontId="18" fillId="10" borderId="21" xfId="0" applyFont="1" applyFill="1" applyBorder="1" applyAlignment="1">
      <alignment horizontal="center" vertical="center" readingOrder="1"/>
    </xf>
    <xf numFmtId="167" fontId="10" fillId="41" borderId="21" xfId="0" applyNumberFormat="1" applyFont="1" applyFill="1" applyBorder="1" applyAlignment="1">
      <alignment horizontal="center" vertical="center" textRotation="180" wrapText="1" readingOrder="1"/>
    </xf>
    <xf numFmtId="167" fontId="10" fillId="41" borderId="26" xfId="0" applyNumberFormat="1" applyFont="1" applyFill="1" applyBorder="1" applyAlignment="1">
      <alignment horizontal="center" vertical="center" textRotation="180" wrapText="1" readingOrder="1"/>
    </xf>
    <xf numFmtId="3" fontId="10" fillId="0" borderId="60" xfId="0" applyNumberFormat="1" applyFont="1" applyBorder="1" applyAlignment="1">
      <alignment horizontal="center" vertical="center" readingOrder="1"/>
    </xf>
    <xf numFmtId="3" fontId="10" fillId="0" borderId="59" xfId="0" applyNumberFormat="1" applyFont="1" applyBorder="1" applyAlignment="1">
      <alignment horizontal="center" vertical="center" readingOrder="1"/>
    </xf>
    <xf numFmtId="0" fontId="0" fillId="51" borderId="3" xfId="0" applyFill="1" applyBorder="1" applyAlignment="1">
      <alignment horizontal="left" vertical="center" readingOrder="1"/>
    </xf>
    <xf numFmtId="0" fontId="39" fillId="21" borderId="26" xfId="0" applyFont="1" applyFill="1" applyBorder="1" applyAlignment="1">
      <alignment horizontal="center" vertical="center" textRotation="255"/>
    </xf>
    <xf numFmtId="0" fontId="28" fillId="10" borderId="26" xfId="0" applyFont="1" applyFill="1" applyBorder="1" applyAlignment="1">
      <alignment horizontal="center" vertical="center" readingOrder="1"/>
    </xf>
    <xf numFmtId="0" fontId="3" fillId="11" borderId="22" xfId="0" applyFont="1" applyFill="1" applyBorder="1" applyAlignment="1">
      <alignment horizontal="center" vertical="center" readingOrder="1"/>
    </xf>
    <xf numFmtId="0" fontId="10" fillId="11" borderId="26" xfId="0" applyFont="1" applyFill="1" applyBorder="1" applyAlignment="1">
      <alignment horizontal="center" vertical="center" readingOrder="1"/>
    </xf>
    <xf numFmtId="3" fontId="10" fillId="11" borderId="60" xfId="0" applyNumberFormat="1" applyFont="1" applyFill="1" applyBorder="1" applyAlignment="1">
      <alignment horizontal="center" vertical="center" readingOrder="1"/>
    </xf>
    <xf numFmtId="3" fontId="10" fillId="11" borderId="59" xfId="0" applyNumberFormat="1" applyFont="1" applyFill="1" applyBorder="1" applyAlignment="1">
      <alignment horizontal="center" vertical="center" readingOrder="1"/>
    </xf>
    <xf numFmtId="165" fontId="12" fillId="25" borderId="26" xfId="0" applyNumberFormat="1" applyFont="1" applyFill="1" applyBorder="1" applyAlignment="1">
      <alignment horizontal="center" vertical="center"/>
    </xf>
    <xf numFmtId="0" fontId="25" fillId="11" borderId="44" xfId="0" applyFont="1" applyFill="1" applyBorder="1" applyAlignment="1">
      <alignment horizontal="center" vertical="center" readingOrder="1"/>
    </xf>
    <xf numFmtId="0" fontId="25" fillId="11" borderId="59" xfId="0" applyFont="1" applyFill="1" applyBorder="1" applyAlignment="1">
      <alignment horizontal="center" vertical="center" readingOrder="1"/>
    </xf>
    <xf numFmtId="0" fontId="28" fillId="10" borderId="21" xfId="0" applyFont="1" applyFill="1" applyBorder="1" applyAlignment="1">
      <alignment horizontal="center" vertical="center" readingOrder="1"/>
    </xf>
    <xf numFmtId="0" fontId="10" fillId="50" borderId="1" xfId="0" applyFont="1" applyFill="1" applyBorder="1" applyAlignment="1">
      <alignment horizontal="center"/>
    </xf>
    <xf numFmtId="0" fontId="9" fillId="11" borderId="16" xfId="0" applyFont="1" applyFill="1" applyBorder="1" applyAlignment="1">
      <alignment horizontal="center" vertical="center" readingOrder="1"/>
    </xf>
    <xf numFmtId="0" fontId="18" fillId="10" borderId="1" xfId="0" applyFont="1" applyFill="1" applyBorder="1" applyAlignment="1">
      <alignment horizontal="center" vertical="center" readingOrder="1"/>
    </xf>
    <xf numFmtId="0" fontId="18" fillId="10" borderId="5" xfId="0" applyFont="1" applyFill="1" applyBorder="1" applyAlignment="1">
      <alignment horizontal="center" vertical="center" readingOrder="1"/>
    </xf>
    <xf numFmtId="0" fontId="38" fillId="49" borderId="1" xfId="0" applyFont="1" applyFill="1" applyBorder="1" applyAlignment="1">
      <alignment horizontal="center" vertical="center"/>
    </xf>
    <xf numFmtId="0" fontId="10" fillId="11" borderId="18" xfId="0" applyFont="1" applyFill="1" applyBorder="1" applyAlignment="1">
      <alignment horizontal="center" vertical="center" readingOrder="1"/>
    </xf>
    <xf numFmtId="0" fontId="10" fillId="11" borderId="51" xfId="0" applyFont="1" applyFill="1" applyBorder="1" applyAlignment="1">
      <alignment horizontal="center" vertical="center" readingOrder="1"/>
    </xf>
    <xf numFmtId="0" fontId="95" fillId="43" borderId="1" xfId="0" applyFont="1" applyFill="1" applyBorder="1" applyAlignment="1">
      <alignment horizontal="left" readingOrder="1"/>
    </xf>
    <xf numFmtId="0" fontId="38" fillId="48" borderId="1" xfId="0" applyFont="1" applyFill="1" applyBorder="1" applyAlignment="1">
      <alignment horizontal="center" vertical="center"/>
    </xf>
    <xf numFmtId="3" fontId="10" fillId="11" borderId="36" xfId="0" applyNumberFormat="1" applyFont="1" applyFill="1" applyBorder="1" applyAlignment="1">
      <alignment horizontal="center" vertical="center" readingOrder="1"/>
    </xf>
    <xf numFmtId="0" fontId="53" fillId="11" borderId="22" xfId="0" applyFont="1" applyFill="1" applyBorder="1" applyAlignment="1">
      <alignment horizontal="center" vertical="center" readingOrder="1"/>
    </xf>
    <xf numFmtId="0" fontId="0" fillId="25" borderId="41" xfId="0" applyFill="1" applyBorder="1" applyAlignment="1">
      <alignment horizontal="center" vertical="center" readingOrder="1"/>
    </xf>
    <xf numFmtId="0" fontId="0" fillId="25" borderId="34" xfId="0" applyFill="1" applyBorder="1" applyAlignment="1">
      <alignment horizontal="center" vertical="center" readingOrder="1"/>
    </xf>
    <xf numFmtId="0" fontId="24" fillId="11" borderId="36" xfId="0" applyFont="1" applyFill="1" applyBorder="1" applyAlignment="1">
      <alignment horizontal="center"/>
    </xf>
    <xf numFmtId="0" fontId="59" fillId="43" borderId="6" xfId="0" applyFont="1" applyFill="1" applyBorder="1" applyAlignment="1">
      <alignment horizontal="left" readingOrder="1"/>
    </xf>
    <xf numFmtId="0" fontId="14" fillId="19" borderId="0" xfId="0" applyFont="1" applyFill="1" applyAlignment="1">
      <alignment horizontal="center" vertical="center" readingOrder="1"/>
    </xf>
    <xf numFmtId="0" fontId="14" fillId="19" borderId="14" xfId="0" applyFont="1" applyFill="1" applyBorder="1" applyAlignment="1">
      <alignment horizontal="center" vertical="center" readingOrder="1"/>
    </xf>
    <xf numFmtId="0" fontId="14" fillId="19" borderId="11" xfId="0" applyFont="1" applyFill="1" applyBorder="1" applyAlignment="1">
      <alignment horizontal="center" vertical="center" readingOrder="1"/>
    </xf>
    <xf numFmtId="0" fontId="8" fillId="11" borderId="23" xfId="0" applyFont="1" applyFill="1" applyBorder="1" applyAlignment="1">
      <alignment horizontal="center" vertical="center" wrapText="1" readingOrder="1"/>
    </xf>
    <xf numFmtId="0" fontId="8" fillId="11" borderId="103" xfId="0" applyFont="1" applyFill="1" applyBorder="1" applyAlignment="1">
      <alignment horizontal="center" vertical="center" wrapText="1" readingOrder="1"/>
    </xf>
    <xf numFmtId="0" fontId="8" fillId="11" borderId="56" xfId="0" applyFont="1" applyFill="1" applyBorder="1" applyAlignment="1">
      <alignment horizontal="center" vertical="center" wrapText="1" readingOrder="1"/>
    </xf>
    <xf numFmtId="0" fontId="8" fillId="31" borderId="22" xfId="0" applyFont="1" applyFill="1" applyBorder="1" applyAlignment="1">
      <alignment horizontal="center" vertical="center" readingOrder="1"/>
    </xf>
    <xf numFmtId="0" fontId="8" fillId="31" borderId="31" xfId="0" applyFont="1" applyFill="1" applyBorder="1" applyAlignment="1">
      <alignment horizontal="center" vertical="center" readingOrder="1"/>
    </xf>
    <xf numFmtId="0" fontId="8" fillId="23" borderId="6" xfId="0" applyFont="1" applyFill="1" applyBorder="1" applyAlignment="1">
      <alignment horizontal="center" vertical="center" readingOrder="1"/>
    </xf>
    <xf numFmtId="0" fontId="8" fillId="11" borderId="21" xfId="0" applyFont="1" applyFill="1" applyBorder="1" applyAlignment="1">
      <alignment horizontal="center" vertical="center" readingOrder="1"/>
    </xf>
    <xf numFmtId="0" fontId="8" fillId="11" borderId="0" xfId="0" applyFont="1" applyFill="1" applyAlignment="1">
      <alignment horizontal="center" vertical="center" readingOrder="1"/>
    </xf>
    <xf numFmtId="0" fontId="8" fillId="11" borderId="0" xfId="0" applyFont="1" applyFill="1" applyAlignment="1">
      <alignment readingOrder="1"/>
    </xf>
    <xf numFmtId="0" fontId="59" fillId="43" borderId="0" xfId="0" applyFont="1" applyFill="1" applyAlignment="1">
      <alignment horizontal="left" readingOrder="1"/>
    </xf>
    <xf numFmtId="0" fontId="8" fillId="31" borderId="16" xfId="0" applyFont="1" applyFill="1" applyBorder="1" applyAlignment="1">
      <alignment horizontal="center" vertical="center" readingOrder="1"/>
    </xf>
    <xf numFmtId="0" fontId="8" fillId="31" borderId="17" xfId="0" applyFont="1" applyFill="1" applyBorder="1" applyAlignment="1">
      <alignment horizontal="center" vertical="center" readingOrder="1"/>
    </xf>
    <xf numFmtId="0" fontId="5" fillId="43" borderId="80" xfId="0" applyFont="1" applyFill="1" applyBorder="1" applyAlignment="1">
      <alignment horizontal="left" readingOrder="1"/>
    </xf>
    <xf numFmtId="0" fontId="5" fillId="43" borderId="4" xfId="0" applyFont="1" applyFill="1" applyBorder="1" applyAlignment="1">
      <alignment horizontal="left" readingOrder="1"/>
    </xf>
    <xf numFmtId="0" fontId="95" fillId="43" borderId="2" xfId="0" applyFont="1" applyFill="1" applyBorder="1" applyAlignment="1">
      <alignment horizontal="left" readingOrder="1"/>
    </xf>
    <xf numFmtId="0" fontId="95" fillId="43" borderId="4" xfId="0" applyFont="1" applyFill="1" applyBorder="1" applyAlignment="1">
      <alignment horizontal="left" readingOrder="1"/>
    </xf>
    <xf numFmtId="0" fontId="8" fillId="23" borderId="108" xfId="0" applyFont="1" applyFill="1" applyBorder="1" applyAlignment="1">
      <alignment horizontal="center" vertical="center" readingOrder="1"/>
    </xf>
    <xf numFmtId="0" fontId="8" fillId="23" borderId="109" xfId="0" applyFont="1" applyFill="1" applyBorder="1" applyAlignment="1">
      <alignment horizontal="center" vertical="center" readingOrder="1"/>
    </xf>
    <xf numFmtId="0" fontId="0" fillId="25" borderId="47" xfId="0" applyFill="1" applyBorder="1" applyAlignment="1">
      <alignment horizontal="center" vertical="center" readingOrder="1"/>
    </xf>
    <xf numFmtId="0" fontId="0" fillId="25" borderId="110" xfId="0" applyFill="1" applyBorder="1" applyAlignment="1">
      <alignment horizontal="center" vertical="center" readingOrder="1"/>
    </xf>
    <xf numFmtId="0" fontId="88" fillId="58" borderId="53" xfId="0" applyFont="1" applyFill="1" applyBorder="1" applyAlignment="1">
      <alignment horizontal="center"/>
    </xf>
    <xf numFmtId="0" fontId="88" fillId="58" borderId="19" xfId="0" applyFont="1" applyFill="1" applyBorder="1" applyAlignment="1">
      <alignment horizontal="center"/>
    </xf>
    <xf numFmtId="0" fontId="88" fillId="43" borderId="16" xfId="0" applyFont="1" applyFill="1" applyBorder="1" applyAlignment="1">
      <alignment horizontal="center"/>
    </xf>
    <xf numFmtId="0" fontId="88" fillId="43" borderId="17" xfId="0" applyFont="1" applyFill="1" applyBorder="1" applyAlignment="1">
      <alignment horizontal="center"/>
    </xf>
    <xf numFmtId="0" fontId="0" fillId="43" borderId="6" xfId="0" applyFill="1" applyBorder="1" applyAlignment="1">
      <alignment horizontal="left" vertical="center" wrapText="1"/>
    </xf>
    <xf numFmtId="0" fontId="91" fillId="15" borderId="39" xfId="0" applyFont="1" applyFill="1" applyBorder="1" applyAlignment="1">
      <alignment horizontal="center"/>
    </xf>
    <xf numFmtId="0" fontId="91" fillId="15" borderId="37" xfId="0" applyFont="1" applyFill="1" applyBorder="1" applyAlignment="1">
      <alignment horizontal="center"/>
    </xf>
    <xf numFmtId="167" fontId="24" fillId="33" borderId="44" xfId="0" applyNumberFormat="1" applyFont="1" applyFill="1" applyBorder="1" applyAlignment="1">
      <alignment horizontal="center" vertical="center" textRotation="180" wrapText="1" readingOrder="1"/>
    </xf>
    <xf numFmtId="0" fontId="11" fillId="19" borderId="55" xfId="0" applyFont="1" applyFill="1" applyBorder="1" applyAlignment="1">
      <alignment horizontal="center" vertical="center" readingOrder="1"/>
    </xf>
    <xf numFmtId="0" fontId="11" fillId="19" borderId="10" xfId="0" applyFont="1" applyFill="1" applyBorder="1" applyAlignment="1">
      <alignment horizontal="center" vertical="center" readingOrder="1"/>
    </xf>
    <xf numFmtId="0" fontId="8" fillId="11" borderId="30" xfId="0" applyFont="1" applyFill="1" applyBorder="1" applyAlignment="1">
      <alignment horizontal="center" vertical="center" wrapText="1" readingOrder="1"/>
    </xf>
    <xf numFmtId="0" fontId="11" fillId="19" borderId="11" xfId="0" applyFont="1" applyFill="1" applyBorder="1" applyAlignment="1">
      <alignment horizontal="center" vertical="center" readingOrder="1"/>
    </xf>
    <xf numFmtId="0" fontId="94" fillId="43" borderId="1" xfId="0" applyFont="1" applyFill="1" applyBorder="1" applyAlignment="1">
      <alignment horizontal="left" vertical="center" wrapText="1"/>
    </xf>
    <xf numFmtId="0" fontId="88" fillId="43" borderId="1" xfId="0" applyFont="1" applyFill="1" applyBorder="1" applyAlignment="1">
      <alignment horizontal="center"/>
    </xf>
    <xf numFmtId="0" fontId="93" fillId="43" borderId="1" xfId="0" applyFont="1" applyFill="1" applyBorder="1" applyAlignment="1">
      <alignment horizontal="left" vertical="center" wrapText="1"/>
    </xf>
    <xf numFmtId="0" fontId="59" fillId="43" borderId="2" xfId="0" applyFont="1" applyFill="1" applyBorder="1" applyAlignment="1">
      <alignment horizontal="left" readingOrder="1"/>
    </xf>
    <xf numFmtId="0" fontId="59" fillId="43" borderId="4" xfId="0" applyFont="1" applyFill="1" applyBorder="1" applyAlignment="1">
      <alignment horizontal="left" readingOrder="1"/>
    </xf>
    <xf numFmtId="14" fontId="91" fillId="43" borderId="26" xfId="0" applyNumberFormat="1" applyFont="1" applyFill="1" applyBorder="1" applyAlignment="1">
      <alignment horizontal="center"/>
    </xf>
    <xf numFmtId="14" fontId="91" fillId="43" borderId="27" xfId="0" applyNumberFormat="1" applyFont="1" applyFill="1" applyBorder="1" applyAlignment="1">
      <alignment horizontal="center"/>
    </xf>
    <xf numFmtId="14" fontId="91" fillId="43" borderId="28" xfId="0" applyNumberFormat="1" applyFont="1" applyFill="1" applyBorder="1" applyAlignment="1">
      <alignment horizontal="center"/>
    </xf>
    <xf numFmtId="0" fontId="10" fillId="11" borderId="24" xfId="0" applyFont="1" applyFill="1" applyBorder="1" applyAlignment="1">
      <alignment horizontal="center" vertical="center" readingOrder="1"/>
    </xf>
    <xf numFmtId="3" fontId="10" fillId="11" borderId="44" xfId="0" applyNumberFormat="1" applyFont="1" applyFill="1" applyBorder="1" applyAlignment="1">
      <alignment horizontal="center" vertical="center" readingOrder="1"/>
    </xf>
    <xf numFmtId="0" fontId="9" fillId="11" borderId="39" xfId="0" applyFont="1" applyFill="1" applyBorder="1" applyAlignment="1">
      <alignment horizontal="center" vertical="center" readingOrder="1"/>
    </xf>
    <xf numFmtId="0" fontId="9" fillId="11" borderId="37" xfId="0" applyFont="1" applyFill="1" applyBorder="1" applyAlignment="1">
      <alignment horizontal="center" vertical="center" readingOrder="1"/>
    </xf>
    <xf numFmtId="0" fontId="53" fillId="11" borderId="16" xfId="0" applyFont="1" applyFill="1" applyBorder="1" applyAlignment="1">
      <alignment horizontal="center" vertical="center" readingOrder="1"/>
    </xf>
    <xf numFmtId="0" fontId="53" fillId="11" borderId="109" xfId="0" applyFont="1" applyFill="1" applyBorder="1" applyAlignment="1">
      <alignment horizontal="center" vertical="center" readingOrder="1"/>
    </xf>
    <xf numFmtId="0" fontId="18" fillId="10" borderId="2" xfId="0" applyFont="1" applyFill="1" applyBorder="1" applyAlignment="1">
      <alignment horizontal="center" vertical="center" readingOrder="1"/>
    </xf>
    <xf numFmtId="0" fontId="18" fillId="10" borderId="3" xfId="0" applyFont="1" applyFill="1" applyBorder="1" applyAlignment="1">
      <alignment horizontal="center" vertical="center" readingOrder="1"/>
    </xf>
    <xf numFmtId="0" fontId="18" fillId="10" borderId="4" xfId="0" applyFont="1" applyFill="1" applyBorder="1" applyAlignment="1">
      <alignment horizontal="center" vertical="center" readingOrder="1"/>
    </xf>
    <xf numFmtId="0" fontId="10" fillId="11" borderId="2" xfId="0" applyFont="1" applyFill="1" applyBorder="1" applyAlignment="1">
      <alignment horizontal="center" vertical="center" readingOrder="1"/>
    </xf>
    <xf numFmtId="0" fontId="10" fillId="11" borderId="4" xfId="0" applyFont="1" applyFill="1" applyBorder="1" applyAlignment="1">
      <alignment horizontal="center" vertical="center" readingOrder="1"/>
    </xf>
    <xf numFmtId="0" fontId="28" fillId="10" borderId="0" xfId="0" applyFont="1" applyFill="1" applyAlignment="1">
      <alignment horizontal="center" vertical="center" readingOrder="1"/>
    </xf>
    <xf numFmtId="0" fontId="28" fillId="10" borderId="53" xfId="0" applyFont="1" applyFill="1" applyBorder="1" applyAlignment="1">
      <alignment horizontal="center" vertical="center" readingOrder="1"/>
    </xf>
    <xf numFmtId="0" fontId="28" fillId="10" borderId="9" xfId="0" applyFont="1" applyFill="1" applyBorder="1" applyAlignment="1">
      <alignment horizontal="center" vertical="center" readingOrder="1"/>
    </xf>
    <xf numFmtId="0" fontId="18" fillId="10" borderId="11" xfId="0" applyFont="1" applyFill="1" applyBorder="1" applyAlignment="1">
      <alignment horizontal="center" vertical="center" readingOrder="1"/>
    </xf>
    <xf numFmtId="0" fontId="18" fillId="10" borderId="55" xfId="0" applyFont="1" applyFill="1" applyBorder="1" applyAlignment="1">
      <alignment horizontal="center" vertical="center" readingOrder="1"/>
    </xf>
    <xf numFmtId="0" fontId="18" fillId="10" borderId="10" xfId="0" applyFont="1" applyFill="1" applyBorder="1" applyAlignment="1">
      <alignment horizontal="center" vertical="center" readingOrder="1"/>
    </xf>
    <xf numFmtId="0" fontId="10" fillId="11" borderId="80" xfId="0" applyFont="1" applyFill="1" applyBorder="1" applyAlignment="1">
      <alignment horizontal="center" vertical="center" readingOrder="1"/>
    </xf>
    <xf numFmtId="167" fontId="10" fillId="41" borderId="36" xfId="0" applyNumberFormat="1" applyFont="1" applyFill="1" applyBorder="1" applyAlignment="1">
      <alignment horizontal="center" vertical="center" textRotation="180" wrapText="1" readingOrder="1"/>
    </xf>
    <xf numFmtId="167" fontId="10" fillId="41" borderId="44" xfId="0" applyNumberFormat="1" applyFont="1" applyFill="1" applyBorder="1" applyAlignment="1">
      <alignment horizontal="center" vertical="center" textRotation="180" wrapText="1" readingOrder="1"/>
    </xf>
    <xf numFmtId="0" fontId="3" fillId="21" borderId="40" xfId="0" applyFont="1" applyFill="1" applyBorder="1" applyAlignment="1">
      <alignment horizontal="center" vertical="center" textRotation="255"/>
    </xf>
    <xf numFmtId="0" fontId="5" fillId="52" borderId="80" xfId="0" applyFont="1" applyFill="1" applyBorder="1" applyAlignment="1">
      <alignment horizontal="left" readingOrder="1"/>
    </xf>
    <xf numFmtId="0" fontId="5" fillId="52" borderId="4" xfId="0" applyFont="1" applyFill="1" applyBorder="1" applyAlignment="1">
      <alignment horizontal="left" readingOrder="1"/>
    </xf>
    <xf numFmtId="0" fontId="3" fillId="11" borderId="109" xfId="0" applyFont="1" applyFill="1" applyBorder="1" applyAlignment="1">
      <alignment horizontal="center" vertical="center" readingOrder="1"/>
    </xf>
    <xf numFmtId="0" fontId="3" fillId="11" borderId="52" xfId="0" applyFont="1" applyFill="1" applyBorder="1" applyAlignment="1">
      <alignment horizontal="center" vertical="center" readingOrder="1"/>
    </xf>
    <xf numFmtId="0" fontId="24" fillId="11" borderId="44" xfId="0" applyFont="1" applyFill="1" applyBorder="1" applyAlignment="1">
      <alignment horizontal="center"/>
    </xf>
    <xf numFmtId="9" fontId="10" fillId="42" borderId="1" xfId="0" applyNumberFormat="1" applyFont="1" applyFill="1" applyBorder="1" applyAlignment="1">
      <alignment horizontal="left"/>
    </xf>
    <xf numFmtId="9" fontId="10" fillId="53" borderId="1" xfId="0" applyNumberFormat="1" applyFont="1" applyFill="1" applyBorder="1" applyAlignment="1">
      <alignment horizontal="left"/>
    </xf>
    <xf numFmtId="9" fontId="10" fillId="57" borderId="1" xfId="0" applyNumberFormat="1" applyFont="1" applyFill="1" applyBorder="1" applyAlignment="1">
      <alignment horizontal="left"/>
    </xf>
    <xf numFmtId="9" fontId="10" fillId="43" borderId="1" xfId="0" applyNumberFormat="1" applyFont="1" applyFill="1" applyBorder="1" applyAlignment="1">
      <alignment horizontal="left"/>
    </xf>
    <xf numFmtId="0" fontId="0" fillId="70" borderId="2" xfId="0" applyFill="1" applyBorder="1" applyAlignment="1">
      <alignment horizontal="center" vertical="center"/>
    </xf>
    <xf numFmtId="0" fontId="11" fillId="0" borderId="2" xfId="0" applyFont="1" applyBorder="1" applyAlignment="1">
      <alignment horizontal="left"/>
    </xf>
    <xf numFmtId="0" fontId="11" fillId="0" borderId="1" xfId="0" applyFont="1" applyBorder="1" applyAlignment="1">
      <alignment horizontal="left"/>
    </xf>
    <xf numFmtId="0" fontId="0" fillId="46" borderId="1" xfId="0" applyFill="1"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46" borderId="75" xfId="0" applyFill="1" applyBorder="1" applyAlignment="1">
      <alignment horizontal="center"/>
    </xf>
    <xf numFmtId="0" fontId="0" fillId="46" borderId="76" xfId="0" applyFill="1" applyBorder="1" applyAlignment="1">
      <alignment horizontal="center"/>
    </xf>
    <xf numFmtId="0" fontId="3" fillId="41" borderId="22" xfId="0" applyFont="1" applyFill="1" applyBorder="1" applyAlignment="1"/>
    <xf numFmtId="0" fontId="3" fillId="41" borderId="46" xfId="0" applyFont="1" applyFill="1" applyBorder="1" applyAlignment="1"/>
    <xf numFmtId="0" fontId="3" fillId="55" borderId="26" xfId="0" applyFont="1" applyFill="1" applyBorder="1" applyAlignment="1"/>
    <xf numFmtId="0" fontId="3" fillId="55" borderId="28" xfId="0" applyFont="1" applyFill="1" applyBorder="1" applyAlignment="1"/>
  </cellXfs>
  <cellStyles count="3">
    <cellStyle name="20% - Accent6" xfId="1" builtinId="50"/>
    <cellStyle name="Hyperlink" xfId="2" builtinId="8"/>
    <cellStyle name="Normal" xfId="0" builtinId="0"/>
  </cellStyles>
  <dxfs count="10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dxf>
    <dxf>
      <font>
        <color rgb="FF9C0006"/>
      </font>
      <fill>
        <patternFill patternType="solid">
          <bgColor theme="0" tint="-0.34998626667073579"/>
        </patternFill>
      </fill>
    </dxf>
    <dxf>
      <font>
        <color rgb="FF9C0006"/>
      </font>
    </dxf>
    <dxf>
      <font>
        <sz val="11"/>
      </font>
      <alignment horizontal="center"/>
    </dxf>
    <dxf>
      <font>
        <sz val="11"/>
      </font>
      <alignment horizontal="center"/>
    </dxf>
    <dxf>
      <font>
        <sz val="11"/>
      </font>
      <alignment horizontal="center"/>
    </dxf>
    <dxf>
      <font>
        <sz val="11"/>
      </font>
      <alignment horizontal="center"/>
    </dxf>
    <dxf>
      <font>
        <sz val="11"/>
      </font>
      <alignment horizontal="center"/>
    </dxf>
    <dxf>
      <font>
        <sz val="11"/>
      </font>
      <alignment horizontal="center"/>
    </dxf>
    <dxf>
      <font>
        <sz val="11"/>
      </font>
      <alignment horizontal="center"/>
    </dxf>
    <dxf>
      <font>
        <sz val="11"/>
      </font>
      <alignment horizontal="center"/>
    </dxf>
    <dxf>
      <font>
        <sz val="11"/>
      </font>
      <alignment horizontal="center"/>
    </dxf>
    <dxf>
      <font>
        <sz val="11"/>
      </font>
      <alignment horizontal="center" vertical="bottom" textRotation="0" wrapText="0" indent="0" justifyLastLine="0" shrinkToFit="0" readingOrder="0"/>
    </dxf>
    <dxf>
      <font>
        <sz val="11"/>
      </font>
      <numFmt numFmtId="13" formatCode="0%"/>
      <alignment horizontal="center"/>
    </dxf>
    <dxf>
      <font>
        <sz val="11"/>
      </font>
      <alignment horizontal="center"/>
    </dxf>
    <dxf>
      <font>
        <sz val="11"/>
      </font>
      <alignment horizontal="center"/>
    </dxf>
    <dxf>
      <font>
        <sz val="11"/>
      </font>
      <alignment horizontal="center"/>
    </dxf>
    <dxf>
      <font>
        <sz val="11"/>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charset val="1"/>
        <scheme val="none"/>
      </font>
      <numFmt numFmtId="19" formatCode="m/d/yyyy"/>
      <fill>
        <patternFill patternType="solid">
          <fgColor indexed="64"/>
          <bgColor theme="0"/>
        </patternFill>
      </fill>
      <alignment horizontal="center" vertical="bottom" textRotation="0" wrapText="0" indent="0" justifyLastLine="0" shrinkToFit="0" readingOrder="1"/>
      <border diagonalUp="0" diagonalDown="0">
        <left style="thin">
          <color rgb="FFCCCCCC"/>
        </left>
        <right style="thin">
          <color rgb="FFCCCCCC"/>
        </right>
        <top style="thin">
          <color rgb="FFCCCCCC"/>
        </top>
        <bottom style="thin">
          <color rgb="FF000000"/>
        </bottom>
        <vertical/>
        <horizontal/>
      </border>
    </dxf>
    <dxf>
      <font>
        <sz val="11"/>
      </font>
      <alignment horizontal="center"/>
    </dxf>
    <dxf>
      <font>
        <sz val="11"/>
      </font>
      <alignment horizontal="center"/>
    </dxf>
    <dxf>
      <font>
        <sz val="11"/>
      </font>
      <alignment horizontal="center"/>
    </dxf>
    <dxf>
      <font>
        <sz val="11"/>
      </font>
      <alignment horizontal="center"/>
    </dxf>
    <dxf>
      <border outline="0">
        <bottom style="thin">
          <color rgb="FFCCCCCC"/>
        </bottom>
      </border>
    </dxf>
    <dxf>
      <border outline="0">
        <top style="thin">
          <color rgb="FF000000"/>
        </top>
      </border>
    </dxf>
    <dxf>
      <font>
        <sz val="11"/>
        <charset val="1"/>
      </font>
      <alignment horizontal="center"/>
    </dxf>
    <dxf>
      <font>
        <b/>
        <i val="0"/>
        <strike val="0"/>
        <condense val="0"/>
        <extend val="0"/>
        <outline val="0"/>
        <shadow val="0"/>
        <u val="none"/>
        <vertAlign val="baseline"/>
        <sz val="11"/>
        <color rgb="FF000000"/>
        <name val="Arial"/>
        <charset val="1"/>
        <scheme val="none"/>
      </font>
      <fill>
        <patternFill patternType="solid">
          <fgColor indexed="64"/>
          <bgColor rgb="FFB7E1CD"/>
        </patternFill>
      </fill>
      <alignment horizontal="center" vertical="bottom" textRotation="0" wrapText="1" indent="0" justifyLastLine="0" shrinkToFit="0" readingOrder="1"/>
      <border diagonalUp="0" diagonalDown="0">
        <left style="thin">
          <color rgb="FFCCCCCC"/>
        </left>
        <right style="thin">
          <color rgb="FFCCCCCC"/>
        </right>
        <top/>
        <bottom/>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6"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theme="8" tint="0.59996337778862885"/>
        </patternFill>
      </fill>
    </dxf>
    <dxf>
      <fill>
        <patternFill>
          <bgColor theme="6"/>
        </patternFill>
      </fill>
    </dxf>
    <dxf>
      <fill>
        <patternFill>
          <bgColor rgb="FFFF0000"/>
        </patternFill>
      </fill>
    </dxf>
    <dxf>
      <font>
        <color rgb="FF9C0006"/>
      </font>
      <fill>
        <patternFill>
          <bgColor rgb="FFFFC7CE"/>
        </patternFill>
      </fill>
    </dxf>
  </dxfs>
  <tableStyles count="0" defaultTableStyle="TableStyleMedium2" defaultPivotStyle="PivotStyleLight16"/>
  <colors>
    <mruColors>
      <color rgb="FFE0CCFF"/>
      <color rgb="FFC5A1FF"/>
      <color rgb="FFFF78B7"/>
      <color rgb="FFFF4DA0"/>
      <color rgb="FFFFA8A8"/>
      <color rgb="FFCC4B4B"/>
      <color rgb="FFFA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22/11/relationships/FeaturePropertyBag" Target="featurePropertyBag/featurePropertyBag.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john_kleine_hannaandersson_com/Documents/Excel/2025%20Planner%20-%20Peak%20Planning.xlsx" TargetMode="External"/><Relationship Id="rId2" Type="http://schemas.openxmlformats.org/officeDocument/2006/relationships/externalLinkPath" Target="https://hannacorp-my.sharepoint.com/personal/john_kleine_hannaandersson_com/Documents/Excel/2025%20Planner%20-%20Peak%20Planning.xlsx" TargetMode="External"/><Relationship Id="rId1" Type="http://schemas.openxmlformats.org/officeDocument/2006/relationships/externalLinkPath" Target="/personal/john_kleine_hannaandersson_com/Documents/Excel/2025%20Planner%20-%20Peak%20Planning.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lily_li_hannaandersson_com/Documents/2024%20Direct%20KPI%20Forecast.xlsx" TargetMode="External"/><Relationship Id="rId2" Type="http://schemas.openxmlformats.org/officeDocument/2006/relationships/externalLinkPath" Target="https://hannacorp-my.sharepoint.com/personal/lily_li_hannaandersson_com/Documents/2024%20Direct%20KPI%20Forecast.xlsx" TargetMode="External"/><Relationship Id="rId1" Type="http://schemas.openxmlformats.org/officeDocument/2006/relationships/externalLinkPath" Target="/personal/lily_li_hannaandersson_com/Documents/2024%20Direct%20KPI%20Forec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GltLbOq8c0ytMte1BGo2K7ERfGLK2yVNjhfOI5-6mfaezl5o0GvMSqrAevdkWUpk" itemId="01KLWWBUQKFNPHAAOD4JB3Q7VF2TLIXMWT">
      <xxl21:absoluteUrl r:id="rId2"/>
      <xxl21:relativeUrl r:id="rId3"/>
    </xxl21:alternateUrls>
    <sheetNames>
      <sheetName val="Deployment needs"/>
      <sheetName val="Adjustment journal data"/>
      <sheetName val="Inbound"/>
      <sheetName val="Returns"/>
      <sheetName val="Data"/>
      <sheetName val="Inbound SOS &amp; EOD"/>
      <sheetName val="Inventory"/>
      <sheetName val="AM shift"/>
      <sheetName val="2nd Shift Peak "/>
      <sheetName val="Outbound"/>
      <sheetName val="Device Mgmt"/>
      <sheetName val="1st Shift"/>
      <sheetName val="2nd Shift"/>
      <sheetName val="2025 Audits"/>
      <sheetName val="Matrix 2024"/>
      <sheetName val="Wknd Shift"/>
      <sheetName val="2025 Matrix"/>
      <sheetName val="KPI DC Forecast link file"/>
      <sheetName val="Outbound EOD"/>
      <sheetName val="Project Hours"/>
      <sheetName val="FiscalCalendar"/>
      <sheetName val="IT downtime reporting"/>
      <sheetName val="Flue Space Audit"/>
      <sheetName val="Vendor errors"/>
    </sheetNames>
    <sheetDataSet>
      <sheetData sheetId="0">
        <row r="3">
          <cell r="J3">
            <v>35.356687011193223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CopRIQJo0msFYGa00OvFp46kalrd0JAtbKA5SoB0erAJjln5-SfSabfOR7lhDQ2" itemId="01OTCPRDWGSITQ63MMUBHKT5DRO5M4NIUZ">
      <xxl21:absoluteUrl r:id="rId2"/>
      <xxl21:relativeUrl r:id="rId3"/>
    </xxl21:alternateUrls>
    <sheetNames>
      <sheetName val="PW"/>
      <sheetName val="DC Forecast"/>
      <sheetName val="Mkt$, Cust Fcst, OTB Fcst"/>
      <sheetName val="Customer Model"/>
      <sheetName val="Holiday Hanna Sale Reference"/>
      <sheetName val="2024 Direct KPI Forecast"/>
      <sheetName val="DR% Forecast - Coupon Impact"/>
      <sheetName val="Daily Promo Msg"/>
      <sheetName val="Biz Deck CopyPaste"/>
      <sheetName val="2024 GM Bridge"/>
      <sheetName val="2024 PowerBI Upload"/>
      <sheetName val="2024"/>
      <sheetName val="2023"/>
      <sheetName val="2022"/>
      <sheetName val="2021"/>
      <sheetName val="Basket Order Value Mix"/>
      <sheetName val="Historical Dataset Pivot"/>
      <sheetName val="Sales by SSN"/>
      <sheetName val="Loyalty Mix"/>
      <sheetName val="Clearance Mix"/>
      <sheetName val="Coupon Mix"/>
      <sheetName val="Customer Mix"/>
      <sheetName val="Loyalty Basket Order Value Mix"/>
      <sheetName val="Conv % by Channel"/>
      <sheetName val="Category Baskets"/>
      <sheetName val="Holiday 2023 HS Scenario"/>
      <sheetName val="Sheet1"/>
    </sheetNames>
    <sheetDataSet>
      <sheetData sheetId="0"/>
      <sheetData sheetId="1">
        <row r="4">
          <cell r="C4">
            <v>45326</v>
          </cell>
          <cell r="D4">
            <v>8494.0048342696773</v>
          </cell>
        </row>
        <row r="5">
          <cell r="C5">
            <v>45327</v>
          </cell>
          <cell r="D5">
            <v>8573.0030119623498</v>
          </cell>
        </row>
        <row r="6">
          <cell r="C6">
            <v>45328</v>
          </cell>
          <cell r="D6">
            <v>10091.00466988261</v>
          </cell>
        </row>
        <row r="7">
          <cell r="C7">
            <v>45329</v>
          </cell>
          <cell r="D7">
            <v>9774.9926770463317</v>
          </cell>
        </row>
        <row r="8">
          <cell r="C8">
            <v>45330</v>
          </cell>
          <cell r="D8">
            <v>9297.9974756859283</v>
          </cell>
        </row>
        <row r="9">
          <cell r="C9">
            <v>45331</v>
          </cell>
          <cell r="D9">
            <v>9713.0109363779575</v>
          </cell>
        </row>
        <row r="10">
          <cell r="C10">
            <v>45332</v>
          </cell>
          <cell r="D10">
            <v>9030.0075718933349</v>
          </cell>
        </row>
        <row r="11">
          <cell r="C11">
            <v>45333</v>
          </cell>
          <cell r="D11">
            <v>9370.0008688147154</v>
          </cell>
        </row>
        <row r="12">
          <cell r="C12">
            <v>45334</v>
          </cell>
          <cell r="D12">
            <v>8182.9994006314364</v>
          </cell>
        </row>
        <row r="13">
          <cell r="C13">
            <v>45335</v>
          </cell>
          <cell r="D13">
            <v>8365.0110972522689</v>
          </cell>
        </row>
        <row r="14">
          <cell r="C14">
            <v>45336</v>
          </cell>
          <cell r="D14">
            <v>7194.0096867115508</v>
          </cell>
        </row>
        <row r="15">
          <cell r="C15">
            <v>45337</v>
          </cell>
          <cell r="D15">
            <v>8582.0044475063423</v>
          </cell>
        </row>
        <row r="16">
          <cell r="C16">
            <v>45338</v>
          </cell>
          <cell r="D16">
            <v>17989.977854390505</v>
          </cell>
        </row>
        <row r="17">
          <cell r="C17">
            <v>45339</v>
          </cell>
          <cell r="D17">
            <v>18648.023214512392</v>
          </cell>
        </row>
        <row r="18">
          <cell r="C18">
            <v>45340</v>
          </cell>
          <cell r="D18">
            <v>20263.997673273589</v>
          </cell>
        </row>
        <row r="19">
          <cell r="C19">
            <v>45341</v>
          </cell>
          <cell r="D19">
            <v>29104.985666714958</v>
          </cell>
        </row>
        <row r="20">
          <cell r="C20">
            <v>45342</v>
          </cell>
          <cell r="D20">
            <v>17656.986830634061</v>
          </cell>
        </row>
        <row r="21">
          <cell r="C21">
            <v>45343</v>
          </cell>
          <cell r="D21">
            <v>7256.0033831921019</v>
          </cell>
        </row>
        <row r="22">
          <cell r="C22">
            <v>45344</v>
          </cell>
          <cell r="D22">
            <v>8973.0089249660905</v>
          </cell>
        </row>
        <row r="23">
          <cell r="C23">
            <v>45345</v>
          </cell>
          <cell r="D23">
            <v>8141.0077524395756</v>
          </cell>
        </row>
        <row r="24">
          <cell r="C24">
            <v>45346</v>
          </cell>
          <cell r="D24">
            <v>10326.011215339391</v>
          </cell>
        </row>
        <row r="25">
          <cell r="C25">
            <v>45347</v>
          </cell>
          <cell r="D25">
            <v>11330.007566911208</v>
          </cell>
        </row>
        <row r="26">
          <cell r="C26">
            <v>45348</v>
          </cell>
          <cell r="D26">
            <v>11603.007850751672</v>
          </cell>
        </row>
        <row r="27">
          <cell r="C27">
            <v>45349</v>
          </cell>
          <cell r="D27">
            <v>9961.9931188146984</v>
          </cell>
        </row>
        <row r="28">
          <cell r="C28">
            <v>45350</v>
          </cell>
          <cell r="D28">
            <v>10046.992762729124</v>
          </cell>
        </row>
        <row r="29">
          <cell r="C29">
            <v>45351</v>
          </cell>
          <cell r="D29">
            <v>11302.001117005739</v>
          </cell>
        </row>
        <row r="30">
          <cell r="C30">
            <v>45352</v>
          </cell>
          <cell r="D30">
            <v>8418.0104738055907</v>
          </cell>
        </row>
        <row r="31">
          <cell r="C31">
            <v>45353</v>
          </cell>
          <cell r="D31">
            <v>10193.990655306578</v>
          </cell>
        </row>
        <row r="32">
          <cell r="C32">
            <v>45354</v>
          </cell>
          <cell r="D32">
            <v>11534.995612374585</v>
          </cell>
        </row>
        <row r="33">
          <cell r="C33">
            <v>45355</v>
          </cell>
          <cell r="D33">
            <v>11525.996069814997</v>
          </cell>
        </row>
        <row r="34">
          <cell r="C34">
            <v>45356</v>
          </cell>
          <cell r="D34">
            <v>10939.012914115443</v>
          </cell>
        </row>
        <row r="35">
          <cell r="C35">
            <v>45357</v>
          </cell>
          <cell r="D35">
            <v>10055.001484819668</v>
          </cell>
        </row>
        <row r="36">
          <cell r="C36">
            <v>45358</v>
          </cell>
          <cell r="D36">
            <v>9848.9871545432634</v>
          </cell>
        </row>
        <row r="37">
          <cell r="C37">
            <v>45359</v>
          </cell>
          <cell r="D37">
            <v>9328.0037253432165</v>
          </cell>
        </row>
        <row r="38">
          <cell r="C38">
            <v>45360</v>
          </cell>
          <cell r="D38">
            <v>13616.984699740373</v>
          </cell>
        </row>
        <row r="39">
          <cell r="C39">
            <v>45361</v>
          </cell>
          <cell r="D39">
            <v>13459.014450273653</v>
          </cell>
        </row>
        <row r="40">
          <cell r="C40">
            <v>45362</v>
          </cell>
          <cell r="D40">
            <v>10979.007277460554</v>
          </cell>
        </row>
        <row r="41">
          <cell r="C41">
            <v>45363</v>
          </cell>
          <cell r="D41">
            <v>12475.014007216967</v>
          </cell>
        </row>
        <row r="42">
          <cell r="C42">
            <v>45364</v>
          </cell>
          <cell r="D42">
            <v>11940.994577539641</v>
          </cell>
        </row>
        <row r="43">
          <cell r="C43">
            <v>45365</v>
          </cell>
          <cell r="D43">
            <v>12808.991630131111</v>
          </cell>
        </row>
        <row r="44">
          <cell r="C44">
            <v>45366</v>
          </cell>
          <cell r="D44">
            <v>12067.006848628622</v>
          </cell>
        </row>
        <row r="45">
          <cell r="C45">
            <v>45367</v>
          </cell>
          <cell r="D45">
            <v>13420.008747809085</v>
          </cell>
        </row>
        <row r="46">
          <cell r="C46">
            <v>45368</v>
          </cell>
          <cell r="D46">
            <v>18190.992519774729</v>
          </cell>
        </row>
        <row r="47">
          <cell r="C47">
            <v>45369</v>
          </cell>
          <cell r="D47">
            <v>12609.999638341671</v>
          </cell>
        </row>
        <row r="48">
          <cell r="C48">
            <v>45370</v>
          </cell>
          <cell r="D48">
            <v>10979.987189029276</v>
          </cell>
        </row>
        <row r="49">
          <cell r="C49">
            <v>45371</v>
          </cell>
          <cell r="D49">
            <v>10605.00699814453</v>
          </cell>
        </row>
        <row r="50">
          <cell r="C50">
            <v>45372</v>
          </cell>
          <cell r="D50">
            <v>12364.997366253368</v>
          </cell>
        </row>
        <row r="51">
          <cell r="C51">
            <v>45373</v>
          </cell>
          <cell r="D51">
            <v>21680.973505155434</v>
          </cell>
        </row>
        <row r="52">
          <cell r="C52">
            <v>45374</v>
          </cell>
          <cell r="D52">
            <v>20751.979111502365</v>
          </cell>
        </row>
        <row r="53">
          <cell r="C53">
            <v>45375</v>
          </cell>
          <cell r="D53">
            <v>26051.00816397684</v>
          </cell>
        </row>
        <row r="54">
          <cell r="C54">
            <v>45376</v>
          </cell>
          <cell r="D54">
            <v>25633.986654830667</v>
          </cell>
        </row>
        <row r="55">
          <cell r="C55">
            <v>45377</v>
          </cell>
          <cell r="D55">
            <v>7866.9964669178371</v>
          </cell>
        </row>
        <row r="56">
          <cell r="C56">
            <v>45378</v>
          </cell>
          <cell r="D56">
            <v>8857.9942211499128</v>
          </cell>
        </row>
        <row r="57">
          <cell r="C57">
            <v>45379</v>
          </cell>
          <cell r="D57">
            <v>7745.9906232628691</v>
          </cell>
        </row>
        <row r="58">
          <cell r="C58">
            <v>45380</v>
          </cell>
          <cell r="D58">
            <v>7642.0058934372983</v>
          </cell>
        </row>
        <row r="59">
          <cell r="C59">
            <v>45381</v>
          </cell>
          <cell r="D59">
            <v>12791.001090620854</v>
          </cell>
        </row>
        <row r="60">
          <cell r="C60">
            <v>45382</v>
          </cell>
          <cell r="D60">
            <v>15315.001697240235</v>
          </cell>
        </row>
        <row r="61">
          <cell r="C61">
            <v>45383</v>
          </cell>
          <cell r="D61">
            <v>10671.99679272197</v>
          </cell>
        </row>
        <row r="62">
          <cell r="C62">
            <v>45384</v>
          </cell>
          <cell r="D62">
            <v>11331.9906433613</v>
          </cell>
        </row>
        <row r="63">
          <cell r="C63">
            <v>45385</v>
          </cell>
          <cell r="D63">
            <v>13348.992070261505</v>
          </cell>
        </row>
        <row r="64">
          <cell r="C64">
            <v>45386</v>
          </cell>
          <cell r="D64">
            <v>21127.010249328636</v>
          </cell>
        </row>
        <row r="65">
          <cell r="C65">
            <v>45387</v>
          </cell>
          <cell r="D65">
            <v>18585.681674159739</v>
          </cell>
        </row>
        <row r="66">
          <cell r="C66">
            <v>45388</v>
          </cell>
          <cell r="D66">
            <v>21109.986135427403</v>
          </cell>
        </row>
        <row r="67">
          <cell r="C67">
            <v>45389</v>
          </cell>
          <cell r="D67">
            <v>20640.997266461905</v>
          </cell>
        </row>
        <row r="68">
          <cell r="C68">
            <v>45390</v>
          </cell>
          <cell r="D68">
            <v>12062.987099388503</v>
          </cell>
        </row>
        <row r="69">
          <cell r="C69">
            <v>45391</v>
          </cell>
          <cell r="D69">
            <v>7841.0037732938508</v>
          </cell>
        </row>
        <row r="70">
          <cell r="C70">
            <v>45392</v>
          </cell>
          <cell r="D70">
            <v>10030.989187642528</v>
          </cell>
        </row>
        <row r="71">
          <cell r="C71">
            <v>45393</v>
          </cell>
          <cell r="D71">
            <v>8633.0046309686277</v>
          </cell>
        </row>
        <row r="72">
          <cell r="C72">
            <v>45394</v>
          </cell>
          <cell r="D72">
            <v>7587.9953155807743</v>
          </cell>
        </row>
        <row r="73">
          <cell r="C73">
            <v>45395</v>
          </cell>
          <cell r="D73">
            <v>8798.005987583947</v>
          </cell>
        </row>
        <row r="74">
          <cell r="C74">
            <v>45396</v>
          </cell>
          <cell r="D74">
            <v>12123.000813939636</v>
          </cell>
        </row>
        <row r="75">
          <cell r="C75">
            <v>45397</v>
          </cell>
          <cell r="D75">
            <v>10741.996588952263</v>
          </cell>
        </row>
        <row r="76">
          <cell r="C76">
            <v>45398</v>
          </cell>
          <cell r="D76">
            <v>10675.00573583659</v>
          </cell>
        </row>
        <row r="77">
          <cell r="C77">
            <v>45399</v>
          </cell>
          <cell r="D77">
            <v>12193.995367172132</v>
          </cell>
        </row>
        <row r="78">
          <cell r="C78">
            <v>45400</v>
          </cell>
          <cell r="D78">
            <v>9195.9940965465394</v>
          </cell>
        </row>
        <row r="79">
          <cell r="C79">
            <v>45401</v>
          </cell>
          <cell r="D79">
            <v>8941.9957368840332</v>
          </cell>
        </row>
        <row r="80">
          <cell r="C80">
            <v>45402</v>
          </cell>
          <cell r="D80">
            <v>9361.0064508182768</v>
          </cell>
        </row>
        <row r="81">
          <cell r="C81">
            <v>45403</v>
          </cell>
          <cell r="D81">
            <v>19269.977638578981</v>
          </cell>
        </row>
        <row r="82">
          <cell r="C82">
            <v>45404</v>
          </cell>
          <cell r="D82">
            <v>14772.00045994822</v>
          </cell>
        </row>
        <row r="83">
          <cell r="C83">
            <v>45405</v>
          </cell>
          <cell r="D83">
            <v>8401.0000843509933</v>
          </cell>
        </row>
        <row r="84">
          <cell r="C84">
            <v>45406</v>
          </cell>
          <cell r="D84">
            <v>8949.008716750026</v>
          </cell>
        </row>
        <row r="85">
          <cell r="C85">
            <v>45407</v>
          </cell>
          <cell r="D85">
            <v>31397.982668365978</v>
          </cell>
        </row>
        <row r="86">
          <cell r="C86">
            <v>45408</v>
          </cell>
          <cell r="D86">
            <v>28198.994712018404</v>
          </cell>
        </row>
        <row r="87">
          <cell r="C87">
            <v>45409</v>
          </cell>
          <cell r="D87">
            <v>29678.016297487953</v>
          </cell>
        </row>
        <row r="88">
          <cell r="C88">
            <v>45410</v>
          </cell>
          <cell r="D88">
            <v>40786.9918179624</v>
          </cell>
        </row>
        <row r="89">
          <cell r="C89">
            <v>45411</v>
          </cell>
          <cell r="D89">
            <v>25665.007075726997</v>
          </cell>
        </row>
        <row r="90">
          <cell r="C90">
            <v>45412</v>
          </cell>
          <cell r="D90">
            <v>46807.993958233703</v>
          </cell>
        </row>
        <row r="91">
          <cell r="C91">
            <v>45413</v>
          </cell>
          <cell r="D91">
            <v>37141.988382511554</v>
          </cell>
        </row>
        <row r="92">
          <cell r="C92">
            <v>45414</v>
          </cell>
          <cell r="D92">
            <v>33029.994765217409</v>
          </cell>
        </row>
        <row r="93">
          <cell r="C93">
            <v>45415</v>
          </cell>
          <cell r="D93">
            <v>42956.982663667906</v>
          </cell>
        </row>
        <row r="94">
          <cell r="C94">
            <v>45416</v>
          </cell>
          <cell r="D94">
            <v>22055.992295474829</v>
          </cell>
        </row>
        <row r="95">
          <cell r="C95">
            <v>45417</v>
          </cell>
          <cell r="D95">
            <v>34734.016449661736</v>
          </cell>
        </row>
        <row r="96">
          <cell r="C96">
            <v>45418</v>
          </cell>
          <cell r="D96">
            <v>28033.029427524216</v>
          </cell>
        </row>
        <row r="97">
          <cell r="C97">
            <v>45419</v>
          </cell>
          <cell r="D97">
            <v>12387.985595764047</v>
          </cell>
        </row>
        <row r="98">
          <cell r="C98">
            <v>45420</v>
          </cell>
          <cell r="D98">
            <v>11099.987598061345</v>
          </cell>
        </row>
        <row r="99">
          <cell r="C99">
            <v>45421</v>
          </cell>
          <cell r="D99">
            <v>12077.00518816751</v>
          </cell>
        </row>
        <row r="100">
          <cell r="C100">
            <v>45422</v>
          </cell>
          <cell r="D100">
            <v>9760.9981325341669</v>
          </cell>
        </row>
        <row r="101">
          <cell r="C101">
            <v>45423</v>
          </cell>
          <cell r="D101">
            <v>12762.987126816855</v>
          </cell>
        </row>
        <row r="102">
          <cell r="C102">
            <v>45424</v>
          </cell>
          <cell r="D102">
            <v>15308.99628227593</v>
          </cell>
        </row>
        <row r="103">
          <cell r="C103">
            <v>45425</v>
          </cell>
          <cell r="D103">
            <v>17309.008453532057</v>
          </cell>
        </row>
        <row r="104">
          <cell r="C104">
            <v>45426</v>
          </cell>
          <cell r="D104">
            <v>10363.997822964633</v>
          </cell>
        </row>
        <row r="105">
          <cell r="C105">
            <v>45427</v>
          </cell>
          <cell r="D105">
            <v>11323.002011855275</v>
          </cell>
        </row>
        <row r="106">
          <cell r="C106">
            <v>45428</v>
          </cell>
          <cell r="D106">
            <v>9707.0042422074657</v>
          </cell>
        </row>
        <row r="107">
          <cell r="C107">
            <v>45429</v>
          </cell>
          <cell r="D107">
            <v>9169.0051394646034</v>
          </cell>
        </row>
        <row r="108">
          <cell r="C108">
            <v>45430</v>
          </cell>
          <cell r="D108">
            <v>12028.999135969429</v>
          </cell>
        </row>
        <row r="109">
          <cell r="C109">
            <v>45431</v>
          </cell>
          <cell r="D109">
            <v>34162.997900193368</v>
          </cell>
        </row>
        <row r="110">
          <cell r="C110">
            <v>45432</v>
          </cell>
          <cell r="D110">
            <v>28736.020044977566</v>
          </cell>
        </row>
        <row r="111">
          <cell r="C111">
            <v>45433</v>
          </cell>
          <cell r="D111">
            <v>36978.972958386024</v>
          </cell>
        </row>
        <row r="112">
          <cell r="C112">
            <v>45434</v>
          </cell>
          <cell r="D112">
            <v>34237.997565762475</v>
          </cell>
        </row>
        <row r="113">
          <cell r="C113">
            <v>45435</v>
          </cell>
          <cell r="D113">
            <v>33686.999629050355</v>
          </cell>
        </row>
        <row r="114">
          <cell r="C114">
            <v>45436</v>
          </cell>
          <cell r="D114">
            <v>26202.010301573435</v>
          </cell>
        </row>
        <row r="115">
          <cell r="C115">
            <v>45437</v>
          </cell>
          <cell r="D115">
            <v>28727.012548277849</v>
          </cell>
        </row>
        <row r="116">
          <cell r="C116">
            <v>45438</v>
          </cell>
          <cell r="D116">
            <v>42763.040985209693</v>
          </cell>
        </row>
        <row r="117">
          <cell r="C117">
            <v>45439</v>
          </cell>
          <cell r="D117">
            <v>79862.007095489505</v>
          </cell>
        </row>
        <row r="118">
          <cell r="C118">
            <v>45440</v>
          </cell>
          <cell r="D118">
            <v>12604.990697766807</v>
          </cell>
        </row>
        <row r="119">
          <cell r="C119">
            <v>45441</v>
          </cell>
          <cell r="D119">
            <v>10847.002202272568</v>
          </cell>
        </row>
        <row r="120">
          <cell r="C120">
            <v>45442</v>
          </cell>
          <cell r="D120">
            <v>9602.0002689340999</v>
          </cell>
        </row>
        <row r="121">
          <cell r="C121">
            <v>45443</v>
          </cell>
          <cell r="D121">
            <v>8952.9989475371967</v>
          </cell>
        </row>
        <row r="122">
          <cell r="C122">
            <v>45444</v>
          </cell>
          <cell r="D122">
            <v>10387.996815537235</v>
          </cell>
        </row>
        <row r="123">
          <cell r="C123">
            <v>45445</v>
          </cell>
          <cell r="D123">
            <v>13237.00451506319</v>
          </cell>
        </row>
        <row r="124">
          <cell r="C124">
            <v>45446</v>
          </cell>
          <cell r="D124">
            <v>15207.007580335443</v>
          </cell>
        </row>
        <row r="125">
          <cell r="C125">
            <v>45447</v>
          </cell>
          <cell r="D125">
            <v>12690.000748095807</v>
          </cell>
        </row>
        <row r="126">
          <cell r="C126">
            <v>45448</v>
          </cell>
          <cell r="D126">
            <v>11286.006616533237</v>
          </cell>
        </row>
        <row r="127">
          <cell r="C127">
            <v>45449</v>
          </cell>
          <cell r="D127">
            <v>12782.006263779247</v>
          </cell>
        </row>
        <row r="128">
          <cell r="C128">
            <v>45450</v>
          </cell>
          <cell r="D128">
            <v>10157.99345278948</v>
          </cell>
        </row>
        <row r="129">
          <cell r="C129">
            <v>45451</v>
          </cell>
          <cell r="D129">
            <v>14159.990864503488</v>
          </cell>
        </row>
        <row r="130">
          <cell r="C130">
            <v>45452</v>
          </cell>
          <cell r="D130">
            <v>19064.004581666297</v>
          </cell>
        </row>
        <row r="131">
          <cell r="C131">
            <v>45453</v>
          </cell>
          <cell r="D131">
            <v>11258.005141997526</v>
          </cell>
        </row>
        <row r="132">
          <cell r="C132">
            <v>45454</v>
          </cell>
          <cell r="D132">
            <v>10990.993212917036</v>
          </cell>
        </row>
        <row r="133">
          <cell r="C133">
            <v>45455</v>
          </cell>
          <cell r="D133">
            <v>10753.990786785871</v>
          </cell>
        </row>
        <row r="134">
          <cell r="C134">
            <v>45456</v>
          </cell>
          <cell r="D134">
            <v>10120.992799547155</v>
          </cell>
        </row>
        <row r="135">
          <cell r="C135">
            <v>45457</v>
          </cell>
          <cell r="D135">
            <v>9900.9943093417933</v>
          </cell>
        </row>
        <row r="136">
          <cell r="C136">
            <v>45458</v>
          </cell>
          <cell r="D136">
            <v>12371.990673257969</v>
          </cell>
        </row>
        <row r="137">
          <cell r="C137">
            <v>45459</v>
          </cell>
          <cell r="D137">
            <v>15214.979811762514</v>
          </cell>
        </row>
        <row r="138">
          <cell r="C138">
            <v>45460</v>
          </cell>
          <cell r="D138">
            <v>13480.01762638746</v>
          </cell>
        </row>
        <row r="139">
          <cell r="C139">
            <v>45461</v>
          </cell>
          <cell r="D139">
            <v>13360.99328055606</v>
          </cell>
        </row>
        <row r="140">
          <cell r="C140">
            <v>45462</v>
          </cell>
          <cell r="D140">
            <v>14180.982673266662</v>
          </cell>
        </row>
        <row r="141">
          <cell r="C141">
            <v>45463</v>
          </cell>
          <cell r="D141">
            <v>12457.994564746088</v>
          </cell>
        </row>
        <row r="142">
          <cell r="C142">
            <v>45464</v>
          </cell>
          <cell r="D142">
            <v>11174.007461052634</v>
          </cell>
        </row>
        <row r="143">
          <cell r="C143">
            <v>45465</v>
          </cell>
          <cell r="D143">
            <v>12484.002818333449</v>
          </cell>
        </row>
        <row r="144">
          <cell r="C144">
            <v>45466</v>
          </cell>
          <cell r="D144">
            <v>13849.997452159099</v>
          </cell>
        </row>
        <row r="145">
          <cell r="C145">
            <v>45467</v>
          </cell>
          <cell r="D145">
            <v>13169.001538745793</v>
          </cell>
        </row>
        <row r="146">
          <cell r="C146">
            <v>45468</v>
          </cell>
          <cell r="D146">
            <v>12370.002397712789</v>
          </cell>
        </row>
        <row r="147">
          <cell r="C147">
            <v>45469</v>
          </cell>
          <cell r="D147">
            <v>41827.941643207851</v>
          </cell>
        </row>
        <row r="148">
          <cell r="C148">
            <v>45470</v>
          </cell>
          <cell r="D148">
            <v>28368.00059225018</v>
          </cell>
        </row>
        <row r="149">
          <cell r="C149">
            <v>45471</v>
          </cell>
          <cell r="D149">
            <v>27201.019365395579</v>
          </cell>
        </row>
        <row r="150">
          <cell r="C150">
            <v>45472</v>
          </cell>
          <cell r="D150">
            <v>27296.969307446598</v>
          </cell>
        </row>
        <row r="151">
          <cell r="C151">
            <v>45473</v>
          </cell>
          <cell r="D151">
            <v>33683.976389729381</v>
          </cell>
        </row>
        <row r="152">
          <cell r="C152">
            <v>45474</v>
          </cell>
          <cell r="D152">
            <v>55698.05575836249</v>
          </cell>
        </row>
        <row r="153">
          <cell r="C153">
            <v>45475</v>
          </cell>
          <cell r="D153">
            <v>40042.009790126722</v>
          </cell>
        </row>
        <row r="154">
          <cell r="C154">
            <v>45476</v>
          </cell>
          <cell r="D154">
            <v>35424.027424427979</v>
          </cell>
        </row>
        <row r="155">
          <cell r="C155">
            <v>45477</v>
          </cell>
          <cell r="D155">
            <v>31839.035151079199</v>
          </cell>
        </row>
        <row r="156">
          <cell r="C156">
            <v>45478</v>
          </cell>
          <cell r="D156">
            <v>33068.036024238652</v>
          </cell>
        </row>
        <row r="157">
          <cell r="C157">
            <v>45479</v>
          </cell>
          <cell r="D157">
            <v>40920.014591583691</v>
          </cell>
        </row>
        <row r="158">
          <cell r="C158">
            <v>45480</v>
          </cell>
          <cell r="D158">
            <v>47862.028282231433</v>
          </cell>
        </row>
        <row r="159">
          <cell r="C159">
            <v>45481</v>
          </cell>
          <cell r="D159">
            <v>62669.095414777352</v>
          </cell>
        </row>
        <row r="160">
          <cell r="C160">
            <v>45482</v>
          </cell>
          <cell r="D160">
            <v>72163.075133953287</v>
          </cell>
        </row>
        <row r="161">
          <cell r="C161">
            <v>45483</v>
          </cell>
          <cell r="D161">
            <v>30482.026329945562</v>
          </cell>
        </row>
        <row r="162">
          <cell r="C162">
            <v>45484</v>
          </cell>
          <cell r="D162">
            <v>34348.966233729043</v>
          </cell>
        </row>
        <row r="163">
          <cell r="C163">
            <v>45485</v>
          </cell>
          <cell r="D163">
            <v>9468.9903315222818</v>
          </cell>
        </row>
        <row r="164">
          <cell r="C164">
            <v>45486</v>
          </cell>
          <cell r="D164">
            <v>9181.9956416426885</v>
          </cell>
        </row>
        <row r="165">
          <cell r="C165">
            <v>45487</v>
          </cell>
          <cell r="D165">
            <v>8838.0089435033242</v>
          </cell>
        </row>
        <row r="166">
          <cell r="C166">
            <v>45488</v>
          </cell>
          <cell r="D166">
            <v>8233.0042565175845</v>
          </cell>
        </row>
        <row r="167">
          <cell r="C167">
            <v>45489</v>
          </cell>
          <cell r="D167">
            <v>11311.999168297709</v>
          </cell>
        </row>
        <row r="168">
          <cell r="C168">
            <v>45490</v>
          </cell>
          <cell r="D168">
            <v>11752.990552253623</v>
          </cell>
        </row>
        <row r="169">
          <cell r="C169">
            <v>45491</v>
          </cell>
          <cell r="D169">
            <v>6425.0065441386305</v>
          </cell>
        </row>
        <row r="170">
          <cell r="C170">
            <v>45492</v>
          </cell>
          <cell r="D170">
            <v>8662.0036501625527</v>
          </cell>
        </row>
        <row r="171">
          <cell r="C171">
            <v>45493</v>
          </cell>
          <cell r="D171">
            <v>12460.001122955244</v>
          </cell>
        </row>
        <row r="172">
          <cell r="C172">
            <v>45494</v>
          </cell>
          <cell r="D172">
            <v>14681.000373494773</v>
          </cell>
        </row>
        <row r="173">
          <cell r="C173">
            <v>45495</v>
          </cell>
          <cell r="D173">
            <v>8930.0094864526836</v>
          </cell>
        </row>
        <row r="174">
          <cell r="C174">
            <v>45496</v>
          </cell>
          <cell r="D174">
            <v>11373.013402997334</v>
          </cell>
        </row>
        <row r="175">
          <cell r="C175">
            <v>45497</v>
          </cell>
          <cell r="D175">
            <v>12759.00329299349</v>
          </cell>
        </row>
        <row r="176">
          <cell r="C176">
            <v>45498</v>
          </cell>
          <cell r="D176">
            <v>8781.0049578333874</v>
          </cell>
        </row>
        <row r="177">
          <cell r="C177">
            <v>45499</v>
          </cell>
          <cell r="D177">
            <v>11359.993006520803</v>
          </cell>
        </row>
        <row r="178">
          <cell r="C178">
            <v>45500</v>
          </cell>
          <cell r="D178">
            <v>10645.002973558478</v>
          </cell>
        </row>
        <row r="179">
          <cell r="C179">
            <v>45501</v>
          </cell>
          <cell r="D179">
            <v>13618.004844027013</v>
          </cell>
        </row>
        <row r="180">
          <cell r="C180">
            <v>45502</v>
          </cell>
          <cell r="D180">
            <v>16522.994812610432</v>
          </cell>
        </row>
        <row r="181">
          <cell r="C181">
            <v>45503</v>
          </cell>
          <cell r="D181">
            <v>10637.006451780655</v>
          </cell>
        </row>
        <row r="182">
          <cell r="C182">
            <v>45504</v>
          </cell>
          <cell r="D182">
            <v>10007.997959979863</v>
          </cell>
        </row>
        <row r="183">
          <cell r="C183">
            <v>45505</v>
          </cell>
          <cell r="D183">
            <v>11165.997942067366</v>
          </cell>
        </row>
        <row r="184">
          <cell r="C184">
            <v>45506</v>
          </cell>
          <cell r="D184">
            <v>11879.993427172998</v>
          </cell>
        </row>
        <row r="185">
          <cell r="C185">
            <v>45507</v>
          </cell>
          <cell r="D185">
            <v>13195.986428749109</v>
          </cell>
        </row>
        <row r="186">
          <cell r="C186">
            <v>45508</v>
          </cell>
          <cell r="D186">
            <v>15233.986515959748</v>
          </cell>
        </row>
        <row r="187">
          <cell r="C187">
            <v>45509</v>
          </cell>
          <cell r="D187">
            <v>15058.009161631988</v>
          </cell>
        </row>
        <row r="188">
          <cell r="C188">
            <v>45510</v>
          </cell>
          <cell r="D188">
            <v>14762.995290300074</v>
          </cell>
        </row>
        <row r="189">
          <cell r="C189">
            <v>45511</v>
          </cell>
          <cell r="D189">
            <v>15152.006066970338</v>
          </cell>
        </row>
        <row r="190">
          <cell r="C190">
            <v>45512</v>
          </cell>
          <cell r="D190">
            <v>15148.979156709098</v>
          </cell>
        </row>
        <row r="191">
          <cell r="C191">
            <v>45513</v>
          </cell>
          <cell r="D191">
            <v>14580.002532194147</v>
          </cell>
        </row>
        <row r="192">
          <cell r="C192">
            <v>45514</v>
          </cell>
          <cell r="D192">
            <v>24273.987636181155</v>
          </cell>
        </row>
        <row r="193">
          <cell r="C193">
            <v>45515</v>
          </cell>
          <cell r="D193">
            <v>37671.012555910558</v>
          </cell>
        </row>
        <row r="194">
          <cell r="C194">
            <v>45516</v>
          </cell>
          <cell r="D194">
            <v>16217.010755298754</v>
          </cell>
        </row>
        <row r="195">
          <cell r="C195">
            <v>45517</v>
          </cell>
          <cell r="D195">
            <v>13080.987672027553</v>
          </cell>
        </row>
        <row r="196">
          <cell r="C196">
            <v>45518</v>
          </cell>
          <cell r="D196">
            <v>12537.006918760457</v>
          </cell>
        </row>
        <row r="197">
          <cell r="C197">
            <v>45519</v>
          </cell>
          <cell r="D197">
            <v>13656.991616663436</v>
          </cell>
        </row>
        <row r="198">
          <cell r="C198">
            <v>45520</v>
          </cell>
          <cell r="D198">
            <v>12479.990133550082</v>
          </cell>
        </row>
        <row r="199">
          <cell r="C199">
            <v>45521</v>
          </cell>
          <cell r="D199">
            <v>14448.986985128658</v>
          </cell>
        </row>
        <row r="200">
          <cell r="C200">
            <v>45522</v>
          </cell>
          <cell r="D200">
            <v>19035.984112411519</v>
          </cell>
        </row>
        <row r="201">
          <cell r="C201">
            <v>45523</v>
          </cell>
          <cell r="D201">
            <v>15960.989325265289</v>
          </cell>
        </row>
        <row r="202">
          <cell r="C202">
            <v>45524</v>
          </cell>
          <cell r="D202">
            <v>16278.005558499657</v>
          </cell>
        </row>
        <row r="203">
          <cell r="C203">
            <v>45525</v>
          </cell>
          <cell r="D203">
            <v>15657.01613643318</v>
          </cell>
        </row>
        <row r="204">
          <cell r="C204">
            <v>45526</v>
          </cell>
          <cell r="D204">
            <v>13881.004518881791</v>
          </cell>
        </row>
        <row r="205">
          <cell r="C205">
            <v>45527</v>
          </cell>
          <cell r="D205">
            <v>14379.997198149367</v>
          </cell>
        </row>
        <row r="206">
          <cell r="C206">
            <v>45528</v>
          </cell>
          <cell r="D206">
            <v>33439.982906675104</v>
          </cell>
        </row>
        <row r="207">
          <cell r="C207">
            <v>45529</v>
          </cell>
          <cell r="D207">
            <v>32900.003970788843</v>
          </cell>
        </row>
        <row r="208">
          <cell r="C208">
            <v>45530</v>
          </cell>
          <cell r="D208">
            <v>31799.955017300916</v>
          </cell>
        </row>
        <row r="209">
          <cell r="C209">
            <v>45531</v>
          </cell>
          <cell r="D209">
            <v>31097.996322495794</v>
          </cell>
        </row>
        <row r="210">
          <cell r="C210">
            <v>45532</v>
          </cell>
          <cell r="D210">
            <v>36407.958949312902</v>
          </cell>
        </row>
        <row r="211">
          <cell r="C211">
            <v>45533</v>
          </cell>
          <cell r="D211">
            <v>34166.994052190683</v>
          </cell>
        </row>
        <row r="212">
          <cell r="C212">
            <v>45534</v>
          </cell>
          <cell r="D212">
            <v>31907.984247376105</v>
          </cell>
        </row>
        <row r="213">
          <cell r="C213">
            <v>45535</v>
          </cell>
          <cell r="D213">
            <v>48347.974919765547</v>
          </cell>
        </row>
        <row r="214">
          <cell r="C214">
            <v>45536</v>
          </cell>
          <cell r="D214">
            <v>49880.022451045515</v>
          </cell>
        </row>
        <row r="215">
          <cell r="C215">
            <v>45537</v>
          </cell>
          <cell r="D215">
            <v>88988.953692591967</v>
          </cell>
        </row>
        <row r="216">
          <cell r="C216">
            <v>45538</v>
          </cell>
          <cell r="D216">
            <v>30906.022784606321</v>
          </cell>
        </row>
        <row r="217">
          <cell r="C217">
            <v>45539</v>
          </cell>
          <cell r="D217">
            <v>12984.993111641992</v>
          </cell>
        </row>
        <row r="218">
          <cell r="C218">
            <v>45540</v>
          </cell>
          <cell r="D218">
            <v>12489.000574676706</v>
          </cell>
        </row>
        <row r="219">
          <cell r="C219">
            <v>45541</v>
          </cell>
          <cell r="D219">
            <v>10902.002893018833</v>
          </cell>
        </row>
        <row r="220">
          <cell r="C220">
            <v>45542</v>
          </cell>
          <cell r="D220">
            <v>16130.015313541047</v>
          </cell>
        </row>
        <row r="221">
          <cell r="C221">
            <v>45543</v>
          </cell>
          <cell r="D221">
            <v>16898.004022842335</v>
          </cell>
        </row>
        <row r="222">
          <cell r="C222">
            <v>45544</v>
          </cell>
          <cell r="D222">
            <v>13906.988044201247</v>
          </cell>
        </row>
        <row r="223">
          <cell r="C223">
            <v>45545</v>
          </cell>
          <cell r="D223">
            <v>14608.004766290798</v>
          </cell>
        </row>
        <row r="224">
          <cell r="C224">
            <v>45546</v>
          </cell>
          <cell r="D224">
            <v>11550.992578051741</v>
          </cell>
        </row>
        <row r="225">
          <cell r="C225">
            <v>45547</v>
          </cell>
          <cell r="D225">
            <v>11255.002645138678</v>
          </cell>
        </row>
        <row r="226">
          <cell r="C226">
            <v>45548</v>
          </cell>
          <cell r="D226">
            <v>13783.998085914283</v>
          </cell>
        </row>
        <row r="227">
          <cell r="C227">
            <v>45549</v>
          </cell>
          <cell r="D227">
            <v>14945.99031454919</v>
          </cell>
        </row>
        <row r="228">
          <cell r="C228">
            <v>45550</v>
          </cell>
          <cell r="D228">
            <v>17809.998967275806</v>
          </cell>
        </row>
        <row r="229">
          <cell r="C229">
            <v>45551</v>
          </cell>
          <cell r="D229">
            <v>17081.998397697669</v>
          </cell>
        </row>
        <row r="230">
          <cell r="C230">
            <v>45552</v>
          </cell>
          <cell r="D230">
            <v>12233.016529061359</v>
          </cell>
        </row>
        <row r="231">
          <cell r="C231">
            <v>45553</v>
          </cell>
          <cell r="D231">
            <v>23905.981650599297</v>
          </cell>
        </row>
        <row r="232">
          <cell r="C232">
            <v>45554</v>
          </cell>
          <cell r="D232">
            <v>24898.989788465635</v>
          </cell>
        </row>
        <row r="233">
          <cell r="C233">
            <v>45555</v>
          </cell>
          <cell r="D233">
            <v>26443.977754763182</v>
          </cell>
        </row>
        <row r="234">
          <cell r="C234">
            <v>45556</v>
          </cell>
          <cell r="D234">
            <v>25527.02366306385</v>
          </cell>
        </row>
        <row r="235">
          <cell r="C235">
            <v>45557</v>
          </cell>
          <cell r="D235">
            <v>39535.974194849972</v>
          </cell>
        </row>
        <row r="236">
          <cell r="C236">
            <v>45558</v>
          </cell>
          <cell r="D236">
            <v>17548.00749033867</v>
          </cell>
        </row>
        <row r="237">
          <cell r="C237">
            <v>45559</v>
          </cell>
          <cell r="D237">
            <v>14752.008798712168</v>
          </cell>
        </row>
        <row r="238">
          <cell r="C238">
            <v>45560</v>
          </cell>
          <cell r="D238">
            <v>14319.002727868181</v>
          </cell>
        </row>
        <row r="239">
          <cell r="C239">
            <v>45561</v>
          </cell>
          <cell r="D239">
            <v>12519.990591448792</v>
          </cell>
        </row>
        <row r="240">
          <cell r="C240">
            <v>45562</v>
          </cell>
          <cell r="D240">
            <v>12658.006951075178</v>
          </cell>
        </row>
        <row r="241">
          <cell r="C241">
            <v>45563</v>
          </cell>
          <cell r="D241">
            <v>23548.978407507064</v>
          </cell>
        </row>
        <row r="242">
          <cell r="C242">
            <v>45564</v>
          </cell>
          <cell r="D242">
            <v>32028.968233893524</v>
          </cell>
        </row>
        <row r="243">
          <cell r="C243">
            <v>45565</v>
          </cell>
          <cell r="D243">
            <v>13620.985940918212</v>
          </cell>
        </row>
        <row r="244">
          <cell r="C244">
            <v>45566</v>
          </cell>
          <cell r="D244">
            <v>15088.989801913736</v>
          </cell>
        </row>
        <row r="245">
          <cell r="C245">
            <v>45567</v>
          </cell>
          <cell r="D245">
            <v>15969.985117181719</v>
          </cell>
        </row>
        <row r="246">
          <cell r="C246">
            <v>45568</v>
          </cell>
          <cell r="D246">
            <v>15314.987259947124</v>
          </cell>
        </row>
        <row r="247">
          <cell r="C247">
            <v>45569</v>
          </cell>
          <cell r="D247">
            <v>16510.003321540211</v>
          </cell>
        </row>
        <row r="248">
          <cell r="C248">
            <v>45570</v>
          </cell>
          <cell r="D248">
            <v>16232.000336502086</v>
          </cell>
        </row>
        <row r="249">
          <cell r="C249">
            <v>45571</v>
          </cell>
          <cell r="D249">
            <v>26481.986997103755</v>
          </cell>
        </row>
        <row r="250">
          <cell r="C250">
            <v>45572</v>
          </cell>
          <cell r="D250">
            <v>17227.999080924521</v>
          </cell>
        </row>
        <row r="251">
          <cell r="C251">
            <v>45573</v>
          </cell>
          <cell r="D251">
            <v>15341.015325190017</v>
          </cell>
        </row>
        <row r="252">
          <cell r="C252">
            <v>45574</v>
          </cell>
          <cell r="D252">
            <v>58739.994331582406</v>
          </cell>
        </row>
        <row r="253">
          <cell r="C253">
            <v>45575</v>
          </cell>
          <cell r="D253">
            <v>45470.037777831603</v>
          </cell>
        </row>
        <row r="254">
          <cell r="C254">
            <v>45576</v>
          </cell>
          <cell r="D254">
            <v>50731.052774510848</v>
          </cell>
        </row>
        <row r="255">
          <cell r="C255">
            <v>45577</v>
          </cell>
          <cell r="D255">
            <v>58927.953379101826</v>
          </cell>
        </row>
        <row r="256">
          <cell r="C256">
            <v>45578</v>
          </cell>
          <cell r="D256">
            <v>60771.986734488368</v>
          </cell>
        </row>
        <row r="257">
          <cell r="C257">
            <v>45579</v>
          </cell>
          <cell r="D257">
            <v>52076.034891756164</v>
          </cell>
        </row>
        <row r="258">
          <cell r="C258">
            <v>45580</v>
          </cell>
          <cell r="D258">
            <v>48328.017726923514</v>
          </cell>
        </row>
        <row r="259">
          <cell r="C259">
            <v>45581</v>
          </cell>
          <cell r="D259">
            <v>82443.077053687943</v>
          </cell>
        </row>
        <row r="260">
          <cell r="C260">
            <v>45582</v>
          </cell>
          <cell r="D260">
            <v>65551.992349088381</v>
          </cell>
        </row>
        <row r="261">
          <cell r="C261">
            <v>45583</v>
          </cell>
          <cell r="D261">
            <v>54331.967333798042</v>
          </cell>
        </row>
        <row r="262">
          <cell r="C262">
            <v>45584</v>
          </cell>
          <cell r="D262">
            <v>80583.010183070015</v>
          </cell>
        </row>
        <row r="263">
          <cell r="C263">
            <v>45585</v>
          </cell>
          <cell r="D263">
            <v>64011.060208466617</v>
          </cell>
        </row>
        <row r="264">
          <cell r="C264">
            <v>45586</v>
          </cell>
          <cell r="D264">
            <v>48745.026595247946</v>
          </cell>
        </row>
        <row r="265">
          <cell r="C265">
            <v>45587</v>
          </cell>
          <cell r="D265">
            <v>17993.008439551464</v>
          </cell>
        </row>
        <row r="266">
          <cell r="C266">
            <v>45588</v>
          </cell>
          <cell r="D266">
            <v>17844.991702010033</v>
          </cell>
        </row>
        <row r="267">
          <cell r="C267">
            <v>45589</v>
          </cell>
          <cell r="D267">
            <v>18140.005443121783</v>
          </cell>
        </row>
        <row r="268">
          <cell r="C268">
            <v>45590</v>
          </cell>
          <cell r="D268">
            <v>17682.010208425956</v>
          </cell>
        </row>
        <row r="269">
          <cell r="C269">
            <v>45591</v>
          </cell>
          <cell r="D269">
            <v>26884.024712934828</v>
          </cell>
        </row>
        <row r="270">
          <cell r="C270">
            <v>45592</v>
          </cell>
          <cell r="D270">
            <v>30915.026777237228</v>
          </cell>
        </row>
        <row r="271">
          <cell r="C271">
            <v>45593</v>
          </cell>
          <cell r="D271">
            <v>22065.004285026633</v>
          </cell>
        </row>
        <row r="272">
          <cell r="C272">
            <v>45594</v>
          </cell>
          <cell r="D272">
            <v>18033.005781909633</v>
          </cell>
        </row>
        <row r="273">
          <cell r="C273">
            <v>45595</v>
          </cell>
          <cell r="D273">
            <v>17083.999109685781</v>
          </cell>
        </row>
        <row r="274">
          <cell r="C274">
            <v>45596</v>
          </cell>
          <cell r="D274">
            <v>14087.992183633633</v>
          </cell>
        </row>
        <row r="275">
          <cell r="C275">
            <v>45597</v>
          </cell>
          <cell r="D275">
            <v>37590.00855724256</v>
          </cell>
        </row>
        <row r="276">
          <cell r="C276">
            <v>45598</v>
          </cell>
          <cell r="D276">
            <v>48327.959083969727</v>
          </cell>
        </row>
        <row r="277">
          <cell r="C277">
            <v>45599</v>
          </cell>
          <cell r="D277">
            <v>75260.023277415792</v>
          </cell>
        </row>
        <row r="278">
          <cell r="C278">
            <v>45600</v>
          </cell>
          <cell r="D278">
            <v>29025.019534788662</v>
          </cell>
        </row>
        <row r="279">
          <cell r="C279">
            <v>45601</v>
          </cell>
          <cell r="D279">
            <v>23602.020594253921</v>
          </cell>
        </row>
        <row r="280">
          <cell r="C280">
            <v>45602</v>
          </cell>
          <cell r="D280">
            <v>20178.015055157986</v>
          </cell>
        </row>
        <row r="281">
          <cell r="C281">
            <v>45603</v>
          </cell>
          <cell r="D281">
            <v>24112.997557378327</v>
          </cell>
        </row>
        <row r="282">
          <cell r="C282">
            <v>45604</v>
          </cell>
          <cell r="D282">
            <v>30610.962474349752</v>
          </cell>
        </row>
        <row r="283">
          <cell r="C283">
            <v>45605</v>
          </cell>
          <cell r="D283">
            <v>34919.995181531602</v>
          </cell>
        </row>
        <row r="284">
          <cell r="C284">
            <v>45606</v>
          </cell>
          <cell r="D284">
            <v>47947.022028338914</v>
          </cell>
        </row>
        <row r="285">
          <cell r="C285">
            <v>45607</v>
          </cell>
          <cell r="D285">
            <v>31725.022971266088</v>
          </cell>
        </row>
        <row r="286">
          <cell r="C286">
            <v>45608</v>
          </cell>
          <cell r="D286">
            <v>30534.019494822427</v>
          </cell>
        </row>
        <row r="287">
          <cell r="C287">
            <v>45609</v>
          </cell>
          <cell r="D287">
            <v>25356.99585994774</v>
          </cell>
        </row>
        <row r="288">
          <cell r="C288">
            <v>45610</v>
          </cell>
          <cell r="D288">
            <v>31117.996655509469</v>
          </cell>
        </row>
        <row r="289">
          <cell r="C289">
            <v>45611</v>
          </cell>
          <cell r="D289">
            <v>28467.022150039447</v>
          </cell>
        </row>
        <row r="290">
          <cell r="C290">
            <v>45612</v>
          </cell>
          <cell r="D290">
            <v>48780.011998908682</v>
          </cell>
        </row>
        <row r="291">
          <cell r="C291">
            <v>45613</v>
          </cell>
          <cell r="D291">
            <v>54884.968207128841</v>
          </cell>
        </row>
        <row r="292">
          <cell r="C292">
            <v>45614</v>
          </cell>
          <cell r="D292">
            <v>43997.969335977607</v>
          </cell>
        </row>
        <row r="293">
          <cell r="C293">
            <v>45615</v>
          </cell>
          <cell r="D293">
            <v>79395.013932722213</v>
          </cell>
        </row>
        <row r="294">
          <cell r="C294">
            <v>45616</v>
          </cell>
          <cell r="D294">
            <v>61410.981375934156</v>
          </cell>
        </row>
        <row r="295">
          <cell r="C295">
            <v>45617</v>
          </cell>
          <cell r="D295">
            <v>57489.018270827095</v>
          </cell>
        </row>
        <row r="296">
          <cell r="C296">
            <v>45618</v>
          </cell>
          <cell r="D296">
            <v>55881.028499681008</v>
          </cell>
        </row>
        <row r="297">
          <cell r="C297">
            <v>45619</v>
          </cell>
          <cell r="D297">
            <v>75161.050937328531</v>
          </cell>
        </row>
        <row r="298">
          <cell r="C298">
            <v>45620</v>
          </cell>
          <cell r="D298">
            <v>85837.062659025381</v>
          </cell>
        </row>
        <row r="299">
          <cell r="C299">
            <v>45621</v>
          </cell>
          <cell r="D299">
            <v>77747.01719386442</v>
          </cell>
        </row>
        <row r="300">
          <cell r="C300">
            <v>45622</v>
          </cell>
          <cell r="D300">
            <v>64244.961217748976</v>
          </cell>
        </row>
        <row r="301">
          <cell r="C301">
            <v>45623</v>
          </cell>
          <cell r="D301">
            <v>62673.000531869468</v>
          </cell>
        </row>
        <row r="302">
          <cell r="C302">
            <v>45624</v>
          </cell>
          <cell r="D302">
            <v>68854.040081057741</v>
          </cell>
        </row>
        <row r="303">
          <cell r="C303">
            <v>45625</v>
          </cell>
          <cell r="D303">
            <v>151031.15933924235</v>
          </cell>
        </row>
        <row r="304">
          <cell r="C304">
            <v>45626</v>
          </cell>
          <cell r="D304">
            <v>103772.97394147416</v>
          </cell>
        </row>
        <row r="305">
          <cell r="C305">
            <v>45627</v>
          </cell>
          <cell r="D305">
            <v>97654.081721491864</v>
          </cell>
        </row>
        <row r="306">
          <cell r="C306">
            <v>45628</v>
          </cell>
          <cell r="D306">
            <v>149130.14187732493</v>
          </cell>
        </row>
        <row r="307">
          <cell r="C307">
            <v>45629</v>
          </cell>
          <cell r="D307">
            <v>85454.890863525914</v>
          </cell>
        </row>
        <row r="308">
          <cell r="C308">
            <v>45630</v>
          </cell>
          <cell r="D308">
            <v>36685.029768027402</v>
          </cell>
        </row>
        <row r="309">
          <cell r="C309">
            <v>45631</v>
          </cell>
          <cell r="D309">
            <v>38178.018389505873</v>
          </cell>
        </row>
        <row r="310">
          <cell r="C310">
            <v>45632</v>
          </cell>
          <cell r="D310">
            <v>33848.9708452255</v>
          </cell>
        </row>
        <row r="311">
          <cell r="C311">
            <v>45633</v>
          </cell>
          <cell r="D311">
            <v>41597.960852291988</v>
          </cell>
        </row>
        <row r="312">
          <cell r="C312">
            <v>45634</v>
          </cell>
          <cell r="D312">
            <v>48994.030074754788</v>
          </cell>
        </row>
        <row r="313">
          <cell r="C313">
            <v>45635</v>
          </cell>
          <cell r="D313">
            <v>37905.01810167115</v>
          </cell>
        </row>
        <row r="314">
          <cell r="C314">
            <v>45636</v>
          </cell>
          <cell r="D314">
            <v>36939.992687657803</v>
          </cell>
        </row>
        <row r="315">
          <cell r="C315">
            <v>45637</v>
          </cell>
          <cell r="D315">
            <v>37180.020073050007</v>
          </cell>
        </row>
        <row r="316">
          <cell r="C316">
            <v>45638</v>
          </cell>
          <cell r="D316">
            <v>63417.959558372895</v>
          </cell>
        </row>
        <row r="317">
          <cell r="C317">
            <v>45639</v>
          </cell>
          <cell r="D317">
            <v>48838.95974337103</v>
          </cell>
        </row>
        <row r="318">
          <cell r="C318">
            <v>45640</v>
          </cell>
          <cell r="D318">
            <v>46307.055691341258</v>
          </cell>
        </row>
        <row r="319">
          <cell r="C319">
            <v>45641</v>
          </cell>
          <cell r="D319">
            <v>50942.960688391002</v>
          </cell>
        </row>
        <row r="320">
          <cell r="C320">
            <v>45642</v>
          </cell>
          <cell r="D320">
            <v>32752.97285036312</v>
          </cell>
        </row>
        <row r="321">
          <cell r="C321">
            <v>45643</v>
          </cell>
          <cell r="D321">
            <v>26667.977076691681</v>
          </cell>
        </row>
        <row r="322">
          <cell r="C322">
            <v>45644</v>
          </cell>
          <cell r="D322">
            <v>22203.00965821894</v>
          </cell>
        </row>
        <row r="323">
          <cell r="C323">
            <v>45645</v>
          </cell>
          <cell r="D323">
            <v>16572.979440349583</v>
          </cell>
        </row>
        <row r="324">
          <cell r="C324">
            <v>45646</v>
          </cell>
          <cell r="D324">
            <v>15215.007393321706</v>
          </cell>
        </row>
        <row r="325">
          <cell r="C325">
            <v>45647</v>
          </cell>
          <cell r="D325">
            <v>12368.987514001774</v>
          </cell>
        </row>
        <row r="326">
          <cell r="C326">
            <v>45648</v>
          </cell>
          <cell r="D326">
            <v>11387.989275544223</v>
          </cell>
        </row>
        <row r="327">
          <cell r="C327">
            <v>45649</v>
          </cell>
          <cell r="D327">
            <v>6355.0049792459286</v>
          </cell>
        </row>
        <row r="328">
          <cell r="C328">
            <v>45650</v>
          </cell>
          <cell r="D328">
            <v>5820.9991819335883</v>
          </cell>
        </row>
        <row r="329">
          <cell r="C329">
            <v>45651</v>
          </cell>
          <cell r="D329">
            <v>11136.004045007292</v>
          </cell>
        </row>
        <row r="330">
          <cell r="C330">
            <v>45652</v>
          </cell>
          <cell r="D330">
            <v>53926.958297941303</v>
          </cell>
        </row>
        <row r="331">
          <cell r="C331">
            <v>45653</v>
          </cell>
          <cell r="D331">
            <v>36678.985876849183</v>
          </cell>
        </row>
        <row r="332">
          <cell r="C332">
            <v>45654</v>
          </cell>
          <cell r="D332">
            <v>50426.996817346502</v>
          </cell>
        </row>
        <row r="333">
          <cell r="C333">
            <v>45655</v>
          </cell>
          <cell r="D333">
            <v>45572.011868287052</v>
          </cell>
        </row>
        <row r="334">
          <cell r="C334">
            <v>45656</v>
          </cell>
          <cell r="D334">
            <v>60033.92100645446</v>
          </cell>
        </row>
        <row r="335">
          <cell r="C335">
            <v>45657</v>
          </cell>
          <cell r="D335">
            <v>38326.002734402216</v>
          </cell>
        </row>
        <row r="336">
          <cell r="C336">
            <v>45658</v>
          </cell>
          <cell r="D336">
            <v>44916.9558209639</v>
          </cell>
        </row>
        <row r="337">
          <cell r="C337">
            <v>45659</v>
          </cell>
          <cell r="D337">
            <v>42327.971289081688</v>
          </cell>
        </row>
        <row r="338">
          <cell r="C338">
            <v>45660</v>
          </cell>
          <cell r="D338">
            <v>37587.969710414291</v>
          </cell>
        </row>
        <row r="339">
          <cell r="C339">
            <v>45661</v>
          </cell>
          <cell r="D339">
            <v>34630.984435598017</v>
          </cell>
        </row>
        <row r="340">
          <cell r="C340">
            <v>45662</v>
          </cell>
          <cell r="D340">
            <v>30546.982230020199</v>
          </cell>
        </row>
        <row r="341">
          <cell r="C341">
            <v>45663</v>
          </cell>
          <cell r="D341">
            <v>42912.045528003524</v>
          </cell>
        </row>
        <row r="342">
          <cell r="C342">
            <v>45664</v>
          </cell>
          <cell r="D342">
            <v>31530.013134035584</v>
          </cell>
        </row>
        <row r="343">
          <cell r="C343">
            <v>45665</v>
          </cell>
          <cell r="D343">
            <v>29791.022041165947</v>
          </cell>
        </row>
        <row r="344">
          <cell r="C344">
            <v>45666</v>
          </cell>
          <cell r="D344">
            <v>13287.990258111198</v>
          </cell>
        </row>
        <row r="345">
          <cell r="C345">
            <v>45667</v>
          </cell>
          <cell r="D345">
            <v>12103.986297045598</v>
          </cell>
        </row>
        <row r="346">
          <cell r="C346">
            <v>45668</v>
          </cell>
          <cell r="D346">
            <v>12827.990121764038</v>
          </cell>
        </row>
        <row r="347">
          <cell r="C347">
            <v>45669</v>
          </cell>
          <cell r="D347">
            <v>12389.01415220158</v>
          </cell>
        </row>
        <row r="348">
          <cell r="C348">
            <v>45670</v>
          </cell>
          <cell r="D348">
            <v>11917.008088893337</v>
          </cell>
        </row>
        <row r="349">
          <cell r="C349">
            <v>45671</v>
          </cell>
          <cell r="D349">
            <v>11498.000663213297</v>
          </cell>
        </row>
        <row r="350">
          <cell r="C350">
            <v>45672</v>
          </cell>
          <cell r="D350">
            <v>12341.990851682091</v>
          </cell>
        </row>
        <row r="351">
          <cell r="C351">
            <v>45673</v>
          </cell>
          <cell r="D351">
            <v>10700.014731198269</v>
          </cell>
        </row>
        <row r="352">
          <cell r="C352">
            <v>45674</v>
          </cell>
          <cell r="D352">
            <v>9790.0002106716656</v>
          </cell>
        </row>
        <row r="353">
          <cell r="C353">
            <v>45675</v>
          </cell>
          <cell r="D353">
            <v>19109.982766830766</v>
          </cell>
        </row>
        <row r="354">
          <cell r="C354">
            <v>45676</v>
          </cell>
          <cell r="D354">
            <v>17233.99902202329</v>
          </cell>
        </row>
        <row r="355">
          <cell r="C355">
            <v>45677</v>
          </cell>
          <cell r="D355">
            <v>20318.013846646812</v>
          </cell>
        </row>
        <row r="356">
          <cell r="C356">
            <v>45678</v>
          </cell>
          <cell r="D356">
            <v>9349.0069462817737</v>
          </cell>
        </row>
        <row r="357">
          <cell r="C357">
            <v>45679</v>
          </cell>
          <cell r="D357">
            <v>8783.0033542077235</v>
          </cell>
        </row>
        <row r="358">
          <cell r="C358">
            <v>45680</v>
          </cell>
          <cell r="D358">
            <v>10121.987973408295</v>
          </cell>
        </row>
        <row r="359">
          <cell r="C359">
            <v>45681</v>
          </cell>
          <cell r="D359">
            <v>8620.9992821976648</v>
          </cell>
        </row>
        <row r="360">
          <cell r="C360">
            <v>45682</v>
          </cell>
          <cell r="D360">
            <v>8444.0076532502371</v>
          </cell>
        </row>
        <row r="361">
          <cell r="C361">
            <v>45683</v>
          </cell>
          <cell r="D361">
            <v>9659.9954293287319</v>
          </cell>
        </row>
        <row r="362">
          <cell r="C362">
            <v>45684</v>
          </cell>
          <cell r="D362">
            <v>8686.0033404190253</v>
          </cell>
        </row>
        <row r="363">
          <cell r="C363">
            <v>45685</v>
          </cell>
          <cell r="D363">
            <v>8317.2043010752695</v>
          </cell>
        </row>
        <row r="364">
          <cell r="C364">
            <v>45686</v>
          </cell>
          <cell r="D364">
            <v>7616.0000000000009</v>
          </cell>
        </row>
        <row r="365">
          <cell r="C365">
            <v>45687</v>
          </cell>
          <cell r="D365">
            <v>7555.5555555555566</v>
          </cell>
        </row>
        <row r="366">
          <cell r="C366">
            <v>45688</v>
          </cell>
          <cell r="D366">
            <v>7496.0629921259851</v>
          </cell>
        </row>
        <row r="367">
          <cell r="C367">
            <v>45689</v>
          </cell>
          <cell r="D367">
            <v>7437.5000000000009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Janine Lickliter" id="{416B1E38-D720-4200-8FA8-4A38E29A9791}" userId="S::jjesch@hannaandersson.com::5d151bae-c2f1-4171-a8cf-518c41f6f115" providerId="AD"/>
  <person displayName="Alison Kaiser" id="{2BD4FCD8-B538-493E-AF30-31F5E23BB20F}" userId="S::akaiser@hannaandersson.com::afba7954-5489-4183-bd08-040ee7300d66" providerId="AD"/>
  <person displayName="Suzanne Jensen Norman" id="{AE6E975A-2BBB-403D-B2C0-6DE64CA6F886}" userId="S::sjnorman@hannaandersson.com::a3c4fe8b-1cca-47ba-b9e6-2da380f103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E02915-38EE-4E09-B25A-CA47CBF0C64B}" name="Table1" displayName="Table1" ref="A1:T29" totalsRowShown="0" headerRowDxfId="36" dataDxfId="35" headerRowBorderDxfId="33" tableBorderDxfId="34">
  <autoFilter ref="A1:T29" xr:uid="{C9E02915-38EE-4E09-B25A-CA47CBF0C64B}"/>
  <tableColumns count="20">
    <tableColumn id="1" xr3:uid="{FB28E099-C326-4FDC-B3EA-A5BA32A7AEA4}" name="Wave ID" dataDxfId="32"/>
    <tableColumn id="2" xr3:uid="{537A45D6-04B7-46C1-86C0-33E844E0E286}" name="Shipment ID" dataDxfId="31"/>
    <tableColumn id="3" xr3:uid="{68691AD4-3A08-41CC-9951-3EEC84CD060D}" name="Order #" dataDxfId="30"/>
    <tableColumn id="4" xr3:uid="{90534390-85BE-47CD-B907-8884E7145853}" name="DC #" dataDxfId="29"/>
    <tableColumn id="5" xr3:uid="{CDFAF77C-E089-4E63-8474-30498E7D2FE5}" name="Date Dropped" dataDxfId="28"/>
    <tableColumn id="6" xr3:uid="{B81ADD1E-1E62-4482-AA2C-5DD244BD0AD2}" name="Route by Date" dataDxfId="27"/>
    <tableColumn id="7" xr3:uid="{62CABB33-91C7-4294-BB3D-40D9C6C6780B}" name="Cartons" dataDxfId="26"/>
    <tableColumn id="8" xr3:uid="{CD2F3ED6-FAC2-48F9-8F04-38485A7B4725}" name="Total Units" dataDxfId="25"/>
    <tableColumn id="9" xr3:uid="{5FA3EFAD-A060-4E18-B008-002B8D428948}" name="Packed" dataDxfId="24"/>
    <tableColumn id="10" xr3:uid="{A2ED6A20-266B-48ED-8F4F-F2A18CF81CED}" name="Packed %" dataDxfId="23">
      <calculatedColumnFormula>I2/H2*100%</calculatedColumnFormula>
    </tableColumn>
    <tableColumn id="11" xr3:uid="{F2BE8EE5-ECFC-4EAA-AEED-967C916F8022}" name="Status" dataDxfId="22"/>
    <tableColumn id="12" xr3:uid="{550E9658-EAB0-4752-A863-B86C2A6A8F61}" name="# of Pallets" dataDxfId="21"/>
    <tableColumn id="13" xr3:uid="{C2ED2E75-63ED-4771-BCEF-38DA03A03E27}" name="Reference #" dataDxfId="20"/>
    <tableColumn id="14" xr3:uid="{41D8AD5B-1B89-41D4-AF3E-9A89CA7085DF}" name="Routed Date" dataDxfId="19"/>
    <tableColumn id="15" xr3:uid="{C19A1132-04C1-4D1F-B312-D7DFEFD7222B}" name="ARN Number" dataDxfId="18"/>
    <tableColumn id="16" xr3:uid="{22C8E9CA-C0BD-41B6-B5E9-E910DF15D1F3}" name="Scheduled Pick up Date" dataDxfId="17"/>
    <tableColumn id="17" xr3:uid="{328A3800-57AE-485E-BF43-4752DA44AAE6}" name="Carrier" dataDxfId="16"/>
    <tableColumn id="18" xr3:uid="{8C96155A-A2C2-480D-8DB4-AB9276FD36CA}" name="Date Shipped" dataDxfId="15"/>
    <tableColumn id="19" xr3:uid="{FABD73AB-82D2-42D6-A9B4-8206DB980D01}" name="BOL Scanned to File?" dataDxfId="14"/>
    <tableColumn id="20" xr3:uid="{1F9E16DE-6B6B-4E3A-AD56-1BC5E166FB69}" name="Outbound AX Steps Completed" dataDxfId="13"/>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P6" dT="2024-04-10T12:54:43.29" personId="{2BD4FCD8-B538-493E-AF30-31F5E23BB20F}" id="{A6067E42-3A01-4803-B0E1-DD2BA1C3589F}">
    <text xml:space="preserve">1st shift closed due to water main break
</text>
  </threadedComment>
  <threadedComment ref="CJ6" dT="2024-04-10T16:01:55.20" personId="{2BD4FCD8-B538-493E-AF30-31F5E23BB20F}" id="{ADA7B626-817E-4852-91D0-C31C1B4C6D99}">
    <text>Plan OT for wknd shift</text>
  </threadedComment>
  <threadedComment ref="CM6" dT="2024-04-10T16:02:11.47" personId="{2BD4FCD8-B538-493E-AF30-31F5E23BB20F}" id="{34D6E5A3-C3CC-4F58-B605-4FAEF70A00A0}">
    <text>Plan OT for 1st</text>
  </threadedComment>
  <threadedComment ref="FA6" dT="2024-07-08T17:58:13.46" personId="{416B1E38-D720-4200-8FA8-4A38E29A9791}" id="{DA2A09F4-4D11-4D30-86FE-842C0FA9C357}">
    <text xml:space="preserve">Goal originally set at 50k- Voice and RF issues throughout all of dayshift
</text>
  </threadedComment>
  <threadedComment ref="DL7" dT="2024-05-29T13:43:37.89" personId="{416B1E38-D720-4200-8FA8-4A38E29A9791}" id="{4CDFE2F5-791A-4520-9B5C-5F36576816FF}">
    <text>WE OT and 10 FTE from GIG</text>
  </threadedComment>
  <threadedComment ref="IU7" dT="2024-10-15T13:48:18.87" personId="{416B1E38-D720-4200-8FA8-4A38E29A9791}" id="{620CD11A-6019-457D-A88D-4BF532334BAC}">
    <text>Original goal was 75k-lowered w/ lighter volume against forecast over the weekend.</text>
  </threadedComment>
  <threadedComment ref="DM14" dT="2024-05-29T13:13:26.16" personId="{2BD4FCD8-B538-493E-AF30-31F5E23BB20F}" id="{868CC44D-FB72-4547-B1DE-285003F22EE2}">
    <text>BCS having issues connecting to server, AB down beginning at 1:49a</text>
  </threadedComment>
</ThreadedComments>
</file>

<file path=xl/threadedComments/threadedComment2.xml><?xml version="1.0" encoding="utf-8"?>
<ThreadedComments xmlns="http://schemas.microsoft.com/office/spreadsheetml/2018/threadedcomments" xmlns:x="http://schemas.openxmlformats.org/spreadsheetml/2006/main">
  <threadedComment ref="EE1" dT="2024-06-15T19:20:03.20" personId="{AE6E975A-2BBB-403D-B2C0-6DE64CA6F886}" id="{EBF0B890-07C5-4D23-94F9-A2509CD24FFC}">
    <text>DC closed for Fathers Day</text>
  </threadedComment>
  <threadedComment ref="CV3" dT="2024-05-13T10:27:46.87" personId="{AE6E975A-2BBB-403D-B2C0-6DE64CA6F886}" id="{0E80A657-E000-4AF7-8C7E-2BAB2317EAC8}">
    <text>DC closed for Mothers Day.</text>
  </threadedComment>
  <threadedComment ref="A39" dT="2025-01-31T20:50:08.12" personId="{AE6E975A-2BBB-403D-B2C0-6DE64CA6F886}" id="{8DEBCA97-1613-47BA-B0BC-F7A6C9AC256E}">
    <text>CR546551547526-Packages-104
CR546551547530-Packages-522
CR546551547569-Packages-106
CR546551547666-Packages-104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M40"/>
  <sheetViews>
    <sheetView workbookViewId="0">
      <pane xSplit="1" ySplit="3" topLeftCell="KG20" activePane="bottomRight" state="frozen"/>
      <selection pane="bottomRight" activeCell="IP7" sqref="IP7"/>
      <selection pane="bottomLeft" activeCell="A3" sqref="A3"/>
      <selection pane="topRight" activeCell="B1" sqref="B1"/>
    </sheetView>
  </sheetViews>
  <sheetFormatPr defaultColWidth="15.140625" defaultRowHeight="15.75" customHeight="1"/>
  <cols>
    <col min="1" max="1" width="29.42578125" style="40" customWidth="1"/>
    <col min="2" max="76" width="15.140625" style="40" customWidth="1"/>
    <col min="77" max="77" width="12.7109375" style="40" customWidth="1"/>
    <col min="78" max="80" width="15.140625" style="40" customWidth="1"/>
    <col min="81" max="81" width="20.140625" style="40" customWidth="1"/>
    <col min="82" max="268" width="15.140625" style="40" customWidth="1"/>
    <col min="269" max="270" width="11.42578125" style="40" customWidth="1"/>
    <col min="271" max="271" width="11.5703125" style="40" customWidth="1"/>
    <col min="272" max="288" width="15.140625" style="40" customWidth="1"/>
    <col min="289" max="344" width="15.140625" style="40"/>
    <col min="345" max="347" width="16" style="40" bestFit="1" customWidth="1"/>
    <col min="348" max="16384" width="15.140625" style="40"/>
  </cols>
  <sheetData>
    <row r="1" spans="1:377" ht="15.75" customHeight="1">
      <c r="A1" s="3" t="s">
        <v>0</v>
      </c>
      <c r="B1" s="47">
        <f>VLOOKUP(B3,FiscalCalendar!$A:$C,3,FALSE)</f>
        <v>1</v>
      </c>
      <c r="C1" s="47">
        <f>VLOOKUP(C3,FiscalCalendar!$A:$C,3,FALSE)</f>
        <v>1</v>
      </c>
      <c r="D1" s="47">
        <f>VLOOKUP(D3,FiscalCalendar!$A:$C,3,FALSE)</f>
        <v>1</v>
      </c>
      <c r="E1" s="47">
        <f>VLOOKUP(E3,FiscalCalendar!$A:$C,3,FALSE)</f>
        <v>1</v>
      </c>
      <c r="F1" s="47">
        <f>VLOOKUP(F3,FiscalCalendar!$A:$C,3,FALSE)</f>
        <v>1</v>
      </c>
      <c r="G1" s="47">
        <f>VLOOKUP(G3,FiscalCalendar!$A:$C,3,FALSE)</f>
        <v>1</v>
      </c>
      <c r="H1" s="47">
        <f>VLOOKUP(H3,FiscalCalendar!$A:$C,3,FALSE)</f>
        <v>1</v>
      </c>
      <c r="I1" s="47">
        <f>VLOOKUP(I3,FiscalCalendar!$A:$C,3,FALSE)</f>
        <v>2</v>
      </c>
      <c r="J1" s="47">
        <f>VLOOKUP(J3,FiscalCalendar!$A:$C,3,FALSE)</f>
        <v>2</v>
      </c>
      <c r="K1" s="47">
        <f>VLOOKUP(K3,FiscalCalendar!$A:$C,3,FALSE)</f>
        <v>2</v>
      </c>
      <c r="L1" s="47">
        <f>VLOOKUP(L3,FiscalCalendar!$A:$C,3,FALSE)</f>
        <v>2</v>
      </c>
      <c r="M1" s="47">
        <f>VLOOKUP(M3,FiscalCalendar!$A:$C,3,FALSE)</f>
        <v>2</v>
      </c>
      <c r="N1" s="47">
        <f>VLOOKUP(N3,FiscalCalendar!$A:$C,3,FALSE)</f>
        <v>2</v>
      </c>
      <c r="O1" s="47">
        <f>VLOOKUP(O3,FiscalCalendar!$A:$C,3,FALSE)</f>
        <v>2</v>
      </c>
      <c r="P1" s="47">
        <f>VLOOKUP(P3,FiscalCalendar!$A:$C,3,FALSE)</f>
        <v>3</v>
      </c>
      <c r="Q1" s="47">
        <f>VLOOKUP(Q3,FiscalCalendar!$A:$C,3,FALSE)</f>
        <v>3</v>
      </c>
      <c r="R1" s="47">
        <f>VLOOKUP(R3,FiscalCalendar!$A:$C,3,FALSE)</f>
        <v>3</v>
      </c>
      <c r="S1" s="47">
        <f>VLOOKUP(S3,FiscalCalendar!$A:$C,3,FALSE)</f>
        <v>3</v>
      </c>
      <c r="T1" s="47">
        <f>VLOOKUP(T3,FiscalCalendar!$A:$C,3,FALSE)</f>
        <v>3</v>
      </c>
      <c r="U1" s="47">
        <f>VLOOKUP(U3,FiscalCalendar!$A:$C,3,FALSE)</f>
        <v>3</v>
      </c>
      <c r="V1" s="47">
        <f>VLOOKUP(V3,FiscalCalendar!$A:$C,3,FALSE)</f>
        <v>3</v>
      </c>
      <c r="W1" s="47">
        <f>VLOOKUP(W3,FiscalCalendar!$A:$C,3,FALSE)</f>
        <v>4</v>
      </c>
      <c r="X1" s="47">
        <f>VLOOKUP(X3,FiscalCalendar!$A:$C,3,FALSE)</f>
        <v>4</v>
      </c>
      <c r="Y1" s="47">
        <f>VLOOKUP(Y3,FiscalCalendar!$A:$C,3,FALSE)</f>
        <v>4</v>
      </c>
      <c r="Z1" s="47">
        <f>VLOOKUP(Z3,FiscalCalendar!$A:$C,3,FALSE)</f>
        <v>4</v>
      </c>
      <c r="AA1" s="47">
        <f>VLOOKUP(AA3,FiscalCalendar!$A:$C,3,FALSE)</f>
        <v>4</v>
      </c>
      <c r="AB1" s="47">
        <f>VLOOKUP(AB3,FiscalCalendar!$A:$C,3,FALSE)</f>
        <v>4</v>
      </c>
      <c r="AC1" s="47">
        <f>VLOOKUP(AC3,FiscalCalendar!$A:$C,3,FALSE)</f>
        <v>4</v>
      </c>
      <c r="AD1" s="47">
        <f>VLOOKUP(AD3,FiscalCalendar!$A:$C,3,FALSE)</f>
        <v>5</v>
      </c>
      <c r="AE1" s="47">
        <f>VLOOKUP(AE3,FiscalCalendar!$A:$C,3,FALSE)</f>
        <v>5</v>
      </c>
      <c r="AF1" s="47">
        <f>VLOOKUP(AF3,FiscalCalendar!$A:$C,3,FALSE)</f>
        <v>5</v>
      </c>
      <c r="AG1" s="47">
        <f>VLOOKUP(AG3,FiscalCalendar!$A:$C,3,FALSE)</f>
        <v>5</v>
      </c>
      <c r="AH1" s="47">
        <f>VLOOKUP(AH3,FiscalCalendar!$A:$C,3,FALSE)</f>
        <v>5</v>
      </c>
      <c r="AI1" s="47">
        <f>VLOOKUP(AI3,FiscalCalendar!$A:$C,3,FALSE)</f>
        <v>5</v>
      </c>
      <c r="AJ1" s="47">
        <f>VLOOKUP(AJ3,FiscalCalendar!$A:$C,3,FALSE)</f>
        <v>5</v>
      </c>
      <c r="AK1" s="47">
        <f>VLOOKUP(AK3,FiscalCalendar!$A:$C,3,FALSE)</f>
        <v>6</v>
      </c>
      <c r="AL1" s="47">
        <f>VLOOKUP(AL3,FiscalCalendar!$A:$C,3,FALSE)</f>
        <v>6</v>
      </c>
      <c r="AM1" s="47">
        <f>VLOOKUP(AM3,FiscalCalendar!$A:$C,3,FALSE)</f>
        <v>6</v>
      </c>
      <c r="AN1" s="47">
        <f>VLOOKUP(AN3,FiscalCalendar!$A:$C,3,FALSE)</f>
        <v>6</v>
      </c>
      <c r="AO1" s="47">
        <f>VLOOKUP(AO3,FiscalCalendar!$A:$C,3,FALSE)</f>
        <v>6</v>
      </c>
      <c r="AP1" s="47">
        <f>VLOOKUP(AP3,FiscalCalendar!$A:$C,3,FALSE)</f>
        <v>6</v>
      </c>
      <c r="AQ1" s="47">
        <f>VLOOKUP(AQ3,FiscalCalendar!$A:$C,3,FALSE)</f>
        <v>6</v>
      </c>
      <c r="AR1" s="47">
        <f>VLOOKUP(AR3,FiscalCalendar!$A:$C,3,FALSE)</f>
        <v>7</v>
      </c>
      <c r="AS1" s="47">
        <f>VLOOKUP(AS3,FiscalCalendar!$A:$C,3,FALSE)</f>
        <v>7</v>
      </c>
      <c r="AT1" s="47">
        <f>VLOOKUP(AT3,FiscalCalendar!$A:$C,3,FALSE)</f>
        <v>7</v>
      </c>
      <c r="AU1" s="47">
        <f>VLOOKUP(AU3,FiscalCalendar!$A:$C,3,FALSE)</f>
        <v>7</v>
      </c>
      <c r="AV1" s="47">
        <f>VLOOKUP(AV3,FiscalCalendar!$A:$C,3,FALSE)</f>
        <v>7</v>
      </c>
      <c r="AW1" s="47">
        <f>VLOOKUP(AW3,FiscalCalendar!$A:$C,3,FALSE)</f>
        <v>7</v>
      </c>
      <c r="AX1" s="47">
        <f>VLOOKUP(AX3,FiscalCalendar!$A:$C,3,FALSE)</f>
        <v>7</v>
      </c>
      <c r="AY1" s="47">
        <f>VLOOKUP(AY3,FiscalCalendar!$A:$C,3,FALSE)</f>
        <v>8</v>
      </c>
      <c r="AZ1" s="47">
        <f>VLOOKUP(AZ3,FiscalCalendar!$A:$C,3,FALSE)</f>
        <v>8</v>
      </c>
      <c r="BA1" s="47">
        <f>VLOOKUP(BA3,FiscalCalendar!$A:$C,3,FALSE)</f>
        <v>8</v>
      </c>
      <c r="BB1" s="47">
        <f>VLOOKUP(BB3,FiscalCalendar!$A:$C,3,FALSE)</f>
        <v>8</v>
      </c>
      <c r="BC1" s="47">
        <f>VLOOKUP(BC3,FiscalCalendar!$A:$C,3,FALSE)</f>
        <v>8</v>
      </c>
      <c r="BD1" s="47">
        <f>VLOOKUP(BD3,FiscalCalendar!$A:$C,3,FALSE)</f>
        <v>8</v>
      </c>
      <c r="BE1" s="47">
        <f>VLOOKUP(BE3,FiscalCalendar!$A:$C,3,FALSE)</f>
        <v>8</v>
      </c>
      <c r="BF1" s="47">
        <f>VLOOKUP(BF3,FiscalCalendar!$A:$C,3,FALSE)</f>
        <v>9</v>
      </c>
      <c r="BG1" s="47">
        <f>VLOOKUP(BG3,FiscalCalendar!$A:$C,3,FALSE)</f>
        <v>9</v>
      </c>
      <c r="BH1" s="47">
        <f>VLOOKUP(BH3,FiscalCalendar!$A:$C,3,FALSE)</f>
        <v>9</v>
      </c>
      <c r="BI1" s="47">
        <f>VLOOKUP(BI3,FiscalCalendar!$A:$C,3,FALSE)</f>
        <v>9</v>
      </c>
      <c r="BJ1" s="47">
        <f>VLOOKUP(BJ3,FiscalCalendar!$A:$C,3,FALSE)</f>
        <v>9</v>
      </c>
      <c r="BK1" s="47">
        <f>VLOOKUP(BK3,FiscalCalendar!$A:$C,3,FALSE)</f>
        <v>9</v>
      </c>
      <c r="BL1" s="47">
        <f>VLOOKUP(BL3,FiscalCalendar!$A:$C,3,FALSE)</f>
        <v>9</v>
      </c>
      <c r="BM1" s="47">
        <f>VLOOKUP(BM3,FiscalCalendar!$A:$C,3,FALSE)</f>
        <v>10</v>
      </c>
      <c r="BN1" s="47">
        <f>VLOOKUP(BN3,FiscalCalendar!$A:$C,3,FALSE)</f>
        <v>10</v>
      </c>
      <c r="BO1" s="47">
        <f>VLOOKUP(BO3,FiscalCalendar!$A:$C,3,FALSE)</f>
        <v>10</v>
      </c>
      <c r="BP1" s="47">
        <f>VLOOKUP(BP3,FiscalCalendar!$A:$C,3,FALSE)</f>
        <v>10</v>
      </c>
      <c r="BQ1" s="47">
        <f>VLOOKUP(BQ3,FiscalCalendar!$A:$C,3,FALSE)</f>
        <v>10</v>
      </c>
      <c r="BR1" s="47">
        <f>VLOOKUP(BR3,FiscalCalendar!$A:$C,3,FALSE)</f>
        <v>10</v>
      </c>
      <c r="BS1" s="47">
        <f>VLOOKUP(BS3,FiscalCalendar!$A:$C,3,FALSE)</f>
        <v>10</v>
      </c>
      <c r="BT1" s="47">
        <f>VLOOKUP(BT3,FiscalCalendar!$A:$C,3,FALSE)</f>
        <v>11</v>
      </c>
      <c r="BU1" s="47">
        <f>VLOOKUP(BU3,FiscalCalendar!$A:$C,3,FALSE)</f>
        <v>11</v>
      </c>
      <c r="BV1" s="47">
        <f>VLOOKUP(BV3,FiscalCalendar!$A:$C,3,FALSE)</f>
        <v>11</v>
      </c>
      <c r="BW1" s="47">
        <f>VLOOKUP(BW3,FiscalCalendar!$A:$C,3,FALSE)</f>
        <v>11</v>
      </c>
      <c r="BX1" s="47">
        <f>VLOOKUP(BX3,FiscalCalendar!$A:$C,3,FALSE)</f>
        <v>11</v>
      </c>
      <c r="BY1" s="47">
        <f>VLOOKUP(BY3,FiscalCalendar!$A:$C,3,FALSE)</f>
        <v>11</v>
      </c>
      <c r="BZ1" s="47">
        <f>VLOOKUP(BZ3,FiscalCalendar!$A:$C,3,FALSE)</f>
        <v>11</v>
      </c>
      <c r="CA1" s="47">
        <f>VLOOKUP(CA3,FiscalCalendar!$A:$C,3,FALSE)</f>
        <v>12</v>
      </c>
      <c r="CB1" s="47">
        <f>VLOOKUP(CB3,FiscalCalendar!$A:$C,3,FALSE)</f>
        <v>12</v>
      </c>
      <c r="CC1" s="47">
        <f>VLOOKUP(CC3,FiscalCalendar!$A:$C,3,FALSE)</f>
        <v>12</v>
      </c>
      <c r="CD1" s="47">
        <f>VLOOKUP(CD3,FiscalCalendar!$A:$C,3,FALSE)</f>
        <v>12</v>
      </c>
      <c r="CE1" s="47">
        <f>VLOOKUP(CE3,FiscalCalendar!$A:$C,3,FALSE)</f>
        <v>12</v>
      </c>
      <c r="CF1" s="47">
        <f>VLOOKUP(CF3,FiscalCalendar!$A:$C,3,FALSE)</f>
        <v>12</v>
      </c>
      <c r="CG1" s="47">
        <f>VLOOKUP(CG3,FiscalCalendar!$A:$C,3,FALSE)</f>
        <v>12</v>
      </c>
      <c r="CH1" s="47">
        <f>VLOOKUP(CH3,FiscalCalendar!$A:$C,3,FALSE)</f>
        <v>13</v>
      </c>
      <c r="CI1" s="47">
        <f>VLOOKUP(CI3,FiscalCalendar!$A:$C,3,FALSE)</f>
        <v>13</v>
      </c>
      <c r="CJ1" s="47">
        <f>VLOOKUP(CJ3,FiscalCalendar!$A:$C,3,FALSE)</f>
        <v>13</v>
      </c>
      <c r="CK1" s="47">
        <f>VLOOKUP(CK3,FiscalCalendar!$A:$C,3,FALSE)</f>
        <v>13</v>
      </c>
      <c r="CL1" s="47">
        <f>VLOOKUP(CL3,FiscalCalendar!$A:$C,3,FALSE)</f>
        <v>13</v>
      </c>
      <c r="CM1" s="47">
        <f>VLOOKUP(CM3,FiscalCalendar!$A:$C,3,FALSE)</f>
        <v>13</v>
      </c>
      <c r="CN1" s="47">
        <f>VLOOKUP(CN3,FiscalCalendar!$A:$C,3,FALSE)</f>
        <v>13</v>
      </c>
      <c r="CO1" s="47">
        <f>VLOOKUP(CO3,FiscalCalendar!$A:$C,3,FALSE)</f>
        <v>14</v>
      </c>
      <c r="CP1" s="47">
        <f>VLOOKUP(CP3,FiscalCalendar!$A:$C,3,FALSE)</f>
        <v>14</v>
      </c>
      <c r="CQ1" s="47">
        <f>VLOOKUP(CQ3,FiscalCalendar!$A:$C,3,FALSE)</f>
        <v>14</v>
      </c>
      <c r="CR1" s="47">
        <f>VLOOKUP(CR3,FiscalCalendar!$A:$C,3,FALSE)</f>
        <v>14</v>
      </c>
      <c r="CS1" s="47">
        <f>VLOOKUP(CS3,FiscalCalendar!$A:$C,3,FALSE)</f>
        <v>14</v>
      </c>
      <c r="CT1" s="47">
        <f>VLOOKUP(CT3,FiscalCalendar!$A:$C,3,FALSE)</f>
        <v>14</v>
      </c>
      <c r="CU1" s="47">
        <f>VLOOKUP(CU3,FiscalCalendar!$A:$C,3,FALSE)</f>
        <v>14</v>
      </c>
      <c r="CV1" s="47">
        <f>VLOOKUP(CV3,FiscalCalendar!$A:$C,3,FALSE)</f>
        <v>15</v>
      </c>
      <c r="CW1" s="47">
        <f>VLOOKUP(CW3,FiscalCalendar!$A:$C,3,FALSE)</f>
        <v>15</v>
      </c>
      <c r="CX1" s="47">
        <f>VLOOKUP(CX3,FiscalCalendar!$A:$C,3,FALSE)</f>
        <v>15</v>
      </c>
      <c r="CY1" s="47">
        <f>VLOOKUP(CY3,FiscalCalendar!$A:$C,3,FALSE)</f>
        <v>15</v>
      </c>
      <c r="CZ1" s="47">
        <f>VLOOKUP(CZ3,FiscalCalendar!$A:$C,3,FALSE)</f>
        <v>15</v>
      </c>
      <c r="DA1" s="47">
        <f>VLOOKUP(DA3,FiscalCalendar!$A:$C,3,FALSE)</f>
        <v>15</v>
      </c>
      <c r="DB1" s="47">
        <f>VLOOKUP(DB3,FiscalCalendar!$A:$C,3,FALSE)</f>
        <v>15</v>
      </c>
      <c r="DC1" s="47">
        <f>VLOOKUP(DC3,FiscalCalendar!$A:$C,3,FALSE)</f>
        <v>16</v>
      </c>
      <c r="DD1" s="47">
        <f>VLOOKUP(DD3,FiscalCalendar!$A:$C,3,FALSE)</f>
        <v>16</v>
      </c>
      <c r="DE1" s="47">
        <f>VLOOKUP(DE3,FiscalCalendar!$A:$C,3,FALSE)</f>
        <v>16</v>
      </c>
      <c r="DF1" s="47">
        <f>VLOOKUP(DF3,FiscalCalendar!$A:$C,3,FALSE)</f>
        <v>16</v>
      </c>
      <c r="DG1" s="47">
        <f>VLOOKUP(DG3,FiscalCalendar!$A:$C,3,FALSE)</f>
        <v>16</v>
      </c>
      <c r="DH1" s="47">
        <f>VLOOKUP(DH3,FiscalCalendar!$A:$C,3,FALSE)</f>
        <v>16</v>
      </c>
      <c r="DI1" s="47">
        <f>VLOOKUP(DI3,FiscalCalendar!$A:$C,3,FALSE)</f>
        <v>16</v>
      </c>
      <c r="DJ1" s="47">
        <f>VLOOKUP(DJ3,FiscalCalendar!$A:$C,3,FALSE)</f>
        <v>17</v>
      </c>
      <c r="DK1" s="47">
        <f>VLOOKUP(DK3,FiscalCalendar!$A:$C,3,FALSE)</f>
        <v>17</v>
      </c>
      <c r="DL1" s="47">
        <f>VLOOKUP(DL3,FiscalCalendar!$A:$C,3,FALSE)</f>
        <v>17</v>
      </c>
      <c r="DM1" s="47">
        <f>VLOOKUP(DM3,FiscalCalendar!$A:$C,3,FALSE)</f>
        <v>17</v>
      </c>
      <c r="DN1" s="47">
        <f>VLOOKUP(DN3,FiscalCalendar!$A:$C,3,FALSE)</f>
        <v>17</v>
      </c>
      <c r="DO1" s="47">
        <f>VLOOKUP(DO3,FiscalCalendar!$A:$C,3,FALSE)</f>
        <v>17</v>
      </c>
      <c r="DP1" s="47">
        <f>VLOOKUP(DP3,FiscalCalendar!$A:$C,3,FALSE)</f>
        <v>17</v>
      </c>
      <c r="DQ1" s="47">
        <f>VLOOKUP(DQ3,FiscalCalendar!$A:$C,3,FALSE)</f>
        <v>18</v>
      </c>
      <c r="DR1" s="47">
        <f>VLOOKUP(DR3,FiscalCalendar!$A:$C,3,FALSE)</f>
        <v>18</v>
      </c>
      <c r="DS1" s="47">
        <f>VLOOKUP(DS3,FiscalCalendar!$A:$C,3,FALSE)</f>
        <v>18</v>
      </c>
      <c r="DT1" s="47">
        <f>VLOOKUP(DT3,FiscalCalendar!$A:$C,3,FALSE)</f>
        <v>18</v>
      </c>
      <c r="DU1" s="47">
        <f>VLOOKUP(DU3,FiscalCalendar!$A:$C,3,FALSE)</f>
        <v>18</v>
      </c>
      <c r="DV1" s="47">
        <f>VLOOKUP(DV3,FiscalCalendar!$A:$C,3,FALSE)</f>
        <v>18</v>
      </c>
      <c r="DW1" s="47">
        <f>VLOOKUP(DW3,FiscalCalendar!$A:$C,3,FALSE)</f>
        <v>18</v>
      </c>
      <c r="DX1" s="47">
        <f>VLOOKUP(DX3,FiscalCalendar!$A:$C,3,FALSE)</f>
        <v>19</v>
      </c>
      <c r="DY1" s="47">
        <f>VLOOKUP(DY3,FiscalCalendar!$A:$C,3,FALSE)</f>
        <v>19</v>
      </c>
      <c r="DZ1" s="47">
        <f>VLOOKUP(DZ3,FiscalCalendar!$A:$C,3,FALSE)</f>
        <v>19</v>
      </c>
      <c r="EA1" s="47">
        <f>VLOOKUP(EA3,FiscalCalendar!$A:$C,3,FALSE)</f>
        <v>19</v>
      </c>
      <c r="EB1" s="47">
        <f>VLOOKUP(EB3,FiscalCalendar!$A:$C,3,FALSE)</f>
        <v>19</v>
      </c>
      <c r="EC1" s="47">
        <f>VLOOKUP(EC3,FiscalCalendar!$A:$C,3,FALSE)</f>
        <v>19</v>
      </c>
      <c r="ED1" s="47">
        <f>VLOOKUP(ED3,FiscalCalendar!$A:$C,3,FALSE)</f>
        <v>19</v>
      </c>
      <c r="EE1" s="47">
        <f>VLOOKUP(EE3,FiscalCalendar!$A:$C,3,FALSE)</f>
        <v>20</v>
      </c>
      <c r="EF1" s="47">
        <f>VLOOKUP(EF3,FiscalCalendar!$A:$C,3,FALSE)</f>
        <v>20</v>
      </c>
      <c r="EG1" s="47">
        <f>VLOOKUP(EG3,FiscalCalendar!$A:$C,3,FALSE)</f>
        <v>20</v>
      </c>
      <c r="EH1" s="47">
        <f>VLOOKUP(EH3,FiscalCalendar!$A:$C,3,FALSE)</f>
        <v>20</v>
      </c>
      <c r="EI1" s="47">
        <f>VLOOKUP(EI3,FiscalCalendar!$A:$C,3,FALSE)</f>
        <v>20</v>
      </c>
      <c r="EJ1" s="47">
        <f>VLOOKUP(EJ3,FiscalCalendar!$A:$C,3,FALSE)</f>
        <v>20</v>
      </c>
      <c r="EK1" s="47">
        <f>VLOOKUP(EK3,FiscalCalendar!$A:$C,3,FALSE)</f>
        <v>20</v>
      </c>
      <c r="EL1" s="47">
        <f>VLOOKUP(EL3,FiscalCalendar!$A:$C,3,FALSE)</f>
        <v>21</v>
      </c>
      <c r="EM1" s="47">
        <f>VLOOKUP(EM3,FiscalCalendar!$A:$C,3,FALSE)</f>
        <v>21</v>
      </c>
      <c r="EN1" s="47">
        <f>VLOOKUP(EN3,FiscalCalendar!$A:$C,3,FALSE)</f>
        <v>21</v>
      </c>
      <c r="EO1" s="47">
        <f>VLOOKUP(EO3,FiscalCalendar!$A:$C,3,FALSE)</f>
        <v>21</v>
      </c>
      <c r="EP1" s="47">
        <f>VLOOKUP(EP3,FiscalCalendar!$A:$C,3,FALSE)</f>
        <v>21</v>
      </c>
      <c r="EQ1" s="47">
        <f>VLOOKUP(EQ3,FiscalCalendar!$A:$C,3,FALSE)</f>
        <v>21</v>
      </c>
      <c r="ER1" s="47">
        <f>VLOOKUP(ER3,FiscalCalendar!$A:$C,3,FALSE)</f>
        <v>21</v>
      </c>
      <c r="ES1" s="47">
        <f>VLOOKUP(ES3,FiscalCalendar!$A:$C,3,FALSE)</f>
        <v>22</v>
      </c>
      <c r="ET1" s="47">
        <f>VLOOKUP(ET3,FiscalCalendar!$A:$C,3,FALSE)</f>
        <v>22</v>
      </c>
      <c r="EU1" s="47">
        <f>VLOOKUP(EU3,FiscalCalendar!$A:$C,3,FALSE)</f>
        <v>22</v>
      </c>
      <c r="EV1" s="47">
        <f>VLOOKUP(EV3,FiscalCalendar!$A:$C,3,FALSE)</f>
        <v>22</v>
      </c>
      <c r="EW1" s="47">
        <f>VLOOKUP(EW3,FiscalCalendar!$A:$C,3,FALSE)</f>
        <v>22</v>
      </c>
      <c r="EX1" s="47">
        <f>VLOOKUP(EX3,FiscalCalendar!$A:$C,3,FALSE)</f>
        <v>22</v>
      </c>
      <c r="EY1" s="47">
        <f>VLOOKUP(EY3,FiscalCalendar!$A:$C,3,FALSE)</f>
        <v>22</v>
      </c>
      <c r="EZ1" s="47">
        <f>VLOOKUP(EZ3,FiscalCalendar!$A:$C,3,FALSE)</f>
        <v>23</v>
      </c>
      <c r="FA1" s="47">
        <f>VLOOKUP(FA3,FiscalCalendar!$A:$C,3,FALSE)</f>
        <v>23</v>
      </c>
      <c r="FB1" s="47">
        <f>VLOOKUP(FB3,FiscalCalendar!$A:$C,3,FALSE)</f>
        <v>23</v>
      </c>
      <c r="FC1" s="47">
        <f>VLOOKUP(FC3,FiscalCalendar!$A:$C,3,FALSE)</f>
        <v>23</v>
      </c>
      <c r="FD1" s="47">
        <f>VLOOKUP(FD3,FiscalCalendar!$A:$C,3,FALSE)</f>
        <v>23</v>
      </c>
      <c r="FE1" s="47">
        <f>VLOOKUP(FE3,FiscalCalendar!$A:$C,3,FALSE)</f>
        <v>23</v>
      </c>
      <c r="FF1" s="47">
        <f>VLOOKUP(FF3,FiscalCalendar!$A:$C,3,FALSE)</f>
        <v>23</v>
      </c>
      <c r="FG1" s="47">
        <f>VLOOKUP(FG3,FiscalCalendar!$A:$C,3,FALSE)</f>
        <v>24</v>
      </c>
      <c r="FH1" s="47">
        <f>VLOOKUP(FH3,FiscalCalendar!$A:$C,3,FALSE)</f>
        <v>24</v>
      </c>
      <c r="FI1" s="47">
        <f>VLOOKUP(FI3,FiscalCalendar!$A:$C,3,FALSE)</f>
        <v>24</v>
      </c>
      <c r="FJ1" s="47">
        <f>VLOOKUP(FJ3,FiscalCalendar!$A:$C,3,FALSE)</f>
        <v>24</v>
      </c>
      <c r="FK1" s="47">
        <f>VLOOKUP(FK3,FiscalCalendar!$A:$C,3,FALSE)</f>
        <v>24</v>
      </c>
      <c r="FL1" s="47">
        <f>VLOOKUP(FL3,FiscalCalendar!$A:$C,3,FALSE)</f>
        <v>24</v>
      </c>
      <c r="FM1" s="47">
        <f>VLOOKUP(FM3,FiscalCalendar!$A:$C,3,FALSE)</f>
        <v>24</v>
      </c>
      <c r="FN1" s="47">
        <f>VLOOKUP(FN3,FiscalCalendar!$A:$C,3,FALSE)</f>
        <v>25</v>
      </c>
      <c r="FO1" s="47">
        <f>VLOOKUP(FO3,FiscalCalendar!$A:$C,3,FALSE)</f>
        <v>25</v>
      </c>
      <c r="FP1" s="47">
        <f>VLOOKUP(FP3,FiscalCalendar!$A:$C,3,FALSE)</f>
        <v>25</v>
      </c>
      <c r="FQ1" s="47">
        <f>VLOOKUP(FQ3,FiscalCalendar!$A:$C,3,FALSE)</f>
        <v>25</v>
      </c>
      <c r="FR1" s="47">
        <f>VLOOKUP(FR3,FiscalCalendar!$A:$C,3,FALSE)</f>
        <v>25</v>
      </c>
      <c r="FS1" s="47">
        <f>VLOOKUP(FS3,FiscalCalendar!$A:$C,3,FALSE)</f>
        <v>25</v>
      </c>
      <c r="FT1" s="47">
        <f>VLOOKUP(FT3,FiscalCalendar!$A:$C,3,FALSE)</f>
        <v>25</v>
      </c>
      <c r="FU1" s="47">
        <f>VLOOKUP(FU3,FiscalCalendar!$A:$C,3,FALSE)</f>
        <v>26</v>
      </c>
      <c r="FV1" s="47">
        <f>VLOOKUP(FV3,FiscalCalendar!$A:$C,3,FALSE)</f>
        <v>26</v>
      </c>
      <c r="FW1" s="47">
        <f>VLOOKUP(FW3,FiscalCalendar!$A:$C,3,FALSE)</f>
        <v>26</v>
      </c>
      <c r="FX1" s="47">
        <f>VLOOKUP(FX3,FiscalCalendar!$A:$C,3,FALSE)</f>
        <v>26</v>
      </c>
      <c r="FY1" s="47">
        <f>VLOOKUP(FY3,FiscalCalendar!$A:$C,3,FALSE)</f>
        <v>26</v>
      </c>
      <c r="FZ1" s="47">
        <f>VLOOKUP(FZ3,FiscalCalendar!$A:$C,3,FALSE)</f>
        <v>26</v>
      </c>
      <c r="GA1" s="47">
        <f>VLOOKUP(GA3,FiscalCalendar!$A:$C,3,FALSE)</f>
        <v>26</v>
      </c>
      <c r="GB1" s="47">
        <f>VLOOKUP(GB3,FiscalCalendar!$A:$C,3,FALSE)</f>
        <v>27</v>
      </c>
      <c r="GC1" s="47">
        <f>VLOOKUP(GC3,FiscalCalendar!$A:$C,3,FALSE)</f>
        <v>27</v>
      </c>
      <c r="GD1" s="47">
        <f>VLOOKUP(GD3,FiscalCalendar!$A:$C,3,FALSE)</f>
        <v>27</v>
      </c>
      <c r="GE1" s="47">
        <f>VLOOKUP(GE3,FiscalCalendar!$A:$C,3,FALSE)</f>
        <v>27</v>
      </c>
      <c r="GF1" s="47">
        <f>VLOOKUP(GF3,FiscalCalendar!$A:$C,3,FALSE)</f>
        <v>27</v>
      </c>
      <c r="GG1" s="47">
        <f>VLOOKUP(GG3,FiscalCalendar!$A:$C,3,FALSE)</f>
        <v>27</v>
      </c>
      <c r="GH1" s="47">
        <f>VLOOKUP(GH3,FiscalCalendar!$A:$C,3,FALSE)</f>
        <v>27</v>
      </c>
      <c r="GI1" s="47">
        <f>VLOOKUP(GI3,FiscalCalendar!$A:$C,3,FALSE)</f>
        <v>28</v>
      </c>
      <c r="GJ1" s="47">
        <f>VLOOKUP(GJ3,FiscalCalendar!$A:$C,3,FALSE)</f>
        <v>28</v>
      </c>
      <c r="GK1" s="47">
        <f>VLOOKUP(GK3,FiscalCalendar!$A:$C,3,FALSE)</f>
        <v>28</v>
      </c>
      <c r="GL1" s="47">
        <f>VLOOKUP(GL3,FiscalCalendar!$A:$C,3,FALSE)</f>
        <v>28</v>
      </c>
      <c r="GM1" s="47">
        <f>VLOOKUP(GM3,FiscalCalendar!$A:$C,3,FALSE)</f>
        <v>28</v>
      </c>
      <c r="GN1" s="47">
        <f>VLOOKUP(GN3,FiscalCalendar!$A:$C,3,FALSE)</f>
        <v>28</v>
      </c>
      <c r="GO1" s="47">
        <f>VLOOKUP(GO3,FiscalCalendar!$A:$C,3,FALSE)</f>
        <v>28</v>
      </c>
      <c r="GP1" s="47">
        <f>VLOOKUP(GP3,FiscalCalendar!$A:$C,3,FALSE)</f>
        <v>29</v>
      </c>
      <c r="GQ1" s="47">
        <f>VLOOKUP(GQ3,FiscalCalendar!$A:$C,3,FALSE)</f>
        <v>29</v>
      </c>
      <c r="GR1" s="47">
        <f>VLOOKUP(GR3,FiscalCalendar!$A:$C,3,FALSE)</f>
        <v>29</v>
      </c>
      <c r="GS1" s="47">
        <f>VLOOKUP(GS3,FiscalCalendar!$A:$C,3,FALSE)</f>
        <v>29</v>
      </c>
      <c r="GT1" s="47">
        <f>VLOOKUP(GT3,FiscalCalendar!$A:$C,3,FALSE)</f>
        <v>29</v>
      </c>
      <c r="GU1" s="47">
        <f>VLOOKUP(GU3,FiscalCalendar!$A:$C,3,FALSE)</f>
        <v>29</v>
      </c>
      <c r="GV1" s="47">
        <f>VLOOKUP(GV3,FiscalCalendar!$A:$C,3,FALSE)</f>
        <v>29</v>
      </c>
      <c r="GW1" s="47">
        <f>VLOOKUP(GW3,FiscalCalendar!$A:$C,3,FALSE)</f>
        <v>30</v>
      </c>
      <c r="GX1" s="47">
        <f>VLOOKUP(GX3,FiscalCalendar!$A:$C,3,FALSE)</f>
        <v>30</v>
      </c>
      <c r="GY1" s="47">
        <f>VLOOKUP(GY3,FiscalCalendar!$A:$C,3,FALSE)</f>
        <v>30</v>
      </c>
      <c r="GZ1" s="47">
        <f>VLOOKUP(GZ3,FiscalCalendar!$A:$C,3,FALSE)</f>
        <v>30</v>
      </c>
      <c r="HA1" s="47">
        <f>VLOOKUP(HA3,FiscalCalendar!$A:$C,3,FALSE)</f>
        <v>30</v>
      </c>
      <c r="HB1" s="47">
        <f>VLOOKUP(HB3,FiscalCalendar!$A:$C,3,FALSE)</f>
        <v>30</v>
      </c>
      <c r="HC1" s="47">
        <f>VLOOKUP(HC3,FiscalCalendar!$A:$C,3,FALSE)</f>
        <v>30</v>
      </c>
      <c r="HD1" s="47">
        <f>VLOOKUP(HD3,FiscalCalendar!$A:$C,3,FALSE)</f>
        <v>31</v>
      </c>
      <c r="HE1" s="47">
        <f>VLOOKUP(HE3,FiscalCalendar!$A:$C,3,FALSE)</f>
        <v>31</v>
      </c>
      <c r="HF1" s="47">
        <f>VLOOKUP(HF3,FiscalCalendar!$A:$C,3,FALSE)</f>
        <v>31</v>
      </c>
      <c r="HG1" s="47">
        <f>VLOOKUP(HG3,FiscalCalendar!$A:$C,3,FALSE)</f>
        <v>31</v>
      </c>
      <c r="HH1" s="47">
        <f>VLOOKUP(HH3,FiscalCalendar!$A:$C,3,FALSE)</f>
        <v>31</v>
      </c>
      <c r="HI1" s="47">
        <f>VLOOKUP(HI3,FiscalCalendar!$A:$C,3,FALSE)</f>
        <v>31</v>
      </c>
      <c r="HJ1" s="47">
        <f>VLOOKUP(HJ3,FiscalCalendar!$A:$C,3,FALSE)</f>
        <v>31</v>
      </c>
      <c r="HK1" s="47">
        <f>VLOOKUP(HK3,FiscalCalendar!$A:$C,3,FALSE)</f>
        <v>32</v>
      </c>
      <c r="HL1" s="47">
        <f>VLOOKUP(HL3,FiscalCalendar!$A:$C,3,FALSE)</f>
        <v>32</v>
      </c>
      <c r="HM1" s="47">
        <f>VLOOKUP(HM3,FiscalCalendar!$A:$C,3,FALSE)</f>
        <v>32</v>
      </c>
      <c r="HN1" s="47">
        <f>VLOOKUP(HN3,FiscalCalendar!$A:$C,3,FALSE)</f>
        <v>32</v>
      </c>
      <c r="HO1" s="47">
        <f>VLOOKUP(HO3,FiscalCalendar!$A:$C,3,FALSE)</f>
        <v>32</v>
      </c>
      <c r="HP1" s="47">
        <f>VLOOKUP(HP3,FiscalCalendar!$A:$C,3,FALSE)</f>
        <v>32</v>
      </c>
      <c r="HQ1" s="47">
        <f>VLOOKUP(HQ3,FiscalCalendar!$A:$C,3,FALSE)</f>
        <v>32</v>
      </c>
      <c r="HR1" s="47">
        <f>VLOOKUP(HR3,FiscalCalendar!$A:$C,3,FALSE)</f>
        <v>33</v>
      </c>
      <c r="HS1" s="47">
        <f>VLOOKUP(HS3,FiscalCalendar!$A:$C,3,FALSE)</f>
        <v>33</v>
      </c>
      <c r="HT1" s="47">
        <f>VLOOKUP(HT3,FiscalCalendar!$A:$C,3,FALSE)</f>
        <v>33</v>
      </c>
      <c r="HU1" s="47">
        <f>VLOOKUP(HU3,FiscalCalendar!$A:$C,3,FALSE)</f>
        <v>33</v>
      </c>
      <c r="HV1" s="47">
        <f>VLOOKUP(HV3,FiscalCalendar!$A:$C,3,FALSE)</f>
        <v>33</v>
      </c>
      <c r="HW1" s="47">
        <f>VLOOKUP(HW3,FiscalCalendar!$A:$C,3,FALSE)</f>
        <v>33</v>
      </c>
      <c r="HX1" s="47">
        <f>VLOOKUP(HX3,FiscalCalendar!$A:$C,3,FALSE)</f>
        <v>33</v>
      </c>
      <c r="HY1" s="47">
        <f>VLOOKUP(HY3,FiscalCalendar!$A:$C,3,FALSE)</f>
        <v>34</v>
      </c>
      <c r="HZ1" s="47">
        <f>VLOOKUP(HZ3,FiscalCalendar!$A:$C,3,FALSE)</f>
        <v>34</v>
      </c>
      <c r="IA1" s="47">
        <f>VLOOKUP(IA3,FiscalCalendar!$A:$C,3,FALSE)</f>
        <v>34</v>
      </c>
      <c r="IB1" s="47">
        <f>VLOOKUP(IB3,FiscalCalendar!$A:$C,3,FALSE)</f>
        <v>34</v>
      </c>
      <c r="IC1" s="47">
        <f>VLOOKUP(IC3,FiscalCalendar!$A:$C,3,FALSE)</f>
        <v>34</v>
      </c>
      <c r="ID1" s="47">
        <f>VLOOKUP(ID3,FiscalCalendar!$A:$C,3,FALSE)</f>
        <v>34</v>
      </c>
      <c r="IE1" s="47">
        <f>VLOOKUP(IE3,FiscalCalendar!$A:$C,3,FALSE)</f>
        <v>34</v>
      </c>
      <c r="IF1" s="47">
        <f>VLOOKUP(IF3,FiscalCalendar!$A:$C,3,FALSE)</f>
        <v>35</v>
      </c>
      <c r="IG1" s="47">
        <f>VLOOKUP(IG3,FiscalCalendar!$A:$C,3,FALSE)</f>
        <v>35</v>
      </c>
      <c r="IH1" s="47">
        <f>VLOOKUP(IH3,FiscalCalendar!$A:$C,3,FALSE)</f>
        <v>35</v>
      </c>
      <c r="II1" s="47">
        <f>VLOOKUP(II3,FiscalCalendar!$A:$C,3,FALSE)</f>
        <v>35</v>
      </c>
      <c r="IJ1" s="47">
        <f>VLOOKUP(IJ3,FiscalCalendar!$A:$C,3,FALSE)</f>
        <v>35</v>
      </c>
      <c r="IK1" s="47">
        <f>VLOOKUP(IK3,FiscalCalendar!$A:$C,3,FALSE)</f>
        <v>35</v>
      </c>
      <c r="IL1" s="47">
        <f>VLOOKUP(IL3,FiscalCalendar!$A:$C,3,FALSE)</f>
        <v>35</v>
      </c>
      <c r="IM1" s="47">
        <f>VLOOKUP(IM3,FiscalCalendar!$A:$C,3,FALSE)</f>
        <v>36</v>
      </c>
      <c r="IN1" s="47">
        <f>VLOOKUP(IN3,FiscalCalendar!$A:$C,3,FALSE)</f>
        <v>36</v>
      </c>
      <c r="IO1" s="47">
        <f>VLOOKUP(IO3,FiscalCalendar!$A:$C,3,FALSE)</f>
        <v>36</v>
      </c>
      <c r="IP1" s="47">
        <f>VLOOKUP(IP3,FiscalCalendar!$A:$C,3,FALSE)</f>
        <v>36</v>
      </c>
      <c r="IQ1" s="47">
        <f>VLOOKUP(IQ3,FiscalCalendar!$A:$C,3,FALSE)</f>
        <v>36</v>
      </c>
      <c r="IR1" s="47">
        <f>VLOOKUP(IR3,FiscalCalendar!$A:$C,3,FALSE)</f>
        <v>36</v>
      </c>
      <c r="IS1" s="47">
        <f>VLOOKUP(IS3,FiscalCalendar!$A:$C,3,FALSE)</f>
        <v>36</v>
      </c>
      <c r="IT1" s="47">
        <f>VLOOKUP(IT3,FiscalCalendar!$A:$C,3,FALSE)</f>
        <v>37</v>
      </c>
      <c r="IU1" s="47">
        <f>VLOOKUP(IU3,FiscalCalendar!$A:$C,3,FALSE)</f>
        <v>37</v>
      </c>
      <c r="IV1" s="47">
        <f>VLOOKUP(IV3,FiscalCalendar!$A:$C,3,FALSE)</f>
        <v>37</v>
      </c>
      <c r="IW1" s="47">
        <f>VLOOKUP(IW3,FiscalCalendar!$A:$C,3,FALSE)</f>
        <v>37</v>
      </c>
      <c r="IX1" s="47">
        <f>VLOOKUP(IX3,FiscalCalendar!$A:$C,3,FALSE)</f>
        <v>37</v>
      </c>
      <c r="IY1" s="47">
        <f>VLOOKUP(IY3,FiscalCalendar!$A:$C,3,FALSE)</f>
        <v>37</v>
      </c>
      <c r="IZ1" s="47">
        <f>VLOOKUP(IZ3,FiscalCalendar!$A:$C,3,FALSE)</f>
        <v>37</v>
      </c>
      <c r="JA1" s="47">
        <f>VLOOKUP(JA3,FiscalCalendar!$A:$C,3,FALSE)</f>
        <v>38</v>
      </c>
      <c r="JB1" s="47">
        <f>VLOOKUP(JB3,FiscalCalendar!$A:$C,3,FALSE)</f>
        <v>38</v>
      </c>
      <c r="JC1" s="47">
        <f>VLOOKUP(JC3,FiscalCalendar!$A:$C,3,FALSE)</f>
        <v>38</v>
      </c>
      <c r="JD1" s="47">
        <f>VLOOKUP(JD3,FiscalCalendar!$A:$C,3,FALSE)</f>
        <v>38</v>
      </c>
      <c r="JE1" s="47">
        <f>VLOOKUP(JE3,FiscalCalendar!$A:$C,3,FALSE)</f>
        <v>38</v>
      </c>
      <c r="JF1" s="47">
        <f>VLOOKUP(JF3,FiscalCalendar!$A:$C,3,FALSE)</f>
        <v>38</v>
      </c>
      <c r="JG1" s="47">
        <f>VLOOKUP(JG3,FiscalCalendar!$A:$C,3,FALSE)</f>
        <v>38</v>
      </c>
      <c r="JH1" s="47">
        <f>VLOOKUP(JH3,FiscalCalendar!$A:$C,3,FALSE)</f>
        <v>39</v>
      </c>
      <c r="JI1" s="47">
        <f>VLOOKUP(JI3,FiscalCalendar!$A:$C,3,FALSE)</f>
        <v>39</v>
      </c>
      <c r="JJ1" s="47">
        <f>VLOOKUP(JJ3,FiscalCalendar!$A:$C,3,FALSE)</f>
        <v>39</v>
      </c>
      <c r="JK1" s="47">
        <f>VLOOKUP(JK3,FiscalCalendar!$A:$C,3,FALSE)</f>
        <v>39</v>
      </c>
      <c r="JL1" s="47">
        <f>VLOOKUP(JL3,FiscalCalendar!$A:$C,3,FALSE)</f>
        <v>39</v>
      </c>
      <c r="JM1" s="47">
        <f>VLOOKUP(JM3,FiscalCalendar!$A:$C,3,FALSE)</f>
        <v>39</v>
      </c>
      <c r="JN1" s="47">
        <f>VLOOKUP(JN3,FiscalCalendar!$A:$C,3,FALSE)</f>
        <v>39</v>
      </c>
      <c r="JO1" s="47">
        <f>VLOOKUP(JO3,FiscalCalendar!$A:$C,3,FALSE)</f>
        <v>40</v>
      </c>
      <c r="JP1" s="47">
        <f>VLOOKUP(JP3,FiscalCalendar!$A:$C,3,FALSE)</f>
        <v>40</v>
      </c>
      <c r="JQ1" s="47">
        <f>VLOOKUP(JQ3,FiscalCalendar!$A:$C,3,FALSE)</f>
        <v>40</v>
      </c>
      <c r="JR1" s="47">
        <f>VLOOKUP(JR3,FiscalCalendar!$A:$C,3,FALSE)</f>
        <v>40</v>
      </c>
      <c r="JS1" s="47">
        <f>VLOOKUP(JS3,FiscalCalendar!$A:$C,3,FALSE)</f>
        <v>40</v>
      </c>
      <c r="JT1" s="47">
        <f>VLOOKUP(JT3,FiscalCalendar!$A:$C,3,FALSE)</f>
        <v>40</v>
      </c>
      <c r="JU1" s="47">
        <f>VLOOKUP(JU3,FiscalCalendar!$A:$C,3,FALSE)</f>
        <v>40</v>
      </c>
      <c r="JV1" s="47">
        <f>VLOOKUP(JV3,FiscalCalendar!$A:$C,3,FALSE)</f>
        <v>41</v>
      </c>
      <c r="JW1" s="47">
        <f>VLOOKUP(JW3,FiscalCalendar!$A:$C,3,FALSE)</f>
        <v>41</v>
      </c>
      <c r="JX1" s="47">
        <f>VLOOKUP(JX3,FiscalCalendar!$A:$C,3,FALSE)</f>
        <v>41</v>
      </c>
      <c r="JY1" s="47">
        <f>VLOOKUP(JY3,FiscalCalendar!$A:$C,3,FALSE)</f>
        <v>41</v>
      </c>
      <c r="JZ1" s="47">
        <f>VLOOKUP(JZ3,FiscalCalendar!$A:$C,3,FALSE)</f>
        <v>41</v>
      </c>
      <c r="KA1" s="47">
        <f>VLOOKUP(KA3,FiscalCalendar!$A:$C,3,FALSE)</f>
        <v>41</v>
      </c>
      <c r="KB1" s="47">
        <f>VLOOKUP(KB3,FiscalCalendar!$A:$C,3,FALSE)</f>
        <v>41</v>
      </c>
      <c r="KC1" s="47">
        <f>VLOOKUP(KC3,FiscalCalendar!$A:$C,3,FALSE)</f>
        <v>42</v>
      </c>
      <c r="KD1" s="47">
        <f>VLOOKUP(KD3,FiscalCalendar!$A:$C,3,FALSE)</f>
        <v>42</v>
      </c>
      <c r="KE1" s="47">
        <f>VLOOKUP(KE3,FiscalCalendar!$A:$C,3,FALSE)</f>
        <v>42</v>
      </c>
      <c r="KF1" s="47">
        <f>VLOOKUP(KF3,FiscalCalendar!$A:$C,3,FALSE)</f>
        <v>42</v>
      </c>
      <c r="KG1" s="47">
        <f>VLOOKUP(KG3,FiscalCalendar!$A:$C,3,FALSE)</f>
        <v>42</v>
      </c>
      <c r="KH1" s="47">
        <f>VLOOKUP(KH3,FiscalCalendar!$A:$C,3,FALSE)</f>
        <v>42</v>
      </c>
      <c r="KI1" s="47">
        <f>VLOOKUP(KI3,FiscalCalendar!$A:$C,3,FALSE)</f>
        <v>42</v>
      </c>
      <c r="KJ1" s="47">
        <f>VLOOKUP(KJ3,FiscalCalendar!$A:$C,3,FALSE)</f>
        <v>43</v>
      </c>
      <c r="KK1" s="47">
        <f>VLOOKUP(KK3,FiscalCalendar!$A:$C,3,FALSE)</f>
        <v>43</v>
      </c>
      <c r="KL1" s="47">
        <f>VLOOKUP(KL3,FiscalCalendar!$A:$C,3,FALSE)</f>
        <v>43</v>
      </c>
      <c r="KM1" s="47">
        <f>VLOOKUP(KM3,FiscalCalendar!$A:$C,3,FALSE)</f>
        <v>43</v>
      </c>
      <c r="KN1" s="47">
        <f>VLOOKUP(KN3,FiscalCalendar!$A:$C,3,FALSE)</f>
        <v>43</v>
      </c>
      <c r="KO1" s="47">
        <f>VLOOKUP(KO3,FiscalCalendar!$A:$C,3,FALSE)</f>
        <v>43</v>
      </c>
      <c r="KP1" s="47">
        <f>VLOOKUP(KP3,FiscalCalendar!$A:$C,3,FALSE)</f>
        <v>43</v>
      </c>
      <c r="KQ1" s="47">
        <f>VLOOKUP(KQ3,FiscalCalendar!$A:$C,3,FALSE)</f>
        <v>44</v>
      </c>
      <c r="KR1" s="47">
        <f>VLOOKUP(KR3,FiscalCalendar!$A:$C,3,FALSE)</f>
        <v>44</v>
      </c>
      <c r="KS1" s="47">
        <f>VLOOKUP(KS3,FiscalCalendar!$A:$C,3,FALSE)</f>
        <v>44</v>
      </c>
      <c r="KT1" s="47">
        <f>VLOOKUP(KT3,FiscalCalendar!$A:$C,3,FALSE)</f>
        <v>44</v>
      </c>
      <c r="KU1" s="47">
        <f>VLOOKUP(KU3,FiscalCalendar!$A:$C,3,FALSE)</f>
        <v>44</v>
      </c>
      <c r="KV1" s="47">
        <f>VLOOKUP(KV3,FiscalCalendar!$A:$C,3,FALSE)</f>
        <v>44</v>
      </c>
      <c r="KW1" s="47">
        <f>VLOOKUP(KW3,FiscalCalendar!$A:$C,3,FALSE)</f>
        <v>44</v>
      </c>
      <c r="KX1" s="47">
        <f>VLOOKUP(KX3,FiscalCalendar!$A:$C,3,FALSE)</f>
        <v>45</v>
      </c>
      <c r="KY1" s="47">
        <f>VLOOKUP(KY3,FiscalCalendar!$A:$C,3,FALSE)</f>
        <v>45</v>
      </c>
      <c r="KZ1" s="47">
        <f>VLOOKUP(KZ3,FiscalCalendar!$A:$C,3,FALSE)</f>
        <v>45</v>
      </c>
      <c r="LA1" s="47">
        <f>VLOOKUP(LA3,FiscalCalendar!$A:$C,3,FALSE)</f>
        <v>45</v>
      </c>
      <c r="LB1" s="47">
        <f>VLOOKUP(LB3,FiscalCalendar!$A:$C,3,FALSE)</f>
        <v>45</v>
      </c>
      <c r="LC1" s="47">
        <f>VLOOKUP(LC3,FiscalCalendar!$A:$C,3,FALSE)</f>
        <v>45</v>
      </c>
      <c r="LD1" s="47">
        <f>VLOOKUP(LD3,FiscalCalendar!$A:$C,3,FALSE)</f>
        <v>45</v>
      </c>
      <c r="LE1" s="47">
        <f>VLOOKUP(LE3,FiscalCalendar!$A:$C,3,FALSE)</f>
        <v>46</v>
      </c>
      <c r="LF1" s="47">
        <f>VLOOKUP(LF3,FiscalCalendar!$A:$C,3,FALSE)</f>
        <v>46</v>
      </c>
      <c r="LG1" s="47">
        <f>VLOOKUP(LG3,FiscalCalendar!$A:$C,3,FALSE)</f>
        <v>46</v>
      </c>
      <c r="LH1" s="47">
        <f>VLOOKUP(LH3,FiscalCalendar!$A:$C,3,FALSE)</f>
        <v>46</v>
      </c>
      <c r="LI1" s="47">
        <f>VLOOKUP(LI3,FiscalCalendar!$A:$C,3,FALSE)</f>
        <v>46</v>
      </c>
      <c r="LJ1" s="47">
        <f>VLOOKUP(LJ3,FiscalCalendar!$A:$C,3,FALSE)</f>
        <v>46</v>
      </c>
      <c r="LK1" s="47">
        <f>VLOOKUP(LK3,FiscalCalendar!$A:$C,3,FALSE)</f>
        <v>46</v>
      </c>
      <c r="LL1" s="47">
        <f>VLOOKUP(LL3,FiscalCalendar!$A:$C,3,FALSE)</f>
        <v>47</v>
      </c>
      <c r="LM1" s="47">
        <f>VLOOKUP(LM3,FiscalCalendar!$A:$C,3,FALSE)</f>
        <v>47</v>
      </c>
      <c r="LN1" s="47">
        <f>VLOOKUP(LN3,FiscalCalendar!$A:$C,3,FALSE)</f>
        <v>47</v>
      </c>
      <c r="LO1" s="47">
        <f>VLOOKUP(LO3,FiscalCalendar!$A:$C,3,FALSE)</f>
        <v>47</v>
      </c>
      <c r="LP1" s="47">
        <f>VLOOKUP(LP3,FiscalCalendar!$A:$C,3,FALSE)</f>
        <v>47</v>
      </c>
      <c r="LQ1" s="47">
        <f>VLOOKUP(LQ3,FiscalCalendar!$A:$C,3,FALSE)</f>
        <v>47</v>
      </c>
      <c r="LR1" s="47">
        <f>VLOOKUP(LR3,FiscalCalendar!$A:$C,3,FALSE)</f>
        <v>47</v>
      </c>
      <c r="LS1" s="47">
        <f>VLOOKUP(LS3,FiscalCalendar!$A:$C,3,FALSE)</f>
        <v>48</v>
      </c>
      <c r="LT1" s="47">
        <f>VLOOKUP(LT3,FiscalCalendar!$A:$C,3,FALSE)</f>
        <v>48</v>
      </c>
      <c r="LU1" s="47">
        <f>VLOOKUP(LU3,FiscalCalendar!$A:$C,3,FALSE)</f>
        <v>48</v>
      </c>
      <c r="LV1" s="47">
        <f>VLOOKUP(LV3,FiscalCalendar!$A:$C,3,FALSE)</f>
        <v>48</v>
      </c>
      <c r="LW1" s="47">
        <f>VLOOKUP(LW3,FiscalCalendar!$A:$C,3,FALSE)</f>
        <v>48</v>
      </c>
      <c r="LX1" s="47">
        <f>VLOOKUP(LX3,FiscalCalendar!$A:$C,3,FALSE)</f>
        <v>48</v>
      </c>
      <c r="LY1" s="47">
        <f>VLOOKUP(LY3,FiscalCalendar!$A:$C,3,FALSE)</f>
        <v>48</v>
      </c>
      <c r="LZ1" s="47">
        <f>VLOOKUP(LZ3,FiscalCalendar!$A:$C,3,FALSE)</f>
        <v>49</v>
      </c>
      <c r="MA1" s="47">
        <f>VLOOKUP(MA3,FiscalCalendar!$A:$C,3,FALSE)</f>
        <v>49</v>
      </c>
      <c r="MB1" s="47">
        <f>VLOOKUP(MB3,FiscalCalendar!$A:$C,3,FALSE)</f>
        <v>49</v>
      </c>
      <c r="MC1" s="47">
        <f>VLOOKUP(MC3,FiscalCalendar!$A:$C,3,FALSE)</f>
        <v>49</v>
      </c>
      <c r="MD1" s="47">
        <f>VLOOKUP(MD3,FiscalCalendar!$A:$C,3,FALSE)</f>
        <v>49</v>
      </c>
      <c r="ME1" s="47">
        <f>VLOOKUP(ME3,FiscalCalendar!$A:$C,3,FALSE)</f>
        <v>49</v>
      </c>
      <c r="MF1" s="47">
        <f>VLOOKUP(MF3,FiscalCalendar!$A:$C,3,FALSE)</f>
        <v>49</v>
      </c>
      <c r="MG1" s="47">
        <f>VLOOKUP(MG3,FiscalCalendar!$A:$C,3,FALSE)</f>
        <v>50</v>
      </c>
      <c r="MH1" s="47">
        <f>VLOOKUP(MH3,FiscalCalendar!$A:$C,3,FALSE)</f>
        <v>50</v>
      </c>
      <c r="MI1" s="47">
        <f>VLOOKUP(MI3,FiscalCalendar!$A:$C,3,FALSE)</f>
        <v>50</v>
      </c>
      <c r="MJ1" s="47">
        <f>VLOOKUP(MJ3,FiscalCalendar!$A:$C,3,FALSE)</f>
        <v>50</v>
      </c>
      <c r="MK1" s="47">
        <f>VLOOKUP(MK3,FiscalCalendar!$A:$C,3,FALSE)</f>
        <v>50</v>
      </c>
      <c r="ML1" s="47">
        <f>VLOOKUP(ML3,FiscalCalendar!$A:$C,3,FALSE)</f>
        <v>50</v>
      </c>
      <c r="MM1" s="47">
        <f>VLOOKUP(MM3,FiscalCalendar!$A:$C,3,FALSE)</f>
        <v>50</v>
      </c>
      <c r="MN1" s="47">
        <f>VLOOKUP(MN3,FiscalCalendar!$A:$C,3,FALSE)</f>
        <v>51</v>
      </c>
      <c r="MO1" s="47">
        <f>VLOOKUP(MO3,FiscalCalendar!$A:$C,3,FALSE)</f>
        <v>51</v>
      </c>
      <c r="MP1" s="47">
        <f>VLOOKUP(MP3,FiscalCalendar!$A:$C,3,FALSE)</f>
        <v>51</v>
      </c>
      <c r="MQ1" s="47">
        <f>VLOOKUP(MQ3,FiscalCalendar!$A:$C,3,FALSE)</f>
        <v>51</v>
      </c>
      <c r="MR1" s="47">
        <f>VLOOKUP(MR3,FiscalCalendar!$A:$C,3,FALSE)</f>
        <v>51</v>
      </c>
      <c r="MS1" s="47">
        <f>VLOOKUP(MS3,FiscalCalendar!$A:$C,3,FALSE)</f>
        <v>51</v>
      </c>
      <c r="MT1" s="47">
        <f>VLOOKUP(MT3,FiscalCalendar!$A:$C,3,FALSE)</f>
        <v>51</v>
      </c>
      <c r="MU1" s="47">
        <f>VLOOKUP(MU3,FiscalCalendar!$A:$C,3,FALSE)</f>
        <v>52</v>
      </c>
      <c r="MV1" s="47">
        <f>VLOOKUP(MV3,FiscalCalendar!$A:$C,3,FALSE)</f>
        <v>52</v>
      </c>
      <c r="MW1" s="47">
        <f>VLOOKUP(MW3,FiscalCalendar!$A:$C,3,FALSE)</f>
        <v>52</v>
      </c>
      <c r="MX1" s="47">
        <f>VLOOKUP(MX3,FiscalCalendar!$A:$C,3,FALSE)</f>
        <v>52</v>
      </c>
      <c r="MY1" s="47">
        <f>VLOOKUP(MY3,FiscalCalendar!$A:$C,3,FALSE)</f>
        <v>52</v>
      </c>
      <c r="MZ1" s="47">
        <f>VLOOKUP(MZ3,FiscalCalendar!$A:$C,3,FALSE)</f>
        <v>52</v>
      </c>
      <c r="NA1" s="47">
        <f>VLOOKUP(NA3,FiscalCalendar!$A:$C,3,FALSE)</f>
        <v>52</v>
      </c>
      <c r="NB1" s="47"/>
      <c r="NC1" s="47"/>
      <c r="ND1" s="47"/>
      <c r="NE1" s="455"/>
    </row>
    <row r="2" spans="1:377" ht="15">
      <c r="A2" s="25"/>
      <c r="B2" s="2" t="s">
        <v>1</v>
      </c>
      <c r="C2" s="2" t="s">
        <v>2</v>
      </c>
      <c r="D2" s="2" t="s">
        <v>3</v>
      </c>
      <c r="E2" s="2" t="s">
        <v>4</v>
      </c>
      <c r="F2" s="2" t="s">
        <v>5</v>
      </c>
      <c r="G2" s="2" t="s">
        <v>6</v>
      </c>
      <c r="H2" s="2" t="s">
        <v>7</v>
      </c>
      <c r="I2" s="2" t="s">
        <v>1</v>
      </c>
      <c r="J2" s="2" t="s">
        <v>2</v>
      </c>
      <c r="K2" s="2" t="s">
        <v>3</v>
      </c>
      <c r="L2" s="2" t="s">
        <v>4</v>
      </c>
      <c r="M2" s="2" t="s">
        <v>5</v>
      </c>
      <c r="N2" s="2" t="s">
        <v>6</v>
      </c>
      <c r="O2" s="2" t="s">
        <v>7</v>
      </c>
      <c r="P2" s="2" t="s">
        <v>1</v>
      </c>
      <c r="Q2" s="2" t="s">
        <v>2</v>
      </c>
      <c r="R2" s="2" t="s">
        <v>3</v>
      </c>
      <c r="S2" s="2" t="s">
        <v>4</v>
      </c>
      <c r="T2" s="2" t="s">
        <v>5</v>
      </c>
      <c r="U2" s="2" t="s">
        <v>6</v>
      </c>
      <c r="V2" s="2" t="s">
        <v>7</v>
      </c>
      <c r="W2" s="2" t="s">
        <v>1</v>
      </c>
      <c r="X2" s="2" t="s">
        <v>2</v>
      </c>
      <c r="Y2" s="2" t="s">
        <v>3</v>
      </c>
      <c r="Z2" s="2" t="s">
        <v>4</v>
      </c>
      <c r="AA2" s="2" t="s">
        <v>5</v>
      </c>
      <c r="AB2" s="2" t="s">
        <v>6</v>
      </c>
      <c r="AC2" s="2" t="s">
        <v>7</v>
      </c>
      <c r="AD2" s="2" t="s">
        <v>1</v>
      </c>
      <c r="AE2" s="2" t="s">
        <v>2</v>
      </c>
      <c r="AF2" s="2" t="s">
        <v>3</v>
      </c>
      <c r="AG2" s="2" t="s">
        <v>4</v>
      </c>
      <c r="AH2" s="2" t="s">
        <v>5</v>
      </c>
      <c r="AI2" s="2" t="s">
        <v>6</v>
      </c>
      <c r="AJ2" s="2" t="s">
        <v>7</v>
      </c>
      <c r="AK2" s="2" t="s">
        <v>1</v>
      </c>
      <c r="AL2" s="2" t="s">
        <v>2</v>
      </c>
      <c r="AM2" s="2" t="s">
        <v>3</v>
      </c>
      <c r="AN2" s="2" t="s">
        <v>4</v>
      </c>
      <c r="AO2" s="2" t="s">
        <v>5</v>
      </c>
      <c r="AP2" s="2" t="s">
        <v>6</v>
      </c>
      <c r="AQ2" s="2" t="s">
        <v>7</v>
      </c>
      <c r="AR2" s="2" t="s">
        <v>1</v>
      </c>
      <c r="AS2" s="2" t="s">
        <v>2</v>
      </c>
      <c r="AT2" s="2" t="s">
        <v>3</v>
      </c>
      <c r="AU2" s="2" t="s">
        <v>4</v>
      </c>
      <c r="AV2" s="2" t="s">
        <v>5</v>
      </c>
      <c r="AW2" s="2" t="s">
        <v>6</v>
      </c>
      <c r="AX2" s="2" t="s">
        <v>7</v>
      </c>
      <c r="AY2" s="2" t="s">
        <v>1</v>
      </c>
      <c r="AZ2" s="2" t="s">
        <v>2</v>
      </c>
      <c r="BA2" s="2" t="s">
        <v>3</v>
      </c>
      <c r="BB2" s="2" t="s">
        <v>4</v>
      </c>
      <c r="BC2" s="2" t="s">
        <v>5</v>
      </c>
      <c r="BD2" s="2" t="s">
        <v>6</v>
      </c>
      <c r="BE2" s="2" t="s">
        <v>7</v>
      </c>
      <c r="BF2" s="2" t="s">
        <v>1</v>
      </c>
      <c r="BG2" s="2" t="s">
        <v>2</v>
      </c>
      <c r="BH2" s="2" t="s">
        <v>3</v>
      </c>
      <c r="BI2" s="2" t="s">
        <v>4</v>
      </c>
      <c r="BJ2" s="2" t="s">
        <v>5</v>
      </c>
      <c r="BK2" s="2" t="s">
        <v>6</v>
      </c>
      <c r="BL2" s="2" t="s">
        <v>7</v>
      </c>
      <c r="BM2" s="2" t="s">
        <v>1</v>
      </c>
      <c r="BN2" s="2" t="s">
        <v>2</v>
      </c>
      <c r="BO2" s="2" t="s">
        <v>3</v>
      </c>
      <c r="BP2" s="2" t="s">
        <v>4</v>
      </c>
      <c r="BQ2" s="2" t="s">
        <v>5</v>
      </c>
      <c r="BR2" s="2" t="s">
        <v>6</v>
      </c>
      <c r="BS2" s="2" t="s">
        <v>7</v>
      </c>
      <c r="BT2" s="2" t="s">
        <v>1</v>
      </c>
      <c r="BU2" s="2" t="s">
        <v>2</v>
      </c>
      <c r="BV2" s="2" t="s">
        <v>3</v>
      </c>
      <c r="BW2" s="2" t="s">
        <v>4</v>
      </c>
      <c r="BX2" s="2" t="s">
        <v>5</v>
      </c>
      <c r="BY2" s="2" t="s">
        <v>6</v>
      </c>
      <c r="BZ2" s="2" t="s">
        <v>7</v>
      </c>
      <c r="CA2" s="2" t="s">
        <v>1</v>
      </c>
      <c r="CB2" s="2" t="s">
        <v>2</v>
      </c>
      <c r="CC2" s="2" t="s">
        <v>3</v>
      </c>
      <c r="CD2" s="2" t="s">
        <v>4</v>
      </c>
      <c r="CE2" s="2" t="s">
        <v>5</v>
      </c>
      <c r="CF2" s="2" t="s">
        <v>6</v>
      </c>
      <c r="CG2" s="2" t="s">
        <v>7</v>
      </c>
      <c r="CH2" s="2" t="s">
        <v>1</v>
      </c>
      <c r="CI2" s="2" t="s">
        <v>2</v>
      </c>
      <c r="CJ2" s="2" t="s">
        <v>3</v>
      </c>
      <c r="CK2" s="2" t="s">
        <v>4</v>
      </c>
      <c r="CL2" s="2" t="s">
        <v>5</v>
      </c>
      <c r="CM2" s="2" t="s">
        <v>6</v>
      </c>
      <c r="CN2" s="2" t="s">
        <v>7</v>
      </c>
      <c r="CO2" s="2" t="s">
        <v>1</v>
      </c>
      <c r="CP2" s="2" t="s">
        <v>2</v>
      </c>
      <c r="CQ2" s="2" t="s">
        <v>3</v>
      </c>
      <c r="CR2" s="2" t="s">
        <v>4</v>
      </c>
      <c r="CS2" s="2" t="s">
        <v>5</v>
      </c>
      <c r="CT2" s="2" t="s">
        <v>6</v>
      </c>
      <c r="CU2" s="2" t="s">
        <v>7</v>
      </c>
      <c r="CV2" s="2" t="s">
        <v>1</v>
      </c>
      <c r="CW2" s="2" t="s">
        <v>2</v>
      </c>
      <c r="CX2" s="2" t="s">
        <v>3</v>
      </c>
      <c r="CY2" s="2" t="s">
        <v>4</v>
      </c>
      <c r="CZ2" s="2" t="s">
        <v>5</v>
      </c>
      <c r="DA2" s="2" t="s">
        <v>6</v>
      </c>
      <c r="DB2" s="2" t="s">
        <v>7</v>
      </c>
      <c r="DC2" s="2" t="s">
        <v>1</v>
      </c>
      <c r="DD2" s="2" t="s">
        <v>2</v>
      </c>
      <c r="DE2" s="2" t="s">
        <v>3</v>
      </c>
      <c r="DF2" s="2" t="s">
        <v>4</v>
      </c>
      <c r="DG2" s="2" t="s">
        <v>5</v>
      </c>
      <c r="DH2" s="2" t="s">
        <v>6</v>
      </c>
      <c r="DI2" s="2" t="s">
        <v>7</v>
      </c>
      <c r="DJ2" s="2" t="s">
        <v>1</v>
      </c>
      <c r="DK2" s="2" t="s">
        <v>2</v>
      </c>
      <c r="DL2" s="2" t="s">
        <v>3</v>
      </c>
      <c r="DM2" s="2" t="s">
        <v>4</v>
      </c>
      <c r="DN2" s="2" t="s">
        <v>5</v>
      </c>
      <c r="DO2" s="2" t="s">
        <v>6</v>
      </c>
      <c r="DP2" s="2" t="s">
        <v>7</v>
      </c>
      <c r="DQ2" s="2" t="s">
        <v>1</v>
      </c>
      <c r="DR2" s="2" t="s">
        <v>2</v>
      </c>
      <c r="DS2" s="2" t="s">
        <v>3</v>
      </c>
      <c r="DT2" s="2" t="s">
        <v>4</v>
      </c>
      <c r="DU2" s="2" t="s">
        <v>5</v>
      </c>
      <c r="DV2" s="2" t="s">
        <v>6</v>
      </c>
      <c r="DW2" s="2" t="s">
        <v>7</v>
      </c>
      <c r="DX2" s="2" t="s">
        <v>1</v>
      </c>
      <c r="DY2" s="2" t="s">
        <v>2</v>
      </c>
      <c r="DZ2" s="2" t="s">
        <v>3</v>
      </c>
      <c r="EA2" s="2" t="s">
        <v>4</v>
      </c>
      <c r="EB2" s="2" t="s">
        <v>5</v>
      </c>
      <c r="EC2" s="2" t="s">
        <v>6</v>
      </c>
      <c r="ED2" s="2" t="s">
        <v>7</v>
      </c>
      <c r="EE2" s="2" t="s">
        <v>1</v>
      </c>
      <c r="EF2" s="2" t="s">
        <v>2</v>
      </c>
      <c r="EG2" s="2" t="s">
        <v>3</v>
      </c>
      <c r="EH2" s="2" t="s">
        <v>4</v>
      </c>
      <c r="EI2" s="2" t="s">
        <v>5</v>
      </c>
      <c r="EJ2" s="2" t="s">
        <v>6</v>
      </c>
      <c r="EK2" s="2" t="s">
        <v>7</v>
      </c>
      <c r="EL2" s="2" t="s">
        <v>1</v>
      </c>
      <c r="EM2" s="2" t="s">
        <v>2</v>
      </c>
      <c r="EN2" s="2" t="s">
        <v>3</v>
      </c>
      <c r="EO2" s="2" t="s">
        <v>4</v>
      </c>
      <c r="EP2" s="2" t="s">
        <v>5</v>
      </c>
      <c r="EQ2" s="2" t="s">
        <v>6</v>
      </c>
      <c r="ER2" s="2" t="s">
        <v>7</v>
      </c>
      <c r="ES2" s="2" t="s">
        <v>1</v>
      </c>
      <c r="ET2" s="2" t="s">
        <v>2</v>
      </c>
      <c r="EU2" s="2" t="s">
        <v>3</v>
      </c>
      <c r="EV2" s="2" t="s">
        <v>4</v>
      </c>
      <c r="EW2" s="2" t="s">
        <v>5</v>
      </c>
      <c r="EX2" s="2" t="s">
        <v>6</v>
      </c>
      <c r="EY2" s="2" t="s">
        <v>7</v>
      </c>
      <c r="EZ2" s="2" t="s">
        <v>1</v>
      </c>
      <c r="FA2" s="2" t="s">
        <v>2</v>
      </c>
      <c r="FB2" s="2" t="s">
        <v>3</v>
      </c>
      <c r="FC2" s="2" t="s">
        <v>4</v>
      </c>
      <c r="FD2" s="2" t="s">
        <v>5</v>
      </c>
      <c r="FE2" s="2" t="s">
        <v>6</v>
      </c>
      <c r="FF2" s="2" t="s">
        <v>7</v>
      </c>
      <c r="FG2" s="2" t="s">
        <v>1</v>
      </c>
      <c r="FH2" s="2" t="s">
        <v>2</v>
      </c>
      <c r="FI2" s="2" t="s">
        <v>3</v>
      </c>
      <c r="FJ2" s="2" t="s">
        <v>4</v>
      </c>
      <c r="FK2" s="2" t="s">
        <v>5</v>
      </c>
      <c r="FL2" s="2" t="s">
        <v>6</v>
      </c>
      <c r="FM2" s="2" t="s">
        <v>7</v>
      </c>
      <c r="FN2" s="2" t="s">
        <v>1</v>
      </c>
      <c r="FO2" s="2" t="s">
        <v>2</v>
      </c>
      <c r="FP2" s="2" t="s">
        <v>3</v>
      </c>
      <c r="FQ2" s="2" t="s">
        <v>4</v>
      </c>
      <c r="FR2" s="2" t="s">
        <v>5</v>
      </c>
      <c r="FS2" s="2" t="s">
        <v>6</v>
      </c>
      <c r="FT2" s="2" t="s">
        <v>7</v>
      </c>
      <c r="FU2" s="2" t="s">
        <v>1</v>
      </c>
      <c r="FV2" s="2" t="s">
        <v>2</v>
      </c>
      <c r="FW2" s="2" t="s">
        <v>3</v>
      </c>
      <c r="FX2" s="2" t="s">
        <v>4</v>
      </c>
      <c r="FY2" s="2" t="s">
        <v>5</v>
      </c>
      <c r="FZ2" s="2" t="s">
        <v>6</v>
      </c>
      <c r="GA2" s="2" t="s">
        <v>7</v>
      </c>
      <c r="GB2" s="2" t="s">
        <v>1</v>
      </c>
      <c r="GC2" s="2" t="s">
        <v>2</v>
      </c>
      <c r="GD2" s="2" t="s">
        <v>3</v>
      </c>
      <c r="GE2" s="2" t="s">
        <v>4</v>
      </c>
      <c r="GF2" s="2" t="s">
        <v>5</v>
      </c>
      <c r="GG2" s="2" t="s">
        <v>6</v>
      </c>
      <c r="GH2" s="2" t="s">
        <v>7</v>
      </c>
      <c r="GI2" s="2" t="s">
        <v>1</v>
      </c>
      <c r="GJ2" s="2" t="s">
        <v>2</v>
      </c>
      <c r="GK2" s="2" t="s">
        <v>3</v>
      </c>
      <c r="GL2" s="2" t="s">
        <v>4</v>
      </c>
      <c r="GM2" s="2" t="s">
        <v>5</v>
      </c>
      <c r="GN2" s="2" t="s">
        <v>6</v>
      </c>
      <c r="GO2" s="2" t="s">
        <v>7</v>
      </c>
      <c r="GP2" s="2" t="s">
        <v>1</v>
      </c>
      <c r="GQ2" s="2" t="s">
        <v>2</v>
      </c>
      <c r="GR2" s="2" t="s">
        <v>3</v>
      </c>
      <c r="GS2" s="2" t="s">
        <v>4</v>
      </c>
      <c r="GT2" s="2" t="s">
        <v>5</v>
      </c>
      <c r="GU2" s="2" t="s">
        <v>6</v>
      </c>
      <c r="GV2" s="2" t="s">
        <v>7</v>
      </c>
      <c r="GW2" s="2" t="s">
        <v>1</v>
      </c>
      <c r="GX2" s="2" t="s">
        <v>2</v>
      </c>
      <c r="GY2" s="2" t="s">
        <v>3</v>
      </c>
      <c r="GZ2" s="2" t="s">
        <v>4</v>
      </c>
      <c r="HA2" s="2" t="s">
        <v>5</v>
      </c>
      <c r="HB2" s="2" t="s">
        <v>6</v>
      </c>
      <c r="HC2" s="2" t="s">
        <v>7</v>
      </c>
      <c r="HD2" s="2" t="s">
        <v>1</v>
      </c>
      <c r="HE2" s="2" t="s">
        <v>2</v>
      </c>
      <c r="HF2" s="2" t="s">
        <v>3</v>
      </c>
      <c r="HG2" s="2" t="s">
        <v>4</v>
      </c>
      <c r="HH2" s="2" t="s">
        <v>5</v>
      </c>
      <c r="HI2" s="2" t="s">
        <v>6</v>
      </c>
      <c r="HJ2" s="2" t="s">
        <v>7</v>
      </c>
      <c r="HK2" s="2" t="s">
        <v>1</v>
      </c>
      <c r="HL2" s="2" t="s">
        <v>2</v>
      </c>
      <c r="HM2" s="2" t="s">
        <v>3</v>
      </c>
      <c r="HN2" s="2" t="s">
        <v>4</v>
      </c>
      <c r="HO2" s="2" t="s">
        <v>5</v>
      </c>
      <c r="HP2" s="2" t="s">
        <v>6</v>
      </c>
      <c r="HQ2" s="2" t="s">
        <v>7</v>
      </c>
      <c r="HR2" s="2" t="s">
        <v>1</v>
      </c>
      <c r="HS2" s="2" t="s">
        <v>2</v>
      </c>
      <c r="HT2" s="2" t="s">
        <v>3</v>
      </c>
      <c r="HU2" s="2" t="s">
        <v>4</v>
      </c>
      <c r="HV2" s="2" t="s">
        <v>5</v>
      </c>
      <c r="HW2" s="2" t="s">
        <v>6</v>
      </c>
      <c r="HX2" s="2" t="s">
        <v>7</v>
      </c>
      <c r="HY2" s="2" t="s">
        <v>1</v>
      </c>
      <c r="HZ2" s="2" t="s">
        <v>2</v>
      </c>
      <c r="IA2" s="2" t="s">
        <v>3</v>
      </c>
      <c r="IB2" s="2" t="s">
        <v>4</v>
      </c>
      <c r="IC2" s="2" t="s">
        <v>5</v>
      </c>
      <c r="ID2" s="2" t="s">
        <v>6</v>
      </c>
      <c r="IE2" s="2" t="s">
        <v>7</v>
      </c>
      <c r="IF2" s="2" t="s">
        <v>1</v>
      </c>
      <c r="IG2" s="2" t="s">
        <v>2</v>
      </c>
      <c r="IH2" s="2" t="s">
        <v>3</v>
      </c>
      <c r="II2" s="2" t="s">
        <v>4</v>
      </c>
      <c r="IJ2" s="2" t="s">
        <v>5</v>
      </c>
      <c r="IK2" s="2" t="s">
        <v>6</v>
      </c>
      <c r="IL2" s="2" t="s">
        <v>7</v>
      </c>
      <c r="IM2" s="2" t="s">
        <v>1</v>
      </c>
      <c r="IN2" s="2" t="s">
        <v>2</v>
      </c>
      <c r="IO2" s="2" t="s">
        <v>3</v>
      </c>
      <c r="IP2" s="2" t="s">
        <v>4</v>
      </c>
      <c r="IQ2" s="2" t="s">
        <v>5</v>
      </c>
      <c r="IR2" s="2" t="s">
        <v>6</v>
      </c>
      <c r="IS2" s="2" t="s">
        <v>7</v>
      </c>
      <c r="IT2" s="2" t="s">
        <v>1</v>
      </c>
      <c r="IU2" s="2" t="s">
        <v>2</v>
      </c>
      <c r="IV2" s="2" t="s">
        <v>3</v>
      </c>
      <c r="IW2" s="2" t="s">
        <v>4</v>
      </c>
      <c r="IX2" s="2" t="s">
        <v>5</v>
      </c>
      <c r="IY2" s="2" t="s">
        <v>6</v>
      </c>
      <c r="IZ2" s="2" t="s">
        <v>7</v>
      </c>
      <c r="JA2" s="2" t="s">
        <v>1</v>
      </c>
      <c r="JB2" s="2" t="s">
        <v>2</v>
      </c>
      <c r="JC2" s="2" t="s">
        <v>3</v>
      </c>
      <c r="JD2" s="2" t="s">
        <v>4</v>
      </c>
      <c r="JE2" s="2" t="s">
        <v>5</v>
      </c>
      <c r="JF2" s="2" t="s">
        <v>6</v>
      </c>
      <c r="JG2" s="2" t="s">
        <v>7</v>
      </c>
      <c r="JH2" s="2" t="s">
        <v>1</v>
      </c>
      <c r="JI2" s="2" t="s">
        <v>2</v>
      </c>
      <c r="JJ2" s="2" t="s">
        <v>3</v>
      </c>
      <c r="JK2" s="2" t="s">
        <v>4</v>
      </c>
      <c r="JL2" s="2" t="s">
        <v>5</v>
      </c>
      <c r="JM2" s="2" t="s">
        <v>6</v>
      </c>
      <c r="JN2" s="2" t="s">
        <v>7</v>
      </c>
      <c r="JO2" s="2" t="s">
        <v>1</v>
      </c>
      <c r="JP2" s="2" t="s">
        <v>2</v>
      </c>
      <c r="JQ2" s="2" t="s">
        <v>3</v>
      </c>
      <c r="JR2" s="2" t="s">
        <v>4</v>
      </c>
      <c r="JS2" s="2" t="s">
        <v>5</v>
      </c>
      <c r="JT2" s="2" t="s">
        <v>6</v>
      </c>
      <c r="JU2" s="2" t="s">
        <v>7</v>
      </c>
      <c r="JV2" s="2" t="s">
        <v>1</v>
      </c>
      <c r="JW2" s="2" t="s">
        <v>2</v>
      </c>
      <c r="JX2" s="2" t="s">
        <v>3</v>
      </c>
      <c r="JY2" s="2" t="s">
        <v>4</v>
      </c>
      <c r="JZ2" s="2" t="s">
        <v>5</v>
      </c>
      <c r="KA2" s="2" t="s">
        <v>6</v>
      </c>
      <c r="KB2" s="2" t="s">
        <v>7</v>
      </c>
      <c r="KC2" s="2" t="s">
        <v>1</v>
      </c>
      <c r="KD2" s="2" t="s">
        <v>2</v>
      </c>
      <c r="KE2" s="2" t="s">
        <v>3</v>
      </c>
      <c r="KF2" s="2" t="s">
        <v>4</v>
      </c>
      <c r="KG2" s="2" t="s">
        <v>5</v>
      </c>
      <c r="KH2" s="2" t="s">
        <v>6</v>
      </c>
      <c r="KI2" s="2" t="s">
        <v>7</v>
      </c>
      <c r="KJ2" s="2" t="s">
        <v>1</v>
      </c>
      <c r="KK2" s="2" t="s">
        <v>2</v>
      </c>
      <c r="KL2" s="2" t="s">
        <v>3</v>
      </c>
      <c r="KM2" s="2" t="s">
        <v>4</v>
      </c>
      <c r="KN2" s="2" t="s">
        <v>5</v>
      </c>
      <c r="KO2" s="2" t="s">
        <v>6</v>
      </c>
      <c r="KP2" s="2" t="s">
        <v>7</v>
      </c>
      <c r="KQ2" s="2" t="s">
        <v>1</v>
      </c>
      <c r="KR2" s="2" t="s">
        <v>2</v>
      </c>
      <c r="KS2" s="2" t="s">
        <v>3</v>
      </c>
      <c r="KT2" s="2" t="s">
        <v>4</v>
      </c>
      <c r="KU2" s="2" t="s">
        <v>5</v>
      </c>
      <c r="KV2" s="2" t="s">
        <v>6</v>
      </c>
      <c r="KW2" s="2" t="s">
        <v>7</v>
      </c>
      <c r="KX2" s="2" t="s">
        <v>1</v>
      </c>
      <c r="KY2" s="2" t="s">
        <v>2</v>
      </c>
      <c r="KZ2" s="2" t="s">
        <v>3</v>
      </c>
      <c r="LA2" s="2" t="s">
        <v>4</v>
      </c>
      <c r="LB2" s="2" t="s">
        <v>5</v>
      </c>
      <c r="LC2" s="2" t="s">
        <v>6</v>
      </c>
      <c r="LD2" s="2" t="s">
        <v>7</v>
      </c>
      <c r="LE2" s="2" t="s">
        <v>1</v>
      </c>
      <c r="LF2" s="2" t="s">
        <v>2</v>
      </c>
      <c r="LG2" s="2" t="s">
        <v>3</v>
      </c>
      <c r="LH2" s="2" t="s">
        <v>4</v>
      </c>
      <c r="LI2" s="2" t="s">
        <v>5</v>
      </c>
      <c r="LJ2" s="2" t="s">
        <v>6</v>
      </c>
      <c r="LK2" s="2" t="s">
        <v>7</v>
      </c>
      <c r="LL2" s="2" t="s">
        <v>1</v>
      </c>
      <c r="LM2" s="2" t="s">
        <v>2</v>
      </c>
      <c r="LN2" s="2" t="s">
        <v>3</v>
      </c>
      <c r="LO2" s="2" t="s">
        <v>4</v>
      </c>
      <c r="LP2" s="2" t="s">
        <v>5</v>
      </c>
      <c r="LQ2" s="2" t="s">
        <v>6</v>
      </c>
      <c r="LR2" s="2" t="s">
        <v>7</v>
      </c>
      <c r="LS2" s="2" t="s">
        <v>1</v>
      </c>
      <c r="LT2" s="2" t="s">
        <v>2</v>
      </c>
      <c r="LU2" s="2" t="s">
        <v>3</v>
      </c>
      <c r="LV2" s="2" t="s">
        <v>4</v>
      </c>
      <c r="LW2" s="2" t="s">
        <v>5</v>
      </c>
      <c r="LX2" s="2" t="s">
        <v>6</v>
      </c>
      <c r="LY2" s="2" t="s">
        <v>7</v>
      </c>
      <c r="LZ2" s="2" t="s">
        <v>1</v>
      </c>
      <c r="MA2" s="2" t="s">
        <v>2</v>
      </c>
      <c r="MB2" s="2" t="s">
        <v>3</v>
      </c>
      <c r="MC2" s="2" t="s">
        <v>4</v>
      </c>
      <c r="MD2" s="2" t="s">
        <v>5</v>
      </c>
      <c r="ME2" s="2" t="s">
        <v>6</v>
      </c>
      <c r="MF2" s="2" t="s">
        <v>7</v>
      </c>
      <c r="MG2" s="2" t="s">
        <v>1</v>
      </c>
      <c r="MH2" s="2" t="s">
        <v>2</v>
      </c>
      <c r="MI2" s="2" t="s">
        <v>3</v>
      </c>
      <c r="MJ2" s="2" t="s">
        <v>4</v>
      </c>
      <c r="MK2" s="2" t="s">
        <v>5</v>
      </c>
      <c r="ML2" s="2" t="s">
        <v>6</v>
      </c>
      <c r="MM2" s="2" t="s">
        <v>7</v>
      </c>
      <c r="MN2" s="2" t="s">
        <v>1</v>
      </c>
      <c r="MO2" s="2" t="s">
        <v>2</v>
      </c>
      <c r="MP2" s="2" t="s">
        <v>3</v>
      </c>
      <c r="MQ2" s="2" t="s">
        <v>4</v>
      </c>
      <c r="MR2" s="2" t="s">
        <v>5</v>
      </c>
      <c r="MS2" s="2" t="s">
        <v>6</v>
      </c>
      <c r="MT2" s="2" t="s">
        <v>7</v>
      </c>
      <c r="MU2" s="2" t="s">
        <v>1</v>
      </c>
      <c r="MV2" s="2" t="s">
        <v>2</v>
      </c>
      <c r="MW2" s="2" t="s">
        <v>3</v>
      </c>
      <c r="MX2" s="2" t="s">
        <v>4</v>
      </c>
      <c r="MY2" s="2" t="s">
        <v>5</v>
      </c>
      <c r="MZ2" s="2" t="s">
        <v>6</v>
      </c>
      <c r="NA2" s="2" t="s">
        <v>7</v>
      </c>
      <c r="NB2" s="2" t="s">
        <v>1</v>
      </c>
      <c r="NC2" s="2" t="s">
        <v>2</v>
      </c>
      <c r="ND2" s="2" t="s">
        <v>3</v>
      </c>
      <c r="NE2" s="456"/>
      <c r="NF2" s="456"/>
      <c r="NG2" s="456"/>
      <c r="NH2" s="456"/>
      <c r="NI2" s="456"/>
      <c r="NJ2" s="456"/>
    </row>
    <row r="3" spans="1:377" ht="15">
      <c r="A3" s="25"/>
      <c r="B3" s="48">
        <v>45326</v>
      </c>
      <c r="C3" s="48">
        <v>45327</v>
      </c>
      <c r="D3" s="48">
        <v>45328</v>
      </c>
      <c r="E3" s="48">
        <v>45329</v>
      </c>
      <c r="F3" s="48">
        <v>45330</v>
      </c>
      <c r="G3" s="48">
        <v>45331</v>
      </c>
      <c r="H3" s="48">
        <v>45332</v>
      </c>
      <c r="I3" s="48">
        <v>45333</v>
      </c>
      <c r="J3" s="48">
        <v>45334</v>
      </c>
      <c r="K3" s="48">
        <v>45335</v>
      </c>
      <c r="L3" s="48">
        <v>45336</v>
      </c>
      <c r="M3" s="48">
        <v>45337</v>
      </c>
      <c r="N3" s="48">
        <v>45338</v>
      </c>
      <c r="O3" s="48">
        <v>45339</v>
      </c>
      <c r="P3" s="48">
        <v>45340</v>
      </c>
      <c r="Q3" s="48">
        <v>45341</v>
      </c>
      <c r="R3" s="48">
        <v>45342</v>
      </c>
      <c r="S3" s="48">
        <v>45343</v>
      </c>
      <c r="T3" s="48">
        <v>45344</v>
      </c>
      <c r="U3" s="48">
        <v>45345</v>
      </c>
      <c r="V3" s="48">
        <v>45346</v>
      </c>
      <c r="W3" s="48">
        <v>45347</v>
      </c>
      <c r="X3" s="48">
        <v>45348</v>
      </c>
      <c r="Y3" s="48">
        <v>45349</v>
      </c>
      <c r="Z3" s="48">
        <v>45350</v>
      </c>
      <c r="AA3" s="48">
        <v>45351</v>
      </c>
      <c r="AB3" s="48">
        <v>45352</v>
      </c>
      <c r="AC3" s="48">
        <v>45353</v>
      </c>
      <c r="AD3" s="48">
        <v>45354</v>
      </c>
      <c r="AE3" s="48">
        <v>45355</v>
      </c>
      <c r="AF3" s="48">
        <v>45356</v>
      </c>
      <c r="AG3" s="48">
        <v>45357</v>
      </c>
      <c r="AH3" s="48">
        <v>45358</v>
      </c>
      <c r="AI3" s="48">
        <v>45359</v>
      </c>
      <c r="AJ3" s="48">
        <v>45360</v>
      </c>
      <c r="AK3" s="48">
        <v>45361</v>
      </c>
      <c r="AL3" s="48">
        <v>45362</v>
      </c>
      <c r="AM3" s="48">
        <v>45363</v>
      </c>
      <c r="AN3" s="48">
        <v>45364</v>
      </c>
      <c r="AO3" s="48">
        <v>45365</v>
      </c>
      <c r="AP3" s="48">
        <v>45366</v>
      </c>
      <c r="AQ3" s="48">
        <v>45367</v>
      </c>
      <c r="AR3" s="48">
        <v>45368</v>
      </c>
      <c r="AS3" s="48">
        <v>45369</v>
      </c>
      <c r="AT3" s="48">
        <v>45370</v>
      </c>
      <c r="AU3" s="48">
        <v>45371</v>
      </c>
      <c r="AV3" s="48">
        <v>45372</v>
      </c>
      <c r="AW3" s="48">
        <v>45373</v>
      </c>
      <c r="AX3" s="48">
        <v>45374</v>
      </c>
      <c r="AY3" s="48">
        <v>45375</v>
      </c>
      <c r="AZ3" s="48">
        <v>45376</v>
      </c>
      <c r="BA3" s="48">
        <v>45377</v>
      </c>
      <c r="BB3" s="48">
        <v>45378</v>
      </c>
      <c r="BC3" s="48">
        <v>45379</v>
      </c>
      <c r="BD3" s="48">
        <v>45380</v>
      </c>
      <c r="BE3" s="48">
        <v>45381</v>
      </c>
      <c r="BF3" s="48">
        <v>45382</v>
      </c>
      <c r="BG3" s="48">
        <v>45383</v>
      </c>
      <c r="BH3" s="48">
        <v>45384</v>
      </c>
      <c r="BI3" s="48">
        <v>45385</v>
      </c>
      <c r="BJ3" s="48">
        <v>45386</v>
      </c>
      <c r="BK3" s="48">
        <v>45387</v>
      </c>
      <c r="BL3" s="48">
        <v>45388</v>
      </c>
      <c r="BM3" s="48">
        <v>45389</v>
      </c>
      <c r="BN3" s="48">
        <v>45390</v>
      </c>
      <c r="BO3" s="48">
        <v>45391</v>
      </c>
      <c r="BP3" s="48">
        <v>45392</v>
      </c>
      <c r="BQ3" s="48">
        <v>45393</v>
      </c>
      <c r="BR3" s="48">
        <v>45394</v>
      </c>
      <c r="BS3" s="48">
        <v>45395</v>
      </c>
      <c r="BT3" s="48">
        <v>45396</v>
      </c>
      <c r="BU3" s="48">
        <v>45397</v>
      </c>
      <c r="BV3" s="48">
        <v>45398</v>
      </c>
      <c r="BW3" s="48">
        <v>45399</v>
      </c>
      <c r="BX3" s="48">
        <v>45400</v>
      </c>
      <c r="BY3" s="48">
        <v>45401</v>
      </c>
      <c r="BZ3" s="48">
        <v>45402</v>
      </c>
      <c r="CA3" s="48">
        <v>45403</v>
      </c>
      <c r="CB3" s="48">
        <v>45404</v>
      </c>
      <c r="CC3" s="48">
        <v>45405</v>
      </c>
      <c r="CD3" s="48">
        <v>45406</v>
      </c>
      <c r="CE3" s="48">
        <v>45407</v>
      </c>
      <c r="CF3" s="48">
        <v>45408</v>
      </c>
      <c r="CG3" s="48">
        <v>45409</v>
      </c>
      <c r="CH3" s="48">
        <v>45410</v>
      </c>
      <c r="CI3" s="48">
        <v>45411</v>
      </c>
      <c r="CJ3" s="48">
        <v>45412</v>
      </c>
      <c r="CK3" s="48">
        <v>45413</v>
      </c>
      <c r="CL3" s="48">
        <v>45414</v>
      </c>
      <c r="CM3" s="48">
        <v>45415</v>
      </c>
      <c r="CN3" s="48">
        <v>45416</v>
      </c>
      <c r="CO3" s="48">
        <v>45417</v>
      </c>
      <c r="CP3" s="48">
        <v>45418</v>
      </c>
      <c r="CQ3" s="48">
        <v>45419</v>
      </c>
      <c r="CR3" s="48">
        <v>45420</v>
      </c>
      <c r="CS3" s="48">
        <v>45421</v>
      </c>
      <c r="CT3" s="48">
        <v>45422</v>
      </c>
      <c r="CU3" s="48">
        <v>45423</v>
      </c>
      <c r="CV3" s="48">
        <v>45424</v>
      </c>
      <c r="CW3" s="48">
        <v>45425</v>
      </c>
      <c r="CX3" s="48">
        <v>45426</v>
      </c>
      <c r="CY3" s="48">
        <v>45427</v>
      </c>
      <c r="CZ3" s="48">
        <v>45428</v>
      </c>
      <c r="DA3" s="48">
        <v>45429</v>
      </c>
      <c r="DB3" s="48">
        <v>45430</v>
      </c>
      <c r="DC3" s="48">
        <v>45431</v>
      </c>
      <c r="DD3" s="48">
        <v>45432</v>
      </c>
      <c r="DE3" s="48">
        <v>45433</v>
      </c>
      <c r="DF3" s="48">
        <v>45434</v>
      </c>
      <c r="DG3" s="48">
        <v>45435</v>
      </c>
      <c r="DH3" s="48">
        <v>45436</v>
      </c>
      <c r="DI3" s="48">
        <v>45437</v>
      </c>
      <c r="DJ3" s="48">
        <v>45438</v>
      </c>
      <c r="DK3" s="48">
        <v>45439</v>
      </c>
      <c r="DL3" s="48">
        <v>45440</v>
      </c>
      <c r="DM3" s="48">
        <v>45441</v>
      </c>
      <c r="DN3" s="48">
        <v>45442</v>
      </c>
      <c r="DO3" s="48">
        <v>45443</v>
      </c>
      <c r="DP3" s="48">
        <v>45444</v>
      </c>
      <c r="DQ3" s="48">
        <v>45445</v>
      </c>
      <c r="DR3" s="48">
        <v>45446</v>
      </c>
      <c r="DS3" s="48">
        <v>45447</v>
      </c>
      <c r="DT3" s="48">
        <v>45448</v>
      </c>
      <c r="DU3" s="48">
        <v>45449</v>
      </c>
      <c r="DV3" s="48">
        <v>45450</v>
      </c>
      <c r="DW3" s="48">
        <v>45451</v>
      </c>
      <c r="DX3" s="48">
        <v>45452</v>
      </c>
      <c r="DY3" s="48">
        <v>45453</v>
      </c>
      <c r="DZ3" s="48">
        <v>45454</v>
      </c>
      <c r="EA3" s="48">
        <v>45455</v>
      </c>
      <c r="EB3" s="48">
        <v>45456</v>
      </c>
      <c r="EC3" s="48">
        <v>45457</v>
      </c>
      <c r="ED3" s="48">
        <v>45458</v>
      </c>
      <c r="EE3" s="48">
        <v>45459</v>
      </c>
      <c r="EF3" s="48">
        <v>45460</v>
      </c>
      <c r="EG3" s="48">
        <v>45461</v>
      </c>
      <c r="EH3" s="48">
        <v>45462</v>
      </c>
      <c r="EI3" s="48">
        <v>45463</v>
      </c>
      <c r="EJ3" s="48">
        <v>45464</v>
      </c>
      <c r="EK3" s="48">
        <v>45465</v>
      </c>
      <c r="EL3" s="48">
        <v>45466</v>
      </c>
      <c r="EM3" s="48">
        <v>45467</v>
      </c>
      <c r="EN3" s="48">
        <v>45468</v>
      </c>
      <c r="EO3" s="48">
        <v>45469</v>
      </c>
      <c r="EP3" s="48">
        <v>45470</v>
      </c>
      <c r="EQ3" s="48">
        <v>45471</v>
      </c>
      <c r="ER3" s="48">
        <v>45472</v>
      </c>
      <c r="ES3" s="48">
        <v>45473</v>
      </c>
      <c r="ET3" s="48">
        <v>45474</v>
      </c>
      <c r="EU3" s="48">
        <v>45475</v>
      </c>
      <c r="EV3" s="48">
        <v>45476</v>
      </c>
      <c r="EW3" s="48">
        <v>45477</v>
      </c>
      <c r="EX3" s="48">
        <v>45478</v>
      </c>
      <c r="EY3" s="48">
        <v>45479</v>
      </c>
      <c r="EZ3" s="48">
        <v>45480</v>
      </c>
      <c r="FA3" s="48">
        <v>45481</v>
      </c>
      <c r="FB3" s="48">
        <v>45482</v>
      </c>
      <c r="FC3" s="48">
        <v>45483</v>
      </c>
      <c r="FD3" s="48">
        <v>45484</v>
      </c>
      <c r="FE3" s="48">
        <v>45485</v>
      </c>
      <c r="FF3" s="48">
        <v>45486</v>
      </c>
      <c r="FG3" s="48">
        <v>45487</v>
      </c>
      <c r="FH3" s="48">
        <v>45488</v>
      </c>
      <c r="FI3" s="48">
        <v>45489</v>
      </c>
      <c r="FJ3" s="48">
        <v>45490</v>
      </c>
      <c r="FK3" s="48">
        <v>45491</v>
      </c>
      <c r="FL3" s="48">
        <v>45492</v>
      </c>
      <c r="FM3" s="48">
        <v>45493</v>
      </c>
      <c r="FN3" s="48">
        <v>45494</v>
      </c>
      <c r="FO3" s="48">
        <v>45495</v>
      </c>
      <c r="FP3" s="48">
        <v>45496</v>
      </c>
      <c r="FQ3" s="48">
        <v>45497</v>
      </c>
      <c r="FR3" s="48">
        <v>45498</v>
      </c>
      <c r="FS3" s="48">
        <v>45499</v>
      </c>
      <c r="FT3" s="48">
        <v>45500</v>
      </c>
      <c r="FU3" s="48">
        <v>45501</v>
      </c>
      <c r="FV3" s="48">
        <v>45502</v>
      </c>
      <c r="FW3" s="48">
        <v>45503</v>
      </c>
      <c r="FX3" s="48">
        <v>45504</v>
      </c>
      <c r="FY3" s="48">
        <v>45505</v>
      </c>
      <c r="FZ3" s="48">
        <v>45506</v>
      </c>
      <c r="GA3" s="48">
        <v>45507</v>
      </c>
      <c r="GB3" s="48">
        <v>45508</v>
      </c>
      <c r="GC3" s="48">
        <v>45509</v>
      </c>
      <c r="GD3" s="48">
        <v>45510</v>
      </c>
      <c r="GE3" s="48">
        <v>45511</v>
      </c>
      <c r="GF3" s="48">
        <v>45512</v>
      </c>
      <c r="GG3" s="48">
        <v>45513</v>
      </c>
      <c r="GH3" s="48">
        <v>45514</v>
      </c>
      <c r="GI3" s="48">
        <v>45515</v>
      </c>
      <c r="GJ3" s="48">
        <v>45516</v>
      </c>
      <c r="GK3" s="48">
        <v>45517</v>
      </c>
      <c r="GL3" s="48">
        <v>45518</v>
      </c>
      <c r="GM3" s="48">
        <v>45519</v>
      </c>
      <c r="GN3" s="48">
        <v>45520</v>
      </c>
      <c r="GO3" s="48">
        <v>45521</v>
      </c>
      <c r="GP3" s="48">
        <v>45522</v>
      </c>
      <c r="GQ3" s="48">
        <v>45523</v>
      </c>
      <c r="GR3" s="48">
        <v>45524</v>
      </c>
      <c r="GS3" s="48">
        <v>45525</v>
      </c>
      <c r="GT3" s="48">
        <v>45526</v>
      </c>
      <c r="GU3" s="48">
        <v>45527</v>
      </c>
      <c r="GV3" s="48">
        <v>45528</v>
      </c>
      <c r="GW3" s="48">
        <v>45529</v>
      </c>
      <c r="GX3" s="48">
        <v>45530</v>
      </c>
      <c r="GY3" s="48">
        <v>45531</v>
      </c>
      <c r="GZ3" s="48">
        <v>45532</v>
      </c>
      <c r="HA3" s="48">
        <v>45533</v>
      </c>
      <c r="HB3" s="48">
        <v>45534</v>
      </c>
      <c r="HC3" s="48">
        <v>45535</v>
      </c>
      <c r="HD3" s="48">
        <v>45536</v>
      </c>
      <c r="HE3" s="48">
        <v>45537</v>
      </c>
      <c r="HF3" s="48">
        <v>45538</v>
      </c>
      <c r="HG3" s="48">
        <v>45539</v>
      </c>
      <c r="HH3" s="48">
        <v>45540</v>
      </c>
      <c r="HI3" s="48">
        <v>45541</v>
      </c>
      <c r="HJ3" s="48">
        <v>45542</v>
      </c>
      <c r="HK3" s="48">
        <v>45543</v>
      </c>
      <c r="HL3" s="48">
        <v>45544</v>
      </c>
      <c r="HM3" s="48">
        <v>45545</v>
      </c>
      <c r="HN3" s="48">
        <v>45546</v>
      </c>
      <c r="HO3" s="48">
        <v>45547</v>
      </c>
      <c r="HP3" s="48">
        <v>45548</v>
      </c>
      <c r="HQ3" s="48">
        <v>45549</v>
      </c>
      <c r="HR3" s="48">
        <v>45550</v>
      </c>
      <c r="HS3" s="48">
        <v>45551</v>
      </c>
      <c r="HT3" s="48">
        <v>45552</v>
      </c>
      <c r="HU3" s="48">
        <v>45553</v>
      </c>
      <c r="HV3" s="48">
        <v>45554</v>
      </c>
      <c r="HW3" s="48">
        <v>45555</v>
      </c>
      <c r="HX3" s="48">
        <v>45556</v>
      </c>
      <c r="HY3" s="48">
        <v>45557</v>
      </c>
      <c r="HZ3" s="48">
        <v>45558</v>
      </c>
      <c r="IA3" s="48">
        <v>45559</v>
      </c>
      <c r="IB3" s="48">
        <v>45560</v>
      </c>
      <c r="IC3" s="48">
        <v>45561</v>
      </c>
      <c r="ID3" s="48">
        <v>45562</v>
      </c>
      <c r="IE3" s="48">
        <v>45563</v>
      </c>
      <c r="IF3" s="48">
        <v>45564</v>
      </c>
      <c r="IG3" s="48">
        <v>45565</v>
      </c>
      <c r="IH3" s="48">
        <v>45566</v>
      </c>
      <c r="II3" s="48">
        <v>45567</v>
      </c>
      <c r="IJ3" s="48">
        <v>45568</v>
      </c>
      <c r="IK3" s="48">
        <v>45569</v>
      </c>
      <c r="IL3" s="48">
        <v>45570</v>
      </c>
      <c r="IM3" s="48">
        <v>45571</v>
      </c>
      <c r="IN3" s="48">
        <v>45572</v>
      </c>
      <c r="IO3" s="48">
        <v>45573</v>
      </c>
      <c r="IP3" s="48">
        <v>45574</v>
      </c>
      <c r="IQ3" s="48">
        <v>45575</v>
      </c>
      <c r="IR3" s="48">
        <v>45576</v>
      </c>
      <c r="IS3" s="48">
        <v>45577</v>
      </c>
      <c r="IT3" s="48">
        <v>45578</v>
      </c>
      <c r="IU3" s="48">
        <v>45579</v>
      </c>
      <c r="IV3" s="48">
        <v>45580</v>
      </c>
      <c r="IW3" s="48">
        <v>45581</v>
      </c>
      <c r="IX3" s="48">
        <v>45582</v>
      </c>
      <c r="IY3" s="48">
        <v>45583</v>
      </c>
      <c r="IZ3" s="48">
        <v>45584</v>
      </c>
      <c r="JA3" s="48">
        <v>45585</v>
      </c>
      <c r="JB3" s="48">
        <v>45586</v>
      </c>
      <c r="JC3" s="48">
        <v>45587</v>
      </c>
      <c r="JD3" s="48">
        <v>45588</v>
      </c>
      <c r="JE3" s="48">
        <v>45589</v>
      </c>
      <c r="JF3" s="48">
        <v>45590</v>
      </c>
      <c r="JG3" s="48">
        <v>45591</v>
      </c>
      <c r="JH3" s="48">
        <v>45592</v>
      </c>
      <c r="JI3" s="48">
        <v>45593</v>
      </c>
      <c r="JJ3" s="48">
        <v>45594</v>
      </c>
      <c r="JK3" s="48">
        <v>45595</v>
      </c>
      <c r="JL3" s="48">
        <v>45596</v>
      </c>
      <c r="JM3" s="48">
        <v>45597</v>
      </c>
      <c r="JN3" s="48">
        <v>45598</v>
      </c>
      <c r="JO3" s="48">
        <v>45599</v>
      </c>
      <c r="JP3" s="48">
        <v>45600</v>
      </c>
      <c r="JQ3" s="48">
        <v>45601</v>
      </c>
      <c r="JR3" s="48">
        <v>45602</v>
      </c>
      <c r="JS3" s="48">
        <v>45603</v>
      </c>
      <c r="JT3" s="48">
        <v>45604</v>
      </c>
      <c r="JU3" s="48">
        <v>45605</v>
      </c>
      <c r="JV3" s="48">
        <v>45606</v>
      </c>
      <c r="JW3" s="48">
        <v>45607</v>
      </c>
      <c r="JX3" s="48">
        <v>45608</v>
      </c>
      <c r="JY3" s="48">
        <v>45609</v>
      </c>
      <c r="JZ3" s="48">
        <v>45610</v>
      </c>
      <c r="KA3" s="48">
        <v>45611</v>
      </c>
      <c r="KB3" s="48">
        <v>45612</v>
      </c>
      <c r="KC3" s="48">
        <v>45613</v>
      </c>
      <c r="KD3" s="48">
        <v>45614</v>
      </c>
      <c r="KE3" s="48">
        <v>45615</v>
      </c>
      <c r="KF3" s="48">
        <v>45616</v>
      </c>
      <c r="KG3" s="48">
        <v>45617</v>
      </c>
      <c r="KH3" s="48">
        <v>45618</v>
      </c>
      <c r="KI3" s="48">
        <v>45619</v>
      </c>
      <c r="KJ3" s="48">
        <v>45620</v>
      </c>
      <c r="KK3" s="48">
        <v>45621</v>
      </c>
      <c r="KL3" s="48">
        <v>45622</v>
      </c>
      <c r="KM3" s="48">
        <v>45623</v>
      </c>
      <c r="KN3" s="48">
        <v>45624</v>
      </c>
      <c r="KO3" s="48">
        <v>45625</v>
      </c>
      <c r="KP3" s="48">
        <v>45626</v>
      </c>
      <c r="KQ3" s="48">
        <v>45627</v>
      </c>
      <c r="KR3" s="48">
        <v>45628</v>
      </c>
      <c r="KS3" s="48">
        <v>45629</v>
      </c>
      <c r="KT3" s="48">
        <v>45630</v>
      </c>
      <c r="KU3" s="48">
        <v>45631</v>
      </c>
      <c r="KV3" s="48">
        <v>45632</v>
      </c>
      <c r="KW3" s="48">
        <v>45633</v>
      </c>
      <c r="KX3" s="48">
        <v>45634</v>
      </c>
      <c r="KY3" s="48">
        <v>45635</v>
      </c>
      <c r="KZ3" s="48">
        <v>45636</v>
      </c>
      <c r="LA3" s="48">
        <v>45637</v>
      </c>
      <c r="LB3" s="48">
        <v>45638</v>
      </c>
      <c r="LC3" s="48">
        <v>45639</v>
      </c>
      <c r="LD3" s="48">
        <v>45640</v>
      </c>
      <c r="LE3" s="48">
        <v>45641</v>
      </c>
      <c r="LF3" s="48">
        <v>45642</v>
      </c>
      <c r="LG3" s="48">
        <v>45643</v>
      </c>
      <c r="LH3" s="48">
        <v>45644</v>
      </c>
      <c r="LI3" s="48">
        <v>45645</v>
      </c>
      <c r="LJ3" s="48">
        <v>45646</v>
      </c>
      <c r="LK3" s="48">
        <v>45647</v>
      </c>
      <c r="LL3" s="48">
        <v>45648</v>
      </c>
      <c r="LM3" s="48">
        <v>45649</v>
      </c>
      <c r="LN3" s="48">
        <v>45650</v>
      </c>
      <c r="LO3" s="48">
        <v>45651</v>
      </c>
      <c r="LP3" s="48">
        <v>45652</v>
      </c>
      <c r="LQ3" s="48">
        <v>45653</v>
      </c>
      <c r="LR3" s="48">
        <v>45654</v>
      </c>
      <c r="LS3" s="48">
        <v>45655</v>
      </c>
      <c r="LT3" s="48">
        <v>45656</v>
      </c>
      <c r="LU3" s="48">
        <v>45657</v>
      </c>
      <c r="LV3" s="48">
        <v>45658</v>
      </c>
      <c r="LW3" s="48">
        <v>45659</v>
      </c>
      <c r="LX3" s="48">
        <v>45660</v>
      </c>
      <c r="LY3" s="48">
        <v>45661</v>
      </c>
      <c r="LZ3" s="48">
        <v>45662</v>
      </c>
      <c r="MA3" s="48">
        <v>45663</v>
      </c>
      <c r="MB3" s="48">
        <v>45664</v>
      </c>
      <c r="MC3" s="48">
        <v>45665</v>
      </c>
      <c r="MD3" s="48">
        <v>45666</v>
      </c>
      <c r="ME3" s="48">
        <v>45667</v>
      </c>
      <c r="MF3" s="48">
        <v>45668</v>
      </c>
      <c r="MG3" s="48">
        <v>45669</v>
      </c>
      <c r="MH3" s="48">
        <v>45670</v>
      </c>
      <c r="MI3" s="48">
        <v>45671</v>
      </c>
      <c r="MJ3" s="48">
        <v>45672</v>
      </c>
      <c r="MK3" s="48">
        <v>45673</v>
      </c>
      <c r="ML3" s="48">
        <v>45674</v>
      </c>
      <c r="MM3" s="48">
        <v>45675</v>
      </c>
      <c r="MN3" s="48">
        <v>45676</v>
      </c>
      <c r="MO3" s="48">
        <v>45677</v>
      </c>
      <c r="MP3" s="48">
        <v>45678</v>
      </c>
      <c r="MQ3" s="48">
        <v>45679</v>
      </c>
      <c r="MR3" s="48">
        <v>45680</v>
      </c>
      <c r="MS3" s="48">
        <v>45681</v>
      </c>
      <c r="MT3" s="48">
        <v>45682</v>
      </c>
      <c r="MU3" s="48">
        <v>45683</v>
      </c>
      <c r="MV3" s="48">
        <v>45684</v>
      </c>
      <c r="MW3" s="48">
        <v>45685</v>
      </c>
      <c r="MX3" s="48">
        <v>45686</v>
      </c>
      <c r="MY3" s="48">
        <v>45687</v>
      </c>
      <c r="MZ3" s="48">
        <v>45688</v>
      </c>
      <c r="NA3" s="48">
        <v>45689</v>
      </c>
      <c r="NB3" s="48">
        <v>45690</v>
      </c>
      <c r="NC3" s="48">
        <v>45691</v>
      </c>
      <c r="ND3" s="48">
        <v>45692</v>
      </c>
      <c r="NE3" s="457"/>
      <c r="NF3" s="457"/>
      <c r="NG3" s="457"/>
      <c r="NH3" s="457"/>
      <c r="NI3" s="457"/>
      <c r="NJ3" s="457"/>
    </row>
    <row r="4" spans="1:377" ht="15">
      <c r="A4" s="3" t="s">
        <v>8</v>
      </c>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t="s">
        <v>9</v>
      </c>
      <c r="BH4" s="25"/>
      <c r="BI4" s="25"/>
      <c r="BJ4" s="25"/>
      <c r="BK4" s="25"/>
      <c r="BL4" s="25"/>
      <c r="BM4" s="25"/>
      <c r="BN4" s="25"/>
      <c r="BO4" s="25"/>
      <c r="BP4" s="25"/>
      <c r="BQ4" s="25"/>
      <c r="BR4" s="25"/>
      <c r="BS4" s="25"/>
      <c r="BT4" s="25"/>
      <c r="BU4" s="25"/>
      <c r="BV4" s="25"/>
      <c r="BW4" s="25" t="s">
        <v>10</v>
      </c>
      <c r="BX4" s="25"/>
      <c r="BY4" s="25"/>
      <c r="BZ4" s="25"/>
      <c r="CA4" s="25"/>
      <c r="CB4" s="25"/>
      <c r="CC4" s="25"/>
      <c r="CD4" s="25"/>
      <c r="CE4" s="25" t="s">
        <v>11</v>
      </c>
      <c r="CF4" s="25" t="s">
        <v>12</v>
      </c>
      <c r="CG4" s="25"/>
      <c r="CH4" s="25" t="s">
        <v>13</v>
      </c>
      <c r="CI4" s="25" t="s">
        <v>14</v>
      </c>
      <c r="CJ4" s="25"/>
      <c r="CK4" s="25"/>
      <c r="CL4" s="25"/>
      <c r="CM4" s="25"/>
      <c r="CN4" s="25"/>
      <c r="CO4" s="25"/>
      <c r="CP4" s="25"/>
      <c r="CQ4" s="25" t="s">
        <v>15</v>
      </c>
      <c r="CR4" s="25"/>
      <c r="CS4" s="25"/>
      <c r="CT4" s="25"/>
      <c r="CU4" s="25"/>
      <c r="CV4" s="25"/>
      <c r="CW4" s="25" t="s">
        <v>16</v>
      </c>
      <c r="CX4" s="25"/>
      <c r="CY4" s="25" t="s">
        <v>17</v>
      </c>
      <c r="CZ4" s="25" t="s">
        <v>18</v>
      </c>
      <c r="DA4" s="25" t="s">
        <v>17</v>
      </c>
      <c r="DB4" s="25"/>
      <c r="DC4" s="648"/>
      <c r="DD4" s="648" t="s">
        <v>19</v>
      </c>
      <c r="DE4" s="648"/>
      <c r="DF4" s="649" t="s">
        <v>20</v>
      </c>
      <c r="DG4" s="648"/>
      <c r="DH4" s="648"/>
      <c r="DI4" s="648"/>
      <c r="DJ4" s="648" t="s">
        <v>21</v>
      </c>
      <c r="DK4" s="648"/>
      <c r="DL4" s="25"/>
      <c r="DM4" s="25"/>
      <c r="DN4" s="25"/>
      <c r="DO4" s="25"/>
      <c r="DP4" s="25"/>
      <c r="DQ4" s="25"/>
      <c r="DR4" s="25"/>
      <c r="DS4" s="25"/>
      <c r="DT4" s="25"/>
      <c r="DU4" s="25"/>
      <c r="DV4" s="25"/>
      <c r="DW4" s="25"/>
      <c r="DX4" s="25"/>
      <c r="DY4" s="25"/>
      <c r="DZ4" s="25" t="s">
        <v>22</v>
      </c>
      <c r="EA4" s="25"/>
      <c r="EB4" s="25"/>
      <c r="EC4" s="25"/>
      <c r="ED4" s="25"/>
      <c r="EE4" s="25"/>
      <c r="EF4" s="25"/>
      <c r="EG4" s="25" t="s">
        <v>23</v>
      </c>
      <c r="EH4" s="25"/>
      <c r="EI4" s="25"/>
      <c r="EJ4" s="25"/>
      <c r="EK4" s="25"/>
      <c r="EL4" s="25"/>
      <c r="EM4" s="25" t="s">
        <v>24</v>
      </c>
      <c r="EN4" s="25"/>
      <c r="EO4" s="25" t="s">
        <v>25</v>
      </c>
      <c r="EP4" s="25"/>
      <c r="EQ4" s="25"/>
      <c r="ER4" s="25"/>
      <c r="ES4" s="25" t="s">
        <v>26</v>
      </c>
      <c r="ET4" s="25"/>
      <c r="EU4" s="25"/>
      <c r="EV4" s="25"/>
      <c r="EW4" s="25"/>
      <c r="EX4" s="25" t="s">
        <v>27</v>
      </c>
      <c r="EY4" s="25"/>
      <c r="EZ4" s="25"/>
      <c r="FA4" s="25"/>
      <c r="FB4" s="25" t="s">
        <v>28</v>
      </c>
      <c r="FC4" s="25"/>
      <c r="FD4" s="25"/>
      <c r="FE4" s="25" t="s">
        <v>29</v>
      </c>
      <c r="FF4" s="25" t="s">
        <v>30</v>
      </c>
      <c r="FG4" s="25"/>
      <c r="FH4" s="25"/>
      <c r="FI4" s="25"/>
      <c r="FJ4" s="25"/>
      <c r="FK4" s="25"/>
      <c r="FL4" s="25"/>
      <c r="FM4" s="25"/>
      <c r="FN4" s="25"/>
      <c r="FO4" s="25"/>
      <c r="FP4" s="25"/>
      <c r="FQ4" s="25"/>
      <c r="FR4" s="25"/>
      <c r="FS4" s="25"/>
      <c r="FT4" s="25"/>
      <c r="FU4" s="25"/>
      <c r="FV4" s="25"/>
      <c r="FW4" s="25"/>
      <c r="FX4" s="25"/>
      <c r="FY4" s="25"/>
      <c r="FZ4" s="25"/>
      <c r="GA4" s="736" t="s">
        <v>31</v>
      </c>
      <c r="GB4" s="25"/>
      <c r="GC4" s="25"/>
      <c r="GD4" s="25"/>
      <c r="GE4" s="25" t="s">
        <v>32</v>
      </c>
      <c r="GF4" s="25"/>
      <c r="GG4" s="25"/>
      <c r="GH4" s="25"/>
      <c r="GI4" s="25"/>
      <c r="GJ4" s="25"/>
      <c r="GK4" s="25"/>
      <c r="GL4" s="25"/>
      <c r="GM4" s="25"/>
      <c r="GN4" s="25"/>
      <c r="GO4" s="25"/>
      <c r="GP4" s="25"/>
      <c r="GQ4" s="25" t="s">
        <v>33</v>
      </c>
      <c r="GR4" s="25"/>
      <c r="GS4" s="25"/>
      <c r="GT4" s="25"/>
      <c r="GU4" s="25"/>
      <c r="GV4" s="25"/>
      <c r="GW4" s="25"/>
      <c r="GX4" s="25"/>
      <c r="GY4" s="25"/>
      <c r="GZ4" s="25"/>
      <c r="HA4" s="25"/>
      <c r="HB4" s="25" t="s">
        <v>34</v>
      </c>
      <c r="HC4" s="25"/>
      <c r="HD4" s="25"/>
      <c r="HE4" s="25" t="s">
        <v>35</v>
      </c>
      <c r="HF4" s="25"/>
      <c r="HG4" s="25"/>
      <c r="HH4" s="25"/>
      <c r="HI4" s="25"/>
      <c r="HJ4" s="25"/>
      <c r="HK4" s="25"/>
      <c r="HL4" s="25"/>
      <c r="HM4" s="25"/>
      <c r="HN4" s="25"/>
      <c r="HO4" s="25"/>
      <c r="HP4" s="25"/>
      <c r="HQ4" s="25"/>
      <c r="HR4" s="25"/>
      <c r="HS4" s="25"/>
      <c r="HT4" s="25"/>
      <c r="HU4" s="25"/>
      <c r="HV4" s="25"/>
      <c r="HW4" s="25"/>
      <c r="HX4" s="25"/>
      <c r="HY4" s="25"/>
      <c r="HZ4" s="25"/>
      <c r="IA4" s="870" t="s">
        <v>36</v>
      </c>
      <c r="IB4" s="25" t="s">
        <v>37</v>
      </c>
      <c r="IC4" s="25"/>
      <c r="ID4" s="25"/>
      <c r="IE4" s="25"/>
      <c r="IF4" s="25"/>
      <c r="IG4" s="25"/>
      <c r="IH4" s="25"/>
      <c r="II4" s="25"/>
      <c r="IJ4" s="25"/>
      <c r="IK4" s="25"/>
      <c r="IL4" s="25"/>
      <c r="IM4" s="25"/>
      <c r="IN4" s="25"/>
      <c r="IO4" s="25"/>
      <c r="IP4" s="25"/>
      <c r="IQ4" s="25"/>
      <c r="IR4" s="25"/>
      <c r="IS4" s="25"/>
      <c r="IT4" s="25"/>
      <c r="IU4" s="25"/>
      <c r="IV4" s="25"/>
      <c r="IW4" s="25"/>
      <c r="IX4" s="899" t="s">
        <v>17</v>
      </c>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870" t="s">
        <v>17</v>
      </c>
      <c r="KN4" s="25"/>
      <c r="KO4" s="25"/>
      <c r="KP4" s="25"/>
      <c r="KQ4" s="25"/>
      <c r="KR4" s="25"/>
      <c r="KS4" s="25"/>
      <c r="KT4" s="25"/>
      <c r="KU4" s="25"/>
      <c r="KV4" s="25"/>
      <c r="KW4" s="25"/>
      <c r="KX4" s="25"/>
      <c r="KY4" s="25" t="s">
        <v>38</v>
      </c>
      <c r="KZ4" s="25"/>
      <c r="LA4" s="25"/>
      <c r="LB4" s="25"/>
      <c r="LC4" s="25"/>
      <c r="LD4" s="25"/>
      <c r="LE4" s="25" t="s">
        <v>39</v>
      </c>
      <c r="LF4" s="25"/>
      <c r="LG4" s="25"/>
      <c r="LH4" s="25" t="s">
        <v>40</v>
      </c>
      <c r="LI4" s="25" t="s">
        <v>41</v>
      </c>
      <c r="LJ4" s="25"/>
      <c r="LK4" s="25"/>
      <c r="LL4" s="25" t="s">
        <v>42</v>
      </c>
      <c r="LM4" s="25"/>
      <c r="LN4" s="25"/>
      <c r="LO4" s="25"/>
      <c r="LP4" s="25"/>
      <c r="LQ4" s="25"/>
      <c r="LR4" s="25"/>
      <c r="LS4" s="25"/>
      <c r="LT4" s="25"/>
      <c r="LU4" s="25"/>
      <c r="LV4" s="25"/>
      <c r="LW4" s="870" t="s">
        <v>43</v>
      </c>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row>
    <row r="5" spans="1:377" ht="15">
      <c r="A5" s="5" t="s">
        <v>44</v>
      </c>
      <c r="B5" s="5">
        <v>9965</v>
      </c>
      <c r="C5" s="5">
        <f t="shared" ref="C5:BN5" si="0">B5-B7+B10</f>
        <v>11431</v>
      </c>
      <c r="D5" s="5">
        <f t="shared" si="0"/>
        <v>8974</v>
      </c>
      <c r="E5" s="5">
        <f t="shared" si="0"/>
        <v>10764</v>
      </c>
      <c r="F5" s="5">
        <f t="shared" si="0"/>
        <v>10533</v>
      </c>
      <c r="G5" s="5">
        <f t="shared" si="0"/>
        <v>9827</v>
      </c>
      <c r="H5" s="5">
        <f t="shared" si="0"/>
        <v>13249</v>
      </c>
      <c r="I5" s="5">
        <f t="shared" si="0"/>
        <v>14210</v>
      </c>
      <c r="J5" s="5">
        <f t="shared" si="0"/>
        <v>11337</v>
      </c>
      <c r="K5" s="5">
        <f t="shared" si="0"/>
        <v>10223</v>
      </c>
      <c r="L5" s="5">
        <f t="shared" si="0"/>
        <v>9202</v>
      </c>
      <c r="M5" s="5">
        <f t="shared" si="0"/>
        <v>9528</v>
      </c>
      <c r="N5" s="5">
        <f t="shared" si="0"/>
        <v>10218</v>
      </c>
      <c r="O5" s="5">
        <f t="shared" si="0"/>
        <v>20233</v>
      </c>
      <c r="P5" s="5">
        <f t="shared" si="0"/>
        <v>23145</v>
      </c>
      <c r="Q5" s="5">
        <f t="shared" si="0"/>
        <v>22439</v>
      </c>
      <c r="R5" s="5">
        <f t="shared" si="0"/>
        <v>26736</v>
      </c>
      <c r="S5" s="5">
        <f t="shared" si="0"/>
        <v>18328</v>
      </c>
      <c r="T5" s="5">
        <f t="shared" si="0"/>
        <v>8555</v>
      </c>
      <c r="U5" s="5">
        <f t="shared" si="0"/>
        <v>9509</v>
      </c>
      <c r="V5" s="5">
        <f t="shared" si="0"/>
        <v>11904</v>
      </c>
      <c r="W5" s="5">
        <f t="shared" si="0"/>
        <v>12778</v>
      </c>
      <c r="X5" s="5">
        <f t="shared" si="0"/>
        <v>10115</v>
      </c>
      <c r="Y5" s="5">
        <f t="shared" si="0"/>
        <v>10812</v>
      </c>
      <c r="Z5" s="5">
        <f t="shared" si="0"/>
        <v>8739</v>
      </c>
      <c r="AA5" s="5">
        <f t="shared" si="0"/>
        <v>9214</v>
      </c>
      <c r="AB5" s="5">
        <f t="shared" si="0"/>
        <v>11082</v>
      </c>
      <c r="AC5" s="5">
        <f t="shared" si="0"/>
        <v>11097</v>
      </c>
      <c r="AD5" s="5">
        <f>AC5-AC7+AC10</f>
        <v>14733</v>
      </c>
      <c r="AE5" s="5">
        <f>AD5-AD7+AD10</f>
        <v>10935</v>
      </c>
      <c r="AF5" s="5">
        <f t="shared" si="0"/>
        <v>11155</v>
      </c>
      <c r="AG5" s="5">
        <f t="shared" si="0"/>
        <v>9018</v>
      </c>
      <c r="AH5" s="5">
        <f t="shared" si="0"/>
        <v>8758</v>
      </c>
      <c r="AI5" s="5">
        <f t="shared" si="0"/>
        <v>8155</v>
      </c>
      <c r="AJ5" s="5">
        <f t="shared" si="0"/>
        <v>12398</v>
      </c>
      <c r="AK5" s="5">
        <f t="shared" si="0"/>
        <v>14779</v>
      </c>
      <c r="AL5" s="5">
        <f t="shared" si="0"/>
        <v>10549</v>
      </c>
      <c r="AM5" s="5">
        <f t="shared" si="0"/>
        <v>10237</v>
      </c>
      <c r="AN5" s="5">
        <f t="shared" si="0"/>
        <v>10229</v>
      </c>
      <c r="AO5" s="5">
        <f t="shared" si="0"/>
        <v>9235</v>
      </c>
      <c r="AP5" s="5">
        <f t="shared" si="0"/>
        <v>9421</v>
      </c>
      <c r="AQ5" s="5">
        <f t="shared" si="0"/>
        <v>15331</v>
      </c>
      <c r="AR5" s="5">
        <f t="shared" si="0"/>
        <v>15215</v>
      </c>
      <c r="AS5" s="5">
        <f t="shared" si="0"/>
        <v>13294</v>
      </c>
      <c r="AT5" s="5">
        <f t="shared" si="0"/>
        <v>9415</v>
      </c>
      <c r="AU5" s="5">
        <f t="shared" si="0"/>
        <v>7631</v>
      </c>
      <c r="AV5" s="5">
        <f t="shared" si="0"/>
        <v>8374</v>
      </c>
      <c r="AW5" s="5">
        <f t="shared" si="0"/>
        <v>10393</v>
      </c>
      <c r="AX5" s="5">
        <f t="shared" si="0"/>
        <v>23909</v>
      </c>
      <c r="AY5" s="5">
        <f t="shared" si="0"/>
        <v>34095</v>
      </c>
      <c r="AZ5" s="5">
        <f t="shared" si="0"/>
        <v>37144</v>
      </c>
      <c r="BA5" s="5">
        <f t="shared" si="0"/>
        <v>29937</v>
      </c>
      <c r="BB5" s="5">
        <f t="shared" si="0"/>
        <v>15751</v>
      </c>
      <c r="BC5" s="5">
        <f t="shared" si="0"/>
        <v>6525</v>
      </c>
      <c r="BD5" s="5">
        <f t="shared" si="0"/>
        <v>6644</v>
      </c>
      <c r="BE5" s="5">
        <f t="shared" si="0"/>
        <v>9430</v>
      </c>
      <c r="BF5" s="5">
        <f t="shared" si="0"/>
        <v>13203</v>
      </c>
      <c r="BG5" s="5">
        <f t="shared" si="0"/>
        <v>28518</v>
      </c>
      <c r="BH5" s="5">
        <f t="shared" si="0"/>
        <v>14604</v>
      </c>
      <c r="BI5" s="5">
        <f t="shared" si="0"/>
        <v>13015</v>
      </c>
      <c r="BJ5" s="5">
        <f t="shared" si="0"/>
        <v>9109</v>
      </c>
      <c r="BK5" s="5">
        <f t="shared" si="0"/>
        <v>16062</v>
      </c>
      <c r="BL5" s="5">
        <f t="shared" si="0"/>
        <v>23702</v>
      </c>
      <c r="BM5" s="5">
        <f t="shared" si="0"/>
        <v>32754</v>
      </c>
      <c r="BN5" s="5">
        <f t="shared" si="0"/>
        <v>34443</v>
      </c>
      <c r="BO5" s="5">
        <f t="shared" ref="BO5:DZ5" si="1">BN5-BN7+BN10</f>
        <v>21668</v>
      </c>
      <c r="BP5" s="5">
        <f t="shared" si="1"/>
        <v>10417</v>
      </c>
      <c r="BQ5" s="5">
        <f t="shared" si="1"/>
        <v>11179</v>
      </c>
      <c r="BR5" s="5">
        <f t="shared" si="1"/>
        <v>5631</v>
      </c>
      <c r="BS5" s="5">
        <f t="shared" si="1"/>
        <v>7808</v>
      </c>
      <c r="BT5" s="5">
        <f t="shared" si="1"/>
        <v>9826</v>
      </c>
      <c r="BU5" s="5">
        <f t="shared" si="1"/>
        <v>8041</v>
      </c>
      <c r="BV5" s="5">
        <f t="shared" si="1"/>
        <v>7822</v>
      </c>
      <c r="BW5" s="5">
        <f t="shared" si="1"/>
        <v>7103</v>
      </c>
      <c r="BX5" s="5">
        <f t="shared" si="1"/>
        <v>7043</v>
      </c>
      <c r="BY5" s="5">
        <f t="shared" si="1"/>
        <v>6380</v>
      </c>
      <c r="BZ5" s="5">
        <f t="shared" si="1"/>
        <v>9803</v>
      </c>
      <c r="CA5" s="5">
        <f t="shared" si="1"/>
        <v>10608</v>
      </c>
      <c r="CB5" s="5">
        <f t="shared" si="1"/>
        <v>10336</v>
      </c>
      <c r="CC5" s="5">
        <f t="shared" si="1"/>
        <v>8794</v>
      </c>
      <c r="CD5" s="5">
        <f t="shared" si="1"/>
        <v>4519</v>
      </c>
      <c r="CE5" s="5">
        <f t="shared" si="1"/>
        <v>5511</v>
      </c>
      <c r="CF5" s="5">
        <f t="shared" si="1"/>
        <v>17329</v>
      </c>
      <c r="CG5" s="5">
        <f t="shared" si="1"/>
        <v>12124</v>
      </c>
      <c r="CH5" s="5">
        <f t="shared" si="1"/>
        <v>22172</v>
      </c>
      <c r="CI5" s="5">
        <f t="shared" si="1"/>
        <v>30949</v>
      </c>
      <c r="CJ5" s="5">
        <v>18054</v>
      </c>
      <c r="CK5" s="5">
        <f t="shared" si="1"/>
        <v>33890</v>
      </c>
      <c r="CL5" s="5">
        <f t="shared" si="1"/>
        <v>42204</v>
      </c>
      <c r="CM5" s="5">
        <f t="shared" si="1"/>
        <v>32075</v>
      </c>
      <c r="CN5" s="5">
        <f t="shared" si="1"/>
        <v>35636</v>
      </c>
      <c r="CO5" s="5">
        <f t="shared" si="1"/>
        <v>25965</v>
      </c>
      <c r="CP5" s="5">
        <f t="shared" si="1"/>
        <v>36277</v>
      </c>
      <c r="CQ5" s="5">
        <f t="shared" si="1"/>
        <v>33617</v>
      </c>
      <c r="CR5" s="5">
        <f t="shared" si="1"/>
        <v>24566</v>
      </c>
      <c r="CS5" s="5">
        <f t="shared" si="1"/>
        <v>19067</v>
      </c>
      <c r="CT5" s="5">
        <f>CS5-CS7+CS10</f>
        <v>15314</v>
      </c>
      <c r="CU5" s="5">
        <f t="shared" si="1"/>
        <v>16409</v>
      </c>
      <c r="CV5" s="5">
        <f t="shared" si="1"/>
        <v>12355</v>
      </c>
      <c r="CW5" s="5">
        <f t="shared" si="1"/>
        <v>27664</v>
      </c>
      <c r="CX5" s="5">
        <f t="shared" si="1"/>
        <v>17811</v>
      </c>
      <c r="CY5" s="5">
        <f t="shared" si="1"/>
        <v>9279</v>
      </c>
      <c r="CZ5" s="5">
        <f t="shared" si="1"/>
        <v>5706</v>
      </c>
      <c r="DA5" s="5">
        <f t="shared" si="1"/>
        <v>4189</v>
      </c>
      <c r="DB5" s="5">
        <f t="shared" si="1"/>
        <v>7613</v>
      </c>
      <c r="DC5" s="5">
        <f t="shared" si="1"/>
        <v>9748</v>
      </c>
      <c r="DD5" s="5">
        <f t="shared" si="1"/>
        <v>18254</v>
      </c>
      <c r="DE5" s="5">
        <v>18965</v>
      </c>
      <c r="DF5" s="5">
        <f t="shared" si="1"/>
        <v>28229</v>
      </c>
      <c r="DG5" s="5">
        <f t="shared" si="1"/>
        <v>36985</v>
      </c>
      <c r="DH5" s="5">
        <f t="shared" si="1"/>
        <v>45624</v>
      </c>
      <c r="DI5" s="5">
        <f t="shared" si="1"/>
        <v>55493</v>
      </c>
      <c r="DJ5" s="5">
        <f t="shared" si="1"/>
        <v>62235</v>
      </c>
      <c r="DK5" s="5">
        <f t="shared" si="1"/>
        <v>70220</v>
      </c>
      <c r="DL5" s="5">
        <f t="shared" si="1"/>
        <v>108277</v>
      </c>
      <c r="DM5" s="5">
        <f t="shared" si="1"/>
        <v>69962</v>
      </c>
      <c r="DN5" s="5">
        <f t="shared" si="1"/>
        <v>40467</v>
      </c>
      <c r="DO5" s="5">
        <f t="shared" si="1"/>
        <v>29996</v>
      </c>
      <c r="DP5" s="5">
        <f t="shared" si="1"/>
        <v>23300</v>
      </c>
      <c r="DQ5" s="5">
        <f t="shared" si="1"/>
        <v>17918</v>
      </c>
      <c r="DR5" s="5">
        <f t="shared" si="1"/>
        <v>10632</v>
      </c>
      <c r="DS5" s="5">
        <f t="shared" si="1"/>
        <v>12117</v>
      </c>
      <c r="DT5" s="5">
        <f t="shared" si="1"/>
        <v>11165</v>
      </c>
      <c r="DU5" s="5">
        <f t="shared" si="1"/>
        <v>9310</v>
      </c>
      <c r="DV5" s="5">
        <f t="shared" si="1"/>
        <v>7912</v>
      </c>
      <c r="DW5" s="5">
        <f t="shared" si="1"/>
        <v>12136</v>
      </c>
      <c r="DX5" s="5">
        <f t="shared" si="1"/>
        <v>17184</v>
      </c>
      <c r="DY5" s="5">
        <f t="shared" si="1"/>
        <v>18152</v>
      </c>
      <c r="DZ5" s="5">
        <f t="shared" si="1"/>
        <v>8093</v>
      </c>
      <c r="EA5" s="5">
        <v>5768</v>
      </c>
      <c r="EB5" s="5">
        <f t="shared" ref="EB5:GL5" si="2">EA5-EA7+EA10</f>
        <v>4843</v>
      </c>
      <c r="EC5" s="5">
        <f t="shared" si="2"/>
        <v>4562</v>
      </c>
      <c r="ED5" s="5">
        <f t="shared" si="2"/>
        <v>9101</v>
      </c>
      <c r="EE5" s="5">
        <f t="shared" si="2"/>
        <v>11163</v>
      </c>
      <c r="EF5" s="5">
        <f t="shared" si="2"/>
        <v>26378</v>
      </c>
      <c r="EG5" s="5">
        <f t="shared" si="2"/>
        <v>13124</v>
      </c>
      <c r="EH5" s="5">
        <f t="shared" si="2"/>
        <v>11541</v>
      </c>
      <c r="EI5" s="5">
        <f t="shared" si="2"/>
        <v>11172</v>
      </c>
      <c r="EJ5" s="5">
        <f t="shared" si="2"/>
        <v>9424</v>
      </c>
      <c r="EK5" s="5">
        <f t="shared" si="2"/>
        <v>12454</v>
      </c>
      <c r="EL5" s="5">
        <f t="shared" si="2"/>
        <v>12985</v>
      </c>
      <c r="EM5" s="5">
        <f t="shared" si="2"/>
        <v>11935</v>
      </c>
      <c r="EN5" s="5">
        <f t="shared" si="2"/>
        <v>6555</v>
      </c>
      <c r="EO5" s="5">
        <f t="shared" si="2"/>
        <v>5980</v>
      </c>
      <c r="EP5" s="5">
        <f t="shared" si="2"/>
        <v>22637</v>
      </c>
      <c r="EQ5" s="5">
        <f t="shared" si="2"/>
        <v>17314</v>
      </c>
      <c r="ER5" s="5">
        <f t="shared" si="2"/>
        <v>22872</v>
      </c>
      <c r="ES5" s="5">
        <f t="shared" si="2"/>
        <v>31274</v>
      </c>
      <c r="ET5" s="5">
        <f t="shared" si="2"/>
        <v>28910</v>
      </c>
      <c r="EU5" s="5">
        <f t="shared" si="2"/>
        <v>43335</v>
      </c>
      <c r="EV5" s="5">
        <f t="shared" si="2"/>
        <v>44780</v>
      </c>
      <c r="EW5" s="5">
        <f t="shared" si="2"/>
        <v>50538</v>
      </c>
      <c r="EX5" s="5">
        <f t="shared" si="2"/>
        <v>45094</v>
      </c>
      <c r="EY5" s="5">
        <f t="shared" si="2"/>
        <v>54538</v>
      </c>
      <c r="EZ5" s="5">
        <f t="shared" si="2"/>
        <v>82944</v>
      </c>
      <c r="FA5" s="5">
        <f t="shared" si="2"/>
        <v>95422</v>
      </c>
      <c r="FB5" s="5">
        <f t="shared" si="2"/>
        <v>130101</v>
      </c>
      <c r="FC5" s="5">
        <f t="shared" si="2"/>
        <v>162330</v>
      </c>
      <c r="FD5" s="5">
        <f t="shared" si="2"/>
        <v>158292</v>
      </c>
      <c r="FE5" s="5">
        <f t="shared" si="2"/>
        <v>145839</v>
      </c>
      <c r="FF5" s="5">
        <f t="shared" si="2"/>
        <v>107659</v>
      </c>
      <c r="FG5" s="5">
        <f t="shared" si="2"/>
        <v>89301</v>
      </c>
      <c r="FH5" s="5">
        <f t="shared" si="2"/>
        <v>60479</v>
      </c>
      <c r="FI5" s="5">
        <f t="shared" si="2"/>
        <v>27072</v>
      </c>
      <c r="FJ5" s="5">
        <f t="shared" si="2"/>
        <v>16942</v>
      </c>
      <c r="FK5" s="5">
        <f t="shared" si="2"/>
        <v>12996</v>
      </c>
      <c r="FL5" s="5">
        <f t="shared" si="2"/>
        <v>5337</v>
      </c>
      <c r="FM5" s="5">
        <f t="shared" si="2"/>
        <v>10701</v>
      </c>
      <c r="FN5" s="5">
        <f t="shared" si="2"/>
        <v>14852</v>
      </c>
      <c r="FO5" s="5">
        <f t="shared" si="2"/>
        <v>10759</v>
      </c>
      <c r="FP5" s="5">
        <f t="shared" si="2"/>
        <v>7012</v>
      </c>
      <c r="FQ5" s="5">
        <f t="shared" si="2"/>
        <v>8934</v>
      </c>
      <c r="FR5" s="5">
        <f t="shared" si="2"/>
        <v>9537</v>
      </c>
      <c r="FS5" s="5">
        <f t="shared" si="2"/>
        <v>7855</v>
      </c>
      <c r="FT5" s="5">
        <f t="shared" si="2"/>
        <v>13679</v>
      </c>
      <c r="FU5" s="5">
        <f t="shared" si="2"/>
        <v>17564</v>
      </c>
      <c r="FV5" s="5">
        <f t="shared" si="2"/>
        <v>10629</v>
      </c>
      <c r="FW5" s="5">
        <f t="shared" si="2"/>
        <v>12100</v>
      </c>
      <c r="FX5" s="5">
        <f t="shared" si="2"/>
        <v>12193</v>
      </c>
      <c r="FY5" s="5">
        <f t="shared" si="2"/>
        <v>10049</v>
      </c>
      <c r="FZ5" s="5">
        <v>7779</v>
      </c>
      <c r="GA5" s="5">
        <v>13927</v>
      </c>
      <c r="GB5" s="5">
        <f t="shared" si="2"/>
        <v>15705</v>
      </c>
      <c r="GC5" s="5">
        <f t="shared" si="2"/>
        <v>12603</v>
      </c>
      <c r="GD5" s="5">
        <f t="shared" si="2"/>
        <v>11548.009161631988</v>
      </c>
      <c r="GE5" s="5">
        <f t="shared" si="2"/>
        <v>12801.009161631988</v>
      </c>
      <c r="GF5" s="5">
        <f t="shared" si="2"/>
        <v>14468.009161631988</v>
      </c>
      <c r="GG5" s="5">
        <f t="shared" si="2"/>
        <v>16739.009161631988</v>
      </c>
      <c r="GH5" s="5">
        <f t="shared" si="2"/>
        <v>20707.009161631988</v>
      </c>
      <c r="GI5" s="5">
        <f t="shared" si="2"/>
        <v>28152.009161631988</v>
      </c>
      <c r="GJ5" s="5">
        <f t="shared" si="2"/>
        <v>37380.009161631984</v>
      </c>
      <c r="GK5" s="5">
        <f t="shared" si="2"/>
        <v>21577.009161631984</v>
      </c>
      <c r="GL5" s="5">
        <f t="shared" si="2"/>
        <v>17785.009161631984</v>
      </c>
      <c r="GM5" s="5">
        <f t="shared" ref="GM5:IW5" si="3">GL5-GL7+GL10</f>
        <v>15598.009161631984</v>
      </c>
      <c r="GN5" s="5">
        <f t="shared" si="3"/>
        <v>13101.009161631984</v>
      </c>
      <c r="GO5" s="5">
        <f t="shared" si="3"/>
        <v>14946.009161631984</v>
      </c>
      <c r="GP5" s="5">
        <f t="shared" si="3"/>
        <v>16960.009161631984</v>
      </c>
      <c r="GQ5" s="5">
        <f t="shared" si="3"/>
        <v>11757.009161631984</v>
      </c>
      <c r="GR5" s="5">
        <f t="shared" si="3"/>
        <v>9549.0091616319842</v>
      </c>
      <c r="GS5" s="5">
        <f t="shared" si="3"/>
        <v>11551.009161631984</v>
      </c>
      <c r="GT5" s="5">
        <f t="shared" si="3"/>
        <v>10509.009161631984</v>
      </c>
      <c r="GU5" s="5">
        <f t="shared" si="3"/>
        <v>8681.0091616319842</v>
      </c>
      <c r="GV5" s="5">
        <f t="shared" si="3"/>
        <v>11134.009161631984</v>
      </c>
      <c r="GW5" s="5">
        <f t="shared" si="3"/>
        <v>29808.009161631984</v>
      </c>
      <c r="GX5" s="5">
        <f t="shared" si="3"/>
        <v>32742.009161631984</v>
      </c>
      <c r="GY5" s="5">
        <f t="shared" si="3"/>
        <v>28963.009161631984</v>
      </c>
      <c r="GZ5" s="5">
        <f t="shared" si="3"/>
        <v>33720.009161631984</v>
      </c>
      <c r="HA5" s="5">
        <f t="shared" si="3"/>
        <v>42571.009161631984</v>
      </c>
      <c r="HB5" s="5">
        <v>54078</v>
      </c>
      <c r="HC5" s="5">
        <f t="shared" si="3"/>
        <v>69991</v>
      </c>
      <c r="HD5" s="5">
        <f t="shared" si="3"/>
        <v>87979</v>
      </c>
      <c r="HE5" s="5">
        <v>93071</v>
      </c>
      <c r="HF5" s="5">
        <f t="shared" si="3"/>
        <v>127150</v>
      </c>
      <c r="HG5" s="5">
        <f t="shared" si="3"/>
        <v>106472</v>
      </c>
      <c r="HH5" s="5">
        <f t="shared" si="3"/>
        <v>82545</v>
      </c>
      <c r="HI5" s="5">
        <f t="shared" si="3"/>
        <v>64138</v>
      </c>
      <c r="HJ5" s="5">
        <f t="shared" si="3"/>
        <v>50172</v>
      </c>
      <c r="HK5" s="5">
        <f t="shared" si="3"/>
        <v>40535</v>
      </c>
      <c r="HL5" s="5">
        <f t="shared" si="3"/>
        <v>27630</v>
      </c>
      <c r="HM5" s="5">
        <f t="shared" si="3"/>
        <v>16259</v>
      </c>
      <c r="HN5" s="5">
        <f t="shared" si="3"/>
        <v>18129</v>
      </c>
      <c r="HO5" s="5">
        <f t="shared" si="3"/>
        <v>16181</v>
      </c>
      <c r="HP5" s="5">
        <f t="shared" si="3"/>
        <v>11152</v>
      </c>
      <c r="HQ5" s="5">
        <f t="shared" si="3"/>
        <v>13379</v>
      </c>
      <c r="HR5" s="5">
        <f t="shared" si="3"/>
        <v>13293</v>
      </c>
      <c r="HS5" s="5">
        <f t="shared" si="3"/>
        <v>9480</v>
      </c>
      <c r="HT5" s="5">
        <f>HS5-HS7+HS10</f>
        <v>9957</v>
      </c>
      <c r="HU5" s="5">
        <f t="shared" si="3"/>
        <v>6367</v>
      </c>
      <c r="HV5" s="5">
        <f t="shared" si="3"/>
        <v>15401</v>
      </c>
      <c r="HW5" s="5">
        <f t="shared" si="3"/>
        <v>20073</v>
      </c>
      <c r="HX5" s="5">
        <f t="shared" si="3"/>
        <v>33927</v>
      </c>
      <c r="HY5" s="5">
        <f t="shared" si="3"/>
        <v>37931</v>
      </c>
      <c r="HZ5" s="5">
        <f t="shared" si="3"/>
        <v>41166</v>
      </c>
      <c r="IA5" s="5">
        <f t="shared" si="3"/>
        <v>27042</v>
      </c>
      <c r="IB5" s="5">
        <f t="shared" si="3"/>
        <v>15475</v>
      </c>
      <c r="IC5" s="5">
        <f t="shared" si="3"/>
        <v>5769</v>
      </c>
      <c r="ID5" s="5">
        <f t="shared" si="3"/>
        <v>4103</v>
      </c>
      <c r="IE5" s="5">
        <f t="shared" si="3"/>
        <v>7809</v>
      </c>
      <c r="IF5" s="5">
        <f t="shared" si="3"/>
        <v>18887</v>
      </c>
      <c r="IG5" s="5">
        <f t="shared" si="3"/>
        <v>22833</v>
      </c>
      <c r="IH5" s="5">
        <f t="shared" si="3"/>
        <v>12795</v>
      </c>
      <c r="II5" s="5">
        <f t="shared" si="3"/>
        <v>5376</v>
      </c>
      <c r="IJ5" s="5">
        <f t="shared" si="3"/>
        <v>4229</v>
      </c>
      <c r="IK5" s="5">
        <f t="shared" si="3"/>
        <v>3665</v>
      </c>
      <c r="IL5" s="5">
        <f t="shared" si="3"/>
        <v>7576</v>
      </c>
      <c r="IM5" s="5">
        <f t="shared" si="3"/>
        <v>8333</v>
      </c>
      <c r="IN5" s="5">
        <f t="shared" si="3"/>
        <v>8664</v>
      </c>
      <c r="IO5" s="5">
        <f t="shared" si="3"/>
        <v>4286</v>
      </c>
      <c r="IP5" s="5">
        <f t="shared" si="3"/>
        <v>3281</v>
      </c>
      <c r="IQ5" s="5">
        <f t="shared" si="3"/>
        <v>23565</v>
      </c>
      <c r="IR5" s="5">
        <f t="shared" si="3"/>
        <v>13453</v>
      </c>
      <c r="IS5" s="5">
        <f t="shared" si="3"/>
        <v>32766</v>
      </c>
      <c r="IT5" s="5">
        <f t="shared" si="3"/>
        <v>57268</v>
      </c>
      <c r="IU5" s="5">
        <f t="shared" si="3"/>
        <v>51542</v>
      </c>
      <c r="IV5" s="5">
        <v>32004</v>
      </c>
      <c r="IW5" s="5">
        <f t="shared" si="3"/>
        <v>34416</v>
      </c>
      <c r="IX5" s="5">
        <v>78856</v>
      </c>
      <c r="IY5" s="5">
        <f t="shared" ref="IY5:LJ5" si="4">IX5-IX7+IX10</f>
        <v>82299</v>
      </c>
      <c r="IZ5" s="5">
        <f t="shared" si="4"/>
        <v>61385</v>
      </c>
      <c r="JA5" s="5">
        <f t="shared" si="4"/>
        <v>103811</v>
      </c>
      <c r="JB5" s="5">
        <f t="shared" si="4"/>
        <v>110100</v>
      </c>
      <c r="JC5" s="5">
        <f t="shared" si="4"/>
        <v>79974</v>
      </c>
      <c r="JD5" s="5">
        <f t="shared" si="4"/>
        <v>50023</v>
      </c>
      <c r="JE5" s="5">
        <f t="shared" si="4"/>
        <v>23320</v>
      </c>
      <c r="JF5" s="5">
        <f t="shared" si="4"/>
        <v>11652</v>
      </c>
      <c r="JG5" s="5">
        <f t="shared" si="4"/>
        <v>12389</v>
      </c>
      <c r="JH5" s="5">
        <f t="shared" si="4"/>
        <v>20598</v>
      </c>
      <c r="JI5" s="5">
        <f t="shared" si="4"/>
        <v>14887</v>
      </c>
      <c r="JJ5" s="5">
        <f t="shared" si="4"/>
        <v>8011</v>
      </c>
      <c r="JK5" s="5">
        <f t="shared" si="4"/>
        <v>4097</v>
      </c>
      <c r="JL5" s="5">
        <f t="shared" si="4"/>
        <v>3379</v>
      </c>
      <c r="JM5" s="5">
        <f t="shared" si="4"/>
        <v>3372</v>
      </c>
      <c r="JN5" s="5">
        <f t="shared" si="4"/>
        <v>29853</v>
      </c>
      <c r="JO5" s="869">
        <f t="shared" si="4"/>
        <v>46603</v>
      </c>
      <c r="JP5" s="869">
        <f t="shared" si="4"/>
        <v>76173</v>
      </c>
      <c r="JQ5" s="5">
        <f t="shared" si="4"/>
        <v>32115</v>
      </c>
      <c r="JR5" s="5">
        <f t="shared" si="4"/>
        <v>10269</v>
      </c>
      <c r="JS5" s="5">
        <f t="shared" si="4"/>
        <v>1573</v>
      </c>
      <c r="JT5" s="5">
        <f t="shared" si="4"/>
        <v>4426</v>
      </c>
      <c r="JU5" s="5">
        <f t="shared" si="4"/>
        <v>18190</v>
      </c>
      <c r="JV5" s="5">
        <f t="shared" si="4"/>
        <v>33329</v>
      </c>
      <c r="JW5" s="5">
        <f t="shared" si="4"/>
        <v>38623</v>
      </c>
      <c r="JX5" s="5">
        <f t="shared" si="4"/>
        <v>15066</v>
      </c>
      <c r="JY5" s="5">
        <f t="shared" si="4"/>
        <v>8168</v>
      </c>
      <c r="JZ5" s="5">
        <f t="shared" si="4"/>
        <v>3255</v>
      </c>
      <c r="KA5" s="5">
        <f t="shared" si="4"/>
        <v>6521</v>
      </c>
      <c r="KB5" s="5">
        <f t="shared" si="4"/>
        <v>15540</v>
      </c>
      <c r="KC5" s="5">
        <f t="shared" si="4"/>
        <v>37923</v>
      </c>
      <c r="KD5" s="5">
        <f t="shared" si="4"/>
        <v>40420</v>
      </c>
      <c r="KE5" s="5">
        <f t="shared" si="4"/>
        <v>20369</v>
      </c>
      <c r="KF5" s="5">
        <f t="shared" si="4"/>
        <v>44581</v>
      </c>
      <c r="KG5" s="5">
        <f t="shared" si="4"/>
        <v>47018</v>
      </c>
      <c r="KH5" s="5">
        <f t="shared" si="4"/>
        <v>40849</v>
      </c>
      <c r="KI5" s="5">
        <f t="shared" si="4"/>
        <v>60384</v>
      </c>
      <c r="KJ5" s="5">
        <f t="shared" si="4"/>
        <v>106976</v>
      </c>
      <c r="KK5" s="5">
        <f t="shared" si="4"/>
        <v>97869</v>
      </c>
      <c r="KL5" s="5">
        <v>91178</v>
      </c>
      <c r="KM5" s="5">
        <f t="shared" si="4"/>
        <v>63908</v>
      </c>
      <c r="KN5" s="5">
        <f t="shared" si="4"/>
        <v>46894</v>
      </c>
      <c r="KO5" s="5">
        <f t="shared" si="4"/>
        <v>115726</v>
      </c>
      <c r="KP5" s="5">
        <f t="shared" si="4"/>
        <v>166564</v>
      </c>
      <c r="KQ5" s="5">
        <f t="shared" si="4"/>
        <v>163408</v>
      </c>
      <c r="KR5" s="5">
        <f t="shared" si="4"/>
        <v>159112</v>
      </c>
      <c r="KS5" s="5">
        <v>237918</v>
      </c>
      <c r="KT5" s="5">
        <f t="shared" si="4"/>
        <v>237574</v>
      </c>
      <c r="KU5" s="5">
        <v>183511</v>
      </c>
      <c r="KV5" s="5">
        <f t="shared" si="4"/>
        <v>142506</v>
      </c>
      <c r="KW5" s="5">
        <f t="shared" si="4"/>
        <v>94813</v>
      </c>
      <c r="KX5" s="5">
        <f t="shared" si="4"/>
        <v>104177</v>
      </c>
      <c r="KY5" s="5">
        <f t="shared" si="4"/>
        <v>81923</v>
      </c>
      <c r="KZ5" s="5">
        <f t="shared" si="4"/>
        <v>50815</v>
      </c>
      <c r="LA5" s="5">
        <f t="shared" si="4"/>
        <v>28770</v>
      </c>
      <c r="LB5" s="5">
        <f t="shared" si="4"/>
        <v>22584</v>
      </c>
      <c r="LC5" s="5">
        <f t="shared" si="4"/>
        <v>42907</v>
      </c>
      <c r="LD5" s="5">
        <f t="shared" si="4"/>
        <v>71037</v>
      </c>
      <c r="LE5" s="5">
        <f t="shared" si="4"/>
        <v>93447</v>
      </c>
      <c r="LF5" s="5">
        <f t="shared" si="4"/>
        <v>80658</v>
      </c>
      <c r="LG5" s="5">
        <f t="shared" si="4"/>
        <v>52626</v>
      </c>
      <c r="LH5" s="5">
        <f t="shared" si="4"/>
        <v>20353</v>
      </c>
      <c r="LI5" s="5">
        <f t="shared" si="4"/>
        <v>8998</v>
      </c>
      <c r="LJ5" s="5">
        <f t="shared" si="4"/>
        <v>7752</v>
      </c>
      <c r="LK5" s="5">
        <f t="shared" ref="LK5:NB5" si="5">LJ5-LJ7+LJ10</f>
        <v>7087</v>
      </c>
      <c r="LL5" s="5">
        <f t="shared" si="5"/>
        <v>4998</v>
      </c>
      <c r="LM5" s="5">
        <f t="shared" si="5"/>
        <v>1691</v>
      </c>
      <c r="LN5" s="5">
        <f t="shared" si="5"/>
        <v>854</v>
      </c>
      <c r="LO5" s="5">
        <f t="shared" si="5"/>
        <v>6675</v>
      </c>
      <c r="LP5" s="5">
        <v>23720</v>
      </c>
      <c r="LQ5" s="5">
        <f t="shared" si="5"/>
        <v>33631</v>
      </c>
      <c r="LR5" s="5">
        <f t="shared" si="5"/>
        <v>15343</v>
      </c>
      <c r="LS5" s="5">
        <f t="shared" si="5"/>
        <v>40873</v>
      </c>
      <c r="LT5" s="5">
        <f t="shared" si="5"/>
        <v>37990</v>
      </c>
      <c r="LU5" s="5">
        <f t="shared" si="5"/>
        <v>41344</v>
      </c>
      <c r="LV5" s="5">
        <f t="shared" si="5"/>
        <v>79623</v>
      </c>
      <c r="LW5" s="5">
        <f t="shared" si="5"/>
        <v>124540</v>
      </c>
      <c r="LX5" s="5">
        <f t="shared" si="5"/>
        <v>96216</v>
      </c>
      <c r="LY5" s="5">
        <f t="shared" si="5"/>
        <v>68660</v>
      </c>
      <c r="LZ5" s="5">
        <f t="shared" si="5"/>
        <v>64221</v>
      </c>
      <c r="MA5" s="5">
        <f t="shared" si="5"/>
        <v>85539</v>
      </c>
      <c r="MB5" s="5">
        <f t="shared" si="5"/>
        <v>128451</v>
      </c>
      <c r="MC5" s="5">
        <f>MB5-MB7+MB10</f>
        <v>120470</v>
      </c>
      <c r="MD5" s="5">
        <f t="shared" si="5"/>
        <v>84262</v>
      </c>
      <c r="ME5" s="5">
        <f>MD5-MD7+MD10</f>
        <v>38316</v>
      </c>
      <c r="MF5" s="5">
        <f t="shared" si="5"/>
        <v>25268</v>
      </c>
      <c r="MG5" s="5">
        <f t="shared" si="5"/>
        <v>16603</v>
      </c>
      <c r="MH5" s="5">
        <f t="shared" si="5"/>
        <v>7276</v>
      </c>
      <c r="MI5" s="5">
        <f t="shared" si="5"/>
        <v>5863</v>
      </c>
      <c r="MJ5" s="5">
        <f t="shared" si="5"/>
        <v>5443</v>
      </c>
      <c r="MK5" s="5">
        <f t="shared" si="5"/>
        <v>6867</v>
      </c>
      <c r="ML5" s="5">
        <f t="shared" si="5"/>
        <v>5613</v>
      </c>
      <c r="MM5" s="5">
        <f t="shared" si="5"/>
        <v>7829</v>
      </c>
      <c r="MN5" s="5">
        <f t="shared" si="5"/>
        <v>18893</v>
      </c>
      <c r="MO5" s="5">
        <f t="shared" si="5"/>
        <v>13176</v>
      </c>
      <c r="MP5" s="5">
        <f t="shared" si="5"/>
        <v>15003</v>
      </c>
      <c r="MQ5" s="5">
        <f t="shared" si="5"/>
        <v>9169</v>
      </c>
      <c r="MR5" s="5">
        <f t="shared" si="5"/>
        <v>4579</v>
      </c>
      <c r="MS5" s="5">
        <f t="shared" si="5"/>
        <v>6113</v>
      </c>
      <c r="MT5" s="5">
        <f t="shared" si="5"/>
        <v>6653</v>
      </c>
      <c r="MU5" s="5">
        <f t="shared" si="5"/>
        <v>6899</v>
      </c>
      <c r="MV5" s="5">
        <f t="shared" si="5"/>
        <v>4918</v>
      </c>
      <c r="MW5" s="5">
        <f t="shared" si="5"/>
        <v>2445</v>
      </c>
      <c r="MX5" s="5">
        <f t="shared" si="5"/>
        <v>1613</v>
      </c>
      <c r="MY5" s="5">
        <f t="shared" si="5"/>
        <v>621</v>
      </c>
      <c r="MZ5" s="5">
        <f t="shared" si="5"/>
        <v>234.55555555555657</v>
      </c>
      <c r="NA5" s="5">
        <f t="shared" si="5"/>
        <v>2561.6185476815417</v>
      </c>
      <c r="NB5" s="5">
        <f t="shared" si="5"/>
        <v>-346.88145231845738</v>
      </c>
      <c r="NC5" s="5" t="e">
        <f>NB5-NB7+NB10</f>
        <v>#N/A</v>
      </c>
      <c r="ND5" s="5" t="e">
        <f>NC5-NC7+NC10</f>
        <v>#N/A</v>
      </c>
      <c r="NE5" s="5"/>
      <c r="NF5" s="5"/>
      <c r="NG5" s="5"/>
      <c r="NH5" s="5"/>
      <c r="NI5" s="5"/>
      <c r="NJ5" s="5"/>
      <c r="NK5" s="5"/>
      <c r="NL5" s="5"/>
      <c r="NM5" s="5"/>
    </row>
    <row r="6" spans="1:377" ht="15">
      <c r="A6" s="5" t="s">
        <v>45</v>
      </c>
      <c r="B6" s="5">
        <v>9000</v>
      </c>
      <c r="C6" s="5">
        <v>10000</v>
      </c>
      <c r="D6" s="5">
        <v>8000</v>
      </c>
      <c r="E6" s="5">
        <v>8000</v>
      </c>
      <c r="F6" s="5">
        <v>10000</v>
      </c>
      <c r="G6" s="5">
        <v>7000</v>
      </c>
      <c r="H6" s="5">
        <v>7000</v>
      </c>
      <c r="I6" s="5">
        <v>10000</v>
      </c>
      <c r="J6" s="5">
        <v>10000</v>
      </c>
      <c r="K6" s="5">
        <v>8000</v>
      </c>
      <c r="L6" s="5">
        <v>8000</v>
      </c>
      <c r="M6" s="5">
        <v>7000</v>
      </c>
      <c r="N6" s="5">
        <v>10000</v>
      </c>
      <c r="O6" s="5">
        <v>15000</v>
      </c>
      <c r="P6" s="5">
        <v>15000</v>
      </c>
      <c r="Q6" s="5">
        <v>19000</v>
      </c>
      <c r="R6" s="5">
        <v>22000</v>
      </c>
      <c r="S6" s="5">
        <v>16000</v>
      </c>
      <c r="T6" s="5">
        <v>7000</v>
      </c>
      <c r="U6" s="5">
        <v>7000</v>
      </c>
      <c r="V6" s="5">
        <v>11000</v>
      </c>
      <c r="W6" s="5">
        <v>11000</v>
      </c>
      <c r="X6" s="5">
        <v>7500</v>
      </c>
      <c r="Y6" s="5">
        <v>9000</v>
      </c>
      <c r="Z6" s="5">
        <v>10000</v>
      </c>
      <c r="AA6" s="5">
        <v>10000</v>
      </c>
      <c r="AB6" s="5">
        <v>10000</v>
      </c>
      <c r="AC6" s="5">
        <v>10000</v>
      </c>
      <c r="AD6" s="5">
        <v>12000</v>
      </c>
      <c r="AE6" s="5">
        <v>10000</v>
      </c>
      <c r="AF6" s="5">
        <v>12000</v>
      </c>
      <c r="AG6" s="5">
        <v>10000</v>
      </c>
      <c r="AH6" s="5">
        <v>10000</v>
      </c>
      <c r="AI6" s="5">
        <v>8000</v>
      </c>
      <c r="AJ6" s="5">
        <v>12000</v>
      </c>
      <c r="AK6" s="5">
        <v>14000</v>
      </c>
      <c r="AL6" s="5">
        <v>12000</v>
      </c>
      <c r="AM6" s="5">
        <v>12000</v>
      </c>
      <c r="AN6" s="5">
        <v>12000</v>
      </c>
      <c r="AO6" s="5">
        <v>10000</v>
      </c>
      <c r="AP6" s="5">
        <v>11000</v>
      </c>
      <c r="AQ6" s="5">
        <v>12000</v>
      </c>
      <c r="AR6" s="5">
        <v>14000</v>
      </c>
      <c r="AS6" s="5">
        <v>14000</v>
      </c>
      <c r="AT6" s="5">
        <v>12000</v>
      </c>
      <c r="AU6" s="5">
        <v>9000</v>
      </c>
      <c r="AV6" s="5">
        <v>10000</v>
      </c>
      <c r="AW6" s="5">
        <v>13000</v>
      </c>
      <c r="AX6" s="5">
        <v>14000</v>
      </c>
      <c r="AY6" s="5">
        <v>25000</v>
      </c>
      <c r="AZ6" s="5">
        <v>30000</v>
      </c>
      <c r="BA6" s="5">
        <v>25000</v>
      </c>
      <c r="BB6" s="5">
        <v>14000</v>
      </c>
      <c r="BC6" s="5">
        <v>9000</v>
      </c>
      <c r="BD6" s="5">
        <v>7000</v>
      </c>
      <c r="BE6" s="5">
        <v>11000</v>
      </c>
      <c r="BF6" s="5">
        <v>0</v>
      </c>
      <c r="BG6" s="5">
        <v>30000</v>
      </c>
      <c r="BH6" s="5">
        <v>13000</v>
      </c>
      <c r="BI6" s="5">
        <v>14000</v>
      </c>
      <c r="BJ6" s="5">
        <v>13000</v>
      </c>
      <c r="BK6" s="5">
        <v>11000</v>
      </c>
      <c r="BL6" s="5">
        <v>14000</v>
      </c>
      <c r="BM6" s="5">
        <v>20000</v>
      </c>
      <c r="BN6" s="5">
        <v>21000</v>
      </c>
      <c r="BO6" s="5">
        <v>16000</v>
      </c>
      <c r="BP6" s="5">
        <v>6000</v>
      </c>
      <c r="BQ6" s="5">
        <v>11000</v>
      </c>
      <c r="BR6" s="5">
        <v>7000</v>
      </c>
      <c r="BS6" s="5">
        <v>11000</v>
      </c>
      <c r="BT6" s="5">
        <v>13000</v>
      </c>
      <c r="BU6" s="5">
        <v>10000</v>
      </c>
      <c r="BV6" s="5">
        <v>11000</v>
      </c>
      <c r="BW6" s="5">
        <v>10000</v>
      </c>
      <c r="BX6" s="5">
        <v>11000</v>
      </c>
      <c r="BY6" s="5">
        <v>8000</v>
      </c>
      <c r="BZ6" s="5">
        <v>7000</v>
      </c>
      <c r="CA6" s="5">
        <v>16000</v>
      </c>
      <c r="CB6" s="5">
        <v>12000</v>
      </c>
      <c r="CC6" s="5">
        <v>12000</v>
      </c>
      <c r="CD6" s="5">
        <v>8000</v>
      </c>
      <c r="CE6" s="5">
        <v>25000</v>
      </c>
      <c r="CF6" s="5">
        <v>34000</v>
      </c>
      <c r="CG6" s="5">
        <v>24000</v>
      </c>
      <c r="CH6" s="5">
        <v>32000</v>
      </c>
      <c r="CI6" s="5">
        <v>40000</v>
      </c>
      <c r="CJ6" s="5">
        <v>38000</v>
      </c>
      <c r="CK6" s="5">
        <v>28000</v>
      </c>
      <c r="CL6" s="5">
        <v>38000</v>
      </c>
      <c r="CM6" s="5">
        <v>40000</v>
      </c>
      <c r="CN6" s="5">
        <v>24500</v>
      </c>
      <c r="CO6" s="5">
        <v>25000</v>
      </c>
      <c r="CP6" s="5">
        <v>30000</v>
      </c>
      <c r="CQ6" s="5">
        <v>20000</v>
      </c>
      <c r="CR6" s="5">
        <v>20000</v>
      </c>
      <c r="CS6" s="5">
        <v>15000</v>
      </c>
      <c r="CT6" s="5">
        <v>13000</v>
      </c>
      <c r="CU6" s="5">
        <v>13000</v>
      </c>
      <c r="CV6" s="5">
        <v>0</v>
      </c>
      <c r="CW6" s="5">
        <v>23000</v>
      </c>
      <c r="CX6" s="5">
        <v>14000</v>
      </c>
      <c r="CY6" s="5">
        <v>12000</v>
      </c>
      <c r="CZ6" s="5">
        <v>10000</v>
      </c>
      <c r="DA6" s="5">
        <v>9000</v>
      </c>
      <c r="DB6" s="5">
        <v>9000</v>
      </c>
      <c r="DC6" s="5">
        <v>23000</v>
      </c>
      <c r="DD6" s="5">
        <v>37000</v>
      </c>
      <c r="DE6" s="5">
        <v>24000</v>
      </c>
      <c r="DF6" s="5">
        <v>24000</v>
      </c>
      <c r="DG6" s="5">
        <v>24000</v>
      </c>
      <c r="DH6" s="5">
        <v>14000</v>
      </c>
      <c r="DI6" s="5">
        <v>16000</v>
      </c>
      <c r="DJ6" s="5">
        <v>30000</v>
      </c>
      <c r="DK6" s="5">
        <v>41000</v>
      </c>
      <c r="DL6" s="5">
        <v>38000</v>
      </c>
      <c r="DM6" s="5">
        <v>34000</v>
      </c>
      <c r="DN6" s="5">
        <v>24000</v>
      </c>
      <c r="DO6" s="5">
        <v>20000</v>
      </c>
      <c r="DP6" s="5">
        <v>14000</v>
      </c>
      <c r="DQ6" s="5">
        <v>20000</v>
      </c>
      <c r="DR6" s="5">
        <v>15000</v>
      </c>
      <c r="DS6" s="5">
        <v>11000</v>
      </c>
      <c r="DT6" s="5">
        <v>11000</v>
      </c>
      <c r="DU6" s="5">
        <v>10000</v>
      </c>
      <c r="DV6" s="5">
        <v>8000</v>
      </c>
      <c r="DW6" s="5">
        <v>10000</v>
      </c>
      <c r="DX6" s="5">
        <v>14000</v>
      </c>
      <c r="DY6" s="5">
        <v>20000</v>
      </c>
      <c r="DZ6" s="5">
        <v>10000</v>
      </c>
      <c r="EA6" s="5">
        <v>8000</v>
      </c>
      <c r="EB6" s="5">
        <v>8000</v>
      </c>
      <c r="EC6" s="5">
        <v>7000</v>
      </c>
      <c r="ED6" s="5">
        <v>8000</v>
      </c>
      <c r="EE6" s="5">
        <v>0</v>
      </c>
      <c r="EF6" s="5">
        <v>26000</v>
      </c>
      <c r="EG6" s="5">
        <v>11000</v>
      </c>
      <c r="EH6" s="5">
        <v>11000</v>
      </c>
      <c r="EI6" s="5">
        <v>13000</v>
      </c>
      <c r="EJ6" s="5">
        <v>10000</v>
      </c>
      <c r="EK6" s="5">
        <v>10000</v>
      </c>
      <c r="EL6" s="5">
        <v>11000</v>
      </c>
      <c r="EM6" s="5">
        <v>13000</v>
      </c>
      <c r="EN6" s="5">
        <v>10000</v>
      </c>
      <c r="EO6" s="5">
        <v>26000</v>
      </c>
      <c r="EP6" s="5">
        <v>38000</v>
      </c>
      <c r="EQ6" s="5">
        <v>22000</v>
      </c>
      <c r="ER6" s="5">
        <v>18000</v>
      </c>
      <c r="ES6" s="5">
        <v>35000</v>
      </c>
      <c r="ET6" s="5">
        <v>35000</v>
      </c>
      <c r="EU6" s="5">
        <v>38000</v>
      </c>
      <c r="EV6" s="5">
        <v>30000</v>
      </c>
      <c r="EW6" s="5">
        <v>35000</v>
      </c>
      <c r="EX6" s="5">
        <v>25000</v>
      </c>
      <c r="EY6" s="5">
        <v>20000</v>
      </c>
      <c r="EZ6" s="5">
        <v>36000</v>
      </c>
      <c r="FA6" s="5">
        <v>30000</v>
      </c>
      <c r="FB6" s="5">
        <v>45000</v>
      </c>
      <c r="FC6" s="5">
        <v>37000</v>
      </c>
      <c r="FD6" s="5">
        <v>40000</v>
      </c>
      <c r="FE6" s="5">
        <v>48000</v>
      </c>
      <c r="FF6" s="5">
        <v>26000</v>
      </c>
      <c r="FG6" s="5">
        <v>36000</v>
      </c>
      <c r="FH6" s="5">
        <v>50000</v>
      </c>
      <c r="FI6" s="5">
        <v>25000</v>
      </c>
      <c r="FJ6" s="5">
        <v>13000</v>
      </c>
      <c r="FK6" s="5">
        <v>12000</v>
      </c>
      <c r="FL6" s="5">
        <v>13000</v>
      </c>
      <c r="FM6" s="5">
        <f t="shared" ref="EE6:FN7" si="6">FM5</f>
        <v>10701</v>
      </c>
      <c r="FN6" s="5">
        <f t="shared" si="6"/>
        <v>14852</v>
      </c>
      <c r="FO6" s="5">
        <v>15000</v>
      </c>
      <c r="FP6" s="5">
        <v>9000</v>
      </c>
      <c r="FQ6" s="5">
        <v>10000</v>
      </c>
      <c r="FR6" s="5">
        <v>10000</v>
      </c>
      <c r="FS6" s="5">
        <v>10000</v>
      </c>
      <c r="FT6" s="5">
        <v>16000</v>
      </c>
      <c r="FU6" s="5">
        <v>22000</v>
      </c>
      <c r="FV6" s="5">
        <v>15000</v>
      </c>
      <c r="FW6" s="5">
        <v>13000</v>
      </c>
      <c r="FX6" s="5">
        <v>12000</v>
      </c>
      <c r="FY6" s="5">
        <v>12000</v>
      </c>
      <c r="FZ6" s="5">
        <v>10000</v>
      </c>
      <c r="GA6" s="5">
        <v>13000</v>
      </c>
      <c r="GB6" s="5">
        <v>11000</v>
      </c>
      <c r="GC6" s="5">
        <v>15000</v>
      </c>
      <c r="GD6" s="5">
        <v>10000</v>
      </c>
      <c r="GE6" s="5">
        <v>12000</v>
      </c>
      <c r="GF6" s="5">
        <v>12000</v>
      </c>
      <c r="GG6" s="5">
        <v>14000</v>
      </c>
      <c r="GH6" s="5">
        <v>14000</v>
      </c>
      <c r="GI6" s="5">
        <v>30000</v>
      </c>
      <c r="GJ6" s="5">
        <v>32000</v>
      </c>
      <c r="GK6" s="5">
        <v>15000</v>
      </c>
      <c r="GL6" s="5">
        <v>14000</v>
      </c>
      <c r="GM6" s="5">
        <v>15000</v>
      </c>
      <c r="GN6" s="5">
        <v>10000</v>
      </c>
      <c r="GO6" s="5">
        <v>16000</v>
      </c>
      <c r="GP6" s="5">
        <v>20000</v>
      </c>
      <c r="GQ6" s="5">
        <v>13000</v>
      </c>
      <c r="GR6" s="5">
        <v>13000</v>
      </c>
      <c r="GS6" s="5">
        <v>14000</v>
      </c>
      <c r="GT6" s="5">
        <v>14000</v>
      </c>
      <c r="GU6" s="5">
        <v>10000</v>
      </c>
      <c r="GV6" s="5">
        <v>14000</v>
      </c>
      <c r="GW6" s="5">
        <v>35000</v>
      </c>
      <c r="GX6" s="5">
        <v>40000</v>
      </c>
      <c r="GY6" s="5">
        <v>30000</v>
      </c>
      <c r="GZ6" s="5">
        <v>30000</v>
      </c>
      <c r="HA6" s="5">
        <v>30000</v>
      </c>
      <c r="HB6" s="5">
        <v>18000</v>
      </c>
      <c r="HC6" s="5">
        <v>18000</v>
      </c>
      <c r="HD6" s="5">
        <v>34000</v>
      </c>
      <c r="HE6" s="5">
        <v>65000</v>
      </c>
      <c r="HF6" s="5">
        <v>50000</v>
      </c>
      <c r="HG6" s="5">
        <v>45000</v>
      </c>
      <c r="HH6" s="5">
        <v>30000</v>
      </c>
      <c r="HI6" s="5">
        <v>30000</v>
      </c>
      <c r="HJ6" s="5">
        <v>28000</v>
      </c>
      <c r="HK6" s="5">
        <v>35000</v>
      </c>
      <c r="HL6" s="5">
        <v>20000</v>
      </c>
      <c r="HM6" s="5">
        <v>18000</v>
      </c>
      <c r="HN6" s="5">
        <v>15000</v>
      </c>
      <c r="HO6" s="5">
        <v>12000</v>
      </c>
      <c r="HP6" s="5">
        <v>18000</v>
      </c>
      <c r="HQ6" s="5">
        <v>20000</v>
      </c>
      <c r="HR6" s="5">
        <v>30000</v>
      </c>
      <c r="HS6" s="5">
        <v>15000</v>
      </c>
      <c r="HT6" s="5">
        <v>11000</v>
      </c>
      <c r="HU6" s="5">
        <v>10000</v>
      </c>
      <c r="HV6" s="5">
        <v>14000</v>
      </c>
      <c r="HW6" s="5">
        <v>18000</v>
      </c>
      <c r="HX6" s="5">
        <v>20000</v>
      </c>
      <c r="HY6" s="5">
        <v>35000</v>
      </c>
      <c r="HZ6" s="5">
        <v>30000</v>
      </c>
      <c r="IA6" s="5">
        <v>22000</v>
      </c>
      <c r="IB6" s="5">
        <v>20000</v>
      </c>
      <c r="IC6" s="5">
        <v>12000</v>
      </c>
      <c r="ID6" s="5">
        <v>8000</v>
      </c>
      <c r="IE6" s="5">
        <v>13000</v>
      </c>
      <c r="IF6" s="5">
        <v>21500</v>
      </c>
      <c r="IG6" s="5">
        <v>21000</v>
      </c>
      <c r="IH6" s="5">
        <v>17000</v>
      </c>
      <c r="II6" s="5">
        <v>12000</v>
      </c>
      <c r="IJ6" s="5">
        <v>13500</v>
      </c>
      <c r="IK6" s="5">
        <v>12000</v>
      </c>
      <c r="IL6" s="5">
        <v>12000</v>
      </c>
      <c r="IM6" s="5">
        <v>20000</v>
      </c>
      <c r="IN6" s="5">
        <v>18000</v>
      </c>
      <c r="IO6" s="5">
        <v>18000</v>
      </c>
      <c r="IP6" s="5">
        <v>42000</v>
      </c>
      <c r="IQ6" s="5">
        <v>60000</v>
      </c>
      <c r="IR6" s="5">
        <v>30000</v>
      </c>
      <c r="IS6" s="5">
        <v>35000</v>
      </c>
      <c r="IT6" s="5">
        <v>55000</v>
      </c>
      <c r="IU6" s="5">
        <v>65000</v>
      </c>
      <c r="IV6" s="5">
        <v>50000</v>
      </c>
      <c r="IW6" s="5">
        <v>45000</v>
      </c>
      <c r="IX6" s="5">
        <v>55000</v>
      </c>
      <c r="IY6" s="5">
        <v>70000</v>
      </c>
      <c r="IZ6" s="5">
        <v>30000</v>
      </c>
      <c r="JA6" s="5">
        <v>55000</v>
      </c>
      <c r="JB6" s="5">
        <v>75000</v>
      </c>
      <c r="JC6" s="5">
        <v>46000</v>
      </c>
      <c r="JD6" s="5">
        <v>44000</v>
      </c>
      <c r="JE6" s="5">
        <v>25000</v>
      </c>
      <c r="JF6" s="5">
        <v>15000</v>
      </c>
      <c r="JG6" s="5">
        <v>18000</v>
      </c>
      <c r="JH6" s="5">
        <v>40000</v>
      </c>
      <c r="JI6" s="5">
        <v>19000</v>
      </c>
      <c r="JJ6" s="5">
        <v>17000</v>
      </c>
      <c r="JK6" s="5">
        <v>15000</v>
      </c>
      <c r="JL6" s="5">
        <v>10000</v>
      </c>
      <c r="JM6" s="5">
        <v>20000</v>
      </c>
      <c r="JN6" s="5">
        <v>25000</v>
      </c>
      <c r="JO6" s="5">
        <v>40000</v>
      </c>
      <c r="JP6" s="5">
        <v>65000</v>
      </c>
      <c r="JQ6" s="5">
        <v>40000</v>
      </c>
      <c r="JR6" s="5">
        <v>25000</v>
      </c>
      <c r="JS6" s="5">
        <v>15000</v>
      </c>
      <c r="JT6" s="5">
        <v>20000</v>
      </c>
      <c r="JU6" s="5">
        <v>25000</v>
      </c>
      <c r="JV6" s="5">
        <v>40000</v>
      </c>
      <c r="JW6" s="5">
        <v>55000</v>
      </c>
      <c r="JX6" s="5">
        <v>27000</v>
      </c>
      <c r="JY6" s="5">
        <v>27000</v>
      </c>
      <c r="JZ6" s="5">
        <v>20000</v>
      </c>
      <c r="KA6" s="5">
        <v>25000</v>
      </c>
      <c r="KB6" s="5">
        <v>25000</v>
      </c>
      <c r="KC6" s="5">
        <v>50000</v>
      </c>
      <c r="KD6" s="5">
        <v>70000</v>
      </c>
      <c r="KE6" s="5">
        <v>60000</v>
      </c>
      <c r="KF6" s="5">
        <v>60000</v>
      </c>
      <c r="KG6" s="5">
        <v>60000</v>
      </c>
      <c r="KH6" s="5">
        <v>30000</v>
      </c>
      <c r="KI6" s="5">
        <v>25000</v>
      </c>
      <c r="KJ6" s="5">
        <v>90000</v>
      </c>
      <c r="KK6" s="5">
        <v>90000</v>
      </c>
      <c r="KL6" s="5">
        <v>85000</v>
      </c>
      <c r="KM6" s="5">
        <v>85000</v>
      </c>
      <c r="KN6" s="5">
        <v>0</v>
      </c>
      <c r="KO6" s="5">
        <v>90000</v>
      </c>
      <c r="KP6" s="5">
        <v>90000</v>
      </c>
      <c r="KQ6" s="5">
        <v>90000</v>
      </c>
      <c r="KR6" s="5">
        <v>90000</v>
      </c>
      <c r="KS6" s="5">
        <v>80000</v>
      </c>
      <c r="KT6" s="5">
        <v>85000</v>
      </c>
      <c r="KU6" s="5">
        <v>75000</v>
      </c>
      <c r="KV6" s="5">
        <v>85000</v>
      </c>
      <c r="KW6" s="5">
        <v>30000</v>
      </c>
      <c r="KX6" s="5">
        <v>70000</v>
      </c>
      <c r="KY6" s="5">
        <v>65000</v>
      </c>
      <c r="KZ6" s="5">
        <v>50000</v>
      </c>
      <c r="LA6" s="5">
        <v>40000</v>
      </c>
      <c r="LB6" s="5">
        <v>40000</v>
      </c>
      <c r="LC6" s="5">
        <v>27000</v>
      </c>
      <c r="LD6" s="5">
        <v>35000</v>
      </c>
      <c r="LE6" s="5">
        <v>60000</v>
      </c>
      <c r="LF6" s="5">
        <v>60000</v>
      </c>
      <c r="LG6" s="5">
        <v>42000</v>
      </c>
      <c r="LH6" s="5">
        <v>30000</v>
      </c>
      <c r="LI6" s="5">
        <v>13000</v>
      </c>
      <c r="LJ6" s="5">
        <v>13000</v>
      </c>
      <c r="LK6" s="5">
        <v>13000</v>
      </c>
      <c r="LL6" s="5">
        <v>13000</v>
      </c>
      <c r="LM6" s="5">
        <v>6000</v>
      </c>
      <c r="LN6" s="5">
        <v>0</v>
      </c>
      <c r="LO6" s="5">
        <v>0</v>
      </c>
      <c r="LP6" s="5">
        <v>40000</v>
      </c>
      <c r="LQ6" s="5">
        <v>60000</v>
      </c>
      <c r="LR6" s="5">
        <v>30000</v>
      </c>
      <c r="LS6" s="5">
        <v>55000</v>
      </c>
      <c r="LT6" s="5">
        <v>60000</v>
      </c>
      <c r="LU6" s="5">
        <v>0</v>
      </c>
      <c r="LV6" s="5">
        <v>0</v>
      </c>
      <c r="LW6" s="5">
        <v>75000</v>
      </c>
      <c r="LX6" s="5">
        <v>70000</v>
      </c>
      <c r="LY6" s="5">
        <v>35000</v>
      </c>
      <c r="LZ6" s="5">
        <v>15000</v>
      </c>
      <c r="MA6" s="5">
        <v>0</v>
      </c>
      <c r="MB6" s="5">
        <v>55000</v>
      </c>
      <c r="MC6" s="5">
        <v>55000</v>
      </c>
      <c r="MD6" s="5">
        <v>55000</v>
      </c>
      <c r="ME6" s="5">
        <v>30000</v>
      </c>
      <c r="MF6" s="5">
        <v>15000</v>
      </c>
      <c r="MG6" s="5">
        <v>20000</v>
      </c>
      <c r="MH6" s="5">
        <v>10000</v>
      </c>
      <c r="MI6" s="5">
        <v>10000</v>
      </c>
      <c r="MJ6" s="5">
        <v>8000</v>
      </c>
      <c r="MK6" s="5">
        <v>10000</v>
      </c>
      <c r="ML6" s="5">
        <v>7000</v>
      </c>
      <c r="MM6" s="5">
        <v>7000</v>
      </c>
      <c r="MN6" s="5">
        <v>25000</v>
      </c>
      <c r="MO6" s="5">
        <v>15000</v>
      </c>
      <c r="MP6" s="5">
        <v>12000</v>
      </c>
      <c r="MQ6" s="5">
        <v>9000</v>
      </c>
      <c r="MR6" s="5">
        <v>6000</v>
      </c>
      <c r="MS6" s="5">
        <v>6000</v>
      </c>
      <c r="MT6" s="5">
        <v>6000</v>
      </c>
      <c r="MU6" s="5">
        <v>8000</v>
      </c>
      <c r="MV6" s="5">
        <v>8000</v>
      </c>
      <c r="MW6" s="5">
        <v>6000</v>
      </c>
      <c r="MX6" s="5">
        <v>8000</v>
      </c>
      <c r="MY6" s="5">
        <v>8000</v>
      </c>
      <c r="MZ6" s="5">
        <v>10000</v>
      </c>
      <c r="NA6" s="5">
        <v>10000</v>
      </c>
      <c r="NB6" s="5">
        <f>NB5</f>
        <v>-346.88145231845738</v>
      </c>
      <c r="NC6" s="5" t="e">
        <f>NC5</f>
        <v>#N/A</v>
      </c>
      <c r="ND6" s="5" t="e">
        <f>ND5</f>
        <v>#N/A</v>
      </c>
      <c r="NE6" s="5"/>
      <c r="NF6" s="5"/>
      <c r="NG6" s="5"/>
      <c r="NH6" s="5"/>
      <c r="NI6" s="5"/>
      <c r="NJ6" s="5"/>
      <c r="NK6" s="5"/>
      <c r="NL6" s="5"/>
      <c r="NM6" s="5"/>
    </row>
    <row r="7" spans="1:377" s="166" customFormat="1" ht="15">
      <c r="A7" s="291" t="s">
        <v>46</v>
      </c>
      <c r="B7" s="165">
        <v>7028</v>
      </c>
      <c r="C7" s="165">
        <v>11030</v>
      </c>
      <c r="D7" s="165">
        <v>8301</v>
      </c>
      <c r="E7" s="165">
        <v>10006</v>
      </c>
      <c r="F7" s="165">
        <v>10004</v>
      </c>
      <c r="G7" s="165">
        <v>6291</v>
      </c>
      <c r="H7" s="165">
        <v>8069</v>
      </c>
      <c r="I7" s="165">
        <v>12243</v>
      </c>
      <c r="J7" s="165">
        <v>9297</v>
      </c>
      <c r="K7" s="165">
        <v>9386</v>
      </c>
      <c r="L7" s="165">
        <v>6868</v>
      </c>
      <c r="M7" s="165">
        <v>7892</v>
      </c>
      <c r="N7" s="165">
        <v>7975</v>
      </c>
      <c r="O7" s="165">
        <v>15736</v>
      </c>
      <c r="P7" s="165">
        <v>20970</v>
      </c>
      <c r="Q7" s="165">
        <v>24808</v>
      </c>
      <c r="R7" s="165">
        <v>26065</v>
      </c>
      <c r="S7" s="165">
        <v>17029</v>
      </c>
      <c r="T7" s="165">
        <v>8019</v>
      </c>
      <c r="U7" s="165">
        <v>5746</v>
      </c>
      <c r="V7" s="165">
        <v>9452</v>
      </c>
      <c r="W7" s="165">
        <v>13993</v>
      </c>
      <c r="X7" s="165">
        <v>10907</v>
      </c>
      <c r="Y7" s="165">
        <v>12035</v>
      </c>
      <c r="Z7" s="165">
        <v>9572</v>
      </c>
      <c r="AA7" s="165">
        <v>9434</v>
      </c>
      <c r="AB7" s="165">
        <v>8403</v>
      </c>
      <c r="AC7" s="165">
        <v>6558</v>
      </c>
      <c r="AD7" s="165">
        <v>15333</v>
      </c>
      <c r="AE7" s="165">
        <v>11306</v>
      </c>
      <c r="AF7" s="165">
        <v>13076</v>
      </c>
      <c r="AG7" s="165">
        <v>10315</v>
      </c>
      <c r="AH7" s="165">
        <v>10452</v>
      </c>
      <c r="AI7" s="165">
        <v>5085</v>
      </c>
      <c r="AJ7" s="165">
        <v>11236</v>
      </c>
      <c r="AK7" s="165">
        <v>17689</v>
      </c>
      <c r="AL7" s="165">
        <v>11291</v>
      </c>
      <c r="AM7" s="165">
        <v>12483</v>
      </c>
      <c r="AN7" s="165">
        <v>12935</v>
      </c>
      <c r="AO7" s="165">
        <v>12623</v>
      </c>
      <c r="AP7" s="165">
        <v>6157</v>
      </c>
      <c r="AQ7" s="165">
        <v>13536</v>
      </c>
      <c r="AR7" s="165">
        <v>20112</v>
      </c>
      <c r="AS7" s="165">
        <v>16489</v>
      </c>
      <c r="AT7" s="165">
        <v>12764</v>
      </c>
      <c r="AU7" s="165">
        <v>9864</v>
      </c>
      <c r="AV7" s="165">
        <v>10346</v>
      </c>
      <c r="AW7" s="165">
        <v>8165</v>
      </c>
      <c r="AX7" s="165">
        <v>10566</v>
      </c>
      <c r="AY7" s="165">
        <v>23002</v>
      </c>
      <c r="AZ7" s="165">
        <v>32841</v>
      </c>
      <c r="BA7" s="165">
        <v>22053</v>
      </c>
      <c r="BB7" s="165">
        <v>18085</v>
      </c>
      <c r="BC7" s="165">
        <v>7627</v>
      </c>
      <c r="BD7" s="165">
        <v>4856</v>
      </c>
      <c r="BE7" s="165">
        <v>9019</v>
      </c>
      <c r="BF7" s="165">
        <f t="shared" ref="BF7" si="7">BF6</f>
        <v>0</v>
      </c>
      <c r="BG7" s="165">
        <v>24586</v>
      </c>
      <c r="BH7" s="165">
        <v>12921</v>
      </c>
      <c r="BI7" s="165">
        <v>17255</v>
      </c>
      <c r="BJ7" s="165">
        <v>14174</v>
      </c>
      <c r="BK7" s="165">
        <v>11336</v>
      </c>
      <c r="BL7" s="165">
        <v>12058</v>
      </c>
      <c r="BM7" s="165">
        <v>18952</v>
      </c>
      <c r="BN7" s="165">
        <v>24838</v>
      </c>
      <c r="BO7" s="165">
        <v>19092</v>
      </c>
      <c r="BP7" s="165">
        <v>9269</v>
      </c>
      <c r="BQ7" s="165">
        <v>14181</v>
      </c>
      <c r="BR7" s="165">
        <v>5411</v>
      </c>
      <c r="BS7" s="165">
        <v>6780</v>
      </c>
      <c r="BT7" s="165">
        <v>13908</v>
      </c>
      <c r="BU7" s="165">
        <v>10961</v>
      </c>
      <c r="BV7" s="165">
        <v>11394</v>
      </c>
      <c r="BW7" s="165">
        <v>12254</v>
      </c>
      <c r="BX7" s="165">
        <v>9859</v>
      </c>
      <c r="BY7" s="165">
        <v>5519</v>
      </c>
      <c r="BZ7" s="165">
        <v>8556</v>
      </c>
      <c r="CA7" s="165">
        <v>19542</v>
      </c>
      <c r="CB7" s="165">
        <v>16314</v>
      </c>
      <c r="CC7" s="165">
        <v>12676</v>
      </c>
      <c r="CD7" s="165">
        <v>7957</v>
      </c>
      <c r="CE7" s="165">
        <v>19580</v>
      </c>
      <c r="CF7" s="165">
        <v>33404</v>
      </c>
      <c r="CG7" s="165">
        <v>19630</v>
      </c>
      <c r="CH7" s="165">
        <v>32010</v>
      </c>
      <c r="CI7" s="165">
        <v>39427</v>
      </c>
      <c r="CJ7" s="165">
        <v>30972</v>
      </c>
      <c r="CK7" s="165">
        <v>28828</v>
      </c>
      <c r="CL7" s="165">
        <v>43159</v>
      </c>
      <c r="CM7" s="165">
        <v>39396</v>
      </c>
      <c r="CN7" s="165">
        <v>31727</v>
      </c>
      <c r="CO7" s="165">
        <v>24422</v>
      </c>
      <c r="CP7" s="165">
        <v>30693</v>
      </c>
      <c r="CQ7" s="165">
        <v>21439</v>
      </c>
      <c r="CR7" s="165">
        <v>16601</v>
      </c>
      <c r="CS7" s="165">
        <v>15830</v>
      </c>
      <c r="CT7" s="165">
        <v>8666</v>
      </c>
      <c r="CU7" s="165">
        <v>16817</v>
      </c>
      <c r="CV7" s="165">
        <f t="shared" ref="CV7" si="8">CV6</f>
        <v>0</v>
      </c>
      <c r="CW7" s="165">
        <v>27162</v>
      </c>
      <c r="CX7" s="165">
        <v>18896</v>
      </c>
      <c r="CY7" s="165">
        <v>14896</v>
      </c>
      <c r="CZ7" s="165">
        <v>11224</v>
      </c>
      <c r="DA7" s="165">
        <v>5745</v>
      </c>
      <c r="DB7" s="165">
        <v>9894</v>
      </c>
      <c r="DC7" s="165">
        <v>25657</v>
      </c>
      <c r="DD7" s="165">
        <v>32179</v>
      </c>
      <c r="DE7" s="165">
        <v>27715</v>
      </c>
      <c r="DF7" s="165">
        <v>25482</v>
      </c>
      <c r="DG7" s="165">
        <v>25048</v>
      </c>
      <c r="DH7" s="165">
        <v>16334</v>
      </c>
      <c r="DI7" s="165">
        <v>21985</v>
      </c>
      <c r="DJ7" s="165">
        <v>34778</v>
      </c>
      <c r="DK7" s="165">
        <v>41805</v>
      </c>
      <c r="DL7" s="165">
        <v>50920</v>
      </c>
      <c r="DM7" s="165">
        <v>40342</v>
      </c>
      <c r="DN7" s="165">
        <v>20073</v>
      </c>
      <c r="DO7" s="165">
        <v>15649</v>
      </c>
      <c r="DP7" s="165">
        <v>15770</v>
      </c>
      <c r="DQ7" s="165">
        <v>20523</v>
      </c>
      <c r="DR7" s="165">
        <v>13722</v>
      </c>
      <c r="DS7" s="165">
        <v>13642</v>
      </c>
      <c r="DT7" s="165">
        <v>13141</v>
      </c>
      <c r="DU7" s="165">
        <v>14180</v>
      </c>
      <c r="DV7" s="165">
        <v>5934</v>
      </c>
      <c r="DW7" s="165">
        <v>9112</v>
      </c>
      <c r="DX7" s="165">
        <v>18096</v>
      </c>
      <c r="DY7" s="165">
        <v>21317</v>
      </c>
      <c r="DZ7" s="165">
        <v>11681</v>
      </c>
      <c r="EA7" s="165">
        <v>11679</v>
      </c>
      <c r="EB7" s="165">
        <v>10402</v>
      </c>
      <c r="EC7" s="165">
        <v>5362</v>
      </c>
      <c r="ED7" s="165">
        <v>10310</v>
      </c>
      <c r="EE7" s="165">
        <f t="shared" si="6"/>
        <v>0</v>
      </c>
      <c r="EF7" s="165">
        <v>26734</v>
      </c>
      <c r="EG7" s="165">
        <v>14944</v>
      </c>
      <c r="EH7" s="165">
        <v>14550</v>
      </c>
      <c r="EI7" s="165">
        <v>14206</v>
      </c>
      <c r="EJ7" s="165">
        <v>8144</v>
      </c>
      <c r="EK7" s="165">
        <v>11953</v>
      </c>
      <c r="EL7" s="165">
        <v>14900</v>
      </c>
      <c r="EM7" s="165">
        <v>18549</v>
      </c>
      <c r="EN7" s="165">
        <v>12945</v>
      </c>
      <c r="EO7" s="165">
        <v>25171</v>
      </c>
      <c r="EP7" s="165">
        <v>33691</v>
      </c>
      <c r="EQ7" s="165">
        <v>21643</v>
      </c>
      <c r="ER7" s="165">
        <v>18895</v>
      </c>
      <c r="ES7" s="165">
        <v>36048</v>
      </c>
      <c r="ET7" s="165">
        <v>41273</v>
      </c>
      <c r="EU7" s="165">
        <v>38597</v>
      </c>
      <c r="EV7" s="165">
        <v>29666</v>
      </c>
      <c r="EW7" s="165">
        <v>37283</v>
      </c>
      <c r="EX7" s="165">
        <v>23624</v>
      </c>
      <c r="EY7" s="165">
        <v>12514</v>
      </c>
      <c r="EZ7" s="165">
        <v>35384</v>
      </c>
      <c r="FA7" s="165">
        <v>27990</v>
      </c>
      <c r="FB7" s="165">
        <v>39934</v>
      </c>
      <c r="FC7" s="165">
        <v>34520</v>
      </c>
      <c r="FD7" s="165">
        <v>46802</v>
      </c>
      <c r="FE7" s="165">
        <v>47655</v>
      </c>
      <c r="FF7" s="165">
        <v>27540</v>
      </c>
      <c r="FG7" s="165">
        <v>37660</v>
      </c>
      <c r="FH7" s="165">
        <v>41640</v>
      </c>
      <c r="FI7" s="165">
        <v>21442</v>
      </c>
      <c r="FJ7" s="165">
        <v>15699</v>
      </c>
      <c r="FK7" s="165">
        <v>14084</v>
      </c>
      <c r="FL7" s="165">
        <v>3298</v>
      </c>
      <c r="FM7" s="165">
        <v>8309</v>
      </c>
      <c r="FN7" s="165">
        <v>18774</v>
      </c>
      <c r="FO7" s="165">
        <v>12677</v>
      </c>
      <c r="FP7" s="165">
        <v>9451</v>
      </c>
      <c r="FQ7" s="165">
        <v>12156</v>
      </c>
      <c r="FR7" s="165">
        <v>10463</v>
      </c>
      <c r="FS7" s="165">
        <v>5536</v>
      </c>
      <c r="FT7" s="165">
        <v>6760</v>
      </c>
      <c r="FU7" s="165">
        <v>20553</v>
      </c>
      <c r="FV7" s="165">
        <v>15052</v>
      </c>
      <c r="FW7" s="165">
        <v>12710</v>
      </c>
      <c r="FX7" s="165">
        <v>12152</v>
      </c>
      <c r="FY7" s="165">
        <v>10802</v>
      </c>
      <c r="FZ7" s="165">
        <v>5543</v>
      </c>
      <c r="GA7" s="165">
        <v>11418</v>
      </c>
      <c r="GB7" s="165">
        <v>18336</v>
      </c>
      <c r="GC7" s="165">
        <v>16113</v>
      </c>
      <c r="GD7" s="165">
        <v>13510</v>
      </c>
      <c r="GE7" s="165">
        <v>13486</v>
      </c>
      <c r="GF7" s="165">
        <v>12878</v>
      </c>
      <c r="GG7" s="165">
        <v>10612</v>
      </c>
      <c r="GH7" s="165">
        <v>16829</v>
      </c>
      <c r="GI7" s="165">
        <v>28443</v>
      </c>
      <c r="GJ7" s="165">
        <v>32020</v>
      </c>
      <c r="GK7" s="165">
        <v>16873</v>
      </c>
      <c r="GL7" s="165">
        <v>14724</v>
      </c>
      <c r="GM7" s="165">
        <v>16154</v>
      </c>
      <c r="GN7" s="165">
        <v>10635</v>
      </c>
      <c r="GO7" s="165">
        <v>12435</v>
      </c>
      <c r="GP7" s="165">
        <v>24239</v>
      </c>
      <c r="GQ7" s="165">
        <v>18169</v>
      </c>
      <c r="GR7" s="165">
        <v>14276</v>
      </c>
      <c r="GS7" s="165">
        <v>16699</v>
      </c>
      <c r="GT7" s="165">
        <v>15711</v>
      </c>
      <c r="GU7" s="165">
        <v>11928</v>
      </c>
      <c r="GV7" s="165">
        <v>14766</v>
      </c>
      <c r="GW7" s="165">
        <v>29966</v>
      </c>
      <c r="GX7" s="165">
        <v>35579</v>
      </c>
      <c r="GY7" s="165">
        <v>26341</v>
      </c>
      <c r="GZ7" s="165">
        <v>27557</v>
      </c>
      <c r="HA7" s="165">
        <v>25741</v>
      </c>
      <c r="HB7" s="165">
        <v>15997</v>
      </c>
      <c r="HC7" s="165">
        <v>30360</v>
      </c>
      <c r="HD7" s="165">
        <v>44340</v>
      </c>
      <c r="HE7" s="165">
        <v>54910</v>
      </c>
      <c r="HF7" s="165">
        <v>51584</v>
      </c>
      <c r="HG7" s="165">
        <v>36912</v>
      </c>
      <c r="HH7" s="165">
        <v>30896</v>
      </c>
      <c r="HI7" s="165">
        <v>24869</v>
      </c>
      <c r="HJ7" s="165">
        <v>25768</v>
      </c>
      <c r="HK7" s="165">
        <v>29803</v>
      </c>
      <c r="HL7" s="165">
        <v>25284</v>
      </c>
      <c r="HM7" s="165">
        <v>12738</v>
      </c>
      <c r="HN7" s="165">
        <v>13499</v>
      </c>
      <c r="HO7" s="165">
        <v>16286</v>
      </c>
      <c r="HP7" s="165">
        <v>11566</v>
      </c>
      <c r="HQ7" s="165">
        <v>15035</v>
      </c>
      <c r="HR7" s="165">
        <v>21623</v>
      </c>
      <c r="HS7" s="165">
        <v>16605</v>
      </c>
      <c r="HT7" s="165">
        <v>15823</v>
      </c>
      <c r="HU7" s="165">
        <v>14872</v>
      </c>
      <c r="HV7" s="165">
        <v>20227</v>
      </c>
      <c r="HW7" s="165">
        <v>12590</v>
      </c>
      <c r="HX7" s="165">
        <v>21523</v>
      </c>
      <c r="HY7" s="165">
        <v>36301</v>
      </c>
      <c r="HZ7" s="165">
        <v>31672</v>
      </c>
      <c r="IA7" s="165">
        <v>26319</v>
      </c>
      <c r="IB7" s="165">
        <v>24025</v>
      </c>
      <c r="IC7" s="165">
        <v>14186</v>
      </c>
      <c r="ID7" s="165">
        <v>8952</v>
      </c>
      <c r="IE7" s="165">
        <v>12471</v>
      </c>
      <c r="IF7" s="165">
        <v>28083</v>
      </c>
      <c r="IG7" s="165">
        <v>23659</v>
      </c>
      <c r="IH7" s="165">
        <v>22508</v>
      </c>
      <c r="II7" s="165">
        <v>17117</v>
      </c>
      <c r="IJ7" s="165">
        <v>15879</v>
      </c>
      <c r="IK7" s="165">
        <v>12599</v>
      </c>
      <c r="IL7" s="165">
        <v>15475</v>
      </c>
      <c r="IM7" s="165">
        <v>26151</v>
      </c>
      <c r="IN7" s="165">
        <v>21606</v>
      </c>
      <c r="IO7" s="165">
        <v>16346</v>
      </c>
      <c r="IP7" s="165">
        <v>38456</v>
      </c>
      <c r="IQ7" s="165">
        <v>55582</v>
      </c>
      <c r="IR7" s="165">
        <v>31418</v>
      </c>
      <c r="IS7" s="165">
        <v>34426</v>
      </c>
      <c r="IT7" s="165">
        <v>66498</v>
      </c>
      <c r="IU7" s="165">
        <v>74373</v>
      </c>
      <c r="IV7" s="165">
        <v>45916</v>
      </c>
      <c r="IW7" s="165">
        <v>45004</v>
      </c>
      <c r="IX7" s="165">
        <v>62109</v>
      </c>
      <c r="IY7" s="165">
        <v>75246</v>
      </c>
      <c r="IZ7" s="165">
        <v>38157</v>
      </c>
      <c r="JA7" s="165">
        <v>57722</v>
      </c>
      <c r="JB7" s="165">
        <v>78871</v>
      </c>
      <c r="JC7" s="165">
        <v>47944</v>
      </c>
      <c r="JD7" s="165">
        <v>44548</v>
      </c>
      <c r="JE7" s="165">
        <v>29808</v>
      </c>
      <c r="JF7" s="165">
        <v>16945</v>
      </c>
      <c r="JG7" s="165">
        <v>18675</v>
      </c>
      <c r="JH7" s="165">
        <v>36626</v>
      </c>
      <c r="JI7" s="165">
        <v>28941</v>
      </c>
      <c r="JJ7" s="165">
        <v>21947</v>
      </c>
      <c r="JK7" s="165">
        <v>17802</v>
      </c>
      <c r="JL7" s="165">
        <v>14095</v>
      </c>
      <c r="JM7" s="165">
        <v>11109</v>
      </c>
      <c r="JN7" s="165">
        <v>31568</v>
      </c>
      <c r="JO7" s="165">
        <v>45700</v>
      </c>
      <c r="JP7" s="165">
        <v>73083</v>
      </c>
      <c r="JQ7" s="165">
        <v>45448</v>
      </c>
      <c r="JR7" s="165">
        <v>28874</v>
      </c>
      <c r="JS7" s="165">
        <v>21260</v>
      </c>
      <c r="JT7" s="165">
        <v>16847</v>
      </c>
      <c r="JU7" s="165">
        <v>19781</v>
      </c>
      <c r="JV7" s="165">
        <v>42653</v>
      </c>
      <c r="JW7" s="165">
        <v>55282</v>
      </c>
      <c r="JX7" s="165">
        <v>37432</v>
      </c>
      <c r="JY7" s="165">
        <v>30270</v>
      </c>
      <c r="JZ7" s="165">
        <v>27852</v>
      </c>
      <c r="KA7" s="165">
        <v>19448</v>
      </c>
      <c r="KB7" s="165">
        <v>26397</v>
      </c>
      <c r="KC7" s="165">
        <v>52388</v>
      </c>
      <c r="KD7" s="165">
        <v>64049</v>
      </c>
      <c r="KE7" s="165">
        <v>55183</v>
      </c>
      <c r="KF7" s="165">
        <v>58974</v>
      </c>
      <c r="KG7" s="165">
        <v>63658</v>
      </c>
      <c r="KH7" s="165">
        <v>36346</v>
      </c>
      <c r="KI7" s="165">
        <v>28569</v>
      </c>
      <c r="KJ7" s="165">
        <v>94944</v>
      </c>
      <c r="KK7" s="165">
        <v>92928</v>
      </c>
      <c r="KL7" s="165">
        <v>91515</v>
      </c>
      <c r="KM7" s="165">
        <v>79687</v>
      </c>
      <c r="KN7" s="165">
        <v>22</v>
      </c>
      <c r="KO7" s="165">
        <v>100193</v>
      </c>
      <c r="KP7" s="165">
        <v>106929</v>
      </c>
      <c r="KQ7" s="165">
        <v>101950</v>
      </c>
      <c r="KR7" s="165">
        <v>91683</v>
      </c>
      <c r="KS7" s="165">
        <v>85799</v>
      </c>
      <c r="KT7" s="165">
        <v>89009</v>
      </c>
      <c r="KU7" s="165">
        <v>79183</v>
      </c>
      <c r="KV7" s="165">
        <v>81542</v>
      </c>
      <c r="KW7" s="165">
        <v>32234</v>
      </c>
      <c r="KX7" s="165">
        <v>71248</v>
      </c>
      <c r="KY7" s="165">
        <v>69013</v>
      </c>
      <c r="KZ7" s="165">
        <v>58985</v>
      </c>
      <c r="LA7" s="165">
        <v>43366</v>
      </c>
      <c r="LB7" s="165">
        <v>43095</v>
      </c>
      <c r="LC7" s="165">
        <v>20709</v>
      </c>
      <c r="LD7" s="165">
        <v>23897</v>
      </c>
      <c r="LE7" s="165">
        <v>63732</v>
      </c>
      <c r="LF7" s="165">
        <v>60785</v>
      </c>
      <c r="LG7" s="165">
        <v>58941</v>
      </c>
      <c r="LH7" s="165">
        <v>33558</v>
      </c>
      <c r="LI7" s="165">
        <v>17819</v>
      </c>
      <c r="LJ7" s="165">
        <v>15880</v>
      </c>
      <c r="LK7" s="165">
        <v>14458</v>
      </c>
      <c r="LL7" s="165">
        <v>14695</v>
      </c>
      <c r="LM7" s="165">
        <v>7192</v>
      </c>
      <c r="LN7" s="165">
        <f t="shared" ref="LN7:MA7" si="9">LN6</f>
        <v>0</v>
      </c>
      <c r="LO7" s="165">
        <f t="shared" si="9"/>
        <v>0</v>
      </c>
      <c r="LP7" s="165">
        <v>44016</v>
      </c>
      <c r="LQ7" s="165">
        <v>54967</v>
      </c>
      <c r="LR7" s="165">
        <v>24897</v>
      </c>
      <c r="LS7" s="165">
        <v>48455</v>
      </c>
      <c r="LT7" s="165">
        <v>56680</v>
      </c>
      <c r="LU7" s="165">
        <v>47</v>
      </c>
      <c r="LV7" s="165">
        <f t="shared" si="9"/>
        <v>0</v>
      </c>
      <c r="LW7" s="165">
        <v>70652</v>
      </c>
      <c r="LX7" s="165">
        <v>65144</v>
      </c>
      <c r="LY7" s="165">
        <v>39070</v>
      </c>
      <c r="LZ7" s="165">
        <v>9229</v>
      </c>
      <c r="MA7" s="165">
        <f t="shared" si="9"/>
        <v>0</v>
      </c>
      <c r="MB7" s="165">
        <v>39511</v>
      </c>
      <c r="MC7" s="165">
        <v>65999</v>
      </c>
      <c r="MD7" s="165">
        <v>59234</v>
      </c>
      <c r="ME7" s="165">
        <v>25152</v>
      </c>
      <c r="MF7" s="165">
        <v>21493</v>
      </c>
      <c r="MG7" s="165">
        <v>21716</v>
      </c>
      <c r="MH7" s="165">
        <v>13330</v>
      </c>
      <c r="MI7" s="165">
        <v>11918</v>
      </c>
      <c r="MJ7" s="165">
        <v>10918</v>
      </c>
      <c r="MK7" s="165">
        <v>11954</v>
      </c>
      <c r="ML7" s="165">
        <v>7574</v>
      </c>
      <c r="MM7" s="165">
        <v>8046</v>
      </c>
      <c r="MN7" s="165">
        <v>22951</v>
      </c>
      <c r="MO7" s="165">
        <v>18491</v>
      </c>
      <c r="MP7" s="165">
        <v>15183</v>
      </c>
      <c r="MQ7" s="165">
        <v>13373</v>
      </c>
      <c r="MR7" s="165">
        <v>8588</v>
      </c>
      <c r="MS7" s="165">
        <v>8081</v>
      </c>
      <c r="MT7" s="165">
        <v>8198</v>
      </c>
      <c r="MU7" s="165">
        <v>11641</v>
      </c>
      <c r="MV7" s="165">
        <v>11159</v>
      </c>
      <c r="MW7" s="165">
        <v>8474</v>
      </c>
      <c r="MX7" s="165">
        <v>8817</v>
      </c>
      <c r="MY7" s="165">
        <v>7942</v>
      </c>
      <c r="MZ7" s="165">
        <v>5169</v>
      </c>
      <c r="NA7" s="165">
        <v>10346</v>
      </c>
      <c r="NB7" s="165">
        <v>7700</v>
      </c>
      <c r="NC7" s="165" t="e">
        <f>NC6</f>
        <v>#N/A</v>
      </c>
      <c r="ND7" s="165" t="e">
        <f>ND6</f>
        <v>#N/A</v>
      </c>
      <c r="NE7" s="5"/>
      <c r="NF7" s="5"/>
      <c r="NG7" s="5"/>
      <c r="NH7" s="5"/>
      <c r="NI7" s="5"/>
      <c r="NJ7" s="5"/>
      <c r="NK7" s="5"/>
      <c r="NL7" s="5"/>
      <c r="NM7" s="5"/>
    </row>
    <row r="8" spans="1:377" ht="15">
      <c r="A8" s="5" t="s">
        <v>47</v>
      </c>
      <c r="B8" s="5">
        <f>VLOOKUP(B$3,'KPI DC Forecast link file'!$B:$C,2,FALSE)</f>
        <v>8494.0048342696773</v>
      </c>
      <c r="C8" s="5">
        <f>VLOOKUP(C$3,'KPI DC Forecast link file'!$B:$C,2,FALSE)</f>
        <v>8573.0030119623498</v>
      </c>
      <c r="D8" s="5">
        <f>VLOOKUP(D$3,'KPI DC Forecast link file'!$B:$C,2,FALSE)</f>
        <v>10091.00466988261</v>
      </c>
      <c r="E8" s="5">
        <f>VLOOKUP(E$3,'KPI DC Forecast link file'!$B:$C,2,FALSE)</f>
        <v>9774.9926770463317</v>
      </c>
      <c r="F8" s="5">
        <f>VLOOKUP(F$3,'KPI DC Forecast link file'!$B:$C,2,FALSE)</f>
        <v>9297.9974756859283</v>
      </c>
      <c r="G8" s="5">
        <f>VLOOKUP(G$3,'KPI DC Forecast link file'!$B:$C,2,FALSE)</f>
        <v>9713.0109363779575</v>
      </c>
      <c r="H8" s="5">
        <f>VLOOKUP(H$3,'KPI DC Forecast link file'!$B:$C,2,FALSE)</f>
        <v>9030.0075718933349</v>
      </c>
      <c r="I8" s="5">
        <f>VLOOKUP(I$3,'KPI DC Forecast link file'!$B:$C,2,FALSE)</f>
        <v>9370.0008688147154</v>
      </c>
      <c r="J8" s="5">
        <f>VLOOKUP(J$3,'KPI DC Forecast link file'!$B:$C,2,FALSE)</f>
        <v>8182.9994006314364</v>
      </c>
      <c r="K8" s="5">
        <f>VLOOKUP(K$3,'KPI DC Forecast link file'!$B:$C,2,FALSE)</f>
        <v>8365.0110972522689</v>
      </c>
      <c r="L8" s="5">
        <f>VLOOKUP(L$3,'KPI DC Forecast link file'!$B:$C,2,FALSE)</f>
        <v>7194.0096867115508</v>
      </c>
      <c r="M8" s="5">
        <f>VLOOKUP(M$3,'KPI DC Forecast link file'!$B:$C,2,FALSE)</f>
        <v>8582.0044475063423</v>
      </c>
      <c r="N8" s="5">
        <f>VLOOKUP(N$3,'KPI DC Forecast link file'!$B:$C,2,FALSE)</f>
        <v>17989.977854390505</v>
      </c>
      <c r="O8" s="5">
        <f>VLOOKUP(O$3,'KPI DC Forecast link file'!$B:$C,2,FALSE)</f>
        <v>18648.023214512392</v>
      </c>
      <c r="P8" s="5">
        <f>VLOOKUP(P$3,'KPI DC Forecast link file'!$B:$C,2,FALSE)</f>
        <v>20263.997673273589</v>
      </c>
      <c r="Q8" s="5">
        <f>VLOOKUP(Q$3,'KPI DC Forecast link file'!$B:$C,2,FALSE)</f>
        <v>29104.985666714958</v>
      </c>
      <c r="R8" s="5">
        <f>VLOOKUP(R$3,'KPI DC Forecast link file'!$B:$C,2,FALSE)</f>
        <v>17656.986830634061</v>
      </c>
      <c r="S8" s="5">
        <f>VLOOKUP(S$3,'KPI DC Forecast link file'!$B:$C,2,FALSE)</f>
        <v>7256.0033831921019</v>
      </c>
      <c r="T8" s="5">
        <f>VLOOKUP(T$3,'KPI DC Forecast link file'!$B:$C,2,FALSE)</f>
        <v>8973.0089249660905</v>
      </c>
      <c r="U8" s="5">
        <f>VLOOKUP(U$3,'KPI DC Forecast link file'!$B:$C,2,FALSE)</f>
        <v>8141.0077524395756</v>
      </c>
      <c r="V8" s="5">
        <f>VLOOKUP(V$3,'KPI DC Forecast link file'!$B:$C,2,FALSE)</f>
        <v>10326.011215339391</v>
      </c>
      <c r="W8" s="5">
        <f>VLOOKUP(W$3,'KPI DC Forecast link file'!$B:$C,2,FALSE)</f>
        <v>11330.007566911208</v>
      </c>
      <c r="X8" s="5">
        <f>VLOOKUP(X$3,'KPI DC Forecast link file'!$B:$C,2,FALSE)</f>
        <v>11603.007850751672</v>
      </c>
      <c r="Y8" s="5">
        <f>VLOOKUP(Y$3,'KPI DC Forecast link file'!$B:$C,2,FALSE)</f>
        <v>9961.9931188146984</v>
      </c>
      <c r="Z8" s="5">
        <f>VLOOKUP(Z$3,'KPI DC Forecast link file'!$B:$C,2,FALSE)</f>
        <v>10046.992762729124</v>
      </c>
      <c r="AA8" s="5">
        <f>VLOOKUP(AA$3,'KPI DC Forecast link file'!$B:$C,2,FALSE)</f>
        <v>11302.001117005739</v>
      </c>
      <c r="AB8" s="5">
        <f>VLOOKUP(AB$3,'KPI DC Forecast link file'!$B:$C,2,FALSE)</f>
        <v>8418.0104738055907</v>
      </c>
      <c r="AC8" s="5">
        <f>VLOOKUP(AC$3,'KPI DC Forecast link file'!$B:$C,2,FALSE)</f>
        <v>10193.990655306578</v>
      </c>
      <c r="AD8" s="5">
        <f>VLOOKUP(AD$3,'KPI DC Forecast link file'!$B:$C,2,FALSE)</f>
        <v>11534.995612374585</v>
      </c>
      <c r="AE8" s="5">
        <f>VLOOKUP(AE$3,'KPI DC Forecast link file'!$B:$C,2,FALSE)</f>
        <v>11525.996069814997</v>
      </c>
      <c r="AF8" s="5">
        <f>VLOOKUP(AF$3,'KPI DC Forecast link file'!$B:$C,2,FALSE)</f>
        <v>10939.012914115443</v>
      </c>
      <c r="AG8" s="5">
        <f>VLOOKUP(AG$3,'KPI DC Forecast link file'!$B:$C,2,FALSE)</f>
        <v>10055.001484819668</v>
      </c>
      <c r="AH8" s="5">
        <f>VLOOKUP(AH$3,'KPI DC Forecast link file'!$B:$C,2,FALSE)</f>
        <v>9848.9871545432634</v>
      </c>
      <c r="AI8" s="5">
        <f>VLOOKUP(AI$3,'KPI DC Forecast link file'!$B:$C,2,FALSE)</f>
        <v>9328.0037253432165</v>
      </c>
      <c r="AJ8" s="5">
        <f>VLOOKUP(AJ$3,'KPI DC Forecast link file'!$B:$C,2,FALSE)</f>
        <v>13616.984699740373</v>
      </c>
      <c r="AK8" s="5">
        <f>VLOOKUP(AK$3,'KPI DC Forecast link file'!$B:$C,2,FALSE)</f>
        <v>13459.014450273653</v>
      </c>
      <c r="AL8" s="5">
        <f>VLOOKUP(AL$3,'KPI DC Forecast link file'!$B:$C,2,FALSE)</f>
        <v>10979.007277460554</v>
      </c>
      <c r="AM8" s="5">
        <f>VLOOKUP(AM$3,'KPI DC Forecast link file'!$B:$C,2,FALSE)</f>
        <v>12475.014007216967</v>
      </c>
      <c r="AN8" s="5">
        <f>VLOOKUP(AN$3,'KPI DC Forecast link file'!$B:$C,2,FALSE)</f>
        <v>11940.994577539641</v>
      </c>
      <c r="AO8" s="5">
        <f>VLOOKUP(AO$3,'KPI DC Forecast link file'!$B:$C,2,FALSE)</f>
        <v>12808.991630131111</v>
      </c>
      <c r="AP8" s="5">
        <f>VLOOKUP(AP$3,'KPI DC Forecast link file'!$B:$C,2,FALSE)</f>
        <v>12067.006848628622</v>
      </c>
      <c r="AQ8" s="5">
        <f>VLOOKUP(AQ$3,'KPI DC Forecast link file'!$B:$C,2,FALSE)</f>
        <v>13420.008747809085</v>
      </c>
      <c r="AR8" s="5">
        <f>VLOOKUP(AR$3,'KPI DC Forecast link file'!$B:$C,2,FALSE)</f>
        <v>18190.992519774729</v>
      </c>
      <c r="AS8" s="5">
        <f>VLOOKUP(AS$3,'KPI DC Forecast link file'!$B:$C,2,FALSE)</f>
        <v>12609.999638341671</v>
      </c>
      <c r="AT8" s="5">
        <f>VLOOKUP(AT$3,'KPI DC Forecast link file'!$B:$C,2,FALSE)</f>
        <v>10979.987189029276</v>
      </c>
      <c r="AU8" s="5">
        <f>VLOOKUP(AU$3,'KPI DC Forecast link file'!$B:$C,2,FALSE)</f>
        <v>10605.00699814453</v>
      </c>
      <c r="AV8" s="5">
        <f>VLOOKUP(AV$3,'KPI DC Forecast link file'!$B:$C,2,FALSE)</f>
        <v>12364.997366253368</v>
      </c>
      <c r="AW8" s="5">
        <f>VLOOKUP(AW$3,'KPI DC Forecast link file'!$B:$C,2,FALSE)</f>
        <v>21680.973505155434</v>
      </c>
      <c r="AX8" s="5">
        <f>VLOOKUP(AX$3,'KPI DC Forecast link file'!$B:$C,2,FALSE)</f>
        <v>20751.979111502365</v>
      </c>
      <c r="AY8" s="5">
        <f>VLOOKUP(AY$3,'KPI DC Forecast link file'!$B:$C,2,FALSE)</f>
        <v>26051.00816397684</v>
      </c>
      <c r="AZ8" s="5">
        <f>VLOOKUP(AZ$3,'KPI DC Forecast link file'!$B:$C,2,FALSE)</f>
        <v>25633.986654830667</v>
      </c>
      <c r="BA8" s="5">
        <f>VLOOKUP(BA$3,'KPI DC Forecast link file'!$B:$C,2,FALSE)</f>
        <v>7866.9964669178371</v>
      </c>
      <c r="BB8" s="5">
        <f>VLOOKUP(BB$3,'KPI DC Forecast link file'!$B:$C,2,FALSE)</f>
        <v>8857.9942211499128</v>
      </c>
      <c r="BC8" s="5">
        <f>VLOOKUP(BC$3,'KPI DC Forecast link file'!$B:$C,2,FALSE)</f>
        <v>7745.9906232628691</v>
      </c>
      <c r="BD8" s="5">
        <f>VLOOKUP(BD$3,'KPI DC Forecast link file'!$B:$C,2,FALSE)</f>
        <v>7642.0058934372983</v>
      </c>
      <c r="BE8" s="5">
        <f>VLOOKUP(BE$3,'KPI DC Forecast link file'!$B:$C,2,FALSE)</f>
        <v>12791.001090620854</v>
      </c>
      <c r="BF8" s="5">
        <f>VLOOKUP(BF$3,'KPI DC Forecast link file'!$B:$C,2,FALSE)</f>
        <v>15315.001697240235</v>
      </c>
      <c r="BG8" s="5">
        <f>VLOOKUP(BG$3,'KPI DC Forecast link file'!$B:$C,2,FALSE)</f>
        <v>10671.99679272197</v>
      </c>
      <c r="BH8" s="5">
        <f>VLOOKUP(BH$3,'KPI DC Forecast link file'!$B:$C,2,FALSE)</f>
        <v>11331.9906433613</v>
      </c>
      <c r="BI8" s="5">
        <f>VLOOKUP(BI$3,'KPI DC Forecast link file'!$B:$C,2,FALSE)</f>
        <v>13348.992070261505</v>
      </c>
      <c r="BJ8" s="5">
        <f>VLOOKUP(BJ$3,'KPI DC Forecast link file'!$B:$C,2,FALSE)</f>
        <v>21127.010249328636</v>
      </c>
      <c r="BK8" s="5">
        <f>VLOOKUP(BK$3,'KPI DC Forecast link file'!$B:$C,2,FALSE)</f>
        <v>18585.681674159739</v>
      </c>
      <c r="BL8" s="5">
        <f>VLOOKUP(BL$3,'KPI DC Forecast link file'!$B:$C,2,FALSE)</f>
        <v>21109.986135427403</v>
      </c>
      <c r="BM8" s="5">
        <f>VLOOKUP(BM$3,'KPI DC Forecast link file'!$B:$C,2,FALSE)</f>
        <v>20640.997266461905</v>
      </c>
      <c r="BN8" s="5">
        <f>VLOOKUP(BN$3,'KPI DC Forecast link file'!$B:$C,2,FALSE)</f>
        <v>12062.987099388503</v>
      </c>
      <c r="BO8" s="5">
        <f>VLOOKUP(BO$3,'KPI DC Forecast link file'!$B:$C,2,FALSE)</f>
        <v>7841.0037732938508</v>
      </c>
      <c r="BP8" s="5">
        <f>VLOOKUP(BP$3,'KPI DC Forecast link file'!$B:$C,2,FALSE)</f>
        <v>10030.989187642528</v>
      </c>
      <c r="BQ8" s="5">
        <f>VLOOKUP(BQ$3,'KPI DC Forecast link file'!$B:$C,2,FALSE)</f>
        <v>8633.0046309686277</v>
      </c>
      <c r="BR8" s="5">
        <f>VLOOKUP(BR$3,'KPI DC Forecast link file'!$B:$C,2,FALSE)</f>
        <v>7587.9953155807743</v>
      </c>
      <c r="BS8" s="5">
        <f>VLOOKUP(BS$3,'KPI DC Forecast link file'!$B:$C,2,FALSE)</f>
        <v>8798.005987583947</v>
      </c>
      <c r="BT8" s="5">
        <f>VLOOKUP(BT$3,'KPI DC Forecast link file'!$B:$C,2,FALSE)</f>
        <v>12123.000813939636</v>
      </c>
      <c r="BU8" s="5">
        <f>VLOOKUP(BU$3,'KPI DC Forecast link file'!$B:$C,2,FALSE)</f>
        <v>10741.996588952263</v>
      </c>
      <c r="BV8" s="5">
        <f>VLOOKUP(BV$3,'KPI DC Forecast link file'!$B:$C,2,FALSE)</f>
        <v>10675.00573583659</v>
      </c>
      <c r="BW8" s="5">
        <f>VLOOKUP(BW$3,'KPI DC Forecast link file'!$B:$C,2,FALSE)</f>
        <v>12193.995367172132</v>
      </c>
      <c r="BX8" s="5">
        <f>VLOOKUP(BX$3,'KPI DC Forecast link file'!$B:$C,2,FALSE)</f>
        <v>9195.9940965465394</v>
      </c>
      <c r="BY8" s="5">
        <f>VLOOKUP(BY$3,'KPI DC Forecast link file'!$B:$C,2,FALSE)</f>
        <v>8941.9957368840332</v>
      </c>
      <c r="BZ8" s="5">
        <f>VLOOKUP(BZ$3,'KPI DC Forecast link file'!$B:$C,2,FALSE)</f>
        <v>9361.0064508182768</v>
      </c>
      <c r="CA8" s="5">
        <f>VLOOKUP(CA$3,'KPI DC Forecast link file'!$B:$C,2,FALSE)</f>
        <v>19269.977638578981</v>
      </c>
      <c r="CB8" s="5">
        <f>VLOOKUP(CB$3,'KPI DC Forecast link file'!$B:$C,2,FALSE)</f>
        <v>14772.00045994822</v>
      </c>
      <c r="CC8" s="5">
        <f>VLOOKUP(CC$3,'KPI DC Forecast link file'!$B:$C,2,FALSE)</f>
        <v>8401.0000843509933</v>
      </c>
      <c r="CD8" s="5">
        <f>VLOOKUP(CD$3,'KPI DC Forecast link file'!$B:$C,2,FALSE)</f>
        <v>8949.008716750026</v>
      </c>
      <c r="CE8" s="5">
        <f>VLOOKUP(CE$3,'KPI DC Forecast link file'!$B:$C,2,FALSE)</f>
        <v>31397.982668365978</v>
      </c>
      <c r="CF8" s="5">
        <f>VLOOKUP(CF$3,'KPI DC Forecast link file'!$B:$C,2,FALSE)</f>
        <v>28198.994712018404</v>
      </c>
      <c r="CG8" s="5">
        <f>VLOOKUP(CG$3,'KPI DC Forecast link file'!$B:$C,2,FALSE)</f>
        <v>29678.016297487953</v>
      </c>
      <c r="CH8" s="5">
        <f>VLOOKUP(CH$3,'KPI DC Forecast link file'!$B:$C,2,FALSE)</f>
        <v>40786.9918179624</v>
      </c>
      <c r="CI8" s="5">
        <f>VLOOKUP(CI$3,'KPI DC Forecast link file'!$B:$C,2,FALSE)</f>
        <v>25665.007075726997</v>
      </c>
      <c r="CJ8" s="5">
        <f>VLOOKUP(CJ$3,'KPI DC Forecast link file'!$B:$C,2,FALSE)</f>
        <v>46807.993958233703</v>
      </c>
      <c r="CK8" s="5">
        <f>VLOOKUP(CK$3,'KPI DC Forecast link file'!$B:$C,2,FALSE)</f>
        <v>37141.988382511554</v>
      </c>
      <c r="CL8" s="5">
        <f>VLOOKUP(CL$3,'KPI DC Forecast link file'!$B:$C,2,FALSE)</f>
        <v>33029.994765217409</v>
      </c>
      <c r="CM8" s="5">
        <f>VLOOKUP(CM$3,'KPI DC Forecast link file'!$B:$C,2,FALSE)</f>
        <v>42956.982663667906</v>
      </c>
      <c r="CN8" s="5">
        <f>VLOOKUP(CN$3,'KPI DC Forecast link file'!$B:$C,2,FALSE)</f>
        <v>22055.992295474829</v>
      </c>
      <c r="CO8" s="5">
        <f>VLOOKUP(CO$3,'KPI DC Forecast link file'!$B:$C,2,FALSE)</f>
        <v>34734.016449661736</v>
      </c>
      <c r="CP8" s="5">
        <f>VLOOKUP(CP$3,'KPI DC Forecast link file'!$B:$C,2,FALSE)</f>
        <v>28033.029427524216</v>
      </c>
      <c r="CQ8" s="5">
        <f>VLOOKUP(CQ$3,'KPI DC Forecast link file'!$B:$C,2,FALSE)</f>
        <v>12387.985595764047</v>
      </c>
      <c r="CR8" s="5">
        <f>VLOOKUP(CR$3,'KPI DC Forecast link file'!$B:$C,2,FALSE)</f>
        <v>11099.987598061345</v>
      </c>
      <c r="CS8" s="5">
        <f>VLOOKUP(CS$3,'KPI DC Forecast link file'!$B:$C,2,FALSE)</f>
        <v>12077.00518816751</v>
      </c>
      <c r="CT8" s="5">
        <f>VLOOKUP(CT$3,'KPI DC Forecast link file'!$B:$C,2,FALSE)</f>
        <v>9760.9981325341669</v>
      </c>
      <c r="CU8" s="5">
        <f>VLOOKUP(CU$3,'KPI DC Forecast link file'!$B:$C,2,FALSE)</f>
        <v>12762.987126816855</v>
      </c>
      <c r="CV8" s="5">
        <f>VLOOKUP(CV$3,'KPI DC Forecast link file'!$B:$C,2,FALSE)</f>
        <v>15308.99628227593</v>
      </c>
      <c r="CW8" s="5">
        <f>VLOOKUP(CW$3,'KPI DC Forecast link file'!$B:$C,2,FALSE)</f>
        <v>17309.008453532057</v>
      </c>
      <c r="CX8" s="5">
        <f>VLOOKUP(CX$3,'KPI DC Forecast link file'!$B:$C,2,FALSE)</f>
        <v>10363.997822964633</v>
      </c>
      <c r="CY8" s="5">
        <f>VLOOKUP(CY$3,'KPI DC Forecast link file'!$B:$C,2,FALSE)</f>
        <v>11323.002011855275</v>
      </c>
      <c r="CZ8" s="5">
        <f>VLOOKUP(CZ$3,'KPI DC Forecast link file'!$B:$C,2,FALSE)</f>
        <v>9707.0042422074657</v>
      </c>
      <c r="DA8" s="5">
        <f>VLOOKUP(DA$3,'KPI DC Forecast link file'!$B:$C,2,FALSE)</f>
        <v>9169.0051394646034</v>
      </c>
      <c r="DB8" s="5">
        <f>VLOOKUP(DB$3,'KPI DC Forecast link file'!$B:$C,2,FALSE)</f>
        <v>12028.999135969429</v>
      </c>
      <c r="DC8" s="5">
        <f>VLOOKUP(DC$3,'KPI DC Forecast link file'!$B:$C,2,FALSE)</f>
        <v>34162.997900193368</v>
      </c>
      <c r="DD8" s="5">
        <f>VLOOKUP(DD$3,'KPI DC Forecast link file'!$B:$C,2,FALSE)</f>
        <v>28736.020044977566</v>
      </c>
      <c r="DE8" s="5">
        <f>VLOOKUP(DE$3,'KPI DC Forecast link file'!$B:$C,2,FALSE)</f>
        <v>36978.972958386024</v>
      </c>
      <c r="DF8" s="5">
        <f>VLOOKUP(DF$3,'KPI DC Forecast link file'!$B:$C,2,FALSE)</f>
        <v>34237.997565762475</v>
      </c>
      <c r="DG8" s="5">
        <f>VLOOKUP(DG$3,'KPI DC Forecast link file'!$B:$C,2,FALSE)</f>
        <v>33686.999629050355</v>
      </c>
      <c r="DH8" s="5">
        <f>VLOOKUP(DH$3,'KPI DC Forecast link file'!$B:$C,2,FALSE)</f>
        <v>26202.010301573435</v>
      </c>
      <c r="DI8" s="5">
        <f>VLOOKUP(DI$3,'KPI DC Forecast link file'!$B:$C,2,FALSE)</f>
        <v>28727.012548277849</v>
      </c>
      <c r="DJ8" s="5">
        <f>VLOOKUP(DJ$3,'KPI DC Forecast link file'!$B:$C,2,FALSE)</f>
        <v>42763.040985209693</v>
      </c>
      <c r="DK8" s="5">
        <f>VLOOKUP(DK$3,'KPI DC Forecast link file'!$B:$C,2,FALSE)</f>
        <v>79862.007095489505</v>
      </c>
      <c r="DL8" s="5">
        <f>VLOOKUP(DL$3,'KPI DC Forecast link file'!$B:$C,2,FALSE)</f>
        <v>12604.990697766807</v>
      </c>
      <c r="DM8" s="5">
        <f>VLOOKUP(DM$3,'KPI DC Forecast link file'!$B:$C,2,FALSE)</f>
        <v>10847.002202272568</v>
      </c>
      <c r="DN8" s="5">
        <f>VLOOKUP(DN$3,'KPI DC Forecast link file'!$B:$C,2,FALSE)</f>
        <v>9602.0002689340999</v>
      </c>
      <c r="DO8" s="5">
        <f>VLOOKUP(DO$3,'KPI DC Forecast link file'!$B:$C,2,FALSE)</f>
        <v>8952.9989475371967</v>
      </c>
      <c r="DP8" s="5">
        <f>VLOOKUP(DP$3,'KPI DC Forecast link file'!$B:$C,2,FALSE)</f>
        <v>10387.996815537235</v>
      </c>
      <c r="DQ8" s="5">
        <f>VLOOKUP(DQ$3,'KPI DC Forecast link file'!$B:$C,2,FALSE)</f>
        <v>13237.00451506319</v>
      </c>
      <c r="DR8" s="5">
        <f>VLOOKUP(DR$3,'KPI DC Forecast link file'!$B:$C,2,FALSE)</f>
        <v>15207.007580335443</v>
      </c>
      <c r="DS8" s="5">
        <f>VLOOKUP(DS$3,'KPI DC Forecast link file'!$B:$C,2,FALSE)</f>
        <v>12690.000748095807</v>
      </c>
      <c r="DT8" s="5">
        <f>VLOOKUP(DT$3,'KPI DC Forecast link file'!$B:$C,2,FALSE)</f>
        <v>11286.006616533237</v>
      </c>
      <c r="DU8" s="5">
        <f>VLOOKUP(DU$3,'KPI DC Forecast link file'!$B:$C,2,FALSE)</f>
        <v>12782.006263779247</v>
      </c>
      <c r="DV8" s="5">
        <f>VLOOKUP(DV$3,'KPI DC Forecast link file'!$B:$C,2,FALSE)</f>
        <v>10157.99345278948</v>
      </c>
      <c r="DW8" s="5">
        <f>VLOOKUP(DW$3,'KPI DC Forecast link file'!$B:$C,2,FALSE)</f>
        <v>14159.990864503488</v>
      </c>
      <c r="DX8" s="5">
        <f>VLOOKUP(DX$3,'KPI DC Forecast link file'!$B:$C,2,FALSE)</f>
        <v>19064.004581666297</v>
      </c>
      <c r="DY8" s="5">
        <f>VLOOKUP(DY$3,'KPI DC Forecast link file'!$B:$C,2,FALSE)</f>
        <v>11258.005141997526</v>
      </c>
      <c r="DZ8" s="5">
        <f>VLOOKUP(DZ$3,'KPI DC Forecast link file'!$B:$C,2,FALSE)</f>
        <v>10990.993212917036</v>
      </c>
      <c r="EA8" s="5">
        <f>VLOOKUP(EA$3,'KPI DC Forecast link file'!$B:$C,2,FALSE)</f>
        <v>10753.990786785871</v>
      </c>
      <c r="EB8" s="5">
        <f>VLOOKUP(EB$3,'KPI DC Forecast link file'!$B:$C,2,FALSE)</f>
        <v>10120.992799547155</v>
      </c>
      <c r="EC8" s="5">
        <f>VLOOKUP(EC$3,'KPI DC Forecast link file'!$B:$C,2,FALSE)</f>
        <v>9900.9943093417933</v>
      </c>
      <c r="ED8" s="5">
        <f>VLOOKUP(ED$3,'KPI DC Forecast link file'!$B:$C,2,FALSE)</f>
        <v>12371.990673257969</v>
      </c>
      <c r="EE8" s="5">
        <f>VLOOKUP(EE$3,'KPI DC Forecast link file'!$B:$C,2,FALSE)</f>
        <v>15214.979811762514</v>
      </c>
      <c r="EF8" s="5">
        <f>VLOOKUP(EF$3,'KPI DC Forecast link file'!$B:$C,2,FALSE)</f>
        <v>13480.01762638746</v>
      </c>
      <c r="EG8" s="5">
        <f>VLOOKUP(EG$3,'KPI DC Forecast link file'!$B:$C,2,FALSE)</f>
        <v>13360.99328055606</v>
      </c>
      <c r="EH8" s="5">
        <f>VLOOKUP(EH$3,'KPI DC Forecast link file'!$B:$C,2,FALSE)</f>
        <v>14180.982673266662</v>
      </c>
      <c r="EI8" s="5">
        <f>VLOOKUP(EI$3,'KPI DC Forecast link file'!$B:$C,2,FALSE)</f>
        <v>12457.994564746088</v>
      </c>
      <c r="EJ8" s="5">
        <f>VLOOKUP(EJ$3,'KPI DC Forecast link file'!$B:$C,2,FALSE)</f>
        <v>11174.007461052634</v>
      </c>
      <c r="EK8" s="5">
        <f>VLOOKUP(EK$3,'KPI DC Forecast link file'!$B:$C,2,FALSE)</f>
        <v>12484.002818333449</v>
      </c>
      <c r="EL8" s="5">
        <f>VLOOKUP(EL$3,'KPI DC Forecast link file'!$B:$C,2,FALSE)</f>
        <v>13849.997452159099</v>
      </c>
      <c r="EM8" s="5">
        <f>VLOOKUP(EM$3,'KPI DC Forecast link file'!$B:$C,2,FALSE)</f>
        <v>13169.001538745793</v>
      </c>
      <c r="EN8" s="5">
        <f>VLOOKUP(EN$3,'KPI DC Forecast link file'!$B:$C,2,FALSE)</f>
        <v>12370.002397712789</v>
      </c>
      <c r="EO8" s="5">
        <f>VLOOKUP(EO$3,'KPI DC Forecast link file'!$B:$C,2,FALSE)</f>
        <v>41827.941643207851</v>
      </c>
      <c r="EP8" s="5">
        <f>VLOOKUP(EP$3,'KPI DC Forecast link file'!$B:$C,2,FALSE)</f>
        <v>28368.00059225018</v>
      </c>
      <c r="EQ8" s="5">
        <f>VLOOKUP(EQ$3,'KPI DC Forecast link file'!$B:$C,2,FALSE)</f>
        <v>27201.019365395579</v>
      </c>
      <c r="ER8" s="5">
        <f>VLOOKUP(ER$3,'KPI DC Forecast link file'!$B:$C,2,FALSE)</f>
        <v>27296.969307446598</v>
      </c>
      <c r="ES8" s="5">
        <f>VLOOKUP(ES$3,'KPI DC Forecast link file'!$B:$C,2,FALSE)</f>
        <v>33683.976389729381</v>
      </c>
      <c r="ET8" s="5">
        <f>VLOOKUP(ET$3,'KPI DC Forecast link file'!$B:$C,2,FALSE)</f>
        <v>55698.05575836249</v>
      </c>
      <c r="EU8" s="5">
        <f>VLOOKUP(EU$3,'KPI DC Forecast link file'!$B:$C,2,FALSE)</f>
        <v>40042.009790126722</v>
      </c>
      <c r="EV8" s="5">
        <f>VLOOKUP(EV$3,'KPI DC Forecast link file'!$B:$C,2,FALSE)</f>
        <v>35424.027424427979</v>
      </c>
      <c r="EW8" s="5">
        <f>VLOOKUP(EW$3,'KPI DC Forecast link file'!$B:$C,2,FALSE)</f>
        <v>31839.035151079199</v>
      </c>
      <c r="EX8" s="5">
        <f>VLOOKUP(EX$3,'KPI DC Forecast link file'!$B:$C,2,FALSE)</f>
        <v>33068.036024238652</v>
      </c>
      <c r="EY8" s="5">
        <f>VLOOKUP(EY$3,'KPI DC Forecast link file'!$B:$C,2,FALSE)</f>
        <v>40920.014591583691</v>
      </c>
      <c r="EZ8" s="5">
        <f>VLOOKUP(EZ$3,'KPI DC Forecast link file'!$B:$C,2,FALSE)</f>
        <v>47862.028282231433</v>
      </c>
      <c r="FA8" s="5">
        <f>VLOOKUP(FA$3,'KPI DC Forecast link file'!$B:$C,2,FALSE)</f>
        <v>62669.095414777352</v>
      </c>
      <c r="FB8" s="5">
        <f>VLOOKUP(FB$3,'KPI DC Forecast link file'!$B:$C,2,FALSE)</f>
        <v>72163.075133953287</v>
      </c>
      <c r="FC8" s="5">
        <f>VLOOKUP(FC$3,'KPI DC Forecast link file'!$B:$C,2,FALSE)</f>
        <v>30482.026329945562</v>
      </c>
      <c r="FD8" s="5">
        <f>VLOOKUP(FD$3,'KPI DC Forecast link file'!$B:$C,2,FALSE)</f>
        <v>34348.966233729043</v>
      </c>
      <c r="FE8" s="5">
        <f>VLOOKUP(FE$3,'KPI DC Forecast link file'!$B:$C,2,FALSE)</f>
        <v>9468.9903315222818</v>
      </c>
      <c r="FF8" s="5">
        <f>VLOOKUP(FF$3,'KPI DC Forecast link file'!$B:$C,2,FALSE)</f>
        <v>9181.9956416426885</v>
      </c>
      <c r="FG8" s="5">
        <f>VLOOKUP(FG$3,'KPI DC Forecast link file'!$B:$C,2,FALSE)</f>
        <v>8838.0089435033242</v>
      </c>
      <c r="FH8" s="5">
        <f>VLOOKUP(FH$3,'KPI DC Forecast link file'!$B:$C,2,FALSE)</f>
        <v>8233.0042565175845</v>
      </c>
      <c r="FI8" s="5">
        <f>VLOOKUP(FI$3,'KPI DC Forecast link file'!$B:$C,2,FALSE)</f>
        <v>11311.999168297709</v>
      </c>
      <c r="FJ8" s="5">
        <f>VLOOKUP(FJ$3,'KPI DC Forecast link file'!$B:$C,2,FALSE)</f>
        <v>11752.990552253623</v>
      </c>
      <c r="FK8" s="5">
        <f>VLOOKUP(FK$3,'KPI DC Forecast link file'!$B:$C,2,FALSE)</f>
        <v>6425.0065441386305</v>
      </c>
      <c r="FL8" s="5">
        <f>VLOOKUP(FL$3,'KPI DC Forecast link file'!$B:$C,2,FALSE)</f>
        <v>8662.0036501625527</v>
      </c>
      <c r="FM8" s="5">
        <f>VLOOKUP(FM$3,'KPI DC Forecast link file'!$B:$C,2,FALSE)</f>
        <v>12460.001122955244</v>
      </c>
      <c r="FN8" s="5">
        <v>12395</v>
      </c>
      <c r="FO8" s="5">
        <f>VLOOKUP(FO$3,'KPI DC Forecast link file'!$B:$C,2,FALSE)</f>
        <v>8930.0094864526836</v>
      </c>
      <c r="FP8" s="5">
        <f>VLOOKUP(FP$3,'KPI DC Forecast link file'!$B:$C,2,FALSE)</f>
        <v>11373.013402997334</v>
      </c>
      <c r="FQ8" s="5">
        <f>VLOOKUP(FQ$3,'KPI DC Forecast link file'!$B:$C,2,FALSE)</f>
        <v>12759.00329299349</v>
      </c>
      <c r="FR8" s="5">
        <f>VLOOKUP(FR$3,'KPI DC Forecast link file'!$B:$C,2,FALSE)</f>
        <v>8781.0049578333874</v>
      </c>
      <c r="FS8" s="5">
        <f>VLOOKUP(FS$3,'KPI DC Forecast link file'!$B:$C,2,FALSE)</f>
        <v>11359.993006520803</v>
      </c>
      <c r="FT8" s="5">
        <f>VLOOKUP(FT$3,'KPI DC Forecast link file'!$B:$C,2,FALSE)</f>
        <v>10645.002973558478</v>
      </c>
      <c r="FU8" s="5">
        <f>VLOOKUP(FU$3,'KPI DC Forecast link file'!$B:$C,2,FALSE)</f>
        <v>13618.004844027013</v>
      </c>
      <c r="FV8" s="5">
        <f>VLOOKUP(FV$3,'KPI DC Forecast link file'!$B:$C,2,FALSE)</f>
        <v>16522.994812610432</v>
      </c>
      <c r="FW8" s="5">
        <v>10637</v>
      </c>
      <c r="FX8" s="5">
        <v>10008</v>
      </c>
      <c r="FY8" s="5">
        <v>11166</v>
      </c>
      <c r="FZ8" s="5">
        <f>VLOOKUP(FZ$3,'KPI DC Forecast link file'!$B:$C,2,FALSE)</f>
        <v>11879.993427172998</v>
      </c>
      <c r="GA8" s="5">
        <f>VLOOKUP(GA$3,'KPI DC Forecast link file'!$B:$C,2,FALSE)</f>
        <v>13195.986428749109</v>
      </c>
      <c r="GB8" s="5">
        <f>VLOOKUP(GB$3,'KPI DC Forecast link file'!$B:$C,2,FALSE)</f>
        <v>15233.986515959748</v>
      </c>
      <c r="GC8" s="5">
        <f>VLOOKUP(GC$3,'KPI DC Forecast link file'!$B:$C,2,FALSE)</f>
        <v>15058.009161631988</v>
      </c>
      <c r="GD8" s="5">
        <f>VLOOKUP(GD$3,'KPI DC Forecast link file'!$B:$C,2,FALSE)</f>
        <v>14762.995290300074</v>
      </c>
      <c r="GE8" s="5">
        <f>VLOOKUP(GE$3,'KPI DC Forecast link file'!$B:$C,2,FALSE)</f>
        <v>15152.006066970338</v>
      </c>
      <c r="GF8" s="5">
        <f>VLOOKUP(GF$3,'KPI DC Forecast link file'!$B:$C,2,FALSE)</f>
        <v>15148.979156709098</v>
      </c>
      <c r="GG8" s="5">
        <f>VLOOKUP(GG$3,'KPI DC Forecast link file'!$B:$C,2,FALSE)</f>
        <v>14580.002532194147</v>
      </c>
      <c r="GH8" s="5">
        <f>VLOOKUP(GH$3,'KPI DC Forecast link file'!$B:$C,2,FALSE)</f>
        <v>24273.987636181155</v>
      </c>
      <c r="GI8" s="5">
        <f>VLOOKUP(GI$3,'KPI DC Forecast link file'!$B:$C,2,FALSE)</f>
        <v>37671.012555910558</v>
      </c>
      <c r="GJ8" s="5">
        <f>VLOOKUP(GJ$3,'KPI DC Forecast link file'!$B:$C,2,FALSE)</f>
        <v>16217.010755298754</v>
      </c>
      <c r="GK8" s="5">
        <f>VLOOKUP(GK$3,'KPI DC Forecast link file'!$B:$C,2,FALSE)</f>
        <v>13080.987672027553</v>
      </c>
      <c r="GL8" s="5">
        <f>VLOOKUP(GL$3,'KPI DC Forecast link file'!$B:$C,2,FALSE)</f>
        <v>12537.006918760457</v>
      </c>
      <c r="GM8" s="5">
        <f>VLOOKUP(GM$3,'KPI DC Forecast link file'!$B:$C,2,FALSE)</f>
        <v>13656.991616663436</v>
      </c>
      <c r="GN8" s="5">
        <f>VLOOKUP(GN$3,'KPI DC Forecast link file'!$B:$C,2,FALSE)</f>
        <v>12479.990133550082</v>
      </c>
      <c r="GO8" s="5">
        <f>VLOOKUP(GO$3,'KPI DC Forecast link file'!$B:$C,2,FALSE)</f>
        <v>14448.986985128658</v>
      </c>
      <c r="GP8" s="5">
        <f>VLOOKUP(GP$3,'KPI DC Forecast link file'!$B:$C,2,FALSE)</f>
        <v>19035.984112411519</v>
      </c>
      <c r="GQ8" s="5">
        <f>VLOOKUP(GQ$3,'KPI DC Forecast link file'!$B:$C,2,FALSE)</f>
        <v>15960.989325265289</v>
      </c>
      <c r="GR8" s="5">
        <f>VLOOKUP(GR$3,'KPI DC Forecast link file'!$B:$C,2,FALSE)</f>
        <v>16278.005558499657</v>
      </c>
      <c r="GS8" s="5">
        <f>VLOOKUP(GS$3,'KPI DC Forecast link file'!$B:$C,2,FALSE)</f>
        <v>15657.01613643318</v>
      </c>
      <c r="GT8" s="5">
        <f>VLOOKUP(GT$3,'KPI DC Forecast link file'!$B:$C,2,FALSE)</f>
        <v>13881.004518881791</v>
      </c>
      <c r="GU8" s="5">
        <f>VLOOKUP(GU$3,'KPI DC Forecast link file'!$B:$C,2,FALSE)</f>
        <v>14379.997198149367</v>
      </c>
      <c r="GV8" s="5">
        <f>VLOOKUP(GV$3,'KPI DC Forecast link file'!$B:$C,2,FALSE)</f>
        <v>33439.982906675104</v>
      </c>
      <c r="GW8" s="5">
        <f>VLOOKUP(GW$3,'KPI DC Forecast link file'!$B:$C,2,FALSE)</f>
        <v>32900.003970788843</v>
      </c>
      <c r="GX8" s="5">
        <f>VLOOKUP(GX$3,'KPI DC Forecast link file'!$B:$C,2,FALSE)</f>
        <v>31799.955017300916</v>
      </c>
      <c r="GY8" s="5">
        <f>VLOOKUP(GY$3,'KPI DC Forecast link file'!$B:$C,2,FALSE)</f>
        <v>31097.996322495794</v>
      </c>
      <c r="GZ8" s="5">
        <f>VLOOKUP(GZ$3,'KPI DC Forecast link file'!$B:$C,2,FALSE)</f>
        <v>36407.958949312902</v>
      </c>
      <c r="HA8" s="5">
        <f>VLOOKUP(HA$3,'KPI DC Forecast link file'!$B:$C,2,FALSE)</f>
        <v>34166.994052190683</v>
      </c>
      <c r="HB8" s="5">
        <f>VLOOKUP(HB$3,'KPI DC Forecast link file'!$B:$C,2,FALSE)</f>
        <v>31907.984247376105</v>
      </c>
      <c r="HC8" s="5">
        <f>VLOOKUP(HC$3,'KPI DC Forecast link file'!$B:$C,2,FALSE)</f>
        <v>48347.974919765547</v>
      </c>
      <c r="HD8" s="5">
        <f>VLOOKUP(HD$3,'KPI DC Forecast link file'!$B:$C,2,FALSE)</f>
        <v>49880.022451045515</v>
      </c>
      <c r="HE8" s="5">
        <f>VLOOKUP(HE$3,'KPI DC Forecast link file'!$B:$C,2,FALSE)</f>
        <v>88988.953692591967</v>
      </c>
      <c r="HF8" s="5">
        <f>VLOOKUP(HF$3,'KPI DC Forecast link file'!$B:$C,2,FALSE)</f>
        <v>30906.022784606321</v>
      </c>
      <c r="HG8" s="5">
        <f>VLOOKUP(HG$3,'KPI DC Forecast link file'!$B:$C,2,FALSE)</f>
        <v>12984.993111641992</v>
      </c>
      <c r="HH8" s="5">
        <f>VLOOKUP(HH$3,'KPI DC Forecast link file'!$B:$C,2,FALSE)</f>
        <v>12489.000574676706</v>
      </c>
      <c r="HI8" s="5">
        <f>VLOOKUP(HI$3,'KPI DC Forecast link file'!$B:$C,2,FALSE)</f>
        <v>10902.002893018833</v>
      </c>
      <c r="HJ8" s="5">
        <f>VLOOKUP(HJ$3,'KPI DC Forecast link file'!$B:$C,2,FALSE)</f>
        <v>16130.015313541047</v>
      </c>
      <c r="HK8" s="5">
        <f>VLOOKUP(HK$3,'KPI DC Forecast link file'!$B:$C,2,FALSE)</f>
        <v>16898.004022842335</v>
      </c>
      <c r="HL8" s="5">
        <f>VLOOKUP(HL$3,'KPI DC Forecast link file'!$B:$C,2,FALSE)</f>
        <v>13906.988044201247</v>
      </c>
      <c r="HM8" s="5">
        <f>VLOOKUP(HM$3,'KPI DC Forecast link file'!$B:$C,2,FALSE)</f>
        <v>14608.004766290798</v>
      </c>
      <c r="HN8" s="5">
        <f>VLOOKUP(HN$3,'KPI DC Forecast link file'!$B:$C,2,FALSE)</f>
        <v>11550.992578051741</v>
      </c>
      <c r="HO8" s="5">
        <f>VLOOKUP(HO$3,'KPI DC Forecast link file'!$B:$C,2,FALSE)</f>
        <v>11255.002645138678</v>
      </c>
      <c r="HP8" s="5">
        <f>VLOOKUP(HP$3,'KPI DC Forecast link file'!$B:$C,2,FALSE)</f>
        <v>13783.998085914283</v>
      </c>
      <c r="HQ8" s="5">
        <f>VLOOKUP(HQ$3,'KPI DC Forecast link file'!$B:$C,2,FALSE)</f>
        <v>14945.99031454919</v>
      </c>
      <c r="HR8" s="5">
        <f>VLOOKUP(HR$3,'KPI DC Forecast link file'!$B:$C,2,FALSE)</f>
        <v>17809.998967275806</v>
      </c>
      <c r="HS8" s="5">
        <f>VLOOKUP(HS$3,'KPI DC Forecast link file'!$B:$C,2,FALSE)</f>
        <v>17081.998397697669</v>
      </c>
      <c r="HT8" s="5">
        <f>VLOOKUP(HT$3,'KPI DC Forecast link file'!$B:$C,2,FALSE)</f>
        <v>12233.016529061359</v>
      </c>
      <c r="HU8" s="5">
        <f>VLOOKUP(HU$3,'KPI DC Forecast link file'!$B:$C,2,FALSE)</f>
        <v>23905.981650599297</v>
      </c>
      <c r="HV8" s="5">
        <f>VLOOKUP(HV$3,'KPI DC Forecast link file'!$B:$C,2,FALSE)</f>
        <v>24898.989788465635</v>
      </c>
      <c r="HW8" s="5">
        <f>VLOOKUP(HW$3,'KPI DC Forecast link file'!$B:$C,2,FALSE)</f>
        <v>26443.977754763182</v>
      </c>
      <c r="HX8" s="5">
        <f>VLOOKUP(HX$3,'KPI DC Forecast link file'!$B:$C,2,FALSE)</f>
        <v>25527.02366306385</v>
      </c>
      <c r="HY8" s="5">
        <f>VLOOKUP(HY$3,'KPI DC Forecast link file'!$B:$C,2,FALSE)</f>
        <v>39535.974194849972</v>
      </c>
      <c r="HZ8" s="5">
        <f>VLOOKUP(HZ$3,'KPI DC Forecast link file'!$B:$C,2,FALSE)</f>
        <v>17548.00749033867</v>
      </c>
      <c r="IA8" s="5">
        <f>VLOOKUP(IA$3,'KPI DC Forecast link file'!$B:$C,2,FALSE)</f>
        <v>14752.008798712168</v>
      </c>
      <c r="IB8" s="5">
        <f>VLOOKUP(IB$3,'KPI DC Forecast link file'!$B:$C,2,FALSE)</f>
        <v>14319.002727868181</v>
      </c>
      <c r="IC8" s="5">
        <f>VLOOKUP(IC$3,'KPI DC Forecast link file'!$B:$C,2,FALSE)</f>
        <v>12519.990591448792</v>
      </c>
      <c r="ID8" s="5">
        <f>VLOOKUP(ID$3,'KPI DC Forecast link file'!$B:$C,2,FALSE)</f>
        <v>12658.006951075178</v>
      </c>
      <c r="IE8" s="5">
        <f>VLOOKUP(IE$3,'KPI DC Forecast link file'!$B:$C,2,FALSE)</f>
        <v>23548.978407507064</v>
      </c>
      <c r="IF8" s="5">
        <f>VLOOKUP(IF$3,'KPI DC Forecast link file'!$B:$C,2,FALSE)</f>
        <v>32028.968233893524</v>
      </c>
      <c r="IG8" s="5">
        <f>VLOOKUP(IG$3,'KPI DC Forecast link file'!$B:$C,2,FALSE)</f>
        <v>13620.985940918212</v>
      </c>
      <c r="IH8" s="5">
        <f>VLOOKUP(IH$3,'KPI DC Forecast link file'!$B:$C,2,FALSE)</f>
        <v>15088.989801913736</v>
      </c>
      <c r="II8" s="5">
        <f>VLOOKUP(II$3,'KPI DC Forecast link file'!$B:$C,2,FALSE)</f>
        <v>15969.985117181719</v>
      </c>
      <c r="IJ8" s="5">
        <f>VLOOKUP(IJ$3,'KPI DC Forecast link file'!$B:$C,2,FALSE)</f>
        <v>15314.987259947124</v>
      </c>
      <c r="IK8" s="5">
        <f>VLOOKUP(IK$3,'KPI DC Forecast link file'!$B:$C,2,FALSE)</f>
        <v>16510.003321540211</v>
      </c>
      <c r="IL8" s="5">
        <f>VLOOKUP(IL$3,'KPI DC Forecast link file'!$B:$C,2,FALSE)</f>
        <v>16232.000336502086</v>
      </c>
      <c r="IM8" s="5">
        <f>VLOOKUP(IM$3,'KPI DC Forecast link file'!$B:$C,2,FALSE)</f>
        <v>26481.986997103755</v>
      </c>
      <c r="IN8" s="5">
        <f>VLOOKUP(IN$3,'KPI DC Forecast link file'!$B:$C,2,FALSE)</f>
        <v>17227.999080924521</v>
      </c>
      <c r="IO8" s="5">
        <f>VLOOKUP(IO$3,'KPI DC Forecast link file'!$B:$C,2,FALSE)</f>
        <v>15341.015325190017</v>
      </c>
      <c r="IP8" s="5">
        <v>85287</v>
      </c>
      <c r="IQ8" s="5">
        <v>53043</v>
      </c>
      <c r="IR8" s="5">
        <v>57771</v>
      </c>
      <c r="IS8" s="5">
        <v>63886</v>
      </c>
      <c r="IT8" s="5">
        <v>64006</v>
      </c>
      <c r="IU8" s="5">
        <v>58801</v>
      </c>
      <c r="IV8" s="5">
        <v>61610</v>
      </c>
      <c r="IW8" s="5">
        <v>46298</v>
      </c>
      <c r="IX8" s="5">
        <v>69307</v>
      </c>
      <c r="IY8" s="5">
        <v>65340</v>
      </c>
      <c r="IZ8" s="5">
        <v>107939</v>
      </c>
      <c r="JA8" s="5">
        <v>71110</v>
      </c>
      <c r="JB8" s="5">
        <v>62421</v>
      </c>
      <c r="JC8" s="5">
        <v>27908</v>
      </c>
      <c r="JD8" s="5">
        <f>VLOOKUP(JD$3,'KPI DC Forecast link file'!$B:$C,2,FALSE)</f>
        <v>17844.991702010033</v>
      </c>
      <c r="JE8" s="5">
        <f>VLOOKUP(JE$3,'KPI DC Forecast link file'!$B:$C,2,FALSE)</f>
        <v>18140.005443121783</v>
      </c>
      <c r="JF8" s="5">
        <f>VLOOKUP(JF$3,'KPI DC Forecast link file'!$B:$C,2,FALSE)</f>
        <v>17682.010208425956</v>
      </c>
      <c r="JG8" s="5">
        <f>VLOOKUP(JG$3,'KPI DC Forecast link file'!$B:$C,2,FALSE)</f>
        <v>26884.024712934828</v>
      </c>
      <c r="JH8" s="5">
        <f>VLOOKUP(JH$3,'KPI DC Forecast link file'!$B:$C,2,FALSE)</f>
        <v>30915.026777237228</v>
      </c>
      <c r="JI8" s="5">
        <f>VLOOKUP(JI$3,'KPI DC Forecast link file'!$B:$C,2,FALSE)</f>
        <v>22065.004285026633</v>
      </c>
      <c r="JJ8" s="5">
        <f>VLOOKUP(JJ$3,'KPI DC Forecast link file'!$B:$C,2,FALSE)</f>
        <v>18033.005781909633</v>
      </c>
      <c r="JK8" s="5">
        <f>VLOOKUP(JK$3,'KPI DC Forecast link file'!$B:$C,2,FALSE)</f>
        <v>17083.999109685781</v>
      </c>
      <c r="JL8" s="5">
        <f>VLOOKUP(JL$3,'KPI DC Forecast link file'!$B:$C,2,FALSE)</f>
        <v>14087.992183633633</v>
      </c>
      <c r="JM8" s="5">
        <f>VLOOKUP(JM$3,'KPI DC Forecast link file'!$B:$C,2,FALSE)</f>
        <v>37590.00855724256</v>
      </c>
      <c r="JN8" s="5">
        <f>VLOOKUP(JN$3,'KPI DC Forecast link file'!$B:$C,2,FALSE)</f>
        <v>48327.959083969727</v>
      </c>
      <c r="JO8" s="5">
        <f>VLOOKUP(JO$3,'KPI DC Forecast link file'!$B:$C,2,FALSE)</f>
        <v>75260.023277415792</v>
      </c>
      <c r="JP8" s="5">
        <f>VLOOKUP(JP$3,'KPI DC Forecast link file'!$B:$C,2,FALSE)</f>
        <v>29025.019534788662</v>
      </c>
      <c r="JQ8" s="5">
        <f>VLOOKUP(JQ$3,'KPI DC Forecast link file'!$B:$C,2,FALSE)</f>
        <v>23602.020594253921</v>
      </c>
      <c r="JR8" s="5">
        <f>VLOOKUP(JR$3,'KPI DC Forecast link file'!$B:$C,2,FALSE)</f>
        <v>20178.015055157986</v>
      </c>
      <c r="JS8" s="5">
        <f>VLOOKUP(JS$3,'KPI DC Forecast link file'!$B:$C,2,FALSE)</f>
        <v>24112.997557378327</v>
      </c>
      <c r="JT8" s="5">
        <f>VLOOKUP(JT$3,'KPI DC Forecast link file'!$B:$C,2,FALSE)</f>
        <v>30610.962474349752</v>
      </c>
      <c r="JU8" s="5">
        <f>VLOOKUP(JU$3,'KPI DC Forecast link file'!$B:$C,2,FALSE)</f>
        <v>34919.995181531602</v>
      </c>
      <c r="JV8" s="5">
        <f>VLOOKUP(JV$3,'KPI DC Forecast link file'!$B:$C,2,FALSE)</f>
        <v>47947.022028338914</v>
      </c>
      <c r="JW8" s="5">
        <f>VLOOKUP(JW$3,'KPI DC Forecast link file'!$B:$C,2,FALSE)</f>
        <v>31725.022971266088</v>
      </c>
      <c r="JX8" s="5">
        <f>VLOOKUP(JX$3,'KPI DC Forecast link file'!$B:$C,2,FALSE)</f>
        <v>30534.019494822427</v>
      </c>
      <c r="JY8" s="5">
        <f>VLOOKUP(JY$3,'KPI DC Forecast link file'!$B:$C,2,FALSE)</f>
        <v>25356.99585994774</v>
      </c>
      <c r="JZ8" s="5">
        <f>VLOOKUP(JZ$3,'KPI DC Forecast link file'!$B:$C,2,FALSE)</f>
        <v>31117.996655509469</v>
      </c>
      <c r="KA8" s="5">
        <f>VLOOKUP(KA$3,'KPI DC Forecast link file'!$B:$C,2,FALSE)</f>
        <v>28467.022150039447</v>
      </c>
      <c r="KB8" s="5">
        <v>45960</v>
      </c>
      <c r="KC8" s="5">
        <v>45647</v>
      </c>
      <c r="KD8" s="5">
        <v>43441</v>
      </c>
      <c r="KE8" s="5">
        <v>81560</v>
      </c>
      <c r="KF8" s="5">
        <v>64193</v>
      </c>
      <c r="KG8" s="5">
        <v>57970</v>
      </c>
      <c r="KH8" s="5">
        <v>57970</v>
      </c>
      <c r="KI8" s="5">
        <v>71538</v>
      </c>
      <c r="KJ8" s="5">
        <v>79106</v>
      </c>
      <c r="KK8" s="5">
        <v>86932</v>
      </c>
      <c r="KL8" s="5">
        <v>73412</v>
      </c>
      <c r="KM8" s="5">
        <v>61256</v>
      </c>
      <c r="KN8" s="5">
        <v>64798</v>
      </c>
      <c r="KO8" s="5">
        <v>155083</v>
      </c>
      <c r="KP8" s="5">
        <v>103836</v>
      </c>
      <c r="KQ8" s="5">
        <v>115582</v>
      </c>
      <c r="KR8" s="5">
        <v>128162</v>
      </c>
      <c r="KS8" s="5">
        <f>VLOOKUP(KS$3,'KPI DC Forecast link file'!$B:$C,2,FALSE)</f>
        <v>85454.890863525914</v>
      </c>
      <c r="KT8" s="5">
        <v>32997</v>
      </c>
      <c r="KU8" s="5">
        <v>33457</v>
      </c>
      <c r="KV8" s="5">
        <f>VLOOKUP(KV$3,'KPI DC Forecast link file'!$B:$C,2,FALSE)</f>
        <v>33848.9708452255</v>
      </c>
      <c r="KW8" s="5">
        <f>VLOOKUP(KW$3,'KPI DC Forecast link file'!$B:$C,2,FALSE)</f>
        <v>41597.960852291988</v>
      </c>
      <c r="KX8" s="5">
        <f>VLOOKUP(KX$3,'KPI DC Forecast link file'!$B:$C,2,FALSE)</f>
        <v>48994.030074754788</v>
      </c>
      <c r="KY8" s="5">
        <f>VLOOKUP(KY$3,'KPI DC Forecast link file'!$B:$C,2,FALSE)</f>
        <v>37905.01810167115</v>
      </c>
      <c r="KZ8" s="5">
        <f>VLOOKUP(KZ$3,'KPI DC Forecast link file'!$B:$C,2,FALSE)</f>
        <v>36939.992687657803</v>
      </c>
      <c r="LA8" s="5">
        <f>VLOOKUP(LA$3,'KPI DC Forecast link file'!$B:$C,2,FALSE)</f>
        <v>37180.020073050007</v>
      </c>
      <c r="LB8" s="5">
        <f>VLOOKUP(LB$3,'KPI DC Forecast link file'!$B:$C,2,FALSE)</f>
        <v>63417.959558372895</v>
      </c>
      <c r="LC8" s="5">
        <f>VLOOKUP(LC$3,'KPI DC Forecast link file'!$B:$C,2,FALSE)</f>
        <v>48838.95974337103</v>
      </c>
      <c r="LD8" s="5">
        <f>VLOOKUP(LD$3,'KPI DC Forecast link file'!$B:$C,2,FALSE)</f>
        <v>46307.055691341258</v>
      </c>
      <c r="LE8" s="5">
        <f>VLOOKUP(LE$3,'KPI DC Forecast link file'!$B:$C,2,FALSE)</f>
        <v>50942.960688391002</v>
      </c>
      <c r="LF8" s="5">
        <f>VLOOKUP(LF$3,'KPI DC Forecast link file'!$B:$C,2,FALSE)</f>
        <v>32752.97285036312</v>
      </c>
      <c r="LG8" s="5">
        <f>VLOOKUP(LG$3,'KPI DC Forecast link file'!$B:$C,2,FALSE)</f>
        <v>26667.977076691681</v>
      </c>
      <c r="LH8" s="5">
        <f>VLOOKUP(LH$3,'KPI DC Forecast link file'!$B:$C,2,FALSE)</f>
        <v>22203.00965821894</v>
      </c>
      <c r="LI8" s="5">
        <f>VLOOKUP(LI$3,'KPI DC Forecast link file'!$B:$C,2,FALSE)</f>
        <v>16572.979440349583</v>
      </c>
      <c r="LJ8" s="5">
        <f>VLOOKUP(LJ$3,'KPI DC Forecast link file'!$B:$C,2,FALSE)</f>
        <v>15215.007393321706</v>
      </c>
      <c r="LK8" s="5">
        <f>VLOOKUP(LK$3,'KPI DC Forecast link file'!$B:$C,2,FALSE)</f>
        <v>12368.987514001774</v>
      </c>
      <c r="LL8" s="5">
        <f>VLOOKUP(LL$3,'KPI DC Forecast link file'!$B:$C,2,FALSE)</f>
        <v>11387.989275544223</v>
      </c>
      <c r="LM8" s="5">
        <f>VLOOKUP(LM$3,'KPI DC Forecast link file'!$B:$C,2,FALSE)</f>
        <v>6355.0049792459286</v>
      </c>
      <c r="LN8" s="5">
        <f>VLOOKUP(LN$3,'KPI DC Forecast link file'!$B:$C,2,FALSE)</f>
        <v>5820.9991819335883</v>
      </c>
      <c r="LO8" s="5">
        <f>VLOOKUP(LO$3,'KPI DC Forecast link file'!$B:$C,2,FALSE)</f>
        <v>11136.004045007292</v>
      </c>
      <c r="LP8" s="5">
        <f>VLOOKUP(LP$3,'KPI DC Forecast link file'!$B:$C,2,FALSE)</f>
        <v>53926.958297941303</v>
      </c>
      <c r="LQ8" s="5">
        <f>VLOOKUP(LQ$3,'KPI DC Forecast link file'!$B:$C,2,FALSE)</f>
        <v>36678.985876849183</v>
      </c>
      <c r="LR8" s="5">
        <f>VLOOKUP(LR$3,'KPI DC Forecast link file'!$B:$C,2,FALSE)</f>
        <v>50426.996817346502</v>
      </c>
      <c r="LS8" s="5">
        <f>VLOOKUP(LS$3,'KPI DC Forecast link file'!$B:$C,2,FALSE)</f>
        <v>45572.011868287052</v>
      </c>
      <c r="LT8" s="5">
        <f>VLOOKUP(LT$3,'KPI DC Forecast link file'!$B:$C,2,FALSE)</f>
        <v>60033.92100645446</v>
      </c>
      <c r="LU8" s="5">
        <f>VLOOKUP(LU$3,'KPI DC Forecast link file'!$B:$C,2,FALSE)</f>
        <v>38326.002734402216</v>
      </c>
      <c r="LV8" s="5">
        <f>VLOOKUP(LV$3,'KPI DC Forecast link file'!$B:$C,2,FALSE)</f>
        <v>44916.9558209639</v>
      </c>
      <c r="LW8" s="5">
        <f>VLOOKUP(LW$3,'KPI DC Forecast link file'!$B:$C,2,FALSE)</f>
        <v>42327.971289081688</v>
      </c>
      <c r="LX8" s="5">
        <f>VLOOKUP(LX$3,'KPI DC Forecast link file'!$B:$C,2,FALSE)</f>
        <v>37587.969710414291</v>
      </c>
      <c r="LY8" s="5">
        <f>VLOOKUP(LY$3,'KPI DC Forecast link file'!$B:$C,2,FALSE)</f>
        <v>34630.984435598017</v>
      </c>
      <c r="LZ8" s="5">
        <f>VLOOKUP(LZ$3,'KPI DC Forecast link file'!$B:$C,2,FALSE)</f>
        <v>30546.982230020199</v>
      </c>
      <c r="MA8" s="5">
        <f>VLOOKUP(MA$3,'KPI DC Forecast link file'!$B:$C,2,FALSE)</f>
        <v>42912.045528003524</v>
      </c>
      <c r="MB8" s="5">
        <f>VLOOKUP(MB$3,'KPI DC Forecast link file'!$B:$C,2,FALSE)</f>
        <v>31530.013134035584</v>
      </c>
      <c r="MC8" s="5">
        <f>VLOOKUP(MC$3,'KPI DC Forecast link file'!$B:$C,2,FALSE)</f>
        <v>29791.022041165947</v>
      </c>
      <c r="MD8" s="5">
        <f>VLOOKUP(MD$3,'KPI DC Forecast link file'!$B:$C,2,FALSE)</f>
        <v>13287.990258111198</v>
      </c>
      <c r="ME8" s="5">
        <f>VLOOKUP(ME$3,'KPI DC Forecast link file'!$B:$C,2,FALSE)</f>
        <v>12103.986297045598</v>
      </c>
      <c r="MF8" s="5">
        <f>VLOOKUP(MF$3,'KPI DC Forecast link file'!$B:$C,2,FALSE)</f>
        <v>12827.990121764038</v>
      </c>
      <c r="MG8" s="5">
        <f>VLOOKUP(MG$3,'KPI DC Forecast link file'!$B:$C,2,FALSE)</f>
        <v>12389.01415220158</v>
      </c>
      <c r="MH8" s="5">
        <v>11917</v>
      </c>
      <c r="MI8" s="5">
        <f>VLOOKUP(MI$3,'KPI DC Forecast link file'!$B:$C,2,FALSE)</f>
        <v>11498.000663213297</v>
      </c>
      <c r="MJ8" s="5">
        <f>VLOOKUP(MJ$3,'KPI DC Forecast link file'!$B:$C,2,FALSE)</f>
        <v>12341.990851682091</v>
      </c>
      <c r="MK8" s="5">
        <f>VLOOKUP(MK$3,'KPI DC Forecast link file'!$B:$C,2,FALSE)</f>
        <v>10700.014731198269</v>
      </c>
      <c r="ML8" s="5">
        <f>VLOOKUP(ML$3,'KPI DC Forecast link file'!$B:$C,2,FALSE)</f>
        <v>9790.0002106716656</v>
      </c>
      <c r="MM8" s="5">
        <f>VLOOKUP(MM$3,'KPI DC Forecast link file'!$B:$C,2,FALSE)</f>
        <v>19109.982766830766</v>
      </c>
      <c r="MN8" s="5">
        <f>VLOOKUP(MN$3,'KPI DC Forecast link file'!$B:$C,2,FALSE)</f>
        <v>17233.99902202329</v>
      </c>
      <c r="MO8" s="5">
        <f>VLOOKUP(MO$3,'KPI DC Forecast link file'!$B:$C,2,FALSE)</f>
        <v>20318.013846646812</v>
      </c>
      <c r="MP8" s="5">
        <f>VLOOKUP(MP$3,'KPI DC Forecast link file'!$B:$C,2,FALSE)</f>
        <v>9349.0069462817737</v>
      </c>
      <c r="MQ8" s="5">
        <f>VLOOKUP(MQ$3,'KPI DC Forecast link file'!$B:$C,2,FALSE)</f>
        <v>8783.0033542077235</v>
      </c>
      <c r="MR8" s="5">
        <f>VLOOKUP(MR$3,'KPI DC Forecast link file'!$B:$C,2,FALSE)</f>
        <v>10121.987973408295</v>
      </c>
      <c r="MS8" s="5">
        <f>VLOOKUP(MS$3,'KPI DC Forecast link file'!$B:$C,2,FALSE)</f>
        <v>8620.9992821976648</v>
      </c>
      <c r="MT8" s="5">
        <f>VLOOKUP(MT$3,'KPI DC Forecast link file'!$B:$C,2,FALSE)</f>
        <v>8444.0076532502371</v>
      </c>
      <c r="MU8" s="5">
        <f>VLOOKUP(MU$3,'KPI DC Forecast link file'!$B:$C,2,FALSE)</f>
        <v>9659.9954293287319</v>
      </c>
      <c r="MV8" s="5">
        <f>VLOOKUP(MV$3,'KPI DC Forecast link file'!$B:$C,2,FALSE)</f>
        <v>8686.0033404190253</v>
      </c>
      <c r="MW8" s="5">
        <v>7642</v>
      </c>
      <c r="MX8" s="5">
        <v>7825</v>
      </c>
      <c r="MY8" s="5">
        <f>VLOOKUP(MY$3,'KPI DC Forecast link file'!$B:$C,2,FALSE)</f>
        <v>7555.5555555555566</v>
      </c>
      <c r="MZ8" s="5">
        <f>VLOOKUP(MZ$3,'KPI DC Forecast link file'!$B:$C,2,FALSE)</f>
        <v>7496.0629921259851</v>
      </c>
      <c r="NA8" s="5">
        <f>VLOOKUP(NA$3,'KPI DC Forecast link file'!$B:$C,2,FALSE)</f>
        <v>7437.5000000000009</v>
      </c>
      <c r="NB8" s="5" t="e">
        <f>VLOOKUP(NB$3,'KPI DC Forecast link file'!$B:$C,2,FALSE)</f>
        <v>#N/A</v>
      </c>
      <c r="NC8" s="5" t="e">
        <f>VLOOKUP(NC$3,'KPI DC Forecast link file'!$B:$C,2,FALSE)</f>
        <v>#N/A</v>
      </c>
      <c r="ND8" s="5" t="e">
        <f>VLOOKUP(ND$3,'KPI DC Forecast link file'!$B:$C,2,FALSE)</f>
        <v>#N/A</v>
      </c>
      <c r="NE8" s="5"/>
      <c r="NF8" s="5"/>
      <c r="NG8" s="5"/>
      <c r="NH8" s="5"/>
      <c r="NI8" s="5"/>
      <c r="NJ8" s="5"/>
      <c r="NK8" s="5"/>
      <c r="NL8" s="5"/>
      <c r="NM8" s="5"/>
    </row>
    <row r="9" spans="1:377" ht="15" hidden="1">
      <c r="A9" s="5" t="s">
        <v>48</v>
      </c>
      <c r="B9" s="5">
        <v>8798</v>
      </c>
      <c r="C9" s="5">
        <v>8597</v>
      </c>
      <c r="D9" s="5">
        <v>11619</v>
      </c>
      <c r="E9" s="5">
        <v>8979</v>
      </c>
      <c r="F9" s="5">
        <v>9031</v>
      </c>
      <c r="G9" s="5">
        <v>8399</v>
      </c>
      <c r="H9" s="5">
        <v>8845</v>
      </c>
      <c r="I9" s="5">
        <v>8546</v>
      </c>
      <c r="J9" s="5">
        <v>7972</v>
      </c>
      <c r="K9" s="5">
        <v>10199</v>
      </c>
      <c r="L9" s="5">
        <v>9289</v>
      </c>
      <c r="M9" s="5">
        <v>9311</v>
      </c>
      <c r="N9" s="5">
        <v>17038</v>
      </c>
      <c r="O9" s="5">
        <v>16371</v>
      </c>
      <c r="P9" s="5">
        <v>17601</v>
      </c>
      <c r="Q9" s="5">
        <v>23466</v>
      </c>
      <c r="R9" s="5">
        <v>8843</v>
      </c>
      <c r="S9" s="5">
        <v>8534</v>
      </c>
      <c r="T9" s="5">
        <v>7530</v>
      </c>
      <c r="U9" s="5">
        <v>7919</v>
      </c>
      <c r="V9" s="5">
        <v>7599</v>
      </c>
      <c r="W9" s="5">
        <v>9018</v>
      </c>
      <c r="X9" s="5">
        <v>8361</v>
      </c>
      <c r="Y9" s="5">
        <v>16908</v>
      </c>
      <c r="Z9" s="5">
        <v>11890</v>
      </c>
      <c r="AA9" s="5">
        <v>12361</v>
      </c>
      <c r="AB9" s="5">
        <v>11004</v>
      </c>
      <c r="AC9" s="5">
        <v>11392</v>
      </c>
      <c r="AD9" s="5">
        <v>11286</v>
      </c>
      <c r="AE9" s="5">
        <v>11178</v>
      </c>
      <c r="AF9" s="5">
        <v>12738</v>
      </c>
      <c r="AG9" s="5">
        <v>16124</v>
      </c>
      <c r="AH9" s="5">
        <v>15074</v>
      </c>
      <c r="AI9" s="5">
        <v>13937</v>
      </c>
      <c r="AJ9" s="5">
        <v>14233</v>
      </c>
      <c r="AK9" s="5">
        <v>15010</v>
      </c>
      <c r="AL9" s="5">
        <v>14650</v>
      </c>
      <c r="AM9" s="5">
        <v>14502</v>
      </c>
      <c r="AN9" s="5">
        <v>14120</v>
      </c>
      <c r="AO9" s="5">
        <v>14571</v>
      </c>
      <c r="AP9" s="5">
        <v>14561</v>
      </c>
      <c r="AQ9" s="5">
        <v>14836</v>
      </c>
      <c r="AR9" s="5">
        <v>15726</v>
      </c>
      <c r="AS9" s="5">
        <v>14903</v>
      </c>
      <c r="AT9" s="5">
        <v>15448</v>
      </c>
      <c r="AU9" s="5">
        <v>15444</v>
      </c>
      <c r="AV9" s="5">
        <v>15322</v>
      </c>
      <c r="AW9" s="5">
        <v>20622</v>
      </c>
      <c r="AX9" s="5">
        <v>20440</v>
      </c>
      <c r="AY9" s="5">
        <v>19027</v>
      </c>
      <c r="AZ9" s="5">
        <v>29952</v>
      </c>
      <c r="BA9" s="5">
        <v>14672</v>
      </c>
      <c r="BB9" s="5">
        <v>13622</v>
      </c>
      <c r="BC9" s="5">
        <v>13329</v>
      </c>
      <c r="BD9" s="5">
        <v>13790</v>
      </c>
      <c r="BE9" s="5">
        <v>13595</v>
      </c>
      <c r="BF9" s="5">
        <v>14129</v>
      </c>
      <c r="BG9" s="5">
        <v>13595</v>
      </c>
      <c r="BH9" s="5">
        <v>14362</v>
      </c>
      <c r="BI9" s="5">
        <v>12888</v>
      </c>
      <c r="BJ9" s="5">
        <v>12244</v>
      </c>
      <c r="BK9" s="5">
        <v>11811</v>
      </c>
      <c r="BL9" s="5">
        <v>13582</v>
      </c>
      <c r="BM9" s="5">
        <v>12338</v>
      </c>
      <c r="BN9" s="5">
        <v>12373</v>
      </c>
      <c r="BO9" s="5">
        <v>16297</v>
      </c>
      <c r="BP9" s="5">
        <v>14442</v>
      </c>
      <c r="BQ9" s="5">
        <v>13338</v>
      </c>
      <c r="BR9" s="5">
        <v>12921</v>
      </c>
      <c r="BS9" s="5">
        <v>13129</v>
      </c>
      <c r="BT9" s="5">
        <v>13210</v>
      </c>
      <c r="BU9" s="5">
        <v>12948</v>
      </c>
      <c r="BV9" s="5">
        <v>15218</v>
      </c>
      <c r="BW9" s="5">
        <v>13151</v>
      </c>
      <c r="BX9" s="5">
        <v>13527</v>
      </c>
      <c r="BY9" s="5">
        <v>12776</v>
      </c>
      <c r="BZ9" s="5">
        <v>13055</v>
      </c>
      <c r="CA9" s="5">
        <v>12637</v>
      </c>
      <c r="CB9" s="5">
        <v>12389</v>
      </c>
      <c r="CC9" s="5">
        <v>13056</v>
      </c>
      <c r="CD9" s="5">
        <v>13315</v>
      </c>
      <c r="CE9" s="5">
        <v>43882</v>
      </c>
      <c r="CF9" s="5">
        <v>31278</v>
      </c>
      <c r="CG9" s="5">
        <v>33001</v>
      </c>
      <c r="CH9" s="5">
        <v>31895</v>
      </c>
      <c r="CI9" s="5">
        <v>22596</v>
      </c>
      <c r="CJ9" s="5">
        <v>28987</v>
      </c>
      <c r="CK9" s="5">
        <v>28149</v>
      </c>
      <c r="CL9" s="5">
        <v>23673</v>
      </c>
      <c r="CM9" s="5">
        <v>22392</v>
      </c>
      <c r="CN9" s="5">
        <v>23474</v>
      </c>
      <c r="CO9" s="5">
        <v>30179</v>
      </c>
      <c r="CP9" s="5">
        <v>23766</v>
      </c>
      <c r="CQ9" s="5">
        <v>11886</v>
      </c>
      <c r="CR9" s="5">
        <v>11937</v>
      </c>
      <c r="CS9" s="5">
        <v>11191</v>
      </c>
      <c r="CT9" s="5">
        <v>10742</v>
      </c>
      <c r="CU9" s="5">
        <v>10520</v>
      </c>
      <c r="CV9" s="5">
        <v>10840</v>
      </c>
      <c r="CW9" s="5">
        <v>10840</v>
      </c>
      <c r="CX9" s="5">
        <v>12599</v>
      </c>
      <c r="CY9" s="5">
        <v>12018</v>
      </c>
      <c r="CZ9" s="5">
        <v>12019</v>
      </c>
      <c r="DA9" s="5">
        <v>11465</v>
      </c>
      <c r="DB9" s="5">
        <v>11465</v>
      </c>
      <c r="DC9" s="5">
        <v>41999</v>
      </c>
      <c r="DD9" s="5">
        <v>32156</v>
      </c>
      <c r="DE9" s="5">
        <v>31200</v>
      </c>
      <c r="DF9" s="5">
        <v>26197</v>
      </c>
      <c r="DG9" s="5">
        <v>26250</v>
      </c>
      <c r="DH9" s="5">
        <v>38007</v>
      </c>
      <c r="DI9" s="5">
        <v>36946</v>
      </c>
      <c r="DJ9" s="5">
        <v>43498</v>
      </c>
      <c r="DK9" s="5">
        <v>62281</v>
      </c>
      <c r="DL9" s="5">
        <v>14117</v>
      </c>
      <c r="DM9" s="5">
        <v>14843</v>
      </c>
      <c r="DN9" s="5">
        <v>14790</v>
      </c>
      <c r="DO9" s="5">
        <v>13149</v>
      </c>
      <c r="DP9" s="5">
        <v>14326</v>
      </c>
      <c r="DQ9" s="5">
        <v>14326</v>
      </c>
      <c r="DR9" s="5">
        <v>12594</v>
      </c>
      <c r="DS9" s="5">
        <v>12938</v>
      </c>
      <c r="DT9" s="5">
        <v>13225</v>
      </c>
      <c r="DU9" s="5">
        <v>13132</v>
      </c>
      <c r="DV9" s="5">
        <v>11269</v>
      </c>
      <c r="DW9" s="5">
        <v>11394</v>
      </c>
      <c r="DX9" s="5">
        <v>9947</v>
      </c>
      <c r="DY9" s="5">
        <v>9766</v>
      </c>
      <c r="DZ9" s="5">
        <v>13494</v>
      </c>
      <c r="EA9" s="5">
        <v>12712</v>
      </c>
      <c r="EB9" s="5">
        <v>11930</v>
      </c>
      <c r="EC9" s="5">
        <v>11784</v>
      </c>
      <c r="ED9" s="5">
        <v>11930</v>
      </c>
      <c r="EE9" s="5">
        <v>12094</v>
      </c>
      <c r="EF9" s="5">
        <v>12088</v>
      </c>
      <c r="EG9" s="5">
        <v>13506</v>
      </c>
      <c r="EH9" s="5">
        <v>12735</v>
      </c>
      <c r="EI9" s="5">
        <v>12735</v>
      </c>
      <c r="EJ9" s="5">
        <v>12735</v>
      </c>
      <c r="EK9" s="5">
        <v>12940</v>
      </c>
      <c r="EL9" s="5">
        <v>13466</v>
      </c>
      <c r="EM9" s="5">
        <v>13466</v>
      </c>
      <c r="EN9" s="5">
        <v>13466</v>
      </c>
      <c r="EO9" s="5">
        <v>47166</v>
      </c>
      <c r="EP9" s="5">
        <v>32510</v>
      </c>
      <c r="EQ9" s="5">
        <v>28997</v>
      </c>
      <c r="ER9" s="5">
        <v>31453</v>
      </c>
      <c r="ES9" s="5">
        <v>40409</v>
      </c>
      <c r="ET9" s="5">
        <v>52690</v>
      </c>
      <c r="EU9" s="5">
        <v>42329</v>
      </c>
      <c r="EV9" s="5">
        <v>52959</v>
      </c>
      <c r="EW9" s="5">
        <v>38918</v>
      </c>
      <c r="EX9" s="5">
        <v>39471</v>
      </c>
      <c r="EY9" s="5">
        <v>50518</v>
      </c>
      <c r="EZ9" s="5">
        <v>36920</v>
      </c>
      <c r="FA9" s="5">
        <v>55185</v>
      </c>
      <c r="FB9" s="5">
        <v>25132</v>
      </c>
      <c r="FC9" s="5">
        <v>22388</v>
      </c>
      <c r="FD9" s="5">
        <v>22349</v>
      </c>
      <c r="FE9" s="5">
        <v>16920</v>
      </c>
      <c r="FF9" s="5">
        <v>15028</v>
      </c>
      <c r="FG9" s="5">
        <v>15733</v>
      </c>
      <c r="FH9" s="5">
        <v>14669</v>
      </c>
      <c r="FI9" s="5">
        <v>13987</v>
      </c>
      <c r="FJ9" s="5">
        <v>13557</v>
      </c>
      <c r="FK9" s="5">
        <v>13516</v>
      </c>
      <c r="FL9" s="5">
        <v>13178</v>
      </c>
      <c r="FM9" s="5">
        <v>15776</v>
      </c>
      <c r="FN9" s="5">
        <v>12395</v>
      </c>
      <c r="FO9" s="5">
        <v>12809</v>
      </c>
      <c r="FP9" s="5">
        <v>13989</v>
      </c>
      <c r="FQ9" s="5">
        <v>13093</v>
      </c>
      <c r="FR9" s="5">
        <v>13093</v>
      </c>
      <c r="FS9" s="5">
        <v>12884</v>
      </c>
      <c r="FT9" s="5">
        <v>13189</v>
      </c>
      <c r="FU9" s="5">
        <v>13286</v>
      </c>
      <c r="FV9" s="5">
        <v>13255</v>
      </c>
      <c r="FW9" s="5">
        <v>15088</v>
      </c>
      <c r="FX9" s="5">
        <v>14508</v>
      </c>
      <c r="FY9" s="5">
        <v>14485</v>
      </c>
      <c r="FZ9" s="5">
        <v>14099</v>
      </c>
      <c r="GA9" s="5">
        <v>14099</v>
      </c>
      <c r="GB9" s="5">
        <v>11071</v>
      </c>
      <c r="GC9" s="5">
        <v>11826</v>
      </c>
      <c r="GD9" s="5">
        <v>13538</v>
      </c>
      <c r="GE9" s="5">
        <v>13877</v>
      </c>
      <c r="GF9" s="5">
        <v>13741</v>
      </c>
      <c r="GG9" s="5">
        <v>14682</v>
      </c>
      <c r="GH9" s="5">
        <v>18486</v>
      </c>
      <c r="GI9" s="5">
        <v>22641</v>
      </c>
      <c r="GJ9" s="5">
        <v>13877</v>
      </c>
      <c r="GK9" s="5">
        <v>15925</v>
      </c>
      <c r="GL9" s="5">
        <v>15681</v>
      </c>
      <c r="GM9" s="5">
        <v>14419</v>
      </c>
      <c r="GN9" s="5">
        <v>15853</v>
      </c>
      <c r="GO9" s="5">
        <v>16365</v>
      </c>
      <c r="GP9" s="5">
        <f>VLOOKUP(GP$3,'KPI DC Forecast link file'!$B:$C,2,FALSE)</f>
        <v>19035.984112411519</v>
      </c>
      <c r="GQ9" s="5">
        <f>VLOOKUP(GQ$3,'KPI DC Forecast link file'!$B:$C,2,FALSE)</f>
        <v>15960.989325265289</v>
      </c>
      <c r="GR9" s="5">
        <f>VLOOKUP(GR$3,'KPI DC Forecast link file'!$B:$C,2,FALSE)</f>
        <v>16278.005558499657</v>
      </c>
      <c r="GS9" s="5">
        <f>VLOOKUP(GS$3,'KPI DC Forecast link file'!$B:$C,2,FALSE)</f>
        <v>15657.01613643318</v>
      </c>
      <c r="GT9" s="5">
        <f>VLOOKUP(GT$3,'KPI DC Forecast link file'!$B:$C,2,FALSE)</f>
        <v>13881.004518881791</v>
      </c>
      <c r="GU9" s="5">
        <f>VLOOKUP(GU$3,'KPI DC Forecast link file'!$B:$C,2,FALSE)</f>
        <v>14379.997198149367</v>
      </c>
      <c r="GV9" s="5">
        <f>VLOOKUP(GV$3,'KPI DC Forecast link file'!$B:$C,2,FALSE)</f>
        <v>33439.982906675104</v>
      </c>
      <c r="GW9" s="5">
        <f>VLOOKUP(GW$3,'KPI DC Forecast link file'!$B:$C,2,FALSE)</f>
        <v>32900.003970788843</v>
      </c>
      <c r="GX9" s="5">
        <f>VLOOKUP(GX$3,'KPI DC Forecast link file'!$B:$C,2,FALSE)</f>
        <v>31799.955017300916</v>
      </c>
      <c r="GY9" s="5">
        <f>VLOOKUP(GY$3,'KPI DC Forecast link file'!$B:$C,2,FALSE)</f>
        <v>31097.996322495794</v>
      </c>
      <c r="GZ9" s="5">
        <f>VLOOKUP(GZ$3,'KPI DC Forecast link file'!$B:$C,2,FALSE)</f>
        <v>36407.958949312902</v>
      </c>
      <c r="HA9" s="5">
        <f>VLOOKUP(HA$3,'KPI DC Forecast link file'!$B:$C,2,FALSE)</f>
        <v>34166.994052190683</v>
      </c>
      <c r="HB9" s="5">
        <f>VLOOKUP(HB$3,'KPI DC Forecast link file'!$B:$C,2,FALSE)</f>
        <v>31907.984247376105</v>
      </c>
      <c r="HC9" s="5">
        <f>VLOOKUP(HC$3,'KPI DC Forecast link file'!$B:$C,2,FALSE)</f>
        <v>48347.974919765547</v>
      </c>
      <c r="HD9" s="5">
        <f>VLOOKUP(HD$3,'KPI DC Forecast link file'!$B:$C,2,FALSE)</f>
        <v>49880.022451045515</v>
      </c>
      <c r="HE9" s="5">
        <f>VLOOKUP(HE$3,'KPI DC Forecast link file'!$B:$C,2,FALSE)</f>
        <v>88988.953692591967</v>
      </c>
      <c r="HF9" s="5">
        <f>VLOOKUP(HF$3,'KPI DC Forecast link file'!$B:$C,2,FALSE)</f>
        <v>30906.022784606321</v>
      </c>
      <c r="HG9" s="5">
        <f>VLOOKUP(HG$3,'KPI DC Forecast link file'!$B:$C,2,FALSE)</f>
        <v>12984.993111641992</v>
      </c>
      <c r="HH9" s="5">
        <f>VLOOKUP(HH$3,'KPI DC Forecast link file'!$B:$C,2,FALSE)</f>
        <v>12489.000574676706</v>
      </c>
      <c r="HI9" s="5">
        <f>VLOOKUP(HI$3,'KPI DC Forecast link file'!$B:$C,2,FALSE)</f>
        <v>10902.002893018833</v>
      </c>
      <c r="HJ9" s="5">
        <f>VLOOKUP(HJ$3,'KPI DC Forecast link file'!$B:$C,2,FALSE)</f>
        <v>16130.015313541047</v>
      </c>
      <c r="HK9" s="5">
        <f>VLOOKUP(HK$3,'KPI DC Forecast link file'!$B:$C,2,FALSE)</f>
        <v>16898.004022842335</v>
      </c>
      <c r="HL9" s="5">
        <f>VLOOKUP(HL$3,'KPI DC Forecast link file'!$B:$C,2,FALSE)</f>
        <v>13906.988044201247</v>
      </c>
      <c r="HM9" s="5">
        <f>VLOOKUP(HM$3,'KPI DC Forecast link file'!$B:$C,2,FALSE)</f>
        <v>14608.004766290798</v>
      </c>
      <c r="HN9" s="5">
        <f>VLOOKUP(HN$3,'KPI DC Forecast link file'!$B:$C,2,FALSE)</f>
        <v>11550.992578051741</v>
      </c>
      <c r="HO9" s="5">
        <f>VLOOKUP(HO$3,'KPI DC Forecast link file'!$B:$C,2,FALSE)</f>
        <v>11255.002645138678</v>
      </c>
      <c r="HP9" s="5">
        <f>VLOOKUP(HP$3,'KPI DC Forecast link file'!$B:$C,2,FALSE)</f>
        <v>13783.998085914283</v>
      </c>
      <c r="HQ9" s="5">
        <f>VLOOKUP(HQ$3,'KPI DC Forecast link file'!$B:$C,2,FALSE)</f>
        <v>14945.99031454919</v>
      </c>
      <c r="HR9" s="5">
        <f>VLOOKUP(HR$3,'KPI DC Forecast link file'!$B:$C,2,FALSE)</f>
        <v>17809.998967275806</v>
      </c>
      <c r="HS9" s="5">
        <f>VLOOKUP(HS$3,'KPI DC Forecast link file'!$B:$C,2,FALSE)</f>
        <v>17081.998397697669</v>
      </c>
      <c r="HT9" s="5">
        <f>VLOOKUP(HT$3,'KPI DC Forecast link file'!$B:$C,2,FALSE)</f>
        <v>12233.016529061359</v>
      </c>
      <c r="HU9" s="5">
        <f>VLOOKUP(HU$3,'KPI DC Forecast link file'!$B:$C,2,FALSE)</f>
        <v>23905.981650599297</v>
      </c>
      <c r="HV9" s="5">
        <f>VLOOKUP(HV$3,'KPI DC Forecast link file'!$B:$C,2,FALSE)</f>
        <v>24898.989788465635</v>
      </c>
      <c r="HW9" s="5">
        <f>VLOOKUP(HW$3,'KPI DC Forecast link file'!$B:$C,2,FALSE)</f>
        <v>26443.977754763182</v>
      </c>
      <c r="HX9" s="5">
        <f>VLOOKUP(HX$3,'KPI DC Forecast link file'!$B:$C,2,FALSE)</f>
        <v>25527.02366306385</v>
      </c>
      <c r="HY9" s="5">
        <f>VLOOKUP(HY$3,'KPI DC Forecast link file'!$B:$C,2,FALSE)</f>
        <v>39535.974194849972</v>
      </c>
      <c r="HZ9" s="5">
        <f>VLOOKUP(HZ$3,'KPI DC Forecast link file'!$B:$C,2,FALSE)</f>
        <v>17548.00749033867</v>
      </c>
      <c r="IA9" s="5">
        <f>VLOOKUP(IA$3,'KPI DC Forecast link file'!$B:$C,2,FALSE)</f>
        <v>14752.008798712168</v>
      </c>
      <c r="IB9" s="5">
        <f>VLOOKUP(IB$3,'KPI DC Forecast link file'!$B:$C,2,FALSE)</f>
        <v>14319.002727868181</v>
      </c>
      <c r="IC9" s="5">
        <f>VLOOKUP(IC$3,'KPI DC Forecast link file'!$B:$C,2,FALSE)</f>
        <v>12519.990591448792</v>
      </c>
      <c r="ID9" s="5">
        <f>VLOOKUP(ID$3,'KPI DC Forecast link file'!$B:$C,2,FALSE)</f>
        <v>12658.006951075178</v>
      </c>
      <c r="IE9" s="5">
        <f>VLOOKUP(IE$3,'KPI DC Forecast link file'!$B:$C,2,FALSE)</f>
        <v>23548.978407507064</v>
      </c>
      <c r="IF9" s="5">
        <f>VLOOKUP(IF$3,'KPI DC Forecast link file'!$B:$C,2,FALSE)</f>
        <v>32028.968233893524</v>
      </c>
      <c r="IG9" s="5">
        <f>VLOOKUP(IG$3,'KPI DC Forecast link file'!$B:$C,2,FALSE)</f>
        <v>13620.985940918212</v>
      </c>
      <c r="IH9" s="5">
        <f>VLOOKUP(IH$3,'KPI DC Forecast link file'!$B:$C,2,FALSE)</f>
        <v>15088.989801913736</v>
      </c>
      <c r="II9" s="5">
        <f>VLOOKUP(II$3,'KPI DC Forecast link file'!$B:$C,2,FALSE)</f>
        <v>15969.985117181719</v>
      </c>
      <c r="IJ9" s="5">
        <f>VLOOKUP(IJ$3,'KPI DC Forecast link file'!$B:$C,2,FALSE)</f>
        <v>15314.987259947124</v>
      </c>
      <c r="IK9" s="5">
        <f>VLOOKUP(IK$3,'KPI DC Forecast link file'!$B:$C,2,FALSE)</f>
        <v>16510.003321540211</v>
      </c>
      <c r="IL9" s="5">
        <f>VLOOKUP(IL$3,'KPI DC Forecast link file'!$B:$C,2,FALSE)</f>
        <v>16232.000336502086</v>
      </c>
      <c r="IM9" s="5">
        <f>VLOOKUP(IM$3,'KPI DC Forecast link file'!$B:$C,2,FALSE)</f>
        <v>26481.986997103755</v>
      </c>
      <c r="IN9" s="5">
        <f>VLOOKUP(IN$3,'KPI DC Forecast link file'!$B:$C,2,FALSE)</f>
        <v>17227.999080924521</v>
      </c>
      <c r="IO9" s="5">
        <f>VLOOKUP(IO$3,'KPI DC Forecast link file'!$B:$C,2,FALSE)</f>
        <v>15341.015325190017</v>
      </c>
      <c r="IP9" s="5">
        <f>VLOOKUP(IP$3,'KPI DC Forecast link file'!$B:$C,2,FALSE)</f>
        <v>58739.994331582406</v>
      </c>
      <c r="IQ9" s="5">
        <f>VLOOKUP(IQ$3,'KPI DC Forecast link file'!$B:$C,2,FALSE)</f>
        <v>45470.037777831603</v>
      </c>
      <c r="IR9" s="5">
        <f>VLOOKUP(IR$3,'KPI DC Forecast link file'!$B:$C,2,FALSE)</f>
        <v>50731.052774510848</v>
      </c>
      <c r="IS9" s="5">
        <f>VLOOKUP(IS$3,'KPI DC Forecast link file'!$B:$C,2,FALSE)</f>
        <v>58927.953379101826</v>
      </c>
      <c r="IT9" s="5">
        <f>VLOOKUP(IT$3,'KPI DC Forecast link file'!$B:$C,2,FALSE)</f>
        <v>60771.986734488368</v>
      </c>
      <c r="IU9" s="5">
        <f>VLOOKUP(IU$3,'KPI DC Forecast link file'!$B:$C,2,FALSE)</f>
        <v>52076.034891756164</v>
      </c>
      <c r="IV9" s="5">
        <f>VLOOKUP(IV$3,'KPI DC Forecast link file'!$B:$C,2,FALSE)</f>
        <v>48328.017726923514</v>
      </c>
      <c r="IW9" s="5">
        <f>VLOOKUP(IW$3,'KPI DC Forecast link file'!$B:$C,2,FALSE)</f>
        <v>82443.077053687943</v>
      </c>
      <c r="IX9" s="5">
        <f>VLOOKUP(IX$3,'KPI DC Forecast link file'!$B:$C,2,FALSE)</f>
        <v>65551.992349088381</v>
      </c>
      <c r="IY9" s="5">
        <f>VLOOKUP(IY$3,'KPI DC Forecast link file'!$B:$C,2,FALSE)</f>
        <v>54331.967333798042</v>
      </c>
      <c r="IZ9" s="5">
        <f>VLOOKUP(IZ$3,'KPI DC Forecast link file'!$B:$C,2,FALSE)</f>
        <v>80583.010183070015</v>
      </c>
      <c r="JA9" s="5">
        <f>VLOOKUP(JA$3,'KPI DC Forecast link file'!$B:$C,2,FALSE)</f>
        <v>64011.060208466617</v>
      </c>
      <c r="JB9" s="5">
        <f>VLOOKUP(JB$3,'KPI DC Forecast link file'!$B:$C,2,FALSE)</f>
        <v>48745.026595247946</v>
      </c>
      <c r="JC9" s="5">
        <f>VLOOKUP(JC$3,'KPI DC Forecast link file'!$B:$C,2,FALSE)</f>
        <v>17993.008439551464</v>
      </c>
      <c r="JD9" s="5">
        <f>VLOOKUP(JD$3,'KPI DC Forecast link file'!$B:$C,2,FALSE)</f>
        <v>17844.991702010033</v>
      </c>
      <c r="JE9" s="5">
        <f>VLOOKUP(JE$3,'KPI DC Forecast link file'!$B:$C,2,FALSE)</f>
        <v>18140.005443121783</v>
      </c>
      <c r="JF9" s="5">
        <f>VLOOKUP(JF$3,'KPI DC Forecast link file'!$B:$C,2,FALSE)</f>
        <v>17682.010208425956</v>
      </c>
      <c r="JG9" s="5">
        <f>VLOOKUP(JG$3,'KPI DC Forecast link file'!$B:$C,2,FALSE)</f>
        <v>26884.024712934828</v>
      </c>
      <c r="JH9" s="5">
        <f>VLOOKUP(JH$3,'KPI DC Forecast link file'!$B:$C,2,FALSE)</f>
        <v>30915.026777237228</v>
      </c>
      <c r="JI9" s="5">
        <f>VLOOKUP(JI$3,'KPI DC Forecast link file'!$B:$C,2,FALSE)</f>
        <v>22065.004285026633</v>
      </c>
      <c r="JJ9" s="5">
        <f>VLOOKUP(JJ$3,'KPI DC Forecast link file'!$B:$C,2,FALSE)</f>
        <v>18033.005781909633</v>
      </c>
      <c r="JK9" s="5">
        <f>VLOOKUP(JK$3,'KPI DC Forecast link file'!$B:$C,2,FALSE)</f>
        <v>17083.999109685781</v>
      </c>
      <c r="JL9" s="5">
        <f>VLOOKUP(JL$3,'KPI DC Forecast link file'!$B:$C,2,FALSE)</f>
        <v>14087.992183633633</v>
      </c>
      <c r="JM9" s="5">
        <f>VLOOKUP(JM$3,'KPI DC Forecast link file'!$B:$C,2,FALSE)</f>
        <v>37590.00855724256</v>
      </c>
      <c r="JN9" s="5">
        <f>VLOOKUP(JN$3,'KPI DC Forecast link file'!$B:$C,2,FALSE)</f>
        <v>48327.959083969727</v>
      </c>
      <c r="JO9" s="5">
        <f>VLOOKUP(JO$3,'KPI DC Forecast link file'!$B:$C,2,FALSE)</f>
        <v>75260.023277415792</v>
      </c>
      <c r="JP9" s="5">
        <f>VLOOKUP(JP$3,'KPI DC Forecast link file'!$B:$C,2,FALSE)</f>
        <v>29025.019534788662</v>
      </c>
      <c r="JQ9" s="5">
        <f>VLOOKUP(JQ$3,'KPI DC Forecast link file'!$B:$C,2,FALSE)</f>
        <v>23602.020594253921</v>
      </c>
      <c r="JR9" s="5">
        <f>VLOOKUP(JR$3,'KPI DC Forecast link file'!$B:$C,2,FALSE)</f>
        <v>20178.015055157986</v>
      </c>
      <c r="JS9" s="5">
        <f>VLOOKUP(JS$3,'KPI DC Forecast link file'!$B:$C,2,FALSE)</f>
        <v>24112.997557378327</v>
      </c>
      <c r="JT9" s="5">
        <f>VLOOKUP(JT$3,'KPI DC Forecast link file'!$B:$C,2,FALSE)</f>
        <v>30610.962474349752</v>
      </c>
      <c r="JU9" s="5">
        <f>VLOOKUP(JU$3,'KPI DC Forecast link file'!$B:$C,2,FALSE)</f>
        <v>34919.995181531602</v>
      </c>
      <c r="JV9" s="5">
        <f>VLOOKUP(JV$3,'KPI DC Forecast link file'!$B:$C,2,FALSE)</f>
        <v>47947.022028338914</v>
      </c>
      <c r="JW9" s="5">
        <f>VLOOKUP(JW$3,'KPI DC Forecast link file'!$B:$C,2,FALSE)</f>
        <v>31725.022971266088</v>
      </c>
      <c r="JX9" s="5">
        <f>VLOOKUP(JX$3,'KPI DC Forecast link file'!$B:$C,2,FALSE)</f>
        <v>30534.019494822427</v>
      </c>
      <c r="JY9" s="5">
        <f>VLOOKUP(JY$3,'KPI DC Forecast link file'!$B:$C,2,FALSE)</f>
        <v>25356.99585994774</v>
      </c>
      <c r="JZ9" s="5">
        <f>VLOOKUP(JZ$3,'KPI DC Forecast link file'!$B:$C,2,FALSE)</f>
        <v>31117.996655509469</v>
      </c>
      <c r="KA9" s="5">
        <f>VLOOKUP(KA$3,'KPI DC Forecast link file'!$B:$C,2,FALSE)</f>
        <v>28467.022150039447</v>
      </c>
      <c r="KB9" s="5">
        <f>VLOOKUP(KB$3,'KPI DC Forecast link file'!$B:$C,2,FALSE)</f>
        <v>48780.011998908682</v>
      </c>
      <c r="KC9" s="5">
        <f>VLOOKUP(KC$3,'KPI DC Forecast link file'!$B:$C,2,FALSE)</f>
        <v>54884.968207128841</v>
      </c>
      <c r="KD9" s="5">
        <f>VLOOKUP(KD$3,'KPI DC Forecast link file'!$B:$C,2,FALSE)</f>
        <v>43997.969335977607</v>
      </c>
      <c r="KE9" s="5">
        <f>VLOOKUP(KE$3,'KPI DC Forecast link file'!$B:$C,2,FALSE)</f>
        <v>79395.013932722213</v>
      </c>
      <c r="KF9" s="5">
        <f>VLOOKUP(KF$3,'KPI DC Forecast link file'!$B:$C,2,FALSE)</f>
        <v>61410.981375934156</v>
      </c>
      <c r="KG9" s="5">
        <f>VLOOKUP(KG$3,'KPI DC Forecast link file'!$B:$C,2,FALSE)</f>
        <v>57489.018270827095</v>
      </c>
      <c r="KH9" s="5">
        <f>VLOOKUP(KH$3,'KPI DC Forecast link file'!$B:$C,2,FALSE)</f>
        <v>55881.028499681008</v>
      </c>
      <c r="KI9" s="5">
        <f>VLOOKUP(KI$3,'KPI DC Forecast link file'!$B:$C,2,FALSE)</f>
        <v>75161.050937328531</v>
      </c>
      <c r="KJ9" s="5">
        <f>VLOOKUP(KJ$3,'KPI DC Forecast link file'!$B:$C,2,FALSE)</f>
        <v>85837.062659025381</v>
      </c>
      <c r="KK9" s="5">
        <f>VLOOKUP(KK$3,'KPI DC Forecast link file'!$B:$C,2,FALSE)</f>
        <v>77747.01719386442</v>
      </c>
      <c r="KL9" s="5">
        <f>VLOOKUP(KL$3,'KPI DC Forecast link file'!$B:$C,2,FALSE)</f>
        <v>64244.961217748976</v>
      </c>
      <c r="KM9" s="5">
        <f>VLOOKUP(KM$3,'KPI DC Forecast link file'!$B:$C,2,FALSE)</f>
        <v>62673.000531869468</v>
      </c>
      <c r="KN9" s="5">
        <f>VLOOKUP(KN$3,'KPI DC Forecast link file'!$B:$C,2,FALSE)</f>
        <v>68854.040081057741</v>
      </c>
      <c r="KO9" s="5">
        <f>VLOOKUP(KO$3,'KPI DC Forecast link file'!$B:$C,2,FALSE)</f>
        <v>151031.15933924235</v>
      </c>
      <c r="KP9" s="5">
        <f>VLOOKUP(KP$3,'KPI DC Forecast link file'!$B:$C,2,FALSE)</f>
        <v>103772.97394147416</v>
      </c>
      <c r="KQ9" s="5">
        <f>VLOOKUP(KQ$3,'KPI DC Forecast link file'!$B:$C,2,FALSE)</f>
        <v>97654.081721491864</v>
      </c>
      <c r="KR9" s="5">
        <f>VLOOKUP(KR$3,'KPI DC Forecast link file'!$B:$C,2,FALSE)</f>
        <v>149130.14187732493</v>
      </c>
      <c r="KS9" s="5">
        <f>VLOOKUP(KS$3,'KPI DC Forecast link file'!$B:$C,2,FALSE)</f>
        <v>85454.890863525914</v>
      </c>
      <c r="KT9" s="5">
        <f>VLOOKUP(KT$3,'KPI DC Forecast link file'!$B:$C,2,FALSE)</f>
        <v>36685.029768027402</v>
      </c>
      <c r="KU9" s="5">
        <f>VLOOKUP(KU$3,'KPI DC Forecast link file'!$B:$C,2,FALSE)</f>
        <v>38178.018389505873</v>
      </c>
      <c r="KV9" s="5">
        <f>VLOOKUP(KV$3,'KPI DC Forecast link file'!$B:$C,2,FALSE)</f>
        <v>33848.9708452255</v>
      </c>
      <c r="KW9" s="5">
        <f>VLOOKUP(KW$3,'KPI DC Forecast link file'!$B:$C,2,FALSE)</f>
        <v>41597.960852291988</v>
      </c>
      <c r="KX9" s="5">
        <f>VLOOKUP(KX$3,'KPI DC Forecast link file'!$B:$C,2,FALSE)</f>
        <v>48994.030074754788</v>
      </c>
      <c r="KY9" s="5">
        <f>VLOOKUP(KY$3,'KPI DC Forecast link file'!$B:$C,2,FALSE)</f>
        <v>37905.01810167115</v>
      </c>
      <c r="KZ9" s="5">
        <f>VLOOKUP(KZ$3,'KPI DC Forecast link file'!$B:$C,2,FALSE)</f>
        <v>36939.992687657803</v>
      </c>
      <c r="LA9" s="5">
        <f>VLOOKUP(LA$3,'KPI DC Forecast link file'!$B:$C,2,FALSE)</f>
        <v>37180.020073050007</v>
      </c>
      <c r="LB9" s="5">
        <f>VLOOKUP(LB$3,'KPI DC Forecast link file'!$B:$C,2,FALSE)</f>
        <v>63417.959558372895</v>
      </c>
      <c r="LC9" s="5">
        <f>VLOOKUP(LC$3,'KPI DC Forecast link file'!$B:$C,2,FALSE)</f>
        <v>48838.95974337103</v>
      </c>
      <c r="LD9" s="5">
        <f>VLOOKUP(LD$3,'KPI DC Forecast link file'!$B:$C,2,FALSE)</f>
        <v>46307.055691341258</v>
      </c>
      <c r="LE9" s="5">
        <f>VLOOKUP(LE$3,'KPI DC Forecast link file'!$B:$C,2,FALSE)</f>
        <v>50942.960688391002</v>
      </c>
      <c r="LF9" s="5">
        <f>VLOOKUP(LF$3,'KPI DC Forecast link file'!$B:$C,2,FALSE)</f>
        <v>32752.97285036312</v>
      </c>
      <c r="LG9" s="5">
        <f>VLOOKUP(LG$3,'KPI DC Forecast link file'!$B:$C,2,FALSE)</f>
        <v>26667.977076691681</v>
      </c>
      <c r="LH9" s="5">
        <f>VLOOKUP(LH$3,'KPI DC Forecast link file'!$B:$C,2,FALSE)</f>
        <v>22203.00965821894</v>
      </c>
      <c r="LI9" s="5">
        <f>VLOOKUP(LI$3,'KPI DC Forecast link file'!$B:$C,2,FALSE)</f>
        <v>16572.979440349583</v>
      </c>
      <c r="LJ9" s="5">
        <f>VLOOKUP(LJ$3,'KPI DC Forecast link file'!$B:$C,2,FALSE)</f>
        <v>15215.007393321706</v>
      </c>
      <c r="LK9" s="5">
        <f>VLOOKUP(LK$3,'KPI DC Forecast link file'!$B:$C,2,FALSE)</f>
        <v>12368.987514001774</v>
      </c>
      <c r="LL9" s="5">
        <f>VLOOKUP(LL$3,'KPI DC Forecast link file'!$B:$C,2,FALSE)</f>
        <v>11387.989275544223</v>
      </c>
      <c r="LM9" s="5">
        <f>VLOOKUP(LM$3,'KPI DC Forecast link file'!$B:$C,2,FALSE)</f>
        <v>6355.0049792459286</v>
      </c>
      <c r="LN9" s="5">
        <f>VLOOKUP(LN$3,'KPI DC Forecast link file'!$B:$C,2,FALSE)</f>
        <v>5820.9991819335883</v>
      </c>
      <c r="LO9" s="5">
        <f>VLOOKUP(LO$3,'KPI DC Forecast link file'!$B:$C,2,FALSE)</f>
        <v>11136.004045007292</v>
      </c>
      <c r="LP9" s="5">
        <f>VLOOKUP(LP$3,'KPI DC Forecast link file'!$B:$C,2,FALSE)</f>
        <v>53926.958297941303</v>
      </c>
      <c r="LQ9" s="5">
        <f>VLOOKUP(LQ$3,'KPI DC Forecast link file'!$B:$C,2,FALSE)</f>
        <v>36678.985876849183</v>
      </c>
      <c r="LR9" s="5">
        <f>VLOOKUP(LR$3,'KPI DC Forecast link file'!$B:$C,2,FALSE)</f>
        <v>50426.996817346502</v>
      </c>
      <c r="LS9" s="5">
        <f>VLOOKUP(LS$3,'KPI DC Forecast link file'!$B:$C,2,FALSE)</f>
        <v>45572.011868287052</v>
      </c>
      <c r="LT9" s="5">
        <f>VLOOKUP(LT$3,'KPI DC Forecast link file'!$B:$C,2,FALSE)</f>
        <v>60033.92100645446</v>
      </c>
      <c r="LU9" s="5">
        <f>VLOOKUP(LU$3,'KPI DC Forecast link file'!$B:$C,2,FALSE)</f>
        <v>38326.002734402216</v>
      </c>
      <c r="LV9" s="5">
        <f>VLOOKUP(LV$3,'KPI DC Forecast link file'!$B:$C,2,FALSE)</f>
        <v>44916.9558209639</v>
      </c>
      <c r="LW9" s="5">
        <f>VLOOKUP(LW$3,'KPI DC Forecast link file'!$B:$C,2,FALSE)</f>
        <v>42327.971289081688</v>
      </c>
      <c r="LX9" s="5">
        <f>VLOOKUP(LX$3,'KPI DC Forecast link file'!$B:$C,2,FALSE)</f>
        <v>37587.969710414291</v>
      </c>
      <c r="LY9" s="5">
        <f>VLOOKUP(LY$3,'KPI DC Forecast link file'!$B:$C,2,FALSE)</f>
        <v>34630.984435598017</v>
      </c>
      <c r="LZ9" s="5">
        <f>VLOOKUP(LZ$3,'KPI DC Forecast link file'!$B:$C,2,FALSE)</f>
        <v>30546.982230020199</v>
      </c>
      <c r="MA9" s="5">
        <f>VLOOKUP(MA$3,'KPI DC Forecast link file'!$B:$C,2,FALSE)</f>
        <v>42912.045528003524</v>
      </c>
      <c r="MB9" s="5">
        <f>VLOOKUP(MB$3,'KPI DC Forecast link file'!$B:$C,2,FALSE)</f>
        <v>31530.013134035584</v>
      </c>
      <c r="MC9" s="5">
        <f>VLOOKUP(MC$3,'KPI DC Forecast link file'!$B:$C,2,FALSE)</f>
        <v>29791.022041165947</v>
      </c>
      <c r="MD9" s="5">
        <f>VLOOKUP(MD$3,'KPI DC Forecast link file'!$B:$C,2,FALSE)</f>
        <v>13287.990258111198</v>
      </c>
      <c r="ME9" s="5">
        <f>VLOOKUP(ME$3,'KPI DC Forecast link file'!$B:$C,2,FALSE)</f>
        <v>12103.986297045598</v>
      </c>
      <c r="MF9" s="5">
        <f>VLOOKUP(MF$3,'KPI DC Forecast link file'!$B:$C,2,FALSE)</f>
        <v>12827.990121764038</v>
      </c>
      <c r="MG9" s="5">
        <f>VLOOKUP(MG$3,'KPI DC Forecast link file'!$B:$C,2,FALSE)</f>
        <v>12389.01415220158</v>
      </c>
      <c r="MH9" s="5">
        <f>VLOOKUP(MH$3,'KPI DC Forecast link file'!$B:$C,2,FALSE)</f>
        <v>11917.008088893337</v>
      </c>
      <c r="MI9" s="5">
        <f>VLOOKUP(MI$3,'KPI DC Forecast link file'!$B:$C,2,FALSE)</f>
        <v>11498.000663213297</v>
      </c>
      <c r="MJ9" s="5">
        <f>VLOOKUP(MJ$3,'KPI DC Forecast link file'!$B:$C,2,FALSE)</f>
        <v>12341.990851682091</v>
      </c>
      <c r="MK9" s="5">
        <f>VLOOKUP(MK$3,'KPI DC Forecast link file'!$B:$C,2,FALSE)</f>
        <v>10700.014731198269</v>
      </c>
      <c r="ML9" s="5">
        <f>VLOOKUP(ML$3,'KPI DC Forecast link file'!$B:$C,2,FALSE)</f>
        <v>9790.0002106716656</v>
      </c>
      <c r="MM9" s="5">
        <f>VLOOKUP(MM$3,'KPI DC Forecast link file'!$B:$C,2,FALSE)</f>
        <v>19109.982766830766</v>
      </c>
      <c r="MN9" s="5">
        <f>VLOOKUP(MN$3,'KPI DC Forecast link file'!$B:$C,2,FALSE)</f>
        <v>17233.99902202329</v>
      </c>
      <c r="MO9" s="5">
        <f>VLOOKUP(MO$3,'KPI DC Forecast link file'!$B:$C,2,FALSE)</f>
        <v>20318.013846646812</v>
      </c>
      <c r="MP9" s="5">
        <f>VLOOKUP(MP$3,'KPI DC Forecast link file'!$B:$C,2,FALSE)</f>
        <v>9349.0069462817737</v>
      </c>
      <c r="MQ9" s="5">
        <f>VLOOKUP(MQ$3,'KPI DC Forecast link file'!$B:$C,2,FALSE)</f>
        <v>8783.0033542077235</v>
      </c>
      <c r="MR9" s="5">
        <f>VLOOKUP(MR$3,'KPI DC Forecast link file'!$B:$C,2,FALSE)</f>
        <v>10121.987973408295</v>
      </c>
      <c r="MS9" s="5">
        <f>VLOOKUP(MS$3,'KPI DC Forecast link file'!$B:$C,2,FALSE)</f>
        <v>8620.9992821976648</v>
      </c>
      <c r="MT9" s="5">
        <f>VLOOKUP(MT$3,'KPI DC Forecast link file'!$B:$C,2,FALSE)</f>
        <v>8444.0076532502371</v>
      </c>
      <c r="MU9" s="5">
        <f>VLOOKUP(MU$3,'KPI DC Forecast link file'!$B:$C,2,FALSE)</f>
        <v>9659.9954293287319</v>
      </c>
      <c r="MV9" s="5">
        <f>VLOOKUP(MV$3,'KPI DC Forecast link file'!$B:$C,2,FALSE)</f>
        <v>8686.0033404190253</v>
      </c>
      <c r="MW9" s="5">
        <f>VLOOKUP(MW$3,'KPI DC Forecast link file'!$B:$C,2,FALSE)</f>
        <v>8317.2043010752695</v>
      </c>
      <c r="MX9" s="5">
        <f>VLOOKUP(MX$3,'KPI DC Forecast link file'!$B:$C,2,FALSE)</f>
        <v>7616.0000000000009</v>
      </c>
      <c r="MY9" s="5">
        <f>VLOOKUP(MY$3,'KPI DC Forecast link file'!$B:$C,2,FALSE)</f>
        <v>7555.5555555555566</v>
      </c>
      <c r="MZ9" s="5">
        <f>VLOOKUP(MZ$3,'KPI DC Forecast link file'!$B:$C,2,FALSE)</f>
        <v>7496.0629921259851</v>
      </c>
      <c r="NA9" s="5">
        <f>VLOOKUP(NA$3,'KPI DC Forecast link file'!$B:$C,2,FALSE)</f>
        <v>7437.5000000000009</v>
      </c>
      <c r="NB9" s="5"/>
      <c r="NC9" s="5"/>
      <c r="ND9" s="5"/>
      <c r="NE9" s="5"/>
      <c r="NF9" s="5"/>
      <c r="NG9" s="5"/>
      <c r="NH9" s="5"/>
      <c r="NI9" s="5"/>
      <c r="NJ9" s="5"/>
      <c r="NK9" s="5"/>
      <c r="NL9" s="5"/>
      <c r="NM9" s="5"/>
    </row>
    <row r="10" spans="1:377" s="166" customFormat="1" ht="15">
      <c r="A10" s="165" t="s">
        <v>49</v>
      </c>
      <c r="B10" s="165">
        <v>8494</v>
      </c>
      <c r="C10" s="165">
        <v>8573</v>
      </c>
      <c r="D10" s="165">
        <v>10091</v>
      </c>
      <c r="E10" s="165">
        <v>9775</v>
      </c>
      <c r="F10" s="165">
        <v>9298</v>
      </c>
      <c r="G10" s="165">
        <v>9713</v>
      </c>
      <c r="H10" s="165">
        <v>9030</v>
      </c>
      <c r="I10" s="165">
        <v>9370</v>
      </c>
      <c r="J10" s="165">
        <v>8183</v>
      </c>
      <c r="K10" s="165">
        <v>8365</v>
      </c>
      <c r="L10" s="165">
        <v>7194</v>
      </c>
      <c r="M10" s="165">
        <v>8582</v>
      </c>
      <c r="N10" s="165">
        <v>17990</v>
      </c>
      <c r="O10" s="165">
        <v>18648</v>
      </c>
      <c r="P10" s="165">
        <v>20264</v>
      </c>
      <c r="Q10" s="165">
        <v>29105</v>
      </c>
      <c r="R10" s="165">
        <v>17657</v>
      </c>
      <c r="S10" s="165">
        <v>7256</v>
      </c>
      <c r="T10" s="165">
        <v>8973</v>
      </c>
      <c r="U10" s="165">
        <v>8141</v>
      </c>
      <c r="V10" s="165">
        <v>10326</v>
      </c>
      <c r="W10" s="165">
        <v>11330</v>
      </c>
      <c r="X10" s="165">
        <v>11604</v>
      </c>
      <c r="Y10" s="165">
        <v>9962</v>
      </c>
      <c r="Z10" s="165">
        <v>10047</v>
      </c>
      <c r="AA10" s="165">
        <v>11302</v>
      </c>
      <c r="AB10" s="165">
        <v>8418</v>
      </c>
      <c r="AC10" s="165">
        <v>10194</v>
      </c>
      <c r="AD10" s="165">
        <v>11535</v>
      </c>
      <c r="AE10" s="165">
        <v>11526</v>
      </c>
      <c r="AF10" s="165">
        <v>10939</v>
      </c>
      <c r="AG10" s="165">
        <v>10055</v>
      </c>
      <c r="AH10" s="165">
        <v>9849</v>
      </c>
      <c r="AI10" s="165">
        <v>9328</v>
      </c>
      <c r="AJ10" s="165">
        <v>13617</v>
      </c>
      <c r="AK10" s="165">
        <v>13459</v>
      </c>
      <c r="AL10" s="165">
        <v>10979</v>
      </c>
      <c r="AM10" s="165">
        <v>12475</v>
      </c>
      <c r="AN10" s="165">
        <v>11941</v>
      </c>
      <c r="AO10" s="165">
        <v>12809</v>
      </c>
      <c r="AP10" s="165">
        <v>12067</v>
      </c>
      <c r="AQ10" s="165">
        <v>13420</v>
      </c>
      <c r="AR10" s="165">
        <v>18191</v>
      </c>
      <c r="AS10" s="165">
        <v>12610</v>
      </c>
      <c r="AT10" s="165">
        <v>10980</v>
      </c>
      <c r="AU10" s="165">
        <v>10607</v>
      </c>
      <c r="AV10" s="165">
        <v>12365</v>
      </c>
      <c r="AW10" s="165">
        <v>21681</v>
      </c>
      <c r="AX10" s="165">
        <v>20752</v>
      </c>
      <c r="AY10" s="165">
        <v>26051</v>
      </c>
      <c r="AZ10" s="165">
        <v>25634</v>
      </c>
      <c r="BA10" s="165">
        <v>7867</v>
      </c>
      <c r="BB10" s="165">
        <v>8859</v>
      </c>
      <c r="BC10" s="165">
        <v>7746</v>
      </c>
      <c r="BD10" s="165">
        <v>7642</v>
      </c>
      <c r="BE10" s="165">
        <v>12792</v>
      </c>
      <c r="BF10" s="165">
        <v>15315</v>
      </c>
      <c r="BG10" s="165">
        <v>10672</v>
      </c>
      <c r="BH10" s="165">
        <v>11332</v>
      </c>
      <c r="BI10" s="165">
        <v>13349</v>
      </c>
      <c r="BJ10" s="165">
        <v>21127</v>
      </c>
      <c r="BK10" s="165">
        <v>18976</v>
      </c>
      <c r="BL10" s="165">
        <v>21110</v>
      </c>
      <c r="BM10" s="165">
        <v>20641</v>
      </c>
      <c r="BN10" s="165">
        <v>12063</v>
      </c>
      <c r="BO10" s="165">
        <v>7841</v>
      </c>
      <c r="BP10" s="165">
        <v>10031</v>
      </c>
      <c r="BQ10" s="165">
        <v>8633</v>
      </c>
      <c r="BR10" s="165">
        <v>7588</v>
      </c>
      <c r="BS10" s="165">
        <v>8798</v>
      </c>
      <c r="BT10" s="165">
        <v>12123</v>
      </c>
      <c r="BU10" s="165">
        <v>10742</v>
      </c>
      <c r="BV10" s="165">
        <v>10675</v>
      </c>
      <c r="BW10" s="165">
        <v>12194</v>
      </c>
      <c r="BX10" s="165">
        <v>9196</v>
      </c>
      <c r="BY10" s="165">
        <v>8942</v>
      </c>
      <c r="BZ10" s="165">
        <v>9361</v>
      </c>
      <c r="CA10" s="165">
        <v>19270</v>
      </c>
      <c r="CB10" s="165">
        <v>14772</v>
      </c>
      <c r="CC10" s="165">
        <v>8401</v>
      </c>
      <c r="CD10" s="165">
        <v>8949</v>
      </c>
      <c r="CE10" s="165">
        <v>31398</v>
      </c>
      <c r="CF10" s="165">
        <v>28199</v>
      </c>
      <c r="CG10" s="165">
        <v>29678</v>
      </c>
      <c r="CH10" s="165">
        <v>40787</v>
      </c>
      <c r="CI10" s="165">
        <v>25665</v>
      </c>
      <c r="CJ10" s="165">
        <v>46808</v>
      </c>
      <c r="CK10" s="165">
        <v>37142</v>
      </c>
      <c r="CL10" s="165">
        <v>33030</v>
      </c>
      <c r="CM10" s="165">
        <v>42957</v>
      </c>
      <c r="CN10" s="165">
        <v>22056</v>
      </c>
      <c r="CO10" s="165">
        <v>34734</v>
      </c>
      <c r="CP10" s="165">
        <v>28033</v>
      </c>
      <c r="CQ10" s="165">
        <v>12388</v>
      </c>
      <c r="CR10" s="165">
        <v>11102</v>
      </c>
      <c r="CS10" s="165">
        <v>12077</v>
      </c>
      <c r="CT10" s="165">
        <v>9761</v>
      </c>
      <c r="CU10" s="165">
        <v>12763</v>
      </c>
      <c r="CV10" s="165">
        <v>15309</v>
      </c>
      <c r="CW10" s="165">
        <v>17309</v>
      </c>
      <c r="CX10" s="165">
        <v>10364</v>
      </c>
      <c r="CY10" s="165">
        <v>11323</v>
      </c>
      <c r="CZ10" s="165">
        <v>9707</v>
      </c>
      <c r="DA10" s="165">
        <v>9169</v>
      </c>
      <c r="DB10" s="165">
        <v>12029</v>
      </c>
      <c r="DC10" s="165">
        <v>34163</v>
      </c>
      <c r="DD10" s="165">
        <v>28736</v>
      </c>
      <c r="DE10" s="165">
        <v>36979</v>
      </c>
      <c r="DF10" s="165">
        <v>34238</v>
      </c>
      <c r="DG10" s="165">
        <v>33687</v>
      </c>
      <c r="DH10" s="165">
        <v>26203</v>
      </c>
      <c r="DI10" s="165">
        <v>28727</v>
      </c>
      <c r="DJ10" s="165">
        <v>42763</v>
      </c>
      <c r="DK10" s="165">
        <v>79862</v>
      </c>
      <c r="DL10" s="165">
        <v>12605</v>
      </c>
      <c r="DM10" s="165">
        <v>10847</v>
      </c>
      <c r="DN10" s="165">
        <v>9602</v>
      </c>
      <c r="DO10" s="165">
        <v>8953</v>
      </c>
      <c r="DP10" s="165">
        <v>10388</v>
      </c>
      <c r="DQ10" s="165">
        <v>13237</v>
      </c>
      <c r="DR10" s="165">
        <v>15207</v>
      </c>
      <c r="DS10" s="165">
        <v>12690</v>
      </c>
      <c r="DT10" s="165">
        <v>11286</v>
      </c>
      <c r="DU10" s="165">
        <v>12782</v>
      </c>
      <c r="DV10" s="165">
        <v>10158</v>
      </c>
      <c r="DW10" s="165">
        <v>14160</v>
      </c>
      <c r="DX10" s="165">
        <v>19064</v>
      </c>
      <c r="DY10" s="165">
        <v>11258</v>
      </c>
      <c r="DZ10" s="165">
        <v>10992</v>
      </c>
      <c r="EA10" s="165">
        <v>10754</v>
      </c>
      <c r="EB10" s="165">
        <v>10121</v>
      </c>
      <c r="EC10" s="165">
        <v>9901</v>
      </c>
      <c r="ED10" s="165">
        <v>12372</v>
      </c>
      <c r="EE10" s="165">
        <v>15215</v>
      </c>
      <c r="EF10" s="165">
        <v>13480</v>
      </c>
      <c r="EG10" s="165">
        <v>13361</v>
      </c>
      <c r="EH10" s="165">
        <v>14181</v>
      </c>
      <c r="EI10" s="165">
        <v>12458</v>
      </c>
      <c r="EJ10" s="165">
        <v>11174</v>
      </c>
      <c r="EK10" s="165">
        <v>12484</v>
      </c>
      <c r="EL10" s="165">
        <v>13850</v>
      </c>
      <c r="EM10" s="165">
        <v>13169</v>
      </c>
      <c r="EN10" s="165">
        <v>12370</v>
      </c>
      <c r="EO10" s="165">
        <v>41828</v>
      </c>
      <c r="EP10" s="165">
        <v>28368</v>
      </c>
      <c r="EQ10" s="165">
        <v>27201</v>
      </c>
      <c r="ER10" s="165">
        <v>27297</v>
      </c>
      <c r="ES10" s="165">
        <v>33684</v>
      </c>
      <c r="ET10" s="165">
        <v>55698</v>
      </c>
      <c r="EU10" s="165">
        <v>40042</v>
      </c>
      <c r="EV10" s="165">
        <v>35424</v>
      </c>
      <c r="EW10" s="165">
        <v>31839</v>
      </c>
      <c r="EX10" s="165">
        <v>33068</v>
      </c>
      <c r="EY10" s="165">
        <v>40920</v>
      </c>
      <c r="EZ10" s="165">
        <v>47862</v>
      </c>
      <c r="FA10" s="165">
        <v>62669</v>
      </c>
      <c r="FB10" s="165">
        <v>72163</v>
      </c>
      <c r="FC10" s="165">
        <v>30482</v>
      </c>
      <c r="FD10" s="165">
        <v>34349</v>
      </c>
      <c r="FE10" s="165">
        <v>9475</v>
      </c>
      <c r="FF10" s="165">
        <v>9182</v>
      </c>
      <c r="FG10" s="165">
        <v>8838</v>
      </c>
      <c r="FH10" s="165">
        <v>8233</v>
      </c>
      <c r="FI10" s="165">
        <v>11312</v>
      </c>
      <c r="FJ10" s="165">
        <v>11753</v>
      </c>
      <c r="FK10" s="165">
        <v>6425</v>
      </c>
      <c r="FL10" s="165">
        <v>8662</v>
      </c>
      <c r="FM10" s="165">
        <v>12460</v>
      </c>
      <c r="FN10" s="165">
        <v>14681</v>
      </c>
      <c r="FO10" s="165">
        <v>8930</v>
      </c>
      <c r="FP10" s="165">
        <v>11373</v>
      </c>
      <c r="FQ10" s="165">
        <v>12759</v>
      </c>
      <c r="FR10" s="165">
        <v>8781</v>
      </c>
      <c r="FS10" s="165">
        <v>11360</v>
      </c>
      <c r="FT10" s="165">
        <v>10645</v>
      </c>
      <c r="FU10" s="165">
        <v>13618</v>
      </c>
      <c r="FV10" s="165">
        <v>16523</v>
      </c>
      <c r="FW10" s="165">
        <v>12803</v>
      </c>
      <c r="FX10" s="165">
        <v>10008</v>
      </c>
      <c r="FY10" s="165">
        <f t="shared" ref="FY10" si="10">FY8</f>
        <v>11166</v>
      </c>
      <c r="FZ10" s="165">
        <v>11880</v>
      </c>
      <c r="GA10" s="165">
        <v>13196</v>
      </c>
      <c r="GB10" s="165">
        <v>15234</v>
      </c>
      <c r="GC10" s="165">
        <f t="shared" ref="GC10" si="11">GC8</f>
        <v>15058.009161631988</v>
      </c>
      <c r="GD10" s="165">
        <v>14763</v>
      </c>
      <c r="GE10" s="165">
        <v>15153</v>
      </c>
      <c r="GF10" s="165">
        <v>15149</v>
      </c>
      <c r="GG10" s="165">
        <v>14580</v>
      </c>
      <c r="GH10" s="165">
        <v>24274</v>
      </c>
      <c r="GI10" s="165">
        <v>37671</v>
      </c>
      <c r="GJ10" s="165">
        <v>16217</v>
      </c>
      <c r="GK10" s="165">
        <v>13081</v>
      </c>
      <c r="GL10" s="165">
        <v>12537</v>
      </c>
      <c r="GM10" s="165">
        <v>13657</v>
      </c>
      <c r="GN10" s="165">
        <v>12480</v>
      </c>
      <c r="GO10" s="165">
        <v>14449</v>
      </c>
      <c r="GP10" s="165">
        <v>19036</v>
      </c>
      <c r="GQ10" s="165">
        <v>15961</v>
      </c>
      <c r="GR10" s="165">
        <v>16278</v>
      </c>
      <c r="GS10" s="165">
        <v>15657</v>
      </c>
      <c r="GT10" s="165">
        <v>13883</v>
      </c>
      <c r="GU10" s="165">
        <v>14381</v>
      </c>
      <c r="GV10" s="165">
        <v>33440</v>
      </c>
      <c r="GW10" s="165">
        <v>32900</v>
      </c>
      <c r="GX10" s="165">
        <v>31800</v>
      </c>
      <c r="GY10" s="165">
        <v>31098</v>
      </c>
      <c r="GZ10" s="165">
        <v>36408</v>
      </c>
      <c r="HA10" s="165">
        <v>34167</v>
      </c>
      <c r="HB10" s="165">
        <v>31910</v>
      </c>
      <c r="HC10" s="165">
        <v>48348</v>
      </c>
      <c r="HD10" s="165">
        <v>49880</v>
      </c>
      <c r="HE10" s="165">
        <v>88989</v>
      </c>
      <c r="HF10" s="165">
        <v>30906</v>
      </c>
      <c r="HG10" s="165">
        <v>12985</v>
      </c>
      <c r="HH10" s="165">
        <v>12489</v>
      </c>
      <c r="HI10" s="165">
        <v>10903</v>
      </c>
      <c r="HJ10" s="165">
        <v>16131</v>
      </c>
      <c r="HK10" s="165">
        <v>16898</v>
      </c>
      <c r="HL10" s="165">
        <v>13913</v>
      </c>
      <c r="HM10" s="165">
        <v>14608</v>
      </c>
      <c r="HN10" s="165">
        <v>11551</v>
      </c>
      <c r="HO10" s="165">
        <v>11257</v>
      </c>
      <c r="HP10" s="165">
        <v>13793</v>
      </c>
      <c r="HQ10" s="165">
        <v>14949</v>
      </c>
      <c r="HR10" s="165">
        <v>17810</v>
      </c>
      <c r="HS10" s="165">
        <v>17082</v>
      </c>
      <c r="HT10" s="165">
        <v>12233</v>
      </c>
      <c r="HU10" s="165">
        <v>23906</v>
      </c>
      <c r="HV10" s="165">
        <v>24899</v>
      </c>
      <c r="HW10" s="165">
        <v>26444</v>
      </c>
      <c r="HX10" s="165">
        <v>25527</v>
      </c>
      <c r="HY10" s="165">
        <v>39536</v>
      </c>
      <c r="HZ10" s="165">
        <v>17548</v>
      </c>
      <c r="IA10" s="165">
        <v>14752</v>
      </c>
      <c r="IB10" s="165">
        <v>14319</v>
      </c>
      <c r="IC10" s="165">
        <v>12520</v>
      </c>
      <c r="ID10" s="165">
        <v>12658</v>
      </c>
      <c r="IE10" s="165">
        <v>23549</v>
      </c>
      <c r="IF10" s="165">
        <v>32029</v>
      </c>
      <c r="IG10" s="165">
        <v>13621</v>
      </c>
      <c r="IH10" s="165">
        <v>15089</v>
      </c>
      <c r="II10" s="165">
        <v>15970</v>
      </c>
      <c r="IJ10" s="165">
        <v>15315</v>
      </c>
      <c r="IK10" s="165">
        <v>16510</v>
      </c>
      <c r="IL10" s="165">
        <v>16232</v>
      </c>
      <c r="IM10" s="165">
        <v>26482</v>
      </c>
      <c r="IN10" s="165">
        <v>17228</v>
      </c>
      <c r="IO10" s="165">
        <v>15341</v>
      </c>
      <c r="IP10" s="165">
        <v>58740</v>
      </c>
      <c r="IQ10" s="165">
        <v>45470</v>
      </c>
      <c r="IR10" s="165">
        <v>50731</v>
      </c>
      <c r="IS10" s="165">
        <v>58928</v>
      </c>
      <c r="IT10" s="165">
        <v>60772</v>
      </c>
      <c r="IU10" s="165">
        <v>52076</v>
      </c>
      <c r="IV10" s="165">
        <v>48328</v>
      </c>
      <c r="IW10" s="165">
        <v>82443</v>
      </c>
      <c r="IX10" s="165">
        <v>65552</v>
      </c>
      <c r="IY10" s="165">
        <v>54332</v>
      </c>
      <c r="IZ10" s="165">
        <v>80583</v>
      </c>
      <c r="JA10" s="165">
        <v>64011</v>
      </c>
      <c r="JB10" s="165">
        <v>48745</v>
      </c>
      <c r="JC10" s="165">
        <v>17993</v>
      </c>
      <c r="JD10" s="165">
        <v>17845</v>
      </c>
      <c r="JE10" s="165">
        <v>18140</v>
      </c>
      <c r="JF10" s="165">
        <v>17682</v>
      </c>
      <c r="JG10" s="165">
        <v>26884</v>
      </c>
      <c r="JH10" s="165">
        <v>30915</v>
      </c>
      <c r="JI10" s="165">
        <v>22065</v>
      </c>
      <c r="JJ10" s="165">
        <v>18033</v>
      </c>
      <c r="JK10" s="165">
        <v>17084</v>
      </c>
      <c r="JL10" s="165">
        <v>14088</v>
      </c>
      <c r="JM10" s="165">
        <v>37590</v>
      </c>
      <c r="JN10" s="165">
        <v>48318</v>
      </c>
      <c r="JO10" s="165">
        <v>75270</v>
      </c>
      <c r="JP10" s="165">
        <v>29025</v>
      </c>
      <c r="JQ10" s="165">
        <v>23602</v>
      </c>
      <c r="JR10" s="165">
        <v>20178</v>
      </c>
      <c r="JS10" s="165">
        <v>24113</v>
      </c>
      <c r="JT10" s="165">
        <v>30611</v>
      </c>
      <c r="JU10" s="165">
        <v>34920</v>
      </c>
      <c r="JV10" s="165">
        <v>47947</v>
      </c>
      <c r="JW10" s="165">
        <v>31725</v>
      </c>
      <c r="JX10" s="165">
        <v>30534</v>
      </c>
      <c r="JY10" s="165">
        <v>25357</v>
      </c>
      <c r="JZ10" s="165">
        <v>31118</v>
      </c>
      <c r="KA10" s="165">
        <v>28467</v>
      </c>
      <c r="KB10" s="165">
        <v>48780</v>
      </c>
      <c r="KC10" s="165">
        <v>54885</v>
      </c>
      <c r="KD10" s="165">
        <v>43998</v>
      </c>
      <c r="KE10" s="165">
        <v>79395</v>
      </c>
      <c r="KF10" s="165">
        <v>61411</v>
      </c>
      <c r="KG10" s="165">
        <v>57489</v>
      </c>
      <c r="KH10" s="165">
        <v>55881</v>
      </c>
      <c r="KI10" s="165">
        <v>75161</v>
      </c>
      <c r="KJ10" s="165">
        <v>85837</v>
      </c>
      <c r="KK10" s="165">
        <v>77747</v>
      </c>
      <c r="KL10" s="165">
        <v>64245</v>
      </c>
      <c r="KM10" s="165">
        <v>62673</v>
      </c>
      <c r="KN10" s="165">
        <v>68854</v>
      </c>
      <c r="KO10" s="165">
        <v>151031</v>
      </c>
      <c r="KP10" s="165">
        <v>103773</v>
      </c>
      <c r="KQ10" s="165">
        <v>97654</v>
      </c>
      <c r="KR10" s="165">
        <v>149130</v>
      </c>
      <c r="KS10" s="165">
        <v>85455</v>
      </c>
      <c r="KT10" s="165">
        <v>36685</v>
      </c>
      <c r="KU10" s="165">
        <v>38178</v>
      </c>
      <c r="KV10" s="165">
        <v>33849</v>
      </c>
      <c r="KW10" s="165">
        <v>41598</v>
      </c>
      <c r="KX10" s="165">
        <v>48994</v>
      </c>
      <c r="KY10" s="165">
        <v>37905</v>
      </c>
      <c r="KZ10" s="165">
        <v>36940</v>
      </c>
      <c r="LA10" s="165">
        <v>37180</v>
      </c>
      <c r="LB10" s="165">
        <v>63418</v>
      </c>
      <c r="LC10" s="165">
        <v>48839</v>
      </c>
      <c r="LD10" s="165">
        <v>46307</v>
      </c>
      <c r="LE10" s="165">
        <v>50943</v>
      </c>
      <c r="LF10" s="165">
        <v>32753</v>
      </c>
      <c r="LG10" s="165">
        <v>26668</v>
      </c>
      <c r="LH10" s="165">
        <v>22203</v>
      </c>
      <c r="LI10" s="165">
        <v>16573</v>
      </c>
      <c r="LJ10" s="165">
        <v>15215</v>
      </c>
      <c r="LK10" s="165">
        <v>12369</v>
      </c>
      <c r="LL10" s="165">
        <v>11388</v>
      </c>
      <c r="LM10" s="165">
        <v>6355</v>
      </c>
      <c r="LN10" s="165">
        <v>5821</v>
      </c>
      <c r="LO10" s="165">
        <v>11136</v>
      </c>
      <c r="LP10" s="165">
        <v>53927</v>
      </c>
      <c r="LQ10" s="165">
        <v>36679</v>
      </c>
      <c r="LR10" s="165">
        <v>50427</v>
      </c>
      <c r="LS10" s="165">
        <v>45572</v>
      </c>
      <c r="LT10" s="165">
        <v>60034</v>
      </c>
      <c r="LU10" s="165">
        <v>38326</v>
      </c>
      <c r="LV10" s="165">
        <v>44917</v>
      </c>
      <c r="LW10" s="165">
        <v>42328</v>
      </c>
      <c r="LX10" s="165">
        <v>37588</v>
      </c>
      <c r="LY10" s="165">
        <v>34631</v>
      </c>
      <c r="LZ10" s="165">
        <v>30547</v>
      </c>
      <c r="MA10" s="165">
        <v>42912</v>
      </c>
      <c r="MB10" s="165">
        <v>31530</v>
      </c>
      <c r="MC10" s="165">
        <v>29791</v>
      </c>
      <c r="MD10" s="165">
        <v>13288</v>
      </c>
      <c r="ME10" s="165">
        <v>12104</v>
      </c>
      <c r="MF10" s="165">
        <v>12828</v>
      </c>
      <c r="MG10" s="165">
        <v>12389</v>
      </c>
      <c r="MH10" s="165">
        <f t="shared" ref="MH10" si="12">MH8</f>
        <v>11917</v>
      </c>
      <c r="MI10" s="165">
        <v>11498</v>
      </c>
      <c r="MJ10" s="165">
        <v>12342</v>
      </c>
      <c r="MK10" s="165">
        <v>10700</v>
      </c>
      <c r="ML10" s="165">
        <v>9790</v>
      </c>
      <c r="MM10" s="165">
        <v>19110</v>
      </c>
      <c r="MN10" s="165">
        <v>17234</v>
      </c>
      <c r="MO10" s="165">
        <v>20318</v>
      </c>
      <c r="MP10" s="165">
        <v>9349</v>
      </c>
      <c r="MQ10" s="165">
        <v>8783</v>
      </c>
      <c r="MR10" s="165">
        <v>10122</v>
      </c>
      <c r="MS10" s="165">
        <v>8621</v>
      </c>
      <c r="MT10" s="165">
        <v>8444</v>
      </c>
      <c r="MU10" s="165">
        <v>9660</v>
      </c>
      <c r="MV10" s="165">
        <v>8686</v>
      </c>
      <c r="MW10" s="165">
        <f t="shared" ref="MW10" si="13">MW8</f>
        <v>7642</v>
      </c>
      <c r="MX10" s="165">
        <f t="shared" ref="MX10" si="14">MX8</f>
        <v>7825</v>
      </c>
      <c r="MY10" s="165">
        <f t="shared" ref="MY10" si="15">MY8</f>
        <v>7555.5555555555566</v>
      </c>
      <c r="MZ10" s="165">
        <f t="shared" ref="MZ10" si="16">MZ8</f>
        <v>7496.0629921259851</v>
      </c>
      <c r="NA10" s="165">
        <f t="shared" ref="NA10" si="17">NA8</f>
        <v>7437.5000000000009</v>
      </c>
      <c r="NB10" s="165" t="e">
        <f t="shared" ref="NB10" si="18">NB8</f>
        <v>#N/A</v>
      </c>
      <c r="NC10" s="165" t="e">
        <f>NC8</f>
        <v>#N/A</v>
      </c>
      <c r="ND10" s="165" t="e">
        <f>ND8</f>
        <v>#N/A</v>
      </c>
      <c r="NE10" s="5"/>
      <c r="NF10" s="5"/>
      <c r="NG10" s="5"/>
      <c r="NH10" s="5"/>
      <c r="NI10" s="5"/>
      <c r="NJ10" s="5"/>
      <c r="NK10" s="5"/>
      <c r="NL10" s="5"/>
      <c r="NM10" s="5"/>
    </row>
    <row r="11" spans="1:377" ht="15">
      <c r="A11" s="5" t="s">
        <v>50</v>
      </c>
      <c r="B11" s="49">
        <f t="shared" ref="B11:BM11" si="19">IFERROR(B10/B9,0)</f>
        <v>0.96544669243009773</v>
      </c>
      <c r="C11" s="49">
        <f t="shared" si="19"/>
        <v>0.99720832848668139</v>
      </c>
      <c r="D11" s="49">
        <f t="shared" si="19"/>
        <v>0.86849126430846024</v>
      </c>
      <c r="E11" s="49">
        <f t="shared" si="19"/>
        <v>1.0886512974718787</v>
      </c>
      <c r="F11" s="49">
        <f t="shared" si="19"/>
        <v>1.0295648322444912</v>
      </c>
      <c r="G11" s="49">
        <f t="shared" si="19"/>
        <v>1.1564471960947731</v>
      </c>
      <c r="H11" s="49">
        <f t="shared" si="19"/>
        <v>1.0209157716223856</v>
      </c>
      <c r="I11" s="49">
        <f t="shared" si="19"/>
        <v>1.0964193774865434</v>
      </c>
      <c r="J11" s="49">
        <f t="shared" si="19"/>
        <v>1.0264676367285499</v>
      </c>
      <c r="K11" s="49">
        <f t="shared" si="19"/>
        <v>0.82017844886753599</v>
      </c>
      <c r="L11" s="49">
        <f t="shared" si="19"/>
        <v>0.77446442028205409</v>
      </c>
      <c r="M11" s="49">
        <f t="shared" si="19"/>
        <v>0.92170550961228659</v>
      </c>
      <c r="N11" s="49">
        <f t="shared" si="19"/>
        <v>1.0558751027115858</v>
      </c>
      <c r="O11" s="49">
        <f t="shared" si="19"/>
        <v>1.1390874106652007</v>
      </c>
      <c r="P11" s="49">
        <f t="shared" si="19"/>
        <v>1.1512982216919494</v>
      </c>
      <c r="Q11" s="49">
        <f t="shared" si="19"/>
        <v>1.2403051223046109</v>
      </c>
      <c r="R11" s="49">
        <f t="shared" si="19"/>
        <v>1.9967205699423272</v>
      </c>
      <c r="S11" s="49">
        <f t="shared" si="19"/>
        <v>0.85024607452542766</v>
      </c>
      <c r="T11" s="49">
        <f t="shared" si="19"/>
        <v>1.1916334661354582</v>
      </c>
      <c r="U11" s="49">
        <f t="shared" si="19"/>
        <v>1.0280338426569011</v>
      </c>
      <c r="V11" s="49">
        <f t="shared" si="19"/>
        <v>1.3588630082905646</v>
      </c>
      <c r="W11" s="49">
        <f t="shared" si="19"/>
        <v>1.2563761366156576</v>
      </c>
      <c r="X11" s="49">
        <f t="shared" si="19"/>
        <v>1.3878722640832437</v>
      </c>
      <c r="Y11" s="49">
        <f t="shared" si="19"/>
        <v>0.58918854979891178</v>
      </c>
      <c r="Z11" s="49">
        <f t="shared" si="19"/>
        <v>0.8449957947855341</v>
      </c>
      <c r="AA11" s="49">
        <f t="shared" si="19"/>
        <v>0.91432731979613302</v>
      </c>
      <c r="AB11" s="49">
        <f t="shared" si="19"/>
        <v>0.76499454743729556</v>
      </c>
      <c r="AC11" s="49">
        <f t="shared" si="19"/>
        <v>0.8948384831460674</v>
      </c>
      <c r="AD11" s="49">
        <f t="shared" si="19"/>
        <v>1.0220627325890483</v>
      </c>
      <c r="AE11" s="49">
        <f t="shared" si="19"/>
        <v>1.0311325818572195</v>
      </c>
      <c r="AF11" s="49">
        <f t="shared" si="19"/>
        <v>0.85876903752551426</v>
      </c>
      <c r="AG11" s="49">
        <f t="shared" si="19"/>
        <v>0.62360456462416269</v>
      </c>
      <c r="AH11" s="49">
        <f t="shared" si="19"/>
        <v>0.65337667506965635</v>
      </c>
      <c r="AI11" s="49">
        <f t="shared" si="19"/>
        <v>0.66929755327545382</v>
      </c>
      <c r="AJ11" s="49">
        <f t="shared" si="19"/>
        <v>0.95672029789924817</v>
      </c>
      <c r="AK11" s="49">
        <f t="shared" si="19"/>
        <v>0.89666888740839445</v>
      </c>
      <c r="AL11" s="49">
        <f t="shared" si="19"/>
        <v>0.74941979522184299</v>
      </c>
      <c r="AM11" s="49">
        <f t="shared" si="19"/>
        <v>0.86022617569990345</v>
      </c>
      <c r="AN11" s="49">
        <f t="shared" si="19"/>
        <v>0.84567988668555238</v>
      </c>
      <c r="AO11" s="49">
        <f t="shared" si="19"/>
        <v>0.87907487475121815</v>
      </c>
      <c r="AP11" s="49">
        <f t="shared" si="19"/>
        <v>0.82872055490694319</v>
      </c>
      <c r="AQ11" s="49">
        <f t="shared" si="19"/>
        <v>0.90455648422755464</v>
      </c>
      <c r="AR11" s="49">
        <f t="shared" si="19"/>
        <v>1.1567467887574716</v>
      </c>
      <c r="AS11" s="49">
        <f t="shared" si="19"/>
        <v>0.84613836140374421</v>
      </c>
      <c r="AT11" s="49">
        <f t="shared" si="19"/>
        <v>0.71077162092180213</v>
      </c>
      <c r="AU11" s="49">
        <f t="shared" si="19"/>
        <v>0.68680393680393681</v>
      </c>
      <c r="AV11" s="49">
        <f t="shared" si="19"/>
        <v>0.80700952878214327</v>
      </c>
      <c r="AW11" s="49">
        <f t="shared" si="19"/>
        <v>1.0513529240616817</v>
      </c>
      <c r="AX11" s="49">
        <f t="shared" si="19"/>
        <v>1.0152641878669275</v>
      </c>
      <c r="AY11" s="49">
        <f t="shared" si="19"/>
        <v>1.3691596152835444</v>
      </c>
      <c r="AZ11" s="49">
        <f t="shared" si="19"/>
        <v>0.85583600427350426</v>
      </c>
      <c r="BA11" s="49">
        <f t="shared" si="19"/>
        <v>0.53619138495092689</v>
      </c>
      <c r="BB11" s="49">
        <f t="shared" si="19"/>
        <v>0.6503450300983703</v>
      </c>
      <c r="BC11" s="49">
        <f t="shared" si="19"/>
        <v>0.58113887013279319</v>
      </c>
      <c r="BD11" s="49">
        <f t="shared" si="19"/>
        <v>0.55416968817984047</v>
      </c>
      <c r="BE11" s="49">
        <f t="shared" si="19"/>
        <v>0.94093416697315191</v>
      </c>
      <c r="BF11" s="49">
        <f t="shared" si="19"/>
        <v>1.083940830915139</v>
      </c>
      <c r="BG11" s="49">
        <f t="shared" si="19"/>
        <v>0.7849944832659066</v>
      </c>
      <c r="BH11" s="49">
        <f t="shared" si="19"/>
        <v>0.78902659796685704</v>
      </c>
      <c r="BI11" s="49">
        <f t="shared" si="19"/>
        <v>1.0357697082557418</v>
      </c>
      <c r="BJ11" s="49">
        <f t="shared" si="19"/>
        <v>1.7254982032015682</v>
      </c>
      <c r="BK11" s="49">
        <f t="shared" si="19"/>
        <v>1.6066378799424266</v>
      </c>
      <c r="BL11" s="49">
        <f t="shared" si="19"/>
        <v>1.5542629951406273</v>
      </c>
      <c r="BM11" s="49">
        <f t="shared" si="19"/>
        <v>1.6729615821040686</v>
      </c>
      <c r="BN11" s="49">
        <f t="shared" ref="BN11:DY11" si="20">IFERROR(BN10/BN9,0)</f>
        <v>0.97494544572860264</v>
      </c>
      <c r="BO11" s="49">
        <f t="shared" si="20"/>
        <v>0.48113149659446525</v>
      </c>
      <c r="BP11" s="49">
        <f t="shared" si="20"/>
        <v>0.69457138900429305</v>
      </c>
      <c r="BQ11" s="49">
        <f t="shared" si="20"/>
        <v>0.64724846303793671</v>
      </c>
      <c r="BR11" s="49">
        <f t="shared" si="20"/>
        <v>0.58726104790650879</v>
      </c>
      <c r="BS11" s="49">
        <f t="shared" si="20"/>
        <v>0.6701195826033971</v>
      </c>
      <c r="BT11" s="49">
        <f t="shared" si="20"/>
        <v>0.9177138531415594</v>
      </c>
      <c r="BU11" s="49">
        <f t="shared" si="20"/>
        <v>0.82962619709607666</v>
      </c>
      <c r="BV11" s="49">
        <f t="shared" si="20"/>
        <v>0.70147194112235511</v>
      </c>
      <c r="BW11" s="49">
        <f t="shared" si="20"/>
        <v>0.92722986845106836</v>
      </c>
      <c r="BX11" s="49">
        <f t="shared" si="20"/>
        <v>0.67982553411695124</v>
      </c>
      <c r="BY11" s="49">
        <f t="shared" si="20"/>
        <v>0.69990607388854098</v>
      </c>
      <c r="BZ11" s="49">
        <f t="shared" si="20"/>
        <v>0.71704327843738036</v>
      </c>
      <c r="CA11" s="49">
        <f t="shared" si="20"/>
        <v>1.5248872358945953</v>
      </c>
      <c r="CB11" s="49">
        <f t="shared" si="20"/>
        <v>1.1923480506901283</v>
      </c>
      <c r="CC11" s="49">
        <f t="shared" si="20"/>
        <v>0.64345894607843135</v>
      </c>
      <c r="CD11" s="49">
        <f t="shared" si="20"/>
        <v>0.67209913631242957</v>
      </c>
      <c r="CE11" s="49">
        <f t="shared" si="20"/>
        <v>0.71550977621803924</v>
      </c>
      <c r="CF11" s="49">
        <f t="shared" si="20"/>
        <v>0.90156020205895515</v>
      </c>
      <c r="CG11" s="49">
        <f t="shared" si="20"/>
        <v>0.89930608163388992</v>
      </c>
      <c r="CH11" s="49">
        <f t="shared" si="20"/>
        <v>1.2787897789622198</v>
      </c>
      <c r="CI11" s="49">
        <f t="shared" si="20"/>
        <v>1.1358204992033989</v>
      </c>
      <c r="CJ11" s="49">
        <f t="shared" si="20"/>
        <v>1.6147928381688343</v>
      </c>
      <c r="CK11" s="49">
        <f t="shared" si="20"/>
        <v>1.3194784894667662</v>
      </c>
      <c r="CL11" s="49">
        <f t="shared" si="20"/>
        <v>1.3952604232670132</v>
      </c>
      <c r="CM11" s="49">
        <f t="shared" si="20"/>
        <v>1.9184083601286173</v>
      </c>
      <c r="CN11" s="49">
        <f t="shared" si="20"/>
        <v>0.93959274090483091</v>
      </c>
      <c r="CO11" s="49">
        <f t="shared" si="20"/>
        <v>1.1509327678186818</v>
      </c>
      <c r="CP11" s="49">
        <f t="shared" si="20"/>
        <v>1.1795422031473533</v>
      </c>
      <c r="CQ11" s="49">
        <f t="shared" si="20"/>
        <v>1.0422345616691906</v>
      </c>
      <c r="CR11" s="49">
        <f t="shared" si="20"/>
        <v>0.93004942615397501</v>
      </c>
      <c r="CS11" s="49">
        <f t="shared" si="20"/>
        <v>1.0791707622196407</v>
      </c>
      <c r="CT11" s="49">
        <f t="shared" si="20"/>
        <v>0.90867622416682181</v>
      </c>
      <c r="CU11" s="49">
        <f t="shared" si="20"/>
        <v>1.2132129277566539</v>
      </c>
      <c r="CV11" s="49">
        <f t="shared" si="20"/>
        <v>1.412269372693727</v>
      </c>
      <c r="CW11" s="49">
        <f t="shared" si="20"/>
        <v>1.5967712177121771</v>
      </c>
      <c r="CX11" s="49">
        <f t="shared" si="20"/>
        <v>0.82260496864830546</v>
      </c>
      <c r="CY11" s="49">
        <f t="shared" si="20"/>
        <v>0.94217007821600929</v>
      </c>
      <c r="CZ11" s="49">
        <f t="shared" si="20"/>
        <v>0.80763790664780766</v>
      </c>
      <c r="DA11" s="49">
        <f t="shared" si="20"/>
        <v>0.79973833406018313</v>
      </c>
      <c r="DB11" s="49">
        <f t="shared" si="20"/>
        <v>1.0491931966855648</v>
      </c>
      <c r="DC11" s="49">
        <f t="shared" si="20"/>
        <v>0.8134241291459321</v>
      </c>
      <c r="DD11" s="49">
        <f t="shared" si="20"/>
        <v>0.89364348799601945</v>
      </c>
      <c r="DE11" s="49">
        <f t="shared" si="20"/>
        <v>1.185224358974359</v>
      </c>
      <c r="DF11" s="49">
        <f t="shared" si="20"/>
        <v>1.3069435431537961</v>
      </c>
      <c r="DG11" s="49">
        <f t="shared" si="20"/>
        <v>1.2833142857142856</v>
      </c>
      <c r="DH11" s="49">
        <f t="shared" si="20"/>
        <v>0.68942563212039887</v>
      </c>
      <c r="DI11" s="49">
        <f t="shared" si="20"/>
        <v>0.77754019379635142</v>
      </c>
      <c r="DJ11" s="49">
        <f t="shared" si="20"/>
        <v>0.98310267138719021</v>
      </c>
      <c r="DK11" s="49">
        <f t="shared" si="20"/>
        <v>1.2822851270853068</v>
      </c>
      <c r="DL11" s="49">
        <f t="shared" si="20"/>
        <v>0.89289509102500531</v>
      </c>
      <c r="DM11" s="49">
        <f t="shared" si="20"/>
        <v>0.73078218688944285</v>
      </c>
      <c r="DN11" s="49">
        <f t="shared" si="20"/>
        <v>0.64922244759972958</v>
      </c>
      <c r="DO11" s="49">
        <f t="shared" si="20"/>
        <v>0.68088828047760286</v>
      </c>
      <c r="DP11" s="49">
        <f t="shared" si="20"/>
        <v>0.72511517520591928</v>
      </c>
      <c r="DQ11" s="49">
        <f t="shared" si="20"/>
        <v>0.92398436409325702</v>
      </c>
      <c r="DR11" s="49">
        <f t="shared" si="20"/>
        <v>1.2074797522629823</v>
      </c>
      <c r="DS11" s="49">
        <f t="shared" si="20"/>
        <v>0.98083165867985778</v>
      </c>
      <c r="DT11" s="49">
        <f t="shared" si="20"/>
        <v>0.85338374291115315</v>
      </c>
      <c r="DU11" s="49">
        <f t="shared" si="20"/>
        <v>0.9733475479744137</v>
      </c>
      <c r="DV11" s="49">
        <f t="shared" si="20"/>
        <v>0.90141095039488861</v>
      </c>
      <c r="DW11" s="49">
        <f t="shared" si="20"/>
        <v>1.2427593470247498</v>
      </c>
      <c r="DX11" s="49">
        <f t="shared" si="20"/>
        <v>1.916557756107369</v>
      </c>
      <c r="DY11" s="49">
        <f t="shared" si="20"/>
        <v>1.1527749334425559</v>
      </c>
      <c r="DZ11" s="49">
        <f t="shared" ref="DZ11:GK11" si="21">IFERROR(DZ10/DZ9,0)</f>
        <v>0.81458425967096493</v>
      </c>
      <c r="EA11" s="49">
        <f t="shared" si="21"/>
        <v>0.84597230962869729</v>
      </c>
      <c r="EB11" s="49">
        <f t="shared" si="21"/>
        <v>0.84836546521374689</v>
      </c>
      <c r="EC11" s="49">
        <f t="shared" si="21"/>
        <v>0.84020706042090976</v>
      </c>
      <c r="ED11" s="49">
        <f t="shared" si="21"/>
        <v>1.0370494551550713</v>
      </c>
      <c r="EE11" s="49">
        <f t="shared" si="21"/>
        <v>1.2580618488506699</v>
      </c>
      <c r="EF11" s="49">
        <f t="shared" si="21"/>
        <v>1.1151555261416282</v>
      </c>
      <c r="EG11" s="49">
        <f t="shared" si="21"/>
        <v>0.98926403080112546</v>
      </c>
      <c r="EH11" s="49">
        <f t="shared" si="21"/>
        <v>1.1135453474676089</v>
      </c>
      <c r="EI11" s="49">
        <f t="shared" si="21"/>
        <v>0.97824892029839028</v>
      </c>
      <c r="EJ11" s="49">
        <f t="shared" si="21"/>
        <v>0.87742442088731842</v>
      </c>
      <c r="EK11" s="49">
        <f t="shared" si="21"/>
        <v>0.96476043276661516</v>
      </c>
      <c r="EL11" s="49">
        <f t="shared" si="21"/>
        <v>1.0285162631813456</v>
      </c>
      <c r="EM11" s="49">
        <f t="shared" si="21"/>
        <v>0.97794445269567798</v>
      </c>
      <c r="EN11" s="49">
        <f t="shared" si="21"/>
        <v>0.91860983216990943</v>
      </c>
      <c r="EO11" s="49">
        <f t="shared" si="21"/>
        <v>0.88682525548064284</v>
      </c>
      <c r="EP11" s="49">
        <f t="shared" si="21"/>
        <v>0.87259304829283302</v>
      </c>
      <c r="EQ11" s="49">
        <f t="shared" si="21"/>
        <v>0.93806255819567541</v>
      </c>
      <c r="ER11" s="49">
        <f t="shared" si="21"/>
        <v>0.8678663402537119</v>
      </c>
      <c r="ES11" s="49">
        <f t="shared" si="21"/>
        <v>0.83357667846271866</v>
      </c>
      <c r="ET11" s="49">
        <f t="shared" si="21"/>
        <v>1.057088631618903</v>
      </c>
      <c r="EU11" s="49">
        <f t="shared" si="21"/>
        <v>0.94597084740957738</v>
      </c>
      <c r="EV11" s="49">
        <f t="shared" si="21"/>
        <v>0.66889480541551016</v>
      </c>
      <c r="EW11" s="49">
        <f t="shared" si="21"/>
        <v>0.81810473302841868</v>
      </c>
      <c r="EX11" s="49">
        <f t="shared" si="21"/>
        <v>0.83777963568189306</v>
      </c>
      <c r="EY11" s="49">
        <f t="shared" si="21"/>
        <v>0.81000831386832417</v>
      </c>
      <c r="EZ11" s="49">
        <f t="shared" si="21"/>
        <v>1.296370530877573</v>
      </c>
      <c r="FA11" s="49">
        <f t="shared" si="21"/>
        <v>1.1356165624716861</v>
      </c>
      <c r="FB11" s="49">
        <f t="shared" si="21"/>
        <v>2.871359223300971</v>
      </c>
      <c r="FC11" s="49">
        <f t="shared" si="21"/>
        <v>1.3615329640879041</v>
      </c>
      <c r="FD11" s="49">
        <f t="shared" si="21"/>
        <v>1.5369367756946619</v>
      </c>
      <c r="FE11" s="49">
        <f t="shared" si="21"/>
        <v>0.55998817966903069</v>
      </c>
      <c r="FF11" s="49">
        <f t="shared" si="21"/>
        <v>0.6109928134149587</v>
      </c>
      <c r="FG11" s="49">
        <f t="shared" si="21"/>
        <v>0.56174918960147457</v>
      </c>
      <c r="FH11" s="49">
        <f t="shared" si="21"/>
        <v>0.56125161906060395</v>
      </c>
      <c r="FI11" s="49">
        <f t="shared" si="21"/>
        <v>0.80875098305569459</v>
      </c>
      <c r="FJ11" s="49">
        <f t="shared" si="21"/>
        <v>0.86693221214132921</v>
      </c>
      <c r="FK11" s="49">
        <f t="shared" si="21"/>
        <v>0.4753625332938739</v>
      </c>
      <c r="FL11" s="49">
        <f t="shared" si="21"/>
        <v>0.65730763393534675</v>
      </c>
      <c r="FM11" s="49">
        <f t="shared" si="21"/>
        <v>0.7898073022312373</v>
      </c>
      <c r="FN11" s="49">
        <f t="shared" si="21"/>
        <v>1.1844292053247276</v>
      </c>
      <c r="FO11" s="49">
        <f t="shared" si="21"/>
        <v>0.69716605511749552</v>
      </c>
      <c r="FP11" s="49">
        <f t="shared" si="21"/>
        <v>0.81299592536993348</v>
      </c>
      <c r="FQ11" s="49">
        <f t="shared" si="21"/>
        <v>0.97449018559535627</v>
      </c>
      <c r="FR11" s="49">
        <f t="shared" si="21"/>
        <v>0.67066371343465969</v>
      </c>
      <c r="FS11" s="49">
        <f t="shared" si="21"/>
        <v>0.88171375349270409</v>
      </c>
      <c r="FT11" s="49">
        <f t="shared" si="21"/>
        <v>0.80711198726211242</v>
      </c>
      <c r="FU11" s="49">
        <f t="shared" si="21"/>
        <v>1.0249887099202168</v>
      </c>
      <c r="FV11" s="49">
        <f t="shared" si="21"/>
        <v>1.2465484722746134</v>
      </c>
      <c r="FW11" s="49">
        <f t="shared" si="21"/>
        <v>0.84855514316012726</v>
      </c>
      <c r="FX11" s="49">
        <f t="shared" si="21"/>
        <v>0.6898263027295285</v>
      </c>
      <c r="FY11" s="49">
        <f t="shared" si="21"/>
        <v>0.77086641353123919</v>
      </c>
      <c r="FZ11" s="49">
        <f t="shared" si="21"/>
        <v>0.84261295127313995</v>
      </c>
      <c r="GA11" s="49">
        <f t="shared" si="21"/>
        <v>0.9359529044613093</v>
      </c>
      <c r="GB11" s="49">
        <f t="shared" si="21"/>
        <v>1.3760274591274502</v>
      </c>
      <c r="GC11" s="49">
        <f t="shared" si="21"/>
        <v>1.2732969018799245</v>
      </c>
      <c r="GD11" s="49">
        <f t="shared" si="21"/>
        <v>1.0904860392967941</v>
      </c>
      <c r="GE11" s="49">
        <f t="shared" si="21"/>
        <v>1.0919507098075953</v>
      </c>
      <c r="GF11" s="49">
        <f t="shared" si="21"/>
        <v>1.1024670693544867</v>
      </c>
      <c r="GG11" s="49">
        <f t="shared" si="21"/>
        <v>0.99305271761340419</v>
      </c>
      <c r="GH11" s="49">
        <f t="shared" si="21"/>
        <v>1.3131018067726929</v>
      </c>
      <c r="GI11" s="49">
        <f t="shared" si="21"/>
        <v>1.663839936398569</v>
      </c>
      <c r="GJ11" s="49">
        <f t="shared" si="21"/>
        <v>1.1686243424371261</v>
      </c>
      <c r="GK11" s="49">
        <f t="shared" si="21"/>
        <v>0.82141287284144426</v>
      </c>
      <c r="GL11" s="49">
        <f t="shared" ref="GL11:IT11" si="22">IFERROR(GL10/GL9,0)</f>
        <v>0.79950258274344743</v>
      </c>
      <c r="GM11" s="49">
        <f t="shared" si="22"/>
        <v>0.94715306193217286</v>
      </c>
      <c r="GN11" s="49">
        <f t="shared" si="22"/>
        <v>0.78723270043524884</v>
      </c>
      <c r="GO11" s="49">
        <f t="shared" si="22"/>
        <v>0.88292086770546896</v>
      </c>
      <c r="GP11" s="49">
        <f t="shared" si="22"/>
        <v>1.0000008346082023</v>
      </c>
      <c r="GQ11" s="49">
        <f t="shared" si="22"/>
        <v>1.0000006688015695</v>
      </c>
      <c r="GR11" s="49">
        <f t="shared" si="22"/>
        <v>0.99999965852698369</v>
      </c>
      <c r="GS11" s="49">
        <f t="shared" si="22"/>
        <v>0.99999896938005051</v>
      </c>
      <c r="GT11" s="49">
        <f t="shared" si="22"/>
        <v>1.000143756247287</v>
      </c>
      <c r="GU11" s="49">
        <f t="shared" si="22"/>
        <v>1.0000697358863715</v>
      </c>
      <c r="GV11" s="49">
        <f t="shared" si="22"/>
        <v>1.0000005111642833</v>
      </c>
      <c r="GW11" s="49">
        <f t="shared" si="22"/>
        <v>0.99999987930734457</v>
      </c>
      <c r="GX11" s="49">
        <f t="shared" si="22"/>
        <v>1.0000014145522866</v>
      </c>
      <c r="GY11" s="49">
        <f t="shared" si="22"/>
        <v>1.0000001182553424</v>
      </c>
      <c r="GZ11" s="49">
        <f t="shared" si="22"/>
        <v>1.0000011275195941</v>
      </c>
      <c r="HA11" s="49">
        <f t="shared" si="22"/>
        <v>1.000000174080556</v>
      </c>
      <c r="HB11" s="49">
        <f t="shared" si="22"/>
        <v>1.0000631739256316</v>
      </c>
      <c r="HC11" s="49">
        <f t="shared" si="22"/>
        <v>1.0000005187442595</v>
      </c>
      <c r="HD11" s="49">
        <f t="shared" si="22"/>
        <v>0.99999954989904949</v>
      </c>
      <c r="HE11" s="49">
        <f t="shared" si="22"/>
        <v>1.0000005203725419</v>
      </c>
      <c r="HF11" s="49">
        <f t="shared" si="22"/>
        <v>0.99999926277779316</v>
      </c>
      <c r="HG11" s="49">
        <f t="shared" si="22"/>
        <v>1.0000005304860733</v>
      </c>
      <c r="HH11" s="49">
        <f t="shared" si="22"/>
        <v>0.99999995398537278</v>
      </c>
      <c r="HI11" s="49">
        <f t="shared" si="22"/>
        <v>1.0000914608986029</v>
      </c>
      <c r="HJ11" s="49">
        <f t="shared" si="22"/>
        <v>1.0000610468396844</v>
      </c>
      <c r="HK11" s="49">
        <f t="shared" si="22"/>
        <v>0.99999976193387519</v>
      </c>
      <c r="HL11" s="49">
        <f t="shared" si="22"/>
        <v>1.0004322974737336</v>
      </c>
      <c r="HM11" s="49">
        <f t="shared" si="22"/>
        <v>0.99999967372061593</v>
      </c>
      <c r="HN11" s="49">
        <f t="shared" si="22"/>
        <v>1.0000006425377048</v>
      </c>
      <c r="HO11" s="49">
        <f t="shared" si="22"/>
        <v>1.0001774637398406</v>
      </c>
      <c r="HP11" s="49">
        <f t="shared" si="22"/>
        <v>1.0006530698879679</v>
      </c>
      <c r="HQ11" s="49">
        <f t="shared" si="22"/>
        <v>1.0002013707614865</v>
      </c>
      <c r="HR11" s="49">
        <f t="shared" si="22"/>
        <v>1.0000000579856403</v>
      </c>
      <c r="HS11" s="49">
        <f t="shared" si="22"/>
        <v>1.000000093800637</v>
      </c>
      <c r="HT11" s="49">
        <f t="shared" si="22"/>
        <v>0.99999864881557876</v>
      </c>
      <c r="HU11" s="49">
        <f t="shared" si="22"/>
        <v>1.0000007675652467</v>
      </c>
      <c r="HV11" s="49">
        <f t="shared" si="22"/>
        <v>1.0000004101184206</v>
      </c>
      <c r="HW11" s="49">
        <f t="shared" si="22"/>
        <v>1.0000008412212802</v>
      </c>
      <c r="HX11" s="49">
        <f t="shared" si="22"/>
        <v>0.9999990730190812</v>
      </c>
      <c r="HY11" s="49">
        <f t="shared" si="22"/>
        <v>1.0000006527004976</v>
      </c>
      <c r="HZ11" s="49">
        <f t="shared" si="22"/>
        <v>0.99999957315161425</v>
      </c>
      <c r="IA11" s="49">
        <f t="shared" si="22"/>
        <v>0.99999940355837036</v>
      </c>
      <c r="IB11" s="49">
        <f t="shared" si="22"/>
        <v>0.99999980949314471</v>
      </c>
      <c r="IC11" s="49">
        <f t="shared" si="22"/>
        <v>1.0000007514822906</v>
      </c>
      <c r="ID11" s="49">
        <f t="shared" si="22"/>
        <v>0.99999945085547792</v>
      </c>
      <c r="IE11" s="49">
        <f t="shared" si="22"/>
        <v>1.0000009169184567</v>
      </c>
      <c r="IF11" s="49">
        <f t="shared" si="22"/>
        <v>1.0000009917929995</v>
      </c>
      <c r="IG11" s="49">
        <f t="shared" si="22"/>
        <v>1.0000010321632993</v>
      </c>
      <c r="IH11" s="49">
        <f t="shared" si="22"/>
        <v>1.000000675862758</v>
      </c>
      <c r="II11" s="49">
        <f t="shared" si="22"/>
        <v>1.0000009319243677</v>
      </c>
      <c r="IJ11" s="49">
        <f t="shared" si="22"/>
        <v>1.00000083186833</v>
      </c>
      <c r="IK11" s="49">
        <f t="shared" si="22"/>
        <v>0.99999979881650258</v>
      </c>
      <c r="IL11" s="49">
        <f t="shared" si="22"/>
        <v>0.99999997926921647</v>
      </c>
      <c r="IM11" s="49">
        <f t="shared" si="22"/>
        <v>1.0000004910090865</v>
      </c>
      <c r="IN11" s="49">
        <f t="shared" si="22"/>
        <v>1.0000000533477784</v>
      </c>
      <c r="IO11" s="49">
        <f t="shared" si="22"/>
        <v>0.99999900103156847</v>
      </c>
      <c r="IP11" s="49">
        <f t="shared" si="22"/>
        <v>1.0000000965001385</v>
      </c>
      <c r="IQ11" s="49">
        <f t="shared" si="22"/>
        <v>0.99999916917087717</v>
      </c>
      <c r="IR11" s="49">
        <f t="shared" si="22"/>
        <v>0.99999895971977792</v>
      </c>
      <c r="IS11" s="49">
        <f t="shared" si="22"/>
        <v>1.0000007911508122</v>
      </c>
      <c r="IT11" s="49">
        <f t="shared" si="22"/>
        <v>1.0000002182833299</v>
      </c>
      <c r="IU11" s="49">
        <f>IFERROR(IU10/IU8,0)</f>
        <v>0.88563119674835467</v>
      </c>
      <c r="IV11" s="49">
        <f>IFERROR(IV10/IV8,0)</f>
        <v>0.78441811394254179</v>
      </c>
      <c r="IW11" s="49">
        <f>IFERROR(IW10/IW8,0)</f>
        <v>1.7807032701196597</v>
      </c>
      <c r="IX11" s="49">
        <f t="shared" ref="IX11:LI11" si="23">IFERROR(IX10/IX8,0)</f>
        <v>0.94582076846494578</v>
      </c>
      <c r="IY11" s="49">
        <f t="shared" si="23"/>
        <v>0.83152739516375884</v>
      </c>
      <c r="IZ11" s="49">
        <f t="shared" si="23"/>
        <v>0.74656055735183757</v>
      </c>
      <c r="JA11" s="49">
        <f t="shared" si="23"/>
        <v>0.90016875263675999</v>
      </c>
      <c r="JB11" s="49">
        <f t="shared" si="23"/>
        <v>0.78090706653209652</v>
      </c>
      <c r="JC11" s="49">
        <f t="shared" si="23"/>
        <v>0.6447255267306865</v>
      </c>
      <c r="JD11" s="49">
        <f t="shared" si="23"/>
        <v>1.0000004650038568</v>
      </c>
      <c r="JE11" s="49">
        <f t="shared" si="23"/>
        <v>0.99999969993824978</v>
      </c>
      <c r="JF11" s="49">
        <f t="shared" si="23"/>
        <v>0.99999942266598452</v>
      </c>
      <c r="JG11" s="49">
        <f t="shared" si="23"/>
        <v>0.99999908075762123</v>
      </c>
      <c r="JH11" s="49">
        <f t="shared" si="23"/>
        <v>0.99999913384395811</v>
      </c>
      <c r="JI11" s="49">
        <f t="shared" si="23"/>
        <v>0.99999980579987313</v>
      </c>
      <c r="JJ11" s="49">
        <f t="shared" si="23"/>
        <v>0.99999967937072154</v>
      </c>
      <c r="JK11" s="49">
        <f t="shared" si="23"/>
        <v>1.0000000521139232</v>
      </c>
      <c r="JL11" s="49">
        <f t="shared" si="23"/>
        <v>1.0000005548247235</v>
      </c>
      <c r="JM11" s="49">
        <f t="shared" si="23"/>
        <v>0.9999997723532692</v>
      </c>
      <c r="JN11" s="49">
        <f t="shared" si="23"/>
        <v>0.99979392707330295</v>
      </c>
      <c r="JO11" s="49">
        <f t="shared" si="23"/>
        <v>1.0001325633736178</v>
      </c>
      <c r="JP11" s="49">
        <f t="shared" si="23"/>
        <v>0.99999932696725191</v>
      </c>
      <c r="JQ11" s="49">
        <f t="shared" si="23"/>
        <v>0.99999912743682939</v>
      </c>
      <c r="JR11" s="49">
        <f t="shared" si="23"/>
        <v>0.99999925388310273</v>
      </c>
      <c r="JS11" s="49">
        <f t="shared" si="23"/>
        <v>1.0000001012989641</v>
      </c>
      <c r="JT11" s="49">
        <f t="shared" si="23"/>
        <v>1.0000012258892637</v>
      </c>
      <c r="JU11" s="49">
        <f t="shared" si="23"/>
        <v>1.0000001379859411</v>
      </c>
      <c r="JV11" s="49">
        <f t="shared" si="23"/>
        <v>0.99999954056919527</v>
      </c>
      <c r="JW11" s="49">
        <f t="shared" si="23"/>
        <v>0.99999927592594307</v>
      </c>
      <c r="JX11" s="49">
        <f t="shared" si="23"/>
        <v>0.9999993615376308</v>
      </c>
      <c r="JY11" s="49">
        <f t="shared" si="23"/>
        <v>1.000000163270613</v>
      </c>
      <c r="JZ11" s="49">
        <f t="shared" si="23"/>
        <v>1.0000001074776943</v>
      </c>
      <c r="KA11" s="49">
        <f t="shared" si="23"/>
        <v>0.99999922190528634</v>
      </c>
      <c r="KB11" s="49">
        <f t="shared" si="23"/>
        <v>1.0613577023498695</v>
      </c>
      <c r="KC11" s="49">
        <f t="shared" si="23"/>
        <v>1.2023791267772252</v>
      </c>
      <c r="KD11" s="49">
        <f t="shared" si="23"/>
        <v>1.0128219884440965</v>
      </c>
      <c r="KE11" s="49">
        <f t="shared" si="23"/>
        <v>0.9734551250613046</v>
      </c>
      <c r="KF11" s="49">
        <f t="shared" si="23"/>
        <v>0.95666194133316718</v>
      </c>
      <c r="KG11" s="49">
        <f t="shared" si="23"/>
        <v>0.99170260479558392</v>
      </c>
      <c r="KH11" s="49">
        <f t="shared" si="23"/>
        <v>0.96396411937208903</v>
      </c>
      <c r="KI11" s="49">
        <f t="shared" si="23"/>
        <v>1.0506444127596521</v>
      </c>
      <c r="KJ11" s="49">
        <f t="shared" si="23"/>
        <v>1.0850883624503831</v>
      </c>
      <c r="KK11" s="49">
        <f t="shared" si="23"/>
        <v>0.89434270464270926</v>
      </c>
      <c r="KL11" s="49">
        <f t="shared" si="23"/>
        <v>0.87512940663651717</v>
      </c>
      <c r="KM11" s="49">
        <f t="shared" si="23"/>
        <v>1.023132427843803</v>
      </c>
      <c r="KN11" s="49">
        <f t="shared" si="23"/>
        <v>1.0625945245223618</v>
      </c>
      <c r="KO11" s="49">
        <f t="shared" si="23"/>
        <v>0.97387205560893197</v>
      </c>
      <c r="KP11" s="49">
        <f t="shared" si="23"/>
        <v>0.99939327400901423</v>
      </c>
      <c r="KQ11" s="49">
        <f t="shared" si="23"/>
        <v>0.84488934263120552</v>
      </c>
      <c r="KR11" s="49">
        <f t="shared" si="23"/>
        <v>1.1636054368689628</v>
      </c>
      <c r="KS11" s="49">
        <f t="shared" si="23"/>
        <v>1.0000012771237898</v>
      </c>
      <c r="KT11" s="49">
        <f t="shared" si="23"/>
        <v>1.1117677364608904</v>
      </c>
      <c r="KU11" s="49">
        <f t="shared" si="23"/>
        <v>1.1411064949039065</v>
      </c>
      <c r="KV11" s="49">
        <f t="shared" si="23"/>
        <v>1.0000008613193776</v>
      </c>
      <c r="KW11" s="49">
        <f t="shared" si="23"/>
        <v>1.000000941096804</v>
      </c>
      <c r="KX11" s="49">
        <f t="shared" si="23"/>
        <v>0.99999938615470618</v>
      </c>
      <c r="KY11" s="49">
        <f t="shared" si="23"/>
        <v>0.99999952244657686</v>
      </c>
      <c r="KZ11" s="49">
        <f t="shared" si="23"/>
        <v>1.0000001979519124</v>
      </c>
      <c r="LA11" s="49">
        <f t="shared" si="23"/>
        <v>0.99999946011191043</v>
      </c>
      <c r="LB11" s="49">
        <f t="shared" si="23"/>
        <v>1.00000063769991</v>
      </c>
      <c r="LC11" s="49">
        <f t="shared" si="23"/>
        <v>1.0000008242728589</v>
      </c>
      <c r="LD11" s="49">
        <f t="shared" si="23"/>
        <v>0.99999879734652897</v>
      </c>
      <c r="LE11" s="49">
        <f t="shared" si="23"/>
        <v>1.0000007716789223</v>
      </c>
      <c r="LF11" s="49">
        <f t="shared" si="23"/>
        <v>1.0000008289213014</v>
      </c>
      <c r="LG11" s="49">
        <f t="shared" si="23"/>
        <v>1.0000008595818217</v>
      </c>
      <c r="LH11" s="49">
        <f t="shared" si="23"/>
        <v>0.99999956500406528</v>
      </c>
      <c r="LI11" s="49">
        <f t="shared" si="23"/>
        <v>1.0000012405524601</v>
      </c>
      <c r="LJ11" s="49">
        <f t="shared" ref="LJ11:NA11" si="24">IFERROR(LJ10/LJ8,0)</f>
        <v>0.99999951407702181</v>
      </c>
      <c r="LK11" s="49">
        <f t="shared" si="24"/>
        <v>1.0000010094600074</v>
      </c>
      <c r="LL11" s="49">
        <f t="shared" si="24"/>
        <v>1.0000009417339195</v>
      </c>
      <c r="LM11" s="49">
        <f t="shared" si="24"/>
        <v>0.99999921648433876</v>
      </c>
      <c r="LN11" s="49">
        <f t="shared" si="24"/>
        <v>1.0000001405371115</v>
      </c>
      <c r="LO11" s="49">
        <f t="shared" si="24"/>
        <v>0.99999963676312653</v>
      </c>
      <c r="LP11" s="49">
        <f t="shared" si="24"/>
        <v>1.000000773306339</v>
      </c>
      <c r="LQ11" s="49">
        <f t="shared" si="24"/>
        <v>1.0000003850474728</v>
      </c>
      <c r="LR11" s="49">
        <f t="shared" si="24"/>
        <v>1.0000000631140797</v>
      </c>
      <c r="LS11" s="49">
        <f t="shared" si="24"/>
        <v>0.9999997395707021</v>
      </c>
      <c r="LT11" s="49">
        <f t="shared" si="24"/>
        <v>1.0000013158151961</v>
      </c>
      <c r="LU11" s="49">
        <f t="shared" si="24"/>
        <v>0.99999992865412457</v>
      </c>
      <c r="LV11" s="49">
        <f t="shared" si="24"/>
        <v>1.0000009835714663</v>
      </c>
      <c r="LW11" s="49">
        <f t="shared" si="24"/>
        <v>1.0000006782965836</v>
      </c>
      <c r="LX11" s="49">
        <f t="shared" si="24"/>
        <v>1.0000008058319176</v>
      </c>
      <c r="LY11" s="49">
        <f t="shared" si="24"/>
        <v>1.0000004494357362</v>
      </c>
      <c r="LZ11" s="49">
        <f t="shared" si="24"/>
        <v>1.000000581726197</v>
      </c>
      <c r="MA11" s="49">
        <f t="shared" si="24"/>
        <v>0.99999893903907489</v>
      </c>
      <c r="MB11" s="49">
        <f t="shared" si="24"/>
        <v>0.99999958344338369</v>
      </c>
      <c r="MC11" s="49">
        <f t="shared" si="24"/>
        <v>0.99999926014065865</v>
      </c>
      <c r="MD11" s="49">
        <f t="shared" si="24"/>
        <v>1.0000007331348544</v>
      </c>
      <c r="ME11" s="49">
        <f t="shared" si="24"/>
        <v>1.0000011321026037</v>
      </c>
      <c r="MF11" s="49">
        <f t="shared" si="24"/>
        <v>1.0000007700532871</v>
      </c>
      <c r="MG11" s="49">
        <f t="shared" si="24"/>
        <v>0.99999885768137753</v>
      </c>
      <c r="MH11" s="49">
        <f t="shared" si="24"/>
        <v>1</v>
      </c>
      <c r="MI11" s="49">
        <f t="shared" si="24"/>
        <v>0.99999994231925038</v>
      </c>
      <c r="MJ11" s="49">
        <f t="shared" si="24"/>
        <v>1.0000007412351881</v>
      </c>
      <c r="MK11" s="49">
        <f t="shared" si="24"/>
        <v>0.99999862325439359</v>
      </c>
      <c r="ML11" s="49">
        <f t="shared" si="24"/>
        <v>0.99999997848093347</v>
      </c>
      <c r="MM11" s="49">
        <f t="shared" si="24"/>
        <v>1.0000009017888423</v>
      </c>
      <c r="MN11" s="49">
        <f t="shared" si="24"/>
        <v>1.00000005674694</v>
      </c>
      <c r="MO11" s="49">
        <f t="shared" si="24"/>
        <v>0.99999931850391888</v>
      </c>
      <c r="MP11" s="49">
        <f t="shared" si="24"/>
        <v>0.99999925700325032</v>
      </c>
      <c r="MQ11" s="49">
        <f t="shared" si="24"/>
        <v>0.99999961810242033</v>
      </c>
      <c r="MR11" s="49">
        <f t="shared" si="24"/>
        <v>1.0000011881649866</v>
      </c>
      <c r="MS11" s="49">
        <f t="shared" si="24"/>
        <v>1.0000000832620803</v>
      </c>
      <c r="MT11" s="49">
        <f t="shared" si="24"/>
        <v>0.99999909364716955</v>
      </c>
      <c r="MU11" s="49">
        <f t="shared" si="24"/>
        <v>1.0000004731545995</v>
      </c>
      <c r="MV11" s="49">
        <f t="shared" si="24"/>
        <v>0.99999961542508164</v>
      </c>
      <c r="MW11" s="49">
        <f t="shared" si="24"/>
        <v>1</v>
      </c>
      <c r="MX11" s="49">
        <f t="shared" si="24"/>
        <v>1</v>
      </c>
      <c r="MY11" s="49">
        <f t="shared" si="24"/>
        <v>1</v>
      </c>
      <c r="MZ11" s="49">
        <f t="shared" si="24"/>
        <v>1</v>
      </c>
      <c r="NA11" s="49">
        <f t="shared" si="24"/>
        <v>1</v>
      </c>
      <c r="NB11" s="49">
        <f t="shared" ref="NB11" si="25">IFERROR(NB10/NB8,0)</f>
        <v>0</v>
      </c>
      <c r="NC11" s="49">
        <f>IFERROR(NC10/NC8,0)</f>
        <v>0</v>
      </c>
      <c r="ND11" s="49">
        <f>IFERROR(ND10/ND8,0)</f>
        <v>0</v>
      </c>
      <c r="NE11" s="49"/>
      <c r="NF11" s="49"/>
      <c r="NG11" s="49"/>
      <c r="NH11" s="49"/>
      <c r="NI11" s="49"/>
      <c r="NJ11" s="49"/>
      <c r="NK11" s="49"/>
      <c r="NL11" s="49"/>
      <c r="NM11" s="49"/>
    </row>
    <row r="12" spans="1:377" s="166" customFormat="1" ht="15">
      <c r="A12" s="168" t="s">
        <v>51</v>
      </c>
      <c r="B12" s="168">
        <v>2056</v>
      </c>
      <c r="C12" s="168">
        <v>2847</v>
      </c>
      <c r="D12" s="168">
        <v>2324</v>
      </c>
      <c r="E12" s="168">
        <v>2608</v>
      </c>
      <c r="F12" s="168">
        <v>2657</v>
      </c>
      <c r="G12" s="168">
        <v>1517</v>
      </c>
      <c r="H12" s="168">
        <v>2117</v>
      </c>
      <c r="I12" s="168">
        <v>3156</v>
      </c>
      <c r="J12" s="168">
        <v>2315</v>
      </c>
      <c r="K12" s="168">
        <v>2321</v>
      </c>
      <c r="L12" s="168">
        <v>1840</v>
      </c>
      <c r="M12" s="168">
        <v>2054</v>
      </c>
      <c r="N12" s="168">
        <v>1954</v>
      </c>
      <c r="O12" s="168">
        <v>3840</v>
      </c>
      <c r="P12" s="168">
        <v>4603</v>
      </c>
      <c r="Q12" s="168">
        <v>6295</v>
      </c>
      <c r="R12" s="168">
        <v>5476</v>
      </c>
      <c r="S12" s="168">
        <v>4498</v>
      </c>
      <c r="T12" s="168">
        <v>2401</v>
      </c>
      <c r="U12" s="168">
        <v>1478</v>
      </c>
      <c r="V12" s="168">
        <v>2456</v>
      </c>
      <c r="W12" s="168">
        <v>3601</v>
      </c>
      <c r="X12" s="168">
        <v>2769</v>
      </c>
      <c r="Y12" s="168">
        <v>3155</v>
      </c>
      <c r="Z12" s="168">
        <v>2486</v>
      </c>
      <c r="AA12" s="168">
        <v>2439</v>
      </c>
      <c r="AB12" s="168">
        <v>2176</v>
      </c>
      <c r="AC12" s="168">
        <v>1834</v>
      </c>
      <c r="AD12" s="168">
        <v>3839</v>
      </c>
      <c r="AE12" s="168">
        <v>3040</v>
      </c>
      <c r="AF12" s="168">
        <v>3317</v>
      </c>
      <c r="AG12" s="168">
        <v>2799</v>
      </c>
      <c r="AH12" s="168">
        <v>2846</v>
      </c>
      <c r="AI12" s="168">
        <v>1273</v>
      </c>
      <c r="AJ12" s="168">
        <v>2755</v>
      </c>
      <c r="AK12" s="168">
        <v>4812</v>
      </c>
      <c r="AL12" s="168">
        <v>2937</v>
      </c>
      <c r="AM12" s="168">
        <v>3365</v>
      </c>
      <c r="AN12" s="168">
        <v>3314</v>
      </c>
      <c r="AO12" s="168">
        <v>3189</v>
      </c>
      <c r="AP12" s="168">
        <v>1568</v>
      </c>
      <c r="AQ12" s="168">
        <v>3496</v>
      </c>
      <c r="AR12" s="168">
        <v>5037</v>
      </c>
      <c r="AS12" s="168">
        <v>4206</v>
      </c>
      <c r="AT12" s="168">
        <v>3254</v>
      </c>
      <c r="AU12" s="168">
        <v>2681</v>
      </c>
      <c r="AV12" s="168">
        <v>2680</v>
      </c>
      <c r="AW12" s="168">
        <v>2148</v>
      </c>
      <c r="AX12" s="168">
        <v>2903</v>
      </c>
      <c r="AY12" s="168">
        <v>5256</v>
      </c>
      <c r="AZ12" s="168">
        <v>7939</v>
      </c>
      <c r="BA12" s="168">
        <v>4949</v>
      </c>
      <c r="BB12" s="168">
        <v>4970</v>
      </c>
      <c r="BC12" s="168">
        <v>2192</v>
      </c>
      <c r="BD12" s="168">
        <v>1372</v>
      </c>
      <c r="BE12" s="168">
        <v>2222</v>
      </c>
      <c r="BF12" s="168">
        <v>0</v>
      </c>
      <c r="BG12" s="168">
        <v>6106</v>
      </c>
      <c r="BH12" s="168">
        <v>3149</v>
      </c>
      <c r="BI12" s="168">
        <v>4572</v>
      </c>
      <c r="BJ12" s="168">
        <v>3517</v>
      </c>
      <c r="BK12" s="168">
        <v>2247</v>
      </c>
      <c r="BL12" s="168">
        <v>2529</v>
      </c>
      <c r="BM12" s="168">
        <v>4340</v>
      </c>
      <c r="BN12" s="168">
        <v>5317</v>
      </c>
      <c r="BO12" s="168">
        <v>4493</v>
      </c>
      <c r="BP12" s="168">
        <v>2320</v>
      </c>
      <c r="BQ12" s="168">
        <v>3754</v>
      </c>
      <c r="BR12" s="168">
        <v>1335</v>
      </c>
      <c r="BS12" s="168">
        <v>1721</v>
      </c>
      <c r="BT12" s="168">
        <v>3530</v>
      </c>
      <c r="BU12" s="168">
        <v>2422</v>
      </c>
      <c r="BV12" s="168">
        <v>2786</v>
      </c>
      <c r="BW12" s="168">
        <v>2940</v>
      </c>
      <c r="BX12" s="168">
        <v>2336</v>
      </c>
      <c r="BY12" s="168">
        <v>1374</v>
      </c>
      <c r="BZ12" s="168">
        <v>2191</v>
      </c>
      <c r="CA12" s="168">
        <v>4668</v>
      </c>
      <c r="CB12" s="168">
        <v>3711</v>
      </c>
      <c r="CC12" s="168">
        <v>2972</v>
      </c>
      <c r="CD12" s="168">
        <v>2050</v>
      </c>
      <c r="CE12" s="168">
        <v>3731</v>
      </c>
      <c r="CF12" s="168">
        <v>7501</v>
      </c>
      <c r="CG12" s="168">
        <v>3695</v>
      </c>
      <c r="CH12" s="168">
        <v>5886</v>
      </c>
      <c r="CI12" s="168">
        <v>8360</v>
      </c>
      <c r="CJ12" s="168">
        <v>5734</v>
      </c>
      <c r="CK12" s="168">
        <v>5652</v>
      </c>
      <c r="CL12" s="168">
        <v>7983</v>
      </c>
      <c r="CM12" s="168">
        <v>7492</v>
      </c>
      <c r="CN12" s="168">
        <v>5503</v>
      </c>
      <c r="CO12" s="168">
        <v>5007</v>
      </c>
      <c r="CP12" s="168">
        <v>5911</v>
      </c>
      <c r="CQ12" s="168">
        <v>4402</v>
      </c>
      <c r="CR12" s="168">
        <v>3548</v>
      </c>
      <c r="CS12" s="168">
        <v>3625</v>
      </c>
      <c r="CT12" s="168">
        <v>2000</v>
      </c>
      <c r="CU12" s="168">
        <v>4306</v>
      </c>
      <c r="CV12" s="168">
        <v>0</v>
      </c>
      <c r="CW12" s="168">
        <v>6418</v>
      </c>
      <c r="CX12" s="168">
        <v>4479</v>
      </c>
      <c r="CY12" s="168">
        <v>3629</v>
      </c>
      <c r="CZ12" s="168">
        <v>2792</v>
      </c>
      <c r="DA12" s="168">
        <v>1367</v>
      </c>
      <c r="DB12" s="168">
        <v>2273</v>
      </c>
      <c r="DC12" s="168">
        <v>5370</v>
      </c>
      <c r="DD12" s="168">
        <v>6439</v>
      </c>
      <c r="DE12" s="168">
        <v>5269</v>
      </c>
      <c r="DF12" s="168">
        <v>5207</v>
      </c>
      <c r="DG12" s="168">
        <v>4803</v>
      </c>
      <c r="DH12" s="168">
        <v>2885</v>
      </c>
      <c r="DI12" s="168">
        <v>3997</v>
      </c>
      <c r="DJ12" s="663">
        <v>6734</v>
      </c>
      <c r="DK12" s="663">
        <v>8341</v>
      </c>
      <c r="DL12" s="663">
        <v>8566</v>
      </c>
      <c r="DM12" s="663">
        <v>7739</v>
      </c>
      <c r="DN12" s="663">
        <v>4257</v>
      </c>
      <c r="DO12" s="663">
        <v>4134</v>
      </c>
      <c r="DP12" s="663">
        <v>3759</v>
      </c>
      <c r="DQ12" s="663">
        <v>5293</v>
      </c>
      <c r="DR12" s="663">
        <v>3505</v>
      </c>
      <c r="DS12" s="663">
        <v>3386</v>
      </c>
      <c r="DT12" s="663">
        <v>3448</v>
      </c>
      <c r="DU12" s="663">
        <v>3484</v>
      </c>
      <c r="DV12" s="663">
        <v>1513</v>
      </c>
      <c r="DW12" s="663">
        <v>2237</v>
      </c>
      <c r="DX12" s="663">
        <v>4253</v>
      </c>
      <c r="DY12" s="663">
        <v>5569</v>
      </c>
      <c r="DZ12" s="663">
        <v>2747</v>
      </c>
      <c r="EA12" s="663">
        <v>2766</v>
      </c>
      <c r="EB12" s="663">
        <v>2686</v>
      </c>
      <c r="EC12" s="663">
        <v>1154</v>
      </c>
      <c r="ED12" s="663">
        <v>2555</v>
      </c>
      <c r="EE12" s="663">
        <v>0</v>
      </c>
      <c r="EF12" s="663">
        <v>5896</v>
      </c>
      <c r="EG12" s="663">
        <v>3979</v>
      </c>
      <c r="EH12" s="663">
        <v>3488</v>
      </c>
      <c r="EI12" s="663">
        <v>3193</v>
      </c>
      <c r="EJ12" s="663">
        <v>2076</v>
      </c>
      <c r="EK12" s="663">
        <v>3005</v>
      </c>
      <c r="EL12" s="663">
        <v>3822</v>
      </c>
      <c r="EM12" s="663">
        <v>4523</v>
      </c>
      <c r="EN12" s="663">
        <v>3214</v>
      </c>
      <c r="EO12" s="663">
        <v>4961</v>
      </c>
      <c r="EP12" s="663">
        <v>6775</v>
      </c>
      <c r="EQ12" s="663">
        <v>4157</v>
      </c>
      <c r="ER12" s="663">
        <v>3783</v>
      </c>
      <c r="ES12" s="663">
        <v>6729</v>
      </c>
      <c r="ET12" s="663">
        <v>7862</v>
      </c>
      <c r="EU12" s="663">
        <v>7209</v>
      </c>
      <c r="EV12" s="663">
        <v>4968</v>
      </c>
      <c r="EW12" s="663">
        <v>5643</v>
      </c>
      <c r="EX12" s="663">
        <v>4113</v>
      </c>
      <c r="EY12" s="663">
        <v>2218</v>
      </c>
      <c r="EZ12" s="663">
        <v>6769</v>
      </c>
      <c r="FA12" s="663">
        <v>5667</v>
      </c>
      <c r="FB12" s="663">
        <v>7301</v>
      </c>
      <c r="FC12" s="663">
        <v>5938</v>
      </c>
      <c r="FD12" s="663">
        <v>7429</v>
      </c>
      <c r="FE12" s="663">
        <v>8172</v>
      </c>
      <c r="FF12" s="663">
        <v>4226</v>
      </c>
      <c r="FG12" s="663">
        <v>6284</v>
      </c>
      <c r="FH12" s="663">
        <v>8248</v>
      </c>
      <c r="FI12" s="663">
        <v>4890</v>
      </c>
      <c r="FJ12" s="663">
        <v>4245</v>
      </c>
      <c r="FK12" s="663">
        <v>3508</v>
      </c>
      <c r="FL12" s="663">
        <v>790</v>
      </c>
      <c r="FM12" s="663">
        <v>2088</v>
      </c>
      <c r="FN12" s="663">
        <v>4566</v>
      </c>
      <c r="FO12" s="663">
        <v>3086</v>
      </c>
      <c r="FP12" s="663">
        <v>2486</v>
      </c>
      <c r="FQ12" s="663">
        <v>3023</v>
      </c>
      <c r="FR12" s="663">
        <v>2518</v>
      </c>
      <c r="FS12" s="663">
        <v>1567</v>
      </c>
      <c r="FT12" s="663">
        <v>1689</v>
      </c>
      <c r="FU12" s="663">
        <v>5435</v>
      </c>
      <c r="FV12" s="663">
        <v>3729</v>
      </c>
      <c r="FW12" s="663">
        <v>2852</v>
      </c>
      <c r="FX12" s="663">
        <v>3060</v>
      </c>
      <c r="FY12" s="663">
        <v>2451</v>
      </c>
      <c r="FZ12" s="663">
        <f t="shared" ref="FZ12:GA12" si="26">FZ8/4.3</f>
        <v>2762.7891691099999</v>
      </c>
      <c r="GA12" s="663">
        <f t="shared" si="26"/>
        <v>3068.8340531974673</v>
      </c>
      <c r="GB12" s="663">
        <v>4187</v>
      </c>
      <c r="GC12" s="663">
        <v>3584</v>
      </c>
      <c r="GD12" s="663">
        <v>3019</v>
      </c>
      <c r="GE12" s="663">
        <v>3014</v>
      </c>
      <c r="GF12" s="663">
        <v>2959</v>
      </c>
      <c r="GG12" s="663">
        <v>2185</v>
      </c>
      <c r="GH12" s="663">
        <v>3879</v>
      </c>
      <c r="GI12" s="663">
        <v>5962</v>
      </c>
      <c r="GJ12" s="663">
        <v>6252</v>
      </c>
      <c r="GK12" s="663">
        <v>3418</v>
      </c>
      <c r="GL12" s="663">
        <v>3673</v>
      </c>
      <c r="GM12" s="663">
        <v>3805</v>
      </c>
      <c r="GN12" s="663">
        <v>2587</v>
      </c>
      <c r="GO12" s="663">
        <v>2850</v>
      </c>
      <c r="GP12" s="663">
        <v>5498</v>
      </c>
      <c r="GQ12" s="663">
        <v>4171</v>
      </c>
      <c r="GR12" s="663">
        <v>3067</v>
      </c>
      <c r="GS12" s="663">
        <v>3523</v>
      </c>
      <c r="GT12" s="663">
        <v>3456</v>
      </c>
      <c r="GU12" s="663">
        <v>2945</v>
      </c>
      <c r="GV12" s="663">
        <v>3059</v>
      </c>
      <c r="GW12" s="663">
        <v>5742</v>
      </c>
      <c r="GX12" s="663">
        <v>7358</v>
      </c>
      <c r="GY12" s="663">
        <v>5210</v>
      </c>
      <c r="GZ12" s="663">
        <v>5698</v>
      </c>
      <c r="HA12" s="663">
        <v>5066</v>
      </c>
      <c r="HB12" s="663">
        <v>2959</v>
      </c>
      <c r="HC12" s="663">
        <v>5320</v>
      </c>
      <c r="HD12" s="663">
        <v>9818</v>
      </c>
      <c r="HE12" s="663">
        <v>10909</v>
      </c>
      <c r="HF12" s="663">
        <v>1052</v>
      </c>
      <c r="HG12" s="663">
        <v>6806</v>
      </c>
      <c r="HH12" s="663">
        <f t="shared" ref="HH12:HK12" si="27">HH8/4.3</f>
        <v>2904.4187382969085</v>
      </c>
      <c r="HI12" s="663">
        <f t="shared" si="27"/>
        <v>2535.3495100043797</v>
      </c>
      <c r="HJ12" s="663">
        <f t="shared" si="27"/>
        <v>3751.1663519862905</v>
      </c>
      <c r="HK12" s="663">
        <f t="shared" si="27"/>
        <v>3929.7683774051943</v>
      </c>
      <c r="HL12" s="663">
        <v>6876</v>
      </c>
      <c r="HM12" s="663">
        <v>3236</v>
      </c>
      <c r="HN12" s="663">
        <v>3362</v>
      </c>
      <c r="HO12" s="663">
        <v>4158</v>
      </c>
      <c r="HP12" s="663">
        <v>3107</v>
      </c>
      <c r="HQ12" s="663">
        <v>4023</v>
      </c>
      <c r="HR12" s="663">
        <v>5530</v>
      </c>
      <c r="HS12" s="663">
        <v>4279</v>
      </c>
      <c r="HT12" s="663">
        <v>4119</v>
      </c>
      <c r="HU12" s="663">
        <v>3673</v>
      </c>
      <c r="HV12" s="663">
        <v>4426</v>
      </c>
      <c r="HW12" s="663">
        <v>2759</v>
      </c>
      <c r="HX12" s="663">
        <v>4479</v>
      </c>
      <c r="HY12" s="663">
        <v>7726</v>
      </c>
      <c r="HZ12" s="663">
        <v>6840</v>
      </c>
      <c r="IA12" s="663">
        <v>6031</v>
      </c>
      <c r="IB12" s="663">
        <v>6061</v>
      </c>
      <c r="IC12" s="663">
        <v>3881</v>
      </c>
      <c r="ID12" s="663">
        <v>2360</v>
      </c>
      <c r="IE12" s="663">
        <v>3343</v>
      </c>
      <c r="IF12" s="663">
        <v>6859</v>
      </c>
      <c r="IG12" s="663">
        <v>5604</v>
      </c>
      <c r="IH12" s="663">
        <v>5650</v>
      </c>
      <c r="II12" s="663">
        <v>4480</v>
      </c>
      <c r="IJ12" s="663">
        <v>4106</v>
      </c>
      <c r="IK12" s="663">
        <v>3108</v>
      </c>
      <c r="IL12" s="663">
        <v>4229</v>
      </c>
      <c r="IM12" s="663">
        <v>6814</v>
      </c>
      <c r="IN12" s="663">
        <v>5805</v>
      </c>
      <c r="IO12" s="663">
        <v>4263</v>
      </c>
      <c r="IP12" s="663">
        <v>8522</v>
      </c>
      <c r="IQ12" s="663">
        <v>12256</v>
      </c>
      <c r="IR12" s="663">
        <v>6854</v>
      </c>
      <c r="IS12" s="663">
        <v>7148</v>
      </c>
      <c r="IT12" s="663">
        <v>14687</v>
      </c>
      <c r="IU12" s="663">
        <v>16734</v>
      </c>
      <c r="IV12" s="663">
        <v>9938</v>
      </c>
      <c r="IW12" s="663">
        <v>10284</v>
      </c>
      <c r="IX12" s="663">
        <v>13036</v>
      </c>
      <c r="IY12" s="663">
        <v>15221</v>
      </c>
      <c r="IZ12" s="663">
        <v>8254</v>
      </c>
      <c r="JA12" s="663">
        <v>12607</v>
      </c>
      <c r="JB12" s="663">
        <v>16716</v>
      </c>
      <c r="JC12" s="663">
        <v>9786</v>
      </c>
      <c r="JD12" s="663">
        <v>10013</v>
      </c>
      <c r="JE12" s="663">
        <v>7428</v>
      </c>
      <c r="JF12" s="663">
        <v>4350</v>
      </c>
      <c r="JG12" s="663">
        <v>4826</v>
      </c>
      <c r="JH12" s="663">
        <v>8404</v>
      </c>
      <c r="JI12" s="663">
        <v>7037</v>
      </c>
      <c r="JJ12" s="663">
        <v>5505</v>
      </c>
      <c r="JK12" s="663">
        <v>4549</v>
      </c>
      <c r="JL12" s="663">
        <v>3448</v>
      </c>
      <c r="JM12" s="663">
        <v>2975</v>
      </c>
      <c r="JN12" s="663">
        <v>7523</v>
      </c>
      <c r="JO12" s="663">
        <v>11052</v>
      </c>
      <c r="JP12" s="663">
        <v>16240</v>
      </c>
      <c r="JQ12" s="663">
        <v>10550</v>
      </c>
      <c r="JR12" s="663">
        <v>7178</v>
      </c>
      <c r="JS12" s="663">
        <v>5327</v>
      </c>
      <c r="JT12" s="663">
        <v>4318</v>
      </c>
      <c r="JU12" s="663">
        <v>5078</v>
      </c>
      <c r="JV12" s="663">
        <v>9710</v>
      </c>
      <c r="JW12" s="663">
        <v>12741</v>
      </c>
      <c r="JX12" s="663">
        <v>9984</v>
      </c>
      <c r="JY12" s="663">
        <v>7785</v>
      </c>
      <c r="JZ12" s="663">
        <v>6969</v>
      </c>
      <c r="KA12" s="663">
        <v>4768</v>
      </c>
      <c r="KB12" s="663">
        <v>6679</v>
      </c>
      <c r="KC12" s="663">
        <v>12203</v>
      </c>
      <c r="KD12" s="663">
        <v>15284</v>
      </c>
      <c r="KE12" s="663">
        <v>13344</v>
      </c>
      <c r="KF12" s="663">
        <v>14549</v>
      </c>
      <c r="KG12" s="663">
        <v>15305</v>
      </c>
      <c r="KH12" s="663">
        <v>8800</v>
      </c>
      <c r="KI12" s="663">
        <v>7008</v>
      </c>
      <c r="KJ12" s="663">
        <v>21014</v>
      </c>
      <c r="KK12" s="663">
        <v>21154</v>
      </c>
      <c r="KL12" s="663">
        <v>21078</v>
      </c>
      <c r="KM12" s="663">
        <v>16782</v>
      </c>
      <c r="KN12" s="663">
        <v>5</v>
      </c>
      <c r="KO12" s="663">
        <v>21964</v>
      </c>
      <c r="KP12" s="663">
        <v>24239</v>
      </c>
      <c r="KQ12" s="663">
        <v>22621</v>
      </c>
      <c r="KR12" s="663">
        <v>21795</v>
      </c>
      <c r="KS12" s="663">
        <v>20632</v>
      </c>
      <c r="KT12" s="663">
        <v>19909</v>
      </c>
      <c r="KU12" s="663">
        <v>18143</v>
      </c>
      <c r="KV12" s="663">
        <v>18362</v>
      </c>
      <c r="KW12" s="663">
        <v>9616</v>
      </c>
      <c r="KX12" s="663">
        <v>18330</v>
      </c>
      <c r="KY12" s="663">
        <v>19041</v>
      </c>
      <c r="KZ12" s="663">
        <v>17381</v>
      </c>
      <c r="LA12" s="663">
        <v>11375</v>
      </c>
      <c r="LB12" s="663">
        <v>11240</v>
      </c>
      <c r="LC12" s="663">
        <v>5447</v>
      </c>
      <c r="LD12" s="663">
        <v>6168</v>
      </c>
      <c r="LE12" s="663">
        <v>16631</v>
      </c>
      <c r="LF12" s="663">
        <v>16699</v>
      </c>
      <c r="LG12" s="663">
        <v>14216</v>
      </c>
      <c r="LH12" s="663">
        <v>9282</v>
      </c>
      <c r="LI12" s="663">
        <v>4745</v>
      </c>
      <c r="LJ12" s="663">
        <v>4297</v>
      </c>
      <c r="LK12" s="663">
        <v>4107</v>
      </c>
      <c r="LL12" s="663">
        <v>3874</v>
      </c>
      <c r="LM12" s="663">
        <v>2105</v>
      </c>
      <c r="LN12" s="663">
        <f t="shared" ref="LN12:LO12" si="28">LN8/4.3</f>
        <v>1353.7207399845554</v>
      </c>
      <c r="LO12" s="663">
        <f t="shared" si="28"/>
        <v>2589.7683825598356</v>
      </c>
      <c r="LP12" s="663">
        <v>10598</v>
      </c>
      <c r="LQ12" s="663">
        <v>11229</v>
      </c>
      <c r="LR12" s="663">
        <v>5376</v>
      </c>
      <c r="LS12" s="663">
        <v>9445</v>
      </c>
      <c r="LT12" s="663">
        <v>10554</v>
      </c>
      <c r="LU12" s="663">
        <v>11</v>
      </c>
      <c r="LV12" s="663">
        <v>0</v>
      </c>
      <c r="LW12" s="663">
        <v>13574</v>
      </c>
      <c r="LX12" s="663">
        <v>12135</v>
      </c>
      <c r="LY12" s="663">
        <v>7481</v>
      </c>
      <c r="LZ12" s="663">
        <v>1917</v>
      </c>
      <c r="MA12" s="663">
        <v>0</v>
      </c>
      <c r="MB12" s="663">
        <v>8787</v>
      </c>
      <c r="MC12" s="663">
        <v>13609</v>
      </c>
      <c r="MD12" s="663">
        <v>11119</v>
      </c>
      <c r="ME12" s="663">
        <v>5098</v>
      </c>
      <c r="MF12" s="663">
        <v>5126</v>
      </c>
      <c r="MG12" s="663">
        <v>5390</v>
      </c>
      <c r="MH12" s="663">
        <v>3506</v>
      </c>
      <c r="MI12" s="663">
        <v>3225</v>
      </c>
      <c r="MJ12" s="663">
        <v>2699</v>
      </c>
      <c r="MK12" s="663">
        <v>3190</v>
      </c>
      <c r="ML12" s="663">
        <v>2022</v>
      </c>
      <c r="MM12" s="663">
        <v>2262</v>
      </c>
      <c r="MN12" s="663">
        <v>5394</v>
      </c>
      <c r="MO12" s="663">
        <v>4329</v>
      </c>
      <c r="MP12" s="663">
        <v>3440</v>
      </c>
      <c r="MQ12" s="663">
        <v>3658</v>
      </c>
      <c r="MR12" s="663">
        <v>2068</v>
      </c>
      <c r="MS12" s="663">
        <v>2003</v>
      </c>
      <c r="MT12" s="663">
        <v>2189</v>
      </c>
      <c r="MU12" s="663">
        <v>3311</v>
      </c>
      <c r="MV12" s="663">
        <v>2913</v>
      </c>
      <c r="MW12" s="663">
        <v>2342</v>
      </c>
      <c r="MX12" s="663">
        <v>2467</v>
      </c>
      <c r="MY12" s="663">
        <v>2193</v>
      </c>
      <c r="MZ12" s="663">
        <v>1280</v>
      </c>
      <c r="NA12" s="663">
        <v>2856</v>
      </c>
      <c r="NB12" s="663">
        <v>7700</v>
      </c>
      <c r="NC12" s="663" t="e">
        <f>NC8/4.3</f>
        <v>#N/A</v>
      </c>
      <c r="ND12" s="663" t="e">
        <f>ND8/4.3</f>
        <v>#N/A</v>
      </c>
      <c r="NE12" s="25"/>
      <c r="NF12" s="25"/>
      <c r="NG12" s="25"/>
      <c r="NH12" s="25"/>
      <c r="NI12" s="25"/>
      <c r="NJ12" s="25"/>
      <c r="NK12" s="25"/>
      <c r="NL12" s="25"/>
      <c r="NM12" s="25"/>
    </row>
    <row r="13" spans="1:377" ht="15">
      <c r="A13" s="25" t="s">
        <v>52</v>
      </c>
      <c r="B13" s="242">
        <f t="shared" ref="B13:BM13" si="29">IFERROR(B7/B12,0)</f>
        <v>3.4182879377431905</v>
      </c>
      <c r="C13" s="242">
        <f t="shared" si="29"/>
        <v>3.8742536002809977</v>
      </c>
      <c r="D13" s="242">
        <f t="shared" si="29"/>
        <v>3.5718588640275386</v>
      </c>
      <c r="E13" s="242">
        <f t="shared" si="29"/>
        <v>3.8366564417177913</v>
      </c>
      <c r="F13" s="242">
        <f t="shared" si="29"/>
        <v>3.7651486639066616</v>
      </c>
      <c r="G13" s="242">
        <f t="shared" si="29"/>
        <v>4.1470006591957809</v>
      </c>
      <c r="H13" s="242">
        <f t="shared" si="29"/>
        <v>3.8115257439773265</v>
      </c>
      <c r="I13" s="242">
        <f t="shared" si="29"/>
        <v>3.8792775665399239</v>
      </c>
      <c r="J13" s="242">
        <f t="shared" si="29"/>
        <v>4.0159827213822892</v>
      </c>
      <c r="K13" s="242">
        <f t="shared" si="29"/>
        <v>4.0439465747522618</v>
      </c>
      <c r="L13" s="242">
        <f t="shared" si="29"/>
        <v>3.732608695652174</v>
      </c>
      <c r="M13" s="242">
        <f t="shared" si="29"/>
        <v>3.842259006815969</v>
      </c>
      <c r="N13" s="242">
        <f t="shared" si="29"/>
        <v>4.0813715455475945</v>
      </c>
      <c r="O13" s="242">
        <f t="shared" si="29"/>
        <v>4.0979166666666664</v>
      </c>
      <c r="P13" s="242">
        <f t="shared" si="29"/>
        <v>4.5557245274820772</v>
      </c>
      <c r="Q13" s="242">
        <f t="shared" si="29"/>
        <v>3.9409054805401111</v>
      </c>
      <c r="R13" s="242">
        <f t="shared" si="29"/>
        <v>4.7598612125639157</v>
      </c>
      <c r="S13" s="242">
        <f t="shared" si="29"/>
        <v>3.7859048465984881</v>
      </c>
      <c r="T13" s="242">
        <f t="shared" si="29"/>
        <v>3.3398583923365264</v>
      </c>
      <c r="U13" s="242">
        <f t="shared" si="29"/>
        <v>3.8876860622462788</v>
      </c>
      <c r="V13" s="242">
        <f t="shared" si="29"/>
        <v>3.8485342019543975</v>
      </c>
      <c r="W13" s="242">
        <f t="shared" si="29"/>
        <v>3.885865037489586</v>
      </c>
      <c r="X13" s="242">
        <f t="shared" si="29"/>
        <v>3.9389671361502345</v>
      </c>
      <c r="Y13" s="242">
        <f t="shared" si="29"/>
        <v>3.814580031695721</v>
      </c>
      <c r="Z13" s="242">
        <f t="shared" si="29"/>
        <v>3.850362027353178</v>
      </c>
      <c r="AA13" s="242">
        <f t="shared" si="29"/>
        <v>3.8679786797867979</v>
      </c>
      <c r="AB13" s="242">
        <f t="shared" si="29"/>
        <v>3.8616727941176472</v>
      </c>
      <c r="AC13" s="242">
        <f t="shared" si="29"/>
        <v>3.5757906215921484</v>
      </c>
      <c r="AD13" s="242">
        <f t="shared" si="29"/>
        <v>3.99400885647304</v>
      </c>
      <c r="AE13" s="242">
        <f t="shared" si="29"/>
        <v>3.7190789473684212</v>
      </c>
      <c r="AF13" s="242">
        <f t="shared" si="29"/>
        <v>3.9421163702140487</v>
      </c>
      <c r="AG13" s="242">
        <f t="shared" si="29"/>
        <v>3.6852447302608073</v>
      </c>
      <c r="AH13" s="242">
        <f t="shared" si="29"/>
        <v>3.6725228390723821</v>
      </c>
      <c r="AI13" s="242">
        <f t="shared" si="29"/>
        <v>3.9945011783189317</v>
      </c>
      <c r="AJ13" s="242">
        <f t="shared" si="29"/>
        <v>4.0784029038112521</v>
      </c>
      <c r="AK13" s="242">
        <f t="shared" si="29"/>
        <v>3.6760182876142977</v>
      </c>
      <c r="AL13" s="242">
        <f t="shared" si="29"/>
        <v>3.8443990466462377</v>
      </c>
      <c r="AM13" s="242">
        <f t="shared" si="29"/>
        <v>3.7096582466567609</v>
      </c>
      <c r="AN13" s="242">
        <f t="shared" si="29"/>
        <v>3.9031382015691007</v>
      </c>
      <c r="AO13" s="242">
        <f t="shared" si="29"/>
        <v>3.9582941360928192</v>
      </c>
      <c r="AP13" s="242">
        <f t="shared" si="29"/>
        <v>3.9266581632653059</v>
      </c>
      <c r="AQ13" s="242">
        <f t="shared" si="29"/>
        <v>3.8718535469107551</v>
      </c>
      <c r="AR13" s="242">
        <f t="shared" si="29"/>
        <v>3.992852888624181</v>
      </c>
      <c r="AS13" s="242">
        <f t="shared" si="29"/>
        <v>3.9203518782691393</v>
      </c>
      <c r="AT13" s="242">
        <f t="shared" si="29"/>
        <v>3.9225568531038721</v>
      </c>
      <c r="AU13" s="242">
        <f t="shared" si="29"/>
        <v>3.6792241700857891</v>
      </c>
      <c r="AV13" s="242">
        <f t="shared" si="29"/>
        <v>3.8604477611940298</v>
      </c>
      <c r="AW13" s="242">
        <f t="shared" si="29"/>
        <v>3.8012104283054002</v>
      </c>
      <c r="AX13" s="242">
        <f t="shared" si="29"/>
        <v>3.6396830864622802</v>
      </c>
      <c r="AY13" s="242">
        <f t="shared" si="29"/>
        <v>4.3763318112633183</v>
      </c>
      <c r="AZ13" s="242">
        <f t="shared" si="29"/>
        <v>4.1366670865348283</v>
      </c>
      <c r="BA13" s="242">
        <f t="shared" si="29"/>
        <v>4.456051727621742</v>
      </c>
      <c r="BB13" s="242">
        <f t="shared" si="29"/>
        <v>3.6388329979879277</v>
      </c>
      <c r="BC13" s="242">
        <f t="shared" si="29"/>
        <v>3.4794708029197081</v>
      </c>
      <c r="BD13" s="242">
        <f t="shared" si="29"/>
        <v>3.5393586005830904</v>
      </c>
      <c r="BE13" s="242">
        <f t="shared" si="29"/>
        <v>4.058955895589559</v>
      </c>
      <c r="BF13" s="242">
        <f t="shared" si="29"/>
        <v>0</v>
      </c>
      <c r="BG13" s="242">
        <f t="shared" si="29"/>
        <v>4.0265312807075011</v>
      </c>
      <c r="BH13" s="242">
        <f t="shared" si="29"/>
        <v>4.1032073674182277</v>
      </c>
      <c r="BI13" s="242">
        <f t="shared" si="29"/>
        <v>3.7740594925634294</v>
      </c>
      <c r="BJ13" s="242">
        <f t="shared" si="29"/>
        <v>4.0301393232868925</v>
      </c>
      <c r="BK13" s="242">
        <f t="shared" si="29"/>
        <v>5.044948820649755</v>
      </c>
      <c r="BL13" s="242">
        <f t="shared" si="29"/>
        <v>4.7678924476077498</v>
      </c>
      <c r="BM13" s="242">
        <f t="shared" si="29"/>
        <v>4.3668202764976956</v>
      </c>
      <c r="BN13" s="242">
        <f t="shared" ref="BN13:DY13" si="30">IFERROR(BN7/BN12,0)</f>
        <v>4.6714312582283242</v>
      </c>
      <c r="BO13" s="242">
        <f t="shared" si="30"/>
        <v>4.2492766525706651</v>
      </c>
      <c r="BP13" s="242">
        <f t="shared" si="30"/>
        <v>3.995258620689655</v>
      </c>
      <c r="BQ13" s="242">
        <f t="shared" si="30"/>
        <v>3.7775705913692064</v>
      </c>
      <c r="BR13" s="242">
        <f t="shared" si="30"/>
        <v>4.0531835205992506</v>
      </c>
      <c r="BS13" s="242">
        <f t="shared" si="30"/>
        <v>3.9395700174317256</v>
      </c>
      <c r="BT13" s="242">
        <f t="shared" si="30"/>
        <v>3.9399433427762038</v>
      </c>
      <c r="BU13" s="242">
        <f t="shared" si="30"/>
        <v>4.5255986787778699</v>
      </c>
      <c r="BV13" s="242">
        <f t="shared" si="30"/>
        <v>4.0897343862167981</v>
      </c>
      <c r="BW13" s="242">
        <f t="shared" si="30"/>
        <v>4.1680272108843539</v>
      </c>
      <c r="BX13" s="242">
        <f t="shared" si="30"/>
        <v>4.2204623287671232</v>
      </c>
      <c r="BY13" s="242">
        <f t="shared" si="30"/>
        <v>4.0167394468704511</v>
      </c>
      <c r="BZ13" s="242">
        <f t="shared" si="30"/>
        <v>3.9050661798265631</v>
      </c>
      <c r="CA13" s="242">
        <f t="shared" si="30"/>
        <v>4.1863753213367607</v>
      </c>
      <c r="CB13" s="242">
        <f t="shared" si="30"/>
        <v>4.396119644300728</v>
      </c>
      <c r="CC13" s="242">
        <f t="shared" si="30"/>
        <v>4.2651413189771201</v>
      </c>
      <c r="CD13" s="242">
        <f t="shared" si="30"/>
        <v>3.8814634146341462</v>
      </c>
      <c r="CE13" s="242">
        <f t="shared" si="30"/>
        <v>5.2479228088984184</v>
      </c>
      <c r="CF13" s="242">
        <f t="shared" si="30"/>
        <v>4.4532728969470741</v>
      </c>
      <c r="CG13" s="242">
        <f t="shared" si="30"/>
        <v>5.3125845737483086</v>
      </c>
      <c r="CH13" s="242">
        <f t="shared" si="30"/>
        <v>5.4383282364933745</v>
      </c>
      <c r="CI13" s="242">
        <f t="shared" si="30"/>
        <v>4.7161483253588514</v>
      </c>
      <c r="CJ13" s="242">
        <f t="shared" si="30"/>
        <v>5.4014649459365192</v>
      </c>
      <c r="CK13" s="242">
        <f t="shared" si="30"/>
        <v>5.100495399858457</v>
      </c>
      <c r="CL13" s="242">
        <f t="shared" si="30"/>
        <v>5.4063635224852815</v>
      </c>
      <c r="CM13" s="242">
        <f t="shared" si="30"/>
        <v>5.2584089695675384</v>
      </c>
      <c r="CN13" s="242">
        <f t="shared" si="30"/>
        <v>5.7654006905324371</v>
      </c>
      <c r="CO13" s="242">
        <f t="shared" si="30"/>
        <v>4.8775714000399439</v>
      </c>
      <c r="CP13" s="242">
        <f t="shared" si="30"/>
        <v>5.1925224158348842</v>
      </c>
      <c r="CQ13" s="242">
        <f t="shared" si="30"/>
        <v>4.8702862335302139</v>
      </c>
      <c r="CR13" s="242">
        <f t="shared" si="30"/>
        <v>4.6789740698985343</v>
      </c>
      <c r="CS13" s="242">
        <f t="shared" si="30"/>
        <v>4.366896551724138</v>
      </c>
      <c r="CT13" s="242">
        <f t="shared" si="30"/>
        <v>4.3330000000000002</v>
      </c>
      <c r="CU13" s="242">
        <f t="shared" si="30"/>
        <v>3.9054807245703671</v>
      </c>
      <c r="CV13" s="242">
        <f t="shared" si="30"/>
        <v>0</v>
      </c>
      <c r="CW13" s="242">
        <f t="shared" si="30"/>
        <v>4.2321595512620753</v>
      </c>
      <c r="CX13" s="242">
        <f t="shared" si="30"/>
        <v>4.2187988390265687</v>
      </c>
      <c r="CY13" s="242">
        <f t="shared" si="30"/>
        <v>4.1047120418848166</v>
      </c>
      <c r="CZ13" s="242">
        <f t="shared" si="30"/>
        <v>4.0200573065902576</v>
      </c>
      <c r="DA13" s="242">
        <f t="shared" si="30"/>
        <v>4.2026335040234093</v>
      </c>
      <c r="DB13" s="242">
        <f t="shared" si="30"/>
        <v>4.352837659480862</v>
      </c>
      <c r="DC13" s="242">
        <f t="shared" si="30"/>
        <v>4.7778398510242086</v>
      </c>
      <c r="DD13" s="242">
        <f t="shared" si="30"/>
        <v>4.9975151421028112</v>
      </c>
      <c r="DE13" s="242">
        <f t="shared" si="30"/>
        <v>5.2600113873600307</v>
      </c>
      <c r="DF13" s="242">
        <f t="shared" si="30"/>
        <v>4.8937968119838677</v>
      </c>
      <c r="DG13" s="242">
        <f t="shared" si="30"/>
        <v>5.215073912138247</v>
      </c>
      <c r="DH13" s="242">
        <f t="shared" si="30"/>
        <v>5.6616984402079726</v>
      </c>
      <c r="DI13" s="242">
        <f t="shared" si="30"/>
        <v>5.5003752814610962</v>
      </c>
      <c r="DJ13" s="242">
        <f t="shared" si="30"/>
        <v>5.1645381645381647</v>
      </c>
      <c r="DK13" s="242">
        <f t="shared" si="30"/>
        <v>5.0119889701474643</v>
      </c>
      <c r="DL13" s="242">
        <f t="shared" si="30"/>
        <v>5.9444314732664019</v>
      </c>
      <c r="DM13" s="242">
        <f t="shared" si="30"/>
        <v>5.2128181935650604</v>
      </c>
      <c r="DN13" s="242">
        <f t="shared" si="30"/>
        <v>4.7152924594785057</v>
      </c>
      <c r="DO13" s="242">
        <f t="shared" si="30"/>
        <v>3.7854378326076441</v>
      </c>
      <c r="DP13" s="242">
        <f t="shared" si="30"/>
        <v>4.1952646980579944</v>
      </c>
      <c r="DQ13" s="242">
        <f t="shared" si="30"/>
        <v>3.8773852257698849</v>
      </c>
      <c r="DR13" s="242">
        <f t="shared" si="30"/>
        <v>3.9149786019971469</v>
      </c>
      <c r="DS13" s="242">
        <f t="shared" si="30"/>
        <v>4.0289427052569406</v>
      </c>
      <c r="DT13" s="242">
        <f t="shared" si="30"/>
        <v>3.8111948955916475</v>
      </c>
      <c r="DU13" s="242">
        <f t="shared" si="30"/>
        <v>4.0700344431687716</v>
      </c>
      <c r="DV13" s="242">
        <f t="shared" si="30"/>
        <v>3.9220092531394579</v>
      </c>
      <c r="DW13" s="242">
        <f t="shared" si="30"/>
        <v>4.0733124720607954</v>
      </c>
      <c r="DX13" s="242">
        <f t="shared" si="30"/>
        <v>4.2548789090054076</v>
      </c>
      <c r="DY13" s="242">
        <f t="shared" si="30"/>
        <v>3.8277967319087809</v>
      </c>
      <c r="DZ13" s="242">
        <f t="shared" ref="DZ13:GK13" si="31">IFERROR(DZ7/DZ12,0)</f>
        <v>4.2522752093192571</v>
      </c>
      <c r="EA13" s="242">
        <f t="shared" si="31"/>
        <v>4.2223427331887198</v>
      </c>
      <c r="EB13" s="242">
        <f t="shared" si="31"/>
        <v>3.8726731198808637</v>
      </c>
      <c r="EC13" s="242">
        <f t="shared" si="31"/>
        <v>4.6464471403812828</v>
      </c>
      <c r="ED13" s="242">
        <f t="shared" si="31"/>
        <v>4.0352250489236789</v>
      </c>
      <c r="EE13" s="242">
        <f t="shared" si="31"/>
        <v>0</v>
      </c>
      <c r="EF13" s="242">
        <f t="shared" si="31"/>
        <v>4.5342605156037994</v>
      </c>
      <c r="EG13" s="242">
        <f t="shared" si="31"/>
        <v>3.7557175169640615</v>
      </c>
      <c r="EH13" s="242">
        <f t="shared" si="31"/>
        <v>4.1714449541284404</v>
      </c>
      <c r="EI13" s="242">
        <f t="shared" si="31"/>
        <v>4.4491074224866898</v>
      </c>
      <c r="EJ13" s="242">
        <f t="shared" si="31"/>
        <v>3.9229287090558769</v>
      </c>
      <c r="EK13" s="242">
        <f t="shared" si="31"/>
        <v>3.9777038269550751</v>
      </c>
      <c r="EL13" s="242">
        <f t="shared" si="31"/>
        <v>3.8984824699110412</v>
      </c>
      <c r="EM13" s="242">
        <f t="shared" si="31"/>
        <v>4.1010391333185936</v>
      </c>
      <c r="EN13" s="242">
        <f t="shared" si="31"/>
        <v>4.0276913503422529</v>
      </c>
      <c r="EO13" s="242">
        <f t="shared" si="31"/>
        <v>5.0737754484982869</v>
      </c>
      <c r="EP13" s="242">
        <f t="shared" si="31"/>
        <v>4.972841328413284</v>
      </c>
      <c r="EQ13" s="242">
        <f t="shared" si="31"/>
        <v>5.2063988453211447</v>
      </c>
      <c r="ER13" s="242">
        <f t="shared" si="31"/>
        <v>4.9947131905894793</v>
      </c>
      <c r="ES13" s="242">
        <f t="shared" si="31"/>
        <v>5.3571110120374499</v>
      </c>
      <c r="ET13" s="242">
        <f t="shared" si="31"/>
        <v>5.2496820147545158</v>
      </c>
      <c r="EU13" s="242">
        <f t="shared" si="31"/>
        <v>5.3540019420169234</v>
      </c>
      <c r="EV13" s="242">
        <f t="shared" si="31"/>
        <v>5.9714170692431559</v>
      </c>
      <c r="EW13" s="242">
        <f t="shared" si="31"/>
        <v>6.6069466595782389</v>
      </c>
      <c r="EX13" s="242">
        <f t="shared" si="31"/>
        <v>5.7437393629953801</v>
      </c>
      <c r="EY13" s="242">
        <f t="shared" si="31"/>
        <v>5.6420198376916142</v>
      </c>
      <c r="EZ13" s="242">
        <f t="shared" si="31"/>
        <v>5.2273600236371696</v>
      </c>
      <c r="FA13" s="242">
        <f t="shared" si="31"/>
        <v>4.9391212281630494</v>
      </c>
      <c r="FB13" s="242">
        <f t="shared" si="31"/>
        <v>5.4696616901794277</v>
      </c>
      <c r="FC13" s="242">
        <f t="shared" si="31"/>
        <v>5.813405186931627</v>
      </c>
      <c r="FD13" s="242">
        <f t="shared" si="31"/>
        <v>6.2999057746668461</v>
      </c>
      <c r="FE13" s="242">
        <f t="shared" si="31"/>
        <v>5.8314977973568283</v>
      </c>
      <c r="FF13" s="242">
        <f t="shared" si="31"/>
        <v>6.5168007572172266</v>
      </c>
      <c r="FG13" s="242">
        <f t="shared" si="31"/>
        <v>5.992998090388288</v>
      </c>
      <c r="FH13" s="242">
        <f t="shared" si="31"/>
        <v>5.0484966052376334</v>
      </c>
      <c r="FI13" s="242">
        <f t="shared" si="31"/>
        <v>4.384867075664622</v>
      </c>
      <c r="FJ13" s="242">
        <f t="shared" si="31"/>
        <v>3.6982332155477033</v>
      </c>
      <c r="FK13" s="242">
        <f t="shared" si="31"/>
        <v>4.0148232611174457</v>
      </c>
      <c r="FL13" s="242">
        <f t="shared" si="31"/>
        <v>4.1746835443037975</v>
      </c>
      <c r="FM13" s="242">
        <f t="shared" si="31"/>
        <v>3.9794061302681993</v>
      </c>
      <c r="FN13" s="242">
        <f t="shared" si="31"/>
        <v>4.1116951379763469</v>
      </c>
      <c r="FO13" s="242">
        <f t="shared" si="31"/>
        <v>4.1079066753078415</v>
      </c>
      <c r="FP13" s="242">
        <f t="shared" si="31"/>
        <v>3.8016894609814962</v>
      </c>
      <c r="FQ13" s="242">
        <f t="shared" si="31"/>
        <v>4.021171022163414</v>
      </c>
      <c r="FR13" s="242">
        <f t="shared" si="31"/>
        <v>4.1552819698173149</v>
      </c>
      <c r="FS13" s="242">
        <f t="shared" si="31"/>
        <v>3.5328653477983409</v>
      </c>
      <c r="FT13" s="242">
        <f t="shared" si="31"/>
        <v>4.0023682652457078</v>
      </c>
      <c r="FU13" s="242">
        <f t="shared" si="31"/>
        <v>3.781600735970561</v>
      </c>
      <c r="FV13" s="242">
        <f t="shared" si="31"/>
        <v>4.0364709037275412</v>
      </c>
      <c r="FW13" s="242">
        <f t="shared" si="31"/>
        <v>4.4565217391304346</v>
      </c>
      <c r="FX13" s="242">
        <f t="shared" si="31"/>
        <v>3.9712418300653596</v>
      </c>
      <c r="FY13" s="242">
        <f t="shared" si="31"/>
        <v>4.4071807425540594</v>
      </c>
      <c r="FZ13" s="242">
        <f t="shared" si="31"/>
        <v>2.0063058238300582</v>
      </c>
      <c r="GA13" s="242">
        <f t="shared" si="31"/>
        <v>3.7206312893013562</v>
      </c>
      <c r="GB13" s="242">
        <f t="shared" si="31"/>
        <v>4.3792691664676378</v>
      </c>
      <c r="GC13" s="242">
        <f t="shared" si="31"/>
        <v>4.4958147321428568</v>
      </c>
      <c r="GD13" s="242">
        <f t="shared" si="31"/>
        <v>4.474991719112289</v>
      </c>
      <c r="GE13" s="242">
        <f t="shared" si="31"/>
        <v>4.4744525547445253</v>
      </c>
      <c r="GF13" s="242">
        <f t="shared" si="31"/>
        <v>4.3521459952686721</v>
      </c>
      <c r="GG13" s="242">
        <f t="shared" si="31"/>
        <v>4.8567505720823796</v>
      </c>
      <c r="GH13" s="242">
        <f t="shared" si="31"/>
        <v>4.3384893013663319</v>
      </c>
      <c r="GI13" s="242">
        <f t="shared" si="31"/>
        <v>4.7707145253270715</v>
      </c>
      <c r="GJ13" s="242">
        <f t="shared" si="31"/>
        <v>5.121561100447857</v>
      </c>
      <c r="GK13" s="242">
        <f t="shared" si="31"/>
        <v>4.936512580456407</v>
      </c>
      <c r="GL13" s="242">
        <f t="shared" ref="GL13:IW13" si="32">IFERROR(GL7/GL12,0)</f>
        <v>4.008712224339777</v>
      </c>
      <c r="GM13" s="242">
        <f t="shared" si="32"/>
        <v>4.2454664914586067</v>
      </c>
      <c r="GN13" s="242">
        <f t="shared" si="32"/>
        <v>4.1109393119443371</v>
      </c>
      <c r="GO13" s="242">
        <f t="shared" si="32"/>
        <v>4.3631578947368421</v>
      </c>
      <c r="GP13" s="242">
        <f t="shared" si="32"/>
        <v>4.4086940705711166</v>
      </c>
      <c r="GQ13" s="242">
        <f t="shared" si="32"/>
        <v>4.3560297290817553</v>
      </c>
      <c r="GR13" s="242">
        <f t="shared" si="32"/>
        <v>4.6547114444082167</v>
      </c>
      <c r="GS13" s="242">
        <f t="shared" si="32"/>
        <v>4.7399943230201531</v>
      </c>
      <c r="GT13" s="242">
        <f t="shared" si="32"/>
        <v>4.5460069444444446</v>
      </c>
      <c r="GU13" s="242">
        <f t="shared" si="32"/>
        <v>4.0502546689303909</v>
      </c>
      <c r="GV13" s="242">
        <f t="shared" si="32"/>
        <v>4.8270676691729326</v>
      </c>
      <c r="GW13" s="242">
        <f t="shared" si="32"/>
        <v>5.2187391152908393</v>
      </c>
      <c r="GX13" s="242">
        <f t="shared" si="32"/>
        <v>4.835417232943735</v>
      </c>
      <c r="GY13" s="242">
        <f t="shared" si="32"/>
        <v>5.0558541266794625</v>
      </c>
      <c r="GZ13" s="242">
        <f t="shared" si="32"/>
        <v>4.8362583362583367</v>
      </c>
      <c r="HA13" s="242">
        <f t="shared" si="32"/>
        <v>5.0811290959336759</v>
      </c>
      <c r="HB13" s="242">
        <f t="shared" si="32"/>
        <v>5.4062183169989861</v>
      </c>
      <c r="HC13" s="242">
        <f t="shared" si="32"/>
        <v>5.7067669172932334</v>
      </c>
      <c r="HD13" s="242">
        <f t="shared" si="32"/>
        <v>4.5161947443471178</v>
      </c>
      <c r="HE13" s="242">
        <f t="shared" si="32"/>
        <v>5.0334586121551013</v>
      </c>
      <c r="HF13" s="242">
        <f t="shared" si="32"/>
        <v>49.034220532319395</v>
      </c>
      <c r="HG13" s="242">
        <f t="shared" si="32"/>
        <v>5.4234498971495739</v>
      </c>
      <c r="HH13" s="242">
        <f t="shared" si="32"/>
        <v>10.63758458538137</v>
      </c>
      <c r="HI13" s="242">
        <f t="shared" si="32"/>
        <v>9.8089040196895922</v>
      </c>
      <c r="HJ13" s="242">
        <f t="shared" si="32"/>
        <v>6.8693301181792474</v>
      </c>
      <c r="HK13" s="242">
        <f t="shared" si="32"/>
        <v>7.5839075329113328</v>
      </c>
      <c r="HL13" s="242">
        <f t="shared" si="32"/>
        <v>3.6771378708551485</v>
      </c>
      <c r="HM13" s="242">
        <f t="shared" si="32"/>
        <v>3.9363411619283064</v>
      </c>
      <c r="HN13" s="242">
        <f t="shared" si="32"/>
        <v>4.0151695419393221</v>
      </c>
      <c r="HO13" s="242">
        <f t="shared" si="32"/>
        <v>3.9167869167869167</v>
      </c>
      <c r="HP13" s="242">
        <f t="shared" si="32"/>
        <v>3.7225619568715804</v>
      </c>
      <c r="HQ13" s="242">
        <f t="shared" si="32"/>
        <v>3.7372607506835696</v>
      </c>
      <c r="HR13" s="242">
        <f t="shared" si="32"/>
        <v>3.910126582278481</v>
      </c>
      <c r="HS13" s="242">
        <f t="shared" si="32"/>
        <v>3.8805795746669784</v>
      </c>
      <c r="HT13" s="242">
        <f t="shared" si="32"/>
        <v>3.8414663753338187</v>
      </c>
      <c r="HU13" s="242">
        <f t="shared" si="32"/>
        <v>4.0490062619112441</v>
      </c>
      <c r="HV13" s="242">
        <f t="shared" si="32"/>
        <v>4.5700406687754178</v>
      </c>
      <c r="HW13" s="242">
        <f t="shared" si="32"/>
        <v>4.563247553461399</v>
      </c>
      <c r="HX13" s="242">
        <f t="shared" si="32"/>
        <v>4.8053136860906456</v>
      </c>
      <c r="HY13" s="242">
        <f t="shared" si="32"/>
        <v>4.6985503494693246</v>
      </c>
      <c r="HZ13" s="242">
        <f t="shared" si="32"/>
        <v>4.6304093567251465</v>
      </c>
      <c r="IA13" s="242">
        <f t="shared" si="32"/>
        <v>4.3639529099651799</v>
      </c>
      <c r="IB13" s="242">
        <f t="shared" si="32"/>
        <v>3.9638673486223395</v>
      </c>
      <c r="IC13" s="242">
        <f t="shared" si="32"/>
        <v>3.6552434939448597</v>
      </c>
      <c r="ID13" s="242">
        <f t="shared" si="32"/>
        <v>3.7932203389830508</v>
      </c>
      <c r="IE13" s="242">
        <f t="shared" si="32"/>
        <v>3.7304816033502841</v>
      </c>
      <c r="IF13" s="242">
        <f t="shared" si="32"/>
        <v>4.0943286193322646</v>
      </c>
      <c r="IG13" s="242">
        <f t="shared" si="32"/>
        <v>4.22180585296217</v>
      </c>
      <c r="IH13" s="242">
        <f t="shared" si="32"/>
        <v>3.9837168141592922</v>
      </c>
      <c r="II13" s="242">
        <f t="shared" si="32"/>
        <v>3.8207589285714287</v>
      </c>
      <c r="IJ13" s="242">
        <f t="shared" si="32"/>
        <v>3.8672674135411591</v>
      </c>
      <c r="IK13" s="242">
        <f t="shared" si="32"/>
        <v>4.0537323037323034</v>
      </c>
      <c r="IL13" s="242">
        <f t="shared" si="32"/>
        <v>3.659257507685032</v>
      </c>
      <c r="IM13" s="242">
        <f t="shared" si="32"/>
        <v>3.8378338714411506</v>
      </c>
      <c r="IN13" s="242">
        <f t="shared" si="32"/>
        <v>3.7219638242894058</v>
      </c>
      <c r="IO13" s="242">
        <f t="shared" si="32"/>
        <v>3.8343889279849872</v>
      </c>
      <c r="IP13" s="242">
        <f t="shared" si="32"/>
        <v>4.5125557380896506</v>
      </c>
      <c r="IQ13" s="242">
        <f t="shared" si="32"/>
        <v>4.5350848563968666</v>
      </c>
      <c r="IR13" s="242">
        <f t="shared" si="32"/>
        <v>4.5838926174496644</v>
      </c>
      <c r="IS13" s="242">
        <f t="shared" si="32"/>
        <v>4.816172355903749</v>
      </c>
      <c r="IT13" s="242">
        <f t="shared" si="32"/>
        <v>4.5276775379587386</v>
      </c>
      <c r="IU13" s="242">
        <f t="shared" si="32"/>
        <v>4.4444245249193255</v>
      </c>
      <c r="IV13" s="242">
        <f t="shared" si="32"/>
        <v>4.6202455222378749</v>
      </c>
      <c r="IW13" s="242">
        <f t="shared" si="32"/>
        <v>4.3761182419292108</v>
      </c>
      <c r="IX13" s="242">
        <f t="shared" ref="IX13:LI13" si="33">IFERROR(IX7/IX12,0)</f>
        <v>4.7644216017183183</v>
      </c>
      <c r="IY13" s="242">
        <f t="shared" si="33"/>
        <v>4.9435648117732081</v>
      </c>
      <c r="IZ13" s="242">
        <f t="shared" si="33"/>
        <v>4.6228495275018169</v>
      </c>
      <c r="JA13" s="242">
        <f t="shared" si="33"/>
        <v>4.5785674625208221</v>
      </c>
      <c r="JB13" s="242">
        <f t="shared" si="33"/>
        <v>4.7182938502033975</v>
      </c>
      <c r="JC13" s="242">
        <f t="shared" si="33"/>
        <v>4.8992438176987534</v>
      </c>
      <c r="JD13" s="242">
        <f t="shared" si="33"/>
        <v>4.4490162788375116</v>
      </c>
      <c r="JE13" s="242">
        <f t="shared" si="33"/>
        <v>4.0129240710823906</v>
      </c>
      <c r="JF13" s="242">
        <f t="shared" si="33"/>
        <v>3.8954022988505748</v>
      </c>
      <c r="JG13" s="242">
        <f t="shared" si="33"/>
        <v>3.8696643182760049</v>
      </c>
      <c r="JH13" s="242">
        <f t="shared" si="33"/>
        <v>4.3581627796287483</v>
      </c>
      <c r="JI13" s="242">
        <f t="shared" si="33"/>
        <v>4.112690066789825</v>
      </c>
      <c r="JJ13" s="242">
        <f t="shared" si="33"/>
        <v>3.986739327883742</v>
      </c>
      <c r="JK13" s="242">
        <f t="shared" si="33"/>
        <v>3.9133875577049899</v>
      </c>
      <c r="JL13" s="242">
        <f t="shared" si="33"/>
        <v>4.0878770301624128</v>
      </c>
      <c r="JM13" s="242">
        <f t="shared" si="33"/>
        <v>3.7341176470588233</v>
      </c>
      <c r="JN13" s="242">
        <f t="shared" si="33"/>
        <v>4.1961983251362485</v>
      </c>
      <c r="JO13" s="242">
        <f t="shared" si="33"/>
        <v>4.1349981903727828</v>
      </c>
      <c r="JP13" s="242">
        <f t="shared" si="33"/>
        <v>4.5001847290640393</v>
      </c>
      <c r="JQ13" s="242">
        <f t="shared" si="33"/>
        <v>4.3078672985781994</v>
      </c>
      <c r="JR13" s="242">
        <f t="shared" si="33"/>
        <v>4.0225689607132908</v>
      </c>
      <c r="JS13" s="242">
        <f t="shared" si="33"/>
        <v>3.9909892997935046</v>
      </c>
      <c r="JT13" s="242">
        <f t="shared" si="33"/>
        <v>3.9015748031496065</v>
      </c>
      <c r="JU13" s="242">
        <f t="shared" si="33"/>
        <v>3.8954312721543913</v>
      </c>
      <c r="JV13" s="242">
        <f t="shared" si="33"/>
        <v>4.392687950566426</v>
      </c>
      <c r="JW13" s="242">
        <f t="shared" si="33"/>
        <v>4.3389058943568006</v>
      </c>
      <c r="JX13" s="242">
        <f t="shared" si="33"/>
        <v>3.7491987179487181</v>
      </c>
      <c r="JY13" s="242">
        <f t="shared" si="33"/>
        <v>3.8882466281310211</v>
      </c>
      <c r="JZ13" s="242">
        <f t="shared" si="33"/>
        <v>3.9965561773568661</v>
      </c>
      <c r="KA13" s="242">
        <f t="shared" si="33"/>
        <v>4.0788590604026842</v>
      </c>
      <c r="KB13" s="242">
        <f t="shared" si="33"/>
        <v>3.9522383590357837</v>
      </c>
      <c r="KC13" s="242">
        <f t="shared" si="33"/>
        <v>4.2930426944194053</v>
      </c>
      <c r="KD13" s="242">
        <f t="shared" si="33"/>
        <v>4.1905914682020411</v>
      </c>
      <c r="KE13" s="242">
        <f t="shared" si="33"/>
        <v>4.135416666666667</v>
      </c>
      <c r="KF13" s="242">
        <f t="shared" si="33"/>
        <v>4.0534744655990105</v>
      </c>
      <c r="KG13" s="242">
        <f t="shared" si="33"/>
        <v>4.1592943482522049</v>
      </c>
      <c r="KH13" s="242">
        <f t="shared" si="33"/>
        <v>4.1302272727272724</v>
      </c>
      <c r="KI13" s="242">
        <f t="shared" si="33"/>
        <v>4.0766267123287667</v>
      </c>
      <c r="KJ13" s="242">
        <f t="shared" si="33"/>
        <v>4.5181307699628821</v>
      </c>
      <c r="KK13" s="242">
        <f t="shared" si="33"/>
        <v>4.392928051432353</v>
      </c>
      <c r="KL13" s="242">
        <f t="shared" si="33"/>
        <v>4.3417307144890405</v>
      </c>
      <c r="KM13" s="242">
        <f t="shared" si="33"/>
        <v>4.7483613395304491</v>
      </c>
      <c r="KN13" s="242">
        <f t="shared" si="33"/>
        <v>4.4000000000000004</v>
      </c>
      <c r="KO13" s="242">
        <f t="shared" si="33"/>
        <v>4.5616918594063014</v>
      </c>
      <c r="KP13" s="242">
        <f t="shared" si="33"/>
        <v>4.4114443665167702</v>
      </c>
      <c r="KQ13" s="242">
        <f t="shared" si="33"/>
        <v>4.5068741434949828</v>
      </c>
      <c r="KR13" s="242">
        <f t="shared" si="33"/>
        <v>4.2066070199587058</v>
      </c>
      <c r="KS13" s="242">
        <f t="shared" si="33"/>
        <v>4.1585401318340445</v>
      </c>
      <c r="KT13" s="242">
        <f t="shared" si="33"/>
        <v>4.470792104073535</v>
      </c>
      <c r="KU13" s="242">
        <f t="shared" si="33"/>
        <v>4.3643829576145068</v>
      </c>
      <c r="KV13" s="242">
        <f t="shared" si="33"/>
        <v>4.4408016555930727</v>
      </c>
      <c r="KW13" s="242">
        <f t="shared" si="33"/>
        <v>3.3521214642262893</v>
      </c>
      <c r="KX13" s="242">
        <f t="shared" si="33"/>
        <v>3.8869612656846702</v>
      </c>
      <c r="KY13" s="242">
        <f t="shared" si="33"/>
        <v>3.6244419935927734</v>
      </c>
      <c r="KZ13" s="242">
        <f t="shared" si="33"/>
        <v>3.3936482365801739</v>
      </c>
      <c r="LA13" s="242">
        <f t="shared" si="33"/>
        <v>3.8123956043956042</v>
      </c>
      <c r="LB13" s="242">
        <f t="shared" si="33"/>
        <v>3.8340747330960854</v>
      </c>
      <c r="LC13" s="242">
        <f t="shared" si="33"/>
        <v>3.8019093078758952</v>
      </c>
      <c r="LD13" s="242">
        <f t="shared" si="33"/>
        <v>3.8743514915693904</v>
      </c>
      <c r="LE13" s="242">
        <f t="shared" si="33"/>
        <v>3.8321207383801337</v>
      </c>
      <c r="LF13" s="242">
        <f t="shared" si="33"/>
        <v>3.6400383256482423</v>
      </c>
      <c r="LG13" s="242">
        <f t="shared" si="33"/>
        <v>4.1461029825548676</v>
      </c>
      <c r="LH13" s="242">
        <f t="shared" si="33"/>
        <v>3.6153846153846154</v>
      </c>
      <c r="LI13" s="242">
        <f t="shared" si="33"/>
        <v>3.7553213909378291</v>
      </c>
      <c r="LJ13" s="242">
        <f t="shared" ref="LJ13:NB13" si="34">IFERROR(LJ7/LJ12,0)</f>
        <v>3.6956015824994184</v>
      </c>
      <c r="LK13" s="242">
        <f t="shared" si="34"/>
        <v>3.5203311419527634</v>
      </c>
      <c r="LL13" s="242">
        <f t="shared" si="34"/>
        <v>3.793236964377904</v>
      </c>
      <c r="LM13" s="242">
        <f t="shared" si="34"/>
        <v>3.4166270783847983</v>
      </c>
      <c r="LN13" s="242">
        <f t="shared" si="34"/>
        <v>0</v>
      </c>
      <c r="LO13" s="242">
        <f t="shared" si="34"/>
        <v>0</v>
      </c>
      <c r="LP13" s="242">
        <f t="shared" si="34"/>
        <v>4.1532364597093787</v>
      </c>
      <c r="LQ13" s="242">
        <f t="shared" si="34"/>
        <v>4.8950930626057527</v>
      </c>
      <c r="LR13" s="242">
        <f t="shared" si="34"/>
        <v>4.6311383928571432</v>
      </c>
      <c r="LS13" s="242">
        <f t="shared" si="34"/>
        <v>5.1302276336686079</v>
      </c>
      <c r="LT13" s="242">
        <f t="shared" si="34"/>
        <v>5.3704756490430166</v>
      </c>
      <c r="LU13" s="242">
        <f t="shared" si="34"/>
        <v>4.2727272727272725</v>
      </c>
      <c r="LV13" s="242">
        <f t="shared" si="34"/>
        <v>0</v>
      </c>
      <c r="LW13" s="242">
        <f t="shared" si="34"/>
        <v>5.2049506409311919</v>
      </c>
      <c r="LX13" s="242">
        <f t="shared" si="34"/>
        <v>5.3682735887927482</v>
      </c>
      <c r="LY13" s="242">
        <f t="shared" si="34"/>
        <v>5.2225638283651916</v>
      </c>
      <c r="LZ13" s="242">
        <f t="shared" si="34"/>
        <v>4.8142931664058422</v>
      </c>
      <c r="MA13" s="242">
        <f t="shared" si="34"/>
        <v>0</v>
      </c>
      <c r="MB13" s="242">
        <f t="shared" si="34"/>
        <v>4.4965289632411514</v>
      </c>
      <c r="MC13" s="242">
        <f t="shared" si="34"/>
        <v>4.8496583143507976</v>
      </c>
      <c r="MD13" s="242">
        <f t="shared" si="34"/>
        <v>5.327277632880655</v>
      </c>
      <c r="ME13" s="242">
        <f t="shared" si="34"/>
        <v>4.9336994899960773</v>
      </c>
      <c r="MF13" s="242">
        <f t="shared" si="34"/>
        <v>4.1929379633242299</v>
      </c>
      <c r="MG13" s="242">
        <f t="shared" si="34"/>
        <v>4.0289424860853433</v>
      </c>
      <c r="MH13" s="242">
        <f t="shared" si="34"/>
        <v>3.8020536223616657</v>
      </c>
      <c r="MI13" s="242">
        <f t="shared" si="34"/>
        <v>3.6955038759689924</v>
      </c>
      <c r="MJ13" s="242">
        <f t="shared" si="34"/>
        <v>4.0452019266394963</v>
      </c>
      <c r="MK13" s="242">
        <f t="shared" si="34"/>
        <v>3.7473354231974922</v>
      </c>
      <c r="ML13" s="242">
        <f t="shared" si="34"/>
        <v>3.7457962413452028</v>
      </c>
      <c r="MM13" s="242">
        <f t="shared" si="34"/>
        <v>3.557029177718833</v>
      </c>
      <c r="MN13" s="242">
        <f t="shared" si="34"/>
        <v>4.2549128661475715</v>
      </c>
      <c r="MO13" s="242">
        <f t="shared" si="34"/>
        <v>4.2714252714252714</v>
      </c>
      <c r="MP13" s="242">
        <f t="shared" si="34"/>
        <v>4.413662790697674</v>
      </c>
      <c r="MQ13" s="242">
        <f t="shared" si="34"/>
        <v>3.6558228540185893</v>
      </c>
      <c r="MR13" s="242">
        <f t="shared" si="34"/>
        <v>4.1528046421663447</v>
      </c>
      <c r="MS13" s="242">
        <f t="shared" si="34"/>
        <v>4.0344483275087368</v>
      </c>
      <c r="MT13" s="242">
        <f t="shared" si="34"/>
        <v>3.7450890817724987</v>
      </c>
      <c r="MU13" s="242">
        <f t="shared" si="34"/>
        <v>3.5158562367864694</v>
      </c>
      <c r="MV13" s="242">
        <f t="shared" si="34"/>
        <v>3.8307586680398216</v>
      </c>
      <c r="MW13" s="242">
        <f t="shared" si="34"/>
        <v>3.6182749786507258</v>
      </c>
      <c r="MX13" s="242">
        <f t="shared" si="34"/>
        <v>3.5739764896635591</v>
      </c>
      <c r="MY13" s="242">
        <f t="shared" si="34"/>
        <v>3.6215230278157775</v>
      </c>
      <c r="MZ13" s="242">
        <f t="shared" si="34"/>
        <v>4.0382812499999998</v>
      </c>
      <c r="NA13" s="242">
        <f t="shared" si="34"/>
        <v>3.6225490196078431</v>
      </c>
      <c r="NB13" s="242">
        <f t="shared" si="34"/>
        <v>1</v>
      </c>
      <c r="NC13" s="242">
        <f>IFERROR(NC7/NC12,0)</f>
        <v>0</v>
      </c>
      <c r="ND13" s="242">
        <f>IFERROR(ND7/ND12,0)</f>
        <v>0</v>
      </c>
      <c r="NE13" s="242"/>
      <c r="NF13" s="242"/>
      <c r="NG13" s="242"/>
      <c r="NH13" s="242"/>
      <c r="NI13" s="242"/>
      <c r="NJ13" s="242"/>
      <c r="NK13" s="242"/>
      <c r="NL13" s="242"/>
      <c r="NM13" s="242"/>
    </row>
    <row r="14" spans="1:377" s="92" customFormat="1" ht="15">
      <c r="A14" s="49" t="s">
        <v>53</v>
      </c>
      <c r="B14" s="49">
        <v>0.80789999999999995</v>
      </c>
      <c r="C14" s="49">
        <v>0.78239999999999998</v>
      </c>
      <c r="D14" s="49">
        <v>0.84650000000000003</v>
      </c>
      <c r="E14" s="49">
        <v>0.74609999999999999</v>
      </c>
      <c r="F14" s="49">
        <v>0.75009999999999999</v>
      </c>
      <c r="G14" s="49">
        <v>0.77059999999999995</v>
      </c>
      <c r="H14" s="49">
        <v>0.84899999999999998</v>
      </c>
      <c r="I14" s="49">
        <v>0.83850000000000002</v>
      </c>
      <c r="J14" s="49">
        <v>0.77569999999999995</v>
      </c>
      <c r="K14" s="49">
        <v>0.80779999999999996</v>
      </c>
      <c r="L14" s="49">
        <v>0.80700000000000005</v>
      </c>
      <c r="M14" s="49">
        <v>0.80830000000000002</v>
      </c>
      <c r="N14" s="49">
        <v>0.77849999999999997</v>
      </c>
      <c r="O14" s="49">
        <v>0.79620000000000002</v>
      </c>
      <c r="P14" s="49">
        <v>0.72009999999999996</v>
      </c>
      <c r="Q14" s="49">
        <v>0.80759999999999998</v>
      </c>
      <c r="R14" s="49">
        <v>0.7248</v>
      </c>
      <c r="S14" s="49">
        <v>0.79859999999999998</v>
      </c>
      <c r="T14" s="49">
        <v>0.68600000000000005</v>
      </c>
      <c r="U14" s="49">
        <v>0.80859999999999999</v>
      </c>
      <c r="V14" s="49">
        <v>0.83089999999999997</v>
      </c>
      <c r="W14" s="49">
        <v>0.64780000000000004</v>
      </c>
      <c r="X14" s="49">
        <v>0.81230000000000002</v>
      </c>
      <c r="Y14" s="49">
        <v>0.83260000000000001</v>
      </c>
      <c r="Z14" s="49">
        <v>0.83030000000000004</v>
      </c>
      <c r="AA14" s="49">
        <v>0.79290000000000005</v>
      </c>
      <c r="AB14" s="49">
        <v>0.83320000000000005</v>
      </c>
      <c r="AC14" s="49">
        <v>0.83650000000000002</v>
      </c>
      <c r="AD14" s="49">
        <v>0.79669999999999996</v>
      </c>
      <c r="AE14" s="49">
        <v>0.63249999999999995</v>
      </c>
      <c r="AF14" s="49">
        <v>0.38979999999999998</v>
      </c>
      <c r="AG14" s="49">
        <v>0.83930000000000005</v>
      </c>
      <c r="AH14" s="49">
        <v>0.81499999999999995</v>
      </c>
      <c r="AI14" s="49">
        <v>0.75409999999999999</v>
      </c>
      <c r="AJ14" s="49">
        <v>0.83660000000000001</v>
      </c>
      <c r="AK14" s="49">
        <v>0.83169999999999999</v>
      </c>
      <c r="AL14" s="49">
        <v>0.83579999999999999</v>
      </c>
      <c r="AM14" s="49">
        <v>0.84799999999999998</v>
      </c>
      <c r="AN14" s="49">
        <v>0.82199999999999995</v>
      </c>
      <c r="AO14" s="49">
        <v>0.82020000000000004</v>
      </c>
      <c r="AP14" s="49">
        <v>0.78569999999999995</v>
      </c>
      <c r="AQ14" s="49">
        <v>0.81799999999999995</v>
      </c>
      <c r="AR14" s="49">
        <v>0.82499999999999996</v>
      </c>
      <c r="AS14" s="49">
        <v>0.78149999999999997</v>
      </c>
      <c r="AT14" s="49">
        <v>0.77300000000000002</v>
      </c>
      <c r="AU14" s="49">
        <v>0.80269999999999997</v>
      </c>
      <c r="AV14" s="49">
        <v>0.69330000000000003</v>
      </c>
      <c r="AW14" s="49">
        <v>0.83760000000000001</v>
      </c>
      <c r="AX14" s="49">
        <v>0.56459999999999999</v>
      </c>
      <c r="AY14" s="49">
        <v>0.70009999999999994</v>
      </c>
      <c r="AZ14" s="49">
        <v>0.77180000000000004</v>
      </c>
      <c r="BA14" s="49">
        <v>0.72319999999999995</v>
      </c>
      <c r="BB14" s="49">
        <v>0.87709999999999999</v>
      </c>
      <c r="BC14" s="49">
        <v>0.84379999999999999</v>
      </c>
      <c r="BD14" s="49">
        <v>0.81659999999999999</v>
      </c>
      <c r="BE14" s="49">
        <v>0.81040000000000001</v>
      </c>
      <c r="BF14" s="49" t="s">
        <v>54</v>
      </c>
      <c r="BG14" s="49">
        <v>0.76829999999999998</v>
      </c>
      <c r="BH14" s="49">
        <v>0.86929999999999996</v>
      </c>
      <c r="BI14" s="49">
        <v>0.8639</v>
      </c>
      <c r="BJ14" s="49">
        <v>0.81659999999999999</v>
      </c>
      <c r="BK14" s="49">
        <v>0.64639999999999997</v>
      </c>
      <c r="BL14" s="49">
        <v>0.66090000000000004</v>
      </c>
      <c r="BM14" s="49">
        <v>0.71930000000000005</v>
      </c>
      <c r="BN14" s="49">
        <v>0.69510000000000005</v>
      </c>
      <c r="BO14" s="49">
        <v>0.81410000000000005</v>
      </c>
      <c r="BP14" s="49">
        <v>0.86150000000000004</v>
      </c>
      <c r="BQ14" s="49">
        <v>0.85219999999999996</v>
      </c>
      <c r="BR14" s="49">
        <v>0.77380000000000004</v>
      </c>
      <c r="BS14" s="49">
        <v>0.81169999999999998</v>
      </c>
      <c r="BT14" s="49">
        <v>0.81020000000000003</v>
      </c>
      <c r="BU14" s="49">
        <v>0.79239999999999999</v>
      </c>
      <c r="BV14" s="49">
        <v>0.82410000000000005</v>
      </c>
      <c r="BW14" s="49">
        <v>0.81910000000000005</v>
      </c>
      <c r="BX14" s="49">
        <v>0.75139999999999996</v>
      </c>
      <c r="BY14" s="49">
        <v>0.87990000000000002</v>
      </c>
      <c r="BZ14" s="49">
        <v>0.70720000000000005</v>
      </c>
      <c r="CA14" s="49">
        <v>0.79669999999999996</v>
      </c>
      <c r="CB14" s="49">
        <v>0.78480000000000005</v>
      </c>
      <c r="CC14" s="49">
        <v>0.79890000000000005</v>
      </c>
      <c r="CD14" s="49">
        <v>0.84289999999999998</v>
      </c>
      <c r="CE14" s="49">
        <v>0.69179999999999997</v>
      </c>
      <c r="CF14" s="49">
        <v>0.84889999999999999</v>
      </c>
      <c r="CG14" s="49">
        <v>0.80510000000000004</v>
      </c>
      <c r="CH14" s="49">
        <v>0.75349999999999995</v>
      </c>
      <c r="CI14" s="49">
        <v>0.879</v>
      </c>
      <c r="CJ14" s="49">
        <v>0.80059999999999998</v>
      </c>
      <c r="CK14" s="49">
        <v>0.83250000000000002</v>
      </c>
      <c r="CL14" s="49">
        <v>0.75480000000000003</v>
      </c>
      <c r="CM14" s="49">
        <v>0.8034</v>
      </c>
      <c r="CN14" s="49">
        <v>0.69589999999999996</v>
      </c>
      <c r="CO14" s="49">
        <v>0.71960000000000002</v>
      </c>
      <c r="CP14" s="49">
        <v>0.69750000000000001</v>
      </c>
      <c r="CQ14" s="49">
        <v>0.74199999999999999</v>
      </c>
      <c r="CR14" s="49">
        <v>0.76900000000000002</v>
      </c>
      <c r="CS14" s="49">
        <v>0.79730000000000001</v>
      </c>
      <c r="CT14" s="49">
        <v>0.34989999999999999</v>
      </c>
      <c r="CU14" s="49">
        <v>0.7591</v>
      </c>
      <c r="CV14" s="49">
        <v>0</v>
      </c>
      <c r="CW14" s="49">
        <v>0.78290000000000004</v>
      </c>
      <c r="CX14" s="49">
        <v>0.85660000000000003</v>
      </c>
      <c r="CY14" s="49">
        <v>0.89159999999999995</v>
      </c>
      <c r="CZ14" s="49">
        <v>0.85850000000000004</v>
      </c>
      <c r="DA14" s="49">
        <v>0.84709999999999996</v>
      </c>
      <c r="DB14" s="49">
        <v>0.81810000000000005</v>
      </c>
      <c r="DC14" s="49">
        <v>0.81110000000000004</v>
      </c>
      <c r="DD14" s="49">
        <v>0.81569999999999998</v>
      </c>
      <c r="DE14" s="49">
        <v>0.84209999999999996</v>
      </c>
      <c r="DF14" s="49">
        <v>0.77739999999999998</v>
      </c>
      <c r="DG14" s="49">
        <v>0.79510000000000003</v>
      </c>
      <c r="DH14" s="49">
        <v>0.81159999999999999</v>
      </c>
      <c r="DI14" s="49">
        <v>0.78710000000000002</v>
      </c>
      <c r="DJ14" s="49">
        <v>0.75729999999999997</v>
      </c>
      <c r="DK14" s="49">
        <v>0.79</v>
      </c>
      <c r="DL14" s="49">
        <v>0.75449999999999995</v>
      </c>
      <c r="DM14" s="49">
        <v>0.75160000000000005</v>
      </c>
      <c r="DN14" s="49">
        <v>0.86060000000000003</v>
      </c>
      <c r="DO14" s="49">
        <v>0.97719999999999996</v>
      </c>
      <c r="DP14" s="49">
        <v>0.88149999999999995</v>
      </c>
      <c r="DQ14" s="49">
        <v>0.88060000000000005</v>
      </c>
      <c r="DR14" s="49">
        <v>0.85550000000000004</v>
      </c>
      <c r="DS14" s="49">
        <v>0.86029999999999995</v>
      </c>
      <c r="DT14" s="49">
        <v>0.88829999999999998</v>
      </c>
      <c r="DU14" s="49">
        <v>0.85819999999999996</v>
      </c>
      <c r="DV14" s="49">
        <v>0.86739999999999995</v>
      </c>
      <c r="DW14" s="49">
        <v>0.85060000000000002</v>
      </c>
      <c r="DX14" s="49">
        <v>0.83389999999999997</v>
      </c>
      <c r="DY14" s="49">
        <v>0.90629999999999999</v>
      </c>
      <c r="DZ14" s="49">
        <v>0.83699999999999997</v>
      </c>
      <c r="EA14" s="49">
        <v>0.85909999999999997</v>
      </c>
      <c r="EB14" s="49">
        <v>0.83750000000000002</v>
      </c>
      <c r="EC14" s="49">
        <v>0.79159999999999997</v>
      </c>
      <c r="ED14" s="49">
        <v>0.87690000000000001</v>
      </c>
      <c r="EE14" s="49">
        <v>0</v>
      </c>
      <c r="EF14" s="49">
        <v>0.78069999999999995</v>
      </c>
      <c r="EG14" s="49">
        <v>0.93220000000000003</v>
      </c>
      <c r="EH14" s="49">
        <v>0.86250000000000004</v>
      </c>
      <c r="EI14" s="49">
        <v>0.85660000000000003</v>
      </c>
      <c r="EJ14" s="49">
        <v>0.89090000000000003</v>
      </c>
      <c r="EK14" s="49">
        <v>0.80930000000000002</v>
      </c>
      <c r="EL14" s="49">
        <v>0.87090000000000001</v>
      </c>
      <c r="EM14" s="49">
        <v>0.89959999999999996</v>
      </c>
      <c r="EN14" s="49">
        <v>0.88900000000000001</v>
      </c>
      <c r="EO14" s="49">
        <v>0.74639999999999995</v>
      </c>
      <c r="EP14" s="49">
        <v>0.72140000000000004</v>
      </c>
      <c r="EQ14" s="49">
        <v>0.61780000000000002</v>
      </c>
      <c r="ER14" s="49">
        <v>0.72829999999999995</v>
      </c>
      <c r="ES14" s="49">
        <v>0.65410000000000001</v>
      </c>
      <c r="ET14" s="49">
        <v>0.76970000000000005</v>
      </c>
      <c r="EU14" s="49">
        <v>0.68940000000000001</v>
      </c>
      <c r="EV14" s="49">
        <v>0.56299999999999994</v>
      </c>
      <c r="EW14" s="49">
        <v>0.40550000000000003</v>
      </c>
      <c r="EX14" s="49">
        <v>0.64119999999999999</v>
      </c>
      <c r="EY14" s="49">
        <v>0.63349999999999995</v>
      </c>
      <c r="EZ14" s="49">
        <v>0.62590000000000001</v>
      </c>
      <c r="FA14" s="49">
        <v>0.71250000000000002</v>
      </c>
      <c r="FB14" s="49">
        <v>0.55010000000000003</v>
      </c>
      <c r="FC14" s="49">
        <v>0.51859999999999995</v>
      </c>
      <c r="FD14" s="49">
        <v>0.63739999999999997</v>
      </c>
      <c r="FE14" s="49">
        <v>0.57999999999999996</v>
      </c>
      <c r="FF14" s="49">
        <v>0.62509999999999999</v>
      </c>
      <c r="FG14" s="49">
        <v>0.58069999999999999</v>
      </c>
      <c r="FH14" s="49">
        <v>0.71909999999999996</v>
      </c>
      <c r="FI14" s="49">
        <v>0.76590000000000003</v>
      </c>
      <c r="FJ14" s="49">
        <v>0.73260000000000003</v>
      </c>
      <c r="FK14" s="49">
        <v>0.86270000000000002</v>
      </c>
      <c r="FL14" s="49">
        <v>0.83150000000000002</v>
      </c>
      <c r="FM14" s="49">
        <v>0.84730000000000005</v>
      </c>
      <c r="FN14" s="49">
        <v>0.90149999999999997</v>
      </c>
      <c r="FO14" s="49">
        <v>0.89870000000000005</v>
      </c>
      <c r="FP14" s="49">
        <v>0.7198</v>
      </c>
      <c r="FQ14" s="49">
        <v>0.88460000000000005</v>
      </c>
      <c r="FR14" s="49">
        <v>0.85670000000000002</v>
      </c>
      <c r="FS14" s="49">
        <v>0.91390000000000005</v>
      </c>
      <c r="FT14" s="49">
        <v>0.75460000000000005</v>
      </c>
      <c r="FU14" s="49">
        <v>0.91290000000000004</v>
      </c>
      <c r="FV14" s="49">
        <v>0.87390000000000001</v>
      </c>
      <c r="FW14" s="49">
        <v>0.86150000000000004</v>
      </c>
      <c r="FX14" s="49">
        <v>0.87949999999999995</v>
      </c>
      <c r="FY14" s="49">
        <v>0.85060000000000002</v>
      </c>
      <c r="FZ14" s="49">
        <v>0.84689999999999999</v>
      </c>
      <c r="GA14" s="49">
        <v>0.86180000000000001</v>
      </c>
      <c r="GB14" s="49">
        <v>0.83850000000000002</v>
      </c>
      <c r="GC14" s="49">
        <v>0.83709999999999996</v>
      </c>
      <c r="GD14" s="49">
        <v>0.84940000000000004</v>
      </c>
      <c r="GE14" s="49">
        <v>0.80979999999999996</v>
      </c>
      <c r="GF14" s="49">
        <v>0.87819999999999998</v>
      </c>
      <c r="GG14" s="49">
        <v>0.746</v>
      </c>
      <c r="GH14" s="49">
        <v>0.8286</v>
      </c>
      <c r="GI14" s="49">
        <v>0.78869999999999996</v>
      </c>
      <c r="GJ14" s="49">
        <v>0.7681</v>
      </c>
      <c r="GK14" s="49">
        <v>0.84240000000000004</v>
      </c>
      <c r="GL14" s="49">
        <v>0.89829999999999999</v>
      </c>
      <c r="GM14" s="49">
        <v>0.8427</v>
      </c>
      <c r="GN14" s="49">
        <v>0.88170000000000004</v>
      </c>
      <c r="GO14" s="49">
        <v>0.8357</v>
      </c>
      <c r="GP14" s="49">
        <v>0.81730000000000003</v>
      </c>
      <c r="GQ14" s="49">
        <v>0.84060000000000001</v>
      </c>
      <c r="GR14" s="49">
        <v>0.73380000000000001</v>
      </c>
      <c r="GS14" s="49">
        <v>0.80420000000000003</v>
      </c>
      <c r="GT14" s="49">
        <v>0.83499999999999996</v>
      </c>
      <c r="GU14" s="49">
        <v>0.86650000000000005</v>
      </c>
      <c r="GV14" s="49">
        <v>0.70420000000000005</v>
      </c>
      <c r="GW14" s="49">
        <v>0.72230000000000005</v>
      </c>
      <c r="GX14" s="49">
        <v>0.78569999999999995</v>
      </c>
      <c r="GY14" s="49">
        <v>0.77010000000000001</v>
      </c>
      <c r="GZ14" s="49">
        <v>0.79579999999999995</v>
      </c>
      <c r="HA14" s="49">
        <v>0.77200000000000002</v>
      </c>
      <c r="HB14" s="49">
        <v>0.65859999999999996</v>
      </c>
      <c r="HC14" s="49">
        <v>0.67600000000000005</v>
      </c>
      <c r="HD14" s="49">
        <v>0.77280000000000004</v>
      </c>
      <c r="HE14" s="49">
        <v>0.70709999999999995</v>
      </c>
      <c r="HF14" s="49">
        <v>0.64759999999999995</v>
      </c>
      <c r="HG14" s="49">
        <v>0.64190000000000003</v>
      </c>
      <c r="HH14" s="49">
        <v>0.6079</v>
      </c>
      <c r="HI14" s="49">
        <v>0.69740000000000002</v>
      </c>
      <c r="HJ14" s="49">
        <v>0.73799999999999999</v>
      </c>
      <c r="HK14" s="49">
        <v>0.74229999999999996</v>
      </c>
      <c r="HL14" s="49">
        <v>0.83899999999999997</v>
      </c>
      <c r="HM14" s="49">
        <v>0.80059999999999998</v>
      </c>
      <c r="HN14" s="49">
        <v>0.74119999999999997</v>
      </c>
      <c r="HO14" s="49">
        <v>0.80920000000000003</v>
      </c>
      <c r="HP14" s="49">
        <v>0.7863</v>
      </c>
      <c r="HQ14" s="49">
        <v>0.81289999999999996</v>
      </c>
      <c r="HR14" s="49">
        <v>0.78490000000000004</v>
      </c>
      <c r="HS14" s="49">
        <v>0.82369999999999999</v>
      </c>
      <c r="HT14" s="49">
        <v>0.81799999999999995</v>
      </c>
      <c r="HU14" s="49">
        <v>0.81299999999999994</v>
      </c>
      <c r="HV14" s="49">
        <v>0.74470000000000003</v>
      </c>
      <c r="HW14" s="49">
        <v>0.76180000000000003</v>
      </c>
      <c r="HX14" s="49">
        <v>0.72609999999999997</v>
      </c>
      <c r="HY14" s="49">
        <v>0.76370000000000005</v>
      </c>
      <c r="HZ14" s="49">
        <v>0.69230000000000003</v>
      </c>
      <c r="IA14" s="49">
        <v>0.76290000000000002</v>
      </c>
      <c r="IB14" s="49">
        <v>0.83140000000000003</v>
      </c>
      <c r="IC14" s="49">
        <v>0.78059999999999996</v>
      </c>
      <c r="ID14" s="49">
        <v>0.76629999999999998</v>
      </c>
      <c r="IE14" s="49">
        <v>0.76529999999999998</v>
      </c>
      <c r="IF14" s="49">
        <v>0.749</v>
      </c>
      <c r="IG14" s="49">
        <v>0.73670000000000002</v>
      </c>
      <c r="IH14" s="49">
        <v>0.78310000000000002</v>
      </c>
      <c r="II14" s="49">
        <v>0.80730000000000002</v>
      </c>
      <c r="IJ14" s="49">
        <v>0.78169999999999995</v>
      </c>
      <c r="IK14" s="49">
        <v>0.77739999999999998</v>
      </c>
      <c r="IL14" s="49">
        <v>0.80259999999999998</v>
      </c>
      <c r="IM14" s="49">
        <v>0.7893</v>
      </c>
      <c r="IN14" s="49">
        <v>0.7722</v>
      </c>
      <c r="IO14" s="49">
        <v>0.77610000000000001</v>
      </c>
      <c r="IP14" s="49">
        <v>0.68989999999999996</v>
      </c>
      <c r="IQ14" s="49">
        <v>0.72809999999999997</v>
      </c>
      <c r="IR14" s="49">
        <v>0.60860000000000003</v>
      </c>
      <c r="IS14" s="49">
        <v>0.58720000000000006</v>
      </c>
      <c r="IT14" s="49">
        <v>0.63939999999999997</v>
      </c>
      <c r="IU14" s="49">
        <v>0.68579999999999997</v>
      </c>
      <c r="IV14" s="49">
        <v>0.63170000000000004</v>
      </c>
      <c r="IW14" s="49">
        <v>0.6452</v>
      </c>
      <c r="IX14" s="49">
        <v>0.64970000000000006</v>
      </c>
      <c r="IY14" s="49">
        <v>0.55649999999999999</v>
      </c>
      <c r="IZ14" s="49">
        <v>0.72170000000000001</v>
      </c>
      <c r="JA14" s="49">
        <v>0.62139999999999995</v>
      </c>
      <c r="JB14" s="49">
        <v>0.61280000000000001</v>
      </c>
      <c r="JC14" s="49">
        <v>0.70520000000000005</v>
      </c>
      <c r="JD14" s="49">
        <v>0.61</v>
      </c>
      <c r="JE14" s="49">
        <v>0.70599999999999996</v>
      </c>
      <c r="JF14" s="49">
        <v>0.76259999999999994</v>
      </c>
      <c r="JG14" s="49">
        <v>0.73929999999999996</v>
      </c>
      <c r="JH14" s="49">
        <v>0.72050000000000003</v>
      </c>
      <c r="JI14" s="49">
        <v>0.7581</v>
      </c>
      <c r="JJ14" s="49">
        <v>0.7399</v>
      </c>
      <c r="JK14" s="49">
        <v>0.73670000000000002</v>
      </c>
      <c r="JL14" s="49">
        <v>0.68930000000000002</v>
      </c>
      <c r="JM14" s="49">
        <v>0.72230000000000005</v>
      </c>
      <c r="JN14" s="49">
        <v>0.69069999999999998</v>
      </c>
      <c r="JO14" s="49">
        <v>0.70550000000000002</v>
      </c>
      <c r="JP14" s="49">
        <v>0.69769999999999999</v>
      </c>
      <c r="JQ14" s="49">
        <v>0.70330000000000004</v>
      </c>
      <c r="JR14" s="49">
        <v>0.77190000000000003</v>
      </c>
      <c r="JS14" s="49">
        <v>0.77639999999999998</v>
      </c>
      <c r="JT14" s="49">
        <v>0.78090000000000004</v>
      </c>
      <c r="JU14" s="49">
        <v>0.78180000000000005</v>
      </c>
      <c r="JV14" s="49">
        <v>0.64729999999999999</v>
      </c>
      <c r="JW14" s="49">
        <v>0.73450000000000004</v>
      </c>
      <c r="JX14" s="49">
        <v>0.76759999999999995</v>
      </c>
      <c r="JY14" s="49">
        <v>0.77159999999999995</v>
      </c>
      <c r="JZ14" s="49">
        <v>0.78569999999999995</v>
      </c>
      <c r="KA14" s="49">
        <v>0.78380000000000005</v>
      </c>
      <c r="KB14" s="49">
        <v>0.75</v>
      </c>
      <c r="KC14" s="49">
        <v>0.69969999999999999</v>
      </c>
      <c r="KD14" s="49">
        <v>0.70469999999999999</v>
      </c>
      <c r="KE14" s="49">
        <v>0.70599999999999996</v>
      </c>
      <c r="KF14" s="49">
        <v>0.72019999999999995</v>
      </c>
      <c r="KG14" s="49">
        <v>0.70169999999999999</v>
      </c>
      <c r="KH14" s="49">
        <v>0.68530000000000002</v>
      </c>
      <c r="KI14" s="49">
        <v>0.77339999999999998</v>
      </c>
      <c r="KJ14" s="49">
        <v>0.58230000000000004</v>
      </c>
      <c r="KK14" s="49">
        <v>0.63739999999999997</v>
      </c>
      <c r="KL14" s="49">
        <v>0.67530000000000001</v>
      </c>
      <c r="KM14" s="49">
        <v>0.64970000000000006</v>
      </c>
      <c r="KN14" s="49">
        <v>0.52170000000000005</v>
      </c>
      <c r="KO14" s="49">
        <v>0.55869999999999997</v>
      </c>
      <c r="KP14" s="49">
        <v>0.49790000000000001</v>
      </c>
      <c r="KQ14" s="49">
        <v>0.6391</v>
      </c>
      <c r="KR14" s="49">
        <v>0.61799999999999999</v>
      </c>
      <c r="KS14" s="49">
        <v>0.6321</v>
      </c>
      <c r="KT14" s="49">
        <v>0.63560000000000005</v>
      </c>
      <c r="KU14" s="49">
        <v>0.68359999999999999</v>
      </c>
      <c r="KV14" s="49">
        <v>0.65920000000000001</v>
      </c>
      <c r="KW14" s="49">
        <v>0.74299999999999999</v>
      </c>
      <c r="KX14" s="49">
        <v>0.66069999999999995</v>
      </c>
      <c r="KY14" s="49">
        <v>0.75760000000000005</v>
      </c>
      <c r="KZ14" s="49">
        <v>0.76539999999999997</v>
      </c>
      <c r="LA14" s="49">
        <v>0.67459999999999998</v>
      </c>
      <c r="LB14" s="49">
        <v>0.70709999999999995</v>
      </c>
      <c r="LC14" s="49">
        <v>0.76160000000000005</v>
      </c>
      <c r="LD14" s="49">
        <v>0.79520000000000002</v>
      </c>
      <c r="LE14" s="49">
        <v>0.75029999999999997</v>
      </c>
      <c r="LF14" s="49">
        <v>0.81859999999999999</v>
      </c>
      <c r="LG14" s="49">
        <v>0.39350000000000002</v>
      </c>
      <c r="LH14" s="49">
        <v>9.7999999999999997E-3</v>
      </c>
      <c r="LI14" s="49">
        <v>1.8E-3</v>
      </c>
      <c r="LJ14" s="49">
        <v>0.58450000000000002</v>
      </c>
      <c r="LK14" s="49">
        <v>0.79710000000000003</v>
      </c>
      <c r="LL14" s="49">
        <v>0.79200000000000004</v>
      </c>
      <c r="LM14" s="49">
        <v>0.72929999999999995</v>
      </c>
      <c r="LN14" s="49">
        <v>0</v>
      </c>
      <c r="LO14" s="49">
        <v>0</v>
      </c>
      <c r="LP14" s="49">
        <v>0.68269999999999997</v>
      </c>
      <c r="LQ14" s="49">
        <v>0.69469999999999998</v>
      </c>
      <c r="LR14" s="49">
        <v>0.71430000000000005</v>
      </c>
      <c r="LS14" s="49">
        <v>0.65869999999999995</v>
      </c>
      <c r="LT14" s="49">
        <v>0.59750000000000003</v>
      </c>
      <c r="LU14" s="49">
        <v>0.86</v>
      </c>
      <c r="LV14" s="49">
        <v>0</v>
      </c>
      <c r="LW14" s="49">
        <v>0.63600000000000001</v>
      </c>
      <c r="LX14" s="49">
        <v>0.70689999999999997</v>
      </c>
      <c r="LY14" s="49">
        <v>0.63480000000000003</v>
      </c>
      <c r="LZ14" s="49">
        <v>0.73809999999999998</v>
      </c>
      <c r="MA14" s="49">
        <v>0</v>
      </c>
      <c r="MB14" s="49">
        <v>0.69789999999999996</v>
      </c>
      <c r="MC14" s="49">
        <v>0.69030000000000002</v>
      </c>
      <c r="MD14" s="49">
        <v>0.747</v>
      </c>
      <c r="ME14" s="49">
        <v>0.78190000000000004</v>
      </c>
      <c r="MF14" s="49">
        <v>0.84209999999999996</v>
      </c>
      <c r="MG14" s="49">
        <v>0.82240000000000002</v>
      </c>
      <c r="MH14" s="49">
        <v>0.82840000000000003</v>
      </c>
      <c r="MI14" s="49">
        <v>0.81899999999999995</v>
      </c>
      <c r="MJ14" s="49">
        <v>0.80500000000000005</v>
      </c>
      <c r="MK14" s="49">
        <v>0.81730000000000003</v>
      </c>
      <c r="ML14" s="49">
        <v>0.83079999999999998</v>
      </c>
      <c r="MM14" s="49">
        <v>0.80959999999999999</v>
      </c>
      <c r="MN14" s="49">
        <v>0.77310000000000001</v>
      </c>
      <c r="MO14" s="49">
        <v>0.80120000000000002</v>
      </c>
      <c r="MP14" s="49">
        <v>0.80500000000000005</v>
      </c>
      <c r="MQ14" s="49">
        <v>0.84540000000000004</v>
      </c>
      <c r="MR14" s="49">
        <v>0.81699999999999995</v>
      </c>
      <c r="MS14" s="49">
        <v>0.76519999999999999</v>
      </c>
      <c r="MT14" s="49">
        <v>0.8387</v>
      </c>
      <c r="MU14" s="49">
        <v>0.85980000000000001</v>
      </c>
      <c r="MV14" s="49">
        <v>0.77410000000000001</v>
      </c>
      <c r="MW14" s="49"/>
      <c r="MX14" s="49"/>
      <c r="MY14" s="1185"/>
      <c r="MZ14" s="49"/>
      <c r="NA14" s="49"/>
      <c r="NB14" s="49"/>
      <c r="NC14" s="49"/>
      <c r="ND14" s="49"/>
    </row>
    <row r="15" spans="1:377" ht="15">
      <c r="A15" s="5" t="s">
        <v>55</v>
      </c>
      <c r="B15" s="5"/>
      <c r="C15" s="5"/>
      <c r="D15" s="5">
        <f t="shared" ref="D15:E15" si="35">MAX(0,D5-C10-B10)</f>
        <v>0</v>
      </c>
      <c r="E15" s="5">
        <f t="shared" si="35"/>
        <v>0</v>
      </c>
      <c r="F15" s="5">
        <v>0</v>
      </c>
      <c r="G15" s="5">
        <v>0</v>
      </c>
      <c r="H15" s="5">
        <f>MAX(0,H5-G10-F10)</f>
        <v>0</v>
      </c>
      <c r="I15" s="5">
        <f t="shared" ref="I15:BT15" si="36">MAX(0,I5-H10-G10)</f>
        <v>0</v>
      </c>
      <c r="J15" s="5">
        <f t="shared" si="36"/>
        <v>0</v>
      </c>
      <c r="K15" s="5">
        <f t="shared" si="36"/>
        <v>0</v>
      </c>
      <c r="L15" s="5">
        <f t="shared" si="36"/>
        <v>0</v>
      </c>
      <c r="M15" s="5">
        <f t="shared" si="36"/>
        <v>0</v>
      </c>
      <c r="N15" s="5">
        <f t="shared" si="36"/>
        <v>0</v>
      </c>
      <c r="O15" s="5">
        <f t="shared" si="36"/>
        <v>0</v>
      </c>
      <c r="P15" s="5">
        <f t="shared" si="36"/>
        <v>0</v>
      </c>
      <c r="Q15" s="5">
        <f t="shared" si="36"/>
        <v>0</v>
      </c>
      <c r="R15" s="5">
        <f t="shared" si="36"/>
        <v>0</v>
      </c>
      <c r="S15" s="5">
        <f t="shared" si="36"/>
        <v>0</v>
      </c>
      <c r="T15" s="5">
        <f t="shared" si="36"/>
        <v>0</v>
      </c>
      <c r="U15" s="5">
        <f t="shared" si="36"/>
        <v>0</v>
      </c>
      <c r="V15" s="5">
        <f t="shared" si="36"/>
        <v>0</v>
      </c>
      <c r="W15" s="5">
        <f t="shared" si="36"/>
        <v>0</v>
      </c>
      <c r="X15" s="5">
        <f t="shared" si="36"/>
        <v>0</v>
      </c>
      <c r="Y15" s="5">
        <f t="shared" si="36"/>
        <v>0</v>
      </c>
      <c r="Z15" s="5">
        <f t="shared" si="36"/>
        <v>0</v>
      </c>
      <c r="AA15" s="5">
        <f t="shared" si="36"/>
        <v>0</v>
      </c>
      <c r="AB15" s="5">
        <f t="shared" si="36"/>
        <v>0</v>
      </c>
      <c r="AC15" s="5">
        <f t="shared" si="36"/>
        <v>0</v>
      </c>
      <c r="AD15" s="5">
        <f t="shared" si="36"/>
        <v>0</v>
      </c>
      <c r="AE15" s="5">
        <f t="shared" si="36"/>
        <v>0</v>
      </c>
      <c r="AF15" s="5">
        <f t="shared" si="36"/>
        <v>0</v>
      </c>
      <c r="AG15" s="5">
        <f t="shared" si="36"/>
        <v>0</v>
      </c>
      <c r="AH15" s="5">
        <f t="shared" si="36"/>
        <v>0</v>
      </c>
      <c r="AI15" s="5">
        <f t="shared" si="36"/>
        <v>0</v>
      </c>
      <c r="AJ15" s="5">
        <f t="shared" si="36"/>
        <v>0</v>
      </c>
      <c r="AK15" s="5">
        <f t="shared" si="36"/>
        <v>0</v>
      </c>
      <c r="AL15" s="5">
        <f t="shared" si="36"/>
        <v>0</v>
      </c>
      <c r="AM15" s="5">
        <f t="shared" si="36"/>
        <v>0</v>
      </c>
      <c r="AN15" s="5">
        <f t="shared" si="36"/>
        <v>0</v>
      </c>
      <c r="AO15" s="5">
        <f t="shared" si="36"/>
        <v>0</v>
      </c>
      <c r="AP15" s="5">
        <f t="shared" si="36"/>
        <v>0</v>
      </c>
      <c r="AQ15" s="5">
        <f t="shared" si="36"/>
        <v>0</v>
      </c>
      <c r="AR15" s="5">
        <f t="shared" si="36"/>
        <v>0</v>
      </c>
      <c r="AS15" s="5">
        <f t="shared" si="36"/>
        <v>0</v>
      </c>
      <c r="AT15" s="5">
        <f t="shared" si="36"/>
        <v>0</v>
      </c>
      <c r="AU15" s="5">
        <f t="shared" si="36"/>
        <v>0</v>
      </c>
      <c r="AV15" s="5">
        <f t="shared" si="36"/>
        <v>0</v>
      </c>
      <c r="AW15" s="5">
        <f t="shared" si="36"/>
        <v>0</v>
      </c>
      <c r="AX15" s="5">
        <f t="shared" si="36"/>
        <v>0</v>
      </c>
      <c r="AY15" s="5">
        <f t="shared" si="36"/>
        <v>0</v>
      </c>
      <c r="AZ15" s="5">
        <f t="shared" si="36"/>
        <v>0</v>
      </c>
      <c r="BA15" s="5">
        <f t="shared" si="36"/>
        <v>0</v>
      </c>
      <c r="BB15" s="5">
        <f t="shared" si="36"/>
        <v>0</v>
      </c>
      <c r="BC15" s="5">
        <f t="shared" si="36"/>
        <v>0</v>
      </c>
      <c r="BD15" s="5">
        <f t="shared" si="36"/>
        <v>0</v>
      </c>
      <c r="BE15" s="5">
        <f t="shared" si="36"/>
        <v>0</v>
      </c>
      <c r="BF15" s="5">
        <f t="shared" si="36"/>
        <v>0</v>
      </c>
      <c r="BG15" s="5">
        <f t="shared" si="36"/>
        <v>411</v>
      </c>
      <c r="BH15" s="5">
        <f t="shared" si="36"/>
        <v>0</v>
      </c>
      <c r="BI15" s="5">
        <f t="shared" si="36"/>
        <v>0</v>
      </c>
      <c r="BJ15" s="5">
        <f t="shared" si="36"/>
        <v>0</v>
      </c>
      <c r="BK15" s="5">
        <f t="shared" si="36"/>
        <v>0</v>
      </c>
      <c r="BL15" s="5">
        <f t="shared" si="36"/>
        <v>0</v>
      </c>
      <c r="BM15" s="5">
        <f t="shared" si="36"/>
        <v>0</v>
      </c>
      <c r="BN15" s="5">
        <f t="shared" si="36"/>
        <v>0</v>
      </c>
      <c r="BO15" s="5">
        <f t="shared" si="36"/>
        <v>0</v>
      </c>
      <c r="BP15" s="5">
        <f t="shared" si="36"/>
        <v>0</v>
      </c>
      <c r="BQ15" s="5">
        <f t="shared" si="36"/>
        <v>0</v>
      </c>
      <c r="BR15" s="5">
        <f t="shared" si="36"/>
        <v>0</v>
      </c>
      <c r="BS15" s="5">
        <f t="shared" si="36"/>
        <v>0</v>
      </c>
      <c r="BT15" s="5">
        <f t="shared" si="36"/>
        <v>0</v>
      </c>
      <c r="BU15" s="5">
        <f t="shared" ref="BU15:EF15" si="37">MAX(0,BU5-BT10-BS10)</f>
        <v>0</v>
      </c>
      <c r="BV15" s="5">
        <f t="shared" si="37"/>
        <v>0</v>
      </c>
      <c r="BW15" s="5">
        <f t="shared" si="37"/>
        <v>0</v>
      </c>
      <c r="BX15" s="5">
        <f t="shared" si="37"/>
        <v>0</v>
      </c>
      <c r="BY15" s="5">
        <f t="shared" si="37"/>
        <v>0</v>
      </c>
      <c r="BZ15" s="5">
        <f t="shared" si="37"/>
        <v>0</v>
      </c>
      <c r="CA15" s="5">
        <f t="shared" si="37"/>
        <v>0</v>
      </c>
      <c r="CB15" s="5">
        <f t="shared" si="37"/>
        <v>0</v>
      </c>
      <c r="CC15" s="5">
        <f t="shared" si="37"/>
        <v>0</v>
      </c>
      <c r="CD15" s="5">
        <f t="shared" si="37"/>
        <v>0</v>
      </c>
      <c r="CE15" s="5">
        <f t="shared" si="37"/>
        <v>0</v>
      </c>
      <c r="CF15" s="5">
        <f t="shared" si="37"/>
        <v>0</v>
      </c>
      <c r="CG15" s="5">
        <f t="shared" si="37"/>
        <v>0</v>
      </c>
      <c r="CH15" s="5">
        <f t="shared" si="37"/>
        <v>0</v>
      </c>
      <c r="CI15" s="5">
        <f t="shared" si="37"/>
        <v>0</v>
      </c>
      <c r="CJ15" s="5">
        <f t="shared" si="37"/>
        <v>0</v>
      </c>
      <c r="CK15" s="5">
        <f t="shared" si="37"/>
        <v>0</v>
      </c>
      <c r="CL15" s="5">
        <f t="shared" si="37"/>
        <v>0</v>
      </c>
      <c r="CM15" s="5">
        <f t="shared" si="37"/>
        <v>0</v>
      </c>
      <c r="CN15" s="5">
        <f t="shared" si="37"/>
        <v>0</v>
      </c>
      <c r="CO15" s="5">
        <f t="shared" si="37"/>
        <v>0</v>
      </c>
      <c r="CP15" s="5">
        <f t="shared" si="37"/>
        <v>0</v>
      </c>
      <c r="CQ15" s="5">
        <f t="shared" si="37"/>
        <v>0</v>
      </c>
      <c r="CR15" s="5">
        <f t="shared" si="37"/>
        <v>0</v>
      </c>
      <c r="CS15" s="5">
        <f t="shared" si="37"/>
        <v>0</v>
      </c>
      <c r="CT15" s="5">
        <f t="shared" si="37"/>
        <v>0</v>
      </c>
      <c r="CU15" s="5">
        <f t="shared" si="37"/>
        <v>0</v>
      </c>
      <c r="CV15" s="5">
        <f t="shared" si="37"/>
        <v>0</v>
      </c>
      <c r="CW15" s="5">
        <f t="shared" si="37"/>
        <v>0</v>
      </c>
      <c r="CX15" s="5">
        <f t="shared" si="37"/>
        <v>0</v>
      </c>
      <c r="CY15" s="5">
        <f t="shared" si="37"/>
        <v>0</v>
      </c>
      <c r="CZ15" s="5">
        <f t="shared" si="37"/>
        <v>0</v>
      </c>
      <c r="DA15" s="5">
        <f t="shared" si="37"/>
        <v>0</v>
      </c>
      <c r="DB15" s="5">
        <f t="shared" si="37"/>
        <v>0</v>
      </c>
      <c r="DC15" s="5">
        <f t="shared" si="37"/>
        <v>0</v>
      </c>
      <c r="DD15" s="5">
        <f t="shared" si="37"/>
        <v>0</v>
      </c>
      <c r="DE15" s="5">
        <f t="shared" si="37"/>
        <v>0</v>
      </c>
      <c r="DF15" s="5">
        <f t="shared" si="37"/>
        <v>0</v>
      </c>
      <c r="DG15" s="5">
        <f t="shared" si="37"/>
        <v>0</v>
      </c>
      <c r="DH15" s="5">
        <f t="shared" si="37"/>
        <v>0</v>
      </c>
      <c r="DI15" s="5">
        <f t="shared" si="37"/>
        <v>0</v>
      </c>
      <c r="DJ15" s="5">
        <f t="shared" si="37"/>
        <v>7305</v>
      </c>
      <c r="DK15" s="5">
        <f t="shared" si="37"/>
        <v>0</v>
      </c>
      <c r="DL15" s="5">
        <f t="shared" si="37"/>
        <v>0</v>
      </c>
      <c r="DM15" s="5">
        <f t="shared" si="37"/>
        <v>0</v>
      </c>
      <c r="DN15" s="5">
        <f t="shared" si="37"/>
        <v>17015</v>
      </c>
      <c r="DO15" s="5">
        <f t="shared" si="37"/>
        <v>9547</v>
      </c>
      <c r="DP15" s="5">
        <f t="shared" si="37"/>
        <v>4745</v>
      </c>
      <c r="DQ15" s="5">
        <f t="shared" si="37"/>
        <v>0</v>
      </c>
      <c r="DR15" s="5">
        <f t="shared" si="37"/>
        <v>0</v>
      </c>
      <c r="DS15" s="5">
        <f t="shared" si="37"/>
        <v>0</v>
      </c>
      <c r="DT15" s="5">
        <f t="shared" si="37"/>
        <v>0</v>
      </c>
      <c r="DU15" s="5">
        <f t="shared" si="37"/>
        <v>0</v>
      </c>
      <c r="DV15" s="5">
        <f t="shared" si="37"/>
        <v>0</v>
      </c>
      <c r="DW15" s="5">
        <f t="shared" si="37"/>
        <v>0</v>
      </c>
      <c r="DX15" s="5">
        <f t="shared" si="37"/>
        <v>0</v>
      </c>
      <c r="DY15" s="5">
        <f t="shared" si="37"/>
        <v>0</v>
      </c>
      <c r="DZ15" s="5">
        <f t="shared" si="37"/>
        <v>0</v>
      </c>
      <c r="EA15" s="5">
        <f t="shared" si="37"/>
        <v>0</v>
      </c>
      <c r="EB15" s="5">
        <f t="shared" si="37"/>
        <v>0</v>
      </c>
      <c r="EC15" s="5">
        <f t="shared" si="37"/>
        <v>0</v>
      </c>
      <c r="ED15" s="5">
        <f t="shared" si="37"/>
        <v>0</v>
      </c>
      <c r="EE15" s="5">
        <f t="shared" si="37"/>
        <v>0</v>
      </c>
      <c r="EF15" s="5">
        <f t="shared" si="37"/>
        <v>0</v>
      </c>
      <c r="EG15" s="5">
        <f t="shared" ref="EG15:GR15" si="38">MAX(0,EG5-EF10-EE10)</f>
        <v>0</v>
      </c>
      <c r="EH15" s="5">
        <f t="shared" si="38"/>
        <v>0</v>
      </c>
      <c r="EI15" s="5">
        <f t="shared" si="38"/>
        <v>0</v>
      </c>
      <c r="EJ15" s="5">
        <f t="shared" si="38"/>
        <v>0</v>
      </c>
      <c r="EK15" s="5">
        <f t="shared" si="38"/>
        <v>0</v>
      </c>
      <c r="EL15" s="5">
        <f t="shared" si="38"/>
        <v>0</v>
      </c>
      <c r="EM15" s="5">
        <f t="shared" si="38"/>
        <v>0</v>
      </c>
      <c r="EN15" s="5">
        <f t="shared" si="38"/>
        <v>0</v>
      </c>
      <c r="EO15" s="5">
        <f t="shared" si="38"/>
        <v>0</v>
      </c>
      <c r="EP15" s="5">
        <f t="shared" si="38"/>
        <v>0</v>
      </c>
      <c r="EQ15" s="5">
        <f t="shared" si="38"/>
        <v>0</v>
      </c>
      <c r="ER15" s="5">
        <f t="shared" si="38"/>
        <v>0</v>
      </c>
      <c r="ES15" s="5">
        <f t="shared" si="38"/>
        <v>0</v>
      </c>
      <c r="ET15" s="5">
        <f t="shared" si="38"/>
        <v>0</v>
      </c>
      <c r="EU15" s="5">
        <f t="shared" si="38"/>
        <v>0</v>
      </c>
      <c r="EV15" s="5">
        <f t="shared" si="38"/>
        <v>0</v>
      </c>
      <c r="EW15" s="5">
        <f t="shared" si="38"/>
        <v>0</v>
      </c>
      <c r="EX15" s="5">
        <f t="shared" si="38"/>
        <v>0</v>
      </c>
      <c r="EY15" s="5">
        <f t="shared" si="38"/>
        <v>0</v>
      </c>
      <c r="EZ15" s="5">
        <f t="shared" si="38"/>
        <v>8956</v>
      </c>
      <c r="FA15" s="5">
        <f t="shared" si="38"/>
        <v>6640</v>
      </c>
      <c r="FB15" s="5">
        <f t="shared" si="38"/>
        <v>19570</v>
      </c>
      <c r="FC15" s="5">
        <f t="shared" si="38"/>
        <v>27498</v>
      </c>
      <c r="FD15" s="5">
        <f t="shared" si="38"/>
        <v>55647</v>
      </c>
      <c r="FE15" s="5">
        <f t="shared" si="38"/>
        <v>81008</v>
      </c>
      <c r="FF15" s="5">
        <f t="shared" si="38"/>
        <v>63835</v>
      </c>
      <c r="FG15" s="5">
        <f t="shared" si="38"/>
        <v>70644</v>
      </c>
      <c r="FH15" s="5">
        <f t="shared" si="38"/>
        <v>42459</v>
      </c>
      <c r="FI15" s="5">
        <f t="shared" si="38"/>
        <v>10001</v>
      </c>
      <c r="FJ15" s="5">
        <f t="shared" si="38"/>
        <v>0</v>
      </c>
      <c r="FK15" s="5">
        <f t="shared" si="38"/>
        <v>0</v>
      </c>
      <c r="FL15" s="5">
        <f t="shared" si="38"/>
        <v>0</v>
      </c>
      <c r="FM15" s="5">
        <f t="shared" si="38"/>
        <v>0</v>
      </c>
      <c r="FN15" s="5">
        <f t="shared" si="38"/>
        <v>0</v>
      </c>
      <c r="FO15" s="5">
        <f t="shared" si="38"/>
        <v>0</v>
      </c>
      <c r="FP15" s="5">
        <f t="shared" si="38"/>
        <v>0</v>
      </c>
      <c r="FQ15" s="5">
        <f t="shared" si="38"/>
        <v>0</v>
      </c>
      <c r="FR15" s="5">
        <f t="shared" si="38"/>
        <v>0</v>
      </c>
      <c r="FS15" s="5">
        <f t="shared" si="38"/>
        <v>0</v>
      </c>
      <c r="FT15" s="5">
        <f t="shared" si="38"/>
        <v>0</v>
      </c>
      <c r="FU15" s="5">
        <f t="shared" si="38"/>
        <v>0</v>
      </c>
      <c r="FV15" s="5">
        <f t="shared" si="38"/>
        <v>0</v>
      </c>
      <c r="FW15" s="5">
        <f t="shared" si="38"/>
        <v>0</v>
      </c>
      <c r="FX15" s="5">
        <f t="shared" si="38"/>
        <v>0</v>
      </c>
      <c r="FY15" s="5">
        <f t="shared" si="38"/>
        <v>0</v>
      </c>
      <c r="FZ15" s="5">
        <f t="shared" si="38"/>
        <v>0</v>
      </c>
      <c r="GA15" s="5">
        <f t="shared" si="38"/>
        <v>0</v>
      </c>
      <c r="GB15" s="5">
        <f t="shared" si="38"/>
        <v>0</v>
      </c>
      <c r="GC15" s="5">
        <f t="shared" si="38"/>
        <v>0</v>
      </c>
      <c r="GD15" s="5">
        <f t="shared" si="38"/>
        <v>0</v>
      </c>
      <c r="GE15" s="5">
        <f t="shared" si="38"/>
        <v>0</v>
      </c>
      <c r="GF15" s="5">
        <f t="shared" si="38"/>
        <v>0</v>
      </c>
      <c r="GG15" s="5">
        <f t="shared" si="38"/>
        <v>0</v>
      </c>
      <c r="GH15" s="5">
        <f t="shared" si="38"/>
        <v>0</v>
      </c>
      <c r="GI15" s="5">
        <f t="shared" si="38"/>
        <v>0</v>
      </c>
      <c r="GJ15" s="5">
        <f t="shared" si="38"/>
        <v>0</v>
      </c>
      <c r="GK15" s="5">
        <f t="shared" si="38"/>
        <v>0</v>
      </c>
      <c r="GL15" s="5">
        <f t="shared" si="38"/>
        <v>0</v>
      </c>
      <c r="GM15" s="5">
        <f t="shared" si="38"/>
        <v>0</v>
      </c>
      <c r="GN15" s="5">
        <f t="shared" si="38"/>
        <v>0</v>
      </c>
      <c r="GO15" s="5">
        <f t="shared" si="38"/>
        <v>0</v>
      </c>
      <c r="GP15" s="5">
        <f t="shared" si="38"/>
        <v>0</v>
      </c>
      <c r="GQ15" s="5">
        <f t="shared" si="38"/>
        <v>0</v>
      </c>
      <c r="GR15" s="5">
        <f t="shared" si="38"/>
        <v>0</v>
      </c>
      <c r="GS15" s="5">
        <f t="shared" ref="GS15:JD15" si="39">MAX(0,GS5-GR10-GQ10)</f>
        <v>0</v>
      </c>
      <c r="GT15" s="5">
        <f t="shared" si="39"/>
        <v>0</v>
      </c>
      <c r="GU15" s="5">
        <f t="shared" si="39"/>
        <v>0</v>
      </c>
      <c r="GV15" s="5">
        <f t="shared" si="39"/>
        <v>0</v>
      </c>
      <c r="GW15" s="5">
        <f t="shared" si="39"/>
        <v>0</v>
      </c>
      <c r="GX15" s="5">
        <f t="shared" si="39"/>
        <v>0</v>
      </c>
      <c r="GY15" s="5">
        <f t="shared" si="39"/>
        <v>0</v>
      </c>
      <c r="GZ15" s="5">
        <f t="shared" si="39"/>
        <v>0</v>
      </c>
      <c r="HA15" s="5">
        <f t="shared" si="39"/>
        <v>0</v>
      </c>
      <c r="HB15" s="5">
        <f t="shared" si="39"/>
        <v>0</v>
      </c>
      <c r="HC15" s="5">
        <f t="shared" si="39"/>
        <v>3914</v>
      </c>
      <c r="HD15" s="5">
        <f t="shared" si="39"/>
        <v>7721</v>
      </c>
      <c r="HE15" s="5">
        <f t="shared" si="39"/>
        <v>0</v>
      </c>
      <c r="HF15" s="5">
        <f t="shared" si="39"/>
        <v>0</v>
      </c>
      <c r="HG15" s="5">
        <f t="shared" si="39"/>
        <v>0</v>
      </c>
      <c r="HH15" s="5">
        <f t="shared" si="39"/>
        <v>38654</v>
      </c>
      <c r="HI15" s="5">
        <f t="shared" si="39"/>
        <v>38664</v>
      </c>
      <c r="HJ15" s="5">
        <f t="shared" si="39"/>
        <v>26780</v>
      </c>
      <c r="HK15" s="5">
        <f t="shared" si="39"/>
        <v>13501</v>
      </c>
      <c r="HL15" s="5">
        <f t="shared" si="39"/>
        <v>0</v>
      </c>
      <c r="HM15" s="5">
        <f t="shared" si="39"/>
        <v>0</v>
      </c>
      <c r="HN15" s="5">
        <f t="shared" si="39"/>
        <v>0</v>
      </c>
      <c r="HO15" s="5">
        <f t="shared" si="39"/>
        <v>0</v>
      </c>
      <c r="HP15" s="5">
        <f t="shared" si="39"/>
        <v>0</v>
      </c>
      <c r="HQ15" s="5">
        <f t="shared" si="39"/>
        <v>0</v>
      </c>
      <c r="HR15" s="5">
        <f t="shared" si="39"/>
        <v>0</v>
      </c>
      <c r="HS15" s="5">
        <f t="shared" si="39"/>
        <v>0</v>
      </c>
      <c r="HT15" s="5">
        <f t="shared" si="39"/>
        <v>0</v>
      </c>
      <c r="HU15" s="5">
        <f t="shared" si="39"/>
        <v>0</v>
      </c>
      <c r="HV15" s="5">
        <f t="shared" si="39"/>
        <v>0</v>
      </c>
      <c r="HW15" s="5">
        <f t="shared" si="39"/>
        <v>0</v>
      </c>
      <c r="HX15" s="5">
        <f t="shared" si="39"/>
        <v>0</v>
      </c>
      <c r="HY15" s="5">
        <f t="shared" si="39"/>
        <v>0</v>
      </c>
      <c r="HZ15" s="5">
        <f t="shared" si="39"/>
        <v>0</v>
      </c>
      <c r="IA15" s="5">
        <f t="shared" si="39"/>
        <v>0</v>
      </c>
      <c r="IB15" s="5">
        <f t="shared" si="39"/>
        <v>0</v>
      </c>
      <c r="IC15" s="5">
        <f t="shared" si="39"/>
        <v>0</v>
      </c>
      <c r="ID15" s="5">
        <f t="shared" si="39"/>
        <v>0</v>
      </c>
      <c r="IE15" s="5">
        <f t="shared" si="39"/>
        <v>0</v>
      </c>
      <c r="IF15" s="5">
        <f t="shared" si="39"/>
        <v>0</v>
      </c>
      <c r="IG15" s="5">
        <f t="shared" si="39"/>
        <v>0</v>
      </c>
      <c r="IH15" s="5">
        <f t="shared" si="39"/>
        <v>0</v>
      </c>
      <c r="II15" s="5">
        <f t="shared" si="39"/>
        <v>0</v>
      </c>
      <c r="IJ15" s="5">
        <f t="shared" si="39"/>
        <v>0</v>
      </c>
      <c r="IK15" s="5">
        <f t="shared" si="39"/>
        <v>0</v>
      </c>
      <c r="IL15" s="5">
        <f t="shared" si="39"/>
        <v>0</v>
      </c>
      <c r="IM15" s="5">
        <f t="shared" si="39"/>
        <v>0</v>
      </c>
      <c r="IN15" s="5">
        <f t="shared" si="39"/>
        <v>0</v>
      </c>
      <c r="IO15" s="5">
        <f t="shared" si="39"/>
        <v>0</v>
      </c>
      <c r="IP15" s="5">
        <f t="shared" si="39"/>
        <v>0</v>
      </c>
      <c r="IQ15" s="5">
        <f t="shared" si="39"/>
        <v>0</v>
      </c>
      <c r="IR15" s="5">
        <f t="shared" si="39"/>
        <v>0</v>
      </c>
      <c r="IS15" s="5">
        <f t="shared" si="39"/>
        <v>0</v>
      </c>
      <c r="IT15" s="5">
        <f t="shared" si="39"/>
        <v>0</v>
      </c>
      <c r="IU15" s="5">
        <f t="shared" si="39"/>
        <v>0</v>
      </c>
      <c r="IV15" s="5">
        <f t="shared" si="39"/>
        <v>0</v>
      </c>
      <c r="IW15" s="5">
        <f t="shared" si="39"/>
        <v>0</v>
      </c>
      <c r="IX15" s="5">
        <f t="shared" si="39"/>
        <v>0</v>
      </c>
      <c r="IY15" s="5">
        <f t="shared" si="39"/>
        <v>0</v>
      </c>
      <c r="IZ15" s="5">
        <f t="shared" si="39"/>
        <v>0</v>
      </c>
      <c r="JA15" s="5">
        <f t="shared" si="39"/>
        <v>0</v>
      </c>
      <c r="JB15" s="5">
        <f t="shared" si="39"/>
        <v>0</v>
      </c>
      <c r="JC15" s="5">
        <f t="shared" si="39"/>
        <v>0</v>
      </c>
      <c r="JD15" s="5">
        <f t="shared" si="39"/>
        <v>0</v>
      </c>
      <c r="JE15" s="5">
        <f t="shared" ref="JE15:LP15" si="40">MAX(0,JE5-JD10-JC10)</f>
        <v>0</v>
      </c>
      <c r="JF15" s="5">
        <f t="shared" si="40"/>
        <v>0</v>
      </c>
      <c r="JG15" s="5">
        <f t="shared" si="40"/>
        <v>0</v>
      </c>
      <c r="JH15" s="5">
        <f t="shared" si="40"/>
        <v>0</v>
      </c>
      <c r="JI15" s="5">
        <f t="shared" si="40"/>
        <v>0</v>
      </c>
      <c r="JJ15" s="5">
        <f t="shared" si="40"/>
        <v>0</v>
      </c>
      <c r="JK15" s="5">
        <f t="shared" si="40"/>
        <v>0</v>
      </c>
      <c r="JL15" s="5">
        <f t="shared" si="40"/>
        <v>0</v>
      </c>
      <c r="JM15" s="5">
        <f t="shared" si="40"/>
        <v>0</v>
      </c>
      <c r="JN15" s="5">
        <f t="shared" si="40"/>
        <v>0</v>
      </c>
      <c r="JO15" s="5">
        <f t="shared" si="40"/>
        <v>0</v>
      </c>
      <c r="JP15" s="5">
        <f t="shared" si="40"/>
        <v>0</v>
      </c>
      <c r="JQ15" s="5">
        <f t="shared" si="40"/>
        <v>0</v>
      </c>
      <c r="JR15" s="5">
        <f t="shared" si="40"/>
        <v>0</v>
      </c>
      <c r="JS15" s="5">
        <f t="shared" si="40"/>
        <v>0</v>
      </c>
      <c r="JT15" s="5">
        <f t="shared" si="40"/>
        <v>0</v>
      </c>
      <c r="JU15" s="5">
        <f t="shared" si="40"/>
        <v>0</v>
      </c>
      <c r="JV15" s="5">
        <f t="shared" si="40"/>
        <v>0</v>
      </c>
      <c r="JW15" s="5">
        <f t="shared" si="40"/>
        <v>0</v>
      </c>
      <c r="JX15" s="5">
        <f t="shared" si="40"/>
        <v>0</v>
      </c>
      <c r="JY15" s="5">
        <f t="shared" si="40"/>
        <v>0</v>
      </c>
      <c r="JZ15" s="5">
        <f t="shared" si="40"/>
        <v>0</v>
      </c>
      <c r="KA15" s="5">
        <f t="shared" si="40"/>
        <v>0</v>
      </c>
      <c r="KB15" s="5">
        <f t="shared" si="40"/>
        <v>0</v>
      </c>
      <c r="KC15" s="5">
        <f t="shared" si="40"/>
        <v>0</v>
      </c>
      <c r="KD15" s="5">
        <f t="shared" si="40"/>
        <v>0</v>
      </c>
      <c r="KE15" s="5">
        <f t="shared" si="40"/>
        <v>0</v>
      </c>
      <c r="KF15" s="5">
        <f t="shared" si="40"/>
        <v>0</v>
      </c>
      <c r="KG15" s="5">
        <f t="shared" si="40"/>
        <v>0</v>
      </c>
      <c r="KH15" s="5">
        <f t="shared" si="40"/>
        <v>0</v>
      </c>
      <c r="KI15" s="5">
        <f t="shared" si="40"/>
        <v>0</v>
      </c>
      <c r="KJ15" s="5">
        <f t="shared" si="40"/>
        <v>0</v>
      </c>
      <c r="KK15" s="5">
        <f t="shared" si="40"/>
        <v>0</v>
      </c>
      <c r="KL15" s="5">
        <f t="shared" si="40"/>
        <v>0</v>
      </c>
      <c r="KM15" s="5">
        <f t="shared" si="40"/>
        <v>0</v>
      </c>
      <c r="KN15" s="5">
        <f t="shared" si="40"/>
        <v>0</v>
      </c>
      <c r="KO15" s="5">
        <f t="shared" si="40"/>
        <v>0</v>
      </c>
      <c r="KP15" s="5">
        <f t="shared" si="40"/>
        <v>0</v>
      </c>
      <c r="KQ15" s="5">
        <f t="shared" si="40"/>
        <v>0</v>
      </c>
      <c r="KR15" s="5">
        <f t="shared" si="40"/>
        <v>0</v>
      </c>
      <c r="KS15" s="5">
        <f t="shared" si="40"/>
        <v>0</v>
      </c>
      <c r="KT15" s="5">
        <f t="shared" si="40"/>
        <v>2989</v>
      </c>
      <c r="KU15" s="5">
        <f t="shared" si="40"/>
        <v>61371</v>
      </c>
      <c r="KV15" s="5">
        <f t="shared" si="40"/>
        <v>67643</v>
      </c>
      <c r="KW15" s="5">
        <f t="shared" si="40"/>
        <v>22786</v>
      </c>
      <c r="KX15" s="5">
        <f t="shared" si="40"/>
        <v>28730</v>
      </c>
      <c r="KY15" s="5">
        <f t="shared" si="40"/>
        <v>0</v>
      </c>
      <c r="KZ15" s="5">
        <f t="shared" si="40"/>
        <v>0</v>
      </c>
      <c r="LA15" s="5">
        <f t="shared" si="40"/>
        <v>0</v>
      </c>
      <c r="LB15" s="5">
        <f t="shared" si="40"/>
        <v>0</v>
      </c>
      <c r="LC15" s="5">
        <f t="shared" si="40"/>
        <v>0</v>
      </c>
      <c r="LD15" s="5">
        <f t="shared" si="40"/>
        <v>0</v>
      </c>
      <c r="LE15" s="5">
        <f t="shared" si="40"/>
        <v>0</v>
      </c>
      <c r="LF15" s="5">
        <f t="shared" si="40"/>
        <v>0</v>
      </c>
      <c r="LG15" s="5">
        <f t="shared" si="40"/>
        <v>0</v>
      </c>
      <c r="LH15" s="5">
        <f t="shared" si="40"/>
        <v>0</v>
      </c>
      <c r="LI15" s="5">
        <f t="shared" si="40"/>
        <v>0</v>
      </c>
      <c r="LJ15" s="5">
        <f t="shared" si="40"/>
        <v>0</v>
      </c>
      <c r="LK15" s="5">
        <f t="shared" si="40"/>
        <v>0</v>
      </c>
      <c r="LL15" s="5">
        <f t="shared" si="40"/>
        <v>0</v>
      </c>
      <c r="LM15" s="5">
        <f t="shared" si="40"/>
        <v>0</v>
      </c>
      <c r="LN15" s="5">
        <f t="shared" si="40"/>
        <v>0</v>
      </c>
      <c r="LO15" s="5">
        <f t="shared" si="40"/>
        <v>0</v>
      </c>
      <c r="LP15" s="5">
        <f t="shared" si="40"/>
        <v>6763</v>
      </c>
      <c r="LQ15" s="5">
        <f t="shared" ref="LQ15:NB15" si="41">MAX(0,LQ5-LP10-LO10)</f>
        <v>0</v>
      </c>
      <c r="LR15" s="5">
        <f t="shared" si="41"/>
        <v>0</v>
      </c>
      <c r="LS15" s="5">
        <f t="shared" si="41"/>
        <v>0</v>
      </c>
      <c r="LT15" s="5">
        <f t="shared" si="41"/>
        <v>0</v>
      </c>
      <c r="LU15" s="5">
        <f t="shared" si="41"/>
        <v>0</v>
      </c>
      <c r="LV15" s="5">
        <f t="shared" si="41"/>
        <v>0</v>
      </c>
      <c r="LW15" s="5">
        <f t="shared" si="41"/>
        <v>41297</v>
      </c>
      <c r="LX15" s="5">
        <f t="shared" si="41"/>
        <v>8971</v>
      </c>
      <c r="LY15" s="5">
        <f t="shared" si="41"/>
        <v>0</v>
      </c>
      <c r="LZ15" s="5">
        <f t="shared" si="41"/>
        <v>0</v>
      </c>
      <c r="MA15" s="5">
        <f t="shared" si="41"/>
        <v>20361</v>
      </c>
      <c r="MB15" s="5">
        <f t="shared" si="41"/>
        <v>54992</v>
      </c>
      <c r="MC15" s="5">
        <f t="shared" si="41"/>
        <v>46028</v>
      </c>
      <c r="MD15" s="5">
        <f t="shared" si="41"/>
        <v>22941</v>
      </c>
      <c r="ME15" s="5">
        <f t="shared" si="41"/>
        <v>0</v>
      </c>
      <c r="MF15" s="5">
        <f t="shared" si="41"/>
        <v>0</v>
      </c>
      <c r="MG15" s="5">
        <f t="shared" si="41"/>
        <v>0</v>
      </c>
      <c r="MH15" s="5">
        <f t="shared" si="41"/>
        <v>0</v>
      </c>
      <c r="MI15" s="5">
        <f t="shared" si="41"/>
        <v>0</v>
      </c>
      <c r="MJ15" s="5">
        <f t="shared" si="41"/>
        <v>0</v>
      </c>
      <c r="MK15" s="5">
        <f t="shared" si="41"/>
        <v>0</v>
      </c>
      <c r="ML15" s="5">
        <f t="shared" si="41"/>
        <v>0</v>
      </c>
      <c r="MM15" s="5">
        <f t="shared" si="41"/>
        <v>0</v>
      </c>
      <c r="MN15" s="5">
        <f t="shared" si="41"/>
        <v>0</v>
      </c>
      <c r="MO15" s="5">
        <f t="shared" si="41"/>
        <v>0</v>
      </c>
      <c r="MP15" s="5">
        <f t="shared" si="41"/>
        <v>0</v>
      </c>
      <c r="MQ15" s="5">
        <f t="shared" si="41"/>
        <v>0</v>
      </c>
      <c r="MR15" s="5">
        <f t="shared" si="41"/>
        <v>0</v>
      </c>
      <c r="MS15" s="5">
        <f t="shared" si="41"/>
        <v>0</v>
      </c>
      <c r="MT15" s="5">
        <f t="shared" si="41"/>
        <v>0</v>
      </c>
      <c r="MU15" s="5">
        <f t="shared" si="41"/>
        <v>0</v>
      </c>
      <c r="MV15" s="5">
        <v>0</v>
      </c>
      <c r="MW15" s="5">
        <f>MAX(0,MW5-MV10-MU10)</f>
        <v>0</v>
      </c>
      <c r="MX15" s="5">
        <f t="shared" si="41"/>
        <v>0</v>
      </c>
      <c r="MY15" s="5">
        <f t="shared" si="41"/>
        <v>0</v>
      </c>
      <c r="MZ15" s="5">
        <f t="shared" si="41"/>
        <v>0</v>
      </c>
      <c r="NA15" s="5">
        <f t="shared" si="41"/>
        <v>0</v>
      </c>
      <c r="NB15" s="5">
        <f t="shared" si="41"/>
        <v>0</v>
      </c>
      <c r="NC15" s="5" t="e">
        <f>MAX(0,NC5-NB10-NA10)</f>
        <v>#N/A</v>
      </c>
      <c r="ND15" s="5" t="e">
        <f>MAX(0,ND5-NC10-NB10)</f>
        <v>#N/A</v>
      </c>
    </row>
    <row r="16" spans="1:377" ht="15">
      <c r="A16" s="5" t="s">
        <v>56</v>
      </c>
      <c r="B16" s="5"/>
      <c r="C16" s="5"/>
      <c r="D16" s="5"/>
      <c r="E16" s="5">
        <f t="shared" ref="E16" si="42">MAX(0,E5-D10-C10-B10)</f>
        <v>0</v>
      </c>
      <c r="F16" s="5">
        <v>0</v>
      </c>
      <c r="G16" s="5">
        <v>0</v>
      </c>
      <c r="H16" s="5">
        <f>MAX(0,H5-G10-F10-E10)</f>
        <v>0</v>
      </c>
      <c r="I16" s="5">
        <f t="shared" ref="I16:BT16" si="43">MAX(0,I5-H10-G10-F10)</f>
        <v>0</v>
      </c>
      <c r="J16" s="5">
        <f t="shared" si="43"/>
        <v>0</v>
      </c>
      <c r="K16" s="5">
        <f t="shared" si="43"/>
        <v>0</v>
      </c>
      <c r="L16" s="5">
        <f t="shared" si="43"/>
        <v>0</v>
      </c>
      <c r="M16" s="5">
        <f t="shared" si="43"/>
        <v>0</v>
      </c>
      <c r="N16" s="5">
        <f t="shared" si="43"/>
        <v>0</v>
      </c>
      <c r="O16" s="5">
        <f t="shared" si="43"/>
        <v>0</v>
      </c>
      <c r="P16" s="5">
        <f t="shared" si="43"/>
        <v>0</v>
      </c>
      <c r="Q16" s="5">
        <f t="shared" si="43"/>
        <v>0</v>
      </c>
      <c r="R16" s="5">
        <f t="shared" si="43"/>
        <v>0</v>
      </c>
      <c r="S16" s="5">
        <f t="shared" si="43"/>
        <v>0</v>
      </c>
      <c r="T16" s="5">
        <f t="shared" si="43"/>
        <v>0</v>
      </c>
      <c r="U16" s="5">
        <f t="shared" si="43"/>
        <v>0</v>
      </c>
      <c r="V16" s="5">
        <f t="shared" si="43"/>
        <v>0</v>
      </c>
      <c r="W16" s="5">
        <f t="shared" si="43"/>
        <v>0</v>
      </c>
      <c r="X16" s="5">
        <f t="shared" si="43"/>
        <v>0</v>
      </c>
      <c r="Y16" s="5">
        <f t="shared" si="43"/>
        <v>0</v>
      </c>
      <c r="Z16" s="5">
        <f t="shared" si="43"/>
        <v>0</v>
      </c>
      <c r="AA16" s="5">
        <f t="shared" si="43"/>
        <v>0</v>
      </c>
      <c r="AB16" s="5">
        <f t="shared" si="43"/>
        <v>0</v>
      </c>
      <c r="AC16" s="5">
        <f t="shared" si="43"/>
        <v>0</v>
      </c>
      <c r="AD16" s="5">
        <f t="shared" si="43"/>
        <v>0</v>
      </c>
      <c r="AE16" s="5">
        <f t="shared" si="43"/>
        <v>0</v>
      </c>
      <c r="AF16" s="5">
        <f t="shared" si="43"/>
        <v>0</v>
      </c>
      <c r="AG16" s="5">
        <f t="shared" si="43"/>
        <v>0</v>
      </c>
      <c r="AH16" s="5">
        <f t="shared" si="43"/>
        <v>0</v>
      </c>
      <c r="AI16" s="5">
        <f t="shared" si="43"/>
        <v>0</v>
      </c>
      <c r="AJ16" s="5">
        <f t="shared" si="43"/>
        <v>0</v>
      </c>
      <c r="AK16" s="5">
        <f t="shared" si="43"/>
        <v>0</v>
      </c>
      <c r="AL16" s="5">
        <f t="shared" si="43"/>
        <v>0</v>
      </c>
      <c r="AM16" s="5">
        <f t="shared" si="43"/>
        <v>0</v>
      </c>
      <c r="AN16" s="5">
        <f t="shared" si="43"/>
        <v>0</v>
      </c>
      <c r="AO16" s="5">
        <f t="shared" si="43"/>
        <v>0</v>
      </c>
      <c r="AP16" s="5">
        <f t="shared" si="43"/>
        <v>0</v>
      </c>
      <c r="AQ16" s="5">
        <f t="shared" si="43"/>
        <v>0</v>
      </c>
      <c r="AR16" s="5">
        <f t="shared" si="43"/>
        <v>0</v>
      </c>
      <c r="AS16" s="5">
        <f t="shared" si="43"/>
        <v>0</v>
      </c>
      <c r="AT16" s="5">
        <f t="shared" si="43"/>
        <v>0</v>
      </c>
      <c r="AU16" s="5">
        <f t="shared" si="43"/>
        <v>0</v>
      </c>
      <c r="AV16" s="5">
        <f t="shared" si="43"/>
        <v>0</v>
      </c>
      <c r="AW16" s="5">
        <f t="shared" si="43"/>
        <v>0</v>
      </c>
      <c r="AX16" s="5">
        <f t="shared" si="43"/>
        <v>0</v>
      </c>
      <c r="AY16" s="5">
        <f t="shared" si="43"/>
        <v>0</v>
      </c>
      <c r="AZ16" s="5">
        <f t="shared" si="43"/>
        <v>0</v>
      </c>
      <c r="BA16" s="5">
        <f t="shared" si="43"/>
        <v>0</v>
      </c>
      <c r="BB16" s="5">
        <f t="shared" si="43"/>
        <v>0</v>
      </c>
      <c r="BC16" s="5">
        <f t="shared" si="43"/>
        <v>0</v>
      </c>
      <c r="BD16" s="5">
        <f t="shared" si="43"/>
        <v>0</v>
      </c>
      <c r="BE16" s="5">
        <f t="shared" si="43"/>
        <v>0</v>
      </c>
      <c r="BF16" s="5">
        <f t="shared" si="43"/>
        <v>0</v>
      </c>
      <c r="BG16" s="5">
        <f t="shared" si="43"/>
        <v>0</v>
      </c>
      <c r="BH16" s="5">
        <f t="shared" si="43"/>
        <v>0</v>
      </c>
      <c r="BI16" s="5">
        <f t="shared" si="43"/>
        <v>0</v>
      </c>
      <c r="BJ16" s="5">
        <f t="shared" si="43"/>
        <v>0</v>
      </c>
      <c r="BK16" s="5">
        <f t="shared" si="43"/>
        <v>0</v>
      </c>
      <c r="BL16" s="5">
        <f t="shared" si="43"/>
        <v>0</v>
      </c>
      <c r="BM16" s="5">
        <f t="shared" si="43"/>
        <v>0</v>
      </c>
      <c r="BN16" s="5">
        <f t="shared" si="43"/>
        <v>0</v>
      </c>
      <c r="BO16" s="5">
        <f t="shared" si="43"/>
        <v>0</v>
      </c>
      <c r="BP16" s="5">
        <f t="shared" si="43"/>
        <v>0</v>
      </c>
      <c r="BQ16" s="5">
        <f t="shared" si="43"/>
        <v>0</v>
      </c>
      <c r="BR16" s="5">
        <f t="shared" si="43"/>
        <v>0</v>
      </c>
      <c r="BS16" s="5">
        <f t="shared" si="43"/>
        <v>0</v>
      </c>
      <c r="BT16" s="5">
        <f t="shared" si="43"/>
        <v>0</v>
      </c>
      <c r="BU16" s="5">
        <f t="shared" ref="BU16:EF16" si="44">MAX(0,BU5-BT10-BS10-BR10)</f>
        <v>0</v>
      </c>
      <c r="BV16" s="5">
        <f t="shared" si="44"/>
        <v>0</v>
      </c>
      <c r="BW16" s="5">
        <f t="shared" si="44"/>
        <v>0</v>
      </c>
      <c r="BX16" s="5">
        <f t="shared" si="44"/>
        <v>0</v>
      </c>
      <c r="BY16" s="5">
        <f t="shared" si="44"/>
        <v>0</v>
      </c>
      <c r="BZ16" s="5">
        <f t="shared" si="44"/>
        <v>0</v>
      </c>
      <c r="CA16" s="5">
        <f t="shared" si="44"/>
        <v>0</v>
      </c>
      <c r="CB16" s="5">
        <f t="shared" si="44"/>
        <v>0</v>
      </c>
      <c r="CC16" s="5">
        <f t="shared" si="44"/>
        <v>0</v>
      </c>
      <c r="CD16" s="5">
        <f t="shared" si="44"/>
        <v>0</v>
      </c>
      <c r="CE16" s="5">
        <f t="shared" si="44"/>
        <v>0</v>
      </c>
      <c r="CF16" s="5">
        <f t="shared" si="44"/>
        <v>0</v>
      </c>
      <c r="CG16" s="5">
        <f t="shared" si="44"/>
        <v>0</v>
      </c>
      <c r="CH16" s="5">
        <f t="shared" si="44"/>
        <v>0</v>
      </c>
      <c r="CI16" s="5">
        <f t="shared" si="44"/>
        <v>0</v>
      </c>
      <c r="CJ16" s="5">
        <f t="shared" si="44"/>
        <v>0</v>
      </c>
      <c r="CK16" s="5">
        <f t="shared" si="44"/>
        <v>0</v>
      </c>
      <c r="CL16" s="5">
        <f t="shared" si="44"/>
        <v>0</v>
      </c>
      <c r="CM16" s="5">
        <f t="shared" si="44"/>
        <v>0</v>
      </c>
      <c r="CN16" s="5">
        <f t="shared" si="44"/>
        <v>0</v>
      </c>
      <c r="CO16" s="5">
        <f t="shared" si="44"/>
        <v>0</v>
      </c>
      <c r="CP16" s="5">
        <f t="shared" si="44"/>
        <v>0</v>
      </c>
      <c r="CQ16" s="5">
        <f t="shared" si="44"/>
        <v>0</v>
      </c>
      <c r="CR16" s="5">
        <f t="shared" si="44"/>
        <v>0</v>
      </c>
      <c r="CS16" s="5">
        <f t="shared" si="44"/>
        <v>0</v>
      </c>
      <c r="CT16" s="5">
        <f t="shared" si="44"/>
        <v>0</v>
      </c>
      <c r="CU16" s="5">
        <f t="shared" si="44"/>
        <v>0</v>
      </c>
      <c r="CV16" s="5">
        <f t="shared" si="44"/>
        <v>0</v>
      </c>
      <c r="CW16" s="5">
        <f t="shared" si="44"/>
        <v>0</v>
      </c>
      <c r="CX16" s="5">
        <f t="shared" si="44"/>
        <v>0</v>
      </c>
      <c r="CY16" s="5">
        <f t="shared" si="44"/>
        <v>0</v>
      </c>
      <c r="CZ16" s="5">
        <f t="shared" si="44"/>
        <v>0</v>
      </c>
      <c r="DA16" s="5">
        <f t="shared" si="44"/>
        <v>0</v>
      </c>
      <c r="DB16" s="5">
        <f t="shared" si="44"/>
        <v>0</v>
      </c>
      <c r="DC16" s="5">
        <f t="shared" si="44"/>
        <v>0</v>
      </c>
      <c r="DD16" s="5">
        <f t="shared" si="44"/>
        <v>0</v>
      </c>
      <c r="DE16" s="5">
        <f t="shared" si="44"/>
        <v>0</v>
      </c>
      <c r="DF16" s="5">
        <f t="shared" si="44"/>
        <v>0</v>
      </c>
      <c r="DG16" s="5">
        <f t="shared" si="44"/>
        <v>0</v>
      </c>
      <c r="DH16" s="5">
        <f t="shared" si="44"/>
        <v>0</v>
      </c>
      <c r="DI16" s="5">
        <f t="shared" si="44"/>
        <v>0</v>
      </c>
      <c r="DJ16" s="5">
        <f t="shared" si="44"/>
        <v>0</v>
      </c>
      <c r="DK16" s="5">
        <f t="shared" si="44"/>
        <v>0</v>
      </c>
      <c r="DL16" s="5">
        <f t="shared" si="44"/>
        <v>0</v>
      </c>
      <c r="DM16" s="5">
        <f t="shared" si="44"/>
        <v>0</v>
      </c>
      <c r="DN16" s="5">
        <f t="shared" si="44"/>
        <v>0</v>
      </c>
      <c r="DO16" s="5">
        <f t="shared" si="44"/>
        <v>0</v>
      </c>
      <c r="DP16" s="5">
        <f t="shared" si="44"/>
        <v>0</v>
      </c>
      <c r="DQ16" s="5">
        <f t="shared" si="44"/>
        <v>0</v>
      </c>
      <c r="DR16" s="5">
        <f t="shared" si="44"/>
        <v>0</v>
      </c>
      <c r="DS16" s="5">
        <f t="shared" si="44"/>
        <v>0</v>
      </c>
      <c r="DT16" s="5">
        <f t="shared" si="44"/>
        <v>0</v>
      </c>
      <c r="DU16" s="5">
        <f t="shared" si="44"/>
        <v>0</v>
      </c>
      <c r="DV16" s="5">
        <f t="shared" si="44"/>
        <v>0</v>
      </c>
      <c r="DW16" s="5">
        <f t="shared" si="44"/>
        <v>0</v>
      </c>
      <c r="DX16" s="5">
        <f t="shared" si="44"/>
        <v>0</v>
      </c>
      <c r="DY16" s="5">
        <f t="shared" si="44"/>
        <v>0</v>
      </c>
      <c r="DZ16" s="5">
        <f t="shared" si="44"/>
        <v>0</v>
      </c>
      <c r="EA16" s="5">
        <f t="shared" si="44"/>
        <v>0</v>
      </c>
      <c r="EB16" s="5">
        <f t="shared" si="44"/>
        <v>0</v>
      </c>
      <c r="EC16" s="5">
        <f t="shared" si="44"/>
        <v>0</v>
      </c>
      <c r="ED16" s="5">
        <f t="shared" si="44"/>
        <v>0</v>
      </c>
      <c r="EE16" s="5">
        <f t="shared" si="44"/>
        <v>0</v>
      </c>
      <c r="EF16" s="5">
        <f t="shared" si="44"/>
        <v>0</v>
      </c>
      <c r="EG16" s="5">
        <f t="shared" ref="EG16:GR16" si="45">MAX(0,EG5-EF10-EE10-ED10)</f>
        <v>0</v>
      </c>
      <c r="EH16" s="5">
        <f t="shared" si="45"/>
        <v>0</v>
      </c>
      <c r="EI16" s="5">
        <f t="shared" si="45"/>
        <v>0</v>
      </c>
      <c r="EJ16" s="5">
        <f t="shared" si="45"/>
        <v>0</v>
      </c>
      <c r="EK16" s="5">
        <f t="shared" si="45"/>
        <v>0</v>
      </c>
      <c r="EL16" s="5">
        <f t="shared" si="45"/>
        <v>0</v>
      </c>
      <c r="EM16" s="5">
        <f t="shared" si="45"/>
        <v>0</v>
      </c>
      <c r="EN16" s="5">
        <f t="shared" si="45"/>
        <v>0</v>
      </c>
      <c r="EO16" s="5">
        <f t="shared" si="45"/>
        <v>0</v>
      </c>
      <c r="EP16" s="5">
        <f t="shared" si="45"/>
        <v>0</v>
      </c>
      <c r="EQ16" s="5">
        <f t="shared" si="45"/>
        <v>0</v>
      </c>
      <c r="ER16" s="5">
        <f t="shared" si="45"/>
        <v>0</v>
      </c>
      <c r="ES16" s="5">
        <f t="shared" si="45"/>
        <v>0</v>
      </c>
      <c r="ET16" s="5">
        <f t="shared" si="45"/>
        <v>0</v>
      </c>
      <c r="EU16" s="5">
        <f t="shared" si="45"/>
        <v>0</v>
      </c>
      <c r="EV16" s="5">
        <f t="shared" si="45"/>
        <v>0</v>
      </c>
      <c r="EW16" s="5">
        <f>MAX(0,EW5-EV10-EU10-ET10)</f>
        <v>0</v>
      </c>
      <c r="EX16" s="5">
        <f t="shared" si="45"/>
        <v>0</v>
      </c>
      <c r="EY16" s="5">
        <f t="shared" si="45"/>
        <v>0</v>
      </c>
      <c r="EZ16" s="5">
        <f t="shared" si="45"/>
        <v>0</v>
      </c>
      <c r="FA16" s="5">
        <f t="shared" si="45"/>
        <v>0</v>
      </c>
      <c r="FB16" s="5">
        <f t="shared" si="45"/>
        <v>0</v>
      </c>
      <c r="FC16" s="5">
        <f t="shared" si="45"/>
        <v>0</v>
      </c>
      <c r="FD16" s="5">
        <f t="shared" si="45"/>
        <v>0</v>
      </c>
      <c r="FE16" s="5">
        <f t="shared" si="45"/>
        <v>8845</v>
      </c>
      <c r="FF16" s="5">
        <f t="shared" si="45"/>
        <v>33353</v>
      </c>
      <c r="FG16" s="5">
        <f t="shared" si="45"/>
        <v>36295</v>
      </c>
      <c r="FH16" s="5">
        <f t="shared" si="45"/>
        <v>32984</v>
      </c>
      <c r="FI16" s="5">
        <f t="shared" si="45"/>
        <v>819</v>
      </c>
      <c r="FJ16" s="5">
        <f t="shared" si="45"/>
        <v>0</v>
      </c>
      <c r="FK16" s="5">
        <f t="shared" si="45"/>
        <v>0</v>
      </c>
      <c r="FL16" s="5">
        <f t="shared" si="45"/>
        <v>0</v>
      </c>
      <c r="FM16" s="5">
        <f t="shared" si="45"/>
        <v>0</v>
      </c>
      <c r="FN16" s="5">
        <f t="shared" si="45"/>
        <v>0</v>
      </c>
      <c r="FO16" s="5">
        <f t="shared" si="45"/>
        <v>0</v>
      </c>
      <c r="FP16" s="5">
        <f t="shared" si="45"/>
        <v>0</v>
      </c>
      <c r="FQ16" s="5">
        <f t="shared" si="45"/>
        <v>0</v>
      </c>
      <c r="FR16" s="5">
        <f t="shared" si="45"/>
        <v>0</v>
      </c>
      <c r="FS16" s="5">
        <f t="shared" si="45"/>
        <v>0</v>
      </c>
      <c r="FT16" s="5">
        <f t="shared" si="45"/>
        <v>0</v>
      </c>
      <c r="FU16" s="5">
        <f t="shared" si="45"/>
        <v>0</v>
      </c>
      <c r="FV16" s="5">
        <f t="shared" si="45"/>
        <v>0</v>
      </c>
      <c r="FW16" s="5">
        <f t="shared" si="45"/>
        <v>0</v>
      </c>
      <c r="FX16" s="5">
        <f t="shared" si="45"/>
        <v>0</v>
      </c>
      <c r="FY16" s="5">
        <f t="shared" si="45"/>
        <v>0</v>
      </c>
      <c r="FZ16" s="5">
        <f t="shared" si="45"/>
        <v>0</v>
      </c>
      <c r="GA16" s="5">
        <f t="shared" si="45"/>
        <v>0</v>
      </c>
      <c r="GB16" s="5">
        <f t="shared" si="45"/>
        <v>0</v>
      </c>
      <c r="GC16" s="5">
        <f t="shared" si="45"/>
        <v>0</v>
      </c>
      <c r="GD16" s="5">
        <f t="shared" si="45"/>
        <v>0</v>
      </c>
      <c r="GE16" s="5">
        <f t="shared" si="45"/>
        <v>0</v>
      </c>
      <c r="GF16" s="5">
        <f t="shared" si="45"/>
        <v>0</v>
      </c>
      <c r="GG16" s="5">
        <f t="shared" si="45"/>
        <v>0</v>
      </c>
      <c r="GH16" s="5">
        <f t="shared" si="45"/>
        <v>0</v>
      </c>
      <c r="GI16" s="5">
        <f t="shared" si="45"/>
        <v>0</v>
      </c>
      <c r="GJ16" s="5">
        <f t="shared" si="45"/>
        <v>0</v>
      </c>
      <c r="GK16" s="5">
        <f t="shared" si="45"/>
        <v>0</v>
      </c>
      <c r="GL16" s="5">
        <f t="shared" si="45"/>
        <v>0</v>
      </c>
      <c r="GM16" s="5">
        <f t="shared" si="45"/>
        <v>0</v>
      </c>
      <c r="GN16" s="5">
        <f t="shared" si="45"/>
        <v>0</v>
      </c>
      <c r="GO16" s="5">
        <f t="shared" si="45"/>
        <v>0</v>
      </c>
      <c r="GP16" s="5">
        <f t="shared" si="45"/>
        <v>0</v>
      </c>
      <c r="GQ16" s="5">
        <f t="shared" si="45"/>
        <v>0</v>
      </c>
      <c r="GR16" s="5">
        <f t="shared" si="45"/>
        <v>0</v>
      </c>
      <c r="GS16" s="5">
        <f t="shared" ref="GS16:JD16" si="46">MAX(0,GS5-GR10-GQ10-GP10)</f>
        <v>0</v>
      </c>
      <c r="GT16" s="5">
        <f t="shared" si="46"/>
        <v>0</v>
      </c>
      <c r="GU16" s="5">
        <f t="shared" si="46"/>
        <v>0</v>
      </c>
      <c r="GV16" s="5">
        <f t="shared" si="46"/>
        <v>0</v>
      </c>
      <c r="GW16" s="5">
        <f t="shared" si="46"/>
        <v>0</v>
      </c>
      <c r="GX16" s="5">
        <f t="shared" si="46"/>
        <v>0</v>
      </c>
      <c r="GY16" s="5">
        <f t="shared" si="46"/>
        <v>0</v>
      </c>
      <c r="GZ16" s="5">
        <f t="shared" si="46"/>
        <v>0</v>
      </c>
      <c r="HA16" s="5">
        <f t="shared" si="46"/>
        <v>0</v>
      </c>
      <c r="HB16" s="5">
        <f t="shared" si="46"/>
        <v>0</v>
      </c>
      <c r="HC16" s="5">
        <f t="shared" si="46"/>
        <v>0</v>
      </c>
      <c r="HD16" s="5">
        <f t="shared" si="46"/>
        <v>0</v>
      </c>
      <c r="HE16" s="5">
        <f t="shared" si="46"/>
        <v>0</v>
      </c>
      <c r="HF16" s="5">
        <f t="shared" si="46"/>
        <v>0</v>
      </c>
      <c r="HG16" s="5">
        <f t="shared" si="46"/>
        <v>0</v>
      </c>
      <c r="HH16" s="5">
        <f t="shared" si="46"/>
        <v>0</v>
      </c>
      <c r="HI16" s="5">
        <f t="shared" si="46"/>
        <v>7758</v>
      </c>
      <c r="HJ16" s="5">
        <f t="shared" si="46"/>
        <v>13795</v>
      </c>
      <c r="HK16" s="5">
        <f t="shared" si="46"/>
        <v>1012</v>
      </c>
      <c r="HL16" s="5">
        <f t="shared" si="46"/>
        <v>0</v>
      </c>
      <c r="HM16" s="5">
        <f t="shared" si="46"/>
        <v>0</v>
      </c>
      <c r="HN16" s="5">
        <f t="shared" si="46"/>
        <v>0</v>
      </c>
      <c r="HO16" s="5">
        <f t="shared" si="46"/>
        <v>0</v>
      </c>
      <c r="HP16" s="5">
        <f t="shared" si="46"/>
        <v>0</v>
      </c>
      <c r="HQ16" s="5">
        <f t="shared" si="46"/>
        <v>0</v>
      </c>
      <c r="HR16" s="5">
        <f t="shared" si="46"/>
        <v>0</v>
      </c>
      <c r="HS16" s="5">
        <f t="shared" si="46"/>
        <v>0</v>
      </c>
      <c r="HT16" s="5">
        <f t="shared" si="46"/>
        <v>0</v>
      </c>
      <c r="HU16" s="5">
        <f t="shared" si="46"/>
        <v>0</v>
      </c>
      <c r="HV16" s="5">
        <f t="shared" si="46"/>
        <v>0</v>
      </c>
      <c r="HW16" s="5">
        <f t="shared" si="46"/>
        <v>0</v>
      </c>
      <c r="HX16" s="5">
        <f t="shared" si="46"/>
        <v>0</v>
      </c>
      <c r="HY16" s="5">
        <f t="shared" si="46"/>
        <v>0</v>
      </c>
      <c r="HZ16" s="5">
        <f t="shared" si="46"/>
        <v>0</v>
      </c>
      <c r="IA16" s="5">
        <f t="shared" si="46"/>
        <v>0</v>
      </c>
      <c r="IB16" s="5">
        <f t="shared" si="46"/>
        <v>0</v>
      </c>
      <c r="IC16" s="5">
        <f t="shared" si="46"/>
        <v>0</v>
      </c>
      <c r="ID16" s="5">
        <f t="shared" si="46"/>
        <v>0</v>
      </c>
      <c r="IE16" s="5">
        <f t="shared" si="46"/>
        <v>0</v>
      </c>
      <c r="IF16" s="5">
        <f t="shared" si="46"/>
        <v>0</v>
      </c>
      <c r="IG16" s="5">
        <f t="shared" si="46"/>
        <v>0</v>
      </c>
      <c r="IH16" s="5">
        <f t="shared" si="46"/>
        <v>0</v>
      </c>
      <c r="II16" s="5">
        <f t="shared" si="46"/>
        <v>0</v>
      </c>
      <c r="IJ16" s="5">
        <f t="shared" si="46"/>
        <v>0</v>
      </c>
      <c r="IK16" s="5">
        <f t="shared" si="46"/>
        <v>0</v>
      </c>
      <c r="IL16" s="5">
        <f t="shared" si="46"/>
        <v>0</v>
      </c>
      <c r="IM16" s="5">
        <f t="shared" si="46"/>
        <v>0</v>
      </c>
      <c r="IN16" s="5">
        <f t="shared" si="46"/>
        <v>0</v>
      </c>
      <c r="IO16" s="5">
        <f t="shared" si="46"/>
        <v>0</v>
      </c>
      <c r="IP16" s="5">
        <f t="shared" si="46"/>
        <v>0</v>
      </c>
      <c r="IQ16" s="5">
        <f t="shared" si="46"/>
        <v>0</v>
      </c>
      <c r="IR16" s="5">
        <f t="shared" si="46"/>
        <v>0</v>
      </c>
      <c r="IS16" s="5">
        <f t="shared" si="46"/>
        <v>0</v>
      </c>
      <c r="IT16" s="5">
        <f t="shared" si="46"/>
        <v>0</v>
      </c>
      <c r="IU16" s="5">
        <f t="shared" si="46"/>
        <v>0</v>
      </c>
      <c r="IV16" s="5">
        <f t="shared" si="46"/>
        <v>0</v>
      </c>
      <c r="IW16" s="5">
        <f t="shared" si="46"/>
        <v>0</v>
      </c>
      <c r="IX16" s="5">
        <f t="shared" si="46"/>
        <v>0</v>
      </c>
      <c r="IY16" s="5">
        <f t="shared" si="46"/>
        <v>0</v>
      </c>
      <c r="IZ16" s="5">
        <f t="shared" si="46"/>
        <v>0</v>
      </c>
      <c r="JA16" s="5">
        <f t="shared" si="46"/>
        <v>0</v>
      </c>
      <c r="JB16" s="5">
        <f t="shared" si="46"/>
        <v>0</v>
      </c>
      <c r="JC16" s="5">
        <f t="shared" si="46"/>
        <v>0</v>
      </c>
      <c r="JD16" s="5">
        <f t="shared" si="46"/>
        <v>0</v>
      </c>
      <c r="JE16" s="5">
        <f t="shared" ref="JE16:LP16" si="47">MAX(0,JE5-JD10-JC10-JB10)</f>
        <v>0</v>
      </c>
      <c r="JF16" s="5">
        <f t="shared" si="47"/>
        <v>0</v>
      </c>
      <c r="JG16" s="5">
        <f t="shared" si="47"/>
        <v>0</v>
      </c>
      <c r="JH16" s="5">
        <f t="shared" si="47"/>
        <v>0</v>
      </c>
      <c r="JI16" s="5">
        <f t="shared" si="47"/>
        <v>0</v>
      </c>
      <c r="JJ16" s="5">
        <f t="shared" si="47"/>
        <v>0</v>
      </c>
      <c r="JK16" s="5">
        <f t="shared" si="47"/>
        <v>0</v>
      </c>
      <c r="JL16" s="5">
        <f t="shared" si="47"/>
        <v>0</v>
      </c>
      <c r="JM16" s="5">
        <f t="shared" si="47"/>
        <v>0</v>
      </c>
      <c r="JN16" s="5">
        <f t="shared" si="47"/>
        <v>0</v>
      </c>
      <c r="JO16" s="5">
        <f t="shared" si="47"/>
        <v>0</v>
      </c>
      <c r="JP16" s="5">
        <f t="shared" si="47"/>
        <v>0</v>
      </c>
      <c r="JQ16" s="5">
        <f t="shared" si="47"/>
        <v>0</v>
      </c>
      <c r="JR16" s="5">
        <f t="shared" si="47"/>
        <v>0</v>
      </c>
      <c r="JS16" s="5">
        <f t="shared" si="47"/>
        <v>0</v>
      </c>
      <c r="JT16" s="5">
        <f t="shared" si="47"/>
        <v>0</v>
      </c>
      <c r="JU16" s="5">
        <f t="shared" si="47"/>
        <v>0</v>
      </c>
      <c r="JV16" s="5">
        <f t="shared" si="47"/>
        <v>0</v>
      </c>
      <c r="JW16" s="5">
        <f t="shared" si="47"/>
        <v>0</v>
      </c>
      <c r="JX16" s="5">
        <f t="shared" si="47"/>
        <v>0</v>
      </c>
      <c r="JY16" s="5">
        <f t="shared" si="47"/>
        <v>0</v>
      </c>
      <c r="JZ16" s="5">
        <f t="shared" si="47"/>
        <v>0</v>
      </c>
      <c r="KA16" s="5">
        <f t="shared" si="47"/>
        <v>0</v>
      </c>
      <c r="KB16" s="5">
        <f t="shared" si="47"/>
        <v>0</v>
      </c>
      <c r="KC16" s="5">
        <f t="shared" si="47"/>
        <v>0</v>
      </c>
      <c r="KD16" s="5">
        <f t="shared" si="47"/>
        <v>0</v>
      </c>
      <c r="KE16" s="5">
        <f t="shared" si="47"/>
        <v>0</v>
      </c>
      <c r="KF16" s="5">
        <f t="shared" si="47"/>
        <v>0</v>
      </c>
      <c r="KG16" s="5">
        <f t="shared" si="47"/>
        <v>0</v>
      </c>
      <c r="KH16" s="5">
        <f t="shared" si="47"/>
        <v>0</v>
      </c>
      <c r="KI16" s="5">
        <f t="shared" si="47"/>
        <v>0</v>
      </c>
      <c r="KJ16" s="5">
        <f t="shared" si="47"/>
        <v>0</v>
      </c>
      <c r="KK16" s="5">
        <f t="shared" si="47"/>
        <v>0</v>
      </c>
      <c r="KL16" s="5">
        <f t="shared" si="47"/>
        <v>0</v>
      </c>
      <c r="KM16" s="5">
        <f t="shared" si="47"/>
        <v>0</v>
      </c>
      <c r="KN16" s="5">
        <f t="shared" si="47"/>
        <v>0</v>
      </c>
      <c r="KO16" s="5">
        <f t="shared" si="47"/>
        <v>0</v>
      </c>
      <c r="KP16" s="5">
        <f>MAX(0,KP5-KO10-KN10-KM10)</f>
        <v>0</v>
      </c>
      <c r="KQ16" s="5">
        <f t="shared" si="47"/>
        <v>0</v>
      </c>
      <c r="KR16" s="5">
        <f t="shared" si="47"/>
        <v>0</v>
      </c>
      <c r="KS16" s="5">
        <f t="shared" si="47"/>
        <v>0</v>
      </c>
      <c r="KT16" s="5">
        <f t="shared" si="47"/>
        <v>0</v>
      </c>
      <c r="KU16" s="5">
        <f t="shared" si="47"/>
        <v>0</v>
      </c>
      <c r="KV16" s="5">
        <f t="shared" si="47"/>
        <v>0</v>
      </c>
      <c r="KW16" s="5">
        <f t="shared" si="47"/>
        <v>0</v>
      </c>
      <c r="KX16" s="5">
        <f t="shared" si="47"/>
        <v>0</v>
      </c>
      <c r="KY16" s="5">
        <f t="shared" si="47"/>
        <v>0</v>
      </c>
      <c r="KZ16" s="5">
        <f t="shared" si="47"/>
        <v>0</v>
      </c>
      <c r="LA16" s="5">
        <f t="shared" si="47"/>
        <v>0</v>
      </c>
      <c r="LB16" s="5">
        <f t="shared" si="47"/>
        <v>0</v>
      </c>
      <c r="LC16" s="5">
        <f t="shared" si="47"/>
        <v>0</v>
      </c>
      <c r="LD16" s="5">
        <f t="shared" si="47"/>
        <v>0</v>
      </c>
      <c r="LE16" s="5">
        <f t="shared" si="47"/>
        <v>0</v>
      </c>
      <c r="LF16" s="5">
        <f t="shared" si="47"/>
        <v>0</v>
      </c>
      <c r="LG16" s="5">
        <f t="shared" si="47"/>
        <v>0</v>
      </c>
      <c r="LH16" s="5">
        <f t="shared" si="47"/>
        <v>0</v>
      </c>
      <c r="LI16" s="5">
        <f t="shared" si="47"/>
        <v>0</v>
      </c>
      <c r="LJ16" s="5">
        <f t="shared" si="47"/>
        <v>0</v>
      </c>
      <c r="LK16" s="5">
        <f t="shared" si="47"/>
        <v>0</v>
      </c>
      <c r="LL16" s="5">
        <f t="shared" si="47"/>
        <v>0</v>
      </c>
      <c r="LM16" s="5">
        <f t="shared" si="47"/>
        <v>0</v>
      </c>
      <c r="LN16" s="5">
        <f t="shared" si="47"/>
        <v>0</v>
      </c>
      <c r="LO16" s="5">
        <f t="shared" si="47"/>
        <v>0</v>
      </c>
      <c r="LP16" s="5">
        <f t="shared" si="47"/>
        <v>408</v>
      </c>
      <c r="LQ16" s="5">
        <f t="shared" ref="LQ16:NB16" si="48">MAX(0,LQ5-LP10-LO10-LN10)</f>
        <v>0</v>
      </c>
      <c r="LR16" s="5">
        <f t="shared" si="48"/>
        <v>0</v>
      </c>
      <c r="LS16" s="5">
        <f t="shared" si="48"/>
        <v>0</v>
      </c>
      <c r="LT16" s="5">
        <f t="shared" si="48"/>
        <v>0</v>
      </c>
      <c r="LU16" s="5">
        <f t="shared" si="48"/>
        <v>0</v>
      </c>
      <c r="LV16" s="5">
        <f t="shared" si="48"/>
        <v>0</v>
      </c>
      <c r="LW16" s="5">
        <f t="shared" si="48"/>
        <v>0</v>
      </c>
      <c r="LX16" s="5">
        <f t="shared" si="48"/>
        <v>0</v>
      </c>
      <c r="LY16" s="5">
        <f t="shared" si="48"/>
        <v>0</v>
      </c>
      <c r="LZ16" s="5">
        <f t="shared" si="48"/>
        <v>0</v>
      </c>
      <c r="MA16" s="5">
        <f t="shared" si="48"/>
        <v>0</v>
      </c>
      <c r="MB16" s="5">
        <f t="shared" si="48"/>
        <v>20361</v>
      </c>
      <c r="MC16" s="5">
        <f t="shared" si="48"/>
        <v>15481</v>
      </c>
      <c r="MD16" s="5">
        <f t="shared" si="48"/>
        <v>0</v>
      </c>
      <c r="ME16" s="5">
        <f t="shared" si="48"/>
        <v>0</v>
      </c>
      <c r="MF16" s="5">
        <f t="shared" si="48"/>
        <v>0</v>
      </c>
      <c r="MG16" s="5">
        <f t="shared" si="48"/>
        <v>0</v>
      </c>
      <c r="MH16" s="5">
        <f t="shared" si="48"/>
        <v>0</v>
      </c>
      <c r="MI16" s="5">
        <f t="shared" si="48"/>
        <v>0</v>
      </c>
      <c r="MJ16" s="5">
        <f t="shared" si="48"/>
        <v>0</v>
      </c>
      <c r="MK16" s="5">
        <f t="shared" si="48"/>
        <v>0</v>
      </c>
      <c r="ML16" s="5">
        <f t="shared" si="48"/>
        <v>0</v>
      </c>
      <c r="MM16" s="5">
        <f t="shared" si="48"/>
        <v>0</v>
      </c>
      <c r="MN16" s="5">
        <f t="shared" si="48"/>
        <v>0</v>
      </c>
      <c r="MO16" s="5">
        <f t="shared" si="48"/>
        <v>0</v>
      </c>
      <c r="MP16" s="5">
        <f t="shared" si="48"/>
        <v>0</v>
      </c>
      <c r="MQ16" s="5">
        <f t="shared" si="48"/>
        <v>0</v>
      </c>
      <c r="MR16" s="5">
        <f t="shared" si="48"/>
        <v>0</v>
      </c>
      <c r="MS16" s="5">
        <f t="shared" si="48"/>
        <v>0</v>
      </c>
      <c r="MT16" s="5">
        <f t="shared" si="48"/>
        <v>0</v>
      </c>
      <c r="MU16" s="5">
        <f t="shared" si="48"/>
        <v>0</v>
      </c>
      <c r="MV16" s="5">
        <v>0</v>
      </c>
      <c r="MW16" s="5">
        <f t="shared" si="48"/>
        <v>0</v>
      </c>
      <c r="MX16" s="5">
        <f t="shared" si="48"/>
        <v>0</v>
      </c>
      <c r="MY16" s="5">
        <f t="shared" si="48"/>
        <v>0</v>
      </c>
      <c r="MZ16" s="5">
        <f t="shared" si="48"/>
        <v>0</v>
      </c>
      <c r="NA16" s="5">
        <f t="shared" si="48"/>
        <v>0</v>
      </c>
      <c r="NB16" s="5">
        <f t="shared" si="48"/>
        <v>0</v>
      </c>
      <c r="NC16" s="5" t="e">
        <f>MAX(0,NC5-NB10-NA10-MZ10)</f>
        <v>#N/A</v>
      </c>
      <c r="ND16" s="5" t="e">
        <f>MAX(0,ND5-NC10-NB10-NA10)</f>
        <v>#N/A</v>
      </c>
    </row>
    <row r="17" spans="1:374" ht="15">
      <c r="A17" s="5" t="s">
        <v>57</v>
      </c>
      <c r="B17" s="5"/>
      <c r="C17" s="5"/>
      <c r="D17" s="5"/>
      <c r="E17" s="5"/>
      <c r="F17" s="5">
        <v>0</v>
      </c>
      <c r="G17" s="5">
        <v>0</v>
      </c>
      <c r="H17" s="5">
        <f>MAX(0,H5-G10-F10-E10-D10)</f>
        <v>0</v>
      </c>
      <c r="I17" s="5">
        <f t="shared" ref="I17:BT17" si="49">MAX(0,I5-H10-G10-F10-E10)</f>
        <v>0</v>
      </c>
      <c r="J17" s="5">
        <f t="shared" si="49"/>
        <v>0</v>
      </c>
      <c r="K17" s="5">
        <f t="shared" si="49"/>
        <v>0</v>
      </c>
      <c r="L17" s="5">
        <f t="shared" si="49"/>
        <v>0</v>
      </c>
      <c r="M17" s="5">
        <f t="shared" si="49"/>
        <v>0</v>
      </c>
      <c r="N17" s="5">
        <f t="shared" si="49"/>
        <v>0</v>
      </c>
      <c r="O17" s="5">
        <f t="shared" si="49"/>
        <v>0</v>
      </c>
      <c r="P17" s="5">
        <f t="shared" si="49"/>
        <v>0</v>
      </c>
      <c r="Q17" s="5">
        <f t="shared" si="49"/>
        <v>0</v>
      </c>
      <c r="R17" s="5">
        <f t="shared" si="49"/>
        <v>0</v>
      </c>
      <c r="S17" s="5">
        <f t="shared" si="49"/>
        <v>0</v>
      </c>
      <c r="T17" s="5">
        <f t="shared" si="49"/>
        <v>0</v>
      </c>
      <c r="U17" s="5">
        <f t="shared" si="49"/>
        <v>0</v>
      </c>
      <c r="V17" s="5">
        <f t="shared" si="49"/>
        <v>0</v>
      </c>
      <c r="W17" s="5">
        <f t="shared" si="49"/>
        <v>0</v>
      </c>
      <c r="X17" s="5">
        <f t="shared" si="49"/>
        <v>0</v>
      </c>
      <c r="Y17" s="5">
        <f t="shared" si="49"/>
        <v>0</v>
      </c>
      <c r="Z17" s="5">
        <f t="shared" si="49"/>
        <v>0</v>
      </c>
      <c r="AA17" s="5">
        <f t="shared" si="49"/>
        <v>0</v>
      </c>
      <c r="AB17" s="5">
        <f t="shared" si="49"/>
        <v>0</v>
      </c>
      <c r="AC17" s="5">
        <f t="shared" si="49"/>
        <v>0</v>
      </c>
      <c r="AD17" s="5">
        <f t="shared" si="49"/>
        <v>0</v>
      </c>
      <c r="AE17" s="5">
        <f t="shared" si="49"/>
        <v>0</v>
      </c>
      <c r="AF17" s="5">
        <f t="shared" si="49"/>
        <v>0</v>
      </c>
      <c r="AG17" s="5">
        <f t="shared" si="49"/>
        <v>0</v>
      </c>
      <c r="AH17" s="5">
        <f t="shared" si="49"/>
        <v>0</v>
      </c>
      <c r="AI17" s="5">
        <f t="shared" si="49"/>
        <v>0</v>
      </c>
      <c r="AJ17" s="5">
        <f t="shared" si="49"/>
        <v>0</v>
      </c>
      <c r="AK17" s="5">
        <f t="shared" si="49"/>
        <v>0</v>
      </c>
      <c r="AL17" s="5">
        <f t="shared" si="49"/>
        <v>0</v>
      </c>
      <c r="AM17" s="5">
        <f t="shared" si="49"/>
        <v>0</v>
      </c>
      <c r="AN17" s="5">
        <f t="shared" si="49"/>
        <v>0</v>
      </c>
      <c r="AO17" s="5">
        <f t="shared" si="49"/>
        <v>0</v>
      </c>
      <c r="AP17" s="5">
        <f t="shared" si="49"/>
        <v>0</v>
      </c>
      <c r="AQ17" s="5">
        <f t="shared" si="49"/>
        <v>0</v>
      </c>
      <c r="AR17" s="5">
        <f t="shared" si="49"/>
        <v>0</v>
      </c>
      <c r="AS17" s="5">
        <f t="shared" si="49"/>
        <v>0</v>
      </c>
      <c r="AT17" s="5">
        <f t="shared" si="49"/>
        <v>0</v>
      </c>
      <c r="AU17" s="5">
        <f t="shared" si="49"/>
        <v>0</v>
      </c>
      <c r="AV17" s="5">
        <f t="shared" si="49"/>
        <v>0</v>
      </c>
      <c r="AW17" s="5">
        <f t="shared" si="49"/>
        <v>0</v>
      </c>
      <c r="AX17" s="5">
        <f t="shared" si="49"/>
        <v>0</v>
      </c>
      <c r="AY17" s="5">
        <f t="shared" si="49"/>
        <v>0</v>
      </c>
      <c r="AZ17" s="5">
        <f t="shared" si="49"/>
        <v>0</v>
      </c>
      <c r="BA17" s="5">
        <f t="shared" si="49"/>
        <v>0</v>
      </c>
      <c r="BB17" s="5">
        <f t="shared" si="49"/>
        <v>0</v>
      </c>
      <c r="BC17" s="5">
        <f t="shared" si="49"/>
        <v>0</v>
      </c>
      <c r="BD17" s="5">
        <f t="shared" si="49"/>
        <v>0</v>
      </c>
      <c r="BE17" s="5">
        <f t="shared" si="49"/>
        <v>0</v>
      </c>
      <c r="BF17" s="5">
        <f t="shared" si="49"/>
        <v>0</v>
      </c>
      <c r="BG17" s="5">
        <f t="shared" si="49"/>
        <v>0</v>
      </c>
      <c r="BH17" s="5">
        <f t="shared" si="49"/>
        <v>0</v>
      </c>
      <c r="BI17" s="5">
        <f t="shared" si="49"/>
        <v>0</v>
      </c>
      <c r="BJ17" s="5">
        <f t="shared" si="49"/>
        <v>0</v>
      </c>
      <c r="BK17" s="5">
        <f t="shared" si="49"/>
        <v>0</v>
      </c>
      <c r="BL17" s="5">
        <f t="shared" si="49"/>
        <v>0</v>
      </c>
      <c r="BM17" s="5">
        <f t="shared" si="49"/>
        <v>0</v>
      </c>
      <c r="BN17" s="5">
        <f t="shared" si="49"/>
        <v>0</v>
      </c>
      <c r="BO17" s="5">
        <f t="shared" si="49"/>
        <v>0</v>
      </c>
      <c r="BP17" s="5">
        <f t="shared" si="49"/>
        <v>0</v>
      </c>
      <c r="BQ17" s="5">
        <f t="shared" si="49"/>
        <v>0</v>
      </c>
      <c r="BR17" s="5">
        <f t="shared" si="49"/>
        <v>0</v>
      </c>
      <c r="BS17" s="5">
        <f t="shared" si="49"/>
        <v>0</v>
      </c>
      <c r="BT17" s="5">
        <f t="shared" si="49"/>
        <v>0</v>
      </c>
      <c r="BU17" s="5">
        <f t="shared" ref="BU17:EF17" si="50">MAX(0,BU5-BT10-BS10-BR10-BQ10)</f>
        <v>0</v>
      </c>
      <c r="BV17" s="5">
        <f t="shared" si="50"/>
        <v>0</v>
      </c>
      <c r="BW17" s="5">
        <f t="shared" si="50"/>
        <v>0</v>
      </c>
      <c r="BX17" s="5">
        <f t="shared" si="50"/>
        <v>0</v>
      </c>
      <c r="BY17" s="5">
        <f t="shared" si="50"/>
        <v>0</v>
      </c>
      <c r="BZ17" s="5">
        <f t="shared" si="50"/>
        <v>0</v>
      </c>
      <c r="CA17" s="5">
        <f t="shared" si="50"/>
        <v>0</v>
      </c>
      <c r="CB17" s="5">
        <f t="shared" si="50"/>
        <v>0</v>
      </c>
      <c r="CC17" s="5">
        <f t="shared" si="50"/>
        <v>0</v>
      </c>
      <c r="CD17" s="5">
        <f t="shared" si="50"/>
        <v>0</v>
      </c>
      <c r="CE17" s="5">
        <f t="shared" si="50"/>
        <v>0</v>
      </c>
      <c r="CF17" s="5">
        <f t="shared" si="50"/>
        <v>0</v>
      </c>
      <c r="CG17" s="5">
        <f t="shared" si="50"/>
        <v>0</v>
      </c>
      <c r="CH17" s="5">
        <f t="shared" si="50"/>
        <v>0</v>
      </c>
      <c r="CI17" s="5">
        <f t="shared" si="50"/>
        <v>0</v>
      </c>
      <c r="CJ17" s="5">
        <f t="shared" si="50"/>
        <v>0</v>
      </c>
      <c r="CK17" s="5">
        <f t="shared" si="50"/>
        <v>0</v>
      </c>
      <c r="CL17" s="5">
        <f t="shared" si="50"/>
        <v>0</v>
      </c>
      <c r="CM17" s="5">
        <f t="shared" si="50"/>
        <v>0</v>
      </c>
      <c r="CN17" s="5">
        <f t="shared" si="50"/>
        <v>0</v>
      </c>
      <c r="CO17" s="5">
        <f t="shared" si="50"/>
        <v>0</v>
      </c>
      <c r="CP17" s="5">
        <f t="shared" si="50"/>
        <v>0</v>
      </c>
      <c r="CQ17" s="5">
        <f t="shared" si="50"/>
        <v>0</v>
      </c>
      <c r="CR17" s="5">
        <f t="shared" si="50"/>
        <v>0</v>
      </c>
      <c r="CS17" s="5">
        <f t="shared" si="50"/>
        <v>0</v>
      </c>
      <c r="CT17" s="5">
        <f t="shared" si="50"/>
        <v>0</v>
      </c>
      <c r="CU17" s="5">
        <f t="shared" si="50"/>
        <v>0</v>
      </c>
      <c r="CV17" s="5">
        <f t="shared" si="50"/>
        <v>0</v>
      </c>
      <c r="CW17" s="5">
        <f t="shared" si="50"/>
        <v>0</v>
      </c>
      <c r="CX17" s="5">
        <f t="shared" si="50"/>
        <v>0</v>
      </c>
      <c r="CY17" s="5">
        <f t="shared" si="50"/>
        <v>0</v>
      </c>
      <c r="CZ17" s="5">
        <f t="shared" si="50"/>
        <v>0</v>
      </c>
      <c r="DA17" s="5">
        <f t="shared" si="50"/>
        <v>0</v>
      </c>
      <c r="DB17" s="5">
        <f t="shared" si="50"/>
        <v>0</v>
      </c>
      <c r="DC17" s="5">
        <f t="shared" si="50"/>
        <v>0</v>
      </c>
      <c r="DD17" s="5">
        <f t="shared" si="50"/>
        <v>0</v>
      </c>
      <c r="DE17" s="5">
        <f t="shared" si="50"/>
        <v>0</v>
      </c>
      <c r="DF17" s="5">
        <f t="shared" si="50"/>
        <v>0</v>
      </c>
      <c r="DG17" s="5">
        <f t="shared" si="50"/>
        <v>0</v>
      </c>
      <c r="DH17" s="5">
        <f t="shared" si="50"/>
        <v>0</v>
      </c>
      <c r="DI17" s="5">
        <f t="shared" si="50"/>
        <v>0</v>
      </c>
      <c r="DJ17" s="5">
        <f t="shared" si="50"/>
        <v>0</v>
      </c>
      <c r="DK17" s="5">
        <f t="shared" si="50"/>
        <v>0</v>
      </c>
      <c r="DL17" s="5">
        <f t="shared" si="50"/>
        <v>0</v>
      </c>
      <c r="DM17" s="5">
        <f t="shared" si="50"/>
        <v>0</v>
      </c>
      <c r="DN17" s="5">
        <f t="shared" si="50"/>
        <v>0</v>
      </c>
      <c r="DO17" s="5">
        <f t="shared" si="50"/>
        <v>0</v>
      </c>
      <c r="DP17" s="5">
        <f t="shared" si="50"/>
        <v>0</v>
      </c>
      <c r="DQ17" s="5">
        <f t="shared" si="50"/>
        <v>0</v>
      </c>
      <c r="DR17" s="5">
        <f t="shared" si="50"/>
        <v>0</v>
      </c>
      <c r="DS17" s="5">
        <f t="shared" si="50"/>
        <v>0</v>
      </c>
      <c r="DT17" s="5">
        <f t="shared" si="50"/>
        <v>0</v>
      </c>
      <c r="DU17" s="5">
        <f t="shared" si="50"/>
        <v>0</v>
      </c>
      <c r="DV17" s="5">
        <f t="shared" si="50"/>
        <v>0</v>
      </c>
      <c r="DW17" s="5">
        <f t="shared" si="50"/>
        <v>0</v>
      </c>
      <c r="DX17" s="5">
        <f t="shared" si="50"/>
        <v>0</v>
      </c>
      <c r="DY17" s="5">
        <f t="shared" si="50"/>
        <v>0</v>
      </c>
      <c r="DZ17" s="5">
        <f t="shared" si="50"/>
        <v>0</v>
      </c>
      <c r="EA17" s="5">
        <f t="shared" si="50"/>
        <v>0</v>
      </c>
      <c r="EB17" s="5">
        <f t="shared" si="50"/>
        <v>0</v>
      </c>
      <c r="EC17" s="5">
        <f t="shared" si="50"/>
        <v>0</v>
      </c>
      <c r="ED17" s="5">
        <f t="shared" si="50"/>
        <v>0</v>
      </c>
      <c r="EE17" s="5">
        <f t="shared" si="50"/>
        <v>0</v>
      </c>
      <c r="EF17" s="5">
        <f t="shared" si="50"/>
        <v>0</v>
      </c>
      <c r="EG17" s="5">
        <f t="shared" ref="EG17:GR17" si="51">MAX(0,EG5-EF10-EE10-ED10-EC10)</f>
        <v>0</v>
      </c>
      <c r="EH17" s="5">
        <f t="shared" si="51"/>
        <v>0</v>
      </c>
      <c r="EI17" s="5">
        <f t="shared" si="51"/>
        <v>0</v>
      </c>
      <c r="EJ17" s="5">
        <f t="shared" si="51"/>
        <v>0</v>
      </c>
      <c r="EK17" s="5">
        <f t="shared" si="51"/>
        <v>0</v>
      </c>
      <c r="EL17" s="5">
        <f t="shared" si="51"/>
        <v>0</v>
      </c>
      <c r="EM17" s="5">
        <f t="shared" si="51"/>
        <v>0</v>
      </c>
      <c r="EN17" s="5">
        <f t="shared" si="51"/>
        <v>0</v>
      </c>
      <c r="EO17" s="5">
        <f t="shared" si="51"/>
        <v>0</v>
      </c>
      <c r="EP17" s="5">
        <f t="shared" si="51"/>
        <v>0</v>
      </c>
      <c r="EQ17" s="5">
        <f t="shared" si="51"/>
        <v>0</v>
      </c>
      <c r="ER17" s="5">
        <f t="shared" si="51"/>
        <v>0</v>
      </c>
      <c r="ES17" s="5">
        <f t="shared" si="51"/>
        <v>0</v>
      </c>
      <c r="ET17" s="5">
        <f t="shared" si="51"/>
        <v>0</v>
      </c>
      <c r="EU17" s="5">
        <f t="shared" si="51"/>
        <v>0</v>
      </c>
      <c r="EV17" s="5">
        <f t="shared" si="51"/>
        <v>0</v>
      </c>
      <c r="EW17" s="5">
        <f t="shared" si="51"/>
        <v>0</v>
      </c>
      <c r="EX17" s="5">
        <f t="shared" si="51"/>
        <v>0</v>
      </c>
      <c r="EY17" s="5">
        <f t="shared" si="51"/>
        <v>0</v>
      </c>
      <c r="EZ17" s="5">
        <f t="shared" si="51"/>
        <v>0</v>
      </c>
      <c r="FA17" s="5">
        <f t="shared" si="51"/>
        <v>0</v>
      </c>
      <c r="FB17" s="5">
        <f t="shared" si="51"/>
        <v>0</v>
      </c>
      <c r="FC17" s="5">
        <f t="shared" si="51"/>
        <v>0</v>
      </c>
      <c r="FD17" s="5">
        <f t="shared" si="51"/>
        <v>0</v>
      </c>
      <c r="FE17" s="5">
        <f t="shared" si="51"/>
        <v>0</v>
      </c>
      <c r="FF17" s="5">
        <f t="shared" si="51"/>
        <v>0</v>
      </c>
      <c r="FG17" s="5">
        <f t="shared" si="51"/>
        <v>5813</v>
      </c>
      <c r="FH17" s="5">
        <f t="shared" si="51"/>
        <v>0</v>
      </c>
      <c r="FI17" s="5">
        <f t="shared" si="51"/>
        <v>0</v>
      </c>
      <c r="FJ17" s="5">
        <f t="shared" si="51"/>
        <v>0</v>
      </c>
      <c r="FK17" s="5">
        <f t="shared" si="51"/>
        <v>0</v>
      </c>
      <c r="FL17" s="5">
        <f t="shared" si="51"/>
        <v>0</v>
      </c>
      <c r="FM17" s="5">
        <f t="shared" si="51"/>
        <v>0</v>
      </c>
      <c r="FN17" s="5">
        <f t="shared" si="51"/>
        <v>0</v>
      </c>
      <c r="FO17" s="5">
        <f t="shared" si="51"/>
        <v>0</v>
      </c>
      <c r="FP17" s="5">
        <f t="shared" si="51"/>
        <v>0</v>
      </c>
      <c r="FQ17" s="5">
        <f t="shared" si="51"/>
        <v>0</v>
      </c>
      <c r="FR17" s="5">
        <f t="shared" si="51"/>
        <v>0</v>
      </c>
      <c r="FS17" s="5">
        <f t="shared" si="51"/>
        <v>0</v>
      </c>
      <c r="FT17" s="5">
        <f t="shared" si="51"/>
        <v>0</v>
      </c>
      <c r="FU17" s="5">
        <f t="shared" si="51"/>
        <v>0</v>
      </c>
      <c r="FV17" s="5">
        <f t="shared" si="51"/>
        <v>0</v>
      </c>
      <c r="FW17" s="5">
        <f t="shared" si="51"/>
        <v>0</v>
      </c>
      <c r="FX17" s="5">
        <f t="shared" si="51"/>
        <v>0</v>
      </c>
      <c r="FY17" s="5">
        <f t="shared" si="51"/>
        <v>0</v>
      </c>
      <c r="FZ17" s="5">
        <f t="shared" si="51"/>
        <v>0</v>
      </c>
      <c r="GA17" s="5">
        <f t="shared" si="51"/>
        <v>0</v>
      </c>
      <c r="GB17" s="5">
        <f t="shared" si="51"/>
        <v>0</v>
      </c>
      <c r="GC17" s="5">
        <f t="shared" si="51"/>
        <v>0</v>
      </c>
      <c r="GD17" s="5">
        <f t="shared" si="51"/>
        <v>0</v>
      </c>
      <c r="GE17" s="5">
        <f t="shared" si="51"/>
        <v>0</v>
      </c>
      <c r="GF17" s="5">
        <f t="shared" si="51"/>
        <v>0</v>
      </c>
      <c r="GG17" s="5">
        <f t="shared" si="51"/>
        <v>0</v>
      </c>
      <c r="GH17" s="5">
        <f t="shared" si="51"/>
        <v>0</v>
      </c>
      <c r="GI17" s="5">
        <f t="shared" si="51"/>
        <v>0</v>
      </c>
      <c r="GJ17" s="5">
        <f t="shared" si="51"/>
        <v>0</v>
      </c>
      <c r="GK17" s="5">
        <f t="shared" si="51"/>
        <v>0</v>
      </c>
      <c r="GL17" s="5">
        <f t="shared" si="51"/>
        <v>0</v>
      </c>
      <c r="GM17" s="5">
        <f t="shared" si="51"/>
        <v>0</v>
      </c>
      <c r="GN17" s="5">
        <f t="shared" si="51"/>
        <v>0</v>
      </c>
      <c r="GO17" s="5">
        <f t="shared" si="51"/>
        <v>0</v>
      </c>
      <c r="GP17" s="5">
        <f t="shared" si="51"/>
        <v>0</v>
      </c>
      <c r="GQ17" s="5">
        <f t="shared" si="51"/>
        <v>0</v>
      </c>
      <c r="GR17" s="5">
        <f t="shared" si="51"/>
        <v>0</v>
      </c>
      <c r="GS17" s="5">
        <f t="shared" ref="GS17:JD17" si="52">MAX(0,GS5-GR10-GQ10-GP10-GO10)</f>
        <v>0</v>
      </c>
      <c r="GT17" s="5">
        <f t="shared" si="52"/>
        <v>0</v>
      </c>
      <c r="GU17" s="5">
        <f t="shared" si="52"/>
        <v>0</v>
      </c>
      <c r="GV17" s="5">
        <f t="shared" si="52"/>
        <v>0</v>
      </c>
      <c r="GW17" s="5">
        <f t="shared" si="52"/>
        <v>0</v>
      </c>
      <c r="GX17" s="5">
        <f t="shared" si="52"/>
        <v>0</v>
      </c>
      <c r="GY17" s="5">
        <f t="shared" si="52"/>
        <v>0</v>
      </c>
      <c r="GZ17" s="5">
        <f t="shared" si="52"/>
        <v>0</v>
      </c>
      <c r="HA17" s="5">
        <f t="shared" si="52"/>
        <v>0</v>
      </c>
      <c r="HB17" s="5">
        <f t="shared" si="52"/>
        <v>0</v>
      </c>
      <c r="HC17" s="5">
        <f t="shared" si="52"/>
        <v>0</v>
      </c>
      <c r="HD17" s="5">
        <f t="shared" si="52"/>
        <v>0</v>
      </c>
      <c r="HE17" s="5">
        <f t="shared" si="52"/>
        <v>0</v>
      </c>
      <c r="HF17" s="5">
        <f t="shared" si="52"/>
        <v>0</v>
      </c>
      <c r="HG17" s="5">
        <f t="shared" si="52"/>
        <v>0</v>
      </c>
      <c r="HH17" s="5">
        <f t="shared" si="52"/>
        <v>0</v>
      </c>
      <c r="HI17" s="5">
        <f t="shared" si="52"/>
        <v>0</v>
      </c>
      <c r="HJ17" s="5">
        <f t="shared" si="52"/>
        <v>0</v>
      </c>
      <c r="HK17" s="5">
        <f t="shared" si="52"/>
        <v>0</v>
      </c>
      <c r="HL17" s="5">
        <f t="shared" si="52"/>
        <v>0</v>
      </c>
      <c r="HM17" s="5">
        <f t="shared" si="52"/>
        <v>0</v>
      </c>
      <c r="HN17" s="5">
        <f t="shared" si="52"/>
        <v>0</v>
      </c>
      <c r="HO17" s="5">
        <f t="shared" si="52"/>
        <v>0</v>
      </c>
      <c r="HP17" s="5">
        <f t="shared" si="52"/>
        <v>0</v>
      </c>
      <c r="HQ17" s="5">
        <f t="shared" si="52"/>
        <v>0</v>
      </c>
      <c r="HR17" s="5">
        <f t="shared" si="52"/>
        <v>0</v>
      </c>
      <c r="HS17" s="5">
        <f t="shared" si="52"/>
        <v>0</v>
      </c>
      <c r="HT17" s="5">
        <f t="shared" si="52"/>
        <v>0</v>
      </c>
      <c r="HU17" s="5">
        <f t="shared" si="52"/>
        <v>0</v>
      </c>
      <c r="HV17" s="5">
        <f t="shared" si="52"/>
        <v>0</v>
      </c>
      <c r="HW17" s="5">
        <f t="shared" si="52"/>
        <v>0</v>
      </c>
      <c r="HX17" s="5">
        <f t="shared" si="52"/>
        <v>0</v>
      </c>
      <c r="HY17" s="5">
        <f t="shared" si="52"/>
        <v>0</v>
      </c>
      <c r="HZ17" s="5">
        <f t="shared" si="52"/>
        <v>0</v>
      </c>
      <c r="IA17" s="5">
        <f t="shared" si="52"/>
        <v>0</v>
      </c>
      <c r="IB17" s="5">
        <f t="shared" si="52"/>
        <v>0</v>
      </c>
      <c r="IC17" s="5">
        <f t="shared" si="52"/>
        <v>0</v>
      </c>
      <c r="ID17" s="5">
        <f t="shared" si="52"/>
        <v>0</v>
      </c>
      <c r="IE17" s="5">
        <f t="shared" si="52"/>
        <v>0</v>
      </c>
      <c r="IF17" s="5">
        <f t="shared" si="52"/>
        <v>0</v>
      </c>
      <c r="IG17" s="5">
        <f t="shared" si="52"/>
        <v>0</v>
      </c>
      <c r="IH17" s="5">
        <f t="shared" si="52"/>
        <v>0</v>
      </c>
      <c r="II17" s="5">
        <f t="shared" si="52"/>
        <v>0</v>
      </c>
      <c r="IJ17" s="5">
        <f t="shared" si="52"/>
        <v>0</v>
      </c>
      <c r="IK17" s="5">
        <f t="shared" si="52"/>
        <v>0</v>
      </c>
      <c r="IL17" s="5">
        <f t="shared" si="52"/>
        <v>0</v>
      </c>
      <c r="IM17" s="5">
        <f t="shared" si="52"/>
        <v>0</v>
      </c>
      <c r="IN17" s="5">
        <f t="shared" si="52"/>
        <v>0</v>
      </c>
      <c r="IO17" s="5">
        <f t="shared" si="52"/>
        <v>0</v>
      </c>
      <c r="IP17" s="5">
        <f t="shared" si="52"/>
        <v>0</v>
      </c>
      <c r="IQ17" s="5">
        <f t="shared" si="52"/>
        <v>0</v>
      </c>
      <c r="IR17" s="5">
        <f t="shared" si="52"/>
        <v>0</v>
      </c>
      <c r="IS17" s="5">
        <f t="shared" si="52"/>
        <v>0</v>
      </c>
      <c r="IT17" s="5">
        <f t="shared" si="52"/>
        <v>0</v>
      </c>
      <c r="IU17" s="5">
        <f t="shared" si="52"/>
        <v>0</v>
      </c>
      <c r="IV17" s="5">
        <f t="shared" si="52"/>
        <v>0</v>
      </c>
      <c r="IW17" s="5">
        <f t="shared" si="52"/>
        <v>0</v>
      </c>
      <c r="IX17" s="5">
        <f t="shared" si="52"/>
        <v>0</v>
      </c>
      <c r="IY17" s="5">
        <f t="shared" si="52"/>
        <v>0</v>
      </c>
      <c r="IZ17" s="5">
        <f t="shared" si="52"/>
        <v>0</v>
      </c>
      <c r="JA17" s="5">
        <f t="shared" si="52"/>
        <v>0</v>
      </c>
      <c r="JB17" s="5">
        <f t="shared" si="52"/>
        <v>0</v>
      </c>
      <c r="JC17" s="5">
        <f t="shared" si="52"/>
        <v>0</v>
      </c>
      <c r="JD17" s="5">
        <f t="shared" si="52"/>
        <v>0</v>
      </c>
      <c r="JE17" s="5">
        <f t="shared" ref="JE17:LP17" si="53">MAX(0,JE5-JD10-JC10-JB10-JA10)</f>
        <v>0</v>
      </c>
      <c r="JF17" s="5">
        <f t="shared" si="53"/>
        <v>0</v>
      </c>
      <c r="JG17" s="5">
        <f t="shared" si="53"/>
        <v>0</v>
      </c>
      <c r="JH17" s="5">
        <f t="shared" si="53"/>
        <v>0</v>
      </c>
      <c r="JI17" s="5">
        <f t="shared" si="53"/>
        <v>0</v>
      </c>
      <c r="JJ17" s="5">
        <f t="shared" si="53"/>
        <v>0</v>
      </c>
      <c r="JK17" s="5">
        <f t="shared" si="53"/>
        <v>0</v>
      </c>
      <c r="JL17" s="5">
        <f t="shared" si="53"/>
        <v>0</v>
      </c>
      <c r="JM17" s="5">
        <f t="shared" si="53"/>
        <v>0</v>
      </c>
      <c r="JN17" s="5">
        <f t="shared" si="53"/>
        <v>0</v>
      </c>
      <c r="JO17" s="5">
        <f t="shared" si="53"/>
        <v>0</v>
      </c>
      <c r="JP17" s="5">
        <f t="shared" si="53"/>
        <v>0</v>
      </c>
      <c r="JQ17" s="5">
        <f t="shared" si="53"/>
        <v>0</v>
      </c>
      <c r="JR17" s="5">
        <f t="shared" si="53"/>
        <v>0</v>
      </c>
      <c r="JS17" s="5">
        <f t="shared" si="53"/>
        <v>0</v>
      </c>
      <c r="JT17" s="5">
        <f t="shared" si="53"/>
        <v>0</v>
      </c>
      <c r="JU17" s="5">
        <f t="shared" si="53"/>
        <v>0</v>
      </c>
      <c r="JV17" s="5">
        <f t="shared" si="53"/>
        <v>0</v>
      </c>
      <c r="JW17" s="5">
        <f t="shared" si="53"/>
        <v>0</v>
      </c>
      <c r="JX17" s="5">
        <f t="shared" si="53"/>
        <v>0</v>
      </c>
      <c r="JY17" s="5">
        <f t="shared" si="53"/>
        <v>0</v>
      </c>
      <c r="JZ17" s="5">
        <f t="shared" si="53"/>
        <v>0</v>
      </c>
      <c r="KA17" s="5">
        <f t="shared" si="53"/>
        <v>0</v>
      </c>
      <c r="KB17" s="5">
        <f t="shared" si="53"/>
        <v>0</v>
      </c>
      <c r="KC17" s="5">
        <f t="shared" si="53"/>
        <v>0</v>
      </c>
      <c r="KD17" s="5">
        <f t="shared" si="53"/>
        <v>0</v>
      </c>
      <c r="KE17" s="5">
        <f t="shared" si="53"/>
        <v>0</v>
      </c>
      <c r="KF17" s="5">
        <f t="shared" si="53"/>
        <v>0</v>
      </c>
      <c r="KG17" s="5">
        <f t="shared" si="53"/>
        <v>0</v>
      </c>
      <c r="KH17" s="5">
        <f t="shared" si="53"/>
        <v>0</v>
      </c>
      <c r="KI17" s="5">
        <f t="shared" si="53"/>
        <v>0</v>
      </c>
      <c r="KJ17" s="5">
        <f t="shared" si="53"/>
        <v>0</v>
      </c>
      <c r="KK17" s="5">
        <f t="shared" si="53"/>
        <v>0</v>
      </c>
      <c r="KL17" s="5">
        <f t="shared" si="53"/>
        <v>0</v>
      </c>
      <c r="KM17" s="5">
        <f t="shared" si="53"/>
        <v>0</v>
      </c>
      <c r="KN17" s="5">
        <f t="shared" si="53"/>
        <v>0</v>
      </c>
      <c r="KO17" s="5">
        <f t="shared" si="53"/>
        <v>0</v>
      </c>
      <c r="KP17" s="5">
        <f t="shared" si="53"/>
        <v>0</v>
      </c>
      <c r="KQ17" s="5">
        <f t="shared" si="53"/>
        <v>0</v>
      </c>
      <c r="KR17" s="5">
        <f t="shared" si="53"/>
        <v>0</v>
      </c>
      <c r="KS17" s="5">
        <f t="shared" si="53"/>
        <v>0</v>
      </c>
      <c r="KT17" s="5">
        <f t="shared" si="53"/>
        <v>0</v>
      </c>
      <c r="KU17" s="5">
        <f t="shared" si="53"/>
        <v>0</v>
      </c>
      <c r="KV17" s="5">
        <f t="shared" si="53"/>
        <v>0</v>
      </c>
      <c r="KW17" s="5">
        <f t="shared" si="53"/>
        <v>0</v>
      </c>
      <c r="KX17" s="5">
        <f t="shared" si="53"/>
        <v>0</v>
      </c>
      <c r="KY17" s="5">
        <f t="shared" si="53"/>
        <v>0</v>
      </c>
      <c r="KZ17" s="5">
        <f t="shared" si="53"/>
        <v>0</v>
      </c>
      <c r="LA17" s="5">
        <f t="shared" si="53"/>
        <v>0</v>
      </c>
      <c r="LB17" s="5">
        <f t="shared" si="53"/>
        <v>0</v>
      </c>
      <c r="LC17" s="5">
        <f t="shared" si="53"/>
        <v>0</v>
      </c>
      <c r="LD17" s="5">
        <f t="shared" si="53"/>
        <v>0</v>
      </c>
      <c r="LE17" s="5">
        <f t="shared" si="53"/>
        <v>0</v>
      </c>
      <c r="LF17" s="5">
        <f t="shared" si="53"/>
        <v>0</v>
      </c>
      <c r="LG17" s="5">
        <f t="shared" si="53"/>
        <v>0</v>
      </c>
      <c r="LH17" s="5">
        <f t="shared" si="53"/>
        <v>0</v>
      </c>
      <c r="LI17" s="5">
        <f t="shared" si="53"/>
        <v>0</v>
      </c>
      <c r="LJ17" s="5">
        <f t="shared" si="53"/>
        <v>0</v>
      </c>
      <c r="LK17" s="5">
        <f t="shared" si="53"/>
        <v>0</v>
      </c>
      <c r="LL17" s="5">
        <f t="shared" si="53"/>
        <v>0</v>
      </c>
      <c r="LM17" s="5">
        <f t="shared" si="53"/>
        <v>0</v>
      </c>
      <c r="LN17" s="5">
        <f t="shared" si="53"/>
        <v>0</v>
      </c>
      <c r="LO17" s="5">
        <f t="shared" si="53"/>
        <v>0</v>
      </c>
      <c r="LP17" s="5">
        <f t="shared" si="53"/>
        <v>0</v>
      </c>
      <c r="LQ17" s="5">
        <f t="shared" ref="LQ17:NB17" si="54">MAX(0,LQ5-LP10-LO10-LN10-LM10)</f>
        <v>0</v>
      </c>
      <c r="LR17" s="5">
        <f t="shared" si="54"/>
        <v>0</v>
      </c>
      <c r="LS17" s="5">
        <f t="shared" si="54"/>
        <v>0</v>
      </c>
      <c r="LT17" s="5">
        <f t="shared" si="54"/>
        <v>0</v>
      </c>
      <c r="LU17" s="5">
        <f t="shared" si="54"/>
        <v>0</v>
      </c>
      <c r="LV17" s="5">
        <f t="shared" si="54"/>
        <v>0</v>
      </c>
      <c r="LW17" s="5">
        <f t="shared" si="54"/>
        <v>0</v>
      </c>
      <c r="LX17" s="5">
        <f t="shared" si="54"/>
        <v>0</v>
      </c>
      <c r="LY17" s="5">
        <f t="shared" si="54"/>
        <v>0</v>
      </c>
      <c r="LZ17" s="5">
        <f t="shared" si="54"/>
        <v>0</v>
      </c>
      <c r="MA17" s="5">
        <f t="shared" si="54"/>
        <v>0</v>
      </c>
      <c r="MB17" s="5">
        <f t="shared" si="54"/>
        <v>0</v>
      </c>
      <c r="MC17" s="5">
        <f t="shared" si="54"/>
        <v>0</v>
      </c>
      <c r="MD17" s="5">
        <f t="shared" si="54"/>
        <v>0</v>
      </c>
      <c r="ME17" s="5">
        <f t="shared" si="54"/>
        <v>0</v>
      </c>
      <c r="MF17" s="5">
        <f t="shared" si="54"/>
        <v>0</v>
      </c>
      <c r="MG17" s="5">
        <f t="shared" si="54"/>
        <v>0</v>
      </c>
      <c r="MH17" s="5">
        <f t="shared" si="54"/>
        <v>0</v>
      </c>
      <c r="MI17" s="5">
        <f t="shared" si="54"/>
        <v>0</v>
      </c>
      <c r="MJ17" s="5">
        <f t="shared" si="54"/>
        <v>0</v>
      </c>
      <c r="MK17" s="5">
        <f t="shared" si="54"/>
        <v>0</v>
      </c>
      <c r="ML17" s="5">
        <f t="shared" si="54"/>
        <v>0</v>
      </c>
      <c r="MM17" s="5">
        <f t="shared" si="54"/>
        <v>0</v>
      </c>
      <c r="MN17" s="5">
        <f t="shared" si="54"/>
        <v>0</v>
      </c>
      <c r="MO17" s="5">
        <f t="shared" si="54"/>
        <v>0</v>
      </c>
      <c r="MP17" s="5">
        <f t="shared" si="54"/>
        <v>0</v>
      </c>
      <c r="MQ17" s="5">
        <f t="shared" si="54"/>
        <v>0</v>
      </c>
      <c r="MR17" s="5">
        <f t="shared" si="54"/>
        <v>0</v>
      </c>
      <c r="MS17" s="5">
        <f t="shared" si="54"/>
        <v>0</v>
      </c>
      <c r="MT17" s="5">
        <f t="shared" si="54"/>
        <v>0</v>
      </c>
      <c r="MU17" s="5">
        <f t="shared" si="54"/>
        <v>0</v>
      </c>
      <c r="MV17" s="5">
        <v>0</v>
      </c>
      <c r="MW17" s="5">
        <f t="shared" si="54"/>
        <v>0</v>
      </c>
      <c r="MX17" s="5">
        <f t="shared" si="54"/>
        <v>0</v>
      </c>
      <c r="MY17" s="5">
        <f t="shared" si="54"/>
        <v>0</v>
      </c>
      <c r="MZ17" s="5">
        <f t="shared" si="54"/>
        <v>0</v>
      </c>
      <c r="NA17" s="5">
        <f t="shared" si="54"/>
        <v>0</v>
      </c>
      <c r="NB17" s="5">
        <f t="shared" si="54"/>
        <v>0</v>
      </c>
      <c r="NC17" s="5" t="e">
        <f>MAX(0,NC5-NB10-NA10-MZ10-MY10)</f>
        <v>#N/A</v>
      </c>
      <c r="ND17" s="5" t="e">
        <f>MAX(0,ND5-NC10-NB10-NA10-MZ10)</f>
        <v>#N/A</v>
      </c>
    </row>
    <row r="18" spans="1:374" ht="15">
      <c r="A18" s="5" t="s">
        <v>58</v>
      </c>
      <c r="B18" s="5"/>
      <c r="C18" s="5"/>
      <c r="D18" s="5"/>
      <c r="E18" s="5"/>
      <c r="F18" s="5"/>
      <c r="G18" s="5">
        <f t="shared" ref="G18" si="55">MAX(0,G5-F10-E10-D10-C10-B10)</f>
        <v>0</v>
      </c>
      <c r="H18" s="5">
        <f>MAX(0,H5-G10-F10-E10-D10-C10)</f>
        <v>0</v>
      </c>
      <c r="I18" s="5">
        <f t="shared" ref="I18:BT18" si="56">MAX(0,I5-H10-G10-F10-E10-D10)</f>
        <v>0</v>
      </c>
      <c r="J18" s="5">
        <f t="shared" si="56"/>
        <v>0</v>
      </c>
      <c r="K18" s="5">
        <f t="shared" si="56"/>
        <v>0</v>
      </c>
      <c r="L18" s="5">
        <f t="shared" si="56"/>
        <v>0</v>
      </c>
      <c r="M18" s="5">
        <f t="shared" si="56"/>
        <v>0</v>
      </c>
      <c r="N18" s="5">
        <f t="shared" si="56"/>
        <v>0</v>
      </c>
      <c r="O18" s="5">
        <f t="shared" si="56"/>
        <v>0</v>
      </c>
      <c r="P18" s="5">
        <f t="shared" si="56"/>
        <v>0</v>
      </c>
      <c r="Q18" s="5">
        <f t="shared" si="56"/>
        <v>0</v>
      </c>
      <c r="R18" s="5">
        <f t="shared" si="56"/>
        <v>0</v>
      </c>
      <c r="S18" s="5">
        <f t="shared" si="56"/>
        <v>0</v>
      </c>
      <c r="T18" s="5">
        <f t="shared" si="56"/>
        <v>0</v>
      </c>
      <c r="U18" s="5">
        <f t="shared" si="56"/>
        <v>0</v>
      </c>
      <c r="V18" s="5">
        <f t="shared" si="56"/>
        <v>0</v>
      </c>
      <c r="W18" s="5">
        <f t="shared" si="56"/>
        <v>0</v>
      </c>
      <c r="X18" s="5">
        <f t="shared" si="56"/>
        <v>0</v>
      </c>
      <c r="Y18" s="5">
        <f t="shared" si="56"/>
        <v>0</v>
      </c>
      <c r="Z18" s="5">
        <f t="shared" si="56"/>
        <v>0</v>
      </c>
      <c r="AA18" s="5">
        <f t="shared" si="56"/>
        <v>0</v>
      </c>
      <c r="AB18" s="5">
        <f t="shared" si="56"/>
        <v>0</v>
      </c>
      <c r="AC18" s="5">
        <f t="shared" si="56"/>
        <v>0</v>
      </c>
      <c r="AD18" s="5">
        <f t="shared" si="56"/>
        <v>0</v>
      </c>
      <c r="AE18" s="5">
        <f t="shared" si="56"/>
        <v>0</v>
      </c>
      <c r="AF18" s="5">
        <f t="shared" si="56"/>
        <v>0</v>
      </c>
      <c r="AG18" s="5">
        <f t="shared" si="56"/>
        <v>0</v>
      </c>
      <c r="AH18" s="5">
        <f t="shared" si="56"/>
        <v>0</v>
      </c>
      <c r="AI18" s="5">
        <f t="shared" si="56"/>
        <v>0</v>
      </c>
      <c r="AJ18" s="5">
        <f t="shared" si="56"/>
        <v>0</v>
      </c>
      <c r="AK18" s="5">
        <f t="shared" si="56"/>
        <v>0</v>
      </c>
      <c r="AL18" s="5">
        <f t="shared" si="56"/>
        <v>0</v>
      </c>
      <c r="AM18" s="5">
        <f t="shared" si="56"/>
        <v>0</v>
      </c>
      <c r="AN18" s="5">
        <f t="shared" si="56"/>
        <v>0</v>
      </c>
      <c r="AO18" s="5">
        <f t="shared" si="56"/>
        <v>0</v>
      </c>
      <c r="AP18" s="5">
        <f t="shared" si="56"/>
        <v>0</v>
      </c>
      <c r="AQ18" s="5">
        <f t="shared" si="56"/>
        <v>0</v>
      </c>
      <c r="AR18" s="5">
        <f t="shared" si="56"/>
        <v>0</v>
      </c>
      <c r="AS18" s="5">
        <f t="shared" si="56"/>
        <v>0</v>
      </c>
      <c r="AT18" s="5">
        <f t="shared" si="56"/>
        <v>0</v>
      </c>
      <c r="AU18" s="5">
        <f t="shared" si="56"/>
        <v>0</v>
      </c>
      <c r="AV18" s="5">
        <f t="shared" si="56"/>
        <v>0</v>
      </c>
      <c r="AW18" s="5">
        <f t="shared" si="56"/>
        <v>0</v>
      </c>
      <c r="AX18" s="5">
        <f t="shared" si="56"/>
        <v>0</v>
      </c>
      <c r="AY18" s="5">
        <f t="shared" si="56"/>
        <v>0</v>
      </c>
      <c r="AZ18" s="5">
        <f t="shared" si="56"/>
        <v>0</v>
      </c>
      <c r="BA18" s="5">
        <f t="shared" si="56"/>
        <v>0</v>
      </c>
      <c r="BB18" s="5">
        <f t="shared" si="56"/>
        <v>0</v>
      </c>
      <c r="BC18" s="5">
        <f t="shared" si="56"/>
        <v>0</v>
      </c>
      <c r="BD18" s="5">
        <f t="shared" si="56"/>
        <v>0</v>
      </c>
      <c r="BE18" s="5">
        <f t="shared" si="56"/>
        <v>0</v>
      </c>
      <c r="BF18" s="5">
        <f t="shared" si="56"/>
        <v>0</v>
      </c>
      <c r="BG18" s="5">
        <f t="shared" si="56"/>
        <v>0</v>
      </c>
      <c r="BH18" s="5">
        <f t="shared" si="56"/>
        <v>0</v>
      </c>
      <c r="BI18" s="5">
        <f t="shared" si="56"/>
        <v>0</v>
      </c>
      <c r="BJ18" s="5">
        <f t="shared" si="56"/>
        <v>0</v>
      </c>
      <c r="BK18" s="5">
        <f t="shared" si="56"/>
        <v>0</v>
      </c>
      <c r="BL18" s="5">
        <f t="shared" si="56"/>
        <v>0</v>
      </c>
      <c r="BM18" s="5">
        <f t="shared" si="56"/>
        <v>0</v>
      </c>
      <c r="BN18" s="5">
        <f t="shared" si="56"/>
        <v>0</v>
      </c>
      <c r="BO18" s="5">
        <f t="shared" si="56"/>
        <v>0</v>
      </c>
      <c r="BP18" s="5">
        <f t="shared" si="56"/>
        <v>0</v>
      </c>
      <c r="BQ18" s="5">
        <f t="shared" si="56"/>
        <v>0</v>
      </c>
      <c r="BR18" s="5">
        <f t="shared" si="56"/>
        <v>0</v>
      </c>
      <c r="BS18" s="5">
        <f t="shared" si="56"/>
        <v>0</v>
      </c>
      <c r="BT18" s="5">
        <f t="shared" si="56"/>
        <v>0</v>
      </c>
      <c r="BU18" s="5">
        <f t="shared" ref="BU18:EF18" si="57">MAX(0,BU5-BT10-BS10-BR10-BQ10-BP10)</f>
        <v>0</v>
      </c>
      <c r="BV18" s="5">
        <f t="shared" si="57"/>
        <v>0</v>
      </c>
      <c r="BW18" s="5">
        <f t="shared" si="57"/>
        <v>0</v>
      </c>
      <c r="BX18" s="5">
        <f t="shared" si="57"/>
        <v>0</v>
      </c>
      <c r="BY18" s="5">
        <f t="shared" si="57"/>
        <v>0</v>
      </c>
      <c r="BZ18" s="5">
        <f t="shared" si="57"/>
        <v>0</v>
      </c>
      <c r="CA18" s="5">
        <f t="shared" si="57"/>
        <v>0</v>
      </c>
      <c r="CB18" s="5">
        <f t="shared" si="57"/>
        <v>0</v>
      </c>
      <c r="CC18" s="5">
        <f t="shared" si="57"/>
        <v>0</v>
      </c>
      <c r="CD18" s="5">
        <f t="shared" si="57"/>
        <v>0</v>
      </c>
      <c r="CE18" s="5">
        <f t="shared" si="57"/>
        <v>0</v>
      </c>
      <c r="CF18" s="5">
        <f t="shared" si="57"/>
        <v>0</v>
      </c>
      <c r="CG18" s="5">
        <f t="shared" si="57"/>
        <v>0</v>
      </c>
      <c r="CH18" s="5">
        <f t="shared" si="57"/>
        <v>0</v>
      </c>
      <c r="CI18" s="5">
        <f t="shared" si="57"/>
        <v>0</v>
      </c>
      <c r="CJ18" s="5">
        <f t="shared" si="57"/>
        <v>0</v>
      </c>
      <c r="CK18" s="5">
        <f t="shared" si="57"/>
        <v>0</v>
      </c>
      <c r="CL18" s="5">
        <f t="shared" si="57"/>
        <v>0</v>
      </c>
      <c r="CM18" s="5">
        <f t="shared" si="57"/>
        <v>0</v>
      </c>
      <c r="CN18" s="5">
        <f t="shared" si="57"/>
        <v>0</v>
      </c>
      <c r="CO18" s="5">
        <f t="shared" si="57"/>
        <v>0</v>
      </c>
      <c r="CP18" s="5">
        <f t="shared" si="57"/>
        <v>0</v>
      </c>
      <c r="CQ18" s="5">
        <f t="shared" si="57"/>
        <v>0</v>
      </c>
      <c r="CR18" s="5">
        <f t="shared" si="57"/>
        <v>0</v>
      </c>
      <c r="CS18" s="5">
        <f t="shared" si="57"/>
        <v>0</v>
      </c>
      <c r="CT18" s="5">
        <f t="shared" si="57"/>
        <v>0</v>
      </c>
      <c r="CU18" s="5">
        <f t="shared" si="57"/>
        <v>0</v>
      </c>
      <c r="CV18" s="5">
        <f t="shared" si="57"/>
        <v>0</v>
      </c>
      <c r="CW18" s="5">
        <f t="shared" si="57"/>
        <v>0</v>
      </c>
      <c r="CX18" s="5">
        <f t="shared" si="57"/>
        <v>0</v>
      </c>
      <c r="CY18" s="5">
        <f t="shared" si="57"/>
        <v>0</v>
      </c>
      <c r="CZ18" s="5">
        <f t="shared" si="57"/>
        <v>0</v>
      </c>
      <c r="DA18" s="5">
        <f t="shared" si="57"/>
        <v>0</v>
      </c>
      <c r="DB18" s="5">
        <f t="shared" si="57"/>
        <v>0</v>
      </c>
      <c r="DC18" s="5">
        <f t="shared" si="57"/>
        <v>0</v>
      </c>
      <c r="DD18" s="5">
        <f t="shared" si="57"/>
        <v>0</v>
      </c>
      <c r="DE18" s="5">
        <f t="shared" si="57"/>
        <v>0</v>
      </c>
      <c r="DF18" s="5">
        <f t="shared" si="57"/>
        <v>0</v>
      </c>
      <c r="DG18" s="5">
        <f t="shared" si="57"/>
        <v>0</v>
      </c>
      <c r="DH18" s="5">
        <f t="shared" si="57"/>
        <v>0</v>
      </c>
      <c r="DI18" s="5">
        <f t="shared" si="57"/>
        <v>0</v>
      </c>
      <c r="DJ18" s="5">
        <f t="shared" si="57"/>
        <v>0</v>
      </c>
      <c r="DK18" s="5">
        <f t="shared" si="57"/>
        <v>0</v>
      </c>
      <c r="DL18" s="5">
        <f t="shared" si="57"/>
        <v>0</v>
      </c>
      <c r="DM18" s="5">
        <f t="shared" si="57"/>
        <v>0</v>
      </c>
      <c r="DN18" s="5">
        <f t="shared" si="57"/>
        <v>0</v>
      </c>
      <c r="DO18" s="5">
        <f t="shared" si="57"/>
        <v>0</v>
      </c>
      <c r="DP18" s="5">
        <f t="shared" si="57"/>
        <v>0</v>
      </c>
      <c r="DQ18" s="5">
        <f t="shared" si="57"/>
        <v>0</v>
      </c>
      <c r="DR18" s="5">
        <f t="shared" si="57"/>
        <v>0</v>
      </c>
      <c r="DS18" s="5">
        <f t="shared" si="57"/>
        <v>0</v>
      </c>
      <c r="DT18" s="5">
        <f t="shared" si="57"/>
        <v>0</v>
      </c>
      <c r="DU18" s="5">
        <f t="shared" si="57"/>
        <v>0</v>
      </c>
      <c r="DV18" s="5">
        <f t="shared" si="57"/>
        <v>0</v>
      </c>
      <c r="DW18" s="5">
        <f t="shared" si="57"/>
        <v>0</v>
      </c>
      <c r="DX18" s="5">
        <f t="shared" si="57"/>
        <v>0</v>
      </c>
      <c r="DY18" s="5">
        <f t="shared" si="57"/>
        <v>0</v>
      </c>
      <c r="DZ18" s="5">
        <f t="shared" si="57"/>
        <v>0</v>
      </c>
      <c r="EA18" s="5">
        <f t="shared" si="57"/>
        <v>0</v>
      </c>
      <c r="EB18" s="5">
        <f t="shared" si="57"/>
        <v>0</v>
      </c>
      <c r="EC18" s="5">
        <f t="shared" si="57"/>
        <v>0</v>
      </c>
      <c r="ED18" s="5">
        <f t="shared" si="57"/>
        <v>0</v>
      </c>
      <c r="EE18" s="5">
        <f t="shared" si="57"/>
        <v>0</v>
      </c>
      <c r="EF18" s="5">
        <f t="shared" si="57"/>
        <v>0</v>
      </c>
      <c r="EG18" s="5">
        <f t="shared" ref="EG18:GR18" si="58">MAX(0,EG5-EF10-EE10-ED10-EC10-EB10)</f>
        <v>0</v>
      </c>
      <c r="EH18" s="5">
        <f t="shared" si="58"/>
        <v>0</v>
      </c>
      <c r="EI18" s="5">
        <f t="shared" si="58"/>
        <v>0</v>
      </c>
      <c r="EJ18" s="5">
        <f t="shared" si="58"/>
        <v>0</v>
      </c>
      <c r="EK18" s="5">
        <f t="shared" si="58"/>
        <v>0</v>
      </c>
      <c r="EL18" s="5">
        <f t="shared" si="58"/>
        <v>0</v>
      </c>
      <c r="EM18" s="5">
        <f t="shared" si="58"/>
        <v>0</v>
      </c>
      <c r="EN18" s="5">
        <f t="shared" si="58"/>
        <v>0</v>
      </c>
      <c r="EO18" s="5">
        <f t="shared" si="58"/>
        <v>0</v>
      </c>
      <c r="EP18" s="5">
        <f t="shared" si="58"/>
        <v>0</v>
      </c>
      <c r="EQ18" s="5">
        <f t="shared" si="58"/>
        <v>0</v>
      </c>
      <c r="ER18" s="5">
        <f t="shared" si="58"/>
        <v>0</v>
      </c>
      <c r="ES18" s="5">
        <f t="shared" si="58"/>
        <v>0</v>
      </c>
      <c r="ET18" s="5">
        <f t="shared" si="58"/>
        <v>0</v>
      </c>
      <c r="EU18" s="5">
        <f t="shared" si="58"/>
        <v>0</v>
      </c>
      <c r="EV18" s="5">
        <f t="shared" si="58"/>
        <v>0</v>
      </c>
      <c r="EW18" s="5">
        <f t="shared" si="58"/>
        <v>0</v>
      </c>
      <c r="EX18" s="5">
        <f t="shared" si="58"/>
        <v>0</v>
      </c>
      <c r="EY18" s="5">
        <f t="shared" si="58"/>
        <v>0</v>
      </c>
      <c r="EZ18" s="5">
        <f t="shared" si="58"/>
        <v>0</v>
      </c>
      <c r="FA18" s="5">
        <f t="shared" si="58"/>
        <v>0</v>
      </c>
      <c r="FB18" s="5">
        <f t="shared" si="58"/>
        <v>0</v>
      </c>
      <c r="FC18" s="5">
        <f t="shared" si="58"/>
        <v>0</v>
      </c>
      <c r="FD18" s="5">
        <f t="shared" si="58"/>
        <v>0</v>
      </c>
      <c r="FE18" s="5">
        <f t="shared" si="58"/>
        <v>0</v>
      </c>
      <c r="FF18" s="5">
        <f t="shared" si="58"/>
        <v>0</v>
      </c>
      <c r="FG18" s="5">
        <f t="shared" si="58"/>
        <v>0</v>
      </c>
      <c r="FH18" s="5">
        <f t="shared" si="58"/>
        <v>0</v>
      </c>
      <c r="FI18" s="5">
        <f t="shared" si="58"/>
        <v>0</v>
      </c>
      <c r="FJ18" s="5">
        <f t="shared" si="58"/>
        <v>0</v>
      </c>
      <c r="FK18" s="5">
        <f t="shared" si="58"/>
        <v>0</v>
      </c>
      <c r="FL18" s="5">
        <f t="shared" si="58"/>
        <v>0</v>
      </c>
      <c r="FM18" s="5">
        <f t="shared" si="58"/>
        <v>0</v>
      </c>
      <c r="FN18" s="5">
        <f t="shared" si="58"/>
        <v>0</v>
      </c>
      <c r="FO18" s="5">
        <f t="shared" si="58"/>
        <v>0</v>
      </c>
      <c r="FP18" s="5">
        <f t="shared" si="58"/>
        <v>0</v>
      </c>
      <c r="FQ18" s="5">
        <f t="shared" si="58"/>
        <v>0</v>
      </c>
      <c r="FR18" s="5">
        <f t="shared" si="58"/>
        <v>0</v>
      </c>
      <c r="FS18" s="5">
        <f t="shared" si="58"/>
        <v>0</v>
      </c>
      <c r="FT18" s="5">
        <f t="shared" si="58"/>
        <v>0</v>
      </c>
      <c r="FU18" s="5">
        <f t="shared" si="58"/>
        <v>0</v>
      </c>
      <c r="FV18" s="5">
        <f t="shared" si="58"/>
        <v>0</v>
      </c>
      <c r="FW18" s="5">
        <f t="shared" si="58"/>
        <v>0</v>
      </c>
      <c r="FX18" s="5">
        <f t="shared" si="58"/>
        <v>0</v>
      </c>
      <c r="FY18" s="5">
        <f t="shared" si="58"/>
        <v>0</v>
      </c>
      <c r="FZ18" s="5">
        <f t="shared" si="58"/>
        <v>0</v>
      </c>
      <c r="GA18" s="5">
        <f t="shared" si="58"/>
        <v>0</v>
      </c>
      <c r="GB18" s="5">
        <f t="shared" si="58"/>
        <v>0</v>
      </c>
      <c r="GC18" s="5">
        <f t="shared" si="58"/>
        <v>0</v>
      </c>
      <c r="GD18" s="5">
        <f t="shared" si="58"/>
        <v>0</v>
      </c>
      <c r="GE18" s="5">
        <f t="shared" si="58"/>
        <v>0</v>
      </c>
      <c r="GF18" s="5">
        <f t="shared" si="58"/>
        <v>0</v>
      </c>
      <c r="GG18" s="5">
        <f t="shared" si="58"/>
        <v>0</v>
      </c>
      <c r="GH18" s="5">
        <f t="shared" si="58"/>
        <v>0</v>
      </c>
      <c r="GI18" s="5">
        <f t="shared" si="58"/>
        <v>0</v>
      </c>
      <c r="GJ18" s="5">
        <f t="shared" si="58"/>
        <v>0</v>
      </c>
      <c r="GK18" s="5">
        <f t="shared" si="58"/>
        <v>0</v>
      </c>
      <c r="GL18" s="5">
        <f t="shared" si="58"/>
        <v>0</v>
      </c>
      <c r="GM18" s="5">
        <f t="shared" si="58"/>
        <v>0</v>
      </c>
      <c r="GN18" s="5">
        <f t="shared" si="58"/>
        <v>0</v>
      </c>
      <c r="GO18" s="5">
        <f t="shared" si="58"/>
        <v>0</v>
      </c>
      <c r="GP18" s="5">
        <f t="shared" si="58"/>
        <v>0</v>
      </c>
      <c r="GQ18" s="5">
        <f t="shared" si="58"/>
        <v>0</v>
      </c>
      <c r="GR18" s="5">
        <f t="shared" si="58"/>
        <v>0</v>
      </c>
      <c r="GS18" s="5">
        <f t="shared" ref="GS18:JD18" si="59">MAX(0,GS5-GR10-GQ10-GP10-GO10-GN10)</f>
        <v>0</v>
      </c>
      <c r="GT18" s="5"/>
      <c r="GU18" s="5">
        <f t="shared" si="59"/>
        <v>0</v>
      </c>
      <c r="GV18" s="5">
        <f t="shared" si="59"/>
        <v>0</v>
      </c>
      <c r="GW18" s="5">
        <f t="shared" si="59"/>
        <v>0</v>
      </c>
      <c r="GX18" s="5">
        <f t="shared" si="59"/>
        <v>0</v>
      </c>
      <c r="GY18" s="5">
        <f t="shared" si="59"/>
        <v>0</v>
      </c>
      <c r="GZ18" s="5">
        <f t="shared" si="59"/>
        <v>0</v>
      </c>
      <c r="HA18" s="5">
        <f t="shared" si="59"/>
        <v>0</v>
      </c>
      <c r="HB18" s="5">
        <f t="shared" si="59"/>
        <v>0</v>
      </c>
      <c r="HC18" s="5">
        <f t="shared" si="59"/>
        <v>0</v>
      </c>
      <c r="HD18" s="5">
        <f t="shared" si="59"/>
        <v>0</v>
      </c>
      <c r="HE18" s="5">
        <f t="shared" si="59"/>
        <v>0</v>
      </c>
      <c r="HF18" s="5">
        <f t="shared" si="59"/>
        <v>0</v>
      </c>
      <c r="HG18" s="5">
        <f t="shared" si="59"/>
        <v>0</v>
      </c>
      <c r="HH18" s="5">
        <f t="shared" si="59"/>
        <v>0</v>
      </c>
      <c r="HI18" s="5">
        <f t="shared" si="59"/>
        <v>0</v>
      </c>
      <c r="HJ18" s="5">
        <f t="shared" si="59"/>
        <v>0</v>
      </c>
      <c r="HK18" s="5">
        <f t="shared" si="59"/>
        <v>0</v>
      </c>
      <c r="HL18" s="5">
        <f t="shared" si="59"/>
        <v>0</v>
      </c>
      <c r="HM18" s="5">
        <f t="shared" si="59"/>
        <v>0</v>
      </c>
      <c r="HN18" s="5">
        <f t="shared" si="59"/>
        <v>0</v>
      </c>
      <c r="HO18" s="5">
        <f t="shared" si="59"/>
        <v>0</v>
      </c>
      <c r="HP18" s="5">
        <f t="shared" si="59"/>
        <v>0</v>
      </c>
      <c r="HQ18" s="5">
        <f t="shared" si="59"/>
        <v>0</v>
      </c>
      <c r="HR18" s="5">
        <f t="shared" si="59"/>
        <v>0</v>
      </c>
      <c r="HS18" s="5">
        <f t="shared" si="59"/>
        <v>0</v>
      </c>
      <c r="HT18" s="5">
        <f t="shared" si="59"/>
        <v>0</v>
      </c>
      <c r="HU18" s="5">
        <f t="shared" si="59"/>
        <v>0</v>
      </c>
      <c r="HV18" s="5">
        <f t="shared" si="59"/>
        <v>0</v>
      </c>
      <c r="HW18" s="5">
        <f t="shared" si="59"/>
        <v>0</v>
      </c>
      <c r="HX18" s="5">
        <f t="shared" si="59"/>
        <v>0</v>
      </c>
      <c r="HY18" s="5">
        <f t="shared" si="59"/>
        <v>0</v>
      </c>
      <c r="HZ18" s="5">
        <f t="shared" si="59"/>
        <v>0</v>
      </c>
      <c r="IA18" s="5">
        <f t="shared" si="59"/>
        <v>0</v>
      </c>
      <c r="IB18" s="5">
        <f t="shared" si="59"/>
        <v>0</v>
      </c>
      <c r="IC18" s="5">
        <f t="shared" si="59"/>
        <v>0</v>
      </c>
      <c r="ID18" s="5">
        <f t="shared" si="59"/>
        <v>0</v>
      </c>
      <c r="IE18" s="5">
        <f t="shared" si="59"/>
        <v>0</v>
      </c>
      <c r="IF18" s="5">
        <f t="shared" si="59"/>
        <v>0</v>
      </c>
      <c r="IG18" s="5">
        <f t="shared" si="59"/>
        <v>0</v>
      </c>
      <c r="IH18" s="5">
        <f t="shared" si="59"/>
        <v>0</v>
      </c>
      <c r="II18" s="5">
        <f t="shared" si="59"/>
        <v>0</v>
      </c>
      <c r="IJ18" s="5">
        <f t="shared" si="59"/>
        <v>0</v>
      </c>
      <c r="IK18" s="5">
        <f t="shared" si="59"/>
        <v>0</v>
      </c>
      <c r="IL18" s="5">
        <f t="shared" si="59"/>
        <v>0</v>
      </c>
      <c r="IM18" s="5">
        <f t="shared" si="59"/>
        <v>0</v>
      </c>
      <c r="IN18" s="5">
        <f t="shared" si="59"/>
        <v>0</v>
      </c>
      <c r="IO18" s="5">
        <f t="shared" si="59"/>
        <v>0</v>
      </c>
      <c r="IP18" s="5">
        <f t="shared" si="59"/>
        <v>0</v>
      </c>
      <c r="IQ18" s="5">
        <f t="shared" si="59"/>
        <v>0</v>
      </c>
      <c r="IR18" s="5">
        <f t="shared" si="59"/>
        <v>0</v>
      </c>
      <c r="IS18" s="5">
        <f t="shared" si="59"/>
        <v>0</v>
      </c>
      <c r="IT18" s="5">
        <f t="shared" si="59"/>
        <v>0</v>
      </c>
      <c r="IU18" s="5">
        <f t="shared" si="59"/>
        <v>0</v>
      </c>
      <c r="IV18" s="5">
        <f t="shared" si="59"/>
        <v>0</v>
      </c>
      <c r="IW18" s="5">
        <f t="shared" si="59"/>
        <v>0</v>
      </c>
      <c r="IX18" s="5">
        <f t="shared" si="59"/>
        <v>0</v>
      </c>
      <c r="IY18" s="5">
        <f t="shared" si="59"/>
        <v>0</v>
      </c>
      <c r="IZ18" s="5">
        <f t="shared" si="59"/>
        <v>0</v>
      </c>
      <c r="JA18" s="5">
        <f t="shared" si="59"/>
        <v>0</v>
      </c>
      <c r="JB18" s="5">
        <f t="shared" si="59"/>
        <v>0</v>
      </c>
      <c r="JC18" s="5">
        <f t="shared" si="59"/>
        <v>0</v>
      </c>
      <c r="JD18" s="5">
        <f t="shared" si="59"/>
        <v>0</v>
      </c>
      <c r="JE18" s="5">
        <f t="shared" ref="JE18:LP18" si="60">MAX(0,JE5-JD10-JC10-JB10-JA10-IZ10)</f>
        <v>0</v>
      </c>
      <c r="JF18" s="5">
        <f t="shared" si="60"/>
        <v>0</v>
      </c>
      <c r="JG18" s="5">
        <f t="shared" si="60"/>
        <v>0</v>
      </c>
      <c r="JH18" s="5">
        <f t="shared" si="60"/>
        <v>0</v>
      </c>
      <c r="JI18" s="5">
        <f t="shared" si="60"/>
        <v>0</v>
      </c>
      <c r="JJ18" s="5">
        <f t="shared" si="60"/>
        <v>0</v>
      </c>
      <c r="JK18" s="5">
        <f t="shared" si="60"/>
        <v>0</v>
      </c>
      <c r="JL18" s="5">
        <f t="shared" si="60"/>
        <v>0</v>
      </c>
      <c r="JM18" s="5">
        <f t="shared" si="60"/>
        <v>0</v>
      </c>
      <c r="JN18" s="5">
        <f t="shared" si="60"/>
        <v>0</v>
      </c>
      <c r="JO18" s="5">
        <f t="shared" si="60"/>
        <v>0</v>
      </c>
      <c r="JP18" s="5">
        <f t="shared" si="60"/>
        <v>0</v>
      </c>
      <c r="JQ18" s="5">
        <f t="shared" si="60"/>
        <v>0</v>
      </c>
      <c r="JR18" s="5">
        <f t="shared" si="60"/>
        <v>0</v>
      </c>
      <c r="JS18" s="5">
        <f t="shared" si="60"/>
        <v>0</v>
      </c>
      <c r="JT18" s="5">
        <f t="shared" si="60"/>
        <v>0</v>
      </c>
      <c r="JU18" s="5">
        <f t="shared" si="60"/>
        <v>0</v>
      </c>
      <c r="JV18" s="5">
        <f t="shared" si="60"/>
        <v>0</v>
      </c>
      <c r="JW18" s="5">
        <f t="shared" si="60"/>
        <v>0</v>
      </c>
      <c r="JX18" s="5">
        <f t="shared" si="60"/>
        <v>0</v>
      </c>
      <c r="JY18" s="5">
        <f t="shared" si="60"/>
        <v>0</v>
      </c>
      <c r="JZ18" s="5">
        <f t="shared" si="60"/>
        <v>0</v>
      </c>
      <c r="KA18" s="5">
        <f t="shared" si="60"/>
        <v>0</v>
      </c>
      <c r="KB18" s="5">
        <f t="shared" si="60"/>
        <v>0</v>
      </c>
      <c r="KC18" s="5">
        <f t="shared" si="60"/>
        <v>0</v>
      </c>
      <c r="KD18" s="5">
        <f t="shared" si="60"/>
        <v>0</v>
      </c>
      <c r="KE18" s="5">
        <f t="shared" si="60"/>
        <v>0</v>
      </c>
      <c r="KF18" s="5">
        <f t="shared" si="60"/>
        <v>0</v>
      </c>
      <c r="KG18" s="5">
        <f t="shared" si="60"/>
        <v>0</v>
      </c>
      <c r="KH18" s="5">
        <f t="shared" si="60"/>
        <v>0</v>
      </c>
      <c r="KI18" s="5">
        <f t="shared" si="60"/>
        <v>0</v>
      </c>
      <c r="KJ18" s="5">
        <f t="shared" si="60"/>
        <v>0</v>
      </c>
      <c r="KK18" s="5">
        <f t="shared" si="60"/>
        <v>0</v>
      </c>
      <c r="KL18" s="5">
        <f t="shared" si="60"/>
        <v>0</v>
      </c>
      <c r="KM18" s="5">
        <f t="shared" si="60"/>
        <v>0</v>
      </c>
      <c r="KN18" s="5">
        <f t="shared" si="60"/>
        <v>0</v>
      </c>
      <c r="KO18" s="5">
        <f t="shared" si="60"/>
        <v>0</v>
      </c>
      <c r="KP18" s="5">
        <f t="shared" si="60"/>
        <v>0</v>
      </c>
      <c r="KQ18" s="5">
        <f t="shared" si="60"/>
        <v>0</v>
      </c>
      <c r="KR18" s="5">
        <f t="shared" si="60"/>
        <v>0</v>
      </c>
      <c r="KS18" s="5">
        <f t="shared" si="60"/>
        <v>0</v>
      </c>
      <c r="KT18" s="5">
        <f t="shared" si="60"/>
        <v>0</v>
      </c>
      <c r="KU18" s="5">
        <f t="shared" si="60"/>
        <v>0</v>
      </c>
      <c r="KV18" s="5">
        <f t="shared" si="60"/>
        <v>0</v>
      </c>
      <c r="KW18" s="5">
        <f t="shared" si="60"/>
        <v>0</v>
      </c>
      <c r="KX18" s="5">
        <f t="shared" si="60"/>
        <v>0</v>
      </c>
      <c r="KY18" s="5">
        <f t="shared" si="60"/>
        <v>0</v>
      </c>
      <c r="KZ18" s="5">
        <f t="shared" si="60"/>
        <v>0</v>
      </c>
      <c r="LA18" s="5">
        <f t="shared" si="60"/>
        <v>0</v>
      </c>
      <c r="LB18" s="5">
        <f t="shared" si="60"/>
        <v>0</v>
      </c>
      <c r="LC18" s="5">
        <f t="shared" si="60"/>
        <v>0</v>
      </c>
      <c r="LD18" s="5">
        <f t="shared" si="60"/>
        <v>0</v>
      </c>
      <c r="LE18" s="5">
        <f t="shared" si="60"/>
        <v>0</v>
      </c>
      <c r="LF18" s="5">
        <f t="shared" si="60"/>
        <v>0</v>
      </c>
      <c r="LG18" s="5">
        <f t="shared" si="60"/>
        <v>0</v>
      </c>
      <c r="LH18" s="5">
        <f t="shared" si="60"/>
        <v>0</v>
      </c>
      <c r="LI18" s="5">
        <f t="shared" si="60"/>
        <v>0</v>
      </c>
      <c r="LJ18" s="5">
        <f t="shared" si="60"/>
        <v>0</v>
      </c>
      <c r="LK18" s="5">
        <f t="shared" si="60"/>
        <v>0</v>
      </c>
      <c r="LL18" s="5">
        <f t="shared" si="60"/>
        <v>0</v>
      </c>
      <c r="LM18" s="5">
        <f t="shared" si="60"/>
        <v>0</v>
      </c>
      <c r="LN18" s="5">
        <f t="shared" si="60"/>
        <v>0</v>
      </c>
      <c r="LO18" s="5">
        <f t="shared" si="60"/>
        <v>0</v>
      </c>
      <c r="LP18" s="5">
        <f t="shared" si="60"/>
        <v>0</v>
      </c>
      <c r="LQ18" s="5">
        <f t="shared" ref="LQ18:NB18" si="61">MAX(0,LQ5-LP10-LO10-LN10-LM10-LL10)</f>
        <v>0</v>
      </c>
      <c r="LR18" s="5">
        <f t="shared" si="61"/>
        <v>0</v>
      </c>
      <c r="LS18" s="5">
        <f t="shared" si="61"/>
        <v>0</v>
      </c>
      <c r="LT18" s="5">
        <f t="shared" si="61"/>
        <v>0</v>
      </c>
      <c r="LU18" s="5">
        <f t="shared" si="61"/>
        <v>0</v>
      </c>
      <c r="LV18" s="5">
        <f t="shared" si="61"/>
        <v>0</v>
      </c>
      <c r="LW18" s="5">
        <f t="shared" si="61"/>
        <v>0</v>
      </c>
      <c r="LX18" s="5">
        <f t="shared" si="61"/>
        <v>0</v>
      </c>
      <c r="LY18" s="5">
        <f t="shared" si="61"/>
        <v>0</v>
      </c>
      <c r="LZ18" s="5">
        <f t="shared" si="61"/>
        <v>0</v>
      </c>
      <c r="MA18" s="5">
        <f t="shared" si="61"/>
        <v>0</v>
      </c>
      <c r="MB18" s="5">
        <f t="shared" si="61"/>
        <v>0</v>
      </c>
      <c r="MC18" s="5">
        <f t="shared" si="61"/>
        <v>0</v>
      </c>
      <c r="MD18" s="5">
        <f t="shared" si="61"/>
        <v>0</v>
      </c>
      <c r="ME18" s="5">
        <f t="shared" si="61"/>
        <v>0</v>
      </c>
      <c r="MF18" s="5">
        <f t="shared" si="61"/>
        <v>0</v>
      </c>
      <c r="MG18" s="5">
        <f t="shared" si="61"/>
        <v>0</v>
      </c>
      <c r="MH18" s="5">
        <f t="shared" si="61"/>
        <v>0</v>
      </c>
      <c r="MI18" s="5">
        <f t="shared" si="61"/>
        <v>0</v>
      </c>
      <c r="MJ18" s="5">
        <f t="shared" si="61"/>
        <v>0</v>
      </c>
      <c r="MK18" s="5">
        <f t="shared" si="61"/>
        <v>0</v>
      </c>
      <c r="ML18" s="5">
        <f t="shared" si="61"/>
        <v>0</v>
      </c>
      <c r="MM18" s="5">
        <f t="shared" si="61"/>
        <v>0</v>
      </c>
      <c r="MN18" s="5">
        <f t="shared" si="61"/>
        <v>0</v>
      </c>
      <c r="MO18" s="5">
        <f t="shared" si="61"/>
        <v>0</v>
      </c>
      <c r="MP18" s="5">
        <f t="shared" si="61"/>
        <v>0</v>
      </c>
      <c r="MQ18" s="5">
        <f t="shared" si="61"/>
        <v>0</v>
      </c>
      <c r="MR18" s="5">
        <f t="shared" si="61"/>
        <v>0</v>
      </c>
      <c r="MS18" s="5">
        <f t="shared" si="61"/>
        <v>0</v>
      </c>
      <c r="MT18" s="5">
        <f t="shared" si="61"/>
        <v>0</v>
      </c>
      <c r="MU18" s="5">
        <f t="shared" si="61"/>
        <v>0</v>
      </c>
      <c r="MV18" s="5">
        <v>0</v>
      </c>
      <c r="MW18" s="5">
        <f t="shared" si="61"/>
        <v>0</v>
      </c>
      <c r="MX18" s="5">
        <f t="shared" si="61"/>
        <v>0</v>
      </c>
      <c r="MY18" s="5">
        <f t="shared" si="61"/>
        <v>0</v>
      </c>
      <c r="MZ18" s="5">
        <f t="shared" si="61"/>
        <v>0</v>
      </c>
      <c r="NA18" s="5">
        <f t="shared" si="61"/>
        <v>0</v>
      </c>
      <c r="NB18" s="5">
        <f t="shared" si="61"/>
        <v>0</v>
      </c>
      <c r="NC18" s="5" t="e">
        <f>MAX(0,NC5-NB10-NA10-MZ10-MY10-MX10)</f>
        <v>#N/A</v>
      </c>
      <c r="ND18" s="5" t="e">
        <f>MAX(0,ND5-NC10-NB10-NA10-MZ10-MY10)</f>
        <v>#N/A</v>
      </c>
    </row>
    <row r="19" spans="1:374" ht="15">
      <c r="A19" s="5" t="s">
        <v>59</v>
      </c>
      <c r="B19" s="5"/>
      <c r="C19" s="5"/>
      <c r="D19" s="5"/>
      <c r="E19" s="5"/>
      <c r="F19" s="5"/>
      <c r="G19" s="5"/>
      <c r="H19" s="5">
        <f>MAX(0,H5-G10-F10-E10-D10-C10-B10)</f>
        <v>0</v>
      </c>
      <c r="I19" s="5">
        <f t="shared" ref="I19:BT19" si="62">MAX(0,I5-H10-G10-F10-E10-D10-C10)</f>
        <v>0</v>
      </c>
      <c r="J19" s="5">
        <f t="shared" si="62"/>
        <v>0</v>
      </c>
      <c r="K19" s="5">
        <f t="shared" si="62"/>
        <v>0</v>
      </c>
      <c r="L19" s="5">
        <f t="shared" si="62"/>
        <v>0</v>
      </c>
      <c r="M19" s="5">
        <f t="shared" si="62"/>
        <v>0</v>
      </c>
      <c r="N19" s="5">
        <f t="shared" si="62"/>
        <v>0</v>
      </c>
      <c r="O19" s="5">
        <f t="shared" si="62"/>
        <v>0</v>
      </c>
      <c r="P19" s="5">
        <f t="shared" si="62"/>
        <v>0</v>
      </c>
      <c r="Q19" s="5">
        <f t="shared" si="62"/>
        <v>0</v>
      </c>
      <c r="R19" s="5">
        <f t="shared" si="62"/>
        <v>0</v>
      </c>
      <c r="S19" s="5">
        <f t="shared" si="62"/>
        <v>0</v>
      </c>
      <c r="T19" s="5">
        <f t="shared" si="62"/>
        <v>0</v>
      </c>
      <c r="U19" s="5">
        <f t="shared" si="62"/>
        <v>0</v>
      </c>
      <c r="V19" s="5">
        <f t="shared" si="62"/>
        <v>0</v>
      </c>
      <c r="W19" s="5">
        <f t="shared" si="62"/>
        <v>0</v>
      </c>
      <c r="X19" s="5">
        <f t="shared" si="62"/>
        <v>0</v>
      </c>
      <c r="Y19" s="5">
        <f t="shared" si="62"/>
        <v>0</v>
      </c>
      <c r="Z19" s="5">
        <f t="shared" si="62"/>
        <v>0</v>
      </c>
      <c r="AA19" s="5">
        <f t="shared" si="62"/>
        <v>0</v>
      </c>
      <c r="AB19" s="5">
        <f t="shared" si="62"/>
        <v>0</v>
      </c>
      <c r="AC19" s="5">
        <f t="shared" si="62"/>
        <v>0</v>
      </c>
      <c r="AD19" s="5">
        <f t="shared" si="62"/>
        <v>0</v>
      </c>
      <c r="AE19" s="5">
        <f t="shared" si="62"/>
        <v>0</v>
      </c>
      <c r="AF19" s="5">
        <f t="shared" si="62"/>
        <v>0</v>
      </c>
      <c r="AG19" s="5">
        <f t="shared" si="62"/>
        <v>0</v>
      </c>
      <c r="AH19" s="5">
        <f t="shared" si="62"/>
        <v>0</v>
      </c>
      <c r="AI19" s="5">
        <f t="shared" si="62"/>
        <v>0</v>
      </c>
      <c r="AJ19" s="5">
        <f t="shared" si="62"/>
        <v>0</v>
      </c>
      <c r="AK19" s="5">
        <f t="shared" si="62"/>
        <v>0</v>
      </c>
      <c r="AL19" s="5">
        <f t="shared" si="62"/>
        <v>0</v>
      </c>
      <c r="AM19" s="5">
        <f t="shared" si="62"/>
        <v>0</v>
      </c>
      <c r="AN19" s="5">
        <f t="shared" si="62"/>
        <v>0</v>
      </c>
      <c r="AO19" s="5">
        <f t="shared" si="62"/>
        <v>0</v>
      </c>
      <c r="AP19" s="5">
        <f t="shared" si="62"/>
        <v>0</v>
      </c>
      <c r="AQ19" s="5">
        <f t="shared" si="62"/>
        <v>0</v>
      </c>
      <c r="AR19" s="5">
        <f t="shared" si="62"/>
        <v>0</v>
      </c>
      <c r="AS19" s="5">
        <f t="shared" si="62"/>
        <v>0</v>
      </c>
      <c r="AT19" s="5">
        <f t="shared" si="62"/>
        <v>0</v>
      </c>
      <c r="AU19" s="5">
        <f t="shared" si="62"/>
        <v>0</v>
      </c>
      <c r="AV19" s="5">
        <f t="shared" si="62"/>
        <v>0</v>
      </c>
      <c r="AW19" s="5">
        <f t="shared" si="62"/>
        <v>0</v>
      </c>
      <c r="AX19" s="5">
        <f t="shared" si="62"/>
        <v>0</v>
      </c>
      <c r="AY19" s="5">
        <f t="shared" si="62"/>
        <v>0</v>
      </c>
      <c r="AZ19" s="5">
        <f t="shared" si="62"/>
        <v>0</v>
      </c>
      <c r="BA19" s="5">
        <f t="shared" si="62"/>
        <v>0</v>
      </c>
      <c r="BB19" s="5">
        <f t="shared" si="62"/>
        <v>0</v>
      </c>
      <c r="BC19" s="5">
        <f t="shared" si="62"/>
        <v>0</v>
      </c>
      <c r="BD19" s="5">
        <f t="shared" si="62"/>
        <v>0</v>
      </c>
      <c r="BE19" s="5">
        <f t="shared" si="62"/>
        <v>0</v>
      </c>
      <c r="BF19" s="5">
        <f t="shared" si="62"/>
        <v>0</v>
      </c>
      <c r="BG19" s="5">
        <f t="shared" si="62"/>
        <v>0</v>
      </c>
      <c r="BH19" s="5">
        <f t="shared" si="62"/>
        <v>0</v>
      </c>
      <c r="BI19" s="5">
        <f t="shared" si="62"/>
        <v>0</v>
      </c>
      <c r="BJ19" s="5">
        <f t="shared" si="62"/>
        <v>0</v>
      </c>
      <c r="BK19" s="5">
        <f t="shared" si="62"/>
        <v>0</v>
      </c>
      <c r="BL19" s="5">
        <f t="shared" si="62"/>
        <v>0</v>
      </c>
      <c r="BM19" s="5">
        <f t="shared" si="62"/>
        <v>0</v>
      </c>
      <c r="BN19" s="5">
        <f t="shared" si="62"/>
        <v>0</v>
      </c>
      <c r="BO19" s="5">
        <f t="shared" si="62"/>
        <v>0</v>
      </c>
      <c r="BP19" s="5">
        <f t="shared" si="62"/>
        <v>0</v>
      </c>
      <c r="BQ19" s="5">
        <f t="shared" si="62"/>
        <v>0</v>
      </c>
      <c r="BR19" s="5">
        <f t="shared" si="62"/>
        <v>0</v>
      </c>
      <c r="BS19" s="5">
        <f t="shared" si="62"/>
        <v>0</v>
      </c>
      <c r="BT19" s="5">
        <f t="shared" si="62"/>
        <v>0</v>
      </c>
      <c r="BU19" s="5">
        <f t="shared" ref="BU19:EF19" si="63">MAX(0,BU5-BT10-BS10-BR10-BQ10-BP10-BO10)</f>
        <v>0</v>
      </c>
      <c r="BV19" s="5">
        <f t="shared" si="63"/>
        <v>0</v>
      </c>
      <c r="BW19" s="5">
        <f t="shared" si="63"/>
        <v>0</v>
      </c>
      <c r="BX19" s="5">
        <f t="shared" si="63"/>
        <v>0</v>
      </c>
      <c r="BY19" s="5">
        <f t="shared" si="63"/>
        <v>0</v>
      </c>
      <c r="BZ19" s="5">
        <f t="shared" si="63"/>
        <v>0</v>
      </c>
      <c r="CA19" s="5">
        <f t="shared" si="63"/>
        <v>0</v>
      </c>
      <c r="CB19" s="5">
        <f t="shared" si="63"/>
        <v>0</v>
      </c>
      <c r="CC19" s="5">
        <f t="shared" si="63"/>
        <v>0</v>
      </c>
      <c r="CD19" s="5">
        <f t="shared" si="63"/>
        <v>0</v>
      </c>
      <c r="CE19" s="5">
        <f t="shared" si="63"/>
        <v>0</v>
      </c>
      <c r="CF19" s="5">
        <f t="shared" si="63"/>
        <v>0</v>
      </c>
      <c r="CG19" s="5">
        <f t="shared" si="63"/>
        <v>0</v>
      </c>
      <c r="CH19" s="5">
        <f t="shared" si="63"/>
        <v>0</v>
      </c>
      <c r="CI19" s="5">
        <f t="shared" si="63"/>
        <v>0</v>
      </c>
      <c r="CJ19" s="5">
        <f t="shared" si="63"/>
        <v>0</v>
      </c>
      <c r="CK19" s="5">
        <f t="shared" si="63"/>
        <v>0</v>
      </c>
      <c r="CL19" s="5">
        <f t="shared" si="63"/>
        <v>0</v>
      </c>
      <c r="CM19" s="5">
        <f>MAX(0,CM5-CL10-CK10-CJ10-CI10-CH10-CG10)</f>
        <v>0</v>
      </c>
      <c r="CN19" s="5">
        <f t="shared" si="63"/>
        <v>0</v>
      </c>
      <c r="CO19" s="5">
        <f t="shared" si="63"/>
        <v>0</v>
      </c>
      <c r="CP19" s="5">
        <f t="shared" si="63"/>
        <v>0</v>
      </c>
      <c r="CQ19" s="5">
        <f t="shared" si="63"/>
        <v>0</v>
      </c>
      <c r="CR19" s="5">
        <f t="shared" si="63"/>
        <v>0</v>
      </c>
      <c r="CS19" s="5">
        <f t="shared" si="63"/>
        <v>0</v>
      </c>
      <c r="CT19" s="5">
        <f t="shared" si="63"/>
        <v>0</v>
      </c>
      <c r="CU19" s="5">
        <f t="shared" si="63"/>
        <v>0</v>
      </c>
      <c r="CV19" s="5">
        <f t="shared" si="63"/>
        <v>0</v>
      </c>
      <c r="CW19" s="5">
        <f t="shared" si="63"/>
        <v>0</v>
      </c>
      <c r="CX19" s="5">
        <f t="shared" si="63"/>
        <v>0</v>
      </c>
      <c r="CY19" s="5">
        <f t="shared" si="63"/>
        <v>0</v>
      </c>
      <c r="CZ19" s="5">
        <f t="shared" si="63"/>
        <v>0</v>
      </c>
      <c r="DA19" s="5">
        <f t="shared" si="63"/>
        <v>0</v>
      </c>
      <c r="DB19" s="5">
        <f t="shared" si="63"/>
        <v>0</v>
      </c>
      <c r="DC19" s="5">
        <f t="shared" si="63"/>
        <v>0</v>
      </c>
      <c r="DD19" s="5">
        <f t="shared" si="63"/>
        <v>0</v>
      </c>
      <c r="DE19" s="5">
        <f t="shared" si="63"/>
        <v>0</v>
      </c>
      <c r="DF19" s="5">
        <f t="shared" si="63"/>
        <v>0</v>
      </c>
      <c r="DG19" s="5">
        <f t="shared" si="63"/>
        <v>0</v>
      </c>
      <c r="DH19" s="5">
        <f t="shared" si="63"/>
        <v>0</v>
      </c>
      <c r="DI19" s="5">
        <f t="shared" si="63"/>
        <v>0</v>
      </c>
      <c r="DJ19" s="5">
        <f t="shared" si="63"/>
        <v>0</v>
      </c>
      <c r="DK19" s="5">
        <f t="shared" si="63"/>
        <v>0</v>
      </c>
      <c r="DL19" s="5">
        <f t="shared" si="63"/>
        <v>0</v>
      </c>
      <c r="DM19" s="5">
        <f t="shared" si="63"/>
        <v>0</v>
      </c>
      <c r="DN19" s="5">
        <f t="shared" si="63"/>
        <v>0</v>
      </c>
      <c r="DO19" s="5">
        <f t="shared" si="63"/>
        <v>0</v>
      </c>
      <c r="DP19" s="5">
        <f t="shared" si="63"/>
        <v>0</v>
      </c>
      <c r="DQ19" s="5">
        <f t="shared" si="63"/>
        <v>0</v>
      </c>
      <c r="DR19" s="5">
        <f t="shared" si="63"/>
        <v>0</v>
      </c>
      <c r="DS19" s="5">
        <f t="shared" si="63"/>
        <v>0</v>
      </c>
      <c r="DT19" s="5">
        <f t="shared" si="63"/>
        <v>0</v>
      </c>
      <c r="DU19" s="5">
        <f t="shared" si="63"/>
        <v>0</v>
      </c>
      <c r="DV19" s="5">
        <f t="shared" si="63"/>
        <v>0</v>
      </c>
      <c r="DW19" s="5">
        <f t="shared" si="63"/>
        <v>0</v>
      </c>
      <c r="DX19" s="5">
        <f t="shared" si="63"/>
        <v>0</v>
      </c>
      <c r="DY19" s="5">
        <f t="shared" si="63"/>
        <v>0</v>
      </c>
      <c r="DZ19" s="5">
        <f t="shared" si="63"/>
        <v>0</v>
      </c>
      <c r="EA19" s="5">
        <f t="shared" si="63"/>
        <v>0</v>
      </c>
      <c r="EB19" s="5">
        <f t="shared" si="63"/>
        <v>0</v>
      </c>
      <c r="EC19" s="5">
        <f t="shared" si="63"/>
        <v>0</v>
      </c>
      <c r="ED19" s="5">
        <f t="shared" si="63"/>
        <v>0</v>
      </c>
      <c r="EE19" s="5">
        <f t="shared" si="63"/>
        <v>0</v>
      </c>
      <c r="EF19" s="5">
        <f t="shared" si="63"/>
        <v>0</v>
      </c>
      <c r="EG19" s="5">
        <f t="shared" ref="EG19:GR19" si="64">MAX(0,EG5-EF10-EE10-ED10-EC10-EB10-EA10)</f>
        <v>0</v>
      </c>
      <c r="EH19" s="5">
        <f t="shared" si="64"/>
        <v>0</v>
      </c>
      <c r="EI19" s="5">
        <f t="shared" si="64"/>
        <v>0</v>
      </c>
      <c r="EJ19" s="5">
        <f t="shared" si="64"/>
        <v>0</v>
      </c>
      <c r="EK19" s="5">
        <f t="shared" si="64"/>
        <v>0</v>
      </c>
      <c r="EL19" s="5">
        <f t="shared" si="64"/>
        <v>0</v>
      </c>
      <c r="EM19" s="5">
        <f t="shared" si="64"/>
        <v>0</v>
      </c>
      <c r="EN19" s="5">
        <f t="shared" si="64"/>
        <v>0</v>
      </c>
      <c r="EO19" s="5">
        <f t="shared" si="64"/>
        <v>0</v>
      </c>
      <c r="EP19" s="5">
        <f t="shared" si="64"/>
        <v>0</v>
      </c>
      <c r="EQ19" s="5">
        <f t="shared" si="64"/>
        <v>0</v>
      </c>
      <c r="ER19" s="5">
        <f t="shared" si="64"/>
        <v>0</v>
      </c>
      <c r="ES19" s="5">
        <f t="shared" si="64"/>
        <v>0</v>
      </c>
      <c r="ET19" s="5">
        <f t="shared" si="64"/>
        <v>0</v>
      </c>
      <c r="EU19" s="5">
        <f t="shared" si="64"/>
        <v>0</v>
      </c>
      <c r="EV19" s="5">
        <f t="shared" si="64"/>
        <v>0</v>
      </c>
      <c r="EW19" s="5">
        <f t="shared" si="64"/>
        <v>0</v>
      </c>
      <c r="EX19" s="5">
        <f t="shared" si="64"/>
        <v>0</v>
      </c>
      <c r="EY19" s="5">
        <f t="shared" si="64"/>
        <v>0</v>
      </c>
      <c r="EZ19" s="5">
        <f t="shared" si="64"/>
        <v>0</v>
      </c>
      <c r="FA19" s="5">
        <f t="shared" si="64"/>
        <v>0</v>
      </c>
      <c r="FB19" s="5">
        <f t="shared" si="64"/>
        <v>0</v>
      </c>
      <c r="FC19" s="5">
        <f t="shared" si="64"/>
        <v>0</v>
      </c>
      <c r="FD19" s="5">
        <f t="shared" si="64"/>
        <v>0</v>
      </c>
      <c r="FE19" s="5">
        <f t="shared" si="64"/>
        <v>0</v>
      </c>
      <c r="FF19" s="5">
        <f t="shared" si="64"/>
        <v>0</v>
      </c>
      <c r="FG19" s="5">
        <f t="shared" si="64"/>
        <v>0</v>
      </c>
      <c r="FH19" s="5">
        <f t="shared" si="64"/>
        <v>0</v>
      </c>
      <c r="FI19" s="5">
        <f t="shared" si="64"/>
        <v>0</v>
      </c>
      <c r="FJ19" s="5">
        <f t="shared" si="64"/>
        <v>0</v>
      </c>
      <c r="FK19" s="5">
        <f t="shared" si="64"/>
        <v>0</v>
      </c>
      <c r="FL19" s="5">
        <f t="shared" si="64"/>
        <v>0</v>
      </c>
      <c r="FM19" s="5">
        <f t="shared" si="64"/>
        <v>0</v>
      </c>
      <c r="FN19" s="5">
        <f t="shared" si="64"/>
        <v>0</v>
      </c>
      <c r="FO19" s="5">
        <f t="shared" si="64"/>
        <v>0</v>
      </c>
      <c r="FP19" s="5">
        <f t="shared" si="64"/>
        <v>0</v>
      </c>
      <c r="FQ19" s="5">
        <f t="shared" si="64"/>
        <v>0</v>
      </c>
      <c r="FR19" s="5">
        <f t="shared" si="64"/>
        <v>0</v>
      </c>
      <c r="FS19" s="5">
        <f t="shared" si="64"/>
        <v>0</v>
      </c>
      <c r="FT19" s="5">
        <f t="shared" si="64"/>
        <v>0</v>
      </c>
      <c r="FU19" s="5">
        <f t="shared" si="64"/>
        <v>0</v>
      </c>
      <c r="FV19" s="5">
        <f t="shared" si="64"/>
        <v>0</v>
      </c>
      <c r="FW19" s="5">
        <f t="shared" si="64"/>
        <v>0</v>
      </c>
      <c r="FX19" s="5">
        <f t="shared" si="64"/>
        <v>0</v>
      </c>
      <c r="FY19" s="5">
        <f t="shared" si="64"/>
        <v>0</v>
      </c>
      <c r="FZ19" s="5">
        <f t="shared" si="64"/>
        <v>0</v>
      </c>
      <c r="GA19" s="5">
        <f t="shared" si="64"/>
        <v>0</v>
      </c>
      <c r="GB19" s="5">
        <f t="shared" si="64"/>
        <v>0</v>
      </c>
      <c r="GC19" s="5">
        <f t="shared" si="64"/>
        <v>0</v>
      </c>
      <c r="GD19" s="5">
        <f t="shared" si="64"/>
        <v>0</v>
      </c>
      <c r="GE19" s="5">
        <f t="shared" si="64"/>
        <v>0</v>
      </c>
      <c r="GF19" s="5">
        <f t="shared" si="64"/>
        <v>0</v>
      </c>
      <c r="GG19" s="5">
        <f t="shared" si="64"/>
        <v>0</v>
      </c>
      <c r="GH19" s="5">
        <f t="shared" si="64"/>
        <v>0</v>
      </c>
      <c r="GI19" s="5">
        <f t="shared" si="64"/>
        <v>0</v>
      </c>
      <c r="GJ19" s="5">
        <f t="shared" si="64"/>
        <v>0</v>
      </c>
      <c r="GK19" s="5">
        <f t="shared" si="64"/>
        <v>0</v>
      </c>
      <c r="GL19" s="5">
        <f t="shared" si="64"/>
        <v>0</v>
      </c>
      <c r="GM19" s="5">
        <f t="shared" si="64"/>
        <v>0</v>
      </c>
      <c r="GN19" s="5">
        <f t="shared" si="64"/>
        <v>0</v>
      </c>
      <c r="GO19" s="5">
        <f t="shared" si="64"/>
        <v>0</v>
      </c>
      <c r="GP19" s="5">
        <f t="shared" si="64"/>
        <v>0</v>
      </c>
      <c r="GQ19" s="5">
        <f t="shared" si="64"/>
        <v>0</v>
      </c>
      <c r="GR19" s="5">
        <f t="shared" si="64"/>
        <v>0</v>
      </c>
      <c r="GS19" s="5">
        <f t="shared" ref="GS19:JD19" si="65">MAX(0,GS5-GR10-GQ10-GP10-GO10-GN10-GM10)</f>
        <v>0</v>
      </c>
      <c r="GT19" s="5">
        <f t="shared" si="65"/>
        <v>0</v>
      </c>
      <c r="GU19" s="5">
        <f t="shared" si="65"/>
        <v>0</v>
      </c>
      <c r="GV19" s="5">
        <f t="shared" si="65"/>
        <v>0</v>
      </c>
      <c r="GW19" s="5">
        <f t="shared" si="65"/>
        <v>0</v>
      </c>
      <c r="GX19" s="5">
        <f t="shared" si="65"/>
        <v>0</v>
      </c>
      <c r="GY19" s="5">
        <f t="shared" si="65"/>
        <v>0</v>
      </c>
      <c r="GZ19" s="5">
        <f t="shared" si="65"/>
        <v>0</v>
      </c>
      <c r="HA19" s="5">
        <f t="shared" si="65"/>
        <v>0</v>
      </c>
      <c r="HB19" s="5">
        <f t="shared" si="65"/>
        <v>0</v>
      </c>
      <c r="HC19" s="5">
        <f t="shared" si="65"/>
        <v>0</v>
      </c>
      <c r="HD19" s="5">
        <f t="shared" si="65"/>
        <v>0</v>
      </c>
      <c r="HE19" s="5">
        <f t="shared" si="65"/>
        <v>0</v>
      </c>
      <c r="HF19" s="5">
        <f t="shared" si="65"/>
        <v>0</v>
      </c>
      <c r="HG19" s="5">
        <f t="shared" si="65"/>
        <v>0</v>
      </c>
      <c r="HH19" s="5">
        <f t="shared" si="65"/>
        <v>0</v>
      </c>
      <c r="HI19" s="5">
        <f t="shared" si="65"/>
        <v>0</v>
      </c>
      <c r="HJ19" s="5">
        <f t="shared" si="65"/>
        <v>0</v>
      </c>
      <c r="HK19" s="5">
        <f t="shared" si="65"/>
        <v>0</v>
      </c>
      <c r="HL19" s="5">
        <f t="shared" si="65"/>
        <v>0</v>
      </c>
      <c r="HM19" s="5">
        <f t="shared" si="65"/>
        <v>0</v>
      </c>
      <c r="HN19" s="5">
        <f t="shared" si="65"/>
        <v>0</v>
      </c>
      <c r="HO19" s="5">
        <f t="shared" si="65"/>
        <v>0</v>
      </c>
      <c r="HP19" s="5">
        <f t="shared" si="65"/>
        <v>0</v>
      </c>
      <c r="HQ19" s="5">
        <f t="shared" si="65"/>
        <v>0</v>
      </c>
      <c r="HR19" s="5">
        <f t="shared" si="65"/>
        <v>0</v>
      </c>
      <c r="HS19" s="5">
        <f t="shared" si="65"/>
        <v>0</v>
      </c>
      <c r="HT19" s="5">
        <f t="shared" si="65"/>
        <v>0</v>
      </c>
      <c r="HU19" s="5">
        <f t="shared" si="65"/>
        <v>0</v>
      </c>
      <c r="HV19" s="5">
        <f t="shared" si="65"/>
        <v>0</v>
      </c>
      <c r="HW19" s="5">
        <f t="shared" si="65"/>
        <v>0</v>
      </c>
      <c r="HX19" s="5">
        <f t="shared" si="65"/>
        <v>0</v>
      </c>
      <c r="HY19" s="5">
        <f t="shared" si="65"/>
        <v>0</v>
      </c>
      <c r="HZ19" s="5">
        <f t="shared" si="65"/>
        <v>0</v>
      </c>
      <c r="IA19" s="5">
        <f t="shared" si="65"/>
        <v>0</v>
      </c>
      <c r="IB19" s="5">
        <f t="shared" si="65"/>
        <v>0</v>
      </c>
      <c r="IC19" s="5">
        <f t="shared" si="65"/>
        <v>0</v>
      </c>
      <c r="ID19" s="5">
        <f t="shared" si="65"/>
        <v>0</v>
      </c>
      <c r="IE19" s="5">
        <f t="shared" si="65"/>
        <v>0</v>
      </c>
      <c r="IF19" s="5">
        <f t="shared" si="65"/>
        <v>0</v>
      </c>
      <c r="IG19" s="5">
        <f t="shared" si="65"/>
        <v>0</v>
      </c>
      <c r="IH19" s="5">
        <f t="shared" si="65"/>
        <v>0</v>
      </c>
      <c r="II19" s="5">
        <f t="shared" si="65"/>
        <v>0</v>
      </c>
      <c r="IJ19" s="5">
        <f t="shared" si="65"/>
        <v>0</v>
      </c>
      <c r="IK19" s="5">
        <f t="shared" si="65"/>
        <v>0</v>
      </c>
      <c r="IL19" s="5">
        <f t="shared" si="65"/>
        <v>0</v>
      </c>
      <c r="IM19" s="5">
        <f t="shared" si="65"/>
        <v>0</v>
      </c>
      <c r="IN19" s="5">
        <f t="shared" si="65"/>
        <v>0</v>
      </c>
      <c r="IO19" s="5">
        <f t="shared" si="65"/>
        <v>0</v>
      </c>
      <c r="IP19" s="5">
        <f t="shared" si="65"/>
        <v>0</v>
      </c>
      <c r="IQ19" s="5">
        <f t="shared" si="65"/>
        <v>0</v>
      </c>
      <c r="IR19" s="5">
        <f t="shared" si="65"/>
        <v>0</v>
      </c>
      <c r="IS19" s="5">
        <f t="shared" si="65"/>
        <v>0</v>
      </c>
      <c r="IT19" s="5">
        <f t="shared" si="65"/>
        <v>0</v>
      </c>
      <c r="IU19" s="5">
        <f t="shared" si="65"/>
        <v>0</v>
      </c>
      <c r="IV19" s="5">
        <f t="shared" si="65"/>
        <v>0</v>
      </c>
      <c r="IW19" s="5">
        <f t="shared" si="65"/>
        <v>0</v>
      </c>
      <c r="IX19" s="5">
        <f t="shared" si="65"/>
        <v>0</v>
      </c>
      <c r="IY19" s="5">
        <f t="shared" si="65"/>
        <v>0</v>
      </c>
      <c r="IZ19" s="5">
        <f t="shared" si="65"/>
        <v>0</v>
      </c>
      <c r="JA19" s="5">
        <f t="shared" si="65"/>
        <v>0</v>
      </c>
      <c r="JB19" s="5">
        <f t="shared" si="65"/>
        <v>0</v>
      </c>
      <c r="JC19" s="5">
        <f t="shared" si="65"/>
        <v>0</v>
      </c>
      <c r="JD19" s="5">
        <f t="shared" si="65"/>
        <v>0</v>
      </c>
      <c r="JE19" s="5">
        <f t="shared" ref="JE19:LP19" si="66">MAX(0,JE5-JD10-JC10-JB10-JA10-IZ10-IY10)</f>
        <v>0</v>
      </c>
      <c r="JF19" s="5">
        <f t="shared" si="66"/>
        <v>0</v>
      </c>
      <c r="JG19" s="5">
        <f t="shared" si="66"/>
        <v>0</v>
      </c>
      <c r="JH19" s="5">
        <f t="shared" si="66"/>
        <v>0</v>
      </c>
      <c r="JI19" s="5">
        <f t="shared" si="66"/>
        <v>0</v>
      </c>
      <c r="JJ19" s="5">
        <f t="shared" si="66"/>
        <v>0</v>
      </c>
      <c r="JK19" s="5">
        <f t="shared" si="66"/>
        <v>0</v>
      </c>
      <c r="JL19" s="5">
        <f t="shared" si="66"/>
        <v>0</v>
      </c>
      <c r="JM19" s="5">
        <f t="shared" si="66"/>
        <v>0</v>
      </c>
      <c r="JN19" s="5">
        <f t="shared" si="66"/>
        <v>0</v>
      </c>
      <c r="JO19" s="5">
        <f t="shared" si="66"/>
        <v>0</v>
      </c>
      <c r="JP19" s="5">
        <f t="shared" si="66"/>
        <v>0</v>
      </c>
      <c r="JQ19" s="5">
        <f t="shared" si="66"/>
        <v>0</v>
      </c>
      <c r="JR19" s="5">
        <f t="shared" si="66"/>
        <v>0</v>
      </c>
      <c r="JS19" s="5">
        <f t="shared" si="66"/>
        <v>0</v>
      </c>
      <c r="JT19" s="5">
        <f t="shared" si="66"/>
        <v>0</v>
      </c>
      <c r="JU19" s="5">
        <f t="shared" si="66"/>
        <v>0</v>
      </c>
      <c r="JV19" s="5">
        <f t="shared" si="66"/>
        <v>0</v>
      </c>
      <c r="JW19" s="5">
        <f t="shared" si="66"/>
        <v>0</v>
      </c>
      <c r="JX19" s="5">
        <f t="shared" si="66"/>
        <v>0</v>
      </c>
      <c r="JY19" s="5">
        <f t="shared" si="66"/>
        <v>0</v>
      </c>
      <c r="JZ19" s="5">
        <f t="shared" si="66"/>
        <v>0</v>
      </c>
      <c r="KA19" s="5">
        <f t="shared" si="66"/>
        <v>0</v>
      </c>
      <c r="KB19" s="5">
        <f t="shared" si="66"/>
        <v>0</v>
      </c>
      <c r="KC19" s="5">
        <f t="shared" si="66"/>
        <v>0</v>
      </c>
      <c r="KD19" s="5">
        <f t="shared" si="66"/>
        <v>0</v>
      </c>
      <c r="KE19" s="5">
        <f t="shared" si="66"/>
        <v>0</v>
      </c>
      <c r="KF19" s="5">
        <f t="shared" si="66"/>
        <v>0</v>
      </c>
      <c r="KG19" s="5">
        <f t="shared" si="66"/>
        <v>0</v>
      </c>
      <c r="KH19" s="5">
        <f t="shared" si="66"/>
        <v>0</v>
      </c>
      <c r="KI19" s="5">
        <f t="shared" si="66"/>
        <v>0</v>
      </c>
      <c r="KJ19" s="5">
        <f t="shared" si="66"/>
        <v>0</v>
      </c>
      <c r="KK19" s="5">
        <f t="shared" si="66"/>
        <v>0</v>
      </c>
      <c r="KL19" s="5">
        <f t="shared" si="66"/>
        <v>0</v>
      </c>
      <c r="KM19" s="5">
        <f t="shared" si="66"/>
        <v>0</v>
      </c>
      <c r="KN19" s="5">
        <f t="shared" si="66"/>
        <v>0</v>
      </c>
      <c r="KO19" s="5">
        <f t="shared" si="66"/>
        <v>0</v>
      </c>
      <c r="KP19" s="5">
        <f t="shared" si="66"/>
        <v>0</v>
      </c>
      <c r="KQ19" s="5">
        <f t="shared" si="66"/>
        <v>0</v>
      </c>
      <c r="KR19" s="5">
        <f t="shared" si="66"/>
        <v>0</v>
      </c>
      <c r="KS19" s="5">
        <f t="shared" si="66"/>
        <v>0</v>
      </c>
      <c r="KT19" s="5">
        <f t="shared" si="66"/>
        <v>0</v>
      </c>
      <c r="KU19" s="5">
        <f t="shared" si="66"/>
        <v>0</v>
      </c>
      <c r="KV19" s="5">
        <f t="shared" si="66"/>
        <v>0</v>
      </c>
      <c r="KW19" s="5">
        <f t="shared" si="66"/>
        <v>0</v>
      </c>
      <c r="KX19" s="5">
        <f t="shared" si="66"/>
        <v>0</v>
      </c>
      <c r="KY19" s="5">
        <f t="shared" si="66"/>
        <v>0</v>
      </c>
      <c r="KZ19" s="5">
        <f t="shared" si="66"/>
        <v>0</v>
      </c>
      <c r="LA19" s="5">
        <f t="shared" si="66"/>
        <v>0</v>
      </c>
      <c r="LB19" s="5">
        <f t="shared" si="66"/>
        <v>0</v>
      </c>
      <c r="LC19" s="5">
        <f t="shared" si="66"/>
        <v>0</v>
      </c>
      <c r="LD19" s="5">
        <f t="shared" si="66"/>
        <v>0</v>
      </c>
      <c r="LE19" s="5">
        <f t="shared" si="66"/>
        <v>0</v>
      </c>
      <c r="LF19" s="5">
        <f t="shared" si="66"/>
        <v>0</v>
      </c>
      <c r="LG19" s="5">
        <f t="shared" si="66"/>
        <v>0</v>
      </c>
      <c r="LH19" s="5">
        <f t="shared" si="66"/>
        <v>0</v>
      </c>
      <c r="LI19" s="5">
        <f t="shared" si="66"/>
        <v>0</v>
      </c>
      <c r="LJ19" s="5">
        <f t="shared" si="66"/>
        <v>0</v>
      </c>
      <c r="LK19" s="5">
        <f t="shared" si="66"/>
        <v>0</v>
      </c>
      <c r="LL19" s="5">
        <f t="shared" si="66"/>
        <v>0</v>
      </c>
      <c r="LM19" s="5">
        <f t="shared" si="66"/>
        <v>0</v>
      </c>
      <c r="LN19" s="5">
        <f t="shared" si="66"/>
        <v>0</v>
      </c>
      <c r="LO19" s="5">
        <f t="shared" si="66"/>
        <v>0</v>
      </c>
      <c r="LP19" s="5">
        <f t="shared" si="66"/>
        <v>0</v>
      </c>
      <c r="LQ19" s="5">
        <f t="shared" ref="LQ19:NB19" si="67">MAX(0,LQ5-LP10-LO10-LN10-LM10-LL10-LK10)</f>
        <v>0</v>
      </c>
      <c r="LR19" s="5">
        <f t="shared" si="67"/>
        <v>0</v>
      </c>
      <c r="LS19" s="5">
        <f t="shared" si="67"/>
        <v>0</v>
      </c>
      <c r="LT19" s="5">
        <f t="shared" si="67"/>
        <v>0</v>
      </c>
      <c r="LU19" s="5">
        <f t="shared" si="67"/>
        <v>0</v>
      </c>
      <c r="LV19" s="5">
        <f t="shared" si="67"/>
        <v>0</v>
      </c>
      <c r="LW19" s="5">
        <f t="shared" si="67"/>
        <v>0</v>
      </c>
      <c r="LX19" s="5">
        <f t="shared" si="67"/>
        <v>0</v>
      </c>
      <c r="LY19" s="5">
        <f t="shared" si="67"/>
        <v>0</v>
      </c>
      <c r="LZ19" s="5">
        <f t="shared" si="67"/>
        <v>0</v>
      </c>
      <c r="MA19" s="5">
        <f t="shared" si="67"/>
        <v>0</v>
      </c>
      <c r="MB19" s="5">
        <f t="shared" si="67"/>
        <v>0</v>
      </c>
      <c r="MC19" s="5">
        <f t="shared" si="67"/>
        <v>0</v>
      </c>
      <c r="MD19" s="5">
        <f t="shared" si="67"/>
        <v>0</v>
      </c>
      <c r="ME19" s="5">
        <f t="shared" si="67"/>
        <v>0</v>
      </c>
      <c r="MF19" s="5">
        <f t="shared" si="67"/>
        <v>0</v>
      </c>
      <c r="MG19" s="5">
        <f t="shared" si="67"/>
        <v>0</v>
      </c>
      <c r="MH19" s="5">
        <f t="shared" si="67"/>
        <v>0</v>
      </c>
      <c r="MI19" s="5">
        <f t="shared" si="67"/>
        <v>0</v>
      </c>
      <c r="MJ19" s="5">
        <f t="shared" si="67"/>
        <v>0</v>
      </c>
      <c r="MK19" s="5">
        <f t="shared" si="67"/>
        <v>0</v>
      </c>
      <c r="ML19" s="5">
        <f t="shared" si="67"/>
        <v>0</v>
      </c>
      <c r="MM19" s="5">
        <f t="shared" si="67"/>
        <v>0</v>
      </c>
      <c r="MN19" s="5">
        <f t="shared" si="67"/>
        <v>0</v>
      </c>
      <c r="MO19" s="5">
        <f t="shared" si="67"/>
        <v>0</v>
      </c>
      <c r="MP19" s="5">
        <f t="shared" si="67"/>
        <v>0</v>
      </c>
      <c r="MQ19" s="5">
        <f t="shared" si="67"/>
        <v>0</v>
      </c>
      <c r="MR19" s="5">
        <f t="shared" si="67"/>
        <v>0</v>
      </c>
      <c r="MS19" s="5">
        <f t="shared" si="67"/>
        <v>0</v>
      </c>
      <c r="MT19" s="5">
        <f t="shared" si="67"/>
        <v>0</v>
      </c>
      <c r="MU19" s="5">
        <f t="shared" si="67"/>
        <v>0</v>
      </c>
      <c r="MV19" s="5">
        <f t="shared" si="67"/>
        <v>0</v>
      </c>
      <c r="MW19" s="5">
        <f t="shared" si="67"/>
        <v>0</v>
      </c>
      <c r="MX19" s="5">
        <f t="shared" si="67"/>
        <v>0</v>
      </c>
      <c r="MY19" s="5">
        <f t="shared" si="67"/>
        <v>0</v>
      </c>
      <c r="MZ19" s="5">
        <f t="shared" si="67"/>
        <v>0</v>
      </c>
      <c r="NA19" s="5">
        <f t="shared" si="67"/>
        <v>0</v>
      </c>
      <c r="NB19" s="5">
        <f t="shared" si="67"/>
        <v>0</v>
      </c>
      <c r="NC19" s="5" t="e">
        <f>MAX(0,NC5-NB10-NA10-MZ10-MY10-MX10-MW10)</f>
        <v>#N/A</v>
      </c>
      <c r="ND19" s="5" t="e">
        <f>MAX(0,ND5-NC10-NB10-NA10-MZ10-MY10-MX10)</f>
        <v>#N/A</v>
      </c>
    </row>
    <row r="20" spans="1:374" s="44" customFormat="1" ht="1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c r="CD20" s="46"/>
      <c r="CE20" s="46"/>
      <c r="CF20" s="46"/>
      <c r="CG20" s="46"/>
      <c r="CH20" s="46"/>
      <c r="CI20" s="46"/>
      <c r="CJ20" s="46"/>
      <c r="CK20" s="46"/>
      <c r="CL20" s="46"/>
      <c r="CM20" s="46"/>
      <c r="CN20" s="46"/>
      <c r="CO20" s="46"/>
      <c r="CP20" s="46"/>
      <c r="CQ20" s="46"/>
      <c r="CR20" s="46"/>
      <c r="CS20" s="46"/>
      <c r="CT20" s="46"/>
      <c r="CU20" s="46"/>
      <c r="CV20" s="46"/>
      <c r="CW20" s="46"/>
      <c r="CX20" s="46"/>
      <c r="CY20" s="46"/>
      <c r="CZ20" s="46"/>
      <c r="DA20" s="46"/>
      <c r="DB20" s="46"/>
      <c r="DC20" s="46"/>
      <c r="DD20" s="46"/>
      <c r="DE20" s="46"/>
      <c r="DF20" s="46"/>
      <c r="DG20" s="46"/>
      <c r="DH20" s="46"/>
      <c r="DI20" s="46"/>
      <c r="DJ20" s="46"/>
      <c r="DK20" s="46"/>
      <c r="DL20" s="46"/>
      <c r="DM20" s="46"/>
      <c r="DN20" s="46"/>
      <c r="DO20" s="46"/>
      <c r="DP20" s="46"/>
      <c r="DQ20" s="46"/>
      <c r="DR20" s="46"/>
      <c r="DS20" s="46"/>
      <c r="DT20" s="46"/>
      <c r="DU20" s="46"/>
      <c r="DV20" s="46"/>
      <c r="DW20" s="46"/>
      <c r="DX20" s="46"/>
      <c r="DY20" s="46"/>
      <c r="DZ20" s="46"/>
      <c r="EA20" s="46"/>
      <c r="EB20" s="46"/>
      <c r="EC20" s="46"/>
      <c r="ED20" s="46"/>
      <c r="EE20" s="46"/>
      <c r="EF20" s="46"/>
      <c r="EG20" s="46"/>
      <c r="EH20" s="46"/>
      <c r="EI20" s="46"/>
      <c r="EJ20" s="46"/>
      <c r="EK20" s="46"/>
      <c r="EL20" s="46"/>
      <c r="EM20" s="46"/>
      <c r="EN20" s="46"/>
      <c r="EO20" s="46"/>
      <c r="EP20" s="46"/>
      <c r="EQ20" s="46"/>
      <c r="ER20" s="46"/>
      <c r="ES20" s="46"/>
      <c r="ET20" s="46"/>
      <c r="EU20" s="46"/>
      <c r="EV20" s="46"/>
      <c r="EW20" s="46"/>
      <c r="EX20" s="46"/>
      <c r="EY20" s="46"/>
      <c r="EZ20" s="46"/>
      <c r="FA20" s="46"/>
      <c r="FB20" s="46"/>
      <c r="FC20" s="46"/>
      <c r="FD20" s="46"/>
      <c r="FE20" s="46"/>
      <c r="FF20" s="46"/>
      <c r="FG20" s="46"/>
      <c r="FH20" s="46"/>
      <c r="FI20" s="46"/>
      <c r="FJ20" s="46"/>
      <c r="FK20" s="46"/>
      <c r="FL20" s="46"/>
      <c r="FM20" s="46"/>
      <c r="FN20" s="46"/>
      <c r="FO20" s="46"/>
      <c r="FP20" s="46"/>
      <c r="FQ20" s="46"/>
      <c r="FR20" s="46"/>
      <c r="FS20" s="46"/>
      <c r="FT20" s="46"/>
      <c r="FU20" s="46"/>
      <c r="FV20" s="46"/>
      <c r="FW20" s="46"/>
      <c r="FX20" s="46"/>
      <c r="FY20" s="46"/>
      <c r="FZ20" s="46"/>
      <c r="GA20" s="46"/>
      <c r="GB20" s="46"/>
      <c r="GC20" s="46"/>
      <c r="GD20" s="46"/>
      <c r="GE20" s="46"/>
      <c r="GF20" s="46"/>
      <c r="GG20" s="46"/>
      <c r="GH20" s="46"/>
      <c r="GI20" s="46"/>
      <c r="GJ20" s="46"/>
      <c r="GK20" s="46"/>
      <c r="GL20" s="46"/>
      <c r="GM20" s="46"/>
      <c r="GN20" s="46"/>
      <c r="GO20" s="46"/>
      <c r="GP20" s="46"/>
      <c r="GQ20" s="46"/>
      <c r="GR20" s="46"/>
      <c r="GS20" s="46"/>
      <c r="GT20" s="46"/>
      <c r="GU20" s="46"/>
      <c r="GV20" s="46"/>
      <c r="GW20" s="46"/>
      <c r="GX20" s="46"/>
      <c r="GY20" s="46"/>
      <c r="GZ20" s="46"/>
      <c r="HA20" s="46"/>
      <c r="HB20" s="46"/>
      <c r="HC20" s="46"/>
      <c r="HD20" s="46"/>
      <c r="HE20" s="46"/>
      <c r="HF20" s="46"/>
      <c r="HG20" s="46"/>
      <c r="HH20" s="46"/>
      <c r="HI20" s="46"/>
      <c r="HJ20" s="46"/>
      <c r="HK20" s="46"/>
      <c r="HL20" s="46"/>
      <c r="HM20" s="46"/>
      <c r="HN20" s="46"/>
      <c r="HO20" s="46"/>
      <c r="HP20" s="46"/>
      <c r="HQ20" s="46"/>
      <c r="HR20" s="46"/>
      <c r="HS20" s="46"/>
      <c r="HT20" s="46"/>
      <c r="HU20" s="46"/>
      <c r="HV20" s="46"/>
      <c r="HW20" s="46"/>
      <c r="HX20" s="46"/>
      <c r="HY20" s="46"/>
      <c r="HZ20" s="46"/>
      <c r="IA20" s="46"/>
      <c r="IB20" s="46"/>
      <c r="IC20" s="46"/>
      <c r="ID20" s="46"/>
      <c r="IE20" s="46"/>
      <c r="IF20" s="46"/>
      <c r="IG20" s="46"/>
      <c r="IH20" s="46"/>
      <c r="II20" s="46"/>
      <c r="IJ20" s="46"/>
      <c r="IK20" s="46"/>
      <c r="IL20" s="46"/>
      <c r="IM20" s="46"/>
      <c r="IN20" s="46"/>
      <c r="IO20" s="46"/>
      <c r="IP20" s="46"/>
      <c r="IQ20" s="46"/>
      <c r="IR20" s="46"/>
      <c r="IS20" s="46"/>
      <c r="IT20" s="46"/>
      <c r="IU20" s="46"/>
      <c r="IV20" s="46"/>
      <c r="IW20" s="46"/>
      <c r="IX20" s="46"/>
      <c r="IY20" s="46"/>
      <c r="IZ20" s="46"/>
      <c r="JA20" s="46"/>
      <c r="JB20" s="46"/>
      <c r="JC20" s="46"/>
      <c r="JD20" s="46"/>
      <c r="JE20" s="46"/>
      <c r="JF20" s="46"/>
      <c r="JG20" s="46"/>
      <c r="JH20" s="46"/>
      <c r="JI20" s="46"/>
      <c r="JJ20" s="46"/>
      <c r="JK20" s="46"/>
      <c r="JL20" s="46"/>
      <c r="JM20" s="46"/>
      <c r="JN20" s="46"/>
      <c r="JO20" s="46"/>
      <c r="JP20" s="46"/>
      <c r="JQ20" s="46"/>
      <c r="JR20" s="46"/>
      <c r="JS20" s="46"/>
      <c r="JT20" s="46"/>
      <c r="JU20" s="46"/>
      <c r="JV20" s="46"/>
      <c r="JW20" s="46"/>
      <c r="JX20" s="46"/>
      <c r="JY20" s="46"/>
      <c r="JZ20" s="46"/>
      <c r="KA20" s="46"/>
      <c r="KB20" s="46"/>
      <c r="KC20" s="46"/>
      <c r="KD20" s="46"/>
      <c r="KE20" s="46"/>
      <c r="KF20" s="46"/>
      <c r="KG20" s="46"/>
      <c r="KH20" s="46"/>
      <c r="KI20" s="46"/>
      <c r="KJ20" s="46"/>
      <c r="KK20" s="46"/>
      <c r="KL20" s="46"/>
      <c r="KM20" s="46"/>
      <c r="KN20" s="46"/>
      <c r="KO20" s="46"/>
      <c r="KP20" s="46"/>
      <c r="KQ20" s="46"/>
      <c r="KR20" s="46"/>
      <c r="KS20" s="46"/>
      <c r="KT20" s="46"/>
      <c r="KU20" s="46"/>
      <c r="KV20" s="46"/>
      <c r="KW20" s="46"/>
      <c r="KX20" s="46"/>
      <c r="KY20" s="46"/>
      <c r="KZ20" s="46"/>
      <c r="LA20" s="46"/>
      <c r="LB20" s="46"/>
      <c r="LC20" s="46"/>
      <c r="LD20" s="46"/>
      <c r="LE20" s="46"/>
      <c r="LF20" s="46"/>
      <c r="LG20" s="46"/>
      <c r="LH20" s="46"/>
      <c r="LI20" s="46"/>
      <c r="LJ20" s="46"/>
      <c r="LK20" s="46"/>
      <c r="LL20" s="46"/>
      <c r="LM20" s="46"/>
      <c r="LN20" s="46"/>
      <c r="LO20" s="46"/>
      <c r="LP20" s="46"/>
      <c r="LQ20" s="46"/>
      <c r="LR20" s="46"/>
      <c r="LS20" s="46"/>
      <c r="LT20" s="46"/>
      <c r="LU20" s="46"/>
      <c r="LV20" s="46"/>
      <c r="LW20" s="46"/>
      <c r="LX20" s="46"/>
      <c r="LY20" s="46"/>
      <c r="LZ20" s="46"/>
      <c r="MA20" s="46"/>
      <c r="MB20" s="46"/>
      <c r="MC20" s="46"/>
      <c r="MD20" s="46"/>
      <c r="ME20" s="46"/>
      <c r="MF20" s="46"/>
      <c r="MG20" s="46"/>
      <c r="MH20" s="46"/>
      <c r="MI20" s="46"/>
      <c r="MJ20" s="46"/>
      <c r="MK20" s="46"/>
      <c r="ML20" s="46"/>
      <c r="MM20" s="46"/>
      <c r="MN20" s="46"/>
      <c r="MO20" s="46"/>
      <c r="MP20" s="46"/>
      <c r="MQ20" s="46"/>
      <c r="MR20" s="46"/>
      <c r="MS20" s="46"/>
      <c r="MT20" s="46"/>
      <c r="MU20" s="46"/>
      <c r="MV20" s="46"/>
      <c r="MW20" s="46"/>
      <c r="MX20" s="46"/>
      <c r="MY20" s="46"/>
      <c r="MZ20" s="46"/>
      <c r="NA20" s="46"/>
    </row>
    <row r="21" spans="1:374" s="143" customFormat="1" ht="15">
      <c r="A21" s="536" t="s">
        <v>60</v>
      </c>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42"/>
      <c r="BJ21" s="142"/>
      <c r="BK21" s="142"/>
      <c r="BL21" s="142"/>
      <c r="BM21" s="142"/>
      <c r="BN21" s="142"/>
      <c r="BO21" s="142"/>
      <c r="BP21" s="142"/>
      <c r="BQ21" s="142"/>
      <c r="BR21" s="142"/>
      <c r="BS21" s="142"/>
      <c r="BT21" s="142"/>
      <c r="BU21" s="142"/>
      <c r="BV21" s="142"/>
      <c r="BW21" s="142"/>
      <c r="BX21" s="142"/>
      <c r="BY21" s="142"/>
      <c r="BZ21" s="142"/>
      <c r="CA21" s="142"/>
      <c r="CB21" s="142"/>
      <c r="CC21" s="142"/>
      <c r="CD21" s="142"/>
      <c r="CE21" s="142"/>
      <c r="CF21" s="142"/>
      <c r="CG21" s="142"/>
      <c r="CH21" s="142"/>
      <c r="CI21" s="142"/>
      <c r="CJ21" s="142"/>
      <c r="CK21" s="142"/>
      <c r="CL21" s="142"/>
      <c r="CM21" s="142"/>
      <c r="CN21" s="142"/>
      <c r="CO21" s="142"/>
      <c r="CP21" s="142"/>
      <c r="CQ21" s="142"/>
      <c r="CR21" s="142"/>
      <c r="CS21" s="142"/>
      <c r="CT21" s="142"/>
      <c r="CU21" s="142"/>
      <c r="CV21" s="142"/>
      <c r="CW21" s="142"/>
      <c r="CX21" s="142"/>
      <c r="CY21" s="142"/>
      <c r="CZ21" s="142"/>
      <c r="DA21" s="142"/>
      <c r="DB21" s="142"/>
      <c r="DC21" s="142"/>
      <c r="DD21" s="142"/>
      <c r="DE21" s="142"/>
      <c r="DF21" s="142"/>
      <c r="DG21" s="142"/>
      <c r="DH21" s="142"/>
      <c r="DI21" s="142"/>
      <c r="DJ21" s="142"/>
      <c r="DK21" s="142"/>
      <c r="DL21" s="142"/>
      <c r="DM21" s="142"/>
      <c r="DN21" s="142"/>
      <c r="DO21" s="142"/>
      <c r="DP21" s="142"/>
      <c r="DQ21" s="142"/>
      <c r="DR21" s="142"/>
      <c r="DS21" s="142"/>
      <c r="DT21" s="142"/>
      <c r="DU21" s="142"/>
      <c r="DV21" s="142"/>
      <c r="DW21" s="142"/>
      <c r="DX21" s="142"/>
      <c r="DY21" s="142"/>
      <c r="DZ21" s="142"/>
      <c r="EA21" s="142"/>
      <c r="EB21" s="142"/>
      <c r="EC21" s="142"/>
      <c r="ED21" s="142"/>
      <c r="EE21" s="142"/>
      <c r="EF21" s="142"/>
      <c r="EG21" s="142"/>
      <c r="EH21" s="142"/>
      <c r="EI21" s="142"/>
      <c r="EJ21" s="142"/>
      <c r="EK21" s="142"/>
      <c r="EL21" s="142"/>
      <c r="EM21" s="142"/>
      <c r="EN21" s="142"/>
      <c r="EO21" s="142"/>
      <c r="EP21" s="142"/>
      <c r="EQ21" s="142"/>
      <c r="ER21" s="142"/>
      <c r="ES21" s="142"/>
      <c r="ET21" s="142"/>
      <c r="EU21" s="142"/>
      <c r="EV21" s="142"/>
      <c r="EW21" s="142"/>
      <c r="EX21" s="142"/>
      <c r="EY21" s="142"/>
      <c r="EZ21" s="142"/>
      <c r="FA21" s="142"/>
      <c r="FB21" s="142"/>
      <c r="FC21" s="142"/>
      <c r="FD21" s="142"/>
      <c r="FE21" s="142"/>
      <c r="FF21" s="142"/>
      <c r="FG21" s="142"/>
      <c r="FH21" s="142"/>
      <c r="FI21" s="142"/>
      <c r="FJ21" s="142"/>
      <c r="FK21" s="142"/>
      <c r="FL21" s="142"/>
      <c r="FM21" s="142"/>
      <c r="FN21" s="142"/>
      <c r="FO21" s="142"/>
      <c r="FP21" s="142"/>
      <c r="FQ21" s="142"/>
      <c r="FR21" s="142"/>
      <c r="FS21" s="142"/>
      <c r="FT21" s="142"/>
      <c r="FU21" s="142"/>
      <c r="FV21" s="142"/>
      <c r="FW21" s="142"/>
      <c r="FX21" s="142"/>
      <c r="FY21" s="142"/>
      <c r="FZ21" s="142"/>
      <c r="GA21" s="142"/>
      <c r="GB21" s="142"/>
      <c r="GC21" s="142"/>
      <c r="GD21" s="142"/>
      <c r="GE21" s="142"/>
      <c r="GF21" s="142"/>
      <c r="GG21" s="142"/>
      <c r="GH21" s="142"/>
      <c r="GI21" s="142"/>
      <c r="GJ21" s="142"/>
      <c r="GK21" s="142"/>
      <c r="GL21" s="142"/>
      <c r="GM21" s="142"/>
      <c r="GN21" s="142"/>
      <c r="GO21" s="142"/>
      <c r="GP21" s="142"/>
      <c r="GQ21" s="142"/>
      <c r="GR21" s="142"/>
      <c r="GS21" s="142"/>
      <c r="GT21" s="142"/>
      <c r="GU21" s="142"/>
      <c r="GV21" s="142"/>
      <c r="GW21" s="142"/>
      <c r="GX21" s="142"/>
      <c r="GY21" s="142"/>
      <c r="GZ21" s="142"/>
      <c r="HA21" s="142"/>
      <c r="HB21" s="142"/>
      <c r="HC21" s="142"/>
      <c r="HD21" s="142"/>
      <c r="HE21" s="142"/>
      <c r="HF21" s="142"/>
      <c r="HG21" s="142"/>
      <c r="HH21" s="142"/>
      <c r="HI21" s="142"/>
      <c r="HJ21" s="142"/>
      <c r="HK21" s="142"/>
      <c r="HL21" s="142"/>
      <c r="HM21" s="142"/>
      <c r="HN21" s="142"/>
      <c r="HO21" s="142"/>
      <c r="HP21" s="142"/>
      <c r="HQ21" s="142"/>
      <c r="HR21" s="142"/>
      <c r="HS21" s="142"/>
      <c r="HT21" s="142"/>
      <c r="HU21" s="142"/>
      <c r="HV21" s="142"/>
      <c r="HW21" s="142"/>
      <c r="HX21" s="142"/>
      <c r="HY21" s="142"/>
      <c r="HZ21" s="142"/>
      <c r="IA21" s="142"/>
      <c r="IB21" s="142"/>
      <c r="IC21" s="142"/>
      <c r="ID21" s="142"/>
      <c r="IE21" s="142"/>
      <c r="IF21" s="142"/>
      <c r="IG21" s="142"/>
      <c r="IH21" s="142"/>
      <c r="II21" s="142"/>
      <c r="IJ21" s="142"/>
      <c r="IK21" s="142"/>
      <c r="IL21" s="142"/>
      <c r="IM21" s="142"/>
      <c r="IN21" s="142"/>
      <c r="IO21" s="142"/>
      <c r="IP21" s="142"/>
      <c r="IQ21" s="142"/>
      <c r="IR21" s="142"/>
      <c r="IS21" s="142"/>
      <c r="IT21" s="142"/>
      <c r="IU21" s="142"/>
      <c r="IV21" s="142"/>
      <c r="IW21" s="142"/>
      <c r="IX21" s="142"/>
      <c r="IY21" s="142"/>
      <c r="IZ21" s="142"/>
      <c r="JA21" s="142"/>
      <c r="JB21" s="142"/>
      <c r="JC21" s="142"/>
      <c r="JD21" s="142"/>
      <c r="JE21" s="142"/>
      <c r="JF21" s="142"/>
      <c r="JG21" s="142"/>
      <c r="JH21" s="142"/>
      <c r="JI21" s="142"/>
      <c r="JJ21" s="142"/>
      <c r="JK21" s="142"/>
      <c r="JL21" s="142"/>
      <c r="JM21" s="142"/>
      <c r="JN21" s="142"/>
      <c r="JO21" s="142"/>
      <c r="JP21" s="142"/>
      <c r="JQ21" s="142"/>
      <c r="JR21" s="142"/>
      <c r="JS21" s="142"/>
      <c r="JT21" s="142"/>
      <c r="JU21" s="142"/>
      <c r="JV21" s="142"/>
      <c r="JW21" s="142"/>
      <c r="JX21" s="142"/>
      <c r="JY21" s="142"/>
      <c r="JZ21" s="142"/>
      <c r="KA21" s="142"/>
      <c r="KB21" s="142"/>
      <c r="KC21" s="142"/>
      <c r="KD21" s="142"/>
      <c r="KE21" s="142"/>
      <c r="KF21" s="142"/>
      <c r="KG21" s="142"/>
      <c r="KH21" s="142"/>
      <c r="KI21" s="142"/>
      <c r="KJ21" s="142"/>
      <c r="KK21" s="142"/>
      <c r="KL21" s="142"/>
      <c r="KM21" s="142"/>
      <c r="KN21" s="142"/>
      <c r="KO21" s="142"/>
      <c r="KP21" s="142"/>
      <c r="KQ21" s="142"/>
      <c r="KR21" s="142"/>
      <c r="KS21" s="142"/>
      <c r="KT21" s="142"/>
      <c r="KU21" s="142"/>
      <c r="KV21" s="142"/>
      <c r="KW21" s="142"/>
      <c r="KX21" s="142"/>
      <c r="KY21" s="142"/>
      <c r="KZ21" s="142"/>
      <c r="LA21" s="142"/>
      <c r="LB21" s="142"/>
      <c r="LC21" s="142"/>
      <c r="LD21" s="142"/>
      <c r="LE21" s="142"/>
      <c r="LF21" s="142"/>
      <c r="LG21" s="142"/>
      <c r="LH21" s="142"/>
      <c r="LI21" s="142"/>
      <c r="LJ21" s="142"/>
      <c r="LK21" s="142"/>
      <c r="LL21" s="142"/>
      <c r="LM21" s="142"/>
      <c r="LN21" s="142"/>
      <c r="LO21" s="142"/>
      <c r="LP21" s="142"/>
      <c r="LQ21" s="142"/>
      <c r="LR21" s="142"/>
      <c r="LS21" s="142"/>
      <c r="LT21" s="142"/>
      <c r="LU21" s="142"/>
      <c r="LV21" s="142"/>
      <c r="LW21" s="142" t="s">
        <v>17</v>
      </c>
      <c r="LX21" s="142"/>
      <c r="LY21" s="142"/>
      <c r="LZ21" s="142"/>
      <c r="MA21" s="142"/>
      <c r="MB21" s="142"/>
      <c r="MC21" s="142"/>
      <c r="MD21" s="142"/>
      <c r="ME21" s="142"/>
      <c r="MF21" s="142"/>
      <c r="MG21" s="142"/>
      <c r="MH21" s="142"/>
      <c r="MI21" s="142"/>
      <c r="MJ21" s="142"/>
      <c r="MK21" s="142"/>
      <c r="ML21" s="142"/>
      <c r="MM21" s="142"/>
      <c r="MN21" s="142"/>
      <c r="MO21" s="142"/>
      <c r="MP21" s="142"/>
      <c r="MQ21" s="142"/>
      <c r="MR21" s="142"/>
      <c r="MS21" s="142"/>
      <c r="MT21" s="142"/>
      <c r="MU21" s="142"/>
      <c r="MV21" s="142"/>
      <c r="MW21" s="142"/>
      <c r="MX21" s="142"/>
      <c r="MY21" s="142"/>
      <c r="MZ21" s="142"/>
      <c r="NA21" s="142"/>
      <c r="NE21" s="44"/>
      <c r="NF21" s="44"/>
      <c r="NG21" s="44"/>
      <c r="NH21" s="44"/>
      <c r="NI21" s="44"/>
      <c r="NJ21" s="44"/>
    </row>
    <row r="22" spans="1:374" s="43" customFormat="1" ht="15">
      <c r="A22" s="42" t="s">
        <v>61</v>
      </c>
      <c r="B22" s="50">
        <f>'[1]Deployment needs'!$J$3</f>
        <v>35.356687011193223</v>
      </c>
      <c r="C22" s="50">
        <f>'Deployment needs'!D3</f>
        <v>25.128314224508031</v>
      </c>
      <c r="D22" s="50">
        <f>'Deployment needs'!E3</f>
        <v>23.433699937885731</v>
      </c>
      <c r="E22" s="50">
        <f>'Deployment needs'!F3</f>
        <v>23.366014062656465</v>
      </c>
      <c r="F22" s="50">
        <f>'Deployment needs'!G3</f>
        <v>26.258885173017159</v>
      </c>
      <c r="G22" s="50">
        <f>'Deployment needs'!H3</f>
        <v>19.115285682698836</v>
      </c>
      <c r="H22" s="50">
        <f>'Deployment needs'!I3</f>
        <v>18.289149336437561</v>
      </c>
      <c r="I22" s="50">
        <f>'Deployment needs'!J3</f>
        <v>25.980976698411268</v>
      </c>
      <c r="J22" s="50">
        <f>'Deployment needs'!K3</f>
        <v>26.805130858219567</v>
      </c>
      <c r="K22" s="50">
        <f>'Deployment needs'!L3</f>
        <v>24.819891307150346</v>
      </c>
      <c r="L22" s="50">
        <f>'Deployment needs'!M3</f>
        <v>24.569068016348222</v>
      </c>
      <c r="M22" s="50">
        <f>'Deployment needs'!N3</f>
        <v>23.368850542104717</v>
      </c>
      <c r="N22" s="50">
        <f>'Deployment needs'!O3</f>
        <v>28.335705204279229</v>
      </c>
      <c r="O22" s="50">
        <f>'Deployment needs'!P3</f>
        <v>32.634489390742168</v>
      </c>
      <c r="P22" s="50">
        <f>'Deployment needs'!Q3</f>
        <v>36.016506341222644</v>
      </c>
      <c r="Q22" s="50">
        <f>'Deployment needs'!R3</f>
        <v>44.165141194162452</v>
      </c>
      <c r="R22" s="50">
        <f>'Deployment needs'!S3</f>
        <v>48.205176326576719</v>
      </c>
      <c r="S22" s="50">
        <f>'Deployment needs'!T3</f>
        <v>36.992198198935476</v>
      </c>
      <c r="T22" s="50">
        <f>'Deployment needs'!U3</f>
        <v>23.882281102910554</v>
      </c>
      <c r="U22" s="50">
        <f>'Deployment needs'!V3</f>
        <v>19.992313516291716</v>
      </c>
      <c r="V22" s="50">
        <f>'Deployment needs'!W3</f>
        <v>22.781682265421523</v>
      </c>
      <c r="W22" s="50">
        <f>'Deployment needs'!X3</f>
        <v>26.940684489585728</v>
      </c>
      <c r="X22" s="50">
        <f>'Deployment needs'!Y3</f>
        <v>22.754123906888996</v>
      </c>
      <c r="Y22" s="50">
        <f>'Deployment needs'!Z3</f>
        <v>25.439323267341202</v>
      </c>
      <c r="Z22" s="50">
        <f>'Deployment needs'!AA3</f>
        <v>26.955051166308472</v>
      </c>
      <c r="AA22" s="50">
        <f>'Deployment needs'!AB3</f>
        <v>27.223866904956353</v>
      </c>
      <c r="AB22" s="50">
        <f>'Deployment needs'!AC3</f>
        <v>22.325461557610094</v>
      </c>
      <c r="AC22" s="50">
        <f>'Deployment needs'!AD3</f>
        <v>21.446233979708719</v>
      </c>
      <c r="AD22" s="50">
        <f>'Deployment needs'!AE3</f>
        <v>28.520210694308574</v>
      </c>
      <c r="AE22" s="50">
        <f>'Deployment needs'!AF3</f>
        <v>25.160720106516191</v>
      </c>
      <c r="AF22" s="50">
        <f>'Deployment needs'!AG3</f>
        <v>29.039076337393428</v>
      </c>
      <c r="AG22" s="50">
        <f>'Deployment needs'!AH3</f>
        <v>25.854684732769972</v>
      </c>
      <c r="AH22" s="50">
        <f>'Deployment needs'!AI3</f>
        <v>25.810560396386336</v>
      </c>
      <c r="AI22" s="50">
        <f>'Deployment needs'!AJ3</f>
        <v>18.782912732173848</v>
      </c>
      <c r="AJ22" s="50">
        <f>'Deployment needs'!AK3</f>
        <v>24.737165687063143</v>
      </c>
      <c r="AK22" s="50">
        <f>'Deployment needs'!AL3</f>
        <v>32.007237418220228</v>
      </c>
      <c r="AL22" s="50">
        <f>'Deployment needs'!AM3</f>
        <v>31.422736531251982</v>
      </c>
      <c r="AM22" s="50">
        <f>'Deployment needs'!AN3</f>
        <v>32.921414431334846</v>
      </c>
      <c r="AN22" s="50">
        <f>'Deployment needs'!AO3</f>
        <v>32.807033870029692</v>
      </c>
      <c r="AO22" s="50">
        <f>'Deployment needs'!AP3</f>
        <v>29.997913320474829</v>
      </c>
      <c r="AP22" s="50">
        <f>'Deployment needs'!AQ3</f>
        <v>26.802465035808375</v>
      </c>
      <c r="AQ22" s="50">
        <f>'Deployment needs'!AR3</f>
        <v>24.698499361713992</v>
      </c>
      <c r="AR22" s="50">
        <f>'Deployment needs'!AS3</f>
        <v>33.032319621689759</v>
      </c>
      <c r="AS22" s="50">
        <f>'Deployment needs'!AT3</f>
        <v>33.259939242593639</v>
      </c>
      <c r="AT22" s="50">
        <f>'Deployment needs'!AU3</f>
        <v>31.288098365508617</v>
      </c>
      <c r="AU22" s="50">
        <f>'Deployment needs'!AV3</f>
        <v>26.715639563299675</v>
      </c>
      <c r="AV22" s="50">
        <f>'Deployment needs'!AW3</f>
        <v>28.589717048528222</v>
      </c>
      <c r="AW22" s="50">
        <f>'Deployment needs'!AX3</f>
        <v>29.995446659761495</v>
      </c>
      <c r="AX22" s="50">
        <f>'Deployment needs'!AY3</f>
        <v>28.75667302739248</v>
      </c>
      <c r="AY22" s="50">
        <f>'Deployment needs'!AZ3</f>
        <v>51.621306045755766</v>
      </c>
      <c r="AZ22" s="50">
        <f>'Deployment needs'!BA3</f>
        <v>57.862668008221917</v>
      </c>
      <c r="BA22" s="50">
        <f>'Deployment needs'!BB3</f>
        <v>49.494309801923698</v>
      </c>
      <c r="BB22" s="50">
        <f>'Deployment needs'!BC3</f>
        <v>33.234058234697642</v>
      </c>
      <c r="BC22" s="50">
        <f>'Deployment needs'!BD3</f>
        <v>25.508052024172251</v>
      </c>
      <c r="BD22" s="50">
        <f>'Deployment needs'!BE3</f>
        <v>18.787918577124739</v>
      </c>
      <c r="BE22" s="50">
        <f>'Deployment needs'!BF3</f>
        <v>23.265698297457121</v>
      </c>
      <c r="BF22" s="50">
        <f>'Deployment needs'!BG3</f>
        <v>10.917652989462365</v>
      </c>
      <c r="BG22" s="50">
        <f>'Deployment needs'!BH3</f>
        <v>53.551948060167035</v>
      </c>
      <c r="BH22" s="50">
        <f>'Deployment needs'!BI3</f>
        <v>30.989229878461799</v>
      </c>
      <c r="BI22" s="50">
        <f>'Deployment needs'!BJ3</f>
        <v>32.918784077881426</v>
      </c>
      <c r="BJ22" s="50">
        <f>'Deployment needs'!BK3</f>
        <v>33.087277814761393</v>
      </c>
      <c r="BK22" s="50">
        <f>'Deployment needs'!BL3</f>
        <v>24.973654283713458</v>
      </c>
      <c r="BL22" s="50">
        <f>'Deployment needs'!BM3</f>
        <v>28.826939750615814</v>
      </c>
      <c r="BM22" s="50">
        <f>'Deployment needs'!BN3</f>
        <v>42.773762625223966</v>
      </c>
      <c r="BN22" s="50">
        <f>'Deployment needs'!BO3</f>
        <v>44.516565413099201</v>
      </c>
      <c r="BO22" s="50">
        <f>'Deployment needs'!BP3</f>
        <v>38.104782746432697</v>
      </c>
      <c r="BP22" s="50">
        <f>'Deployment needs'!BQ3</f>
        <v>23.598659012130163</v>
      </c>
      <c r="BQ22" s="50">
        <f>'Deployment needs'!BR3</f>
        <v>30.786819549552106</v>
      </c>
      <c r="BR22" s="50">
        <f>'Deployment needs'!BS3</f>
        <v>21.871053019245618</v>
      </c>
      <c r="BS22" s="50">
        <f>'Deployment needs'!BT3</f>
        <v>23.481772899261593</v>
      </c>
      <c r="BT22" s="50">
        <f>'Deployment needs'!BU3</f>
        <v>31.182705302228555</v>
      </c>
      <c r="BU22" s="50">
        <f>'Deployment needs'!BV3</f>
        <v>30.315355664199544</v>
      </c>
      <c r="BV22" s="50">
        <f>'Deployment needs'!BW3</f>
        <v>32.798607388850094</v>
      </c>
      <c r="BW22" s="50">
        <f>'Deployment needs'!BX3</f>
        <v>31.626449565413651</v>
      </c>
      <c r="BX22" s="50">
        <f>'Deployment needs'!BY3</f>
        <v>32.481811789280201</v>
      </c>
      <c r="BY22" s="50">
        <f>'Deployment needs'!BZ3</f>
        <v>25.020750287581087</v>
      </c>
      <c r="BZ22" s="50">
        <f>'Deployment needs'!CA3</f>
        <v>18.354116614054664</v>
      </c>
      <c r="CA22" s="50">
        <f>'Deployment needs'!CB3</f>
        <v>37.336295952124701</v>
      </c>
      <c r="CB22" s="50">
        <f>'Deployment needs'!CC3</f>
        <v>31.000074791932736</v>
      </c>
      <c r="CC22" s="50">
        <f>'Deployment needs'!CD3</f>
        <v>30.85704737748242</v>
      </c>
      <c r="CD22" s="50">
        <f>'Deployment needs'!CE3</f>
        <v>28.468962874051844</v>
      </c>
      <c r="CE22" s="50">
        <f>'Deployment needs'!CF3</f>
        <v>48.826094465282985</v>
      </c>
      <c r="CF22" s="50">
        <f>'Deployment needs'!CG3</f>
        <v>53.349080103359171</v>
      </c>
      <c r="CG22" s="50">
        <f>'Deployment needs'!CH3</f>
        <v>36.528957239309825</v>
      </c>
      <c r="CH22" s="50">
        <f>'Deployment needs'!CI3</f>
        <v>55.323760940235061</v>
      </c>
      <c r="CI22" s="50">
        <f>'Deployment needs'!CJ3</f>
        <v>70.529800116695824</v>
      </c>
      <c r="CJ22" s="50">
        <f>'Deployment needs'!CK3</f>
        <v>71.187924117696099</v>
      </c>
      <c r="CK22" s="50">
        <f>'Deployment needs'!CL3</f>
        <v>56.212711564557807</v>
      </c>
      <c r="CL22" s="50">
        <f>'Deployment needs'!CM3</f>
        <v>71.187924117696099</v>
      </c>
      <c r="CM22" s="50">
        <f>'Deployment needs'!CN3</f>
        <v>65.337763427523555</v>
      </c>
      <c r="CN22" s="50">
        <f>'Deployment needs'!CO3</f>
        <v>41.512785414795083</v>
      </c>
      <c r="CO22" s="50">
        <f>'Deployment needs'!CP3</f>
        <v>52.102284231031753</v>
      </c>
      <c r="CP22" s="50">
        <f>'Deployment needs'!CQ3</f>
        <v>55.851384424613457</v>
      </c>
      <c r="CQ22" s="50">
        <f>'Deployment needs'!CR3</f>
        <v>41.727376105243316</v>
      </c>
      <c r="CR22" s="50">
        <f>'Deployment needs'!CS3</f>
        <v>41.609063153699978</v>
      </c>
      <c r="CS22" s="50">
        <f>'Deployment needs'!CT3</f>
        <v>34.33744064676906</v>
      </c>
      <c r="CT22" s="50">
        <f>'Deployment needs'!CU3</f>
        <v>28.612830688226275</v>
      </c>
      <c r="CU22" s="50">
        <f>'Deployment needs'!CV3</f>
        <v>28.589496026713839</v>
      </c>
      <c r="CV22" s="50">
        <f>'Deployment needs'!CW3</f>
        <v>11.914837905603051</v>
      </c>
      <c r="CW22" s="50">
        <f>'Deployment needs'!CX3</f>
        <v>47.720762875328653</v>
      </c>
      <c r="CX22" s="50">
        <f>'Deployment needs'!CY3</f>
        <v>34.612582925267411</v>
      </c>
      <c r="CY22" s="50">
        <f>'Deployment needs'!CZ3</f>
        <v>31.830097051354972</v>
      </c>
      <c r="CZ22" s="50">
        <f>'Deployment needs'!DA3</f>
        <v>28.496056972647082</v>
      </c>
      <c r="DA22" s="50">
        <f>'Deployment needs'!DB3</f>
        <v>23.339233896856939</v>
      </c>
      <c r="DB22" s="50">
        <f>'Deployment needs'!DC3</f>
        <v>22.2816167639862</v>
      </c>
      <c r="DC22" s="50">
        <f>'Deployment needs'!DD3</f>
        <v>41.771542461508233</v>
      </c>
      <c r="DD22" s="50">
        <f>'Deployment needs'!DE3</f>
        <v>67.621960991263037</v>
      </c>
      <c r="DE22" s="50">
        <f>'Deployment needs'!DF3</f>
        <v>51.902963566676611</v>
      </c>
      <c r="DF22" s="50">
        <f>'Deployment needs'!DG3</f>
        <v>52.322995714947886</v>
      </c>
      <c r="DG22" s="50">
        <f>'Deployment needs'!DH3</f>
        <v>52.212116682054898</v>
      </c>
      <c r="DH22" s="50">
        <f>'Deployment needs'!DI3</f>
        <v>26.236534984475547</v>
      </c>
      <c r="DI22" s="50">
        <f>'Deployment needs'!DJ3</f>
        <v>23.206126531632908</v>
      </c>
      <c r="DJ22" s="50">
        <f>'Deployment needs'!DK3</f>
        <v>51.54549016718466</v>
      </c>
      <c r="DK22" s="50">
        <f>'Deployment needs'!DL3</f>
        <v>68.739308266054607</v>
      </c>
      <c r="DL22" s="50">
        <f>'Deployment needs'!DM3</f>
        <v>69.901212524493772</v>
      </c>
      <c r="DM22" s="50">
        <f>'Deployment needs'!DN3</f>
        <v>63.791714130466588</v>
      </c>
      <c r="DN22" s="50">
        <f>'Deployment needs'!DO3</f>
        <v>48.556970653900159</v>
      </c>
      <c r="DO22" s="50">
        <f>'Deployment needs'!DP3</f>
        <v>38.987888003746768</v>
      </c>
      <c r="DP22" s="50">
        <f>'Deployment needs'!DQ3</f>
        <v>27.655945868427139</v>
      </c>
      <c r="DQ22" s="50">
        <f>'Deployment needs'!DR3</f>
        <v>38.875929747913162</v>
      </c>
      <c r="DR22" s="50">
        <f>'Deployment needs'!DS3</f>
        <v>33.403977027671104</v>
      </c>
      <c r="DS22" s="50">
        <f>'Deployment needs'!DT3</f>
        <v>28.088398608007175</v>
      </c>
      <c r="DT22" s="50">
        <f>'Deployment needs'!DU3</f>
        <v>27.794810551156708</v>
      </c>
      <c r="DU22" s="50">
        <f>'Deployment needs'!DV3</f>
        <v>27.624869081286313</v>
      </c>
      <c r="DV22" s="50">
        <f>'Deployment needs'!DW3</f>
        <v>22.696068665688689</v>
      </c>
      <c r="DW22" s="50">
        <f>'Deployment needs'!DX3</f>
        <v>24.213232915139621</v>
      </c>
      <c r="DX22" s="50">
        <f>'Deployment needs'!DY3</f>
        <v>33.467038574822652</v>
      </c>
      <c r="DY22" s="50">
        <f>'Deployment needs'!DZ3</f>
        <v>41.41803919554939</v>
      </c>
      <c r="DZ22" s="50">
        <f>'Deployment needs'!EA3</f>
        <v>28.001652871239877</v>
      </c>
      <c r="EA22" s="50">
        <f>'Deployment needs'!EB3</f>
        <v>24.96277461552544</v>
      </c>
      <c r="EB22" s="50">
        <f>'Deployment needs'!EC3</f>
        <v>24.834331526402075</v>
      </c>
      <c r="EC22" s="50">
        <f>'Deployment needs'!ED3</f>
        <v>22.090335458141745</v>
      </c>
      <c r="ED22" s="50">
        <f>'Deployment needs'!EE3</f>
        <v>22.229921041051785</v>
      </c>
      <c r="EE22" s="50">
        <f>'Deployment needs'!EF3</f>
        <v>12.244703499680421</v>
      </c>
      <c r="EF22" s="50">
        <f>'Deployment needs'!EG3</f>
        <v>51.027071975154875</v>
      </c>
      <c r="EG22" s="50">
        <f>'Deployment needs'!EH3</f>
        <v>30.637163994965526</v>
      </c>
      <c r="EH22" s="50">
        <f>'Deployment needs'!EI3</f>
        <v>30.819947414412177</v>
      </c>
      <c r="EI22" s="50">
        <f>'Deployment needs'!EJ3</f>
        <v>33.453073405537033</v>
      </c>
      <c r="EJ22" s="50">
        <f>'Deployment needs'!EK3</f>
        <v>26.969061376241729</v>
      </c>
      <c r="EK22" s="50">
        <f>'Deployment needs'!EL3</f>
        <v>24.95424074145528</v>
      </c>
      <c r="EL22" s="50">
        <f>'Deployment needs'!EM3</f>
        <v>28.854244045392711</v>
      </c>
      <c r="EM22" s="50">
        <f>'Deployment needs'!EN3</f>
        <v>33.807376073295963</v>
      </c>
      <c r="EN22" s="50">
        <f>'Deployment needs'!EO3</f>
        <v>30.196441360899996</v>
      </c>
      <c r="EO22" s="50">
        <f>'Deployment needs'!EP3</f>
        <v>59.473704405924074</v>
      </c>
      <c r="EP22" s="50">
        <f>'Deployment needs'!EQ3</f>
        <v>74.568026755358403</v>
      </c>
      <c r="EQ22" s="50">
        <f>'Deployment needs'!ER3</f>
        <v>43.447412456566511</v>
      </c>
      <c r="ER22" s="50">
        <f>'Deployment needs'!ES3</f>
        <v>31.931539358053794</v>
      </c>
      <c r="ES22" s="50">
        <f>'Deployment needs'!ET3</f>
        <v>61.705452814096368</v>
      </c>
      <c r="ET22" s="50">
        <f>'Deployment needs'!EU3</f>
        <v>77.513998459826979</v>
      </c>
      <c r="EU22" s="50">
        <f>'Deployment needs'!EV3</f>
        <v>81.475409566683851</v>
      </c>
      <c r="EV22" s="50">
        <f>'Deployment needs'!EW3</f>
        <v>68.513226141414947</v>
      </c>
      <c r="EW22" s="50">
        <f>'Deployment needs'!EX3</f>
        <v>72.471397607258965</v>
      </c>
      <c r="EX22" s="50">
        <f>'Deployment needs'!EY3</f>
        <v>53.194418652698879</v>
      </c>
      <c r="EY22" s="50">
        <f>'Deployment needs'!EZ3</f>
        <v>43.396761578571002</v>
      </c>
      <c r="EZ22" s="50">
        <f>'Deployment needs'!FA3</f>
        <v>66.663357529858644</v>
      </c>
      <c r="FA22" s="50">
        <f>'Deployment needs'!FB3</f>
        <v>55.615657803855719</v>
      </c>
      <c r="FB22" s="50">
        <f>'Deployment needs'!FC3</f>
        <v>80.49860867550224</v>
      </c>
      <c r="FC22" s="50">
        <f>'Deployment needs'!FD3</f>
        <v>68.525581490134428</v>
      </c>
      <c r="FD22" s="50">
        <f>'Deployment needs'!FE3</f>
        <v>73.025288113218778</v>
      </c>
      <c r="FE22" s="50">
        <f>'Deployment needs'!FF3</f>
        <v>80.11540742280809</v>
      </c>
      <c r="FF22" s="50">
        <f>'Deployment needs'!FG3</f>
        <v>46.00877062420367</v>
      </c>
      <c r="FG22" s="50">
        <f>'Deployment needs'!FH3</f>
        <v>65.230507891821333</v>
      </c>
      <c r="FH22" s="50">
        <f>'Deployment needs'!FI3</f>
        <v>83.048798685246553</v>
      </c>
      <c r="FI22" s="50">
        <f>'Deployment needs'!FJ3</f>
        <v>50.299067692740657</v>
      </c>
      <c r="FJ22" s="50">
        <f>'Deployment needs'!FK3</f>
        <v>32.430415837307784</v>
      </c>
      <c r="FK22" s="50">
        <f>'Deployment needs'!FL3</f>
        <v>30.798802175777528</v>
      </c>
      <c r="FL22" s="50">
        <f>'Deployment needs'!FM3</f>
        <v>30.541989495577653</v>
      </c>
      <c r="FM22" s="50">
        <f>'Deployment needs'!FN3</f>
        <v>26.078040626435619</v>
      </c>
      <c r="FN22" s="50">
        <f>'Deployment needs'!FO3</f>
        <v>35.133475984761859</v>
      </c>
      <c r="FO22" s="50">
        <f>'Deployment needs'!FP3</f>
        <v>39.228883276149659</v>
      </c>
      <c r="FP22" s="50">
        <f>'Deployment needs'!FQ3</f>
        <v>31.980673551988346</v>
      </c>
      <c r="FQ22" s="50">
        <f>'Deployment needs'!FR3</f>
        <v>33.782213053899973</v>
      </c>
      <c r="FR22" s="50">
        <f>'Deployment needs'!FS3</f>
        <v>32.937284988061748</v>
      </c>
      <c r="FS22" s="50">
        <f>'Deployment needs'!FT3</f>
        <v>31.773275129804951</v>
      </c>
      <c r="FT22" s="50">
        <f>'Deployment needs'!FU3</f>
        <v>32.761323960945326</v>
      </c>
      <c r="FU22" s="50">
        <f>'Deployment needs'!FV3</f>
        <v>45.906468441214997</v>
      </c>
      <c r="FV22" s="50">
        <f>'Deployment needs'!FW3</f>
        <v>35.850792043921253</v>
      </c>
      <c r="FW22" s="50">
        <f>'Deployment needs'!FX3</f>
        <v>33.27257857823686</v>
      </c>
      <c r="FX22" s="50">
        <f>'Deployment needs'!FY3</f>
        <v>31.183522897579174</v>
      </c>
      <c r="FY22" s="50">
        <f>'Deployment needs'!FZ3</f>
        <v>31.438704500024219</v>
      </c>
      <c r="FZ22" s="50">
        <f>'Deployment needs'!GA3</f>
        <v>26.880176949802475</v>
      </c>
      <c r="GA22" s="50">
        <f>'Deployment needs'!GB3</f>
        <v>29.382242811442545</v>
      </c>
      <c r="GB22" s="50">
        <f>'Deployment needs'!GC3</f>
        <v>29.450691043232283</v>
      </c>
      <c r="GC22" s="50">
        <f>'Deployment needs'!GD3</f>
        <v>36.109610481375491</v>
      </c>
      <c r="GD22" s="50">
        <f>'Deployment needs'!GE3</f>
        <v>29.772451928696313</v>
      </c>
      <c r="GE22" s="50">
        <f>'Deployment needs'!GF3</f>
        <v>32.858173661464974</v>
      </c>
      <c r="GF22" s="50">
        <f>'Deployment needs'!GG3</f>
        <v>32.864459735377082</v>
      </c>
      <c r="GG22" s="50">
        <f>'Deployment needs'!GH3</f>
        <v>33.331778503777173</v>
      </c>
      <c r="GH22" s="50">
        <f>'Deployment needs'!GI3</f>
        <v>33.130268853976517</v>
      </c>
      <c r="GI22" s="50">
        <f>'Deployment needs'!GJ3</f>
        <v>63.414460438582509</v>
      </c>
      <c r="GJ22" s="50">
        <f>'Deployment needs'!GK3</f>
        <v>62.224735595719437</v>
      </c>
      <c r="GK22" s="50">
        <f>'Deployment needs'!GL3</f>
        <v>38.67615419006831</v>
      </c>
      <c r="GL22" s="50">
        <f>'Deployment needs'!GM3</f>
        <v>37.069253272515319</v>
      </c>
      <c r="GM22" s="50">
        <f>'Deployment needs'!GN3</f>
        <v>38.813816689582062</v>
      </c>
      <c r="GN22" s="50">
        <f>'Deployment needs'!GO3</f>
        <v>29.357681101081678</v>
      </c>
      <c r="GO22" s="50">
        <f>'Deployment needs'!GP3</f>
        <v>33.726124813388779</v>
      </c>
      <c r="GP22" s="50">
        <f>'Deployment needs'!GQ3</f>
        <v>44.152996268501468</v>
      </c>
      <c r="GQ22" s="50">
        <f>'Deployment needs'!GR3</f>
        <v>33.592904101692945</v>
      </c>
      <c r="GR22" s="50">
        <f>'Deployment needs'!GS3</f>
        <v>34.713575676617772</v>
      </c>
      <c r="GS22" s="50">
        <f>'Deployment needs'!GT3</f>
        <v>36.085224192500483</v>
      </c>
      <c r="GT22" s="50">
        <f>'Deployment needs'!GU3</f>
        <v>35.712383686805623</v>
      </c>
      <c r="GU22" s="50">
        <f>'Deployment needs'!GV3</f>
        <v>28.112547331495715</v>
      </c>
      <c r="GV22" s="50">
        <f>'Deployment needs'!GW3</f>
        <v>35.193587627240632</v>
      </c>
      <c r="GW22" s="50">
        <f>'Deployment needs'!GX3</f>
        <v>70.152494887016914</v>
      </c>
      <c r="GX22" s="50">
        <f>'Deployment needs'!GY3</f>
        <v>81.063175126812894</v>
      </c>
      <c r="GY22" s="50">
        <f>'Deployment needs'!GZ3</f>
        <v>69.162058886882406</v>
      </c>
      <c r="GZ22" s="50">
        <f>'Deployment needs'!HA3</f>
        <v>70.30658148284617</v>
      </c>
      <c r="HA22" s="50">
        <f>'Deployment needs'!HB3</f>
        <v>69.833711534961211</v>
      </c>
      <c r="HB22" s="50">
        <f>'Deployment needs'!HC3</f>
        <v>48.284744724220793</v>
      </c>
      <c r="HC22" s="50">
        <f>'Deployment needs'!HD3</f>
        <v>43.737478268131667</v>
      </c>
      <c r="HD22" s="50">
        <f>'Deployment needs'!HE3</f>
        <v>72.307547172169222</v>
      </c>
      <c r="HE22" s="50">
        <f>'Deployment needs'!HF3</f>
        <v>118.3949119203015</v>
      </c>
      <c r="HF22" s="50">
        <f>'Deployment needs'!HG3</f>
        <v>105.08658506474964</v>
      </c>
      <c r="HG22" s="50">
        <f>'Deployment needs'!HH3</f>
        <v>93.767518575754721</v>
      </c>
      <c r="HH22" s="50">
        <f>'Deployment needs'!HI3</f>
        <v>76.632699287679046</v>
      </c>
      <c r="HI22" s="50">
        <f>'Deployment needs'!HJ3</f>
        <v>66.067691536336469</v>
      </c>
      <c r="HJ22" s="50">
        <f>'Deployment needs'!HK3</f>
        <v>50.13838078157417</v>
      </c>
      <c r="HK22" s="50">
        <f>'Deployment needs'!HL3</f>
        <v>79.409831308720044</v>
      </c>
      <c r="HL22" s="50">
        <f>'Deployment needs'!HM3</f>
        <v>48.553849064959849</v>
      </c>
      <c r="HM22" s="50">
        <f>'Deployment needs'!HN3</f>
        <v>47.323474954348704</v>
      </c>
      <c r="HN22" s="50">
        <f>'Deployment needs'!HO3</f>
        <v>42.183257461449216</v>
      </c>
      <c r="HO22" s="50">
        <f>'Deployment needs'!HP3</f>
        <v>37.634862985190452</v>
      </c>
      <c r="HP22" s="50">
        <f>'Deployment needs'!HQ3</f>
        <v>44.067919276345378</v>
      </c>
      <c r="HQ22" s="50">
        <f>'Deployment needs'!HR3</f>
        <v>39.33388225711753</v>
      </c>
      <c r="HR22" s="50">
        <f>'Deployment needs'!HS3</f>
        <v>48.477578002482439</v>
      </c>
      <c r="HS22" s="50">
        <f>'Deployment needs'!HT3</f>
        <v>39.118260833751933</v>
      </c>
      <c r="HT22" s="50">
        <f>'Deployment needs'!HU3</f>
        <v>33.303177790560632</v>
      </c>
      <c r="HU22" s="50">
        <f>'Deployment needs'!HV3</f>
        <v>34.313107055526473</v>
      </c>
      <c r="HV22" s="50">
        <f>'Deployment needs'!HW3</f>
        <v>40.523031370958385</v>
      </c>
      <c r="HW22" s="50">
        <f>'Deployment needs'!HX3</f>
        <v>43.74877710606728</v>
      </c>
      <c r="HX22" s="50">
        <f>'Deployment needs'!HY3</f>
        <v>44.649645510836478</v>
      </c>
      <c r="HY22" s="50">
        <f>'Deployment needs'!HZ3</f>
        <v>74.773898266831509</v>
      </c>
      <c r="HZ22" s="50">
        <f>'Deployment needs'!IA3</f>
        <v>62.594080317443648</v>
      </c>
      <c r="IA22" s="50">
        <f>'Deployment needs'!IB3</f>
        <v>52.435150838577698</v>
      </c>
      <c r="IB22" s="50">
        <f>'Deployment needs'!IC3</f>
        <v>49.354504400364178</v>
      </c>
      <c r="IC22" s="50">
        <f>'Deployment needs'!ID3</f>
        <v>36.996138956966504</v>
      </c>
      <c r="ID22" s="50">
        <f>'Deployment needs'!IE3</f>
        <v>29.663904851574241</v>
      </c>
      <c r="IE22" s="50">
        <f>'Deployment needs'!IF3</f>
        <v>34.999812008431796</v>
      </c>
      <c r="IF22" s="50">
        <f>'Deployment needs'!IG3</f>
        <v>52.534031191859384</v>
      </c>
      <c r="IG22" s="50">
        <f>'Deployment needs'!IH3</f>
        <v>53.103218838269036</v>
      </c>
      <c r="IH22" s="50">
        <f>'Deployment needs'!II3</f>
        <v>49.123808549199254</v>
      </c>
      <c r="II22" s="50">
        <f>'Deployment needs'!IJ3</f>
        <v>41.83205163634571</v>
      </c>
      <c r="IJ22" s="50">
        <f>'Deployment needs'!IK3</f>
        <v>43.945178122423954</v>
      </c>
      <c r="IK22" s="50">
        <f>'Deployment needs'!IL3</f>
        <v>39.893726642671666</v>
      </c>
      <c r="IL22" s="50">
        <f>'Deployment needs'!IM3</f>
        <v>32.157376398610722</v>
      </c>
      <c r="IM22" s="50">
        <f>'Deployment needs'!IN3</f>
        <v>49.097898252542997</v>
      </c>
      <c r="IN22" s="50">
        <f>'Deployment needs'!IO3</f>
        <v>45.599998269136179</v>
      </c>
      <c r="IO22" s="50">
        <f>'Deployment needs'!IP3</f>
        <v>47.400747148050343</v>
      </c>
      <c r="IP22" s="50">
        <f>'Deployment needs'!IQ3</f>
        <v>92.64428399055727</v>
      </c>
      <c r="IQ22" s="50">
        <f>'Deployment needs'!IR3</f>
        <v>118.51443107533514</v>
      </c>
      <c r="IR22" s="50">
        <f>'Deployment needs'!IS3</f>
        <v>69.55212930702983</v>
      </c>
      <c r="IS22" s="50">
        <f>'Deployment needs'!IT3</f>
        <v>76.331472957977113</v>
      </c>
      <c r="IT22" s="50">
        <f>'Deployment needs'!IU3</f>
        <v>114.61241102653133</v>
      </c>
      <c r="IU22" s="50">
        <f>'Deployment needs'!IV3</f>
        <v>132.54069638566793</v>
      </c>
      <c r="IV22" s="50">
        <f>'Deployment needs'!IW3</f>
        <v>114.51035775961553</v>
      </c>
      <c r="IW22" s="50">
        <f>'Deployment needs'!IX3</f>
        <v>114.33718431945016</v>
      </c>
      <c r="IX22" s="50">
        <f>'Deployment needs'!IY3</f>
        <v>125.70155834208083</v>
      </c>
      <c r="IY22" s="50">
        <f>'Deployment needs'!IZ3</f>
        <v>133.70329714269576</v>
      </c>
      <c r="IZ22" s="50">
        <f>'Deployment needs'!JA3</f>
        <v>74.394058748594887</v>
      </c>
      <c r="JA22" s="50">
        <f>'Deployment needs'!JB3</f>
        <v>115.35619124763133</v>
      </c>
      <c r="JB22" s="50">
        <f>'Deployment needs'!JC3</f>
        <v>142.46633297513358</v>
      </c>
      <c r="JC22" s="50">
        <f>'Deployment needs'!JD3</f>
        <v>98.49088291215827</v>
      </c>
      <c r="JD22" s="50">
        <f>'Deployment needs'!JE3</f>
        <v>95.471282279135721</v>
      </c>
      <c r="JE22" s="50">
        <f>'Deployment needs'!JF3</f>
        <v>67.088709048583667</v>
      </c>
      <c r="JF22" s="50">
        <f>'Deployment needs'!JG3</f>
        <v>49.437192117528546</v>
      </c>
      <c r="JG22" s="50">
        <f>'Deployment needs'!JH3</f>
        <v>47.039979451926001</v>
      </c>
      <c r="JH22" s="50">
        <f>'Deployment needs'!JI3</f>
        <v>85.337278855668828</v>
      </c>
      <c r="JI22" s="50">
        <f>'Deployment needs'!JJ3</f>
        <v>50.398111673408174</v>
      </c>
      <c r="JJ22" s="50">
        <f>'Deployment needs'!JK3</f>
        <v>48.074801007031411</v>
      </c>
      <c r="JK22" s="50">
        <f>'Deployment needs'!JL3</f>
        <v>44.883629532051117</v>
      </c>
      <c r="JL22" s="50">
        <f>'Deployment needs'!JM3</f>
        <v>36.761435472792925</v>
      </c>
      <c r="JM22" s="50">
        <f>'Deployment needs'!JN3</f>
        <v>53.330693348495259</v>
      </c>
      <c r="JN22" s="50">
        <f>'Deployment needs'!JO3</f>
        <v>60.957206588699734</v>
      </c>
      <c r="JO22" s="50">
        <f>'Deployment needs'!JP3</f>
        <v>94.8879339056503</v>
      </c>
      <c r="JP22" s="50">
        <f>'Deployment needs'!JQ3</f>
        <v>115.82062882266214</v>
      </c>
      <c r="JQ22" s="50">
        <f>'Deployment needs'!JR3</f>
        <v>82.456299665594784</v>
      </c>
      <c r="JR22" s="50">
        <f>'Deployment needs'!JS3</f>
        <v>59.267217247508036</v>
      </c>
      <c r="JS22" s="50">
        <f>'Deployment needs'!JT3</f>
        <v>45.142008054763124</v>
      </c>
      <c r="JT22" s="50">
        <f>'Deployment needs'!JU3</f>
        <v>50.581474139977146</v>
      </c>
      <c r="JU22" s="50">
        <f>'Deployment needs'!JV3</f>
        <v>58.137411157301877</v>
      </c>
      <c r="JV22" s="50">
        <f>'Deployment needs'!JW3</f>
        <v>89.085461852203252</v>
      </c>
      <c r="JW22" s="50">
        <f>'Deployment needs'!JX3</f>
        <v>102.27807467854566</v>
      </c>
      <c r="JX22" s="50">
        <f>'Deployment needs'!JY3</f>
        <v>64.523328685405147</v>
      </c>
      <c r="JY22" s="50">
        <f>'Deployment needs'!JZ3</f>
        <v>63.421579846149527</v>
      </c>
      <c r="JZ22" s="50">
        <f>'Deployment needs'!KA3</f>
        <v>52.180055964183587</v>
      </c>
      <c r="KA22" s="50">
        <f>'Deployment needs'!KB3</f>
        <v>54.798062753151235</v>
      </c>
      <c r="KB22" s="50">
        <f>'Deployment needs'!KC3</f>
        <v>59.156165051851382</v>
      </c>
      <c r="KC22" s="50">
        <f>'Deployment needs'!KD3</f>
        <v>103.94147765976295</v>
      </c>
      <c r="KD22" s="50">
        <f>'Deployment needs'!KE3</f>
        <v>124.21322406360436</v>
      </c>
      <c r="KE22" s="50">
        <f>'Deployment needs'!KF3</f>
        <v>122.45735147018304</v>
      </c>
      <c r="KF22" s="50">
        <f>'Deployment needs'!KG3</f>
        <v>118.61239692187291</v>
      </c>
      <c r="KG22" s="50">
        <f>'Deployment needs'!KH3</f>
        <v>117.77946382126518</v>
      </c>
      <c r="KH22" s="50">
        <f>'Deployment needs'!KI3</f>
        <v>67.345851049954064</v>
      </c>
      <c r="KI22" s="50">
        <f>'Deployment needs'!KJ3</f>
        <v>64.856864654456757</v>
      </c>
      <c r="KJ22" s="50">
        <f>'Deployment needs'!KK3</f>
        <v>171.90096747460197</v>
      </c>
      <c r="KK22" s="50">
        <f>'Deployment needs'!KL3</f>
        <v>168.5838840269974</v>
      </c>
      <c r="KL22" s="50">
        <f>'Deployment needs'!KM3</f>
        <v>173.45031636656233</v>
      </c>
      <c r="KM22" s="50">
        <f>'Deployment needs'!KN3</f>
        <v>173.12074341402035</v>
      </c>
      <c r="KN22" s="50">
        <f>'Deployment needs'!KO3</f>
        <v>31.412523856804562</v>
      </c>
      <c r="KO22" s="50">
        <f>'Deployment needs'!KP3</f>
        <v>188.03647524969938</v>
      </c>
      <c r="KP22" s="50">
        <f>'Deployment needs'!KQ3</f>
        <v>177.92115262714384</v>
      </c>
      <c r="KQ22" s="50">
        <f>'Deployment needs'!KR3</f>
        <v>195.23211933404582</v>
      </c>
      <c r="KR22" s="50">
        <f>'Deployment needs'!KS3</f>
        <v>195.92382336715804</v>
      </c>
      <c r="KS22" s="50">
        <f>'Deployment needs'!KT3</f>
        <v>174.55580317104619</v>
      </c>
      <c r="KT22" s="50">
        <f>'Deployment needs'!KU3</f>
        <v>171.60422276383622</v>
      </c>
      <c r="KU22" s="50">
        <f>'Deployment needs'!KV3</f>
        <v>156.95594740871832</v>
      </c>
      <c r="KV22" s="50">
        <f>'Deployment needs'!KW3</f>
        <v>156.36075768840024</v>
      </c>
      <c r="KW22" s="50">
        <f>'Deployment needs'!KX3</f>
        <v>51.4927372468117</v>
      </c>
      <c r="KX22" s="50">
        <f>'Deployment needs'!KY3</f>
        <v>152.21950074432249</v>
      </c>
      <c r="KY22" s="50">
        <f>'Deployment needs'!KZ3</f>
        <v>134.72268759492761</v>
      </c>
      <c r="KZ22" s="50">
        <f>'Deployment needs'!LA3</f>
        <v>117.28845590166968</v>
      </c>
      <c r="LA22" s="50">
        <f>'Deployment needs'!LB3</f>
        <v>102.37179319951926</v>
      </c>
      <c r="LB22" s="50">
        <f>'Deployment needs'!LC3</f>
        <v>107.99900565876814</v>
      </c>
      <c r="LC22" s="50">
        <f>'Deployment needs'!LD3</f>
        <v>80.761989517304585</v>
      </c>
      <c r="LD22" s="50">
        <f>'Deployment needs'!LE3</f>
        <v>90.828107669152502</v>
      </c>
      <c r="LE22" s="50">
        <f>'Deployment needs'!LF3</f>
        <v>137.36704307968211</v>
      </c>
      <c r="LF22" s="50">
        <f>'Deployment needs'!LG3</f>
        <v>126.5837093812849</v>
      </c>
      <c r="LG22" s="50">
        <f>'Deployment needs'!LH3</f>
        <v>103.15806652259249</v>
      </c>
      <c r="LH22" s="50">
        <f>'Deployment needs'!LI3</f>
        <v>84.238570034644454</v>
      </c>
      <c r="LI22" s="50">
        <f>'Deployment needs'!LJ3</f>
        <v>57.58192915417132</v>
      </c>
      <c r="LJ22" s="50">
        <f>'Deployment needs'!LK3</f>
        <v>55.057561290020857</v>
      </c>
      <c r="LK22" s="50">
        <f>'Deployment needs'!LL3</f>
        <v>32.455102878484936</v>
      </c>
      <c r="LL22" s="50">
        <f>'Deployment needs'!LM3</f>
        <v>34.94087902563065</v>
      </c>
      <c r="LM22" s="50">
        <f>'Deployment needs'!LN3</f>
        <v>22.45660119563528</v>
      </c>
      <c r="LN22" s="50">
        <f>'Deployment needs'!LO3</f>
        <v>13.846833796549252</v>
      </c>
      <c r="LO22" s="50">
        <f>'Deployment needs'!LP3</f>
        <v>14.992427371551459</v>
      </c>
      <c r="LP22" s="50">
        <f>'Deployment needs'!LQ3</f>
        <v>102.09456818490337</v>
      </c>
      <c r="LQ22" s="50">
        <f>'Deployment needs'!LR3</f>
        <v>114.18788941163862</v>
      </c>
      <c r="LR22" s="50">
        <f>'Deployment needs'!LS3</f>
        <v>60.934769971969004</v>
      </c>
      <c r="LS22" s="50">
        <f>'Deployment needs'!LT3</f>
        <v>104.40663474968052</v>
      </c>
      <c r="LT22" s="50">
        <f>'Deployment needs'!LU3</f>
        <v>108.27718521080908</v>
      </c>
      <c r="LU22" s="50">
        <f>'Deployment needs'!LV3</f>
        <v>18.609268525433198</v>
      </c>
      <c r="LV22" s="50">
        <f>'Deployment needs'!LW3</f>
        <v>20.028175951044723</v>
      </c>
      <c r="LW22" s="50">
        <f>'Deployment needs'!LX3</f>
        <v>133.55782985002205</v>
      </c>
      <c r="LX22" s="50">
        <f>'Deployment needs'!LY3</f>
        <v>111.23416253877535</v>
      </c>
      <c r="LY22" s="50">
        <f>'Deployment needs'!LZ3</f>
        <v>64.227157418592611</v>
      </c>
      <c r="LZ22" s="50">
        <f>'Deployment needs'!MA3</f>
        <v>39.958641563881187</v>
      </c>
      <c r="MA22" s="50">
        <f>'Deployment needs'!MB3</f>
        <v>19.634427642345464</v>
      </c>
      <c r="MB22" s="50">
        <f>'Deployment needs'!MC3</f>
        <v>99.567262858649144</v>
      </c>
      <c r="MC22" s="50">
        <f>'Deployment needs'!MD3</f>
        <v>99.201919206223351</v>
      </c>
      <c r="MD22" s="50">
        <f>'Deployment needs'!ME3</f>
        <v>95.674188649098497</v>
      </c>
      <c r="ME22" s="50">
        <f>'Deployment needs'!MF3</f>
        <v>52.819001176816009</v>
      </c>
      <c r="MF22" s="50">
        <f>'Deployment needs'!MG3</f>
        <v>33.103748524156011</v>
      </c>
      <c r="MG22" s="50">
        <f>'Deployment needs'!MH3</f>
        <v>43.779236734802296</v>
      </c>
      <c r="MH22" s="50">
        <f>'Deployment needs'!MI3</f>
        <v>27.216311407942605</v>
      </c>
      <c r="MI22" s="50">
        <f>'Deployment needs'!MJ3</f>
        <v>27.93803594992978</v>
      </c>
      <c r="MJ22" s="50">
        <f>'Deployment needs'!MK3</f>
        <v>25.130917558133273</v>
      </c>
      <c r="MK22" s="50">
        <f>'Deployment needs'!ML3</f>
        <v>25.781393409680824</v>
      </c>
      <c r="ML22" s="50">
        <f>'Deployment needs'!MM3</f>
        <v>19.894559723488427</v>
      </c>
      <c r="MM22" s="50">
        <f>'Deployment needs'!MN3</f>
        <v>21.898007508279289</v>
      </c>
      <c r="MN22" s="50">
        <f>'Deployment needs'!MO3</f>
        <v>50.526978069960236</v>
      </c>
      <c r="MO22" s="50">
        <f>'Deployment needs'!MP3</f>
        <v>33.901211800762191</v>
      </c>
      <c r="MP22" s="50">
        <f>'Deployment needs'!MQ3</f>
        <v>29.522771669836889</v>
      </c>
      <c r="MQ22" s="50">
        <f>'Deployment needs'!MR3</f>
        <v>24.916115933887099</v>
      </c>
      <c r="MR22" s="50">
        <f>'Deployment needs'!MS3</f>
        <v>20.717503211582105</v>
      </c>
      <c r="MS22" s="50">
        <f>'Deployment needs'!MT3</f>
        <v>19.368999939330433</v>
      </c>
      <c r="MT22" s="50">
        <f>'Deployment needs'!MU3</f>
        <v>19.338230138512593</v>
      </c>
      <c r="MU22" s="50">
        <f>'Deployment needs'!MV3</f>
        <v>23.91078602303482</v>
      </c>
      <c r="MV22" s="50">
        <f>'Deployment needs'!MW3</f>
        <v>22.790068188329546</v>
      </c>
      <c r="MW22" s="50">
        <f>'Deployment needs'!MX3</f>
        <v>20.222011894231258</v>
      </c>
      <c r="MX22" s="50">
        <f>'Deployment needs'!MY3</f>
        <v>23.26339509480859</v>
      </c>
      <c r="MY22" s="50">
        <f>'Deployment needs'!MZ3</f>
        <v>23.212824081546749</v>
      </c>
      <c r="MZ22" s="50">
        <f>'Deployment needs'!NA3</f>
        <v>24.478702688216206</v>
      </c>
      <c r="NA22" s="50">
        <f>'Deployment needs'!NC3</f>
        <v>31.548720899213922</v>
      </c>
      <c r="NE22" s="44"/>
      <c r="NF22" s="44"/>
      <c r="NG22" s="44"/>
      <c r="NH22" s="44"/>
      <c r="NI22" s="44"/>
      <c r="NJ22" s="44"/>
    </row>
    <row r="23" spans="1:374" s="432" customFormat="1" ht="15">
      <c r="A23" s="431" t="s">
        <v>62</v>
      </c>
      <c r="B23" s="431">
        <v>55</v>
      </c>
      <c r="C23" s="431">
        <v>85</v>
      </c>
      <c r="D23" s="431">
        <v>55</v>
      </c>
      <c r="E23" s="431">
        <v>55</v>
      </c>
      <c r="F23" s="431">
        <v>55</v>
      </c>
      <c r="G23" s="431">
        <v>30</v>
      </c>
      <c r="H23" s="431">
        <v>30</v>
      </c>
      <c r="I23" s="431">
        <v>43.5</v>
      </c>
      <c r="J23" s="431">
        <v>57.75</v>
      </c>
      <c r="K23" s="431">
        <v>43.75</v>
      </c>
      <c r="L23" s="431">
        <v>43.75</v>
      </c>
      <c r="M23" s="431">
        <v>43.75</v>
      </c>
      <c r="N23" s="431">
        <v>20</v>
      </c>
      <c r="O23" s="431">
        <v>21.5</v>
      </c>
      <c r="P23" s="431">
        <v>43.5</v>
      </c>
      <c r="Q23" s="431">
        <v>57.75</v>
      </c>
      <c r="R23" s="431">
        <v>43.75</v>
      </c>
      <c r="S23" s="431">
        <v>43.75</v>
      </c>
      <c r="T23" s="431">
        <v>43.75</v>
      </c>
      <c r="U23" s="431">
        <v>20</v>
      </c>
      <c r="V23" s="431">
        <v>21.5</v>
      </c>
      <c r="W23" s="431">
        <v>43.5</v>
      </c>
      <c r="X23" s="431">
        <v>57.75</v>
      </c>
      <c r="Y23" s="431">
        <v>43.75</v>
      </c>
      <c r="Z23" s="431">
        <v>43.75</v>
      </c>
      <c r="AA23" s="431">
        <v>43.75</v>
      </c>
      <c r="AB23" s="431">
        <v>20</v>
      </c>
      <c r="AC23" s="431">
        <v>21.5</v>
      </c>
      <c r="AD23" s="431">
        <v>43.5</v>
      </c>
      <c r="AE23" s="431">
        <v>57.75</v>
      </c>
      <c r="AF23" s="431">
        <v>43.75</v>
      </c>
      <c r="AG23" s="431">
        <v>43.75</v>
      </c>
      <c r="AH23" s="431">
        <v>43.75</v>
      </c>
      <c r="AI23" s="431">
        <v>20</v>
      </c>
      <c r="AJ23" s="431">
        <v>21.5</v>
      </c>
      <c r="AK23" s="431">
        <v>43.5</v>
      </c>
      <c r="AL23" s="431">
        <v>57.75</v>
      </c>
      <c r="AM23" s="431">
        <v>43.75</v>
      </c>
      <c r="AN23" s="431">
        <v>43.75</v>
      </c>
      <c r="AO23" s="431">
        <v>43.75</v>
      </c>
      <c r="AP23" s="431">
        <v>20</v>
      </c>
      <c r="AQ23" s="431">
        <v>21.5</v>
      </c>
      <c r="AR23" s="431">
        <v>43.5</v>
      </c>
      <c r="AS23" s="431">
        <v>57.75</v>
      </c>
      <c r="AT23" s="431">
        <v>43.75</v>
      </c>
      <c r="AU23" s="431">
        <v>43.75</v>
      </c>
      <c r="AV23" s="431">
        <v>43.75</v>
      </c>
      <c r="AW23" s="431">
        <v>20</v>
      </c>
      <c r="AX23" s="431">
        <v>21.5</v>
      </c>
      <c r="AY23" s="431">
        <v>43.5</v>
      </c>
      <c r="AZ23" s="431">
        <v>57.75</v>
      </c>
      <c r="BA23" s="431">
        <v>43.75</v>
      </c>
      <c r="BB23" s="431">
        <v>43.75</v>
      </c>
      <c r="BC23" s="431">
        <v>43.75</v>
      </c>
      <c r="BD23" s="431">
        <v>20</v>
      </c>
      <c r="BE23" s="431">
        <v>21.5</v>
      </c>
      <c r="BF23" s="431">
        <v>43.5</v>
      </c>
      <c r="BG23" s="431">
        <v>57.75</v>
      </c>
      <c r="BH23" s="431">
        <v>43.75</v>
      </c>
      <c r="BI23" s="431">
        <v>43.75</v>
      </c>
      <c r="BJ23" s="431">
        <v>43.75</v>
      </c>
      <c r="BK23" s="431">
        <v>20</v>
      </c>
      <c r="BL23" s="431">
        <v>21.5</v>
      </c>
      <c r="BM23" s="431">
        <v>43.5</v>
      </c>
      <c r="BN23" s="431">
        <v>57.75</v>
      </c>
      <c r="BO23" s="431">
        <v>43.75</v>
      </c>
      <c r="BP23" s="431">
        <v>43.75</v>
      </c>
      <c r="BQ23" s="431">
        <v>43.75</v>
      </c>
      <c r="BR23" s="431">
        <v>20</v>
      </c>
      <c r="BS23" s="431">
        <v>21.5</v>
      </c>
      <c r="BT23" s="431">
        <v>43.5</v>
      </c>
      <c r="BU23" s="431">
        <v>57.75</v>
      </c>
      <c r="BV23" s="431">
        <v>43.75</v>
      </c>
      <c r="BW23" s="431">
        <v>43.75</v>
      </c>
      <c r="BX23" s="431">
        <v>43.75</v>
      </c>
      <c r="BY23" s="431">
        <v>20</v>
      </c>
      <c r="BZ23" s="431">
        <v>21.5</v>
      </c>
      <c r="CA23" s="431">
        <v>43.5</v>
      </c>
      <c r="CB23" s="431">
        <v>57.75</v>
      </c>
      <c r="CC23" s="431">
        <v>43.75</v>
      </c>
      <c r="CD23" s="431">
        <v>43.75</v>
      </c>
      <c r="CE23" s="431">
        <v>43.75</v>
      </c>
      <c r="CF23" s="431">
        <v>17.25</v>
      </c>
      <c r="CG23" s="431">
        <v>18.75</v>
      </c>
      <c r="CH23" s="431">
        <v>39.75</v>
      </c>
      <c r="CI23" s="431">
        <v>54.75</v>
      </c>
      <c r="CJ23" s="431">
        <v>42.75</v>
      </c>
      <c r="CK23" s="431">
        <v>42.75</v>
      </c>
      <c r="CL23" s="431">
        <v>42.75</v>
      </c>
      <c r="CM23" s="431">
        <v>17.25</v>
      </c>
      <c r="CN23" s="431">
        <v>18.75</v>
      </c>
      <c r="CO23" s="431">
        <v>39.75</v>
      </c>
      <c r="CP23" s="431">
        <v>57.75</v>
      </c>
      <c r="CQ23" s="431">
        <v>43.75</v>
      </c>
      <c r="CR23" s="431">
        <v>43.75</v>
      </c>
      <c r="CS23" s="431">
        <v>43.75</v>
      </c>
      <c r="CT23" s="431">
        <v>20</v>
      </c>
      <c r="CU23" s="431">
        <v>21.5</v>
      </c>
      <c r="CV23" s="431">
        <v>43.5</v>
      </c>
      <c r="CW23" s="656">
        <v>54.75</v>
      </c>
      <c r="CX23" s="656">
        <v>42.75</v>
      </c>
      <c r="CY23" s="656">
        <v>42.75</v>
      </c>
      <c r="CZ23" s="656">
        <v>42.75</v>
      </c>
      <c r="DA23" s="656">
        <v>17.25</v>
      </c>
      <c r="DB23" s="656">
        <v>18.75</v>
      </c>
      <c r="DC23" s="656">
        <v>39.75</v>
      </c>
      <c r="DD23" s="656">
        <v>55.75</v>
      </c>
      <c r="DE23" s="656">
        <v>43.75</v>
      </c>
      <c r="DF23" s="656">
        <v>43.75</v>
      </c>
      <c r="DG23" s="656">
        <v>43.75</v>
      </c>
      <c r="DH23" s="656">
        <v>17.25</v>
      </c>
      <c r="DI23" s="656">
        <v>18.75</v>
      </c>
      <c r="DJ23" s="656">
        <v>40.75</v>
      </c>
      <c r="DK23" s="656">
        <v>55.75</v>
      </c>
      <c r="DL23" s="656">
        <v>43.75</v>
      </c>
      <c r="DM23" s="656">
        <v>43.75</v>
      </c>
      <c r="DN23" s="656">
        <v>43.75</v>
      </c>
      <c r="DO23" s="656">
        <v>17.25</v>
      </c>
      <c r="DP23" s="656">
        <v>18.75</v>
      </c>
      <c r="DQ23" s="656">
        <v>40.75</v>
      </c>
      <c r="DR23" s="656">
        <v>55.75</v>
      </c>
      <c r="DS23" s="656">
        <v>43.75</v>
      </c>
      <c r="DT23" s="656">
        <v>43.75</v>
      </c>
      <c r="DU23" s="656">
        <v>43.75</v>
      </c>
      <c r="DV23" s="656">
        <v>17.25</v>
      </c>
      <c r="DW23" s="656">
        <v>18.75</v>
      </c>
      <c r="DX23" s="656">
        <v>40.75</v>
      </c>
      <c r="DY23" s="656">
        <v>54.75</v>
      </c>
      <c r="DZ23" s="656">
        <v>42.75</v>
      </c>
      <c r="EA23" s="656">
        <v>42.75</v>
      </c>
      <c r="EB23" s="656">
        <v>42.75</v>
      </c>
      <c r="EC23" s="656">
        <v>17.25</v>
      </c>
      <c r="ED23" s="656">
        <v>18.75</v>
      </c>
      <c r="EE23" s="656">
        <v>40.75</v>
      </c>
      <c r="EF23" s="656">
        <v>54.75</v>
      </c>
      <c r="EG23" s="656">
        <v>42.75</v>
      </c>
      <c r="EH23" s="656">
        <v>42.75</v>
      </c>
      <c r="EI23" s="656">
        <v>42.75</v>
      </c>
      <c r="EJ23" s="656">
        <v>17.25</v>
      </c>
      <c r="EK23" s="656">
        <v>18.75</v>
      </c>
      <c r="EL23" s="656">
        <v>40.75</v>
      </c>
      <c r="EM23" s="656">
        <v>54.75</v>
      </c>
      <c r="EN23" s="656">
        <v>42.75</v>
      </c>
      <c r="EO23" s="656">
        <v>42.75</v>
      </c>
      <c r="EP23" s="656">
        <v>42.75</v>
      </c>
      <c r="EQ23" s="656">
        <v>17.25</v>
      </c>
      <c r="ER23" s="656">
        <v>18.75</v>
      </c>
      <c r="ES23" s="656">
        <v>40.75</v>
      </c>
      <c r="ET23" s="656">
        <v>54.75</v>
      </c>
      <c r="EU23" s="656">
        <v>42.75</v>
      </c>
      <c r="EV23" s="656">
        <v>42.75</v>
      </c>
      <c r="EW23" s="656">
        <v>42.75</v>
      </c>
      <c r="EX23" s="656">
        <v>17.5</v>
      </c>
      <c r="EY23" s="656">
        <v>19.5</v>
      </c>
      <c r="EZ23" s="656">
        <v>43</v>
      </c>
      <c r="FA23" s="656">
        <v>54.75</v>
      </c>
      <c r="FB23" s="656">
        <v>42.75</v>
      </c>
      <c r="FC23" s="656">
        <v>42.75</v>
      </c>
      <c r="FD23" s="656">
        <v>42.75</v>
      </c>
      <c r="FE23" s="431">
        <v>17.5</v>
      </c>
      <c r="FF23" s="431">
        <v>19.5</v>
      </c>
      <c r="FG23" s="431">
        <v>43</v>
      </c>
      <c r="FH23" s="431">
        <v>61.5</v>
      </c>
      <c r="FI23" s="431">
        <v>48.5</v>
      </c>
      <c r="FJ23" s="431">
        <v>48.5</v>
      </c>
      <c r="FK23" s="431">
        <v>48.5</v>
      </c>
      <c r="FL23" s="431">
        <v>17.5</v>
      </c>
      <c r="FM23" s="431">
        <v>19.5</v>
      </c>
      <c r="FN23" s="431">
        <v>43</v>
      </c>
      <c r="FO23" s="431">
        <v>61.5</v>
      </c>
      <c r="FP23" s="431">
        <v>48.5</v>
      </c>
      <c r="FQ23" s="431">
        <v>48.5</v>
      </c>
      <c r="FR23" s="431">
        <v>48.35</v>
      </c>
      <c r="FS23" s="431">
        <v>22.25</v>
      </c>
      <c r="FT23" s="431">
        <v>23.75</v>
      </c>
      <c r="FU23" s="431">
        <v>46.75</v>
      </c>
      <c r="FV23" s="431">
        <v>61</v>
      </c>
      <c r="FW23" s="431">
        <v>47</v>
      </c>
      <c r="FX23" s="431">
        <v>47</v>
      </c>
      <c r="FY23" s="431">
        <v>47</v>
      </c>
      <c r="FZ23" s="431">
        <v>22.25</v>
      </c>
      <c r="GA23" s="431">
        <v>23.75</v>
      </c>
      <c r="GB23" s="431">
        <v>46.75</v>
      </c>
      <c r="GC23" s="431">
        <v>61</v>
      </c>
      <c r="GD23" s="431">
        <v>47</v>
      </c>
      <c r="GE23" s="431">
        <v>47</v>
      </c>
      <c r="GF23" s="431">
        <v>47</v>
      </c>
      <c r="GG23" s="431">
        <v>22.25</v>
      </c>
      <c r="GH23" s="431">
        <v>23.75</v>
      </c>
      <c r="GI23" s="431">
        <v>46.75</v>
      </c>
      <c r="GJ23" s="431">
        <v>61</v>
      </c>
      <c r="GK23" s="431">
        <v>47</v>
      </c>
      <c r="GL23" s="431">
        <v>47</v>
      </c>
      <c r="GM23" s="431">
        <v>47</v>
      </c>
      <c r="GN23" s="431">
        <v>22.25</v>
      </c>
      <c r="GO23" s="431">
        <v>23.75</v>
      </c>
      <c r="GP23" s="431">
        <v>46.75</v>
      </c>
      <c r="GQ23" s="431">
        <v>61</v>
      </c>
      <c r="GR23" s="431">
        <v>47</v>
      </c>
      <c r="GS23" s="431">
        <v>47</v>
      </c>
      <c r="GT23" s="431">
        <v>47</v>
      </c>
      <c r="GU23" s="431">
        <v>22.25</v>
      </c>
      <c r="GV23" s="431">
        <v>23.75</v>
      </c>
      <c r="GW23" s="431">
        <v>46.75</v>
      </c>
      <c r="GX23" s="431">
        <v>61</v>
      </c>
      <c r="GY23" s="431">
        <v>47</v>
      </c>
      <c r="GZ23" s="431">
        <v>47</v>
      </c>
      <c r="HA23" s="431">
        <v>47</v>
      </c>
      <c r="HB23" s="431">
        <v>22.25</v>
      </c>
      <c r="HC23" s="431">
        <v>23.75</v>
      </c>
      <c r="HD23" s="431">
        <v>46.75</v>
      </c>
      <c r="HE23" s="431">
        <v>61</v>
      </c>
      <c r="HF23" s="431">
        <v>47</v>
      </c>
      <c r="HG23" s="431">
        <v>47</v>
      </c>
      <c r="HH23" s="431">
        <v>47</v>
      </c>
      <c r="HI23" s="431">
        <v>22.25</v>
      </c>
      <c r="HJ23" s="431">
        <v>23.75</v>
      </c>
      <c r="HK23" s="431">
        <v>165</v>
      </c>
      <c r="HL23" s="431">
        <v>166</v>
      </c>
      <c r="HM23" s="431">
        <v>167</v>
      </c>
      <c r="HN23" s="431">
        <v>168</v>
      </c>
      <c r="HO23" s="431">
        <v>169</v>
      </c>
      <c r="HP23" s="431">
        <v>170</v>
      </c>
      <c r="HQ23" s="431">
        <v>171</v>
      </c>
      <c r="HR23" s="431">
        <v>62.75</v>
      </c>
      <c r="HS23" s="431">
        <v>82</v>
      </c>
      <c r="HT23" s="431">
        <v>77</v>
      </c>
      <c r="HU23" s="431">
        <v>77</v>
      </c>
      <c r="HV23" s="431">
        <v>77</v>
      </c>
      <c r="HW23" s="431">
        <v>26.75</v>
      </c>
      <c r="HX23" s="431">
        <v>29</v>
      </c>
      <c r="HY23" s="431">
        <v>62.75</v>
      </c>
      <c r="HZ23" s="431">
        <v>82</v>
      </c>
      <c r="IA23" s="431">
        <v>77</v>
      </c>
      <c r="IB23" s="431">
        <v>77</v>
      </c>
      <c r="IC23" s="431">
        <v>77</v>
      </c>
      <c r="ID23" s="431">
        <v>26.75</v>
      </c>
      <c r="IE23" s="431">
        <v>29</v>
      </c>
      <c r="IF23" s="431">
        <v>62.75</v>
      </c>
      <c r="IG23" s="431">
        <v>82</v>
      </c>
      <c r="IH23" s="431">
        <v>77</v>
      </c>
      <c r="II23" s="431">
        <v>77</v>
      </c>
      <c r="IJ23" s="431">
        <v>77</v>
      </c>
      <c r="IK23" s="431">
        <v>26.75</v>
      </c>
      <c r="IL23" s="431">
        <v>29</v>
      </c>
      <c r="IM23" s="431">
        <v>62.75</v>
      </c>
      <c r="IN23" s="431">
        <v>111</v>
      </c>
      <c r="IO23" s="431">
        <v>97</v>
      </c>
      <c r="IP23" s="431">
        <v>97</v>
      </c>
      <c r="IQ23" s="431">
        <v>97</v>
      </c>
      <c r="IR23" s="431">
        <v>34.25</v>
      </c>
      <c r="IS23" s="431">
        <v>36.75</v>
      </c>
      <c r="IT23" s="431">
        <v>79.75</v>
      </c>
      <c r="IU23" s="431">
        <v>111</v>
      </c>
      <c r="IV23" s="431">
        <v>97</v>
      </c>
      <c r="IW23" s="431">
        <v>97</v>
      </c>
      <c r="IX23" s="431">
        <v>97</v>
      </c>
      <c r="IY23" s="431">
        <v>34.25</v>
      </c>
      <c r="IZ23" s="431">
        <v>36.75</v>
      </c>
      <c r="JA23" s="431">
        <v>79.75</v>
      </c>
      <c r="JB23" s="431">
        <v>111</v>
      </c>
      <c r="JC23" s="431">
        <v>97</v>
      </c>
      <c r="JD23" s="431">
        <v>97</v>
      </c>
      <c r="JE23" s="431">
        <v>97</v>
      </c>
      <c r="JF23" s="431">
        <v>34.25</v>
      </c>
      <c r="JG23" s="431">
        <v>36.75</v>
      </c>
      <c r="JH23" s="431">
        <v>79.75</v>
      </c>
      <c r="JI23" s="431">
        <v>111</v>
      </c>
      <c r="JJ23" s="431">
        <v>97</v>
      </c>
      <c r="JK23" s="431">
        <v>97</v>
      </c>
      <c r="JL23" s="431">
        <v>97</v>
      </c>
      <c r="JM23" s="431">
        <v>156.25</v>
      </c>
      <c r="JN23" s="431">
        <v>156.25</v>
      </c>
      <c r="JO23" s="431">
        <v>161.75</v>
      </c>
      <c r="JP23" s="431">
        <v>162.75</v>
      </c>
      <c r="JQ23" s="431">
        <v>162.75</v>
      </c>
      <c r="JR23" s="431">
        <v>162.75</v>
      </c>
      <c r="JS23" s="431">
        <v>162.75</v>
      </c>
      <c r="JT23" s="431">
        <v>158.75</v>
      </c>
      <c r="JU23" s="431">
        <v>158.75</v>
      </c>
      <c r="JV23" s="431">
        <v>167.75</v>
      </c>
      <c r="JW23" s="431">
        <v>172.5</v>
      </c>
      <c r="JX23" s="431">
        <v>172.5</v>
      </c>
      <c r="JY23" s="431">
        <v>172.5</v>
      </c>
      <c r="JZ23" s="431">
        <v>172.5</v>
      </c>
      <c r="KA23" s="431">
        <v>168.5</v>
      </c>
      <c r="KB23" s="431">
        <v>168.5</v>
      </c>
      <c r="KC23" s="431">
        <v>174.5</v>
      </c>
      <c r="KD23" s="431">
        <v>176.4</v>
      </c>
      <c r="KE23" s="431">
        <v>179.5</v>
      </c>
      <c r="KF23" s="431">
        <v>180.5</v>
      </c>
      <c r="KG23" s="431">
        <v>179.5</v>
      </c>
      <c r="KH23" s="431">
        <v>179.5</v>
      </c>
      <c r="KI23" s="431">
        <v>179.5</v>
      </c>
      <c r="KJ23" s="431">
        <v>179.5</v>
      </c>
      <c r="KK23" s="431">
        <v>179.5</v>
      </c>
      <c r="KL23" s="431">
        <v>179.5</v>
      </c>
      <c r="KM23" s="431">
        <v>179.5</v>
      </c>
      <c r="KN23" s="431">
        <v>180.5</v>
      </c>
      <c r="KO23" s="431">
        <v>180.5</v>
      </c>
      <c r="KP23" s="431">
        <v>180.5</v>
      </c>
      <c r="KQ23" s="431">
        <v>180.5</v>
      </c>
      <c r="KR23" s="431">
        <v>190.5</v>
      </c>
      <c r="KS23" s="431">
        <v>149</v>
      </c>
      <c r="KT23" s="431">
        <v>149</v>
      </c>
      <c r="KU23" s="431">
        <v>149</v>
      </c>
      <c r="KV23" s="431">
        <v>41.5</v>
      </c>
      <c r="KW23" s="431">
        <v>41.5</v>
      </c>
      <c r="KX23" s="431">
        <v>107.75</v>
      </c>
      <c r="KY23" s="431">
        <v>153</v>
      </c>
      <c r="KZ23" s="431">
        <v>138</v>
      </c>
      <c r="LA23" s="431">
        <v>138</v>
      </c>
      <c r="LB23" s="431">
        <v>138</v>
      </c>
      <c r="LC23" s="431">
        <v>39.25</v>
      </c>
      <c r="LD23" s="431">
        <v>41.75</v>
      </c>
      <c r="LE23" s="431">
        <v>107.75</v>
      </c>
      <c r="LF23" s="431">
        <v>153</v>
      </c>
      <c r="LG23" s="431">
        <v>138</v>
      </c>
      <c r="LH23" s="431">
        <v>138</v>
      </c>
      <c r="LI23" s="431">
        <v>134</v>
      </c>
      <c r="LJ23" s="431">
        <v>37</v>
      </c>
      <c r="LK23" s="431">
        <v>38.5</v>
      </c>
      <c r="LL23" s="431">
        <v>37.5</v>
      </c>
      <c r="LM23" s="431">
        <v>134</v>
      </c>
      <c r="LN23" s="431">
        <v>134</v>
      </c>
      <c r="LO23" s="431">
        <v>134</v>
      </c>
      <c r="LP23" s="431">
        <v>134</v>
      </c>
      <c r="LQ23" s="431">
        <v>37</v>
      </c>
      <c r="LR23" s="431">
        <v>38.5</v>
      </c>
      <c r="LS23" s="431">
        <v>37.5</v>
      </c>
      <c r="LT23" s="431">
        <v>134</v>
      </c>
      <c r="LU23" s="431">
        <v>134</v>
      </c>
      <c r="LV23" s="431">
        <v>134</v>
      </c>
      <c r="LW23" s="431">
        <v>104</v>
      </c>
      <c r="LX23" s="431">
        <v>31</v>
      </c>
      <c r="LY23" s="431">
        <v>32</v>
      </c>
      <c r="LZ23" s="431">
        <v>89</v>
      </c>
      <c r="MA23" s="431">
        <v>114</v>
      </c>
      <c r="MB23" s="431">
        <v>104</v>
      </c>
      <c r="MC23" s="431">
        <v>104</v>
      </c>
      <c r="MD23" s="431">
        <v>104</v>
      </c>
      <c r="ME23" s="431">
        <v>31</v>
      </c>
      <c r="MF23" s="431">
        <v>32</v>
      </c>
      <c r="MG23" s="431">
        <v>89</v>
      </c>
      <c r="MH23" s="431">
        <v>114</v>
      </c>
      <c r="MI23" s="431">
        <v>104</v>
      </c>
      <c r="MJ23" s="431">
        <v>104</v>
      </c>
      <c r="MK23" s="431">
        <v>123</v>
      </c>
      <c r="ML23" s="431">
        <v>35.75</v>
      </c>
      <c r="MM23" s="431">
        <v>37.25</v>
      </c>
      <c r="MN23" s="431">
        <v>49.25</v>
      </c>
      <c r="MO23" s="431">
        <v>72</v>
      </c>
      <c r="MP23" s="431">
        <v>57</v>
      </c>
      <c r="MQ23" s="431">
        <v>57</v>
      </c>
      <c r="MR23" s="431">
        <v>57</v>
      </c>
      <c r="MS23" s="431">
        <v>21.75</v>
      </c>
      <c r="MT23" s="431">
        <v>23.25</v>
      </c>
      <c r="MU23" s="431">
        <v>49.25</v>
      </c>
      <c r="MV23" s="431">
        <v>72</v>
      </c>
      <c r="MW23" s="431">
        <v>57</v>
      </c>
      <c r="MX23" s="431">
        <v>57</v>
      </c>
      <c r="MY23" s="431">
        <v>57</v>
      </c>
      <c r="MZ23" s="431">
        <v>21.75</v>
      </c>
      <c r="NA23" s="431">
        <v>23.25</v>
      </c>
      <c r="NB23" s="431"/>
      <c r="NC23" s="431"/>
      <c r="ND23" s="431"/>
      <c r="NE23" s="44"/>
      <c r="NF23" s="44"/>
      <c r="NG23" s="44"/>
      <c r="NH23" s="44"/>
      <c r="NI23" s="44"/>
      <c r="NJ23" s="44"/>
    </row>
    <row r="24" spans="1:374" s="43" customFormat="1" ht="15">
      <c r="A24" s="42" t="s">
        <v>63</v>
      </c>
      <c r="B24" s="50">
        <f t="shared" ref="B24:AG24" si="68">B23-B22</f>
        <v>19.643312988806777</v>
      </c>
      <c r="C24" s="50">
        <f t="shared" si="68"/>
        <v>59.871685775491969</v>
      </c>
      <c r="D24" s="50">
        <f t="shared" si="68"/>
        <v>31.566300062114269</v>
      </c>
      <c r="E24" s="50">
        <f t="shared" si="68"/>
        <v>31.633985937343535</v>
      </c>
      <c r="F24" s="50">
        <f t="shared" si="68"/>
        <v>28.741114826982841</v>
      </c>
      <c r="G24" s="50">
        <f t="shared" si="68"/>
        <v>10.884714317301164</v>
      </c>
      <c r="H24" s="50">
        <f t="shared" si="68"/>
        <v>11.710850663562439</v>
      </c>
      <c r="I24" s="50">
        <f t="shared" si="68"/>
        <v>17.519023301588732</v>
      </c>
      <c r="J24" s="50">
        <f t="shared" si="68"/>
        <v>30.944869141780433</v>
      </c>
      <c r="K24" s="50">
        <f t="shared" si="68"/>
        <v>18.930108692849654</v>
      </c>
      <c r="L24" s="50">
        <f t="shared" si="68"/>
        <v>19.180931983651778</v>
      </c>
      <c r="M24" s="50">
        <f t="shared" si="68"/>
        <v>20.381149457895283</v>
      </c>
      <c r="N24" s="50">
        <f t="shared" si="68"/>
        <v>-8.335705204279229</v>
      </c>
      <c r="O24" s="50">
        <f t="shared" si="68"/>
        <v>-11.134489390742168</v>
      </c>
      <c r="P24" s="50">
        <f t="shared" si="68"/>
        <v>7.4834936587773555</v>
      </c>
      <c r="Q24" s="50">
        <f t="shared" si="68"/>
        <v>13.584858805837548</v>
      </c>
      <c r="R24" s="50">
        <f t="shared" si="68"/>
        <v>-4.4551763265767192</v>
      </c>
      <c r="S24" s="50">
        <f t="shared" si="68"/>
        <v>6.7578018010645238</v>
      </c>
      <c r="T24" s="50">
        <f t="shared" si="68"/>
        <v>19.867718897089446</v>
      </c>
      <c r="U24" s="50">
        <f t="shared" si="68"/>
        <v>7.6864837082837312E-3</v>
      </c>
      <c r="V24" s="50">
        <f t="shared" si="68"/>
        <v>-1.281682265421523</v>
      </c>
      <c r="W24" s="50">
        <f t="shared" si="68"/>
        <v>16.559315510414272</v>
      </c>
      <c r="X24" s="50">
        <f t="shared" si="68"/>
        <v>34.995876093111008</v>
      </c>
      <c r="Y24" s="50">
        <f t="shared" si="68"/>
        <v>18.310676732658798</v>
      </c>
      <c r="Z24" s="50">
        <f t="shared" si="68"/>
        <v>16.794948833691528</v>
      </c>
      <c r="AA24" s="50">
        <f t="shared" si="68"/>
        <v>16.526133095043647</v>
      </c>
      <c r="AB24" s="50">
        <f t="shared" si="68"/>
        <v>-2.3254615576100939</v>
      </c>
      <c r="AC24" s="50">
        <f t="shared" si="68"/>
        <v>5.376602029128108E-2</v>
      </c>
      <c r="AD24" s="50">
        <f t="shared" si="68"/>
        <v>14.979789305691426</v>
      </c>
      <c r="AE24" s="50">
        <f t="shared" si="68"/>
        <v>32.589279893483805</v>
      </c>
      <c r="AF24" s="50">
        <f t="shared" si="68"/>
        <v>14.710923662606572</v>
      </c>
      <c r="AG24" s="50">
        <f t="shared" si="68"/>
        <v>17.895315267230028</v>
      </c>
      <c r="AH24" s="50">
        <f t="shared" ref="AH24:BM24" si="69">AH23-AH22</f>
        <v>17.939439603613664</v>
      </c>
      <c r="AI24" s="50">
        <f t="shared" si="69"/>
        <v>1.2170872678261517</v>
      </c>
      <c r="AJ24" s="50">
        <f t="shared" si="69"/>
        <v>-3.2371656870631433</v>
      </c>
      <c r="AK24" s="50">
        <f t="shared" si="69"/>
        <v>11.492762581779772</v>
      </c>
      <c r="AL24" s="50">
        <f t="shared" si="69"/>
        <v>26.327263468748018</v>
      </c>
      <c r="AM24" s="50">
        <f t="shared" si="69"/>
        <v>10.828585568665154</v>
      </c>
      <c r="AN24" s="50">
        <f t="shared" si="69"/>
        <v>10.942966129970308</v>
      </c>
      <c r="AO24" s="50">
        <f t="shared" si="69"/>
        <v>13.752086679525171</v>
      </c>
      <c r="AP24" s="50">
        <f t="shared" si="69"/>
        <v>-6.8024650358083747</v>
      </c>
      <c r="AQ24" s="50">
        <f t="shared" si="69"/>
        <v>-3.1984993617139921</v>
      </c>
      <c r="AR24" s="50">
        <f t="shared" si="69"/>
        <v>10.467680378310241</v>
      </c>
      <c r="AS24" s="50">
        <f t="shared" si="69"/>
        <v>24.490060757406361</v>
      </c>
      <c r="AT24" s="50">
        <f t="shared" si="69"/>
        <v>12.461901634491383</v>
      </c>
      <c r="AU24" s="50">
        <f t="shared" si="69"/>
        <v>17.034360436700325</v>
      </c>
      <c r="AV24" s="50">
        <f t="shared" si="69"/>
        <v>15.160282951471778</v>
      </c>
      <c r="AW24" s="50">
        <f t="shared" si="69"/>
        <v>-9.9954466597614946</v>
      </c>
      <c r="AX24" s="50">
        <f t="shared" si="69"/>
        <v>-7.2566730273924804</v>
      </c>
      <c r="AY24" s="50">
        <f t="shared" si="69"/>
        <v>-8.121306045755766</v>
      </c>
      <c r="AZ24" s="50">
        <f t="shared" si="69"/>
        <v>-0.11266800822191669</v>
      </c>
      <c r="BA24" s="50">
        <f t="shared" si="69"/>
        <v>-5.7443098019236984</v>
      </c>
      <c r="BB24" s="50">
        <f t="shared" si="69"/>
        <v>10.515941765302358</v>
      </c>
      <c r="BC24" s="50">
        <f t="shared" si="69"/>
        <v>18.241947975827749</v>
      </c>
      <c r="BD24" s="50">
        <f t="shared" si="69"/>
        <v>1.2120814228752614</v>
      </c>
      <c r="BE24" s="50">
        <f t="shared" si="69"/>
        <v>-1.7656982974571207</v>
      </c>
      <c r="BF24" s="50">
        <f t="shared" si="69"/>
        <v>32.582347010537632</v>
      </c>
      <c r="BG24" s="50">
        <f t="shared" si="69"/>
        <v>4.1980519398329648</v>
      </c>
      <c r="BH24" s="50">
        <f t="shared" si="69"/>
        <v>12.760770121538201</v>
      </c>
      <c r="BI24" s="50">
        <f t="shared" si="69"/>
        <v>10.831215922118574</v>
      </c>
      <c r="BJ24" s="50">
        <f t="shared" si="69"/>
        <v>10.662722185238607</v>
      </c>
      <c r="BK24" s="50">
        <f t="shared" si="69"/>
        <v>-4.9736542837134579</v>
      </c>
      <c r="BL24" s="50">
        <f t="shared" si="69"/>
        <v>-7.3269397506158143</v>
      </c>
      <c r="BM24" s="50">
        <f t="shared" si="69"/>
        <v>0.72623737477603356</v>
      </c>
      <c r="BN24" s="50">
        <f t="shared" ref="BN24:CS24" si="70">BN23-BN22</f>
        <v>13.233434586900799</v>
      </c>
      <c r="BO24" s="50">
        <f t="shared" si="70"/>
        <v>5.6452172535673029</v>
      </c>
      <c r="BP24" s="50">
        <f t="shared" si="70"/>
        <v>20.151340987869837</v>
      </c>
      <c r="BQ24" s="50">
        <f t="shared" si="70"/>
        <v>12.963180450447894</v>
      </c>
      <c r="BR24" s="50">
        <f t="shared" si="70"/>
        <v>-1.8710530192456183</v>
      </c>
      <c r="BS24" s="50">
        <f t="shared" si="70"/>
        <v>-1.9817728992615926</v>
      </c>
      <c r="BT24" s="50">
        <f t="shared" si="70"/>
        <v>12.317294697771445</v>
      </c>
      <c r="BU24" s="50">
        <f t="shared" si="70"/>
        <v>27.434644335800456</v>
      </c>
      <c r="BV24" s="50">
        <f t="shared" si="70"/>
        <v>10.951392611149906</v>
      </c>
      <c r="BW24" s="50">
        <f t="shared" si="70"/>
        <v>12.123550434586349</v>
      </c>
      <c r="BX24" s="50">
        <f t="shared" si="70"/>
        <v>11.268188210719799</v>
      </c>
      <c r="BY24" s="50">
        <f t="shared" si="70"/>
        <v>-5.0207502875810874</v>
      </c>
      <c r="BZ24" s="50">
        <f t="shared" si="70"/>
        <v>3.1458833859453357</v>
      </c>
      <c r="CA24" s="50">
        <f t="shared" si="70"/>
        <v>6.1637040478752994</v>
      </c>
      <c r="CB24" s="50">
        <f t="shared" si="70"/>
        <v>26.749925208067264</v>
      </c>
      <c r="CC24" s="50">
        <f t="shared" si="70"/>
        <v>12.89295262251758</v>
      </c>
      <c r="CD24" s="50">
        <f t="shared" si="70"/>
        <v>15.281037125948156</v>
      </c>
      <c r="CE24" s="50">
        <f t="shared" si="70"/>
        <v>-5.0760944652829849</v>
      </c>
      <c r="CF24" s="50">
        <f t="shared" si="70"/>
        <v>-36.099080103359171</v>
      </c>
      <c r="CG24" s="50">
        <f t="shared" si="70"/>
        <v>-17.778957239309825</v>
      </c>
      <c r="CH24" s="50">
        <f t="shared" si="70"/>
        <v>-15.573760940235061</v>
      </c>
      <c r="CI24" s="50">
        <f t="shared" si="70"/>
        <v>-15.779800116695824</v>
      </c>
      <c r="CJ24" s="50">
        <f t="shared" si="70"/>
        <v>-28.437924117696099</v>
      </c>
      <c r="CK24" s="50">
        <f t="shared" si="70"/>
        <v>-13.462711564557807</v>
      </c>
      <c r="CL24" s="50">
        <f t="shared" si="70"/>
        <v>-28.437924117696099</v>
      </c>
      <c r="CM24" s="50">
        <f t="shared" si="70"/>
        <v>-48.087763427523555</v>
      </c>
      <c r="CN24" s="50">
        <f t="shared" si="70"/>
        <v>-22.762785414795083</v>
      </c>
      <c r="CO24" s="50">
        <f t="shared" si="70"/>
        <v>-12.352284231031753</v>
      </c>
      <c r="CP24" s="50">
        <f t="shared" si="70"/>
        <v>1.8986155753865432</v>
      </c>
      <c r="CQ24" s="50">
        <f t="shared" si="70"/>
        <v>2.0226238947566841</v>
      </c>
      <c r="CR24" s="50">
        <f t="shared" si="70"/>
        <v>2.140936846300022</v>
      </c>
      <c r="CS24" s="50">
        <f t="shared" si="70"/>
        <v>9.4125593532309395</v>
      </c>
      <c r="CT24" s="50">
        <f t="shared" ref="CT24:DC24" si="71">CT23-CT22</f>
        <v>-8.6128306882262748</v>
      </c>
      <c r="CU24" s="50">
        <f t="shared" si="71"/>
        <v>-7.0894960267138387</v>
      </c>
      <c r="CV24" s="50">
        <f t="shared" si="71"/>
        <v>31.585162094396949</v>
      </c>
      <c r="CW24" s="50">
        <f t="shared" si="71"/>
        <v>7.0292371246713472</v>
      </c>
      <c r="CX24" s="50">
        <f t="shared" si="71"/>
        <v>8.1374170747325891</v>
      </c>
      <c r="CY24" s="50">
        <f t="shared" si="71"/>
        <v>10.919902948645028</v>
      </c>
      <c r="CZ24" s="50">
        <f t="shared" si="71"/>
        <v>14.253943027352918</v>
      </c>
      <c r="DA24" s="50">
        <f t="shared" si="71"/>
        <v>-6.0892338968569391</v>
      </c>
      <c r="DB24" s="50">
        <f t="shared" si="71"/>
        <v>-3.5316167639862002</v>
      </c>
      <c r="DC24" s="50">
        <f t="shared" si="71"/>
        <v>-2.0215424615082327</v>
      </c>
      <c r="DD24" s="50">
        <f t="shared" ref="DD24:EH24" si="72">DD23-DD22</f>
        <v>-11.871960991263037</v>
      </c>
      <c r="DE24" s="50">
        <f t="shared" si="72"/>
        <v>-8.1529635666766112</v>
      </c>
      <c r="DF24" s="50">
        <f t="shared" si="72"/>
        <v>-8.5729957149478864</v>
      </c>
      <c r="DG24" s="50">
        <f t="shared" si="72"/>
        <v>-8.4621166820548979</v>
      </c>
      <c r="DH24" s="50">
        <f t="shared" si="72"/>
        <v>-8.9865349844755471</v>
      </c>
      <c r="DI24" s="50">
        <f t="shared" si="72"/>
        <v>-4.4561265316329077</v>
      </c>
      <c r="DJ24" s="50">
        <f t="shared" si="72"/>
        <v>-10.79549016718466</v>
      </c>
      <c r="DK24" s="50">
        <f t="shared" si="72"/>
        <v>-12.989308266054607</v>
      </c>
      <c r="DL24" s="50">
        <f t="shared" si="72"/>
        <v>-26.151212524493772</v>
      </c>
      <c r="DM24" s="50">
        <f t="shared" si="72"/>
        <v>-20.041714130466588</v>
      </c>
      <c r="DN24" s="50">
        <f t="shared" si="72"/>
        <v>-4.8069706539001587</v>
      </c>
      <c r="DO24" s="50">
        <f t="shared" si="72"/>
        <v>-21.737888003746768</v>
      </c>
      <c r="DP24" s="50">
        <f t="shared" si="72"/>
        <v>-8.9059458684271391</v>
      </c>
      <c r="DQ24" s="50">
        <f t="shared" si="72"/>
        <v>1.8740702520868382</v>
      </c>
      <c r="DR24" s="50">
        <f t="shared" si="72"/>
        <v>22.346022972328896</v>
      </c>
      <c r="DS24" s="50">
        <f t="shared" si="72"/>
        <v>15.661601391992825</v>
      </c>
      <c r="DT24" s="50">
        <f t="shared" si="72"/>
        <v>15.955189448843292</v>
      </c>
      <c r="DU24" s="50">
        <f t="shared" si="72"/>
        <v>16.125130918713687</v>
      </c>
      <c r="DV24" s="50">
        <f t="shared" si="72"/>
        <v>-5.4460686656886885</v>
      </c>
      <c r="DW24" s="50">
        <f t="shared" si="72"/>
        <v>-5.4632329151396206</v>
      </c>
      <c r="DX24" s="50">
        <f t="shared" si="72"/>
        <v>7.2829614251773478</v>
      </c>
      <c r="DY24" s="50">
        <f t="shared" si="72"/>
        <v>13.33196080445061</v>
      </c>
      <c r="DZ24" s="50">
        <f t="shared" si="72"/>
        <v>14.748347128760123</v>
      </c>
      <c r="EA24" s="50">
        <f t="shared" si="72"/>
        <v>17.78722538447456</v>
      </c>
      <c r="EB24" s="50">
        <f t="shared" si="72"/>
        <v>17.915668473597925</v>
      </c>
      <c r="EC24" s="50">
        <f t="shared" si="72"/>
        <v>-4.8403354581417446</v>
      </c>
      <c r="ED24" s="50">
        <f t="shared" si="72"/>
        <v>-3.4799210410517851</v>
      </c>
      <c r="EE24" s="50">
        <f t="shared" si="72"/>
        <v>28.505296500319581</v>
      </c>
      <c r="EF24" s="50">
        <f t="shared" si="72"/>
        <v>3.7229280248451246</v>
      </c>
      <c r="EG24" s="50">
        <f t="shared" si="72"/>
        <v>12.112836005034474</v>
      </c>
      <c r="EH24" s="50">
        <f t="shared" si="72"/>
        <v>11.930052585587823</v>
      </c>
      <c r="EI24" s="50">
        <f t="shared" ref="EI24:FR24" si="73">EI23-EI22</f>
        <v>9.2969265944629669</v>
      </c>
      <c r="EJ24" s="50">
        <f t="shared" si="73"/>
        <v>-9.7190613762417293</v>
      </c>
      <c r="EK24" s="50">
        <f t="shared" si="73"/>
        <v>-6.2042407414552798</v>
      </c>
      <c r="EL24" s="50">
        <f t="shared" si="73"/>
        <v>11.895755954607289</v>
      </c>
      <c r="EM24" s="50">
        <f t="shared" si="73"/>
        <v>20.942623926704037</v>
      </c>
      <c r="EN24" s="50">
        <f t="shared" si="73"/>
        <v>12.553558639100004</v>
      </c>
      <c r="EO24" s="50">
        <f t="shared" si="73"/>
        <v>-16.723704405924074</v>
      </c>
      <c r="EP24" s="50">
        <f t="shared" si="73"/>
        <v>-31.818026755358403</v>
      </c>
      <c r="EQ24" s="50">
        <f t="shared" si="73"/>
        <v>-26.197412456566511</v>
      </c>
      <c r="ER24" s="50">
        <f t="shared" si="73"/>
        <v>-13.181539358053794</v>
      </c>
      <c r="ES24" s="50">
        <f t="shared" si="73"/>
        <v>-20.955452814096368</v>
      </c>
      <c r="ET24" s="50">
        <f t="shared" si="73"/>
        <v>-22.763998459826979</v>
      </c>
      <c r="EU24" s="50">
        <f t="shared" si="73"/>
        <v>-38.725409566683851</v>
      </c>
      <c r="EV24" s="50">
        <f t="shared" si="73"/>
        <v>-25.763226141414947</v>
      </c>
      <c r="EW24" s="50">
        <f t="shared" si="73"/>
        <v>-29.721397607258965</v>
      </c>
      <c r="EX24" s="50">
        <f t="shared" si="73"/>
        <v>-35.694418652698879</v>
      </c>
      <c r="EY24" s="50">
        <f t="shared" si="73"/>
        <v>-23.896761578571002</v>
      </c>
      <c r="EZ24" s="50">
        <f t="shared" si="73"/>
        <v>-23.663357529858644</v>
      </c>
      <c r="FA24" s="50">
        <f t="shared" si="73"/>
        <v>-0.86565780385571856</v>
      </c>
      <c r="FB24" s="50">
        <f t="shared" si="73"/>
        <v>-37.74860867550224</v>
      </c>
      <c r="FC24" s="50">
        <f t="shared" si="73"/>
        <v>-25.775581490134428</v>
      </c>
      <c r="FD24" s="50">
        <f t="shared" si="73"/>
        <v>-30.275288113218778</v>
      </c>
      <c r="FE24" s="50">
        <f t="shared" si="73"/>
        <v>-62.61540742280809</v>
      </c>
      <c r="FF24" s="50">
        <f t="shared" si="73"/>
        <v>-26.50877062420367</v>
      </c>
      <c r="FG24" s="50">
        <f t="shared" si="73"/>
        <v>-22.230507891821333</v>
      </c>
      <c r="FH24" s="50">
        <f t="shared" si="73"/>
        <v>-21.548798685246553</v>
      </c>
      <c r="FI24" s="50">
        <f t="shared" si="73"/>
        <v>-1.7990676927406568</v>
      </c>
      <c r="FJ24" s="50">
        <f t="shared" si="73"/>
        <v>16.069584162692216</v>
      </c>
      <c r="FK24" s="50">
        <f t="shared" si="73"/>
        <v>17.701197824222472</v>
      </c>
      <c r="FL24" s="50">
        <f t="shared" si="73"/>
        <v>-13.041989495577653</v>
      </c>
      <c r="FM24" s="50">
        <f t="shared" si="73"/>
        <v>-6.5780406264356195</v>
      </c>
      <c r="FN24" s="50">
        <f t="shared" si="73"/>
        <v>7.8665240152381415</v>
      </c>
      <c r="FO24" s="50">
        <f t="shared" si="73"/>
        <v>22.271116723850341</v>
      </c>
      <c r="FP24" s="50">
        <f t="shared" si="73"/>
        <v>16.519326448011654</v>
      </c>
      <c r="FQ24" s="50">
        <f t="shared" si="73"/>
        <v>14.717786946100027</v>
      </c>
      <c r="FR24" s="50">
        <f t="shared" si="73"/>
        <v>15.412715011938253</v>
      </c>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50">
        <f t="shared" ref="HJ24:IO24" si="74">HJ23-HJ22</f>
        <v>-26.38838078157417</v>
      </c>
      <c r="HK24" s="50">
        <f t="shared" si="74"/>
        <v>85.590168691279956</v>
      </c>
      <c r="HL24" s="50">
        <f t="shared" si="74"/>
        <v>117.44615093504015</v>
      </c>
      <c r="HM24" s="50">
        <f t="shared" si="74"/>
        <v>119.67652504565129</v>
      </c>
      <c r="HN24" s="50">
        <f t="shared" si="74"/>
        <v>125.81674253855078</v>
      </c>
      <c r="HO24" s="50">
        <f t="shared" si="74"/>
        <v>131.36513701480953</v>
      </c>
      <c r="HP24" s="50">
        <f t="shared" si="74"/>
        <v>125.93208072365462</v>
      </c>
      <c r="HQ24" s="50">
        <f t="shared" si="74"/>
        <v>131.66611774288248</v>
      </c>
      <c r="HR24" s="50">
        <f t="shared" si="74"/>
        <v>14.272421997517561</v>
      </c>
      <c r="HS24" s="50">
        <f t="shared" si="74"/>
        <v>42.881739166248067</v>
      </c>
      <c r="HT24" s="50">
        <f t="shared" si="74"/>
        <v>43.696822209439368</v>
      </c>
      <c r="HU24" s="50">
        <f t="shared" si="74"/>
        <v>42.686892944473527</v>
      </c>
      <c r="HV24" s="50">
        <f t="shared" si="74"/>
        <v>36.476968629041615</v>
      </c>
      <c r="HW24" s="50">
        <f t="shared" si="74"/>
        <v>-16.99877710606728</v>
      </c>
      <c r="HX24" s="50">
        <f t="shared" si="74"/>
        <v>-15.649645510836478</v>
      </c>
      <c r="HY24" s="50">
        <f t="shared" si="74"/>
        <v>-12.023898266831509</v>
      </c>
      <c r="HZ24" s="50">
        <f t="shared" si="74"/>
        <v>19.405919682556352</v>
      </c>
      <c r="IA24" s="50">
        <f t="shared" si="74"/>
        <v>24.564849161422302</v>
      </c>
      <c r="IB24" s="50">
        <f t="shared" si="74"/>
        <v>27.645495599635822</v>
      </c>
      <c r="IC24" s="50">
        <f t="shared" si="74"/>
        <v>40.003861043033496</v>
      </c>
      <c r="ID24" s="50">
        <f t="shared" si="74"/>
        <v>-2.913904851574241</v>
      </c>
      <c r="IE24" s="50">
        <f t="shared" si="74"/>
        <v>-5.9998120084317961</v>
      </c>
      <c r="IF24" s="50">
        <f t="shared" si="74"/>
        <v>10.215968808140616</v>
      </c>
      <c r="IG24" s="50">
        <f t="shared" si="74"/>
        <v>28.896781161730964</v>
      </c>
      <c r="IH24" s="50">
        <f t="shared" si="74"/>
        <v>27.876191450800746</v>
      </c>
      <c r="II24" s="50">
        <f t="shared" si="74"/>
        <v>35.16794836365429</v>
      </c>
      <c r="IJ24" s="50">
        <f t="shared" si="74"/>
        <v>33.054821877576046</v>
      </c>
      <c r="IK24" s="50">
        <f t="shared" si="74"/>
        <v>-13.143726642671666</v>
      </c>
      <c r="IL24" s="50">
        <f t="shared" si="74"/>
        <v>-3.1573763986107224</v>
      </c>
      <c r="IM24" s="50">
        <f t="shared" si="74"/>
        <v>13.652101747457003</v>
      </c>
      <c r="IN24" s="50">
        <f t="shared" si="74"/>
        <v>65.400001730863821</v>
      </c>
      <c r="IO24" s="50">
        <f t="shared" si="74"/>
        <v>49.599252851949657</v>
      </c>
      <c r="IP24" s="50">
        <f t="shared" ref="IP24:JU24" si="75">IP23-IP22</f>
        <v>4.3557160094427303</v>
      </c>
      <c r="IQ24" s="50">
        <f t="shared" si="75"/>
        <v>-21.514431075335139</v>
      </c>
      <c r="IR24" s="50">
        <f t="shared" si="75"/>
        <v>-35.30212930702983</v>
      </c>
      <c r="IS24" s="50">
        <f t="shared" si="75"/>
        <v>-39.581472957977113</v>
      </c>
      <c r="IT24" s="50">
        <f t="shared" si="75"/>
        <v>-34.862411026531333</v>
      </c>
      <c r="IU24" s="50">
        <f t="shared" si="75"/>
        <v>-21.540696385667928</v>
      </c>
      <c r="IV24" s="50">
        <f t="shared" si="75"/>
        <v>-17.51035775961553</v>
      </c>
      <c r="IW24" s="50">
        <f t="shared" si="75"/>
        <v>-17.337184319450159</v>
      </c>
      <c r="IX24" s="50">
        <f t="shared" si="75"/>
        <v>-28.70155834208083</v>
      </c>
      <c r="IY24" s="50">
        <f t="shared" si="75"/>
        <v>-99.45329714269576</v>
      </c>
      <c r="IZ24" s="50">
        <f t="shared" si="75"/>
        <v>-37.644058748594887</v>
      </c>
      <c r="JA24" s="50">
        <f t="shared" si="75"/>
        <v>-35.60619124763133</v>
      </c>
      <c r="JB24" s="50">
        <f t="shared" si="75"/>
        <v>-31.466332975133582</v>
      </c>
      <c r="JC24" s="50">
        <f t="shared" si="75"/>
        <v>-1.4908829121582698</v>
      </c>
      <c r="JD24" s="50">
        <f t="shared" si="75"/>
        <v>1.5287177208642788</v>
      </c>
      <c r="JE24" s="50">
        <f t="shared" si="75"/>
        <v>29.911290951416333</v>
      </c>
      <c r="JF24" s="50">
        <f t="shared" si="75"/>
        <v>-15.187192117528546</v>
      </c>
      <c r="JG24" s="50">
        <f t="shared" si="75"/>
        <v>-10.289979451926001</v>
      </c>
      <c r="JH24" s="50">
        <f t="shared" si="75"/>
        <v>-5.5872788556688278</v>
      </c>
      <c r="JI24" s="50">
        <f t="shared" si="75"/>
        <v>60.601888326591826</v>
      </c>
      <c r="JJ24" s="50">
        <f t="shared" si="75"/>
        <v>48.925198992968589</v>
      </c>
      <c r="JK24" s="50">
        <f t="shared" si="75"/>
        <v>52.116370467948883</v>
      </c>
      <c r="JL24" s="50">
        <f t="shared" si="75"/>
        <v>60.238564527207075</v>
      </c>
      <c r="JM24" s="50">
        <f t="shared" si="75"/>
        <v>102.91930665150474</v>
      </c>
      <c r="JN24" s="50">
        <f t="shared" si="75"/>
        <v>95.292793411300266</v>
      </c>
      <c r="JO24" s="50">
        <f t="shared" si="75"/>
        <v>66.8620660943497</v>
      </c>
      <c r="JP24" s="50">
        <f t="shared" si="75"/>
        <v>46.929371177337856</v>
      </c>
      <c r="JQ24" s="50">
        <f t="shared" si="75"/>
        <v>80.293700334405216</v>
      </c>
      <c r="JR24" s="50">
        <f t="shared" si="75"/>
        <v>103.48278275249197</v>
      </c>
      <c r="JS24" s="50">
        <f t="shared" si="75"/>
        <v>117.60799194523688</v>
      </c>
      <c r="JT24" s="50">
        <f t="shared" si="75"/>
        <v>108.16852586002285</v>
      </c>
      <c r="JU24" s="50">
        <f t="shared" si="75"/>
        <v>100.61258884269813</v>
      </c>
      <c r="JV24" s="50">
        <f t="shared" ref="JV24:LA24" si="76">JV23-JV22</f>
        <v>78.664538147796748</v>
      </c>
      <c r="JW24" s="50">
        <f t="shared" si="76"/>
        <v>70.221925321454336</v>
      </c>
      <c r="JX24" s="50">
        <f t="shared" si="76"/>
        <v>107.97667131459485</v>
      </c>
      <c r="JY24" s="50">
        <f t="shared" si="76"/>
        <v>109.07842015385047</v>
      </c>
      <c r="JZ24" s="50">
        <f t="shared" si="76"/>
        <v>120.31994403581641</v>
      </c>
      <c r="KA24" s="50">
        <f t="shared" si="76"/>
        <v>113.70193724684876</v>
      </c>
      <c r="KB24" s="50">
        <f t="shared" si="76"/>
        <v>109.34383494814861</v>
      </c>
      <c r="KC24" s="50">
        <f t="shared" si="76"/>
        <v>70.558522340237047</v>
      </c>
      <c r="KD24" s="50">
        <f t="shared" si="76"/>
        <v>52.186775936395648</v>
      </c>
      <c r="KE24" s="50">
        <f t="shared" si="76"/>
        <v>57.042648529816958</v>
      </c>
      <c r="KF24" s="50">
        <f t="shared" si="76"/>
        <v>61.887603078127086</v>
      </c>
      <c r="KG24" s="50">
        <f t="shared" si="76"/>
        <v>61.720536178734818</v>
      </c>
      <c r="KH24" s="50">
        <f t="shared" si="76"/>
        <v>112.15414895004594</v>
      </c>
      <c r="KI24" s="50">
        <f t="shared" si="76"/>
        <v>114.64313534554324</v>
      </c>
      <c r="KJ24" s="50">
        <f t="shared" si="76"/>
        <v>7.5990325253980302</v>
      </c>
      <c r="KK24" s="50">
        <f t="shared" si="76"/>
        <v>10.916115973002604</v>
      </c>
      <c r="KL24" s="50">
        <f t="shared" si="76"/>
        <v>6.0496836334376667</v>
      </c>
      <c r="KM24" s="50">
        <f t="shared" si="76"/>
        <v>6.3792565859796468</v>
      </c>
      <c r="KN24" s="50">
        <f t="shared" si="76"/>
        <v>149.08747614319543</v>
      </c>
      <c r="KO24" s="50">
        <f t="shared" si="76"/>
        <v>-7.5364752496993788</v>
      </c>
      <c r="KP24" s="50">
        <f t="shared" si="76"/>
        <v>2.5788473728561598</v>
      </c>
      <c r="KQ24" s="50">
        <f t="shared" si="76"/>
        <v>-14.732119334045819</v>
      </c>
      <c r="KR24" s="50">
        <f t="shared" si="76"/>
        <v>-5.423823367158036</v>
      </c>
      <c r="KS24" s="50">
        <f t="shared" si="76"/>
        <v>-25.555803171046193</v>
      </c>
      <c r="KT24" s="50">
        <f t="shared" si="76"/>
        <v>-22.604222763836219</v>
      </c>
      <c r="KU24" s="50">
        <f t="shared" si="76"/>
        <v>-7.9559474087183162</v>
      </c>
      <c r="KV24" s="50">
        <f t="shared" si="76"/>
        <v>-114.86075768840024</v>
      </c>
      <c r="KW24" s="50">
        <f t="shared" si="76"/>
        <v>-9.9927372468116999</v>
      </c>
      <c r="KX24" s="50">
        <f t="shared" si="76"/>
        <v>-44.469500744322488</v>
      </c>
      <c r="KY24" s="50">
        <f t="shared" si="76"/>
        <v>18.277312405072394</v>
      </c>
      <c r="KZ24" s="50">
        <f t="shared" si="76"/>
        <v>20.711544098330322</v>
      </c>
      <c r="LA24" s="50">
        <f t="shared" si="76"/>
        <v>35.62820680048074</v>
      </c>
      <c r="LB24" s="50">
        <f t="shared" ref="LB24:LJ24" si="77">LB23-LB22</f>
        <v>30.000994341231859</v>
      </c>
      <c r="LC24" s="50">
        <f t="shared" si="77"/>
        <v>-41.511989517304585</v>
      </c>
      <c r="LD24" s="50">
        <f t="shared" si="77"/>
        <v>-49.078107669152502</v>
      </c>
      <c r="LE24" s="50">
        <f t="shared" si="77"/>
        <v>-29.617043079682105</v>
      </c>
      <c r="LF24" s="50">
        <f t="shared" si="77"/>
        <v>26.416290618715095</v>
      </c>
      <c r="LG24" s="50">
        <f t="shared" si="77"/>
        <v>34.841933477407508</v>
      </c>
      <c r="LH24" s="50">
        <f t="shared" si="77"/>
        <v>53.761429965355546</v>
      </c>
      <c r="LI24" s="50">
        <f t="shared" si="77"/>
        <v>76.41807084582868</v>
      </c>
      <c r="LJ24" s="50">
        <f t="shared" si="77"/>
        <v>-18.057561290020857</v>
      </c>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E24" s="44"/>
      <c r="NF24" s="44"/>
      <c r="NG24" s="44"/>
      <c r="NH24" s="44"/>
      <c r="NI24" s="44"/>
      <c r="NJ24" s="44"/>
    </row>
    <row r="25" spans="1:374" s="43" customFormat="1" ht="14.25" customHeight="1">
      <c r="A25" s="42" t="s">
        <v>64</v>
      </c>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v>59.5</v>
      </c>
      <c r="CG25" s="42">
        <v>40.5</v>
      </c>
      <c r="CH25" s="42">
        <v>47</v>
      </c>
      <c r="CI25" s="42">
        <v>58</v>
      </c>
      <c r="CJ25" s="42">
        <v>54.75</v>
      </c>
      <c r="CK25" s="42">
        <v>46</v>
      </c>
      <c r="CL25" s="42">
        <v>46</v>
      </c>
      <c r="CM25" s="42">
        <v>43.25</v>
      </c>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50">
        <f t="shared" ref="HJ25:IO25" si="78">HJ23*0.9</f>
        <v>21.375</v>
      </c>
      <c r="HK25" s="50">
        <f t="shared" si="78"/>
        <v>148.5</v>
      </c>
      <c r="HL25" s="50">
        <f t="shared" si="78"/>
        <v>149.4</v>
      </c>
      <c r="HM25" s="50">
        <f t="shared" si="78"/>
        <v>150.30000000000001</v>
      </c>
      <c r="HN25" s="50">
        <f t="shared" si="78"/>
        <v>151.20000000000002</v>
      </c>
      <c r="HO25" s="50">
        <f t="shared" si="78"/>
        <v>152.1</v>
      </c>
      <c r="HP25" s="50">
        <f t="shared" si="78"/>
        <v>153</v>
      </c>
      <c r="HQ25" s="50">
        <f t="shared" si="78"/>
        <v>153.9</v>
      </c>
      <c r="HR25" s="50">
        <f t="shared" si="78"/>
        <v>56.475000000000001</v>
      </c>
      <c r="HS25" s="50">
        <f t="shared" si="78"/>
        <v>73.8</v>
      </c>
      <c r="HT25" s="50">
        <f t="shared" si="78"/>
        <v>69.3</v>
      </c>
      <c r="HU25" s="50">
        <f t="shared" si="78"/>
        <v>69.3</v>
      </c>
      <c r="HV25" s="50">
        <f t="shared" si="78"/>
        <v>69.3</v>
      </c>
      <c r="HW25" s="50">
        <f t="shared" si="78"/>
        <v>24.074999999999999</v>
      </c>
      <c r="HX25" s="50">
        <f t="shared" si="78"/>
        <v>26.1</v>
      </c>
      <c r="HY25" s="50">
        <f t="shared" si="78"/>
        <v>56.475000000000001</v>
      </c>
      <c r="HZ25" s="50">
        <f t="shared" si="78"/>
        <v>73.8</v>
      </c>
      <c r="IA25" s="50">
        <f t="shared" si="78"/>
        <v>69.3</v>
      </c>
      <c r="IB25" s="50">
        <f t="shared" si="78"/>
        <v>69.3</v>
      </c>
      <c r="IC25" s="50">
        <f t="shared" si="78"/>
        <v>69.3</v>
      </c>
      <c r="ID25" s="50">
        <f t="shared" si="78"/>
        <v>24.074999999999999</v>
      </c>
      <c r="IE25" s="50">
        <f t="shared" si="78"/>
        <v>26.1</v>
      </c>
      <c r="IF25" s="50">
        <f t="shared" si="78"/>
        <v>56.475000000000001</v>
      </c>
      <c r="IG25" s="50">
        <f t="shared" si="78"/>
        <v>73.8</v>
      </c>
      <c r="IH25" s="50">
        <f t="shared" si="78"/>
        <v>69.3</v>
      </c>
      <c r="II25" s="50">
        <f t="shared" si="78"/>
        <v>69.3</v>
      </c>
      <c r="IJ25" s="50">
        <f t="shared" si="78"/>
        <v>69.3</v>
      </c>
      <c r="IK25" s="50">
        <f t="shared" si="78"/>
        <v>24.074999999999999</v>
      </c>
      <c r="IL25" s="50">
        <f t="shared" si="78"/>
        <v>26.1</v>
      </c>
      <c r="IM25" s="50">
        <f t="shared" si="78"/>
        <v>56.475000000000001</v>
      </c>
      <c r="IN25" s="50">
        <f t="shared" si="78"/>
        <v>99.9</v>
      </c>
      <c r="IO25" s="50">
        <f t="shared" si="78"/>
        <v>87.3</v>
      </c>
      <c r="IP25" s="50">
        <f t="shared" ref="IP25:JU25" si="79">IP23*0.9</f>
        <v>87.3</v>
      </c>
      <c r="IQ25" s="50">
        <f t="shared" si="79"/>
        <v>87.3</v>
      </c>
      <c r="IR25" s="50">
        <f t="shared" si="79"/>
        <v>30.824999999999999</v>
      </c>
      <c r="IS25" s="50">
        <f t="shared" si="79"/>
        <v>33.075000000000003</v>
      </c>
      <c r="IT25" s="50">
        <f t="shared" si="79"/>
        <v>71.775000000000006</v>
      </c>
      <c r="IU25" s="50">
        <f t="shared" si="79"/>
        <v>99.9</v>
      </c>
      <c r="IV25" s="50">
        <f t="shared" si="79"/>
        <v>87.3</v>
      </c>
      <c r="IW25" s="50">
        <f t="shared" si="79"/>
        <v>87.3</v>
      </c>
      <c r="IX25" s="50">
        <f t="shared" si="79"/>
        <v>87.3</v>
      </c>
      <c r="IY25" s="50">
        <f t="shared" si="79"/>
        <v>30.824999999999999</v>
      </c>
      <c r="IZ25" s="50">
        <f t="shared" si="79"/>
        <v>33.075000000000003</v>
      </c>
      <c r="JA25" s="50">
        <f t="shared" si="79"/>
        <v>71.775000000000006</v>
      </c>
      <c r="JB25" s="50">
        <f t="shared" si="79"/>
        <v>99.9</v>
      </c>
      <c r="JC25" s="50">
        <f t="shared" si="79"/>
        <v>87.3</v>
      </c>
      <c r="JD25" s="50">
        <f t="shared" si="79"/>
        <v>87.3</v>
      </c>
      <c r="JE25" s="50">
        <f t="shared" si="79"/>
        <v>87.3</v>
      </c>
      <c r="JF25" s="50">
        <f t="shared" si="79"/>
        <v>30.824999999999999</v>
      </c>
      <c r="JG25" s="50">
        <f t="shared" si="79"/>
        <v>33.075000000000003</v>
      </c>
      <c r="JH25" s="50">
        <f t="shared" si="79"/>
        <v>71.775000000000006</v>
      </c>
      <c r="JI25" s="50">
        <f t="shared" si="79"/>
        <v>99.9</v>
      </c>
      <c r="JJ25" s="50">
        <f t="shared" si="79"/>
        <v>87.3</v>
      </c>
      <c r="JK25" s="50">
        <f t="shared" si="79"/>
        <v>87.3</v>
      </c>
      <c r="JL25" s="50">
        <f t="shared" si="79"/>
        <v>87.3</v>
      </c>
      <c r="JM25" s="50">
        <f t="shared" si="79"/>
        <v>140.625</v>
      </c>
      <c r="JN25" s="50">
        <f t="shared" si="79"/>
        <v>140.625</v>
      </c>
      <c r="JO25" s="50">
        <f t="shared" si="79"/>
        <v>145.57500000000002</v>
      </c>
      <c r="JP25" s="50">
        <f t="shared" si="79"/>
        <v>146.47499999999999</v>
      </c>
      <c r="JQ25" s="50">
        <f t="shared" si="79"/>
        <v>146.47499999999999</v>
      </c>
      <c r="JR25" s="50">
        <f t="shared" si="79"/>
        <v>146.47499999999999</v>
      </c>
      <c r="JS25" s="50">
        <f t="shared" si="79"/>
        <v>146.47499999999999</v>
      </c>
      <c r="JT25" s="50">
        <f t="shared" si="79"/>
        <v>142.875</v>
      </c>
      <c r="JU25" s="50">
        <f t="shared" si="79"/>
        <v>142.875</v>
      </c>
      <c r="JV25" s="50">
        <f t="shared" ref="JV25:LA25" si="80">JV23*0.9</f>
        <v>150.97499999999999</v>
      </c>
      <c r="JW25" s="50">
        <f t="shared" si="80"/>
        <v>155.25</v>
      </c>
      <c r="JX25" s="50">
        <f t="shared" si="80"/>
        <v>155.25</v>
      </c>
      <c r="JY25" s="50">
        <f t="shared" si="80"/>
        <v>155.25</v>
      </c>
      <c r="JZ25" s="50">
        <f t="shared" si="80"/>
        <v>155.25</v>
      </c>
      <c r="KA25" s="50">
        <f t="shared" si="80"/>
        <v>151.65</v>
      </c>
      <c r="KB25" s="50">
        <f t="shared" si="80"/>
        <v>151.65</v>
      </c>
      <c r="KC25" s="50">
        <f t="shared" si="80"/>
        <v>157.05000000000001</v>
      </c>
      <c r="KD25" s="50">
        <f t="shared" si="80"/>
        <v>158.76000000000002</v>
      </c>
      <c r="KE25" s="50">
        <f t="shared" si="80"/>
        <v>161.55000000000001</v>
      </c>
      <c r="KF25" s="50">
        <f t="shared" si="80"/>
        <v>162.45000000000002</v>
      </c>
      <c r="KG25" s="50">
        <f t="shared" si="80"/>
        <v>161.55000000000001</v>
      </c>
      <c r="KH25" s="50">
        <f t="shared" si="80"/>
        <v>161.55000000000001</v>
      </c>
      <c r="KI25" s="50">
        <f t="shared" si="80"/>
        <v>161.55000000000001</v>
      </c>
      <c r="KJ25" s="50">
        <f t="shared" si="80"/>
        <v>161.55000000000001</v>
      </c>
      <c r="KK25" s="50">
        <f t="shared" si="80"/>
        <v>161.55000000000001</v>
      </c>
      <c r="KL25" s="50">
        <f t="shared" si="80"/>
        <v>161.55000000000001</v>
      </c>
      <c r="KM25" s="50">
        <f t="shared" si="80"/>
        <v>161.55000000000001</v>
      </c>
      <c r="KN25" s="50">
        <f t="shared" si="80"/>
        <v>162.45000000000002</v>
      </c>
      <c r="KO25" s="50">
        <f t="shared" si="80"/>
        <v>162.45000000000002</v>
      </c>
      <c r="KP25" s="50">
        <f t="shared" si="80"/>
        <v>162.45000000000002</v>
      </c>
      <c r="KQ25" s="50">
        <f t="shared" si="80"/>
        <v>162.45000000000002</v>
      </c>
      <c r="KR25" s="50">
        <f t="shared" si="80"/>
        <v>171.45000000000002</v>
      </c>
      <c r="KS25" s="50">
        <f t="shared" si="80"/>
        <v>134.1</v>
      </c>
      <c r="KT25" s="50">
        <f t="shared" si="80"/>
        <v>134.1</v>
      </c>
      <c r="KU25" s="50">
        <f t="shared" si="80"/>
        <v>134.1</v>
      </c>
      <c r="KV25" s="50">
        <f t="shared" si="80"/>
        <v>37.35</v>
      </c>
      <c r="KW25" s="50">
        <f t="shared" si="80"/>
        <v>37.35</v>
      </c>
      <c r="KX25" s="50">
        <f t="shared" si="80"/>
        <v>96.975000000000009</v>
      </c>
      <c r="KY25" s="50">
        <f t="shared" si="80"/>
        <v>137.70000000000002</v>
      </c>
      <c r="KZ25" s="50">
        <f t="shared" si="80"/>
        <v>124.2</v>
      </c>
      <c r="LA25" s="50">
        <f t="shared" si="80"/>
        <v>124.2</v>
      </c>
      <c r="LB25" s="50">
        <f t="shared" ref="LB25:LJ25" si="81">LB23*0.9</f>
        <v>124.2</v>
      </c>
      <c r="LC25" s="50">
        <f t="shared" si="81"/>
        <v>35.325000000000003</v>
      </c>
      <c r="LD25" s="50">
        <f t="shared" si="81"/>
        <v>37.575000000000003</v>
      </c>
      <c r="LE25" s="50">
        <f t="shared" si="81"/>
        <v>96.975000000000009</v>
      </c>
      <c r="LF25" s="50">
        <f t="shared" si="81"/>
        <v>137.70000000000002</v>
      </c>
      <c r="LG25" s="50">
        <f t="shared" si="81"/>
        <v>124.2</v>
      </c>
      <c r="LH25" s="50">
        <f t="shared" si="81"/>
        <v>124.2</v>
      </c>
      <c r="LI25" s="50">
        <f t="shared" si="81"/>
        <v>120.60000000000001</v>
      </c>
      <c r="LJ25" s="50">
        <f t="shared" si="81"/>
        <v>33.300000000000004</v>
      </c>
      <c r="LK25" s="42"/>
      <c r="LL25" s="42"/>
      <c r="LM25" s="42"/>
      <c r="LN25" s="42"/>
      <c r="LO25" s="42"/>
      <c r="LP25" s="42"/>
      <c r="LQ25" s="42"/>
      <c r="LR25" s="42"/>
      <c r="LS25" s="42"/>
      <c r="LT25" s="42"/>
      <c r="LU25" s="42"/>
      <c r="LV25" s="42"/>
      <c r="LW25" s="42"/>
      <c r="LX25" s="42"/>
      <c r="LY25" s="42"/>
      <c r="LZ25" s="42"/>
      <c r="MA25" s="42"/>
      <c r="MB25" s="42"/>
      <c r="MC25" s="42"/>
      <c r="MD25" s="42"/>
      <c r="ME25" s="42"/>
      <c r="MF25" s="42"/>
      <c r="MG25" s="42"/>
      <c r="MH25" s="42"/>
      <c r="MI25" s="42"/>
      <c r="MJ25" s="42"/>
      <c r="MK25" s="42"/>
      <c r="ML25" s="42"/>
      <c r="MM25" s="42"/>
      <c r="MN25" s="42"/>
      <c r="MO25" s="42"/>
      <c r="MP25" s="42"/>
      <c r="MQ25" s="42"/>
      <c r="MR25" s="42"/>
      <c r="MS25" s="42"/>
      <c r="MT25" s="42"/>
      <c r="MU25" s="42"/>
      <c r="MV25" s="42"/>
      <c r="MW25" s="42"/>
      <c r="MX25" s="42"/>
      <c r="MY25" s="42"/>
      <c r="MZ25" s="42"/>
      <c r="NA25" s="42"/>
      <c r="NE25" s="44"/>
      <c r="NF25" s="44"/>
      <c r="NG25" s="44"/>
      <c r="NH25" s="44"/>
      <c r="NI25" s="44"/>
      <c r="NJ25" s="44"/>
    </row>
    <row r="26" spans="1:374" s="108" customFormat="1" ht="15">
      <c r="A26" s="107" t="s">
        <v>65</v>
      </c>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364">
        <f>CF25-CF22</f>
        <v>6.1509198966408292</v>
      </c>
      <c r="CG26" s="364">
        <f t="shared" ref="CG26:CM26" si="82">CG25-CG22</f>
        <v>3.9710427606901746</v>
      </c>
      <c r="CH26" s="364">
        <f t="shared" si="82"/>
        <v>-8.3237609402350614</v>
      </c>
      <c r="CI26" s="364">
        <f t="shared" si="82"/>
        <v>-12.529800116695824</v>
      </c>
      <c r="CJ26" s="364">
        <f t="shared" si="82"/>
        <v>-16.437924117696099</v>
      </c>
      <c r="CK26" s="364">
        <f t="shared" si="82"/>
        <v>-10.212711564557807</v>
      </c>
      <c r="CL26" s="364">
        <f t="shared" si="82"/>
        <v>-25.187924117696099</v>
      </c>
      <c r="CM26" s="364">
        <f t="shared" si="82"/>
        <v>-22.087763427523555</v>
      </c>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c r="GG26" s="107"/>
      <c r="GH26" s="107"/>
      <c r="GI26" s="107"/>
      <c r="GJ26" s="107"/>
      <c r="GK26" s="107"/>
      <c r="GL26" s="107"/>
      <c r="GM26" s="107"/>
      <c r="GN26" s="107"/>
      <c r="GO26" s="107"/>
      <c r="GP26" s="107"/>
      <c r="GQ26" s="107"/>
      <c r="GR26" s="107"/>
      <c r="GS26" s="107"/>
      <c r="GT26" s="107"/>
      <c r="GU26" s="107"/>
      <c r="GV26" s="107"/>
      <c r="GW26" s="107"/>
      <c r="GX26" s="107"/>
      <c r="GY26" s="107"/>
      <c r="GZ26" s="107"/>
      <c r="HA26" s="107"/>
      <c r="HB26" s="107"/>
      <c r="HC26" s="107"/>
      <c r="HD26" s="107"/>
      <c r="HE26" s="107"/>
      <c r="HF26" s="107"/>
      <c r="HG26" s="107"/>
      <c r="HH26" s="107"/>
      <c r="HI26" s="107"/>
      <c r="HJ26" s="364">
        <f t="shared" ref="HJ26:IO26" si="83">HJ25-HJ22</f>
        <v>-28.76338078157417</v>
      </c>
      <c r="HK26" s="364">
        <f t="shared" si="83"/>
        <v>69.090168691279956</v>
      </c>
      <c r="HL26" s="364">
        <f t="shared" si="83"/>
        <v>100.84615093504016</v>
      </c>
      <c r="HM26" s="364">
        <f t="shared" si="83"/>
        <v>102.9765250456513</v>
      </c>
      <c r="HN26" s="364">
        <f t="shared" si="83"/>
        <v>109.0167425385508</v>
      </c>
      <c r="HO26" s="364">
        <f t="shared" si="83"/>
        <v>114.46513701480954</v>
      </c>
      <c r="HP26" s="364">
        <f t="shared" si="83"/>
        <v>108.93208072365462</v>
      </c>
      <c r="HQ26" s="364">
        <f t="shared" si="83"/>
        <v>114.56611774288248</v>
      </c>
      <c r="HR26" s="364">
        <f t="shared" si="83"/>
        <v>7.9974219975175629</v>
      </c>
      <c r="HS26" s="364">
        <f t="shared" si="83"/>
        <v>34.681739166248065</v>
      </c>
      <c r="HT26" s="364">
        <f t="shared" si="83"/>
        <v>35.996822209439365</v>
      </c>
      <c r="HU26" s="364">
        <f t="shared" si="83"/>
        <v>34.986892944473524</v>
      </c>
      <c r="HV26" s="364">
        <f t="shared" si="83"/>
        <v>28.776968629041612</v>
      </c>
      <c r="HW26" s="364">
        <f t="shared" si="83"/>
        <v>-19.673777106067281</v>
      </c>
      <c r="HX26" s="364">
        <f t="shared" si="83"/>
        <v>-18.549645510836477</v>
      </c>
      <c r="HY26" s="364">
        <f t="shared" si="83"/>
        <v>-18.298898266831507</v>
      </c>
      <c r="HZ26" s="364">
        <f t="shared" si="83"/>
        <v>11.205919682556349</v>
      </c>
      <c r="IA26" s="364">
        <f t="shared" si="83"/>
        <v>16.864849161422299</v>
      </c>
      <c r="IB26" s="364">
        <f t="shared" si="83"/>
        <v>19.945495599635819</v>
      </c>
      <c r="IC26" s="364">
        <f t="shared" si="83"/>
        <v>32.303861043033493</v>
      </c>
      <c r="ID26" s="364">
        <f t="shared" si="83"/>
        <v>-5.5889048515742417</v>
      </c>
      <c r="IE26" s="364">
        <f t="shared" si="83"/>
        <v>-8.8998120084317947</v>
      </c>
      <c r="IF26" s="364">
        <f t="shared" si="83"/>
        <v>3.9409688081406173</v>
      </c>
      <c r="IG26" s="364">
        <f t="shared" si="83"/>
        <v>20.696781161730961</v>
      </c>
      <c r="IH26" s="364">
        <f t="shared" si="83"/>
        <v>20.176191450800744</v>
      </c>
      <c r="II26" s="364">
        <f t="shared" si="83"/>
        <v>27.467948363654287</v>
      </c>
      <c r="IJ26" s="364">
        <f t="shared" si="83"/>
        <v>25.354821877576043</v>
      </c>
      <c r="IK26" s="364">
        <f t="shared" si="83"/>
        <v>-15.818726642671667</v>
      </c>
      <c r="IL26" s="364">
        <f t="shared" si="83"/>
        <v>-6.057376398610721</v>
      </c>
      <c r="IM26" s="364">
        <f t="shared" si="83"/>
        <v>7.3771017474570044</v>
      </c>
      <c r="IN26" s="364">
        <f t="shared" si="83"/>
        <v>54.300001730863826</v>
      </c>
      <c r="IO26" s="364">
        <f t="shared" si="83"/>
        <v>39.899252851949655</v>
      </c>
      <c r="IP26" s="364">
        <f t="shared" ref="IP26:JU26" si="84">IP25-IP22</f>
        <v>-5.3442839905572725</v>
      </c>
      <c r="IQ26" s="364">
        <f t="shared" si="84"/>
        <v>-31.214431075335142</v>
      </c>
      <c r="IR26" s="364">
        <f t="shared" si="84"/>
        <v>-38.727129307029827</v>
      </c>
      <c r="IS26" s="364">
        <f t="shared" si="84"/>
        <v>-43.25647295797711</v>
      </c>
      <c r="IT26" s="364">
        <f t="shared" si="84"/>
        <v>-42.837411026531328</v>
      </c>
      <c r="IU26" s="364">
        <f t="shared" si="84"/>
        <v>-32.640696385667923</v>
      </c>
      <c r="IV26" s="364">
        <f t="shared" si="84"/>
        <v>-27.210357759615533</v>
      </c>
      <c r="IW26" s="364">
        <f t="shared" si="84"/>
        <v>-27.037184319450162</v>
      </c>
      <c r="IX26" s="364">
        <f t="shared" si="84"/>
        <v>-38.401558342080833</v>
      </c>
      <c r="IY26" s="364">
        <f t="shared" si="84"/>
        <v>-102.87829714269576</v>
      </c>
      <c r="IZ26" s="364">
        <f t="shared" si="84"/>
        <v>-41.319058748594884</v>
      </c>
      <c r="JA26" s="364">
        <f t="shared" si="84"/>
        <v>-43.581191247631324</v>
      </c>
      <c r="JB26" s="364">
        <f t="shared" si="84"/>
        <v>-42.566332975133577</v>
      </c>
      <c r="JC26" s="364">
        <f t="shared" si="84"/>
        <v>-11.190882912158273</v>
      </c>
      <c r="JD26" s="364">
        <f t="shared" si="84"/>
        <v>-8.171282279135724</v>
      </c>
      <c r="JE26" s="364">
        <f t="shared" si="84"/>
        <v>20.211290951416331</v>
      </c>
      <c r="JF26" s="364">
        <f t="shared" si="84"/>
        <v>-18.612192117528547</v>
      </c>
      <c r="JG26" s="364">
        <f t="shared" si="84"/>
        <v>-13.964979451925998</v>
      </c>
      <c r="JH26" s="364">
        <f t="shared" si="84"/>
        <v>-13.562278855668822</v>
      </c>
      <c r="JI26" s="364">
        <f t="shared" si="84"/>
        <v>49.501888326591832</v>
      </c>
      <c r="JJ26" s="364">
        <f t="shared" si="84"/>
        <v>39.225198992968586</v>
      </c>
      <c r="JK26" s="364">
        <f t="shared" si="84"/>
        <v>42.41637046794888</v>
      </c>
      <c r="JL26" s="364">
        <f t="shared" si="84"/>
        <v>50.538564527207072</v>
      </c>
      <c r="JM26" s="364">
        <f t="shared" si="84"/>
        <v>87.294306651504741</v>
      </c>
      <c r="JN26" s="364">
        <f t="shared" si="84"/>
        <v>79.667793411300266</v>
      </c>
      <c r="JO26" s="364">
        <f t="shared" si="84"/>
        <v>50.687066094349717</v>
      </c>
      <c r="JP26" s="364">
        <f t="shared" si="84"/>
        <v>30.65437117733785</v>
      </c>
      <c r="JQ26" s="364">
        <f t="shared" si="84"/>
        <v>64.01870033440521</v>
      </c>
      <c r="JR26" s="364">
        <f t="shared" si="84"/>
        <v>87.207782752491966</v>
      </c>
      <c r="JS26" s="364">
        <f t="shared" si="84"/>
        <v>101.33299194523687</v>
      </c>
      <c r="JT26" s="364">
        <f t="shared" si="84"/>
        <v>92.293525860022854</v>
      </c>
      <c r="JU26" s="364">
        <f t="shared" si="84"/>
        <v>84.737588842698131</v>
      </c>
      <c r="JV26" s="364">
        <f t="shared" ref="JV26:LA26" si="85">JV25-JV22</f>
        <v>61.889538147796742</v>
      </c>
      <c r="JW26" s="364">
        <f t="shared" si="85"/>
        <v>52.971925321454336</v>
      </c>
      <c r="JX26" s="364">
        <f t="shared" si="85"/>
        <v>90.726671314594853</v>
      </c>
      <c r="JY26" s="364">
        <f t="shared" si="85"/>
        <v>91.828420153850473</v>
      </c>
      <c r="JZ26" s="364">
        <f t="shared" si="85"/>
        <v>103.06994403581641</v>
      </c>
      <c r="KA26" s="364">
        <f t="shared" si="85"/>
        <v>96.851937246848763</v>
      </c>
      <c r="KB26" s="364">
        <f t="shared" si="85"/>
        <v>92.493834948148617</v>
      </c>
      <c r="KC26" s="364">
        <f t="shared" si="85"/>
        <v>53.108522340237059</v>
      </c>
      <c r="KD26" s="364">
        <f t="shared" si="85"/>
        <v>34.546775936395662</v>
      </c>
      <c r="KE26" s="364">
        <f t="shared" si="85"/>
        <v>39.092648529816969</v>
      </c>
      <c r="KF26" s="364">
        <f t="shared" si="85"/>
        <v>43.837603078127103</v>
      </c>
      <c r="KG26" s="364">
        <f t="shared" si="85"/>
        <v>43.770536178734829</v>
      </c>
      <c r="KH26" s="364">
        <f t="shared" si="85"/>
        <v>94.204148950045948</v>
      </c>
      <c r="KI26" s="364">
        <f t="shared" si="85"/>
        <v>96.693135345543254</v>
      </c>
      <c r="KJ26" s="364">
        <f t="shared" si="85"/>
        <v>-10.350967474601958</v>
      </c>
      <c r="KK26" s="364">
        <f t="shared" si="85"/>
        <v>-7.0338840269973844</v>
      </c>
      <c r="KL26" s="364">
        <f t="shared" si="85"/>
        <v>-11.900316366562322</v>
      </c>
      <c r="KM26" s="364">
        <f t="shared" si="85"/>
        <v>-11.570743414020342</v>
      </c>
      <c r="KN26" s="364">
        <f t="shared" si="85"/>
        <v>131.03747614319545</v>
      </c>
      <c r="KO26" s="364">
        <f t="shared" si="85"/>
        <v>-25.586475249699362</v>
      </c>
      <c r="KP26" s="364">
        <f t="shared" si="85"/>
        <v>-15.471152627143823</v>
      </c>
      <c r="KQ26" s="364">
        <f t="shared" si="85"/>
        <v>-32.782119334045802</v>
      </c>
      <c r="KR26" s="364">
        <f t="shared" si="85"/>
        <v>-24.473823367158019</v>
      </c>
      <c r="KS26" s="364">
        <f t="shared" si="85"/>
        <v>-40.455803171046199</v>
      </c>
      <c r="KT26" s="364">
        <f t="shared" si="85"/>
        <v>-37.504222763836225</v>
      </c>
      <c r="KU26" s="364">
        <f t="shared" si="85"/>
        <v>-22.855947408718322</v>
      </c>
      <c r="KV26" s="364">
        <f t="shared" si="85"/>
        <v>-119.01075768840025</v>
      </c>
      <c r="KW26" s="364">
        <f t="shared" si="85"/>
        <v>-14.142737246811699</v>
      </c>
      <c r="KX26" s="364">
        <f t="shared" si="85"/>
        <v>-55.24450074432248</v>
      </c>
      <c r="KY26" s="364">
        <f t="shared" si="85"/>
        <v>2.9773124050724107</v>
      </c>
      <c r="KZ26" s="364">
        <f t="shared" si="85"/>
        <v>6.9115440983303245</v>
      </c>
      <c r="LA26" s="364">
        <f t="shared" si="85"/>
        <v>21.828206800480743</v>
      </c>
      <c r="LB26" s="364">
        <f t="shared" ref="LB26:LE26" si="86">LB25-LB22</f>
        <v>16.200994341231862</v>
      </c>
      <c r="LC26" s="364">
        <f t="shared" si="86"/>
        <v>-45.436989517304582</v>
      </c>
      <c r="LD26" s="364">
        <f t="shared" si="86"/>
        <v>-53.253107669152499</v>
      </c>
      <c r="LE26" s="364">
        <f t="shared" si="86"/>
        <v>-40.392043079682097</v>
      </c>
      <c r="LF26" s="107"/>
      <c r="LG26" s="107"/>
      <c r="LH26" s="107"/>
      <c r="LI26" s="107"/>
      <c r="LJ26" s="107"/>
      <c r="LK26" s="107"/>
      <c r="LL26" s="107"/>
      <c r="LM26" s="107"/>
      <c r="LN26" s="107"/>
      <c r="LO26" s="107"/>
      <c r="LP26" s="107"/>
      <c r="LQ26" s="107"/>
      <c r="LR26" s="107"/>
      <c r="LS26" s="107"/>
      <c r="LT26" s="107"/>
      <c r="LU26" s="107"/>
      <c r="LV26" s="107"/>
      <c r="LW26" s="107"/>
      <c r="LX26" s="107"/>
      <c r="LY26" s="107"/>
      <c r="LZ26" s="107"/>
      <c r="MA26" s="107"/>
      <c r="MB26" s="107"/>
      <c r="MC26" s="107"/>
      <c r="MD26" s="107"/>
      <c r="ME26" s="107"/>
      <c r="MF26" s="107"/>
      <c r="MG26" s="107"/>
      <c r="MH26" s="107"/>
      <c r="MI26" s="107"/>
      <c r="MJ26" s="107"/>
      <c r="MK26" s="107"/>
      <c r="ML26" s="107"/>
      <c r="MM26" s="107"/>
      <c r="MN26" s="107"/>
      <c r="MO26" s="107"/>
      <c r="MP26" s="107"/>
      <c r="MQ26" s="107"/>
      <c r="MR26" s="107"/>
      <c r="MS26" s="107"/>
      <c r="MT26" s="107"/>
      <c r="MU26" s="107"/>
      <c r="MV26" s="107"/>
      <c r="MW26" s="107"/>
      <c r="MX26" s="107"/>
      <c r="MY26" s="107"/>
      <c r="MZ26" s="107"/>
      <c r="NA26" s="107"/>
      <c r="NE26" s="44"/>
      <c r="NF26" s="44"/>
      <c r="NG26" s="44"/>
      <c r="NH26" s="44"/>
      <c r="NI26" s="44"/>
      <c r="NJ26" s="44"/>
    </row>
    <row r="27" spans="1:374" s="432" customFormat="1" ht="15">
      <c r="A27" s="431" t="s">
        <v>66</v>
      </c>
      <c r="B27" s="431"/>
      <c r="C27" s="431"/>
      <c r="D27" s="431"/>
      <c r="E27" s="431"/>
      <c r="F27" s="431"/>
      <c r="G27" s="431"/>
      <c r="H27" s="431"/>
      <c r="I27" s="431"/>
      <c r="J27" s="431"/>
      <c r="K27" s="431"/>
      <c r="L27" s="431"/>
      <c r="M27" s="431"/>
      <c r="N27" s="431"/>
      <c r="O27" s="431"/>
      <c r="P27" s="431"/>
      <c r="Q27" s="431"/>
      <c r="R27" s="431"/>
      <c r="S27" s="431"/>
      <c r="T27" s="431"/>
      <c r="U27" s="431"/>
      <c r="V27" s="431"/>
      <c r="W27" s="431"/>
      <c r="X27" s="431"/>
      <c r="Y27" s="431"/>
      <c r="Z27" s="431"/>
      <c r="AA27" s="431"/>
      <c r="AB27" s="431"/>
      <c r="AC27" s="431"/>
      <c r="AD27" s="431"/>
      <c r="AE27" s="431"/>
      <c r="AF27" s="431"/>
      <c r="AG27" s="431"/>
      <c r="AH27" s="431"/>
      <c r="AI27" s="431"/>
      <c r="AJ27" s="431"/>
      <c r="AK27" s="431"/>
      <c r="AL27" s="431"/>
      <c r="AM27" s="431"/>
      <c r="AN27" s="431"/>
      <c r="AO27" s="431"/>
      <c r="AP27" s="431"/>
      <c r="AQ27" s="431"/>
      <c r="AR27" s="431"/>
      <c r="AS27" s="431"/>
      <c r="AT27" s="431"/>
      <c r="AU27" s="431"/>
      <c r="AV27" s="431"/>
      <c r="AW27" s="431"/>
      <c r="AX27" s="431"/>
      <c r="AY27" s="431"/>
      <c r="AZ27" s="431"/>
      <c r="BA27" s="431"/>
      <c r="BB27" s="431"/>
      <c r="BC27" s="431"/>
      <c r="BD27" s="431"/>
      <c r="BE27" s="431"/>
      <c r="BF27" s="431"/>
      <c r="BG27" s="431"/>
      <c r="BH27" s="431"/>
      <c r="BI27" s="431"/>
      <c r="BJ27" s="431"/>
      <c r="BK27" s="431"/>
      <c r="BL27" s="431"/>
      <c r="BM27" s="431"/>
      <c r="BN27" s="431"/>
      <c r="BO27" s="431"/>
      <c r="BP27" s="431"/>
      <c r="BQ27" s="431"/>
      <c r="BR27" s="431"/>
      <c r="BS27" s="431"/>
      <c r="BT27" s="431"/>
      <c r="BU27" s="431"/>
      <c r="BV27" s="431"/>
      <c r="BW27" s="431"/>
      <c r="BX27" s="431"/>
      <c r="BY27" s="431"/>
      <c r="BZ27" s="431"/>
      <c r="CA27" s="431"/>
      <c r="CB27" s="431"/>
      <c r="CC27" s="431"/>
      <c r="CD27" s="431"/>
      <c r="CE27" s="431"/>
      <c r="CF27" s="431">
        <v>5</v>
      </c>
      <c r="CG27" s="431">
        <v>5</v>
      </c>
      <c r="CH27" s="431">
        <v>5</v>
      </c>
      <c r="CI27" s="431">
        <v>5</v>
      </c>
      <c r="CJ27" s="431">
        <v>5</v>
      </c>
      <c r="CK27" s="431">
        <v>5</v>
      </c>
      <c r="CL27" s="431">
        <v>5</v>
      </c>
      <c r="CM27" s="431">
        <v>5</v>
      </c>
      <c r="CN27" s="431"/>
      <c r="CO27" s="431"/>
      <c r="CP27" s="431"/>
      <c r="CQ27" s="431"/>
      <c r="CR27" s="431"/>
      <c r="CS27" s="431"/>
      <c r="CT27" s="431"/>
      <c r="CU27" s="431"/>
      <c r="CV27" s="431"/>
      <c r="CW27" s="431"/>
      <c r="CX27" s="431"/>
      <c r="CY27" s="431"/>
      <c r="CZ27" s="431"/>
      <c r="DA27" s="431"/>
      <c r="DB27" s="431"/>
      <c r="DC27" s="431"/>
      <c r="DD27" s="431"/>
      <c r="DE27" s="431"/>
      <c r="DF27" s="656">
        <v>0</v>
      </c>
      <c r="DG27" s="656">
        <v>0</v>
      </c>
      <c r="DH27" s="656">
        <v>0</v>
      </c>
      <c r="DI27" s="656">
        <v>10</v>
      </c>
      <c r="DJ27" s="656">
        <v>15</v>
      </c>
      <c r="DK27" s="656">
        <v>10</v>
      </c>
      <c r="DL27" s="656">
        <v>20</v>
      </c>
      <c r="DM27" s="656">
        <v>20</v>
      </c>
      <c r="DN27" s="656">
        <v>0</v>
      </c>
      <c r="DO27" s="656">
        <v>0</v>
      </c>
      <c r="DP27" s="656">
        <v>0</v>
      </c>
      <c r="DQ27" s="656">
        <v>0</v>
      </c>
      <c r="DR27" s="656">
        <v>0</v>
      </c>
      <c r="DS27" s="656">
        <v>0</v>
      </c>
      <c r="DT27" s="656">
        <v>0</v>
      </c>
      <c r="DU27" s="656">
        <v>0</v>
      </c>
      <c r="DV27" s="656">
        <v>0</v>
      </c>
      <c r="DW27" s="656">
        <v>0</v>
      </c>
      <c r="DX27" s="656">
        <v>0</v>
      </c>
      <c r="DY27" s="656">
        <v>0</v>
      </c>
      <c r="DZ27" s="656">
        <v>0</v>
      </c>
      <c r="EA27" s="656">
        <v>0</v>
      </c>
      <c r="EB27" s="656">
        <v>0</v>
      </c>
      <c r="EC27" s="656">
        <v>0</v>
      </c>
      <c r="ED27" s="656">
        <v>0</v>
      </c>
      <c r="EE27" s="656">
        <v>0</v>
      </c>
      <c r="EF27" s="656">
        <v>0</v>
      </c>
      <c r="EG27" s="656">
        <v>0</v>
      </c>
      <c r="EH27" s="656">
        <v>0</v>
      </c>
      <c r="EI27" s="656">
        <v>0</v>
      </c>
      <c r="EJ27" s="656">
        <v>0</v>
      </c>
      <c r="EK27" s="656">
        <v>0</v>
      </c>
      <c r="EL27" s="656">
        <v>0</v>
      </c>
      <c r="EM27" s="656">
        <v>0</v>
      </c>
      <c r="EN27" s="656">
        <v>0</v>
      </c>
      <c r="EO27" s="656">
        <v>10</v>
      </c>
      <c r="EP27" s="656">
        <v>15</v>
      </c>
      <c r="EQ27" s="656">
        <v>10</v>
      </c>
      <c r="ER27" s="656">
        <v>10</v>
      </c>
      <c r="ES27" s="656">
        <v>35</v>
      </c>
      <c r="ET27" s="656">
        <v>40</v>
      </c>
      <c r="EU27" s="656">
        <v>40</v>
      </c>
      <c r="EV27" s="656">
        <v>36</v>
      </c>
      <c r="EW27" s="656">
        <v>36</v>
      </c>
      <c r="EX27" s="656">
        <v>18</v>
      </c>
      <c r="EY27" s="656">
        <v>12</v>
      </c>
      <c r="EZ27" s="704">
        <v>36</v>
      </c>
      <c r="FA27" s="704">
        <v>36</v>
      </c>
      <c r="FB27" s="534"/>
      <c r="FC27" s="534"/>
      <c r="FD27" s="534"/>
      <c r="FE27" s="534">
        <f t="shared" ref="FE27:FF27" si="87">FE22*10</f>
        <v>801.15407422808084</v>
      </c>
      <c r="FF27" s="534">
        <f t="shared" si="87"/>
        <v>460.08770624203669</v>
      </c>
      <c r="FG27" s="431"/>
      <c r="FH27" s="431"/>
      <c r="FI27" s="431"/>
      <c r="FJ27" s="431"/>
      <c r="FK27" s="431"/>
      <c r="FL27" s="431"/>
      <c r="FM27" s="431"/>
      <c r="FN27" s="431"/>
      <c r="FO27" s="431"/>
      <c r="FP27" s="431"/>
      <c r="FQ27" s="431"/>
      <c r="FR27" s="431"/>
      <c r="FS27" s="431"/>
      <c r="FT27" s="431"/>
      <c r="FU27" s="431"/>
      <c r="FV27" s="431"/>
      <c r="FW27" s="431"/>
      <c r="FX27" s="431"/>
      <c r="FY27" s="431"/>
      <c r="FZ27" s="431"/>
      <c r="GA27" s="431"/>
      <c r="GB27" s="431"/>
      <c r="GC27" s="431"/>
      <c r="GD27" s="431"/>
      <c r="GE27" s="431"/>
      <c r="GF27" s="431"/>
      <c r="GG27" s="431"/>
      <c r="GH27" s="431"/>
      <c r="GI27" s="431">
        <v>0</v>
      </c>
      <c r="GJ27" s="431">
        <v>0</v>
      </c>
      <c r="GK27" s="431">
        <v>0</v>
      </c>
      <c r="GL27" s="431">
        <v>1</v>
      </c>
      <c r="GM27" s="431">
        <v>1</v>
      </c>
      <c r="GN27" s="431">
        <v>0</v>
      </c>
      <c r="GO27" s="431">
        <v>0</v>
      </c>
      <c r="GP27" s="431">
        <v>0</v>
      </c>
      <c r="GQ27" s="431">
        <v>0</v>
      </c>
      <c r="GR27" s="431">
        <v>0</v>
      </c>
      <c r="GS27" s="431">
        <v>0</v>
      </c>
      <c r="GT27" s="431">
        <v>0</v>
      </c>
      <c r="GU27" s="431">
        <v>0</v>
      </c>
      <c r="GV27" s="431">
        <v>0</v>
      </c>
      <c r="GW27" s="431"/>
      <c r="GX27" s="431">
        <v>1</v>
      </c>
      <c r="GY27" s="431">
        <v>1</v>
      </c>
      <c r="GZ27" s="431">
        <v>1</v>
      </c>
      <c r="HA27" s="431">
        <v>1</v>
      </c>
      <c r="HB27" s="431">
        <v>0</v>
      </c>
      <c r="HC27" s="431">
        <v>10</v>
      </c>
      <c r="HD27" s="431">
        <v>10</v>
      </c>
      <c r="HE27" s="431">
        <v>36</v>
      </c>
      <c r="HF27" s="431">
        <v>24</v>
      </c>
      <c r="HG27" s="431"/>
      <c r="HH27" s="431"/>
      <c r="HI27" s="431"/>
      <c r="HJ27" s="431"/>
      <c r="HK27" s="431"/>
      <c r="HL27" s="431"/>
      <c r="HM27" s="431"/>
      <c r="HN27" s="431"/>
      <c r="HO27" s="431"/>
      <c r="HP27" s="431"/>
      <c r="HQ27" s="431"/>
      <c r="HR27" s="431"/>
      <c r="HS27" s="431"/>
      <c r="HT27" s="431"/>
      <c r="HU27" s="431"/>
      <c r="HV27" s="431"/>
      <c r="HW27" s="431"/>
      <c r="HX27" s="431"/>
      <c r="HY27" s="431"/>
      <c r="HZ27" s="431"/>
      <c r="IA27" s="431"/>
      <c r="IB27" s="431"/>
      <c r="IC27" s="431"/>
      <c r="ID27" s="431"/>
      <c r="IE27" s="431"/>
      <c r="IF27" s="431"/>
      <c r="IG27" s="431"/>
      <c r="IH27" s="431"/>
      <c r="II27" s="431"/>
      <c r="IJ27" s="431"/>
      <c r="IK27" s="431"/>
      <c r="IL27" s="431"/>
      <c r="IM27" s="431"/>
      <c r="IN27" s="431"/>
      <c r="IO27" s="431"/>
      <c r="IP27" s="431"/>
      <c r="IQ27" s="431"/>
      <c r="IR27" s="431"/>
      <c r="IS27" s="431"/>
      <c r="IT27" s="431"/>
      <c r="IU27" s="431"/>
      <c r="IV27" s="431"/>
      <c r="IW27" s="431"/>
      <c r="IX27" s="431"/>
      <c r="IY27" s="431" t="s">
        <v>67</v>
      </c>
      <c r="IZ27" s="431"/>
      <c r="JA27" s="431"/>
      <c r="JB27" s="431"/>
      <c r="JC27" s="431"/>
      <c r="JD27" s="431"/>
      <c r="JE27" s="431"/>
      <c r="JF27" s="431"/>
      <c r="JG27" s="431"/>
      <c r="JH27" s="431"/>
      <c r="JI27" s="431"/>
      <c r="JJ27" s="431"/>
      <c r="JK27" s="431"/>
      <c r="JL27" s="431"/>
      <c r="JM27" s="431"/>
      <c r="JN27" s="431"/>
      <c r="JO27" s="431"/>
      <c r="JP27" s="431"/>
      <c r="JQ27" s="431"/>
      <c r="JR27" s="431"/>
      <c r="JS27" s="431"/>
      <c r="JT27" s="431"/>
      <c r="JU27" s="431"/>
      <c r="JV27" s="431"/>
      <c r="JW27" s="431"/>
      <c r="JX27" s="431"/>
      <c r="JY27" s="431"/>
      <c r="JZ27" s="431"/>
      <c r="KA27" s="431"/>
      <c r="KB27" s="431"/>
      <c r="KC27" s="431"/>
      <c r="KD27" s="431"/>
      <c r="KE27" s="431"/>
      <c r="KF27" s="431"/>
      <c r="KG27" s="431"/>
      <c r="KH27" s="431"/>
      <c r="KI27" s="431"/>
      <c r="KJ27" s="431"/>
      <c r="KK27" s="431"/>
      <c r="KL27" s="431"/>
      <c r="KM27" s="431"/>
      <c r="KN27" s="431"/>
      <c r="KO27" s="431"/>
      <c r="KP27" s="431"/>
      <c r="KQ27" s="431"/>
      <c r="KR27" s="431"/>
      <c r="KS27" s="431"/>
      <c r="KT27" s="431"/>
      <c r="KU27" s="431"/>
      <c r="KV27" s="431"/>
      <c r="KW27" s="431"/>
      <c r="KX27" s="431"/>
      <c r="KY27" s="431"/>
      <c r="KZ27" s="431"/>
      <c r="LA27" s="431"/>
      <c r="LB27" s="431"/>
      <c r="LC27" s="431"/>
      <c r="LD27" s="431"/>
      <c r="LE27" s="431"/>
      <c r="LF27" s="431"/>
      <c r="LG27" s="431"/>
      <c r="LH27" s="431"/>
      <c r="LI27" s="431"/>
      <c r="LJ27" s="431"/>
      <c r="LK27" s="431"/>
      <c r="LL27" s="431"/>
      <c r="LM27" s="431"/>
      <c r="LN27" s="431"/>
      <c r="LO27" s="431"/>
      <c r="LP27" s="431"/>
      <c r="LQ27" s="431"/>
      <c r="LR27" s="431"/>
      <c r="LS27" s="431"/>
      <c r="LT27" s="431"/>
      <c r="LU27" s="431"/>
      <c r="LV27" s="431"/>
      <c r="LW27" s="431"/>
      <c r="LX27" s="431"/>
      <c r="LY27" s="431"/>
      <c r="LZ27" s="431"/>
      <c r="MA27" s="431"/>
      <c r="MB27" s="431"/>
      <c r="MC27" s="431"/>
      <c r="MD27" s="431"/>
      <c r="ME27" s="431"/>
      <c r="MF27" s="431"/>
      <c r="MG27" s="431"/>
      <c r="MH27" s="431"/>
      <c r="MI27" s="431"/>
      <c r="MJ27" s="431"/>
      <c r="MK27" s="431"/>
      <c r="ML27" s="431"/>
      <c r="MM27" s="431"/>
      <c r="MN27" s="431"/>
      <c r="MO27" s="431"/>
      <c r="MP27" s="431"/>
      <c r="MQ27" s="431"/>
      <c r="MR27" s="431"/>
      <c r="MS27" s="431"/>
      <c r="MT27" s="431"/>
      <c r="MU27" s="431"/>
      <c r="MV27" s="431"/>
      <c r="MW27" s="431"/>
      <c r="MX27" s="431"/>
      <c r="MY27" s="431"/>
      <c r="MZ27" s="431"/>
      <c r="NA27" s="431"/>
    </row>
    <row r="28" spans="1:374" s="676" customFormat="1" ht="15">
      <c r="A28" s="662" t="s">
        <v>68</v>
      </c>
      <c r="B28" s="662"/>
      <c r="C28" s="662"/>
      <c r="D28" s="662"/>
      <c r="E28" s="662"/>
      <c r="F28" s="662"/>
      <c r="G28" s="662"/>
      <c r="H28" s="662"/>
      <c r="I28" s="662"/>
      <c r="J28" s="662"/>
      <c r="K28" s="662"/>
      <c r="L28" s="662"/>
      <c r="M28" s="662"/>
      <c r="N28" s="662"/>
      <c r="O28" s="662"/>
      <c r="P28" s="662"/>
      <c r="Q28" s="662"/>
      <c r="R28" s="662"/>
      <c r="S28" s="662"/>
      <c r="T28" s="662"/>
      <c r="U28" s="662"/>
      <c r="V28" s="662"/>
      <c r="W28" s="662"/>
      <c r="X28" s="662"/>
      <c r="Y28" s="662"/>
      <c r="Z28" s="662"/>
      <c r="AA28" s="662"/>
      <c r="AB28" s="662"/>
      <c r="AC28" s="662"/>
      <c r="AD28" s="662"/>
      <c r="AE28" s="662"/>
      <c r="AF28" s="662"/>
      <c r="AG28" s="662"/>
      <c r="AH28" s="662"/>
      <c r="AI28" s="662"/>
      <c r="AJ28" s="662"/>
      <c r="AK28" s="662"/>
      <c r="AL28" s="662"/>
      <c r="AM28" s="662"/>
      <c r="AN28" s="662"/>
      <c r="AO28" s="662"/>
      <c r="AP28" s="662"/>
      <c r="AQ28" s="662"/>
      <c r="AR28" s="662"/>
      <c r="AS28" s="662"/>
      <c r="AT28" s="662"/>
      <c r="AU28" s="662"/>
      <c r="AV28" s="662"/>
      <c r="AW28" s="662"/>
      <c r="AX28" s="662"/>
      <c r="AY28" s="662"/>
      <c r="AZ28" s="662"/>
      <c r="BA28" s="662"/>
      <c r="BB28" s="662"/>
      <c r="BC28" s="662"/>
      <c r="BD28" s="662"/>
      <c r="BE28" s="662"/>
      <c r="BF28" s="662"/>
      <c r="BG28" s="662"/>
      <c r="BH28" s="662"/>
      <c r="BI28" s="662"/>
      <c r="BJ28" s="662"/>
      <c r="BK28" s="662"/>
      <c r="BL28" s="662"/>
      <c r="BM28" s="662"/>
      <c r="BN28" s="662"/>
      <c r="BO28" s="662"/>
      <c r="BP28" s="662"/>
      <c r="BQ28" s="662"/>
      <c r="BR28" s="662"/>
      <c r="BS28" s="662"/>
      <c r="BT28" s="662"/>
      <c r="BU28" s="662"/>
      <c r="BV28" s="662"/>
      <c r="BW28" s="662"/>
      <c r="BX28" s="662"/>
      <c r="BY28" s="662"/>
      <c r="BZ28" s="662"/>
      <c r="CA28" s="662"/>
      <c r="CB28" s="662"/>
      <c r="CC28" s="662"/>
      <c r="CD28" s="662"/>
      <c r="CE28" s="662"/>
      <c r="CF28" s="662"/>
      <c r="CG28" s="662"/>
      <c r="CH28" s="662"/>
      <c r="CI28" s="662"/>
      <c r="CJ28" s="662"/>
      <c r="CK28" s="662"/>
      <c r="CL28" s="662"/>
      <c r="CM28" s="662"/>
      <c r="CN28" s="662"/>
      <c r="CO28" s="662"/>
      <c r="CP28" s="662"/>
      <c r="CQ28" s="662"/>
      <c r="CR28" s="662"/>
      <c r="CS28" s="662"/>
      <c r="CT28" s="662"/>
      <c r="CU28" s="662"/>
      <c r="CV28" s="662"/>
      <c r="CW28" s="662"/>
      <c r="CX28" s="662"/>
      <c r="CY28" s="662"/>
      <c r="CZ28" s="662"/>
      <c r="DA28" s="662"/>
      <c r="DB28" s="662"/>
      <c r="DC28" s="662"/>
      <c r="DD28" s="662"/>
      <c r="DE28" s="662"/>
      <c r="DF28" s="674">
        <v>0.91</v>
      </c>
      <c r="DG28" s="674">
        <v>0.91</v>
      </c>
      <c r="DH28" s="674">
        <v>1</v>
      </c>
      <c r="DI28" s="674">
        <v>1</v>
      </c>
      <c r="DJ28" s="674">
        <v>1</v>
      </c>
      <c r="DK28" s="674">
        <v>1</v>
      </c>
      <c r="DL28" s="674">
        <v>1</v>
      </c>
      <c r="DM28" s="674">
        <v>0.98</v>
      </c>
      <c r="DN28" s="674">
        <v>1</v>
      </c>
      <c r="DO28" s="674">
        <v>1</v>
      </c>
      <c r="DP28" s="674">
        <v>1</v>
      </c>
      <c r="DQ28" s="674">
        <v>0.95</v>
      </c>
      <c r="DR28" s="674">
        <v>0.93</v>
      </c>
      <c r="DS28" s="674">
        <v>1</v>
      </c>
      <c r="DT28" s="674">
        <v>0.95</v>
      </c>
      <c r="DU28" s="674">
        <v>0.97</v>
      </c>
      <c r="DV28" s="674">
        <v>0.95</v>
      </c>
      <c r="DW28" s="674">
        <v>1</v>
      </c>
      <c r="DX28" s="674">
        <v>0.95</v>
      </c>
      <c r="DY28" s="674">
        <v>0.98</v>
      </c>
      <c r="DZ28" s="674">
        <v>1</v>
      </c>
      <c r="EA28" s="674">
        <v>0.95</v>
      </c>
      <c r="EB28" s="674">
        <v>0.98</v>
      </c>
      <c r="EC28" s="674">
        <v>1</v>
      </c>
      <c r="ED28" s="674">
        <v>1</v>
      </c>
      <c r="EE28" s="694" t="s">
        <v>69</v>
      </c>
      <c r="EF28" s="674">
        <v>0.98</v>
      </c>
      <c r="EG28" s="674">
        <v>1</v>
      </c>
      <c r="EH28" s="674">
        <v>1</v>
      </c>
      <c r="EI28" s="674">
        <v>1</v>
      </c>
      <c r="EJ28" s="674">
        <v>1</v>
      </c>
      <c r="EK28" s="674">
        <v>1</v>
      </c>
      <c r="EL28" s="674">
        <v>0.94736842105263153</v>
      </c>
      <c r="EM28" s="674">
        <v>0.97</v>
      </c>
      <c r="EN28" s="674">
        <v>0.97619047619047616</v>
      </c>
      <c r="EO28" s="674">
        <v>0.95346320346320346</v>
      </c>
      <c r="EP28" s="674">
        <v>0.97499999999999998</v>
      </c>
      <c r="EQ28" s="674">
        <v>1</v>
      </c>
      <c r="ER28" s="674">
        <v>1</v>
      </c>
      <c r="ES28" s="674">
        <v>0.98</v>
      </c>
      <c r="ET28" s="674">
        <v>1</v>
      </c>
      <c r="EU28" s="674">
        <v>0.98</v>
      </c>
      <c r="EV28" s="674">
        <v>1</v>
      </c>
      <c r="EW28" s="674">
        <v>1</v>
      </c>
      <c r="EX28" s="674">
        <v>1</v>
      </c>
      <c r="EY28" s="674">
        <v>0.96</v>
      </c>
      <c r="EZ28" s="674">
        <v>1</v>
      </c>
      <c r="FA28" s="674">
        <v>0.98</v>
      </c>
      <c r="FB28" s="675"/>
      <c r="FC28" s="675"/>
      <c r="FD28" s="675"/>
      <c r="FE28" s="675"/>
      <c r="FF28" s="675"/>
      <c r="FG28" s="662"/>
      <c r="FH28" s="662"/>
      <c r="FI28" s="662"/>
      <c r="FJ28" s="662"/>
      <c r="FK28" s="662"/>
      <c r="FL28" s="662"/>
      <c r="FM28" s="662"/>
      <c r="FN28" s="662"/>
      <c r="FO28" s="662"/>
      <c r="FP28" s="662"/>
      <c r="FQ28" s="662"/>
      <c r="FR28" s="662"/>
      <c r="FS28" s="662"/>
      <c r="FT28" s="662"/>
      <c r="FU28" s="662"/>
      <c r="FV28" s="662"/>
      <c r="FW28" s="662"/>
      <c r="FX28" s="662"/>
      <c r="FY28" s="662"/>
      <c r="FZ28" s="662"/>
      <c r="GA28" s="662"/>
      <c r="GB28" s="662"/>
      <c r="GC28" s="662"/>
      <c r="GD28" s="662"/>
      <c r="GE28" s="662"/>
      <c r="GF28" s="662"/>
      <c r="GG28" s="662"/>
      <c r="GH28" s="662"/>
      <c r="GI28" s="757">
        <v>0.98</v>
      </c>
      <c r="GJ28" s="757">
        <v>1</v>
      </c>
      <c r="GK28" s="757">
        <v>1</v>
      </c>
      <c r="GL28" s="757">
        <v>1</v>
      </c>
      <c r="GM28" s="757">
        <v>1</v>
      </c>
      <c r="GN28" s="757">
        <v>0.97</v>
      </c>
      <c r="GO28" s="757">
        <v>0.9</v>
      </c>
      <c r="GP28" s="757">
        <v>0.87</v>
      </c>
      <c r="GQ28" s="757">
        <v>0.96</v>
      </c>
      <c r="GR28" s="757">
        <v>0.98</v>
      </c>
      <c r="GS28" s="757">
        <v>0.98</v>
      </c>
      <c r="GT28" s="757">
        <v>0.98</v>
      </c>
      <c r="GU28" s="757">
        <v>0.9</v>
      </c>
      <c r="GV28" s="757">
        <v>0.94</v>
      </c>
      <c r="GW28" s="757">
        <v>1</v>
      </c>
      <c r="GX28" s="757">
        <v>0.98</v>
      </c>
      <c r="GY28" s="757">
        <v>0.92</v>
      </c>
      <c r="GZ28" s="757">
        <v>1</v>
      </c>
      <c r="HA28" s="757">
        <v>0.98</v>
      </c>
      <c r="HB28" s="757">
        <v>0.94</v>
      </c>
      <c r="HC28" s="757">
        <v>1</v>
      </c>
      <c r="HD28" s="757">
        <v>0.96</v>
      </c>
      <c r="HE28" s="662"/>
      <c r="HF28" s="662"/>
      <c r="HG28" s="662"/>
      <c r="HH28" s="662"/>
      <c r="HI28" s="662"/>
      <c r="HJ28" s="662"/>
      <c r="HK28" s="662"/>
      <c r="HL28" s="662"/>
      <c r="HM28" s="662"/>
      <c r="HN28" s="662"/>
      <c r="HO28" s="662"/>
      <c r="HP28" s="662"/>
      <c r="HQ28" s="662"/>
      <c r="HR28" s="662"/>
      <c r="HS28" s="662"/>
      <c r="HT28" s="662"/>
      <c r="HU28" s="662"/>
      <c r="HV28" s="662"/>
      <c r="HW28" s="662"/>
      <c r="HX28" s="662"/>
      <c r="HY28" s="662"/>
      <c r="HZ28" s="662"/>
      <c r="IA28" s="662"/>
      <c r="IB28" s="662"/>
      <c r="IC28" s="662"/>
      <c r="ID28" s="662"/>
      <c r="IE28" s="662"/>
      <c r="IF28" s="662"/>
      <c r="IG28" s="662"/>
      <c r="IH28" s="662"/>
      <c r="II28" s="662"/>
      <c r="IJ28" s="662"/>
      <c r="IK28" s="662"/>
      <c r="IL28" s="662"/>
      <c r="IM28" s="662"/>
      <c r="IN28" s="662"/>
      <c r="IO28" s="662"/>
      <c r="IP28" s="662"/>
      <c r="IQ28" s="662"/>
      <c r="IR28" s="662"/>
      <c r="IS28" s="662"/>
      <c r="IT28" s="662"/>
      <c r="IU28" s="662"/>
      <c r="IV28" s="662"/>
      <c r="IW28" s="662"/>
      <c r="IX28" s="662"/>
      <c r="IY28" s="662"/>
      <c r="IZ28" s="662"/>
      <c r="JA28" s="662"/>
      <c r="JB28" s="662"/>
      <c r="JC28" s="662"/>
      <c r="JD28" s="662"/>
      <c r="JE28" s="662"/>
      <c r="JF28" s="662"/>
      <c r="JG28" s="662"/>
      <c r="JH28" s="662"/>
      <c r="JI28" s="662"/>
      <c r="JJ28" s="662"/>
      <c r="JK28" s="662"/>
      <c r="JL28" s="662"/>
      <c r="JM28" s="662"/>
      <c r="JN28" s="662"/>
      <c r="JO28" s="662"/>
      <c r="JP28" s="662"/>
      <c r="JQ28" s="662"/>
      <c r="JR28" s="662"/>
      <c r="JS28" s="662"/>
      <c r="JT28" s="662"/>
      <c r="JU28" s="662"/>
      <c r="JV28" s="662"/>
      <c r="JW28" s="662"/>
      <c r="JX28" s="662"/>
      <c r="JY28" s="662"/>
      <c r="JZ28" s="662"/>
      <c r="KA28" s="662"/>
      <c r="KB28" s="662"/>
      <c r="KC28" s="662"/>
      <c r="KD28" s="662"/>
      <c r="KE28" s="662"/>
      <c r="KF28" s="662"/>
      <c r="KG28" s="662"/>
      <c r="KH28" s="662"/>
      <c r="KI28" s="662"/>
      <c r="KJ28" s="662"/>
      <c r="KK28" s="662"/>
      <c r="KL28" s="662"/>
      <c r="KM28" s="662"/>
      <c r="KN28" s="662"/>
      <c r="KO28" s="662"/>
      <c r="KP28" s="662"/>
      <c r="KQ28" s="662"/>
      <c r="KR28" s="662"/>
      <c r="KS28" s="662"/>
      <c r="KT28" s="662"/>
      <c r="KU28" s="662"/>
      <c r="KV28" s="662"/>
      <c r="KW28" s="662"/>
      <c r="KX28" s="662"/>
      <c r="KY28" s="662"/>
      <c r="KZ28" s="662"/>
      <c r="LA28" s="662"/>
      <c r="LB28" s="662"/>
      <c r="LC28" s="662"/>
      <c r="LD28" s="662"/>
      <c r="LE28" s="662"/>
      <c r="LF28" s="662"/>
      <c r="LG28" s="662"/>
      <c r="LH28" s="662"/>
      <c r="LI28" s="662"/>
      <c r="LJ28" s="662"/>
      <c r="LK28" s="662"/>
      <c r="LL28" s="662"/>
      <c r="LM28" s="662"/>
      <c r="LN28" s="662"/>
      <c r="LO28" s="662"/>
      <c r="LP28" s="662"/>
      <c r="LQ28" s="662"/>
      <c r="LR28" s="662"/>
      <c r="LS28" s="662"/>
      <c r="LT28" s="662"/>
      <c r="LU28" s="662"/>
      <c r="LV28" s="662"/>
      <c r="LW28" s="662"/>
      <c r="LX28" s="662"/>
      <c r="LY28" s="662"/>
      <c r="LZ28" s="662"/>
      <c r="MA28" s="662"/>
      <c r="MB28" s="662"/>
      <c r="MC28" s="662"/>
      <c r="MD28" s="662"/>
      <c r="ME28" s="662"/>
      <c r="MF28" s="662"/>
      <c r="MG28" s="662"/>
      <c r="MH28" s="662"/>
      <c r="MI28" s="662"/>
      <c r="MJ28" s="662"/>
      <c r="MK28" s="662"/>
      <c r="ML28" s="662"/>
      <c r="MM28" s="662"/>
      <c r="MN28" s="662"/>
      <c r="MO28" s="662"/>
      <c r="MP28" s="662"/>
      <c r="MQ28" s="662"/>
      <c r="MR28" s="662"/>
      <c r="MS28" s="662"/>
      <c r="MT28" s="662"/>
      <c r="MU28" s="662"/>
      <c r="MV28" s="662"/>
      <c r="MW28" s="662"/>
      <c r="MX28" s="662"/>
      <c r="MY28" s="662"/>
      <c r="MZ28" s="662"/>
      <c r="NA28" s="662"/>
    </row>
    <row r="29" spans="1:374" s="672" customFormat="1" ht="15">
      <c r="A29" s="670" t="s">
        <v>70</v>
      </c>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671"/>
      <c r="AA29" s="671"/>
      <c r="AB29" s="671"/>
      <c r="AC29" s="671"/>
      <c r="AD29" s="671"/>
      <c r="AE29" s="671"/>
      <c r="AF29" s="671"/>
      <c r="AG29" s="671"/>
      <c r="AH29" s="671"/>
      <c r="AI29" s="671"/>
      <c r="AJ29" s="671"/>
      <c r="AK29" s="671"/>
      <c r="AL29" s="671"/>
      <c r="AM29" s="671"/>
      <c r="AN29" s="671"/>
      <c r="AO29" s="671"/>
      <c r="AP29" s="671"/>
      <c r="AQ29" s="671"/>
      <c r="AR29" s="671"/>
      <c r="AS29" s="671"/>
      <c r="AT29" s="671"/>
      <c r="AU29" s="671"/>
      <c r="AV29" s="671"/>
      <c r="AW29" s="671"/>
      <c r="AX29" s="671"/>
      <c r="AY29" s="671"/>
      <c r="AZ29" s="671"/>
      <c r="BA29" s="671"/>
      <c r="BB29" s="671"/>
      <c r="BC29" s="671"/>
      <c r="BD29" s="671"/>
      <c r="BE29" s="671"/>
      <c r="BF29" s="671"/>
      <c r="BG29" s="671"/>
      <c r="BH29" s="671"/>
      <c r="BI29" s="671"/>
      <c r="BJ29" s="671"/>
      <c r="BK29" s="671"/>
      <c r="BL29" s="671"/>
      <c r="BM29" s="671"/>
      <c r="BN29" s="671"/>
      <c r="BO29" s="671"/>
      <c r="BP29" s="671"/>
      <c r="BQ29" s="671"/>
      <c r="BR29" s="671"/>
      <c r="BS29" s="671"/>
      <c r="BT29" s="671"/>
      <c r="BU29" s="671"/>
      <c r="BV29" s="671"/>
      <c r="BW29" s="671"/>
      <c r="BX29" s="671"/>
      <c r="BY29" s="671"/>
      <c r="BZ29" s="671"/>
      <c r="CA29" s="671"/>
      <c r="CB29" s="671"/>
      <c r="CC29" s="671"/>
      <c r="CD29" s="671"/>
      <c r="CE29" s="671"/>
      <c r="CF29" s="671"/>
      <c r="CG29" s="671"/>
      <c r="CH29" s="671"/>
      <c r="CI29" s="671"/>
      <c r="CJ29" s="671"/>
      <c r="CK29" s="671"/>
      <c r="CL29" s="671"/>
      <c r="CM29" s="671"/>
      <c r="CN29" s="671"/>
      <c r="CO29" s="671"/>
      <c r="CP29" s="671"/>
      <c r="CQ29" s="671"/>
      <c r="CR29" s="671"/>
      <c r="CS29" s="671"/>
      <c r="CT29" s="671"/>
      <c r="CU29" s="671"/>
      <c r="CV29" s="671"/>
      <c r="CW29" s="671"/>
      <c r="CX29" s="671"/>
      <c r="CY29" s="671"/>
      <c r="CZ29" s="671"/>
      <c r="DA29" s="671"/>
      <c r="DB29" s="671"/>
      <c r="DC29" s="671"/>
      <c r="DD29" s="671"/>
      <c r="DE29" s="671"/>
      <c r="DF29" s="671"/>
      <c r="DG29" s="671"/>
      <c r="DH29" s="671"/>
      <c r="DI29" s="671"/>
      <c r="DJ29" s="671"/>
      <c r="DK29" s="671"/>
      <c r="DL29" s="671"/>
      <c r="DM29" s="671"/>
      <c r="DN29" s="671"/>
      <c r="DO29" s="671"/>
      <c r="DP29" s="671"/>
      <c r="DQ29" s="671"/>
      <c r="DR29" s="671"/>
      <c r="DS29" s="671"/>
      <c r="DT29" s="671"/>
      <c r="DU29" s="671"/>
      <c r="DV29" s="671"/>
      <c r="DW29" s="671"/>
      <c r="DX29" s="671"/>
      <c r="DY29" s="671"/>
      <c r="DZ29" s="671"/>
      <c r="EA29" s="671"/>
      <c r="EB29" s="671"/>
      <c r="EC29" s="671"/>
      <c r="ED29" s="671"/>
      <c r="EE29" s="671"/>
      <c r="EF29" s="671"/>
      <c r="EG29" s="671"/>
      <c r="EH29" s="671"/>
      <c r="EI29" s="671"/>
      <c r="EJ29" s="671"/>
      <c r="EK29" s="671"/>
      <c r="EL29" s="671"/>
      <c r="EM29" s="671"/>
      <c r="EN29" s="671"/>
      <c r="EO29" s="671"/>
      <c r="EP29" s="671"/>
      <c r="EQ29" s="671"/>
      <c r="ER29" s="671"/>
      <c r="ES29" s="671"/>
      <c r="ET29" s="671"/>
      <c r="EU29" s="671"/>
      <c r="EV29" s="671"/>
      <c r="EW29" s="671"/>
      <c r="EX29" s="671"/>
      <c r="EY29" s="671"/>
      <c r="EZ29" s="671"/>
      <c r="FA29" s="671"/>
      <c r="FB29" s="671"/>
      <c r="FC29" s="671"/>
      <c r="FD29" s="671"/>
      <c r="FE29" s="671"/>
      <c r="FF29" s="671"/>
      <c r="FG29" s="671"/>
      <c r="FH29" s="671"/>
      <c r="FI29" s="671"/>
      <c r="FJ29" s="671"/>
      <c r="FK29" s="671"/>
      <c r="FL29" s="671"/>
      <c r="FM29" s="671"/>
      <c r="FN29" s="671"/>
      <c r="FO29" s="671"/>
      <c r="FP29" s="671"/>
      <c r="FQ29" s="671"/>
      <c r="FR29" s="671"/>
      <c r="FS29" s="671"/>
      <c r="FT29" s="671"/>
      <c r="FU29" s="671"/>
      <c r="FV29" s="671"/>
      <c r="FW29" s="671"/>
      <c r="FX29" s="671"/>
      <c r="FY29" s="671"/>
      <c r="FZ29" s="671"/>
      <c r="GA29" s="671"/>
      <c r="GB29" s="671"/>
      <c r="GC29" s="671"/>
      <c r="GD29" s="671"/>
      <c r="GE29" s="671"/>
      <c r="GF29" s="671"/>
      <c r="GG29" s="671"/>
      <c r="GH29" s="671"/>
      <c r="GI29" s="671"/>
      <c r="GJ29" s="671"/>
      <c r="GK29" s="671"/>
      <c r="GL29" s="671"/>
      <c r="GM29" s="671"/>
      <c r="GN29" s="671"/>
      <c r="GO29" s="671"/>
      <c r="GP29" s="671"/>
      <c r="GQ29" s="671"/>
      <c r="GR29" s="671"/>
      <c r="GS29" s="671"/>
      <c r="GT29" s="671"/>
      <c r="GU29" s="671"/>
      <c r="GV29" s="671"/>
      <c r="GW29" s="671"/>
      <c r="GX29" s="671"/>
      <c r="GY29" s="671"/>
      <c r="GZ29" s="671"/>
      <c r="HA29" s="671"/>
      <c r="HB29" s="671"/>
      <c r="HC29" s="671"/>
      <c r="HD29" s="671"/>
      <c r="HE29" s="671"/>
      <c r="HF29" s="671"/>
      <c r="HG29" s="671"/>
      <c r="HH29" s="671"/>
      <c r="HI29" s="671"/>
      <c r="HJ29" s="671"/>
      <c r="HK29" s="671"/>
      <c r="HL29" s="671"/>
      <c r="HM29" s="671"/>
      <c r="HN29" s="671"/>
      <c r="HO29" s="671"/>
      <c r="HP29" s="671"/>
      <c r="HQ29" s="671"/>
      <c r="HR29" s="671"/>
      <c r="HS29" s="671"/>
      <c r="HT29" s="671"/>
      <c r="HU29" s="671"/>
      <c r="HV29" s="671"/>
      <c r="HW29" s="671"/>
      <c r="HX29" s="671"/>
      <c r="HY29" s="671"/>
      <c r="HZ29" s="671"/>
      <c r="IA29" s="671"/>
      <c r="IB29" s="671"/>
      <c r="IC29" s="671"/>
      <c r="ID29" s="671"/>
      <c r="IE29" s="671"/>
      <c r="IF29" s="671"/>
      <c r="IG29" s="671"/>
      <c r="IH29" s="671"/>
      <c r="II29" s="671"/>
      <c r="IJ29" s="671"/>
      <c r="IK29" s="671"/>
      <c r="IL29" s="671"/>
      <c r="IM29" s="671"/>
      <c r="IN29" s="671"/>
      <c r="IO29" s="671"/>
      <c r="IP29" s="671"/>
      <c r="IQ29" s="671"/>
      <c r="IR29" s="671"/>
      <c r="IS29" s="671"/>
      <c r="IT29" s="671"/>
      <c r="IU29" s="671"/>
      <c r="IV29" s="671"/>
      <c r="IW29" s="671"/>
      <c r="IX29" s="671"/>
      <c r="IY29" s="671"/>
      <c r="IZ29" s="671"/>
      <c r="JA29" s="671"/>
      <c r="JB29" s="671"/>
      <c r="JC29" s="671"/>
      <c r="JD29" s="671"/>
      <c r="JE29" s="671"/>
      <c r="JF29" s="671"/>
      <c r="JG29" s="671"/>
      <c r="JH29" s="671"/>
      <c r="JI29" s="671"/>
      <c r="JJ29" s="671"/>
      <c r="JK29" s="671"/>
      <c r="JL29" s="671"/>
      <c r="JM29" s="671"/>
      <c r="JN29" s="671"/>
      <c r="JO29" s="671"/>
      <c r="JP29" s="671"/>
      <c r="JQ29" s="671"/>
      <c r="JR29" s="671"/>
      <c r="JS29" s="671"/>
      <c r="JT29" s="671"/>
      <c r="JU29" s="671"/>
      <c r="JV29" s="671"/>
      <c r="JW29" s="671"/>
      <c r="JX29" s="671"/>
      <c r="JY29" s="671"/>
      <c r="JZ29" s="671"/>
      <c r="KA29" s="671"/>
      <c r="KB29" s="671"/>
      <c r="KC29" s="671"/>
      <c r="KD29" s="671"/>
      <c r="KE29" s="671"/>
      <c r="KF29" s="671"/>
      <c r="KG29" s="671"/>
      <c r="KH29" s="671"/>
      <c r="KI29" s="671"/>
      <c r="KJ29" s="671"/>
      <c r="KK29" s="671"/>
      <c r="KL29" s="671"/>
      <c r="KM29" s="671"/>
      <c r="KN29" s="671"/>
      <c r="KO29" s="671"/>
      <c r="KP29" s="671"/>
      <c r="KQ29" s="671"/>
      <c r="KR29" s="671"/>
      <c r="KS29" s="671"/>
      <c r="KT29" s="671"/>
      <c r="KU29" s="671"/>
      <c r="KV29" s="671"/>
      <c r="KW29" s="671"/>
      <c r="KX29" s="671"/>
      <c r="KY29" s="671"/>
      <c r="KZ29" s="671"/>
      <c r="LA29" s="671"/>
      <c r="LB29" s="671"/>
      <c r="LC29" s="671"/>
      <c r="LD29" s="671"/>
      <c r="LE29" s="671"/>
      <c r="LF29" s="671"/>
      <c r="LG29" s="671"/>
      <c r="LH29" s="671"/>
      <c r="LI29" s="671"/>
      <c r="LJ29" s="671"/>
      <c r="LK29" s="671"/>
      <c r="LL29" s="671"/>
      <c r="LM29" s="671"/>
      <c r="LN29" s="671"/>
      <c r="LO29" s="671"/>
      <c r="LP29" s="671"/>
      <c r="LQ29" s="671"/>
      <c r="LR29" s="671"/>
      <c r="LS29" s="671"/>
      <c r="LT29" s="671"/>
      <c r="LU29" s="671"/>
      <c r="LV29" s="671"/>
      <c r="LW29" s="671"/>
      <c r="LX29" s="671"/>
      <c r="LY29" s="671"/>
      <c r="LZ29" s="671"/>
      <c r="MA29" s="671"/>
      <c r="MB29" s="671"/>
      <c r="MC29" s="671"/>
      <c r="MD29" s="671"/>
      <c r="ME29" s="671"/>
      <c r="MF29" s="671"/>
      <c r="MG29" s="671"/>
      <c r="MH29" s="671"/>
      <c r="MI29" s="671"/>
      <c r="MJ29" s="671"/>
      <c r="MK29" s="671"/>
      <c r="ML29" s="671"/>
      <c r="MM29" s="671"/>
      <c r="MN29" s="671"/>
      <c r="MO29" s="671"/>
      <c r="MP29" s="671"/>
      <c r="MQ29" s="671"/>
      <c r="MR29" s="671"/>
      <c r="MS29" s="671"/>
      <c r="MT29" s="671"/>
      <c r="MU29" s="671"/>
      <c r="MV29" s="671"/>
      <c r="MW29" s="671"/>
      <c r="MX29" s="671"/>
      <c r="MY29" s="671"/>
      <c r="MZ29" s="671"/>
      <c r="NA29" s="671"/>
      <c r="NE29" s="673"/>
      <c r="NF29" s="673"/>
      <c r="NG29" s="673"/>
      <c r="NH29" s="673"/>
      <c r="NI29" s="673"/>
      <c r="NJ29" s="673"/>
    </row>
    <row r="30" spans="1:374" ht="15">
      <c r="A30" s="689"/>
      <c r="AD30" s="664"/>
      <c r="AE30" s="664"/>
      <c r="AF30" s="664"/>
      <c r="AG30" s="664"/>
      <c r="AH30" s="664"/>
      <c r="AI30" s="664"/>
      <c r="AJ30" s="664"/>
      <c r="AK30" s="664"/>
      <c r="AL30" s="664"/>
      <c r="AM30" s="664"/>
      <c r="AN30" s="664"/>
      <c r="AO30" s="664"/>
      <c r="AP30" s="664"/>
      <c r="AQ30" s="664"/>
      <c r="AR30" s="664"/>
      <c r="AS30" s="664"/>
      <c r="AT30" s="664"/>
      <c r="AU30" s="664"/>
      <c r="AV30" s="664"/>
      <c r="AW30" s="664"/>
      <c r="AX30" s="664"/>
      <c r="AY30" s="664"/>
      <c r="AZ30" s="664"/>
      <c r="BA30" s="664"/>
      <c r="BB30" s="664"/>
      <c r="BC30" s="664"/>
      <c r="BD30" s="664"/>
      <c r="BE30" s="664"/>
      <c r="BF30" s="664"/>
      <c r="BG30" s="664"/>
      <c r="BH30" s="664"/>
      <c r="BI30" s="664"/>
      <c r="BJ30" s="664"/>
    </row>
    <row r="31" spans="1:374" s="665" customFormat="1" ht="15">
      <c r="A31" s="690" t="s">
        <v>71</v>
      </c>
      <c r="BT31" s="665">
        <v>3141</v>
      </c>
      <c r="CA31" s="666">
        <v>3310</v>
      </c>
      <c r="CB31" s="1327"/>
      <c r="CC31" s="1328"/>
      <c r="CD31" s="1328"/>
      <c r="CE31" s="1328"/>
      <c r="CF31" s="1328"/>
      <c r="CG31" s="1329"/>
      <c r="CH31" s="667">
        <v>2600</v>
      </c>
      <c r="CI31" s="668"/>
      <c r="CO31" s="665">
        <v>2600</v>
      </c>
      <c r="CV31" s="665">
        <v>2600</v>
      </c>
      <c r="DC31" s="665">
        <v>5843</v>
      </c>
      <c r="DJ31" s="665">
        <v>4258</v>
      </c>
      <c r="DQ31" s="665">
        <v>2600</v>
      </c>
      <c r="EL31" s="665">
        <v>4437</v>
      </c>
      <c r="ES31" s="665">
        <v>6212</v>
      </c>
      <c r="EZ31" s="665">
        <v>5067</v>
      </c>
      <c r="NE31" s="669"/>
      <c r="NF31" s="669"/>
      <c r="NG31" s="669"/>
      <c r="NH31" s="669"/>
      <c r="NI31" s="669"/>
      <c r="NJ31" s="669"/>
    </row>
    <row r="32" spans="1:374" ht="15.75" customHeight="1">
      <c r="A32" s="689" t="s">
        <v>72</v>
      </c>
      <c r="BT32" s="40" t="e">
        <f>SUM(#REF!)</f>
        <v>#REF!</v>
      </c>
      <c r="CA32" s="40" t="e">
        <f>SUM(#REF!)</f>
        <v>#REF!</v>
      </c>
      <c r="CB32" s="637"/>
      <c r="CC32" s="634"/>
      <c r="CH32" s="40" t="e">
        <f>SUM(#REF!)</f>
        <v>#REF!</v>
      </c>
      <c r="CO32" s="40" t="e">
        <f>SUM(#REF!)</f>
        <v>#REF!</v>
      </c>
      <c r="CV32" s="40" t="e">
        <f>SUM(#REF!)</f>
        <v>#REF!</v>
      </c>
      <c r="DC32" s="40" t="e">
        <f>SUM(#REF!)</f>
        <v>#REF!</v>
      </c>
      <c r="DJ32" s="40" t="e">
        <f>SUM(#REF!)</f>
        <v>#REF!</v>
      </c>
      <c r="EL32" s="640" cm="1">
        <f t="array" ref="EL32:ER32">EL23:ER23*9.5</f>
        <v>387.125</v>
      </c>
      <c r="EM32" s="40">
        <v>520.125</v>
      </c>
      <c r="EN32" s="40">
        <v>406.125</v>
      </c>
      <c r="EO32" s="40">
        <v>406.125</v>
      </c>
      <c r="EP32" s="40">
        <v>406.125</v>
      </c>
      <c r="EQ32" s="40">
        <v>163.875</v>
      </c>
      <c r="ER32" s="40">
        <v>178.125</v>
      </c>
    </row>
    <row r="33" spans="1:167" ht="15.75" customHeight="1">
      <c r="A33" s="689" t="s">
        <v>73</v>
      </c>
      <c r="CB33" s="637"/>
      <c r="CC33" s="634"/>
      <c r="EL33" s="640">
        <f>SUM(_xlfn.ANCHORARRAY(EL32))</f>
        <v>2467.625</v>
      </c>
    </row>
    <row r="34" spans="1:167" s="535" customFormat="1" ht="15">
      <c r="A34" s="691" t="s">
        <v>74</v>
      </c>
      <c r="BT34" s="535" t="e">
        <f>BT31-BT32</f>
        <v>#REF!</v>
      </c>
      <c r="CA34" s="535" t="e">
        <f>CA31-CA32</f>
        <v>#REF!</v>
      </c>
      <c r="CB34" s="638"/>
      <c r="CC34" s="635"/>
      <c r="CD34" s="633"/>
      <c r="CG34" s="632"/>
      <c r="CH34" s="535" t="e">
        <f>CH31-CH32</f>
        <v>#REF!</v>
      </c>
      <c r="CI34" s="633"/>
      <c r="CO34" s="535" t="e">
        <f>CO31-CO32</f>
        <v>#REF!</v>
      </c>
      <c r="CV34" s="535" t="e">
        <f>CV31-CV32</f>
        <v>#REF!</v>
      </c>
      <c r="DC34" s="535" t="e">
        <f>DC31-DC32</f>
        <v>#REF!</v>
      </c>
      <c r="DJ34" s="535" t="e">
        <f>DJ31-DJ32</f>
        <v>#REF!</v>
      </c>
      <c r="EL34" s="695">
        <f>EL31-EL33</f>
        <v>1969.375</v>
      </c>
    </row>
    <row r="35" spans="1:167" ht="15">
      <c r="A35" s="689" t="s">
        <v>75</v>
      </c>
      <c r="BT35" s="40" t="e">
        <f>BT34/40</f>
        <v>#REF!</v>
      </c>
      <c r="CA35" s="640" t="e">
        <f>CA34/40</f>
        <v>#REF!</v>
      </c>
      <c r="CB35" s="637"/>
      <c r="CC35" s="636"/>
      <c r="CH35" s="640" t="e">
        <f>CH34/40</f>
        <v>#REF!</v>
      </c>
      <c r="CO35" s="640" t="e">
        <f>CO34/40</f>
        <v>#REF!</v>
      </c>
      <c r="CV35" s="640" t="e">
        <f>CV34/40</f>
        <v>#REF!</v>
      </c>
      <c r="DC35" s="640" t="e">
        <f>DC34/40</f>
        <v>#REF!</v>
      </c>
      <c r="DJ35" s="640" t="e">
        <f>DJ34/40</f>
        <v>#REF!</v>
      </c>
      <c r="EL35" s="640">
        <f>EL34/9.5/7</f>
        <v>29.61466165413534</v>
      </c>
    </row>
    <row r="36" spans="1:167" ht="15">
      <c r="A36" s="689"/>
      <c r="CB36" s="634"/>
      <c r="CH36" s="634"/>
    </row>
    <row r="37" spans="1:167" ht="15">
      <c r="A37" s="689" t="s">
        <v>76</v>
      </c>
      <c r="BT37" s="640">
        <f>BT22*9.5</f>
        <v>296.23570037117128</v>
      </c>
      <c r="BU37" s="640">
        <f t="shared" ref="BU37:BZ37" si="88">BU22*9.5</f>
        <v>287.99587880989566</v>
      </c>
      <c r="BV37" s="640">
        <f t="shared" si="88"/>
        <v>311.58677019407588</v>
      </c>
      <c r="BW37" s="640">
        <f t="shared" si="88"/>
        <v>300.4512708714297</v>
      </c>
      <c r="BX37" s="640">
        <f t="shared" si="88"/>
        <v>308.57721199816189</v>
      </c>
      <c r="BY37" s="640">
        <f t="shared" si="88"/>
        <v>237.69712773202033</v>
      </c>
      <c r="BZ37" s="640">
        <f t="shared" si="88"/>
        <v>174.36410783351931</v>
      </c>
      <c r="CA37" s="640">
        <f t="shared" ref="CA37:DI37" si="89">CA22*9.5</f>
        <v>354.69481154518468</v>
      </c>
      <c r="CB37" s="640">
        <f t="shared" si="89"/>
        <v>294.50071052336096</v>
      </c>
      <c r="CC37" s="640">
        <f t="shared" si="89"/>
        <v>293.141950086083</v>
      </c>
      <c r="CD37" s="640">
        <f t="shared" si="89"/>
        <v>270.45514730349254</v>
      </c>
      <c r="CE37" s="640">
        <f t="shared" si="89"/>
        <v>463.84789742018836</v>
      </c>
      <c r="CF37" s="640">
        <f t="shared" si="89"/>
        <v>506.81626098191214</v>
      </c>
      <c r="CG37" s="640">
        <f t="shared" si="89"/>
        <v>347.02509377344336</v>
      </c>
      <c r="CH37" s="640">
        <f t="shared" si="89"/>
        <v>525.57572893223312</v>
      </c>
      <c r="CI37" s="640">
        <f t="shared" si="89"/>
        <v>670.03310110861037</v>
      </c>
      <c r="CJ37" s="640">
        <f t="shared" si="89"/>
        <v>676.28527911811295</v>
      </c>
      <c r="CK37" s="640">
        <f t="shared" si="89"/>
        <v>534.02075986329919</v>
      </c>
      <c r="CL37" s="640">
        <f t="shared" si="89"/>
        <v>676.28527911811295</v>
      </c>
      <c r="CM37" s="640">
        <f t="shared" si="89"/>
        <v>620.70875256147383</v>
      </c>
      <c r="CN37" s="640">
        <f t="shared" si="89"/>
        <v>394.37146144055328</v>
      </c>
      <c r="CO37" s="640">
        <f t="shared" si="89"/>
        <v>494.97170019480166</v>
      </c>
      <c r="CP37" s="640">
        <f t="shared" si="89"/>
        <v>530.58815203382778</v>
      </c>
      <c r="CQ37" s="640">
        <f t="shared" si="89"/>
        <v>396.41007299981152</v>
      </c>
      <c r="CR37" s="640">
        <f t="shared" si="89"/>
        <v>395.28609996014978</v>
      </c>
      <c r="CS37" s="640">
        <f t="shared" si="89"/>
        <v>326.20568614430607</v>
      </c>
      <c r="CT37" s="640">
        <f t="shared" si="89"/>
        <v>271.8218915381496</v>
      </c>
      <c r="CU37" s="640">
        <f t="shared" si="89"/>
        <v>271.60021225378148</v>
      </c>
      <c r="CV37" s="640">
        <f t="shared" si="89"/>
        <v>113.19096010322897</v>
      </c>
      <c r="CW37" s="640">
        <f t="shared" si="89"/>
        <v>453.34724731562221</v>
      </c>
      <c r="CX37" s="640">
        <f t="shared" si="89"/>
        <v>328.81953779004039</v>
      </c>
      <c r="CY37" s="640">
        <f t="shared" si="89"/>
        <v>302.38592198787222</v>
      </c>
      <c r="CZ37" s="640">
        <f t="shared" si="89"/>
        <v>270.71254124014729</v>
      </c>
      <c r="DA37" s="640">
        <f t="shared" si="89"/>
        <v>221.72272202014091</v>
      </c>
      <c r="DB37" s="640">
        <f t="shared" si="89"/>
        <v>211.67535925786891</v>
      </c>
      <c r="DC37" s="640">
        <f t="shared" si="89"/>
        <v>396.8296533843282</v>
      </c>
      <c r="DD37" s="640">
        <f t="shared" si="89"/>
        <v>642.40862941699891</v>
      </c>
      <c r="DE37" s="640">
        <f t="shared" si="89"/>
        <v>493.07815388342783</v>
      </c>
      <c r="DF37" s="640">
        <f t="shared" si="89"/>
        <v>497.06845929200495</v>
      </c>
      <c r="DG37" s="640">
        <f t="shared" si="89"/>
        <v>496.01510847952153</v>
      </c>
      <c r="DH37" s="640">
        <f t="shared" si="89"/>
        <v>249.24708235251771</v>
      </c>
      <c r="DI37" s="640">
        <f t="shared" si="89"/>
        <v>220.45820205051263</v>
      </c>
      <c r="DJ37" s="640">
        <f t="shared" ref="DJ37:FK37" si="90">DJ22*9.5</f>
        <v>489.68215658825426</v>
      </c>
      <c r="DK37" s="640">
        <f t="shared" si="90"/>
        <v>653.02342852751872</v>
      </c>
      <c r="DL37" s="640">
        <f t="shared" si="90"/>
        <v>664.06151898269081</v>
      </c>
      <c r="DM37" s="640">
        <f t="shared" si="90"/>
        <v>606.02128423943259</v>
      </c>
      <c r="DN37" s="640">
        <f t="shared" si="90"/>
        <v>461.29122121205148</v>
      </c>
      <c r="DO37" s="640">
        <f t="shared" si="90"/>
        <v>370.38493603559431</v>
      </c>
      <c r="DP37" s="640">
        <f t="shared" si="90"/>
        <v>262.7314857500578</v>
      </c>
      <c r="DQ37" s="640">
        <f t="shared" si="90"/>
        <v>369.32133260517503</v>
      </c>
      <c r="DR37" s="640">
        <f t="shared" si="90"/>
        <v>317.33778176287547</v>
      </c>
      <c r="DS37" s="640">
        <f t="shared" si="90"/>
        <v>266.83978677606814</v>
      </c>
      <c r="DT37" s="640">
        <f t="shared" si="90"/>
        <v>264.0507002359887</v>
      </c>
      <c r="DU37" s="640">
        <f t="shared" si="90"/>
        <v>262.43625627221996</v>
      </c>
      <c r="DV37" s="640">
        <f t="shared" si="90"/>
        <v>215.61265232404253</v>
      </c>
      <c r="DW37" s="640">
        <f t="shared" si="90"/>
        <v>230.02571269382639</v>
      </c>
      <c r="DX37" s="640">
        <f t="shared" si="90"/>
        <v>317.93686646081517</v>
      </c>
      <c r="DY37" s="640">
        <f t="shared" si="90"/>
        <v>393.47137235771919</v>
      </c>
      <c r="DZ37" s="640">
        <f t="shared" si="90"/>
        <v>266.01570227677882</v>
      </c>
      <c r="EA37" s="640">
        <f t="shared" si="90"/>
        <v>237.14635884749168</v>
      </c>
      <c r="EB37" s="640">
        <f t="shared" si="90"/>
        <v>235.92614950081972</v>
      </c>
      <c r="EC37" s="640">
        <f t="shared" si="90"/>
        <v>209.85818685234656</v>
      </c>
      <c r="ED37" s="640">
        <f t="shared" si="90"/>
        <v>211.18424988999195</v>
      </c>
      <c r="EE37" s="640">
        <f t="shared" si="90"/>
        <v>116.324683246964</v>
      </c>
      <c r="EF37" s="640">
        <f t="shared" si="90"/>
        <v>484.75718376397134</v>
      </c>
      <c r="EG37" s="640">
        <f t="shared" si="90"/>
        <v>291.05305795217248</v>
      </c>
      <c r="EH37" s="640">
        <f t="shared" si="90"/>
        <v>292.78950043691566</v>
      </c>
      <c r="EI37" s="640">
        <f t="shared" si="90"/>
        <v>317.80419735260182</v>
      </c>
      <c r="EJ37" s="640">
        <f t="shared" si="90"/>
        <v>256.20608307429643</v>
      </c>
      <c r="EK37" s="640">
        <f t="shared" si="90"/>
        <v>237.06528704382515</v>
      </c>
      <c r="EL37" s="640">
        <f t="shared" si="90"/>
        <v>274.11531843123078</v>
      </c>
      <c r="EM37" s="640">
        <f t="shared" si="90"/>
        <v>321.17007269631165</v>
      </c>
      <c r="EN37" s="640">
        <f t="shared" si="90"/>
        <v>286.86619292854994</v>
      </c>
      <c r="EO37" s="640">
        <f t="shared" si="90"/>
        <v>565.00019185627866</v>
      </c>
      <c r="EP37" s="640">
        <f t="shared" si="90"/>
        <v>708.3962541759048</v>
      </c>
      <c r="EQ37" s="640">
        <f t="shared" si="90"/>
        <v>412.75041833738186</v>
      </c>
      <c r="ER37" s="640">
        <f t="shared" si="90"/>
        <v>303.34962390151105</v>
      </c>
      <c r="ES37" s="640">
        <f t="shared" si="90"/>
        <v>586.20180173391554</v>
      </c>
      <c r="ET37" s="640">
        <f t="shared" si="90"/>
        <v>736.38298536835634</v>
      </c>
      <c r="EU37" s="640">
        <f t="shared" si="90"/>
        <v>774.01639088349657</v>
      </c>
      <c r="EV37" s="640">
        <f t="shared" si="90"/>
        <v>650.87564834344198</v>
      </c>
      <c r="EW37" s="640">
        <f t="shared" si="90"/>
        <v>688.47827726896014</v>
      </c>
      <c r="EX37" s="640">
        <f t="shared" si="90"/>
        <v>505.34697720063934</v>
      </c>
      <c r="EY37" s="640">
        <f t="shared" si="90"/>
        <v>412.26923499642453</v>
      </c>
      <c r="EZ37" s="640">
        <f t="shared" si="90"/>
        <v>633.3018965336571</v>
      </c>
      <c r="FA37" s="640">
        <f t="shared" si="90"/>
        <v>528.34874913662929</v>
      </c>
      <c r="FB37" s="640">
        <f t="shared" si="90"/>
        <v>764.73678241727123</v>
      </c>
      <c r="FC37" s="640">
        <f t="shared" si="90"/>
        <v>650.9930241562771</v>
      </c>
      <c r="FD37" s="640">
        <f t="shared" si="90"/>
        <v>693.74023707557842</v>
      </c>
      <c r="FE37" s="640">
        <f t="shared" si="90"/>
        <v>761.09637051667687</v>
      </c>
      <c r="FF37" s="640">
        <f t="shared" si="90"/>
        <v>437.08332092993487</v>
      </c>
      <c r="FG37" s="640">
        <f t="shared" si="90"/>
        <v>619.68982497230263</v>
      </c>
      <c r="FH37" s="640">
        <f t="shared" si="90"/>
        <v>788.96358750984223</v>
      </c>
      <c r="FI37" s="640">
        <f t="shared" si="90"/>
        <v>477.84114308103625</v>
      </c>
      <c r="FJ37" s="640">
        <f t="shared" si="90"/>
        <v>308.08895045442392</v>
      </c>
      <c r="FK37" s="640">
        <f t="shared" si="90"/>
        <v>292.5886206698865</v>
      </c>
    </row>
    <row r="38" spans="1:167" s="677" customFormat="1" ht="15">
      <c r="A38" s="692" t="s">
        <v>77</v>
      </c>
      <c r="BT38" s="678" t="e">
        <f>#REF!-BT37</f>
        <v>#REF!</v>
      </c>
      <c r="BU38" s="678" t="e">
        <f>#REF!-BU37</f>
        <v>#REF!</v>
      </c>
      <c r="BV38" s="678" t="e">
        <f>#REF!-BV37</f>
        <v>#REF!</v>
      </c>
      <c r="BW38" s="678" t="e">
        <f>#REF!-BW37</f>
        <v>#REF!</v>
      </c>
      <c r="BX38" s="678" t="e">
        <f>#REF!-BX37</f>
        <v>#REF!</v>
      </c>
      <c r="BY38" s="679" t="e">
        <f>#REF!-BY37</f>
        <v>#REF!</v>
      </c>
      <c r="BZ38" s="679" t="e">
        <f>#REF!-BZ37</f>
        <v>#REF!</v>
      </c>
      <c r="CA38" s="679" t="e">
        <f>#REF!-CA37</f>
        <v>#REF!</v>
      </c>
      <c r="CB38" s="679" t="e">
        <f>#REF!-CB37</f>
        <v>#REF!</v>
      </c>
      <c r="CC38" s="679" t="e">
        <f>#REF!-CC37</f>
        <v>#REF!</v>
      </c>
      <c r="CD38" s="679" t="e">
        <f>#REF!-CD37</f>
        <v>#REF!</v>
      </c>
      <c r="CE38" s="679" t="e">
        <f>#REF!-CE37</f>
        <v>#REF!</v>
      </c>
      <c r="CF38" s="679" t="e">
        <f>#REF!-CF37</f>
        <v>#REF!</v>
      </c>
      <c r="CG38" s="679" t="e">
        <f>#REF!-CG37</f>
        <v>#REF!</v>
      </c>
      <c r="CH38" s="679" t="e">
        <f>#REF!-CH37</f>
        <v>#REF!</v>
      </c>
      <c r="CI38" s="679" t="e">
        <f>#REF!-CI37</f>
        <v>#REF!</v>
      </c>
      <c r="CJ38" s="679" t="e">
        <f>#REF!-CJ37</f>
        <v>#REF!</v>
      </c>
      <c r="CK38" s="679" t="e">
        <f>#REF!-CK37</f>
        <v>#REF!</v>
      </c>
      <c r="CL38" s="679" t="e">
        <f>#REF!-CL37</f>
        <v>#REF!</v>
      </c>
      <c r="CM38" s="679" t="e">
        <f>#REF!-CM37</f>
        <v>#REF!</v>
      </c>
      <c r="CN38" s="679" t="e">
        <f>#REF!-CN37</f>
        <v>#REF!</v>
      </c>
      <c r="CO38" s="679" t="e">
        <f>#REF!-CO37</f>
        <v>#REF!</v>
      </c>
      <c r="CP38" s="679" t="e">
        <f>#REF!-CP37</f>
        <v>#REF!</v>
      </c>
      <c r="CQ38" s="679" t="e">
        <f>#REF!-CQ37</f>
        <v>#REF!</v>
      </c>
      <c r="CR38" s="679" t="e">
        <f>#REF!-CR37</f>
        <v>#REF!</v>
      </c>
      <c r="CS38" s="679" t="e">
        <f>#REF!-CS37</f>
        <v>#REF!</v>
      </c>
      <c r="CT38" s="679" t="e">
        <f>#REF!-CT37</f>
        <v>#REF!</v>
      </c>
      <c r="CU38" s="679" t="e">
        <f>#REF!-CU37</f>
        <v>#REF!</v>
      </c>
      <c r="CV38" s="679" t="e">
        <f>#REF!-CV37</f>
        <v>#REF!</v>
      </c>
      <c r="CW38" s="679" t="e">
        <f>#REF!-CW37</f>
        <v>#REF!</v>
      </c>
      <c r="CX38" s="679" t="e">
        <f>#REF!-CX37</f>
        <v>#REF!</v>
      </c>
      <c r="CY38" s="679" t="e">
        <f>#REF!-CY37</f>
        <v>#REF!</v>
      </c>
      <c r="CZ38" s="679" t="e">
        <f>#REF!-CZ37</f>
        <v>#REF!</v>
      </c>
      <c r="DA38" s="679" t="e">
        <f>#REF!-DA37</f>
        <v>#REF!</v>
      </c>
      <c r="DB38" s="679" t="e">
        <f>#REF!-DB37</f>
        <v>#REF!</v>
      </c>
      <c r="DC38" s="679" t="e">
        <f>#REF!-DC37</f>
        <v>#REF!</v>
      </c>
      <c r="DD38" s="679" t="e">
        <f>#REF!-DD37</f>
        <v>#REF!</v>
      </c>
      <c r="DE38" s="679" t="e">
        <f>#REF!-DE37</f>
        <v>#REF!</v>
      </c>
      <c r="DF38" s="679" t="e">
        <f>#REF!-DF37</f>
        <v>#REF!</v>
      </c>
      <c r="DG38" s="679" t="e">
        <f>#REF!-DG37</f>
        <v>#REF!</v>
      </c>
      <c r="DH38" s="679" t="e">
        <f>#REF!-DH37</f>
        <v>#REF!</v>
      </c>
      <c r="DI38" s="679" t="e">
        <f>#REF!-DI37</f>
        <v>#REF!</v>
      </c>
      <c r="DJ38" s="679" t="e">
        <f>#REF!-DJ37</f>
        <v>#REF!</v>
      </c>
      <c r="DK38" s="679" t="e">
        <f>#REF!-DK37</f>
        <v>#REF!</v>
      </c>
      <c r="DL38" s="679" t="e">
        <f>#REF!-DL37</f>
        <v>#REF!</v>
      </c>
      <c r="DM38" s="679" t="e">
        <f>#REF!-DM37</f>
        <v>#REF!</v>
      </c>
      <c r="DN38" s="679" t="e">
        <f>#REF!-DN37</f>
        <v>#REF!</v>
      </c>
      <c r="DO38" s="679" t="e">
        <f>#REF!-DO37</f>
        <v>#REF!</v>
      </c>
      <c r="DP38" s="679" t="e">
        <f>#REF!-DP37</f>
        <v>#REF!</v>
      </c>
      <c r="DQ38" s="679" t="e">
        <f>#REF!-DQ37</f>
        <v>#REF!</v>
      </c>
      <c r="DR38" s="679" t="e">
        <f>#REF!-DR37</f>
        <v>#REF!</v>
      </c>
      <c r="DS38" s="679" t="e">
        <f>#REF!-DS37</f>
        <v>#REF!</v>
      </c>
      <c r="DT38" s="679" t="e">
        <f>#REF!-DT37</f>
        <v>#REF!</v>
      </c>
      <c r="DU38" s="679" t="e">
        <f>#REF!-DU37</f>
        <v>#REF!</v>
      </c>
      <c r="DV38" s="679" t="e">
        <f>#REF!-DV37</f>
        <v>#REF!</v>
      </c>
      <c r="DW38" s="679" t="e">
        <f>#REF!-DW37</f>
        <v>#REF!</v>
      </c>
      <c r="EO38" s="678">
        <f>EO32-EO37</f>
        <v>-158.87519185627866</v>
      </c>
      <c r="EP38" s="678">
        <f t="shared" ref="EP38:EQ38" si="91">EP32-EP37</f>
        <v>-302.2712541759048</v>
      </c>
      <c r="EQ38" s="678">
        <f t="shared" si="91"/>
        <v>-248.87541833738186</v>
      </c>
      <c r="ER38" s="678">
        <v>6</v>
      </c>
      <c r="ES38" s="678"/>
      <c r="ET38" s="678"/>
      <c r="EU38" s="678"/>
      <c r="EV38" s="678"/>
      <c r="EW38" s="678"/>
      <c r="EX38" s="678"/>
      <c r="EY38" s="678"/>
      <c r="EZ38" s="678"/>
      <c r="FA38" s="678"/>
    </row>
    <row r="39" spans="1:167" s="639" customFormat="1" ht="15">
      <c r="A39" s="693"/>
    </row>
    <row r="40" spans="1:167" ht="15">
      <c r="A40" s="25"/>
    </row>
  </sheetData>
  <mergeCells count="1">
    <mergeCell ref="CB31:CG31"/>
  </mergeCells>
  <conditionalFormatting sqref="A24:ND30 NE24:XFD31 A31:CB31 CH31:ND31">
    <cfRule type="cellIs" dxfId="106" priority="11" operator="lessThan">
      <formula>0</formula>
    </cfRule>
  </conditionalFormatting>
  <conditionalFormatting sqref="B5:ND5">
    <cfRule type="expression" dxfId="105" priority="3">
      <formula>_xlfn.IFS(B$18&gt;0,B$19=0)</formula>
    </cfRule>
    <cfRule type="expression" dxfId="104" priority="4">
      <formula>_xlfn.IFS(B$17&gt;0,B$18=0)</formula>
    </cfRule>
    <cfRule type="expression" dxfId="103" priority="5">
      <formula>_xlfn.IFS(B$16&gt;0,B$17=0)</formula>
    </cfRule>
  </conditionalFormatting>
  <conditionalFormatting sqref="F5:ND5">
    <cfRule type="expression" dxfId="102" priority="6">
      <formula>_xlfn.IFS(F$15&gt;0,F$16=0)</formula>
    </cfRule>
  </conditionalFormatting>
  <conditionalFormatting sqref="CW23:EW23">
    <cfRule type="cellIs" dxfId="101" priority="2" operator="lessThan">
      <formula>0</formula>
    </cfRule>
  </conditionalFormatting>
  <conditionalFormatting sqref="FA23:FD23">
    <cfRule type="cellIs" dxfId="100" priority="1" operator="lessThan">
      <formula>0</formula>
    </cfRule>
  </conditionalFormatting>
  <pageMargins left="0" right="0" top="0" bottom="0"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83"/>
  <sheetViews>
    <sheetView topLeftCell="B1" workbookViewId="0">
      <selection activeCell="E13" sqref="E13"/>
    </sheetView>
  </sheetViews>
  <sheetFormatPr defaultColWidth="14.42578125" defaultRowHeight="15.75" customHeight="1"/>
  <cols>
    <col min="1" max="1" width="25.7109375" customWidth="1"/>
  </cols>
  <sheetData>
    <row r="1" spans="1:19" ht="15.75" customHeight="1">
      <c r="A1" s="1"/>
      <c r="B1" s="1"/>
      <c r="D1" s="27" t="s">
        <v>78</v>
      </c>
      <c r="E1" s="27"/>
      <c r="F1" s="27"/>
      <c r="G1" s="27" t="s">
        <v>79</v>
      </c>
      <c r="H1" s="27"/>
      <c r="S1" t="s">
        <v>80</v>
      </c>
    </row>
    <row r="2" spans="1:19" ht="15.75" customHeight="1">
      <c r="A2" s="28" t="s">
        <v>81</v>
      </c>
      <c r="B2" s="1"/>
      <c r="D2" s="27" t="s">
        <v>1</v>
      </c>
      <c r="E2" s="29">
        <v>0.4</v>
      </c>
      <c r="F2" s="27"/>
      <c r="G2" s="27" t="s">
        <v>1</v>
      </c>
      <c r="H2" s="151">
        <v>0.65</v>
      </c>
      <c r="S2" t="s">
        <v>82</v>
      </c>
    </row>
    <row r="3" spans="1:19" ht="15.75" customHeight="1">
      <c r="A3" s="1" t="s">
        <v>83</v>
      </c>
      <c r="B3" s="1">
        <v>9</v>
      </c>
      <c r="D3" s="27" t="s">
        <v>2</v>
      </c>
      <c r="E3" s="417">
        <v>0.6</v>
      </c>
      <c r="F3" s="27"/>
      <c r="G3" s="27" t="s">
        <v>2</v>
      </c>
      <c r="H3" s="151">
        <v>0.4</v>
      </c>
      <c r="S3" t="s">
        <v>84</v>
      </c>
    </row>
    <row r="4" spans="1:19" ht="15.75" customHeight="1">
      <c r="A4" s="1" t="s">
        <v>85</v>
      </c>
      <c r="B4" s="1">
        <v>7.5</v>
      </c>
      <c r="D4" s="27" t="s">
        <v>3</v>
      </c>
      <c r="E4" s="417">
        <v>0.55000000000000004</v>
      </c>
      <c r="F4" s="27"/>
      <c r="G4" s="27" t="s">
        <v>3</v>
      </c>
      <c r="H4" s="151">
        <v>0.5</v>
      </c>
      <c r="S4" t="s">
        <v>86</v>
      </c>
    </row>
    <row r="5" spans="1:19" ht="15.75" customHeight="1">
      <c r="A5" s="1" t="s">
        <v>87</v>
      </c>
      <c r="B5" s="1">
        <v>0.55000000000000004</v>
      </c>
      <c r="D5" s="27" t="s">
        <v>4</v>
      </c>
      <c r="E5" s="417">
        <v>0.55000000000000004</v>
      </c>
      <c r="F5" s="27"/>
      <c r="G5" s="27" t="s">
        <v>4</v>
      </c>
      <c r="H5" s="151">
        <v>0.5</v>
      </c>
      <c r="S5" t="s">
        <v>88</v>
      </c>
    </row>
    <row r="6" spans="1:19" ht="15.75" customHeight="1">
      <c r="A6" s="1" t="s">
        <v>89</v>
      </c>
      <c r="B6" s="1">
        <v>0.45</v>
      </c>
      <c r="D6" s="27" t="s">
        <v>5</v>
      </c>
      <c r="E6" s="417">
        <v>0.55000000000000004</v>
      </c>
      <c r="F6" s="27"/>
      <c r="G6" s="27" t="s">
        <v>5</v>
      </c>
      <c r="H6" s="151">
        <v>0.5</v>
      </c>
      <c r="S6" t="s">
        <v>90</v>
      </c>
    </row>
    <row r="7" spans="1:19" ht="15.75" customHeight="1">
      <c r="A7" s="1"/>
      <c r="B7" s="1"/>
      <c r="D7" s="27" t="s">
        <v>6</v>
      </c>
      <c r="E7" s="29">
        <v>1</v>
      </c>
      <c r="F7" s="27"/>
      <c r="G7" s="27" t="s">
        <v>6</v>
      </c>
      <c r="H7" s="151">
        <v>0</v>
      </c>
      <c r="S7" t="s">
        <v>91</v>
      </c>
    </row>
    <row r="8" spans="1:19" ht="15.75" customHeight="1">
      <c r="A8" s="1"/>
      <c r="B8" s="1"/>
      <c r="D8" s="27" t="s">
        <v>7</v>
      </c>
      <c r="E8" s="29">
        <v>1</v>
      </c>
      <c r="F8" s="27"/>
      <c r="G8" s="27" t="s">
        <v>7</v>
      </c>
      <c r="H8" s="151">
        <v>0</v>
      </c>
    </row>
    <row r="9" spans="1:19" ht="15.75" customHeight="1">
      <c r="A9" s="28" t="s">
        <v>92</v>
      </c>
      <c r="B9" s="1"/>
    </row>
    <row r="10" spans="1:19" ht="15.75" customHeight="1">
      <c r="A10" s="1" t="s">
        <v>93</v>
      </c>
      <c r="B10" s="1">
        <v>155</v>
      </c>
      <c r="C10" s="30"/>
    </row>
    <row r="11" spans="1:19" ht="15.75" customHeight="1">
      <c r="A11" s="1" t="s">
        <v>94</v>
      </c>
      <c r="B11" s="1">
        <v>200</v>
      </c>
      <c r="C11" s="30"/>
      <c r="D11" s="30"/>
      <c r="E11" s="30"/>
      <c r="F11" s="30"/>
    </row>
    <row r="12" spans="1:19" ht="15.75" customHeight="1">
      <c r="A12" s="1" t="s">
        <v>95</v>
      </c>
      <c r="B12" s="1">
        <v>100</v>
      </c>
    </row>
    <row r="13" spans="1:19" ht="15.75" customHeight="1">
      <c r="A13" s="1" t="s">
        <v>52</v>
      </c>
      <c r="B13" s="1">
        <v>4.3</v>
      </c>
    </row>
    <row r="14" spans="1:19" ht="15.75" customHeight="1">
      <c r="A14" s="1" t="s">
        <v>96</v>
      </c>
      <c r="B14" s="1">
        <v>0.95</v>
      </c>
    </row>
    <row r="15" spans="1:19" ht="15.75" customHeight="1">
      <c r="A15" s="1" t="s">
        <v>97</v>
      </c>
      <c r="B15" s="1">
        <v>0.05</v>
      </c>
      <c r="E15" s="16"/>
    </row>
    <row r="16" spans="1:19" ht="15.75" customHeight="1">
      <c r="A16" s="1" t="s">
        <v>98</v>
      </c>
      <c r="B16" s="1">
        <v>240</v>
      </c>
    </row>
    <row r="17" spans="1:15" ht="15.75" customHeight="1">
      <c r="A17" s="1" t="s">
        <v>99</v>
      </c>
      <c r="B17" s="1">
        <v>120</v>
      </c>
    </row>
    <row r="18" spans="1:15" ht="15.75" customHeight="1">
      <c r="A18" s="1" t="s">
        <v>100</v>
      </c>
      <c r="B18" s="1">
        <v>8</v>
      </c>
    </row>
    <row r="19" spans="1:15" ht="15.75" customHeight="1">
      <c r="A19" s="1" t="s">
        <v>101</v>
      </c>
      <c r="B19" s="1">
        <v>0.1</v>
      </c>
    </row>
    <row r="20" spans="1:15" ht="15.75" customHeight="1">
      <c r="A20" s="1" t="s">
        <v>102</v>
      </c>
      <c r="B20" s="1">
        <v>0.25</v>
      </c>
    </row>
    <row r="21" spans="1:15" ht="15.75" customHeight="1">
      <c r="A21" s="1" t="s">
        <v>103</v>
      </c>
      <c r="B21" s="1">
        <v>5.0000000000000001E-3</v>
      </c>
    </row>
    <row r="22" spans="1:15" ht="15.75" customHeight="1">
      <c r="A22" s="1" t="s">
        <v>104</v>
      </c>
      <c r="B22" s="1">
        <v>5.0000000000000001E-3</v>
      </c>
    </row>
    <row r="23" spans="1:15" ht="15.75" customHeight="1">
      <c r="A23" s="1" t="s">
        <v>105</v>
      </c>
      <c r="B23" s="1">
        <v>120</v>
      </c>
      <c r="I23" s="60" t="s">
        <v>106</v>
      </c>
      <c r="J23" s="60" t="s">
        <v>107</v>
      </c>
      <c r="K23" s="60" t="s">
        <v>108</v>
      </c>
      <c r="L23" s="60" t="s">
        <v>109</v>
      </c>
      <c r="M23" t="s">
        <v>110</v>
      </c>
    </row>
    <row r="24" spans="1:15" ht="15.75" customHeight="1">
      <c r="A24" s="1" t="s">
        <v>111</v>
      </c>
      <c r="B24" s="1">
        <v>0.03</v>
      </c>
      <c r="I24" t="s">
        <v>112</v>
      </c>
      <c r="J24">
        <v>40</v>
      </c>
      <c r="K24">
        <v>5890</v>
      </c>
      <c r="L24">
        <v>34159</v>
      </c>
      <c r="M24">
        <f>K24+L24</f>
        <v>40049</v>
      </c>
      <c r="N24">
        <f>J24/M24</f>
        <v>9.9877649878898347E-4</v>
      </c>
      <c r="O24">
        <f>K24/M24</f>
        <v>0.14706983944667781</v>
      </c>
    </row>
    <row r="25" spans="1:15" ht="15.75" customHeight="1">
      <c r="A25" s="1" t="s">
        <v>113</v>
      </c>
      <c r="B25" s="1">
        <v>15</v>
      </c>
      <c r="I25" t="s">
        <v>114</v>
      </c>
      <c r="J25">
        <v>101</v>
      </c>
      <c r="K25">
        <v>15213</v>
      </c>
      <c r="L25">
        <v>108659</v>
      </c>
      <c r="M25">
        <f t="shared" ref="M25:M30" si="0">K25+L25</f>
        <v>123872</v>
      </c>
      <c r="N25">
        <f t="shared" ref="N25:N30" si="1">J25/M25</f>
        <v>8.1535778868509429E-4</v>
      </c>
      <c r="O25">
        <f t="shared" ref="O25:O30" si="2">K25/M25</f>
        <v>0.12281225781451821</v>
      </c>
    </row>
    <row r="26" spans="1:15" ht="15.75" customHeight="1">
      <c r="A26" s="1" t="s">
        <v>115</v>
      </c>
      <c r="B26" s="1">
        <v>60</v>
      </c>
      <c r="I26" t="s">
        <v>116</v>
      </c>
      <c r="J26">
        <v>110</v>
      </c>
      <c r="K26">
        <v>18101</v>
      </c>
      <c r="L26">
        <v>141282</v>
      </c>
      <c r="M26">
        <f t="shared" si="0"/>
        <v>159383</v>
      </c>
      <c r="N26">
        <f t="shared" si="1"/>
        <v>6.9016143503384923E-4</v>
      </c>
      <c r="O26">
        <f t="shared" si="2"/>
        <v>0.11356920123225187</v>
      </c>
    </row>
    <row r="27" spans="1:15" ht="15.75" customHeight="1">
      <c r="A27" s="1" t="s">
        <v>117</v>
      </c>
      <c r="B27" s="1">
        <v>600</v>
      </c>
      <c r="I27" t="s">
        <v>118</v>
      </c>
      <c r="J27">
        <v>148</v>
      </c>
      <c r="K27">
        <v>17165</v>
      </c>
      <c r="L27">
        <v>83158</v>
      </c>
      <c r="M27">
        <f t="shared" si="0"/>
        <v>100323</v>
      </c>
      <c r="N27">
        <f t="shared" si="1"/>
        <v>1.4752349909791375E-3</v>
      </c>
      <c r="O27">
        <f t="shared" si="2"/>
        <v>0.17109735554160063</v>
      </c>
    </row>
    <row r="28" spans="1:15" ht="15.75" customHeight="1">
      <c r="A28" s="1" t="s">
        <v>119</v>
      </c>
      <c r="B28" s="1">
        <v>120</v>
      </c>
      <c r="I28" t="s">
        <v>120</v>
      </c>
      <c r="J28">
        <v>113</v>
      </c>
      <c r="K28">
        <v>27990</v>
      </c>
      <c r="L28">
        <v>123077</v>
      </c>
      <c r="M28">
        <f t="shared" si="0"/>
        <v>151067</v>
      </c>
      <c r="N28">
        <f t="shared" si="1"/>
        <v>7.4801247128757433E-4</v>
      </c>
      <c r="O28">
        <f t="shared" si="2"/>
        <v>0.18528202717999298</v>
      </c>
    </row>
    <row r="29" spans="1:15" ht="15.75" customHeight="1">
      <c r="A29" s="1" t="s">
        <v>121</v>
      </c>
      <c r="B29" s="1">
        <v>0.75</v>
      </c>
      <c r="I29" t="s">
        <v>122</v>
      </c>
      <c r="J29">
        <v>216</v>
      </c>
      <c r="K29">
        <v>45642</v>
      </c>
      <c r="L29">
        <v>224912</v>
      </c>
      <c r="M29">
        <f t="shared" si="0"/>
        <v>270554</v>
      </c>
      <c r="N29">
        <f t="shared" si="1"/>
        <v>7.9836187969869229E-4</v>
      </c>
      <c r="O29">
        <f t="shared" si="2"/>
        <v>0.16869830052410978</v>
      </c>
    </row>
    <row r="30" spans="1:15" ht="15.75" customHeight="1">
      <c r="A30" s="28" t="s">
        <v>123</v>
      </c>
      <c r="B30" s="1"/>
      <c r="I30" t="s">
        <v>124</v>
      </c>
      <c r="J30">
        <v>148</v>
      </c>
      <c r="K30">
        <v>58462</v>
      </c>
      <c r="L30">
        <v>240557</v>
      </c>
      <c r="M30">
        <f t="shared" si="0"/>
        <v>299019</v>
      </c>
      <c r="N30">
        <f t="shared" si="1"/>
        <v>4.9495182580371142E-4</v>
      </c>
      <c r="O30">
        <f t="shared" si="2"/>
        <v>0.19551265973065257</v>
      </c>
    </row>
    <row r="31" spans="1:15" ht="15.75" customHeight="1">
      <c r="A31" s="1" t="s">
        <v>125</v>
      </c>
      <c r="B31" s="1">
        <v>40</v>
      </c>
    </row>
    <row r="32" spans="1:15" ht="15.75" customHeight="1">
      <c r="A32" s="1" t="s">
        <v>126</v>
      </c>
      <c r="B32" s="1">
        <v>35</v>
      </c>
    </row>
    <row r="33" spans="1:2" ht="15.75" customHeight="1">
      <c r="A33" s="1" t="s">
        <v>127</v>
      </c>
      <c r="B33" s="1">
        <v>50</v>
      </c>
    </row>
    <row r="34" spans="1:2" ht="15.75" customHeight="1">
      <c r="A34" s="1" t="s">
        <v>128</v>
      </c>
      <c r="B34" s="1">
        <v>100</v>
      </c>
    </row>
    <row r="35" spans="1:2" ht="15.75" customHeight="1">
      <c r="A35" s="1" t="s">
        <v>129</v>
      </c>
      <c r="B35" s="1">
        <v>0.7</v>
      </c>
    </row>
    <row r="36" spans="1:2" ht="15.75" customHeight="1">
      <c r="A36" s="1" t="s">
        <v>130</v>
      </c>
      <c r="B36" s="1">
        <v>0.3</v>
      </c>
    </row>
    <row r="37" spans="1:2" ht="15.75" customHeight="1">
      <c r="A37" s="1" t="s">
        <v>131</v>
      </c>
      <c r="B37" s="1">
        <v>40</v>
      </c>
    </row>
    <row r="38" spans="1:2" ht="15">
      <c r="A38" s="1" t="s">
        <v>132</v>
      </c>
      <c r="B38" s="1">
        <v>40</v>
      </c>
    </row>
    <row r="39" spans="1:2" ht="15">
      <c r="A39" s="28" t="s">
        <v>133</v>
      </c>
      <c r="B39" s="1"/>
    </row>
    <row r="40" spans="1:2" ht="15">
      <c r="A40" s="1" t="s">
        <v>134</v>
      </c>
      <c r="B40" s="1">
        <v>100</v>
      </c>
    </row>
    <row r="41" spans="1:2" ht="15">
      <c r="A41" s="1" t="s">
        <v>135</v>
      </c>
      <c r="B41" s="1">
        <v>32</v>
      </c>
    </row>
    <row r="42" spans="1:2" ht="15">
      <c r="A42" s="1" t="s">
        <v>136</v>
      </c>
      <c r="B42" s="1">
        <v>25</v>
      </c>
    </row>
    <row r="43" spans="1:2" ht="15">
      <c r="A43" s="1" t="s">
        <v>137</v>
      </c>
      <c r="B43" s="1">
        <v>1</v>
      </c>
    </row>
    <row r="44" spans="1:2" ht="15">
      <c r="A44" s="1" t="s">
        <v>138</v>
      </c>
      <c r="B44" s="1">
        <v>1</v>
      </c>
    </row>
    <row r="45" spans="1:2" ht="15">
      <c r="A45" s="1" t="s">
        <v>139</v>
      </c>
      <c r="B45" s="1">
        <v>0.93</v>
      </c>
    </row>
    <row r="46" spans="1:2" ht="15">
      <c r="A46" s="1" t="s">
        <v>140</v>
      </c>
      <c r="B46" s="1">
        <v>7.0000000000000007E-2</v>
      </c>
    </row>
    <row r="47" spans="1:2" ht="15">
      <c r="A47" s="1" t="s">
        <v>141</v>
      </c>
      <c r="B47" s="1">
        <v>0</v>
      </c>
    </row>
    <row r="48" spans="1:2" ht="15">
      <c r="A48" s="1" t="s">
        <v>142</v>
      </c>
      <c r="B48" s="1">
        <v>2.4</v>
      </c>
    </row>
    <row r="50" spans="1:2" ht="15">
      <c r="A50" s="28" t="s">
        <v>143</v>
      </c>
      <c r="B50" s="1"/>
    </row>
    <row r="51" spans="1:2" ht="15">
      <c r="A51" s="1" t="s">
        <v>144</v>
      </c>
      <c r="B51" s="1">
        <v>18</v>
      </c>
    </row>
    <row r="52" spans="1:2" ht="15">
      <c r="A52" s="1" t="s">
        <v>145</v>
      </c>
      <c r="B52" s="1">
        <v>30</v>
      </c>
    </row>
    <row r="53" spans="1:2" ht="15">
      <c r="A53" s="1" t="s">
        <v>146</v>
      </c>
      <c r="B53" s="1">
        <v>200</v>
      </c>
    </row>
    <row r="54" spans="1:2" ht="15">
      <c r="A54" s="1" t="s">
        <v>147</v>
      </c>
      <c r="B54" s="1"/>
    </row>
    <row r="55" spans="1:2" ht="15">
      <c r="A55" s="1"/>
      <c r="B55" s="1"/>
    </row>
    <row r="56" spans="1:2" ht="15">
      <c r="A56" s="1"/>
      <c r="B56" s="1"/>
    </row>
    <row r="57" spans="1:2" ht="15">
      <c r="A57" s="28" t="s">
        <v>148</v>
      </c>
      <c r="B57" s="1"/>
    </row>
    <row r="58" spans="1:2" ht="15">
      <c r="A58" s="1" t="s">
        <v>149</v>
      </c>
      <c r="B58" s="1">
        <v>100</v>
      </c>
    </row>
    <row r="59" spans="1:2" ht="15">
      <c r="A59" s="1" t="s">
        <v>150</v>
      </c>
      <c r="B59" s="1">
        <v>0.75</v>
      </c>
    </row>
    <row r="60" spans="1:2" ht="15">
      <c r="A60" s="1" t="s">
        <v>151</v>
      </c>
      <c r="B60" s="1">
        <v>0.25</v>
      </c>
    </row>
    <row r="71" spans="1:2" ht="15.75" customHeight="1">
      <c r="A71" s="28" t="s">
        <v>152</v>
      </c>
      <c r="B71" t="s">
        <v>128</v>
      </c>
    </row>
    <row r="72" spans="1:2" ht="15.75" customHeight="1">
      <c r="A72" s="52" t="s">
        <v>153</v>
      </c>
      <c r="B72" t="s">
        <v>154</v>
      </c>
    </row>
    <row r="73" spans="1:2" ht="15.75" customHeight="1">
      <c r="A73" s="232" t="s">
        <v>155</v>
      </c>
      <c r="B73" t="s">
        <v>156</v>
      </c>
    </row>
    <row r="74" spans="1:2" ht="15.75" customHeight="1">
      <c r="A74" s="232" t="s">
        <v>157</v>
      </c>
      <c r="B74" t="s">
        <v>158</v>
      </c>
    </row>
    <row r="75" spans="1:2" ht="15.75" customHeight="1">
      <c r="A75" s="52" t="s">
        <v>159</v>
      </c>
      <c r="B75" t="s">
        <v>160</v>
      </c>
    </row>
    <row r="76" spans="1:2" ht="15.75" customHeight="1">
      <c r="A76" t="s">
        <v>161</v>
      </c>
      <c r="B76" t="s">
        <v>162</v>
      </c>
    </row>
    <row r="77" spans="1:2" ht="15.75" customHeight="1">
      <c r="B77" t="s">
        <v>163</v>
      </c>
    </row>
    <row r="78" spans="1:2" ht="15.75" customHeight="1">
      <c r="B78" t="s">
        <v>164</v>
      </c>
    </row>
    <row r="79" spans="1:2" ht="15.75" customHeight="1">
      <c r="B79" t="s">
        <v>165</v>
      </c>
    </row>
    <row r="80" spans="1:2" ht="15.75" customHeight="1">
      <c r="B80" t="s">
        <v>166</v>
      </c>
    </row>
    <row r="81" spans="2:2" ht="15.75" customHeight="1">
      <c r="B81" t="s">
        <v>167</v>
      </c>
    </row>
    <row r="82" spans="2:2" ht="15.75" customHeight="1">
      <c r="B82" t="s">
        <v>168</v>
      </c>
    </row>
    <row r="83" spans="2:2" ht="15.75" customHeight="1">
      <c r="B83" t="s">
        <v>169</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Y22"/>
  <sheetViews>
    <sheetView workbookViewId="0">
      <pane xSplit="1" topLeftCell="B1" activePane="topRight" state="frozen"/>
      <selection pane="topRight"/>
      <selection activeCell="A3" sqref="A3"/>
    </sheetView>
  </sheetViews>
  <sheetFormatPr defaultColWidth="28.7109375" defaultRowHeight="15.75" customHeight="1" zeroHeight="1"/>
  <cols>
    <col min="1" max="1" width="28.7109375" customWidth="1"/>
    <col min="2" max="2" width="28.7109375" style="58" customWidth="1"/>
    <col min="3" max="8" width="28.7109375" customWidth="1"/>
    <col min="9" max="9" width="28.7109375" style="58" customWidth="1"/>
    <col min="10" max="15" width="28.7109375" customWidth="1"/>
    <col min="16" max="16" width="28.7109375" style="58" customWidth="1"/>
    <col min="17" max="22" width="28.7109375" customWidth="1"/>
    <col min="23" max="23" width="28.7109375" style="58" customWidth="1"/>
    <col min="24" max="29" width="28.7109375" customWidth="1"/>
    <col min="30" max="30" width="28.7109375" style="58" customWidth="1"/>
    <col min="31" max="36" width="28.7109375" customWidth="1"/>
    <col min="37" max="37" width="28.7109375" style="58" customWidth="1"/>
    <col min="38" max="247" width="28.7109375" customWidth="1"/>
    <col min="338" max="16384" width="28.7109375" style="388"/>
  </cols>
  <sheetData>
    <row r="1" spans="1:337" ht="15.75" customHeight="1">
      <c r="A1" s="56"/>
      <c r="B1" s="57" t="s">
        <v>1</v>
      </c>
      <c r="C1" s="57" t="s">
        <v>2</v>
      </c>
      <c r="D1" s="57" t="s">
        <v>3</v>
      </c>
      <c r="E1" s="57" t="s">
        <v>4</v>
      </c>
      <c r="F1" s="57" t="s">
        <v>5</v>
      </c>
      <c r="G1" s="57" t="s">
        <v>6</v>
      </c>
      <c r="H1" s="57" t="s">
        <v>7</v>
      </c>
      <c r="I1" s="57" t="s">
        <v>1</v>
      </c>
      <c r="J1" s="57" t="s">
        <v>2</v>
      </c>
      <c r="K1" s="57" t="s">
        <v>3</v>
      </c>
      <c r="L1" s="57" t="s">
        <v>4</v>
      </c>
      <c r="M1" s="57" t="s">
        <v>5</v>
      </c>
      <c r="N1" s="57" t="s">
        <v>6</v>
      </c>
      <c r="O1" s="57" t="s">
        <v>7</v>
      </c>
      <c r="P1" s="57" t="s">
        <v>1</v>
      </c>
      <c r="Q1" s="57" t="s">
        <v>2</v>
      </c>
      <c r="R1" s="57" t="s">
        <v>3</v>
      </c>
      <c r="S1" s="57" t="s">
        <v>4</v>
      </c>
      <c r="T1" s="57" t="s">
        <v>5</v>
      </c>
      <c r="U1" s="57" t="s">
        <v>6</v>
      </c>
      <c r="V1" s="57" t="s">
        <v>7</v>
      </c>
      <c r="W1" s="57" t="s">
        <v>1</v>
      </c>
      <c r="X1" s="57" t="s">
        <v>2</v>
      </c>
      <c r="Y1" s="57" t="s">
        <v>3</v>
      </c>
      <c r="Z1" s="57" t="s">
        <v>4</v>
      </c>
      <c r="AA1" s="57" t="s">
        <v>5</v>
      </c>
      <c r="AB1" s="57" t="s">
        <v>6</v>
      </c>
      <c r="AC1" s="57" t="s">
        <v>7</v>
      </c>
      <c r="AD1" s="57" t="s">
        <v>1</v>
      </c>
      <c r="AE1" s="57" t="s">
        <v>2</v>
      </c>
      <c r="AF1" s="57" t="s">
        <v>3</v>
      </c>
      <c r="AG1" s="57" t="s">
        <v>4</v>
      </c>
      <c r="AH1" s="57" t="s">
        <v>5</v>
      </c>
      <c r="AI1" s="57" t="s">
        <v>6</v>
      </c>
      <c r="AJ1" s="57" t="s">
        <v>7</v>
      </c>
      <c r="AK1" s="57" t="s">
        <v>1</v>
      </c>
      <c r="AL1" s="57" t="s">
        <v>2</v>
      </c>
      <c r="AM1" s="57" t="s">
        <v>3</v>
      </c>
      <c r="AN1" s="57" t="s">
        <v>4</v>
      </c>
      <c r="AO1" s="57" t="s">
        <v>5</v>
      </c>
      <c r="AP1" s="57" t="s">
        <v>6</v>
      </c>
      <c r="AQ1" s="57" t="s">
        <v>7</v>
      </c>
      <c r="AR1" s="57" t="s">
        <v>1</v>
      </c>
      <c r="AS1" s="57" t="s">
        <v>2</v>
      </c>
      <c r="AT1" s="57" t="s">
        <v>3</v>
      </c>
      <c r="AU1" s="57" t="s">
        <v>4</v>
      </c>
      <c r="AV1" s="57" t="s">
        <v>5</v>
      </c>
      <c r="AW1" s="57" t="s">
        <v>6</v>
      </c>
      <c r="AX1" s="57" t="s">
        <v>7</v>
      </c>
      <c r="AY1" s="57" t="s">
        <v>1</v>
      </c>
      <c r="AZ1" s="57" t="s">
        <v>2</v>
      </c>
      <c r="BA1" s="57" t="s">
        <v>3</v>
      </c>
      <c r="BB1" s="57" t="s">
        <v>4</v>
      </c>
      <c r="BC1" s="57" t="s">
        <v>5</v>
      </c>
      <c r="BD1" s="57" t="s">
        <v>6</v>
      </c>
      <c r="BE1" s="57" t="s">
        <v>7</v>
      </c>
      <c r="BF1" s="57" t="s">
        <v>1</v>
      </c>
      <c r="BG1" s="57" t="s">
        <v>2</v>
      </c>
      <c r="BH1" s="57" t="s">
        <v>3</v>
      </c>
      <c r="BI1" s="57" t="s">
        <v>4</v>
      </c>
      <c r="BJ1" s="57" t="s">
        <v>5</v>
      </c>
      <c r="BK1" s="57" t="s">
        <v>6</v>
      </c>
      <c r="BL1" s="57" t="s">
        <v>7</v>
      </c>
      <c r="BM1" s="57" t="s">
        <v>1</v>
      </c>
      <c r="BN1" s="57" t="s">
        <v>2</v>
      </c>
      <c r="BO1" s="57" t="s">
        <v>3</v>
      </c>
      <c r="BP1" s="57" t="s">
        <v>4</v>
      </c>
      <c r="BQ1" s="57" t="s">
        <v>5</v>
      </c>
      <c r="BR1" s="57" t="s">
        <v>6</v>
      </c>
      <c r="BS1" s="57" t="s">
        <v>7</v>
      </c>
      <c r="BT1" s="57" t="s">
        <v>1</v>
      </c>
      <c r="BU1" s="57" t="s">
        <v>2</v>
      </c>
      <c r="BV1" s="57" t="s">
        <v>3</v>
      </c>
      <c r="BW1" s="57" t="s">
        <v>4</v>
      </c>
      <c r="BX1" s="57" t="s">
        <v>5</v>
      </c>
      <c r="BY1" s="57" t="s">
        <v>6</v>
      </c>
      <c r="BZ1" s="57" t="s">
        <v>7</v>
      </c>
      <c r="CA1" s="57" t="s">
        <v>1</v>
      </c>
      <c r="CB1" s="57" t="s">
        <v>2</v>
      </c>
      <c r="CC1" s="57" t="s">
        <v>3</v>
      </c>
      <c r="CD1" s="57" t="s">
        <v>4</v>
      </c>
      <c r="CE1" s="57" t="s">
        <v>5</v>
      </c>
      <c r="CF1" s="57" t="s">
        <v>6</v>
      </c>
      <c r="CG1" s="57" t="s">
        <v>7</v>
      </c>
      <c r="CH1" s="57" t="s">
        <v>1</v>
      </c>
      <c r="CI1" s="57" t="s">
        <v>2</v>
      </c>
      <c r="CJ1" s="57" t="s">
        <v>3</v>
      </c>
      <c r="CK1" s="57" t="s">
        <v>4</v>
      </c>
      <c r="CL1" s="57" t="s">
        <v>5</v>
      </c>
      <c r="CM1" s="57" t="s">
        <v>6</v>
      </c>
      <c r="CN1" s="57" t="s">
        <v>7</v>
      </c>
      <c r="CO1" s="57" t="s">
        <v>1</v>
      </c>
      <c r="CP1" s="57" t="s">
        <v>2</v>
      </c>
      <c r="CQ1" s="57" t="s">
        <v>3</v>
      </c>
      <c r="CR1" s="57" t="s">
        <v>4</v>
      </c>
      <c r="CS1" s="57" t="s">
        <v>5</v>
      </c>
      <c r="CT1" s="57" t="s">
        <v>6</v>
      </c>
      <c r="CU1" s="57" t="s">
        <v>7</v>
      </c>
      <c r="CV1" s="57" t="s">
        <v>1</v>
      </c>
      <c r="CW1" s="57" t="s">
        <v>2</v>
      </c>
      <c r="CX1" s="57" t="s">
        <v>3</v>
      </c>
      <c r="CY1" s="57" t="s">
        <v>4</v>
      </c>
      <c r="CZ1" s="57" t="s">
        <v>5</v>
      </c>
      <c r="DA1" s="57" t="s">
        <v>6</v>
      </c>
      <c r="DB1" s="57" t="s">
        <v>7</v>
      </c>
      <c r="DC1" s="57" t="s">
        <v>1</v>
      </c>
      <c r="DD1" s="57" t="s">
        <v>2</v>
      </c>
      <c r="DE1" s="57" t="s">
        <v>3</v>
      </c>
      <c r="DF1" s="57" t="s">
        <v>4</v>
      </c>
      <c r="DG1" s="57" t="s">
        <v>5</v>
      </c>
      <c r="DH1" s="57" t="s">
        <v>6</v>
      </c>
      <c r="DI1" s="57" t="s">
        <v>7</v>
      </c>
      <c r="DJ1" s="57" t="s">
        <v>1</v>
      </c>
      <c r="DK1" s="57" t="s">
        <v>2</v>
      </c>
      <c r="DL1" s="57" t="s">
        <v>3</v>
      </c>
      <c r="DM1" s="57" t="s">
        <v>4</v>
      </c>
      <c r="DN1" s="57" t="s">
        <v>5</v>
      </c>
      <c r="DO1" s="57" t="s">
        <v>6</v>
      </c>
      <c r="DP1" s="57" t="s">
        <v>7</v>
      </c>
      <c r="DQ1" s="57" t="s">
        <v>1</v>
      </c>
      <c r="DR1" s="57" t="s">
        <v>2</v>
      </c>
      <c r="DS1" s="57" t="s">
        <v>3</v>
      </c>
      <c r="DT1" s="57" t="s">
        <v>4</v>
      </c>
      <c r="DU1" s="57" t="s">
        <v>5</v>
      </c>
      <c r="DV1" 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s="57" t="s">
        <v>6</v>
      </c>
      <c r="EK1" s="57" t="s">
        <v>7</v>
      </c>
      <c r="EL1" s="57" t="s">
        <v>1</v>
      </c>
      <c r="EM1" s="57" t="s">
        <v>2</v>
      </c>
      <c r="EN1" s="57" t="s">
        <v>3</v>
      </c>
      <c r="EO1" s="57" t="s">
        <v>4</v>
      </c>
      <c r="EP1" s="57" t="s">
        <v>5</v>
      </c>
      <c r="EQ1" s="57" t="s">
        <v>6</v>
      </c>
      <c r="ER1" s="57" t="s">
        <v>7</v>
      </c>
      <c r="ES1" s="57" t="s">
        <v>1</v>
      </c>
      <c r="ET1" s="57" t="s">
        <v>2</v>
      </c>
      <c r="EU1" s="57" t="s">
        <v>3</v>
      </c>
      <c r="EV1" s="57" t="s">
        <v>4</v>
      </c>
      <c r="EW1" s="57" t="s">
        <v>5</v>
      </c>
      <c r="EX1" s="57" t="s">
        <v>6</v>
      </c>
      <c r="EY1" s="57" t="s">
        <v>7</v>
      </c>
      <c r="EZ1" s="57" t="s">
        <v>1</v>
      </c>
      <c r="FA1" s="57" t="s">
        <v>2</v>
      </c>
      <c r="FB1" s="57" t="s">
        <v>3</v>
      </c>
      <c r="FC1" s="57" t="s">
        <v>4</v>
      </c>
      <c r="FD1" s="57" t="s">
        <v>5</v>
      </c>
      <c r="FE1" s="57" t="s">
        <v>6</v>
      </c>
      <c r="FF1" s="57" t="s">
        <v>7</v>
      </c>
      <c r="FG1" s="57" t="s">
        <v>1</v>
      </c>
      <c r="FH1" s="57" t="s">
        <v>2</v>
      </c>
      <c r="FI1" s="57" t="s">
        <v>3</v>
      </c>
      <c r="FJ1" s="57" t="s">
        <v>4</v>
      </c>
      <c r="FK1" s="57" t="s">
        <v>5</v>
      </c>
      <c r="FL1" s="57" t="s">
        <v>6</v>
      </c>
      <c r="FM1" s="57" t="s">
        <v>7</v>
      </c>
      <c r="FN1" s="57" t="s">
        <v>1</v>
      </c>
      <c r="FO1" s="57" t="s">
        <v>2</v>
      </c>
      <c r="FP1" s="57" t="s">
        <v>3</v>
      </c>
      <c r="FQ1" s="57" t="s">
        <v>4</v>
      </c>
      <c r="FR1" s="57" t="s">
        <v>5</v>
      </c>
      <c r="FS1" s="57" t="s">
        <v>6</v>
      </c>
      <c r="FT1" s="57" t="s">
        <v>7</v>
      </c>
      <c r="FU1" s="57" t="s">
        <v>1</v>
      </c>
      <c r="FV1" s="57" t="s">
        <v>2</v>
      </c>
      <c r="FW1" s="57" t="s">
        <v>3</v>
      </c>
      <c r="FX1" s="57" t="s">
        <v>4</v>
      </c>
      <c r="FY1" s="57" t="s">
        <v>5</v>
      </c>
      <c r="FZ1" s="57" t="s">
        <v>6</v>
      </c>
      <c r="GA1" s="57" t="s">
        <v>7</v>
      </c>
      <c r="GB1" s="57" t="s">
        <v>1</v>
      </c>
      <c r="GC1" s="57" t="s">
        <v>2</v>
      </c>
      <c r="GD1" s="57" t="s">
        <v>3</v>
      </c>
      <c r="GE1" s="57" t="s">
        <v>4</v>
      </c>
      <c r="GF1" s="57" t="s">
        <v>5</v>
      </c>
      <c r="GG1" s="57" t="s">
        <v>6</v>
      </c>
      <c r="GH1" s="57" t="s">
        <v>7</v>
      </c>
      <c r="GI1" s="57" t="s">
        <v>1</v>
      </c>
      <c r="GJ1" s="57" t="s">
        <v>2</v>
      </c>
      <c r="GK1" s="57" t="s">
        <v>3</v>
      </c>
      <c r="GL1" s="57" t="s">
        <v>4</v>
      </c>
      <c r="GM1" s="57" t="s">
        <v>5</v>
      </c>
      <c r="GN1" s="57" t="s">
        <v>6</v>
      </c>
      <c r="GO1" s="57" t="s">
        <v>7</v>
      </c>
      <c r="GP1" s="57" t="s">
        <v>1</v>
      </c>
      <c r="GQ1" s="57" t="s">
        <v>2</v>
      </c>
      <c r="GR1" s="57" t="s">
        <v>3</v>
      </c>
      <c r="GS1" s="57" t="s">
        <v>4</v>
      </c>
      <c r="GT1" s="57" t="s">
        <v>5</v>
      </c>
      <c r="GU1" s="57" t="s">
        <v>6</v>
      </c>
      <c r="GV1" s="57" t="s">
        <v>7</v>
      </c>
      <c r="GW1" s="57" t="s">
        <v>1</v>
      </c>
      <c r="GX1" s="57" t="s">
        <v>2</v>
      </c>
      <c r="GY1" s="57" t="s">
        <v>3</v>
      </c>
      <c r="GZ1" s="57" t="s">
        <v>4</v>
      </c>
      <c r="HA1" s="57" t="s">
        <v>5</v>
      </c>
      <c r="HB1" s="57" t="s">
        <v>6</v>
      </c>
      <c r="HC1" s="57" t="s">
        <v>7</v>
      </c>
      <c r="HD1" s="57" t="s">
        <v>1</v>
      </c>
      <c r="HE1" s="57" t="s">
        <v>2</v>
      </c>
      <c r="HF1" s="57" t="s">
        <v>3</v>
      </c>
      <c r="HG1" s="57" t="s">
        <v>4</v>
      </c>
      <c r="HH1" s="57" t="s">
        <v>5</v>
      </c>
      <c r="HI1" s="57" t="s">
        <v>6</v>
      </c>
      <c r="HJ1" s="57" t="s">
        <v>7</v>
      </c>
      <c r="HK1" s="57" t="s">
        <v>1</v>
      </c>
      <c r="HL1" s="57" t="s">
        <v>2</v>
      </c>
      <c r="HM1" s="57" t="s">
        <v>3</v>
      </c>
      <c r="HN1" s="57" t="s">
        <v>4</v>
      </c>
      <c r="HO1" s="57" t="s">
        <v>5</v>
      </c>
      <c r="HP1" s="57" t="s">
        <v>6</v>
      </c>
      <c r="HQ1" s="57" t="s">
        <v>7</v>
      </c>
      <c r="HR1" s="57" t="s">
        <v>1</v>
      </c>
      <c r="HS1" s="57" t="s">
        <v>2</v>
      </c>
      <c r="HT1" s="57" t="s">
        <v>3</v>
      </c>
      <c r="HU1" s="57" t="s">
        <v>4</v>
      </c>
      <c r="HV1" s="57" t="s">
        <v>5</v>
      </c>
      <c r="HW1" s="57" t="s">
        <v>6</v>
      </c>
      <c r="HX1" s="57" t="s">
        <v>7</v>
      </c>
      <c r="HY1" s="57" t="s">
        <v>1</v>
      </c>
      <c r="HZ1" s="57" t="s">
        <v>2</v>
      </c>
      <c r="IA1" s="57" t="s">
        <v>3</v>
      </c>
      <c r="IB1" s="57" t="s">
        <v>4</v>
      </c>
      <c r="IC1" s="57" t="s">
        <v>5</v>
      </c>
      <c r="ID1" s="57" t="s">
        <v>6</v>
      </c>
      <c r="IE1" s="57" t="s">
        <v>7</v>
      </c>
      <c r="IF1" s="57" t="s">
        <v>1</v>
      </c>
      <c r="IG1" s="57" t="s">
        <v>2</v>
      </c>
      <c r="IH1" s="57" t="s">
        <v>3</v>
      </c>
      <c r="II1" s="57" t="s">
        <v>4</v>
      </c>
      <c r="IJ1" s="57" t="s">
        <v>5</v>
      </c>
      <c r="IK1" s="57" t="s">
        <v>6</v>
      </c>
      <c r="IL1" s="57" t="s">
        <v>7</v>
      </c>
      <c r="IM1" s="57" t="s">
        <v>1</v>
      </c>
      <c r="IN1" s="57" t="s">
        <v>2</v>
      </c>
      <c r="IO1" s="57" t="s">
        <v>3</v>
      </c>
      <c r="IP1" s="57" t="s">
        <v>4</v>
      </c>
      <c r="IQ1" s="57" t="s">
        <v>5</v>
      </c>
      <c r="IR1" s="57" t="s">
        <v>6</v>
      </c>
      <c r="IS1" s="57" t="s">
        <v>7</v>
      </c>
      <c r="IT1" s="57" t="s">
        <v>1</v>
      </c>
      <c r="IU1" s="57" t="s">
        <v>2</v>
      </c>
      <c r="IV1" s="57" t="s">
        <v>3</v>
      </c>
      <c r="IW1" s="57" t="s">
        <v>4</v>
      </c>
      <c r="IX1" s="57" t="s">
        <v>5</v>
      </c>
      <c r="IY1" s="57" t="s">
        <v>6</v>
      </c>
      <c r="IZ1" s="57" t="s">
        <v>7</v>
      </c>
      <c r="JA1" s="57" t="s">
        <v>1</v>
      </c>
      <c r="JB1" s="57" t="s">
        <v>2</v>
      </c>
      <c r="JC1" s="57" t="s">
        <v>3</v>
      </c>
      <c r="JD1" s="57" t="s">
        <v>4</v>
      </c>
      <c r="JE1" s="57" t="s">
        <v>5</v>
      </c>
      <c r="JF1" s="57" t="s">
        <v>6</v>
      </c>
      <c r="JG1" s="57" t="s">
        <v>7</v>
      </c>
      <c r="JH1" s="57" t="s">
        <v>1</v>
      </c>
      <c r="JI1" s="57" t="s">
        <v>2</v>
      </c>
      <c r="JJ1" s="57" t="s">
        <v>3</v>
      </c>
      <c r="JK1" s="57" t="s">
        <v>4</v>
      </c>
      <c r="JL1" s="57" t="s">
        <v>5</v>
      </c>
      <c r="JM1" s="57" t="s">
        <v>6</v>
      </c>
      <c r="JN1" s="57" t="s">
        <v>7</v>
      </c>
      <c r="JO1" s="57" t="s">
        <v>1</v>
      </c>
      <c r="JP1" s="57" t="s">
        <v>2</v>
      </c>
      <c r="JQ1" s="57" t="s">
        <v>3</v>
      </c>
      <c r="JR1" s="57" t="s">
        <v>4</v>
      </c>
      <c r="JS1" s="57" t="s">
        <v>5</v>
      </c>
      <c r="JT1" s="57" t="s">
        <v>6</v>
      </c>
      <c r="JU1" s="57" t="s">
        <v>7</v>
      </c>
      <c r="JV1" s="57" t="s">
        <v>1</v>
      </c>
      <c r="JW1" s="57" t="s">
        <v>2</v>
      </c>
      <c r="JX1" s="57" t="s">
        <v>3</v>
      </c>
      <c r="JY1" s="57" t="s">
        <v>4</v>
      </c>
      <c r="JZ1" s="57" t="s">
        <v>5</v>
      </c>
      <c r="KA1" s="57" t="s">
        <v>6</v>
      </c>
      <c r="KB1" s="57" t="s">
        <v>7</v>
      </c>
      <c r="KC1" s="57" t="s">
        <v>1</v>
      </c>
      <c r="KD1" s="57" t="s">
        <v>2</v>
      </c>
      <c r="KE1" s="57" t="s">
        <v>3</v>
      </c>
      <c r="KF1" s="57" t="s">
        <v>4</v>
      </c>
      <c r="KG1" s="57" t="s">
        <v>5</v>
      </c>
      <c r="KH1" s="57" t="s">
        <v>6</v>
      </c>
      <c r="KI1" s="57" t="s">
        <v>7</v>
      </c>
      <c r="KJ1" s="57" t="s">
        <v>1</v>
      </c>
      <c r="KK1" s="57" t="s">
        <v>2</v>
      </c>
      <c r="KL1" s="57" t="s">
        <v>3</v>
      </c>
      <c r="KM1" s="57" t="s">
        <v>4</v>
      </c>
      <c r="KN1" s="57" t="s">
        <v>5</v>
      </c>
      <c r="KO1" s="57" t="s">
        <v>6</v>
      </c>
      <c r="KP1" s="57" t="s">
        <v>7</v>
      </c>
      <c r="KQ1" s="57" t="s">
        <v>1</v>
      </c>
      <c r="KR1" s="57" t="s">
        <v>2</v>
      </c>
      <c r="KS1" s="57" t="s">
        <v>3</v>
      </c>
      <c r="KT1" s="57" t="s">
        <v>4</v>
      </c>
      <c r="KU1" s="57" t="s">
        <v>5</v>
      </c>
      <c r="KV1" s="57" t="s">
        <v>6</v>
      </c>
      <c r="KW1" s="57" t="s">
        <v>7</v>
      </c>
      <c r="KX1" s="57" t="s">
        <v>1</v>
      </c>
      <c r="KY1" s="57" t="s">
        <v>2</v>
      </c>
      <c r="KZ1" s="57" t="s">
        <v>3</v>
      </c>
      <c r="LA1" s="57" t="s">
        <v>4</v>
      </c>
      <c r="LB1" s="57" t="s">
        <v>5</v>
      </c>
      <c r="LC1" s="57" t="s">
        <v>6</v>
      </c>
      <c r="LD1" s="57" t="s">
        <v>7</v>
      </c>
      <c r="LE1" s="57" t="s">
        <v>1</v>
      </c>
      <c r="LF1" s="57" t="s">
        <v>2</v>
      </c>
      <c r="LG1" s="57" t="s">
        <v>3</v>
      </c>
      <c r="LH1" s="57" t="s">
        <v>4</v>
      </c>
      <c r="LI1" s="57" t="s">
        <v>5</v>
      </c>
      <c r="LJ1" s="57" t="s">
        <v>6</v>
      </c>
      <c r="LK1" s="57" t="s">
        <v>7</v>
      </c>
      <c r="LL1" s="57" t="s">
        <v>1</v>
      </c>
      <c r="LM1" s="57" t="s">
        <v>2</v>
      </c>
      <c r="LN1" s="57" t="s">
        <v>3</v>
      </c>
      <c r="LO1" s="57" t="s">
        <v>4</v>
      </c>
      <c r="LP1" s="57" t="s">
        <v>5</v>
      </c>
      <c r="LQ1" s="57" t="s">
        <v>6</v>
      </c>
      <c r="LR1" s="57" t="s">
        <v>7</v>
      </c>
      <c r="LS1" s="57" t="s">
        <v>1</v>
      </c>
      <c r="LT1" s="57" t="s">
        <v>2</v>
      </c>
      <c r="LU1" s="57" t="s">
        <v>3</v>
      </c>
      <c r="LV1" s="57" t="s">
        <v>4</v>
      </c>
      <c r="LW1" s="57" t="s">
        <v>5</v>
      </c>
      <c r="LX1" s="57" t="s">
        <v>6</v>
      </c>
      <c r="LY1" s="57" t="s">
        <v>7</v>
      </c>
    </row>
    <row r="2" spans="1:337" ht="15.75" customHeight="1">
      <c r="A2" s="83"/>
      <c r="B2" s="80">
        <v>45326</v>
      </c>
      <c r="C2" s="80">
        <v>45327</v>
      </c>
      <c r="D2" s="80">
        <v>45328</v>
      </c>
      <c r="E2" s="80">
        <v>45329</v>
      </c>
      <c r="F2" s="80">
        <v>45330</v>
      </c>
      <c r="G2" s="80">
        <v>45331</v>
      </c>
      <c r="H2" s="80">
        <v>45332</v>
      </c>
      <c r="I2" s="80">
        <v>45333</v>
      </c>
      <c r="J2" s="80">
        <v>45334</v>
      </c>
      <c r="K2" s="80">
        <v>45335</v>
      </c>
      <c r="L2" s="80">
        <v>45336</v>
      </c>
      <c r="M2" s="80">
        <v>45337</v>
      </c>
      <c r="N2" s="80">
        <v>45338</v>
      </c>
      <c r="O2" s="80">
        <v>45339</v>
      </c>
      <c r="P2" s="80">
        <v>45340</v>
      </c>
      <c r="Q2" s="80">
        <v>45341</v>
      </c>
      <c r="R2" s="80">
        <v>45342</v>
      </c>
      <c r="S2" s="80">
        <v>45343</v>
      </c>
      <c r="T2" s="80">
        <v>45344</v>
      </c>
      <c r="U2" s="80">
        <v>45345</v>
      </c>
      <c r="V2" s="80">
        <v>45346</v>
      </c>
      <c r="W2" s="80">
        <v>45347</v>
      </c>
      <c r="X2" s="80">
        <v>45348</v>
      </c>
      <c r="Y2" s="80">
        <v>45349</v>
      </c>
      <c r="Z2" s="80">
        <v>45350</v>
      </c>
      <c r="AA2" s="80">
        <v>45351</v>
      </c>
      <c r="AB2" s="80">
        <v>45352</v>
      </c>
      <c r="AC2" s="80">
        <v>45353</v>
      </c>
      <c r="AD2" s="80">
        <v>45354</v>
      </c>
      <c r="AE2" s="80">
        <v>45355</v>
      </c>
      <c r="AF2" s="80">
        <v>45356</v>
      </c>
      <c r="AG2" s="80">
        <v>45357</v>
      </c>
      <c r="AH2" s="80">
        <v>45358</v>
      </c>
      <c r="AI2" s="80">
        <v>45359</v>
      </c>
      <c r="AJ2" s="80">
        <v>45360</v>
      </c>
      <c r="AK2" s="80">
        <v>45361</v>
      </c>
      <c r="AL2" s="80">
        <v>45362</v>
      </c>
      <c r="AM2" s="80">
        <v>45363</v>
      </c>
      <c r="AN2" s="80">
        <v>45364</v>
      </c>
      <c r="AO2" s="80">
        <v>45365</v>
      </c>
      <c r="AP2" s="80">
        <v>45366</v>
      </c>
      <c r="AQ2" s="80">
        <v>45367</v>
      </c>
      <c r="AR2" s="80">
        <v>45368</v>
      </c>
      <c r="AS2" s="80">
        <v>45369</v>
      </c>
      <c r="AT2" s="80">
        <v>45370</v>
      </c>
      <c r="AU2" s="80">
        <v>45371</v>
      </c>
      <c r="AV2" s="80">
        <v>45372</v>
      </c>
      <c r="AW2" s="80">
        <v>45373</v>
      </c>
      <c r="AX2" s="80">
        <v>45374</v>
      </c>
      <c r="AY2" s="80">
        <v>45375</v>
      </c>
      <c r="AZ2" s="80">
        <v>45376</v>
      </c>
      <c r="BA2" s="80">
        <v>45377</v>
      </c>
      <c r="BB2" s="80">
        <v>45378</v>
      </c>
      <c r="BC2" s="80">
        <v>45379</v>
      </c>
      <c r="BD2" s="80">
        <v>45380</v>
      </c>
      <c r="BE2" s="80">
        <v>45381</v>
      </c>
      <c r="BF2" s="80">
        <v>45382</v>
      </c>
      <c r="BG2" s="80">
        <v>45383</v>
      </c>
      <c r="BH2" s="80">
        <v>45384</v>
      </c>
      <c r="BI2" s="80">
        <v>45385</v>
      </c>
      <c r="BJ2" s="80">
        <v>45386</v>
      </c>
      <c r="BK2" s="80">
        <v>45387</v>
      </c>
      <c r="BL2" s="80">
        <v>45388</v>
      </c>
      <c r="BM2" s="80">
        <v>45389</v>
      </c>
      <c r="BN2" s="80">
        <v>45390</v>
      </c>
      <c r="BO2" s="80">
        <v>45391</v>
      </c>
      <c r="BP2" s="80">
        <v>45392</v>
      </c>
      <c r="BQ2" s="80">
        <v>45393</v>
      </c>
      <c r="BR2" s="80">
        <v>45394</v>
      </c>
      <c r="BS2" s="80">
        <v>45395</v>
      </c>
      <c r="BT2" s="80">
        <v>45396</v>
      </c>
      <c r="BU2" s="80">
        <v>45397</v>
      </c>
      <c r="BV2" s="80">
        <v>45398</v>
      </c>
      <c r="BW2" s="80">
        <v>45399</v>
      </c>
      <c r="BX2" s="80">
        <v>45400</v>
      </c>
      <c r="BY2" s="80">
        <v>45401</v>
      </c>
      <c r="BZ2" s="80">
        <v>45402</v>
      </c>
      <c r="CA2" s="80">
        <v>45403</v>
      </c>
      <c r="CB2" s="80">
        <v>45404</v>
      </c>
      <c r="CC2" s="80">
        <v>45405</v>
      </c>
      <c r="CD2" s="80">
        <v>45406</v>
      </c>
      <c r="CE2" s="80">
        <v>45407</v>
      </c>
      <c r="CF2" s="80">
        <v>45408</v>
      </c>
      <c r="CG2" s="80">
        <v>45409</v>
      </c>
      <c r="CH2" s="80">
        <v>45410</v>
      </c>
      <c r="CI2" s="80">
        <v>45411</v>
      </c>
      <c r="CJ2" s="80">
        <v>45412</v>
      </c>
      <c r="CK2" s="80">
        <v>45413</v>
      </c>
      <c r="CL2" s="80">
        <v>45414</v>
      </c>
      <c r="CM2" s="80">
        <v>45415</v>
      </c>
      <c r="CN2" s="80">
        <v>45416</v>
      </c>
      <c r="CO2" s="80">
        <v>45417</v>
      </c>
      <c r="CP2" s="80">
        <v>45418</v>
      </c>
      <c r="CQ2" s="80">
        <v>45419</v>
      </c>
      <c r="CR2" s="80">
        <v>45420</v>
      </c>
      <c r="CS2" s="80">
        <v>45421</v>
      </c>
      <c r="CT2" s="80">
        <v>45422</v>
      </c>
      <c r="CU2" s="80">
        <v>45423</v>
      </c>
      <c r="CV2" s="80">
        <v>45424</v>
      </c>
      <c r="CW2" s="80">
        <v>45425</v>
      </c>
      <c r="CX2" s="80">
        <v>45426</v>
      </c>
      <c r="CY2" s="80">
        <v>45427</v>
      </c>
      <c r="CZ2" s="80">
        <v>45428</v>
      </c>
      <c r="DA2" s="80">
        <v>45429</v>
      </c>
      <c r="DB2" s="80">
        <v>45430</v>
      </c>
      <c r="DC2" s="80">
        <v>45431</v>
      </c>
      <c r="DD2" s="80">
        <v>45432</v>
      </c>
      <c r="DE2" s="80">
        <v>45433</v>
      </c>
      <c r="DF2" s="80">
        <v>45434</v>
      </c>
      <c r="DG2" s="80">
        <v>45435</v>
      </c>
      <c r="DH2" s="80">
        <v>45436</v>
      </c>
      <c r="DI2" s="80">
        <v>45437</v>
      </c>
      <c r="DJ2" s="80">
        <v>45438</v>
      </c>
      <c r="DK2" s="80">
        <v>45439</v>
      </c>
      <c r="DL2" s="80">
        <v>45440</v>
      </c>
      <c r="DM2" s="80">
        <v>45441</v>
      </c>
      <c r="DN2" s="80">
        <v>45442</v>
      </c>
      <c r="DO2" s="80">
        <v>45443</v>
      </c>
      <c r="DP2" s="80">
        <v>45444</v>
      </c>
      <c r="DQ2" s="80">
        <v>45445</v>
      </c>
      <c r="DR2" s="80">
        <v>45446</v>
      </c>
      <c r="DS2" s="80">
        <v>45447</v>
      </c>
      <c r="DT2" s="80">
        <v>45448</v>
      </c>
      <c r="DU2" s="80">
        <v>45449</v>
      </c>
      <c r="DV2" s="80">
        <v>45450</v>
      </c>
      <c r="DW2" s="80">
        <v>45451</v>
      </c>
      <c r="DX2" s="80">
        <v>45452</v>
      </c>
      <c r="DY2" s="80">
        <v>45453</v>
      </c>
      <c r="DZ2" s="80">
        <v>45454</v>
      </c>
      <c r="EA2" s="80">
        <v>45455</v>
      </c>
      <c r="EB2" s="80">
        <v>45456</v>
      </c>
      <c r="EC2" s="80">
        <v>45457</v>
      </c>
      <c r="ED2" s="80">
        <v>45458</v>
      </c>
      <c r="EE2" s="80">
        <v>45459</v>
      </c>
      <c r="EF2" s="80">
        <v>45460</v>
      </c>
      <c r="EG2" s="80">
        <v>45461</v>
      </c>
      <c r="EH2" s="80">
        <v>45462</v>
      </c>
      <c r="EI2" s="80">
        <v>45463</v>
      </c>
      <c r="EJ2" s="80">
        <v>45464</v>
      </c>
      <c r="EK2" s="80">
        <v>45465</v>
      </c>
      <c r="EL2" s="80">
        <v>45466</v>
      </c>
      <c r="EM2" s="80">
        <v>45467</v>
      </c>
      <c r="EN2" s="80">
        <v>45468</v>
      </c>
      <c r="EO2" s="80">
        <v>45469</v>
      </c>
      <c r="EP2" s="80">
        <v>45470</v>
      </c>
      <c r="EQ2" s="80">
        <v>45471</v>
      </c>
      <c r="ER2" s="80">
        <v>45472</v>
      </c>
      <c r="ES2" s="80">
        <v>45473</v>
      </c>
      <c r="ET2" s="80">
        <v>45474</v>
      </c>
      <c r="EU2" s="80">
        <v>45475</v>
      </c>
      <c r="EV2" s="80">
        <v>45476</v>
      </c>
      <c r="EW2" s="80">
        <v>45477</v>
      </c>
      <c r="EX2" s="80">
        <v>45478</v>
      </c>
      <c r="EY2" s="80">
        <v>45479</v>
      </c>
      <c r="EZ2" s="80">
        <v>45480</v>
      </c>
      <c r="FA2" s="80">
        <v>45481</v>
      </c>
      <c r="FB2" s="80">
        <v>45482</v>
      </c>
      <c r="FC2" s="80">
        <v>45483</v>
      </c>
      <c r="FD2" s="80">
        <v>45484</v>
      </c>
      <c r="FE2" s="80">
        <v>45485</v>
      </c>
      <c r="FF2" s="80">
        <v>45486</v>
      </c>
      <c r="FG2" s="80">
        <v>45487</v>
      </c>
      <c r="FH2" s="80">
        <v>45488</v>
      </c>
      <c r="FI2" s="80">
        <v>45489</v>
      </c>
      <c r="FJ2" s="80">
        <v>45490</v>
      </c>
      <c r="FK2" s="80">
        <v>45491</v>
      </c>
      <c r="FL2" s="80">
        <v>45492</v>
      </c>
      <c r="FM2" s="80">
        <v>45493</v>
      </c>
      <c r="FN2" s="80">
        <v>45494</v>
      </c>
      <c r="FO2" s="80">
        <v>45495</v>
      </c>
      <c r="FP2" s="80">
        <v>45496</v>
      </c>
      <c r="FQ2" s="80">
        <v>45497</v>
      </c>
      <c r="FR2" s="80">
        <v>45498</v>
      </c>
      <c r="FS2" s="80">
        <v>45499</v>
      </c>
      <c r="FT2" s="80">
        <v>45500</v>
      </c>
      <c r="FU2" s="80">
        <v>45501</v>
      </c>
      <c r="FV2" s="80">
        <v>45502</v>
      </c>
      <c r="FW2" s="80">
        <v>45503</v>
      </c>
      <c r="FX2" s="80">
        <v>45504</v>
      </c>
      <c r="FY2" s="80">
        <v>45505</v>
      </c>
      <c r="FZ2" s="80">
        <v>45506</v>
      </c>
      <c r="GA2" s="80">
        <v>45507</v>
      </c>
      <c r="GB2" s="80">
        <v>45508</v>
      </c>
      <c r="GC2" s="80">
        <v>45509</v>
      </c>
      <c r="GD2" s="80">
        <v>45510</v>
      </c>
      <c r="GE2" s="80">
        <v>45511</v>
      </c>
      <c r="GF2" s="80">
        <v>45512</v>
      </c>
      <c r="GG2" s="80">
        <v>45513</v>
      </c>
      <c r="GH2" s="80">
        <v>45514</v>
      </c>
      <c r="GI2" s="80">
        <v>45515</v>
      </c>
      <c r="GJ2" s="80">
        <v>45516</v>
      </c>
      <c r="GK2" s="80">
        <v>45517</v>
      </c>
      <c r="GL2" s="80">
        <v>45518</v>
      </c>
      <c r="GM2" s="80">
        <v>45519</v>
      </c>
      <c r="GN2" s="80">
        <v>45520</v>
      </c>
      <c r="GO2" s="80">
        <v>45521</v>
      </c>
      <c r="GP2" s="80">
        <v>45522</v>
      </c>
      <c r="GQ2" s="80">
        <v>45523</v>
      </c>
      <c r="GR2" s="80">
        <v>45524</v>
      </c>
      <c r="GS2" s="80">
        <v>45525</v>
      </c>
      <c r="GT2" s="80">
        <v>45526</v>
      </c>
      <c r="GU2" s="80">
        <v>45527</v>
      </c>
      <c r="GV2" s="80">
        <v>45528</v>
      </c>
      <c r="GW2" s="80">
        <v>45529</v>
      </c>
      <c r="GX2" s="80">
        <v>45530</v>
      </c>
      <c r="GY2" s="80">
        <v>45531</v>
      </c>
      <c r="GZ2" s="80">
        <v>45532</v>
      </c>
      <c r="HA2" s="80">
        <v>45533</v>
      </c>
      <c r="HB2" s="80">
        <v>45534</v>
      </c>
      <c r="HC2" s="80">
        <v>45535</v>
      </c>
      <c r="HD2" s="80">
        <v>45536</v>
      </c>
      <c r="HE2" s="80">
        <v>45537</v>
      </c>
      <c r="HF2" s="80">
        <v>45538</v>
      </c>
      <c r="HG2" s="80">
        <v>45539</v>
      </c>
      <c r="HH2" s="80">
        <v>45540</v>
      </c>
      <c r="HI2" s="80">
        <v>45541</v>
      </c>
      <c r="HJ2" s="80">
        <v>45542</v>
      </c>
      <c r="HK2" s="80">
        <v>45543</v>
      </c>
      <c r="HL2" s="80">
        <v>45544</v>
      </c>
      <c r="HM2" s="80">
        <v>45545</v>
      </c>
      <c r="HN2" s="80">
        <v>45546</v>
      </c>
      <c r="HO2" s="80">
        <v>45547</v>
      </c>
      <c r="HP2" s="80">
        <v>45548</v>
      </c>
      <c r="HQ2" s="80">
        <v>45549</v>
      </c>
      <c r="HR2" s="80">
        <v>45550</v>
      </c>
      <c r="HS2" s="80">
        <v>45551</v>
      </c>
      <c r="HT2" s="80">
        <v>45552</v>
      </c>
      <c r="HU2" s="80">
        <v>45553</v>
      </c>
      <c r="HV2" s="80">
        <v>45554</v>
      </c>
      <c r="HW2" s="80">
        <v>45555</v>
      </c>
      <c r="HX2" s="80">
        <v>45556</v>
      </c>
      <c r="HY2" s="80">
        <v>45557</v>
      </c>
      <c r="HZ2" s="80">
        <v>45558</v>
      </c>
      <c r="IA2" s="80">
        <v>45559</v>
      </c>
      <c r="IB2" s="80">
        <v>45560</v>
      </c>
      <c r="IC2" s="80">
        <v>45561</v>
      </c>
      <c r="ID2" s="80">
        <v>45562</v>
      </c>
      <c r="IE2" s="80">
        <v>45563</v>
      </c>
      <c r="IF2" s="80">
        <v>45564</v>
      </c>
      <c r="IG2" s="80">
        <v>45565</v>
      </c>
      <c r="IH2" s="80">
        <v>45566</v>
      </c>
      <c r="II2" s="80">
        <v>45567</v>
      </c>
      <c r="IJ2" s="80">
        <v>45568</v>
      </c>
      <c r="IK2" s="80">
        <v>45569</v>
      </c>
      <c r="IL2" s="80">
        <v>45570</v>
      </c>
      <c r="IM2" s="80">
        <v>45571</v>
      </c>
      <c r="IN2" s="80">
        <v>45572</v>
      </c>
      <c r="IO2" s="80">
        <v>45573</v>
      </c>
      <c r="IP2" s="80">
        <v>45574</v>
      </c>
      <c r="IQ2" s="80">
        <v>45575</v>
      </c>
      <c r="IR2" s="80">
        <v>45576</v>
      </c>
      <c r="IS2" s="80">
        <v>45577</v>
      </c>
      <c r="IT2" s="80">
        <v>45578</v>
      </c>
      <c r="IU2" s="80">
        <v>45579</v>
      </c>
      <c r="IV2" s="80">
        <v>45580</v>
      </c>
      <c r="IW2" s="80">
        <v>45581</v>
      </c>
      <c r="IX2" s="80">
        <v>45582</v>
      </c>
      <c r="IY2" s="80">
        <v>45583</v>
      </c>
      <c r="IZ2" s="80">
        <v>45584</v>
      </c>
      <c r="JA2" s="80">
        <v>45585</v>
      </c>
      <c r="JB2" s="80">
        <v>45586</v>
      </c>
      <c r="JC2" s="80">
        <v>45587</v>
      </c>
      <c r="JD2" s="80">
        <v>45588</v>
      </c>
      <c r="JE2" s="80">
        <v>45589</v>
      </c>
      <c r="JF2" s="80">
        <v>45590</v>
      </c>
      <c r="JG2" s="80">
        <v>45591</v>
      </c>
      <c r="JH2" s="80">
        <v>45592</v>
      </c>
      <c r="JI2" s="80">
        <v>45593</v>
      </c>
      <c r="JJ2" s="80">
        <v>45594</v>
      </c>
      <c r="JK2" s="80">
        <v>45595</v>
      </c>
      <c r="JL2" s="80">
        <v>45596</v>
      </c>
      <c r="JM2" s="80">
        <v>45597</v>
      </c>
      <c r="JN2" s="80">
        <v>45598</v>
      </c>
      <c r="JO2" s="80">
        <v>45599</v>
      </c>
      <c r="JP2" s="80">
        <v>45600</v>
      </c>
      <c r="JQ2" s="80">
        <v>45601</v>
      </c>
      <c r="JR2" s="80">
        <v>45602</v>
      </c>
      <c r="JS2" s="80">
        <v>45603</v>
      </c>
      <c r="JT2" s="80">
        <v>45604</v>
      </c>
      <c r="JU2" s="80">
        <v>45605</v>
      </c>
      <c r="JV2" s="80">
        <v>45606</v>
      </c>
      <c r="JW2" s="80">
        <v>45607</v>
      </c>
      <c r="JX2" s="80">
        <v>45608</v>
      </c>
      <c r="JY2" s="80">
        <v>45609</v>
      </c>
      <c r="JZ2" s="80">
        <v>45610</v>
      </c>
      <c r="KA2" s="80">
        <v>45611</v>
      </c>
      <c r="KB2" s="80">
        <v>45612</v>
      </c>
      <c r="KC2" s="80">
        <v>45613</v>
      </c>
      <c r="KD2" s="80">
        <v>45614</v>
      </c>
      <c r="KE2" s="80">
        <v>45615</v>
      </c>
      <c r="KF2" s="80">
        <v>45616</v>
      </c>
      <c r="KG2" s="80">
        <v>45617</v>
      </c>
      <c r="KH2" s="80">
        <v>45618</v>
      </c>
      <c r="KI2" s="80">
        <v>45619</v>
      </c>
      <c r="KJ2" s="80">
        <v>45620</v>
      </c>
      <c r="KK2" s="80">
        <v>45621</v>
      </c>
      <c r="KL2" s="80">
        <v>45622</v>
      </c>
      <c r="KM2" s="80">
        <v>45623</v>
      </c>
      <c r="KN2" s="80">
        <v>45624</v>
      </c>
      <c r="KO2" s="80">
        <v>45625</v>
      </c>
      <c r="KP2" s="80">
        <v>45626</v>
      </c>
      <c r="KQ2" s="80">
        <v>45627</v>
      </c>
      <c r="KR2" s="80">
        <v>45628</v>
      </c>
      <c r="KS2" s="80">
        <v>45629</v>
      </c>
      <c r="KT2" s="80">
        <v>45630</v>
      </c>
      <c r="KU2" s="80">
        <v>45631</v>
      </c>
      <c r="KV2" s="80">
        <v>45632</v>
      </c>
      <c r="KW2" s="80">
        <v>45633</v>
      </c>
      <c r="KX2" s="80">
        <v>45634</v>
      </c>
      <c r="KY2" s="80">
        <v>45635</v>
      </c>
      <c r="KZ2" s="80">
        <v>45636</v>
      </c>
      <c r="LA2" s="80">
        <v>45637</v>
      </c>
      <c r="LB2" s="80">
        <v>45638</v>
      </c>
      <c r="LC2" s="80">
        <v>45639</v>
      </c>
      <c r="LD2" s="80">
        <v>45640</v>
      </c>
      <c r="LE2" s="80">
        <v>45641</v>
      </c>
      <c r="LF2" s="80">
        <v>45642</v>
      </c>
      <c r="LG2" s="80">
        <v>45643</v>
      </c>
      <c r="LH2" s="80">
        <v>45644</v>
      </c>
      <c r="LI2" s="80">
        <v>45645</v>
      </c>
      <c r="LJ2" s="80">
        <v>45646</v>
      </c>
      <c r="LK2" s="80">
        <v>45647</v>
      </c>
      <c r="LL2" s="80">
        <v>45648</v>
      </c>
      <c r="LM2" s="80">
        <v>45649</v>
      </c>
      <c r="LN2" s="80">
        <v>45650</v>
      </c>
      <c r="LO2" s="80">
        <v>45651</v>
      </c>
      <c r="LP2" s="80">
        <v>45652</v>
      </c>
      <c r="LQ2" s="80">
        <v>45653</v>
      </c>
      <c r="LR2" s="80">
        <v>45654</v>
      </c>
      <c r="LS2" s="80">
        <v>45655</v>
      </c>
      <c r="LT2" s="80">
        <v>45656</v>
      </c>
      <c r="LU2" s="80">
        <v>45657</v>
      </c>
      <c r="LV2" s="80">
        <v>45658</v>
      </c>
      <c r="LW2" s="80">
        <v>45659</v>
      </c>
      <c r="LX2" s="80">
        <v>45660</v>
      </c>
      <c r="LY2" s="80">
        <v>45661</v>
      </c>
    </row>
    <row r="3" spans="1:337" ht="15.75" customHeight="1">
      <c r="A3" s="207" t="s">
        <v>170</v>
      </c>
      <c r="B3" s="80">
        <f>IFERROR('Inbound SOS &amp; EOD'!#REF!*1,B2)</f>
        <v>45326</v>
      </c>
      <c r="C3" s="80">
        <f>IFERROR('Inbound SOS &amp; EOD'!#REF!*1,C2)</f>
        <v>45327</v>
      </c>
      <c r="D3" s="80">
        <f>IFERROR('Inbound SOS &amp; EOD'!#REF!*1,D2)</f>
        <v>45328</v>
      </c>
      <c r="E3" s="80">
        <f>IFERROR('Inbound SOS &amp; EOD'!#REF!*1,E2)</f>
        <v>45329</v>
      </c>
      <c r="F3" s="80">
        <f>IFERROR('Inbound SOS &amp; EOD'!#REF!*1,F2)</f>
        <v>45330</v>
      </c>
      <c r="G3" s="80">
        <f>IFERROR('Inbound SOS &amp; EOD'!#REF!*1,G2)</f>
        <v>45331</v>
      </c>
      <c r="H3" s="80">
        <f>IFERROR('Inbound SOS &amp; EOD'!#REF!*1,H2)</f>
        <v>45332</v>
      </c>
      <c r="I3" s="80">
        <f>IFERROR('Inbound SOS &amp; EOD'!#REF!*1,I2)</f>
        <v>45333</v>
      </c>
      <c r="J3" s="80">
        <f>IFERROR('Inbound SOS &amp; EOD'!#REF!*1,J2)</f>
        <v>45334</v>
      </c>
      <c r="K3" s="80">
        <f>IFERROR('Inbound SOS &amp; EOD'!#REF!*1,K2)</f>
        <v>45335</v>
      </c>
      <c r="L3" s="80">
        <f>IFERROR('Inbound SOS &amp; EOD'!#REF!*1,L2)</f>
        <v>45336</v>
      </c>
      <c r="M3" s="80">
        <f>IFERROR('Inbound SOS &amp; EOD'!#REF!*1,M2)</f>
        <v>45337</v>
      </c>
      <c r="N3" s="80">
        <f>IFERROR('Inbound SOS &amp; EOD'!#REF!*1,N2)</f>
        <v>45338</v>
      </c>
      <c r="O3" s="80">
        <f>IFERROR('Inbound SOS &amp; EOD'!#REF!*1,O2)</f>
        <v>45339</v>
      </c>
      <c r="P3" s="80">
        <f>IFERROR('Inbound SOS &amp; EOD'!#REF!*1,P2)</f>
        <v>45340</v>
      </c>
      <c r="Q3" s="80">
        <f>IFERROR('Inbound SOS &amp; EOD'!#REF!*1,Q2)</f>
        <v>45341</v>
      </c>
      <c r="R3" s="80">
        <f>IFERROR('Inbound SOS &amp; EOD'!#REF!*1,R2)</f>
        <v>45342</v>
      </c>
      <c r="S3" s="80">
        <f>IFERROR('Inbound SOS &amp; EOD'!#REF!*1,S2)</f>
        <v>45343</v>
      </c>
      <c r="T3" s="80">
        <f>IFERROR('Inbound SOS &amp; EOD'!#REF!*1,T2)</f>
        <v>45344</v>
      </c>
      <c r="U3" s="80">
        <f>IFERROR('Inbound SOS &amp; EOD'!#REF!*1,U2)</f>
        <v>45345</v>
      </c>
      <c r="V3" s="80">
        <f>IFERROR('Inbound SOS &amp; EOD'!#REF!*1,V2)</f>
        <v>45346</v>
      </c>
      <c r="W3" s="80">
        <f>IFERROR('Inbound SOS &amp; EOD'!#REF!*1,W2)</f>
        <v>45347</v>
      </c>
      <c r="X3" s="80">
        <f>IFERROR('Inbound SOS &amp; EOD'!#REF!*1,X2)</f>
        <v>45348</v>
      </c>
      <c r="Y3" s="80">
        <f>IFERROR('Inbound SOS &amp; EOD'!#REF!*1,Y2)</f>
        <v>45349</v>
      </c>
      <c r="Z3" s="80">
        <f>IFERROR('Inbound SOS &amp; EOD'!#REF!*1,Z2)</f>
        <v>45350</v>
      </c>
      <c r="AA3" s="80">
        <f>IFERROR('Inbound SOS &amp; EOD'!#REF!*1,AA2)</f>
        <v>45351</v>
      </c>
      <c r="AB3" s="80">
        <f>IFERROR('Inbound SOS &amp; EOD'!#REF!*1,AB2)</f>
        <v>45352</v>
      </c>
      <c r="AC3" s="80">
        <f>IFERROR('Inbound SOS &amp; EOD'!#REF!*1,AC2)</f>
        <v>45353</v>
      </c>
      <c r="AD3" s="80">
        <f>IFERROR('Inbound SOS &amp; EOD'!#REF!*1,AD2)</f>
        <v>45354</v>
      </c>
      <c r="AE3" s="80">
        <f>IFERROR('Inbound SOS &amp; EOD'!#REF!*1,AE2)</f>
        <v>45355</v>
      </c>
      <c r="AF3" s="80">
        <f>IFERROR('Inbound SOS &amp; EOD'!#REF!*1,AF2)</f>
        <v>45356</v>
      </c>
      <c r="AG3" s="80">
        <f>IFERROR('Inbound SOS &amp; EOD'!#REF!*1,AG2)</f>
        <v>45357</v>
      </c>
      <c r="AH3" s="80">
        <f>IFERROR('Inbound SOS &amp; EOD'!#REF!*1,AH2)</f>
        <v>45358</v>
      </c>
      <c r="AI3" s="80">
        <f>IFERROR('Inbound SOS &amp; EOD'!#REF!*1,AI2)</f>
        <v>45359</v>
      </c>
      <c r="AJ3" s="80">
        <f>IFERROR('Inbound SOS &amp; EOD'!#REF!*1,AJ2)</f>
        <v>45360</v>
      </c>
      <c r="AK3" s="80">
        <f>IFERROR('Inbound SOS &amp; EOD'!#REF!*1,AK2)</f>
        <v>45361</v>
      </c>
      <c r="AL3" s="80">
        <f>IFERROR('Inbound SOS &amp; EOD'!#REF!*1,AL2)</f>
        <v>45362</v>
      </c>
      <c r="AM3" s="80">
        <f>IFERROR('Inbound SOS &amp; EOD'!#REF!*1,AM2)</f>
        <v>45363</v>
      </c>
      <c r="AN3" s="80">
        <f>IFERROR('Inbound SOS &amp; EOD'!#REF!*1,AN2)</f>
        <v>45364</v>
      </c>
      <c r="AO3" s="80">
        <f>IFERROR('Inbound SOS &amp; EOD'!#REF!*1,AO2)</f>
        <v>45365</v>
      </c>
      <c r="AP3" s="80">
        <f>IFERROR('Inbound SOS &amp; EOD'!#REF!*1,AP2)</f>
        <v>45366</v>
      </c>
      <c r="AQ3" s="80">
        <f>IFERROR('Inbound SOS &amp; EOD'!#REF!*1,AQ2)</f>
        <v>45367</v>
      </c>
      <c r="AR3" s="80">
        <f>IFERROR('Inbound SOS &amp; EOD'!#REF!*1,AR2)</f>
        <v>45368</v>
      </c>
      <c r="AS3" s="80">
        <f>IFERROR('Inbound SOS &amp; EOD'!#REF!*1,AS2)</f>
        <v>45369</v>
      </c>
      <c r="AT3" s="80">
        <f>IFERROR('Inbound SOS &amp; EOD'!#REF!*1,AT2)</f>
        <v>45370</v>
      </c>
      <c r="AU3" s="80">
        <f>IFERROR('Inbound SOS &amp; EOD'!#REF!*1,AU2)</f>
        <v>45371</v>
      </c>
      <c r="AV3" s="80">
        <f>IFERROR('Inbound SOS &amp; EOD'!#REF!*1,AV2)</f>
        <v>45372</v>
      </c>
      <c r="AW3" s="80">
        <f>IFERROR('Inbound SOS &amp; EOD'!#REF!*1,AW2)</f>
        <v>45373</v>
      </c>
      <c r="AX3" s="80">
        <f>IFERROR('Inbound SOS &amp; EOD'!#REF!*1,AX2)</f>
        <v>45374</v>
      </c>
      <c r="AY3" s="80">
        <f>IFERROR('Inbound SOS &amp; EOD'!#REF!*1,AY2)</f>
        <v>45375</v>
      </c>
      <c r="AZ3" s="80">
        <f>IFERROR('Inbound SOS &amp; EOD'!#REF!*1,AZ2)</f>
        <v>45376</v>
      </c>
      <c r="BA3" s="80">
        <f>IFERROR('Inbound SOS &amp; EOD'!#REF!*1,BA2)</f>
        <v>45377</v>
      </c>
      <c r="BB3" s="80">
        <f>IFERROR('Inbound SOS &amp; EOD'!#REF!*1,BB2)</f>
        <v>45378</v>
      </c>
      <c r="BC3" s="80">
        <f>IFERROR('Inbound SOS &amp; EOD'!#REF!*1,BC2)</f>
        <v>45379</v>
      </c>
      <c r="BD3" s="80">
        <f>IFERROR('Inbound SOS &amp; EOD'!#REF!*1,BD2)</f>
        <v>45380</v>
      </c>
      <c r="BE3" s="80">
        <f>IFERROR('Inbound SOS &amp; EOD'!#REF!*1,BE2)</f>
        <v>45381</v>
      </c>
      <c r="BF3" s="80">
        <f>IFERROR('Inbound SOS &amp; EOD'!#REF!*1,BF2)</f>
        <v>45382</v>
      </c>
      <c r="BG3" s="80">
        <f>IFERROR('Inbound SOS &amp; EOD'!#REF!*1,BG2)</f>
        <v>45383</v>
      </c>
      <c r="BH3" s="80">
        <f>IFERROR('Inbound SOS &amp; EOD'!#REF!*1,BH2)</f>
        <v>45384</v>
      </c>
      <c r="BI3" s="80">
        <f>IFERROR('Inbound SOS &amp; EOD'!#REF!*1,BI2)</f>
        <v>45385</v>
      </c>
      <c r="BJ3" s="80">
        <f>IFERROR('Inbound SOS &amp; EOD'!#REF!*1,BJ2)</f>
        <v>45386</v>
      </c>
      <c r="BK3" s="80">
        <f>IFERROR('Inbound SOS &amp; EOD'!#REF!*1,BK2)</f>
        <v>45387</v>
      </c>
      <c r="BL3" s="80">
        <f>IFERROR('Inbound SOS &amp; EOD'!#REF!*1,BL2)</f>
        <v>45388</v>
      </c>
      <c r="BM3" s="80">
        <f>IFERROR('Inbound SOS &amp; EOD'!#REF!*1,BM2)</f>
        <v>45389</v>
      </c>
      <c r="BN3" s="80">
        <f>IFERROR('Inbound SOS &amp; EOD'!#REF!*1,BN2)</f>
        <v>45390</v>
      </c>
      <c r="BO3" s="80">
        <f>IFERROR('Inbound SOS &amp; EOD'!#REF!*1,BO2)</f>
        <v>45391</v>
      </c>
      <c r="BP3" s="80">
        <f>IFERROR('Inbound SOS &amp; EOD'!#REF!*1,BP2)</f>
        <v>45392</v>
      </c>
      <c r="BQ3" s="80">
        <f>IFERROR('Inbound SOS &amp; EOD'!#REF!*1,BQ2)</f>
        <v>45393</v>
      </c>
      <c r="BR3" s="80">
        <f>IFERROR('Inbound SOS &amp; EOD'!#REF!*1,BR2)</f>
        <v>45394</v>
      </c>
      <c r="BS3" s="80">
        <f>IFERROR('Inbound SOS &amp; EOD'!#REF!*1,BS2)</f>
        <v>45395</v>
      </c>
      <c r="BT3" s="80">
        <f>IFERROR('Inbound SOS &amp; EOD'!#REF!*1,BT2)</f>
        <v>45396</v>
      </c>
      <c r="BU3" s="80">
        <f>IFERROR('Inbound SOS &amp; EOD'!#REF!*1,BU2)</f>
        <v>45397</v>
      </c>
      <c r="BV3" s="80">
        <f>IFERROR('Inbound SOS &amp; EOD'!#REF!*1,BV2)</f>
        <v>45398</v>
      </c>
      <c r="BW3" s="80">
        <f>IFERROR('Inbound SOS &amp; EOD'!#REF!*1,BW2)</f>
        <v>45399</v>
      </c>
      <c r="BX3" s="80">
        <f>IFERROR('Inbound SOS &amp; EOD'!#REF!*1,BX2)</f>
        <v>45400</v>
      </c>
      <c r="BY3" s="80">
        <f>IFERROR('Inbound SOS &amp; EOD'!#REF!*1,BY2)</f>
        <v>45401</v>
      </c>
      <c r="BZ3" s="80">
        <f>IFERROR('Inbound SOS &amp; EOD'!#REF!*1,BZ2)</f>
        <v>45402</v>
      </c>
      <c r="CA3" s="80">
        <f>IFERROR('Inbound SOS &amp; EOD'!#REF!*1,CA2)</f>
        <v>45403</v>
      </c>
      <c r="CB3" s="80">
        <f>IFERROR('Inbound SOS &amp; EOD'!#REF!*1,CB2)</f>
        <v>45404</v>
      </c>
      <c r="CC3" s="80">
        <f>IFERROR('Inbound SOS &amp; EOD'!#REF!*1,CC2)</f>
        <v>45405</v>
      </c>
      <c r="CD3" s="80">
        <f>IFERROR('Inbound SOS &amp; EOD'!#REF!*1,CD2)</f>
        <v>45406</v>
      </c>
      <c r="CE3" s="80">
        <f>IFERROR('Inbound SOS &amp; EOD'!#REF!*1,CE2)</f>
        <v>45407</v>
      </c>
      <c r="CF3" s="80">
        <f>IFERROR('Inbound SOS &amp; EOD'!#REF!*1,CF2)</f>
        <v>45408</v>
      </c>
      <c r="CG3" s="80">
        <f>IFERROR('Inbound SOS &amp; EOD'!#REF!*1,CG2)</f>
        <v>45409</v>
      </c>
      <c r="CH3" s="80">
        <f>IFERROR('Inbound SOS &amp; EOD'!#REF!*1,CH2)</f>
        <v>45410</v>
      </c>
      <c r="CI3" s="80">
        <f>IFERROR('Inbound SOS &amp; EOD'!#REF!*1,CI2)</f>
        <v>45411</v>
      </c>
      <c r="CJ3" s="80">
        <f>IFERROR('Inbound SOS &amp; EOD'!#REF!*1,CJ2)</f>
        <v>45412</v>
      </c>
      <c r="CK3" s="80">
        <f>IFERROR('Inbound SOS &amp; EOD'!#REF!*1,CK2)</f>
        <v>45413</v>
      </c>
      <c r="CL3" s="80">
        <f>IFERROR('Inbound SOS &amp; EOD'!#REF!*1,CL2)</f>
        <v>45414</v>
      </c>
      <c r="CM3" s="80">
        <f>IFERROR('Inbound SOS &amp; EOD'!#REF!*1,CM2)</f>
        <v>45415</v>
      </c>
      <c r="CN3" s="80">
        <f>IFERROR('Inbound SOS &amp; EOD'!#REF!*1,CN2)</f>
        <v>45416</v>
      </c>
      <c r="CO3" s="80">
        <f>IFERROR('Inbound SOS &amp; EOD'!#REF!*1,CO2)</f>
        <v>45417</v>
      </c>
      <c r="CP3" s="80">
        <f>IFERROR('Inbound SOS &amp; EOD'!#REF!*1,CP2)</f>
        <v>45418</v>
      </c>
      <c r="CQ3" s="80">
        <f>IFERROR('Inbound SOS &amp; EOD'!#REF!*1,CQ2)</f>
        <v>45419</v>
      </c>
      <c r="CR3" s="80">
        <f>IFERROR('Inbound SOS &amp; EOD'!#REF!*1,CR2)</f>
        <v>45420</v>
      </c>
      <c r="CS3" s="80">
        <f>IFERROR('Inbound SOS &amp; EOD'!#REF!*1,CS2)</f>
        <v>45421</v>
      </c>
      <c r="CT3" s="80">
        <f>IFERROR('Inbound SOS &amp; EOD'!#REF!*1,CT2)</f>
        <v>45422</v>
      </c>
      <c r="CU3" s="80">
        <f>IFERROR('Inbound SOS &amp; EOD'!#REF!*1,CU2)</f>
        <v>45423</v>
      </c>
      <c r="CV3" s="80">
        <f>IFERROR('Inbound SOS &amp; EOD'!#REF!*1,CV2)</f>
        <v>45424</v>
      </c>
      <c r="CW3" s="80">
        <f>IFERROR('Inbound SOS &amp; EOD'!#REF!*1,CW2)</f>
        <v>45425</v>
      </c>
      <c r="CX3" s="80">
        <f>IFERROR('Inbound SOS &amp; EOD'!#REF!*1,CX2)</f>
        <v>45426</v>
      </c>
      <c r="CY3" s="80">
        <f>IFERROR('Inbound SOS &amp; EOD'!#REF!*1,CY2)</f>
        <v>45427</v>
      </c>
      <c r="CZ3" s="80">
        <f>IFERROR('Inbound SOS &amp; EOD'!#REF!*1,CZ2)</f>
        <v>45428</v>
      </c>
      <c r="DA3" s="80">
        <f>IFERROR('Inbound SOS &amp; EOD'!#REF!*1,DA2)</f>
        <v>45429</v>
      </c>
      <c r="DB3" s="80">
        <f>IFERROR('Inbound SOS &amp; EOD'!#REF!*1,DB2)</f>
        <v>45430</v>
      </c>
      <c r="DC3" s="80">
        <f>IFERROR('Inbound SOS &amp; EOD'!#REF!*1,DC2)</f>
        <v>45431</v>
      </c>
      <c r="DD3" s="80">
        <f>IFERROR('Inbound SOS &amp; EOD'!#REF!*1,DD2)</f>
        <v>45432</v>
      </c>
      <c r="DE3" s="80">
        <f>IFERROR('Inbound SOS &amp; EOD'!#REF!*1,DE2)</f>
        <v>45433</v>
      </c>
      <c r="DF3" s="80">
        <f>IFERROR('Inbound SOS &amp; EOD'!#REF!*1,DF2)</f>
        <v>45434</v>
      </c>
      <c r="DG3" s="80">
        <f>IFERROR('Inbound SOS &amp; EOD'!#REF!*1,DG2)</f>
        <v>45435</v>
      </c>
      <c r="DH3" s="80">
        <f>IFERROR('Inbound SOS &amp; EOD'!#REF!*1,DH2)</f>
        <v>45436</v>
      </c>
      <c r="DI3" s="80">
        <f>IFERROR('Inbound SOS &amp; EOD'!#REF!*1,DI2)</f>
        <v>45437</v>
      </c>
      <c r="DJ3" s="80">
        <f>IFERROR('Inbound SOS &amp; EOD'!#REF!*1,DJ2)</f>
        <v>45438</v>
      </c>
      <c r="DK3" s="80">
        <f>IFERROR('Inbound SOS &amp; EOD'!#REF!*1,DK2)</f>
        <v>45439</v>
      </c>
      <c r="DL3" s="80">
        <f>IFERROR('Inbound SOS &amp; EOD'!#REF!*1,DL2)</f>
        <v>45440</v>
      </c>
      <c r="DM3" s="80">
        <f>IFERROR('Inbound SOS &amp; EOD'!#REF!*1,DM2)</f>
        <v>45441</v>
      </c>
      <c r="DN3" s="80">
        <f>IFERROR('Inbound SOS &amp; EOD'!#REF!*1,DN2)</f>
        <v>45442</v>
      </c>
      <c r="DO3" s="80">
        <f>IFERROR('Inbound SOS &amp; EOD'!#REF!*1,DO2)</f>
        <v>45443</v>
      </c>
      <c r="DP3" s="80">
        <f>IFERROR('Inbound SOS &amp; EOD'!#REF!*1,DP2)</f>
        <v>45444</v>
      </c>
      <c r="DQ3" s="80">
        <f>IFERROR('Inbound SOS &amp; EOD'!#REF!*1,DQ2)</f>
        <v>45445</v>
      </c>
      <c r="DR3" s="80">
        <f>IFERROR('Inbound SOS &amp; EOD'!#REF!*1,DR2)</f>
        <v>45446</v>
      </c>
      <c r="DS3" s="80">
        <f>IFERROR('Inbound SOS &amp; EOD'!#REF!*1,DS2)</f>
        <v>45447</v>
      </c>
      <c r="DT3" s="80">
        <f>IFERROR('Inbound SOS &amp; EOD'!#REF!*1,DT2)</f>
        <v>45448</v>
      </c>
      <c r="DU3" s="80">
        <f>IFERROR('Inbound SOS &amp; EOD'!#REF!*1,DU2)</f>
        <v>45449</v>
      </c>
      <c r="DV3" s="80">
        <f>IFERROR('Inbound SOS &amp; EOD'!#REF!*1,DV2)</f>
        <v>45450</v>
      </c>
      <c r="DW3" s="80">
        <f>IFERROR('Inbound SOS &amp; EOD'!#REF!*1,DW2)</f>
        <v>45451</v>
      </c>
      <c r="DX3" s="80">
        <f>IFERROR('Inbound SOS &amp; EOD'!#REF!*1,DX2)</f>
        <v>45452</v>
      </c>
      <c r="DY3" s="80">
        <f>IFERROR('Inbound SOS &amp; EOD'!#REF!*1,DY2)</f>
        <v>45453</v>
      </c>
      <c r="DZ3" s="80">
        <f>IFERROR('Inbound SOS &amp; EOD'!#REF!*1,DZ2)</f>
        <v>45454</v>
      </c>
      <c r="EA3" s="80">
        <f>IFERROR('Inbound SOS &amp; EOD'!#REF!*1,EA2)</f>
        <v>45455</v>
      </c>
      <c r="EB3" s="80">
        <f>IFERROR('Inbound SOS &amp; EOD'!#REF!*1,EB2)</f>
        <v>45456</v>
      </c>
      <c r="EC3" s="80">
        <f>IFERROR('Inbound SOS &amp; EOD'!#REF!*1,EC2)</f>
        <v>45457</v>
      </c>
      <c r="ED3" s="80">
        <f>IFERROR('Inbound SOS &amp; EOD'!#REF!*1,ED2)</f>
        <v>45458</v>
      </c>
      <c r="EE3" s="80">
        <f>IFERROR('Inbound SOS &amp; EOD'!#REF!*1,EE2)</f>
        <v>45459</v>
      </c>
      <c r="EF3" s="80">
        <f>IFERROR('Inbound SOS &amp; EOD'!#REF!*1,EF2)</f>
        <v>45460</v>
      </c>
      <c r="EG3" s="80">
        <f>IFERROR('Inbound SOS &amp; EOD'!#REF!*1,EG2)</f>
        <v>45461</v>
      </c>
      <c r="EH3" s="80">
        <f>IFERROR('Inbound SOS &amp; EOD'!#REF!*1,EH2)</f>
        <v>45462</v>
      </c>
      <c r="EI3" s="80">
        <f>IFERROR('Inbound SOS &amp; EOD'!#REF!*1,EI2)</f>
        <v>45463</v>
      </c>
      <c r="EJ3" s="80">
        <f>IFERROR('Inbound SOS &amp; EOD'!#REF!*1,EJ2)</f>
        <v>45464</v>
      </c>
      <c r="EK3" s="80">
        <f>IFERROR('Inbound SOS &amp; EOD'!#REF!*1,EK2)</f>
        <v>45465</v>
      </c>
      <c r="EL3" s="80">
        <f>IFERROR('Inbound SOS &amp; EOD'!#REF!*1,EL2)</f>
        <v>45466</v>
      </c>
      <c r="EM3" s="80">
        <f>IFERROR('Inbound SOS &amp; EOD'!#REF!*1,EM2)</f>
        <v>45467</v>
      </c>
      <c r="EN3" s="80">
        <f>IFERROR('Inbound SOS &amp; EOD'!#REF!*1,EN2)</f>
        <v>45468</v>
      </c>
      <c r="EO3" s="80">
        <f>IFERROR('Inbound SOS &amp; EOD'!#REF!*1,EO2)</f>
        <v>45469</v>
      </c>
      <c r="EP3" s="80">
        <f>IFERROR('Inbound SOS &amp; EOD'!#REF!*1,EP2)</f>
        <v>45470</v>
      </c>
      <c r="EQ3" s="80">
        <f>IFERROR('Inbound SOS &amp; EOD'!#REF!*1,EQ2)</f>
        <v>45471</v>
      </c>
      <c r="ER3" s="80">
        <f>IFERROR('Inbound SOS &amp; EOD'!#REF!*1,ER2)</f>
        <v>45472</v>
      </c>
      <c r="ES3" s="80">
        <f>IFERROR('Inbound SOS &amp; EOD'!#REF!*1,ES2)</f>
        <v>45473</v>
      </c>
      <c r="ET3" s="80">
        <f>IFERROR('Inbound SOS &amp; EOD'!#REF!*1,ET2)</f>
        <v>45474</v>
      </c>
      <c r="EU3" s="80">
        <f>IFERROR('Inbound SOS &amp; EOD'!#REF!*1,EU2)</f>
        <v>45475</v>
      </c>
      <c r="EV3" s="80">
        <f>IFERROR('Inbound SOS &amp; EOD'!#REF!*1,EV2)</f>
        <v>45476</v>
      </c>
      <c r="EW3" s="80">
        <f>IFERROR('Inbound SOS &amp; EOD'!#REF!*1,EW2)</f>
        <v>45477</v>
      </c>
      <c r="EX3" s="80">
        <f>IFERROR('Inbound SOS &amp; EOD'!#REF!*1,EX2)</f>
        <v>45478</v>
      </c>
      <c r="EY3" s="80">
        <f>IFERROR('Inbound SOS &amp; EOD'!#REF!*1,EY2)</f>
        <v>45479</v>
      </c>
      <c r="EZ3" s="80">
        <f>IFERROR('Inbound SOS &amp; EOD'!#REF!*1,EZ2)</f>
        <v>45480</v>
      </c>
      <c r="FA3" s="80">
        <f>IFERROR('Inbound SOS &amp; EOD'!#REF!*1,FA2)</f>
        <v>45481</v>
      </c>
      <c r="FB3" s="80">
        <f>IFERROR('Inbound SOS &amp; EOD'!#REF!*1,FB2)</f>
        <v>45482</v>
      </c>
      <c r="FC3" s="80">
        <f>IFERROR('Inbound SOS &amp; EOD'!#REF!*1,FC2)</f>
        <v>45483</v>
      </c>
      <c r="FD3" s="80">
        <f>IFERROR('Inbound SOS &amp; EOD'!#REF!*1,FD2)</f>
        <v>45484</v>
      </c>
      <c r="FE3" s="80">
        <f>IFERROR('Inbound SOS &amp; EOD'!#REF!*1,FE2)</f>
        <v>45485</v>
      </c>
      <c r="FF3" s="80">
        <f>IFERROR('Inbound SOS &amp; EOD'!#REF!*1,FF2)</f>
        <v>45486</v>
      </c>
      <c r="FG3" s="80">
        <f>IFERROR('Inbound SOS &amp; EOD'!#REF!*1,FG2)</f>
        <v>45487</v>
      </c>
      <c r="FH3" s="80">
        <f>IFERROR('Inbound SOS &amp; EOD'!#REF!*1,FH2)</f>
        <v>45488</v>
      </c>
      <c r="FI3" s="80">
        <f>IFERROR('Inbound SOS &amp; EOD'!#REF!*1,FI2)</f>
        <v>45489</v>
      </c>
      <c r="FJ3" s="80">
        <f>IFERROR('Inbound SOS &amp; EOD'!#REF!*1,FJ2)</f>
        <v>45490</v>
      </c>
      <c r="FK3" s="80">
        <f>IFERROR('Inbound SOS &amp; EOD'!#REF!*1,FK2)</f>
        <v>45491</v>
      </c>
      <c r="FL3" s="80">
        <f>IFERROR('Inbound SOS &amp; EOD'!#REF!*1,FL2)</f>
        <v>45492</v>
      </c>
      <c r="FM3" s="80">
        <f>IFERROR('Inbound SOS &amp; EOD'!#REF!*1,FM2)</f>
        <v>45493</v>
      </c>
      <c r="FN3" s="80">
        <f>IFERROR('Inbound SOS &amp; EOD'!#REF!*1,FN2)</f>
        <v>45494</v>
      </c>
      <c r="FO3" s="80">
        <f>IFERROR('Inbound SOS &amp; EOD'!#REF!*1,FO2)</f>
        <v>45495</v>
      </c>
      <c r="FP3" s="80">
        <f>IFERROR('Inbound SOS &amp; EOD'!#REF!*1,FP2)</f>
        <v>45496</v>
      </c>
      <c r="FQ3" s="80">
        <f>IFERROR('Inbound SOS &amp; EOD'!#REF!*1,FQ2)</f>
        <v>45497</v>
      </c>
      <c r="FR3" s="80">
        <f>IFERROR('Inbound SOS &amp; EOD'!#REF!*1,FR2)</f>
        <v>45498</v>
      </c>
      <c r="FS3" s="80">
        <f>IFERROR('Inbound SOS &amp; EOD'!#REF!*1,FS2)</f>
        <v>45499</v>
      </c>
      <c r="FT3" s="80">
        <f>IFERROR('Inbound SOS &amp; EOD'!#REF!*1,FT2)</f>
        <v>45500</v>
      </c>
      <c r="FU3" s="80">
        <f>IFERROR('Inbound SOS &amp; EOD'!#REF!*1,FU2)</f>
        <v>45501</v>
      </c>
      <c r="FV3" s="80">
        <f>IFERROR('Inbound SOS &amp; EOD'!#REF!*1,FV2)</f>
        <v>45502</v>
      </c>
      <c r="FW3" s="80">
        <f>IFERROR('Inbound SOS &amp; EOD'!#REF!*1,FW2)</f>
        <v>45503</v>
      </c>
      <c r="FX3" s="80">
        <f>IFERROR('Inbound SOS &amp; EOD'!#REF!*1,FX2)</f>
        <v>45504</v>
      </c>
      <c r="FY3" s="80">
        <f>IFERROR('Inbound SOS &amp; EOD'!#REF!*1,FY2)</f>
        <v>45505</v>
      </c>
      <c r="FZ3" s="80">
        <f>IFERROR('Inbound SOS &amp; EOD'!#REF!*1,FZ2)</f>
        <v>45506</v>
      </c>
      <c r="GA3" s="80">
        <f>IFERROR('Inbound SOS &amp; EOD'!#REF!*1,GA2)</f>
        <v>45507</v>
      </c>
      <c r="GB3" s="80">
        <f>IFERROR('Inbound SOS &amp; EOD'!#REF!*1,GB2)</f>
        <v>45508</v>
      </c>
      <c r="GC3" s="80">
        <f>IFERROR('Inbound SOS &amp; EOD'!#REF!*1,GC2)</f>
        <v>45509</v>
      </c>
      <c r="GD3" s="80">
        <f>IFERROR('Inbound SOS &amp; EOD'!#REF!*1,GD2)</f>
        <v>45510</v>
      </c>
      <c r="GE3" s="80">
        <f>IFERROR('Inbound SOS &amp; EOD'!#REF!*1,GE2)</f>
        <v>45511</v>
      </c>
      <c r="GF3" s="80">
        <f>IFERROR('Inbound SOS &amp; EOD'!#REF!*1,GF2)</f>
        <v>45512</v>
      </c>
      <c r="GG3" s="80">
        <f>IFERROR('Inbound SOS &amp; EOD'!#REF!*1,GG2)</f>
        <v>45513</v>
      </c>
      <c r="GH3" s="80">
        <f>IFERROR('Inbound SOS &amp; EOD'!#REF!*1,GH2)</f>
        <v>45514</v>
      </c>
      <c r="GI3" s="80">
        <f>IFERROR('Inbound SOS &amp; EOD'!#REF!*1,GI2)</f>
        <v>45515</v>
      </c>
      <c r="GJ3" s="80">
        <f>IFERROR('Inbound SOS &amp; EOD'!#REF!*1,GJ2)</f>
        <v>45516</v>
      </c>
      <c r="GK3" s="80">
        <f>IFERROR('Inbound SOS &amp; EOD'!#REF!*1,GK2)</f>
        <v>45517</v>
      </c>
      <c r="GL3" s="80">
        <f>IFERROR('Inbound SOS &amp; EOD'!#REF!*1,GL2)</f>
        <v>45518</v>
      </c>
      <c r="GM3" s="80">
        <f>IFERROR('Inbound SOS &amp; EOD'!#REF!*1,GM2)</f>
        <v>45519</v>
      </c>
      <c r="GN3" s="80">
        <f>IFERROR('Inbound SOS &amp; EOD'!#REF!*1,GN2)</f>
        <v>45520</v>
      </c>
      <c r="GO3" s="80">
        <f>IFERROR('Inbound SOS &amp; EOD'!#REF!*1,GO2)</f>
        <v>45521</v>
      </c>
      <c r="GP3" s="80">
        <f>IFERROR('Inbound SOS &amp; EOD'!#REF!*1,GP2)</f>
        <v>45522</v>
      </c>
      <c r="GQ3" s="80">
        <f>IFERROR('Inbound SOS &amp; EOD'!#REF!*1,GQ2)</f>
        <v>45523</v>
      </c>
      <c r="GR3" s="80">
        <f>IFERROR('Inbound SOS &amp; EOD'!#REF!*1,GR2)</f>
        <v>45524</v>
      </c>
      <c r="GS3" s="80">
        <f>IFERROR('Inbound SOS &amp; EOD'!#REF!*1,GS2)</f>
        <v>45525</v>
      </c>
      <c r="GT3" s="80">
        <f>IFERROR('Inbound SOS &amp; EOD'!#REF!*1,GT2)</f>
        <v>45526</v>
      </c>
      <c r="GU3" s="80">
        <f>IFERROR('Inbound SOS &amp; EOD'!#REF!*1,GU2)</f>
        <v>45527</v>
      </c>
      <c r="GV3" s="80">
        <f>IFERROR('Inbound SOS &amp; EOD'!#REF!*1,GV2)</f>
        <v>45528</v>
      </c>
      <c r="GW3" s="80">
        <f>IFERROR('Inbound SOS &amp; EOD'!#REF!*1,GW2)</f>
        <v>45529</v>
      </c>
      <c r="GX3" s="80">
        <f>IFERROR('Inbound SOS &amp; EOD'!#REF!*1,GX2)</f>
        <v>45530</v>
      </c>
      <c r="GY3" s="80">
        <f>IFERROR('Inbound SOS &amp; EOD'!#REF!*1,GY2)</f>
        <v>45531</v>
      </c>
      <c r="GZ3" s="80">
        <f>IFERROR('Inbound SOS &amp; EOD'!#REF!*1,GZ2)</f>
        <v>45532</v>
      </c>
      <c r="HA3" s="80">
        <f>IFERROR('Inbound SOS &amp; EOD'!#REF!*1,HA2)</f>
        <v>45533</v>
      </c>
      <c r="HB3" s="80">
        <f>IFERROR('Inbound SOS &amp; EOD'!#REF!*1,HB2)</f>
        <v>45534</v>
      </c>
      <c r="HC3" s="80">
        <f>IFERROR('Inbound SOS &amp; EOD'!#REF!*1,HC2)</f>
        <v>45535</v>
      </c>
      <c r="HD3" s="80">
        <f>IFERROR('Inbound SOS &amp; EOD'!#REF!*1,HD2)</f>
        <v>45536</v>
      </c>
      <c r="HE3" s="80">
        <f>IFERROR('Inbound SOS &amp; EOD'!#REF!*1,HE2)</f>
        <v>45537</v>
      </c>
      <c r="HF3" s="80">
        <f>IFERROR('Inbound SOS &amp; EOD'!#REF!*1,HF2)</f>
        <v>45538</v>
      </c>
      <c r="HG3" s="80">
        <f>IFERROR('Inbound SOS &amp; EOD'!#REF!*1,HG2)</f>
        <v>45539</v>
      </c>
      <c r="HH3" s="80">
        <f>IFERROR('Inbound SOS &amp; EOD'!#REF!*1,HH2)</f>
        <v>45540</v>
      </c>
      <c r="HI3" s="80">
        <f>IFERROR('Inbound SOS &amp; EOD'!#REF!*1,HI2)</f>
        <v>45541</v>
      </c>
      <c r="HJ3" s="80">
        <f>IFERROR('Inbound SOS &amp; EOD'!#REF!*1,HJ2)</f>
        <v>45542</v>
      </c>
      <c r="HK3" s="80">
        <f>IFERROR('Inbound SOS &amp; EOD'!#REF!*1,HK2)</f>
        <v>45543</v>
      </c>
      <c r="HL3" s="80">
        <f>IFERROR('Inbound SOS &amp; EOD'!#REF!*1,HL2)</f>
        <v>45544</v>
      </c>
      <c r="HM3" s="80">
        <f>IFERROR('Inbound SOS &amp; EOD'!#REF!*1,HM2)</f>
        <v>45545</v>
      </c>
      <c r="HN3" s="80">
        <f>IFERROR('Inbound SOS &amp; EOD'!#REF!*1,HN2)</f>
        <v>45546</v>
      </c>
      <c r="HO3" s="80">
        <f>IFERROR('Inbound SOS &amp; EOD'!#REF!*1,HO2)</f>
        <v>45547</v>
      </c>
      <c r="HP3" s="80">
        <f>IFERROR('Inbound SOS &amp; EOD'!#REF!*1,HP2)</f>
        <v>45548</v>
      </c>
      <c r="HQ3" s="80">
        <f>IFERROR('Inbound SOS &amp; EOD'!#REF!*1,HQ2)</f>
        <v>45549</v>
      </c>
      <c r="HR3" s="80">
        <f>IFERROR('Inbound SOS &amp; EOD'!#REF!*1,HR2)</f>
        <v>45550</v>
      </c>
      <c r="HS3" s="80">
        <f>IFERROR('Inbound SOS &amp; EOD'!#REF!*1,HS2)</f>
        <v>45551</v>
      </c>
      <c r="HT3" s="80">
        <f>IFERROR('Inbound SOS &amp; EOD'!#REF!*1,HT2)</f>
        <v>45552</v>
      </c>
      <c r="HU3" s="80">
        <f>IFERROR('Inbound SOS &amp; EOD'!#REF!*1,HU2)</f>
        <v>45553</v>
      </c>
      <c r="HV3" s="80">
        <f>IFERROR('Inbound SOS &amp; EOD'!#REF!*1,HV2)</f>
        <v>45554</v>
      </c>
      <c r="HW3" s="80">
        <f>IFERROR('Inbound SOS &amp; EOD'!#REF!*1,HW2)</f>
        <v>45555</v>
      </c>
      <c r="HX3" s="80">
        <f>IFERROR('Inbound SOS &amp; EOD'!#REF!*1,HX2)</f>
        <v>45556</v>
      </c>
      <c r="HY3" s="80">
        <f>IFERROR('Inbound SOS &amp; EOD'!#REF!*1,HY2)</f>
        <v>45557</v>
      </c>
      <c r="HZ3" s="80">
        <f>IFERROR('Inbound SOS &amp; EOD'!#REF!*1,HZ2)</f>
        <v>45558</v>
      </c>
      <c r="IA3" s="80">
        <f>IFERROR('Inbound SOS &amp; EOD'!#REF!*1,IA2)</f>
        <v>45559</v>
      </c>
      <c r="IB3" s="80">
        <f>IFERROR('Inbound SOS &amp; EOD'!#REF!*1,IB2)</f>
        <v>45560</v>
      </c>
      <c r="IC3" s="80">
        <f>IFERROR('Inbound SOS &amp; EOD'!#REF!*1,IC2)</f>
        <v>45561</v>
      </c>
      <c r="ID3" s="80">
        <f>IFERROR('Inbound SOS &amp; EOD'!#REF!*1,ID2)</f>
        <v>45562</v>
      </c>
      <c r="IE3" s="80">
        <f>IFERROR('Inbound SOS &amp; EOD'!#REF!*1,IE2)</f>
        <v>45563</v>
      </c>
      <c r="IF3" s="80">
        <f>IFERROR('Inbound SOS &amp; EOD'!#REF!*1,IF2)</f>
        <v>45564</v>
      </c>
      <c r="IG3" s="80">
        <f>IFERROR('Inbound SOS &amp; EOD'!#REF!*1,IG2)</f>
        <v>45565</v>
      </c>
      <c r="IH3" s="80">
        <f>IFERROR('Inbound SOS &amp; EOD'!#REF!*1,IH2)</f>
        <v>45566</v>
      </c>
      <c r="II3" s="80">
        <f>IFERROR('Inbound SOS &amp; EOD'!#REF!*1,II2)</f>
        <v>45567</v>
      </c>
      <c r="IJ3" s="80">
        <f>IFERROR('Inbound SOS &amp; EOD'!#REF!*1,IJ2)</f>
        <v>45568</v>
      </c>
      <c r="IK3" s="80">
        <f>IFERROR('Inbound SOS &amp; EOD'!#REF!*1,IK2)</f>
        <v>45569</v>
      </c>
      <c r="IL3" s="80">
        <f>IFERROR('Inbound SOS &amp; EOD'!#REF!*1,IL2)</f>
        <v>45570</v>
      </c>
      <c r="IM3" s="80">
        <f>IFERROR('Inbound SOS &amp; EOD'!#REF!*1,IM2)</f>
        <v>45571</v>
      </c>
      <c r="IN3" s="80">
        <f>IFERROR('Inbound SOS &amp; EOD'!#REF!*1,IN2)</f>
        <v>45572</v>
      </c>
      <c r="IO3" s="80">
        <f>IFERROR('Inbound SOS &amp; EOD'!#REF!*1,IO2)</f>
        <v>45573</v>
      </c>
      <c r="IP3" s="80">
        <f>IFERROR('Inbound SOS &amp; EOD'!#REF!*1,IP2)</f>
        <v>45574</v>
      </c>
      <c r="IQ3" s="80">
        <f>IFERROR('Inbound SOS &amp; EOD'!#REF!*1,IQ2)</f>
        <v>45575</v>
      </c>
      <c r="IR3" s="80">
        <f>IFERROR('Inbound SOS &amp; EOD'!#REF!*1,IR2)</f>
        <v>45576</v>
      </c>
      <c r="IS3" s="80">
        <f>IFERROR('Inbound SOS &amp; EOD'!#REF!*1,IS2)</f>
        <v>45577</v>
      </c>
      <c r="IT3" s="80">
        <f>IFERROR('Inbound SOS &amp; EOD'!#REF!*1,IT2)</f>
        <v>45578</v>
      </c>
      <c r="IU3" s="80">
        <f>IFERROR('Inbound SOS &amp; EOD'!#REF!*1,IU2)</f>
        <v>45579</v>
      </c>
      <c r="IV3" s="80">
        <f>IFERROR('Inbound SOS &amp; EOD'!#REF!*1,IV2)</f>
        <v>45580</v>
      </c>
      <c r="IW3" s="80">
        <f>IFERROR('Inbound SOS &amp; EOD'!#REF!*1,IW2)</f>
        <v>45581</v>
      </c>
      <c r="IX3" s="80">
        <f>IFERROR('Inbound SOS &amp; EOD'!#REF!*1,IX2)</f>
        <v>45582</v>
      </c>
      <c r="IY3" s="80">
        <f>IFERROR('Inbound SOS &amp; EOD'!#REF!*1,IY2)</f>
        <v>45583</v>
      </c>
      <c r="IZ3" s="80">
        <f>IFERROR('Inbound SOS &amp; EOD'!#REF!*1,IZ2)</f>
        <v>45584</v>
      </c>
      <c r="JA3" s="80">
        <f>IFERROR('Inbound SOS &amp; EOD'!#REF!*1,JA2)</f>
        <v>45585</v>
      </c>
      <c r="JB3" s="80">
        <f>IFERROR('Inbound SOS &amp; EOD'!#REF!*1,JB2)</f>
        <v>45586</v>
      </c>
      <c r="JC3" s="80">
        <f>IFERROR('Inbound SOS &amp; EOD'!#REF!*1,JC2)</f>
        <v>45587</v>
      </c>
      <c r="JD3" s="80">
        <f>IFERROR('Inbound SOS &amp; EOD'!#REF!*1,JD2)</f>
        <v>45588</v>
      </c>
      <c r="JE3" s="80">
        <f>IFERROR('Inbound SOS &amp; EOD'!#REF!*1,JE2)</f>
        <v>45589</v>
      </c>
      <c r="JF3" s="80">
        <f>IFERROR('Inbound SOS &amp; EOD'!#REF!*1,JF2)</f>
        <v>45590</v>
      </c>
      <c r="JG3" s="80">
        <f>IFERROR('Inbound SOS &amp; EOD'!#REF!*1,JG2)</f>
        <v>45591</v>
      </c>
      <c r="JH3" s="80">
        <f>IFERROR('Inbound SOS &amp; EOD'!#REF!*1,JH2)</f>
        <v>45592</v>
      </c>
      <c r="JI3" s="80">
        <f>IFERROR('Inbound SOS &amp; EOD'!#REF!*1,JI2)</f>
        <v>45593</v>
      </c>
      <c r="JJ3" s="80">
        <f>IFERROR('Inbound SOS &amp; EOD'!#REF!*1,JJ2)</f>
        <v>45594</v>
      </c>
      <c r="JK3" s="80">
        <f>IFERROR('Inbound SOS &amp; EOD'!#REF!*1,JK2)</f>
        <v>45595</v>
      </c>
      <c r="JL3" s="80">
        <f>IFERROR('Inbound SOS &amp; EOD'!#REF!*1,JL2)</f>
        <v>45596</v>
      </c>
      <c r="JM3" s="80">
        <f>IFERROR('Inbound SOS &amp; EOD'!#REF!*1,JM2)</f>
        <v>45597</v>
      </c>
      <c r="JN3" s="80">
        <f>IFERROR('Inbound SOS &amp; EOD'!#REF!*1,JN2)</f>
        <v>45598</v>
      </c>
      <c r="JO3" s="80">
        <f>IFERROR('Inbound SOS &amp; EOD'!#REF!*1,JO2)</f>
        <v>45599</v>
      </c>
      <c r="JP3" s="80">
        <f>IFERROR('Inbound SOS &amp; EOD'!#REF!*1,JP2)</f>
        <v>45600</v>
      </c>
      <c r="JQ3" s="80">
        <f>IFERROR('Inbound SOS &amp; EOD'!#REF!*1,JQ2)</f>
        <v>45601</v>
      </c>
      <c r="JR3" s="80">
        <f>IFERROR('Inbound SOS &amp; EOD'!#REF!*1,JR2)</f>
        <v>45602</v>
      </c>
      <c r="JS3" s="80">
        <f>IFERROR('Inbound SOS &amp; EOD'!#REF!*1,JS2)</f>
        <v>45603</v>
      </c>
      <c r="JT3" s="80">
        <f>IFERROR('Inbound SOS &amp; EOD'!#REF!*1,JT2)</f>
        <v>45604</v>
      </c>
      <c r="JU3" s="80">
        <f>IFERROR('Inbound SOS &amp; EOD'!#REF!*1,JU2)</f>
        <v>45605</v>
      </c>
      <c r="JV3" s="80">
        <f>IFERROR('Inbound SOS &amp; EOD'!#REF!*1,JV2)</f>
        <v>45606</v>
      </c>
      <c r="JW3" s="80">
        <f>IFERROR('Inbound SOS &amp; EOD'!#REF!*1,JW2)</f>
        <v>45607</v>
      </c>
      <c r="JX3" s="80">
        <f>IFERROR('Inbound SOS &amp; EOD'!#REF!*1,JX2)</f>
        <v>45608</v>
      </c>
      <c r="JY3" s="80">
        <f>IFERROR('Inbound SOS &amp; EOD'!#REF!*1,JY2)</f>
        <v>45609</v>
      </c>
      <c r="JZ3" s="80">
        <f>IFERROR('Inbound SOS &amp; EOD'!#REF!*1,JZ2)</f>
        <v>45610</v>
      </c>
      <c r="KA3" s="80">
        <f>IFERROR('Inbound SOS &amp; EOD'!#REF!*1,KA2)</f>
        <v>45611</v>
      </c>
      <c r="KB3" s="80">
        <f>IFERROR('Inbound SOS &amp; EOD'!#REF!*1,KB2)</f>
        <v>45612</v>
      </c>
      <c r="KC3" s="80">
        <f>IFERROR('Inbound SOS &amp; EOD'!#REF!*1,KC2)</f>
        <v>45613</v>
      </c>
      <c r="KD3" s="80">
        <f>IFERROR('Inbound SOS &amp; EOD'!#REF!*1,KD2)</f>
        <v>45614</v>
      </c>
      <c r="KE3" s="80">
        <f>IFERROR('Inbound SOS &amp; EOD'!#REF!*1,KE2)</f>
        <v>45615</v>
      </c>
      <c r="KF3" s="80">
        <f>IFERROR('Inbound SOS &amp; EOD'!#REF!*1,KF2)</f>
        <v>45616</v>
      </c>
      <c r="KG3" s="80">
        <f>IFERROR('Inbound SOS &amp; EOD'!#REF!*1,KG2)</f>
        <v>45617</v>
      </c>
      <c r="KH3" s="80">
        <f>IFERROR('Inbound SOS &amp; EOD'!#REF!*1,KH2)</f>
        <v>45618</v>
      </c>
      <c r="KI3" s="80">
        <f>IFERROR('Inbound SOS &amp; EOD'!#REF!*1,KI2)</f>
        <v>45619</v>
      </c>
      <c r="KJ3" s="80">
        <f>IFERROR('Inbound SOS &amp; EOD'!#REF!*1,KJ2)</f>
        <v>45620</v>
      </c>
      <c r="KK3" s="80">
        <f>IFERROR('Inbound SOS &amp; EOD'!#REF!*1,KK2)</f>
        <v>45621</v>
      </c>
      <c r="KL3" s="80">
        <f>IFERROR('Inbound SOS &amp; EOD'!#REF!*1,KL2)</f>
        <v>45622</v>
      </c>
      <c r="KM3" s="80">
        <f>IFERROR('Inbound SOS &amp; EOD'!#REF!*1,KM2)</f>
        <v>45623</v>
      </c>
      <c r="KN3" s="80">
        <f>IFERROR('Inbound SOS &amp; EOD'!#REF!*1,KN2)</f>
        <v>45624</v>
      </c>
      <c r="KO3" s="80">
        <f>IFERROR('Inbound SOS &amp; EOD'!#REF!*1,KO2)</f>
        <v>45625</v>
      </c>
      <c r="KP3" s="80">
        <f>IFERROR('Inbound SOS &amp; EOD'!#REF!*1,KP2)</f>
        <v>45626</v>
      </c>
      <c r="KQ3" s="80">
        <f>IFERROR('Inbound SOS &amp; EOD'!#REF!*1,KQ2)</f>
        <v>45627</v>
      </c>
      <c r="KR3" s="80">
        <f>IFERROR('Inbound SOS &amp; EOD'!#REF!*1,KR2)</f>
        <v>45628</v>
      </c>
      <c r="KS3" s="80">
        <f>IFERROR('Inbound SOS &amp; EOD'!#REF!*1,KS2)</f>
        <v>45629</v>
      </c>
      <c r="KT3" s="80">
        <f>IFERROR('Inbound SOS &amp; EOD'!#REF!*1,KT2)</f>
        <v>45630</v>
      </c>
      <c r="KU3" s="80">
        <f>IFERROR('Inbound SOS &amp; EOD'!#REF!*1,KU2)</f>
        <v>45631</v>
      </c>
      <c r="KV3" s="80">
        <f>IFERROR('Inbound SOS &amp; EOD'!#REF!*1,KV2)</f>
        <v>45632</v>
      </c>
      <c r="KW3" s="80">
        <f>IFERROR('Inbound SOS &amp; EOD'!#REF!*1,KW2)</f>
        <v>45633</v>
      </c>
      <c r="KX3" s="80">
        <f>IFERROR('Inbound SOS &amp; EOD'!#REF!*1,KX2)</f>
        <v>45634</v>
      </c>
      <c r="KY3" s="80">
        <f>IFERROR('Inbound SOS &amp; EOD'!#REF!*1,KY2)</f>
        <v>45635</v>
      </c>
      <c r="KZ3" s="80">
        <f>IFERROR('Inbound SOS &amp; EOD'!#REF!*1,KZ2)</f>
        <v>45636</v>
      </c>
      <c r="LA3" s="80">
        <f>IFERROR('Inbound SOS &amp; EOD'!#REF!*1,LA2)</f>
        <v>45637</v>
      </c>
      <c r="LB3" s="80">
        <f>IFERROR('Inbound SOS &amp; EOD'!#REF!*1,LB2)</f>
        <v>45638</v>
      </c>
      <c r="LC3" s="80">
        <f>IFERROR('Inbound SOS &amp; EOD'!#REF!*1,LC2)</f>
        <v>45639</v>
      </c>
      <c r="LD3" s="80">
        <f>IFERROR('Inbound SOS &amp; EOD'!#REF!*1,LD2)</f>
        <v>45640</v>
      </c>
      <c r="LE3" s="80">
        <f>IFERROR('Inbound SOS &amp; EOD'!#REF!*1,LE2)</f>
        <v>45641</v>
      </c>
      <c r="LF3" s="80">
        <f>IFERROR('Inbound SOS &amp; EOD'!#REF!*1,LF2)</f>
        <v>45642</v>
      </c>
      <c r="LG3" s="80">
        <f>IFERROR('Inbound SOS &amp; EOD'!#REF!*1,LG2)</f>
        <v>45643</v>
      </c>
      <c r="LH3" s="80">
        <f>IFERROR('Inbound SOS &amp; EOD'!#REF!*1,LH2)</f>
        <v>45644</v>
      </c>
      <c r="LI3" s="80">
        <f>IFERROR('Inbound SOS &amp; EOD'!#REF!*1,LI2)</f>
        <v>45645</v>
      </c>
      <c r="LJ3" s="80">
        <f>IFERROR('Inbound SOS &amp; EOD'!#REF!*1,LJ2)</f>
        <v>45646</v>
      </c>
      <c r="LK3" s="80">
        <f>IFERROR('Inbound SOS &amp; EOD'!#REF!*1,LK2)</f>
        <v>45647</v>
      </c>
      <c r="LL3" s="80">
        <f>IFERROR('Inbound SOS &amp; EOD'!#REF!*1,LL2)</f>
        <v>45648</v>
      </c>
      <c r="LM3" s="80">
        <f>IFERROR('Inbound SOS &amp; EOD'!#REF!*1,LM2)</f>
        <v>45649</v>
      </c>
      <c r="LN3" s="80">
        <f>IFERROR('Inbound SOS &amp; EOD'!#REF!*1,LN2)</f>
        <v>45650</v>
      </c>
      <c r="LO3" s="80">
        <f>IFERROR('Inbound SOS &amp; EOD'!#REF!*1,LO2)</f>
        <v>45651</v>
      </c>
      <c r="LP3" s="80">
        <f>IFERROR('Inbound SOS &amp; EOD'!#REF!*1,LP2)</f>
        <v>45652</v>
      </c>
      <c r="LQ3" s="80">
        <f>IFERROR('Inbound SOS &amp; EOD'!#REF!*1,LQ2)</f>
        <v>45653</v>
      </c>
      <c r="LR3" s="80">
        <f>IFERROR('Inbound SOS &amp; EOD'!#REF!*1,LR2)</f>
        <v>45654</v>
      </c>
      <c r="LS3" s="80">
        <f>IFERROR('Inbound SOS &amp; EOD'!#REF!*1,LS2)</f>
        <v>45655</v>
      </c>
      <c r="LT3" s="80">
        <f>IFERROR('Inbound SOS &amp; EOD'!#REF!*1,LT2)</f>
        <v>45656</v>
      </c>
      <c r="LU3" s="80">
        <f>IFERROR('Inbound SOS &amp; EOD'!#REF!*1,LU2)</f>
        <v>45657</v>
      </c>
      <c r="LV3" s="80">
        <f>IFERROR('Inbound SOS &amp; EOD'!#REF!*1,LV2)</f>
        <v>45658</v>
      </c>
      <c r="LW3" s="80">
        <f>IFERROR('Inbound SOS &amp; EOD'!#REF!*1,LW2)</f>
        <v>45659</v>
      </c>
      <c r="LX3" s="80">
        <f>IFERROR('Inbound SOS &amp; EOD'!#REF!*1,LX2)</f>
        <v>45660</v>
      </c>
      <c r="LY3" s="80">
        <f>IFERROR('Inbound SOS &amp; EOD'!#REF!*1,LY2)</f>
        <v>45661</v>
      </c>
    </row>
    <row r="4" spans="1:337" ht="15.75" customHeight="1">
      <c r="A4" s="91" t="s">
        <v>171</v>
      </c>
      <c r="B4" s="82">
        <f t="shared" ref="B4:E4" si="0">_xlfn.DAYS(B2,B3)</f>
        <v>0</v>
      </c>
      <c r="C4" s="82">
        <f t="shared" si="0"/>
        <v>0</v>
      </c>
      <c r="D4" s="82">
        <f t="shared" si="0"/>
        <v>0</v>
      </c>
      <c r="E4" s="82">
        <f t="shared" si="0"/>
        <v>0</v>
      </c>
      <c r="F4" s="82">
        <f t="shared" ref="F4:BQ4" si="1">_xlfn.DAYS(F2,F3)</f>
        <v>0</v>
      </c>
      <c r="G4" s="82">
        <f t="shared" si="1"/>
        <v>0</v>
      </c>
      <c r="H4" s="82">
        <f t="shared" si="1"/>
        <v>0</v>
      </c>
      <c r="I4" s="82">
        <f t="shared" si="1"/>
        <v>0</v>
      </c>
      <c r="J4" s="82">
        <f t="shared" si="1"/>
        <v>0</v>
      </c>
      <c r="K4" s="82">
        <f t="shared" si="1"/>
        <v>0</v>
      </c>
      <c r="L4" s="82">
        <f t="shared" si="1"/>
        <v>0</v>
      </c>
      <c r="M4" s="82">
        <f t="shared" si="1"/>
        <v>0</v>
      </c>
      <c r="N4" s="82">
        <f t="shared" si="1"/>
        <v>0</v>
      </c>
      <c r="O4" s="82">
        <f t="shared" si="1"/>
        <v>0</v>
      </c>
      <c r="P4" s="82">
        <f t="shared" si="1"/>
        <v>0</v>
      </c>
      <c r="Q4" s="82">
        <f t="shared" si="1"/>
        <v>0</v>
      </c>
      <c r="R4" s="82">
        <f t="shared" si="1"/>
        <v>0</v>
      </c>
      <c r="S4" s="82">
        <f t="shared" si="1"/>
        <v>0</v>
      </c>
      <c r="T4" s="82">
        <f t="shared" si="1"/>
        <v>0</v>
      </c>
      <c r="U4" s="82">
        <f t="shared" si="1"/>
        <v>0</v>
      </c>
      <c r="V4" s="82">
        <f t="shared" si="1"/>
        <v>0</v>
      </c>
      <c r="W4" s="82">
        <f t="shared" si="1"/>
        <v>0</v>
      </c>
      <c r="X4" s="82">
        <f t="shared" si="1"/>
        <v>0</v>
      </c>
      <c r="Y4" s="82">
        <f t="shared" si="1"/>
        <v>0</v>
      </c>
      <c r="Z4" s="82">
        <f t="shared" si="1"/>
        <v>0</v>
      </c>
      <c r="AA4" s="82">
        <f t="shared" si="1"/>
        <v>0</v>
      </c>
      <c r="AB4" s="82">
        <f t="shared" si="1"/>
        <v>0</v>
      </c>
      <c r="AC4" s="82">
        <f t="shared" si="1"/>
        <v>0</v>
      </c>
      <c r="AD4" s="82">
        <f t="shared" si="1"/>
        <v>0</v>
      </c>
      <c r="AE4" s="82">
        <f t="shared" si="1"/>
        <v>0</v>
      </c>
      <c r="AF4" s="82">
        <f t="shared" si="1"/>
        <v>0</v>
      </c>
      <c r="AG4" s="82">
        <f t="shared" si="1"/>
        <v>0</v>
      </c>
      <c r="AH4" s="82">
        <f t="shared" si="1"/>
        <v>0</v>
      </c>
      <c r="AI4" s="82">
        <f t="shared" si="1"/>
        <v>0</v>
      </c>
      <c r="AJ4" s="82">
        <f t="shared" si="1"/>
        <v>0</v>
      </c>
      <c r="AK4" s="82">
        <f t="shared" si="1"/>
        <v>0</v>
      </c>
      <c r="AL4" s="82">
        <f t="shared" si="1"/>
        <v>0</v>
      </c>
      <c r="AM4" s="82">
        <f t="shared" si="1"/>
        <v>0</v>
      </c>
      <c r="AN4" s="82">
        <f t="shared" si="1"/>
        <v>0</v>
      </c>
      <c r="AO4" s="82">
        <f t="shared" si="1"/>
        <v>0</v>
      </c>
      <c r="AP4" s="82">
        <f t="shared" si="1"/>
        <v>0</v>
      </c>
      <c r="AQ4" s="82">
        <f t="shared" si="1"/>
        <v>0</v>
      </c>
      <c r="AR4" s="82">
        <f t="shared" si="1"/>
        <v>0</v>
      </c>
      <c r="AS4" s="82">
        <f t="shared" si="1"/>
        <v>0</v>
      </c>
      <c r="AT4" s="82">
        <f t="shared" si="1"/>
        <v>0</v>
      </c>
      <c r="AU4" s="82">
        <f t="shared" si="1"/>
        <v>0</v>
      </c>
      <c r="AV4" s="82">
        <f t="shared" si="1"/>
        <v>0</v>
      </c>
      <c r="AW4" s="82">
        <f t="shared" si="1"/>
        <v>0</v>
      </c>
      <c r="AX4" s="82">
        <f t="shared" si="1"/>
        <v>0</v>
      </c>
      <c r="AY4" s="82">
        <f t="shared" si="1"/>
        <v>0</v>
      </c>
      <c r="AZ4" s="82">
        <f t="shared" si="1"/>
        <v>0</v>
      </c>
      <c r="BA4" s="82">
        <f t="shared" si="1"/>
        <v>0</v>
      </c>
      <c r="BB4" s="82">
        <f t="shared" si="1"/>
        <v>0</v>
      </c>
      <c r="BC4" s="82">
        <f t="shared" si="1"/>
        <v>0</v>
      </c>
      <c r="BD4" s="82">
        <f t="shared" si="1"/>
        <v>0</v>
      </c>
      <c r="BE4" s="82">
        <f t="shared" si="1"/>
        <v>0</v>
      </c>
      <c r="BF4" s="82">
        <f t="shared" si="1"/>
        <v>0</v>
      </c>
      <c r="BG4" s="82">
        <f t="shared" si="1"/>
        <v>0</v>
      </c>
      <c r="BH4" s="82">
        <f t="shared" si="1"/>
        <v>0</v>
      </c>
      <c r="BI4" s="82">
        <f t="shared" si="1"/>
        <v>0</v>
      </c>
      <c r="BJ4" s="82">
        <f t="shared" si="1"/>
        <v>0</v>
      </c>
      <c r="BK4" s="82">
        <f t="shared" si="1"/>
        <v>0</v>
      </c>
      <c r="BL4" s="82">
        <f t="shared" si="1"/>
        <v>0</v>
      </c>
      <c r="BM4" s="82">
        <f t="shared" si="1"/>
        <v>0</v>
      </c>
      <c r="BN4" s="82">
        <f t="shared" si="1"/>
        <v>0</v>
      </c>
      <c r="BO4" s="82">
        <f t="shared" si="1"/>
        <v>0</v>
      </c>
      <c r="BP4" s="82">
        <f t="shared" si="1"/>
        <v>0</v>
      </c>
      <c r="BQ4" s="82">
        <f t="shared" si="1"/>
        <v>0</v>
      </c>
      <c r="BR4" s="82">
        <f t="shared" ref="BR4:EC4" si="2">_xlfn.DAYS(BR2,BR3)</f>
        <v>0</v>
      </c>
      <c r="BS4" s="82">
        <f t="shared" si="2"/>
        <v>0</v>
      </c>
      <c r="BT4" s="82">
        <f t="shared" si="2"/>
        <v>0</v>
      </c>
      <c r="BU4" s="82">
        <f t="shared" si="2"/>
        <v>0</v>
      </c>
      <c r="BV4" s="82">
        <f t="shared" si="2"/>
        <v>0</v>
      </c>
      <c r="BW4" s="82">
        <f t="shared" si="2"/>
        <v>0</v>
      </c>
      <c r="BX4" s="82">
        <f t="shared" si="2"/>
        <v>0</v>
      </c>
      <c r="BY4" s="82">
        <f t="shared" si="2"/>
        <v>0</v>
      </c>
      <c r="BZ4" s="82">
        <f t="shared" si="2"/>
        <v>0</v>
      </c>
      <c r="CA4" s="82">
        <f t="shared" si="2"/>
        <v>0</v>
      </c>
      <c r="CB4" s="82">
        <f t="shared" si="2"/>
        <v>0</v>
      </c>
      <c r="CC4" s="82">
        <f t="shared" si="2"/>
        <v>0</v>
      </c>
      <c r="CD4" s="82">
        <f t="shared" si="2"/>
        <v>0</v>
      </c>
      <c r="CE4" s="82">
        <f t="shared" si="2"/>
        <v>0</v>
      </c>
      <c r="CF4" s="82">
        <f t="shared" si="2"/>
        <v>0</v>
      </c>
      <c r="CG4" s="82">
        <f t="shared" si="2"/>
        <v>0</v>
      </c>
      <c r="CH4" s="82">
        <f t="shared" si="2"/>
        <v>0</v>
      </c>
      <c r="CI4" s="82">
        <f t="shared" si="2"/>
        <v>0</v>
      </c>
      <c r="CJ4" s="82">
        <f t="shared" si="2"/>
        <v>0</v>
      </c>
      <c r="CK4" s="82">
        <f t="shared" si="2"/>
        <v>0</v>
      </c>
      <c r="CL4" s="82">
        <f t="shared" si="2"/>
        <v>0</v>
      </c>
      <c r="CM4" s="82">
        <f t="shared" si="2"/>
        <v>0</v>
      </c>
      <c r="CN4" s="82">
        <f t="shared" si="2"/>
        <v>0</v>
      </c>
      <c r="CO4" s="82">
        <f t="shared" si="2"/>
        <v>0</v>
      </c>
      <c r="CP4" s="82">
        <f t="shared" si="2"/>
        <v>0</v>
      </c>
      <c r="CQ4" s="82">
        <f t="shared" si="2"/>
        <v>0</v>
      </c>
      <c r="CR4" s="82">
        <f t="shared" si="2"/>
        <v>0</v>
      </c>
      <c r="CS4" s="82">
        <f t="shared" si="2"/>
        <v>0</v>
      </c>
      <c r="CT4" s="82">
        <f t="shared" si="2"/>
        <v>0</v>
      </c>
      <c r="CU4" s="82">
        <f t="shared" si="2"/>
        <v>0</v>
      </c>
      <c r="CV4" s="82">
        <f t="shared" si="2"/>
        <v>0</v>
      </c>
      <c r="CW4" s="82">
        <f t="shared" si="2"/>
        <v>0</v>
      </c>
      <c r="CX4" s="82">
        <f t="shared" si="2"/>
        <v>0</v>
      </c>
      <c r="CY4" s="82">
        <f t="shared" si="2"/>
        <v>0</v>
      </c>
      <c r="CZ4" s="82">
        <f t="shared" si="2"/>
        <v>0</v>
      </c>
      <c r="DA4" s="82">
        <f t="shared" si="2"/>
        <v>0</v>
      </c>
      <c r="DB4" s="82">
        <f t="shared" si="2"/>
        <v>0</v>
      </c>
      <c r="DC4" s="82">
        <f t="shared" si="2"/>
        <v>0</v>
      </c>
      <c r="DD4" s="82">
        <f t="shared" si="2"/>
        <v>0</v>
      </c>
      <c r="DE4" s="82">
        <f t="shared" si="2"/>
        <v>0</v>
      </c>
      <c r="DF4" s="82">
        <f t="shared" si="2"/>
        <v>0</v>
      </c>
      <c r="DG4" s="82">
        <f t="shared" si="2"/>
        <v>0</v>
      </c>
      <c r="DH4" s="82">
        <f t="shared" si="2"/>
        <v>0</v>
      </c>
      <c r="DI4" s="82">
        <f t="shared" si="2"/>
        <v>0</v>
      </c>
      <c r="DJ4" s="82">
        <f t="shared" si="2"/>
        <v>0</v>
      </c>
      <c r="DK4" s="82">
        <f t="shared" si="2"/>
        <v>0</v>
      </c>
      <c r="DL4" s="82">
        <f t="shared" si="2"/>
        <v>0</v>
      </c>
      <c r="DM4" s="82">
        <f t="shared" si="2"/>
        <v>0</v>
      </c>
      <c r="DN4" s="82">
        <f t="shared" si="2"/>
        <v>0</v>
      </c>
      <c r="DO4" s="82">
        <f t="shared" si="2"/>
        <v>0</v>
      </c>
      <c r="DP4" s="82">
        <f t="shared" si="2"/>
        <v>0</v>
      </c>
      <c r="DQ4" s="82">
        <f t="shared" si="2"/>
        <v>0</v>
      </c>
      <c r="DR4" s="82">
        <f t="shared" si="2"/>
        <v>0</v>
      </c>
      <c r="DS4" s="82">
        <f t="shared" si="2"/>
        <v>0</v>
      </c>
      <c r="DT4" s="82">
        <f t="shared" si="2"/>
        <v>0</v>
      </c>
      <c r="DU4" s="82">
        <f t="shared" si="2"/>
        <v>0</v>
      </c>
      <c r="DV4" s="82">
        <f t="shared" si="2"/>
        <v>0</v>
      </c>
      <c r="DW4" s="82">
        <f t="shared" si="2"/>
        <v>0</v>
      </c>
      <c r="DX4" s="82">
        <f t="shared" si="2"/>
        <v>0</v>
      </c>
      <c r="DY4" s="82">
        <f t="shared" si="2"/>
        <v>0</v>
      </c>
      <c r="DZ4" s="82">
        <f t="shared" si="2"/>
        <v>0</v>
      </c>
      <c r="EA4" s="82">
        <f t="shared" si="2"/>
        <v>0</v>
      </c>
      <c r="EB4" s="82">
        <f t="shared" si="2"/>
        <v>0</v>
      </c>
      <c r="EC4" s="82">
        <f t="shared" si="2"/>
        <v>0</v>
      </c>
      <c r="ED4" s="82">
        <f t="shared" ref="ED4:GA4" si="3">_xlfn.DAYS(ED2,ED3)</f>
        <v>0</v>
      </c>
      <c r="EE4" s="82">
        <f t="shared" si="3"/>
        <v>0</v>
      </c>
      <c r="EF4" s="82">
        <f t="shared" si="3"/>
        <v>0</v>
      </c>
      <c r="EG4" s="82">
        <f t="shared" si="3"/>
        <v>0</v>
      </c>
      <c r="EH4" s="82">
        <f t="shared" si="3"/>
        <v>0</v>
      </c>
      <c r="EI4" s="82">
        <f t="shared" si="3"/>
        <v>0</v>
      </c>
      <c r="EJ4" s="82">
        <f t="shared" si="3"/>
        <v>0</v>
      </c>
      <c r="EK4" s="82">
        <f t="shared" si="3"/>
        <v>0</v>
      </c>
      <c r="EL4" s="82">
        <f t="shared" si="3"/>
        <v>0</v>
      </c>
      <c r="EM4" s="82">
        <f t="shared" si="3"/>
        <v>0</v>
      </c>
      <c r="EN4" s="82">
        <f t="shared" si="3"/>
        <v>0</v>
      </c>
      <c r="EO4" s="82">
        <f t="shared" si="3"/>
        <v>0</v>
      </c>
      <c r="EP4" s="82">
        <f t="shared" si="3"/>
        <v>0</v>
      </c>
      <c r="EQ4" s="82">
        <f t="shared" si="3"/>
        <v>0</v>
      </c>
      <c r="ER4" s="82">
        <f t="shared" si="3"/>
        <v>0</v>
      </c>
      <c r="ES4" s="82">
        <f t="shared" si="3"/>
        <v>0</v>
      </c>
      <c r="ET4" s="82">
        <f t="shared" si="3"/>
        <v>0</v>
      </c>
      <c r="EU4" s="82">
        <f t="shared" si="3"/>
        <v>0</v>
      </c>
      <c r="EV4" s="82">
        <f t="shared" si="3"/>
        <v>0</v>
      </c>
      <c r="EW4" s="82">
        <f t="shared" si="3"/>
        <v>0</v>
      </c>
      <c r="EX4" s="82">
        <f t="shared" si="3"/>
        <v>0</v>
      </c>
      <c r="EY4" s="82">
        <f t="shared" si="3"/>
        <v>0</v>
      </c>
      <c r="EZ4" s="82">
        <f t="shared" si="3"/>
        <v>0</v>
      </c>
      <c r="FA4" s="82">
        <f t="shared" si="3"/>
        <v>0</v>
      </c>
      <c r="FB4" s="82">
        <f t="shared" si="3"/>
        <v>0</v>
      </c>
      <c r="FC4" s="82">
        <f t="shared" si="3"/>
        <v>0</v>
      </c>
      <c r="FD4" s="82">
        <f t="shared" si="3"/>
        <v>0</v>
      </c>
      <c r="FE4" s="82">
        <f t="shared" si="3"/>
        <v>0</v>
      </c>
      <c r="FF4" s="82">
        <f t="shared" si="3"/>
        <v>0</v>
      </c>
      <c r="FG4" s="82">
        <f t="shared" si="3"/>
        <v>0</v>
      </c>
      <c r="FH4" s="82">
        <f t="shared" si="3"/>
        <v>0</v>
      </c>
      <c r="FI4" s="82">
        <f t="shared" si="3"/>
        <v>0</v>
      </c>
      <c r="FJ4" s="82">
        <f t="shared" si="3"/>
        <v>0</v>
      </c>
      <c r="FK4" s="82">
        <f t="shared" si="3"/>
        <v>0</v>
      </c>
      <c r="FL4" s="82">
        <f t="shared" si="3"/>
        <v>0</v>
      </c>
      <c r="FM4" s="82">
        <f t="shared" si="3"/>
        <v>0</v>
      </c>
      <c r="FN4" s="82">
        <f t="shared" si="3"/>
        <v>0</v>
      </c>
      <c r="FO4" s="82">
        <f t="shared" si="3"/>
        <v>0</v>
      </c>
      <c r="FP4" s="82">
        <f t="shared" si="3"/>
        <v>0</v>
      </c>
      <c r="FQ4" s="82">
        <f t="shared" si="3"/>
        <v>0</v>
      </c>
      <c r="FR4" s="82">
        <f t="shared" si="3"/>
        <v>0</v>
      </c>
      <c r="FS4" s="82">
        <f t="shared" si="3"/>
        <v>0</v>
      </c>
      <c r="FT4" s="82">
        <f t="shared" si="3"/>
        <v>0</v>
      </c>
      <c r="FU4" s="82">
        <f t="shared" si="3"/>
        <v>0</v>
      </c>
      <c r="FV4" s="82">
        <f t="shared" si="3"/>
        <v>0</v>
      </c>
      <c r="FW4" s="82">
        <f t="shared" si="3"/>
        <v>0</v>
      </c>
      <c r="FX4" s="82">
        <f t="shared" si="3"/>
        <v>0</v>
      </c>
      <c r="FY4" s="82">
        <f t="shared" si="3"/>
        <v>0</v>
      </c>
      <c r="FZ4" s="82">
        <f t="shared" si="3"/>
        <v>0</v>
      </c>
      <c r="GA4" s="82">
        <f t="shared" si="3"/>
        <v>0</v>
      </c>
      <c r="GB4" s="82">
        <f t="shared" ref="GB4:IE4" si="4">_xlfn.DAYS(GB2,GB3)</f>
        <v>0</v>
      </c>
      <c r="GC4" s="82">
        <f t="shared" si="4"/>
        <v>0</v>
      </c>
      <c r="GD4" s="82">
        <f t="shared" si="4"/>
        <v>0</v>
      </c>
      <c r="GE4" s="82">
        <f t="shared" si="4"/>
        <v>0</v>
      </c>
      <c r="GF4" s="82">
        <f t="shared" si="4"/>
        <v>0</v>
      </c>
      <c r="GG4" s="82">
        <f t="shared" si="4"/>
        <v>0</v>
      </c>
      <c r="GH4" s="82">
        <f t="shared" si="4"/>
        <v>0</v>
      </c>
      <c r="GI4" s="82">
        <f t="shared" si="4"/>
        <v>0</v>
      </c>
      <c r="GJ4" s="82">
        <f t="shared" si="4"/>
        <v>0</v>
      </c>
      <c r="GK4" s="82">
        <f t="shared" si="4"/>
        <v>0</v>
      </c>
      <c r="GL4" s="82">
        <f t="shared" si="4"/>
        <v>0</v>
      </c>
      <c r="GM4" s="82">
        <f t="shared" si="4"/>
        <v>0</v>
      </c>
      <c r="GN4" s="82">
        <f t="shared" si="4"/>
        <v>0</v>
      </c>
      <c r="GO4" s="82">
        <f t="shared" si="4"/>
        <v>0</v>
      </c>
      <c r="GP4" s="82">
        <f t="shared" si="4"/>
        <v>0</v>
      </c>
      <c r="GQ4" s="82">
        <f t="shared" si="4"/>
        <v>0</v>
      </c>
      <c r="GR4" s="82">
        <f t="shared" si="4"/>
        <v>0</v>
      </c>
      <c r="GS4" s="82">
        <f t="shared" si="4"/>
        <v>0</v>
      </c>
      <c r="GT4" s="82">
        <f t="shared" si="4"/>
        <v>0</v>
      </c>
      <c r="GU4" s="82">
        <f t="shared" si="4"/>
        <v>0</v>
      </c>
      <c r="GV4" s="82">
        <f t="shared" si="4"/>
        <v>0</v>
      </c>
      <c r="GW4" s="82">
        <f t="shared" si="4"/>
        <v>0</v>
      </c>
      <c r="GX4" s="82">
        <f t="shared" si="4"/>
        <v>0</v>
      </c>
      <c r="GY4" s="82">
        <f t="shared" si="4"/>
        <v>0</v>
      </c>
      <c r="GZ4" s="82">
        <f t="shared" si="4"/>
        <v>0</v>
      </c>
      <c r="HA4" s="82">
        <f t="shared" si="4"/>
        <v>0</v>
      </c>
      <c r="HB4" s="82">
        <f t="shared" si="4"/>
        <v>0</v>
      </c>
      <c r="HC4" s="82">
        <f t="shared" si="4"/>
        <v>0</v>
      </c>
      <c r="HD4" s="82">
        <f t="shared" si="4"/>
        <v>0</v>
      </c>
      <c r="HE4" s="82">
        <f t="shared" si="4"/>
        <v>0</v>
      </c>
      <c r="HF4" s="82">
        <f t="shared" si="4"/>
        <v>0</v>
      </c>
      <c r="HG4" s="82">
        <f t="shared" si="4"/>
        <v>0</v>
      </c>
      <c r="HH4" s="82">
        <f t="shared" si="4"/>
        <v>0</v>
      </c>
      <c r="HI4" s="82">
        <f t="shared" si="4"/>
        <v>0</v>
      </c>
      <c r="HJ4" s="82">
        <f t="shared" si="4"/>
        <v>0</v>
      </c>
      <c r="HK4" s="82">
        <f t="shared" si="4"/>
        <v>0</v>
      </c>
      <c r="HL4" s="82">
        <f t="shared" si="4"/>
        <v>0</v>
      </c>
      <c r="HM4" s="82">
        <f t="shared" si="4"/>
        <v>0</v>
      </c>
      <c r="HN4" s="82">
        <f t="shared" si="4"/>
        <v>0</v>
      </c>
      <c r="HO4" s="82">
        <f t="shared" si="4"/>
        <v>0</v>
      </c>
      <c r="HP4" s="82">
        <f t="shared" si="4"/>
        <v>0</v>
      </c>
      <c r="HQ4" s="82">
        <f t="shared" si="4"/>
        <v>0</v>
      </c>
      <c r="HR4" s="82">
        <f t="shared" si="4"/>
        <v>0</v>
      </c>
      <c r="HS4" s="82">
        <f t="shared" si="4"/>
        <v>0</v>
      </c>
      <c r="HT4" s="82">
        <f t="shared" si="4"/>
        <v>0</v>
      </c>
      <c r="HU4" s="82">
        <f t="shared" si="4"/>
        <v>0</v>
      </c>
      <c r="HV4" s="82">
        <f t="shared" si="4"/>
        <v>0</v>
      </c>
      <c r="HW4" s="82">
        <f t="shared" si="4"/>
        <v>0</v>
      </c>
      <c r="HX4" s="82">
        <f t="shared" si="4"/>
        <v>0</v>
      </c>
      <c r="HY4" s="82">
        <f t="shared" si="4"/>
        <v>0</v>
      </c>
      <c r="HZ4" s="82">
        <f t="shared" si="4"/>
        <v>0</v>
      </c>
      <c r="IA4" s="82">
        <f t="shared" si="4"/>
        <v>0</v>
      </c>
      <c r="IB4" s="82">
        <f t="shared" si="4"/>
        <v>0</v>
      </c>
      <c r="IC4" s="82">
        <f t="shared" si="4"/>
        <v>0</v>
      </c>
      <c r="ID4" s="82">
        <f t="shared" si="4"/>
        <v>0</v>
      </c>
      <c r="IE4" s="82">
        <f t="shared" si="4"/>
        <v>0</v>
      </c>
      <c r="IF4" s="82">
        <f t="shared" ref="IF4:IM4" si="5">_xlfn.DAYS(IF2,IF3)</f>
        <v>0</v>
      </c>
      <c r="IG4" s="82">
        <f t="shared" si="5"/>
        <v>0</v>
      </c>
      <c r="IH4" s="82">
        <f t="shared" si="5"/>
        <v>0</v>
      </c>
      <c r="II4" s="82">
        <f t="shared" si="5"/>
        <v>0</v>
      </c>
      <c r="IJ4" s="82">
        <f t="shared" si="5"/>
        <v>0</v>
      </c>
      <c r="IK4" s="82">
        <f t="shared" si="5"/>
        <v>0</v>
      </c>
      <c r="IL4" s="82">
        <f t="shared" si="5"/>
        <v>0</v>
      </c>
      <c r="IM4" s="82">
        <f t="shared" si="5"/>
        <v>0</v>
      </c>
      <c r="IN4" s="82">
        <f t="shared" ref="IN4:KY4" si="6">_xlfn.DAYS(IN2,IN3)</f>
        <v>0</v>
      </c>
      <c r="IO4" s="82">
        <f t="shared" si="6"/>
        <v>0</v>
      </c>
      <c r="IP4" s="82">
        <f t="shared" si="6"/>
        <v>0</v>
      </c>
      <c r="IQ4" s="82">
        <f t="shared" si="6"/>
        <v>0</v>
      </c>
      <c r="IR4" s="82">
        <f t="shared" si="6"/>
        <v>0</v>
      </c>
      <c r="IS4" s="82">
        <f t="shared" si="6"/>
        <v>0</v>
      </c>
      <c r="IT4" s="82">
        <f t="shared" si="6"/>
        <v>0</v>
      </c>
      <c r="IU4" s="82">
        <f t="shared" si="6"/>
        <v>0</v>
      </c>
      <c r="IV4" s="82">
        <f t="shared" si="6"/>
        <v>0</v>
      </c>
      <c r="IW4" s="82">
        <f t="shared" si="6"/>
        <v>0</v>
      </c>
      <c r="IX4" s="82">
        <f t="shared" si="6"/>
        <v>0</v>
      </c>
      <c r="IY4" s="82">
        <f t="shared" si="6"/>
        <v>0</v>
      </c>
      <c r="IZ4" s="82">
        <f t="shared" si="6"/>
        <v>0</v>
      </c>
      <c r="JA4" s="82">
        <f t="shared" si="6"/>
        <v>0</v>
      </c>
      <c r="JB4" s="82">
        <f t="shared" si="6"/>
        <v>0</v>
      </c>
      <c r="JC4" s="82">
        <f t="shared" si="6"/>
        <v>0</v>
      </c>
      <c r="JD4" s="82">
        <f t="shared" si="6"/>
        <v>0</v>
      </c>
      <c r="JE4" s="82">
        <f t="shared" si="6"/>
        <v>0</v>
      </c>
      <c r="JF4" s="82">
        <f t="shared" si="6"/>
        <v>0</v>
      </c>
      <c r="JG4" s="82">
        <f t="shared" si="6"/>
        <v>0</v>
      </c>
      <c r="JH4" s="82">
        <f t="shared" si="6"/>
        <v>0</v>
      </c>
      <c r="JI4" s="82">
        <f t="shared" si="6"/>
        <v>0</v>
      </c>
      <c r="JJ4" s="82">
        <f t="shared" si="6"/>
        <v>0</v>
      </c>
      <c r="JK4" s="82">
        <f t="shared" si="6"/>
        <v>0</v>
      </c>
      <c r="JL4" s="82">
        <f t="shared" si="6"/>
        <v>0</v>
      </c>
      <c r="JM4" s="82">
        <f t="shared" si="6"/>
        <v>0</v>
      </c>
      <c r="JN4" s="82">
        <f t="shared" si="6"/>
        <v>0</v>
      </c>
      <c r="JO4" s="82">
        <f t="shared" si="6"/>
        <v>0</v>
      </c>
      <c r="JP4" s="82">
        <f t="shared" si="6"/>
        <v>0</v>
      </c>
      <c r="JQ4" s="82">
        <f t="shared" si="6"/>
        <v>0</v>
      </c>
      <c r="JR4" s="82">
        <f t="shared" si="6"/>
        <v>0</v>
      </c>
      <c r="JS4" s="82">
        <f t="shared" si="6"/>
        <v>0</v>
      </c>
      <c r="JT4" s="82">
        <f t="shared" si="6"/>
        <v>0</v>
      </c>
      <c r="JU4" s="82">
        <f t="shared" si="6"/>
        <v>0</v>
      </c>
      <c r="JV4" s="82">
        <f t="shared" si="6"/>
        <v>0</v>
      </c>
      <c r="JW4" s="82">
        <f t="shared" si="6"/>
        <v>0</v>
      </c>
      <c r="JX4" s="82">
        <f t="shared" si="6"/>
        <v>0</v>
      </c>
      <c r="JY4" s="82">
        <f t="shared" si="6"/>
        <v>0</v>
      </c>
      <c r="JZ4" s="82">
        <f t="shared" si="6"/>
        <v>0</v>
      </c>
      <c r="KA4" s="82">
        <f t="shared" si="6"/>
        <v>0</v>
      </c>
      <c r="KB4" s="82">
        <f t="shared" si="6"/>
        <v>0</v>
      </c>
      <c r="KC4" s="82">
        <f t="shared" si="6"/>
        <v>0</v>
      </c>
      <c r="KD4" s="82">
        <f t="shared" si="6"/>
        <v>0</v>
      </c>
      <c r="KE4" s="82">
        <f t="shared" si="6"/>
        <v>0</v>
      </c>
      <c r="KF4" s="82">
        <f t="shared" si="6"/>
        <v>0</v>
      </c>
      <c r="KG4" s="82">
        <f t="shared" si="6"/>
        <v>0</v>
      </c>
      <c r="KH4" s="82">
        <f t="shared" si="6"/>
        <v>0</v>
      </c>
      <c r="KI4" s="82">
        <f t="shared" si="6"/>
        <v>0</v>
      </c>
      <c r="KJ4" s="82">
        <f t="shared" si="6"/>
        <v>0</v>
      </c>
      <c r="KK4" s="82">
        <f t="shared" si="6"/>
        <v>0</v>
      </c>
      <c r="KL4" s="82">
        <f t="shared" si="6"/>
        <v>0</v>
      </c>
      <c r="KM4" s="82">
        <f t="shared" si="6"/>
        <v>0</v>
      </c>
      <c r="KN4" s="82">
        <f t="shared" si="6"/>
        <v>0</v>
      </c>
      <c r="KO4" s="82">
        <f t="shared" si="6"/>
        <v>0</v>
      </c>
      <c r="KP4" s="82">
        <f t="shared" si="6"/>
        <v>0</v>
      </c>
      <c r="KQ4" s="82">
        <f t="shared" si="6"/>
        <v>0</v>
      </c>
      <c r="KR4" s="82">
        <f t="shared" si="6"/>
        <v>0</v>
      </c>
      <c r="KS4" s="82">
        <f t="shared" si="6"/>
        <v>0</v>
      </c>
      <c r="KT4" s="82">
        <f t="shared" si="6"/>
        <v>0</v>
      </c>
      <c r="KU4" s="82">
        <f t="shared" si="6"/>
        <v>0</v>
      </c>
      <c r="KV4" s="82">
        <f t="shared" si="6"/>
        <v>0</v>
      </c>
      <c r="KW4" s="82">
        <f t="shared" si="6"/>
        <v>0</v>
      </c>
      <c r="KX4" s="82">
        <f t="shared" si="6"/>
        <v>0</v>
      </c>
      <c r="KY4" s="82">
        <f t="shared" si="6"/>
        <v>0</v>
      </c>
      <c r="KZ4" s="82">
        <f t="shared" ref="KZ4:LY4" si="7">_xlfn.DAYS(KZ2,KZ3)</f>
        <v>0</v>
      </c>
      <c r="LA4" s="82">
        <f t="shared" si="7"/>
        <v>0</v>
      </c>
      <c r="LB4" s="82">
        <f t="shared" si="7"/>
        <v>0</v>
      </c>
      <c r="LC4" s="82">
        <f t="shared" si="7"/>
        <v>0</v>
      </c>
      <c r="LD4" s="82">
        <f t="shared" si="7"/>
        <v>0</v>
      </c>
      <c r="LE4" s="82">
        <f t="shared" si="7"/>
        <v>0</v>
      </c>
      <c r="LF4" s="82">
        <f t="shared" si="7"/>
        <v>0</v>
      </c>
      <c r="LG4" s="82">
        <f t="shared" si="7"/>
        <v>0</v>
      </c>
      <c r="LH4" s="82">
        <f t="shared" si="7"/>
        <v>0</v>
      </c>
      <c r="LI4" s="82">
        <f t="shared" si="7"/>
        <v>0</v>
      </c>
      <c r="LJ4" s="82">
        <f t="shared" si="7"/>
        <v>0</v>
      </c>
      <c r="LK4" s="82">
        <f t="shared" si="7"/>
        <v>0</v>
      </c>
      <c r="LL4" s="82">
        <f t="shared" si="7"/>
        <v>0</v>
      </c>
      <c r="LM4" s="82">
        <f t="shared" si="7"/>
        <v>0</v>
      </c>
      <c r="LN4" s="82">
        <f t="shared" si="7"/>
        <v>0</v>
      </c>
      <c r="LO4" s="82">
        <f t="shared" si="7"/>
        <v>0</v>
      </c>
      <c r="LP4" s="82">
        <f t="shared" si="7"/>
        <v>0</v>
      </c>
      <c r="LQ4" s="82">
        <f t="shared" si="7"/>
        <v>0</v>
      </c>
      <c r="LR4" s="82">
        <f t="shared" si="7"/>
        <v>0</v>
      </c>
      <c r="LS4" s="82">
        <f t="shared" si="7"/>
        <v>0</v>
      </c>
      <c r="LT4" s="82">
        <f t="shared" si="7"/>
        <v>0</v>
      </c>
      <c r="LU4" s="82">
        <f t="shared" si="7"/>
        <v>0</v>
      </c>
      <c r="LV4" s="82">
        <f t="shared" si="7"/>
        <v>0</v>
      </c>
      <c r="LW4" s="82">
        <f t="shared" si="7"/>
        <v>0</v>
      </c>
      <c r="LX4" s="82">
        <f t="shared" si="7"/>
        <v>0</v>
      </c>
      <c r="LY4" s="82">
        <f t="shared" si="7"/>
        <v>0</v>
      </c>
    </row>
    <row r="5" spans="1:337" s="540" customFormat="1" ht="15.75" customHeight="1">
      <c r="A5" s="91" t="s">
        <v>172</v>
      </c>
      <c r="B5" s="539">
        <f>VLOOKUP(B2,FiscalCalendar!$A$1:$C$365,3,FALSE)</f>
        <v>1</v>
      </c>
      <c r="C5" s="1339"/>
      <c r="D5" s="1339"/>
      <c r="E5" s="1339"/>
      <c r="F5" s="1339"/>
      <c r="G5" s="1339"/>
      <c r="H5" s="1339"/>
      <c r="I5" s="539">
        <f>VLOOKUP(I2,FiscalCalendar!$A$1:$C$365,3,FALSE)</f>
        <v>2</v>
      </c>
      <c r="J5" s="1330" t="s">
        <v>173</v>
      </c>
      <c r="K5" s="1331"/>
      <c r="L5" s="1331"/>
      <c r="M5" s="1331"/>
      <c r="N5" s="1331"/>
      <c r="O5" s="1332"/>
      <c r="P5" s="539">
        <f>VLOOKUP(P2,FiscalCalendar!$A$1:$C$365,3,FALSE)</f>
        <v>3</v>
      </c>
      <c r="Q5" s="1330" t="s">
        <v>173</v>
      </c>
      <c r="R5" s="1331"/>
      <c r="S5" s="1331"/>
      <c r="T5" s="1331"/>
      <c r="U5" s="1331"/>
      <c r="V5" s="1332"/>
      <c r="W5" s="539">
        <f>VLOOKUP(W2,FiscalCalendar!$A$1:$C$365,3,FALSE)</f>
        <v>4</v>
      </c>
      <c r="X5" s="1330" t="s">
        <v>173</v>
      </c>
      <c r="Y5" s="1331"/>
      <c r="Z5" s="1331"/>
      <c r="AA5" s="1331"/>
      <c r="AB5" s="1331"/>
      <c r="AC5" s="1332"/>
      <c r="AD5" s="539">
        <f>VLOOKUP(AD2,FiscalCalendar!$A$1:$C$365,3,FALSE)</f>
        <v>5</v>
      </c>
      <c r="AE5" s="1330" t="s">
        <v>173</v>
      </c>
      <c r="AF5" s="1331"/>
      <c r="AG5" s="1331"/>
      <c r="AH5" s="1331"/>
      <c r="AI5" s="1331"/>
      <c r="AJ5" s="1332"/>
      <c r="AK5" s="539">
        <f>VLOOKUP(AK2,FiscalCalendar!$A$1:$C$365,3,FALSE)</f>
        <v>6</v>
      </c>
      <c r="AL5" s="1330" t="s">
        <v>173</v>
      </c>
      <c r="AM5" s="1331"/>
      <c r="AN5" s="1331"/>
      <c r="AO5" s="1331"/>
      <c r="AP5" s="1331"/>
      <c r="AQ5" s="1332"/>
      <c r="AR5" s="539">
        <f>VLOOKUP(AR2,FiscalCalendar!$A$1:$C$365,3,FALSE)</f>
        <v>7</v>
      </c>
      <c r="AS5" s="1330" t="s">
        <v>173</v>
      </c>
      <c r="AT5" s="1331"/>
      <c r="AU5" s="1331"/>
      <c r="AV5" s="1331"/>
      <c r="AW5" s="1331"/>
      <c r="AX5" s="1332"/>
      <c r="AY5" s="539">
        <f>VLOOKUP(AY2,FiscalCalendar!$A$1:$C$365,3,FALSE)</f>
        <v>8</v>
      </c>
      <c r="AZ5" s="1330" t="s">
        <v>173</v>
      </c>
      <c r="BA5" s="1331"/>
      <c r="BB5" s="1331"/>
      <c r="BC5" s="1331"/>
      <c r="BD5" s="1331"/>
      <c r="BE5" s="1332"/>
      <c r="BF5" s="539">
        <f>VLOOKUP(BF2,FiscalCalendar!$A$1:$C$365,3,FALSE)</f>
        <v>9</v>
      </c>
      <c r="BG5" s="1330" t="s">
        <v>173</v>
      </c>
      <c r="BH5" s="1331"/>
      <c r="BI5" s="1331"/>
      <c r="BJ5" s="1331"/>
      <c r="BK5" s="1331"/>
      <c r="BL5" s="1332"/>
      <c r="BM5" s="539">
        <f>VLOOKUP(BM2,FiscalCalendar!$A$1:$C$365,3,FALSE)</f>
        <v>10</v>
      </c>
      <c r="BN5" s="1330" t="s">
        <v>173</v>
      </c>
      <c r="BO5" s="1331"/>
      <c r="BP5" s="1331"/>
      <c r="BQ5" s="1331"/>
      <c r="BR5" s="1331"/>
      <c r="BS5" s="1332"/>
      <c r="BT5" s="539">
        <f>VLOOKUP(BT2,FiscalCalendar!$A$1:$C$365,3,FALSE)</f>
        <v>11</v>
      </c>
      <c r="BU5" s="1330" t="s">
        <v>173</v>
      </c>
      <c r="BV5" s="1331"/>
      <c r="BW5" s="1331"/>
      <c r="BX5" s="1331"/>
      <c r="BY5" s="1331"/>
      <c r="BZ5" s="1332"/>
      <c r="CA5" s="539">
        <f>VLOOKUP(CA2,FiscalCalendar!$A$1:$C$365,3,FALSE)</f>
        <v>12</v>
      </c>
      <c r="CB5" s="1330" t="s">
        <v>173</v>
      </c>
      <c r="CC5" s="1331"/>
      <c r="CD5" s="1331"/>
      <c r="CE5" s="1331"/>
      <c r="CF5" s="1331"/>
      <c r="CG5" s="1332"/>
      <c r="CH5" s="539">
        <f>VLOOKUP(CH2,FiscalCalendar!$A$1:$C$365,3,FALSE)</f>
        <v>13</v>
      </c>
      <c r="CI5" s="1330" t="s">
        <v>173</v>
      </c>
      <c r="CJ5" s="1331"/>
      <c r="CK5" s="1331"/>
      <c r="CL5" s="1331"/>
      <c r="CM5" s="1331"/>
      <c r="CN5" s="1332"/>
      <c r="CO5" s="539">
        <f>VLOOKUP(CO2,FiscalCalendar!$A$1:$C$365,3,FALSE)</f>
        <v>14</v>
      </c>
      <c r="CP5" s="1330" t="s">
        <v>173</v>
      </c>
      <c r="CQ5" s="1331"/>
      <c r="CR5" s="1331"/>
      <c r="CS5" s="1331"/>
      <c r="CT5" s="1331"/>
      <c r="CU5" s="1332"/>
      <c r="CV5" s="539">
        <f>VLOOKUP(CV2,FiscalCalendar!$A$1:$C$365,3,FALSE)</f>
        <v>15</v>
      </c>
      <c r="CW5" s="1330" t="s">
        <v>173</v>
      </c>
      <c r="CX5" s="1331"/>
      <c r="CY5" s="1331"/>
      <c r="CZ5" s="1331"/>
      <c r="DA5" s="1331"/>
      <c r="DB5" s="1332"/>
      <c r="DC5" s="539">
        <f>VLOOKUP(DC2,FiscalCalendar!$A$1:$C$365,3,FALSE)</f>
        <v>16</v>
      </c>
      <c r="DD5" s="1330" t="s">
        <v>173</v>
      </c>
      <c r="DE5" s="1331"/>
      <c r="DF5" s="1331"/>
      <c r="DG5" s="1331"/>
      <c r="DH5" s="1331"/>
      <c r="DI5" s="1332"/>
      <c r="DJ5" s="539">
        <f>VLOOKUP(DJ2,FiscalCalendar!$A$1:$C$365,3,FALSE)</f>
        <v>17</v>
      </c>
      <c r="DK5" s="1330" t="s">
        <v>173</v>
      </c>
      <c r="DL5" s="1331"/>
      <c r="DM5" s="1331"/>
      <c r="DN5" s="1331"/>
      <c r="DO5" s="1331"/>
      <c r="DP5" s="1332"/>
      <c r="DQ5" s="539">
        <f>VLOOKUP(DQ2,FiscalCalendar!$A$1:$C$365,3,FALSE)</f>
        <v>18</v>
      </c>
      <c r="DR5" s="1330" t="s">
        <v>173</v>
      </c>
      <c r="DS5" s="1331"/>
      <c r="DT5" s="1331"/>
      <c r="DU5" s="1331"/>
      <c r="DV5" s="1331"/>
      <c r="DW5" s="1332"/>
      <c r="DX5" s="539">
        <f>VLOOKUP(DX2,FiscalCalendar!$A$1:$C$365,3,FALSE)</f>
        <v>19</v>
      </c>
      <c r="DY5" s="1330" t="s">
        <v>173</v>
      </c>
      <c r="DZ5" s="1331"/>
      <c r="EA5" s="1331"/>
      <c r="EB5" s="1331"/>
      <c r="EC5" s="1331"/>
      <c r="ED5" s="1332"/>
      <c r="EE5" s="539">
        <f>VLOOKUP(EE2,FiscalCalendar!$A$1:$C$365,3,FALSE)</f>
        <v>20</v>
      </c>
      <c r="EF5" s="1330" t="s">
        <v>173</v>
      </c>
      <c r="EG5" s="1331"/>
      <c r="EH5" s="1331"/>
      <c r="EI5" s="1331"/>
      <c r="EJ5" s="1331"/>
      <c r="EK5" s="1332"/>
      <c r="EL5" s="539">
        <f>VLOOKUP(EL2,FiscalCalendar!$A$1:$C$365,3,FALSE)</f>
        <v>21</v>
      </c>
      <c r="EM5" s="1330" t="s">
        <v>173</v>
      </c>
      <c r="EN5" s="1331"/>
      <c r="EO5" s="1331"/>
      <c r="EP5" s="1331"/>
      <c r="EQ5" s="1331"/>
      <c r="ER5" s="1332"/>
      <c r="ES5" s="539">
        <f>VLOOKUP(ES2,FiscalCalendar!$A$1:$C$365,3,FALSE)</f>
        <v>22</v>
      </c>
      <c r="ET5" s="1330" t="s">
        <v>173</v>
      </c>
      <c r="EU5" s="1331"/>
      <c r="EV5" s="1331"/>
      <c r="EW5" s="1331"/>
      <c r="EX5" s="1331"/>
      <c r="EY5" s="1332"/>
      <c r="EZ5" s="539">
        <f>VLOOKUP(EZ2,FiscalCalendar!$A$1:$C$365,3,FALSE)</f>
        <v>23</v>
      </c>
      <c r="FA5" s="1330" t="s">
        <v>173</v>
      </c>
      <c r="FB5" s="1331"/>
      <c r="FC5" s="1331"/>
      <c r="FD5" s="1331"/>
      <c r="FE5" s="1331"/>
      <c r="FF5" s="1332"/>
      <c r="FG5" s="539">
        <f>VLOOKUP(FG2,FiscalCalendar!$A$1:$C$365,3,FALSE)</f>
        <v>24</v>
      </c>
      <c r="FH5" s="1330" t="s">
        <v>173</v>
      </c>
      <c r="FI5" s="1331"/>
      <c r="FJ5" s="1331"/>
      <c r="FK5" s="1331"/>
      <c r="FL5" s="1331"/>
      <c r="FM5" s="1332"/>
      <c r="FN5" s="539">
        <f>VLOOKUP(FN2,FiscalCalendar!$A$1:$C$365,3,FALSE)</f>
        <v>25</v>
      </c>
      <c r="FO5" s="1330" t="s">
        <v>173</v>
      </c>
      <c r="FP5" s="1331"/>
      <c r="FQ5" s="1331"/>
      <c r="FR5" s="1331"/>
      <c r="FS5" s="1331"/>
      <c r="FT5" s="1332"/>
      <c r="FU5" s="539">
        <f>VLOOKUP(FU2,FiscalCalendar!$A$1:$C$365,3,FALSE)</f>
        <v>26</v>
      </c>
      <c r="FV5" s="1330" t="s">
        <v>173</v>
      </c>
      <c r="FW5" s="1331"/>
      <c r="FX5" s="1331"/>
      <c r="FY5" s="1331"/>
      <c r="FZ5" s="1331"/>
      <c r="GA5" s="1332"/>
      <c r="GB5" s="539">
        <f>VLOOKUP(GB2,FiscalCalendar!$A$1:$C$365,3,FALSE)</f>
        <v>27</v>
      </c>
      <c r="GC5" s="1330" t="s">
        <v>173</v>
      </c>
      <c r="GD5" s="1331"/>
      <c r="GE5" s="1331"/>
      <c r="GF5" s="1331"/>
      <c r="GG5" s="1331"/>
      <c r="GH5" s="1332"/>
      <c r="GI5" s="539">
        <f>VLOOKUP(GI2,FiscalCalendar!$A$1:$C$365,3,FALSE)</f>
        <v>28</v>
      </c>
      <c r="GJ5" s="1330" t="s">
        <v>173</v>
      </c>
      <c r="GK5" s="1331"/>
      <c r="GL5" s="1331"/>
      <c r="GM5" s="1331"/>
      <c r="GN5" s="1331"/>
      <c r="GO5" s="1332"/>
      <c r="GP5" s="539">
        <f>VLOOKUP(GP2,FiscalCalendar!$A$1:$C$365,3,FALSE)</f>
        <v>29</v>
      </c>
      <c r="GQ5" s="1330" t="s">
        <v>173</v>
      </c>
      <c r="GR5" s="1331"/>
      <c r="GS5" s="1331"/>
      <c r="GT5" s="1331"/>
      <c r="GU5" s="1331"/>
      <c r="GV5" s="1332"/>
      <c r="GW5" s="539">
        <f>VLOOKUP(GW2,FiscalCalendar!$A$1:$C$365,3,FALSE)</f>
        <v>30</v>
      </c>
      <c r="GX5" s="1330" t="s">
        <v>173</v>
      </c>
      <c r="GY5" s="1331"/>
      <c r="GZ5" s="1331"/>
      <c r="HA5" s="1331"/>
      <c r="HB5" s="1331"/>
      <c r="HC5" s="1332"/>
      <c r="HD5" s="539">
        <f>VLOOKUP(HD2,FiscalCalendar!$A$1:$C$365,3,FALSE)</f>
        <v>31</v>
      </c>
      <c r="HE5" s="1330" t="s">
        <v>173</v>
      </c>
      <c r="HF5" s="1331"/>
      <c r="HG5" s="1331"/>
      <c r="HH5" s="1331"/>
      <c r="HI5" s="1331"/>
      <c r="HJ5" s="1332"/>
      <c r="HK5" s="539">
        <f>VLOOKUP(HK2,FiscalCalendar!$A$1:$C$365,3,FALSE)</f>
        <v>32</v>
      </c>
      <c r="HL5" s="1330" t="s">
        <v>173</v>
      </c>
      <c r="HM5" s="1331"/>
      <c r="HN5" s="1331"/>
      <c r="HO5" s="1331"/>
      <c r="HP5" s="1331"/>
      <c r="HQ5" s="1332"/>
      <c r="HR5" s="539">
        <f>VLOOKUP(HR2,FiscalCalendar!$A$1:$C$365,3,FALSE)</f>
        <v>33</v>
      </c>
      <c r="HS5" s="1330" t="s">
        <v>173</v>
      </c>
      <c r="HT5" s="1331"/>
      <c r="HU5" s="1331"/>
      <c r="HV5" s="1331"/>
      <c r="HW5" s="1331"/>
      <c r="HX5" s="1332"/>
      <c r="HY5" s="539">
        <f>VLOOKUP(HY2,FiscalCalendar!$A$1:$C$365,3,FALSE)</f>
        <v>34</v>
      </c>
      <c r="HZ5" s="1330" t="s">
        <v>173</v>
      </c>
      <c r="IA5" s="1331"/>
      <c r="IB5" s="1331"/>
      <c r="IC5" s="1331"/>
      <c r="ID5" s="1331"/>
      <c r="IE5" s="1332"/>
      <c r="IF5" s="539">
        <f>VLOOKUP(IF2,FiscalCalendar!$A$1:$C$365,3,FALSE)</f>
        <v>35</v>
      </c>
      <c r="IG5" s="1330" t="s">
        <v>173</v>
      </c>
      <c r="IH5" s="1331"/>
      <c r="II5" s="1331"/>
      <c r="IJ5" s="1331"/>
      <c r="IK5" s="1331"/>
      <c r="IL5" s="1332"/>
      <c r="IM5" s="539">
        <f>VLOOKUP(IM2,FiscalCalendar!$A$1:$C$365,3,FALSE)</f>
        <v>36</v>
      </c>
      <c r="IN5" s="1330" t="s">
        <v>173</v>
      </c>
      <c r="IO5" s="1331"/>
      <c r="IP5" s="1331"/>
      <c r="IQ5" s="1331"/>
      <c r="IR5" s="1331"/>
      <c r="IS5" s="1332"/>
      <c r="IT5" s="539">
        <f>VLOOKUP(IT2,FiscalCalendar!$A$1:$C$365,3,FALSE)</f>
        <v>37</v>
      </c>
      <c r="IU5" s="1330"/>
      <c r="IV5" s="1331"/>
      <c r="IW5" s="1331"/>
      <c r="IX5" s="1331"/>
      <c r="IY5" s="1331"/>
      <c r="IZ5" s="1332"/>
      <c r="JA5" s="539">
        <f>VLOOKUP(JA2,FiscalCalendar!$A$1:$C$365,3,FALSE)</f>
        <v>38</v>
      </c>
      <c r="JB5" s="1330" t="s">
        <v>173</v>
      </c>
      <c r="JC5" s="1331"/>
      <c r="JD5" s="1331"/>
      <c r="JE5" s="1331"/>
      <c r="JF5" s="1331"/>
      <c r="JG5" s="1332"/>
      <c r="JH5" s="539">
        <f>VLOOKUP(JH2,FiscalCalendar!$A$1:$C$365,3,FALSE)</f>
        <v>39</v>
      </c>
      <c r="JI5" s="1330" t="s">
        <v>173</v>
      </c>
      <c r="JJ5" s="1331"/>
      <c r="JK5" s="1331"/>
      <c r="JL5" s="1331"/>
      <c r="JM5" s="1331"/>
      <c r="JN5" s="1332"/>
      <c r="JO5" s="539">
        <f>VLOOKUP(JO2,FiscalCalendar!$A$1:$C$365,3,FALSE)</f>
        <v>40</v>
      </c>
      <c r="JP5" s="1330" t="s">
        <v>173</v>
      </c>
      <c r="JQ5" s="1331"/>
      <c r="JR5" s="1331"/>
      <c r="JS5" s="1331"/>
      <c r="JT5" s="1331"/>
      <c r="JU5" s="1332"/>
      <c r="JV5" s="539">
        <f>VLOOKUP(JV2,FiscalCalendar!$A$1:$C$365,3,FALSE)</f>
        <v>41</v>
      </c>
      <c r="JW5" s="1330" t="s">
        <v>173</v>
      </c>
      <c r="JX5" s="1331"/>
      <c r="JY5" s="1331"/>
      <c r="JZ5" s="1331"/>
      <c r="KA5" s="1331"/>
      <c r="KB5" s="1332"/>
      <c r="KC5" s="539">
        <f>VLOOKUP(KC2,FiscalCalendar!$A$1:$C$365,3,FALSE)</f>
        <v>42</v>
      </c>
      <c r="KD5" s="1330" t="s">
        <v>173</v>
      </c>
      <c r="KE5" s="1331"/>
      <c r="KF5" s="1331"/>
      <c r="KG5" s="1331"/>
      <c r="KH5" s="1331"/>
      <c r="KI5" s="1332"/>
      <c r="KJ5" s="539">
        <f>VLOOKUP(KJ2,FiscalCalendar!$A$1:$C$365,3,FALSE)</f>
        <v>43</v>
      </c>
      <c r="KK5" s="1330" t="s">
        <v>173</v>
      </c>
      <c r="KL5" s="1331"/>
      <c r="KM5" s="1331"/>
      <c r="KN5" s="1331"/>
      <c r="KO5" s="1331"/>
      <c r="KP5" s="1332"/>
      <c r="KQ5" s="539">
        <f>VLOOKUP(KQ2,FiscalCalendar!$A$1:$C$365,3,FALSE)</f>
        <v>44</v>
      </c>
      <c r="KR5" s="1330" t="s">
        <v>173</v>
      </c>
      <c r="KS5" s="1331"/>
      <c r="KT5" s="1331"/>
      <c r="KU5" s="1331"/>
      <c r="KV5" s="1331"/>
      <c r="KW5" s="1332"/>
      <c r="KX5" s="539">
        <f>VLOOKUP(KX2,FiscalCalendar!$A$1:$C$365,3,FALSE)</f>
        <v>45</v>
      </c>
      <c r="KY5" s="1330"/>
      <c r="KZ5" s="1331"/>
      <c r="LA5" s="1331"/>
      <c r="LB5" s="1331"/>
      <c r="LC5" s="1331"/>
      <c r="LD5" s="1332"/>
      <c r="LE5" s="539">
        <f>VLOOKUP(LE2,FiscalCalendar!$A$1:$C$365,3,FALSE)</f>
        <v>46</v>
      </c>
      <c r="LF5" s="1330" t="s">
        <v>173</v>
      </c>
      <c r="LG5" s="1331"/>
      <c r="LH5" s="1331"/>
      <c r="LI5" s="1331"/>
      <c r="LJ5" s="1331"/>
      <c r="LK5" s="1332"/>
      <c r="LL5" s="539">
        <f>VLOOKUP(LL2,FiscalCalendar!$A$1:$C$365,3,FALSE)</f>
        <v>47</v>
      </c>
      <c r="LM5" s="1330" t="s">
        <v>173</v>
      </c>
      <c r="LN5" s="1331"/>
      <c r="LO5" s="1331"/>
      <c r="LP5" s="1331"/>
      <c r="LQ5" s="1331"/>
      <c r="LR5" s="1332"/>
      <c r="LS5" s="539">
        <f>VLOOKUP(LS2,FiscalCalendar!$A$1:$C$365,3,FALSE)</f>
        <v>48</v>
      </c>
      <c r="LT5" s="1330" t="s">
        <v>173</v>
      </c>
      <c r="LU5" s="1331"/>
      <c r="LV5" s="1331"/>
      <c r="LW5" s="1331"/>
      <c r="LX5" s="1331"/>
      <c r="LY5" s="1332"/>
    </row>
    <row r="6" spans="1:337" s="540" customFormat="1" ht="15.75" customHeight="1">
      <c r="A6" s="205" t="s">
        <v>174</v>
      </c>
      <c r="B6" s="206">
        <v>633</v>
      </c>
      <c r="C6" s="1340"/>
      <c r="D6" s="1340"/>
      <c r="E6" s="1340"/>
      <c r="F6" s="1340"/>
      <c r="G6" s="1340"/>
      <c r="H6" s="1340"/>
      <c r="I6" s="209">
        <v>2239</v>
      </c>
      <c r="J6" s="1333"/>
      <c r="K6" s="1334"/>
      <c r="L6" s="1334"/>
      <c r="M6" s="1334"/>
      <c r="N6" s="1334"/>
      <c r="O6" s="1335"/>
      <c r="P6" s="209">
        <v>2632</v>
      </c>
      <c r="Q6" s="1333"/>
      <c r="R6" s="1334"/>
      <c r="S6" s="1334"/>
      <c r="T6" s="1334"/>
      <c r="U6" s="1334"/>
      <c r="V6" s="1335"/>
      <c r="W6" s="209">
        <v>1123</v>
      </c>
      <c r="X6" s="1333"/>
      <c r="Y6" s="1334"/>
      <c r="Z6" s="1334"/>
      <c r="AA6" s="1334"/>
      <c r="AB6" s="1334"/>
      <c r="AC6" s="1335"/>
      <c r="AD6" s="209">
        <v>115</v>
      </c>
      <c r="AE6" s="1333"/>
      <c r="AF6" s="1334"/>
      <c r="AG6" s="1334"/>
      <c r="AH6" s="1334"/>
      <c r="AI6" s="1334"/>
      <c r="AJ6" s="1335"/>
      <c r="AK6" s="209">
        <v>3365</v>
      </c>
      <c r="AL6" s="1333"/>
      <c r="AM6" s="1334"/>
      <c r="AN6" s="1334"/>
      <c r="AO6" s="1334"/>
      <c r="AP6" s="1334"/>
      <c r="AQ6" s="1335"/>
      <c r="AR6" s="209">
        <v>2164</v>
      </c>
      <c r="AS6" s="1333"/>
      <c r="AT6" s="1334"/>
      <c r="AU6" s="1334"/>
      <c r="AV6" s="1334"/>
      <c r="AW6" s="1334"/>
      <c r="AX6" s="1335"/>
      <c r="AY6" s="209">
        <v>1620</v>
      </c>
      <c r="AZ6" s="1333"/>
      <c r="BA6" s="1334"/>
      <c r="BB6" s="1334"/>
      <c r="BC6" s="1334"/>
      <c r="BD6" s="1334"/>
      <c r="BE6" s="1335"/>
      <c r="BF6" s="209">
        <v>452</v>
      </c>
      <c r="BG6" s="1333"/>
      <c r="BH6" s="1334"/>
      <c r="BI6" s="1334"/>
      <c r="BJ6" s="1334"/>
      <c r="BK6" s="1334"/>
      <c r="BL6" s="1335"/>
      <c r="BM6" s="209">
        <v>3535</v>
      </c>
      <c r="BN6" s="1333"/>
      <c r="BO6" s="1334"/>
      <c r="BP6" s="1334"/>
      <c r="BQ6" s="1334"/>
      <c r="BR6" s="1334"/>
      <c r="BS6" s="1335"/>
      <c r="BT6" s="209">
        <v>4975</v>
      </c>
      <c r="BU6" s="1333"/>
      <c r="BV6" s="1334"/>
      <c r="BW6" s="1334"/>
      <c r="BX6" s="1334"/>
      <c r="BY6" s="1334"/>
      <c r="BZ6" s="1335"/>
      <c r="CA6" s="209">
        <v>2275</v>
      </c>
      <c r="CB6" s="1333"/>
      <c r="CC6" s="1334"/>
      <c r="CD6" s="1334"/>
      <c r="CE6" s="1334"/>
      <c r="CF6" s="1334"/>
      <c r="CG6" s="1335"/>
      <c r="CH6" s="209">
        <v>4922</v>
      </c>
      <c r="CI6" s="1333"/>
      <c r="CJ6" s="1334"/>
      <c r="CK6" s="1334"/>
      <c r="CL6" s="1334"/>
      <c r="CM6" s="1334"/>
      <c r="CN6" s="1335"/>
      <c r="CO6" s="209">
        <v>616</v>
      </c>
      <c r="CP6" s="1333"/>
      <c r="CQ6" s="1334"/>
      <c r="CR6" s="1334"/>
      <c r="CS6" s="1334"/>
      <c r="CT6" s="1334"/>
      <c r="CU6" s="1335"/>
      <c r="CV6" s="209">
        <v>711</v>
      </c>
      <c r="CW6" s="1333"/>
      <c r="CX6" s="1334"/>
      <c r="CY6" s="1334"/>
      <c r="CZ6" s="1334"/>
      <c r="DA6" s="1334"/>
      <c r="DB6" s="1335"/>
      <c r="DC6" s="209">
        <v>2279</v>
      </c>
      <c r="DD6" s="1333"/>
      <c r="DE6" s="1334"/>
      <c r="DF6" s="1334"/>
      <c r="DG6" s="1334"/>
      <c r="DH6" s="1334"/>
      <c r="DI6" s="1335"/>
      <c r="DJ6" s="209">
        <v>3380</v>
      </c>
      <c r="DK6" s="1333"/>
      <c r="DL6" s="1334"/>
      <c r="DM6" s="1334"/>
      <c r="DN6" s="1334"/>
      <c r="DO6" s="1334"/>
      <c r="DP6" s="1335"/>
      <c r="DQ6" s="209">
        <v>1827</v>
      </c>
      <c r="DR6" s="1333"/>
      <c r="DS6" s="1334"/>
      <c r="DT6" s="1334"/>
      <c r="DU6" s="1334"/>
      <c r="DV6" s="1334"/>
      <c r="DW6" s="1335"/>
      <c r="DX6" s="209">
        <v>1575</v>
      </c>
      <c r="DY6" s="1333"/>
      <c r="DZ6" s="1334"/>
      <c r="EA6" s="1334"/>
      <c r="EB6" s="1334"/>
      <c r="EC6" s="1334"/>
      <c r="ED6" s="1335"/>
      <c r="EE6" s="209">
        <v>2106</v>
      </c>
      <c r="EF6" s="1333"/>
      <c r="EG6" s="1334"/>
      <c r="EH6" s="1334"/>
      <c r="EI6" s="1334"/>
      <c r="EJ6" s="1334"/>
      <c r="EK6" s="1335"/>
      <c r="EL6" s="209">
        <v>3221</v>
      </c>
      <c r="EM6" s="1333"/>
      <c r="EN6" s="1334"/>
      <c r="EO6" s="1334"/>
      <c r="EP6" s="1334"/>
      <c r="EQ6" s="1334"/>
      <c r="ER6" s="1335"/>
      <c r="ES6" s="209">
        <v>7219</v>
      </c>
      <c r="ET6" s="1333"/>
      <c r="EU6" s="1334"/>
      <c r="EV6" s="1334"/>
      <c r="EW6" s="1334"/>
      <c r="EX6" s="1334"/>
      <c r="EY6" s="1335"/>
      <c r="EZ6" s="209">
        <v>1449</v>
      </c>
      <c r="FA6" s="1333"/>
      <c r="FB6" s="1334"/>
      <c r="FC6" s="1334"/>
      <c r="FD6" s="1334"/>
      <c r="FE6" s="1334"/>
      <c r="FF6" s="1335"/>
      <c r="FG6" s="209">
        <v>2047</v>
      </c>
      <c r="FH6" s="1333"/>
      <c r="FI6" s="1334"/>
      <c r="FJ6" s="1334"/>
      <c r="FK6" s="1334"/>
      <c r="FL6" s="1334"/>
      <c r="FM6" s="1335"/>
      <c r="FN6" s="209">
        <v>6235</v>
      </c>
      <c r="FO6" s="1333"/>
      <c r="FP6" s="1334"/>
      <c r="FQ6" s="1334"/>
      <c r="FR6" s="1334"/>
      <c r="FS6" s="1334"/>
      <c r="FT6" s="1335"/>
      <c r="FU6" s="209">
        <v>1612</v>
      </c>
      <c r="FV6" s="1333"/>
      <c r="FW6" s="1334"/>
      <c r="FX6" s="1334"/>
      <c r="FY6" s="1334"/>
      <c r="FZ6" s="1334"/>
      <c r="GA6" s="1335"/>
      <c r="GB6" s="209">
        <v>2090</v>
      </c>
      <c r="GC6" s="1333"/>
      <c r="GD6" s="1334"/>
      <c r="GE6" s="1334"/>
      <c r="GF6" s="1334"/>
      <c r="GG6" s="1334"/>
      <c r="GH6" s="1335"/>
      <c r="GI6" s="209">
        <v>3669</v>
      </c>
      <c r="GJ6" s="1333"/>
      <c r="GK6" s="1334"/>
      <c r="GL6" s="1334"/>
      <c r="GM6" s="1334"/>
      <c r="GN6" s="1334"/>
      <c r="GO6" s="1335"/>
      <c r="GP6" s="209">
        <v>2112</v>
      </c>
      <c r="GQ6" s="1333"/>
      <c r="GR6" s="1334"/>
      <c r="GS6" s="1334"/>
      <c r="GT6" s="1334"/>
      <c r="GU6" s="1334"/>
      <c r="GV6" s="1335"/>
      <c r="GW6" s="209">
        <v>7386</v>
      </c>
      <c r="GX6" s="1333"/>
      <c r="GY6" s="1334"/>
      <c r="GZ6" s="1334"/>
      <c r="HA6" s="1334"/>
      <c r="HB6" s="1334"/>
      <c r="HC6" s="1335"/>
      <c r="HD6" s="209">
        <v>12842</v>
      </c>
      <c r="HE6" s="1333"/>
      <c r="HF6" s="1334"/>
      <c r="HG6" s="1334"/>
      <c r="HH6" s="1334"/>
      <c r="HI6" s="1334"/>
      <c r="HJ6" s="1335"/>
      <c r="HK6" s="209">
        <v>6987</v>
      </c>
      <c r="HL6" s="1333"/>
      <c r="HM6" s="1334"/>
      <c r="HN6" s="1334"/>
      <c r="HO6" s="1334"/>
      <c r="HP6" s="1334"/>
      <c r="HQ6" s="1335"/>
      <c r="HR6" s="209">
        <v>1427</v>
      </c>
      <c r="HS6" s="1333"/>
      <c r="HT6" s="1334"/>
      <c r="HU6" s="1334"/>
      <c r="HV6" s="1334"/>
      <c r="HW6" s="1334"/>
      <c r="HX6" s="1335"/>
      <c r="HY6" s="209">
        <v>3320</v>
      </c>
      <c r="HZ6" s="1333"/>
      <c r="IA6" s="1334"/>
      <c r="IB6" s="1334"/>
      <c r="IC6" s="1334"/>
      <c r="ID6" s="1334"/>
      <c r="IE6" s="1335"/>
      <c r="IF6" s="209">
        <v>7028</v>
      </c>
      <c r="IG6" s="1333"/>
      <c r="IH6" s="1334"/>
      <c r="II6" s="1334"/>
      <c r="IJ6" s="1334"/>
      <c r="IK6" s="1334"/>
      <c r="IL6" s="1335"/>
      <c r="IM6" s="209">
        <v>1472</v>
      </c>
      <c r="IN6" s="1333"/>
      <c r="IO6" s="1334"/>
      <c r="IP6" s="1334"/>
      <c r="IQ6" s="1334"/>
      <c r="IR6" s="1334"/>
      <c r="IS6" s="1335"/>
      <c r="IT6" s="209">
        <v>10914</v>
      </c>
      <c r="IU6" s="1333"/>
      <c r="IV6" s="1334"/>
      <c r="IW6" s="1334"/>
      <c r="IX6" s="1334"/>
      <c r="IY6" s="1334"/>
      <c r="IZ6" s="1335"/>
      <c r="JA6" s="209">
        <v>7638</v>
      </c>
      <c r="JB6" s="1333"/>
      <c r="JC6" s="1334"/>
      <c r="JD6" s="1334"/>
      <c r="JE6" s="1334"/>
      <c r="JF6" s="1334"/>
      <c r="JG6" s="1335"/>
      <c r="JH6" s="209">
        <v>1193</v>
      </c>
      <c r="JI6" s="1333"/>
      <c r="JJ6" s="1334"/>
      <c r="JK6" s="1334"/>
      <c r="JL6" s="1334"/>
      <c r="JM6" s="1334"/>
      <c r="JN6" s="1335"/>
      <c r="JO6" s="209">
        <v>0</v>
      </c>
      <c r="JP6" s="1333"/>
      <c r="JQ6" s="1334"/>
      <c r="JR6" s="1334"/>
      <c r="JS6" s="1334"/>
      <c r="JT6" s="1334"/>
      <c r="JU6" s="1335"/>
      <c r="JV6" s="209">
        <v>0</v>
      </c>
      <c r="JW6" s="1333"/>
      <c r="JX6" s="1334"/>
      <c r="JY6" s="1334"/>
      <c r="JZ6" s="1334"/>
      <c r="KA6" s="1334"/>
      <c r="KB6" s="1335"/>
      <c r="KC6" s="209">
        <v>0</v>
      </c>
      <c r="KD6" s="1333"/>
      <c r="KE6" s="1334"/>
      <c r="KF6" s="1334"/>
      <c r="KG6" s="1334"/>
      <c r="KH6" s="1334"/>
      <c r="KI6" s="1335"/>
      <c r="KJ6" s="209">
        <v>0</v>
      </c>
      <c r="KK6" s="1333"/>
      <c r="KL6" s="1334"/>
      <c r="KM6" s="1334"/>
      <c r="KN6" s="1334"/>
      <c r="KO6" s="1334"/>
      <c r="KP6" s="1335"/>
      <c r="KQ6" s="209">
        <v>0</v>
      </c>
      <c r="KR6" s="1333"/>
      <c r="KS6" s="1334"/>
      <c r="KT6" s="1334"/>
      <c r="KU6" s="1334"/>
      <c r="KV6" s="1334"/>
      <c r="KW6" s="1335"/>
      <c r="KX6" s="209">
        <v>0</v>
      </c>
      <c r="KY6" s="1333"/>
      <c r="KZ6" s="1334"/>
      <c r="LA6" s="1334"/>
      <c r="LB6" s="1334"/>
      <c r="LC6" s="1334"/>
      <c r="LD6" s="1335"/>
      <c r="LE6" s="209">
        <v>0</v>
      </c>
      <c r="LF6" s="1333"/>
      <c r="LG6" s="1334"/>
      <c r="LH6" s="1334"/>
      <c r="LI6" s="1334"/>
      <c r="LJ6" s="1334"/>
      <c r="LK6" s="1335"/>
      <c r="LL6" s="209">
        <v>0</v>
      </c>
      <c r="LM6" s="1333"/>
      <c r="LN6" s="1334"/>
      <c r="LO6" s="1334"/>
      <c r="LP6" s="1334"/>
      <c r="LQ6" s="1334"/>
      <c r="LR6" s="1335"/>
      <c r="LS6" s="209">
        <v>0</v>
      </c>
      <c r="LT6" s="1333"/>
      <c r="LU6" s="1334"/>
      <c r="LV6" s="1334"/>
      <c r="LW6" s="1334"/>
      <c r="LX6" s="1334"/>
      <c r="LY6" s="1335"/>
    </row>
    <row r="7" spans="1:337" s="540" customFormat="1" ht="15.75" customHeight="1">
      <c r="A7" s="197" t="s">
        <v>175</v>
      </c>
      <c r="B7" s="198">
        <f>B10+C10+D10+E10+F10+G10+H10</f>
        <v>757</v>
      </c>
      <c r="C7" s="1340"/>
      <c r="D7" s="1340"/>
      <c r="E7" s="1340"/>
      <c r="F7" s="1340"/>
      <c r="G7" s="1340"/>
      <c r="H7" s="1340"/>
      <c r="I7" s="198">
        <f>I10+J10+K10+L10+M10+N10+O10</f>
        <v>2068</v>
      </c>
      <c r="J7" s="1333"/>
      <c r="K7" s="1334"/>
      <c r="L7" s="1334"/>
      <c r="M7" s="1334"/>
      <c r="N7" s="1334"/>
      <c r="O7" s="1335"/>
      <c r="P7" s="198">
        <f>P10+Q10+R10+S10+T10+U10+V10</f>
        <v>2450</v>
      </c>
      <c r="Q7" s="1333"/>
      <c r="R7" s="1334"/>
      <c r="S7" s="1334"/>
      <c r="T7" s="1334"/>
      <c r="U7" s="1334"/>
      <c r="V7" s="1335"/>
      <c r="W7" s="198">
        <f>W10+X10+Y10+Z10+AA10+AB10+AC10</f>
        <v>960</v>
      </c>
      <c r="X7" s="1333"/>
      <c r="Y7" s="1334"/>
      <c r="Z7" s="1334"/>
      <c r="AA7" s="1334"/>
      <c r="AB7" s="1334"/>
      <c r="AC7" s="1335"/>
      <c r="AD7" s="198">
        <f>AD10+AE10+AF10+AG10+AH10+AI10+AJ10</f>
        <v>144</v>
      </c>
      <c r="AE7" s="1333"/>
      <c r="AF7" s="1334"/>
      <c r="AG7" s="1334"/>
      <c r="AH7" s="1334"/>
      <c r="AI7" s="1334"/>
      <c r="AJ7" s="1335"/>
      <c r="AK7" s="198">
        <f>AK10+AL10+AM10+AN10+AO10+AP10+AQ10</f>
        <v>1217</v>
      </c>
      <c r="AL7" s="1333"/>
      <c r="AM7" s="1334"/>
      <c r="AN7" s="1334"/>
      <c r="AO7" s="1334"/>
      <c r="AP7" s="1334"/>
      <c r="AQ7" s="1335"/>
      <c r="AR7" s="198">
        <f>AR10+AS10+AT10+AU10+AV10+AW10+AX10</f>
        <v>5525</v>
      </c>
      <c r="AS7" s="1333"/>
      <c r="AT7" s="1334"/>
      <c r="AU7" s="1334"/>
      <c r="AV7" s="1334"/>
      <c r="AW7" s="1334"/>
      <c r="AX7" s="1335"/>
      <c r="AY7" s="198">
        <f>AY10+AZ10+BA10+BB10+BC10+BD10+BE10</f>
        <v>1475</v>
      </c>
      <c r="AZ7" s="1333"/>
      <c r="BA7" s="1334"/>
      <c r="BB7" s="1334"/>
      <c r="BC7" s="1334"/>
      <c r="BD7" s="1334"/>
      <c r="BE7" s="1335"/>
      <c r="BF7" s="198">
        <f>BF10+BG10+BH10+BI10+BJ10+BK10+BL10</f>
        <v>1017</v>
      </c>
      <c r="BG7" s="1333"/>
      <c r="BH7" s="1334"/>
      <c r="BI7" s="1334"/>
      <c r="BJ7" s="1334"/>
      <c r="BK7" s="1334"/>
      <c r="BL7" s="1335"/>
      <c r="BM7" s="198">
        <f>BM10+BN10+BO10+BP10+BQ10+BR10+BS10</f>
        <v>2400</v>
      </c>
      <c r="BN7" s="1333"/>
      <c r="BO7" s="1334"/>
      <c r="BP7" s="1334"/>
      <c r="BQ7" s="1334"/>
      <c r="BR7" s="1334"/>
      <c r="BS7" s="1335"/>
      <c r="BT7" s="198">
        <f>BT10+BU10+BV10+BW10+BX10+BY10+BZ10</f>
        <v>394</v>
      </c>
      <c r="BU7" s="1333"/>
      <c r="BV7" s="1334"/>
      <c r="BW7" s="1334"/>
      <c r="BX7" s="1334"/>
      <c r="BY7" s="1334"/>
      <c r="BZ7" s="1335"/>
      <c r="CA7" s="198">
        <f>CA10+CB10+CC10+CD10+CE10+CF10+CG10</f>
        <v>2453</v>
      </c>
      <c r="CB7" s="1333"/>
      <c r="CC7" s="1334"/>
      <c r="CD7" s="1334"/>
      <c r="CE7" s="1334"/>
      <c r="CF7" s="1334"/>
      <c r="CG7" s="1335"/>
      <c r="CH7" s="198">
        <f>CH10+CI10+CJ10+CK10+CL10+CM10+CN10</f>
        <v>6572</v>
      </c>
      <c r="CI7" s="1333"/>
      <c r="CJ7" s="1334"/>
      <c r="CK7" s="1334"/>
      <c r="CL7" s="1334"/>
      <c r="CM7" s="1334"/>
      <c r="CN7" s="1335"/>
      <c r="CO7" s="198">
        <f>CO10+CP10+CQ10+CR10+CS10+CT10+CU10</f>
        <v>157</v>
      </c>
      <c r="CP7" s="1333"/>
      <c r="CQ7" s="1334"/>
      <c r="CR7" s="1334"/>
      <c r="CS7" s="1334"/>
      <c r="CT7" s="1334"/>
      <c r="CU7" s="1335"/>
      <c r="CV7" s="198">
        <f>CV10+CW10+CX10+CY10+CZ10+DA10+DB10</f>
        <v>977</v>
      </c>
      <c r="CW7" s="1333"/>
      <c r="CX7" s="1334"/>
      <c r="CY7" s="1334"/>
      <c r="CZ7" s="1334"/>
      <c r="DA7" s="1334"/>
      <c r="DB7" s="1335"/>
      <c r="DC7" s="198">
        <f>DC10+DD10+DE10+DF10+DG10+DH10+DI10</f>
        <v>978</v>
      </c>
      <c r="DD7" s="1333"/>
      <c r="DE7" s="1334"/>
      <c r="DF7" s="1334"/>
      <c r="DG7" s="1334"/>
      <c r="DH7" s="1334"/>
      <c r="DI7" s="1335"/>
      <c r="DJ7" s="198">
        <f>DJ10+DK10+DL10+DM10+DN10+DO10+DP10</f>
        <v>1515</v>
      </c>
      <c r="DK7" s="1333"/>
      <c r="DL7" s="1334"/>
      <c r="DM7" s="1334"/>
      <c r="DN7" s="1334"/>
      <c r="DO7" s="1334"/>
      <c r="DP7" s="1335"/>
      <c r="DQ7" s="198">
        <f>DQ10+DR10+DS10+DT10+DU10+DV10+DW10</f>
        <v>2070</v>
      </c>
      <c r="DR7" s="1333"/>
      <c r="DS7" s="1334"/>
      <c r="DT7" s="1334"/>
      <c r="DU7" s="1334"/>
      <c r="DV7" s="1334"/>
      <c r="DW7" s="1335"/>
      <c r="DX7" s="198">
        <f>DX10+DY10+DZ10+EA10+EB10+EC10+ED10</f>
        <v>2937</v>
      </c>
      <c r="DY7" s="1333"/>
      <c r="DZ7" s="1334"/>
      <c r="EA7" s="1334"/>
      <c r="EB7" s="1334"/>
      <c r="EC7" s="1334"/>
      <c r="ED7" s="1335"/>
      <c r="EE7" s="198">
        <f>EE10+EF10+EG10+EH10+EI10+EJ10+EK10</f>
        <v>1743</v>
      </c>
      <c r="EF7" s="1333"/>
      <c r="EG7" s="1334"/>
      <c r="EH7" s="1334"/>
      <c r="EI7" s="1334"/>
      <c r="EJ7" s="1334"/>
      <c r="EK7" s="1335"/>
      <c r="EL7" s="198">
        <f>EL10+EM10+EN10+EO10+EP10+EQ10+ER10</f>
        <v>2106</v>
      </c>
      <c r="EM7" s="1333"/>
      <c r="EN7" s="1334"/>
      <c r="EO7" s="1334"/>
      <c r="EP7" s="1334"/>
      <c r="EQ7" s="1334"/>
      <c r="ER7" s="1335"/>
      <c r="ES7" s="198">
        <f>ES10+ET10+EU10+EV10+EW10+EX10+EY10</f>
        <v>9665</v>
      </c>
      <c r="ET7" s="1333"/>
      <c r="EU7" s="1334"/>
      <c r="EV7" s="1334"/>
      <c r="EW7" s="1334"/>
      <c r="EX7" s="1334"/>
      <c r="EY7" s="1335"/>
      <c r="EZ7" s="198">
        <f>EZ10+FA10+FB10+FC10+FD10+FE10+FF10</f>
        <v>4932</v>
      </c>
      <c r="FA7" s="1333"/>
      <c r="FB7" s="1334"/>
      <c r="FC7" s="1334"/>
      <c r="FD7" s="1334"/>
      <c r="FE7" s="1334"/>
      <c r="FF7" s="1335"/>
      <c r="FG7" s="198">
        <f>FG10+FH10+FI10+FJ10+FK10+FL10+FM10</f>
        <v>6524</v>
      </c>
      <c r="FH7" s="1333"/>
      <c r="FI7" s="1334"/>
      <c r="FJ7" s="1334"/>
      <c r="FK7" s="1334"/>
      <c r="FL7" s="1334"/>
      <c r="FM7" s="1335"/>
      <c r="FN7" s="198">
        <f>FN10+FO10+FP10+FQ10+FR10+FS10+FT10</f>
        <v>4400</v>
      </c>
      <c r="FO7" s="1333"/>
      <c r="FP7" s="1334"/>
      <c r="FQ7" s="1334"/>
      <c r="FR7" s="1334"/>
      <c r="FS7" s="1334"/>
      <c r="FT7" s="1335"/>
      <c r="FU7" s="198">
        <f>FU10+FV10+FW10+FX10+FY10+FZ10+GA10</f>
        <v>2400</v>
      </c>
      <c r="FV7" s="1333"/>
      <c r="FW7" s="1334"/>
      <c r="FX7" s="1334"/>
      <c r="FY7" s="1334"/>
      <c r="FZ7" s="1334"/>
      <c r="GA7" s="1335"/>
      <c r="GB7" s="198">
        <f>GB10+GC10+GD10+GE10+GF10+GG10+GH10</f>
        <v>4572</v>
      </c>
      <c r="GC7" s="1333"/>
      <c r="GD7" s="1334"/>
      <c r="GE7" s="1334"/>
      <c r="GF7" s="1334"/>
      <c r="GG7" s="1334"/>
      <c r="GH7" s="1335"/>
      <c r="GI7" s="198">
        <f>GI10+GJ10+GK10+GL10+GM10+GN10+GO10</f>
        <v>3277</v>
      </c>
      <c r="GJ7" s="1333"/>
      <c r="GK7" s="1334"/>
      <c r="GL7" s="1334"/>
      <c r="GM7" s="1334"/>
      <c r="GN7" s="1334"/>
      <c r="GO7" s="1335"/>
      <c r="GP7" s="198">
        <f>GP10+GQ10+GR10+GS10+GT10+GU10+GV10</f>
        <v>2654</v>
      </c>
      <c r="GQ7" s="1333"/>
      <c r="GR7" s="1334"/>
      <c r="GS7" s="1334"/>
      <c r="GT7" s="1334"/>
      <c r="GU7" s="1334"/>
      <c r="GV7" s="1335"/>
      <c r="GW7" s="198">
        <f>GW10+GX10+GY10+GZ10+HA10+HB10+HC10</f>
        <v>1884</v>
      </c>
      <c r="GX7" s="1333"/>
      <c r="GY7" s="1334"/>
      <c r="GZ7" s="1334"/>
      <c r="HA7" s="1334"/>
      <c r="HB7" s="1334"/>
      <c r="HC7" s="1335"/>
      <c r="HD7" s="198">
        <f>HD10+HE10+HF10+HG10+HH10+HI10+HJ10</f>
        <v>9960</v>
      </c>
      <c r="HE7" s="1333"/>
      <c r="HF7" s="1334"/>
      <c r="HG7" s="1334"/>
      <c r="HH7" s="1334"/>
      <c r="HI7" s="1334"/>
      <c r="HJ7" s="1335"/>
      <c r="HK7" s="198">
        <f>HK10+HL10+HM10+HN10+HO10+HP10+HQ10</f>
        <v>8181</v>
      </c>
      <c r="HL7" s="1333"/>
      <c r="HM7" s="1334"/>
      <c r="HN7" s="1334"/>
      <c r="HO7" s="1334"/>
      <c r="HP7" s="1334"/>
      <c r="HQ7" s="1335"/>
      <c r="HR7" s="198">
        <f>HR10+HS10+HT10+HU10+HV10+HW10+HX10</f>
        <v>6513</v>
      </c>
      <c r="HS7" s="1333"/>
      <c r="HT7" s="1334"/>
      <c r="HU7" s="1334"/>
      <c r="HV7" s="1334"/>
      <c r="HW7" s="1334"/>
      <c r="HX7" s="1335"/>
      <c r="HY7" s="198">
        <f>HY10+HZ10+IA10+IB10+IC10+ID10+IE10</f>
        <v>5848</v>
      </c>
      <c r="HZ7" s="1333"/>
      <c r="IA7" s="1334"/>
      <c r="IB7" s="1334"/>
      <c r="IC7" s="1334"/>
      <c r="ID7" s="1334"/>
      <c r="IE7" s="1335"/>
      <c r="IF7" s="198">
        <f>IF10+IG10+IH10+II10+IJ10+IK10+IL10</f>
        <v>4522</v>
      </c>
      <c r="IG7" s="1333"/>
      <c r="IH7" s="1334"/>
      <c r="II7" s="1334"/>
      <c r="IJ7" s="1334"/>
      <c r="IK7" s="1334"/>
      <c r="IL7" s="1335"/>
      <c r="IM7" s="198" t="e">
        <f>IM10+IN10+IO10+IP10+IQ10+IR10+IS10</f>
        <v>#REF!</v>
      </c>
      <c r="IN7" s="1333"/>
      <c r="IO7" s="1334"/>
      <c r="IP7" s="1334"/>
      <c r="IQ7" s="1334"/>
      <c r="IR7" s="1334"/>
      <c r="IS7" s="1335"/>
      <c r="IT7" s="198">
        <f>IT10+IU10+IV10+IW10+IX10+IY10+IZ10</f>
        <v>7179</v>
      </c>
      <c r="IU7" s="1333"/>
      <c r="IV7" s="1334"/>
      <c r="IW7" s="1334"/>
      <c r="IX7" s="1334"/>
      <c r="IY7" s="1334"/>
      <c r="IZ7" s="1335"/>
      <c r="JA7" s="198">
        <f>JA10+JB10+JC10+JD10+JE10+JF10+JG10</f>
        <v>6988</v>
      </c>
      <c r="JB7" s="1333"/>
      <c r="JC7" s="1334"/>
      <c r="JD7" s="1334"/>
      <c r="JE7" s="1334"/>
      <c r="JF7" s="1334"/>
      <c r="JG7" s="1335"/>
      <c r="JH7" s="198">
        <f>JH10+JI10+JJ10+JK10+JL10+JM10+JN10</f>
        <v>7289</v>
      </c>
      <c r="JI7" s="1333"/>
      <c r="JJ7" s="1334"/>
      <c r="JK7" s="1334"/>
      <c r="JL7" s="1334"/>
      <c r="JM7" s="1334"/>
      <c r="JN7" s="1335"/>
      <c r="JO7" s="198">
        <f>JO10+JP10+JQ10+JR10+JS10+JT10+JU10</f>
        <v>3472</v>
      </c>
      <c r="JP7" s="1333"/>
      <c r="JQ7" s="1334"/>
      <c r="JR7" s="1334"/>
      <c r="JS7" s="1334"/>
      <c r="JT7" s="1334"/>
      <c r="JU7" s="1335"/>
      <c r="JV7" s="198">
        <f>JV10+JW10+JX10+JY10+JZ10+KA10+KB10</f>
        <v>3236</v>
      </c>
      <c r="JW7" s="1333"/>
      <c r="JX7" s="1334"/>
      <c r="JY7" s="1334"/>
      <c r="JZ7" s="1334"/>
      <c r="KA7" s="1334"/>
      <c r="KB7" s="1335"/>
      <c r="KC7" s="198" t="e">
        <f>KC10+KD10+KE10+KF10+KG10+KH10+KI10</f>
        <v>#REF!</v>
      </c>
      <c r="KD7" s="1333"/>
      <c r="KE7" s="1334"/>
      <c r="KF7" s="1334"/>
      <c r="KG7" s="1334"/>
      <c r="KH7" s="1334"/>
      <c r="KI7" s="1335"/>
      <c r="KJ7" s="198">
        <f>KJ10+KK10+KL10+KM10+KN10+KO10+KP10</f>
        <v>2098</v>
      </c>
      <c r="KK7" s="1333"/>
      <c r="KL7" s="1334"/>
      <c r="KM7" s="1334"/>
      <c r="KN7" s="1334"/>
      <c r="KO7" s="1334"/>
      <c r="KP7" s="1335"/>
      <c r="KQ7" s="198">
        <f>KQ10+KR10+KS10+KT10+KU10+KV10+KW10</f>
        <v>3088</v>
      </c>
      <c r="KR7" s="1333"/>
      <c r="KS7" s="1334"/>
      <c r="KT7" s="1334"/>
      <c r="KU7" s="1334"/>
      <c r="KV7" s="1334"/>
      <c r="KW7" s="1335"/>
      <c r="KX7" s="198">
        <f>KX10+KY10+KZ10+LA10+LB10+LC10+LD10</f>
        <v>2816</v>
      </c>
      <c r="KY7" s="1333"/>
      <c r="KZ7" s="1334"/>
      <c r="LA7" s="1334"/>
      <c r="LB7" s="1334"/>
      <c r="LC7" s="1334"/>
      <c r="LD7" s="1335"/>
      <c r="LE7" s="198">
        <f>LE10+LF10+LG10+LH10+LI10+LJ10+LK10</f>
        <v>939</v>
      </c>
      <c r="LF7" s="1333"/>
      <c r="LG7" s="1334"/>
      <c r="LH7" s="1334"/>
      <c r="LI7" s="1334"/>
      <c r="LJ7" s="1334"/>
      <c r="LK7" s="1335"/>
      <c r="LL7" s="198">
        <f>LL10+LM10+LN10+LO10+LP10+LQ10+LR10</f>
        <v>3405</v>
      </c>
      <c r="LM7" s="1333"/>
      <c r="LN7" s="1334"/>
      <c r="LO7" s="1334"/>
      <c r="LP7" s="1334"/>
      <c r="LQ7" s="1334"/>
      <c r="LR7" s="1335"/>
      <c r="LS7" s="198">
        <f>LS10+LT10+LU10+LV10+LW10+LX10+LY10</f>
        <v>2742</v>
      </c>
      <c r="LT7" s="1333"/>
      <c r="LU7" s="1334"/>
      <c r="LV7" s="1334"/>
      <c r="LW7" s="1334"/>
      <c r="LX7" s="1334"/>
      <c r="LY7" s="1335"/>
    </row>
    <row r="8" spans="1:337" s="541" customFormat="1" ht="14.45" customHeight="1">
      <c r="A8" s="204" t="s">
        <v>50</v>
      </c>
      <c r="B8" s="202">
        <f t="shared" ref="B8" si="8">IFERROR(B7/B6,0)</f>
        <v>1.1958925750394944</v>
      </c>
      <c r="C8" s="1341"/>
      <c r="D8" s="1341"/>
      <c r="E8" s="1341"/>
      <c r="F8" s="1341"/>
      <c r="G8" s="1341"/>
      <c r="H8" s="1341"/>
      <c r="I8" s="202">
        <f t="shared" ref="I8" si="9">IFERROR(I7/I6,0)</f>
        <v>0.92362661902635101</v>
      </c>
      <c r="J8" s="1336"/>
      <c r="K8" s="1337"/>
      <c r="L8" s="1337"/>
      <c r="M8" s="1337"/>
      <c r="N8" s="1337"/>
      <c r="O8" s="1338"/>
      <c r="P8" s="202">
        <f t="shared" ref="P8" si="10">IFERROR(P7/P6,0)</f>
        <v>0.93085106382978722</v>
      </c>
      <c r="Q8" s="1336"/>
      <c r="R8" s="1337"/>
      <c r="S8" s="1337"/>
      <c r="T8" s="1337"/>
      <c r="U8" s="1337"/>
      <c r="V8" s="1338"/>
      <c r="W8" s="202">
        <f t="shared" ref="W8" si="11">IFERROR(W7/W6,0)</f>
        <v>0.85485307212822792</v>
      </c>
      <c r="X8" s="1336"/>
      <c r="Y8" s="1337"/>
      <c r="Z8" s="1337"/>
      <c r="AA8" s="1337"/>
      <c r="AB8" s="1337"/>
      <c r="AC8" s="1338"/>
      <c r="AD8" s="202">
        <f t="shared" ref="AD8" si="12">IFERROR(AD7/AD6,0)</f>
        <v>1.2521739130434784</v>
      </c>
      <c r="AE8" s="1336"/>
      <c r="AF8" s="1337"/>
      <c r="AG8" s="1337"/>
      <c r="AH8" s="1337"/>
      <c r="AI8" s="1337"/>
      <c r="AJ8" s="1338"/>
      <c r="AK8" s="202">
        <f t="shared" ref="AK8" si="13">IFERROR(AK7/AK6,0)</f>
        <v>0.36166419019316493</v>
      </c>
      <c r="AL8" s="1336"/>
      <c r="AM8" s="1337"/>
      <c r="AN8" s="1337"/>
      <c r="AO8" s="1337"/>
      <c r="AP8" s="1337"/>
      <c r="AQ8" s="1338"/>
      <c r="AR8" s="202">
        <f t="shared" ref="AR8" si="14">IFERROR(AR7/AR6,0)</f>
        <v>2.5531423290203326</v>
      </c>
      <c r="AS8" s="1336"/>
      <c r="AT8" s="1337"/>
      <c r="AU8" s="1337"/>
      <c r="AV8" s="1337"/>
      <c r="AW8" s="1337"/>
      <c r="AX8" s="1338"/>
      <c r="AY8" s="202">
        <f t="shared" ref="AY8:CH8" si="15">IFERROR(AY7/AY6,0)</f>
        <v>0.91049382716049387</v>
      </c>
      <c r="AZ8" s="1336"/>
      <c r="BA8" s="1337"/>
      <c r="BB8" s="1337"/>
      <c r="BC8" s="1337"/>
      <c r="BD8" s="1337"/>
      <c r="BE8" s="1338"/>
      <c r="BF8" s="202">
        <f t="shared" si="15"/>
        <v>2.25</v>
      </c>
      <c r="BG8" s="1336"/>
      <c r="BH8" s="1337"/>
      <c r="BI8" s="1337"/>
      <c r="BJ8" s="1337"/>
      <c r="BK8" s="1337"/>
      <c r="BL8" s="1338"/>
      <c r="BM8" s="202">
        <f t="shared" si="15"/>
        <v>0.67892503536067894</v>
      </c>
      <c r="BN8" s="1336"/>
      <c r="BO8" s="1337"/>
      <c r="BP8" s="1337"/>
      <c r="BQ8" s="1337"/>
      <c r="BR8" s="1337"/>
      <c r="BS8" s="1338"/>
      <c r="BT8" s="202">
        <f t="shared" si="15"/>
        <v>7.919597989949749E-2</v>
      </c>
      <c r="BU8" s="1336"/>
      <c r="BV8" s="1337"/>
      <c r="BW8" s="1337"/>
      <c r="BX8" s="1337"/>
      <c r="BY8" s="1337"/>
      <c r="BZ8" s="1338"/>
      <c r="CA8" s="202">
        <f t="shared" si="15"/>
        <v>1.0782417582417583</v>
      </c>
      <c r="CB8" s="1333"/>
      <c r="CC8" s="1334"/>
      <c r="CD8" s="1334"/>
      <c r="CE8" s="1334"/>
      <c r="CF8" s="1334"/>
      <c r="CG8" s="1338"/>
      <c r="CH8" s="202">
        <f t="shared" si="15"/>
        <v>1.3352295814709467</v>
      </c>
      <c r="CI8" s="1336"/>
      <c r="CJ8" s="1337"/>
      <c r="CK8" s="1337"/>
      <c r="CL8" s="1337"/>
      <c r="CM8" s="1337"/>
      <c r="CN8" s="1338"/>
      <c r="CO8" s="202">
        <f>IFERROR(CO7/CO6,0)</f>
        <v>0.25487012987012986</v>
      </c>
      <c r="CP8" s="1336"/>
      <c r="CQ8" s="1337"/>
      <c r="CR8" s="1337"/>
      <c r="CS8" s="1337"/>
      <c r="CT8" s="1337"/>
      <c r="CU8" s="1338"/>
      <c r="CV8" s="202">
        <f>IFERROR(CV7/CV6,0)</f>
        <v>1.3741209563994374</v>
      </c>
      <c r="CW8" s="1336"/>
      <c r="CX8" s="1337"/>
      <c r="CY8" s="1337"/>
      <c r="CZ8" s="1337"/>
      <c r="DA8" s="1337"/>
      <c r="DB8" s="1338"/>
      <c r="DC8" s="202">
        <f>IFERROR(DC7/DC6,0)</f>
        <v>0.42913558578323824</v>
      </c>
      <c r="DD8" s="1336"/>
      <c r="DE8" s="1337"/>
      <c r="DF8" s="1337"/>
      <c r="DG8" s="1337"/>
      <c r="DH8" s="1337"/>
      <c r="DI8" s="1338"/>
      <c r="DJ8" s="202">
        <f>IFERROR(DJ7/DJ6,0)</f>
        <v>0.44822485207100593</v>
      </c>
      <c r="DK8" s="1336"/>
      <c r="DL8" s="1337"/>
      <c r="DM8" s="1337"/>
      <c r="DN8" s="1337"/>
      <c r="DO8" s="1337"/>
      <c r="DP8" s="1338"/>
      <c r="DQ8" s="202">
        <f>IFERROR(DQ7/DQ6,0)</f>
        <v>1.1330049261083743</v>
      </c>
      <c r="DR8" s="1336"/>
      <c r="DS8" s="1337"/>
      <c r="DT8" s="1337"/>
      <c r="DU8" s="1337"/>
      <c r="DV8" s="1337"/>
      <c r="DW8" s="1338"/>
      <c r="DX8" s="202">
        <f>IFERROR(DX7/DX6,0)</f>
        <v>1.8647619047619048</v>
      </c>
      <c r="DY8" s="1336"/>
      <c r="DZ8" s="1337"/>
      <c r="EA8" s="1337"/>
      <c r="EB8" s="1337"/>
      <c r="EC8" s="1337"/>
      <c r="ED8" s="1338"/>
      <c r="EE8" s="202">
        <f>IFERROR(EE7/EE6,0)</f>
        <v>0.82763532763532766</v>
      </c>
      <c r="EF8" s="1336"/>
      <c r="EG8" s="1337"/>
      <c r="EH8" s="1337"/>
      <c r="EI8" s="1337"/>
      <c r="EJ8" s="1337"/>
      <c r="EK8" s="1338"/>
      <c r="EL8" s="202">
        <f>IFERROR(EL7/EL6,0)</f>
        <v>0.65383421297733624</v>
      </c>
      <c r="EM8" s="1336"/>
      <c r="EN8" s="1337"/>
      <c r="EO8" s="1337"/>
      <c r="EP8" s="1337"/>
      <c r="EQ8" s="1337"/>
      <c r="ER8" s="1338"/>
      <c r="ES8" s="202">
        <f>IFERROR(ES7/ES6,0)</f>
        <v>1.3388280925335918</v>
      </c>
      <c r="ET8" s="1336"/>
      <c r="EU8" s="1337"/>
      <c r="EV8" s="1337"/>
      <c r="EW8" s="1337"/>
      <c r="EX8" s="1337"/>
      <c r="EY8" s="1338"/>
      <c r="EZ8" s="202">
        <f>IFERROR(EZ7/EZ6,0)</f>
        <v>3.4037267080745344</v>
      </c>
      <c r="FA8" s="1336"/>
      <c r="FB8" s="1337"/>
      <c r="FC8" s="1337"/>
      <c r="FD8" s="1337"/>
      <c r="FE8" s="1337"/>
      <c r="FF8" s="1338"/>
      <c r="FG8" s="202">
        <f>IFERROR(FG7/FG6,0)</f>
        <v>3.1871030776746458</v>
      </c>
      <c r="FH8" s="1336"/>
      <c r="FI8" s="1337"/>
      <c r="FJ8" s="1337"/>
      <c r="FK8" s="1337"/>
      <c r="FL8" s="1337"/>
      <c r="FM8" s="1338"/>
      <c r="FN8" s="202">
        <f>IFERROR(FN7/FN6,0)</f>
        <v>0.70569366479550921</v>
      </c>
      <c r="FO8" s="1336"/>
      <c r="FP8" s="1337"/>
      <c r="FQ8" s="1337"/>
      <c r="FR8" s="1337"/>
      <c r="FS8" s="1337"/>
      <c r="FT8" s="1338"/>
      <c r="FU8" s="202">
        <f>IFERROR(FU7/FU6,0)</f>
        <v>1.4888337468982631</v>
      </c>
      <c r="FV8" s="1336"/>
      <c r="FW8" s="1337"/>
      <c r="FX8" s="1337"/>
      <c r="FY8" s="1337"/>
      <c r="FZ8" s="1337"/>
      <c r="GA8" s="1338"/>
      <c r="GB8" s="202">
        <f>IFERROR(GB7/GB6,0)</f>
        <v>2.1875598086124404</v>
      </c>
      <c r="GC8" s="1336"/>
      <c r="GD8" s="1337"/>
      <c r="GE8" s="1337"/>
      <c r="GF8" s="1337"/>
      <c r="GG8" s="1337"/>
      <c r="GH8" s="1338"/>
      <c r="GI8" s="202">
        <f>IFERROR(GI7/GI6,0)</f>
        <v>0.89315889888252931</v>
      </c>
      <c r="GJ8" s="1336"/>
      <c r="GK8" s="1337"/>
      <c r="GL8" s="1337"/>
      <c r="GM8" s="1337"/>
      <c r="GN8" s="1337"/>
      <c r="GO8" s="1338"/>
      <c r="GP8" s="202">
        <f>IFERROR(GP7/GP6,0)</f>
        <v>1.2566287878787878</v>
      </c>
      <c r="GQ8" s="1336"/>
      <c r="GR8" s="1337"/>
      <c r="GS8" s="1337"/>
      <c r="GT8" s="1337"/>
      <c r="GU8" s="1337"/>
      <c r="GV8" s="1338"/>
      <c r="GW8" s="202">
        <f>IFERROR(GW7/GW6,0)</f>
        <v>0.25507717303005689</v>
      </c>
      <c r="GX8" s="1336"/>
      <c r="GY8" s="1337"/>
      <c r="GZ8" s="1337"/>
      <c r="HA8" s="1337"/>
      <c r="HB8" s="1337"/>
      <c r="HC8" s="1338"/>
      <c r="HD8" s="202">
        <f>IFERROR(HD7/HD6,0)</f>
        <v>0.77558012770596485</v>
      </c>
      <c r="HE8" s="1336"/>
      <c r="HF8" s="1337"/>
      <c r="HG8" s="1337"/>
      <c r="HH8" s="1337"/>
      <c r="HI8" s="1337"/>
      <c r="HJ8" s="1338"/>
      <c r="HK8" s="202">
        <f>IFERROR(HK7/HK6,0)</f>
        <v>1.1708887934735939</v>
      </c>
      <c r="HL8" s="1336"/>
      <c r="HM8" s="1337"/>
      <c r="HN8" s="1337"/>
      <c r="HO8" s="1337"/>
      <c r="HP8" s="1337"/>
      <c r="HQ8" s="1338"/>
      <c r="HR8" s="202">
        <f>IFERROR(HR7/HR6,0)</f>
        <v>4.5641205325858447</v>
      </c>
      <c r="HS8" s="1336"/>
      <c r="HT8" s="1337"/>
      <c r="HU8" s="1337"/>
      <c r="HV8" s="1337"/>
      <c r="HW8" s="1337"/>
      <c r="HX8" s="1338"/>
      <c r="HY8" s="202">
        <f>IFERROR(HY7/HY6,0)</f>
        <v>1.7614457831325301</v>
      </c>
      <c r="HZ8" s="1336"/>
      <c r="IA8" s="1337"/>
      <c r="IB8" s="1337"/>
      <c r="IC8" s="1337"/>
      <c r="ID8" s="1337"/>
      <c r="IE8" s="1338"/>
      <c r="IF8" s="202">
        <f>IFERROR(IF7/IF6,0)</f>
        <v>0.64342629482071712</v>
      </c>
      <c r="IG8" s="1336"/>
      <c r="IH8" s="1337"/>
      <c r="II8" s="1337"/>
      <c r="IJ8" s="1337"/>
      <c r="IK8" s="1337"/>
      <c r="IL8" s="1338"/>
      <c r="IM8" s="202">
        <f>IFERROR(IM7/IM6,0)</f>
        <v>0</v>
      </c>
      <c r="IN8" s="1336"/>
      <c r="IO8" s="1337"/>
      <c r="IP8" s="1337"/>
      <c r="IQ8" s="1337"/>
      <c r="IR8" s="1337"/>
      <c r="IS8" s="1338"/>
      <c r="IT8" s="202">
        <f>IFERROR(IT7/IT6,0)</f>
        <v>0.65777899945024743</v>
      </c>
      <c r="IU8" s="1336"/>
      <c r="IV8" s="1337"/>
      <c r="IW8" s="1337"/>
      <c r="IX8" s="1337"/>
      <c r="IY8" s="1337"/>
      <c r="IZ8" s="1338"/>
      <c r="JA8" s="202">
        <f>IFERROR(JA7/JA6,0)</f>
        <v>0.91489918826918037</v>
      </c>
      <c r="JB8" s="1336"/>
      <c r="JC8" s="1337"/>
      <c r="JD8" s="1337"/>
      <c r="JE8" s="1337"/>
      <c r="JF8" s="1337"/>
      <c r="JG8" s="1338"/>
      <c r="JH8" s="202">
        <f>IFERROR(JH7/JH6,0)</f>
        <v>6.1098072087175188</v>
      </c>
      <c r="JI8" s="1336"/>
      <c r="JJ8" s="1337"/>
      <c r="JK8" s="1337"/>
      <c r="JL8" s="1337"/>
      <c r="JM8" s="1337"/>
      <c r="JN8" s="1338"/>
      <c r="JO8" s="202">
        <f>IFERROR(JO7/JO6,0)</f>
        <v>0</v>
      </c>
      <c r="JP8" s="1336"/>
      <c r="JQ8" s="1337"/>
      <c r="JR8" s="1337"/>
      <c r="JS8" s="1337"/>
      <c r="JT8" s="1337"/>
      <c r="JU8" s="1338"/>
      <c r="JV8" s="202">
        <f>IFERROR(JV7/JV6,0)</f>
        <v>0</v>
      </c>
      <c r="JW8" s="1336"/>
      <c r="JX8" s="1337"/>
      <c r="JY8" s="1337"/>
      <c r="JZ8" s="1337"/>
      <c r="KA8" s="1337"/>
      <c r="KB8" s="1338"/>
      <c r="KC8" s="202">
        <f>IFERROR(KC7/KC6,0)</f>
        <v>0</v>
      </c>
      <c r="KD8" s="1336"/>
      <c r="KE8" s="1337"/>
      <c r="KF8" s="1337"/>
      <c r="KG8" s="1337"/>
      <c r="KH8" s="1337"/>
      <c r="KI8" s="1338"/>
      <c r="KJ8" s="202">
        <f>IFERROR(KJ7/KJ6,0)</f>
        <v>0</v>
      </c>
      <c r="KK8" s="1336"/>
      <c r="KL8" s="1337"/>
      <c r="KM8" s="1337"/>
      <c r="KN8" s="1337"/>
      <c r="KO8" s="1337"/>
      <c r="KP8" s="1338"/>
      <c r="KQ8" s="202">
        <f>IFERROR(KQ7/KQ6,0)</f>
        <v>0</v>
      </c>
      <c r="KR8" s="1336"/>
      <c r="KS8" s="1337"/>
      <c r="KT8" s="1337"/>
      <c r="KU8" s="1337"/>
      <c r="KV8" s="1337"/>
      <c r="KW8" s="1338"/>
      <c r="KX8" s="202">
        <f>IFERROR(KX7/KX6,0)</f>
        <v>0</v>
      </c>
      <c r="KY8" s="1336"/>
      <c r="KZ8" s="1337"/>
      <c r="LA8" s="1337"/>
      <c r="LB8" s="1337"/>
      <c r="LC8" s="1337"/>
      <c r="LD8" s="1338"/>
      <c r="LE8" s="202">
        <f>IFERROR(LE7/LE6,0)</f>
        <v>0</v>
      </c>
      <c r="LF8" s="1336"/>
      <c r="LG8" s="1337"/>
      <c r="LH8" s="1337"/>
      <c r="LI8" s="1337"/>
      <c r="LJ8" s="1337"/>
      <c r="LK8" s="1338"/>
      <c r="LL8" s="202">
        <f>IFERROR(LL7/LL6,0)</f>
        <v>0</v>
      </c>
      <c r="LM8" s="1336"/>
      <c r="LN8" s="1337"/>
      <c r="LO8" s="1337"/>
      <c r="LP8" s="1337"/>
      <c r="LQ8" s="1337"/>
      <c r="LR8" s="1338"/>
      <c r="LS8" s="202">
        <f>IFERROR(LS7/LS6,0)</f>
        <v>0</v>
      </c>
      <c r="LT8" s="1336"/>
      <c r="LU8" s="1337"/>
      <c r="LV8" s="1337"/>
      <c r="LW8" s="1337"/>
      <c r="LX8" s="1337"/>
      <c r="LY8" s="1338"/>
    </row>
    <row r="9" spans="1:337" ht="15.75" customHeight="1">
      <c r="A9" s="199" t="s">
        <v>176</v>
      </c>
      <c r="B9" s="200">
        <v>0</v>
      </c>
      <c r="C9" s="200">
        <f>B6/5</f>
        <v>126.6</v>
      </c>
      <c r="D9" s="200">
        <f>B6/5</f>
        <v>126.6</v>
      </c>
      <c r="E9" s="200">
        <f>B6/5</f>
        <v>126.6</v>
      </c>
      <c r="F9" s="200">
        <f>B6/5</f>
        <v>126.6</v>
      </c>
      <c r="G9" s="200">
        <f>B6/5</f>
        <v>126.6</v>
      </c>
      <c r="H9" s="201"/>
      <c r="I9" s="200">
        <v>0</v>
      </c>
      <c r="J9" s="200">
        <f>I6/5</f>
        <v>447.8</v>
      </c>
      <c r="K9" s="200">
        <f>I6/5</f>
        <v>447.8</v>
      </c>
      <c r="L9" s="200">
        <f>I6/5</f>
        <v>447.8</v>
      </c>
      <c r="M9" s="200">
        <f>I6/5</f>
        <v>447.8</v>
      </c>
      <c r="N9" s="200">
        <f>I6/5</f>
        <v>447.8</v>
      </c>
      <c r="O9" s="200">
        <v>0</v>
      </c>
      <c r="P9" s="200">
        <v>0</v>
      </c>
      <c r="Q9" s="200">
        <f>P6/5</f>
        <v>526.4</v>
      </c>
      <c r="R9" s="200">
        <f>P6/5</f>
        <v>526.4</v>
      </c>
      <c r="S9" s="200">
        <f>P6/5</f>
        <v>526.4</v>
      </c>
      <c r="T9" s="200">
        <f>P6/5</f>
        <v>526.4</v>
      </c>
      <c r="U9" s="200">
        <f>P6/5</f>
        <v>526.4</v>
      </c>
      <c r="V9" s="200">
        <v>0</v>
      </c>
      <c r="W9" s="200">
        <v>0</v>
      </c>
      <c r="X9" s="200">
        <f>W6/5</f>
        <v>224.6</v>
      </c>
      <c r="Y9" s="200">
        <f>W6/5</f>
        <v>224.6</v>
      </c>
      <c r="Z9" s="200">
        <f>W6/5</f>
        <v>224.6</v>
      </c>
      <c r="AA9" s="200">
        <f>W6/5</f>
        <v>224.6</v>
      </c>
      <c r="AB9" s="200">
        <f>W6/5</f>
        <v>224.6</v>
      </c>
      <c r="AC9" s="200">
        <v>0</v>
      </c>
      <c r="AD9" s="200">
        <v>0</v>
      </c>
      <c r="AE9" s="200">
        <f>AD6/5</f>
        <v>23</v>
      </c>
      <c r="AF9" s="200">
        <f>AD6/5</f>
        <v>23</v>
      </c>
      <c r="AG9" s="200">
        <f>AD6/5</f>
        <v>23</v>
      </c>
      <c r="AH9" s="200">
        <f>AD6/5</f>
        <v>23</v>
      </c>
      <c r="AI9" s="200">
        <f>AD6/5</f>
        <v>23</v>
      </c>
      <c r="AJ9" s="200">
        <v>0</v>
      </c>
      <c r="AK9" s="200">
        <v>0</v>
      </c>
      <c r="AL9" s="200">
        <f>AK6/5</f>
        <v>673</v>
      </c>
      <c r="AM9" s="200">
        <f>AK6/5</f>
        <v>673</v>
      </c>
      <c r="AN9" s="200">
        <f>AK6/5</f>
        <v>673</v>
      </c>
      <c r="AO9" s="200">
        <f>AK6/5</f>
        <v>673</v>
      </c>
      <c r="AP9" s="200">
        <f>AK6/5</f>
        <v>673</v>
      </c>
      <c r="AQ9" s="200">
        <v>0</v>
      </c>
      <c r="AR9" s="200">
        <v>0</v>
      </c>
      <c r="AS9" s="200">
        <f>AR6/5</f>
        <v>432.8</v>
      </c>
      <c r="AT9" s="200">
        <f>AR6/5</f>
        <v>432.8</v>
      </c>
      <c r="AU9" s="200">
        <f>AR6/5</f>
        <v>432.8</v>
      </c>
      <c r="AV9" s="200">
        <f>AR6/5</f>
        <v>432.8</v>
      </c>
      <c r="AW9" s="200">
        <f>AR6/5</f>
        <v>432.8</v>
      </c>
      <c r="AX9" s="200">
        <v>0</v>
      </c>
      <c r="AY9" s="200">
        <v>0</v>
      </c>
      <c r="AZ9" s="200">
        <f>AY6/5</f>
        <v>324</v>
      </c>
      <c r="BA9" s="200">
        <f>AY6/5</f>
        <v>324</v>
      </c>
      <c r="BB9" s="200">
        <f>AY6/5</f>
        <v>324</v>
      </c>
      <c r="BC9" s="200">
        <f>AY6/5</f>
        <v>324</v>
      </c>
      <c r="BD9" s="200">
        <f>AY6/5</f>
        <v>324</v>
      </c>
      <c r="BE9" s="200">
        <v>0</v>
      </c>
      <c r="BF9" s="200">
        <v>0</v>
      </c>
      <c r="BG9" s="200">
        <f>BF6/5</f>
        <v>90.4</v>
      </c>
      <c r="BH9" s="200">
        <f>BF6/5</f>
        <v>90.4</v>
      </c>
      <c r="BI9" s="200">
        <f>BF6/5</f>
        <v>90.4</v>
      </c>
      <c r="BJ9" s="200">
        <f>BF6/5</f>
        <v>90.4</v>
      </c>
      <c r="BK9" s="200">
        <f>BF6/5</f>
        <v>90.4</v>
      </c>
      <c r="BL9" s="200">
        <v>0</v>
      </c>
      <c r="BM9" s="200">
        <v>0</v>
      </c>
      <c r="BN9" s="200">
        <f>BM6/5</f>
        <v>707</v>
      </c>
      <c r="BO9" s="200">
        <f>BM6/5</f>
        <v>707</v>
      </c>
      <c r="BP9" s="200">
        <f>BM6/5</f>
        <v>707</v>
      </c>
      <c r="BQ9" s="200">
        <f>BM6/5</f>
        <v>707</v>
      </c>
      <c r="BR9" s="200">
        <f>BM6/5</f>
        <v>707</v>
      </c>
      <c r="BS9" s="200">
        <v>0</v>
      </c>
      <c r="BT9" s="200">
        <v>0</v>
      </c>
      <c r="BU9" s="200">
        <f>BT6/5</f>
        <v>995</v>
      </c>
      <c r="BV9" s="200">
        <f>BT6/5</f>
        <v>995</v>
      </c>
      <c r="BW9" s="200">
        <f>BT6/5</f>
        <v>995</v>
      </c>
      <c r="BX9" s="200">
        <f>BT6/5</f>
        <v>995</v>
      </c>
      <c r="BY9" s="200">
        <f>BT6/5</f>
        <v>995</v>
      </c>
      <c r="BZ9" s="200">
        <v>0</v>
      </c>
      <c r="CA9" s="253">
        <v>0</v>
      </c>
      <c r="CB9" s="82">
        <f>CA6/5</f>
        <v>455</v>
      </c>
      <c r="CC9" s="82">
        <f>CA6/5</f>
        <v>455</v>
      </c>
      <c r="CD9" s="82">
        <f>CA6/5</f>
        <v>455</v>
      </c>
      <c r="CE9" s="82">
        <f>CA6/5</f>
        <v>455</v>
      </c>
      <c r="CF9" s="82">
        <f>CA6/5</f>
        <v>455</v>
      </c>
      <c r="CG9" s="254">
        <v>0</v>
      </c>
      <c r="CH9" s="200">
        <v>0</v>
      </c>
      <c r="CI9" s="200">
        <f>CH6/5</f>
        <v>984.4</v>
      </c>
      <c r="CJ9" s="200">
        <f>CH6/5</f>
        <v>984.4</v>
      </c>
      <c r="CK9" s="200">
        <f>CH6/5</f>
        <v>984.4</v>
      </c>
      <c r="CL9" s="200">
        <f>CH6/5</f>
        <v>984.4</v>
      </c>
      <c r="CM9" s="200">
        <f>CH6/5</f>
        <v>984.4</v>
      </c>
      <c r="CN9" s="200">
        <v>0</v>
      </c>
      <c r="CO9" s="200">
        <v>0</v>
      </c>
      <c r="CP9" s="200">
        <f>CO6/5</f>
        <v>123.2</v>
      </c>
      <c r="CQ9" s="200">
        <f>CO6/5</f>
        <v>123.2</v>
      </c>
      <c r="CR9" s="200">
        <f>CO6/5</f>
        <v>123.2</v>
      </c>
      <c r="CS9" s="200">
        <f>CO6/5</f>
        <v>123.2</v>
      </c>
      <c r="CT9" s="200">
        <f>CO6/5</f>
        <v>123.2</v>
      </c>
      <c r="CU9" s="200">
        <v>0</v>
      </c>
      <c r="CV9" s="200">
        <v>0</v>
      </c>
      <c r="CW9" s="200">
        <f>CV6/5</f>
        <v>142.19999999999999</v>
      </c>
      <c r="CX9" s="200">
        <f>CV6/5</f>
        <v>142.19999999999999</v>
      </c>
      <c r="CY9" s="200">
        <f>CV6/5</f>
        <v>142.19999999999999</v>
      </c>
      <c r="CZ9" s="200">
        <f>CV6/5</f>
        <v>142.19999999999999</v>
      </c>
      <c r="DA9" s="200">
        <f>CV6/5</f>
        <v>142.19999999999999</v>
      </c>
      <c r="DB9" s="200">
        <v>0</v>
      </c>
      <c r="DC9" s="200">
        <v>0</v>
      </c>
      <c r="DD9" s="200">
        <f>DC6/5</f>
        <v>455.8</v>
      </c>
      <c r="DE9" s="200">
        <f>DC6/5</f>
        <v>455.8</v>
      </c>
      <c r="DF9" s="200">
        <f>DC6/5</f>
        <v>455.8</v>
      </c>
      <c r="DG9" s="200">
        <f>DC6/5</f>
        <v>455.8</v>
      </c>
      <c r="DH9" s="200">
        <f>DC6/5</f>
        <v>455.8</v>
      </c>
      <c r="DI9" s="200">
        <v>0</v>
      </c>
      <c r="DJ9" s="200">
        <v>0</v>
      </c>
      <c r="DK9" s="200">
        <f>DJ6/5</f>
        <v>676</v>
      </c>
      <c r="DL9" s="200">
        <f>DJ6/5</f>
        <v>676</v>
      </c>
      <c r="DM9" s="200">
        <f>DJ6/5</f>
        <v>676</v>
      </c>
      <c r="DN9" s="200">
        <f>DJ6/5</f>
        <v>676</v>
      </c>
      <c r="DO9" s="200">
        <f>DJ6/5</f>
        <v>676</v>
      </c>
      <c r="DP9" s="200">
        <v>0</v>
      </c>
      <c r="DQ9" s="200">
        <v>0</v>
      </c>
      <c r="DR9" s="200">
        <f>DQ6/5</f>
        <v>365.4</v>
      </c>
      <c r="DS9" s="200">
        <f>DQ6/5</f>
        <v>365.4</v>
      </c>
      <c r="DT9" s="200">
        <f>DQ6/5</f>
        <v>365.4</v>
      </c>
      <c r="DU9" s="200">
        <f>DQ6/5</f>
        <v>365.4</v>
      </c>
      <c r="DV9" s="200">
        <f>DQ6/5</f>
        <v>365.4</v>
      </c>
      <c r="DW9" s="200">
        <v>0</v>
      </c>
      <c r="DX9" s="200">
        <v>0</v>
      </c>
      <c r="DY9" s="200">
        <f>DX6/5</f>
        <v>315</v>
      </c>
      <c r="DZ9" s="200">
        <f>DX6/5</f>
        <v>315</v>
      </c>
      <c r="EA9" s="200">
        <f>DX6/5</f>
        <v>315</v>
      </c>
      <c r="EB9" s="200">
        <f>DX6/5</f>
        <v>315</v>
      </c>
      <c r="EC9" s="200">
        <f>DX6/5</f>
        <v>315</v>
      </c>
      <c r="ED9" s="200">
        <v>0</v>
      </c>
      <c r="EE9" s="200">
        <v>0</v>
      </c>
      <c r="EF9" s="200">
        <f>EE6/5</f>
        <v>421.2</v>
      </c>
      <c r="EG9" s="200">
        <f>EE6/5</f>
        <v>421.2</v>
      </c>
      <c r="EH9" s="200">
        <f>EE6/5</f>
        <v>421.2</v>
      </c>
      <c r="EI9" s="200">
        <f>EE6/5</f>
        <v>421.2</v>
      </c>
      <c r="EJ9" s="200">
        <f>EE6/5</f>
        <v>421.2</v>
      </c>
      <c r="EK9" s="200">
        <v>0</v>
      </c>
      <c r="EL9" s="200">
        <v>0</v>
      </c>
      <c r="EM9" s="200">
        <f>EL6/5</f>
        <v>644.20000000000005</v>
      </c>
      <c r="EN9" s="200">
        <f>EL6/5</f>
        <v>644.20000000000005</v>
      </c>
      <c r="EO9" s="200">
        <f>EL6/5</f>
        <v>644.20000000000005</v>
      </c>
      <c r="EP9" s="200">
        <f>EL6/5</f>
        <v>644.20000000000005</v>
      </c>
      <c r="EQ9" s="200">
        <f>EL6/5</f>
        <v>644.20000000000005</v>
      </c>
      <c r="ER9" s="200">
        <v>0</v>
      </c>
      <c r="ES9" s="200">
        <v>0</v>
      </c>
      <c r="ET9" s="200">
        <f>ES6/5</f>
        <v>1443.8</v>
      </c>
      <c r="EU9" s="200">
        <f>ES6/5</f>
        <v>1443.8</v>
      </c>
      <c r="EV9" s="200">
        <f>ES6/5</f>
        <v>1443.8</v>
      </c>
      <c r="EW9" s="200">
        <f>ES6/5</f>
        <v>1443.8</v>
      </c>
      <c r="EX9" s="200">
        <f>ES6/5</f>
        <v>1443.8</v>
      </c>
      <c r="EY9" s="200">
        <v>0</v>
      </c>
      <c r="EZ9" s="200">
        <v>0</v>
      </c>
      <c r="FA9" s="200">
        <f>EZ6/5</f>
        <v>289.8</v>
      </c>
      <c r="FB9" s="200">
        <f>EZ6/5</f>
        <v>289.8</v>
      </c>
      <c r="FC9" s="200">
        <f>EZ6/5</f>
        <v>289.8</v>
      </c>
      <c r="FD9" s="200">
        <f>EZ6/5</f>
        <v>289.8</v>
      </c>
      <c r="FE9" s="200">
        <f>EZ6/5</f>
        <v>289.8</v>
      </c>
      <c r="FF9" s="200">
        <v>0</v>
      </c>
      <c r="FG9" s="200">
        <v>0</v>
      </c>
      <c r="FH9" s="200">
        <f>FG6/5</f>
        <v>409.4</v>
      </c>
      <c r="FI9" s="200">
        <f>FG6/5</f>
        <v>409.4</v>
      </c>
      <c r="FJ9" s="200">
        <f>FG6/5</f>
        <v>409.4</v>
      </c>
      <c r="FK9" s="200">
        <f>FG6/5</f>
        <v>409.4</v>
      </c>
      <c r="FL9" s="200">
        <f>FG6/5</f>
        <v>409.4</v>
      </c>
      <c r="FM9" s="200">
        <v>0</v>
      </c>
      <c r="FN9" s="200">
        <v>0</v>
      </c>
      <c r="FO9" s="200">
        <f>FN6/5</f>
        <v>1247</v>
      </c>
      <c r="FP9" s="200">
        <f>FN6/5</f>
        <v>1247</v>
      </c>
      <c r="FQ9" s="200">
        <f>FN6/5</f>
        <v>1247</v>
      </c>
      <c r="FR9" s="200">
        <f>FN6/5</f>
        <v>1247</v>
      </c>
      <c r="FS9" s="200">
        <f>FN6/5</f>
        <v>1247</v>
      </c>
      <c r="FT9" s="200">
        <v>0</v>
      </c>
      <c r="FU9" s="200">
        <v>0</v>
      </c>
      <c r="FV9" s="200">
        <f>FU6/5</f>
        <v>322.39999999999998</v>
      </c>
      <c r="FW9" s="200">
        <f>FU6/5</f>
        <v>322.39999999999998</v>
      </c>
      <c r="FX9" s="200">
        <f>FU6/5</f>
        <v>322.39999999999998</v>
      </c>
      <c r="FY9" s="200">
        <f>FU6/5</f>
        <v>322.39999999999998</v>
      </c>
      <c r="FZ9" s="200">
        <f>FU6/5</f>
        <v>322.39999999999998</v>
      </c>
      <c r="GA9" s="200">
        <f>FV6/5</f>
        <v>0</v>
      </c>
      <c r="GB9" s="200">
        <v>0</v>
      </c>
      <c r="GC9" s="200">
        <f>GB6/5</f>
        <v>418</v>
      </c>
      <c r="GD9" s="200">
        <f>GB6/5</f>
        <v>418</v>
      </c>
      <c r="GE9" s="200">
        <f>GB6/5</f>
        <v>418</v>
      </c>
      <c r="GF9" s="200">
        <f>GB6/5</f>
        <v>418</v>
      </c>
      <c r="GG9" s="200">
        <f>GB6/5</f>
        <v>418</v>
      </c>
      <c r="GH9" s="200">
        <v>0</v>
      </c>
      <c r="GI9" s="200">
        <v>0</v>
      </c>
      <c r="GJ9" s="200">
        <f>GI6/5</f>
        <v>733.8</v>
      </c>
      <c r="GK9" s="200">
        <f>GI6/5</f>
        <v>733.8</v>
      </c>
      <c r="GL9" s="200">
        <f>GI6/5</f>
        <v>733.8</v>
      </c>
      <c r="GM9" s="200">
        <f>GI6/5</f>
        <v>733.8</v>
      </c>
      <c r="GN9" s="200">
        <f>GI6/5</f>
        <v>733.8</v>
      </c>
      <c r="GO9" s="200">
        <v>0</v>
      </c>
      <c r="GP9" s="200">
        <v>0</v>
      </c>
      <c r="GQ9" s="200">
        <f>GP6/5</f>
        <v>422.4</v>
      </c>
      <c r="GR9" s="200">
        <f>GP6/5</f>
        <v>422.4</v>
      </c>
      <c r="GS9" s="200">
        <f>GP6/5</f>
        <v>422.4</v>
      </c>
      <c r="GT9" s="200">
        <f>GP6/5</f>
        <v>422.4</v>
      </c>
      <c r="GU9" s="200">
        <f>GP6/5</f>
        <v>422.4</v>
      </c>
      <c r="GV9" s="200">
        <v>0</v>
      </c>
      <c r="GW9" s="200">
        <v>0</v>
      </c>
      <c r="GX9" s="200">
        <f>GW6/5</f>
        <v>1477.2</v>
      </c>
      <c r="GY9" s="200">
        <f>GW6/5</f>
        <v>1477.2</v>
      </c>
      <c r="GZ9" s="200">
        <f>GW6/5</f>
        <v>1477.2</v>
      </c>
      <c r="HA9" s="200">
        <f>GW6/5</f>
        <v>1477.2</v>
      </c>
      <c r="HB9" s="200">
        <f>GW6/5</f>
        <v>1477.2</v>
      </c>
      <c r="HC9" s="200">
        <v>0</v>
      </c>
      <c r="HD9" s="200">
        <v>0</v>
      </c>
      <c r="HE9" s="200">
        <f>HD6/5</f>
        <v>2568.4</v>
      </c>
      <c r="HF9" s="200">
        <f>HD6/5</f>
        <v>2568.4</v>
      </c>
      <c r="HG9" s="200">
        <f>HD6/5</f>
        <v>2568.4</v>
      </c>
      <c r="HH9" s="200">
        <f>HD6/5</f>
        <v>2568.4</v>
      </c>
      <c r="HI9" s="200">
        <f>HD6/5</f>
        <v>2568.4</v>
      </c>
      <c r="HJ9" s="200">
        <v>0</v>
      </c>
      <c r="HK9" s="200">
        <v>0</v>
      </c>
      <c r="HL9" s="200">
        <f>HK6/5</f>
        <v>1397.4</v>
      </c>
      <c r="HM9" s="200">
        <f>HK6/5</f>
        <v>1397.4</v>
      </c>
      <c r="HN9" s="200">
        <f>HK6/5</f>
        <v>1397.4</v>
      </c>
      <c r="HO9" s="200">
        <f>HK6/5</f>
        <v>1397.4</v>
      </c>
      <c r="HP9" s="200">
        <f>HK6/5</f>
        <v>1397.4</v>
      </c>
      <c r="HQ9" s="200">
        <v>0</v>
      </c>
      <c r="HR9" s="200">
        <v>0</v>
      </c>
      <c r="HS9" s="200">
        <f>HR6/5</f>
        <v>285.39999999999998</v>
      </c>
      <c r="HT9" s="200">
        <f>HR6/5</f>
        <v>285.39999999999998</v>
      </c>
      <c r="HU9" s="200">
        <f>HR6/5</f>
        <v>285.39999999999998</v>
      </c>
      <c r="HV9" s="200">
        <f>HR6/5</f>
        <v>285.39999999999998</v>
      </c>
      <c r="HW9" s="200">
        <f>HR6/5</f>
        <v>285.39999999999998</v>
      </c>
      <c r="HX9" s="200">
        <v>0</v>
      </c>
      <c r="HY9" s="200">
        <v>0</v>
      </c>
      <c r="HZ9" s="200">
        <f>HY6/5</f>
        <v>664</v>
      </c>
      <c r="IA9" s="200">
        <f>HY6/5</f>
        <v>664</v>
      </c>
      <c r="IB9" s="200">
        <f>HY6/5</f>
        <v>664</v>
      </c>
      <c r="IC9" s="200">
        <f>HY6/5</f>
        <v>664</v>
      </c>
      <c r="ID9" s="200">
        <f>HY6/5</f>
        <v>664</v>
      </c>
      <c r="IE9" s="200">
        <v>0</v>
      </c>
      <c r="IF9" s="200">
        <v>0</v>
      </c>
      <c r="IG9" s="200">
        <f>IF6/5</f>
        <v>1405.6</v>
      </c>
      <c r="IH9" s="200">
        <f>IF6/5</f>
        <v>1405.6</v>
      </c>
      <c r="II9" s="200">
        <f>IF6/5</f>
        <v>1405.6</v>
      </c>
      <c r="IJ9" s="200">
        <f>IF6/5</f>
        <v>1405.6</v>
      </c>
      <c r="IK9" s="200">
        <f>IF6/5</f>
        <v>1405.6</v>
      </c>
      <c r="IL9" s="200">
        <v>0</v>
      </c>
      <c r="IM9" s="200">
        <v>0</v>
      </c>
      <c r="IN9" s="200">
        <f>IM6/5</f>
        <v>294.39999999999998</v>
      </c>
      <c r="IO9" s="200">
        <f>IM6/5</f>
        <v>294.39999999999998</v>
      </c>
      <c r="IP9" s="200">
        <f>IM6/5</f>
        <v>294.39999999999998</v>
      </c>
      <c r="IQ9" s="200">
        <f>IM6/5</f>
        <v>294.39999999999998</v>
      </c>
      <c r="IR9" s="200">
        <f>IM6/5</f>
        <v>294.39999999999998</v>
      </c>
      <c r="IS9" s="200">
        <v>0</v>
      </c>
      <c r="IT9" s="200">
        <v>0</v>
      </c>
      <c r="IU9" s="200">
        <f>IT6/5</f>
        <v>2182.8000000000002</v>
      </c>
      <c r="IV9" s="200">
        <f>IT6/5</f>
        <v>2182.8000000000002</v>
      </c>
      <c r="IW9" s="200">
        <f>IT6/5</f>
        <v>2182.8000000000002</v>
      </c>
      <c r="IX9" s="200">
        <f>IT6/5</f>
        <v>2182.8000000000002</v>
      </c>
      <c r="IY9" s="200">
        <f>IT6/5</f>
        <v>2182.8000000000002</v>
      </c>
      <c r="IZ9" s="200">
        <v>0</v>
      </c>
      <c r="JA9" s="200">
        <v>0</v>
      </c>
      <c r="JB9" s="200">
        <f>JA6/5</f>
        <v>1527.6</v>
      </c>
      <c r="JC9" s="200">
        <f>JA6/5</f>
        <v>1527.6</v>
      </c>
      <c r="JD9" s="200">
        <f>JA6/5</f>
        <v>1527.6</v>
      </c>
      <c r="JE9" s="200">
        <f>JA6/5</f>
        <v>1527.6</v>
      </c>
      <c r="JF9" s="200">
        <f>JA6/5</f>
        <v>1527.6</v>
      </c>
      <c r="JG9" s="200">
        <v>0</v>
      </c>
      <c r="JH9" s="200">
        <v>0</v>
      </c>
      <c r="JI9" s="200">
        <f>JH6/5</f>
        <v>238.6</v>
      </c>
      <c r="JJ9" s="200">
        <f>JH6/5</f>
        <v>238.6</v>
      </c>
      <c r="JK9" s="200">
        <f>JH6/5</f>
        <v>238.6</v>
      </c>
      <c r="JL9" s="200">
        <f>JH6/5</f>
        <v>238.6</v>
      </c>
      <c r="JM9" s="200">
        <f>JH6/5</f>
        <v>238.6</v>
      </c>
      <c r="JN9" s="200">
        <v>0</v>
      </c>
      <c r="JO9" s="200">
        <v>0</v>
      </c>
      <c r="JP9" s="200">
        <f>JO6/5</f>
        <v>0</v>
      </c>
      <c r="JQ9" s="200">
        <f>JO6/5</f>
        <v>0</v>
      </c>
      <c r="JR9" s="200">
        <f>JO6/5</f>
        <v>0</v>
      </c>
      <c r="JS9" s="200">
        <f>JO6/5</f>
        <v>0</v>
      </c>
      <c r="JT9" s="200">
        <f>JO6/5</f>
        <v>0</v>
      </c>
      <c r="JU9" s="200">
        <v>0</v>
      </c>
      <c r="JV9" s="200">
        <v>0</v>
      </c>
      <c r="JW9" s="200">
        <f>JV6/5</f>
        <v>0</v>
      </c>
      <c r="JX9" s="200">
        <f>JV6/5</f>
        <v>0</v>
      </c>
      <c r="JY9" s="200">
        <f>JV6/5</f>
        <v>0</v>
      </c>
      <c r="JZ9" s="200">
        <f>JV6/5</f>
        <v>0</v>
      </c>
      <c r="KA9" s="200">
        <f>JV6/5</f>
        <v>0</v>
      </c>
      <c r="KB9" s="200">
        <v>0</v>
      </c>
      <c r="KC9" s="200">
        <v>0</v>
      </c>
      <c r="KD9" s="200">
        <f>KC6/5</f>
        <v>0</v>
      </c>
      <c r="KE9" s="200">
        <f>KC6/5</f>
        <v>0</v>
      </c>
      <c r="KF9" s="200">
        <f>KC6/5</f>
        <v>0</v>
      </c>
      <c r="KG9" s="200">
        <f>KC6/5</f>
        <v>0</v>
      </c>
      <c r="KH9" s="200">
        <f>KC6/5</f>
        <v>0</v>
      </c>
      <c r="KI9" s="200">
        <v>0</v>
      </c>
      <c r="KJ9" s="200">
        <v>0</v>
      </c>
      <c r="KK9" s="200">
        <f>KJ6/5</f>
        <v>0</v>
      </c>
      <c r="KL9" s="200">
        <f>KJ6/5</f>
        <v>0</v>
      </c>
      <c r="KM9" s="200">
        <f>KJ6/5</f>
        <v>0</v>
      </c>
      <c r="KN9" s="200">
        <f>KJ6/5</f>
        <v>0</v>
      </c>
      <c r="KO9" s="200">
        <f>KJ6/5</f>
        <v>0</v>
      </c>
      <c r="KP9" s="200">
        <v>0</v>
      </c>
      <c r="KQ9" s="200">
        <v>0</v>
      </c>
      <c r="KR9" s="200">
        <f>KQ6/5</f>
        <v>0</v>
      </c>
      <c r="KS9" s="200">
        <f>KQ6/5</f>
        <v>0</v>
      </c>
      <c r="KT9" s="200">
        <f>KQ6/5</f>
        <v>0</v>
      </c>
      <c r="KU9" s="200">
        <f>KQ6/5</f>
        <v>0</v>
      </c>
      <c r="KV9" s="200">
        <f>KQ6/5</f>
        <v>0</v>
      </c>
      <c r="KW9" s="200">
        <v>0</v>
      </c>
      <c r="KX9" s="200">
        <v>0</v>
      </c>
      <c r="KY9" s="200">
        <f>KX6/5</f>
        <v>0</v>
      </c>
      <c r="KZ9" s="200">
        <f>KX6/5</f>
        <v>0</v>
      </c>
      <c r="LA9" s="200">
        <f>KX6/5</f>
        <v>0</v>
      </c>
      <c r="LB9" s="200">
        <f>KX6/5</f>
        <v>0</v>
      </c>
      <c r="LC9" s="200">
        <f>KX6/5</f>
        <v>0</v>
      </c>
      <c r="LD9" s="200">
        <v>0</v>
      </c>
      <c r="LE9" s="200">
        <v>0</v>
      </c>
      <c r="LF9" s="200">
        <f>LE6/5</f>
        <v>0</v>
      </c>
      <c r="LG9" s="200">
        <f>LE6/5</f>
        <v>0</v>
      </c>
      <c r="LH9" s="200">
        <f>LE6/5</f>
        <v>0</v>
      </c>
      <c r="LI9" s="200">
        <f>LE6/5</f>
        <v>0</v>
      </c>
      <c r="LJ9" s="200">
        <f>LE6/5</f>
        <v>0</v>
      </c>
      <c r="LK9" s="200">
        <v>0</v>
      </c>
      <c r="LL9" s="200">
        <v>0</v>
      </c>
      <c r="LM9" s="200">
        <f>LL6/5</f>
        <v>0</v>
      </c>
      <c r="LN9" s="200">
        <f>LL6/5</f>
        <v>0</v>
      </c>
      <c r="LO9" s="200">
        <f>LL6/5</f>
        <v>0</v>
      </c>
      <c r="LP9" s="200">
        <f>LL6/5</f>
        <v>0</v>
      </c>
      <c r="LQ9" s="200">
        <f>LL6/5</f>
        <v>0</v>
      </c>
      <c r="LR9" s="200">
        <v>0</v>
      </c>
      <c r="LS9" s="200">
        <v>0</v>
      </c>
      <c r="LT9" s="200">
        <f>LS6/5</f>
        <v>0</v>
      </c>
      <c r="LU9" s="200">
        <f>LS6/5</f>
        <v>0</v>
      </c>
      <c r="LV9" s="200">
        <f>LS6/5</f>
        <v>0</v>
      </c>
      <c r="LW9" s="200">
        <f>LS6/5</f>
        <v>0</v>
      </c>
      <c r="LX9" s="200">
        <f>LS6/5</f>
        <v>0</v>
      </c>
      <c r="LY9" s="200">
        <v>0</v>
      </c>
    </row>
    <row r="10" spans="1:337" ht="15.75" customHeight="1">
      <c r="A10" s="83" t="s">
        <v>177</v>
      </c>
      <c r="B10" s="84">
        <f>'Inbound SOS &amp; EOD'!B52+'Inbound SOS &amp; EOD'!B75</f>
        <v>0</v>
      </c>
      <c r="C10" s="84">
        <f>'Inbound SOS &amp; EOD'!C52+'Inbound SOS &amp; EOD'!C75</f>
        <v>0</v>
      </c>
      <c r="D10" s="84">
        <f>'Inbound SOS &amp; EOD'!D52+'Inbound SOS &amp; EOD'!D75</f>
        <v>0</v>
      </c>
      <c r="E10" s="84">
        <f>'Inbound SOS &amp; EOD'!E52+'Inbound SOS &amp; EOD'!E75</f>
        <v>313</v>
      </c>
      <c r="F10" s="84">
        <f>'Inbound SOS &amp; EOD'!F52+'Inbound SOS &amp; EOD'!F75</f>
        <v>313</v>
      </c>
      <c r="G10" s="84">
        <f>'Inbound SOS &amp; EOD'!G52+'Inbound SOS &amp; EOD'!G75</f>
        <v>131</v>
      </c>
      <c r="H10" s="84">
        <f>'Inbound SOS &amp; EOD'!H52+'Inbound SOS &amp; EOD'!H75</f>
        <v>0</v>
      </c>
      <c r="I10" s="84">
        <f>'Inbound SOS &amp; EOD'!I52+'Inbound SOS &amp; EOD'!I75</f>
        <v>0</v>
      </c>
      <c r="J10" s="84">
        <f>'Inbound SOS &amp; EOD'!J52+'Inbound SOS &amp; EOD'!J75</f>
        <v>781</v>
      </c>
      <c r="K10" s="84">
        <f>'Inbound SOS &amp; EOD'!K52+'Inbound SOS &amp; EOD'!K75</f>
        <v>1062</v>
      </c>
      <c r="L10" s="84">
        <f>'Inbound SOS &amp; EOD'!L52+'Inbound SOS &amp; EOD'!L75</f>
        <v>211</v>
      </c>
      <c r="M10" s="84">
        <f>'Inbound SOS &amp; EOD'!M52+'Inbound SOS &amp; EOD'!M75</f>
        <v>14</v>
      </c>
      <c r="N10" s="84">
        <f>'Inbound SOS &amp; EOD'!N52+'Inbound SOS &amp; EOD'!N75</f>
        <v>0</v>
      </c>
      <c r="O10" s="84">
        <f>'Inbound SOS &amp; EOD'!O52+'Inbound SOS &amp; EOD'!O75</f>
        <v>0</v>
      </c>
      <c r="P10" s="84">
        <f>'Inbound SOS &amp; EOD'!P52+'Inbound SOS &amp; EOD'!P75</f>
        <v>0</v>
      </c>
      <c r="Q10" s="84">
        <f>'Inbound SOS &amp; EOD'!Q52+'Inbound SOS &amp; EOD'!Q75</f>
        <v>0</v>
      </c>
      <c r="R10" s="84">
        <f>'Inbound SOS &amp; EOD'!R52+'Inbound SOS &amp; EOD'!R75</f>
        <v>636</v>
      </c>
      <c r="S10" s="84">
        <f>'Inbound SOS &amp; EOD'!S52+'Inbound SOS &amp; EOD'!S75</f>
        <v>1544</v>
      </c>
      <c r="T10" s="84">
        <f>'Inbound SOS &amp; EOD'!T52+'Inbound SOS &amp; EOD'!T75</f>
        <v>26</v>
      </c>
      <c r="U10" s="84">
        <f>'Inbound SOS &amp; EOD'!U52+'Inbound SOS &amp; EOD'!U75</f>
        <v>244</v>
      </c>
      <c r="V10" s="84">
        <f>'Inbound SOS &amp; EOD'!V52+'Inbound SOS &amp; EOD'!V75</f>
        <v>0</v>
      </c>
      <c r="W10" s="84">
        <f>'Inbound SOS &amp; EOD'!W52+'Inbound SOS &amp; EOD'!W75</f>
        <v>0</v>
      </c>
      <c r="X10" s="84">
        <f>'Inbound SOS &amp; EOD'!X52+'Inbound SOS &amp; EOD'!X75</f>
        <v>195</v>
      </c>
      <c r="Y10" s="84">
        <f>'Inbound SOS &amp; EOD'!Y52+'Inbound SOS &amp; EOD'!Y75</f>
        <v>147</v>
      </c>
      <c r="Z10" s="84">
        <f>'Inbound SOS &amp; EOD'!Z52+'Inbound SOS &amp; EOD'!Z75</f>
        <v>451</v>
      </c>
      <c r="AA10" s="84">
        <f>'Inbound SOS &amp; EOD'!AA52+'Inbound SOS &amp; EOD'!AA75</f>
        <v>152</v>
      </c>
      <c r="AB10" s="84">
        <f>'Inbound SOS &amp; EOD'!AB52+'Inbound SOS &amp; EOD'!AB75</f>
        <v>15</v>
      </c>
      <c r="AC10" s="84">
        <f>'Inbound SOS &amp; EOD'!AC52+'Inbound SOS &amp; EOD'!AC75</f>
        <v>0</v>
      </c>
      <c r="AD10" s="84">
        <f>'Inbound SOS &amp; EOD'!AD52+'Inbound SOS &amp; EOD'!AD75</f>
        <v>0</v>
      </c>
      <c r="AE10" s="84">
        <f>'Inbound SOS &amp; EOD'!AE52+'Inbound SOS &amp; EOD'!AE75</f>
        <v>102</v>
      </c>
      <c r="AF10" s="84">
        <f>'Inbound SOS &amp; EOD'!AF52+'Inbound SOS &amp; EOD'!AF75</f>
        <v>42</v>
      </c>
      <c r="AG10" s="84">
        <f>'Inbound SOS &amp; EOD'!AG52+'Inbound SOS &amp; EOD'!AG75</f>
        <v>0</v>
      </c>
      <c r="AH10" s="84">
        <f>'Inbound SOS &amp; EOD'!AH52+'Inbound SOS &amp; EOD'!AH75</f>
        <v>0</v>
      </c>
      <c r="AI10" s="84">
        <f>'Inbound SOS &amp; EOD'!AI52+'Inbound SOS &amp; EOD'!AI75</f>
        <v>0</v>
      </c>
      <c r="AJ10" s="84">
        <f>'Inbound SOS &amp; EOD'!AJ52+'Inbound SOS &amp; EOD'!AJ75</f>
        <v>0</v>
      </c>
      <c r="AK10" s="84">
        <f>'Inbound SOS &amp; EOD'!AK52+'Inbound SOS &amp; EOD'!AK75</f>
        <v>0</v>
      </c>
      <c r="AL10" s="84">
        <f>'Inbound SOS &amp; EOD'!AL52+'Inbound SOS &amp; EOD'!AL75</f>
        <v>1136</v>
      </c>
      <c r="AM10" s="84">
        <f>'Inbound SOS &amp; EOD'!AM52+'Inbound SOS &amp; EOD'!AM75</f>
        <v>29</v>
      </c>
      <c r="AN10" s="84">
        <f>'Inbound SOS &amp; EOD'!AN52+'Inbound SOS &amp; EOD'!AN75</f>
        <v>0</v>
      </c>
      <c r="AO10" s="84">
        <f>'Inbound SOS &amp; EOD'!AO52+'Inbound SOS &amp; EOD'!AO75</f>
        <v>0</v>
      </c>
      <c r="AP10" s="84">
        <f>'Inbound SOS &amp; EOD'!AP52+'Inbound SOS &amp; EOD'!AP75</f>
        <v>52</v>
      </c>
      <c r="AQ10" s="84">
        <f>'Inbound SOS &amp; EOD'!AQ52+'Inbound SOS &amp; EOD'!AQ75</f>
        <v>0</v>
      </c>
      <c r="AR10" s="84">
        <f>'Inbound SOS &amp; EOD'!AR52+'Inbound SOS &amp; EOD'!AR75</f>
        <v>0</v>
      </c>
      <c r="AS10" s="84">
        <f>'Inbound SOS &amp; EOD'!AS52+'Inbound SOS &amp; EOD'!AS75</f>
        <v>0</v>
      </c>
      <c r="AT10" s="84">
        <f>'Inbound SOS &amp; EOD'!AT52+'Inbound SOS &amp; EOD'!AT75</f>
        <v>645</v>
      </c>
      <c r="AU10" s="84">
        <f>'Inbound SOS &amp; EOD'!AU52+'Inbound SOS &amp; EOD'!AU75</f>
        <v>3262</v>
      </c>
      <c r="AV10" s="84">
        <f>'Inbound SOS &amp; EOD'!AV52+'Inbound SOS &amp; EOD'!AV75</f>
        <v>85</v>
      </c>
      <c r="AW10" s="84">
        <f>'Inbound SOS &amp; EOD'!AW52+'Inbound SOS &amp; EOD'!AW75</f>
        <v>1533</v>
      </c>
      <c r="AX10" s="84">
        <f>'Inbound SOS &amp; EOD'!AX52+'Inbound SOS &amp; EOD'!AX75</f>
        <v>0</v>
      </c>
      <c r="AY10" s="84">
        <f>'Inbound SOS &amp; EOD'!AY52+'Inbound SOS &amp; EOD'!AY75</f>
        <v>0</v>
      </c>
      <c r="AZ10" s="84">
        <f>'Inbound SOS &amp; EOD'!AZ52+'Inbound SOS &amp; EOD'!AZ75</f>
        <v>0</v>
      </c>
      <c r="BA10" s="84">
        <f>'Inbound SOS &amp; EOD'!BA52+'Inbound SOS &amp; EOD'!BA75</f>
        <v>5</v>
      </c>
      <c r="BB10" s="84">
        <f>'Inbound SOS &amp; EOD'!BB52+'Inbound SOS &amp; EOD'!BB75</f>
        <v>1470</v>
      </c>
      <c r="BC10" s="84">
        <f>'Inbound SOS &amp; EOD'!BC52+'Inbound SOS &amp; EOD'!BC75</f>
        <v>0</v>
      </c>
      <c r="BD10" s="84">
        <f>'Inbound SOS &amp; EOD'!BD52+'Inbound SOS &amp; EOD'!BD75</f>
        <v>0</v>
      </c>
      <c r="BE10" s="84">
        <f>'Inbound SOS &amp; EOD'!BE52+'Inbound SOS &amp; EOD'!BE75</f>
        <v>0</v>
      </c>
      <c r="BF10" s="84">
        <f>'Inbound SOS &amp; EOD'!BF52+'Inbound SOS &amp; EOD'!BF75</f>
        <v>0</v>
      </c>
      <c r="BG10" s="84">
        <f>'Inbound SOS &amp; EOD'!BG52+'Inbound SOS &amp; EOD'!BG75</f>
        <v>0</v>
      </c>
      <c r="BH10" s="84">
        <f>'Inbound SOS &amp; EOD'!BH52+'Inbound SOS &amp; EOD'!BH75</f>
        <v>0</v>
      </c>
      <c r="BI10" s="84">
        <f>'Inbound SOS &amp; EOD'!BI52+'Inbound SOS &amp; EOD'!BI75</f>
        <v>67</v>
      </c>
      <c r="BJ10" s="84">
        <f>'Inbound SOS &amp; EOD'!BJ52+'Inbound SOS &amp; EOD'!BJ75</f>
        <v>950</v>
      </c>
      <c r="BK10" s="84">
        <f>'Inbound SOS &amp; EOD'!BK52+'Inbound SOS &amp; EOD'!BK75</f>
        <v>0</v>
      </c>
      <c r="BL10" s="84">
        <f>'Inbound SOS &amp; EOD'!BL52+'Inbound SOS &amp; EOD'!BL75</f>
        <v>0</v>
      </c>
      <c r="BM10" s="84">
        <f>'Inbound SOS &amp; EOD'!BM52+'Inbound SOS &amp; EOD'!BM75</f>
        <v>0</v>
      </c>
      <c r="BN10" s="84">
        <f>'Inbound SOS &amp; EOD'!BN52+'Inbound SOS &amp; EOD'!BN75</f>
        <v>0</v>
      </c>
      <c r="BO10" s="84">
        <f>'Inbound SOS &amp; EOD'!BO52+'Inbound SOS &amp; EOD'!BO75</f>
        <v>490</v>
      </c>
      <c r="BP10" s="84">
        <f>'Inbound SOS &amp; EOD'!BP52+'Inbound SOS &amp; EOD'!BP75</f>
        <v>0</v>
      </c>
      <c r="BQ10" s="84">
        <f>'Inbound SOS &amp; EOD'!BQ52+'Inbound SOS &amp; EOD'!BQ75</f>
        <v>15</v>
      </c>
      <c r="BR10" s="84">
        <f>'Inbound SOS &amp; EOD'!BR52+'Inbound SOS &amp; EOD'!BR75</f>
        <v>1895</v>
      </c>
      <c r="BS10" s="84">
        <f>'Inbound SOS &amp; EOD'!BS52+'Inbound SOS &amp; EOD'!BS75</f>
        <v>0</v>
      </c>
      <c r="BT10" s="84">
        <f>'Inbound SOS &amp; EOD'!BT52+'Inbound SOS &amp; EOD'!BT75</f>
        <v>0</v>
      </c>
      <c r="BU10" s="84">
        <f>'Inbound SOS &amp; EOD'!BU52+'Inbound SOS &amp; EOD'!BU75</f>
        <v>0</v>
      </c>
      <c r="BV10" s="84">
        <f>'Inbound SOS &amp; EOD'!BV52+'Inbound SOS &amp; EOD'!BV75</f>
        <v>133</v>
      </c>
      <c r="BW10" s="84">
        <f>'Inbound SOS &amp; EOD'!BW52+'Inbound SOS &amp; EOD'!BW75</f>
        <v>0</v>
      </c>
      <c r="BX10" s="84">
        <f>'Inbound SOS &amp; EOD'!BX52+'Inbound SOS &amp; EOD'!BX75</f>
        <v>202</v>
      </c>
      <c r="BY10" s="84">
        <f>'Inbound SOS &amp; EOD'!BY52+'Inbound SOS &amp; EOD'!BY75</f>
        <v>59</v>
      </c>
      <c r="BZ10" s="84">
        <f>'Inbound SOS &amp; EOD'!BZ52+'Inbound SOS &amp; EOD'!BZ75</f>
        <v>0</v>
      </c>
      <c r="CA10" s="84">
        <f>'Inbound SOS &amp; EOD'!CA52+'Inbound SOS &amp; EOD'!CA75</f>
        <v>0</v>
      </c>
      <c r="CB10" s="84">
        <f>'Inbound SOS &amp; EOD'!CB52+'Inbound SOS &amp; EOD'!CB75</f>
        <v>0</v>
      </c>
      <c r="CC10" s="84">
        <f>'Inbound SOS &amp; EOD'!CC52+'Inbound SOS &amp; EOD'!CC75</f>
        <v>2275</v>
      </c>
      <c r="CD10" s="84">
        <f>'Inbound SOS &amp; EOD'!CD52+'Inbound SOS &amp; EOD'!CD75</f>
        <v>114</v>
      </c>
      <c r="CE10" s="84">
        <f>'Inbound SOS &amp; EOD'!CE52+'Inbound SOS &amp; EOD'!CE75</f>
        <v>0</v>
      </c>
      <c r="CF10" s="84">
        <f>'Inbound SOS &amp; EOD'!CF52+'Inbound SOS &amp; EOD'!CF75</f>
        <v>64</v>
      </c>
      <c r="CG10" s="84">
        <f>'Inbound SOS &amp; EOD'!CG52+'Inbound SOS &amp; EOD'!CG75</f>
        <v>0</v>
      </c>
      <c r="CH10" s="84">
        <f>'Inbound SOS &amp; EOD'!CH52+'Inbound SOS &amp; EOD'!CH75</f>
        <v>0</v>
      </c>
      <c r="CI10" s="84">
        <f>'Inbound SOS &amp; EOD'!CI52+'Inbound SOS &amp; EOD'!CI75</f>
        <v>1657</v>
      </c>
      <c r="CJ10" s="84">
        <f>'Inbound SOS &amp; EOD'!CJ52+'Inbound SOS &amp; EOD'!CJ75</f>
        <v>4204</v>
      </c>
      <c r="CK10" s="84">
        <f>'Inbound SOS &amp; EOD'!CK52+'Inbound SOS &amp; EOD'!CK75</f>
        <v>671</v>
      </c>
      <c r="CL10" s="84">
        <f>'Inbound SOS &amp; EOD'!CL52+'Inbound SOS &amp; EOD'!CL75</f>
        <v>0</v>
      </c>
      <c r="CM10" s="84">
        <f>'Inbound SOS &amp; EOD'!CM52+'Inbound SOS &amp; EOD'!CM75</f>
        <v>40</v>
      </c>
      <c r="CN10" s="84">
        <f>'Inbound SOS &amp; EOD'!CN52+'Inbound SOS &amp; EOD'!CN75</f>
        <v>0</v>
      </c>
      <c r="CO10" s="84">
        <f>'Inbound SOS &amp; EOD'!CO52+'Inbound SOS &amp; EOD'!CO75</f>
        <v>0</v>
      </c>
      <c r="CP10" s="84">
        <f>'Inbound SOS &amp; EOD'!CP52+'Inbound SOS &amp; EOD'!CP75</f>
        <v>0</v>
      </c>
      <c r="CQ10" s="84">
        <f>'Inbound SOS &amp; EOD'!CQ52+'Inbound SOS &amp; EOD'!CQ75</f>
        <v>0</v>
      </c>
      <c r="CR10" s="84">
        <f>'Inbound SOS &amp; EOD'!CR52+'Inbound SOS &amp; EOD'!CR75</f>
        <v>0</v>
      </c>
      <c r="CS10" s="84">
        <f>'Inbound SOS &amp; EOD'!CS52+'Inbound SOS &amp; EOD'!CS75</f>
        <v>0</v>
      </c>
      <c r="CT10" s="84">
        <f>'Inbound SOS &amp; EOD'!CT52+'Inbound SOS &amp; EOD'!CT75</f>
        <v>157</v>
      </c>
      <c r="CU10" s="84">
        <f>'Inbound SOS &amp; EOD'!CU52+'Inbound SOS &amp; EOD'!CU75</f>
        <v>0</v>
      </c>
      <c r="CV10" s="84">
        <f>'Inbound SOS &amp; EOD'!CV52+'Inbound SOS &amp; EOD'!CV75</f>
        <v>0</v>
      </c>
      <c r="CW10" s="84">
        <f>'Inbound SOS &amp; EOD'!CW52+'Inbound SOS &amp; EOD'!CW75</f>
        <v>711</v>
      </c>
      <c r="CX10" s="84">
        <f>'Inbound SOS &amp; EOD'!CX52+'Inbound SOS &amp; EOD'!CX75</f>
        <v>0</v>
      </c>
      <c r="CY10" s="84">
        <f>'Inbound SOS &amp; EOD'!CY52+'Inbound SOS &amp; EOD'!CY75</f>
        <v>266</v>
      </c>
      <c r="CZ10" s="84">
        <f>'Inbound SOS &amp; EOD'!CZ52+'Inbound SOS &amp; EOD'!CZ75</f>
        <v>0</v>
      </c>
      <c r="DA10" s="84">
        <f>'Inbound SOS &amp; EOD'!DA52+'Inbound SOS &amp; EOD'!DA75</f>
        <v>0</v>
      </c>
      <c r="DB10" s="84">
        <f>'Inbound SOS &amp; EOD'!DB52+'Inbound SOS &amp; EOD'!DB75</f>
        <v>0</v>
      </c>
      <c r="DC10" s="84">
        <f>'Inbound SOS &amp; EOD'!DC52+'Inbound SOS &amp; EOD'!DC75</f>
        <v>0</v>
      </c>
      <c r="DD10" s="84">
        <f>'Inbound SOS &amp; EOD'!DD52+'Inbound SOS &amp; EOD'!DD75</f>
        <v>116</v>
      </c>
      <c r="DE10" s="84">
        <f>'Inbound SOS &amp; EOD'!DE52+'Inbound SOS &amp; EOD'!DE75</f>
        <v>344</v>
      </c>
      <c r="DF10" s="84">
        <f>'Inbound SOS &amp; EOD'!DF52+'Inbound SOS &amp; EOD'!DF75</f>
        <v>0</v>
      </c>
      <c r="DG10" s="84">
        <f>'Inbound SOS &amp; EOD'!DG52+'Inbound SOS &amp; EOD'!DG75</f>
        <v>0</v>
      </c>
      <c r="DH10" s="84">
        <f>'Inbound SOS &amp; EOD'!DH52+'Inbound SOS &amp; EOD'!DH75</f>
        <v>518</v>
      </c>
      <c r="DI10" s="84">
        <f>'Inbound SOS &amp; EOD'!DI52+'Inbound SOS &amp; EOD'!DI75</f>
        <v>0</v>
      </c>
      <c r="DJ10" s="84">
        <f>'Inbound SOS &amp; EOD'!DJ52+'Inbound SOS &amp; EOD'!DJ75</f>
        <v>0</v>
      </c>
      <c r="DK10" s="84">
        <f>'Inbound SOS &amp; EOD'!DK52+'Inbound SOS &amp; EOD'!DK75</f>
        <v>0</v>
      </c>
      <c r="DL10" s="84">
        <f>'Inbound SOS &amp; EOD'!DL52+'Inbound SOS &amp; EOD'!DL75</f>
        <v>744</v>
      </c>
      <c r="DM10" s="84">
        <f>'Inbound SOS &amp; EOD'!DM52+'Inbound SOS &amp; EOD'!DM75</f>
        <v>122</v>
      </c>
      <c r="DN10" s="84">
        <f>'Inbound SOS &amp; EOD'!DN52+'Inbound SOS &amp; EOD'!DN75</f>
        <v>649</v>
      </c>
      <c r="DO10" s="84">
        <f>'Inbound SOS &amp; EOD'!DO52+'Inbound SOS &amp; EOD'!DO75</f>
        <v>0</v>
      </c>
      <c r="DP10" s="84">
        <f>'Inbound SOS &amp; EOD'!DP52+'Inbound SOS &amp; EOD'!DP75</f>
        <v>0</v>
      </c>
      <c r="DQ10" s="84">
        <f>'Inbound SOS &amp; EOD'!DQ52+'Inbound SOS &amp; EOD'!DQ75</f>
        <v>0</v>
      </c>
      <c r="DR10" s="84">
        <f>'Inbound SOS &amp; EOD'!DR52+'Inbound SOS &amp; EOD'!DR75</f>
        <v>166</v>
      </c>
      <c r="DS10" s="84">
        <f>'Inbound SOS &amp; EOD'!DS52+'Inbound SOS &amp; EOD'!DS75</f>
        <v>38</v>
      </c>
      <c r="DT10" s="84">
        <f>'Inbound SOS &amp; EOD'!DT52+'Inbound SOS &amp; EOD'!DT75</f>
        <v>1590</v>
      </c>
      <c r="DU10" s="84">
        <f>'Inbound SOS &amp; EOD'!DU52+'Inbound SOS &amp; EOD'!DU75</f>
        <v>276</v>
      </c>
      <c r="DV10" s="84">
        <f>'Inbound SOS &amp; EOD'!DV52+'Inbound SOS &amp; EOD'!DV75</f>
        <v>0</v>
      </c>
      <c r="DW10" s="84">
        <f>'Inbound SOS &amp; EOD'!DW52+'Inbound SOS &amp; EOD'!DW75</f>
        <v>0</v>
      </c>
      <c r="DX10" s="84">
        <f>'Inbound SOS &amp; EOD'!DX52+'Inbound SOS &amp; EOD'!DX75</f>
        <v>0</v>
      </c>
      <c r="DY10" s="84">
        <f>'Inbound SOS &amp; EOD'!DY52+'Inbound SOS &amp; EOD'!DY75</f>
        <v>657</v>
      </c>
      <c r="DZ10" s="84">
        <f>'Inbound SOS &amp; EOD'!DZ52+'Inbound SOS &amp; EOD'!DZ75</f>
        <v>175</v>
      </c>
      <c r="EA10" s="84">
        <f>'Inbound SOS &amp; EOD'!EA52+'Inbound SOS &amp; EOD'!EA75</f>
        <v>0</v>
      </c>
      <c r="EB10" s="84">
        <f>'Inbound SOS &amp; EOD'!EB52+'Inbound SOS &amp; EOD'!EB75</f>
        <v>764</v>
      </c>
      <c r="EC10" s="84">
        <f>'Inbound SOS &amp; EOD'!EC52+'Inbound SOS &amp; EOD'!EC75</f>
        <v>1341</v>
      </c>
      <c r="ED10" s="84">
        <f>'Inbound SOS &amp; EOD'!ED52+'Inbound SOS &amp; EOD'!ED75</f>
        <v>0</v>
      </c>
      <c r="EE10" s="84">
        <f>'Inbound SOS &amp; EOD'!EE52+'Inbound SOS &amp; EOD'!EE75</f>
        <v>0</v>
      </c>
      <c r="EF10" s="84">
        <f>'Inbound SOS &amp; EOD'!EF52+'Inbound SOS &amp; EOD'!EF75</f>
        <v>18</v>
      </c>
      <c r="EG10" s="84">
        <f>'Inbound SOS &amp; EOD'!EG52+'Inbound SOS &amp; EOD'!EG75</f>
        <v>1515</v>
      </c>
      <c r="EH10" s="84">
        <f>'Inbound SOS &amp; EOD'!EH52+'Inbound SOS &amp; EOD'!EH75</f>
        <v>0</v>
      </c>
      <c r="EI10" s="84">
        <f>'Inbound SOS &amp; EOD'!EI52+'Inbound SOS &amp; EOD'!EI75</f>
        <v>210</v>
      </c>
      <c r="EJ10" s="84">
        <f>'Inbound SOS &amp; EOD'!EJ52+'Inbound SOS &amp; EOD'!EJ75</f>
        <v>0</v>
      </c>
      <c r="EK10" s="84">
        <f>'Inbound SOS &amp; EOD'!EK52+'Inbound SOS &amp; EOD'!EK75</f>
        <v>0</v>
      </c>
      <c r="EL10" s="84">
        <f>'Inbound SOS &amp; EOD'!EL52+'Inbound SOS &amp; EOD'!EL75</f>
        <v>0</v>
      </c>
      <c r="EM10" s="84">
        <f>'Inbound SOS &amp; EOD'!EM52+'Inbound SOS &amp; EOD'!EM75</f>
        <v>0</v>
      </c>
      <c r="EN10" s="84">
        <f>'Inbound SOS &amp; EOD'!EN52+'Inbound SOS &amp; EOD'!EN75</f>
        <v>2106</v>
      </c>
      <c r="EO10" s="84">
        <f>'Inbound SOS &amp; EOD'!EO52+'Inbound SOS &amp; EOD'!EO75</f>
        <v>0</v>
      </c>
      <c r="EP10" s="84">
        <f>'Inbound SOS &amp; EOD'!EP52+'Inbound SOS &amp; EOD'!EP75</f>
        <v>0</v>
      </c>
      <c r="EQ10" s="84">
        <f>'Inbound SOS &amp; EOD'!EQ52+'Inbound SOS &amp; EOD'!EQ75</f>
        <v>0</v>
      </c>
      <c r="ER10" s="84">
        <f>'Inbound SOS &amp; EOD'!ER52+'Inbound SOS &amp; EOD'!ER75</f>
        <v>0</v>
      </c>
      <c r="ES10" s="84">
        <f>'Inbound SOS &amp; EOD'!ES52+'Inbound SOS &amp; EOD'!ES75</f>
        <v>0</v>
      </c>
      <c r="ET10" s="84">
        <f>'Inbound SOS &amp; EOD'!ET52+'Inbound SOS &amp; EOD'!ET75</f>
        <v>708</v>
      </c>
      <c r="EU10" s="84">
        <f>'Inbound SOS &amp; EOD'!EU52+'Inbound SOS &amp; EOD'!EU75</f>
        <v>7373</v>
      </c>
      <c r="EV10" s="84">
        <f>'Inbound SOS &amp; EOD'!EV52+'Inbound SOS &amp; EOD'!EV75</f>
        <v>1584</v>
      </c>
      <c r="EW10" s="84">
        <f>'Inbound SOS &amp; EOD'!EW52+'Inbound SOS &amp; EOD'!EW75</f>
        <v>0</v>
      </c>
      <c r="EX10" s="84">
        <f>'Inbound SOS &amp; EOD'!EX52+'Inbound SOS &amp; EOD'!EX75</f>
        <v>0</v>
      </c>
      <c r="EY10" s="84">
        <f>'Inbound SOS &amp; EOD'!EY52+'Inbound SOS &amp; EOD'!EY75</f>
        <v>0</v>
      </c>
      <c r="EZ10" s="84">
        <f>'Inbound SOS &amp; EOD'!EZ52+'Inbound SOS &amp; EOD'!EZ75</f>
        <v>0</v>
      </c>
      <c r="FA10" s="84">
        <f>'Inbound SOS &amp; EOD'!FA52+'Inbound SOS &amp; EOD'!FA75</f>
        <v>1919</v>
      </c>
      <c r="FB10" s="84">
        <f>'Inbound SOS &amp; EOD'!FB52+'Inbound SOS &amp; EOD'!FB75</f>
        <v>0</v>
      </c>
      <c r="FC10" s="84">
        <f>'Inbound SOS &amp; EOD'!FC52+'Inbound SOS &amp; EOD'!FC75</f>
        <v>174</v>
      </c>
      <c r="FD10" s="84">
        <f>'Inbound SOS &amp; EOD'!FD52+'Inbound SOS &amp; EOD'!FD75</f>
        <v>1409</v>
      </c>
      <c r="FE10" s="84">
        <f>'Inbound SOS &amp; EOD'!FE52+'Inbound SOS &amp; EOD'!FE75</f>
        <v>1430</v>
      </c>
      <c r="FF10" s="84">
        <f>'Inbound SOS &amp; EOD'!FF52+'Inbound SOS &amp; EOD'!FF75</f>
        <v>0</v>
      </c>
      <c r="FG10" s="84">
        <f>'Inbound SOS &amp; EOD'!FG52+'Inbound SOS &amp; EOD'!FG75</f>
        <v>0</v>
      </c>
      <c r="FH10" s="84">
        <f>'Inbound SOS &amp; EOD'!FH52+'Inbound SOS &amp; EOD'!FH75</f>
        <v>42</v>
      </c>
      <c r="FI10" s="84">
        <f>'Inbound SOS &amp; EOD'!FI52+'Inbound SOS &amp; EOD'!FI75</f>
        <v>1798</v>
      </c>
      <c r="FJ10" s="84">
        <f>'Inbound SOS &amp; EOD'!FJ52+'Inbound SOS &amp; EOD'!FJ75</f>
        <v>0</v>
      </c>
      <c r="FK10" s="84">
        <f>'Inbound SOS &amp; EOD'!FK52+'Inbound SOS &amp; EOD'!FK75</f>
        <v>4656</v>
      </c>
      <c r="FL10" s="84">
        <f>'Inbound SOS &amp; EOD'!FL52+'Inbound SOS &amp; EOD'!FL75</f>
        <v>28</v>
      </c>
      <c r="FM10" s="84">
        <f>'Inbound SOS &amp; EOD'!FM52+'Inbound SOS &amp; EOD'!FM75</f>
        <v>0</v>
      </c>
      <c r="FN10" s="84">
        <f>'Inbound SOS &amp; EOD'!FN52+'Inbound SOS &amp; EOD'!FN75</f>
        <v>0</v>
      </c>
      <c r="FO10" s="84">
        <f>'Inbound SOS &amp; EOD'!FO52+'Inbound SOS &amp; EOD'!FO75</f>
        <v>430</v>
      </c>
      <c r="FP10" s="84">
        <f>'Inbound SOS &amp; EOD'!FP52+'Inbound SOS &amp; EOD'!FP75</f>
        <v>0</v>
      </c>
      <c r="FQ10" s="84">
        <f>'Inbound SOS &amp; EOD'!FQ52+'Inbound SOS &amp; EOD'!FQ75</f>
        <v>2299</v>
      </c>
      <c r="FR10" s="84">
        <f>'Inbound SOS &amp; EOD'!FR52+'Inbound SOS &amp; EOD'!FR75</f>
        <v>1622</v>
      </c>
      <c r="FS10" s="84">
        <f>'Inbound SOS &amp; EOD'!FS52+'Inbound SOS &amp; EOD'!FS75</f>
        <v>49</v>
      </c>
      <c r="FT10" s="84">
        <f>'Inbound SOS &amp; EOD'!FT52+'Inbound SOS &amp; EOD'!FT75</f>
        <v>0</v>
      </c>
      <c r="FU10" s="84">
        <f>'Inbound SOS &amp; EOD'!FU52+'Inbound SOS &amp; EOD'!FU75</f>
        <v>0</v>
      </c>
      <c r="FV10" s="84">
        <f>'Inbound SOS &amp; EOD'!FV52+'Inbound SOS &amp; EOD'!FV75</f>
        <v>1219</v>
      </c>
      <c r="FW10" s="84">
        <f>'Inbound SOS &amp; EOD'!FW52+'Inbound SOS &amp; EOD'!FW75</f>
        <v>0</v>
      </c>
      <c r="FX10" s="84">
        <f>'Inbound SOS &amp; EOD'!FX52+'Inbound SOS &amp; EOD'!FX75</f>
        <v>0</v>
      </c>
      <c r="FY10" s="84">
        <f>'Inbound SOS &amp; EOD'!FY52+'Inbound SOS &amp; EOD'!FY75</f>
        <v>10</v>
      </c>
      <c r="FZ10" s="84">
        <f>'Inbound SOS &amp; EOD'!FZ52+'Inbound SOS &amp; EOD'!FZ75</f>
        <v>1171</v>
      </c>
      <c r="GA10" s="84">
        <f>'Inbound SOS &amp; EOD'!GA52+'Inbound SOS &amp; EOD'!GA75</f>
        <v>0</v>
      </c>
      <c r="GB10" s="84">
        <f>'Inbound SOS &amp; EOD'!GB52+'Inbound SOS &amp; EOD'!GB75</f>
        <v>0</v>
      </c>
      <c r="GC10" s="84">
        <f>'Inbound SOS &amp; EOD'!GC52+'Inbound SOS &amp; EOD'!GC75</f>
        <v>690</v>
      </c>
      <c r="GD10" s="84">
        <f>'Inbound SOS &amp; EOD'!GD52+'Inbound SOS &amp; EOD'!GD75</f>
        <v>1074</v>
      </c>
      <c r="GE10" s="84">
        <f>'Inbound SOS &amp; EOD'!GE52+'Inbound SOS &amp; EOD'!GE75</f>
        <v>0</v>
      </c>
      <c r="GF10" s="84">
        <f>'Inbound SOS &amp; EOD'!GF52+'Inbound SOS &amp; EOD'!GF75</f>
        <v>810</v>
      </c>
      <c r="GG10" s="84">
        <f>'Inbound SOS &amp; EOD'!GG52+'Inbound SOS &amp; EOD'!GG75</f>
        <v>1998</v>
      </c>
      <c r="GH10" s="84">
        <f>'Inbound SOS &amp; EOD'!GH52+'Inbound SOS &amp; EOD'!GH75</f>
        <v>0</v>
      </c>
      <c r="GI10" s="84">
        <f>'Inbound SOS &amp; EOD'!GI52+'Inbound SOS &amp; EOD'!GI75</f>
        <v>0</v>
      </c>
      <c r="GJ10" s="84">
        <f>'Inbound SOS &amp; EOD'!GJ52+'Inbound SOS &amp; EOD'!GJ75</f>
        <v>1801</v>
      </c>
      <c r="GK10" s="84">
        <f>'Inbound SOS &amp; EOD'!GK52+'Inbound SOS &amp; EOD'!GK75</f>
        <v>286</v>
      </c>
      <c r="GL10" s="84">
        <f>'Inbound SOS &amp; EOD'!GL52+'Inbound SOS &amp; EOD'!GL75</f>
        <v>148</v>
      </c>
      <c r="GM10" s="84">
        <f>'Inbound SOS &amp; EOD'!GM52+'Inbound SOS &amp; EOD'!GM75</f>
        <v>1042</v>
      </c>
      <c r="GN10" s="84">
        <f>'Inbound SOS &amp; EOD'!GN52+'Inbound SOS &amp; EOD'!GN75</f>
        <v>0</v>
      </c>
      <c r="GO10" s="84">
        <f>'Inbound SOS &amp; EOD'!GO52+'Inbound SOS &amp; EOD'!GO75</f>
        <v>0</v>
      </c>
      <c r="GP10" s="84">
        <f>'Inbound SOS &amp; EOD'!GP52+'Inbound SOS &amp; EOD'!GP75</f>
        <v>0</v>
      </c>
      <c r="GQ10" s="84">
        <f>'Inbound SOS &amp; EOD'!GQ52+'Inbound SOS &amp; EOD'!GQ75</f>
        <v>217</v>
      </c>
      <c r="GR10" s="84">
        <f>'Inbound SOS &amp; EOD'!GR52+'Inbound SOS &amp; EOD'!GR75</f>
        <v>1474</v>
      </c>
      <c r="GS10" s="84">
        <f>'Inbound SOS &amp; EOD'!GS52+'Inbound SOS &amp; EOD'!GS75</f>
        <v>0</v>
      </c>
      <c r="GT10" s="84">
        <f>'Inbound SOS &amp; EOD'!GT52+'Inbound SOS &amp; EOD'!GT75</f>
        <v>948</v>
      </c>
      <c r="GU10" s="84">
        <f>'Inbound SOS &amp; EOD'!GU52+'Inbound SOS &amp; EOD'!GU75</f>
        <v>15</v>
      </c>
      <c r="GV10" s="84">
        <f>'Inbound SOS &amp; EOD'!GV52+'Inbound SOS &amp; EOD'!GV75</f>
        <v>0</v>
      </c>
      <c r="GW10" s="84">
        <f>'Inbound SOS &amp; EOD'!GW52+'Inbound SOS &amp; EOD'!GW75</f>
        <v>0</v>
      </c>
      <c r="GX10" s="84">
        <f>'Inbound SOS &amp; EOD'!GX52+'Inbound SOS &amp; EOD'!GX75</f>
        <v>295</v>
      </c>
      <c r="GY10" s="84">
        <f>'Inbound SOS &amp; EOD'!GY52+'Inbound SOS &amp; EOD'!GY75</f>
        <v>400</v>
      </c>
      <c r="GZ10" s="84">
        <f>'Inbound SOS &amp; EOD'!GZ52+'Inbound SOS &amp; EOD'!GZ75</f>
        <v>310</v>
      </c>
      <c r="HA10" s="84">
        <f>'Inbound SOS &amp; EOD'!HA52+'Inbound SOS &amp; EOD'!HA75</f>
        <v>57</v>
      </c>
      <c r="HB10" s="84">
        <f>'Inbound SOS &amp; EOD'!HB52+'Inbound SOS &amp; EOD'!HB75</f>
        <v>822</v>
      </c>
      <c r="HC10" s="84">
        <f>'Inbound SOS &amp; EOD'!HC52+'Inbound SOS &amp; EOD'!HC75</f>
        <v>0</v>
      </c>
      <c r="HD10" s="84">
        <f>'Inbound SOS &amp; EOD'!HD52+'Inbound SOS &amp; EOD'!HD75</f>
        <v>0</v>
      </c>
      <c r="HE10" s="84">
        <f>'Inbound SOS &amp; EOD'!HE52+'Inbound SOS &amp; EOD'!HE75</f>
        <v>0</v>
      </c>
      <c r="HF10" s="84">
        <f>'Inbound SOS &amp; EOD'!HF52+'Inbound SOS &amp; EOD'!HF75</f>
        <v>5440</v>
      </c>
      <c r="HG10" s="84">
        <f>'Inbound SOS &amp; EOD'!HG52+'Inbound SOS &amp; EOD'!HG75</f>
        <v>3189</v>
      </c>
      <c r="HH10" s="84">
        <f>'Inbound SOS &amp; EOD'!HH52+'Inbound SOS &amp; EOD'!HH75</f>
        <v>220</v>
      </c>
      <c r="HI10" s="84">
        <f>'Inbound SOS &amp; EOD'!HI52+'Inbound SOS &amp; EOD'!HI75</f>
        <v>1111</v>
      </c>
      <c r="HJ10" s="84">
        <f>'Inbound SOS &amp; EOD'!HJ52+'Inbound SOS &amp; EOD'!HJ75</f>
        <v>0</v>
      </c>
      <c r="HK10" s="84">
        <f>'Inbound SOS &amp; EOD'!HK52+'Inbound SOS &amp; EOD'!HK75</f>
        <v>0</v>
      </c>
      <c r="HL10" s="84">
        <f>'Inbound SOS &amp; EOD'!HL52+'Inbound SOS &amp; EOD'!HL75</f>
        <v>1362</v>
      </c>
      <c r="HM10" s="84">
        <f>'Inbound SOS &amp; EOD'!HM52+'Inbound SOS &amp; EOD'!HM75</f>
        <v>2667</v>
      </c>
      <c r="HN10" s="84">
        <f>'Inbound SOS &amp; EOD'!HN52+'Inbound SOS &amp; EOD'!HN75</f>
        <v>1732</v>
      </c>
      <c r="HO10" s="84">
        <f>'Inbound SOS &amp; EOD'!HO52+'Inbound SOS &amp; EOD'!HO75</f>
        <v>750</v>
      </c>
      <c r="HP10" s="84">
        <f>'Inbound SOS &amp; EOD'!HP52+'Inbound SOS &amp; EOD'!HP75</f>
        <v>1670</v>
      </c>
      <c r="HQ10" s="84">
        <f>'Inbound SOS &amp; EOD'!HQ52+'Inbound SOS &amp; EOD'!HQ75</f>
        <v>0</v>
      </c>
      <c r="HR10" s="84">
        <f>'Inbound SOS &amp; EOD'!HR52+'Inbound SOS &amp; EOD'!HR75</f>
        <v>0</v>
      </c>
      <c r="HS10" s="84">
        <f>'Inbound SOS &amp; EOD'!HS52+'Inbound SOS &amp; EOD'!HS75</f>
        <v>1828</v>
      </c>
      <c r="HT10" s="84">
        <f>'Inbound SOS &amp; EOD'!HT52+'Inbound SOS &amp; EOD'!HT75</f>
        <v>500</v>
      </c>
      <c r="HU10" s="84">
        <f>'Inbound SOS &amp; EOD'!HU52+'Inbound SOS &amp; EOD'!HU75</f>
        <v>344</v>
      </c>
      <c r="HV10" s="84">
        <f>'Inbound SOS &amp; EOD'!HV52+'Inbound SOS &amp; EOD'!HV75</f>
        <v>2500</v>
      </c>
      <c r="HW10" s="84">
        <f>'Inbound SOS &amp; EOD'!HW52+'Inbound SOS &amp; EOD'!HW75</f>
        <v>1341</v>
      </c>
      <c r="HX10" s="84">
        <f>'Inbound SOS &amp; EOD'!HX52+'Inbound SOS &amp; EOD'!HX75</f>
        <v>0</v>
      </c>
      <c r="HY10" s="84">
        <f>'Inbound SOS &amp; EOD'!HY52+'Inbound SOS &amp; EOD'!HY75</f>
        <v>0</v>
      </c>
      <c r="HZ10" s="84">
        <f>'Inbound SOS &amp; EOD'!HZ52+'Inbound SOS &amp; EOD'!HZ75</f>
        <v>387</v>
      </c>
      <c r="IA10" s="84">
        <f>'Inbound SOS &amp; EOD'!IA52+'Inbound SOS &amp; EOD'!IA75</f>
        <v>572</v>
      </c>
      <c r="IB10" s="84">
        <f>'Inbound SOS &amp; EOD'!IB52+'Inbound SOS &amp; EOD'!IB75</f>
        <v>348</v>
      </c>
      <c r="IC10" s="84">
        <f>'Inbound SOS &amp; EOD'!IC52+'Inbound SOS &amp; EOD'!IC75</f>
        <v>1492</v>
      </c>
      <c r="ID10" s="84">
        <f>'Inbound SOS &amp; EOD'!ID52+'Inbound SOS &amp; EOD'!ID75</f>
        <v>3049</v>
      </c>
      <c r="IE10" s="84">
        <f>'Inbound SOS &amp; EOD'!IE52+'Inbound SOS &amp; EOD'!IE75</f>
        <v>0</v>
      </c>
      <c r="IF10" s="84">
        <f>'Inbound SOS &amp; EOD'!IF52+'Inbound SOS &amp; EOD'!IF75</f>
        <v>0</v>
      </c>
      <c r="IG10" s="84">
        <f>'Inbound SOS &amp; EOD'!IG52+'Inbound SOS &amp; EOD'!IG75</f>
        <v>0</v>
      </c>
      <c r="IH10" s="84">
        <f>'Inbound SOS &amp; EOD'!IH52+'Inbound SOS &amp; EOD'!IH75</f>
        <v>2807</v>
      </c>
      <c r="II10" s="84">
        <f>'Inbound SOS &amp; EOD'!II52+'Inbound SOS &amp; EOD'!II75</f>
        <v>358</v>
      </c>
      <c r="IJ10" s="84">
        <f>'Inbound SOS &amp; EOD'!IJ52+'Inbound SOS &amp; EOD'!IJ75</f>
        <v>1357</v>
      </c>
      <c r="IK10" s="84">
        <f>'Inbound SOS &amp; EOD'!IK52+'Inbound SOS &amp; EOD'!IK75</f>
        <v>0</v>
      </c>
      <c r="IL10" s="84">
        <f>'Inbound SOS &amp; EOD'!IL52+'Inbound SOS &amp; EOD'!IL75</f>
        <v>0</v>
      </c>
      <c r="IM10" s="84">
        <f>'Inbound SOS &amp; EOD'!IM52+'Inbound SOS &amp; EOD'!IM75</f>
        <v>0</v>
      </c>
      <c r="IN10" s="84">
        <f>'Inbound SOS &amp; EOD'!IN52+'Inbound SOS &amp; EOD'!IN75</f>
        <v>122</v>
      </c>
      <c r="IO10" s="84">
        <f>'Inbound SOS &amp; EOD'!IO52+'Inbound SOS &amp; EOD'!IO75</f>
        <v>31</v>
      </c>
      <c r="IP10" s="84">
        <f>'Inbound SOS &amp; EOD'!IP52+'Inbound SOS &amp; EOD'!IP75</f>
        <v>43</v>
      </c>
      <c r="IQ10" s="84" t="e">
        <f>'Inbound SOS &amp; EOD'!#REF!+'Inbound SOS &amp; EOD'!IQ75</f>
        <v>#REF!</v>
      </c>
      <c r="IR10" s="84">
        <f>'Inbound SOS &amp; EOD'!IQ52+'Inbound SOS &amp; EOD'!IR75</f>
        <v>206</v>
      </c>
      <c r="IS10" s="84">
        <f>'Inbound SOS &amp; EOD'!IS52+'Inbound SOS &amp; EOD'!IS75</f>
        <v>0</v>
      </c>
      <c r="IT10" s="84">
        <f>'Inbound SOS &amp; EOD'!IT52+'Inbound SOS &amp; EOD'!IT75</f>
        <v>0</v>
      </c>
      <c r="IU10" s="84">
        <f>'Inbound SOS &amp; EOD'!IU52+'Inbound SOS &amp; EOD'!IU75</f>
        <v>3470</v>
      </c>
      <c r="IV10" s="84">
        <f>'Inbound SOS &amp; EOD'!IV52+'Inbound SOS &amp; EOD'!IV75</f>
        <v>1015</v>
      </c>
      <c r="IW10" s="84">
        <f>'Inbound SOS &amp; EOD'!IW52+'Inbound SOS &amp; EOD'!IW75</f>
        <v>168</v>
      </c>
      <c r="IX10" s="84">
        <f>'Inbound SOS &amp; EOD'!IX52+'Inbound SOS &amp; EOD'!IX75</f>
        <v>964</v>
      </c>
      <c r="IY10" s="84">
        <f>'Inbound SOS &amp; EOD'!IY52+'Inbound SOS &amp; EOD'!IY75</f>
        <v>1562</v>
      </c>
      <c r="IZ10" s="84">
        <f>'Inbound SOS &amp; EOD'!IZ52+'Inbound SOS &amp; EOD'!IZ75</f>
        <v>0</v>
      </c>
      <c r="JA10" s="84">
        <f>'Inbound SOS &amp; EOD'!JA52+'Inbound SOS &amp; EOD'!JA75</f>
        <v>0</v>
      </c>
      <c r="JB10" s="84">
        <f>'Inbound SOS &amp; EOD'!JB52+'Inbound SOS &amp; EOD'!JB75</f>
        <v>1783</v>
      </c>
      <c r="JC10" s="84">
        <f>'Inbound SOS &amp; EOD'!JC52+'Inbound SOS &amp; EOD'!JC75</f>
        <v>1509</v>
      </c>
      <c r="JD10" s="84">
        <f>'Inbound SOS &amp; EOD'!JD52+'Inbound SOS &amp; EOD'!JD75</f>
        <v>2316</v>
      </c>
      <c r="JE10" s="84">
        <f>'Inbound SOS &amp; EOD'!JE52+'Inbound SOS &amp; EOD'!JE75</f>
        <v>585</v>
      </c>
      <c r="JF10" s="84">
        <f>'Inbound SOS &amp; EOD'!JF52+'Inbound SOS &amp; EOD'!JF75</f>
        <v>795</v>
      </c>
      <c r="JG10" s="84">
        <f>'Inbound SOS &amp; EOD'!JG52+'Inbound SOS &amp; EOD'!JG75</f>
        <v>0</v>
      </c>
      <c r="JH10" s="84">
        <f>'Inbound SOS &amp; EOD'!JH52+'Inbound SOS &amp; EOD'!JH75</f>
        <v>0</v>
      </c>
      <c r="JI10" s="84">
        <f>'Inbound SOS &amp; EOD'!JI52+'Inbound SOS &amp; EOD'!JI75</f>
        <v>819</v>
      </c>
      <c r="JJ10" s="84">
        <f>'Inbound SOS &amp; EOD'!JJ52+'Inbound SOS &amp; EOD'!JJ75</f>
        <v>3650</v>
      </c>
      <c r="JK10" s="84">
        <f>'Inbound SOS &amp; EOD'!JK52+'Inbound SOS &amp; EOD'!JK75</f>
        <v>627</v>
      </c>
      <c r="JL10" s="84">
        <f>'Inbound SOS &amp; EOD'!JL52+'Inbound SOS &amp; EOD'!JL75</f>
        <v>1530</v>
      </c>
      <c r="JM10" s="84">
        <f>'Inbound SOS &amp; EOD'!JM52+'Inbound SOS &amp; EOD'!JM75</f>
        <v>663</v>
      </c>
      <c r="JN10" s="84">
        <f>'Inbound SOS &amp; EOD'!JN52+'Inbound SOS &amp; EOD'!JN75</f>
        <v>0</v>
      </c>
      <c r="JO10" s="84">
        <f>'Inbound SOS &amp; EOD'!JO52+'Inbound SOS &amp; EOD'!JO75</f>
        <v>0</v>
      </c>
      <c r="JP10" s="84">
        <f>'Inbound SOS &amp; EOD'!JP52+'Inbound SOS &amp; EOD'!JP75</f>
        <v>1437</v>
      </c>
      <c r="JQ10" s="84">
        <f>'Inbound SOS &amp; EOD'!JQ52+'Inbound SOS &amp; EOD'!JQ75</f>
        <v>1002</v>
      </c>
      <c r="JR10" s="84">
        <f>'Inbound SOS &amp; EOD'!JR52+'Inbound SOS &amp; EOD'!JR75</f>
        <v>0</v>
      </c>
      <c r="JS10" s="84">
        <f>'Inbound SOS &amp; EOD'!JS52+'Inbound SOS &amp; EOD'!JS75</f>
        <v>1033</v>
      </c>
      <c r="JT10" s="84">
        <f>'Inbound SOS &amp; EOD'!JT52+'Inbound SOS &amp; EOD'!JT75</f>
        <v>0</v>
      </c>
      <c r="JU10" s="84">
        <f>'Inbound SOS &amp; EOD'!JU52+'Inbound SOS &amp; EOD'!JU75</f>
        <v>0</v>
      </c>
      <c r="JV10" s="84">
        <f>'Inbound SOS &amp; EOD'!JV52+'Inbound SOS &amp; EOD'!JV75</f>
        <v>0</v>
      </c>
      <c r="JW10" s="84">
        <f>'Inbound SOS &amp; EOD'!JW52+'Inbound SOS &amp; EOD'!JW75</f>
        <v>2587</v>
      </c>
      <c r="JX10" s="84">
        <f>'Inbound SOS &amp; EOD'!JX52+'Inbound SOS &amp; EOD'!JX75</f>
        <v>82</v>
      </c>
      <c r="JY10" s="84">
        <f>'Inbound SOS &amp; EOD'!JY52+'Inbound SOS &amp; EOD'!JY75</f>
        <v>273</v>
      </c>
      <c r="JZ10" s="84">
        <f>'Inbound SOS &amp; EOD'!JZ52+'Inbound SOS &amp; EOD'!JZ75</f>
        <v>239</v>
      </c>
      <c r="KA10" s="84">
        <f>'Inbound SOS &amp; EOD'!KA52+'Inbound SOS &amp; EOD'!KA75</f>
        <v>55</v>
      </c>
      <c r="KB10" s="84">
        <f>'Inbound SOS &amp; EOD'!KB52+'Inbound SOS &amp; EOD'!KB75</f>
        <v>0</v>
      </c>
      <c r="KC10" s="84">
        <f>'Inbound SOS &amp; EOD'!KC52+'Inbound SOS &amp; EOD'!KC75</f>
        <v>0</v>
      </c>
      <c r="KD10" s="84">
        <f>'Inbound SOS &amp; EOD'!KD52+'Inbound SOS &amp; EOD'!KD75</f>
        <v>1215</v>
      </c>
      <c r="KE10" s="84">
        <f>'Inbound SOS &amp; EOD'!KE52+'Inbound SOS &amp; EOD'!KE75</f>
        <v>995</v>
      </c>
      <c r="KF10" s="84">
        <f>'Inbound SOS &amp; EOD'!KF52+'Inbound SOS &amp; EOD'!KF75</f>
        <v>25</v>
      </c>
      <c r="KG10" s="84">
        <f>'Inbound SOS &amp; EOD'!KG52+'Inbound SOS &amp; EOD'!KG75</f>
        <v>357</v>
      </c>
      <c r="KH10" s="84" t="e">
        <f>'Inbound SOS &amp; EOD'!#REF!+'Inbound SOS &amp; EOD'!KH75</f>
        <v>#REF!</v>
      </c>
      <c r="KI10" s="84">
        <f>'Inbound SOS &amp; EOD'!KI52+'Inbound SOS &amp; EOD'!KI75</f>
        <v>0</v>
      </c>
      <c r="KJ10" s="84">
        <f>'Inbound SOS &amp; EOD'!KJ52+'Inbound SOS &amp; EOD'!KJ75</f>
        <v>0</v>
      </c>
      <c r="KK10" s="84">
        <f>'Inbound SOS &amp; EOD'!KK52+'Inbound SOS &amp; EOD'!KK75</f>
        <v>790</v>
      </c>
      <c r="KL10" s="84">
        <f>'Inbound SOS &amp; EOD'!KL52+'Inbound SOS &amp; EOD'!KL75</f>
        <v>807</v>
      </c>
      <c r="KM10" s="84">
        <f>'Inbound SOS &amp; EOD'!KM52+'Inbound SOS &amp; EOD'!KM75</f>
        <v>476</v>
      </c>
      <c r="KN10" s="84">
        <f>'Inbound SOS &amp; EOD'!KN52+'Inbound SOS &amp; EOD'!KN75</f>
        <v>0</v>
      </c>
      <c r="KO10" s="84">
        <f>'Inbound SOS &amp; EOD'!KO52+'Inbound SOS &amp; EOD'!KO75</f>
        <v>25</v>
      </c>
      <c r="KP10" s="84">
        <f>'Inbound SOS &amp; EOD'!KP52+'Inbound SOS &amp; EOD'!KP75</f>
        <v>0</v>
      </c>
      <c r="KQ10" s="84">
        <f>'Inbound SOS &amp; EOD'!KQ52+'Inbound SOS &amp; EOD'!KQ75</f>
        <v>0</v>
      </c>
      <c r="KR10" s="84">
        <f>'Inbound SOS &amp; EOD'!KR52+'Inbound SOS &amp; EOD'!KR75</f>
        <v>673</v>
      </c>
      <c r="KS10" s="84">
        <f>'Inbound SOS &amp; EOD'!KS52+'Inbound SOS &amp; EOD'!KS75</f>
        <v>1010</v>
      </c>
      <c r="KT10" s="84">
        <f>'Inbound SOS &amp; EOD'!KT52+'Inbound SOS &amp; EOD'!KT75</f>
        <v>441</v>
      </c>
      <c r="KU10" s="84">
        <f>'Inbound SOS &amp; EOD'!KU52+'Inbound SOS &amp; EOD'!KU75</f>
        <v>964</v>
      </c>
      <c r="KV10" s="84">
        <f>'Inbound SOS &amp; EOD'!KV52+'Inbound SOS &amp; EOD'!KV75</f>
        <v>0</v>
      </c>
      <c r="KW10" s="84">
        <f>'Inbound SOS &amp; EOD'!KW52+'Inbound SOS &amp; EOD'!KW75</f>
        <v>0</v>
      </c>
      <c r="KX10" s="84">
        <f>'Inbound SOS &amp; EOD'!KX52+'Inbound SOS &amp; EOD'!KX75</f>
        <v>0</v>
      </c>
      <c r="KY10" s="84">
        <f>'Inbound SOS &amp; EOD'!KY52+'Inbound SOS &amp; EOD'!KY75</f>
        <v>219</v>
      </c>
      <c r="KZ10" s="84">
        <f>'Inbound SOS &amp; EOD'!KZ52+'Inbound SOS &amp; EOD'!KZ75</f>
        <v>299</v>
      </c>
      <c r="LA10" s="84">
        <f>'Inbound SOS &amp; EOD'!LA52+'Inbound SOS &amp; EOD'!LA75</f>
        <v>856</v>
      </c>
      <c r="LB10" s="84">
        <f>'Inbound SOS &amp; EOD'!LB52+'Inbound SOS &amp; EOD'!LB75</f>
        <v>742</v>
      </c>
      <c r="LC10" s="84">
        <f>'Inbound SOS &amp; EOD'!KH52+'Inbound SOS &amp; EOD'!LC75</f>
        <v>700</v>
      </c>
      <c r="LD10" s="84">
        <f>'Inbound SOS &amp; EOD'!LD52+'Inbound SOS &amp; EOD'!LD75</f>
        <v>0</v>
      </c>
      <c r="LE10" s="84">
        <f>'Inbound SOS &amp; EOD'!LE52+'Inbound SOS &amp; EOD'!LE75</f>
        <v>0</v>
      </c>
      <c r="LF10" s="84">
        <f>'Inbound SOS &amp; EOD'!LF52+'Inbound SOS &amp; EOD'!LF75</f>
        <v>582</v>
      </c>
      <c r="LG10" s="84">
        <f>'Inbound SOS &amp; EOD'!LG52+'Inbound SOS &amp; EOD'!LG75</f>
        <v>88</v>
      </c>
      <c r="LH10" s="84">
        <f>'Inbound SOS &amp; EOD'!LH52+'Inbound SOS &amp; EOD'!LH75</f>
        <v>13</v>
      </c>
      <c r="LI10" s="84">
        <f>'Inbound SOS &amp; EOD'!LI52+'Inbound SOS &amp; EOD'!LI75</f>
        <v>205</v>
      </c>
      <c r="LJ10" s="84">
        <f>'Inbound SOS &amp; EOD'!LJ52+'Inbound SOS &amp; EOD'!LJ75</f>
        <v>51</v>
      </c>
      <c r="LK10" s="84">
        <f>'Inbound SOS &amp; EOD'!LK52+'Inbound SOS &amp; EOD'!LK75</f>
        <v>0</v>
      </c>
      <c r="LL10" s="84">
        <f>'Inbound SOS &amp; EOD'!LL52+'Inbound SOS &amp; EOD'!LL75</f>
        <v>0</v>
      </c>
      <c r="LM10" s="84">
        <f>'Inbound SOS &amp; EOD'!LM52+'Inbound SOS &amp; EOD'!LM75</f>
        <v>1367</v>
      </c>
      <c r="LN10" s="84">
        <f>'Inbound SOS &amp; EOD'!LN52+'Inbound SOS &amp; EOD'!LN75</f>
        <v>0</v>
      </c>
      <c r="LO10" s="84">
        <f>'Inbound SOS &amp; EOD'!LO52+'Inbound SOS &amp; EOD'!LO75</f>
        <v>0</v>
      </c>
      <c r="LP10" s="84">
        <f>'Inbound SOS &amp; EOD'!LP52+'Inbound SOS &amp; EOD'!LP75</f>
        <v>1380</v>
      </c>
      <c r="LQ10" s="84">
        <f>'Inbound SOS &amp; EOD'!LQ52+'Inbound SOS &amp; EOD'!LQ75</f>
        <v>658</v>
      </c>
      <c r="LR10" s="84">
        <f>'Inbound SOS &amp; EOD'!LR52+'Inbound SOS &amp; EOD'!LR75</f>
        <v>0</v>
      </c>
      <c r="LS10" s="84">
        <f>'Inbound SOS &amp; EOD'!LS52+'Inbound SOS &amp; EOD'!LS75</f>
        <v>0</v>
      </c>
      <c r="LT10" s="84">
        <f>'Inbound SOS &amp; EOD'!LT52+'Inbound SOS &amp; EOD'!LT75</f>
        <v>285</v>
      </c>
      <c r="LU10" s="84">
        <f>'Inbound SOS &amp; EOD'!LU52+'Inbound SOS &amp; EOD'!LU75</f>
        <v>0</v>
      </c>
      <c r="LV10" s="84">
        <f>'Inbound SOS &amp; EOD'!LV52+'Inbound SOS &amp; EOD'!LV75</f>
        <v>0</v>
      </c>
      <c r="LW10" s="84">
        <f>'Inbound SOS &amp; EOD'!LW52+'Inbound SOS &amp; EOD'!LW75</f>
        <v>2075</v>
      </c>
      <c r="LX10" s="84">
        <f>'Inbound SOS &amp; EOD'!LX52+'Inbound SOS &amp; EOD'!LX75</f>
        <v>382</v>
      </c>
      <c r="LY10" s="84">
        <f>'Inbound SOS &amp; EOD'!LY52+'Inbound SOS &amp; EOD'!LY75</f>
        <v>0</v>
      </c>
    </row>
    <row r="11" spans="1:337" s="542" customFormat="1" ht="15.75" customHeight="1">
      <c r="A11" s="83" t="s">
        <v>178</v>
      </c>
      <c r="B11" s="84">
        <f>'Inbound SOS &amp; EOD'!B8</f>
        <v>0</v>
      </c>
      <c r="C11" s="84">
        <f>'Inbound SOS &amp; EOD'!C8</f>
        <v>0</v>
      </c>
      <c r="D11" s="84">
        <f>'Inbound SOS &amp; EOD'!D8</f>
        <v>0</v>
      </c>
      <c r="E11" s="84">
        <f>'Inbound SOS &amp; EOD'!E8</f>
        <v>0</v>
      </c>
      <c r="F11" s="84">
        <f>'Inbound SOS &amp; EOD'!F8</f>
        <v>313</v>
      </c>
      <c r="G11" s="84">
        <f>'Inbound SOS &amp; EOD'!G8</f>
        <v>317</v>
      </c>
      <c r="H11" s="84">
        <f>'Inbound SOS &amp; EOD'!H8</f>
        <v>131</v>
      </c>
      <c r="I11" s="84">
        <f>'Inbound SOS &amp; EOD'!I8</f>
        <v>0</v>
      </c>
      <c r="J11" s="84">
        <f>'Inbound SOS &amp; EOD'!J8</f>
        <v>0</v>
      </c>
      <c r="K11" s="84">
        <f>'Inbound SOS &amp; EOD'!K8</f>
        <v>689</v>
      </c>
      <c r="L11" s="84">
        <f>'Inbound SOS &amp; EOD'!L8</f>
        <v>1148</v>
      </c>
      <c r="M11" s="84">
        <f>'Inbound SOS &amp; EOD'!M8</f>
        <v>867</v>
      </c>
      <c r="N11" s="84">
        <f>'Inbound SOS &amp; EOD'!N8</f>
        <v>498</v>
      </c>
      <c r="O11" s="84">
        <f>'Inbound SOS &amp; EOD'!O8</f>
        <v>272</v>
      </c>
      <c r="P11" s="84">
        <f>'Inbound SOS &amp; EOD'!P8</f>
        <v>212</v>
      </c>
      <c r="Q11" s="84">
        <f>'Inbound SOS &amp; EOD'!Q8</f>
        <v>0</v>
      </c>
      <c r="R11" s="84">
        <f>'Inbound SOS &amp; EOD'!R8</f>
        <v>0</v>
      </c>
      <c r="S11" s="84">
        <f>'Inbound SOS &amp; EOD'!S8</f>
        <v>517</v>
      </c>
      <c r="T11" s="84">
        <f>'Inbound SOS &amp; EOD'!T8</f>
        <v>1402</v>
      </c>
      <c r="U11" s="84">
        <f>'Inbound SOS &amp; EOD'!U8</f>
        <v>1428</v>
      </c>
      <c r="V11" s="84">
        <f>'Inbound SOS &amp; EOD'!V8</f>
        <v>428</v>
      </c>
      <c r="W11" s="84">
        <f>'Inbound SOS &amp; EOD'!W8</f>
        <v>0</v>
      </c>
      <c r="X11" s="84">
        <f>'Inbound SOS &amp; EOD'!X8</f>
        <v>0</v>
      </c>
      <c r="Y11" s="84">
        <f>'Inbound SOS &amp; EOD'!Y8</f>
        <v>109</v>
      </c>
      <c r="Z11" s="84">
        <f>'Inbound SOS &amp; EOD'!Z8</f>
        <v>1</v>
      </c>
      <c r="AA11" s="84">
        <f>'Inbound SOS &amp; EOD'!AA8</f>
        <v>204</v>
      </c>
      <c r="AB11" s="84">
        <f>'Inbound SOS &amp; EOD'!AB8</f>
        <v>0</v>
      </c>
      <c r="AC11" s="84">
        <f>'Inbound SOS &amp; EOD'!AC8</f>
        <v>15</v>
      </c>
      <c r="AD11" s="84">
        <f>'Inbound SOS &amp; EOD'!AD8</f>
        <v>0</v>
      </c>
      <c r="AE11" s="84">
        <f>'Inbound SOS &amp; EOD'!AE8</f>
        <v>0</v>
      </c>
      <c r="AF11" s="84">
        <f>'Inbound SOS &amp; EOD'!AF8</f>
        <v>0</v>
      </c>
      <c r="AG11" s="84">
        <f>'Inbound SOS &amp; EOD'!AG8</f>
        <v>0</v>
      </c>
      <c r="AH11" s="84">
        <f>'Inbound SOS &amp; EOD'!AH8</f>
        <v>0</v>
      </c>
      <c r="AI11" s="84">
        <f>'Inbound SOS &amp; EOD'!AI8</f>
        <v>1668</v>
      </c>
      <c r="AJ11" s="84">
        <f>'Inbound SOS &amp; EOD'!AJ8</f>
        <v>973</v>
      </c>
      <c r="AK11" s="84">
        <f>'Inbound SOS &amp; EOD'!AK8</f>
        <v>279</v>
      </c>
      <c r="AL11" s="84">
        <f>'Inbound SOS &amp; EOD'!AL8</f>
        <v>1</v>
      </c>
      <c r="AM11" s="84">
        <f>'Inbound SOS &amp; EOD'!AM8</f>
        <v>11</v>
      </c>
      <c r="AN11" s="84">
        <f>'Inbound SOS &amp; EOD'!AN8</f>
        <v>0</v>
      </c>
      <c r="AO11" s="84">
        <f>'Inbound SOS &amp; EOD'!AO8</f>
        <v>0</v>
      </c>
      <c r="AP11" s="84">
        <f>'Inbound SOS &amp; EOD'!AP8</f>
        <v>0</v>
      </c>
      <c r="AQ11" s="84">
        <f>'Inbound SOS &amp; EOD'!AQ8</f>
        <v>52</v>
      </c>
      <c r="AR11" s="84">
        <f>'Inbound SOS &amp; EOD'!AR8</f>
        <v>0</v>
      </c>
      <c r="AS11" s="84">
        <f>'Inbound SOS &amp; EOD'!AS8</f>
        <v>0</v>
      </c>
      <c r="AT11" s="84">
        <f>'Inbound SOS &amp; EOD'!AT8</f>
        <v>0</v>
      </c>
      <c r="AU11" s="84">
        <f>'Inbound SOS &amp; EOD'!AU8</f>
        <v>367</v>
      </c>
      <c r="AV11" s="84">
        <f>'Inbound SOS &amp; EOD'!AV8</f>
        <v>2266</v>
      </c>
      <c r="AW11" s="84">
        <f>'Inbound SOS &amp; EOD'!AW8</f>
        <v>0</v>
      </c>
      <c r="AX11" s="84">
        <f>'Inbound SOS &amp; EOD'!AX8</f>
        <v>1085</v>
      </c>
      <c r="AY11" s="84">
        <f>'Inbound SOS &amp; EOD'!AY8</f>
        <v>1085</v>
      </c>
      <c r="AZ11" s="84">
        <f>'Inbound SOS &amp; EOD'!AZ8</f>
        <v>514</v>
      </c>
      <c r="BA11" s="84">
        <f>'Inbound SOS &amp; EOD'!BA8</f>
        <v>127</v>
      </c>
      <c r="BB11" s="84">
        <f>'Inbound SOS &amp; EOD'!BB8</f>
        <v>5</v>
      </c>
      <c r="BC11" s="84">
        <f>'Inbound SOS &amp; EOD'!BC8</f>
        <v>1470</v>
      </c>
      <c r="BD11" s="84">
        <f>'Inbound SOS &amp; EOD'!BD8</f>
        <v>466</v>
      </c>
      <c r="BE11" s="84">
        <f>'Inbound SOS &amp; EOD'!BE8</f>
        <v>3</v>
      </c>
      <c r="BF11" s="84">
        <f>'Inbound SOS &amp; EOD'!BF8</f>
        <v>2</v>
      </c>
      <c r="BG11" s="84">
        <f>'Inbound SOS &amp; EOD'!BG8</f>
        <v>1</v>
      </c>
      <c r="BH11" s="84">
        <f>'Inbound SOS &amp; EOD'!BH8</f>
        <v>0</v>
      </c>
      <c r="BI11" s="84">
        <f>'Inbound SOS &amp; EOD'!BI8</f>
        <v>0</v>
      </c>
      <c r="BJ11" s="84">
        <f>'Inbound SOS &amp; EOD'!BJ8</f>
        <v>0</v>
      </c>
      <c r="BK11" s="84">
        <f>'Inbound SOS &amp; EOD'!BK8</f>
        <v>664</v>
      </c>
      <c r="BL11" s="84">
        <f>'Inbound SOS &amp; EOD'!BL8</f>
        <v>660</v>
      </c>
      <c r="BM11" s="84">
        <f>'Inbound SOS &amp; EOD'!BM8</f>
        <v>660</v>
      </c>
      <c r="BN11" s="84">
        <f>'Inbound SOS &amp; EOD'!BN8</f>
        <v>660</v>
      </c>
      <c r="BO11" s="84">
        <f>'Inbound SOS &amp; EOD'!BO8</f>
        <v>0</v>
      </c>
      <c r="BP11" s="84">
        <f>'Inbound SOS &amp; EOD'!BP8</f>
        <v>301</v>
      </c>
      <c r="BQ11" s="84">
        <f>'Inbound SOS &amp; EOD'!BQ8</f>
        <v>263</v>
      </c>
      <c r="BR11" s="84">
        <f>'Inbound SOS &amp; EOD'!BR8</f>
        <v>0</v>
      </c>
      <c r="BS11" s="84">
        <f>'Inbound SOS &amp; EOD'!BS8</f>
        <v>1435</v>
      </c>
      <c r="BT11" s="84">
        <f>'Inbound SOS &amp; EOD'!BT8</f>
        <v>633</v>
      </c>
      <c r="BU11" s="84">
        <f>'Inbound SOS &amp; EOD'!BU8</f>
        <v>147</v>
      </c>
      <c r="BV11" s="84">
        <f>'Inbound SOS &amp; EOD'!BV8</f>
        <v>0</v>
      </c>
      <c r="BW11" s="84">
        <f>'Inbound SOS &amp; EOD'!BW8</f>
        <v>14</v>
      </c>
      <c r="BX11" s="84">
        <f>'Inbound SOS &amp; EOD'!BX8</f>
        <v>0</v>
      </c>
      <c r="BY11" s="84">
        <f>'Inbound SOS &amp; EOD'!BY8</f>
        <v>202</v>
      </c>
      <c r="BZ11" s="84">
        <f>'Inbound SOS &amp; EOD'!BZ8</f>
        <v>60</v>
      </c>
      <c r="CA11" s="84">
        <f>'Inbound SOS &amp; EOD'!CA8</f>
        <v>60</v>
      </c>
      <c r="CB11" s="84">
        <f>'Inbound SOS &amp; EOD'!CB8</f>
        <v>1</v>
      </c>
      <c r="CC11" s="84">
        <f>'Inbound SOS &amp; EOD'!CC8</f>
        <v>1</v>
      </c>
      <c r="CD11" s="84">
        <f>'Inbound SOS &amp; EOD'!CD8</f>
        <v>1995</v>
      </c>
      <c r="CE11" s="84">
        <f>'Inbound SOS &amp; EOD'!CE8</f>
        <v>694</v>
      </c>
      <c r="CF11" s="84">
        <f>'Inbound SOS &amp; EOD'!CF8</f>
        <v>679</v>
      </c>
      <c r="CG11" s="84">
        <f>'Inbound SOS &amp; EOD'!CG8</f>
        <v>1</v>
      </c>
      <c r="CH11" s="84">
        <f>'Inbound SOS &amp; EOD'!CH8</f>
        <v>0</v>
      </c>
      <c r="CI11" s="84">
        <f>'Inbound SOS &amp; EOD'!CI8</f>
        <v>1</v>
      </c>
      <c r="CJ11" s="84">
        <f>'Inbound SOS &amp; EOD'!CJ8</f>
        <v>733</v>
      </c>
      <c r="CK11" s="84">
        <f>'Inbound SOS &amp; EOD'!CK8</f>
        <v>2584</v>
      </c>
      <c r="CL11" s="84">
        <f>'Inbound SOS &amp; EOD'!CL8</f>
        <v>2470</v>
      </c>
      <c r="CM11" s="84">
        <f>'Inbound SOS &amp; EOD'!CM8</f>
        <v>1199</v>
      </c>
      <c r="CN11" s="84">
        <f>'Inbound SOS &amp; EOD'!CN8</f>
        <v>513</v>
      </c>
      <c r="CO11" s="84">
        <f>'Inbound SOS &amp; EOD'!CO8</f>
        <v>509</v>
      </c>
      <c r="CP11" s="84">
        <f>'Inbound SOS &amp; EOD'!CP8</f>
        <v>509</v>
      </c>
      <c r="CQ11" s="84">
        <f>'Inbound SOS &amp; EOD'!CQ8</f>
        <v>444</v>
      </c>
      <c r="CR11" s="84">
        <f>'Inbound SOS &amp; EOD'!CR8</f>
        <v>1</v>
      </c>
      <c r="CS11" s="84">
        <f>'Inbound SOS &amp; EOD'!CS8</f>
        <v>0</v>
      </c>
      <c r="CT11" s="84">
        <f>'Inbound SOS &amp; EOD'!CT8</f>
        <v>0</v>
      </c>
      <c r="CU11" s="84">
        <f>'Inbound SOS &amp; EOD'!CU8</f>
        <v>157</v>
      </c>
      <c r="CV11" s="84">
        <f>'Inbound SOS &amp; EOD'!CV8</f>
        <v>157</v>
      </c>
      <c r="CW11" s="84">
        <f>'Inbound SOS &amp; EOD'!CW8</f>
        <v>157</v>
      </c>
      <c r="CX11" s="84">
        <f>'Inbound SOS &amp; EOD'!CX8</f>
        <v>99</v>
      </c>
      <c r="CY11" s="84">
        <f>'Inbound SOS &amp; EOD'!CY8</f>
        <v>95</v>
      </c>
      <c r="CZ11" s="84">
        <f>'Inbound SOS &amp; EOD'!CZ8</f>
        <v>0</v>
      </c>
      <c r="DA11" s="84">
        <f>'Inbound SOS &amp; EOD'!DA8</f>
        <v>0</v>
      </c>
      <c r="DB11" s="84">
        <f>'Inbound SOS &amp; EOD'!DB8</f>
        <v>0</v>
      </c>
      <c r="DC11" s="84">
        <f>'Inbound SOS &amp; EOD'!DC8</f>
        <v>0</v>
      </c>
      <c r="DD11" s="84">
        <f>'Inbound SOS &amp; EOD'!DD8</f>
        <v>0</v>
      </c>
      <c r="DE11" s="84">
        <f>'Inbound SOS &amp; EOD'!DE8</f>
        <v>1</v>
      </c>
      <c r="DF11" s="84">
        <f>'Inbound SOS &amp; EOD'!DF8</f>
        <v>0</v>
      </c>
      <c r="DG11" s="84">
        <f>'Inbound SOS &amp; EOD'!DG8</f>
        <v>0</v>
      </c>
      <c r="DH11" s="84">
        <f>'Inbound SOS &amp; EOD'!DH8</f>
        <v>0</v>
      </c>
      <c r="DI11" s="84">
        <f>'Inbound SOS &amp; EOD'!DI8</f>
        <v>518</v>
      </c>
      <c r="DJ11" s="84">
        <f>'Inbound SOS &amp; EOD'!DJ8</f>
        <v>518</v>
      </c>
      <c r="DK11" s="84">
        <f>'Inbound SOS &amp; EOD'!DK8</f>
        <v>267</v>
      </c>
      <c r="DL11" s="84">
        <f>'Inbound SOS &amp; EOD'!DL8</f>
        <v>0</v>
      </c>
      <c r="DM11" s="84">
        <f>'Inbound SOS &amp; EOD'!DM8</f>
        <v>744</v>
      </c>
      <c r="DN11" s="84">
        <f>'Inbound SOS &amp; EOD'!DN8</f>
        <v>375</v>
      </c>
      <c r="DO11" s="84">
        <f>'Inbound SOS &amp; EOD'!DO8</f>
        <v>802</v>
      </c>
      <c r="DP11" s="84">
        <f>'Inbound SOS &amp; EOD'!DP8</f>
        <v>545</v>
      </c>
      <c r="DQ11" s="84">
        <f>'Inbound SOS &amp; EOD'!DQ8</f>
        <v>545</v>
      </c>
      <c r="DR11" s="84">
        <f>'Inbound SOS &amp; EOD'!DR8</f>
        <v>176</v>
      </c>
      <c r="DS11" s="84">
        <f>'Inbound SOS &amp; EOD'!DS8</f>
        <v>0</v>
      </c>
      <c r="DT11" s="84">
        <f>'Inbound SOS &amp; EOD'!DT8</f>
        <v>38</v>
      </c>
      <c r="DU11" s="84">
        <f>'Inbound SOS &amp; EOD'!DU8</f>
        <v>1028</v>
      </c>
      <c r="DV11" s="84">
        <f>'Inbound SOS &amp; EOD'!DV8</f>
        <v>746</v>
      </c>
      <c r="DW11" s="84">
        <f>'Inbound SOS &amp; EOD'!DW8</f>
        <v>217</v>
      </c>
      <c r="DX11" s="84">
        <f>'Inbound SOS &amp; EOD'!DX8</f>
        <v>217</v>
      </c>
      <c r="DY11" s="84">
        <f>'Inbound SOS &amp; EOD'!DY8</f>
        <v>1</v>
      </c>
      <c r="DZ11" s="84">
        <f>'Inbound SOS &amp; EOD'!DZ8</f>
        <v>618</v>
      </c>
      <c r="EA11" s="84">
        <f>'Inbound SOS &amp; EOD'!EA8</f>
        <v>214</v>
      </c>
      <c r="EB11" s="84">
        <f>'Inbound SOS &amp; EOD'!EB8</f>
        <v>4</v>
      </c>
      <c r="EC11" s="84">
        <f>'Inbound SOS &amp; EOD'!EC8</f>
        <v>764</v>
      </c>
      <c r="ED11" s="84">
        <f>'Inbound SOS &amp; EOD'!ED8</f>
        <v>1594</v>
      </c>
      <c r="EE11" s="84">
        <f>'Inbound SOS &amp; EOD'!EE8</f>
        <v>1341</v>
      </c>
      <c r="EF11" s="84">
        <f>'Inbound SOS &amp; EOD'!EF8</f>
        <v>1341</v>
      </c>
      <c r="EG11" s="84">
        <f>'Inbound SOS &amp; EOD'!EG8</f>
        <v>1002</v>
      </c>
      <c r="EH11" s="84">
        <f>'Inbound SOS &amp; EOD'!EH8</f>
        <v>1402</v>
      </c>
      <c r="EI11" s="84">
        <f>'Inbound SOS &amp; EOD'!EI8</f>
        <v>16</v>
      </c>
      <c r="EJ11" s="84">
        <f>'Inbound SOS &amp; EOD'!EJ8</f>
        <v>210</v>
      </c>
      <c r="EK11" s="84">
        <f>'Inbound SOS &amp; EOD'!EK8</f>
        <v>320</v>
      </c>
      <c r="EL11" s="84">
        <f>'Inbound SOS &amp; EOD'!EL8</f>
        <v>320</v>
      </c>
      <c r="EM11" s="84">
        <f>'Inbound SOS &amp; EOD'!EM8</f>
        <v>19</v>
      </c>
      <c r="EN11" s="84">
        <f>'Inbound SOS &amp; EOD'!EN8</f>
        <v>48</v>
      </c>
      <c r="EO11" s="84">
        <f>'Inbound SOS &amp; EOD'!EO8</f>
        <v>1490</v>
      </c>
      <c r="EP11" s="84">
        <f>'Inbound SOS &amp; EOD'!EP8</f>
        <v>708</v>
      </c>
      <c r="EQ11" s="84">
        <f>'Inbound SOS &amp; EOD'!EQ8</f>
        <v>119</v>
      </c>
      <c r="ER11" s="84">
        <f>'Inbound SOS &amp; EOD'!ER8</f>
        <v>119</v>
      </c>
      <c r="ES11" s="84">
        <f>'Inbound SOS &amp; EOD'!ES8</f>
        <v>119</v>
      </c>
      <c r="ET11" s="84">
        <f>'Inbound SOS &amp; EOD'!ET8</f>
        <v>119</v>
      </c>
      <c r="EU11" s="84">
        <f>'Inbound SOS &amp; EOD'!EU8</f>
        <v>708</v>
      </c>
      <c r="EV11" s="84">
        <f>'Inbound SOS &amp; EOD'!EV8</f>
        <v>7343</v>
      </c>
      <c r="EW11" s="84">
        <f>'Inbound SOS &amp; EOD'!EW8</f>
        <v>6461</v>
      </c>
      <c r="EX11" s="84">
        <f>'Inbound SOS &amp; EOD'!EX8</f>
        <v>5663</v>
      </c>
      <c r="EY11" s="84">
        <f>'Inbound SOS &amp; EOD'!EY8</f>
        <v>4799</v>
      </c>
      <c r="EZ11" s="84">
        <f>'Inbound SOS &amp; EOD'!EZ8</f>
        <v>3868</v>
      </c>
      <c r="FA11" s="84">
        <f>'Inbound SOS &amp; EOD'!FA8</f>
        <v>3825</v>
      </c>
      <c r="FB11" s="84">
        <f>'Inbound SOS &amp; EOD'!FB8</f>
        <v>5251</v>
      </c>
      <c r="FC11" s="84">
        <f>'Inbound SOS &amp; EOD'!FC8</f>
        <v>4897</v>
      </c>
      <c r="FD11" s="84">
        <f>'Inbound SOS &amp; EOD'!FD8</f>
        <v>4913</v>
      </c>
      <c r="FE11" s="84">
        <f>'Inbound SOS &amp; EOD'!FE8</f>
        <v>5797</v>
      </c>
      <c r="FF11" s="84">
        <f>'Inbound SOS &amp; EOD'!FF8</f>
        <v>4975</v>
      </c>
      <c r="FG11" s="84">
        <f>'Inbound SOS &amp; EOD'!FG8</f>
        <v>4975</v>
      </c>
      <c r="FH11" s="84">
        <f>'Inbound SOS &amp; EOD'!FH8</f>
        <v>4548</v>
      </c>
      <c r="FI11" s="84">
        <f>'Inbound SOS &amp; EOD'!FI8</f>
        <v>2699</v>
      </c>
      <c r="FJ11" s="84">
        <f>'Inbound SOS &amp; EOD'!FJ8</f>
        <v>4346</v>
      </c>
      <c r="FK11" s="84">
        <f>'Inbound SOS &amp; EOD'!FK8</f>
        <v>3554</v>
      </c>
      <c r="FL11" s="84">
        <f>'Inbound SOS &amp; EOD'!FL8</f>
        <v>9231</v>
      </c>
      <c r="FM11" s="84">
        <f>'Inbound SOS &amp; EOD'!FM8</f>
        <v>7153</v>
      </c>
      <c r="FN11" s="84">
        <f>'Inbound SOS &amp; EOD'!FN8</f>
        <v>7136</v>
      </c>
      <c r="FO11" s="84">
        <f>'Inbound SOS &amp; EOD'!FO8</f>
        <v>6841</v>
      </c>
      <c r="FP11" s="84">
        <f>'Inbound SOS &amp; EOD'!FP8</f>
        <v>5604</v>
      </c>
      <c r="FQ11" s="84">
        <f>'Inbound SOS &amp; EOD'!FQ8</f>
        <v>4529</v>
      </c>
      <c r="FR11" s="84">
        <f>'Inbound SOS &amp; EOD'!FR8</f>
        <v>5495</v>
      </c>
      <c r="FS11" s="84">
        <f>'Inbound SOS &amp; EOD'!FS8</f>
        <v>5981</v>
      </c>
      <c r="FT11" s="84">
        <f>'Inbound SOS &amp; EOD'!FT8</f>
        <v>5224</v>
      </c>
      <c r="FU11" s="84">
        <f>'Inbound SOS &amp; EOD'!FU8</f>
        <v>5224</v>
      </c>
      <c r="FV11" s="84">
        <f>'Inbound SOS &amp; EOD'!FV8</f>
        <v>4402</v>
      </c>
      <c r="FW11" s="84">
        <f>'Inbound SOS &amp; EOD'!FW8</f>
        <v>3865</v>
      </c>
      <c r="FX11" s="84">
        <f>'Inbound SOS &amp; EOD'!FX8</f>
        <v>2740</v>
      </c>
      <c r="FY11" s="84">
        <f>'Inbound SOS &amp; EOD'!FY8</f>
        <v>1172</v>
      </c>
      <c r="FZ11" s="84">
        <f>'Inbound SOS &amp; EOD'!FZ8</f>
        <v>28</v>
      </c>
      <c r="GA11" s="84">
        <f>'Inbound SOS &amp; EOD'!GA8</f>
        <v>1464</v>
      </c>
      <c r="GB11" s="84">
        <f>'Inbound SOS &amp; EOD'!GB8</f>
        <v>1302</v>
      </c>
      <c r="GC11" s="84">
        <f>'Inbound SOS &amp; EOD'!GC8</f>
        <v>828</v>
      </c>
      <c r="GD11" s="84">
        <f>'Inbound SOS &amp; EOD'!GD8</f>
        <v>178</v>
      </c>
      <c r="GE11" s="84">
        <f>'Inbound SOS &amp; EOD'!GE8</f>
        <v>827</v>
      </c>
      <c r="GF11" s="84">
        <f>'Inbound SOS &amp; EOD'!GF8</f>
        <v>9</v>
      </c>
      <c r="GG11" s="84">
        <f>'Inbound SOS &amp; EOD'!GG8</f>
        <v>913</v>
      </c>
      <c r="GH11" s="84">
        <f>'Inbound SOS &amp; EOD'!GH8</f>
        <v>2580</v>
      </c>
      <c r="GI11" s="84">
        <f>'Inbound SOS &amp; EOD'!GI8</f>
        <v>2580</v>
      </c>
      <c r="GJ11" s="84">
        <f>'Inbound SOS &amp; EOD'!GJ8</f>
        <v>4103</v>
      </c>
      <c r="GK11" s="84">
        <f>'Inbound SOS &amp; EOD'!GK8</f>
        <v>3079</v>
      </c>
      <c r="GL11" s="84">
        <f>'Inbound SOS &amp; EOD'!GL8</f>
        <v>3365</v>
      </c>
      <c r="GM11" s="84">
        <f>'Inbound SOS &amp; EOD'!GM8</f>
        <v>2389</v>
      </c>
      <c r="GN11" s="84">
        <f>'Inbound SOS &amp; EOD'!GN8</f>
        <v>2784</v>
      </c>
      <c r="GO11" s="84">
        <f>'Inbound SOS &amp; EOD'!GO8</f>
        <v>2489</v>
      </c>
      <c r="GP11" s="84">
        <f>'Inbound SOS &amp; EOD'!GP8</f>
        <v>3361</v>
      </c>
      <c r="GQ11" s="84">
        <f>'Inbound SOS &amp; EOD'!GQ8</f>
        <v>2754</v>
      </c>
      <c r="GR11" s="84">
        <f>'Inbound SOS &amp; EOD'!GR8</f>
        <v>2153</v>
      </c>
      <c r="GS11" s="84">
        <f>'Inbound SOS &amp; EOD'!GS8</f>
        <v>2274</v>
      </c>
      <c r="GT11" s="84">
        <f>'Inbound SOS &amp; EOD'!GT8</f>
        <v>1296</v>
      </c>
      <c r="GU11" s="84">
        <f>'Inbound SOS &amp; EOD'!GU8</f>
        <v>1764</v>
      </c>
      <c r="GV11" s="84">
        <f>'Inbound SOS &amp; EOD'!GV8</f>
        <v>1766</v>
      </c>
      <c r="GW11" s="84">
        <f>'Inbound SOS &amp; EOD'!GW8</f>
        <v>1766</v>
      </c>
      <c r="GX11" s="84">
        <f>'Inbound SOS &amp; EOD'!GX8</f>
        <v>1766</v>
      </c>
      <c r="GY11" s="84">
        <f>'Inbound SOS &amp; EOD'!GY8</f>
        <v>1767</v>
      </c>
      <c r="GZ11" s="84">
        <f>'Inbound SOS &amp; EOD'!GZ8</f>
        <v>1550</v>
      </c>
      <c r="HA11" s="84">
        <f>'Inbound SOS &amp; EOD'!HA8</f>
        <v>434</v>
      </c>
      <c r="HB11" s="84">
        <f>'Inbound SOS &amp; EOD'!HB8</f>
        <v>1067</v>
      </c>
      <c r="HC11" s="84">
        <f>'Inbound SOS &amp; EOD'!HC8</f>
        <v>2743</v>
      </c>
      <c r="HD11" s="84">
        <f>'Inbound SOS &amp; EOD'!HD8</f>
        <v>2659</v>
      </c>
      <c r="HE11" s="84">
        <f>'Inbound SOS &amp; EOD'!HE8</f>
        <v>2217</v>
      </c>
      <c r="HF11" s="84">
        <f>'Inbound SOS &amp; EOD'!HF8</f>
        <v>1949</v>
      </c>
      <c r="HG11" s="84">
        <f>'Inbound SOS &amp; EOD'!HG8</f>
        <v>6958</v>
      </c>
      <c r="HH11" s="84">
        <f>'Inbound SOS &amp; EOD'!HH8</f>
        <v>7714</v>
      </c>
      <c r="HI11" s="84">
        <f>'Inbound SOS &amp; EOD'!HI8</f>
        <v>7093</v>
      </c>
      <c r="HJ11" s="84">
        <f>'Inbound SOS &amp; EOD'!HJ8</f>
        <v>0</v>
      </c>
      <c r="HK11" s="84">
        <f>'Inbound SOS &amp; EOD'!HK8</f>
        <v>6563</v>
      </c>
      <c r="HL11" s="84">
        <f>'Inbound SOS &amp; EOD'!HL8</f>
        <v>5950</v>
      </c>
      <c r="HM11" s="84">
        <f>'Inbound SOS &amp; EOD'!HM8</f>
        <v>6047</v>
      </c>
      <c r="HN11" s="84">
        <f>'Inbound SOS &amp; EOD'!HN8</f>
        <v>5461</v>
      </c>
      <c r="HO11" s="84">
        <f>'Inbound SOS &amp; EOD'!HO8</f>
        <v>3937</v>
      </c>
      <c r="HP11" s="84">
        <f>'Inbound SOS &amp; EOD'!HP8</f>
        <v>4196</v>
      </c>
      <c r="HQ11" s="84">
        <f>'Inbound SOS &amp; EOD'!HQ8</f>
        <v>4350</v>
      </c>
      <c r="HR11" s="84">
        <f>'Inbound SOS &amp; EOD'!HR8</f>
        <v>3283</v>
      </c>
      <c r="HS11" s="84">
        <f>'Inbound SOS &amp; EOD'!HS8</f>
        <v>2725</v>
      </c>
      <c r="HT11" s="84">
        <f>'Inbound SOS &amp; EOD'!HT8</f>
        <v>2209</v>
      </c>
      <c r="HU11" s="84">
        <f>'Inbound SOS &amp; EOD'!HU8</f>
        <v>1779</v>
      </c>
      <c r="HV11" s="84">
        <f>'Inbound SOS &amp; EOD'!HV8</f>
        <v>1222</v>
      </c>
      <c r="HW11" s="84">
        <f>'Inbound SOS &amp; EOD'!HW8</f>
        <v>3009</v>
      </c>
      <c r="HX11" s="84">
        <f>'Inbound SOS &amp; EOD'!HX8</f>
        <v>4194</v>
      </c>
      <c r="HY11" s="84">
        <f>'Inbound SOS &amp; EOD'!HY8</f>
        <v>3821</v>
      </c>
      <c r="HZ11" s="84">
        <f>'Inbound SOS &amp; EOD'!HZ8</f>
        <v>2562</v>
      </c>
      <c r="IA11" s="84">
        <f>'Inbound SOS &amp; EOD'!IA8</f>
        <v>2443</v>
      </c>
      <c r="IB11" s="84">
        <f>'Inbound SOS &amp; EOD'!IB8</f>
        <v>2339</v>
      </c>
      <c r="IC11" s="84">
        <f>'Inbound SOS &amp; EOD'!IC8</f>
        <v>1543</v>
      </c>
      <c r="ID11" s="84">
        <f>'Inbound SOS &amp; EOD'!ID8</f>
        <v>1892</v>
      </c>
      <c r="IE11" s="84">
        <f>'Inbound SOS &amp; EOD'!IE8</f>
        <v>3795</v>
      </c>
      <c r="IF11" s="84">
        <f>'Inbound SOS &amp; EOD'!IF8</f>
        <v>3376</v>
      </c>
      <c r="IG11" s="84">
        <f>'Inbound SOS &amp; EOD'!IG8</f>
        <v>2203</v>
      </c>
      <c r="IH11" s="84">
        <f>'Inbound SOS &amp; EOD'!IH8</f>
        <v>1242</v>
      </c>
      <c r="II11" s="84">
        <f>'Inbound SOS &amp; EOD'!II8</f>
        <v>4041</v>
      </c>
      <c r="IJ11" s="84">
        <f>'Inbound SOS &amp; EOD'!IJ8</f>
        <v>3029</v>
      </c>
      <c r="IK11" s="84">
        <f>'Inbound SOS &amp; EOD'!IK8</f>
        <v>2771</v>
      </c>
      <c r="IL11" s="84">
        <f>'Inbound SOS &amp; EOD'!IL8</f>
        <v>2183</v>
      </c>
      <c r="IM11" s="84">
        <f>'Inbound SOS &amp; EOD'!IM8</f>
        <v>947</v>
      </c>
      <c r="IN11" s="84">
        <f>'Inbound SOS &amp; EOD'!IN8</f>
        <v>17</v>
      </c>
      <c r="IO11" s="84">
        <f>'Inbound SOS &amp; EOD'!IO8</f>
        <v>16</v>
      </c>
      <c r="IP11" s="84">
        <f>'Inbound SOS &amp; EOD'!IP8</f>
        <v>15</v>
      </c>
      <c r="IQ11" s="84">
        <f>'Inbound SOS &amp; EOD'!IQ8</f>
        <v>0</v>
      </c>
      <c r="IR11" s="84">
        <f>'Inbound SOS &amp; EOD'!IR8</f>
        <v>17</v>
      </c>
      <c r="IS11" s="84">
        <f>'Inbound SOS &amp; EOD'!IS8</f>
        <v>6296</v>
      </c>
      <c r="IT11" s="84">
        <f>'Inbound SOS &amp; EOD'!IT8</f>
        <v>5556</v>
      </c>
      <c r="IU11" s="84">
        <f>'Inbound SOS &amp; EOD'!IU8</f>
        <v>5540</v>
      </c>
      <c r="IV11" s="84">
        <f>'Inbound SOS &amp; EOD'!IV8</f>
        <v>7574</v>
      </c>
      <c r="IW11" s="84">
        <f>'Inbound SOS &amp; EOD'!IW8</f>
        <v>6811</v>
      </c>
      <c r="IX11" s="84">
        <f>'Inbound SOS &amp; EOD'!IX8</f>
        <v>5930</v>
      </c>
      <c r="IY11" s="84">
        <f>'Inbound SOS &amp; EOD'!IY8</f>
        <v>5433</v>
      </c>
      <c r="IZ11" s="84">
        <f>'Inbound SOS &amp; EOD'!IZ8</f>
        <v>5951</v>
      </c>
      <c r="JA11" s="84">
        <f>'Inbound SOS &amp; EOD'!JA8</f>
        <v>5936</v>
      </c>
      <c r="JB11" s="84">
        <f>'Inbound SOS &amp; EOD'!JB8</f>
        <v>5936</v>
      </c>
      <c r="JC11" s="84">
        <f>'Inbound SOS &amp; EOD'!JC8</f>
        <v>6361</v>
      </c>
      <c r="JD11" s="84">
        <f>'Inbound SOS &amp; EOD'!JD8</f>
        <v>5871</v>
      </c>
      <c r="JE11" s="84">
        <f>'Inbound SOS &amp; EOD'!JE8</f>
        <v>4735</v>
      </c>
      <c r="JF11" s="84">
        <f>'Inbound SOS &amp; EOD'!JF8</f>
        <v>3378</v>
      </c>
      <c r="JG11" s="84">
        <f>'Inbound SOS &amp; EOD'!JG8</f>
        <v>2685</v>
      </c>
      <c r="JH11" s="84">
        <f>'Inbound SOS &amp; EOD'!JH8</f>
        <v>1591</v>
      </c>
      <c r="JI11" s="84">
        <f>'Inbound SOS &amp; EOD'!JI8</f>
        <v>465</v>
      </c>
      <c r="JJ11" s="84">
        <f>'Inbound SOS &amp; EOD'!JJ8</f>
        <v>1</v>
      </c>
      <c r="JK11" s="84">
        <f>'Inbound SOS &amp; EOD'!JK8</f>
        <v>1126</v>
      </c>
      <c r="JL11" s="84">
        <f>'Inbound SOS &amp; EOD'!JL8</f>
        <v>40</v>
      </c>
      <c r="JM11" s="84">
        <f>'Inbound SOS &amp; EOD'!JM8</f>
        <v>277</v>
      </c>
      <c r="JN11" s="84">
        <f>'Inbound SOS &amp; EOD'!JN8</f>
        <v>672</v>
      </c>
      <c r="JO11" s="84">
        <f>'Inbound SOS &amp; EOD'!JO8</f>
        <v>663</v>
      </c>
      <c r="JP11" s="84">
        <f>'Inbound SOS &amp; EOD'!JP8</f>
        <v>663</v>
      </c>
      <c r="JQ11" s="84">
        <f>'Inbound SOS &amp; EOD'!JQ8</f>
        <v>1249</v>
      </c>
      <c r="JR11" s="84">
        <f>'Inbound SOS &amp; EOD'!JR8</f>
        <v>600</v>
      </c>
      <c r="JS11" s="84">
        <f>'Inbound SOS &amp; EOD'!JS8</f>
        <v>27</v>
      </c>
      <c r="JT11" s="84">
        <f>'Inbound SOS &amp; EOD'!JT8</f>
        <v>20</v>
      </c>
      <c r="JU11" s="84">
        <f>'Inbound SOS &amp; EOD'!JU8</f>
        <v>0</v>
      </c>
      <c r="JV11" s="84">
        <f>'Inbound SOS &amp; EOD'!JV8</f>
        <v>0</v>
      </c>
      <c r="JW11" s="84">
        <f>'Inbound SOS &amp; EOD'!JW8</f>
        <v>1</v>
      </c>
      <c r="JX11" s="84">
        <f>'Inbound SOS &amp; EOD'!JX8</f>
        <v>2609</v>
      </c>
      <c r="JY11" s="84">
        <f>'Inbound SOS &amp; EOD'!JY8</f>
        <v>835</v>
      </c>
      <c r="JZ11" s="84">
        <f>'Inbound SOS &amp; EOD'!JZ8</f>
        <v>8</v>
      </c>
      <c r="KA11" s="84">
        <f>'Inbound SOS &amp; EOD'!KA8</f>
        <v>245</v>
      </c>
      <c r="KB11" s="84">
        <f>'Inbound SOS &amp; EOD'!KB8</f>
        <v>58</v>
      </c>
      <c r="KC11" s="84">
        <f>'Inbound SOS &amp; EOD'!KC8</f>
        <v>57</v>
      </c>
      <c r="KD11" s="84">
        <f>'Inbound SOS &amp; EOD'!KD8</f>
        <v>57</v>
      </c>
      <c r="KE11" s="84">
        <f>'Inbound SOS &amp; EOD'!KE8</f>
        <v>1215</v>
      </c>
      <c r="KF11" s="84">
        <f>'Inbound SOS &amp; EOD'!KF8</f>
        <v>443</v>
      </c>
      <c r="KG11" s="84">
        <f>'Inbound SOS &amp; EOD'!KG8</f>
        <v>467</v>
      </c>
      <c r="KH11" s="84">
        <f>'Inbound SOS &amp; EOD'!KH8</f>
        <v>357</v>
      </c>
      <c r="KI11" s="84">
        <f>'Inbound SOS &amp; EOD'!KI8</f>
        <v>700</v>
      </c>
      <c r="KJ11" s="84">
        <f>'Inbound SOS &amp; EOD'!KJ8</f>
        <v>700</v>
      </c>
      <c r="KK11" s="84">
        <f>'Inbound SOS &amp; EOD'!KK8</f>
        <v>231</v>
      </c>
      <c r="KL11" s="84">
        <f>'Inbound SOS &amp; EOD'!KL8</f>
        <v>793</v>
      </c>
      <c r="KM11" s="84">
        <f>'Inbound SOS &amp; EOD'!KM8</f>
        <v>1489</v>
      </c>
      <c r="KN11" s="84">
        <f>'Inbound SOS &amp; EOD'!KN8</f>
        <v>2073</v>
      </c>
      <c r="KO11" s="84">
        <f>'Inbound SOS &amp; EOD'!KO8</f>
        <v>2076</v>
      </c>
      <c r="KP11" s="84">
        <f>'Inbound SOS &amp; EOD'!KP8</f>
        <v>2101</v>
      </c>
      <c r="KQ11" s="84">
        <f>'Inbound SOS &amp; EOD'!KQ8</f>
        <v>2101</v>
      </c>
      <c r="KR11" s="84">
        <f>'Inbound SOS &amp; EOD'!KR8</f>
        <v>2101</v>
      </c>
      <c r="KS11" s="84">
        <f>'Inbound SOS &amp; EOD'!KS8</f>
        <v>2774</v>
      </c>
      <c r="KT11" s="84">
        <f>'Inbound SOS &amp; EOD'!KT8</f>
        <v>3784</v>
      </c>
      <c r="KU11" s="84">
        <f>'Inbound SOS &amp; EOD'!KU8</f>
        <v>4222</v>
      </c>
      <c r="KV11" s="84">
        <f>'Inbound SOS &amp; EOD'!KV8</f>
        <v>5186</v>
      </c>
      <c r="KW11" s="84">
        <f>'Inbound SOS &amp; EOD'!KW8</f>
        <v>4874</v>
      </c>
      <c r="KX11" s="84">
        <f>'Inbound SOS &amp; EOD'!KX8</f>
        <v>4874</v>
      </c>
      <c r="KY11" s="84">
        <f>'Inbound SOS &amp; EOD'!KY8</f>
        <v>4874</v>
      </c>
      <c r="KZ11" s="84">
        <f>'Inbound SOS &amp; EOD'!KZ8</f>
        <v>5093</v>
      </c>
      <c r="LA11" s="84">
        <f>'Inbound SOS &amp; EOD'!LA8</f>
        <v>2624</v>
      </c>
      <c r="LB11" s="84">
        <f>'Inbound SOS &amp; EOD'!LB8</f>
        <v>1643</v>
      </c>
      <c r="LC11" s="84">
        <f>'Inbound SOS &amp; EOD'!LC8</f>
        <v>1574</v>
      </c>
      <c r="LD11" s="84">
        <f>'Inbound SOS &amp; EOD'!LD8</f>
        <v>1574</v>
      </c>
      <c r="LE11" s="84">
        <f>'Inbound SOS &amp; EOD'!LE8</f>
        <v>1574</v>
      </c>
      <c r="LF11" s="84">
        <f>'Inbound SOS &amp; EOD'!LF8</f>
        <v>1574</v>
      </c>
      <c r="LG11" s="84">
        <f>'Inbound SOS &amp; EOD'!LG8</f>
        <v>1263</v>
      </c>
      <c r="LH11" s="84">
        <f>'Inbound SOS &amp; EOD'!LH8</f>
        <v>935</v>
      </c>
      <c r="LI11" s="84">
        <f>'Inbound SOS &amp; EOD'!LI8</f>
        <v>755</v>
      </c>
      <c r="LJ11" s="84">
        <f>'Inbound SOS &amp; EOD'!LJ8</f>
        <v>430</v>
      </c>
      <c r="LK11" s="84">
        <f>'Inbound SOS &amp; EOD'!LK8</f>
        <v>74</v>
      </c>
      <c r="LL11" s="84">
        <f>'Inbound SOS &amp; EOD'!LL8</f>
        <v>69</v>
      </c>
      <c r="LM11" s="84">
        <f>'Inbound SOS &amp; EOD'!LM8</f>
        <v>63</v>
      </c>
      <c r="LN11" s="84">
        <f>'Inbound SOS &amp; EOD'!LN8</f>
        <v>1400</v>
      </c>
      <c r="LO11" s="84">
        <f>'Inbound SOS &amp; EOD'!LO8</f>
        <v>0</v>
      </c>
      <c r="LP11" s="84">
        <f>'Inbound SOS &amp; EOD'!LP8</f>
        <v>1400</v>
      </c>
      <c r="LQ11" s="84">
        <f>'Inbound SOS &amp; EOD'!LQ8</f>
        <v>3405</v>
      </c>
      <c r="LR11" s="84">
        <f>'Inbound SOS &amp; EOD'!LR8</f>
        <v>2882</v>
      </c>
      <c r="LS11" s="84">
        <f>'Inbound SOS &amp; EOD'!LS8</f>
        <v>2295</v>
      </c>
      <c r="LT11" s="84">
        <f>'Inbound SOS &amp; EOD'!LT8</f>
        <v>2295</v>
      </c>
      <c r="LU11" s="84">
        <f>'Inbound SOS &amp; EOD'!LU8</f>
        <v>1669</v>
      </c>
      <c r="LV11" s="84">
        <f>'Inbound SOS &amp; EOD'!LV8</f>
        <v>0</v>
      </c>
      <c r="LW11" s="84">
        <f>'Inbound SOS &amp; EOD'!LW8</f>
        <v>1669</v>
      </c>
      <c r="LX11" s="84">
        <f>'Inbound SOS &amp; EOD'!LX8</f>
        <v>2908</v>
      </c>
      <c r="LY11" s="84">
        <f>'Inbound SOS &amp; EOD'!LY8</f>
        <v>1271</v>
      </c>
    </row>
    <row r="12" spans="1:337" ht="15.75" customHeight="1">
      <c r="A12" s="208" t="s">
        <v>179</v>
      </c>
      <c r="B12" s="206">
        <v>0</v>
      </c>
      <c r="C12" s="206">
        <v>0</v>
      </c>
      <c r="D12" s="206">
        <v>0</v>
      </c>
      <c r="E12" s="206">
        <v>0</v>
      </c>
      <c r="F12" s="90"/>
      <c r="G12" s="90"/>
      <c r="H12" s="90"/>
      <c r="I12" s="209"/>
      <c r="J12" s="90"/>
      <c r="K12" s="90"/>
      <c r="L12" s="90"/>
      <c r="M12" s="90"/>
      <c r="N12" s="90"/>
      <c r="O12" s="90"/>
      <c r="P12" s="209"/>
      <c r="Q12" s="90"/>
      <c r="R12" s="90"/>
      <c r="S12" s="90"/>
      <c r="T12" s="90"/>
      <c r="U12" s="90"/>
      <c r="V12" s="90"/>
      <c r="W12" s="209"/>
      <c r="X12" s="90"/>
      <c r="Y12" s="90"/>
      <c r="Z12" s="90"/>
      <c r="AA12" s="90"/>
      <c r="AB12" s="90"/>
      <c r="AC12" s="90"/>
      <c r="AD12" s="209"/>
      <c r="AE12" s="90"/>
      <c r="AF12" s="90"/>
      <c r="AG12" s="90"/>
      <c r="AH12" s="90"/>
      <c r="AI12" s="90"/>
      <c r="AJ12" s="90"/>
      <c r="AK12" s="209"/>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0"/>
      <c r="CG12" s="90"/>
      <c r="CH12" s="90"/>
      <c r="CI12" s="90"/>
      <c r="CJ12" s="90"/>
      <c r="CK12" s="90"/>
      <c r="CL12" s="90"/>
      <c r="CM12" s="90"/>
      <c r="CN12" s="90"/>
      <c r="CO12" s="90"/>
      <c r="CP12" s="90"/>
      <c r="CQ12" s="90"/>
      <c r="CR12" s="90"/>
      <c r="CS12" s="90"/>
      <c r="CT12" s="90"/>
      <c r="CU12" s="90"/>
      <c r="CV12" s="90"/>
      <c r="CW12" s="90"/>
      <c r="CX12" s="90"/>
      <c r="CY12" s="90"/>
      <c r="CZ12" s="90"/>
      <c r="DA12" s="90"/>
      <c r="DB12" s="90"/>
      <c r="DC12" s="90"/>
      <c r="DD12" s="90"/>
      <c r="DE12" s="90"/>
      <c r="DF12" s="90"/>
      <c r="DG12" s="90"/>
      <c r="DH12" s="90"/>
      <c r="DI12" s="90"/>
      <c r="DJ12" s="90"/>
      <c r="DK12" s="90"/>
      <c r="DL12" s="90"/>
      <c r="DM12" s="90"/>
      <c r="DN12" s="90"/>
      <c r="DO12" s="90"/>
      <c r="DP12" s="90"/>
      <c r="DQ12" s="90"/>
      <c r="DR12" s="90"/>
      <c r="DS12" s="90"/>
      <c r="DT12" s="90"/>
      <c r="DU12" s="90"/>
      <c r="DV12" s="90"/>
      <c r="DW12" s="90"/>
      <c r="DX12" s="90"/>
      <c r="DY12" s="90"/>
      <c r="DZ12" s="90"/>
      <c r="EA12" s="90"/>
      <c r="EB12" s="90"/>
      <c r="EC12" s="90"/>
      <c r="ED12" s="90"/>
      <c r="EE12" s="90"/>
      <c r="EF12" s="90"/>
      <c r="EG12" s="90"/>
      <c r="EH12" s="90"/>
      <c r="EI12" s="90"/>
      <c r="EJ12" s="90"/>
      <c r="EK12" s="90"/>
      <c r="EL12" s="90"/>
      <c r="EM12" s="90"/>
      <c r="EN12" s="90"/>
      <c r="EO12" s="90"/>
      <c r="EP12" s="90"/>
      <c r="EQ12" s="90"/>
      <c r="ER12" s="90"/>
      <c r="ES12" s="90"/>
      <c r="ET12" s="90"/>
      <c r="EU12" s="90"/>
      <c r="EV12" s="90"/>
      <c r="EW12" s="90"/>
      <c r="EX12" s="90"/>
      <c r="EY12" s="90"/>
      <c r="EZ12" s="90"/>
      <c r="FA12" s="90"/>
      <c r="FB12" s="90"/>
      <c r="FC12" s="90"/>
      <c r="FD12" s="90"/>
      <c r="FE12" s="90"/>
      <c r="FF12" s="90"/>
      <c r="FG12" s="90"/>
      <c r="FH12" s="90"/>
      <c r="FI12" s="90"/>
      <c r="FJ12" s="90"/>
      <c r="FK12" s="90"/>
      <c r="FL12" s="90"/>
      <c r="FM12" s="90"/>
      <c r="FN12" s="90"/>
      <c r="FO12" s="90"/>
      <c r="FP12" s="90"/>
      <c r="FQ12" s="90"/>
      <c r="FR12" s="90"/>
      <c r="FS12" s="90"/>
      <c r="FT12" s="90"/>
      <c r="FU12" s="90"/>
      <c r="FV12" s="90"/>
      <c r="FW12" s="90"/>
      <c r="FX12" s="90"/>
      <c r="FY12" s="90"/>
      <c r="FZ12" s="90"/>
      <c r="GA12" s="90"/>
      <c r="GB12" s="90"/>
      <c r="GC12" s="90"/>
      <c r="GD12" s="90"/>
      <c r="GE12" s="90"/>
      <c r="GF12" s="90"/>
      <c r="GG12" s="90"/>
      <c r="GH12" s="90"/>
      <c r="GI12" s="90"/>
      <c r="GJ12" s="90"/>
      <c r="GK12" s="90"/>
      <c r="GL12" s="90"/>
      <c r="GM12" s="90"/>
      <c r="GN12" s="90"/>
      <c r="GO12" s="90"/>
      <c r="GP12" s="90"/>
      <c r="GQ12" s="90"/>
      <c r="GR12" s="90"/>
      <c r="GS12" s="90"/>
      <c r="GT12" s="90"/>
      <c r="GU12" s="90"/>
      <c r="GV12" s="90"/>
      <c r="GW12" s="90"/>
      <c r="GX12" s="90"/>
      <c r="GY12" s="90"/>
      <c r="GZ12" s="90"/>
      <c r="HA12" s="90"/>
      <c r="HB12" s="90"/>
      <c r="HC12" s="90"/>
      <c r="HD12" s="90"/>
      <c r="HE12" s="90"/>
      <c r="HF12" s="90"/>
      <c r="HG12" s="90"/>
      <c r="HH12" s="90"/>
      <c r="HI12" s="90"/>
      <c r="HJ12" s="90"/>
      <c r="HK12" s="90"/>
      <c r="HL12" s="90"/>
      <c r="HM12" s="90"/>
      <c r="HN12" s="90"/>
      <c r="HO12" s="90"/>
      <c r="HP12" s="90"/>
      <c r="HQ12" s="90"/>
      <c r="HR12" s="90"/>
      <c r="HS12" s="90"/>
      <c r="HT12" s="90"/>
      <c r="HU12" s="90"/>
      <c r="HV12" s="90"/>
      <c r="HW12" s="90"/>
      <c r="HX12" s="90"/>
      <c r="HY12" s="90"/>
      <c r="HZ12" s="90"/>
      <c r="IA12" s="90"/>
      <c r="IB12" s="90"/>
      <c r="IC12" s="90"/>
      <c r="ID12" s="90"/>
      <c r="IE12" s="90"/>
      <c r="IF12" s="90"/>
      <c r="IG12" s="90"/>
      <c r="IH12" s="90"/>
      <c r="II12" s="90"/>
      <c r="IJ12" s="90"/>
      <c r="IK12" s="90"/>
      <c r="IL12" s="90"/>
      <c r="IM12" s="90"/>
      <c r="IN12" s="90"/>
      <c r="IO12" s="90"/>
      <c r="IP12" s="90"/>
      <c r="IQ12" s="90"/>
      <c r="IR12" s="90"/>
      <c r="IS12" s="90"/>
      <c r="IT12" s="90"/>
      <c r="IU12" s="90"/>
      <c r="IV12" s="90"/>
      <c r="IW12" s="90"/>
      <c r="IX12" s="90"/>
      <c r="IY12" s="90"/>
      <c r="IZ12" s="90"/>
      <c r="JA12" s="90"/>
      <c r="JB12" s="90"/>
      <c r="JC12" s="90"/>
      <c r="JD12" s="90"/>
      <c r="JE12" s="90"/>
      <c r="JF12" s="90"/>
      <c r="JG12" s="90"/>
      <c r="JH12" s="90"/>
      <c r="JI12" s="90"/>
      <c r="JJ12" s="90"/>
      <c r="JK12" s="90"/>
      <c r="JL12" s="90"/>
      <c r="JM12" s="90"/>
      <c r="JN12" s="90"/>
      <c r="JO12" s="90"/>
      <c r="JP12" s="90"/>
      <c r="JQ12" s="90"/>
      <c r="JR12" s="90"/>
      <c r="JS12" s="90"/>
      <c r="JT12" s="90"/>
      <c r="JU12" s="90"/>
      <c r="JV12" s="90"/>
      <c r="JW12" s="90"/>
      <c r="JX12" s="90"/>
      <c r="JY12" s="90"/>
      <c r="JZ12" s="90"/>
      <c r="KA12" s="90"/>
      <c r="KB12" s="90"/>
      <c r="KC12" s="90"/>
      <c r="KD12" s="90"/>
      <c r="KE12" s="90"/>
      <c r="KF12" s="90"/>
      <c r="KG12" s="90"/>
      <c r="KH12" s="90"/>
      <c r="KI12" s="90"/>
      <c r="KJ12" s="90"/>
      <c r="KK12" s="90"/>
      <c r="KL12" s="90"/>
      <c r="KM12" s="90"/>
      <c r="KN12" s="90"/>
      <c r="KO12" s="90"/>
      <c r="KP12" s="90"/>
      <c r="KQ12" s="90"/>
      <c r="KR12" s="90"/>
      <c r="KS12" s="90"/>
      <c r="KT12" s="90"/>
      <c r="KU12" s="90"/>
      <c r="KV12" s="90"/>
      <c r="KW12" s="90"/>
      <c r="KX12" s="90"/>
      <c r="KY12" s="90"/>
      <c r="KZ12" s="90"/>
      <c r="LA12" s="90"/>
      <c r="LB12" s="90"/>
      <c r="LC12" s="90"/>
      <c r="LD12" s="90"/>
      <c r="LE12" s="90"/>
      <c r="LF12" s="90"/>
      <c r="LG12" s="90"/>
      <c r="LH12" s="90"/>
      <c r="LI12" s="90"/>
      <c r="LJ12" s="90"/>
      <c r="LK12" s="90"/>
      <c r="LL12" s="90"/>
      <c r="LM12" s="90"/>
      <c r="LN12" s="90"/>
      <c r="LO12" s="90"/>
      <c r="LP12" s="90"/>
      <c r="LQ12" s="90"/>
      <c r="LR12" s="90"/>
      <c r="LS12" s="90"/>
      <c r="LT12" s="90"/>
      <c r="LU12" s="90"/>
      <c r="LV12" s="90"/>
      <c r="LW12" s="90"/>
      <c r="LX12" s="90"/>
      <c r="LY12" s="90"/>
    </row>
    <row r="13" spans="1:337" ht="15.75" customHeight="1">
      <c r="A13" s="83" t="s">
        <v>180</v>
      </c>
      <c r="B13" s="196">
        <f t="shared" ref="B13:BM13" si="16">B3+3</f>
        <v>45329</v>
      </c>
      <c r="C13" s="196">
        <f t="shared" si="16"/>
        <v>45330</v>
      </c>
      <c r="D13" s="196">
        <f t="shared" si="16"/>
        <v>45331</v>
      </c>
      <c r="E13" s="196">
        <f t="shared" si="16"/>
        <v>45332</v>
      </c>
      <c r="F13" s="196">
        <f t="shared" si="16"/>
        <v>45333</v>
      </c>
      <c r="G13" s="196">
        <f t="shared" si="16"/>
        <v>45334</v>
      </c>
      <c r="H13" s="196">
        <f t="shared" si="16"/>
        <v>45335</v>
      </c>
      <c r="I13" s="196">
        <f t="shared" si="16"/>
        <v>45336</v>
      </c>
      <c r="J13" s="196">
        <f t="shared" si="16"/>
        <v>45337</v>
      </c>
      <c r="K13" s="196">
        <f t="shared" si="16"/>
        <v>45338</v>
      </c>
      <c r="L13" s="196">
        <f t="shared" si="16"/>
        <v>45339</v>
      </c>
      <c r="M13" s="196">
        <f t="shared" si="16"/>
        <v>45340</v>
      </c>
      <c r="N13" s="196">
        <f t="shared" si="16"/>
        <v>45341</v>
      </c>
      <c r="O13" s="196">
        <f t="shared" si="16"/>
        <v>45342</v>
      </c>
      <c r="P13" s="196">
        <f t="shared" si="16"/>
        <v>45343</v>
      </c>
      <c r="Q13" s="196">
        <f t="shared" si="16"/>
        <v>45344</v>
      </c>
      <c r="R13" s="196">
        <f t="shared" si="16"/>
        <v>45345</v>
      </c>
      <c r="S13" s="196">
        <f t="shared" si="16"/>
        <v>45346</v>
      </c>
      <c r="T13" s="196">
        <f t="shared" si="16"/>
        <v>45347</v>
      </c>
      <c r="U13" s="196">
        <f t="shared" si="16"/>
        <v>45348</v>
      </c>
      <c r="V13" s="196">
        <f t="shared" si="16"/>
        <v>45349</v>
      </c>
      <c r="W13" s="196">
        <f t="shared" si="16"/>
        <v>45350</v>
      </c>
      <c r="X13" s="196">
        <f t="shared" si="16"/>
        <v>45351</v>
      </c>
      <c r="Y13" s="196">
        <f t="shared" si="16"/>
        <v>45352</v>
      </c>
      <c r="Z13" s="196">
        <f t="shared" si="16"/>
        <v>45353</v>
      </c>
      <c r="AA13" s="196">
        <f t="shared" si="16"/>
        <v>45354</v>
      </c>
      <c r="AB13" s="196">
        <f t="shared" si="16"/>
        <v>45355</v>
      </c>
      <c r="AC13" s="196">
        <f t="shared" si="16"/>
        <v>45356</v>
      </c>
      <c r="AD13" s="196">
        <f t="shared" si="16"/>
        <v>45357</v>
      </c>
      <c r="AE13" s="196">
        <f t="shared" si="16"/>
        <v>45358</v>
      </c>
      <c r="AF13" s="196">
        <f t="shared" si="16"/>
        <v>45359</v>
      </c>
      <c r="AG13" s="196">
        <f t="shared" si="16"/>
        <v>45360</v>
      </c>
      <c r="AH13" s="196">
        <f t="shared" si="16"/>
        <v>45361</v>
      </c>
      <c r="AI13" s="196">
        <f t="shared" si="16"/>
        <v>45362</v>
      </c>
      <c r="AJ13" s="196">
        <f t="shared" si="16"/>
        <v>45363</v>
      </c>
      <c r="AK13" s="196">
        <f t="shared" si="16"/>
        <v>45364</v>
      </c>
      <c r="AL13" s="196">
        <f t="shared" si="16"/>
        <v>45365</v>
      </c>
      <c r="AM13" s="196">
        <f t="shared" si="16"/>
        <v>45366</v>
      </c>
      <c r="AN13" s="196">
        <f t="shared" si="16"/>
        <v>45367</v>
      </c>
      <c r="AO13" s="196">
        <f t="shared" si="16"/>
        <v>45368</v>
      </c>
      <c r="AP13" s="196">
        <f t="shared" si="16"/>
        <v>45369</v>
      </c>
      <c r="AQ13" s="196">
        <f t="shared" si="16"/>
        <v>45370</v>
      </c>
      <c r="AR13" s="196">
        <f t="shared" si="16"/>
        <v>45371</v>
      </c>
      <c r="AS13" s="196">
        <f t="shared" si="16"/>
        <v>45372</v>
      </c>
      <c r="AT13" s="196">
        <f t="shared" si="16"/>
        <v>45373</v>
      </c>
      <c r="AU13" s="196">
        <f t="shared" si="16"/>
        <v>45374</v>
      </c>
      <c r="AV13" s="196">
        <f t="shared" si="16"/>
        <v>45375</v>
      </c>
      <c r="AW13" s="196">
        <f t="shared" si="16"/>
        <v>45376</v>
      </c>
      <c r="AX13" s="196">
        <f t="shared" si="16"/>
        <v>45377</v>
      </c>
      <c r="AY13" s="196">
        <f t="shared" si="16"/>
        <v>45378</v>
      </c>
      <c r="AZ13" s="196">
        <f t="shared" si="16"/>
        <v>45379</v>
      </c>
      <c r="BA13" s="196">
        <f t="shared" si="16"/>
        <v>45380</v>
      </c>
      <c r="BB13" s="196">
        <f t="shared" si="16"/>
        <v>45381</v>
      </c>
      <c r="BC13" s="196">
        <f t="shared" si="16"/>
        <v>45382</v>
      </c>
      <c r="BD13" s="196">
        <f t="shared" si="16"/>
        <v>45383</v>
      </c>
      <c r="BE13" s="196">
        <f t="shared" si="16"/>
        <v>45384</v>
      </c>
      <c r="BF13" s="196">
        <f t="shared" si="16"/>
        <v>45385</v>
      </c>
      <c r="BG13" s="196">
        <f t="shared" si="16"/>
        <v>45386</v>
      </c>
      <c r="BH13" s="196">
        <f t="shared" si="16"/>
        <v>45387</v>
      </c>
      <c r="BI13" s="196">
        <f t="shared" si="16"/>
        <v>45388</v>
      </c>
      <c r="BJ13" s="196">
        <f t="shared" si="16"/>
        <v>45389</v>
      </c>
      <c r="BK13" s="196">
        <f t="shared" si="16"/>
        <v>45390</v>
      </c>
      <c r="BL13" s="196">
        <f t="shared" si="16"/>
        <v>45391</v>
      </c>
      <c r="BM13" s="196">
        <f t="shared" si="16"/>
        <v>45392</v>
      </c>
      <c r="BN13" s="196">
        <f t="shared" ref="BN13:DY13" si="17">BN3+3</f>
        <v>45393</v>
      </c>
      <c r="BO13" s="196">
        <f t="shared" si="17"/>
        <v>45394</v>
      </c>
      <c r="BP13" s="196">
        <f t="shared" si="17"/>
        <v>45395</v>
      </c>
      <c r="BQ13" s="196">
        <f t="shared" si="17"/>
        <v>45396</v>
      </c>
      <c r="BR13" s="196">
        <f t="shared" si="17"/>
        <v>45397</v>
      </c>
      <c r="BS13" s="196">
        <f t="shared" si="17"/>
        <v>45398</v>
      </c>
      <c r="BT13" s="196">
        <f t="shared" si="17"/>
        <v>45399</v>
      </c>
      <c r="BU13" s="196">
        <f t="shared" si="17"/>
        <v>45400</v>
      </c>
      <c r="BV13" s="196">
        <f t="shared" si="17"/>
        <v>45401</v>
      </c>
      <c r="BW13" s="196">
        <f t="shared" si="17"/>
        <v>45402</v>
      </c>
      <c r="BX13" s="196">
        <f t="shared" si="17"/>
        <v>45403</v>
      </c>
      <c r="BY13" s="196">
        <f t="shared" si="17"/>
        <v>45404</v>
      </c>
      <c r="BZ13" s="196">
        <f t="shared" si="17"/>
        <v>45405</v>
      </c>
      <c r="CA13" s="196">
        <f t="shared" si="17"/>
        <v>45406</v>
      </c>
      <c r="CB13" s="196">
        <f t="shared" si="17"/>
        <v>45407</v>
      </c>
      <c r="CC13" s="196">
        <f t="shared" si="17"/>
        <v>45408</v>
      </c>
      <c r="CD13" s="196">
        <f t="shared" si="17"/>
        <v>45409</v>
      </c>
      <c r="CE13" s="196">
        <f t="shared" si="17"/>
        <v>45410</v>
      </c>
      <c r="CF13" s="196">
        <f t="shared" si="17"/>
        <v>45411</v>
      </c>
      <c r="CG13" s="196">
        <f t="shared" si="17"/>
        <v>45412</v>
      </c>
      <c r="CH13" s="196">
        <f t="shared" si="17"/>
        <v>45413</v>
      </c>
      <c r="CI13" s="196">
        <f t="shared" si="17"/>
        <v>45414</v>
      </c>
      <c r="CJ13" s="196">
        <f t="shared" si="17"/>
        <v>45415</v>
      </c>
      <c r="CK13" s="196">
        <f t="shared" si="17"/>
        <v>45416</v>
      </c>
      <c r="CL13" s="196">
        <f t="shared" si="17"/>
        <v>45417</v>
      </c>
      <c r="CM13" s="196">
        <f t="shared" si="17"/>
        <v>45418</v>
      </c>
      <c r="CN13" s="196">
        <f t="shared" si="17"/>
        <v>45419</v>
      </c>
      <c r="CO13" s="196">
        <f t="shared" si="17"/>
        <v>45420</v>
      </c>
      <c r="CP13" s="196">
        <f t="shared" si="17"/>
        <v>45421</v>
      </c>
      <c r="CQ13" s="196">
        <f t="shared" si="17"/>
        <v>45422</v>
      </c>
      <c r="CR13" s="196">
        <f t="shared" si="17"/>
        <v>45423</v>
      </c>
      <c r="CS13" s="196">
        <f t="shared" si="17"/>
        <v>45424</v>
      </c>
      <c r="CT13" s="196">
        <f t="shared" si="17"/>
        <v>45425</v>
      </c>
      <c r="CU13" s="196">
        <f t="shared" si="17"/>
        <v>45426</v>
      </c>
      <c r="CV13" s="196">
        <f t="shared" si="17"/>
        <v>45427</v>
      </c>
      <c r="CW13" s="196">
        <f t="shared" si="17"/>
        <v>45428</v>
      </c>
      <c r="CX13" s="196">
        <f t="shared" si="17"/>
        <v>45429</v>
      </c>
      <c r="CY13" s="196">
        <f t="shared" si="17"/>
        <v>45430</v>
      </c>
      <c r="CZ13" s="196">
        <f t="shared" si="17"/>
        <v>45431</v>
      </c>
      <c r="DA13" s="196">
        <f t="shared" si="17"/>
        <v>45432</v>
      </c>
      <c r="DB13" s="196">
        <f t="shared" si="17"/>
        <v>45433</v>
      </c>
      <c r="DC13" s="196">
        <f t="shared" si="17"/>
        <v>45434</v>
      </c>
      <c r="DD13" s="196">
        <f t="shared" si="17"/>
        <v>45435</v>
      </c>
      <c r="DE13" s="196">
        <f t="shared" si="17"/>
        <v>45436</v>
      </c>
      <c r="DF13" s="196">
        <f t="shared" si="17"/>
        <v>45437</v>
      </c>
      <c r="DG13" s="196">
        <f t="shared" si="17"/>
        <v>45438</v>
      </c>
      <c r="DH13" s="196">
        <f t="shared" si="17"/>
        <v>45439</v>
      </c>
      <c r="DI13" s="196">
        <f t="shared" si="17"/>
        <v>45440</v>
      </c>
      <c r="DJ13" s="196">
        <f t="shared" si="17"/>
        <v>45441</v>
      </c>
      <c r="DK13" s="196">
        <f t="shared" si="17"/>
        <v>45442</v>
      </c>
      <c r="DL13" s="196">
        <f t="shared" si="17"/>
        <v>45443</v>
      </c>
      <c r="DM13" s="196">
        <f t="shared" si="17"/>
        <v>45444</v>
      </c>
      <c r="DN13" s="196">
        <f t="shared" si="17"/>
        <v>45445</v>
      </c>
      <c r="DO13" s="196">
        <f t="shared" si="17"/>
        <v>45446</v>
      </c>
      <c r="DP13" s="196">
        <f t="shared" si="17"/>
        <v>45447</v>
      </c>
      <c r="DQ13" s="196">
        <f t="shared" si="17"/>
        <v>45448</v>
      </c>
      <c r="DR13" s="196">
        <f t="shared" si="17"/>
        <v>45449</v>
      </c>
      <c r="DS13" s="196">
        <f t="shared" si="17"/>
        <v>45450</v>
      </c>
      <c r="DT13" s="196">
        <f t="shared" si="17"/>
        <v>45451</v>
      </c>
      <c r="DU13" s="196">
        <f t="shared" si="17"/>
        <v>45452</v>
      </c>
      <c r="DV13" s="196">
        <f t="shared" si="17"/>
        <v>45453</v>
      </c>
      <c r="DW13" s="196">
        <f t="shared" si="17"/>
        <v>45454</v>
      </c>
      <c r="DX13" s="196">
        <f t="shared" si="17"/>
        <v>45455</v>
      </c>
      <c r="DY13" s="196">
        <f t="shared" si="17"/>
        <v>45456</v>
      </c>
      <c r="DZ13" s="196">
        <f t="shared" ref="DZ13:GD13" si="18">DZ3+3</f>
        <v>45457</v>
      </c>
      <c r="EA13" s="196">
        <f t="shared" si="18"/>
        <v>45458</v>
      </c>
      <c r="EB13" s="196">
        <f t="shared" si="18"/>
        <v>45459</v>
      </c>
      <c r="EC13" s="196">
        <f t="shared" si="18"/>
        <v>45460</v>
      </c>
      <c r="ED13" s="196">
        <f t="shared" si="18"/>
        <v>45461</v>
      </c>
      <c r="EE13" s="196">
        <f t="shared" si="18"/>
        <v>45462</v>
      </c>
      <c r="EF13" s="196">
        <f t="shared" si="18"/>
        <v>45463</v>
      </c>
      <c r="EG13" s="196">
        <f t="shared" si="18"/>
        <v>45464</v>
      </c>
      <c r="EH13" s="196">
        <f t="shared" si="18"/>
        <v>45465</v>
      </c>
      <c r="EI13" s="196">
        <f t="shared" si="18"/>
        <v>45466</v>
      </c>
      <c r="EJ13" s="196">
        <f t="shared" si="18"/>
        <v>45467</v>
      </c>
      <c r="EK13" s="196">
        <f t="shared" si="18"/>
        <v>45468</v>
      </c>
      <c r="EL13" s="196">
        <f t="shared" si="18"/>
        <v>45469</v>
      </c>
      <c r="EM13" s="196">
        <f t="shared" si="18"/>
        <v>45470</v>
      </c>
      <c r="EN13" s="196">
        <f t="shared" si="18"/>
        <v>45471</v>
      </c>
      <c r="EO13" s="196">
        <f t="shared" si="18"/>
        <v>45472</v>
      </c>
      <c r="EP13" s="196">
        <f t="shared" si="18"/>
        <v>45473</v>
      </c>
      <c r="EQ13" s="196">
        <f t="shared" si="18"/>
        <v>45474</v>
      </c>
      <c r="ER13" s="196">
        <f t="shared" si="18"/>
        <v>45475</v>
      </c>
      <c r="ES13" s="196">
        <f t="shared" si="18"/>
        <v>45476</v>
      </c>
      <c r="ET13" s="196">
        <f t="shared" si="18"/>
        <v>45477</v>
      </c>
      <c r="EU13" s="196">
        <f t="shared" si="18"/>
        <v>45478</v>
      </c>
      <c r="EV13" s="196">
        <f t="shared" si="18"/>
        <v>45479</v>
      </c>
      <c r="EW13" s="196">
        <f t="shared" si="18"/>
        <v>45480</v>
      </c>
      <c r="EX13" s="196">
        <f t="shared" si="18"/>
        <v>45481</v>
      </c>
      <c r="EY13" s="196">
        <f t="shared" si="18"/>
        <v>45482</v>
      </c>
      <c r="EZ13" s="196">
        <f t="shared" si="18"/>
        <v>45483</v>
      </c>
      <c r="FA13" s="196">
        <f t="shared" si="18"/>
        <v>45484</v>
      </c>
      <c r="FB13" s="196">
        <f t="shared" si="18"/>
        <v>45485</v>
      </c>
      <c r="FC13" s="196">
        <f t="shared" si="18"/>
        <v>45486</v>
      </c>
      <c r="FD13" s="196">
        <f t="shared" si="18"/>
        <v>45487</v>
      </c>
      <c r="FE13" s="196">
        <f t="shared" si="18"/>
        <v>45488</v>
      </c>
      <c r="FF13" s="196">
        <f t="shared" si="18"/>
        <v>45489</v>
      </c>
      <c r="FG13" s="196">
        <f t="shared" si="18"/>
        <v>45490</v>
      </c>
      <c r="FH13" s="196">
        <f t="shared" si="18"/>
        <v>45491</v>
      </c>
      <c r="FI13" s="196">
        <f t="shared" si="18"/>
        <v>45492</v>
      </c>
      <c r="FJ13" s="196">
        <f t="shared" si="18"/>
        <v>45493</v>
      </c>
      <c r="FK13" s="196">
        <f t="shared" si="18"/>
        <v>45494</v>
      </c>
      <c r="FL13" s="196">
        <f t="shared" si="18"/>
        <v>45495</v>
      </c>
      <c r="FM13" s="196">
        <f t="shared" si="18"/>
        <v>45496</v>
      </c>
      <c r="FN13" s="196">
        <f t="shared" si="18"/>
        <v>45497</v>
      </c>
      <c r="FO13" s="196">
        <f t="shared" si="18"/>
        <v>45498</v>
      </c>
      <c r="FP13" s="196">
        <f t="shared" si="18"/>
        <v>45499</v>
      </c>
      <c r="FQ13" s="196">
        <f t="shared" si="18"/>
        <v>45500</v>
      </c>
      <c r="FR13" s="196">
        <f t="shared" si="18"/>
        <v>45501</v>
      </c>
      <c r="FS13" s="196">
        <f t="shared" si="18"/>
        <v>45502</v>
      </c>
      <c r="FT13" s="196">
        <f t="shared" si="18"/>
        <v>45503</v>
      </c>
      <c r="FU13" s="196">
        <f t="shared" si="18"/>
        <v>45504</v>
      </c>
      <c r="FV13" s="196">
        <f t="shared" si="18"/>
        <v>45505</v>
      </c>
      <c r="FW13" s="196">
        <f t="shared" si="18"/>
        <v>45506</v>
      </c>
      <c r="FX13" s="196">
        <f t="shared" si="18"/>
        <v>45507</v>
      </c>
      <c r="FY13" s="196">
        <f t="shared" si="18"/>
        <v>45508</v>
      </c>
      <c r="FZ13" s="196">
        <f t="shared" si="18"/>
        <v>45509</v>
      </c>
      <c r="GA13" s="196">
        <f t="shared" si="18"/>
        <v>45510</v>
      </c>
      <c r="GB13" s="196">
        <f t="shared" si="18"/>
        <v>45511</v>
      </c>
      <c r="GC13" s="196">
        <f t="shared" si="18"/>
        <v>45512</v>
      </c>
      <c r="GD13" s="196">
        <f t="shared" si="18"/>
        <v>45513</v>
      </c>
      <c r="GE13" s="196">
        <f t="shared" ref="GE13:IP13" si="19">GE3+3</f>
        <v>45514</v>
      </c>
      <c r="GF13" s="196">
        <f t="shared" si="19"/>
        <v>45515</v>
      </c>
      <c r="GG13" s="196">
        <f t="shared" si="19"/>
        <v>45516</v>
      </c>
      <c r="GH13" s="196">
        <f t="shared" si="19"/>
        <v>45517</v>
      </c>
      <c r="GI13" s="196">
        <f t="shared" si="19"/>
        <v>45518</v>
      </c>
      <c r="GJ13" s="196">
        <f t="shared" si="19"/>
        <v>45519</v>
      </c>
      <c r="GK13" s="196">
        <f t="shared" si="19"/>
        <v>45520</v>
      </c>
      <c r="GL13" s="196">
        <f t="shared" si="19"/>
        <v>45521</v>
      </c>
      <c r="GM13" s="196">
        <f t="shared" si="19"/>
        <v>45522</v>
      </c>
      <c r="GN13" s="196">
        <f t="shared" si="19"/>
        <v>45523</v>
      </c>
      <c r="GO13" s="196">
        <f t="shared" si="19"/>
        <v>45524</v>
      </c>
      <c r="GP13" s="196">
        <f t="shared" si="19"/>
        <v>45525</v>
      </c>
      <c r="GQ13" s="196">
        <f t="shared" si="19"/>
        <v>45526</v>
      </c>
      <c r="GR13" s="196">
        <f t="shared" si="19"/>
        <v>45527</v>
      </c>
      <c r="GS13" s="196">
        <f t="shared" si="19"/>
        <v>45528</v>
      </c>
      <c r="GT13" s="196">
        <f t="shared" si="19"/>
        <v>45529</v>
      </c>
      <c r="GU13" s="196">
        <f t="shared" si="19"/>
        <v>45530</v>
      </c>
      <c r="GV13" s="196">
        <f t="shared" si="19"/>
        <v>45531</v>
      </c>
      <c r="GW13" s="196">
        <f t="shared" si="19"/>
        <v>45532</v>
      </c>
      <c r="GX13" s="196">
        <f t="shared" si="19"/>
        <v>45533</v>
      </c>
      <c r="GY13" s="196">
        <f t="shared" si="19"/>
        <v>45534</v>
      </c>
      <c r="GZ13" s="196">
        <f t="shared" si="19"/>
        <v>45535</v>
      </c>
      <c r="HA13" s="196">
        <f t="shared" si="19"/>
        <v>45536</v>
      </c>
      <c r="HB13" s="196">
        <f t="shared" si="19"/>
        <v>45537</v>
      </c>
      <c r="HC13" s="196">
        <f t="shared" si="19"/>
        <v>45538</v>
      </c>
      <c r="HD13" s="196">
        <f t="shared" si="19"/>
        <v>45539</v>
      </c>
      <c r="HE13" s="196">
        <f t="shared" si="19"/>
        <v>45540</v>
      </c>
      <c r="HF13" s="196">
        <f t="shared" si="19"/>
        <v>45541</v>
      </c>
      <c r="HG13" s="196">
        <f t="shared" si="19"/>
        <v>45542</v>
      </c>
      <c r="HH13" s="196">
        <f t="shared" si="19"/>
        <v>45543</v>
      </c>
      <c r="HI13" s="196">
        <f t="shared" si="19"/>
        <v>45544</v>
      </c>
      <c r="HJ13" s="196">
        <f t="shared" si="19"/>
        <v>45545</v>
      </c>
      <c r="HK13" s="196">
        <f t="shared" si="19"/>
        <v>45546</v>
      </c>
      <c r="HL13" s="196">
        <f t="shared" si="19"/>
        <v>45547</v>
      </c>
      <c r="HM13" s="196">
        <f t="shared" si="19"/>
        <v>45548</v>
      </c>
      <c r="HN13" s="196">
        <f t="shared" si="19"/>
        <v>45549</v>
      </c>
      <c r="HO13" s="196">
        <f t="shared" si="19"/>
        <v>45550</v>
      </c>
      <c r="HP13" s="196">
        <f t="shared" si="19"/>
        <v>45551</v>
      </c>
      <c r="HQ13" s="196">
        <f t="shared" si="19"/>
        <v>45552</v>
      </c>
      <c r="HR13" s="196">
        <f t="shared" si="19"/>
        <v>45553</v>
      </c>
      <c r="HS13" s="196">
        <f t="shared" si="19"/>
        <v>45554</v>
      </c>
      <c r="HT13" s="196">
        <f t="shared" si="19"/>
        <v>45555</v>
      </c>
      <c r="HU13" s="196">
        <f t="shared" si="19"/>
        <v>45556</v>
      </c>
      <c r="HV13" s="196">
        <f t="shared" si="19"/>
        <v>45557</v>
      </c>
      <c r="HW13" s="196">
        <f t="shared" si="19"/>
        <v>45558</v>
      </c>
      <c r="HX13" s="196">
        <f t="shared" si="19"/>
        <v>45559</v>
      </c>
      <c r="HY13" s="196">
        <f t="shared" si="19"/>
        <v>45560</v>
      </c>
      <c r="HZ13" s="196">
        <f t="shared" si="19"/>
        <v>45561</v>
      </c>
      <c r="IA13" s="196">
        <f t="shared" si="19"/>
        <v>45562</v>
      </c>
      <c r="IB13" s="196">
        <f t="shared" si="19"/>
        <v>45563</v>
      </c>
      <c r="IC13" s="196">
        <f t="shared" si="19"/>
        <v>45564</v>
      </c>
      <c r="ID13" s="196">
        <f t="shared" si="19"/>
        <v>45565</v>
      </c>
      <c r="IE13" s="196">
        <f t="shared" si="19"/>
        <v>45566</v>
      </c>
      <c r="IF13" s="196">
        <f t="shared" si="19"/>
        <v>45567</v>
      </c>
      <c r="IG13" s="196">
        <f t="shared" si="19"/>
        <v>45568</v>
      </c>
      <c r="IH13" s="196">
        <f t="shared" si="19"/>
        <v>45569</v>
      </c>
      <c r="II13" s="196">
        <f t="shared" si="19"/>
        <v>45570</v>
      </c>
      <c r="IJ13" s="196">
        <f t="shared" si="19"/>
        <v>45571</v>
      </c>
      <c r="IK13" s="196">
        <f t="shared" si="19"/>
        <v>45572</v>
      </c>
      <c r="IL13" s="196">
        <f t="shared" si="19"/>
        <v>45573</v>
      </c>
      <c r="IM13" s="196">
        <f t="shared" si="19"/>
        <v>45574</v>
      </c>
      <c r="IN13" s="196">
        <f t="shared" si="19"/>
        <v>45575</v>
      </c>
      <c r="IO13" s="196">
        <f t="shared" si="19"/>
        <v>45576</v>
      </c>
      <c r="IP13" s="196">
        <f t="shared" si="19"/>
        <v>45577</v>
      </c>
      <c r="IQ13" s="196">
        <f t="shared" ref="IQ13:LB13" si="20">IQ3+3</f>
        <v>45578</v>
      </c>
      <c r="IR13" s="196">
        <f t="shared" si="20"/>
        <v>45579</v>
      </c>
      <c r="IS13" s="196">
        <f t="shared" si="20"/>
        <v>45580</v>
      </c>
      <c r="IT13" s="196">
        <f t="shared" si="20"/>
        <v>45581</v>
      </c>
      <c r="IU13" s="196">
        <f t="shared" si="20"/>
        <v>45582</v>
      </c>
      <c r="IV13" s="196">
        <f t="shared" si="20"/>
        <v>45583</v>
      </c>
      <c r="IW13" s="196">
        <f t="shared" si="20"/>
        <v>45584</v>
      </c>
      <c r="IX13" s="196">
        <f t="shared" si="20"/>
        <v>45585</v>
      </c>
      <c r="IY13" s="196">
        <f t="shared" si="20"/>
        <v>45586</v>
      </c>
      <c r="IZ13" s="196">
        <f t="shared" si="20"/>
        <v>45587</v>
      </c>
      <c r="JA13" s="196">
        <f t="shared" si="20"/>
        <v>45588</v>
      </c>
      <c r="JB13" s="196">
        <f t="shared" si="20"/>
        <v>45589</v>
      </c>
      <c r="JC13" s="196">
        <f t="shared" si="20"/>
        <v>45590</v>
      </c>
      <c r="JD13" s="196">
        <f t="shared" si="20"/>
        <v>45591</v>
      </c>
      <c r="JE13" s="196">
        <f t="shared" si="20"/>
        <v>45592</v>
      </c>
      <c r="JF13" s="196">
        <f t="shared" si="20"/>
        <v>45593</v>
      </c>
      <c r="JG13" s="196">
        <f t="shared" si="20"/>
        <v>45594</v>
      </c>
      <c r="JH13" s="196">
        <f t="shared" si="20"/>
        <v>45595</v>
      </c>
      <c r="JI13" s="196">
        <f t="shared" si="20"/>
        <v>45596</v>
      </c>
      <c r="JJ13" s="196">
        <f t="shared" si="20"/>
        <v>45597</v>
      </c>
      <c r="JK13" s="196">
        <f t="shared" si="20"/>
        <v>45598</v>
      </c>
      <c r="JL13" s="196">
        <f t="shared" si="20"/>
        <v>45599</v>
      </c>
      <c r="JM13" s="196">
        <f t="shared" si="20"/>
        <v>45600</v>
      </c>
      <c r="JN13" s="196">
        <f t="shared" si="20"/>
        <v>45601</v>
      </c>
      <c r="JO13" s="196">
        <f t="shared" si="20"/>
        <v>45602</v>
      </c>
      <c r="JP13" s="196">
        <f t="shared" si="20"/>
        <v>45603</v>
      </c>
      <c r="JQ13" s="196">
        <f t="shared" si="20"/>
        <v>45604</v>
      </c>
      <c r="JR13" s="196">
        <f t="shared" si="20"/>
        <v>45605</v>
      </c>
      <c r="JS13" s="196">
        <f t="shared" si="20"/>
        <v>45606</v>
      </c>
      <c r="JT13" s="196">
        <f t="shared" si="20"/>
        <v>45607</v>
      </c>
      <c r="JU13" s="196">
        <f t="shared" si="20"/>
        <v>45608</v>
      </c>
      <c r="JV13" s="196">
        <f t="shared" si="20"/>
        <v>45609</v>
      </c>
      <c r="JW13" s="196">
        <f t="shared" si="20"/>
        <v>45610</v>
      </c>
      <c r="JX13" s="196">
        <f t="shared" si="20"/>
        <v>45611</v>
      </c>
      <c r="JY13" s="196">
        <f t="shared" si="20"/>
        <v>45612</v>
      </c>
      <c r="JZ13" s="196">
        <f t="shared" si="20"/>
        <v>45613</v>
      </c>
      <c r="KA13" s="196">
        <f t="shared" si="20"/>
        <v>45614</v>
      </c>
      <c r="KB13" s="196">
        <f t="shared" si="20"/>
        <v>45615</v>
      </c>
      <c r="KC13" s="196">
        <f t="shared" si="20"/>
        <v>45616</v>
      </c>
      <c r="KD13" s="196">
        <f t="shared" si="20"/>
        <v>45617</v>
      </c>
      <c r="KE13" s="196">
        <f t="shared" si="20"/>
        <v>45618</v>
      </c>
      <c r="KF13" s="196">
        <f t="shared" si="20"/>
        <v>45619</v>
      </c>
      <c r="KG13" s="196">
        <f t="shared" si="20"/>
        <v>45620</v>
      </c>
      <c r="KH13" s="196">
        <f t="shared" si="20"/>
        <v>45621</v>
      </c>
      <c r="KI13" s="196">
        <f t="shared" si="20"/>
        <v>45622</v>
      </c>
      <c r="KJ13" s="196">
        <f t="shared" si="20"/>
        <v>45623</v>
      </c>
      <c r="KK13" s="196">
        <f t="shared" si="20"/>
        <v>45624</v>
      </c>
      <c r="KL13" s="196">
        <f t="shared" si="20"/>
        <v>45625</v>
      </c>
      <c r="KM13" s="196">
        <f t="shared" si="20"/>
        <v>45626</v>
      </c>
      <c r="KN13" s="196">
        <f t="shared" si="20"/>
        <v>45627</v>
      </c>
      <c r="KO13" s="196">
        <f t="shared" si="20"/>
        <v>45628</v>
      </c>
      <c r="KP13" s="196">
        <f t="shared" si="20"/>
        <v>45629</v>
      </c>
      <c r="KQ13" s="196">
        <f t="shared" si="20"/>
        <v>45630</v>
      </c>
      <c r="KR13" s="196">
        <f t="shared" si="20"/>
        <v>45631</v>
      </c>
      <c r="KS13" s="196">
        <f t="shared" si="20"/>
        <v>45632</v>
      </c>
      <c r="KT13" s="196">
        <f t="shared" si="20"/>
        <v>45633</v>
      </c>
      <c r="KU13" s="196">
        <f t="shared" si="20"/>
        <v>45634</v>
      </c>
      <c r="KV13" s="196">
        <f t="shared" si="20"/>
        <v>45635</v>
      </c>
      <c r="KW13" s="196">
        <f t="shared" si="20"/>
        <v>45636</v>
      </c>
      <c r="KX13" s="196">
        <f t="shared" si="20"/>
        <v>45637</v>
      </c>
      <c r="KY13" s="196">
        <f t="shared" si="20"/>
        <v>45638</v>
      </c>
      <c r="KZ13" s="196">
        <f t="shared" si="20"/>
        <v>45639</v>
      </c>
      <c r="LA13" s="196">
        <f t="shared" si="20"/>
        <v>45640</v>
      </c>
      <c r="LB13" s="196">
        <f t="shared" si="20"/>
        <v>45641</v>
      </c>
      <c r="LC13" s="196">
        <f t="shared" ref="LC13:LY13" si="21">LC3+3</f>
        <v>45642</v>
      </c>
      <c r="LD13" s="196">
        <f t="shared" si="21"/>
        <v>45643</v>
      </c>
      <c r="LE13" s="196">
        <f t="shared" si="21"/>
        <v>45644</v>
      </c>
      <c r="LF13" s="196">
        <f t="shared" si="21"/>
        <v>45645</v>
      </c>
      <c r="LG13" s="196">
        <f t="shared" si="21"/>
        <v>45646</v>
      </c>
      <c r="LH13" s="196">
        <f t="shared" si="21"/>
        <v>45647</v>
      </c>
      <c r="LI13" s="196">
        <f t="shared" si="21"/>
        <v>45648</v>
      </c>
      <c r="LJ13" s="196">
        <f t="shared" si="21"/>
        <v>45649</v>
      </c>
      <c r="LK13" s="196">
        <f t="shared" si="21"/>
        <v>45650</v>
      </c>
      <c r="LL13" s="196">
        <f t="shared" si="21"/>
        <v>45651</v>
      </c>
      <c r="LM13" s="196">
        <f t="shared" si="21"/>
        <v>45652</v>
      </c>
      <c r="LN13" s="196">
        <f t="shared" si="21"/>
        <v>45653</v>
      </c>
      <c r="LO13" s="196">
        <f t="shared" si="21"/>
        <v>45654</v>
      </c>
      <c r="LP13" s="196">
        <f t="shared" si="21"/>
        <v>45655</v>
      </c>
      <c r="LQ13" s="196">
        <f t="shared" si="21"/>
        <v>45656</v>
      </c>
      <c r="LR13" s="196">
        <f t="shared" si="21"/>
        <v>45657</v>
      </c>
      <c r="LS13" s="196">
        <f t="shared" si="21"/>
        <v>45658</v>
      </c>
      <c r="LT13" s="196">
        <f t="shared" si="21"/>
        <v>45659</v>
      </c>
      <c r="LU13" s="196">
        <f t="shared" si="21"/>
        <v>45660</v>
      </c>
      <c r="LV13" s="196">
        <f t="shared" si="21"/>
        <v>45661</v>
      </c>
      <c r="LW13" s="196">
        <f t="shared" si="21"/>
        <v>45662</v>
      </c>
      <c r="LX13" s="196">
        <f t="shared" si="21"/>
        <v>45663</v>
      </c>
      <c r="LY13" s="196">
        <f t="shared" si="21"/>
        <v>45664</v>
      </c>
    </row>
    <row r="14" spans="1:337" ht="15.75" customHeight="1">
      <c r="A14" s="83" t="s">
        <v>181</v>
      </c>
      <c r="B14" s="84">
        <v>0</v>
      </c>
      <c r="C14" s="84">
        <v>0</v>
      </c>
      <c r="D14" s="84">
        <v>0</v>
      </c>
      <c r="E14" s="84">
        <v>0</v>
      </c>
      <c r="F14" s="84">
        <v>313</v>
      </c>
      <c r="G14" s="84">
        <v>317</v>
      </c>
      <c r="H14" s="84">
        <v>131</v>
      </c>
      <c r="I14" s="84">
        <v>0</v>
      </c>
      <c r="J14" s="84">
        <v>90</v>
      </c>
      <c r="K14" s="84">
        <v>603</v>
      </c>
      <c r="L14" s="84">
        <v>492</v>
      </c>
      <c r="M14" s="84">
        <v>555</v>
      </c>
      <c r="N14" s="84">
        <v>227</v>
      </c>
      <c r="O14" s="84">
        <v>60</v>
      </c>
      <c r="P14" s="84">
        <v>212</v>
      </c>
      <c r="Q14" s="84">
        <v>0</v>
      </c>
      <c r="R14" s="84">
        <v>119</v>
      </c>
      <c r="S14" s="84">
        <v>659</v>
      </c>
      <c r="T14" s="84">
        <v>0</v>
      </c>
      <c r="U14" s="84">
        <v>1147</v>
      </c>
      <c r="V14" s="84">
        <v>667</v>
      </c>
      <c r="W14" s="84">
        <v>0</v>
      </c>
      <c r="X14" s="84">
        <v>0</v>
      </c>
      <c r="Y14" s="84">
        <v>0</v>
      </c>
      <c r="Z14" s="84">
        <v>248</v>
      </c>
      <c r="AA14" s="84">
        <v>130</v>
      </c>
      <c r="AB14" s="84">
        <v>0</v>
      </c>
      <c r="AC14" s="84">
        <v>15</v>
      </c>
      <c r="AD14" s="84">
        <v>0</v>
      </c>
      <c r="AE14" s="84">
        <v>19</v>
      </c>
      <c r="AF14" s="84">
        <v>0</v>
      </c>
      <c r="AG14" s="84">
        <v>0</v>
      </c>
      <c r="AH14" s="84">
        <v>0</v>
      </c>
      <c r="AI14" s="84">
        <v>695</v>
      </c>
      <c r="AJ14" s="84">
        <v>694</v>
      </c>
      <c r="AK14" s="84">
        <v>278</v>
      </c>
      <c r="AL14" s="84">
        <v>451</v>
      </c>
      <c r="AM14" s="84">
        <v>30</v>
      </c>
      <c r="AN14" s="84">
        <v>0</v>
      </c>
      <c r="AO14" s="84">
        <v>0</v>
      </c>
      <c r="AP14" s="84">
        <v>0</v>
      </c>
      <c r="AQ14" s="84">
        <v>52</v>
      </c>
      <c r="AR14" s="84">
        <v>0</v>
      </c>
      <c r="AS14" s="84">
        <v>0</v>
      </c>
      <c r="AT14" s="84">
        <v>0</v>
      </c>
      <c r="AU14" s="84">
        <v>366</v>
      </c>
      <c r="AV14" s="84">
        <v>986</v>
      </c>
      <c r="AW14" s="84">
        <v>448</v>
      </c>
      <c r="AX14" s="84">
        <v>0</v>
      </c>
      <c r="AY14" s="84">
        <v>0</v>
      </c>
      <c r="AZ14" s="84">
        <v>195</v>
      </c>
      <c r="BA14" s="84">
        <v>85</v>
      </c>
      <c r="BB14" s="84">
        <v>0</v>
      </c>
      <c r="BC14" s="84">
        <v>1014</v>
      </c>
      <c r="BD14" s="84">
        <v>463</v>
      </c>
      <c r="BE14" s="84">
        <v>1</v>
      </c>
      <c r="BF14" s="84">
        <v>1</v>
      </c>
      <c r="BG14" s="84">
        <v>1</v>
      </c>
      <c r="BH14" s="84">
        <v>0</v>
      </c>
      <c r="BI14" s="84">
        <v>0</v>
      </c>
      <c r="BJ14" s="84">
        <v>0</v>
      </c>
      <c r="BK14" s="84">
        <v>4</v>
      </c>
      <c r="BL14" s="84">
        <v>0</v>
      </c>
      <c r="BM14" s="84">
        <v>0</v>
      </c>
      <c r="BN14" s="84">
        <v>576</v>
      </c>
      <c r="BO14" s="84">
        <v>164</v>
      </c>
      <c r="BP14" s="84">
        <v>40</v>
      </c>
      <c r="BQ14" s="84">
        <v>289</v>
      </c>
      <c r="BR14" s="84">
        <v>460</v>
      </c>
      <c r="BS14" s="84">
        <v>802</v>
      </c>
      <c r="BT14" s="84">
        <v>3</v>
      </c>
      <c r="BU14" s="84">
        <v>161</v>
      </c>
      <c r="BV14" s="84">
        <v>85</v>
      </c>
      <c r="BW14" s="84">
        <v>14</v>
      </c>
      <c r="BX14" s="84">
        <v>0</v>
      </c>
      <c r="BY14" s="84">
        <v>201</v>
      </c>
      <c r="BZ14" s="84">
        <v>0</v>
      </c>
      <c r="CA14" s="84">
        <v>59</v>
      </c>
      <c r="CB14" s="84">
        <v>0</v>
      </c>
      <c r="CC14" s="84">
        <v>299</v>
      </c>
      <c r="CD14" s="84">
        <v>1145</v>
      </c>
      <c r="CE14" s="84">
        <v>0</v>
      </c>
      <c r="CF14" s="84">
        <v>564</v>
      </c>
      <c r="CG14" s="84">
        <v>0</v>
      </c>
      <c r="CH14" s="84">
        <v>0</v>
      </c>
      <c r="CI14" s="84">
        <v>171</v>
      </c>
      <c r="CJ14" s="84">
        <v>533</v>
      </c>
      <c r="CK14" s="84">
        <v>558</v>
      </c>
      <c r="CL14" s="84">
        <v>1871</v>
      </c>
      <c r="CM14" s="84">
        <v>770</v>
      </c>
      <c r="CN14" s="84">
        <v>3</v>
      </c>
      <c r="CO14" s="84">
        <v>0</v>
      </c>
      <c r="CP14" s="84">
        <v>65</v>
      </c>
      <c r="CQ14" s="84">
        <v>442</v>
      </c>
      <c r="CR14" s="84">
        <v>1</v>
      </c>
      <c r="CS14" s="84">
        <v>0</v>
      </c>
      <c r="CT14" s="84">
        <v>0</v>
      </c>
      <c r="CU14" s="84">
        <v>0</v>
      </c>
      <c r="CV14" s="84">
        <v>0</v>
      </c>
      <c r="CW14" s="84">
        <v>157</v>
      </c>
      <c r="CX14" s="84">
        <v>4</v>
      </c>
      <c r="CY14" s="84">
        <v>361</v>
      </c>
      <c r="CZ14" s="84">
        <v>0</v>
      </c>
      <c r="DA14" s="84">
        <v>0</v>
      </c>
      <c r="DB14" s="84">
        <v>0</v>
      </c>
      <c r="DC14" s="84">
        <v>0</v>
      </c>
      <c r="DD14" s="84">
        <v>0</v>
      </c>
      <c r="DE14" s="84">
        <v>345</v>
      </c>
      <c r="DF14" s="84">
        <v>0</v>
      </c>
      <c r="DG14" s="84">
        <v>0</v>
      </c>
      <c r="DH14" s="84">
        <v>0</v>
      </c>
      <c r="DI14" s="84">
        <v>0</v>
      </c>
      <c r="DJ14" s="84">
        <v>0</v>
      </c>
      <c r="DK14" s="84">
        <v>267</v>
      </c>
      <c r="DL14" s="84">
        <v>0</v>
      </c>
      <c r="DM14" s="84">
        <v>491</v>
      </c>
      <c r="DN14" s="84">
        <v>236</v>
      </c>
      <c r="DO14" s="84">
        <v>257</v>
      </c>
      <c r="DP14" s="84">
        <v>0</v>
      </c>
      <c r="DQ14" s="84">
        <v>0</v>
      </c>
      <c r="DR14" s="84">
        <v>342</v>
      </c>
      <c r="DS14" s="84">
        <v>0</v>
      </c>
      <c r="DT14" s="84">
        <v>293</v>
      </c>
      <c r="DU14" s="84">
        <v>243</v>
      </c>
      <c r="DV14" s="84">
        <v>529</v>
      </c>
      <c r="DW14" s="84">
        <v>0</v>
      </c>
      <c r="DX14" s="84">
        <v>202</v>
      </c>
      <c r="DY14" s="84">
        <v>1</v>
      </c>
      <c r="DZ14" s="84">
        <v>577</v>
      </c>
      <c r="EA14" s="84">
        <v>37</v>
      </c>
      <c r="EB14" s="84">
        <v>0</v>
      </c>
      <c r="EC14" s="84">
        <v>522</v>
      </c>
      <c r="ED14" s="84">
        <v>258</v>
      </c>
      <c r="EE14" s="84">
        <v>258</v>
      </c>
      <c r="EF14" s="84">
        <v>0</v>
      </c>
      <c r="EG14" s="84">
        <v>844</v>
      </c>
      <c r="EH14" s="84">
        <v>967</v>
      </c>
      <c r="EI14" s="84">
        <v>1</v>
      </c>
      <c r="EJ14" s="84">
        <v>0</v>
      </c>
      <c r="EK14" s="84">
        <v>0</v>
      </c>
      <c r="EL14" s="84">
        <v>353</v>
      </c>
      <c r="EM14" s="84">
        <v>19</v>
      </c>
      <c r="EN14" s="84">
        <v>417</v>
      </c>
      <c r="EO14" s="84">
        <v>780</v>
      </c>
      <c r="EP14" s="84">
        <v>589</v>
      </c>
      <c r="EQ14" s="84">
        <v>0</v>
      </c>
      <c r="ER14" s="84">
        <v>0</v>
      </c>
      <c r="ES14" s="84">
        <v>0</v>
      </c>
      <c r="ET14" s="84">
        <v>119</v>
      </c>
      <c r="EU14" s="84">
        <v>729</v>
      </c>
      <c r="EV14" s="84">
        <v>1296</v>
      </c>
      <c r="EW14" s="84">
        <v>819</v>
      </c>
      <c r="EX14" s="84">
        <v>1011</v>
      </c>
      <c r="EY14" s="84">
        <v>465</v>
      </c>
      <c r="EZ14" s="84">
        <v>34</v>
      </c>
      <c r="FA14" s="84">
        <v>144</v>
      </c>
      <c r="FB14" s="84">
        <v>354</v>
      </c>
      <c r="FC14" s="84">
        <v>763</v>
      </c>
      <c r="FD14" s="84">
        <v>85</v>
      </c>
      <c r="FE14" s="84">
        <v>743</v>
      </c>
      <c r="FF14" s="84">
        <v>1164</v>
      </c>
      <c r="FG14" s="84">
        <v>541</v>
      </c>
      <c r="FH14" s="84">
        <v>1430</v>
      </c>
      <c r="FI14" s="84">
        <v>608</v>
      </c>
      <c r="FJ14" s="84">
        <v>569</v>
      </c>
      <c r="FK14" s="84">
        <v>565</v>
      </c>
      <c r="FL14" s="84">
        <v>2142</v>
      </c>
      <c r="FM14" s="84">
        <v>12</v>
      </c>
      <c r="FN14" s="84">
        <v>72</v>
      </c>
      <c r="FO14" s="84">
        <v>1304</v>
      </c>
      <c r="FP14" s="84">
        <v>815</v>
      </c>
      <c r="FQ14" s="84">
        <v>1434</v>
      </c>
      <c r="FR14" s="84">
        <v>804</v>
      </c>
      <c r="FS14" s="84">
        <v>806</v>
      </c>
      <c r="FT14" s="84">
        <v>0</v>
      </c>
      <c r="FU14" s="84">
        <v>474</v>
      </c>
      <c r="FV14" s="84">
        <v>514</v>
      </c>
      <c r="FW14" s="84">
        <v>383</v>
      </c>
      <c r="FX14" s="84">
        <v>222</v>
      </c>
      <c r="FY14" s="84">
        <v>10</v>
      </c>
      <c r="FZ14" s="84">
        <v>329</v>
      </c>
      <c r="GA14" s="84">
        <v>0</v>
      </c>
      <c r="GB14" s="84">
        <v>0</v>
      </c>
      <c r="GC14" s="84">
        <v>1302</v>
      </c>
      <c r="GD14" s="84">
        <v>0</v>
      </c>
      <c r="GE14" s="84">
        <v>1244</v>
      </c>
      <c r="GF14" s="84">
        <v>514</v>
      </c>
      <c r="GG14" s="84">
        <v>338</v>
      </c>
      <c r="GH14" s="84">
        <v>8</v>
      </c>
      <c r="GI14" s="84">
        <v>394</v>
      </c>
      <c r="GJ14" s="84">
        <v>817</v>
      </c>
      <c r="GK14" s="84">
        <v>1108</v>
      </c>
      <c r="GL14" s="84">
        <v>602</v>
      </c>
      <c r="GM14" s="84">
        <v>729</v>
      </c>
      <c r="GN14" s="84">
        <v>13</v>
      </c>
      <c r="GO14" s="84">
        <v>0</v>
      </c>
      <c r="GP14" s="84">
        <v>0</v>
      </c>
      <c r="GQ14" s="84">
        <v>294</v>
      </c>
      <c r="GR14" s="84">
        <v>1570</v>
      </c>
      <c r="GS14" s="84">
        <v>670</v>
      </c>
      <c r="GT14" s="84">
        <v>0</v>
      </c>
      <c r="GU14" s="84">
        <v>0</v>
      </c>
      <c r="GV14" s="84">
        <v>16</v>
      </c>
      <c r="GW14" s="84">
        <v>442</v>
      </c>
      <c r="GX14" s="84">
        <v>263</v>
      </c>
      <c r="GY14" s="84">
        <v>419</v>
      </c>
      <c r="GZ14" s="84">
        <v>2706</v>
      </c>
      <c r="HA14" s="84">
        <v>271</v>
      </c>
      <c r="HB14" s="84">
        <v>555</v>
      </c>
      <c r="HC14" s="84">
        <v>586</v>
      </c>
      <c r="HD14" s="84">
        <v>717</v>
      </c>
      <c r="HE14" s="84">
        <v>778</v>
      </c>
      <c r="HF14" s="84">
        <v>2493</v>
      </c>
      <c r="HG14" s="84">
        <v>1856</v>
      </c>
      <c r="HH14" s="84">
        <v>1118</v>
      </c>
      <c r="HI14" s="84">
        <v>1608</v>
      </c>
      <c r="HJ14" s="84">
        <v>779</v>
      </c>
      <c r="HK14" s="84">
        <v>66</v>
      </c>
      <c r="HL14" s="84">
        <v>768</v>
      </c>
      <c r="HM14" s="84">
        <v>248</v>
      </c>
      <c r="HN14" s="84">
        <v>763</v>
      </c>
      <c r="HO14" s="84">
        <v>482</v>
      </c>
      <c r="HP14" s="84">
        <v>833</v>
      </c>
      <c r="HQ14" s="84">
        <v>373</v>
      </c>
      <c r="HR14" s="84">
        <v>42</v>
      </c>
      <c r="HS14" s="84">
        <v>946</v>
      </c>
      <c r="HT14" s="84">
        <v>691</v>
      </c>
      <c r="HU14" s="84">
        <v>1185</v>
      </c>
      <c r="HV14" s="84">
        <v>1021</v>
      </c>
      <c r="HW14" s="84">
        <v>1153</v>
      </c>
      <c r="HX14" s="84">
        <v>1158</v>
      </c>
      <c r="HY14" s="84">
        <v>999</v>
      </c>
      <c r="HZ14" s="84">
        <v>999</v>
      </c>
      <c r="IA14" s="84">
        <v>1082</v>
      </c>
      <c r="IB14" s="84">
        <v>1046</v>
      </c>
      <c r="IC14" s="84">
        <v>1173</v>
      </c>
      <c r="ID14" s="84">
        <v>625</v>
      </c>
      <c r="IE14" s="84">
        <v>1239</v>
      </c>
      <c r="IF14" s="84">
        <v>569</v>
      </c>
      <c r="IG14" s="84">
        <v>0</v>
      </c>
      <c r="IH14" s="84">
        <v>0</v>
      </c>
      <c r="II14" s="84">
        <v>0</v>
      </c>
      <c r="IJ14" s="84" t="e">
        <v>#REF!</v>
      </c>
      <c r="IK14" s="84">
        <v>203</v>
      </c>
      <c r="IL14" s="84">
        <v>742</v>
      </c>
      <c r="IM14" s="84">
        <v>0</v>
      </c>
      <c r="IN14" s="84">
        <v>1285</v>
      </c>
      <c r="IO14" s="84">
        <v>1101</v>
      </c>
      <c r="IP14" s="84">
        <v>70</v>
      </c>
      <c r="IQ14" s="84">
        <v>1540</v>
      </c>
      <c r="IR14" s="84">
        <v>905</v>
      </c>
      <c r="IS14" s="84">
        <v>15</v>
      </c>
      <c r="IT14" s="84">
        <v>0</v>
      </c>
      <c r="IU14" s="84">
        <v>79</v>
      </c>
      <c r="IV14" s="84">
        <v>2168</v>
      </c>
      <c r="IW14" s="84">
        <v>2982</v>
      </c>
      <c r="IX14" s="84">
        <v>1723</v>
      </c>
      <c r="IY14" s="84">
        <v>1594</v>
      </c>
      <c r="IZ14" s="84">
        <v>1082</v>
      </c>
      <c r="JA14" s="84">
        <v>0</v>
      </c>
      <c r="JB14" s="84">
        <v>701</v>
      </c>
      <c r="JC14" s="84">
        <v>466</v>
      </c>
      <c r="JD14" s="84">
        <v>1203</v>
      </c>
      <c r="JE14" s="84">
        <v>164</v>
      </c>
      <c r="JF14" s="84">
        <v>271</v>
      </c>
      <c r="JG14" s="84">
        <v>1</v>
      </c>
      <c r="JH14" s="84">
        <v>0</v>
      </c>
      <c r="JI14" s="84">
        <v>556</v>
      </c>
      <c r="JJ14" s="84">
        <v>520</v>
      </c>
      <c r="JK14" s="84">
        <v>143</v>
      </c>
      <c r="JL14" s="84">
        <v>27</v>
      </c>
      <c r="JM14" s="84">
        <v>0</v>
      </c>
      <c r="JN14" s="84">
        <v>0</v>
      </c>
      <c r="JO14" s="84">
        <v>0</v>
      </c>
      <c r="JP14" s="84">
        <v>1</v>
      </c>
      <c r="JQ14" s="84">
        <v>1980</v>
      </c>
      <c r="JR14" s="84">
        <v>617</v>
      </c>
      <c r="JS14" s="84">
        <v>0</v>
      </c>
      <c r="JT14" s="84">
        <v>244</v>
      </c>
      <c r="JU14" s="84">
        <v>2</v>
      </c>
      <c r="JV14" s="84">
        <v>0</v>
      </c>
      <c r="JW14" s="84">
        <v>0</v>
      </c>
      <c r="JX14" s="84">
        <v>1768</v>
      </c>
      <c r="JY14" s="84">
        <v>0</v>
      </c>
      <c r="JZ14" s="84">
        <v>464</v>
      </c>
      <c r="KA14" s="84" t="e">
        <v>#REF!</v>
      </c>
      <c r="KB14" s="84">
        <v>0</v>
      </c>
      <c r="KC14" s="84">
        <v>472</v>
      </c>
      <c r="KD14" s="84">
        <v>228</v>
      </c>
      <c r="KE14" s="84">
        <v>0</v>
      </c>
      <c r="KF14" s="84">
        <v>0</v>
      </c>
      <c r="KG14" s="84">
        <v>0</v>
      </c>
      <c r="KH14" s="84">
        <v>0</v>
      </c>
      <c r="KI14" s="84">
        <v>0</v>
      </c>
      <c r="KJ14" s="84">
        <v>0</v>
      </c>
      <c r="KK14" s="84">
        <v>0</v>
      </c>
      <c r="KL14" s="84">
        <v>0</v>
      </c>
      <c r="KM14" s="84">
        <v>0</v>
      </c>
      <c r="KN14" s="84">
        <v>0</v>
      </c>
      <c r="KO14" s="84">
        <v>313</v>
      </c>
      <c r="KP14" s="84">
        <v>0</v>
      </c>
      <c r="KQ14" s="84">
        <v>0</v>
      </c>
      <c r="KR14" s="84">
        <v>0</v>
      </c>
      <c r="KS14" s="84">
        <v>1854</v>
      </c>
      <c r="KT14" s="84">
        <v>1232</v>
      </c>
      <c r="KU14" s="84">
        <v>207</v>
      </c>
      <c r="KV14" s="84">
        <v>356</v>
      </c>
      <c r="KW14" s="84">
        <v>0</v>
      </c>
      <c r="KX14" s="84">
        <v>0</v>
      </c>
      <c r="KY14" s="84">
        <v>0</v>
      </c>
      <c r="KZ14" s="84">
        <v>424</v>
      </c>
      <c r="LA14" s="84">
        <v>237</v>
      </c>
      <c r="LB14" s="84">
        <v>0</v>
      </c>
      <c r="LC14" s="84">
        <v>380</v>
      </c>
      <c r="LD14" s="84">
        <v>5</v>
      </c>
      <c r="LE14" s="84">
        <v>6</v>
      </c>
      <c r="LF14" s="84">
        <v>50</v>
      </c>
      <c r="LG14" s="84">
        <v>0</v>
      </c>
      <c r="LH14" s="84">
        <v>0</v>
      </c>
      <c r="LI14" s="84">
        <v>33</v>
      </c>
      <c r="LJ14" s="84">
        <v>658</v>
      </c>
      <c r="LK14" s="84">
        <v>596</v>
      </c>
      <c r="LL14" s="84">
        <v>0</v>
      </c>
      <c r="LM14" s="84">
        <v>824</v>
      </c>
      <c r="LN14" s="84">
        <v>0</v>
      </c>
      <c r="LO14" s="84">
        <v>0</v>
      </c>
      <c r="LP14" s="84">
        <v>0</v>
      </c>
      <c r="LQ14" s="84">
        <v>1028</v>
      </c>
      <c r="LR14" s="84">
        <v>1031</v>
      </c>
      <c r="LS14" s="84" t="e">
        <v>#REF!</v>
      </c>
      <c r="LT14" s="84" t="e">
        <v>#REF!</v>
      </c>
      <c r="LU14" s="84" t="e">
        <v>#REF!</v>
      </c>
      <c r="LV14" s="84" t="e">
        <v>#REF!</v>
      </c>
      <c r="LW14" s="84" t="e">
        <v>#REF!</v>
      </c>
      <c r="LX14" s="84" t="e">
        <v>#REF!</v>
      </c>
      <c r="LY14" s="84" t="e">
        <v>#REF!</v>
      </c>
    </row>
    <row r="15" spans="1:337" ht="15.75" customHeight="1">
      <c r="A15" s="83" t="s">
        <v>182</v>
      </c>
      <c r="B15" s="84">
        <v>0</v>
      </c>
      <c r="C15" s="84">
        <v>0</v>
      </c>
      <c r="D15" s="84">
        <v>0</v>
      </c>
      <c r="E15" s="84">
        <v>0</v>
      </c>
      <c r="F15" s="84">
        <v>0</v>
      </c>
      <c r="G15" s="84">
        <v>0</v>
      </c>
      <c r="H15" s="84">
        <v>0</v>
      </c>
      <c r="I15" s="84">
        <v>0</v>
      </c>
      <c r="J15" s="84">
        <v>0</v>
      </c>
      <c r="K15" s="84">
        <v>0</v>
      </c>
      <c r="L15" s="84">
        <v>0</v>
      </c>
      <c r="M15" s="84">
        <v>0</v>
      </c>
      <c r="N15" s="84">
        <v>0</v>
      </c>
      <c r="O15" s="84">
        <v>0</v>
      </c>
      <c r="P15" s="84">
        <v>0</v>
      </c>
      <c r="Q15" s="84">
        <v>0</v>
      </c>
      <c r="R15" s="84">
        <v>0</v>
      </c>
      <c r="S15" s="84">
        <v>0</v>
      </c>
      <c r="T15" s="84">
        <v>0</v>
      </c>
      <c r="U15" s="84">
        <v>0</v>
      </c>
      <c r="V15" s="84">
        <v>0</v>
      </c>
      <c r="W15" s="84">
        <v>0</v>
      </c>
      <c r="X15" s="84">
        <v>86</v>
      </c>
      <c r="Y15" s="84">
        <v>255</v>
      </c>
      <c r="Z15" s="84">
        <v>0</v>
      </c>
      <c r="AA15" s="84">
        <v>25</v>
      </c>
      <c r="AB15" s="84">
        <v>0</v>
      </c>
      <c r="AC15" s="84">
        <v>0</v>
      </c>
      <c r="AD15" s="84">
        <v>0</v>
      </c>
      <c r="AE15" s="84">
        <v>86</v>
      </c>
      <c r="AF15" s="84">
        <v>42</v>
      </c>
      <c r="AG15" s="84">
        <v>0</v>
      </c>
      <c r="AH15" s="84">
        <v>11</v>
      </c>
      <c r="AI15" s="84">
        <v>0</v>
      </c>
      <c r="AJ15" s="84">
        <v>0</v>
      </c>
      <c r="AK15" s="84">
        <v>0</v>
      </c>
      <c r="AL15" s="84">
        <v>533</v>
      </c>
      <c r="AM15" s="84">
        <v>0</v>
      </c>
      <c r="AN15" s="84">
        <v>0</v>
      </c>
      <c r="AO15" s="84">
        <v>0</v>
      </c>
      <c r="AP15" s="84">
        <v>0</v>
      </c>
      <c r="AQ15" s="84">
        <v>0</v>
      </c>
      <c r="AR15" s="84">
        <v>0</v>
      </c>
      <c r="AS15" s="84">
        <v>0</v>
      </c>
      <c r="AT15" s="84">
        <v>278</v>
      </c>
      <c r="AU15" s="84">
        <v>996</v>
      </c>
      <c r="AV15" s="84">
        <v>433</v>
      </c>
      <c r="AW15" s="84">
        <v>0</v>
      </c>
      <c r="AX15" s="84">
        <v>0</v>
      </c>
      <c r="AY15" s="84">
        <v>571</v>
      </c>
      <c r="AZ15" s="84">
        <v>387</v>
      </c>
      <c r="BA15" s="84">
        <v>1</v>
      </c>
      <c r="BB15" s="84">
        <v>5</v>
      </c>
      <c r="BC15" s="84">
        <v>0</v>
      </c>
      <c r="BD15" s="84">
        <v>0</v>
      </c>
      <c r="BE15" s="84">
        <v>0</v>
      </c>
      <c r="BF15" s="84">
        <v>0</v>
      </c>
      <c r="BG15" s="84">
        <v>0</v>
      </c>
      <c r="BH15" s="84">
        <v>0</v>
      </c>
      <c r="BI15" s="84">
        <v>67</v>
      </c>
      <c r="BJ15" s="84">
        <v>287</v>
      </c>
      <c r="BK15" s="84">
        <v>0</v>
      </c>
      <c r="BL15" s="84">
        <v>0</v>
      </c>
      <c r="BM15" s="84">
        <v>0</v>
      </c>
      <c r="BN15" s="84">
        <v>0</v>
      </c>
      <c r="BO15" s="84">
        <v>25</v>
      </c>
      <c r="BP15" s="84">
        <v>0</v>
      </c>
      <c r="BQ15" s="84">
        <v>0</v>
      </c>
      <c r="BR15" s="84">
        <v>0</v>
      </c>
      <c r="BS15" s="84">
        <v>0</v>
      </c>
      <c r="BT15" s="84">
        <v>482</v>
      </c>
      <c r="BU15" s="84">
        <v>0</v>
      </c>
      <c r="BV15" s="84">
        <v>34</v>
      </c>
      <c r="BW15" s="84">
        <v>0</v>
      </c>
      <c r="BX15" s="84">
        <v>0</v>
      </c>
      <c r="BY15" s="84">
        <v>0</v>
      </c>
      <c r="BZ15" s="84">
        <v>0</v>
      </c>
      <c r="CA15" s="84">
        <v>0</v>
      </c>
      <c r="CB15" s="84">
        <v>0</v>
      </c>
      <c r="CC15" s="84">
        <v>0</v>
      </c>
      <c r="CD15" s="84">
        <v>289</v>
      </c>
      <c r="CE15" s="84">
        <v>0</v>
      </c>
      <c r="CF15" s="84">
        <v>178</v>
      </c>
      <c r="CG15" s="84">
        <v>0</v>
      </c>
      <c r="CH15" s="84">
        <v>0</v>
      </c>
      <c r="CI15" s="84">
        <v>623</v>
      </c>
      <c r="CJ15" s="84">
        <v>604</v>
      </c>
      <c r="CK15" s="84">
        <v>0</v>
      </c>
      <c r="CL15" s="84">
        <v>1</v>
      </c>
      <c r="CM15" s="84">
        <v>0</v>
      </c>
      <c r="CN15" s="84">
        <v>0</v>
      </c>
      <c r="CO15" s="84">
        <v>0</v>
      </c>
      <c r="CP15" s="84">
        <v>0</v>
      </c>
      <c r="CQ15" s="84">
        <v>0</v>
      </c>
      <c r="CR15" s="84">
        <v>0</v>
      </c>
      <c r="CS15" s="84">
        <v>0</v>
      </c>
      <c r="CT15" s="84">
        <v>0</v>
      </c>
      <c r="CU15" s="84">
        <v>0</v>
      </c>
      <c r="CV15" s="84">
        <v>0</v>
      </c>
      <c r="CW15" s="84">
        <v>613</v>
      </c>
      <c r="CX15" s="84">
        <v>0</v>
      </c>
      <c r="CY15" s="84">
        <v>0</v>
      </c>
      <c r="CZ15" s="84">
        <v>0</v>
      </c>
      <c r="DA15" s="84">
        <v>0</v>
      </c>
      <c r="DB15" s="84">
        <v>0</v>
      </c>
      <c r="DC15" s="84">
        <v>0</v>
      </c>
      <c r="DD15" s="84">
        <v>115</v>
      </c>
      <c r="DE15" s="84">
        <v>0</v>
      </c>
      <c r="DF15" s="84">
        <v>0</v>
      </c>
      <c r="DG15" s="84">
        <v>0</v>
      </c>
      <c r="DH15" s="84">
        <v>0</v>
      </c>
      <c r="DI15" s="84">
        <v>0</v>
      </c>
      <c r="DJ15" s="84">
        <v>251</v>
      </c>
      <c r="DK15" s="84">
        <v>0</v>
      </c>
      <c r="DL15" s="84">
        <v>0</v>
      </c>
      <c r="DM15" s="84">
        <v>0</v>
      </c>
      <c r="DN15" s="84">
        <v>0</v>
      </c>
      <c r="DO15" s="84">
        <v>0</v>
      </c>
      <c r="DP15" s="84">
        <v>0</v>
      </c>
      <c r="DQ15" s="84">
        <v>369</v>
      </c>
      <c r="DR15" s="84">
        <v>0</v>
      </c>
      <c r="DS15" s="84">
        <v>49</v>
      </c>
      <c r="DT15" s="84">
        <v>308</v>
      </c>
      <c r="DU15" s="84">
        <v>315</v>
      </c>
      <c r="DV15" s="84">
        <v>0</v>
      </c>
      <c r="DW15" s="84">
        <v>0</v>
      </c>
      <c r="DX15" s="84">
        <v>0</v>
      </c>
      <c r="DY15" s="84">
        <v>39</v>
      </c>
      <c r="DZ15" s="84">
        <v>0</v>
      </c>
      <c r="EA15" s="84">
        <v>221</v>
      </c>
      <c r="EB15" s="84">
        <v>0</v>
      </c>
      <c r="EC15" s="84">
        <v>0</v>
      </c>
      <c r="ED15" s="84">
        <v>0</v>
      </c>
      <c r="EE15" s="84">
        <v>0</v>
      </c>
      <c r="EF15" s="84">
        <v>357</v>
      </c>
      <c r="EG15" s="84">
        <v>320</v>
      </c>
      <c r="EH15" s="84">
        <v>336</v>
      </c>
      <c r="EI15" s="84">
        <v>0</v>
      </c>
      <c r="EJ15" s="84">
        <v>0</v>
      </c>
      <c r="EK15" s="84">
        <v>0</v>
      </c>
      <c r="EL15" s="84">
        <v>0</v>
      </c>
      <c r="EM15" s="84">
        <v>0</v>
      </c>
      <c r="EN15" s="84">
        <v>247</v>
      </c>
      <c r="EO15" s="84">
        <v>0</v>
      </c>
      <c r="EP15" s="84">
        <v>0</v>
      </c>
      <c r="EQ15" s="84">
        <v>0</v>
      </c>
      <c r="ER15" s="84">
        <v>0</v>
      </c>
      <c r="ES15" s="84">
        <v>0</v>
      </c>
      <c r="ET15" s="84">
        <v>0</v>
      </c>
      <c r="EU15" s="84">
        <v>242</v>
      </c>
      <c r="EV15" s="84">
        <v>0</v>
      </c>
      <c r="EW15" s="84">
        <v>0</v>
      </c>
      <c r="EX15" s="84">
        <v>0</v>
      </c>
      <c r="EY15" s="84">
        <v>0</v>
      </c>
      <c r="EZ15" s="84">
        <v>203</v>
      </c>
      <c r="FA15" s="84">
        <v>143</v>
      </c>
      <c r="FB15" s="84">
        <v>0</v>
      </c>
      <c r="FC15" s="84">
        <v>0</v>
      </c>
      <c r="FD15" s="84">
        <v>116</v>
      </c>
      <c r="FE15" s="84">
        <v>0</v>
      </c>
      <c r="FF15" s="84">
        <v>0</v>
      </c>
      <c r="FG15" s="84">
        <v>0</v>
      </c>
      <c r="FH15" s="84">
        <v>64</v>
      </c>
      <c r="FI15" s="84">
        <v>0</v>
      </c>
      <c r="FJ15" s="84">
        <v>53</v>
      </c>
      <c r="FK15" s="84">
        <v>166</v>
      </c>
      <c r="FL15" s="84">
        <v>0</v>
      </c>
      <c r="FM15" s="84">
        <v>0</v>
      </c>
      <c r="FN15" s="84">
        <v>245</v>
      </c>
      <c r="FO15" s="84">
        <v>275</v>
      </c>
      <c r="FP15" s="84">
        <v>226</v>
      </c>
      <c r="FQ15" s="84">
        <v>0</v>
      </c>
      <c r="FR15" s="84">
        <v>18</v>
      </c>
      <c r="FS15" s="84">
        <v>0</v>
      </c>
      <c r="FT15" s="84">
        <v>0</v>
      </c>
      <c r="FU15" s="84">
        <v>0</v>
      </c>
      <c r="FV15" s="84">
        <v>645</v>
      </c>
      <c r="FW15" s="84">
        <v>232</v>
      </c>
      <c r="FX15" s="84">
        <v>0</v>
      </c>
      <c r="FY15" s="84">
        <v>137</v>
      </c>
      <c r="FZ15" s="84">
        <v>0</v>
      </c>
      <c r="GA15" s="84">
        <v>0</v>
      </c>
      <c r="GB15" s="84">
        <v>0</v>
      </c>
      <c r="GC15" s="84">
        <v>0</v>
      </c>
      <c r="GD15" s="84">
        <v>0</v>
      </c>
      <c r="GE15" s="84">
        <v>0</v>
      </c>
      <c r="GF15" s="84">
        <v>0</v>
      </c>
      <c r="GG15" s="84">
        <v>0</v>
      </c>
      <c r="GH15" s="84">
        <v>0</v>
      </c>
      <c r="GI15" s="84">
        <v>213</v>
      </c>
      <c r="GJ15" s="84">
        <v>0</v>
      </c>
      <c r="GK15" s="84">
        <v>373</v>
      </c>
      <c r="GL15" s="84">
        <v>283</v>
      </c>
      <c r="GM15" s="84">
        <v>0</v>
      </c>
      <c r="GN15" s="84">
        <v>0</v>
      </c>
      <c r="GO15" s="84">
        <v>0</v>
      </c>
      <c r="GP15" s="84">
        <v>0</v>
      </c>
      <c r="GQ15" s="84">
        <v>0</v>
      </c>
      <c r="GR15" s="84">
        <v>0</v>
      </c>
      <c r="GS15" s="84">
        <v>0</v>
      </c>
      <c r="GT15" s="84">
        <v>0</v>
      </c>
      <c r="GU15" s="84">
        <v>0</v>
      </c>
      <c r="GV15" s="84">
        <v>0</v>
      </c>
      <c r="GW15" s="84">
        <v>0</v>
      </c>
      <c r="GX15" s="84">
        <v>0</v>
      </c>
      <c r="GY15" s="84">
        <v>0</v>
      </c>
      <c r="GZ15" s="84">
        <v>667</v>
      </c>
      <c r="HA15" s="84">
        <v>621</v>
      </c>
      <c r="HB15" s="84">
        <v>0</v>
      </c>
      <c r="HC15" s="84">
        <v>0</v>
      </c>
      <c r="HD15" s="84">
        <v>322</v>
      </c>
      <c r="HE15" s="84">
        <v>528</v>
      </c>
      <c r="HF15" s="84">
        <v>312</v>
      </c>
      <c r="HG15" s="84">
        <v>693</v>
      </c>
      <c r="HH15" s="84">
        <v>202</v>
      </c>
      <c r="HI15" s="84">
        <v>0</v>
      </c>
      <c r="HJ15" s="84">
        <v>0</v>
      </c>
      <c r="HK15" s="84">
        <v>664</v>
      </c>
      <c r="HL15" s="84">
        <v>1528</v>
      </c>
      <c r="HM15" s="84">
        <v>807</v>
      </c>
      <c r="HN15" s="84">
        <v>0</v>
      </c>
      <c r="HO15" s="84">
        <v>0</v>
      </c>
      <c r="HP15" s="84">
        <v>0</v>
      </c>
      <c r="HQ15" s="84">
        <v>0</v>
      </c>
      <c r="HR15" s="84">
        <v>0</v>
      </c>
      <c r="HS15" s="84">
        <v>311</v>
      </c>
      <c r="HT15" s="84">
        <v>25</v>
      </c>
      <c r="HU15" s="84">
        <v>0</v>
      </c>
      <c r="HV15" s="84">
        <v>111</v>
      </c>
      <c r="HW15" s="84">
        <v>0</v>
      </c>
      <c r="HX15" s="84">
        <v>0</v>
      </c>
      <c r="HY15" s="84">
        <v>172</v>
      </c>
      <c r="HZ15" s="84">
        <v>0</v>
      </c>
      <c r="IA15" s="84">
        <v>394</v>
      </c>
      <c r="IB15" s="84">
        <v>356</v>
      </c>
      <c r="IC15" s="84">
        <v>201</v>
      </c>
      <c r="ID15" s="84">
        <v>0</v>
      </c>
      <c r="IE15" s="84">
        <v>0</v>
      </c>
      <c r="IF15" s="84">
        <v>310</v>
      </c>
      <c r="IG15" s="84">
        <v>122</v>
      </c>
      <c r="IH15" s="84">
        <v>31</v>
      </c>
      <c r="II15" s="84">
        <v>41</v>
      </c>
      <c r="IJ15" s="84">
        <v>0</v>
      </c>
      <c r="IK15" s="84">
        <v>0</v>
      </c>
      <c r="IL15" s="84">
        <v>0</v>
      </c>
      <c r="IM15" s="84">
        <v>30</v>
      </c>
      <c r="IN15" s="84">
        <v>153</v>
      </c>
      <c r="IO15" s="84">
        <v>331</v>
      </c>
      <c r="IP15" s="84">
        <v>930</v>
      </c>
      <c r="IQ15" s="84">
        <v>235</v>
      </c>
      <c r="IR15" s="84">
        <v>0</v>
      </c>
      <c r="IS15" s="84">
        <v>0</v>
      </c>
      <c r="IT15" s="84">
        <v>0</v>
      </c>
      <c r="IU15" s="84">
        <v>1358</v>
      </c>
      <c r="IV15" s="84">
        <v>82</v>
      </c>
      <c r="IW15" s="84">
        <v>511</v>
      </c>
      <c r="IX15" s="84">
        <v>258</v>
      </c>
      <c r="IY15" s="84">
        <v>0</v>
      </c>
      <c r="IZ15" s="84">
        <v>0</v>
      </c>
      <c r="JA15" s="84">
        <v>1125</v>
      </c>
      <c r="JB15" s="84">
        <v>601</v>
      </c>
      <c r="JC15" s="84">
        <v>2060</v>
      </c>
      <c r="JD15" s="84">
        <v>539</v>
      </c>
      <c r="JE15" s="84">
        <v>572</v>
      </c>
      <c r="JF15" s="84">
        <v>0</v>
      </c>
      <c r="JG15" s="84">
        <v>0</v>
      </c>
      <c r="JH15" s="84">
        <v>0</v>
      </c>
      <c r="JI15" s="84">
        <v>237</v>
      </c>
      <c r="JJ15" s="84">
        <v>633</v>
      </c>
      <c r="JK15" s="84">
        <v>1095</v>
      </c>
      <c r="JL15" s="84">
        <v>1010</v>
      </c>
      <c r="JM15" s="84">
        <v>0</v>
      </c>
      <c r="JN15" s="84">
        <v>0</v>
      </c>
      <c r="JO15" s="84">
        <v>0</v>
      </c>
      <c r="JP15" s="84">
        <v>0</v>
      </c>
      <c r="JQ15" s="84">
        <v>0</v>
      </c>
      <c r="JR15" s="84">
        <v>355</v>
      </c>
      <c r="JS15" s="84">
        <v>0</v>
      </c>
      <c r="JT15" s="84">
        <v>0</v>
      </c>
      <c r="JU15" s="84">
        <v>0</v>
      </c>
      <c r="JV15" s="84">
        <v>0</v>
      </c>
      <c r="JW15" s="84">
        <v>0</v>
      </c>
      <c r="JX15" s="84">
        <v>0</v>
      </c>
      <c r="JY15" s="84">
        <v>0</v>
      </c>
      <c r="JZ15" s="84">
        <v>0</v>
      </c>
      <c r="KA15" s="84">
        <v>0</v>
      </c>
      <c r="KB15" s="84">
        <v>0</v>
      </c>
      <c r="KC15" s="84">
        <v>0</v>
      </c>
      <c r="KD15" s="84">
        <v>0</v>
      </c>
      <c r="KE15" s="84">
        <v>0</v>
      </c>
      <c r="KF15" s="84">
        <v>0</v>
      </c>
      <c r="KG15" s="84">
        <v>0</v>
      </c>
      <c r="KH15" s="84">
        <v>0</v>
      </c>
      <c r="KI15" s="84">
        <v>0</v>
      </c>
      <c r="KJ15" s="84">
        <v>0</v>
      </c>
      <c r="KK15" s="84">
        <v>0</v>
      </c>
      <c r="KL15" s="84">
        <v>0</v>
      </c>
      <c r="KM15" s="84">
        <v>0</v>
      </c>
      <c r="KN15" s="84">
        <v>0</v>
      </c>
      <c r="KO15" s="84">
        <v>0</v>
      </c>
      <c r="KP15" s="84">
        <v>0</v>
      </c>
      <c r="KQ15" s="84">
        <v>0</v>
      </c>
      <c r="KR15" s="84">
        <v>0</v>
      </c>
      <c r="KS15" s="84">
        <v>1149</v>
      </c>
      <c r="KT15" s="84">
        <v>653</v>
      </c>
      <c r="KU15" s="84">
        <v>521</v>
      </c>
      <c r="KV15" s="84">
        <v>0</v>
      </c>
      <c r="KW15" s="84">
        <v>0</v>
      </c>
      <c r="KX15" s="84">
        <v>0</v>
      </c>
      <c r="KY15" s="84">
        <v>896</v>
      </c>
      <c r="KZ15" s="84">
        <v>0</v>
      </c>
      <c r="LA15" s="84">
        <v>0</v>
      </c>
      <c r="LB15" s="84">
        <v>185</v>
      </c>
      <c r="LC15" s="84">
        <v>0</v>
      </c>
      <c r="LD15" s="84">
        <v>0</v>
      </c>
      <c r="LE15" s="84">
        <v>0</v>
      </c>
      <c r="LF15" s="84">
        <v>0</v>
      </c>
      <c r="LG15" s="84">
        <v>0</v>
      </c>
      <c r="LH15" s="84">
        <v>0</v>
      </c>
      <c r="LI15" s="84">
        <v>0</v>
      </c>
      <c r="LJ15" s="84">
        <v>0</v>
      </c>
      <c r="LK15" s="84">
        <v>0</v>
      </c>
      <c r="LL15" s="84">
        <v>0</v>
      </c>
      <c r="LM15" s="84">
        <v>83</v>
      </c>
      <c r="LN15" s="84">
        <v>0</v>
      </c>
      <c r="LO15" s="84">
        <v>0</v>
      </c>
      <c r="LP15" s="84">
        <v>775</v>
      </c>
      <c r="LQ15" s="84">
        <v>1087</v>
      </c>
      <c r="LR15" s="84">
        <v>0</v>
      </c>
      <c r="LS15" s="84" t="e">
        <v>#REF!</v>
      </c>
      <c r="LT15" s="84" t="e">
        <v>#REF!</v>
      </c>
      <c r="LU15" s="84" t="e">
        <v>#REF!</v>
      </c>
      <c r="LV15" s="84" t="e">
        <v>#REF!</v>
      </c>
      <c r="LW15" s="84" t="e">
        <v>#REF!</v>
      </c>
      <c r="LX15" s="84" t="e">
        <v>#REF!</v>
      </c>
      <c r="LY15" s="84" t="e">
        <v>#REF!</v>
      </c>
    </row>
    <row r="16" spans="1:337" ht="15.75" customHeight="1">
      <c r="A16" s="83" t="s">
        <v>183</v>
      </c>
      <c r="B16" s="84">
        <v>0</v>
      </c>
      <c r="C16" s="84">
        <v>0</v>
      </c>
      <c r="D16" s="84">
        <v>0</v>
      </c>
      <c r="E16" s="84">
        <v>0</v>
      </c>
      <c r="F16" s="84">
        <v>313</v>
      </c>
      <c r="G16" s="84">
        <v>317</v>
      </c>
      <c r="H16" s="84">
        <v>131</v>
      </c>
      <c r="I16" s="84">
        <v>0</v>
      </c>
      <c r="J16" s="84">
        <v>90</v>
      </c>
      <c r="K16" s="84">
        <v>603</v>
      </c>
      <c r="L16" s="84">
        <v>492</v>
      </c>
      <c r="M16" s="84">
        <v>555</v>
      </c>
      <c r="N16" s="84">
        <v>227</v>
      </c>
      <c r="O16" s="84">
        <v>60</v>
      </c>
      <c r="P16" s="84">
        <v>212</v>
      </c>
      <c r="Q16" s="84">
        <v>0</v>
      </c>
      <c r="R16" s="84">
        <v>119</v>
      </c>
      <c r="S16" s="84">
        <v>659</v>
      </c>
      <c r="T16" s="84">
        <v>0</v>
      </c>
      <c r="U16" s="84">
        <v>1147</v>
      </c>
      <c r="V16" s="84">
        <v>667</v>
      </c>
      <c r="W16" s="84">
        <v>0</v>
      </c>
      <c r="X16" s="84">
        <v>86</v>
      </c>
      <c r="Y16" s="84">
        <v>255</v>
      </c>
      <c r="Z16" s="84">
        <v>248</v>
      </c>
      <c r="AA16" s="84">
        <v>155</v>
      </c>
      <c r="AB16" s="84">
        <v>0</v>
      </c>
      <c r="AC16" s="84">
        <v>15</v>
      </c>
      <c r="AD16" s="84">
        <v>0</v>
      </c>
      <c r="AE16" s="84">
        <v>105</v>
      </c>
      <c r="AF16" s="84">
        <v>42</v>
      </c>
      <c r="AG16" s="84">
        <v>0</v>
      </c>
      <c r="AH16" s="84">
        <v>11</v>
      </c>
      <c r="AI16" s="84">
        <v>695</v>
      </c>
      <c r="AJ16" s="84">
        <v>694</v>
      </c>
      <c r="AK16" s="84">
        <v>278</v>
      </c>
      <c r="AL16" s="84">
        <v>984</v>
      </c>
      <c r="AM16" s="84">
        <v>30</v>
      </c>
      <c r="AN16" s="84">
        <v>0</v>
      </c>
      <c r="AO16" s="84">
        <v>0</v>
      </c>
      <c r="AP16" s="84">
        <v>0</v>
      </c>
      <c r="AQ16" s="84">
        <v>52</v>
      </c>
      <c r="AR16" s="84">
        <v>0</v>
      </c>
      <c r="AS16" s="84">
        <v>0</v>
      </c>
      <c r="AT16" s="84">
        <v>278</v>
      </c>
      <c r="AU16" s="84">
        <v>1362</v>
      </c>
      <c r="AV16" s="84">
        <v>1419</v>
      </c>
      <c r="AW16" s="84">
        <v>448</v>
      </c>
      <c r="AX16" s="84">
        <v>0</v>
      </c>
      <c r="AY16" s="84">
        <v>571</v>
      </c>
      <c r="AZ16" s="84">
        <v>582</v>
      </c>
      <c r="BA16" s="84">
        <v>86</v>
      </c>
      <c r="BB16" s="84">
        <v>5</v>
      </c>
      <c r="BC16" s="84">
        <v>1014</v>
      </c>
      <c r="BD16" s="84">
        <v>463</v>
      </c>
      <c r="BE16" s="84">
        <v>1</v>
      </c>
      <c r="BF16" s="84">
        <v>1</v>
      </c>
      <c r="BG16" s="84">
        <v>1</v>
      </c>
      <c r="BH16" s="84">
        <v>0</v>
      </c>
      <c r="BI16" s="84">
        <v>67</v>
      </c>
      <c r="BJ16" s="84">
        <v>287</v>
      </c>
      <c r="BK16" s="84">
        <v>4</v>
      </c>
      <c r="BL16" s="84">
        <v>0</v>
      </c>
      <c r="BM16" s="84">
        <v>0</v>
      </c>
      <c r="BN16" s="84">
        <v>576</v>
      </c>
      <c r="BO16" s="84">
        <v>189</v>
      </c>
      <c r="BP16" s="84">
        <v>40</v>
      </c>
      <c r="BQ16" s="84">
        <v>289</v>
      </c>
      <c r="BR16" s="84">
        <v>460</v>
      </c>
      <c r="BS16" s="84">
        <v>802</v>
      </c>
      <c r="BT16" s="84">
        <v>485</v>
      </c>
      <c r="BU16" s="84">
        <v>161</v>
      </c>
      <c r="BV16" s="84">
        <v>119</v>
      </c>
      <c r="BW16" s="84">
        <v>14</v>
      </c>
      <c r="BX16" s="84">
        <v>0</v>
      </c>
      <c r="BY16" s="84">
        <v>201</v>
      </c>
      <c r="BZ16" s="84">
        <v>0</v>
      </c>
      <c r="CA16" s="84">
        <v>59</v>
      </c>
      <c r="CB16" s="84">
        <v>0</v>
      </c>
      <c r="CC16" s="84">
        <v>299</v>
      </c>
      <c r="CD16" s="84">
        <v>1434</v>
      </c>
      <c r="CE16" s="84">
        <v>0</v>
      </c>
      <c r="CF16" s="84">
        <v>742</v>
      </c>
      <c r="CG16" s="84">
        <v>0</v>
      </c>
      <c r="CH16" s="84">
        <v>0</v>
      </c>
      <c r="CI16" s="84">
        <v>794</v>
      </c>
      <c r="CJ16" s="84">
        <v>1137</v>
      </c>
      <c r="CK16" s="84">
        <v>558</v>
      </c>
      <c r="CL16" s="84">
        <v>1872</v>
      </c>
      <c r="CM16" s="84">
        <v>770</v>
      </c>
      <c r="CN16" s="84">
        <v>3</v>
      </c>
      <c r="CO16" s="84">
        <v>0</v>
      </c>
      <c r="CP16" s="84">
        <v>65</v>
      </c>
      <c r="CQ16" s="84">
        <v>442</v>
      </c>
      <c r="CR16" s="84">
        <v>1</v>
      </c>
      <c r="CS16" s="84">
        <v>0</v>
      </c>
      <c r="CT16" s="84">
        <v>0</v>
      </c>
      <c r="CU16" s="84">
        <v>0</v>
      </c>
      <c r="CV16" s="84">
        <v>0</v>
      </c>
      <c r="CW16" s="84">
        <v>770</v>
      </c>
      <c r="CX16" s="84">
        <v>4</v>
      </c>
      <c r="CY16" s="84">
        <v>361</v>
      </c>
      <c r="CZ16" s="84">
        <v>0</v>
      </c>
      <c r="DA16" s="84">
        <v>0</v>
      </c>
      <c r="DB16" s="84">
        <v>0</v>
      </c>
      <c r="DC16" s="84">
        <v>0</v>
      </c>
      <c r="DD16" s="84">
        <v>115</v>
      </c>
      <c r="DE16" s="84">
        <v>345</v>
      </c>
      <c r="DF16" s="84">
        <v>0</v>
      </c>
      <c r="DG16" s="84">
        <v>0</v>
      </c>
      <c r="DH16" s="84">
        <v>0</v>
      </c>
      <c r="DI16" s="84">
        <v>0</v>
      </c>
      <c r="DJ16" s="84">
        <v>251</v>
      </c>
      <c r="DK16" s="84">
        <v>267</v>
      </c>
      <c r="DL16" s="84">
        <v>0</v>
      </c>
      <c r="DM16" s="84">
        <v>491</v>
      </c>
      <c r="DN16" s="84">
        <v>236</v>
      </c>
      <c r="DO16" s="84">
        <v>257</v>
      </c>
      <c r="DP16" s="84">
        <v>0</v>
      </c>
      <c r="DQ16" s="84">
        <v>369</v>
      </c>
      <c r="DR16" s="84">
        <v>342</v>
      </c>
      <c r="DS16" s="84">
        <v>49</v>
      </c>
      <c r="DT16" s="84">
        <v>601</v>
      </c>
      <c r="DU16" s="84">
        <v>558</v>
      </c>
      <c r="DV16" s="84">
        <v>529</v>
      </c>
      <c r="DW16" s="84">
        <v>0</v>
      </c>
      <c r="DX16" s="84">
        <v>202</v>
      </c>
      <c r="DY16" s="84">
        <v>40</v>
      </c>
      <c r="DZ16" s="84">
        <v>577</v>
      </c>
      <c r="EA16" s="84">
        <v>258</v>
      </c>
      <c r="EB16" s="84">
        <v>0</v>
      </c>
      <c r="EC16" s="84">
        <v>522</v>
      </c>
      <c r="ED16" s="84">
        <v>258</v>
      </c>
      <c r="EE16" s="84">
        <v>258</v>
      </c>
      <c r="EF16" s="84">
        <v>357</v>
      </c>
      <c r="EG16" s="84">
        <v>1164</v>
      </c>
      <c r="EH16" s="84">
        <v>1303</v>
      </c>
      <c r="EI16" s="84">
        <v>1</v>
      </c>
      <c r="EJ16" s="84">
        <v>0</v>
      </c>
      <c r="EK16" s="84">
        <v>0</v>
      </c>
      <c r="EL16" s="84">
        <v>353</v>
      </c>
      <c r="EM16" s="84">
        <v>19</v>
      </c>
      <c r="EN16" s="84">
        <v>664</v>
      </c>
      <c r="EO16" s="84">
        <v>780</v>
      </c>
      <c r="EP16" s="84">
        <v>589</v>
      </c>
      <c r="EQ16" s="84">
        <v>0</v>
      </c>
      <c r="ER16" s="84">
        <v>0</v>
      </c>
      <c r="ES16" s="84">
        <v>0</v>
      </c>
      <c r="ET16" s="84">
        <v>119</v>
      </c>
      <c r="EU16" s="84">
        <v>971</v>
      </c>
      <c r="EV16" s="84">
        <v>1296</v>
      </c>
      <c r="EW16" s="84">
        <v>819</v>
      </c>
      <c r="EX16" s="84">
        <v>1011</v>
      </c>
      <c r="EY16" s="84">
        <v>465</v>
      </c>
      <c r="EZ16" s="84">
        <v>237</v>
      </c>
      <c r="FA16" s="84">
        <v>287</v>
      </c>
      <c r="FB16" s="84">
        <v>354</v>
      </c>
      <c r="FC16" s="84">
        <v>763</v>
      </c>
      <c r="FD16" s="84">
        <v>201</v>
      </c>
      <c r="FE16" s="84">
        <v>743</v>
      </c>
      <c r="FF16" s="84">
        <v>1164</v>
      </c>
      <c r="FG16" s="84">
        <v>541</v>
      </c>
      <c r="FH16" s="84">
        <v>1494</v>
      </c>
      <c r="FI16" s="84">
        <v>608</v>
      </c>
      <c r="FJ16" s="84">
        <v>622</v>
      </c>
      <c r="FK16" s="84">
        <v>731</v>
      </c>
      <c r="FL16" s="84">
        <v>2142</v>
      </c>
      <c r="FM16" s="84">
        <v>12</v>
      </c>
      <c r="FN16" s="84">
        <v>317</v>
      </c>
      <c r="FO16" s="84">
        <v>1579</v>
      </c>
      <c r="FP16" s="84">
        <v>1041</v>
      </c>
      <c r="FQ16" s="84">
        <v>1434</v>
      </c>
      <c r="FR16" s="84">
        <v>822</v>
      </c>
      <c r="FS16" s="84">
        <v>806</v>
      </c>
      <c r="FT16" s="84">
        <v>0</v>
      </c>
      <c r="FU16" s="84">
        <v>474</v>
      </c>
      <c r="FV16" s="84">
        <v>1159</v>
      </c>
      <c r="FW16" s="84">
        <v>615</v>
      </c>
      <c r="FX16" s="84">
        <v>222</v>
      </c>
      <c r="FY16" s="84">
        <v>147</v>
      </c>
      <c r="FZ16" s="84">
        <v>329</v>
      </c>
      <c r="GA16" s="84">
        <v>0</v>
      </c>
      <c r="GB16" s="84">
        <v>0</v>
      </c>
      <c r="GC16" s="84">
        <v>1302</v>
      </c>
      <c r="GD16" s="84">
        <v>0</v>
      </c>
      <c r="GE16" s="84">
        <v>1244</v>
      </c>
      <c r="GF16" s="84">
        <v>514</v>
      </c>
      <c r="GG16" s="84">
        <v>338</v>
      </c>
      <c r="GH16" s="84">
        <v>8</v>
      </c>
      <c r="GI16" s="84">
        <v>607</v>
      </c>
      <c r="GJ16" s="84">
        <v>817</v>
      </c>
      <c r="GK16" s="84">
        <v>1481</v>
      </c>
      <c r="GL16" s="84">
        <v>885</v>
      </c>
      <c r="GM16" s="84">
        <v>729</v>
      </c>
      <c r="GN16" s="84">
        <v>13</v>
      </c>
      <c r="GO16" s="84">
        <v>0</v>
      </c>
      <c r="GP16" s="84">
        <v>0</v>
      </c>
      <c r="GQ16" s="84">
        <v>294</v>
      </c>
      <c r="GR16" s="84">
        <v>1570</v>
      </c>
      <c r="GS16" s="84">
        <v>670</v>
      </c>
      <c r="GT16" s="84">
        <v>0</v>
      </c>
      <c r="GU16" s="84">
        <v>0</v>
      </c>
      <c r="GV16" s="84">
        <v>16</v>
      </c>
      <c r="GW16" s="84">
        <v>442</v>
      </c>
      <c r="GX16" s="84">
        <v>263</v>
      </c>
      <c r="GY16" s="84">
        <v>419</v>
      </c>
      <c r="GZ16" s="84">
        <v>3373</v>
      </c>
      <c r="HA16" s="84">
        <v>892</v>
      </c>
      <c r="HB16" s="84">
        <v>555</v>
      </c>
      <c r="HC16" s="84">
        <v>586</v>
      </c>
      <c r="HD16" s="84">
        <v>1039</v>
      </c>
      <c r="HE16" s="84">
        <v>1306</v>
      </c>
      <c r="HF16" s="84">
        <v>2805</v>
      </c>
      <c r="HG16" s="84">
        <v>2549</v>
      </c>
      <c r="HH16" s="84">
        <v>1320</v>
      </c>
      <c r="HI16" s="84">
        <v>1608</v>
      </c>
      <c r="HJ16" s="84">
        <v>779</v>
      </c>
      <c r="HK16" s="84">
        <v>730</v>
      </c>
      <c r="HL16" s="84">
        <v>2296</v>
      </c>
      <c r="HM16" s="84">
        <v>1055</v>
      </c>
      <c r="HN16" s="84">
        <v>763</v>
      </c>
      <c r="HO16" s="84">
        <v>482</v>
      </c>
      <c r="HP16" s="84">
        <v>833</v>
      </c>
      <c r="HQ16" s="84">
        <v>373</v>
      </c>
      <c r="HR16" s="84">
        <v>42</v>
      </c>
      <c r="HS16" s="84">
        <v>1257</v>
      </c>
      <c r="HT16" s="84">
        <v>716</v>
      </c>
      <c r="HU16" s="84">
        <v>1185</v>
      </c>
      <c r="HV16" s="84">
        <v>1132</v>
      </c>
      <c r="HW16" s="84">
        <v>1153</v>
      </c>
      <c r="HX16" s="84">
        <v>1158</v>
      </c>
      <c r="HY16" s="84">
        <v>1171</v>
      </c>
      <c r="HZ16" s="84">
        <v>999</v>
      </c>
      <c r="IA16" s="84">
        <v>1476</v>
      </c>
      <c r="IB16" s="84">
        <v>1402</v>
      </c>
      <c r="IC16" s="84">
        <v>1374</v>
      </c>
      <c r="ID16" s="84">
        <v>625</v>
      </c>
      <c r="IE16" s="84">
        <v>1239</v>
      </c>
      <c r="IF16" s="84">
        <v>879</v>
      </c>
      <c r="IG16" s="84">
        <v>122</v>
      </c>
      <c r="IH16" s="84">
        <v>31</v>
      </c>
      <c r="II16" s="84">
        <v>41</v>
      </c>
      <c r="IJ16" s="84">
        <v>0</v>
      </c>
      <c r="IK16" s="84">
        <v>203</v>
      </c>
      <c r="IL16" s="84">
        <v>742</v>
      </c>
      <c r="IM16" s="84">
        <v>30</v>
      </c>
      <c r="IN16" s="84">
        <v>1438</v>
      </c>
      <c r="IO16" s="84">
        <v>1432</v>
      </c>
      <c r="IP16" s="84">
        <v>1000</v>
      </c>
      <c r="IQ16" s="84">
        <v>1775</v>
      </c>
      <c r="IR16" s="84">
        <v>905</v>
      </c>
      <c r="IS16" s="84">
        <v>15</v>
      </c>
      <c r="IT16" s="84">
        <v>0</v>
      </c>
      <c r="IU16" s="84">
        <v>1437</v>
      </c>
      <c r="IV16" s="84">
        <v>2250</v>
      </c>
      <c r="IW16" s="84">
        <v>3493</v>
      </c>
      <c r="IX16" s="84">
        <v>1981</v>
      </c>
      <c r="IY16" s="84">
        <v>1594</v>
      </c>
      <c r="IZ16" s="84">
        <v>1082</v>
      </c>
      <c r="JA16" s="84">
        <v>1125</v>
      </c>
      <c r="JB16" s="84">
        <v>1302</v>
      </c>
      <c r="JC16" s="84">
        <v>2526</v>
      </c>
      <c r="JD16" s="84">
        <v>1742</v>
      </c>
      <c r="JE16" s="84">
        <v>736</v>
      </c>
      <c r="JF16" s="84">
        <v>271</v>
      </c>
      <c r="JG16" s="84">
        <v>1</v>
      </c>
      <c r="JH16" s="84">
        <v>0</v>
      </c>
      <c r="JI16" s="84">
        <v>793</v>
      </c>
      <c r="JJ16" s="84">
        <v>1153</v>
      </c>
      <c r="JK16" s="84">
        <v>1238</v>
      </c>
      <c r="JL16" s="84">
        <v>1037</v>
      </c>
      <c r="JM16" s="84">
        <v>0</v>
      </c>
      <c r="JN16" s="84">
        <v>0</v>
      </c>
      <c r="JO16" s="84">
        <v>0</v>
      </c>
      <c r="JP16" s="84">
        <v>1</v>
      </c>
      <c r="JQ16" s="84">
        <v>1980</v>
      </c>
      <c r="JR16" s="84">
        <v>972</v>
      </c>
      <c r="JS16" s="84">
        <v>0</v>
      </c>
      <c r="JT16" s="84">
        <v>244</v>
      </c>
      <c r="JU16" s="84">
        <v>2</v>
      </c>
      <c r="JV16" s="84">
        <v>0</v>
      </c>
      <c r="JW16" s="84">
        <v>0</v>
      </c>
      <c r="JX16" s="84">
        <v>1768</v>
      </c>
      <c r="JY16" s="84">
        <v>0</v>
      </c>
      <c r="JZ16" s="84">
        <v>464</v>
      </c>
      <c r="KA16" s="84" t="e">
        <v>#REF!</v>
      </c>
      <c r="KB16" s="84">
        <v>0</v>
      </c>
      <c r="KC16" s="84">
        <v>472</v>
      </c>
      <c r="KD16" s="84">
        <v>228</v>
      </c>
      <c r="KE16" s="84">
        <v>0</v>
      </c>
      <c r="KF16" s="84">
        <v>0</v>
      </c>
      <c r="KG16" s="84">
        <v>0</v>
      </c>
      <c r="KH16" s="84">
        <v>0</v>
      </c>
      <c r="KI16" s="84">
        <v>0</v>
      </c>
      <c r="KJ16" s="84">
        <v>0</v>
      </c>
      <c r="KK16" s="84">
        <v>0</v>
      </c>
      <c r="KL16" s="84">
        <v>0</v>
      </c>
      <c r="KM16" s="84">
        <v>0</v>
      </c>
      <c r="KN16" s="84">
        <v>0</v>
      </c>
      <c r="KO16" s="84">
        <v>313</v>
      </c>
      <c r="KP16" s="84">
        <v>0</v>
      </c>
      <c r="KQ16" s="84">
        <v>0</v>
      </c>
      <c r="KR16" s="84">
        <v>0</v>
      </c>
      <c r="KS16" s="84">
        <v>3003</v>
      </c>
      <c r="KT16" s="84">
        <v>1885</v>
      </c>
      <c r="KU16" s="84">
        <v>728</v>
      </c>
      <c r="KV16" s="84">
        <v>356</v>
      </c>
      <c r="KW16" s="84">
        <v>0</v>
      </c>
      <c r="KX16" s="84">
        <v>0</v>
      </c>
      <c r="KY16" s="84">
        <v>896</v>
      </c>
      <c r="KZ16" s="84">
        <v>424</v>
      </c>
      <c r="LA16" s="84">
        <v>237</v>
      </c>
      <c r="LB16" s="84">
        <v>185</v>
      </c>
      <c r="LC16" s="84">
        <v>380</v>
      </c>
      <c r="LD16" s="84">
        <v>5</v>
      </c>
      <c r="LE16" s="84">
        <v>6</v>
      </c>
      <c r="LF16" s="84">
        <v>50</v>
      </c>
      <c r="LG16" s="84">
        <v>0</v>
      </c>
      <c r="LH16" s="84">
        <v>0</v>
      </c>
      <c r="LI16" s="84">
        <v>33</v>
      </c>
      <c r="LJ16" s="84">
        <v>658</v>
      </c>
      <c r="LK16" s="84">
        <v>596</v>
      </c>
      <c r="LL16" s="84">
        <v>0</v>
      </c>
      <c r="LM16" s="84">
        <v>907</v>
      </c>
      <c r="LN16" s="84">
        <v>0</v>
      </c>
      <c r="LO16" s="84">
        <v>0</v>
      </c>
      <c r="LP16" s="84">
        <v>775</v>
      </c>
      <c r="LQ16" s="84">
        <v>2115</v>
      </c>
      <c r="LR16" s="84">
        <v>1031</v>
      </c>
      <c r="LS16" s="84" t="e">
        <v>#REF!</v>
      </c>
      <c r="LT16" s="84" t="e">
        <v>#REF!</v>
      </c>
      <c r="LU16" s="84" t="e">
        <v>#REF!</v>
      </c>
      <c r="LV16" s="84" t="e">
        <v>#REF!</v>
      </c>
      <c r="LW16" s="84" t="e">
        <v>#REF!</v>
      </c>
      <c r="LX16" s="84" t="e">
        <v>#REF!</v>
      </c>
      <c r="LY16" s="84" t="e">
        <v>#REF!</v>
      </c>
    </row>
    <row r="17" spans="1:337" ht="15.75" customHeight="1">
      <c r="A17" s="83" t="s">
        <v>184</v>
      </c>
      <c r="B17" s="82">
        <f>'Deployment needs'!J20</f>
        <v>175</v>
      </c>
      <c r="C17" s="82">
        <f>'Deployment needs'!K20</f>
        <v>175</v>
      </c>
      <c r="D17" s="82">
        <f>'Deployment needs'!L20</f>
        <v>140</v>
      </c>
      <c r="E17" s="82">
        <f>'Deployment needs'!M20</f>
        <v>140</v>
      </c>
      <c r="F17" s="82">
        <f>'Deployment needs'!N20</f>
        <v>122.5</v>
      </c>
      <c r="G17" s="82">
        <f>'Deployment needs'!O20</f>
        <v>175</v>
      </c>
      <c r="H17" s="82">
        <f>'Deployment needs'!P20</f>
        <v>262.5</v>
      </c>
      <c r="I17" s="82">
        <f>'Deployment needs'!Q20</f>
        <v>262.5</v>
      </c>
      <c r="J17" s="82">
        <f>'Deployment needs'!R20</f>
        <v>332.5</v>
      </c>
      <c r="K17" s="82">
        <f>'Deployment needs'!S20</f>
        <v>384.99999999999994</v>
      </c>
      <c r="L17" s="82">
        <f>'Deployment needs'!T20</f>
        <v>280</v>
      </c>
      <c r="M17" s="82">
        <f>'Deployment needs'!U20</f>
        <v>122.5</v>
      </c>
      <c r="N17" s="82">
        <f>'Deployment needs'!V20</f>
        <v>122.5</v>
      </c>
      <c r="O17" s="82">
        <f>'Deployment needs'!W20</f>
        <v>192.49999999999997</v>
      </c>
      <c r="P17" s="82">
        <f>'Deployment needs'!X20</f>
        <v>192.49999999999997</v>
      </c>
      <c r="Q17" s="82">
        <f>'Deployment needs'!Y20</f>
        <v>131.25</v>
      </c>
      <c r="R17" s="82">
        <f>'Deployment needs'!Z20</f>
        <v>157.5</v>
      </c>
      <c r="S17" s="82">
        <f>'Deployment needs'!AA20</f>
        <v>175</v>
      </c>
      <c r="T17" s="82">
        <f>'Deployment needs'!AB20</f>
        <v>175</v>
      </c>
      <c r="U17" s="82">
        <f>'Deployment needs'!AC20</f>
        <v>175</v>
      </c>
      <c r="V17" s="82">
        <f>'Deployment needs'!AD20</f>
        <v>175</v>
      </c>
      <c r="W17" s="82">
        <f>'Deployment needs'!AE20</f>
        <v>210</v>
      </c>
      <c r="X17" s="82">
        <f>'Deployment needs'!AF20</f>
        <v>175</v>
      </c>
      <c r="Y17" s="82">
        <f>'Deployment needs'!AG20</f>
        <v>210</v>
      </c>
      <c r="Z17" s="82">
        <f>'Deployment needs'!AH20</f>
        <v>175</v>
      </c>
      <c r="AA17" s="82">
        <f>'Deployment needs'!AI20</f>
        <v>175</v>
      </c>
      <c r="AB17" s="82">
        <f>'Deployment needs'!AJ20</f>
        <v>140</v>
      </c>
      <c r="AC17" s="82">
        <f>'Deployment needs'!AK20</f>
        <v>210</v>
      </c>
      <c r="AD17" s="82">
        <f>'Deployment needs'!AL20</f>
        <v>245</v>
      </c>
      <c r="AE17" s="82">
        <f>'Deployment needs'!AM20</f>
        <v>210</v>
      </c>
      <c r="AF17" s="82">
        <f>'Deployment needs'!AN20</f>
        <v>210</v>
      </c>
      <c r="AG17" s="82">
        <f>'Deployment needs'!AO20</f>
        <v>210</v>
      </c>
      <c r="AH17" s="82">
        <f>'Deployment needs'!AP20</f>
        <v>175</v>
      </c>
      <c r="AI17" s="82">
        <f>'Deployment needs'!AQ20</f>
        <v>192.49999999999997</v>
      </c>
      <c r="AJ17" s="82">
        <f>'Deployment needs'!AR20</f>
        <v>210</v>
      </c>
      <c r="AK17" s="82">
        <f>'Deployment needs'!AS20</f>
        <v>245</v>
      </c>
      <c r="AL17" s="82">
        <f>'Deployment needs'!AT20</f>
        <v>245</v>
      </c>
      <c r="AM17" s="82">
        <f>'Deployment needs'!AU20</f>
        <v>210</v>
      </c>
      <c r="AN17" s="82">
        <f>'Deployment needs'!AV20</f>
        <v>157.5</v>
      </c>
      <c r="AO17" s="82">
        <f>'Deployment needs'!AW20</f>
        <v>175</v>
      </c>
      <c r="AP17" s="82">
        <f>'Deployment needs'!AX20</f>
        <v>227.5</v>
      </c>
      <c r="AQ17" s="82">
        <f>'Deployment needs'!AY20</f>
        <v>245</v>
      </c>
      <c r="AR17" s="82">
        <f>'Deployment needs'!AZ20</f>
        <v>437.5</v>
      </c>
      <c r="AS17" s="82">
        <f>'Deployment needs'!BA20</f>
        <v>525</v>
      </c>
      <c r="AT17" s="82">
        <f>'Deployment needs'!BB20</f>
        <v>437.5</v>
      </c>
      <c r="AU17" s="82">
        <f>'Deployment needs'!BC20</f>
        <v>245</v>
      </c>
      <c r="AV17" s="82">
        <f>'Deployment needs'!BD20</f>
        <v>157.5</v>
      </c>
      <c r="AW17" s="82">
        <f>'Deployment needs'!BE20</f>
        <v>122.5</v>
      </c>
      <c r="AX17" s="82">
        <f>'Deployment needs'!BF20</f>
        <v>192.49999999999997</v>
      </c>
      <c r="AY17" s="82">
        <f>'Deployment needs'!BG20</f>
        <v>0</v>
      </c>
      <c r="AZ17" s="82">
        <f>'Deployment needs'!BH20</f>
        <v>525</v>
      </c>
      <c r="BA17" s="82">
        <f>'Deployment needs'!BI20</f>
        <v>227.5</v>
      </c>
      <c r="BB17" s="82">
        <f>'Deployment needs'!BJ20</f>
        <v>245</v>
      </c>
      <c r="BC17" s="82">
        <f>'Deployment needs'!BK20</f>
        <v>227.5</v>
      </c>
      <c r="BD17" s="82">
        <f>'Deployment needs'!BL20</f>
        <v>192.49999999999997</v>
      </c>
      <c r="BE17" s="82">
        <f>'Deployment needs'!BM20</f>
        <v>245</v>
      </c>
      <c r="BF17" s="82">
        <f>'Deployment needs'!BN20</f>
        <v>350</v>
      </c>
      <c r="BG17" s="82">
        <f>'Deployment needs'!BO20</f>
        <v>367.49999999999994</v>
      </c>
      <c r="BH17" s="82">
        <f>'Deployment needs'!BP20</f>
        <v>280</v>
      </c>
      <c r="BI17" s="82">
        <f>'Deployment needs'!BQ20</f>
        <v>105</v>
      </c>
      <c r="BJ17" s="82">
        <f>'Deployment needs'!BR20</f>
        <v>192.49999999999997</v>
      </c>
      <c r="BK17" s="82">
        <f>'Deployment needs'!BS20</f>
        <v>122.5</v>
      </c>
      <c r="BL17" s="82">
        <f>'Deployment needs'!BT20</f>
        <v>192.49999999999997</v>
      </c>
      <c r="BM17" s="82">
        <f>'Deployment needs'!BU20</f>
        <v>227.5</v>
      </c>
      <c r="BN17" s="82">
        <f>'Deployment needs'!BV20</f>
        <v>175</v>
      </c>
      <c r="BO17" s="82">
        <f>'Deployment needs'!BW20</f>
        <v>192.49999999999997</v>
      </c>
      <c r="BP17" s="82">
        <f>'Deployment needs'!BX20</f>
        <v>175</v>
      </c>
      <c r="BQ17" s="82">
        <f>'Deployment needs'!BY20</f>
        <v>192.49999999999997</v>
      </c>
      <c r="BR17" s="82">
        <f>'Deployment needs'!BZ20</f>
        <v>140</v>
      </c>
      <c r="BS17" s="82">
        <f>'Deployment needs'!CA20</f>
        <v>122.5</v>
      </c>
      <c r="BT17" s="82">
        <f>'Deployment needs'!CB20</f>
        <v>280</v>
      </c>
      <c r="BU17" s="82">
        <f>'Deployment needs'!CC20</f>
        <v>210</v>
      </c>
      <c r="BV17" s="82">
        <f>'Deployment needs'!CD20</f>
        <v>210</v>
      </c>
      <c r="BW17" s="82">
        <f>'Deployment needs'!CE20</f>
        <v>140</v>
      </c>
      <c r="BX17" s="82">
        <f>'Deployment needs'!CF20</f>
        <v>437.5</v>
      </c>
      <c r="BY17" s="82">
        <f>'Deployment needs'!CG20</f>
        <v>595</v>
      </c>
      <c r="BZ17" s="82">
        <f>'Deployment needs'!CH20</f>
        <v>420</v>
      </c>
      <c r="CA17" s="82">
        <f>'Deployment needs'!CI20</f>
        <v>560</v>
      </c>
      <c r="CB17" s="82">
        <f>'Deployment needs'!CJ20</f>
        <v>700</v>
      </c>
      <c r="CC17" s="82">
        <f>'Deployment needs'!CK20</f>
        <v>665</v>
      </c>
      <c r="CD17" s="82">
        <f>'Deployment needs'!CL20</f>
        <v>490</v>
      </c>
      <c r="CE17" s="82">
        <f>'Deployment needs'!CM20</f>
        <v>665</v>
      </c>
      <c r="CF17" s="82">
        <f>'Deployment needs'!CN20</f>
        <v>700</v>
      </c>
      <c r="CG17" s="82">
        <f>'Deployment needs'!CO20</f>
        <v>428.75</v>
      </c>
      <c r="CH17" s="82">
        <f>'Deployment needs'!CP20</f>
        <v>437.5</v>
      </c>
      <c r="CI17" s="82">
        <f>'Deployment needs'!CQ20</f>
        <v>525</v>
      </c>
      <c r="CJ17" s="82">
        <f>'Deployment needs'!CR20</f>
        <v>350</v>
      </c>
      <c r="CK17" s="82">
        <f>'Deployment needs'!CS20</f>
        <v>350</v>
      </c>
      <c r="CL17" s="82">
        <f>'Deployment needs'!CT20</f>
        <v>262.5</v>
      </c>
      <c r="CM17" s="82">
        <f>'Deployment needs'!CU20</f>
        <v>227.5</v>
      </c>
      <c r="CN17" s="82">
        <f>'Deployment needs'!CV20</f>
        <v>227.5</v>
      </c>
      <c r="CO17" s="82">
        <f>'Deployment needs'!CW20</f>
        <v>0</v>
      </c>
      <c r="CP17" s="82">
        <f>'Deployment needs'!CX20</f>
        <v>402.49999999999994</v>
      </c>
      <c r="CQ17" s="82">
        <f>'Deployment needs'!CY20</f>
        <v>245</v>
      </c>
      <c r="CR17" s="82">
        <f>'Deployment needs'!CZ20</f>
        <v>210</v>
      </c>
      <c r="CS17" s="82">
        <f>'Deployment needs'!DA20</f>
        <v>175</v>
      </c>
      <c r="CT17" s="82">
        <f>'Deployment needs'!DB20</f>
        <v>157.5</v>
      </c>
      <c r="CU17" s="82">
        <f>'Deployment needs'!DC20</f>
        <v>157.5</v>
      </c>
      <c r="CV17" s="82">
        <f>'Deployment needs'!DD20</f>
        <v>402.49999999999994</v>
      </c>
      <c r="CW17" s="82">
        <f>'Deployment needs'!DE20</f>
        <v>647.5</v>
      </c>
      <c r="CX17" s="82">
        <f>'Deployment needs'!DF20</f>
        <v>420</v>
      </c>
      <c r="CY17" s="82">
        <f>'Deployment needs'!DG20</f>
        <v>420</v>
      </c>
      <c r="CZ17" s="82">
        <f>'Deployment needs'!DH20</f>
        <v>420</v>
      </c>
      <c r="DA17" s="82">
        <f>'Deployment needs'!DI20</f>
        <v>245</v>
      </c>
      <c r="DB17" s="82">
        <f>'Deployment needs'!DJ20</f>
        <v>280</v>
      </c>
      <c r="DC17" s="82">
        <f>'Deployment needs'!DK20</f>
        <v>525</v>
      </c>
      <c r="DD17" s="82">
        <f>'Deployment needs'!DL20</f>
        <v>717.49999999999989</v>
      </c>
      <c r="DE17" s="82">
        <f>'Deployment needs'!DM20</f>
        <v>665</v>
      </c>
      <c r="DF17" s="82">
        <f>'Deployment needs'!DN20</f>
        <v>595</v>
      </c>
      <c r="DG17" s="82">
        <f>'Deployment needs'!DO20</f>
        <v>420</v>
      </c>
      <c r="DH17" s="82">
        <f>'Deployment needs'!DP20</f>
        <v>350</v>
      </c>
      <c r="DI17" s="82">
        <f>'Deployment needs'!DQ20</f>
        <v>245</v>
      </c>
      <c r="DJ17" s="82">
        <f>'Deployment needs'!DR20</f>
        <v>350</v>
      </c>
      <c r="DK17" s="82">
        <f>'Deployment needs'!DS20</f>
        <v>262.5</v>
      </c>
      <c r="DL17" s="82">
        <f>'Deployment needs'!DT20</f>
        <v>192.49999999999997</v>
      </c>
      <c r="DM17" s="82">
        <f>'Deployment needs'!DU20</f>
        <v>192.49999999999997</v>
      </c>
      <c r="DN17" s="82">
        <f>'Deployment needs'!DV20</f>
        <v>175</v>
      </c>
      <c r="DO17" s="82">
        <f>'Deployment needs'!DW20</f>
        <v>140</v>
      </c>
      <c r="DP17" s="82">
        <f>'Deployment needs'!DX20</f>
        <v>175</v>
      </c>
      <c r="DQ17" s="82">
        <f>'Deployment needs'!DY20</f>
        <v>245</v>
      </c>
      <c r="DR17" s="82">
        <f>'Deployment needs'!DZ20</f>
        <v>350</v>
      </c>
      <c r="DS17" s="82">
        <f>'Deployment needs'!EA20</f>
        <v>175</v>
      </c>
      <c r="DT17" s="82">
        <f>'Deployment needs'!EB20</f>
        <v>140</v>
      </c>
      <c r="DU17" s="82">
        <f>'Deployment needs'!EC20</f>
        <v>140</v>
      </c>
      <c r="DV17" s="82">
        <f>'Deployment needs'!ED20</f>
        <v>122.5</v>
      </c>
      <c r="DW17" s="82">
        <f>'Deployment needs'!EE20</f>
        <v>140</v>
      </c>
      <c r="DX17" s="82">
        <f>'Deployment needs'!EF20</f>
        <v>0</v>
      </c>
      <c r="DY17" s="82">
        <f>'Deployment needs'!EG20</f>
        <v>455</v>
      </c>
      <c r="DZ17" s="82">
        <f>'Deployment needs'!EH20</f>
        <v>192.49999999999997</v>
      </c>
      <c r="EA17" s="82">
        <f>'Deployment needs'!EI20</f>
        <v>192.49999999999997</v>
      </c>
      <c r="EB17" s="82">
        <f>'Deployment needs'!EJ20</f>
        <v>227.5</v>
      </c>
      <c r="EC17" s="82">
        <f>'Deployment needs'!EK20</f>
        <v>175</v>
      </c>
      <c r="ED17" s="82">
        <f>'Deployment needs'!EL20</f>
        <v>175</v>
      </c>
      <c r="EE17" s="82">
        <f>'Deployment needs'!EM20</f>
        <v>192.49999999999997</v>
      </c>
      <c r="EF17" s="82">
        <f>'Deployment needs'!EN20</f>
        <v>227.5</v>
      </c>
      <c r="EG17" s="82">
        <f>'Deployment needs'!EO20</f>
        <v>175</v>
      </c>
      <c r="EH17" s="82">
        <f>'Deployment needs'!EP20</f>
        <v>455</v>
      </c>
      <c r="EI17" s="82">
        <f>'Deployment needs'!EQ20</f>
        <v>665</v>
      </c>
      <c r="EJ17" s="82">
        <f>'Deployment needs'!ER20</f>
        <v>384.99999999999994</v>
      </c>
      <c r="EK17" s="82">
        <f>'Deployment needs'!ES20</f>
        <v>315</v>
      </c>
      <c r="EL17" s="82">
        <f>'Deployment needs'!ET20</f>
        <v>612.5</v>
      </c>
      <c r="EM17" s="82">
        <f>'Deployment needs'!EU20</f>
        <v>612.5</v>
      </c>
      <c r="EN17" s="82">
        <f>'Deployment needs'!EV20</f>
        <v>665</v>
      </c>
      <c r="EO17" s="82">
        <f>'Deployment needs'!EW20</f>
        <v>525</v>
      </c>
      <c r="EP17" s="82">
        <f>'Deployment needs'!EX20</f>
        <v>612.5</v>
      </c>
      <c r="EQ17" s="82">
        <f>'Deployment needs'!EY20</f>
        <v>437.5</v>
      </c>
      <c r="ER17" s="82">
        <f>'Deployment needs'!EZ20</f>
        <v>350</v>
      </c>
      <c r="ES17" s="82">
        <f>'Deployment needs'!FA20</f>
        <v>630</v>
      </c>
      <c r="ET17" s="82">
        <f>'Deployment needs'!FB20</f>
        <v>525</v>
      </c>
      <c r="EU17" s="82">
        <f>'Deployment needs'!FC20</f>
        <v>787.49999999999989</v>
      </c>
      <c r="EV17" s="82">
        <f>'Deployment needs'!FD20</f>
        <v>647.5</v>
      </c>
      <c r="EW17" s="82">
        <f>'Deployment needs'!FE20</f>
        <v>700</v>
      </c>
      <c r="EX17" s="82">
        <f>'Deployment needs'!FF20</f>
        <v>840</v>
      </c>
      <c r="EY17" s="82">
        <f>'Deployment needs'!FG20</f>
        <v>455</v>
      </c>
      <c r="EZ17" s="82">
        <f>'Deployment needs'!FH20</f>
        <v>630</v>
      </c>
      <c r="FA17" s="82">
        <f>'Deployment needs'!FI20</f>
        <v>875</v>
      </c>
      <c r="FB17" s="82">
        <f>'Deployment needs'!FJ20</f>
        <v>437.5</v>
      </c>
      <c r="FC17" s="82">
        <f>'Deployment needs'!FK20</f>
        <v>227.5</v>
      </c>
      <c r="FD17" s="82">
        <f>'Deployment needs'!FL20</f>
        <v>210</v>
      </c>
      <c r="FE17" s="82">
        <f>'Deployment needs'!FM20</f>
        <v>227.5</v>
      </c>
      <c r="FF17" s="82">
        <f>'Deployment needs'!FN20</f>
        <v>187.26749999999998</v>
      </c>
      <c r="FG17" s="82">
        <f>'Deployment needs'!FO20</f>
        <v>259.90999999999997</v>
      </c>
      <c r="FH17" s="82">
        <f>'Deployment needs'!FP20</f>
        <v>262.5</v>
      </c>
      <c r="FI17" s="82">
        <f>'Deployment needs'!FQ20</f>
        <v>157.5</v>
      </c>
      <c r="FJ17" s="82">
        <f>'Deployment needs'!FR20</f>
        <v>175</v>
      </c>
      <c r="FK17" s="82">
        <f>'Deployment needs'!FS20</f>
        <v>175</v>
      </c>
      <c r="FL17" s="82">
        <f>'Deployment needs'!FT20</f>
        <v>175</v>
      </c>
      <c r="FM17" s="82">
        <f>'Deployment needs'!FU20</f>
        <v>280</v>
      </c>
      <c r="FN17" s="82">
        <f>'Deployment needs'!FV20</f>
        <v>384.99999999999994</v>
      </c>
      <c r="FO17" s="82">
        <f>'Deployment needs'!FW20</f>
        <v>262.5</v>
      </c>
      <c r="FP17" s="82">
        <f>'Deployment needs'!FX20</f>
        <v>227.5</v>
      </c>
      <c r="FQ17" s="82">
        <f>'Deployment needs'!FY20</f>
        <v>210</v>
      </c>
      <c r="FR17" s="82">
        <f>'Deployment needs'!FZ20</f>
        <v>210</v>
      </c>
      <c r="FS17" s="82">
        <f>'Deployment needs'!GA20</f>
        <v>175</v>
      </c>
      <c r="FT17" s="82">
        <f>'Deployment needs'!GB20</f>
        <v>227.5</v>
      </c>
      <c r="FU17" s="82">
        <f>'Deployment needs'!C20</f>
        <v>157.5</v>
      </c>
      <c r="FV17" s="82">
        <f>'Deployment needs'!D20</f>
        <v>175</v>
      </c>
      <c r="FW17" s="82">
        <f>'Deployment needs'!E20</f>
        <v>140</v>
      </c>
      <c r="FX17" s="82">
        <f>'Deployment needs'!F20</f>
        <v>140</v>
      </c>
      <c r="FY17" s="82">
        <f>'Deployment needs'!G20</f>
        <v>175</v>
      </c>
      <c r="FZ17" s="82">
        <f>'Deployment needs'!H20</f>
        <v>122.5</v>
      </c>
      <c r="GA17" s="82">
        <f>'Deployment needs'!I20</f>
        <v>122.5</v>
      </c>
      <c r="GB17" s="82">
        <f>'Deployment needs'!J20</f>
        <v>175</v>
      </c>
      <c r="GC17" s="82">
        <f>'Deployment needs'!K20</f>
        <v>175</v>
      </c>
      <c r="GD17" s="82">
        <f>'Deployment needs'!L20</f>
        <v>140</v>
      </c>
      <c r="GE17" s="82">
        <f>'Deployment needs'!M20</f>
        <v>140</v>
      </c>
      <c r="GF17" s="82">
        <f>'Deployment needs'!N20</f>
        <v>122.5</v>
      </c>
      <c r="GG17" s="82">
        <f>'Deployment needs'!O20</f>
        <v>175</v>
      </c>
      <c r="GH17" s="82">
        <f>'Deployment needs'!P20</f>
        <v>262.5</v>
      </c>
      <c r="GI17" s="82">
        <f>'Deployment needs'!Q20</f>
        <v>262.5</v>
      </c>
      <c r="GJ17" s="82">
        <f>'Deployment needs'!R20</f>
        <v>332.5</v>
      </c>
      <c r="GK17" s="82">
        <f>'Deployment needs'!S20</f>
        <v>384.99999999999994</v>
      </c>
      <c r="GL17" s="82">
        <f>'Deployment needs'!T20</f>
        <v>280</v>
      </c>
      <c r="GM17" s="82">
        <f>'Deployment needs'!U20</f>
        <v>122.5</v>
      </c>
      <c r="GN17" s="82">
        <f>'Deployment needs'!V20</f>
        <v>122.5</v>
      </c>
      <c r="GO17" s="82">
        <f>'Deployment needs'!W20</f>
        <v>192.49999999999997</v>
      </c>
      <c r="GP17" s="82">
        <f>'Deployment needs'!X20</f>
        <v>192.49999999999997</v>
      </c>
      <c r="GQ17" s="82">
        <f>'Deployment needs'!Y20</f>
        <v>131.25</v>
      </c>
      <c r="GR17" s="82">
        <f>'Deployment needs'!Z20</f>
        <v>157.5</v>
      </c>
      <c r="GS17" s="82">
        <f>'Deployment needs'!AA20</f>
        <v>175</v>
      </c>
      <c r="GT17" s="82">
        <f>'Deployment needs'!AB20</f>
        <v>175</v>
      </c>
      <c r="GU17" s="82">
        <f>'Deployment needs'!AC20</f>
        <v>175</v>
      </c>
      <c r="GV17" s="82">
        <f>'Deployment needs'!AD20</f>
        <v>175</v>
      </c>
      <c r="GW17" s="82">
        <f>'Deployment needs'!AE20</f>
        <v>210</v>
      </c>
      <c r="GX17" s="82">
        <f>'Deployment needs'!AF20</f>
        <v>175</v>
      </c>
      <c r="GY17" s="82">
        <f>'Deployment needs'!AG20</f>
        <v>210</v>
      </c>
      <c r="GZ17" s="82">
        <f>'Deployment needs'!AH20</f>
        <v>175</v>
      </c>
      <c r="HA17" s="82">
        <f>'Deployment needs'!AI20</f>
        <v>175</v>
      </c>
      <c r="HB17" s="82">
        <f>'Deployment needs'!AJ20</f>
        <v>140</v>
      </c>
      <c r="HC17" s="82">
        <f>'Deployment needs'!AK20</f>
        <v>210</v>
      </c>
      <c r="HD17" s="82">
        <f>'Deployment needs'!AL20</f>
        <v>245</v>
      </c>
      <c r="HE17" s="82">
        <f>'Deployment needs'!AM20</f>
        <v>210</v>
      </c>
      <c r="HF17" s="82">
        <f>'Deployment needs'!AN20</f>
        <v>210</v>
      </c>
      <c r="HG17" s="82">
        <f>'Deployment needs'!AO20</f>
        <v>210</v>
      </c>
      <c r="HH17" s="82">
        <f>'Deployment needs'!AP20</f>
        <v>175</v>
      </c>
      <c r="HI17" s="82">
        <f>'Deployment needs'!AQ20</f>
        <v>192.49999999999997</v>
      </c>
      <c r="HJ17" s="82">
        <f>'Deployment needs'!AR20</f>
        <v>210</v>
      </c>
      <c r="HK17" s="82">
        <f>'Deployment needs'!AS20</f>
        <v>245</v>
      </c>
      <c r="HL17" s="82">
        <f>'Deployment needs'!AT20</f>
        <v>245</v>
      </c>
      <c r="HM17" s="82">
        <f>'Deployment needs'!AU20</f>
        <v>210</v>
      </c>
      <c r="HN17" s="82">
        <f>'Deployment needs'!AV20</f>
        <v>157.5</v>
      </c>
      <c r="HO17" s="82">
        <f>'Deployment needs'!AW20</f>
        <v>175</v>
      </c>
      <c r="HP17" s="82">
        <f>'Deployment needs'!AX20</f>
        <v>227.5</v>
      </c>
      <c r="HQ17" s="82">
        <f>'Deployment needs'!AY20</f>
        <v>245</v>
      </c>
      <c r="HR17" s="82">
        <f>'Deployment needs'!AZ20</f>
        <v>437.5</v>
      </c>
      <c r="HS17" s="82">
        <f>'Deployment needs'!BA20</f>
        <v>525</v>
      </c>
      <c r="HT17" s="82">
        <f>'Deployment needs'!BB20</f>
        <v>437.5</v>
      </c>
      <c r="HU17" s="82">
        <f>'Deployment needs'!BC20</f>
        <v>245</v>
      </c>
      <c r="HV17" s="82">
        <f>'Deployment needs'!BD20</f>
        <v>157.5</v>
      </c>
      <c r="HW17" s="82">
        <f>'Deployment needs'!BE20</f>
        <v>122.5</v>
      </c>
      <c r="HX17" s="82">
        <f>'Deployment needs'!BF20</f>
        <v>192.49999999999997</v>
      </c>
      <c r="HY17" s="82">
        <f>'Deployment needs'!BG20</f>
        <v>0</v>
      </c>
      <c r="HZ17" s="82">
        <f>'Deployment needs'!BH20</f>
        <v>525</v>
      </c>
      <c r="IA17" s="82">
        <f>'Deployment needs'!BI20</f>
        <v>227.5</v>
      </c>
      <c r="IB17" s="82">
        <f>'Deployment needs'!BJ20</f>
        <v>245</v>
      </c>
      <c r="IC17" s="82">
        <f>'Deployment needs'!BK20</f>
        <v>227.5</v>
      </c>
      <c r="ID17" s="82">
        <f>'Deployment needs'!BL20</f>
        <v>192.49999999999997</v>
      </c>
      <c r="IE17" s="82">
        <f>'Deployment needs'!BM20</f>
        <v>245</v>
      </c>
      <c r="IF17" s="82">
        <f>'Deployment needs'!BN20</f>
        <v>350</v>
      </c>
      <c r="IG17" s="82">
        <f>'Deployment needs'!BO20</f>
        <v>367.49999999999994</v>
      </c>
      <c r="IH17" s="82">
        <f>'Deployment needs'!BP20</f>
        <v>280</v>
      </c>
      <c r="II17" s="82">
        <f>'Deployment needs'!BQ20</f>
        <v>105</v>
      </c>
      <c r="IJ17" s="82">
        <f>'Deployment needs'!BR20</f>
        <v>192.49999999999997</v>
      </c>
      <c r="IK17" s="82">
        <f>'Deployment needs'!BS20</f>
        <v>122.5</v>
      </c>
      <c r="IL17" s="82">
        <f>'Deployment needs'!BT20</f>
        <v>192.49999999999997</v>
      </c>
      <c r="IM17" s="82">
        <f>'Deployment needs'!BU20</f>
        <v>227.5</v>
      </c>
      <c r="IN17" s="82">
        <f>'Deployment needs'!BV20</f>
        <v>175</v>
      </c>
      <c r="IO17" s="82">
        <f>'Deployment needs'!BW20</f>
        <v>192.49999999999997</v>
      </c>
      <c r="IP17" s="82">
        <f>'Deployment needs'!BX20</f>
        <v>175</v>
      </c>
      <c r="IQ17" s="82">
        <f>'Deployment needs'!BY20</f>
        <v>192.49999999999997</v>
      </c>
      <c r="IR17" s="82">
        <f>'Deployment needs'!BZ20</f>
        <v>140</v>
      </c>
      <c r="IS17" s="82">
        <f>'Deployment needs'!CA20</f>
        <v>122.5</v>
      </c>
      <c r="IT17" s="82">
        <f>'Deployment needs'!CB20</f>
        <v>280</v>
      </c>
      <c r="IU17" s="82">
        <f>'Deployment needs'!CC20</f>
        <v>210</v>
      </c>
      <c r="IV17" s="82">
        <f>'Deployment needs'!CD20</f>
        <v>210</v>
      </c>
      <c r="IW17" s="82">
        <f>'Deployment needs'!CE20</f>
        <v>140</v>
      </c>
      <c r="IX17" s="82">
        <f>'Deployment needs'!CF20</f>
        <v>437.5</v>
      </c>
      <c r="IY17" s="82">
        <f>'Deployment needs'!CG20</f>
        <v>595</v>
      </c>
      <c r="IZ17" s="82">
        <f>'Deployment needs'!CH20</f>
        <v>420</v>
      </c>
      <c r="JA17" s="82">
        <f>'Deployment needs'!CI20</f>
        <v>560</v>
      </c>
      <c r="JB17" s="82">
        <f>'Deployment needs'!CJ20</f>
        <v>700</v>
      </c>
      <c r="JC17" s="82">
        <f>'Deployment needs'!CK20</f>
        <v>665</v>
      </c>
      <c r="JD17" s="82">
        <f>'Deployment needs'!CL20</f>
        <v>490</v>
      </c>
      <c r="JE17" s="82">
        <f>'Deployment needs'!CM20</f>
        <v>665</v>
      </c>
      <c r="JF17" s="82">
        <f>'Deployment needs'!CN20</f>
        <v>700</v>
      </c>
      <c r="JG17" s="82">
        <f>'Deployment needs'!CO20</f>
        <v>428.75</v>
      </c>
      <c r="JH17" s="82">
        <f>'Deployment needs'!CP20</f>
        <v>437.5</v>
      </c>
      <c r="JI17" s="82">
        <f>'Deployment needs'!CQ20</f>
        <v>525</v>
      </c>
      <c r="JJ17" s="82">
        <f>'Deployment needs'!CR20</f>
        <v>350</v>
      </c>
      <c r="JK17" s="82">
        <f>'Deployment needs'!CS20</f>
        <v>350</v>
      </c>
      <c r="JL17" s="82">
        <f>'Deployment needs'!CT20</f>
        <v>262.5</v>
      </c>
      <c r="JM17" s="82">
        <f>'Deployment needs'!CU20</f>
        <v>227.5</v>
      </c>
      <c r="JN17" s="82">
        <f>'Deployment needs'!CV20</f>
        <v>227.5</v>
      </c>
      <c r="JO17" s="82">
        <f>'Deployment needs'!CW20</f>
        <v>0</v>
      </c>
      <c r="JP17" s="82">
        <f>'Deployment needs'!CX20</f>
        <v>402.49999999999994</v>
      </c>
      <c r="JQ17" s="82">
        <f>'Deployment needs'!CY20</f>
        <v>245</v>
      </c>
      <c r="JR17" s="82">
        <f>'Deployment needs'!CZ20</f>
        <v>210</v>
      </c>
      <c r="JS17" s="82">
        <f>'Deployment needs'!DA20</f>
        <v>175</v>
      </c>
      <c r="JT17" s="82">
        <f>'Deployment needs'!DB20</f>
        <v>157.5</v>
      </c>
      <c r="JU17" s="82">
        <f>'Deployment needs'!DC20</f>
        <v>157.5</v>
      </c>
      <c r="JV17" s="82">
        <f>'Deployment needs'!DD20</f>
        <v>402.49999999999994</v>
      </c>
      <c r="JW17" s="82">
        <f>'Deployment needs'!DE20</f>
        <v>647.5</v>
      </c>
      <c r="JX17" s="82">
        <f>'Deployment needs'!DF20</f>
        <v>420</v>
      </c>
      <c r="JY17" s="82">
        <f>'Deployment needs'!DG20</f>
        <v>420</v>
      </c>
      <c r="JZ17" s="82">
        <f>'Deployment needs'!DH20</f>
        <v>420</v>
      </c>
      <c r="KA17" s="82">
        <f>'Deployment needs'!DI20</f>
        <v>245</v>
      </c>
      <c r="KB17" s="82">
        <f>'Deployment needs'!DJ20</f>
        <v>280</v>
      </c>
      <c r="KC17" s="82">
        <f>'Deployment needs'!DK20</f>
        <v>525</v>
      </c>
      <c r="KD17" s="82">
        <f>'Deployment needs'!DL20</f>
        <v>717.49999999999989</v>
      </c>
      <c r="KE17" s="82">
        <f>'Deployment needs'!DM20</f>
        <v>665</v>
      </c>
      <c r="KF17" s="82">
        <f>'Deployment needs'!DN20</f>
        <v>595</v>
      </c>
      <c r="KG17" s="82">
        <f>'Deployment needs'!DO20</f>
        <v>420</v>
      </c>
      <c r="KH17" s="82">
        <f>'Deployment needs'!DP20</f>
        <v>350</v>
      </c>
      <c r="KI17" s="82">
        <f>'Deployment needs'!DQ20</f>
        <v>245</v>
      </c>
      <c r="KJ17" s="82">
        <f>'Deployment needs'!DR20</f>
        <v>350</v>
      </c>
      <c r="KK17" s="82">
        <f>'Deployment needs'!DS20</f>
        <v>262.5</v>
      </c>
      <c r="KL17" s="82">
        <f>'Deployment needs'!DT20</f>
        <v>192.49999999999997</v>
      </c>
      <c r="KM17" s="82">
        <f>'Deployment needs'!DU20</f>
        <v>192.49999999999997</v>
      </c>
      <c r="KN17" s="82">
        <f>'Deployment needs'!DV20</f>
        <v>175</v>
      </c>
      <c r="KO17" s="82">
        <f>'Deployment needs'!DW20</f>
        <v>140</v>
      </c>
      <c r="KP17" s="82">
        <f>'Deployment needs'!DX20</f>
        <v>175</v>
      </c>
      <c r="KQ17" s="82">
        <f>'Deployment needs'!DY20</f>
        <v>245</v>
      </c>
      <c r="KR17" s="82">
        <f>'Deployment needs'!DZ20</f>
        <v>350</v>
      </c>
      <c r="KS17" s="82">
        <f>'Deployment needs'!EA20</f>
        <v>175</v>
      </c>
      <c r="KT17" s="82">
        <f>'Deployment needs'!EB20</f>
        <v>140</v>
      </c>
      <c r="KU17" s="82">
        <f>'Deployment needs'!EC20</f>
        <v>140</v>
      </c>
      <c r="KV17" s="82">
        <f>'Deployment needs'!ED20</f>
        <v>122.5</v>
      </c>
      <c r="KW17" s="82">
        <f>'Deployment needs'!EE20</f>
        <v>140</v>
      </c>
      <c r="KX17" s="82">
        <f>'Deployment needs'!EF20</f>
        <v>0</v>
      </c>
      <c r="KY17" s="82">
        <f>'Deployment needs'!EG20</f>
        <v>455</v>
      </c>
      <c r="KZ17" s="82">
        <f>'Deployment needs'!EH20</f>
        <v>192.49999999999997</v>
      </c>
      <c r="LA17" s="82">
        <f>'Deployment needs'!EI20</f>
        <v>192.49999999999997</v>
      </c>
      <c r="LB17" s="82">
        <f>'Deployment needs'!EJ20</f>
        <v>227.5</v>
      </c>
      <c r="LC17" s="82">
        <f>'Deployment needs'!EK20</f>
        <v>175</v>
      </c>
      <c r="LD17" s="82">
        <f>'Deployment needs'!EL20</f>
        <v>175</v>
      </c>
      <c r="LE17" s="82">
        <f>'Deployment needs'!EM20</f>
        <v>192.49999999999997</v>
      </c>
      <c r="LF17" s="82">
        <f>'Deployment needs'!EN20</f>
        <v>227.5</v>
      </c>
      <c r="LG17" s="82">
        <f>'Deployment needs'!EO20</f>
        <v>175</v>
      </c>
      <c r="LH17" s="82">
        <f>'Deployment needs'!EP20</f>
        <v>455</v>
      </c>
      <c r="LI17" s="82">
        <f>'Deployment needs'!EQ20</f>
        <v>665</v>
      </c>
      <c r="LJ17" s="82">
        <f>'Deployment needs'!ER20</f>
        <v>384.99999999999994</v>
      </c>
      <c r="LK17" s="82">
        <f>'Deployment needs'!ES20</f>
        <v>315</v>
      </c>
      <c r="LL17" s="82">
        <f>'Deployment needs'!ET20</f>
        <v>612.5</v>
      </c>
      <c r="LM17" s="82">
        <f>'Deployment needs'!EU20</f>
        <v>612.5</v>
      </c>
      <c r="LN17" s="82">
        <f>'Deployment needs'!EV20</f>
        <v>665</v>
      </c>
      <c r="LO17" s="82">
        <f>'Deployment needs'!EW20</f>
        <v>525</v>
      </c>
      <c r="LP17" s="82">
        <f>'Deployment needs'!EX20</f>
        <v>612.5</v>
      </c>
      <c r="LQ17" s="82">
        <f>'Deployment needs'!EY20</f>
        <v>437.5</v>
      </c>
      <c r="LR17" s="82">
        <f>'Deployment needs'!EZ20</f>
        <v>350</v>
      </c>
      <c r="LS17" s="82">
        <f>'Deployment needs'!FA20</f>
        <v>630</v>
      </c>
      <c r="LT17" s="82">
        <f>'Deployment needs'!FB20</f>
        <v>525</v>
      </c>
      <c r="LU17" s="82">
        <f>'Deployment needs'!FC20</f>
        <v>787.49999999999989</v>
      </c>
      <c r="LV17" s="82">
        <f>'Deployment needs'!FD20</f>
        <v>647.5</v>
      </c>
      <c r="LW17" s="82">
        <f>'Deployment needs'!FE20</f>
        <v>700</v>
      </c>
      <c r="LX17" s="82">
        <f>'Deployment needs'!FF20</f>
        <v>840</v>
      </c>
      <c r="LY17" s="82">
        <f>'Deployment needs'!FG20</f>
        <v>455</v>
      </c>
    </row>
    <row r="18" spans="1:337" ht="15.75" customHeight="1">
      <c r="A18" s="83" t="s">
        <v>185</v>
      </c>
      <c r="B18" s="82">
        <f>'Inbound SOS &amp; EOD'!B62+'Inbound SOS &amp; EOD'!B85</f>
        <v>0</v>
      </c>
      <c r="C18" s="82">
        <f>'Inbound SOS &amp; EOD'!C62+'Inbound SOS &amp; EOD'!C85</f>
        <v>97</v>
      </c>
      <c r="D18" s="82">
        <f>'Inbound SOS &amp; EOD'!D62+'Inbound SOS &amp; EOD'!D85</f>
        <v>324</v>
      </c>
      <c r="E18" s="82">
        <f>'Inbound SOS &amp; EOD'!E62+'Inbound SOS &amp; EOD'!E85</f>
        <v>241</v>
      </c>
      <c r="F18" s="82">
        <f>'Inbound SOS &amp; EOD'!F62+'Inbound SOS &amp; EOD'!F85</f>
        <v>185</v>
      </c>
      <c r="G18" s="82">
        <f>'Inbound SOS &amp; EOD'!G62+'Inbound SOS &amp; EOD'!G85</f>
        <v>28</v>
      </c>
      <c r="H18" s="82">
        <f>'Inbound SOS &amp; EOD'!H62+'Inbound SOS &amp; EOD'!H85</f>
        <v>0</v>
      </c>
      <c r="I18" s="82">
        <f>'Inbound SOS &amp; EOD'!I62+'Inbound SOS &amp; EOD'!I85</f>
        <v>0</v>
      </c>
      <c r="J18" s="82">
        <f>'Inbound SOS &amp; EOD'!J62+'Inbound SOS &amp; EOD'!J85</f>
        <v>0</v>
      </c>
      <c r="K18" s="82">
        <f>'Inbound SOS &amp; EOD'!K62+'Inbound SOS &amp; EOD'!K85</f>
        <v>334</v>
      </c>
      <c r="L18" s="82">
        <f>'Inbound SOS &amp; EOD'!L62+'Inbound SOS &amp; EOD'!L85</f>
        <v>85</v>
      </c>
      <c r="M18" s="82">
        <f>'Inbound SOS &amp; EOD'!M62+'Inbound SOS &amp; EOD'!M85</f>
        <v>241</v>
      </c>
      <c r="N18" s="82">
        <f>'Inbound SOS &amp; EOD'!N62+'Inbound SOS &amp; EOD'!N85</f>
        <v>118</v>
      </c>
      <c r="O18" s="82">
        <f>'Inbound SOS &amp; EOD'!O62+'Inbound SOS &amp; EOD'!O85</f>
        <v>0</v>
      </c>
      <c r="P18" s="82">
        <f>'Inbound SOS &amp; EOD'!P62+'Inbound SOS &amp; EOD'!P85</f>
        <v>0</v>
      </c>
      <c r="Q18" s="82">
        <f>'Inbound SOS &amp; EOD'!Q62+'Inbound SOS &amp; EOD'!Q85</f>
        <v>0</v>
      </c>
      <c r="R18" s="82">
        <f>'Inbound SOS &amp; EOD'!R62+'Inbound SOS &amp; EOD'!R85</f>
        <v>0</v>
      </c>
      <c r="S18" s="82">
        <f>'Inbound SOS &amp; EOD'!S62+'Inbound SOS &amp; EOD'!S85</f>
        <v>277</v>
      </c>
      <c r="T18" s="82">
        <f>'Inbound SOS &amp; EOD'!T62+'Inbound SOS &amp; EOD'!T85</f>
        <v>445</v>
      </c>
      <c r="U18" s="82">
        <f>'Inbound SOS &amp; EOD'!U62+'Inbound SOS &amp; EOD'!U85</f>
        <v>123</v>
      </c>
      <c r="V18" s="82">
        <f>'Inbound SOS &amp; EOD'!V62+'Inbound SOS &amp; EOD'!V85</f>
        <v>5</v>
      </c>
      <c r="W18" s="82">
        <f>'Inbound SOS &amp; EOD'!W62+'Inbound SOS &amp; EOD'!W85</f>
        <v>0</v>
      </c>
      <c r="X18" s="82">
        <f>'Inbound SOS &amp; EOD'!X62+'Inbound SOS &amp; EOD'!X85</f>
        <v>172</v>
      </c>
      <c r="Y18" s="82">
        <f>'Inbound SOS &amp; EOD'!Y62+'Inbound SOS &amp; EOD'!Y85</f>
        <v>28</v>
      </c>
      <c r="Z18" s="82">
        <f>'Inbound SOS &amp; EOD'!Z62+'Inbound SOS &amp; EOD'!Z85</f>
        <v>190</v>
      </c>
      <c r="AA18" s="82">
        <f>'Inbound SOS &amp; EOD'!AA62+'Inbound SOS &amp; EOD'!AA85</f>
        <v>319</v>
      </c>
      <c r="AB18" s="82">
        <f>'Inbound SOS &amp; EOD'!AB62+'Inbound SOS &amp; EOD'!AB85</f>
        <v>0</v>
      </c>
      <c r="AC18" s="82">
        <f>'Inbound SOS &amp; EOD'!AC62+'Inbound SOS &amp; EOD'!AC85</f>
        <v>0</v>
      </c>
      <c r="AD18" s="82">
        <f>'Inbound SOS &amp; EOD'!AD62+'Inbound SOS &amp; EOD'!AD85</f>
        <v>0</v>
      </c>
      <c r="AE18" s="82">
        <f>'Inbound SOS &amp; EOD'!AE62+'Inbound SOS &amp; EOD'!AE85</f>
        <v>159</v>
      </c>
      <c r="AF18" s="82">
        <f>'Inbound SOS &amp; EOD'!AF62+'Inbound SOS &amp; EOD'!AF85</f>
        <v>374</v>
      </c>
      <c r="AG18" s="82">
        <f>'Inbound SOS &amp; EOD'!AG62+'Inbound SOS &amp; EOD'!AG85</f>
        <v>42</v>
      </c>
      <c r="AH18" s="82">
        <f>'Inbound SOS &amp; EOD'!AH62+'Inbound SOS &amp; EOD'!AH85</f>
        <v>0</v>
      </c>
      <c r="AI18" s="82">
        <f>'Inbound SOS &amp; EOD'!AI62+'Inbound SOS &amp; EOD'!AI85</f>
        <v>0</v>
      </c>
      <c r="AJ18" s="82">
        <f>'Inbound SOS &amp; EOD'!AJ62+'Inbound SOS &amp; EOD'!AJ85</f>
        <v>0</v>
      </c>
      <c r="AK18" s="82">
        <f>'Inbound SOS &amp; EOD'!AK62+'Inbound SOS &amp; EOD'!AK85</f>
        <v>0</v>
      </c>
      <c r="AL18" s="82">
        <f>'Inbound SOS &amp; EOD'!AL62+'Inbound SOS &amp; EOD'!AL85</f>
        <v>64</v>
      </c>
      <c r="AM18" s="82">
        <f>'Inbound SOS &amp; EOD'!AM62+'Inbound SOS &amp; EOD'!AM85</f>
        <v>0</v>
      </c>
      <c r="AN18" s="82">
        <f>'Inbound SOS &amp; EOD'!AN62+'Inbound SOS &amp; EOD'!AN85</f>
        <v>153</v>
      </c>
      <c r="AO18" s="82">
        <f>'Inbound SOS &amp; EOD'!AO62+'Inbound SOS &amp; EOD'!AO85</f>
        <v>363</v>
      </c>
      <c r="AP18" s="82">
        <f>'Inbound SOS &amp; EOD'!AP62+'Inbound SOS &amp; EOD'!AP85</f>
        <v>0</v>
      </c>
      <c r="AQ18" s="82">
        <f>'Inbound SOS &amp; EOD'!AQ62+'Inbound SOS &amp; EOD'!AQ85</f>
        <v>0</v>
      </c>
      <c r="AR18" s="82">
        <f>'Inbound SOS &amp; EOD'!AR62+'Inbound SOS &amp; EOD'!AR85</f>
        <v>0</v>
      </c>
      <c r="AS18" s="82">
        <f>'Inbound SOS &amp; EOD'!AS62+'Inbound SOS &amp; EOD'!AS85</f>
        <v>0</v>
      </c>
      <c r="AT18" s="82">
        <f>'Inbound SOS &amp; EOD'!AT62+'Inbound SOS &amp; EOD'!AT85</f>
        <v>72</v>
      </c>
      <c r="AU18" s="82">
        <f>'Inbound SOS &amp; EOD'!AU62+'Inbound SOS &amp; EOD'!AU85</f>
        <v>108</v>
      </c>
      <c r="AV18" s="82">
        <f>'Inbound SOS &amp; EOD'!AV62+'Inbound SOS &amp; EOD'!AV85</f>
        <v>0</v>
      </c>
      <c r="AW18" s="82">
        <f>'Inbound SOS &amp; EOD'!AW62+'Inbound SOS &amp; EOD'!AW85</f>
        <v>0</v>
      </c>
      <c r="AX18" s="82">
        <f>'Inbound SOS &amp; EOD'!AX62+'Inbound SOS &amp; EOD'!AX85</f>
        <v>0</v>
      </c>
      <c r="AY18" s="82">
        <f>'Inbound SOS &amp; EOD'!AY62+'Inbound SOS &amp; EOD'!AY85</f>
        <v>0</v>
      </c>
      <c r="AZ18" s="82">
        <f>'Inbound SOS &amp; EOD'!AZ62+'Inbound SOS &amp; EOD'!AZ85</f>
        <v>0</v>
      </c>
      <c r="BA18" s="82">
        <f>'Inbound SOS &amp; EOD'!BA62+'Inbound SOS &amp; EOD'!BA85</f>
        <v>511</v>
      </c>
      <c r="BB18" s="82">
        <f>'Inbound SOS &amp; EOD'!BB62+'Inbound SOS &amp; EOD'!BB85</f>
        <v>5</v>
      </c>
      <c r="BC18" s="82">
        <f>'Inbound SOS &amp; EOD'!BC62+'Inbound SOS &amp; EOD'!BC85</f>
        <v>79</v>
      </c>
      <c r="BD18" s="82">
        <f>'Inbound SOS &amp; EOD'!BD62+'Inbound SOS &amp; EOD'!BD85</f>
        <v>73</v>
      </c>
      <c r="BE18" s="82">
        <f>'Inbound SOS &amp; EOD'!BE62+'Inbound SOS &amp; EOD'!BE85</f>
        <v>0</v>
      </c>
      <c r="BF18" s="82">
        <f>'Inbound SOS &amp; EOD'!BF62+'Inbound SOS &amp; EOD'!BF85</f>
        <v>0</v>
      </c>
      <c r="BG18" s="82">
        <f>'Inbound SOS &amp; EOD'!BG62+'Inbound SOS &amp; EOD'!BG85</f>
        <v>0</v>
      </c>
      <c r="BH18" s="82">
        <f>'Inbound SOS &amp; EOD'!BH62+'Inbound SOS &amp; EOD'!BH85</f>
        <v>0</v>
      </c>
      <c r="BI18" s="82">
        <f>'Inbound SOS &amp; EOD'!BI62+'Inbound SOS &amp; EOD'!BI85</f>
        <v>161</v>
      </c>
      <c r="BJ18" s="82">
        <f>'Inbound SOS &amp; EOD'!BJ62+'Inbound SOS &amp; EOD'!BJ85</f>
        <v>247</v>
      </c>
      <c r="BK18" s="82">
        <f>'Inbound SOS &amp; EOD'!BK62+'Inbound SOS &amp; EOD'!BK85</f>
        <v>213</v>
      </c>
      <c r="BL18" s="82">
        <f>'Inbound SOS &amp; EOD'!BL62+'Inbound SOS &amp; EOD'!BL85</f>
        <v>0</v>
      </c>
      <c r="BM18" s="82">
        <f>'Inbound SOS &amp; EOD'!BM62+'Inbound SOS &amp; EOD'!BM85</f>
        <v>0</v>
      </c>
      <c r="BN18" s="82">
        <f>'Inbound SOS &amp; EOD'!BN62+'Inbound SOS &amp; EOD'!BN85</f>
        <v>0</v>
      </c>
      <c r="BO18" s="82">
        <f>'Inbound SOS &amp; EOD'!BO62+'Inbound SOS &amp; EOD'!BO85</f>
        <v>0</v>
      </c>
      <c r="BP18" s="82">
        <f>'Inbound SOS &amp; EOD'!BP62+'Inbound SOS &amp; EOD'!BP85</f>
        <v>0</v>
      </c>
      <c r="BQ18" s="82">
        <f>'Inbound SOS &amp; EOD'!BQ62+'Inbound SOS &amp; EOD'!BQ85</f>
        <v>0</v>
      </c>
      <c r="BR18" s="82">
        <f>'Inbound SOS &amp; EOD'!BR62+'Inbound SOS &amp; EOD'!BR85</f>
        <v>0</v>
      </c>
      <c r="BS18" s="82">
        <f>'Inbound SOS &amp; EOD'!BS62+'Inbound SOS &amp; EOD'!BS85</f>
        <v>0</v>
      </c>
      <c r="BT18" s="82">
        <f>'Inbound SOS &amp; EOD'!BT62+'Inbound SOS &amp; EOD'!BT85</f>
        <v>0</v>
      </c>
      <c r="BU18" s="82">
        <f>'Inbound SOS &amp; EOD'!BU62+'Inbound SOS &amp; EOD'!BU85</f>
        <v>0</v>
      </c>
      <c r="BV18" s="82">
        <f>'Inbound SOS &amp; EOD'!BV62+'Inbound SOS &amp; EOD'!BV85</f>
        <v>0</v>
      </c>
      <c r="BW18" s="82">
        <f>'Inbound SOS &amp; EOD'!BW62+'Inbound SOS &amp; EOD'!BW85</f>
        <v>0</v>
      </c>
      <c r="BX18" s="82">
        <f>'Inbound SOS &amp; EOD'!BX62+'Inbound SOS &amp; EOD'!BX85</f>
        <v>716</v>
      </c>
      <c r="BY18" s="82">
        <f>'Inbound SOS &amp; EOD'!BY62+'Inbound SOS &amp; EOD'!BY85</f>
        <v>490</v>
      </c>
      <c r="BZ18" s="82">
        <f>'Inbound SOS &amp; EOD'!BZ62+'Inbound SOS &amp; EOD'!BZ85</f>
        <v>296</v>
      </c>
      <c r="CA18" s="82">
        <f>'Inbound SOS &amp; EOD'!CA62+'Inbound SOS &amp; EOD'!CA85</f>
        <v>332</v>
      </c>
      <c r="CB18" s="82">
        <f>'Inbound SOS &amp; EOD'!CB62+'Inbound SOS &amp; EOD'!CB85</f>
        <v>416</v>
      </c>
      <c r="CC18" s="82">
        <f>'Inbound SOS &amp; EOD'!CC62+'Inbound SOS &amp; EOD'!CC85</f>
        <v>725</v>
      </c>
      <c r="CD18" s="82">
        <f>'Inbound SOS &amp; EOD'!CD62+'Inbound SOS &amp; EOD'!CD85</f>
        <v>217</v>
      </c>
      <c r="CE18" s="82">
        <f>'Inbound SOS &amp; EOD'!CE62+'Inbound SOS &amp; EOD'!CE85</f>
        <v>594</v>
      </c>
      <c r="CF18" s="82">
        <f>'Inbound SOS &amp; EOD'!CF62+'Inbound SOS &amp; EOD'!CF85</f>
        <v>0</v>
      </c>
      <c r="CG18" s="82">
        <f>'Inbound SOS &amp; EOD'!CG62+'Inbound SOS &amp; EOD'!CG85</f>
        <v>34</v>
      </c>
      <c r="CH18" s="82">
        <f>'Inbound SOS &amp; EOD'!CH62+'Inbound SOS &amp; EOD'!CH85</f>
        <v>0</v>
      </c>
      <c r="CI18" s="82">
        <f>'Inbound SOS &amp; EOD'!CI62+'Inbound SOS &amp; EOD'!CI85</f>
        <v>96</v>
      </c>
      <c r="CJ18" s="82">
        <f>'Inbound SOS &amp; EOD'!CJ62+'Inbound SOS &amp; EOD'!CJ85</f>
        <v>379</v>
      </c>
      <c r="CK18" s="82">
        <f>'Inbound SOS &amp; EOD'!CK62+'Inbound SOS &amp; EOD'!CK85</f>
        <v>88</v>
      </c>
      <c r="CL18" s="82">
        <f>'Inbound SOS &amp; EOD'!CL62+'Inbound SOS &amp; EOD'!CL85</f>
        <v>0</v>
      </c>
      <c r="CM18" s="82">
        <f>'Inbound SOS &amp; EOD'!CM62+'Inbound SOS &amp; EOD'!CM85</f>
        <v>0</v>
      </c>
      <c r="CN18" s="82">
        <f>'Inbound SOS &amp; EOD'!CN62+'Inbound SOS &amp; EOD'!CN85</f>
        <v>0</v>
      </c>
      <c r="CO18" s="82">
        <f>'Inbound SOS &amp; EOD'!CO62+'Inbound SOS &amp; EOD'!CO85</f>
        <v>0</v>
      </c>
      <c r="CP18" s="82">
        <f>'Inbound SOS &amp; EOD'!CP62+'Inbound SOS &amp; EOD'!CP85</f>
        <v>0</v>
      </c>
      <c r="CQ18" s="82">
        <f>'Inbound SOS &amp; EOD'!CQ62+'Inbound SOS &amp; EOD'!CQ85</f>
        <v>52</v>
      </c>
      <c r="CR18" s="82">
        <f>'Inbound SOS &amp; EOD'!CR62+'Inbound SOS &amp; EOD'!CR85</f>
        <v>200</v>
      </c>
      <c r="CS18" s="82">
        <f>'Inbound SOS &amp; EOD'!CS62+'Inbound SOS &amp; EOD'!CS85</f>
        <v>306</v>
      </c>
      <c r="CT18" s="82">
        <f>'Inbound SOS &amp; EOD'!CT62+'Inbound SOS &amp; EOD'!CT85</f>
        <v>0</v>
      </c>
      <c r="CU18" s="82">
        <f>'Inbound SOS &amp; EOD'!CU62+'Inbound SOS &amp; EOD'!CU85</f>
        <v>0</v>
      </c>
      <c r="CV18" s="82">
        <f>'Inbound SOS &amp; EOD'!CV62+'Inbound SOS &amp; EOD'!CV85</f>
        <v>0</v>
      </c>
      <c r="CW18" s="82">
        <f>'Inbound SOS &amp; EOD'!CW62+'Inbound SOS &amp; EOD'!CW85</f>
        <v>238</v>
      </c>
      <c r="CX18" s="82">
        <f>'Inbound SOS &amp; EOD'!CX62+'Inbound SOS &amp; EOD'!CX85</f>
        <v>869</v>
      </c>
      <c r="CY18" s="82">
        <f>'Inbound SOS &amp; EOD'!CY62+'Inbound SOS &amp; EOD'!CY85</f>
        <v>172</v>
      </c>
      <c r="CZ18" s="82">
        <f>'Inbound SOS &amp; EOD'!CZ62+'Inbound SOS &amp; EOD'!CZ85</f>
        <v>571</v>
      </c>
      <c r="DA18" s="82">
        <f>'Inbound SOS &amp; EOD'!DA62+'Inbound SOS &amp; EOD'!DA85</f>
        <v>324</v>
      </c>
      <c r="DB18" s="82">
        <f>'Inbound SOS &amp; EOD'!DB62+'Inbound SOS &amp; EOD'!DB85</f>
        <v>1</v>
      </c>
      <c r="DC18" s="82">
        <f>'Inbound SOS &amp; EOD'!DC62+'Inbound SOS &amp; EOD'!DC85</f>
        <v>0</v>
      </c>
      <c r="DD18" s="82">
        <f>'Inbound SOS &amp; EOD'!DD62+'Inbound SOS &amp; EOD'!DD85</f>
        <v>0</v>
      </c>
      <c r="DE18" s="82">
        <f>'Inbound SOS &amp; EOD'!DE62+'Inbound SOS &amp; EOD'!DE85</f>
        <v>287</v>
      </c>
      <c r="DF18" s="82">
        <f>'Inbound SOS &amp; EOD'!DF62+'Inbound SOS &amp; EOD'!DF85</f>
        <v>738</v>
      </c>
      <c r="DG18" s="82">
        <f>'Inbound SOS &amp; EOD'!DG62+'Inbound SOS &amp; EOD'!DG85</f>
        <v>1079</v>
      </c>
      <c r="DH18" s="82">
        <f>'Inbound SOS &amp; EOD'!DH62+'Inbound SOS &amp; EOD'!DH85</f>
        <v>0</v>
      </c>
      <c r="DI18" s="82">
        <f>'Inbound SOS &amp; EOD'!DI62+'Inbound SOS &amp; EOD'!DI85</f>
        <v>0</v>
      </c>
      <c r="DJ18" s="82">
        <f>'Inbound SOS &amp; EOD'!DJ62+'Inbound SOS &amp; EOD'!DJ85</f>
        <v>2</v>
      </c>
      <c r="DK18" s="82">
        <f>'Inbound SOS &amp; EOD'!DK62+'Inbound SOS &amp; EOD'!DK85</f>
        <v>0</v>
      </c>
      <c r="DL18" s="82">
        <f>'Inbound SOS &amp; EOD'!DL62+'Inbound SOS &amp; EOD'!DL85</f>
        <v>0</v>
      </c>
      <c r="DM18" s="82">
        <f>'Inbound SOS &amp; EOD'!DM62+'Inbound SOS &amp; EOD'!DM85</f>
        <v>93</v>
      </c>
      <c r="DN18" s="82">
        <f>'Inbound SOS &amp; EOD'!DN62+'Inbound SOS &amp; EOD'!DN85</f>
        <v>227</v>
      </c>
      <c r="DO18" s="82">
        <f>'Inbound SOS &amp; EOD'!DO62+'Inbound SOS &amp; EOD'!DO85</f>
        <v>0</v>
      </c>
      <c r="DP18" s="82">
        <f>'Inbound SOS &amp; EOD'!DP62+'Inbound SOS &amp; EOD'!DP85</f>
        <v>0</v>
      </c>
      <c r="DQ18" s="82">
        <f>'Inbound SOS &amp; EOD'!DQ62+'Inbound SOS &amp; EOD'!DQ85</f>
        <v>0</v>
      </c>
      <c r="DR18" s="82">
        <f>'Inbound SOS &amp; EOD'!DR62+'Inbound SOS &amp; EOD'!DR85</f>
        <v>0</v>
      </c>
      <c r="DS18" s="82">
        <f>'Inbound SOS &amp; EOD'!DS62+'Inbound SOS &amp; EOD'!DS85</f>
        <v>245</v>
      </c>
      <c r="DT18" s="82">
        <f>'Inbound SOS &amp; EOD'!DT62+'Inbound SOS &amp; EOD'!DT85</f>
        <v>153</v>
      </c>
      <c r="DU18" s="82">
        <f>'Inbound SOS &amp; EOD'!DU62+'Inbound SOS &amp; EOD'!DU85</f>
        <v>1</v>
      </c>
      <c r="DV18" s="82">
        <f>'Inbound SOS &amp; EOD'!DV62+'Inbound SOS &amp; EOD'!DV85</f>
        <v>0</v>
      </c>
      <c r="DW18" s="82">
        <f>'Inbound SOS &amp; EOD'!DW62+'Inbound SOS &amp; EOD'!DW85</f>
        <v>89</v>
      </c>
      <c r="DX18" s="82">
        <f>'Inbound SOS &amp; EOD'!DX62+'Inbound SOS &amp; EOD'!DX85</f>
        <v>0</v>
      </c>
      <c r="DY18" s="82">
        <f>'Inbound SOS &amp; EOD'!DY62+'Inbound SOS &amp; EOD'!DY85</f>
        <v>0</v>
      </c>
      <c r="DZ18" s="82">
        <f>'Inbound SOS &amp; EOD'!DZ62+'Inbound SOS &amp; EOD'!DZ85</f>
        <v>0</v>
      </c>
      <c r="EA18" s="82">
        <f>'Inbound SOS &amp; EOD'!EA62+'Inbound SOS &amp; EOD'!EA85</f>
        <v>159</v>
      </c>
      <c r="EB18" s="82">
        <f>'Inbound SOS &amp; EOD'!EB62+'Inbound SOS &amp; EOD'!EB85</f>
        <v>334</v>
      </c>
      <c r="EC18" s="82">
        <f>'Inbound SOS &amp; EOD'!EC62+'Inbound SOS &amp; EOD'!EC85</f>
        <v>65</v>
      </c>
      <c r="ED18" s="82">
        <f>'Inbound SOS &amp; EOD'!ED62+'Inbound SOS &amp; EOD'!ED85</f>
        <v>0</v>
      </c>
      <c r="EE18" s="82">
        <f>'Inbound SOS &amp; EOD'!EE62+'Inbound SOS &amp; EOD'!EE85</f>
        <v>0</v>
      </c>
      <c r="EF18" s="82">
        <f>'Inbound SOS &amp; EOD'!EF62+'Inbound SOS &amp; EOD'!EF85</f>
        <v>0</v>
      </c>
      <c r="EG18" s="82">
        <f>'Inbound SOS &amp; EOD'!EG62+'Inbound SOS &amp; EOD'!EG85</f>
        <v>37</v>
      </c>
      <c r="EH18" s="82">
        <f>'Inbound SOS &amp; EOD'!EH62+'Inbound SOS &amp; EOD'!EH85</f>
        <v>34</v>
      </c>
      <c r="EI18" s="82">
        <f>'Inbound SOS &amp; EOD'!EI62+'Inbound SOS &amp; EOD'!EI85</f>
        <v>683</v>
      </c>
      <c r="EJ18" s="82">
        <f>'Inbound SOS &amp; EOD'!EJ62+'Inbound SOS &amp; EOD'!EJ85</f>
        <v>162</v>
      </c>
      <c r="EK18" s="82">
        <f>'Inbound SOS &amp; EOD'!EK62+'Inbound SOS &amp; EOD'!EK85</f>
        <v>81</v>
      </c>
      <c r="EL18" s="82">
        <f>'Inbound SOS &amp; EOD'!EL62+'Inbound SOS &amp; EOD'!EL85</f>
        <v>0</v>
      </c>
      <c r="EM18" s="82">
        <f>'Inbound SOS &amp; EOD'!EM62+'Inbound SOS &amp; EOD'!EM85</f>
        <v>765</v>
      </c>
      <c r="EN18" s="82">
        <f>'Inbound SOS &amp; EOD'!EN62+'Inbound SOS &amp; EOD'!EN85</f>
        <v>406</v>
      </c>
      <c r="EO18" s="82">
        <f>'Inbound SOS &amp; EOD'!EO62+'Inbound SOS &amp; EOD'!EO85</f>
        <v>10</v>
      </c>
      <c r="EP18" s="82">
        <f>'Inbound SOS &amp; EOD'!EP62+'Inbound SOS &amp; EOD'!EP85</f>
        <v>594</v>
      </c>
      <c r="EQ18" s="82">
        <f>'Inbound SOS &amp; EOD'!EQ62+'Inbound SOS &amp; EOD'!EQ85</f>
        <v>597</v>
      </c>
      <c r="ER18" s="82">
        <f>'Inbound SOS &amp; EOD'!ER62+'Inbound SOS &amp; EOD'!ER85</f>
        <v>8</v>
      </c>
      <c r="ES18" s="82">
        <f>'Inbound SOS &amp; EOD'!ES62+'Inbound SOS &amp; EOD'!ES85</f>
        <v>0</v>
      </c>
      <c r="ET18" s="82">
        <f>'Inbound SOS &amp; EOD'!ET62+'Inbound SOS &amp; EOD'!ET85</f>
        <v>506</v>
      </c>
      <c r="EU18" s="82">
        <f>'Inbound SOS &amp; EOD'!EU62+'Inbound SOS &amp; EOD'!EU85</f>
        <v>1109</v>
      </c>
      <c r="EV18" s="82">
        <f>'Inbound SOS &amp; EOD'!EV62+'Inbound SOS &amp; EOD'!EV85</f>
        <v>418</v>
      </c>
      <c r="EW18" s="82">
        <f>'Inbound SOS &amp; EOD'!EW62+'Inbound SOS &amp; EOD'!EW85</f>
        <v>176</v>
      </c>
      <c r="EX18" s="82">
        <f>'Inbound SOS &amp; EOD'!EX62+'Inbound SOS &amp; EOD'!EX85</f>
        <v>313</v>
      </c>
      <c r="EY18" s="82">
        <f>'Inbound SOS &amp; EOD'!EY62+'Inbound SOS &amp; EOD'!EY85</f>
        <v>346</v>
      </c>
      <c r="EZ18" s="82">
        <f>'Inbound SOS &amp; EOD'!EZ62+'Inbound SOS &amp; EOD'!EZ85</f>
        <v>285</v>
      </c>
      <c r="FA18" s="82">
        <f>'Inbound SOS &amp; EOD'!FA62+'Inbound SOS &amp; EOD'!FA85</f>
        <v>117</v>
      </c>
      <c r="FB18" s="82">
        <f>'Inbound SOS &amp; EOD'!FB62+'Inbound SOS &amp; EOD'!FB85</f>
        <v>97</v>
      </c>
      <c r="FC18" s="82">
        <f>'Inbound SOS &amp; EOD'!FC62+'Inbound SOS &amp; EOD'!FC85</f>
        <v>117</v>
      </c>
      <c r="FD18" s="82">
        <f>'Inbound SOS &amp; EOD'!FD62+'Inbound SOS &amp; EOD'!FD85</f>
        <v>180</v>
      </c>
      <c r="FE18" s="82">
        <f>'Inbound SOS &amp; EOD'!FE62+'Inbound SOS &amp; EOD'!FE85</f>
        <v>42</v>
      </c>
      <c r="FF18" s="82">
        <f>'Inbound SOS &amp; EOD'!FF62+'Inbound SOS &amp; EOD'!FF85</f>
        <v>0</v>
      </c>
      <c r="FG18" s="82">
        <f>'Inbound SOS &amp; EOD'!FG62+'Inbound SOS &amp; EOD'!FG85</f>
        <v>0</v>
      </c>
      <c r="FH18" s="82">
        <f>'Inbound SOS &amp; EOD'!FH62+'Inbound SOS &amp; EOD'!FH85</f>
        <v>0</v>
      </c>
      <c r="FI18" s="82">
        <f>'Inbound SOS &amp; EOD'!FI62+'Inbound SOS &amp; EOD'!FI85</f>
        <v>1</v>
      </c>
      <c r="FJ18" s="82">
        <f>'Inbound SOS &amp; EOD'!FJ62+'Inbound SOS &amp; EOD'!FJ85</f>
        <v>30</v>
      </c>
      <c r="FK18" s="82">
        <f>'Inbound SOS &amp; EOD'!FK62+'Inbound SOS &amp; EOD'!FK85</f>
        <v>121</v>
      </c>
      <c r="FL18" s="82">
        <f>'Inbound SOS &amp; EOD'!FL62+'Inbound SOS &amp; EOD'!FL85</f>
        <v>44</v>
      </c>
      <c r="FM18" s="82">
        <f>'Inbound SOS &amp; EOD'!FM62+'Inbound SOS &amp; EOD'!FM85</f>
        <v>0</v>
      </c>
      <c r="FN18" s="82">
        <f>'Inbound SOS &amp; EOD'!FN62+'Inbound SOS &amp; EOD'!FN85</f>
        <v>0</v>
      </c>
      <c r="FO18" s="82">
        <f>'Inbound SOS &amp; EOD'!FO62+'Inbound SOS &amp; EOD'!FO85</f>
        <v>0</v>
      </c>
      <c r="FP18" s="82">
        <f>'Inbound SOS &amp; EOD'!FP62+'Inbound SOS &amp; EOD'!FP85</f>
        <v>0</v>
      </c>
      <c r="FQ18" s="82">
        <f>'Inbound SOS &amp; EOD'!FQ62+'Inbound SOS &amp; EOD'!FQ85</f>
        <v>1</v>
      </c>
      <c r="FR18" s="82">
        <f>'Inbound SOS &amp; EOD'!FR62+'Inbound SOS &amp; EOD'!FR85</f>
        <v>111</v>
      </c>
      <c r="FS18" s="82">
        <f>'Inbound SOS &amp; EOD'!FS62+'Inbound SOS &amp; EOD'!FS85</f>
        <v>0</v>
      </c>
      <c r="FT18" s="82">
        <f>'Inbound SOS &amp; EOD'!FT62+'Inbound SOS &amp; EOD'!FT85</f>
        <v>369</v>
      </c>
      <c r="FU18" s="82">
        <f>'Inbound SOS &amp; EOD'!GB62+'Inbound SOS &amp; EOD'!GB85</f>
        <v>0</v>
      </c>
      <c r="FV18" s="82">
        <f>'Inbound SOS &amp; EOD'!GC62+'Inbound SOS &amp; EOD'!GC85</f>
        <v>0</v>
      </c>
      <c r="FW18" s="82">
        <f>'Inbound SOS &amp; EOD'!GD62+'Inbound SOS &amp; EOD'!GD85</f>
        <v>0</v>
      </c>
      <c r="FX18" s="82">
        <f>'Inbound SOS &amp; EOD'!GE62+'Inbound SOS &amp; EOD'!GE85</f>
        <v>0</v>
      </c>
      <c r="FY18" s="82">
        <f>'Inbound SOS &amp; EOD'!GF62+'Inbound SOS &amp; EOD'!GF85</f>
        <v>1</v>
      </c>
      <c r="FZ18" s="82">
        <f>'Inbound SOS &amp; EOD'!GG62+'Inbound SOS &amp; EOD'!GG85</f>
        <v>0</v>
      </c>
      <c r="GA18" s="82">
        <f>'Inbound SOS &amp; EOD'!GH62+'Inbound SOS &amp; EOD'!GH85</f>
        <v>0</v>
      </c>
      <c r="GB18" s="82">
        <f>'Inbound SOS &amp; EOD'!GI62+'Inbound SOS &amp; EOD'!GI85</f>
        <v>11</v>
      </c>
      <c r="GC18" s="82">
        <f>'Inbound SOS &amp; EOD'!GJ62+'Inbound SOS &amp; EOD'!GJ85</f>
        <v>0</v>
      </c>
      <c r="GD18" s="82">
        <f>'Inbound SOS &amp; EOD'!GK62+'Inbound SOS &amp; EOD'!GK85</f>
        <v>9</v>
      </c>
      <c r="GE18" s="82">
        <f>'Inbound SOS &amp; EOD'!GL62+'Inbound SOS &amp; EOD'!GL85</f>
        <v>159</v>
      </c>
      <c r="GF18" s="82">
        <f>'Inbound SOS &amp; EOD'!GM62+'Inbound SOS &amp; EOD'!GM85</f>
        <v>296</v>
      </c>
      <c r="GG18" s="82">
        <f>'Inbound SOS &amp; EOD'!GN62+'Inbound SOS &amp; EOD'!GN85</f>
        <v>371</v>
      </c>
      <c r="GH18" s="82">
        <f>'Inbound SOS &amp; EOD'!GO62+'Inbound SOS &amp; EOD'!GO85</f>
        <v>344</v>
      </c>
      <c r="GI18" s="82">
        <f>'Inbound SOS &amp; EOD'!GP62+'Inbound SOS &amp; EOD'!GP85</f>
        <v>175</v>
      </c>
      <c r="GJ18" s="82">
        <f>'Inbound SOS &amp; EOD'!GQ62+'Inbound SOS &amp; EOD'!GQ85</f>
        <v>0</v>
      </c>
      <c r="GK18" s="82">
        <f>'Inbound SOS &amp; EOD'!GR62+'Inbound SOS &amp; EOD'!GR85</f>
        <v>0</v>
      </c>
      <c r="GL18" s="82">
        <f>'Inbound SOS &amp; EOD'!GS62+'Inbound SOS &amp; EOD'!GS85</f>
        <v>0</v>
      </c>
      <c r="GM18" s="82">
        <f>'Inbound SOS &amp; EOD'!GT62+'Inbound SOS &amp; EOD'!GT85</f>
        <v>97</v>
      </c>
      <c r="GN18" s="82">
        <f>'Inbound SOS &amp; EOD'!GU62+'Inbound SOS &amp; EOD'!GU85</f>
        <v>761</v>
      </c>
      <c r="GO18" s="82">
        <f>'Inbound SOS &amp; EOD'!GV62+'Inbound SOS &amp; EOD'!GV85</f>
        <v>630</v>
      </c>
      <c r="GP18" s="82">
        <f>'Inbound SOS &amp; EOD'!GW62+'Inbound SOS &amp; EOD'!GW85</f>
        <v>725</v>
      </c>
      <c r="GQ18" s="82">
        <f>'Inbound SOS &amp; EOD'!GX62+'Inbound SOS &amp; EOD'!GX85</f>
        <v>360</v>
      </c>
      <c r="GR18" s="82">
        <f>'Inbound SOS &amp; EOD'!GY62+'Inbound SOS &amp; EOD'!GY85</f>
        <v>49</v>
      </c>
      <c r="GS18" s="82">
        <f>'Inbound SOS &amp; EOD'!GZ62+'Inbound SOS &amp; EOD'!GZ85</f>
        <v>724</v>
      </c>
      <c r="GT18" s="82">
        <f>'Inbound SOS &amp; EOD'!HA62+'Inbound SOS &amp; EOD'!HA85</f>
        <v>516</v>
      </c>
      <c r="GU18" s="82">
        <f>'Inbound SOS &amp; EOD'!HB62+'Inbound SOS &amp; EOD'!HB85</f>
        <v>577</v>
      </c>
      <c r="GV18" s="82">
        <f>'Inbound SOS &amp; EOD'!HC62+'Inbound SOS &amp; EOD'!HC85</f>
        <v>518</v>
      </c>
      <c r="GW18" s="82">
        <f>'Inbound SOS &amp; EOD'!HD62+'Inbound SOS &amp; EOD'!HD85</f>
        <v>0</v>
      </c>
      <c r="GX18" s="82">
        <f>'Inbound SOS &amp; EOD'!HE62+'Inbound SOS &amp; EOD'!HE85</f>
        <v>0</v>
      </c>
      <c r="GY18" s="82">
        <f>'Inbound SOS &amp; EOD'!HF62+'Inbound SOS &amp; EOD'!HF85</f>
        <v>18</v>
      </c>
      <c r="GZ18" s="82">
        <f>'Inbound SOS &amp; EOD'!HG62+'Inbound SOS &amp; EOD'!HG85</f>
        <v>248</v>
      </c>
      <c r="HA18" s="82">
        <f>'Inbound SOS &amp; EOD'!HH62+'Inbound SOS &amp; EOD'!HH85</f>
        <v>73</v>
      </c>
      <c r="HB18" s="82">
        <f>'Inbound SOS &amp; EOD'!HI62+'Inbound SOS &amp; EOD'!HI85</f>
        <v>42</v>
      </c>
      <c r="HC18" s="82">
        <f>'Inbound SOS &amp; EOD'!HJ62+'Inbound SOS &amp; EOD'!HJ85</f>
        <v>12</v>
      </c>
      <c r="HD18" s="82">
        <f>'Inbound SOS &amp; EOD'!HK62+'Inbound SOS &amp; EOD'!HK85</f>
        <v>0</v>
      </c>
      <c r="HE18" s="82">
        <f>'Inbound SOS &amp; EOD'!HL62+'Inbound SOS &amp; EOD'!HL85</f>
        <v>0</v>
      </c>
      <c r="HF18" s="82">
        <f>'Inbound SOS &amp; EOD'!HM62+'Inbound SOS &amp; EOD'!HM85</f>
        <v>0</v>
      </c>
      <c r="HG18" s="82">
        <f>'Inbound SOS &amp; EOD'!HN62+'Inbound SOS &amp; EOD'!HN85</f>
        <v>0</v>
      </c>
      <c r="HH18" s="82">
        <f>'Inbound SOS &amp; EOD'!HO62+'Inbound SOS &amp; EOD'!HO85</f>
        <v>17</v>
      </c>
      <c r="HI18" s="82">
        <f>'Inbound SOS &amp; EOD'!HP62+'Inbound SOS &amp; EOD'!HP85</f>
        <v>38</v>
      </c>
      <c r="HJ18" s="82">
        <f>'Inbound SOS &amp; EOD'!HQ62+'Inbound SOS &amp; EOD'!HQ85</f>
        <v>0</v>
      </c>
      <c r="HK18" s="82">
        <f>'Inbound SOS &amp; EOD'!HR62+'Inbound SOS &amp; EOD'!HR85</f>
        <v>0</v>
      </c>
      <c r="HL18" s="82">
        <f>'Inbound SOS &amp; EOD'!HS62+'Inbound SOS &amp; EOD'!HS85</f>
        <v>0</v>
      </c>
      <c r="HM18" s="82">
        <f>'Inbound SOS &amp; EOD'!HT62+'Inbound SOS &amp; EOD'!HT85</f>
        <v>240</v>
      </c>
      <c r="HN18" s="82">
        <f>'Inbound SOS &amp; EOD'!HU62+'Inbound SOS &amp; EOD'!HU85</f>
        <v>457</v>
      </c>
      <c r="HO18" s="82">
        <f>'Inbound SOS &amp; EOD'!HV62+'Inbound SOS &amp; EOD'!HV85</f>
        <v>485</v>
      </c>
      <c r="HP18" s="82">
        <f>'Inbound SOS &amp; EOD'!HW62+'Inbound SOS &amp; EOD'!HW85</f>
        <v>454</v>
      </c>
      <c r="HQ18" s="82">
        <f>'Inbound SOS &amp; EOD'!HX62+'Inbound SOS &amp; EOD'!HX85</f>
        <v>62</v>
      </c>
      <c r="HR18" s="82">
        <f>'Inbound SOS &amp; EOD'!HY62+'Inbound SOS &amp; EOD'!HY85</f>
        <v>19</v>
      </c>
      <c r="HS18" s="82">
        <f>'Inbound SOS &amp; EOD'!HZ62+'Inbound SOS &amp; EOD'!HZ85</f>
        <v>8</v>
      </c>
      <c r="HT18" s="82">
        <f>'Inbound SOS &amp; EOD'!IA62+'Inbound SOS &amp; EOD'!IA85</f>
        <v>44</v>
      </c>
      <c r="HU18" s="82">
        <f>'Inbound SOS &amp; EOD'!IB62+'Inbound SOS &amp; EOD'!IB85</f>
        <v>426</v>
      </c>
      <c r="HV18" s="82">
        <f>'Inbound SOS &amp; EOD'!IC62+'Inbound SOS &amp; EOD'!IC85</f>
        <v>628</v>
      </c>
      <c r="HW18" s="82">
        <f>'Inbound SOS &amp; EOD'!ID62+'Inbound SOS &amp; EOD'!ID85</f>
        <v>99</v>
      </c>
      <c r="HX18" s="82">
        <f>'Inbound SOS &amp; EOD'!IE62+'Inbound SOS &amp; EOD'!IE85</f>
        <v>0</v>
      </c>
      <c r="HY18" s="82">
        <f>'Inbound SOS &amp; EOD'!IF62+'Inbound SOS &amp; EOD'!IF85</f>
        <v>0</v>
      </c>
      <c r="HZ18" s="82">
        <f>'Inbound SOS &amp; EOD'!IG62+'Inbound SOS &amp; EOD'!IG85</f>
        <v>0</v>
      </c>
      <c r="IA18" s="82">
        <f>'Inbound SOS &amp; EOD'!IH62+'Inbound SOS &amp; EOD'!IH85</f>
        <v>147</v>
      </c>
      <c r="IB18" s="82">
        <f>'Inbound SOS &amp; EOD'!II62+'Inbound SOS &amp; EOD'!II85</f>
        <v>658</v>
      </c>
      <c r="IC18" s="82">
        <f>'Inbound SOS &amp; EOD'!IJ62+'Inbound SOS &amp; EOD'!IJ85</f>
        <v>295</v>
      </c>
      <c r="ID18" s="82">
        <f>'Inbound SOS &amp; EOD'!IK62+'Inbound SOS &amp; EOD'!IK85</f>
        <v>213</v>
      </c>
      <c r="IE18" s="82">
        <f>'Inbound SOS &amp; EOD'!IL62+'Inbound SOS &amp; EOD'!IL85</f>
        <v>490</v>
      </c>
      <c r="IF18" s="82">
        <f>'Inbound SOS &amp; EOD'!IM62+'Inbound SOS &amp; EOD'!IM85</f>
        <v>28</v>
      </c>
      <c r="IG18" s="82">
        <f>'Inbound SOS &amp; EOD'!IN62+'Inbound SOS &amp; EOD'!IN85</f>
        <v>0</v>
      </c>
      <c r="IH18" s="82">
        <f>'Inbound SOS &amp; EOD'!IO62+'Inbound SOS &amp; EOD'!IO85</f>
        <v>798</v>
      </c>
      <c r="II18" s="82">
        <f>'Inbound SOS &amp; EOD'!IP62+'Inbound SOS &amp; EOD'!IP85</f>
        <v>735</v>
      </c>
      <c r="IJ18" s="82">
        <f>'Inbound SOS &amp; EOD'!IQ62+'Inbound SOS &amp; EOD'!IQ85</f>
        <v>1</v>
      </c>
      <c r="IK18" s="82">
        <f>'Inbound SOS &amp; EOD'!IR62+'Inbound SOS &amp; EOD'!IR85</f>
        <v>779</v>
      </c>
      <c r="IL18" s="82">
        <f>'Inbound SOS &amp; EOD'!IS62+'Inbound SOS &amp; EOD'!IS85</f>
        <v>171</v>
      </c>
      <c r="IM18" s="82">
        <f>'Inbound SOS &amp; EOD'!IT62+'Inbound SOS &amp; EOD'!IT85</f>
        <v>687</v>
      </c>
      <c r="IN18" s="82">
        <f>'Inbound SOS &amp; EOD'!IU62+'Inbound SOS &amp; EOD'!IU85</f>
        <v>280</v>
      </c>
      <c r="IO18" s="82">
        <f>'Inbound SOS &amp; EOD'!IV62+'Inbound SOS &amp; EOD'!IV85</f>
        <v>627</v>
      </c>
      <c r="IP18" s="82">
        <f>'Inbound SOS &amp; EOD'!IW62+'Inbound SOS &amp; EOD'!IW85</f>
        <v>621</v>
      </c>
      <c r="IQ18" s="82">
        <f>'Inbound SOS &amp; EOD'!IX62+'Inbound SOS &amp; EOD'!IX85</f>
        <v>704</v>
      </c>
      <c r="IR18" s="82">
        <f>'Inbound SOS &amp; EOD'!IY62+'Inbound SOS &amp; EOD'!IY85</f>
        <v>388</v>
      </c>
      <c r="IS18" s="82">
        <f>'Inbound SOS &amp; EOD'!IZ62+'Inbound SOS &amp; EOD'!IZ85</f>
        <v>973</v>
      </c>
      <c r="IT18" s="82">
        <f>'Inbound SOS &amp; EOD'!JA62+'Inbound SOS &amp; EOD'!JA85</f>
        <v>658</v>
      </c>
      <c r="IU18" s="82">
        <f>'Inbound SOS &amp; EOD'!JB62+'Inbound SOS &amp; EOD'!JB85</f>
        <v>443</v>
      </c>
      <c r="IV18" s="82">
        <f>'Inbound SOS &amp; EOD'!JC62+'Inbound SOS &amp; EOD'!JC85</f>
        <v>1</v>
      </c>
      <c r="IW18" s="82">
        <f>'Inbound SOS &amp; EOD'!JD62+'Inbound SOS &amp; EOD'!JD85</f>
        <v>2</v>
      </c>
      <c r="IX18" s="82">
        <f>'Inbound SOS &amp; EOD'!JE62+'Inbound SOS &amp; EOD'!JE85</f>
        <v>437</v>
      </c>
      <c r="IY18" s="82">
        <f>'Inbound SOS &amp; EOD'!JF62+'Inbound SOS &amp; EOD'!JF85</f>
        <v>414</v>
      </c>
      <c r="IZ18" s="82">
        <f>'Inbound SOS &amp; EOD'!JG62+'Inbound SOS &amp; EOD'!JG85</f>
        <v>466</v>
      </c>
      <c r="JA18" s="82">
        <f>'Inbound SOS &amp; EOD'!JH62+'Inbound SOS &amp; EOD'!JH85</f>
        <v>1</v>
      </c>
      <c r="JB18" s="82">
        <f>'Inbound SOS &amp; EOD'!JI62+'Inbound SOS &amp; EOD'!JI85</f>
        <v>519</v>
      </c>
      <c r="JC18" s="82">
        <f>'Inbound SOS &amp; EOD'!JJ62+'Inbound SOS &amp; EOD'!JJ85</f>
        <v>409</v>
      </c>
      <c r="JD18" s="82">
        <f>'Inbound SOS &amp; EOD'!JK62+'Inbound SOS &amp; EOD'!JK85</f>
        <v>900</v>
      </c>
      <c r="JE18" s="82">
        <f>'Inbound SOS &amp; EOD'!JL62+'Inbound SOS &amp; EOD'!JL85</f>
        <v>8</v>
      </c>
      <c r="JF18" s="82">
        <f>'Inbound SOS &amp; EOD'!JM62+'Inbound SOS &amp; EOD'!JM85</f>
        <v>358</v>
      </c>
      <c r="JG18" s="82">
        <f>'Inbound SOS &amp; EOD'!JN62+'Inbound SOS &amp; EOD'!JN85</f>
        <v>183</v>
      </c>
      <c r="JH18" s="82">
        <f>'Inbound SOS &amp; EOD'!JO62+'Inbound SOS &amp; EOD'!JO85</f>
        <v>1</v>
      </c>
      <c r="JI18" s="82">
        <f>'Inbound SOS &amp; EOD'!JP62+'Inbound SOS &amp; EOD'!JP85</f>
        <v>0</v>
      </c>
      <c r="JJ18" s="82">
        <f>'Inbound SOS &amp; EOD'!JQ62+'Inbound SOS &amp; EOD'!JQ85</f>
        <v>713</v>
      </c>
      <c r="JK18" s="82">
        <f>'Inbound SOS &amp; EOD'!JR62+'Inbound SOS &amp; EOD'!JR85</f>
        <v>811</v>
      </c>
      <c r="JL18" s="82">
        <f>'Inbound SOS &amp; EOD'!JS62+'Inbound SOS &amp; EOD'!JS85</f>
        <v>1057</v>
      </c>
      <c r="JM18" s="82">
        <f>'Inbound SOS &amp; EOD'!JT62+'Inbound SOS &amp; EOD'!JT85</f>
        <v>544</v>
      </c>
      <c r="JN18" s="82">
        <f>'Inbound SOS &amp; EOD'!JU62+'Inbound SOS &amp; EOD'!JU85</f>
        <v>104</v>
      </c>
      <c r="JO18" s="82">
        <f>'Inbound SOS &amp; EOD'!JV62+'Inbound SOS &amp; EOD'!JV85</f>
        <v>6</v>
      </c>
      <c r="JP18" s="82">
        <f>'Inbound SOS &amp; EOD'!JW62+'Inbound SOS &amp; EOD'!JW85</f>
        <v>535</v>
      </c>
      <c r="JQ18" s="82">
        <f>'Inbound SOS &amp; EOD'!JX62+'Inbound SOS &amp; EOD'!JX85</f>
        <v>1447</v>
      </c>
      <c r="JR18" s="82">
        <f>'Inbound SOS &amp; EOD'!JY62+'Inbound SOS &amp; EOD'!JY85</f>
        <v>439</v>
      </c>
      <c r="JS18" s="82">
        <f>'Inbound SOS &amp; EOD'!JZ62+'Inbound SOS &amp; EOD'!JZ85</f>
        <v>682</v>
      </c>
      <c r="JT18" s="82">
        <f>'Inbound SOS &amp; EOD'!KA62+'Inbound SOS &amp; EOD'!KA85</f>
        <v>82</v>
      </c>
      <c r="JU18" s="82">
        <f>'Inbound SOS &amp; EOD'!KB62+'Inbound SOS &amp; EOD'!KB85</f>
        <v>470</v>
      </c>
      <c r="JV18" s="82">
        <f>'Inbound SOS &amp; EOD'!KC62+'Inbound SOS &amp; EOD'!KC85</f>
        <v>1076</v>
      </c>
      <c r="JW18" s="82">
        <f>'Inbound SOS &amp; EOD'!KD62+'Inbound SOS &amp; EOD'!KD85</f>
        <v>1255</v>
      </c>
      <c r="JX18" s="82">
        <f>'Inbound SOS &amp; EOD'!KE62+'Inbound SOS &amp; EOD'!KE85</f>
        <v>563</v>
      </c>
      <c r="JY18" s="82">
        <f>'Inbound SOS &amp; EOD'!KF62+'Inbound SOS &amp; EOD'!KF85</f>
        <v>1235</v>
      </c>
      <c r="JZ18" s="82">
        <f>'Inbound SOS &amp; EOD'!KG62+'Inbound SOS &amp; EOD'!KG85</f>
        <v>976</v>
      </c>
      <c r="KA18" s="82" t="e">
        <f>'Inbound SOS &amp; EOD'!#REF!+'Inbound SOS &amp; EOD'!KH85</f>
        <v>#REF!</v>
      </c>
      <c r="KB18" s="82">
        <f>'Inbound SOS &amp; EOD'!KI62+'Inbound SOS &amp; EOD'!KI85</f>
        <v>141</v>
      </c>
      <c r="KC18" s="82">
        <f>'Inbound SOS &amp; EOD'!KJ62+'Inbound SOS &amp; EOD'!KJ85</f>
        <v>1258</v>
      </c>
      <c r="KD18" s="82">
        <f>'Inbound SOS &amp; EOD'!KK62+'Inbound SOS &amp; EOD'!KK85</f>
        <v>927</v>
      </c>
      <c r="KE18" s="82">
        <f>'Inbound SOS &amp; EOD'!KL62+'Inbound SOS &amp; EOD'!KL85</f>
        <v>757</v>
      </c>
      <c r="KF18" s="82">
        <f>'Inbound SOS &amp; EOD'!KM62+'Inbound SOS &amp; EOD'!KM85</f>
        <v>865</v>
      </c>
      <c r="KG18" s="82">
        <f>'Inbound SOS &amp; EOD'!KN62+'Inbound SOS &amp; EOD'!KN85</f>
        <v>0</v>
      </c>
      <c r="KH18" s="82">
        <f>'Inbound SOS &amp; EOD'!KO62+'Inbound SOS &amp; EOD'!KO85</f>
        <v>1515</v>
      </c>
      <c r="KI18" s="82">
        <f>'Inbound SOS &amp; EOD'!KP62+'Inbound SOS &amp; EOD'!KP85</f>
        <v>1011</v>
      </c>
      <c r="KJ18" s="82">
        <f>'Inbound SOS &amp; EOD'!KQ62+'Inbound SOS &amp; EOD'!KQ85</f>
        <v>798</v>
      </c>
      <c r="KK18" s="82">
        <f>'Inbound SOS &amp; EOD'!KR62+'Inbound SOS &amp; EOD'!KR85</f>
        <v>0</v>
      </c>
      <c r="KL18" s="82">
        <f>'Inbound SOS &amp; EOD'!KS62+'Inbound SOS &amp; EOD'!KS85</f>
        <v>0</v>
      </c>
      <c r="KM18" s="82">
        <f>'Inbound SOS &amp; EOD'!KT62+'Inbound SOS &amp; EOD'!KT85</f>
        <v>0</v>
      </c>
      <c r="KN18" s="82">
        <f>'Inbound SOS &amp; EOD'!KU62+'Inbound SOS &amp; EOD'!KU85</f>
        <v>0</v>
      </c>
      <c r="KO18" s="82">
        <f>'Inbound SOS &amp; EOD'!KV62+'Inbound SOS &amp; EOD'!KV85</f>
        <v>32</v>
      </c>
      <c r="KP18" s="82">
        <f>'Inbound SOS &amp; EOD'!KW62+'Inbound SOS &amp; EOD'!KW85</f>
        <v>4</v>
      </c>
      <c r="KQ18" s="82">
        <f>'Inbound SOS &amp; EOD'!KX62+'Inbound SOS &amp; EOD'!KX85</f>
        <v>868</v>
      </c>
      <c r="KR18" s="82">
        <f>'Inbound SOS &amp; EOD'!KY62+'Inbound SOS &amp; EOD'!KY85</f>
        <v>1584</v>
      </c>
      <c r="KS18" s="82">
        <f>'Inbound SOS &amp; EOD'!KZ62+'Inbound SOS &amp; EOD'!KZ85</f>
        <v>0</v>
      </c>
      <c r="KT18" s="82">
        <f>'Inbound SOS &amp; EOD'!LA62+'Inbound SOS &amp; EOD'!LA85</f>
        <v>642</v>
      </c>
      <c r="KU18" s="82">
        <f>'Inbound SOS &amp; EOD'!LB62+'Inbound SOS &amp; EOD'!LB85</f>
        <v>1265</v>
      </c>
      <c r="KV18" s="82">
        <f>'Inbound SOS &amp; EOD'!KH62+'Inbound SOS &amp; EOD'!LC85</f>
        <v>355</v>
      </c>
      <c r="KW18" s="82">
        <f>'Inbound SOS &amp; EOD'!LD62+'Inbound SOS &amp; EOD'!LD85</f>
        <v>177</v>
      </c>
      <c r="KX18" s="82">
        <f>'Inbound SOS &amp; EOD'!LE62+'Inbound SOS &amp; EOD'!LE85</f>
        <v>733</v>
      </c>
      <c r="KY18" s="82">
        <f>'Inbound SOS &amp; EOD'!LF62+'Inbound SOS &amp; EOD'!LF85</f>
        <v>694</v>
      </c>
      <c r="KZ18" s="82">
        <f>'Inbound SOS &amp; EOD'!LG62+'Inbound SOS &amp; EOD'!LG85</f>
        <v>367</v>
      </c>
      <c r="LA18" s="82">
        <f>'Inbound SOS &amp; EOD'!LH62+'Inbound SOS &amp; EOD'!LH85</f>
        <v>965</v>
      </c>
      <c r="LB18" s="82">
        <f>'Inbound SOS &amp; EOD'!LI62+'Inbound SOS &amp; EOD'!LI85</f>
        <v>0</v>
      </c>
      <c r="LC18" s="82">
        <f>'Inbound SOS &amp; EOD'!LJ62+'Inbound SOS &amp; EOD'!LJ85</f>
        <v>0</v>
      </c>
      <c r="LD18" s="82">
        <f>'Inbound SOS &amp; EOD'!LK62+'Inbound SOS &amp; EOD'!LK85</f>
        <v>0</v>
      </c>
      <c r="LE18" s="82">
        <f>'Inbound SOS &amp; EOD'!LL62+'Inbound SOS &amp; EOD'!LL85</f>
        <v>0</v>
      </c>
      <c r="LF18" s="82">
        <f>'Inbound SOS &amp; EOD'!LM62+'Inbound SOS &amp; EOD'!LM85</f>
        <v>0</v>
      </c>
      <c r="LG18" s="82">
        <f>'Inbound SOS &amp; EOD'!LN62+'Inbound SOS &amp; EOD'!LN85</f>
        <v>0</v>
      </c>
      <c r="LH18" s="82">
        <f>'Inbound SOS &amp; EOD'!LO62+'Inbound SOS &amp; EOD'!LO85</f>
        <v>0</v>
      </c>
      <c r="LI18" s="82">
        <f>'Inbound SOS &amp; EOD'!LP62+'Inbound SOS &amp; EOD'!LP85</f>
        <v>958</v>
      </c>
      <c r="LJ18" s="82">
        <f>'Inbound SOS &amp; EOD'!LQ62+'Inbound SOS &amp; EOD'!LQ85</f>
        <v>1160</v>
      </c>
      <c r="LK18" s="82" t="e">
        <f>'Inbound SOS &amp; EOD'!LR62+'Inbound SOS &amp; EOD'!LR85</f>
        <v>#VALUE!</v>
      </c>
      <c r="LL18" s="82">
        <f>'Inbound SOS &amp; EOD'!LS62+'Inbound SOS &amp; EOD'!LS85</f>
        <v>966</v>
      </c>
      <c r="LM18" s="82">
        <f>'Inbound SOS &amp; EOD'!LT62+'Inbound SOS &amp; EOD'!LT85</f>
        <v>1088</v>
      </c>
      <c r="LN18" s="82">
        <f>'Inbound SOS &amp; EOD'!LU62+'Inbound SOS &amp; EOD'!LU85</f>
        <v>0</v>
      </c>
      <c r="LO18" s="82">
        <f>'Inbound SOS &amp; EOD'!LV62+'Inbound SOS &amp; EOD'!LV85</f>
        <v>0</v>
      </c>
      <c r="LP18" s="82">
        <f>'Inbound SOS &amp; EOD'!LW62+'Inbound SOS &amp; EOD'!LW85</f>
        <v>952</v>
      </c>
      <c r="LQ18" s="82">
        <f>'Inbound SOS &amp; EOD'!LX62+'Inbound SOS &amp; EOD'!LX85</f>
        <v>305</v>
      </c>
      <c r="LR18" s="82">
        <f>'Inbound SOS &amp; EOD'!LY62+'Inbound SOS &amp; EOD'!LY85</f>
        <v>0</v>
      </c>
      <c r="LS18" s="82" t="e">
        <f>'Inbound SOS &amp; EOD'!#REF!+'Inbound SOS &amp; EOD'!#REF!</f>
        <v>#REF!</v>
      </c>
      <c r="LT18" s="82" t="e">
        <f>'Inbound SOS &amp; EOD'!#REF!+'Inbound SOS &amp; EOD'!#REF!</f>
        <v>#REF!</v>
      </c>
      <c r="LU18" s="82" t="e">
        <f>'Inbound SOS &amp; EOD'!#REF!+'Inbound SOS &amp; EOD'!#REF!</f>
        <v>#REF!</v>
      </c>
      <c r="LV18" s="82" t="e">
        <f>'Inbound SOS &amp; EOD'!#REF!+'Inbound SOS &amp; EOD'!#REF!</f>
        <v>#REF!</v>
      </c>
      <c r="LW18" s="82" t="e">
        <f>'Inbound SOS &amp; EOD'!#REF!+'Inbound SOS &amp; EOD'!#REF!</f>
        <v>#REF!</v>
      </c>
      <c r="LX18" s="82" t="e">
        <f>'Inbound SOS &amp; EOD'!#REF!+'Inbound SOS &amp; EOD'!#REF!</f>
        <v>#REF!</v>
      </c>
      <c r="LY18" s="82" t="e">
        <f>'Inbound SOS &amp; EOD'!#REF!+'Inbound SOS &amp; EOD'!#REF!</f>
        <v>#REF!</v>
      </c>
    </row>
    <row r="19" spans="1:337" ht="15.75" customHeight="1">
      <c r="A19" s="83" t="s">
        <v>186</v>
      </c>
      <c r="B19" s="82">
        <f>'Inbound SOS &amp; EOD'!B61+'Inbound SOS &amp; EOD'!B84</f>
        <v>57</v>
      </c>
      <c r="C19" s="82">
        <f>'Inbound SOS &amp; EOD'!C61+'Inbound SOS &amp; EOD'!C84</f>
        <v>31</v>
      </c>
      <c r="D19" s="82">
        <f>'Inbound SOS &amp; EOD'!D61+'Inbound SOS &amp; EOD'!D84</f>
        <v>33</v>
      </c>
      <c r="E19" s="82">
        <f>'Inbound SOS &amp; EOD'!E61+'Inbound SOS &amp; EOD'!E84</f>
        <v>28</v>
      </c>
      <c r="F19" s="82">
        <f>'Inbound SOS &amp; EOD'!F61+'Inbound SOS &amp; EOD'!F84</f>
        <v>11</v>
      </c>
      <c r="G19" s="82">
        <f>'Inbound SOS &amp; EOD'!G61+'Inbound SOS &amp; EOD'!G84</f>
        <v>10</v>
      </c>
      <c r="H19" s="82">
        <f>'Inbound SOS &amp; EOD'!H61+'Inbound SOS &amp; EOD'!H84</f>
        <v>15</v>
      </c>
      <c r="I19" s="82">
        <f>'Inbound SOS &amp; EOD'!I61+'Inbound SOS &amp; EOD'!I84</f>
        <v>32</v>
      </c>
      <c r="J19" s="82">
        <f>'Inbound SOS &amp; EOD'!J61+'Inbound SOS &amp; EOD'!J84</f>
        <v>45</v>
      </c>
      <c r="K19" s="82">
        <f>'Inbound SOS &amp; EOD'!K61+'Inbound SOS &amp; EOD'!K84</f>
        <v>17</v>
      </c>
      <c r="L19" s="82">
        <f>'Inbound SOS &amp; EOD'!L61+'Inbound SOS &amp; EOD'!L84</f>
        <v>2</v>
      </c>
      <c r="M19" s="82">
        <f>'Inbound SOS &amp; EOD'!M61+'Inbound SOS &amp; EOD'!M84</f>
        <v>21</v>
      </c>
      <c r="N19" s="82">
        <f>'Inbound SOS &amp; EOD'!N61+'Inbound SOS &amp; EOD'!N84</f>
        <v>16</v>
      </c>
      <c r="O19" s="82">
        <f>'Inbound SOS &amp; EOD'!O61+'Inbound SOS &amp; EOD'!O84</f>
        <v>40</v>
      </c>
      <c r="P19" s="82">
        <f>'Inbound SOS &amp; EOD'!P61+'Inbound SOS &amp; EOD'!P84</f>
        <v>122</v>
      </c>
      <c r="Q19" s="82">
        <f>'Inbound SOS &amp; EOD'!Q61+'Inbound SOS &amp; EOD'!Q84</f>
        <v>110</v>
      </c>
      <c r="R19" s="82">
        <f>'Inbound SOS &amp; EOD'!R61+'Inbound SOS &amp; EOD'!R84</f>
        <v>137</v>
      </c>
      <c r="S19" s="82">
        <f>'Inbound SOS &amp; EOD'!S61+'Inbound SOS &amp; EOD'!S84</f>
        <v>92</v>
      </c>
      <c r="T19" s="82">
        <f>'Inbound SOS &amp; EOD'!T61+'Inbound SOS &amp; EOD'!T84</f>
        <v>24</v>
      </c>
      <c r="U19" s="82">
        <f>'Inbound SOS &amp; EOD'!U61+'Inbound SOS &amp; EOD'!U84</f>
        <v>34</v>
      </c>
      <c r="V19" s="82">
        <f>'Inbound SOS &amp; EOD'!V61+'Inbound SOS &amp; EOD'!V84</f>
        <v>30</v>
      </c>
      <c r="W19" s="82">
        <f>'Inbound SOS &amp; EOD'!W61+'Inbound SOS &amp; EOD'!W84</f>
        <v>55</v>
      </c>
      <c r="X19" s="82">
        <f>'Inbound SOS &amp; EOD'!X61+'Inbound SOS &amp; EOD'!X84</f>
        <v>74</v>
      </c>
      <c r="Y19" s="82">
        <f>'Inbound SOS &amp; EOD'!Y61+'Inbound SOS &amp; EOD'!Y84</f>
        <v>41</v>
      </c>
      <c r="Z19" s="82">
        <f>'Inbound SOS &amp; EOD'!Z61+'Inbound SOS &amp; EOD'!Z84</f>
        <v>112</v>
      </c>
      <c r="AA19" s="82">
        <f>'Inbound SOS &amp; EOD'!AA61+'Inbound SOS &amp; EOD'!AA84</f>
        <v>84</v>
      </c>
      <c r="AB19" s="82">
        <f>'Inbound SOS &amp; EOD'!AB61+'Inbound SOS &amp; EOD'!AB84</f>
        <v>20</v>
      </c>
      <c r="AC19" s="82">
        <f>'Inbound SOS &amp; EOD'!AC61+'Inbound SOS &amp; EOD'!AC84</f>
        <v>22</v>
      </c>
      <c r="AD19" s="82">
        <f>'Inbound SOS &amp; EOD'!AD61+'Inbound SOS &amp; EOD'!AD84</f>
        <v>69</v>
      </c>
      <c r="AE19" s="82">
        <f>'Inbound SOS &amp; EOD'!AE61+'Inbound SOS &amp; EOD'!AE84</f>
        <v>20</v>
      </c>
      <c r="AF19" s="82">
        <f>'Inbound SOS &amp; EOD'!AF61+'Inbound SOS &amp; EOD'!AF84</f>
        <v>20</v>
      </c>
      <c r="AG19" s="82">
        <f>'Inbound SOS &amp; EOD'!AG61+'Inbound SOS &amp; EOD'!AG84</f>
        <v>17</v>
      </c>
      <c r="AH19" s="82">
        <f>'Inbound SOS &amp; EOD'!AH61+'Inbound SOS &amp; EOD'!AH84</f>
        <v>16</v>
      </c>
      <c r="AI19" s="82">
        <f>'Inbound SOS &amp; EOD'!AI61+'Inbound SOS &amp; EOD'!AI84</f>
        <v>7</v>
      </c>
      <c r="AJ19" s="82">
        <f>'Inbound SOS &amp; EOD'!AJ61+'Inbound SOS &amp; EOD'!AJ84</f>
        <v>22</v>
      </c>
      <c r="AK19" s="82">
        <f>'Inbound SOS &amp; EOD'!AK61+'Inbound SOS &amp; EOD'!AK84</f>
        <v>89</v>
      </c>
      <c r="AL19" s="82">
        <f>'Inbound SOS &amp; EOD'!AL61+'Inbound SOS &amp; EOD'!AL84</f>
        <v>25</v>
      </c>
      <c r="AM19" s="82">
        <f>'Inbound SOS &amp; EOD'!AM61+'Inbound SOS &amp; EOD'!AM84</f>
        <v>35</v>
      </c>
      <c r="AN19" s="82">
        <f>'Inbound SOS &amp; EOD'!AN61+'Inbound SOS &amp; EOD'!AN84</f>
        <v>36</v>
      </c>
      <c r="AO19" s="82">
        <f>'Inbound SOS &amp; EOD'!AO61+'Inbound SOS &amp; EOD'!AO84</f>
        <v>45</v>
      </c>
      <c r="AP19" s="82">
        <f>'Inbound SOS &amp; EOD'!AP61+'Inbound SOS &amp; EOD'!AP84</f>
        <v>29</v>
      </c>
      <c r="AQ19" s="82">
        <f>'Inbound SOS &amp; EOD'!AQ61+'Inbound SOS &amp; EOD'!AQ84</f>
        <v>39</v>
      </c>
      <c r="AR19" s="82">
        <f>'Inbound SOS &amp; EOD'!AR61+'Inbound SOS &amp; EOD'!AR84</f>
        <v>86</v>
      </c>
      <c r="AS19" s="82">
        <f>'Inbound SOS &amp; EOD'!AS61+'Inbound SOS &amp; EOD'!AS84</f>
        <v>95</v>
      </c>
      <c r="AT19" s="82">
        <f>'Inbound SOS &amp; EOD'!AT61+'Inbound SOS &amp; EOD'!AT84</f>
        <v>46</v>
      </c>
      <c r="AU19" s="82">
        <f>'Inbound SOS &amp; EOD'!AU61+'Inbound SOS &amp; EOD'!AU84</f>
        <v>34</v>
      </c>
      <c r="AV19" s="82">
        <f>'Inbound SOS &amp; EOD'!AV61+'Inbound SOS &amp; EOD'!AV84</f>
        <v>42</v>
      </c>
      <c r="AW19" s="82">
        <f>'Inbound SOS &amp; EOD'!AW61+'Inbound SOS &amp; EOD'!AW84</f>
        <v>46</v>
      </c>
      <c r="AX19" s="82">
        <f>'Inbound SOS &amp; EOD'!AX61+'Inbound SOS &amp; EOD'!AX84</f>
        <v>112</v>
      </c>
      <c r="AY19" s="82">
        <f>'Inbound SOS &amp; EOD'!AY61+'Inbound SOS &amp; EOD'!AY84</f>
        <v>122</v>
      </c>
      <c r="AZ19" s="82">
        <f>'Inbound SOS &amp; EOD'!AZ61+'Inbound SOS &amp; EOD'!AZ84</f>
        <v>93</v>
      </c>
      <c r="BA19" s="82">
        <f>'Inbound SOS &amp; EOD'!BA61+'Inbound SOS &amp; EOD'!BA84</f>
        <v>156</v>
      </c>
      <c r="BB19" s="82">
        <f>'Inbound SOS &amp; EOD'!BB61+'Inbound SOS &amp; EOD'!BB84</f>
        <v>0</v>
      </c>
      <c r="BC19" s="82">
        <f>'Inbound SOS &amp; EOD'!BC61+'Inbound SOS &amp; EOD'!BC84</f>
        <v>14</v>
      </c>
      <c r="BD19" s="82">
        <f>'Inbound SOS &amp; EOD'!BD61+'Inbound SOS &amp; EOD'!BD84</f>
        <v>9</v>
      </c>
      <c r="BE19" s="82">
        <f>'Inbound SOS &amp; EOD'!BE61+'Inbound SOS &amp; EOD'!BE84</f>
        <v>33</v>
      </c>
      <c r="BF19" s="82">
        <f>'Inbound SOS &amp; EOD'!BF61+'Inbound SOS &amp; EOD'!BF84</f>
        <v>33</v>
      </c>
      <c r="BG19" s="82">
        <f>'Inbound SOS &amp; EOD'!BG61+'Inbound SOS &amp; EOD'!BG84</f>
        <v>110</v>
      </c>
      <c r="BH19" s="82">
        <f>'Inbound SOS &amp; EOD'!BH61+'Inbound SOS &amp; EOD'!BH84</f>
        <v>82</v>
      </c>
      <c r="BI19" s="82">
        <f>'Inbound SOS &amp; EOD'!BI61+'Inbound SOS &amp; EOD'!BI84</f>
        <v>94</v>
      </c>
      <c r="BJ19" s="82">
        <f>'Inbound SOS &amp; EOD'!BJ61+'Inbound SOS &amp; EOD'!BJ84</f>
        <v>109</v>
      </c>
      <c r="BK19" s="82">
        <f>'Inbound SOS &amp; EOD'!BK61+'Inbound SOS &amp; EOD'!BK84</f>
        <v>104</v>
      </c>
      <c r="BL19" s="82">
        <f>'Inbound SOS &amp; EOD'!BL61+'Inbound SOS &amp; EOD'!BL84</f>
        <v>78</v>
      </c>
      <c r="BM19" s="82">
        <f>'Inbound SOS &amp; EOD'!BM61+'Inbound SOS &amp; EOD'!BM84</f>
        <v>202</v>
      </c>
      <c r="BN19" s="82">
        <f>'Inbound SOS &amp; EOD'!BN61+'Inbound SOS &amp; EOD'!BN84</f>
        <v>253</v>
      </c>
      <c r="BO19" s="82">
        <f>'Inbound SOS &amp; EOD'!BO61+'Inbound SOS &amp; EOD'!BO84</f>
        <v>139</v>
      </c>
      <c r="BP19" s="82">
        <f>'Inbound SOS &amp; EOD'!BP61+'Inbound SOS &amp; EOD'!BP84</f>
        <v>126</v>
      </c>
      <c r="BQ19" s="82">
        <f>'Inbound SOS &amp; EOD'!BQ61+'Inbound SOS &amp; EOD'!BQ84</f>
        <v>113</v>
      </c>
      <c r="BR19" s="82">
        <f>'Inbound SOS &amp; EOD'!BR61+'Inbound SOS &amp; EOD'!BR84</f>
        <v>59</v>
      </c>
      <c r="BS19" s="82">
        <f>'Inbound SOS &amp; EOD'!BS61+'Inbound SOS &amp; EOD'!BS84</f>
        <v>82</v>
      </c>
      <c r="BT19" s="82">
        <f>'Inbound SOS &amp; EOD'!BT61+'Inbound SOS &amp; EOD'!BT84</f>
        <v>216</v>
      </c>
      <c r="BU19" s="82">
        <f>'Inbound SOS &amp; EOD'!BU61+'Inbound SOS &amp; EOD'!BU84</f>
        <v>226</v>
      </c>
      <c r="BV19" s="82">
        <f>'Inbound SOS &amp; EOD'!BV61+'Inbound SOS &amp; EOD'!BV84</f>
        <v>219</v>
      </c>
      <c r="BW19" s="82">
        <f>'Inbound SOS &amp; EOD'!BW61+'Inbound SOS &amp; EOD'!BW84</f>
        <v>269</v>
      </c>
      <c r="BX19" s="82">
        <f>'Inbound SOS &amp; EOD'!BX61+'Inbound SOS &amp; EOD'!BX84</f>
        <v>101</v>
      </c>
      <c r="BY19" s="82">
        <f>'Inbound SOS &amp; EOD'!BY61+'Inbound SOS &amp; EOD'!BY84</f>
        <v>12</v>
      </c>
      <c r="BZ19" s="82">
        <f>'Inbound SOS &amp; EOD'!BZ61+'Inbound SOS &amp; EOD'!BZ84</f>
        <v>10</v>
      </c>
      <c r="CA19" s="82">
        <f>'Inbound SOS &amp; EOD'!CA61+'Inbound SOS &amp; EOD'!CA84</f>
        <v>44</v>
      </c>
      <c r="CB19" s="82">
        <f>'Inbound SOS &amp; EOD'!CB61+'Inbound SOS &amp; EOD'!CB84</f>
        <v>31</v>
      </c>
      <c r="CC19" s="82">
        <f>'Inbound SOS &amp; EOD'!CC61+'Inbound SOS &amp; EOD'!CC84</f>
        <v>15</v>
      </c>
      <c r="CD19" s="82">
        <f>'Inbound SOS &amp; EOD'!CD61+'Inbound SOS &amp; EOD'!CD84</f>
        <v>10</v>
      </c>
      <c r="CE19" s="82">
        <f>'Inbound SOS &amp; EOD'!CE61+'Inbound SOS &amp; EOD'!CE84</f>
        <v>24</v>
      </c>
      <c r="CF19" s="82">
        <f>'Inbound SOS &amp; EOD'!CF61+'Inbound SOS &amp; EOD'!CF84</f>
        <v>18</v>
      </c>
      <c r="CG19" s="82">
        <f>'Inbound SOS &amp; EOD'!CG61+'Inbound SOS &amp; EOD'!CG84</f>
        <v>0</v>
      </c>
      <c r="CH19" s="82">
        <f>'Inbound SOS &amp; EOD'!CH61+'Inbound SOS &amp; EOD'!CH84</f>
        <v>105</v>
      </c>
      <c r="CI19" s="82">
        <f>'Inbound SOS &amp; EOD'!CI61+'Inbound SOS &amp; EOD'!CI84</f>
        <v>42</v>
      </c>
      <c r="CJ19" s="82">
        <f>'Inbound SOS &amp; EOD'!CJ61+'Inbound SOS &amp; EOD'!CJ84</f>
        <v>61</v>
      </c>
      <c r="CK19" s="82">
        <f>'Inbound SOS &amp; EOD'!CK61+'Inbound SOS &amp; EOD'!CK84</f>
        <v>111</v>
      </c>
      <c r="CL19" s="82">
        <f>'Inbound SOS &amp; EOD'!CL61+'Inbound SOS &amp; EOD'!CL84</f>
        <v>85</v>
      </c>
      <c r="CM19" s="82">
        <f>'Inbound SOS &amp; EOD'!CM61+'Inbound SOS &amp; EOD'!CM84</f>
        <v>263</v>
      </c>
      <c r="CN19" s="82">
        <f>'Inbound SOS &amp; EOD'!CN61+'Inbound SOS &amp; EOD'!CN84</f>
        <v>156</v>
      </c>
      <c r="CO19" s="82">
        <f>'Inbound SOS &amp; EOD'!CO61+'Inbound SOS &amp; EOD'!CO84</f>
        <v>193</v>
      </c>
      <c r="CP19" s="82">
        <f>'Inbound SOS &amp; EOD'!CP61+'Inbound SOS &amp; EOD'!CP84</f>
        <v>185</v>
      </c>
      <c r="CQ19" s="82">
        <f>'Inbound SOS &amp; EOD'!CQ61+'Inbound SOS &amp; EOD'!CQ84</f>
        <v>208</v>
      </c>
      <c r="CR19" s="82">
        <f>'Inbound SOS &amp; EOD'!CR61+'Inbound SOS &amp; EOD'!CR84</f>
        <v>49</v>
      </c>
      <c r="CS19" s="82">
        <f>'Inbound SOS &amp; EOD'!CS61+'Inbound SOS &amp; EOD'!CS84</f>
        <v>37</v>
      </c>
      <c r="CT19" s="82">
        <f>'Inbound SOS &amp; EOD'!CT61+'Inbound SOS &amp; EOD'!CT84</f>
        <v>0</v>
      </c>
      <c r="CU19" s="82">
        <f>'Inbound SOS &amp; EOD'!CU61+'Inbound SOS &amp; EOD'!CU84</f>
        <v>36</v>
      </c>
      <c r="CV19" s="82">
        <f>'Inbound SOS &amp; EOD'!CV61+'Inbound SOS &amp; EOD'!CV84</f>
        <v>0</v>
      </c>
      <c r="CW19" s="82">
        <f>'Inbound SOS &amp; EOD'!CW61+'Inbound SOS &amp; EOD'!CW84</f>
        <v>84</v>
      </c>
      <c r="CX19" s="82">
        <f>'Inbound SOS &amp; EOD'!CX61+'Inbound SOS &amp; EOD'!CX84</f>
        <v>15</v>
      </c>
      <c r="CY19" s="82">
        <f>'Inbound SOS &amp; EOD'!CY61+'Inbound SOS &amp; EOD'!CY84</f>
        <v>23</v>
      </c>
      <c r="CZ19" s="82">
        <f>'Inbound SOS &amp; EOD'!CZ61+'Inbound SOS &amp; EOD'!CZ84</f>
        <v>23</v>
      </c>
      <c r="DA19" s="82">
        <f>'Inbound SOS &amp; EOD'!DA61+'Inbound SOS &amp; EOD'!DA84</f>
        <v>10</v>
      </c>
      <c r="DB19" s="82">
        <f>'Inbound SOS &amp; EOD'!DB61+'Inbound SOS &amp; EOD'!DB84</f>
        <v>18</v>
      </c>
      <c r="DC19" s="82">
        <f>'Inbound SOS &amp; EOD'!DC61+'Inbound SOS &amp; EOD'!DC84</f>
        <v>29</v>
      </c>
      <c r="DD19" s="82">
        <f>'Inbound SOS &amp; EOD'!DD61+'Inbound SOS &amp; EOD'!DD84</f>
        <v>39</v>
      </c>
      <c r="DE19" s="82">
        <f>'Inbound SOS &amp; EOD'!DE61+'Inbound SOS &amp; EOD'!DE84</f>
        <v>32</v>
      </c>
      <c r="DF19" s="82">
        <f>'Inbound SOS &amp; EOD'!DF61+'Inbound SOS &amp; EOD'!DF84</f>
        <v>28</v>
      </c>
      <c r="DG19" s="82">
        <f>'Inbound SOS &amp; EOD'!DG61+'Inbound SOS &amp; EOD'!DG84</f>
        <v>38</v>
      </c>
      <c r="DH19" s="82">
        <f>'Inbound SOS &amp; EOD'!DH61+'Inbound SOS &amp; EOD'!DH84</f>
        <v>24</v>
      </c>
      <c r="DI19" s="82">
        <f>'Inbound SOS &amp; EOD'!DI61+'Inbound SOS &amp; EOD'!DI84</f>
        <v>12</v>
      </c>
      <c r="DJ19" s="82">
        <f>'Inbound SOS &amp; EOD'!DJ61+'Inbound SOS &amp; EOD'!DJ84</f>
        <v>58</v>
      </c>
      <c r="DK19" s="82">
        <f>'Inbound SOS &amp; EOD'!DK61+'Inbound SOS &amp; EOD'!DK84</f>
        <v>133</v>
      </c>
      <c r="DL19" s="82">
        <f>'Inbound SOS &amp; EOD'!DL61+'Inbound SOS &amp; EOD'!DL84</f>
        <v>170</v>
      </c>
      <c r="DM19" s="82">
        <f>'Inbound SOS &amp; EOD'!DM61+'Inbound SOS &amp; EOD'!DM84</f>
        <v>105</v>
      </c>
      <c r="DN19" s="82">
        <f>'Inbound SOS &amp; EOD'!DN61+'Inbound SOS &amp; EOD'!DN84</f>
        <v>23</v>
      </c>
      <c r="DO19" s="82">
        <f>'Inbound SOS &amp; EOD'!DO61+'Inbound SOS &amp; EOD'!DO84</f>
        <v>6</v>
      </c>
      <c r="DP19" s="82">
        <f>'Inbound SOS &amp; EOD'!DP61+'Inbound SOS &amp; EOD'!DP84</f>
        <v>23</v>
      </c>
      <c r="DQ19" s="82">
        <f>'Inbound SOS &amp; EOD'!DQ61+'Inbound SOS &amp; EOD'!DQ84</f>
        <v>43</v>
      </c>
      <c r="DR19" s="82">
        <f>'Inbound SOS &amp; EOD'!DR61+'Inbound SOS &amp; EOD'!DR84</f>
        <v>48</v>
      </c>
      <c r="DS19" s="82">
        <f>'Inbound SOS &amp; EOD'!DS61+'Inbound SOS &amp; EOD'!DS84</f>
        <v>36</v>
      </c>
      <c r="DT19" s="82">
        <f>'Inbound SOS &amp; EOD'!DT61+'Inbound SOS &amp; EOD'!DT84</f>
        <v>29</v>
      </c>
      <c r="DU19" s="82">
        <f>'Inbound SOS &amp; EOD'!DU61+'Inbound SOS &amp; EOD'!DU84</f>
        <v>41</v>
      </c>
      <c r="DV19" s="82">
        <f>'Inbound SOS &amp; EOD'!DV61+'Inbound SOS &amp; EOD'!DV84</f>
        <v>0</v>
      </c>
      <c r="DW19" s="82">
        <f>'Inbound SOS &amp; EOD'!DW61+'Inbound SOS &amp; EOD'!DW84</f>
        <v>34</v>
      </c>
      <c r="DX19" s="82">
        <f>'Inbound SOS &amp; EOD'!DX61+'Inbound SOS &amp; EOD'!DX84</f>
        <v>72</v>
      </c>
      <c r="DY19" s="82">
        <f>'Inbound SOS &amp; EOD'!DY61+'Inbound SOS &amp; EOD'!DY84</f>
        <v>48</v>
      </c>
      <c r="DZ19" s="82">
        <f>'Inbound SOS &amp; EOD'!DZ61+'Inbound SOS &amp; EOD'!DZ84</f>
        <v>72</v>
      </c>
      <c r="EA19" s="82">
        <f>'Inbound SOS &amp; EOD'!EA61+'Inbound SOS &amp; EOD'!EA84</f>
        <v>32</v>
      </c>
      <c r="EB19" s="82">
        <f>'Inbound SOS &amp; EOD'!EB61+'Inbound SOS &amp; EOD'!EB84</f>
        <v>14</v>
      </c>
      <c r="EC19" s="82">
        <f>'Inbound SOS &amp; EOD'!EC61+'Inbound SOS &amp; EOD'!EC84</f>
        <v>12</v>
      </c>
      <c r="ED19" s="82">
        <f>'Inbound SOS &amp; EOD'!ED61+'Inbound SOS &amp; EOD'!ED84</f>
        <v>18</v>
      </c>
      <c r="EE19" s="82">
        <f>'Inbound SOS &amp; EOD'!EE61+'Inbound SOS &amp; EOD'!EE84</f>
        <v>0</v>
      </c>
      <c r="EF19" s="82">
        <f>'Inbound SOS &amp; EOD'!EF61+'Inbound SOS &amp; EOD'!EF84</f>
        <v>86</v>
      </c>
      <c r="EG19" s="82">
        <f>'Inbound SOS &amp; EOD'!EG61+'Inbound SOS &amp; EOD'!EG84</f>
        <v>101</v>
      </c>
      <c r="EH19" s="82">
        <f>'Inbound SOS &amp; EOD'!EH61+'Inbound SOS &amp; EOD'!EH84</f>
        <v>104</v>
      </c>
      <c r="EI19" s="82">
        <f>'Inbound SOS &amp; EOD'!EI61+'Inbound SOS &amp; EOD'!EI84</f>
        <v>90</v>
      </c>
      <c r="EJ19" s="82">
        <f>'Inbound SOS &amp; EOD'!EJ61+'Inbound SOS &amp; EOD'!EJ84</f>
        <v>6</v>
      </c>
      <c r="EK19" s="82">
        <f>'Inbound SOS &amp; EOD'!EK61+'Inbound SOS &amp; EOD'!EK84</f>
        <v>46</v>
      </c>
      <c r="EL19" s="82">
        <f>'Inbound SOS &amp; EOD'!EL61+'Inbound SOS &amp; EOD'!EL84</f>
        <v>47</v>
      </c>
      <c r="EM19" s="82">
        <f>'Inbound SOS &amp; EOD'!EM61+'Inbound SOS &amp; EOD'!EM84</f>
        <v>19</v>
      </c>
      <c r="EN19" s="82">
        <f>'Inbound SOS &amp; EOD'!EN61+'Inbound SOS &amp; EOD'!EN84</f>
        <v>23</v>
      </c>
      <c r="EO19" s="82">
        <f>'Inbound SOS &amp; EOD'!EO61+'Inbound SOS &amp; EOD'!EO84</f>
        <v>53</v>
      </c>
      <c r="EP19" s="82">
        <f>'Inbound SOS &amp; EOD'!EP61+'Inbound SOS &amp; EOD'!EP84</f>
        <v>53</v>
      </c>
      <c r="EQ19" s="82">
        <f>'Inbound SOS &amp; EOD'!EQ61+'Inbound SOS &amp; EOD'!EQ84</f>
        <v>52</v>
      </c>
      <c r="ER19" s="82">
        <f>'Inbound SOS &amp; EOD'!ER61+'Inbound SOS &amp; EOD'!ER84</f>
        <v>46</v>
      </c>
      <c r="ES19" s="82">
        <f>'Inbound SOS &amp; EOD'!ES61+'Inbound SOS &amp; EOD'!ES84</f>
        <v>71</v>
      </c>
      <c r="ET19" s="82">
        <f>'Inbound SOS &amp; EOD'!ET61+'Inbound SOS &amp; EOD'!ET84</f>
        <v>59</v>
      </c>
      <c r="EU19" s="82">
        <f>'Inbound SOS &amp; EOD'!EU61+'Inbound SOS &amp; EOD'!EU84</f>
        <v>53</v>
      </c>
      <c r="EV19" s="82">
        <f>'Inbound SOS &amp; EOD'!EV61+'Inbound SOS &amp; EOD'!EV84</f>
        <v>98</v>
      </c>
      <c r="EW19" s="82">
        <f>'Inbound SOS &amp; EOD'!EW61+'Inbound SOS &amp; EOD'!EW84</f>
        <v>89</v>
      </c>
      <c r="EX19" s="82">
        <f>'Inbound SOS &amp; EOD'!EX61+'Inbound SOS &amp; EOD'!EX84</f>
        <v>50</v>
      </c>
      <c r="EY19" s="82">
        <f>'Inbound SOS &amp; EOD'!EY61+'Inbound SOS &amp; EOD'!EY84</f>
        <v>14</v>
      </c>
      <c r="EZ19" s="82">
        <f>'Inbound SOS &amp; EOD'!EZ61+'Inbound SOS &amp; EOD'!EZ84</f>
        <v>67</v>
      </c>
      <c r="FA19" s="82">
        <f>'Inbound SOS &amp; EOD'!FA61+'Inbound SOS &amp; EOD'!FA84</f>
        <v>94</v>
      </c>
      <c r="FB19" s="82">
        <f>'Inbound SOS &amp; EOD'!FB61+'Inbound SOS &amp; EOD'!FB84</f>
        <v>68</v>
      </c>
      <c r="FC19" s="82">
        <f>'Inbound SOS &amp; EOD'!FC61+'Inbound SOS &amp; EOD'!FC84</f>
        <v>169</v>
      </c>
      <c r="FD19" s="82">
        <f>'Inbound SOS &amp; EOD'!FD61+'Inbound SOS &amp; EOD'!FD84</f>
        <v>216</v>
      </c>
      <c r="FE19" s="82">
        <f>'Inbound SOS &amp; EOD'!FE62+'Inbound SOS &amp; EOD'!FE84</f>
        <v>72</v>
      </c>
      <c r="FF19" s="82">
        <f>'Inbound SOS &amp; EOD'!FF61+'Inbound SOS &amp; EOD'!FF84</f>
        <v>16</v>
      </c>
      <c r="FG19" s="82">
        <f>'Inbound SOS &amp; EOD'!FG61+'Inbound SOS &amp; EOD'!FG84</f>
        <v>115</v>
      </c>
      <c r="FH19" s="82">
        <f>'Inbound SOS &amp; EOD'!FH61+'Inbound SOS &amp; EOD'!FH84</f>
        <v>140</v>
      </c>
      <c r="FI19" s="82">
        <f>'Inbound SOS &amp; EOD'!FI61+'Inbound SOS &amp; EOD'!FI84</f>
        <v>57</v>
      </c>
      <c r="FJ19" s="82">
        <f>'Inbound SOS &amp; EOD'!FJ61+'Inbound SOS &amp; EOD'!FJ84</f>
        <v>110</v>
      </c>
      <c r="FK19" s="82">
        <f>'Inbound SOS &amp; EOD'!FK61+'Inbound SOS &amp; EOD'!FK84</f>
        <v>85</v>
      </c>
      <c r="FL19" s="82">
        <f>'Inbound SOS &amp; EOD'!FL61+'Inbound SOS &amp; EOD'!FL84</f>
        <v>21</v>
      </c>
      <c r="FM19" s="82">
        <f>'Inbound SOS &amp; EOD'!FM61+'Inbound SOS &amp; EOD'!FM84</f>
        <v>103</v>
      </c>
      <c r="FN19" s="82">
        <f>'Inbound SOS &amp; EOD'!FN61+'Inbound SOS &amp; EOD'!FN84</f>
        <v>55</v>
      </c>
      <c r="FO19" s="82">
        <f>'Inbound SOS &amp; EOD'!FO61+'Inbound SOS &amp; EOD'!FO84</f>
        <v>83</v>
      </c>
      <c r="FP19" s="82">
        <f>'Inbound SOS &amp; EOD'!FP61+'Inbound SOS &amp; EOD'!FP84</f>
        <v>174</v>
      </c>
      <c r="FQ19" s="82">
        <f>'Inbound SOS &amp; EOD'!FQ61+'Inbound SOS &amp; EOD'!FQ84</f>
        <v>244</v>
      </c>
      <c r="FR19" s="82">
        <f>'Inbound SOS &amp; EOD'!FR61+'Inbound SOS &amp; EOD'!FR84</f>
        <v>82</v>
      </c>
      <c r="FS19" s="82">
        <f>'Inbound SOS &amp; EOD'!FS61+'Inbound SOS &amp; EOD'!FS84</f>
        <v>120</v>
      </c>
      <c r="FT19" s="82">
        <f>'Inbound SOS &amp; EOD'!FT61+'Inbound SOS &amp; EOD'!FT84</f>
        <v>305</v>
      </c>
      <c r="FU19" s="82">
        <f>'Inbound SOS &amp; EOD'!GB61+'Inbound SOS &amp; EOD'!GB84</f>
        <v>136</v>
      </c>
      <c r="FV19" s="82">
        <f>'Inbound SOS &amp; EOD'!GC61+'Inbound SOS &amp; EOD'!GC84</f>
        <v>102</v>
      </c>
      <c r="FW19" s="82">
        <f>'Inbound SOS &amp; EOD'!GD61+'Inbound SOS &amp; EOD'!GD84</f>
        <v>83</v>
      </c>
      <c r="FX19" s="82">
        <f>'Inbound SOS &amp; EOD'!GE61+'Inbound SOS &amp; EOD'!GE84</f>
        <v>96</v>
      </c>
      <c r="FY19" s="82">
        <f>'Inbound SOS &amp; EOD'!GF61+'Inbound SOS &amp; EOD'!GF84</f>
        <v>159</v>
      </c>
      <c r="FZ19" s="82">
        <f>'Inbound SOS &amp; EOD'!GG61+'Inbound SOS &amp; EOD'!GG84</f>
        <v>160</v>
      </c>
      <c r="GA19" s="82">
        <f>'Inbound SOS &amp; EOD'!GH61+'Inbound SOS &amp; EOD'!GH84</f>
        <v>159</v>
      </c>
      <c r="GB19" s="82">
        <f>'Inbound SOS &amp; EOD'!GI61+'Inbound SOS &amp; EOD'!GI84</f>
        <v>239</v>
      </c>
      <c r="GC19" s="82">
        <f>'Inbound SOS &amp; EOD'!GJ61+'Inbound SOS &amp; EOD'!GJ84</f>
        <v>207</v>
      </c>
      <c r="GD19" s="82">
        <f>'Inbound SOS &amp; EOD'!GK61+'Inbound SOS &amp; EOD'!GK84</f>
        <v>223</v>
      </c>
      <c r="GE19" s="82">
        <f>'Inbound SOS &amp; EOD'!GL61+'Inbound SOS &amp; EOD'!GL84</f>
        <v>59</v>
      </c>
      <c r="GF19" s="82">
        <f>'Inbound SOS &amp; EOD'!GM61+'Inbound SOS &amp; EOD'!GM84</f>
        <v>25</v>
      </c>
      <c r="GG19" s="82">
        <f>'Inbound SOS &amp; EOD'!GN61+'Inbound SOS &amp; EOD'!GN84</f>
        <v>10</v>
      </c>
      <c r="GH19" s="82">
        <f>'Inbound SOS &amp; EOD'!GO61+'Inbound SOS &amp; EOD'!GO84</f>
        <v>41</v>
      </c>
      <c r="GI19" s="82">
        <f>'Inbound SOS &amp; EOD'!GP61+'Inbound SOS &amp; EOD'!GP84</f>
        <v>81</v>
      </c>
      <c r="GJ19" s="82">
        <f>'Inbound SOS &amp; EOD'!GQ61+'Inbound SOS &amp; EOD'!GQ84</f>
        <v>62</v>
      </c>
      <c r="GK19" s="82">
        <f>'Inbound SOS &amp; EOD'!GR61+'Inbound SOS &amp; EOD'!GR84</f>
        <v>54</v>
      </c>
      <c r="GL19" s="82">
        <f>'Inbound SOS &amp; EOD'!GS61+'Inbound SOS &amp; EOD'!GS84</f>
        <v>38</v>
      </c>
      <c r="GM19" s="82">
        <f>'Inbound SOS &amp; EOD'!GT61+'Inbound SOS &amp; EOD'!GT84</f>
        <v>69</v>
      </c>
      <c r="GN19" s="82">
        <f>'Inbound SOS &amp; EOD'!GU61+'Inbound SOS &amp; EOD'!GU84</f>
        <v>20</v>
      </c>
      <c r="GO19" s="82">
        <f>'Inbound SOS &amp; EOD'!GV61+'Inbound SOS &amp; EOD'!GV84</f>
        <v>46</v>
      </c>
      <c r="GP19" s="82">
        <f>'Inbound SOS &amp; EOD'!GW61+'Inbound SOS &amp; EOD'!GW84</f>
        <v>56</v>
      </c>
      <c r="GQ19" s="82">
        <f>'Inbound SOS &amp; EOD'!GX61+'Inbound SOS &amp; EOD'!GX84</f>
        <v>101</v>
      </c>
      <c r="GR19" s="82">
        <f>'Inbound SOS &amp; EOD'!GY61+'Inbound SOS &amp; EOD'!GY84</f>
        <v>80</v>
      </c>
      <c r="GS19" s="82">
        <f>'Inbound SOS &amp; EOD'!GZ61+'Inbound SOS &amp; EOD'!GZ84</f>
        <v>48</v>
      </c>
      <c r="GT19" s="82">
        <f>'Inbound SOS &amp; EOD'!HA61+'Inbound SOS &amp; EOD'!HA84</f>
        <v>50</v>
      </c>
      <c r="GU19" s="82">
        <f>'Inbound SOS &amp; EOD'!HB61+'Inbound SOS &amp; EOD'!HB84</f>
        <v>12</v>
      </c>
      <c r="GV19" s="82">
        <f>'Inbound SOS &amp; EOD'!HC61+'Inbound SOS &amp; EOD'!HC84</f>
        <v>27</v>
      </c>
      <c r="GW19" s="82">
        <f>'Inbound SOS &amp; EOD'!HD61+'Inbound SOS &amp; EOD'!HD84</f>
        <v>92</v>
      </c>
      <c r="GX19" s="82">
        <f>'Inbound SOS &amp; EOD'!HE61+'Inbound SOS &amp; EOD'!HE84</f>
        <v>121</v>
      </c>
      <c r="GY19" s="82">
        <f>'Inbound SOS &amp; EOD'!HF61+'Inbound SOS &amp; EOD'!HF84</f>
        <v>72</v>
      </c>
      <c r="GZ19" s="82">
        <f>'Inbound SOS &amp; EOD'!HG61+'Inbound SOS &amp; EOD'!HG84</f>
        <v>152</v>
      </c>
      <c r="HA19" s="82">
        <f>'Inbound SOS &amp; EOD'!HH61+'Inbound SOS &amp; EOD'!HH84</f>
        <v>133</v>
      </c>
      <c r="HB19" s="82">
        <f>'Inbound SOS &amp; EOD'!HI61+'Inbound SOS &amp; EOD'!HI84</f>
        <v>241</v>
      </c>
      <c r="HC19" s="82">
        <f>'Inbound SOS &amp; EOD'!HJ61+'Inbound SOS &amp; EOD'!HJ84</f>
        <v>292</v>
      </c>
      <c r="HD19" s="82">
        <f>'Inbound SOS &amp; EOD'!HK61+'Inbound SOS &amp; EOD'!HK84</f>
        <v>259</v>
      </c>
      <c r="HE19" s="82">
        <f>'Inbound SOS &amp; EOD'!HL61+'Inbound SOS &amp; EOD'!HL84</f>
        <v>522</v>
      </c>
      <c r="HF19" s="82">
        <f>'Inbound SOS &amp; EOD'!HM61+'Inbound SOS &amp; EOD'!HM84</f>
        <v>158</v>
      </c>
      <c r="HG19" s="82">
        <f>'Inbound SOS &amp; EOD'!HN61+'Inbound SOS &amp; EOD'!HN84</f>
        <v>338</v>
      </c>
      <c r="HH19" s="82">
        <f>'Inbound SOS &amp; EOD'!HO61+'Inbound SOS &amp; EOD'!HO84</f>
        <v>253</v>
      </c>
      <c r="HI19" s="82">
        <f>'Inbound SOS &amp; EOD'!HP61+'Inbound SOS &amp; EOD'!HP84</f>
        <v>202</v>
      </c>
      <c r="HJ19" s="82">
        <f>'Inbound SOS &amp; EOD'!HQ61+'Inbound SOS &amp; EOD'!HQ84</f>
        <v>306</v>
      </c>
      <c r="HK19" s="82">
        <f>'Inbound SOS &amp; EOD'!HR61+'Inbound SOS &amp; EOD'!HR84</f>
        <v>527</v>
      </c>
      <c r="HL19" s="82">
        <f>'Inbound SOS &amp; EOD'!HS61+'Inbound SOS &amp; EOD'!HS84</f>
        <v>316</v>
      </c>
      <c r="HM19" s="82">
        <f>'Inbound SOS &amp; EOD'!HT61+'Inbound SOS &amp; EOD'!HT84</f>
        <v>180</v>
      </c>
      <c r="HN19" s="82">
        <f>'Inbound SOS &amp; EOD'!HU61+'Inbound SOS &amp; EOD'!HU84</f>
        <v>106</v>
      </c>
      <c r="HO19" s="82">
        <f>'Inbound SOS &amp; EOD'!HV61+'Inbound SOS &amp; EOD'!HV84</f>
        <v>166</v>
      </c>
      <c r="HP19" s="82">
        <f>'Inbound SOS &amp; EOD'!HW61+'Inbound SOS &amp; EOD'!HW84</f>
        <v>19</v>
      </c>
      <c r="HQ19" s="82">
        <f>'Inbound SOS &amp; EOD'!HX61+'Inbound SOS &amp; EOD'!HX84</f>
        <v>193</v>
      </c>
      <c r="HR19" s="82">
        <f>'Inbound SOS &amp; EOD'!HY61+'Inbound SOS &amp; EOD'!HY84</f>
        <v>240</v>
      </c>
      <c r="HS19" s="82">
        <f>'Inbound SOS &amp; EOD'!HZ61+'Inbound SOS &amp; EOD'!HZ84</f>
        <v>351</v>
      </c>
      <c r="HT19" s="82">
        <f>'Inbound SOS &amp; EOD'!IA61+'Inbound SOS &amp; EOD'!IA84</f>
        <v>98</v>
      </c>
      <c r="HU19" s="82">
        <f>'Inbound SOS &amp; EOD'!IB61+'Inbound SOS &amp; EOD'!IB84</f>
        <v>180</v>
      </c>
      <c r="HV19" s="82">
        <f>'Inbound SOS &amp; EOD'!IC61+'Inbound SOS &amp; EOD'!IC84</f>
        <v>91</v>
      </c>
      <c r="HW19" s="82">
        <f>'Inbound SOS &amp; EOD'!ID61+'Inbound SOS &amp; EOD'!ID84</f>
        <v>73</v>
      </c>
      <c r="HX19" s="82">
        <f>'Inbound SOS &amp; EOD'!IE61+'Inbound SOS &amp; EOD'!IE84</f>
        <v>103</v>
      </c>
      <c r="HY19" s="82">
        <f>'Inbound SOS &amp; EOD'!IF61+'Inbound SOS &amp; EOD'!IF84</f>
        <v>162</v>
      </c>
      <c r="HZ19" s="82">
        <f>'Inbound SOS &amp; EOD'!IG61+'Inbound SOS &amp; EOD'!IG84</f>
        <v>197</v>
      </c>
      <c r="IA19" s="82">
        <f>'Inbound SOS &amp; EOD'!IH61+'Inbound SOS &amp; EOD'!IH84</f>
        <v>67</v>
      </c>
      <c r="IB19" s="82">
        <f>'Inbound SOS &amp; EOD'!II61+'Inbound SOS &amp; EOD'!II84</f>
        <v>52</v>
      </c>
      <c r="IC19" s="82">
        <f>'Inbound SOS &amp; EOD'!IJ61+'Inbound SOS &amp; EOD'!IJ84</f>
        <v>53</v>
      </c>
      <c r="ID19" s="82">
        <f>'Inbound SOS &amp; EOD'!IK61+'Inbound SOS &amp; EOD'!IK84</f>
        <v>15</v>
      </c>
      <c r="IE19" s="82">
        <f>'Inbound SOS &amp; EOD'!IL61+'Inbound SOS &amp; EOD'!IL84</f>
        <v>43</v>
      </c>
      <c r="IF19" s="82">
        <f>'Inbound SOS &amp; EOD'!IM61+'Inbound SOS &amp; EOD'!IM84</f>
        <v>69</v>
      </c>
      <c r="IG19" s="82">
        <f>'Inbound SOS &amp; EOD'!IN61+'Inbound SOS &amp; EOD'!IN84</f>
        <v>86</v>
      </c>
      <c r="IH19" s="82">
        <f>'Inbound SOS &amp; EOD'!IO61+'Inbound SOS &amp; EOD'!IO84</f>
        <v>37</v>
      </c>
      <c r="II19" s="82">
        <f>'Inbound SOS &amp; EOD'!IP61+'Inbound SOS &amp; EOD'!IP84</f>
        <v>90</v>
      </c>
      <c r="IJ19" s="82">
        <f>'Inbound SOS &amp; EOD'!IQ61+'Inbound SOS &amp; EOD'!IQ84</f>
        <v>88</v>
      </c>
      <c r="IK19" s="82">
        <f>'Inbound SOS &amp; EOD'!IR61+'Inbound SOS &amp; EOD'!IR84</f>
        <v>33</v>
      </c>
      <c r="IL19" s="82">
        <f>'Inbound SOS &amp; EOD'!IS61+'Inbound SOS &amp; EOD'!IS84</f>
        <v>37</v>
      </c>
      <c r="IM19" s="82">
        <f>'Inbound SOS &amp; EOD'!IT61+'Inbound SOS &amp; EOD'!IT84</f>
        <v>200</v>
      </c>
      <c r="IN19" s="82">
        <f>'Inbound SOS &amp; EOD'!IU61+'Inbound SOS &amp; EOD'!IU84</f>
        <v>346</v>
      </c>
      <c r="IO19" s="82">
        <f>'Inbound SOS &amp; EOD'!IV61+'Inbound SOS &amp; EOD'!IV84</f>
        <v>168</v>
      </c>
      <c r="IP19" s="82">
        <f>'Inbound SOS &amp; EOD'!IW61+'Inbound SOS &amp; EOD'!IW84</f>
        <v>158</v>
      </c>
      <c r="IQ19" s="82">
        <f>'Inbound SOS &amp; EOD'!IX61+'Inbound SOS &amp; EOD'!IX84</f>
        <v>347</v>
      </c>
      <c r="IR19" s="82">
        <f>'Inbound SOS &amp; EOD'!IY61+'Inbound SOS &amp; EOD'!IY84</f>
        <v>157</v>
      </c>
      <c r="IS19" s="82">
        <f>'Inbound SOS &amp; EOD'!IZ61+'Inbound SOS &amp; EOD'!IZ84</f>
        <v>156</v>
      </c>
      <c r="IT19" s="82">
        <f>'Inbound SOS &amp; EOD'!JA61+'Inbound SOS &amp; EOD'!JA84</f>
        <v>300</v>
      </c>
      <c r="IU19" s="82">
        <f>'Inbound SOS &amp; EOD'!JB61+'Inbound SOS &amp; EOD'!JB84</f>
        <v>410</v>
      </c>
      <c r="IV19" s="82">
        <f>'Inbound SOS &amp; EOD'!JC61+'Inbound SOS &amp; EOD'!JC84</f>
        <v>442</v>
      </c>
      <c r="IW19" s="82">
        <f>'Inbound SOS &amp; EOD'!JD61+'Inbound SOS &amp; EOD'!JD84</f>
        <v>144</v>
      </c>
      <c r="IX19" s="82">
        <f>'Inbound SOS &amp; EOD'!JE61+'Inbound SOS &amp; EOD'!JE84</f>
        <v>69</v>
      </c>
      <c r="IY19" s="82">
        <f>'Inbound SOS &amp; EOD'!JF61+'Inbound SOS &amp; EOD'!JF84</f>
        <v>24</v>
      </c>
      <c r="IZ19" s="82">
        <f>'Inbound SOS &amp; EOD'!JG61+'Inbound SOS &amp; EOD'!JG84</f>
        <v>17</v>
      </c>
      <c r="JA19" s="82">
        <f>'Inbound SOS &amp; EOD'!JH61+'Inbound SOS &amp; EOD'!JH84</f>
        <v>42</v>
      </c>
      <c r="JB19" s="82">
        <f>'Inbound SOS &amp; EOD'!JI61+'Inbound SOS &amp; EOD'!JI84</f>
        <v>56</v>
      </c>
      <c r="JC19" s="82">
        <f>'Inbound SOS &amp; EOD'!JJ61+'Inbound SOS &amp; EOD'!JJ84</f>
        <v>33</v>
      </c>
      <c r="JD19" s="82">
        <f>'Inbound SOS &amp; EOD'!JK61+'Inbound SOS &amp; EOD'!JK84</f>
        <v>61</v>
      </c>
      <c r="JE19" s="82">
        <f>'Inbound SOS &amp; EOD'!JL61+'Inbound SOS &amp; EOD'!JL84</f>
        <v>46</v>
      </c>
      <c r="JF19" s="82">
        <f>'Inbound SOS &amp; EOD'!JM61+'Inbound SOS &amp; EOD'!JM84</f>
        <v>13</v>
      </c>
      <c r="JG19" s="82">
        <f>'Inbound SOS &amp; EOD'!JN61+'Inbound SOS &amp; EOD'!JN84</f>
        <v>13</v>
      </c>
      <c r="JH19" s="82">
        <f>'Inbound SOS &amp; EOD'!JO61+'Inbound SOS &amp; EOD'!JO84</f>
        <v>44</v>
      </c>
      <c r="JI19" s="82">
        <f>'Inbound SOS &amp; EOD'!JP61+'Inbound SOS &amp; EOD'!JP84</f>
        <v>208</v>
      </c>
      <c r="JJ19" s="82">
        <f>'Inbound SOS &amp; EOD'!JQ61+'Inbound SOS &amp; EOD'!JQ84</f>
        <v>294</v>
      </c>
      <c r="JK19" s="82">
        <f>'Inbound SOS &amp; EOD'!JR61+'Inbound SOS &amp; EOD'!JR84</f>
        <v>58</v>
      </c>
      <c r="JL19" s="82">
        <f>'Inbound SOS &amp; EOD'!JS61+'Inbound SOS &amp; EOD'!JS84</f>
        <v>37</v>
      </c>
      <c r="JM19" s="82">
        <f>'Inbound SOS &amp; EOD'!JT61+'Inbound SOS &amp; EOD'!JT84</f>
        <v>20</v>
      </c>
      <c r="JN19" s="82">
        <f>'Inbound SOS &amp; EOD'!JU61+'Inbound SOS &amp; EOD'!JU84</f>
        <v>7</v>
      </c>
      <c r="JO19" s="82">
        <f>'Inbound SOS &amp; EOD'!JV61+'Inbound SOS &amp; EOD'!JV84</f>
        <v>44</v>
      </c>
      <c r="JP19" s="82">
        <f>'Inbound SOS &amp; EOD'!JW61+'Inbound SOS &amp; EOD'!JW84</f>
        <v>107</v>
      </c>
      <c r="JQ19" s="82">
        <f>'Inbound SOS &amp; EOD'!JX61+'Inbound SOS &amp; EOD'!JX84</f>
        <v>94</v>
      </c>
      <c r="JR19" s="82">
        <f>'Inbound SOS &amp; EOD'!JY61+'Inbound SOS &amp; EOD'!JY84</f>
        <v>55</v>
      </c>
      <c r="JS19" s="82">
        <f>'Inbound SOS &amp; EOD'!JZ61+'Inbound SOS &amp; EOD'!JZ84</f>
        <v>47</v>
      </c>
      <c r="JT19" s="82">
        <f>'Inbound SOS &amp; EOD'!KA61+'Inbound SOS &amp; EOD'!KA84</f>
        <v>8</v>
      </c>
      <c r="JU19" s="82">
        <f>'Inbound SOS &amp; EOD'!KB61+'Inbound SOS &amp; EOD'!KB84</f>
        <v>26</v>
      </c>
      <c r="JV19" s="82">
        <f>'Inbound SOS &amp; EOD'!KC61+'Inbound SOS &amp; EOD'!KC84</f>
        <v>44</v>
      </c>
      <c r="JW19" s="82">
        <f>'Inbound SOS &amp; EOD'!KD61+'Inbound SOS &amp; EOD'!KD84</f>
        <v>88</v>
      </c>
      <c r="JX19" s="82">
        <f>'Inbound SOS &amp; EOD'!KE61+'Inbound SOS &amp; EOD'!KE84</f>
        <v>93</v>
      </c>
      <c r="JY19" s="82">
        <f>'Inbound SOS &amp; EOD'!KF61+'Inbound SOS &amp; EOD'!KF84</f>
        <v>129</v>
      </c>
      <c r="JZ19" s="82">
        <f>'Inbound SOS &amp; EOD'!KG61+'Inbound SOS &amp; EOD'!KG84</f>
        <v>28</v>
      </c>
      <c r="KA19" s="82" t="e">
        <f>'Inbound SOS &amp; EOD'!#REF!+'Inbound SOS &amp; EOD'!KH84</f>
        <v>#REF!</v>
      </c>
      <c r="KB19" s="82">
        <f>'Inbound SOS &amp; EOD'!KI61+'Inbound SOS &amp; EOD'!KI84</f>
        <v>93</v>
      </c>
      <c r="KC19" s="82">
        <f>'Inbound SOS &amp; EOD'!KJ61+'Inbound SOS &amp; EOD'!KJ84</f>
        <v>145</v>
      </c>
      <c r="KD19" s="82">
        <f>'Inbound SOS &amp; EOD'!KK61+'Inbound SOS &amp; EOD'!KK84</f>
        <v>187</v>
      </c>
      <c r="KE19" s="82">
        <f>'Inbound SOS &amp; EOD'!KL61+'Inbound SOS &amp; EOD'!KL84</f>
        <v>211</v>
      </c>
      <c r="KF19" s="82">
        <f>'Inbound SOS &amp; EOD'!KM61+'Inbound SOS &amp; EOD'!KM84</f>
        <v>313</v>
      </c>
      <c r="KG19" s="82">
        <f>'Inbound SOS &amp; EOD'!KN61+'Inbound SOS &amp; EOD'!KN84</f>
        <v>0</v>
      </c>
      <c r="KH19" s="82">
        <f>'Inbound SOS &amp; EOD'!KO61+'Inbound SOS &amp; EOD'!KO84</f>
        <v>275</v>
      </c>
      <c r="KI19" s="82">
        <f>'Inbound SOS &amp; EOD'!KP61+'Inbound SOS &amp; EOD'!KP84</f>
        <v>163</v>
      </c>
      <c r="KJ19" s="82">
        <f>'Inbound SOS &amp; EOD'!KQ61+'Inbound SOS &amp; EOD'!KQ84</f>
        <v>323</v>
      </c>
      <c r="KK19" s="82">
        <f>'Inbound SOS &amp; EOD'!KR61+'Inbound SOS &amp; EOD'!KR84</f>
        <v>401</v>
      </c>
      <c r="KL19" s="82">
        <f>'Inbound SOS &amp; EOD'!KS61+'Inbound SOS &amp; EOD'!KS84</f>
        <v>435</v>
      </c>
      <c r="KM19" s="82">
        <f>'Inbound SOS &amp; EOD'!KT61+'Inbound SOS &amp; EOD'!KT84</f>
        <v>462</v>
      </c>
      <c r="KN19" s="82">
        <f>'Inbound SOS &amp; EOD'!KU61+'Inbound SOS &amp; EOD'!KU84</f>
        <v>779</v>
      </c>
      <c r="KO19" s="82">
        <f>'Inbound SOS &amp; EOD'!KV61+'Inbound SOS &amp; EOD'!KV84</f>
        <v>1078</v>
      </c>
      <c r="KP19" s="82">
        <f>'Inbound SOS &amp; EOD'!KW61+'Inbound SOS &amp; EOD'!KW84</f>
        <v>356</v>
      </c>
      <c r="KQ19" s="82">
        <f>'Inbound SOS &amp; EOD'!KX61+'Inbound SOS &amp; EOD'!KX84</f>
        <v>476</v>
      </c>
      <c r="KR19" s="82">
        <f>'Inbound SOS &amp; EOD'!KY61+'Inbound SOS &amp; EOD'!KY84</f>
        <v>353</v>
      </c>
      <c r="KS19" s="82">
        <f>'Inbound SOS &amp; EOD'!KZ61+'Inbound SOS &amp; EOD'!KZ84</f>
        <v>295</v>
      </c>
      <c r="KT19" s="82">
        <f>'Inbound SOS &amp; EOD'!LA61+'Inbound SOS &amp; EOD'!LA84</f>
        <v>125</v>
      </c>
      <c r="KU19" s="82">
        <f>'Inbound SOS &amp; EOD'!LB61+'Inbound SOS &amp; EOD'!LB84</f>
        <v>223</v>
      </c>
      <c r="KV19" s="82">
        <f>'Inbound SOS &amp; EOD'!KH61+'Inbound SOS &amp; EOD'!LC84</f>
        <v>30</v>
      </c>
      <c r="KW19" s="82">
        <f>'Inbound SOS &amp; EOD'!LD61+'Inbound SOS &amp; EOD'!LD84</f>
        <v>107</v>
      </c>
      <c r="KX19" s="82">
        <f>'Inbound SOS &amp; EOD'!LE61+'Inbound SOS &amp; EOD'!LE84</f>
        <v>224</v>
      </c>
      <c r="KY19" s="82">
        <f>'Inbound SOS &amp; EOD'!LF61+'Inbound SOS &amp; EOD'!LF84</f>
        <v>615</v>
      </c>
      <c r="KZ19" s="82">
        <f>'Inbound SOS &amp; EOD'!LG61+'Inbound SOS &amp; EOD'!LG84</f>
        <v>487</v>
      </c>
      <c r="LA19" s="82">
        <f>'Inbound SOS &amp; EOD'!LH61+'Inbound SOS &amp; EOD'!LH84</f>
        <v>334</v>
      </c>
      <c r="LB19" s="82">
        <f>'Inbound SOS &amp; EOD'!LI61+'Inbound SOS &amp; EOD'!LI84</f>
        <v>194</v>
      </c>
      <c r="LC19" s="82">
        <f>'Inbound SOS &amp; EOD'!LJ61+'Inbound SOS &amp; EOD'!LJ84</f>
        <v>110</v>
      </c>
      <c r="LD19" s="82">
        <f>'Inbound SOS &amp; EOD'!LK61+'Inbound SOS &amp; EOD'!LK84</f>
        <v>258</v>
      </c>
      <c r="LE19" s="82">
        <f>'Inbound SOS &amp; EOD'!LL61+'Inbound SOS &amp; EOD'!LL84</f>
        <v>213</v>
      </c>
      <c r="LF19" s="82">
        <f>'Inbound SOS &amp; EOD'!LM61+'Inbound SOS &amp; EOD'!LM84</f>
        <v>107</v>
      </c>
      <c r="LG19" s="82">
        <f>'Inbound SOS &amp; EOD'!LN61+'Inbound SOS &amp; EOD'!LN84</f>
        <v>0</v>
      </c>
      <c r="LH19" s="82">
        <f>'Inbound SOS &amp; EOD'!LO61+'Inbound SOS &amp; EOD'!LO84</f>
        <v>0</v>
      </c>
      <c r="LI19" s="82">
        <f>'Inbound SOS &amp; EOD'!LP61+'Inbound SOS &amp; EOD'!LP84</f>
        <v>489</v>
      </c>
      <c r="LJ19" s="82">
        <f>'Inbound SOS &amp; EOD'!LQ61+'Inbound SOS &amp; EOD'!LQ84</f>
        <v>299</v>
      </c>
      <c r="LK19" s="82">
        <f>'Inbound SOS &amp; EOD'!LR61+'Inbound SOS &amp; EOD'!LR84</f>
        <v>209</v>
      </c>
      <c r="LL19" s="82">
        <f>'Inbound SOS &amp; EOD'!LS61+'Inbound SOS &amp; EOD'!LS84</f>
        <v>378</v>
      </c>
      <c r="LM19" s="82">
        <f>'Inbound SOS &amp; EOD'!LT61+'Inbound SOS &amp; EOD'!LT84</f>
        <v>312</v>
      </c>
      <c r="LN19" s="82">
        <f>'Inbound SOS &amp; EOD'!LU61+'Inbound SOS &amp; EOD'!LU84</f>
        <v>0</v>
      </c>
      <c r="LO19" s="82">
        <f>'Inbound SOS &amp; EOD'!LV61+'Inbound SOS &amp; EOD'!LV84</f>
        <v>0</v>
      </c>
      <c r="LP19" s="82">
        <f>'Inbound SOS &amp; EOD'!LW61+'Inbound SOS &amp; EOD'!LW84</f>
        <v>800</v>
      </c>
      <c r="LQ19" s="82">
        <f>'Inbound SOS &amp; EOD'!LX61+'Inbound SOS &amp; EOD'!LX84</f>
        <v>362</v>
      </c>
      <c r="LR19" s="82">
        <f>'Inbound SOS &amp; EOD'!LY61+'Inbound SOS &amp; EOD'!LY84</f>
        <v>93</v>
      </c>
      <c r="LS19" s="82" t="e">
        <f>'Inbound SOS &amp; EOD'!#REF!+'Inbound SOS &amp; EOD'!#REF!</f>
        <v>#REF!</v>
      </c>
      <c r="LT19" s="82" t="e">
        <f>'Inbound SOS &amp; EOD'!#REF!+'Inbound SOS &amp; EOD'!#REF!</f>
        <v>#REF!</v>
      </c>
      <c r="LU19" s="82" t="e">
        <f>'Inbound SOS &amp; EOD'!#REF!+'Inbound SOS &amp; EOD'!#REF!</f>
        <v>#REF!</v>
      </c>
      <c r="LV19" s="82" t="e">
        <f>'Inbound SOS &amp; EOD'!#REF!+'Inbound SOS &amp; EOD'!#REF!</f>
        <v>#REF!</v>
      </c>
      <c r="LW19" s="82" t="e">
        <f>'Inbound SOS &amp; EOD'!#REF!+'Inbound SOS &amp; EOD'!#REF!</f>
        <v>#REF!</v>
      </c>
      <c r="LX19" s="82" t="e">
        <f>'Inbound SOS &amp; EOD'!#REF!+'Inbound SOS &amp; EOD'!#REF!</f>
        <v>#REF!</v>
      </c>
      <c r="LY19" s="82" t="e">
        <f>'Inbound SOS &amp; EOD'!#REF!+'Inbound SOS &amp; EOD'!#REF!</f>
        <v>#REF!</v>
      </c>
    </row>
    <row r="20" spans="1:337" ht="15.75" customHeight="1">
      <c r="A20" s="83" t="s">
        <v>187</v>
      </c>
      <c r="B20" s="82">
        <f>'Inbound SOS &amp; EOD'!B63+'Inbound SOS &amp; EOD'!B86</f>
        <v>1</v>
      </c>
      <c r="C20" s="82">
        <f>'Inbound SOS &amp; EOD'!C63+'Inbound SOS &amp; EOD'!C86</f>
        <v>6</v>
      </c>
      <c r="D20" s="82">
        <f>'Inbound SOS &amp; EOD'!D63+'Inbound SOS &amp; EOD'!D86</f>
        <v>1</v>
      </c>
      <c r="E20" s="82">
        <f>'Inbound SOS &amp; EOD'!E63+'Inbound SOS &amp; EOD'!E86</f>
        <v>7</v>
      </c>
      <c r="F20" s="82">
        <f>'Inbound SOS &amp; EOD'!F63+'Inbound SOS &amp; EOD'!F86</f>
        <v>6</v>
      </c>
      <c r="G20" s="82">
        <f>'Inbound SOS &amp; EOD'!G63+'Inbound SOS &amp; EOD'!G86</f>
        <v>0</v>
      </c>
      <c r="H20" s="82">
        <f>'Inbound SOS &amp; EOD'!H63+'Inbound SOS &amp; EOD'!H86</f>
        <v>3</v>
      </c>
      <c r="I20" s="82">
        <f>'Inbound SOS &amp; EOD'!I63+'Inbound SOS &amp; EOD'!I86</f>
        <v>0</v>
      </c>
      <c r="J20" s="82">
        <f>'Inbound SOS &amp; EOD'!J63+'Inbound SOS &amp; EOD'!J86</f>
        <v>5</v>
      </c>
      <c r="K20" s="82">
        <f>'Inbound SOS &amp; EOD'!K63+'Inbound SOS &amp; EOD'!K86</f>
        <v>2</v>
      </c>
      <c r="L20" s="82">
        <f>'Inbound SOS &amp; EOD'!L63+'Inbound SOS &amp; EOD'!L86</f>
        <v>2</v>
      </c>
      <c r="M20" s="82">
        <f>'Inbound SOS &amp; EOD'!M63+'Inbound SOS &amp; EOD'!M86</f>
        <v>1</v>
      </c>
      <c r="N20" s="82">
        <f>'Inbound SOS &amp; EOD'!N63+'Inbound SOS &amp; EOD'!N86</f>
        <v>5</v>
      </c>
      <c r="O20" s="82">
        <f>'Inbound SOS &amp; EOD'!O63+'Inbound SOS &amp; EOD'!O86</f>
        <v>0</v>
      </c>
      <c r="P20" s="82">
        <f>'Inbound SOS &amp; EOD'!P63+'Inbound SOS &amp; EOD'!P86</f>
        <v>7</v>
      </c>
      <c r="Q20" s="82">
        <f>'Inbound SOS &amp; EOD'!Q63+'Inbound SOS &amp; EOD'!Q86</f>
        <v>26</v>
      </c>
      <c r="R20" s="82">
        <f>'Inbound SOS &amp; EOD'!R63+'Inbound SOS &amp; EOD'!R86</f>
        <v>34</v>
      </c>
      <c r="S20" s="82">
        <f>'Inbound SOS &amp; EOD'!S63+'Inbound SOS &amp; EOD'!S86</f>
        <v>17</v>
      </c>
      <c r="T20" s="82">
        <f>'Inbound SOS &amp; EOD'!T63+'Inbound SOS &amp; EOD'!T86</f>
        <v>6</v>
      </c>
      <c r="U20" s="82">
        <f>'Inbound SOS &amp; EOD'!U63+'Inbound SOS &amp; EOD'!U86</f>
        <v>5</v>
      </c>
      <c r="V20" s="82">
        <f>'Inbound SOS &amp; EOD'!V63+'Inbound SOS &amp; EOD'!V86</f>
        <v>0</v>
      </c>
      <c r="W20" s="82">
        <f>'Inbound SOS &amp; EOD'!W63+'Inbound SOS &amp; EOD'!W86</f>
        <v>10</v>
      </c>
      <c r="X20" s="82">
        <f>'Inbound SOS &amp; EOD'!X63+'Inbound SOS &amp; EOD'!X86</f>
        <v>4</v>
      </c>
      <c r="Y20" s="82">
        <f>'Inbound SOS &amp; EOD'!Y63+'Inbound SOS &amp; EOD'!Y86</f>
        <v>7</v>
      </c>
      <c r="Z20" s="82">
        <f>'Inbound SOS &amp; EOD'!Z63+'Inbound SOS &amp; EOD'!Z86</f>
        <v>7</v>
      </c>
      <c r="AA20" s="82">
        <f>'Inbound SOS &amp; EOD'!AA63+'Inbound SOS &amp; EOD'!AA86</f>
        <v>6</v>
      </c>
      <c r="AB20" s="82">
        <f>'Inbound SOS &amp; EOD'!AB63+'Inbound SOS &amp; EOD'!AB86</f>
        <v>0</v>
      </c>
      <c r="AC20" s="82">
        <f>'Inbound SOS &amp; EOD'!AC63+'Inbound SOS &amp; EOD'!AC86</f>
        <v>0</v>
      </c>
      <c r="AD20" s="82">
        <f>'Inbound SOS &amp; EOD'!AD63+'Inbound SOS &amp; EOD'!AD86</f>
        <v>21</v>
      </c>
      <c r="AE20" s="82">
        <f>'Inbound SOS &amp; EOD'!AE63+'Inbound SOS &amp; EOD'!AE86</f>
        <v>14</v>
      </c>
      <c r="AF20" s="82">
        <f>'Inbound SOS &amp; EOD'!AF63+'Inbound SOS &amp; EOD'!AF86</f>
        <v>16</v>
      </c>
      <c r="AG20" s="82">
        <f>'Inbound SOS &amp; EOD'!AG63+'Inbound SOS &amp; EOD'!AG86</f>
        <v>14</v>
      </c>
      <c r="AH20" s="82">
        <f>'Inbound SOS &amp; EOD'!AH63+'Inbound SOS &amp; EOD'!AH86</f>
        <v>6</v>
      </c>
      <c r="AI20" s="82">
        <f>'Inbound SOS &amp; EOD'!AI63+'Inbound SOS &amp; EOD'!AI86</f>
        <v>5</v>
      </c>
      <c r="AJ20" s="82">
        <f>'Inbound SOS &amp; EOD'!AJ63+'Inbound SOS &amp; EOD'!AJ86</f>
        <v>8</v>
      </c>
      <c r="AK20" s="82">
        <f>'Inbound SOS &amp; EOD'!AK63+'Inbound SOS &amp; EOD'!AK86</f>
        <v>23</v>
      </c>
      <c r="AL20" s="82">
        <f>'Inbound SOS &amp; EOD'!AL63+'Inbound SOS &amp; EOD'!AL86</f>
        <v>5</v>
      </c>
      <c r="AM20" s="82">
        <f>'Inbound SOS &amp; EOD'!AM63+'Inbound SOS &amp; EOD'!AM86</f>
        <v>8</v>
      </c>
      <c r="AN20" s="82">
        <f>'Inbound SOS &amp; EOD'!AN63+'Inbound SOS &amp; EOD'!AN86</f>
        <v>8</v>
      </c>
      <c r="AO20" s="82">
        <f>'Inbound SOS &amp; EOD'!AO63+'Inbound SOS &amp; EOD'!AO86</f>
        <v>25</v>
      </c>
      <c r="AP20" s="82">
        <f>'Inbound SOS &amp; EOD'!AP63+'Inbound SOS &amp; EOD'!AP86</f>
        <v>5</v>
      </c>
      <c r="AQ20" s="82">
        <f>'Inbound SOS &amp; EOD'!AQ63+'Inbound SOS &amp; EOD'!AQ86</f>
        <v>10</v>
      </c>
      <c r="AR20" s="82">
        <f>'Inbound SOS &amp; EOD'!AR63+'Inbound SOS &amp; EOD'!AR86</f>
        <v>35</v>
      </c>
      <c r="AS20" s="82">
        <f>'Inbound SOS &amp; EOD'!AS63+'Inbound SOS &amp; EOD'!AS86</f>
        <v>26</v>
      </c>
      <c r="AT20" s="82">
        <f>'Inbound SOS &amp; EOD'!AT63+'Inbound SOS &amp; EOD'!AT86</f>
        <v>1</v>
      </c>
      <c r="AU20" s="82">
        <f>'Inbound SOS &amp; EOD'!AU63+'Inbound SOS &amp; EOD'!AU86</f>
        <v>8</v>
      </c>
      <c r="AV20" s="82">
        <f>'Inbound SOS &amp; EOD'!AV63+'Inbound SOS &amp; EOD'!AV86</f>
        <v>18</v>
      </c>
      <c r="AW20" s="82">
        <f>'Inbound SOS &amp; EOD'!AW63+'Inbound SOS &amp; EOD'!AW86</f>
        <v>0</v>
      </c>
      <c r="AX20" s="82">
        <f>'Inbound SOS &amp; EOD'!AX63+'Inbound SOS &amp; EOD'!AX86</f>
        <v>20</v>
      </c>
      <c r="AY20" s="82">
        <f>'Inbound SOS &amp; EOD'!AY63+'Inbound SOS &amp; EOD'!AY86</f>
        <v>26</v>
      </c>
      <c r="AZ20" s="82">
        <f>'Inbound SOS &amp; EOD'!AZ63+'Inbound SOS &amp; EOD'!AZ86</f>
        <v>24</v>
      </c>
      <c r="BA20" s="82">
        <f>'Inbound SOS &amp; EOD'!BA63+'Inbound SOS &amp; EOD'!BA86</f>
        <v>54</v>
      </c>
      <c r="BB20" s="82">
        <f>'Inbound SOS &amp; EOD'!BB63+'Inbound SOS &amp; EOD'!BB86</f>
        <v>0</v>
      </c>
      <c r="BC20" s="82">
        <f>'Inbound SOS &amp; EOD'!BC63+'Inbound SOS &amp; EOD'!BC86</f>
        <v>7</v>
      </c>
      <c r="BD20" s="82">
        <f>'Inbound SOS &amp; EOD'!BD63+'Inbound SOS &amp; EOD'!BD86</f>
        <v>7</v>
      </c>
      <c r="BE20" s="82">
        <f>'Inbound SOS &amp; EOD'!BE63+'Inbound SOS &amp; EOD'!BE86</f>
        <v>24</v>
      </c>
      <c r="BF20" s="82">
        <f>'Inbound SOS &amp; EOD'!BF63+'Inbound SOS &amp; EOD'!BF86</f>
        <v>24</v>
      </c>
      <c r="BG20" s="82">
        <f>'Inbound SOS &amp; EOD'!BG63+'Inbound SOS &amp; EOD'!BG86</f>
        <v>29</v>
      </c>
      <c r="BH20" s="82">
        <f>'Inbound SOS &amp; EOD'!BH63+'Inbound SOS &amp; EOD'!BH86</f>
        <v>6</v>
      </c>
      <c r="BI20" s="82">
        <f>'Inbound SOS &amp; EOD'!BI63+'Inbound SOS &amp; EOD'!BI86</f>
        <v>33</v>
      </c>
      <c r="BJ20" s="82">
        <f>'Inbound SOS &amp; EOD'!BJ63+'Inbound SOS &amp; EOD'!BJ86</f>
        <v>21</v>
      </c>
      <c r="BK20" s="82">
        <f>'Inbound SOS &amp; EOD'!BK63+'Inbound SOS &amp; EOD'!BK86</f>
        <v>33</v>
      </c>
      <c r="BL20" s="82">
        <f>'Inbound SOS &amp; EOD'!BL63+'Inbound SOS &amp; EOD'!BL86</f>
        <v>0</v>
      </c>
      <c r="BM20" s="82">
        <f>'Inbound SOS &amp; EOD'!BM63+'Inbound SOS &amp; EOD'!BM86</f>
        <v>34</v>
      </c>
      <c r="BN20" s="82">
        <f>'Inbound SOS &amp; EOD'!BN63+'Inbound SOS &amp; EOD'!BN86</f>
        <v>29</v>
      </c>
      <c r="BO20" s="82">
        <f>'Inbound SOS &amp; EOD'!BO63+'Inbound SOS &amp; EOD'!BO86</f>
        <v>27</v>
      </c>
      <c r="BP20" s="82">
        <f>'Inbound SOS &amp; EOD'!BP63+'Inbound SOS &amp; EOD'!BP86</f>
        <v>38</v>
      </c>
      <c r="BQ20" s="82">
        <f>'Inbound SOS &amp; EOD'!BQ63+'Inbound SOS &amp; EOD'!BQ86</f>
        <v>17</v>
      </c>
      <c r="BR20" s="82">
        <f>'Inbound SOS &amp; EOD'!BR63+'Inbound SOS &amp; EOD'!BR86</f>
        <v>0</v>
      </c>
      <c r="BS20" s="82">
        <f>'Inbound SOS &amp; EOD'!BS63+'Inbound SOS &amp; EOD'!BS86</f>
        <v>12</v>
      </c>
      <c r="BT20" s="82">
        <f>'Inbound SOS &amp; EOD'!BT63+'Inbound SOS &amp; EOD'!BT86</f>
        <v>24</v>
      </c>
      <c r="BU20" s="82">
        <f>'Inbound SOS &amp; EOD'!BU63+'Inbound SOS &amp; EOD'!BU86</f>
        <v>13</v>
      </c>
      <c r="BV20" s="82">
        <f>'Inbound SOS &amp; EOD'!BV63+'Inbound SOS &amp; EOD'!BV86</f>
        <v>23</v>
      </c>
      <c r="BW20" s="82">
        <f>'Inbound SOS &amp; EOD'!BW63+'Inbound SOS &amp; EOD'!BW86</f>
        <v>31</v>
      </c>
      <c r="BX20" s="82">
        <f>'Inbound SOS &amp; EOD'!BX63+'Inbound SOS &amp; EOD'!BX86</f>
        <v>7</v>
      </c>
      <c r="BY20" s="82">
        <f>'Inbound SOS &amp; EOD'!BY63+'Inbound SOS &amp; EOD'!BY86</f>
        <v>3</v>
      </c>
      <c r="BZ20" s="82">
        <f>'Inbound SOS &amp; EOD'!BZ63+'Inbound SOS &amp; EOD'!BZ86</f>
        <v>0</v>
      </c>
      <c r="CA20" s="82">
        <f>'Inbound SOS &amp; EOD'!CA63+'Inbound SOS &amp; EOD'!CA86</f>
        <v>10</v>
      </c>
      <c r="CB20" s="82">
        <f>'Inbound SOS &amp; EOD'!CB63+'Inbound SOS &amp; EOD'!CB86</f>
        <v>21</v>
      </c>
      <c r="CC20" s="82">
        <f>'Inbound SOS &amp; EOD'!CC63+'Inbound SOS &amp; EOD'!CC86</f>
        <v>6</v>
      </c>
      <c r="CD20" s="82">
        <f>'Inbound SOS &amp; EOD'!CD63+'Inbound SOS &amp; EOD'!CD86</f>
        <v>13</v>
      </c>
      <c r="CE20" s="82">
        <f>'Inbound SOS &amp; EOD'!CE63+'Inbound SOS &amp; EOD'!CE86</f>
        <v>22</v>
      </c>
      <c r="CF20" s="82">
        <f>'Inbound SOS &amp; EOD'!CF63+'Inbound SOS &amp; EOD'!CF86</f>
        <v>40</v>
      </c>
      <c r="CG20" s="82">
        <f>'Inbound SOS &amp; EOD'!CG63+'Inbound SOS &amp; EOD'!CG86</f>
        <v>18</v>
      </c>
      <c r="CH20" s="82">
        <f>'Inbound SOS &amp; EOD'!CH63+'Inbound SOS &amp; EOD'!CH86</f>
        <v>11</v>
      </c>
      <c r="CI20" s="82">
        <f>'Inbound SOS &amp; EOD'!CI63+'Inbound SOS &amp; EOD'!CI86</f>
        <v>75</v>
      </c>
      <c r="CJ20" s="82">
        <f>'Inbound SOS &amp; EOD'!CJ63+'Inbound SOS &amp; EOD'!CJ86</f>
        <v>47</v>
      </c>
      <c r="CK20" s="82">
        <f>'Inbound SOS &amp; EOD'!CK63+'Inbound SOS &amp; EOD'!CK86</f>
        <v>44</v>
      </c>
      <c r="CL20" s="82">
        <f>'Inbound SOS &amp; EOD'!CL63+'Inbound SOS &amp; EOD'!CL86</f>
        <v>54</v>
      </c>
      <c r="CM20" s="82">
        <f>'Inbound SOS &amp; EOD'!CM63+'Inbound SOS &amp; EOD'!CM86</f>
        <v>81</v>
      </c>
      <c r="CN20" s="82">
        <f>'Inbound SOS &amp; EOD'!CN63+'Inbound SOS &amp; EOD'!CN86</f>
        <v>47</v>
      </c>
      <c r="CO20" s="82">
        <f>'Inbound SOS &amp; EOD'!CO63+'Inbound SOS &amp; EOD'!CO86</f>
        <v>22</v>
      </c>
      <c r="CP20" s="82">
        <f>'Inbound SOS &amp; EOD'!CP63+'Inbound SOS &amp; EOD'!CP86</f>
        <v>44</v>
      </c>
      <c r="CQ20" s="82">
        <f>'Inbound SOS &amp; EOD'!CQ63+'Inbound SOS &amp; EOD'!CQ86</f>
        <v>37</v>
      </c>
      <c r="CR20" s="82">
        <f>'Inbound SOS &amp; EOD'!CR63+'Inbound SOS &amp; EOD'!CR86</f>
        <v>52</v>
      </c>
      <c r="CS20" s="82">
        <f>'Inbound SOS &amp; EOD'!CS63+'Inbound SOS &amp; EOD'!CS86</f>
        <v>25</v>
      </c>
      <c r="CT20" s="82">
        <f>'Inbound SOS &amp; EOD'!CT63+'Inbound SOS &amp; EOD'!CT86</f>
        <v>2</v>
      </c>
      <c r="CU20" s="82">
        <f>'Inbound SOS &amp; EOD'!CU63+'Inbound SOS &amp; EOD'!CU86</f>
        <v>23</v>
      </c>
      <c r="CV20" s="82">
        <f>'Inbound SOS &amp; EOD'!CV63+'Inbound SOS &amp; EOD'!CV86</f>
        <v>0</v>
      </c>
      <c r="CW20" s="82">
        <f>'Inbound SOS &amp; EOD'!CW63+'Inbound SOS &amp; EOD'!CW86</f>
        <v>61</v>
      </c>
      <c r="CX20" s="82">
        <f>'Inbound SOS &amp; EOD'!CX63+'Inbound SOS &amp; EOD'!CX86</f>
        <v>38</v>
      </c>
      <c r="CY20" s="82">
        <f>'Inbound SOS &amp; EOD'!CY63+'Inbound SOS &amp; EOD'!CY86</f>
        <v>28</v>
      </c>
      <c r="CZ20" s="82">
        <f>'Inbound SOS &amp; EOD'!CZ63+'Inbound SOS &amp; EOD'!CZ86</f>
        <v>17</v>
      </c>
      <c r="DA20" s="82">
        <f>'Inbound SOS &amp; EOD'!DA63+'Inbound SOS &amp; EOD'!DA86</f>
        <v>2</v>
      </c>
      <c r="DB20" s="82">
        <f>'Inbound SOS &amp; EOD'!DB63+'Inbound SOS &amp; EOD'!DB86</f>
        <v>8</v>
      </c>
      <c r="DC20" s="82">
        <f>'Inbound SOS &amp; EOD'!DC63+'Inbound SOS &amp; EOD'!DC86</f>
        <v>24</v>
      </c>
      <c r="DD20" s="82">
        <f>'Inbound SOS &amp; EOD'!DD63+'Inbound SOS &amp; EOD'!DD86</f>
        <v>47</v>
      </c>
      <c r="DE20" s="82">
        <f>'Inbound SOS &amp; EOD'!DE63+'Inbound SOS &amp; EOD'!DE86</f>
        <v>18</v>
      </c>
      <c r="DF20" s="82">
        <f>'Inbound SOS &amp; EOD'!DF63+'Inbound SOS &amp; EOD'!DF86</f>
        <v>15</v>
      </c>
      <c r="DG20" s="82">
        <f>'Inbound SOS &amp; EOD'!DG63+'Inbound SOS &amp; EOD'!DG86</f>
        <v>70</v>
      </c>
      <c r="DH20" s="82">
        <f>'Inbound SOS &amp; EOD'!DH63+'Inbound SOS &amp; EOD'!DH86</f>
        <v>22</v>
      </c>
      <c r="DI20" s="82">
        <f>'Inbound SOS &amp; EOD'!DI63+'Inbound SOS &amp; EOD'!DI86</f>
        <v>24</v>
      </c>
      <c r="DJ20" s="82">
        <f>'Inbound SOS &amp; EOD'!DJ63+'Inbound SOS &amp; EOD'!DJ86</f>
        <v>44</v>
      </c>
      <c r="DK20" s="82">
        <f>'Inbound SOS &amp; EOD'!DK63+'Inbound SOS &amp; EOD'!DK86</f>
        <v>46</v>
      </c>
      <c r="DL20" s="82">
        <f>'Inbound SOS &amp; EOD'!DL63+'Inbound SOS &amp; EOD'!DL86</f>
        <v>54</v>
      </c>
      <c r="DM20" s="82">
        <f>'Inbound SOS &amp; EOD'!DM63+'Inbound SOS &amp; EOD'!DM86</f>
        <v>81</v>
      </c>
      <c r="DN20" s="82">
        <f>'Inbound SOS &amp; EOD'!DN63+'Inbound SOS &amp; EOD'!DN86</f>
        <v>17</v>
      </c>
      <c r="DO20" s="82">
        <f>'Inbound SOS &amp; EOD'!DO63+'Inbound SOS &amp; EOD'!DO86</f>
        <v>61</v>
      </c>
      <c r="DP20" s="82">
        <f>'Inbound SOS &amp; EOD'!DP63+'Inbound SOS &amp; EOD'!DP86</f>
        <v>48</v>
      </c>
      <c r="DQ20" s="82">
        <f>'Inbound SOS &amp; EOD'!DQ63+'Inbound SOS &amp; EOD'!DQ86</f>
        <v>37</v>
      </c>
      <c r="DR20" s="82">
        <f>'Inbound SOS &amp; EOD'!DR63+'Inbound SOS &amp; EOD'!DR86</f>
        <v>18</v>
      </c>
      <c r="DS20" s="82">
        <f>'Inbound SOS &amp; EOD'!DS63+'Inbound SOS &amp; EOD'!DS86</f>
        <v>10</v>
      </c>
      <c r="DT20" s="82">
        <f>'Inbound SOS &amp; EOD'!DT63+'Inbound SOS &amp; EOD'!DT86</f>
        <v>12</v>
      </c>
      <c r="DU20" s="82">
        <f>'Inbound SOS &amp; EOD'!DU63+'Inbound SOS &amp; EOD'!DU86</f>
        <v>29</v>
      </c>
      <c r="DV20" s="82">
        <f>'Inbound SOS &amp; EOD'!DV63+'Inbound SOS &amp; EOD'!DV86</f>
        <v>1</v>
      </c>
      <c r="DW20" s="82">
        <f>'Inbound SOS &amp; EOD'!DW63+'Inbound SOS &amp; EOD'!DW86</f>
        <v>33</v>
      </c>
      <c r="DX20" s="82">
        <f>'Inbound SOS &amp; EOD'!DX63+'Inbound SOS &amp; EOD'!DX86</f>
        <v>10</v>
      </c>
      <c r="DY20" s="82">
        <f>'Inbound SOS &amp; EOD'!DY63+'Inbound SOS &amp; EOD'!DY86</f>
        <v>63</v>
      </c>
      <c r="DZ20" s="82">
        <f>'Inbound SOS &amp; EOD'!DZ63+'Inbound SOS &amp; EOD'!DZ86</f>
        <v>69</v>
      </c>
      <c r="EA20" s="82">
        <f>'Inbound SOS &amp; EOD'!EA63+'Inbound SOS &amp; EOD'!EA86</f>
        <v>8</v>
      </c>
      <c r="EB20" s="82">
        <f>'Inbound SOS &amp; EOD'!EB63+'Inbound SOS &amp; EOD'!EB86</f>
        <v>14</v>
      </c>
      <c r="EC20" s="82">
        <f>'Inbound SOS &amp; EOD'!EC63+'Inbound SOS &amp; EOD'!EC86</f>
        <v>9</v>
      </c>
      <c r="ED20" s="82">
        <f>'Inbound SOS &amp; EOD'!ED63+'Inbound SOS &amp; EOD'!ED86</f>
        <v>21</v>
      </c>
      <c r="EE20" s="82">
        <f>'Inbound SOS &amp; EOD'!EE63+'Inbound SOS &amp; EOD'!EE86</f>
        <v>0</v>
      </c>
      <c r="EF20" s="82">
        <f>'Inbound SOS &amp; EOD'!EF63+'Inbound SOS &amp; EOD'!EF86</f>
        <v>22</v>
      </c>
      <c r="EG20" s="82">
        <f>'Inbound SOS &amp; EOD'!EG63+'Inbound SOS &amp; EOD'!EG86</f>
        <v>14</v>
      </c>
      <c r="EH20" s="82">
        <f>'Inbound SOS &amp; EOD'!EH63+'Inbound SOS &amp; EOD'!EH86</f>
        <v>32</v>
      </c>
      <c r="EI20" s="82">
        <f>'Inbound SOS &amp; EOD'!EI63+'Inbound SOS &amp; EOD'!EI86</f>
        <v>86</v>
      </c>
      <c r="EJ20" s="82">
        <f>'Inbound SOS &amp; EOD'!EJ63+'Inbound SOS &amp; EOD'!EJ86</f>
        <v>1</v>
      </c>
      <c r="EK20" s="82">
        <f>'Inbound SOS &amp; EOD'!EK63+'Inbound SOS &amp; EOD'!EK86</f>
        <v>17</v>
      </c>
      <c r="EL20" s="82">
        <f>'Inbound SOS &amp; EOD'!EL63+'Inbound SOS &amp; EOD'!EL86</f>
        <v>54</v>
      </c>
      <c r="EM20" s="82">
        <f>'Inbound SOS &amp; EOD'!EM63+'Inbound SOS &amp; EOD'!EM86</f>
        <v>9</v>
      </c>
      <c r="EN20" s="82">
        <f>'Inbound SOS &amp; EOD'!EN63+'Inbound SOS &amp; EOD'!EN86</f>
        <v>29</v>
      </c>
      <c r="EO20" s="82">
        <f>'Inbound SOS &amp; EOD'!EO63+'Inbound SOS &amp; EOD'!EO86</f>
        <v>14</v>
      </c>
      <c r="EP20" s="82">
        <f>'Inbound SOS &amp; EOD'!EP63+'Inbound SOS &amp; EOD'!EP86</f>
        <v>21</v>
      </c>
      <c r="EQ20" s="82">
        <f>'Inbound SOS &amp; EOD'!EQ63+'Inbound SOS &amp; EOD'!EQ86</f>
        <v>20</v>
      </c>
      <c r="ER20" s="82">
        <f>'Inbound SOS &amp; EOD'!ER63+'Inbound SOS &amp; EOD'!ER86</f>
        <v>77</v>
      </c>
      <c r="ES20" s="82">
        <f>'Inbound SOS &amp; EOD'!ES63+'Inbound SOS &amp; EOD'!ES86</f>
        <v>39</v>
      </c>
      <c r="ET20" s="82">
        <f>'Inbound SOS &amp; EOD'!ET63+'Inbound SOS &amp; EOD'!ET86</f>
        <v>65</v>
      </c>
      <c r="EU20" s="82">
        <f>'Inbound SOS &amp; EOD'!EU63+'Inbound SOS &amp; EOD'!EU86</f>
        <v>74</v>
      </c>
      <c r="EV20" s="82">
        <f>'Inbound SOS &amp; EOD'!EV63+'Inbound SOS &amp; EOD'!EV86</f>
        <v>65</v>
      </c>
      <c r="EW20" s="82">
        <f>'Inbound SOS &amp; EOD'!EW63+'Inbound SOS &amp; EOD'!EW86</f>
        <v>73</v>
      </c>
      <c r="EX20" s="82">
        <f>'Inbound SOS &amp; EOD'!EX63+'Inbound SOS &amp; EOD'!EX86</f>
        <v>42</v>
      </c>
      <c r="EY20" s="82">
        <f>'Inbound SOS &amp; EOD'!EY63+'Inbound SOS &amp; EOD'!EY86</f>
        <v>19</v>
      </c>
      <c r="EZ20" s="82">
        <f>'Inbound SOS &amp; EOD'!EZ63+'Inbound SOS &amp; EOD'!EZ86</f>
        <v>69</v>
      </c>
      <c r="FA20" s="82">
        <f>'Inbound SOS &amp; EOD'!FA63+'Inbound SOS &amp; EOD'!FA86</f>
        <v>62</v>
      </c>
      <c r="FB20" s="82">
        <f>'Inbound SOS &amp; EOD'!FB63+'Inbound SOS &amp; EOD'!FB86</f>
        <v>47</v>
      </c>
      <c r="FC20" s="82">
        <f>'Inbound SOS &amp; EOD'!FC63+'Inbound SOS &amp; EOD'!FC86</f>
        <v>82</v>
      </c>
      <c r="FD20" s="82">
        <f>'Inbound SOS &amp; EOD'!FD63+'Inbound SOS &amp; EOD'!FD86</f>
        <v>58</v>
      </c>
      <c r="FE20" s="82">
        <f>'Inbound SOS &amp; EOD'!FE63+'Inbound SOS &amp; EOD'!FE86</f>
        <v>84</v>
      </c>
      <c r="FF20" s="82">
        <f>'Inbound SOS &amp; EOD'!FF63+'Inbound SOS &amp; EOD'!FF86</f>
        <v>23</v>
      </c>
      <c r="FG20" s="82">
        <f>'Inbound SOS &amp; EOD'!FG63+'Inbound SOS &amp; EOD'!FG86</f>
        <v>121</v>
      </c>
      <c r="FH20" s="82">
        <f>'Inbound SOS &amp; EOD'!FH63+'Inbound SOS &amp; EOD'!FH86</f>
        <v>138</v>
      </c>
      <c r="FI20" s="82">
        <f>'Inbound SOS &amp; EOD'!FI63+'Inbound SOS &amp; EOD'!FI86</f>
        <v>69</v>
      </c>
      <c r="FJ20" s="82">
        <f>'Inbound SOS &amp; EOD'!FJ63+'Inbound SOS &amp; EOD'!FJ86</f>
        <v>84</v>
      </c>
      <c r="FK20" s="82">
        <f>'Inbound SOS &amp; EOD'!FK63+'Inbound SOS &amp; EOD'!FK86</f>
        <v>27</v>
      </c>
      <c r="FL20" s="82">
        <f>'Inbound SOS &amp; EOD'!FL63+'Inbound SOS &amp; EOD'!FL86</f>
        <v>8</v>
      </c>
      <c r="FM20" s="82">
        <f>'Inbound SOS &amp; EOD'!FM63+'Inbound SOS &amp; EOD'!FM86</f>
        <v>43</v>
      </c>
      <c r="FN20" s="82">
        <f>'Inbound SOS &amp; EOD'!FN63+'Inbound SOS &amp; EOD'!FN86</f>
        <v>22</v>
      </c>
      <c r="FO20" s="82">
        <f>'Inbound SOS &amp; EOD'!FO63+'Inbound SOS &amp; EOD'!FO86</f>
        <v>46</v>
      </c>
      <c r="FP20" s="82">
        <f>'Inbound SOS &amp; EOD'!FP63+'Inbound SOS &amp; EOD'!FP86</f>
        <v>14</v>
      </c>
      <c r="FQ20" s="82">
        <f>'Inbound SOS &amp; EOD'!FQ63+'Inbound SOS &amp; EOD'!FQ86</f>
        <v>35</v>
      </c>
      <c r="FR20" s="82">
        <f>'Inbound SOS &amp; EOD'!FR63+'Inbound SOS &amp; EOD'!FR86</f>
        <v>29</v>
      </c>
      <c r="FS20" s="82">
        <f>'Inbound SOS &amp; EOD'!FS63+'Inbound SOS &amp; EOD'!FS86</f>
        <v>9</v>
      </c>
      <c r="FT20" s="82">
        <f>'Inbound SOS &amp; EOD'!FT63+'Inbound SOS &amp; EOD'!FT86</f>
        <v>23</v>
      </c>
      <c r="FU20" s="82">
        <f>'Inbound SOS &amp; EOD'!GB63+'Inbound SOS &amp; EOD'!GB86</f>
        <v>46</v>
      </c>
      <c r="FV20" s="82">
        <f>'Inbound SOS &amp; EOD'!GC63+'Inbound SOS &amp; EOD'!GC86</f>
        <v>59</v>
      </c>
      <c r="FW20" s="82">
        <f>'Inbound SOS &amp; EOD'!GD63+'Inbound SOS &amp; EOD'!GD86</f>
        <v>26</v>
      </c>
      <c r="FX20" s="82">
        <f>'Inbound SOS &amp; EOD'!GE63+'Inbound SOS &amp; EOD'!GE86</f>
        <v>33</v>
      </c>
      <c r="FY20" s="82">
        <f>'Inbound SOS &amp; EOD'!GF63+'Inbound SOS &amp; EOD'!GF86</f>
        <v>40</v>
      </c>
      <c r="FZ20" s="82">
        <f>'Inbound SOS &amp; EOD'!GG63+'Inbound SOS &amp; EOD'!GG86</f>
        <v>44</v>
      </c>
      <c r="GA20" s="82">
        <f>'Inbound SOS &amp; EOD'!GH63+'Inbound SOS &amp; EOD'!GH86</f>
        <v>38</v>
      </c>
      <c r="GB20" s="82">
        <f>'Inbound SOS &amp; EOD'!GI63+'Inbound SOS &amp; EOD'!GI86</f>
        <v>68</v>
      </c>
      <c r="GC20" s="82">
        <f>'Inbound SOS &amp; EOD'!GJ63+'Inbound SOS &amp; EOD'!GJ86</f>
        <v>51</v>
      </c>
      <c r="GD20" s="82">
        <f>'Inbound SOS &amp; EOD'!GK63+'Inbound SOS &amp; EOD'!GK86</f>
        <v>43</v>
      </c>
      <c r="GE20" s="82">
        <f>'Inbound SOS &amp; EOD'!GL63+'Inbound SOS &amp; EOD'!GL86</f>
        <v>71</v>
      </c>
      <c r="GF20" s="82">
        <f>'Inbound SOS &amp; EOD'!GM63+'Inbound SOS &amp; EOD'!GM86</f>
        <v>18</v>
      </c>
      <c r="GG20" s="82">
        <f>'Inbound SOS &amp; EOD'!GN63+'Inbound SOS &amp; EOD'!GN86</f>
        <v>12</v>
      </c>
      <c r="GH20" s="82">
        <f>'Inbound SOS &amp; EOD'!GO63+'Inbound SOS &amp; EOD'!GO86</f>
        <v>50</v>
      </c>
      <c r="GI20" s="82">
        <f>'Inbound SOS &amp; EOD'!GP63+'Inbound SOS &amp; EOD'!GP86</f>
        <v>105</v>
      </c>
      <c r="GJ20" s="82">
        <f>'Inbound SOS &amp; EOD'!GQ63+'Inbound SOS &amp; EOD'!GQ86</f>
        <v>63</v>
      </c>
      <c r="GK20" s="82">
        <f>'Inbound SOS &amp; EOD'!GR63+'Inbound SOS &amp; EOD'!GR86</f>
        <v>32</v>
      </c>
      <c r="GL20" s="82">
        <f>'Inbound SOS &amp; EOD'!GS63+'Inbound SOS &amp; EOD'!GS86</f>
        <v>17</v>
      </c>
      <c r="GM20" s="82">
        <f>'Inbound SOS &amp; EOD'!GT63+'Inbound SOS &amp; EOD'!GT86</f>
        <v>56</v>
      </c>
      <c r="GN20" s="82">
        <f>'Inbound SOS &amp; EOD'!GU63+'Inbound SOS &amp; EOD'!GU86</f>
        <v>28</v>
      </c>
      <c r="GO20" s="82">
        <f>'Inbound SOS &amp; EOD'!GV63+'Inbound SOS &amp; EOD'!GV86</f>
        <v>61</v>
      </c>
      <c r="GP20" s="82">
        <f>'Inbound SOS &amp; EOD'!GW63+'Inbound SOS &amp; EOD'!GW86</f>
        <v>81</v>
      </c>
      <c r="GQ20" s="82">
        <f>'Inbound SOS &amp; EOD'!GX63+'Inbound SOS &amp; EOD'!GX86</f>
        <v>83</v>
      </c>
      <c r="GR20" s="82">
        <f>'Inbound SOS &amp; EOD'!GY63+'Inbound SOS &amp; EOD'!GY86</f>
        <v>69</v>
      </c>
      <c r="GS20" s="82">
        <f>'Inbound SOS &amp; EOD'!GZ63+'Inbound SOS &amp; EOD'!GZ86</f>
        <v>49</v>
      </c>
      <c r="GT20" s="82">
        <f>'Inbound SOS &amp; EOD'!HA63+'Inbound SOS &amp; EOD'!HA86</f>
        <v>79</v>
      </c>
      <c r="GU20" s="82">
        <f>'Inbound SOS &amp; EOD'!HB63+'Inbound SOS &amp; EOD'!HB86</f>
        <v>29</v>
      </c>
      <c r="GV20" s="82">
        <f>'Inbound SOS &amp; EOD'!HC63+'Inbound SOS &amp; EOD'!HC86</f>
        <v>90</v>
      </c>
      <c r="GW20" s="82">
        <f>'Inbound SOS &amp; EOD'!HD63+'Inbound SOS &amp; EOD'!HD86</f>
        <v>153</v>
      </c>
      <c r="GX20" s="82">
        <f>'Inbound SOS &amp; EOD'!HE63+'Inbound SOS &amp; EOD'!HE86</f>
        <v>146</v>
      </c>
      <c r="GY20" s="82">
        <f>'Inbound SOS &amp; EOD'!HF63+'Inbound SOS &amp; EOD'!HF86</f>
        <v>175</v>
      </c>
      <c r="GZ20" s="82">
        <f>'Inbound SOS &amp; EOD'!HG63+'Inbound SOS &amp; EOD'!HG86</f>
        <v>198</v>
      </c>
      <c r="HA20" s="82">
        <f>'Inbound SOS &amp; EOD'!HH63+'Inbound SOS &amp; EOD'!HH86</f>
        <v>64</v>
      </c>
      <c r="HB20" s="82">
        <f>'Inbound SOS &amp; EOD'!HI63+'Inbound SOS &amp; EOD'!HI86</f>
        <v>74</v>
      </c>
      <c r="HC20" s="82">
        <f>'Inbound SOS &amp; EOD'!HJ63+'Inbound SOS &amp; EOD'!HJ86</f>
        <v>83</v>
      </c>
      <c r="HD20" s="82">
        <f>'Inbound SOS &amp; EOD'!HK63+'Inbound SOS &amp; EOD'!HK86</f>
        <v>249</v>
      </c>
      <c r="HE20" s="82">
        <f>'Inbound SOS &amp; EOD'!HL63+'Inbound SOS &amp; EOD'!HL86</f>
        <v>81</v>
      </c>
      <c r="HF20" s="82">
        <f>'Inbound SOS &amp; EOD'!HM63+'Inbound SOS &amp; EOD'!HM86</f>
        <v>65</v>
      </c>
      <c r="HG20" s="82">
        <f>'Inbound SOS &amp; EOD'!HN63+'Inbound SOS &amp; EOD'!HN86</f>
        <v>63</v>
      </c>
      <c r="HH20" s="82">
        <f>'Inbound SOS &amp; EOD'!HO63+'Inbound SOS &amp; EOD'!HO86</f>
        <v>50</v>
      </c>
      <c r="HI20" s="82">
        <f>'Inbound SOS &amp; EOD'!HP63+'Inbound SOS &amp; EOD'!HP86</f>
        <v>50</v>
      </c>
      <c r="HJ20" s="82">
        <f>'Inbound SOS &amp; EOD'!HQ63+'Inbound SOS &amp; EOD'!HQ86</f>
        <v>40</v>
      </c>
      <c r="HK20" s="82">
        <f>'Inbound SOS &amp; EOD'!HR63+'Inbound SOS &amp; EOD'!HR86</f>
        <v>107</v>
      </c>
      <c r="HL20" s="82">
        <f>'Inbound SOS &amp; EOD'!HS63+'Inbound SOS &amp; EOD'!HS86</f>
        <v>66</v>
      </c>
      <c r="HM20" s="82">
        <f>'Inbound SOS &amp; EOD'!HT63+'Inbound SOS &amp; EOD'!HT86</f>
        <v>37</v>
      </c>
      <c r="HN20" s="82">
        <f>'Inbound SOS &amp; EOD'!HU63+'Inbound SOS &amp; EOD'!HU86</f>
        <v>30</v>
      </c>
      <c r="HO20" s="82">
        <f>'Inbound SOS &amp; EOD'!HV63+'Inbound SOS &amp; EOD'!HV86</f>
        <v>76</v>
      </c>
      <c r="HP20" s="82">
        <f>'Inbound SOS &amp; EOD'!HW63+'Inbound SOS &amp; EOD'!HW86</f>
        <v>24</v>
      </c>
      <c r="HQ20" s="82">
        <f>'Inbound SOS &amp; EOD'!HX63+'Inbound SOS &amp; EOD'!HX86</f>
        <v>73</v>
      </c>
      <c r="HR20" s="82">
        <f>'Inbound SOS &amp; EOD'!HY63+'Inbound SOS &amp; EOD'!HY86</f>
        <v>73</v>
      </c>
      <c r="HS20" s="82">
        <f>'Inbound SOS &amp; EOD'!HZ63+'Inbound SOS &amp; EOD'!HZ86</f>
        <v>123</v>
      </c>
      <c r="HT20" s="82">
        <f>'Inbound SOS &amp; EOD'!IA63+'Inbound SOS &amp; EOD'!IA86</f>
        <v>100</v>
      </c>
      <c r="HU20" s="82">
        <f>'Inbound SOS &amp; EOD'!IB63+'Inbound SOS &amp; EOD'!IB86</f>
        <v>55</v>
      </c>
      <c r="HV20" s="82">
        <f>'Inbound SOS &amp; EOD'!IC63+'Inbound SOS &amp; EOD'!IC86</f>
        <v>32</v>
      </c>
      <c r="HW20" s="82">
        <f>'Inbound SOS &amp; EOD'!ID63+'Inbound SOS &amp; EOD'!ID86</f>
        <v>40</v>
      </c>
      <c r="HX20" s="82">
        <f>'Inbound SOS &amp; EOD'!IE63+'Inbound SOS &amp; EOD'!IE86</f>
        <v>25</v>
      </c>
      <c r="HY20" s="82">
        <f>'Inbound SOS &amp; EOD'!IF63+'Inbound SOS &amp; EOD'!IF86</f>
        <v>59</v>
      </c>
      <c r="HZ20" s="82">
        <f>'Inbound SOS &amp; EOD'!IG63+'Inbound SOS &amp; EOD'!IG86</f>
        <v>74</v>
      </c>
      <c r="IA20" s="82">
        <f>'Inbound SOS &amp; EOD'!IH63+'Inbound SOS &amp; EOD'!IH86</f>
        <v>95</v>
      </c>
      <c r="IB20" s="82">
        <f>'Inbound SOS &amp; EOD'!II63+'Inbound SOS &amp; EOD'!II86</f>
        <v>40</v>
      </c>
      <c r="IC20" s="82">
        <f>'Inbound SOS &amp; EOD'!IJ63+'Inbound SOS &amp; EOD'!IJ86</f>
        <v>68</v>
      </c>
      <c r="ID20" s="82">
        <f>'Inbound SOS &amp; EOD'!IK63+'Inbound SOS &amp; EOD'!IK86</f>
        <v>48</v>
      </c>
      <c r="IE20" s="82">
        <f>'Inbound SOS &amp; EOD'!IL63+'Inbound SOS &amp; EOD'!IL86</f>
        <v>45</v>
      </c>
      <c r="IF20" s="82">
        <f>'Inbound SOS &amp; EOD'!IM63+'Inbound SOS &amp; EOD'!IM86</f>
        <v>69</v>
      </c>
      <c r="IG20" s="82">
        <f>'Inbound SOS &amp; EOD'!IN63+'Inbound SOS &amp; EOD'!IN86</f>
        <v>99</v>
      </c>
      <c r="IH20" s="82">
        <f>'Inbound SOS &amp; EOD'!IO63+'Inbound SOS &amp; EOD'!IO86</f>
        <v>57</v>
      </c>
      <c r="II20" s="82">
        <f>'Inbound SOS &amp; EOD'!IP63+'Inbound SOS &amp; EOD'!IP86</f>
        <v>64</v>
      </c>
      <c r="IJ20" s="82">
        <f>'Inbound SOS &amp; EOD'!IQ63+'Inbound SOS &amp; EOD'!IQ86</f>
        <v>154</v>
      </c>
      <c r="IK20" s="82">
        <f>'Inbound SOS &amp; EOD'!IR63+'Inbound SOS &amp; EOD'!IR86</f>
        <v>62</v>
      </c>
      <c r="IL20" s="82">
        <f>'Inbound SOS &amp; EOD'!IS63+'Inbound SOS &amp; EOD'!IS86</f>
        <v>75</v>
      </c>
      <c r="IM20" s="82">
        <f>'Inbound SOS &amp; EOD'!IT63+'Inbound SOS &amp; EOD'!IT86</f>
        <v>134</v>
      </c>
      <c r="IN20" s="82">
        <f>'Inbound SOS &amp; EOD'!IU63+'Inbound SOS &amp; EOD'!IU86</f>
        <v>259</v>
      </c>
      <c r="IO20" s="82">
        <f>'Inbound SOS &amp; EOD'!IV63+'Inbound SOS &amp; EOD'!IV86</f>
        <v>258</v>
      </c>
      <c r="IP20" s="82">
        <f>'Inbound SOS &amp; EOD'!IW63+'Inbound SOS &amp; EOD'!IW86</f>
        <v>247</v>
      </c>
      <c r="IQ20" s="82">
        <f>'Inbound SOS &amp; EOD'!IX63+'Inbound SOS &amp; EOD'!IX86</f>
        <v>297</v>
      </c>
      <c r="IR20" s="82">
        <f>'Inbound SOS &amp; EOD'!IY63+'Inbound SOS &amp; EOD'!IY86</f>
        <v>265</v>
      </c>
      <c r="IS20" s="82">
        <f>'Inbound SOS &amp; EOD'!IZ63+'Inbound SOS &amp; EOD'!IZ86</f>
        <v>164</v>
      </c>
      <c r="IT20" s="82">
        <f>'Inbound SOS &amp; EOD'!JA63+'Inbound SOS &amp; EOD'!JA86</f>
        <v>358</v>
      </c>
      <c r="IU20" s="82">
        <f>'Inbound SOS &amp; EOD'!JB63+'Inbound SOS &amp; EOD'!JB86</f>
        <v>290</v>
      </c>
      <c r="IV20" s="82">
        <f>'Inbound SOS &amp; EOD'!JC63+'Inbound SOS &amp; EOD'!JC86</f>
        <v>242</v>
      </c>
      <c r="IW20" s="82">
        <f>'Inbound SOS &amp; EOD'!JD63+'Inbound SOS &amp; EOD'!JD86</f>
        <v>195</v>
      </c>
      <c r="IX20" s="82">
        <f>'Inbound SOS &amp; EOD'!JE63+'Inbound SOS &amp; EOD'!JE86</f>
        <v>132</v>
      </c>
      <c r="IY20" s="82">
        <f>'Inbound SOS &amp; EOD'!JF63+'Inbound SOS &amp; EOD'!JF86</f>
        <v>151</v>
      </c>
      <c r="IZ20" s="82">
        <f>'Inbound SOS &amp; EOD'!JG63+'Inbound SOS &amp; EOD'!JG86</f>
        <v>108</v>
      </c>
      <c r="JA20" s="82">
        <f>'Inbound SOS &amp; EOD'!JH63+'Inbound SOS &amp; EOD'!JH86</f>
        <v>113</v>
      </c>
      <c r="JB20" s="82">
        <f>'Inbound SOS &amp; EOD'!JI63+'Inbound SOS &amp; EOD'!JI86</f>
        <v>155</v>
      </c>
      <c r="JC20" s="82">
        <f>'Inbound SOS &amp; EOD'!JJ63+'Inbound SOS &amp; EOD'!JJ86</f>
        <v>123</v>
      </c>
      <c r="JD20" s="82">
        <f>'Inbound SOS &amp; EOD'!JK63+'Inbound SOS &amp; EOD'!JK86</f>
        <v>47</v>
      </c>
      <c r="JE20" s="82">
        <f>'Inbound SOS &amp; EOD'!JL63+'Inbound SOS &amp; EOD'!JL86</f>
        <v>64</v>
      </c>
      <c r="JF20" s="82">
        <f>'Inbound SOS &amp; EOD'!JM63+'Inbound SOS &amp; EOD'!JM86</f>
        <v>28</v>
      </c>
      <c r="JG20" s="82">
        <f>'Inbound SOS &amp; EOD'!JN63+'Inbound SOS &amp; EOD'!JN86</f>
        <v>3</v>
      </c>
      <c r="JH20" s="82">
        <f>'Inbound SOS &amp; EOD'!JO63+'Inbound SOS &amp; EOD'!JO86</f>
        <v>228</v>
      </c>
      <c r="JI20" s="82">
        <f>'Inbound SOS &amp; EOD'!JP63+'Inbound SOS &amp; EOD'!JP86</f>
        <v>183</v>
      </c>
      <c r="JJ20" s="82">
        <f>'Inbound SOS &amp; EOD'!JQ63+'Inbound SOS &amp; EOD'!JQ86</f>
        <v>141</v>
      </c>
      <c r="JK20" s="82">
        <f>'Inbound SOS &amp; EOD'!JR63+'Inbound SOS &amp; EOD'!JR86</f>
        <v>246</v>
      </c>
      <c r="JL20" s="82">
        <f>'Inbound SOS &amp; EOD'!JS63+'Inbound SOS &amp; EOD'!JS86</f>
        <v>64</v>
      </c>
      <c r="JM20" s="82">
        <f>'Inbound SOS &amp; EOD'!JT63+'Inbound SOS &amp; EOD'!JT86</f>
        <v>60</v>
      </c>
      <c r="JN20" s="82">
        <f>'Inbound SOS &amp; EOD'!JU63+'Inbound SOS &amp; EOD'!JU86</f>
        <v>8</v>
      </c>
      <c r="JO20" s="82">
        <f>'Inbound SOS &amp; EOD'!JV63+'Inbound SOS &amp; EOD'!JV86</f>
        <v>66</v>
      </c>
      <c r="JP20" s="82">
        <f>'Inbound SOS &amp; EOD'!JW63+'Inbound SOS &amp; EOD'!JW86</f>
        <v>185</v>
      </c>
      <c r="JQ20" s="82">
        <f>'Inbound SOS &amp; EOD'!JX63+'Inbound SOS &amp; EOD'!JX86</f>
        <v>136</v>
      </c>
      <c r="JR20" s="82">
        <f>'Inbound SOS &amp; EOD'!JY63+'Inbound SOS &amp; EOD'!JY86</f>
        <v>101</v>
      </c>
      <c r="JS20" s="82">
        <f>'Inbound SOS &amp; EOD'!JZ63+'Inbound SOS &amp; EOD'!JZ86</f>
        <v>146</v>
      </c>
      <c r="JT20" s="82">
        <f>'Inbound SOS &amp; EOD'!KA63+'Inbound SOS &amp; EOD'!KA86</f>
        <v>14</v>
      </c>
      <c r="JU20" s="82">
        <f>'Inbound SOS &amp; EOD'!KB63+'Inbound SOS &amp; EOD'!KB86</f>
        <v>116</v>
      </c>
      <c r="JV20" s="82">
        <f>'Inbound SOS &amp; EOD'!KC63+'Inbound SOS &amp; EOD'!KC86</f>
        <v>145</v>
      </c>
      <c r="JW20" s="82">
        <f>'Inbound SOS &amp; EOD'!KD63+'Inbound SOS &amp; EOD'!KD86</f>
        <v>257</v>
      </c>
      <c r="JX20" s="82">
        <f>'Inbound SOS &amp; EOD'!KE63+'Inbound SOS &amp; EOD'!KE86</f>
        <v>171</v>
      </c>
      <c r="JY20" s="82">
        <f>'Inbound SOS &amp; EOD'!KF63+'Inbound SOS &amp; EOD'!KF86</f>
        <v>227</v>
      </c>
      <c r="JZ20" s="82">
        <f>'Inbound SOS &amp; EOD'!KG63+'Inbound SOS &amp; EOD'!KG86</f>
        <v>222</v>
      </c>
      <c r="KA20" s="82" t="e">
        <f>'Inbound SOS &amp; EOD'!#REF!+'Inbound SOS &amp; EOD'!KH86</f>
        <v>#REF!</v>
      </c>
      <c r="KB20" s="82">
        <f>'Inbound SOS &amp; EOD'!KI63+'Inbound SOS &amp; EOD'!KI86</f>
        <v>215</v>
      </c>
      <c r="KC20" s="82">
        <f>'Inbound SOS &amp; EOD'!KJ63+'Inbound SOS &amp; EOD'!KJ86</f>
        <v>255</v>
      </c>
      <c r="KD20" s="82">
        <f>'Inbound SOS &amp; EOD'!KK63+'Inbound SOS &amp; EOD'!KK86</f>
        <v>369</v>
      </c>
      <c r="KE20" s="82">
        <f>'Inbound SOS &amp; EOD'!KL63+'Inbound SOS &amp; EOD'!KL86</f>
        <v>459</v>
      </c>
      <c r="KF20" s="82">
        <f>'Inbound SOS &amp; EOD'!KM63+'Inbound SOS &amp; EOD'!KM86</f>
        <v>468</v>
      </c>
      <c r="KG20" s="82">
        <f>'Inbound SOS &amp; EOD'!KN63+'Inbound SOS &amp; EOD'!KN86</f>
        <v>0</v>
      </c>
      <c r="KH20" s="82">
        <f>'Inbound SOS &amp; EOD'!KO63+'Inbound SOS &amp; EOD'!KO86</f>
        <v>298</v>
      </c>
      <c r="KI20" s="82">
        <f>'Inbound SOS &amp; EOD'!KP63+'Inbound SOS &amp; EOD'!KP86</f>
        <v>401</v>
      </c>
      <c r="KJ20" s="82">
        <f>'Inbound SOS &amp; EOD'!KQ63+'Inbound SOS &amp; EOD'!KQ86</f>
        <v>505</v>
      </c>
      <c r="KK20" s="82">
        <f>'Inbound SOS &amp; EOD'!KR63+'Inbound SOS &amp; EOD'!KR86</f>
        <v>325</v>
      </c>
      <c r="KL20" s="82">
        <f>'Inbound SOS &amp; EOD'!KS63+'Inbound SOS &amp; EOD'!KS86</f>
        <v>505</v>
      </c>
      <c r="KM20" s="82">
        <f>'Inbound SOS &amp; EOD'!KT63+'Inbound SOS &amp; EOD'!KT86</f>
        <v>228</v>
      </c>
      <c r="KN20" s="82">
        <f>'Inbound SOS &amp; EOD'!KU63+'Inbound SOS &amp; EOD'!KU86</f>
        <v>447</v>
      </c>
      <c r="KO20" s="82">
        <f>'Inbound SOS &amp; EOD'!KV63+'Inbound SOS &amp; EOD'!KV86</f>
        <v>363</v>
      </c>
      <c r="KP20" s="82">
        <f>'Inbound SOS &amp; EOD'!KW63+'Inbound SOS &amp; EOD'!KW86</f>
        <v>105</v>
      </c>
      <c r="KQ20" s="82">
        <f>'Inbound SOS &amp; EOD'!KX63+'Inbound SOS &amp; EOD'!KX86</f>
        <v>502</v>
      </c>
      <c r="KR20" s="82">
        <f>'Inbound SOS &amp; EOD'!KY63+'Inbound SOS &amp; EOD'!KY86</f>
        <v>290</v>
      </c>
      <c r="KS20" s="82">
        <f>'Inbound SOS &amp; EOD'!KZ63+'Inbound SOS &amp; EOD'!KZ86</f>
        <v>388</v>
      </c>
      <c r="KT20" s="82">
        <f>'Inbound SOS &amp; EOD'!LA63+'Inbound SOS &amp; EOD'!LA86</f>
        <v>127</v>
      </c>
      <c r="KU20" s="82">
        <f>'Inbound SOS &amp; EOD'!LB63+'Inbound SOS &amp; EOD'!LB86</f>
        <v>250</v>
      </c>
      <c r="KV20" s="82">
        <f>'Inbound SOS &amp; EOD'!KH63+'Inbound SOS &amp; EOD'!LC86</f>
        <v>40</v>
      </c>
      <c r="KW20" s="82">
        <f>'Inbound SOS &amp; EOD'!LD63+'Inbound SOS &amp; EOD'!LD86</f>
        <v>50</v>
      </c>
      <c r="KX20" s="82">
        <f>'Inbound SOS &amp; EOD'!LE63+'Inbound SOS &amp; EOD'!LE86</f>
        <v>196</v>
      </c>
      <c r="KY20" s="82">
        <f>'Inbound SOS &amp; EOD'!LF63+'Inbound SOS &amp; EOD'!LF86</f>
        <v>252</v>
      </c>
      <c r="KZ20" s="82">
        <f>'Inbound SOS &amp; EOD'!LG63+'Inbound SOS &amp; EOD'!LG86</f>
        <v>159</v>
      </c>
      <c r="LA20" s="82">
        <f>'Inbound SOS &amp; EOD'!LH63+'Inbound SOS &amp; EOD'!LH86</f>
        <v>295</v>
      </c>
      <c r="LB20" s="82">
        <f>'Inbound SOS &amp; EOD'!LI63+'Inbound SOS &amp; EOD'!LI86</f>
        <v>62</v>
      </c>
      <c r="LC20" s="82">
        <f>'Inbound SOS &amp; EOD'!LJ63+'Inbound SOS &amp; EOD'!LJ86</f>
        <v>56</v>
      </c>
      <c r="LD20" s="82">
        <f>'Inbound SOS &amp; EOD'!LK63+'Inbound SOS &amp; EOD'!LK86</f>
        <v>39</v>
      </c>
      <c r="LE20" s="82">
        <f>'Inbound SOS &amp; EOD'!LL63+'Inbound SOS &amp; EOD'!LL86</f>
        <v>30</v>
      </c>
      <c r="LF20" s="82">
        <f>'Inbound SOS &amp; EOD'!LM63+'Inbound SOS &amp; EOD'!LM86</f>
        <v>17</v>
      </c>
      <c r="LG20" s="82">
        <f>'Inbound SOS &amp; EOD'!LN63+'Inbound SOS &amp; EOD'!LN86</f>
        <v>0</v>
      </c>
      <c r="LH20" s="82">
        <f>'Inbound SOS &amp; EOD'!LO63+'Inbound SOS &amp; EOD'!LO86</f>
        <v>0</v>
      </c>
      <c r="LI20" s="82">
        <f>'Inbound SOS &amp; EOD'!LP63+'Inbound SOS &amp; EOD'!LP86</f>
        <v>43</v>
      </c>
      <c r="LJ20" s="82">
        <f>'Inbound SOS &amp; EOD'!LQ63+'Inbound SOS &amp; EOD'!LQ86</f>
        <v>105</v>
      </c>
      <c r="LK20" s="82">
        <f>'Inbound SOS &amp; EOD'!LR63+'Inbound SOS &amp; EOD'!LR86</f>
        <v>76</v>
      </c>
      <c r="LL20" s="82">
        <f>'Inbound SOS &amp; EOD'!LS63+'Inbound SOS &amp; EOD'!LS86</f>
        <v>110</v>
      </c>
      <c r="LM20" s="82">
        <f>'Inbound SOS &amp; EOD'!LT63+'Inbound SOS &amp; EOD'!LT86</f>
        <v>125</v>
      </c>
      <c r="LN20" s="82">
        <f>'Inbound SOS &amp; EOD'!LU63+'Inbound SOS &amp; EOD'!LU86</f>
        <v>0</v>
      </c>
      <c r="LO20" s="82">
        <f>'Inbound SOS &amp; EOD'!LV63+'Inbound SOS &amp; EOD'!LV86</f>
        <v>0</v>
      </c>
      <c r="LP20" s="82">
        <f>'Inbound SOS &amp; EOD'!LW63+'Inbound SOS &amp; EOD'!LW86</f>
        <v>111</v>
      </c>
      <c r="LQ20" s="82">
        <f>'Inbound SOS &amp; EOD'!LX63+'Inbound SOS &amp; EOD'!LX86</f>
        <v>143</v>
      </c>
      <c r="LR20" s="82">
        <f>'Inbound SOS &amp; EOD'!LY63+'Inbound SOS &amp; EOD'!LY86</f>
        <v>1</v>
      </c>
      <c r="LS20" s="82" t="e">
        <f>'Inbound SOS &amp; EOD'!#REF!+'Inbound SOS &amp; EOD'!#REF!</f>
        <v>#REF!</v>
      </c>
      <c r="LT20" s="82" t="e">
        <f>'Inbound SOS &amp; EOD'!#REF!+'Inbound SOS &amp; EOD'!#REF!</f>
        <v>#REF!</v>
      </c>
      <c r="LU20" s="82" t="e">
        <f>'Inbound SOS &amp; EOD'!#REF!+'Inbound SOS &amp; EOD'!#REF!</f>
        <v>#REF!</v>
      </c>
      <c r="LV20" s="82" t="e">
        <f>'Inbound SOS &amp; EOD'!#REF!+'Inbound SOS &amp; EOD'!#REF!</f>
        <v>#REF!</v>
      </c>
      <c r="LW20" s="82" t="e">
        <f>'Inbound SOS &amp; EOD'!#REF!+'Inbound SOS &amp; EOD'!#REF!</f>
        <v>#REF!</v>
      </c>
      <c r="LX20" s="82" t="e">
        <f>'Inbound SOS &amp; EOD'!#REF!+'Inbound SOS &amp; EOD'!#REF!</f>
        <v>#REF!</v>
      </c>
      <c r="LY20" s="82" t="e">
        <f>'Inbound SOS &amp; EOD'!#REF!+'Inbound SOS &amp; EOD'!#REF!</f>
        <v>#REF!</v>
      </c>
    </row>
    <row r="21" spans="1:337" ht="15.75" customHeight="1">
      <c r="A21" s="83" t="s">
        <v>188</v>
      </c>
      <c r="B21" s="82">
        <f>'Inbound SOS &amp; EOD'!B64+'Inbound SOS &amp; EOD'!B87</f>
        <v>0</v>
      </c>
      <c r="C21" s="82">
        <f>'Inbound SOS &amp; EOD'!C64+'Inbound SOS &amp; EOD'!C87</f>
        <v>0</v>
      </c>
      <c r="D21" s="82">
        <f>'Inbound SOS &amp; EOD'!D64+'Inbound SOS &amp; EOD'!D87</f>
        <v>0</v>
      </c>
      <c r="E21" s="82">
        <f>'Inbound SOS &amp; EOD'!E64+'Inbound SOS &amp; EOD'!E87</f>
        <v>0</v>
      </c>
      <c r="F21" s="82">
        <f>'Inbound SOS &amp; EOD'!F64+'Inbound SOS &amp; EOD'!F87</f>
        <v>185</v>
      </c>
      <c r="G21" s="82">
        <f>'Inbound SOS &amp; EOD'!G64+'Inbound SOS &amp; EOD'!G87</f>
        <v>188</v>
      </c>
      <c r="H21" s="82">
        <f>'Inbound SOS &amp; EOD'!H64+'Inbound SOS &amp; EOD'!H87</f>
        <v>21</v>
      </c>
      <c r="I21" s="82">
        <f>'Inbound SOS &amp; EOD'!I64+'Inbound SOS &amp; EOD'!I87</f>
        <v>0</v>
      </c>
      <c r="J21" s="82">
        <f>'Inbound SOS &amp; EOD'!J64+'Inbound SOS &amp; EOD'!J87</f>
        <v>7</v>
      </c>
      <c r="K21" s="82">
        <f>'Inbound SOS &amp; EOD'!K64+'Inbound SOS &amp; EOD'!K87</f>
        <v>244</v>
      </c>
      <c r="L21" s="82">
        <f>'Inbound SOS &amp; EOD'!L64+'Inbound SOS &amp; EOD'!L87</f>
        <v>222</v>
      </c>
      <c r="M21" s="82">
        <f>'Inbound SOS &amp; EOD'!M64+'Inbound SOS &amp; EOD'!M87</f>
        <v>16</v>
      </c>
      <c r="N21" s="82">
        <f>'Inbound SOS &amp; EOD'!N64+'Inbound SOS &amp; EOD'!N87</f>
        <v>75</v>
      </c>
      <c r="O21" s="82">
        <f>'Inbound SOS &amp; EOD'!O64+'Inbound SOS &amp; EOD'!O87</f>
        <v>0</v>
      </c>
      <c r="P21" s="82">
        <f>'Inbound SOS &amp; EOD'!P64+'Inbound SOS &amp; EOD'!P87</f>
        <v>158</v>
      </c>
      <c r="Q21" s="82">
        <f>'Inbound SOS &amp; EOD'!Q64+'Inbound SOS &amp; EOD'!Q87</f>
        <v>0</v>
      </c>
      <c r="R21" s="82">
        <f>'Inbound SOS &amp; EOD'!R64+'Inbound SOS &amp; EOD'!R87</f>
        <v>29</v>
      </c>
      <c r="S21" s="82">
        <f>'Inbound SOS &amp; EOD'!S64+'Inbound SOS &amp; EOD'!S87</f>
        <v>0</v>
      </c>
      <c r="T21" s="82">
        <f>'Inbound SOS &amp; EOD'!T64+'Inbound SOS &amp; EOD'!T87</f>
        <v>170</v>
      </c>
      <c r="U21" s="82">
        <f>'Inbound SOS &amp; EOD'!U64+'Inbound SOS &amp; EOD'!U87</f>
        <v>162</v>
      </c>
      <c r="V21" s="82">
        <f>'Inbound SOS &amp; EOD'!V64+'Inbound SOS &amp; EOD'!V87</f>
        <v>97</v>
      </c>
      <c r="W21" s="82">
        <f>'Inbound SOS &amp; EOD'!W64+'Inbound SOS &amp; EOD'!W87</f>
        <v>23</v>
      </c>
      <c r="X21" s="82">
        <f>'Inbound SOS &amp; EOD'!X64+'Inbound SOS &amp; EOD'!X87</f>
        <v>0</v>
      </c>
      <c r="Y21" s="82">
        <f>'Inbound SOS &amp; EOD'!Y64+'Inbound SOS &amp; EOD'!Y87</f>
        <v>0</v>
      </c>
      <c r="Z21" s="82">
        <f>'Inbound SOS &amp; EOD'!Z64+'Inbound SOS &amp; EOD'!Z87</f>
        <v>22</v>
      </c>
      <c r="AA21" s="82">
        <f>'Inbound SOS &amp; EOD'!AA64+'Inbound SOS &amp; EOD'!AA87</f>
        <v>95</v>
      </c>
      <c r="AB21" s="82">
        <f>'Inbound SOS &amp; EOD'!AB64+'Inbound SOS &amp; EOD'!AB87</f>
        <v>13</v>
      </c>
      <c r="AC21" s="82">
        <f>'Inbound SOS &amp; EOD'!AC64+'Inbound SOS &amp; EOD'!AC87</f>
        <v>8</v>
      </c>
      <c r="AD21" s="82">
        <f>'Inbound SOS &amp; EOD'!AD64+'Inbound SOS &amp; EOD'!AD87</f>
        <v>0</v>
      </c>
      <c r="AE21" s="82">
        <f>'Inbound SOS &amp; EOD'!AE64+'Inbound SOS &amp; EOD'!AE87</f>
        <v>0</v>
      </c>
      <c r="AF21" s="82">
        <f>'Inbound SOS &amp; EOD'!AF64+'Inbound SOS &amp; EOD'!AF87</f>
        <v>0</v>
      </c>
      <c r="AG21" s="82">
        <f>'Inbound SOS &amp; EOD'!AG64+'Inbound SOS &amp; EOD'!AG87</f>
        <v>0</v>
      </c>
      <c r="AH21" s="82">
        <f>'Inbound SOS &amp; EOD'!AH64+'Inbound SOS &amp; EOD'!AH87</f>
        <v>6</v>
      </c>
      <c r="AI21" s="82">
        <f>'Inbound SOS &amp; EOD'!AI64+'Inbound SOS &amp; EOD'!AI87</f>
        <v>307</v>
      </c>
      <c r="AJ21" s="82">
        <f>'Inbound SOS &amp; EOD'!AJ64+'Inbound SOS &amp; EOD'!AJ87</f>
        <v>142</v>
      </c>
      <c r="AK21" s="82">
        <f>'Inbound SOS &amp; EOD'!AK64+'Inbound SOS &amp; EOD'!AK87</f>
        <v>143</v>
      </c>
      <c r="AL21" s="82">
        <f>'Inbound SOS &amp; EOD'!AL64+'Inbound SOS &amp; EOD'!AL87</f>
        <v>188</v>
      </c>
      <c r="AM21" s="82">
        <f>'Inbound SOS &amp; EOD'!AM64+'Inbound SOS &amp; EOD'!AM87</f>
        <v>31</v>
      </c>
      <c r="AN21" s="82">
        <f>'Inbound SOS &amp; EOD'!AN64+'Inbound SOS &amp; EOD'!AN87</f>
        <v>0</v>
      </c>
      <c r="AO21" s="82">
        <f>'Inbound SOS &amp; EOD'!AO64+'Inbound SOS &amp; EOD'!AO87</f>
        <v>0</v>
      </c>
      <c r="AP21" s="82">
        <f>'Inbound SOS &amp; EOD'!AP64+'Inbound SOS &amp; EOD'!AP87</f>
        <v>0</v>
      </c>
      <c r="AQ21" s="82">
        <f>'Inbound SOS &amp; EOD'!AQ64+'Inbound SOS &amp; EOD'!AQ87</f>
        <v>28</v>
      </c>
      <c r="AR21" s="82">
        <f>'Inbound SOS &amp; EOD'!AR64+'Inbound SOS &amp; EOD'!AR87</f>
        <v>0</v>
      </c>
      <c r="AS21" s="82">
        <f>'Inbound SOS &amp; EOD'!AS64+'Inbound SOS &amp; EOD'!AS87</f>
        <v>0</v>
      </c>
      <c r="AT21" s="82">
        <f>'Inbound SOS &amp; EOD'!AT64+'Inbound SOS &amp; EOD'!AT87</f>
        <v>0</v>
      </c>
      <c r="AU21" s="82">
        <f>'Inbound SOS &amp; EOD'!AU64+'Inbound SOS &amp; EOD'!AU87</f>
        <v>305</v>
      </c>
      <c r="AV21" s="82">
        <f>'Inbound SOS &amp; EOD'!AV64+'Inbound SOS &amp; EOD'!AV87</f>
        <v>0</v>
      </c>
      <c r="AW21" s="82">
        <f>'Inbound SOS &amp; EOD'!AW64+'Inbound SOS &amp; EOD'!AW87</f>
        <v>0</v>
      </c>
      <c r="AX21" s="82">
        <f>'Inbound SOS &amp; EOD'!AX64+'Inbound SOS &amp; EOD'!AX87</f>
        <v>0</v>
      </c>
      <c r="AY21" s="82">
        <f>'Inbound SOS &amp; EOD'!AY64+'Inbound SOS &amp; EOD'!AY87</f>
        <v>0</v>
      </c>
      <c r="AZ21" s="82">
        <f>'Inbound SOS &amp; EOD'!AZ64+'Inbound SOS &amp; EOD'!AZ87</f>
        <v>170</v>
      </c>
      <c r="BA21" s="82">
        <f>'Inbound SOS &amp; EOD'!BA64+'Inbound SOS &amp; EOD'!BA87</f>
        <v>15</v>
      </c>
      <c r="BB21" s="82">
        <f>'Inbound SOS &amp; EOD'!BB64+'Inbound SOS &amp; EOD'!BB87</f>
        <v>1</v>
      </c>
      <c r="BC21" s="82">
        <f>'Inbound SOS &amp; EOD'!BC64+'Inbound SOS &amp; EOD'!BC87</f>
        <v>0</v>
      </c>
      <c r="BD21" s="82">
        <f>'Inbound SOS &amp; EOD'!BD64+'Inbound SOS &amp; EOD'!BD87</f>
        <v>104</v>
      </c>
      <c r="BE21" s="82">
        <f>'Inbound SOS &amp; EOD'!BE64+'Inbound SOS &amp; EOD'!BE87</f>
        <v>0</v>
      </c>
      <c r="BF21" s="82">
        <f>'Inbound SOS &amp; EOD'!BF64+'Inbound SOS &amp; EOD'!BF87</f>
        <v>0</v>
      </c>
      <c r="BG21" s="82">
        <f>'Inbound SOS &amp; EOD'!BG64+'Inbound SOS &amp; EOD'!BG87</f>
        <v>0</v>
      </c>
      <c r="BH21" s="82">
        <f>'Inbound SOS &amp; EOD'!BH64+'Inbound SOS &amp; EOD'!BH87</f>
        <v>0</v>
      </c>
      <c r="BI21" s="82">
        <f>'Inbound SOS &amp; EOD'!BI64+'Inbound SOS &amp; EOD'!BI87</f>
        <v>5</v>
      </c>
      <c r="BJ21" s="82">
        <f>'Inbound SOS &amp; EOD'!BJ64+'Inbound SOS &amp; EOD'!BJ87</f>
        <v>0</v>
      </c>
      <c r="BK21" s="82">
        <f>'Inbound SOS &amp; EOD'!BK64+'Inbound SOS &amp; EOD'!BK87</f>
        <v>0</v>
      </c>
      <c r="BL21" s="82">
        <f>'Inbound SOS &amp; EOD'!BL64+'Inbound SOS &amp; EOD'!BL87</f>
        <v>40</v>
      </c>
      <c r="BM21" s="82">
        <f>'Inbound SOS &amp; EOD'!BM64+'Inbound SOS &amp; EOD'!BM87</f>
        <v>3</v>
      </c>
      <c r="BN21" s="82">
        <f>'Inbound SOS &amp; EOD'!BN64+'Inbound SOS &amp; EOD'!BN87</f>
        <v>56</v>
      </c>
      <c r="BO21" s="82">
        <f>'Inbound SOS &amp; EOD'!BO64+'Inbound SOS &amp; EOD'!BO87</f>
        <v>34</v>
      </c>
      <c r="BP21" s="82">
        <f>'Inbound SOS &amp; EOD'!BP64+'Inbound SOS &amp; EOD'!BP87</f>
        <v>0</v>
      </c>
      <c r="BQ21" s="82">
        <f>'Inbound SOS &amp; EOD'!BQ64+'Inbound SOS &amp; EOD'!BQ87</f>
        <v>102</v>
      </c>
      <c r="BR21" s="82">
        <f>'Inbound SOS &amp; EOD'!BR64+'Inbound SOS &amp; EOD'!BR87</f>
        <v>21</v>
      </c>
      <c r="BS21" s="82">
        <f>'Inbound SOS &amp; EOD'!BS64+'Inbound SOS &amp; EOD'!BS87</f>
        <v>64</v>
      </c>
      <c r="BT21" s="82">
        <f>'Inbound SOS &amp; EOD'!BT64+'Inbound SOS &amp; EOD'!BT87</f>
        <v>0</v>
      </c>
      <c r="BU21" s="82">
        <f>'Inbound SOS &amp; EOD'!BU64+'Inbound SOS &amp; EOD'!BU87</f>
        <v>16</v>
      </c>
      <c r="BV21" s="82">
        <f>'Inbound SOS &amp; EOD'!BV64+'Inbound SOS &amp; EOD'!BV87</f>
        <v>8</v>
      </c>
      <c r="BW21" s="82">
        <f>'Inbound SOS &amp; EOD'!BW64+'Inbound SOS &amp; EOD'!BW87</f>
        <v>0</v>
      </c>
      <c r="BX21" s="82">
        <f>'Inbound SOS &amp; EOD'!BX64+'Inbound SOS &amp; EOD'!BX87</f>
        <v>0</v>
      </c>
      <c r="BY21" s="82">
        <f>'Inbound SOS &amp; EOD'!BY64+'Inbound SOS &amp; EOD'!BY87</f>
        <v>43</v>
      </c>
      <c r="BZ21" s="82">
        <f>'Inbound SOS &amp; EOD'!BZ64+'Inbound SOS &amp; EOD'!BZ87</f>
        <v>0</v>
      </c>
      <c r="CA21" s="82">
        <f>'Inbound SOS &amp; EOD'!CA64+'Inbound SOS &amp; EOD'!CA87</f>
        <v>0</v>
      </c>
      <c r="CB21" s="82">
        <f>'Inbound SOS &amp; EOD'!CB64+'Inbound SOS &amp; EOD'!CB87</f>
        <v>0</v>
      </c>
      <c r="CC21" s="82">
        <f>'Inbound SOS &amp; EOD'!CC64+'Inbound SOS &amp; EOD'!CC87</f>
        <v>83</v>
      </c>
      <c r="CD21" s="82">
        <f>'Inbound SOS &amp; EOD'!CD64+'Inbound SOS &amp; EOD'!CD87</f>
        <v>142</v>
      </c>
      <c r="CE21" s="82">
        <f>'Inbound SOS &amp; EOD'!CE64+'Inbound SOS &amp; EOD'!CE87</f>
        <v>188</v>
      </c>
      <c r="CF21" s="82">
        <f>'Inbound SOS &amp; EOD'!CF64+'Inbound SOS &amp; EOD'!CF87</f>
        <v>4</v>
      </c>
      <c r="CG21" s="82">
        <f>'Inbound SOS &amp; EOD'!CG64+'Inbound SOS &amp; EOD'!CG87</f>
        <v>213</v>
      </c>
      <c r="CH21" s="82">
        <f>'Inbound SOS &amp; EOD'!CH64+'Inbound SOS &amp; EOD'!CH87</f>
        <v>0</v>
      </c>
      <c r="CI21" s="82">
        <f>'Inbound SOS &amp; EOD'!CI64+'Inbound SOS &amp; EOD'!CI87</f>
        <v>0</v>
      </c>
      <c r="CJ21" s="82">
        <f>'Inbound SOS &amp; EOD'!CJ64+'Inbound SOS &amp; EOD'!CJ87</f>
        <v>33</v>
      </c>
      <c r="CK21" s="82">
        <f>'Inbound SOS &amp; EOD'!CK64+'Inbound SOS &amp; EOD'!CK87</f>
        <v>563</v>
      </c>
      <c r="CL21" s="82">
        <f>'Inbound SOS &amp; EOD'!CL64+'Inbound SOS &amp; EOD'!CL87</f>
        <v>163</v>
      </c>
      <c r="CM21" s="82">
        <f>'Inbound SOS &amp; EOD'!CM64+'Inbound SOS &amp; EOD'!CM87</f>
        <v>112</v>
      </c>
      <c r="CN21" s="82">
        <f>'Inbound SOS &amp; EOD'!CN64+'Inbound SOS &amp; EOD'!CN87</f>
        <v>0</v>
      </c>
      <c r="CO21" s="82">
        <f>'Inbound SOS &amp; EOD'!CO64+'Inbound SOS &amp; EOD'!CO87</f>
        <v>0</v>
      </c>
      <c r="CP21" s="82">
        <f>'Inbound SOS &amp; EOD'!CP64+'Inbound SOS &amp; EOD'!CP87</f>
        <v>0</v>
      </c>
      <c r="CQ21" s="82">
        <f>'Inbound SOS &amp; EOD'!CQ64+'Inbound SOS &amp; EOD'!CQ87</f>
        <v>18</v>
      </c>
      <c r="CR21" s="82">
        <f>'Inbound SOS &amp; EOD'!CR64+'Inbound SOS &amp; EOD'!CR87</f>
        <v>17</v>
      </c>
      <c r="CS21" s="82">
        <f>'Inbound SOS &amp; EOD'!CS64+'Inbound SOS &amp; EOD'!CS87</f>
        <v>0</v>
      </c>
      <c r="CT21" s="82">
        <f>'Inbound SOS &amp; EOD'!CT64+'Inbound SOS &amp; EOD'!CT87</f>
        <v>0</v>
      </c>
      <c r="CU21" s="82">
        <f>'Inbound SOS &amp; EOD'!CU64+'Inbound SOS &amp; EOD'!CU87</f>
        <v>0</v>
      </c>
      <c r="CV21" s="82">
        <f>'Inbound SOS &amp; EOD'!CV64+'Inbound SOS &amp; EOD'!CV87</f>
        <v>0</v>
      </c>
      <c r="CW21" s="82">
        <f>'Inbound SOS &amp; EOD'!CW64+'Inbound SOS &amp; EOD'!CW87</f>
        <v>141</v>
      </c>
      <c r="CX21" s="82">
        <f>'Inbound SOS &amp; EOD'!CX64+'Inbound SOS &amp; EOD'!CX87</f>
        <v>35</v>
      </c>
      <c r="CY21" s="82">
        <f>'Inbound SOS &amp; EOD'!CY64+'Inbound SOS &amp; EOD'!CY87</f>
        <v>46</v>
      </c>
      <c r="CZ21" s="82">
        <f>'Inbound SOS &amp; EOD'!CZ64+'Inbound SOS &amp; EOD'!CZ87</f>
        <v>0</v>
      </c>
      <c r="DA21" s="82">
        <f>'Inbound SOS &amp; EOD'!DA64+'Inbound SOS &amp; EOD'!DA87</f>
        <v>0</v>
      </c>
      <c r="DB21" s="82">
        <f>'Inbound SOS &amp; EOD'!DB64+'Inbound SOS &amp; EOD'!DB87</f>
        <v>0</v>
      </c>
      <c r="DC21" s="82">
        <f>'Inbound SOS &amp; EOD'!DC64+'Inbound SOS &amp; EOD'!DC87</f>
        <v>0</v>
      </c>
      <c r="DD21" s="82">
        <f>'Inbound SOS &amp; EOD'!DD64+'Inbound SOS &amp; EOD'!DD87</f>
        <v>0</v>
      </c>
      <c r="DE21" s="82">
        <f>'Inbound SOS &amp; EOD'!DE64+'Inbound SOS &amp; EOD'!DE87</f>
        <v>8</v>
      </c>
      <c r="DF21" s="82">
        <f>'Inbound SOS &amp; EOD'!DF64+'Inbound SOS &amp; EOD'!DF87</f>
        <v>18</v>
      </c>
      <c r="DG21" s="82">
        <f>'Inbound SOS &amp; EOD'!DG64+'Inbound SOS &amp; EOD'!DG87</f>
        <v>0</v>
      </c>
      <c r="DH21" s="82">
        <f>'Inbound SOS &amp; EOD'!DH64+'Inbound SOS &amp; EOD'!DH87</f>
        <v>0</v>
      </c>
      <c r="DI21" s="82">
        <f>'Inbound SOS &amp; EOD'!DI64+'Inbound SOS &amp; EOD'!DI87</f>
        <v>0</v>
      </c>
      <c r="DJ21" s="82">
        <f>'Inbound SOS &amp; EOD'!DJ64+'Inbound SOS &amp; EOD'!DJ87</f>
        <v>0</v>
      </c>
      <c r="DK21" s="82">
        <f>'Inbound SOS &amp; EOD'!DK64+'Inbound SOS &amp; EOD'!DK87</f>
        <v>48</v>
      </c>
      <c r="DL21" s="82">
        <f>'Inbound SOS &amp; EOD'!DL64+'Inbound SOS &amp; EOD'!DL87</f>
        <v>0</v>
      </c>
      <c r="DM21" s="82">
        <f>'Inbound SOS &amp; EOD'!DM64+'Inbound SOS &amp; EOD'!DM87</f>
        <v>0</v>
      </c>
      <c r="DN21" s="82">
        <f>'Inbound SOS &amp; EOD'!DN64+'Inbound SOS &amp; EOD'!DN87</f>
        <v>25</v>
      </c>
      <c r="DO21" s="82">
        <f>'Inbound SOS &amp; EOD'!DO64+'Inbound SOS &amp; EOD'!DO87</f>
        <v>48</v>
      </c>
      <c r="DP21" s="82">
        <f>'Inbound SOS &amp; EOD'!DP64+'Inbound SOS &amp; EOD'!DP87</f>
        <v>0</v>
      </c>
      <c r="DQ21" s="82">
        <f>'Inbound SOS &amp; EOD'!DQ64+'Inbound SOS &amp; EOD'!DQ87</f>
        <v>0</v>
      </c>
      <c r="DR21" s="82">
        <f>'Inbound SOS &amp; EOD'!DR64+'Inbound SOS &amp; EOD'!DR87</f>
        <v>169</v>
      </c>
      <c r="DS21" s="82">
        <f>'Inbound SOS &amp; EOD'!DS64+'Inbound SOS &amp; EOD'!DS87</f>
        <v>0</v>
      </c>
      <c r="DT21" s="82">
        <f>'Inbound SOS &amp; EOD'!DT64+'Inbound SOS &amp; EOD'!DT87</f>
        <v>117</v>
      </c>
      <c r="DU21" s="82">
        <f>'Inbound SOS &amp; EOD'!DU64+'Inbound SOS &amp; EOD'!DU87</f>
        <v>93</v>
      </c>
      <c r="DV21" s="82">
        <f>'Inbound SOS &amp; EOD'!DV64+'Inbound SOS &amp; EOD'!DV87</f>
        <v>42</v>
      </c>
      <c r="DW21" s="82">
        <f>'Inbound SOS &amp; EOD'!DW64+'Inbound SOS &amp; EOD'!DW87</f>
        <v>96</v>
      </c>
      <c r="DX21" s="82">
        <f>'Inbound SOS &amp; EOD'!DX64+'Inbound SOS &amp; EOD'!DX87</f>
        <v>42</v>
      </c>
      <c r="DY21" s="82">
        <f>'Inbound SOS &amp; EOD'!DY64+'Inbound SOS &amp; EOD'!DY87</f>
        <v>0</v>
      </c>
      <c r="DZ21" s="82">
        <f>'Inbound SOS &amp; EOD'!DZ64+'Inbound SOS &amp; EOD'!DZ87</f>
        <v>17</v>
      </c>
      <c r="EA21" s="82">
        <f>'Inbound SOS &amp; EOD'!EA64+'Inbound SOS &amp; EOD'!EA87</f>
        <v>68</v>
      </c>
      <c r="EB21" s="82">
        <f>'Inbound SOS &amp; EOD'!EB64+'Inbound SOS &amp; EOD'!EB87</f>
        <v>28</v>
      </c>
      <c r="EC21" s="82">
        <f>'Inbound SOS &amp; EOD'!EC64+'Inbound SOS &amp; EOD'!EC87</f>
        <v>71</v>
      </c>
      <c r="ED21" s="82">
        <f>'Inbound SOS &amp; EOD'!ED64+'Inbound SOS &amp; EOD'!ED87</f>
        <v>23</v>
      </c>
      <c r="EE21" s="82">
        <f>'Inbound SOS &amp; EOD'!EE64+'Inbound SOS &amp; EOD'!EE87</f>
        <v>0</v>
      </c>
      <c r="EF21" s="82">
        <f>'Inbound SOS &amp; EOD'!EF64+'Inbound SOS &amp; EOD'!EF87</f>
        <v>31</v>
      </c>
      <c r="EG21" s="82">
        <f>'Inbound SOS &amp; EOD'!EG64+'Inbound SOS &amp; EOD'!EG87</f>
        <v>50</v>
      </c>
      <c r="EH21" s="82">
        <f>'Inbound SOS &amp; EOD'!EH64+'Inbound SOS &amp; EOD'!EH87</f>
        <v>157</v>
      </c>
      <c r="EI21" s="82">
        <f>'Inbound SOS &amp; EOD'!EI64+'Inbound SOS &amp; EOD'!EI87</f>
        <v>20</v>
      </c>
      <c r="EJ21" s="82">
        <f>'Inbound SOS &amp; EOD'!EJ64+'Inbound SOS &amp; EOD'!EJ87</f>
        <v>0</v>
      </c>
      <c r="EK21" s="82">
        <f>'Inbound SOS &amp; EOD'!EK64+'Inbound SOS &amp; EOD'!EK87</f>
        <v>0</v>
      </c>
      <c r="EL21" s="82">
        <f>'Inbound SOS &amp; EOD'!EL64+'Inbound SOS &amp; EOD'!EL87</f>
        <v>40</v>
      </c>
      <c r="EM21" s="82">
        <f>'Inbound SOS &amp; EOD'!EM64+'Inbound SOS &amp; EOD'!EM87</f>
        <v>11</v>
      </c>
      <c r="EN21" s="82">
        <f>'Inbound SOS &amp; EOD'!EN64+'Inbound SOS &amp; EOD'!EN87</f>
        <v>130</v>
      </c>
      <c r="EO21" s="82">
        <f>'Inbound SOS &amp; EOD'!EO64+'Inbound SOS &amp; EOD'!EO87</f>
        <v>113</v>
      </c>
      <c r="EP21" s="82">
        <f>'Inbound SOS &amp; EOD'!EP64+'Inbound SOS &amp; EOD'!EP87</f>
        <v>103</v>
      </c>
      <c r="EQ21" s="82">
        <f>'Inbound SOS &amp; EOD'!EQ64+'Inbound SOS &amp; EOD'!EQ87</f>
        <v>9</v>
      </c>
      <c r="ER21" s="82">
        <f>'Inbound SOS &amp; EOD'!ER64+'Inbound SOS &amp; EOD'!ER87</f>
        <v>1</v>
      </c>
      <c r="ES21" s="82">
        <f>'Inbound SOS &amp; EOD'!ES64+'Inbound SOS &amp; EOD'!ES87</f>
        <v>0</v>
      </c>
      <c r="ET21" s="82">
        <f>'Inbound SOS &amp; EOD'!ET64+'Inbound SOS &amp; EOD'!ET87</f>
        <v>5</v>
      </c>
      <c r="EU21" s="82">
        <f>'Inbound SOS &amp; EOD'!EU64+'Inbound SOS &amp; EOD'!EU87</f>
        <v>18</v>
      </c>
      <c r="EV21" s="82">
        <f>'Inbound SOS &amp; EOD'!EV64+'Inbound SOS &amp; EOD'!EV87</f>
        <v>7</v>
      </c>
      <c r="EW21" s="82">
        <f>'Inbound SOS &amp; EOD'!EW64+'Inbound SOS &amp; EOD'!EW87</f>
        <v>51</v>
      </c>
      <c r="EX21" s="82">
        <f>'Inbound SOS &amp; EOD'!EX64+'Inbound SOS &amp; EOD'!EX87</f>
        <v>44</v>
      </c>
      <c r="EY21" s="82">
        <f>'Inbound SOS &amp; EOD'!EY64+'Inbound SOS &amp; EOD'!EY87</f>
        <v>14</v>
      </c>
      <c r="EZ21" s="82">
        <f>'Inbound SOS &amp; EOD'!EZ64+'Inbound SOS &amp; EOD'!EZ87</f>
        <v>19</v>
      </c>
      <c r="FA21" s="82">
        <f>'Inbound SOS &amp; EOD'!FA64+'Inbound SOS &amp; EOD'!FA87</f>
        <v>0</v>
      </c>
      <c r="FB21" s="82">
        <f>'Inbound SOS &amp; EOD'!FB64+'Inbound SOS &amp; EOD'!FB87</f>
        <v>35</v>
      </c>
      <c r="FC21" s="82">
        <f>'Inbound SOS &amp; EOD'!FC64+'Inbound SOS &amp; EOD'!FC87</f>
        <v>106</v>
      </c>
      <c r="FD21" s="82">
        <f>'Inbound SOS &amp; EOD'!FD64+'Inbound SOS &amp; EOD'!FD87</f>
        <v>1</v>
      </c>
      <c r="FE21" s="82">
        <f>'Inbound SOS &amp; EOD'!FE64+'Inbound SOS &amp; EOD'!FE87</f>
        <v>13</v>
      </c>
      <c r="FF21" s="82">
        <f>'Inbound SOS &amp; EOD'!FF64+'Inbound SOS &amp; EOD'!FF87</f>
        <v>0</v>
      </c>
      <c r="FG21" s="82">
        <f>'Inbound SOS &amp; EOD'!FG64+'Inbound SOS &amp; EOD'!FG87</f>
        <v>3</v>
      </c>
      <c r="FH21" s="82">
        <f>'Inbound SOS &amp; EOD'!FH64+'Inbound SOS &amp; EOD'!FH87</f>
        <v>117</v>
      </c>
      <c r="FI21" s="82">
        <f>'Inbound SOS &amp; EOD'!FI64+'Inbound SOS &amp; EOD'!FI87</f>
        <v>103</v>
      </c>
      <c r="FJ21" s="82">
        <f>'Inbound SOS &amp; EOD'!FJ64+'Inbound SOS &amp; EOD'!FJ87</f>
        <v>10</v>
      </c>
      <c r="FK21" s="82">
        <f>'Inbound SOS &amp; EOD'!FK64+'Inbound SOS &amp; EOD'!FK87</f>
        <v>104</v>
      </c>
      <c r="FL21" s="82">
        <f>'Inbound SOS &amp; EOD'!FL64+'Inbound SOS &amp; EOD'!FL87</f>
        <v>39</v>
      </c>
      <c r="FM21" s="82">
        <f>'Inbound SOS &amp; EOD'!FM64+'Inbound SOS &amp; EOD'!FM87</f>
        <v>23</v>
      </c>
      <c r="FN21" s="82">
        <f>'Inbound SOS &amp; EOD'!FN64+'Inbound SOS &amp; EOD'!FN87</f>
        <v>31</v>
      </c>
      <c r="FO21" s="82">
        <f>'Inbound SOS &amp; EOD'!FO64+'Inbound SOS &amp; EOD'!FO87</f>
        <v>182</v>
      </c>
      <c r="FP21" s="82">
        <f>'Inbound SOS &amp; EOD'!FP64+'Inbound SOS &amp; EOD'!FP87</f>
        <v>155</v>
      </c>
      <c r="FQ21" s="82">
        <f>'Inbound SOS &amp; EOD'!FQ64+'Inbound SOS &amp; EOD'!FQ87</f>
        <v>301</v>
      </c>
      <c r="FR21" s="82">
        <f>'Inbound SOS &amp; EOD'!FR64+'Inbound SOS &amp; EOD'!FR87</f>
        <v>61</v>
      </c>
      <c r="FS21" s="82">
        <f>'Inbound SOS &amp; EOD'!FS64+'Inbound SOS &amp; EOD'!FS87</f>
        <v>272</v>
      </c>
      <c r="FT21" s="82">
        <f>'Inbound SOS &amp; EOD'!FT64+'Inbound SOS &amp; EOD'!FT87</f>
        <v>6</v>
      </c>
      <c r="FU21" s="82">
        <f>'Inbound SOS &amp; EOD'!FU64+'Inbound SOS &amp; EOD'!FU87</f>
        <v>36</v>
      </c>
      <c r="FV21" s="82">
        <f>'Inbound SOS &amp; EOD'!FV64+'Inbound SOS &amp; EOD'!FV87</f>
        <v>68</v>
      </c>
      <c r="FW21" s="82">
        <f>'Inbound SOS &amp; EOD'!FW64+'Inbound SOS &amp; EOD'!FW87</f>
        <v>285</v>
      </c>
      <c r="FX21" s="82">
        <f>'Inbound SOS &amp; EOD'!FX64+'Inbound SOS &amp; EOD'!FX87</f>
        <v>58</v>
      </c>
      <c r="FY21" s="82">
        <f>'Inbound SOS &amp; EOD'!FY64+'Inbound SOS &amp; EOD'!FY87</f>
        <v>211</v>
      </c>
      <c r="FZ21" s="82">
        <f>'Inbound SOS &amp; EOD'!FZ64+'Inbound SOS &amp; EOD'!FZ87</f>
        <v>165</v>
      </c>
      <c r="GA21" s="82">
        <f>'Inbound SOS &amp; EOD'!GA64+'Inbound SOS &amp; EOD'!GA87</f>
        <v>56</v>
      </c>
      <c r="GB21" s="82">
        <f>'Inbound SOS &amp; EOD'!GB64+'Inbound SOS &amp; EOD'!GB87</f>
        <v>69</v>
      </c>
      <c r="GC21" s="82">
        <f>'Inbound SOS &amp; EOD'!GC64+'Inbound SOS &amp; EOD'!GC87</f>
        <v>80</v>
      </c>
      <c r="GD21" s="82">
        <f>'Inbound SOS &amp; EOD'!GD64+'Inbound SOS &amp; EOD'!GD87</f>
        <v>5</v>
      </c>
      <c r="GE21" s="82">
        <f>'Inbound SOS &amp; EOD'!GE64+'Inbound SOS &amp; EOD'!GE87</f>
        <v>105</v>
      </c>
      <c r="GF21" s="82">
        <f>'Inbound SOS &amp; EOD'!GF64+'Inbound SOS &amp; EOD'!GF87</f>
        <v>88</v>
      </c>
      <c r="GG21" s="82">
        <f>'Inbound SOS &amp; EOD'!GG64+'Inbound SOS &amp; EOD'!GG87</f>
        <v>125</v>
      </c>
      <c r="GH21" s="82">
        <f>'Inbound SOS &amp; EOD'!GH64+'Inbound SOS &amp; EOD'!GH87</f>
        <v>1</v>
      </c>
      <c r="GI21" s="82">
        <f>'Inbound SOS &amp; EOD'!GI64+'Inbound SOS &amp; EOD'!GI87</f>
        <v>3</v>
      </c>
      <c r="GJ21" s="82">
        <f>'Inbound SOS &amp; EOD'!GJ64+'Inbound SOS &amp; EOD'!GJ87</f>
        <v>9</v>
      </c>
      <c r="GK21" s="82">
        <f>'Inbound SOS &amp; EOD'!GK64+'Inbound SOS &amp; EOD'!GK87</f>
        <v>0</v>
      </c>
      <c r="GL21" s="82">
        <f>'Inbound SOS &amp; EOD'!GL64+'Inbound SOS &amp; EOD'!GL87</f>
        <v>1</v>
      </c>
      <c r="GM21" s="82">
        <f>'Inbound SOS &amp; EOD'!GM64+'Inbound SOS &amp; EOD'!GM87</f>
        <v>26</v>
      </c>
      <c r="GN21" s="82">
        <f>'Inbound SOS &amp; EOD'!GN64+'Inbound SOS &amp; EOD'!GN87</f>
        <v>0</v>
      </c>
      <c r="GO21" s="82">
        <f>'Inbound SOS &amp; EOD'!GO64+'Inbound SOS &amp; EOD'!GO87</f>
        <v>0</v>
      </c>
      <c r="GP21" s="82">
        <f>'Inbound SOS &amp; EOD'!GP64+'Inbound SOS &amp; EOD'!GP87</f>
        <v>35</v>
      </c>
      <c r="GQ21" s="82">
        <f>'Inbound SOS &amp; EOD'!GQ64+'Inbound SOS &amp; EOD'!GQ87</f>
        <v>10</v>
      </c>
      <c r="GR21" s="82">
        <f>'Inbound SOS &amp; EOD'!GR64+'Inbound SOS &amp; EOD'!GR87</f>
        <v>18</v>
      </c>
      <c r="GS21" s="82">
        <f>'Inbound SOS &amp; EOD'!GS64+'Inbound SOS &amp; EOD'!GS87</f>
        <v>0</v>
      </c>
      <c r="GT21" s="82">
        <f>'Inbound SOS &amp; EOD'!GT64+'Inbound SOS &amp; EOD'!GT87</f>
        <v>35</v>
      </c>
      <c r="GU21" s="82">
        <f>'Inbound SOS &amp; EOD'!GU64+'Inbound SOS &amp; EOD'!GU87</f>
        <v>46</v>
      </c>
      <c r="GV21" s="82">
        <f>'Inbound SOS &amp; EOD'!GV64+'Inbound SOS &amp; EOD'!GV87</f>
        <v>4</v>
      </c>
      <c r="GW21" s="82">
        <f>'Inbound SOS &amp; EOD'!GW64+'Inbound SOS &amp; EOD'!GW87</f>
        <v>0</v>
      </c>
      <c r="GX21" s="82">
        <f>'Inbound SOS &amp; EOD'!GX64+'Inbound SOS &amp; EOD'!GX87</f>
        <v>40</v>
      </c>
      <c r="GY21" s="82">
        <f>'Inbound SOS &amp; EOD'!GY64+'Inbound SOS &amp; EOD'!GY87</f>
        <v>19</v>
      </c>
      <c r="GZ21" s="82">
        <f>'Inbound SOS &amp; EOD'!GZ64+'Inbound SOS &amp; EOD'!GZ87</f>
        <v>0</v>
      </c>
      <c r="HA21" s="82">
        <f>'Inbound SOS &amp; EOD'!HA64+'Inbound SOS &amp; EOD'!HA87</f>
        <v>1</v>
      </c>
      <c r="HB21" s="82">
        <f>'Inbound SOS &amp; EOD'!HB64+'Inbound SOS &amp; EOD'!HB87</f>
        <v>0</v>
      </c>
      <c r="HC21" s="82">
        <f>'Inbound SOS &amp; EOD'!HC64+'Inbound SOS &amp; EOD'!HC87</f>
        <v>6</v>
      </c>
      <c r="HD21" s="82">
        <f>'Inbound SOS &amp; EOD'!HD64+'Inbound SOS &amp; EOD'!HD87</f>
        <v>185</v>
      </c>
      <c r="HE21" s="82">
        <f>'Inbound SOS &amp; EOD'!HE64+'Inbound SOS &amp; EOD'!HE87</f>
        <v>73</v>
      </c>
      <c r="HF21" s="82">
        <f>'Inbound SOS &amp; EOD'!HF64+'Inbound SOS &amp; EOD'!HF87</f>
        <v>131</v>
      </c>
      <c r="HG21" s="82">
        <f>'Inbound SOS &amp; EOD'!HG64+'Inbound SOS &amp; EOD'!HG87</f>
        <v>132</v>
      </c>
      <c r="HH21" s="82">
        <f>'Inbound SOS &amp; EOD'!HH64+'Inbound SOS &amp; EOD'!HH87</f>
        <v>352</v>
      </c>
      <c r="HI21" s="82">
        <f>'Inbound SOS &amp; EOD'!HI64+'Inbound SOS &amp; EOD'!HI87</f>
        <v>69</v>
      </c>
      <c r="HJ21" s="82">
        <f>'Inbound SOS &amp; EOD'!HJ64+'Inbound SOS &amp; EOD'!HJ87</f>
        <v>51</v>
      </c>
      <c r="HK21" s="82">
        <f>'Inbound SOS &amp; EOD'!HK64+'Inbound SOS &amp; EOD'!HK87</f>
        <v>13</v>
      </c>
      <c r="HL21" s="82">
        <f>'Inbound SOS &amp; EOD'!HL64+'Inbound SOS &amp; EOD'!HL87</f>
        <v>72</v>
      </c>
      <c r="HM21" s="82">
        <f>'Inbound SOS &amp; EOD'!HM64+'Inbound SOS &amp; EOD'!HM87</f>
        <v>77</v>
      </c>
      <c r="HN21" s="82">
        <f>'Inbound SOS &amp; EOD'!HN64+'Inbound SOS &amp; EOD'!HN87</f>
        <v>118</v>
      </c>
      <c r="HO21" s="82">
        <f>'Inbound SOS &amp; EOD'!HO64+'Inbound SOS &amp; EOD'!HO87</f>
        <v>194</v>
      </c>
      <c r="HP21" s="82">
        <f>'Inbound SOS &amp; EOD'!HP64+'Inbound SOS &amp; EOD'!HP87</f>
        <v>178</v>
      </c>
      <c r="HQ21" s="82">
        <f>'Inbound SOS &amp; EOD'!HQ64+'Inbound SOS &amp; EOD'!HQ87</f>
        <v>70</v>
      </c>
      <c r="HR21" s="82">
        <f>'Inbound SOS &amp; EOD'!HR64+'Inbound SOS &amp; EOD'!HR87</f>
        <v>38</v>
      </c>
      <c r="HS21" s="82">
        <f>'Inbound SOS &amp; EOD'!HS64+'Inbound SOS &amp; EOD'!HS87</f>
        <v>85</v>
      </c>
      <c r="HT21" s="82">
        <f>'Inbound SOS &amp; EOD'!HT64+'Inbound SOS &amp; EOD'!HT87</f>
        <v>132</v>
      </c>
      <c r="HU21" s="82">
        <f>'Inbound SOS &amp; EOD'!HU64+'Inbound SOS &amp; EOD'!HU87</f>
        <v>151</v>
      </c>
      <c r="HV21" s="82">
        <f>'Inbound SOS &amp; EOD'!HV64+'Inbound SOS &amp; EOD'!HV87</f>
        <v>35</v>
      </c>
      <c r="HW21" s="82">
        <f>'Inbound SOS &amp; EOD'!HW64+'Inbound SOS &amp; EOD'!HW87</f>
        <v>16</v>
      </c>
      <c r="HX21" s="82">
        <f>'Inbound SOS &amp; EOD'!HX64+'Inbound SOS &amp; EOD'!HX87</f>
        <v>36</v>
      </c>
      <c r="HY21" s="82">
        <f>'Inbound SOS &amp; EOD'!HY64+'Inbound SOS &amp; EOD'!HY87</f>
        <v>17</v>
      </c>
      <c r="HZ21" s="82">
        <f>'Inbound SOS &amp; EOD'!HZ64+'Inbound SOS &amp; EOD'!HZ87</f>
        <v>97</v>
      </c>
      <c r="IA21" s="82">
        <f>'Inbound SOS &amp; EOD'!IA64+'Inbound SOS &amp; EOD'!IA87</f>
        <v>51</v>
      </c>
      <c r="IB21" s="82">
        <f>'Inbound SOS &amp; EOD'!IB64+'Inbound SOS &amp; EOD'!IB87</f>
        <v>296</v>
      </c>
      <c r="IC21" s="82">
        <f>'Inbound SOS &amp; EOD'!IC64+'Inbound SOS &amp; EOD'!IC87</f>
        <v>141</v>
      </c>
      <c r="ID21" s="82">
        <f>'Inbound SOS &amp; EOD'!ID64+'Inbound SOS &amp; EOD'!ID87</f>
        <v>189</v>
      </c>
      <c r="IE21" s="82">
        <f>'Inbound SOS &amp; EOD'!IE64+'Inbound SOS &amp; EOD'!IE87</f>
        <v>167</v>
      </c>
      <c r="IF21" s="82">
        <f>'Inbound SOS &amp; EOD'!IF64+'Inbound SOS &amp; EOD'!IF87</f>
        <v>45</v>
      </c>
      <c r="IG21" s="82">
        <f>'Inbound SOS &amp; EOD'!IG64+'Inbound SOS &amp; EOD'!IG87</f>
        <v>187</v>
      </c>
      <c r="IH21" s="82">
        <f>'Inbound SOS &amp; EOD'!IH64+'Inbound SOS &amp; EOD'!IH87</f>
        <v>163</v>
      </c>
      <c r="II21" s="82">
        <f>'Inbound SOS &amp; EOD'!II64+'Inbound SOS &amp; EOD'!II87</f>
        <v>264</v>
      </c>
      <c r="IJ21" s="82">
        <f>'Inbound SOS &amp; EOD'!IJ64+'Inbound SOS &amp; EOD'!IJ87</f>
        <v>96</v>
      </c>
      <c r="IK21" s="82">
        <f>'Inbound SOS &amp; EOD'!IK64+'Inbound SOS &amp; EOD'!IK87</f>
        <v>138</v>
      </c>
      <c r="IL21" s="82">
        <f>'Inbound SOS &amp; EOD'!IL64+'Inbound SOS &amp; EOD'!IL87</f>
        <v>215</v>
      </c>
      <c r="IM21" s="82">
        <f>'Inbound SOS &amp; EOD'!IM64+'Inbound SOS &amp; EOD'!IM87</f>
        <v>220</v>
      </c>
      <c r="IN21" s="82">
        <f>'Inbound SOS &amp; EOD'!IN64+'Inbound SOS &amp; EOD'!IN87</f>
        <v>7</v>
      </c>
      <c r="IO21" s="82">
        <f>'Inbound SOS &amp; EOD'!IO64+'Inbound SOS &amp; EOD'!IO87</f>
        <v>14</v>
      </c>
      <c r="IP21" s="82">
        <f>'Inbound SOS &amp; EOD'!IP64+'Inbound SOS &amp; EOD'!IP87</f>
        <v>8</v>
      </c>
      <c r="IQ21" s="82">
        <f>'Inbound SOS &amp; EOD'!IQ64+'Inbound SOS &amp; EOD'!IQ87</f>
        <v>0</v>
      </c>
      <c r="IR21" s="82">
        <f>'Inbound SOS &amp; EOD'!IR64+'Inbound SOS &amp; EOD'!IR87</f>
        <v>0</v>
      </c>
      <c r="IS21" s="82">
        <f>'Inbound SOS &amp; EOD'!IS64+'Inbound SOS &amp; EOD'!IS87</f>
        <v>35</v>
      </c>
      <c r="IT21" s="82">
        <f>'Inbound SOS &amp; EOD'!IT64+'Inbound SOS &amp; EOD'!IT87</f>
        <v>0</v>
      </c>
      <c r="IU21" s="82">
        <f>'Inbound SOS &amp; EOD'!IU64+'Inbound SOS &amp; EOD'!IU87</f>
        <v>159</v>
      </c>
      <c r="IV21" s="82">
        <f>'Inbound SOS &amp; EOD'!IV64+'Inbound SOS &amp; EOD'!IV87</f>
        <v>374</v>
      </c>
      <c r="IW21" s="82">
        <f>'Inbound SOS &amp; EOD'!IW64+'Inbound SOS &amp; EOD'!IW87</f>
        <v>26</v>
      </c>
      <c r="IX21" s="82">
        <f>'Inbound SOS &amp; EOD'!IX64+'Inbound SOS &amp; EOD'!IX87</f>
        <v>317</v>
      </c>
      <c r="IY21" s="82">
        <f>'Inbound SOS &amp; EOD'!IY64+'Inbound SOS &amp; EOD'!IY87</f>
        <v>189</v>
      </c>
      <c r="IZ21" s="82">
        <f>'Inbound SOS &amp; EOD'!IZ64+'Inbound SOS &amp; EOD'!IZ87</f>
        <v>41</v>
      </c>
      <c r="JA21" s="82">
        <f>'Inbound SOS &amp; EOD'!JA64+'Inbound SOS &amp; EOD'!JA87</f>
        <v>1</v>
      </c>
      <c r="JB21" s="82">
        <f>'Inbound SOS &amp; EOD'!JB64+'Inbound SOS &amp; EOD'!JB87</f>
        <v>4</v>
      </c>
      <c r="JC21" s="82">
        <f>'Inbound SOS &amp; EOD'!JC64+'Inbound SOS &amp; EOD'!JC87</f>
        <v>240</v>
      </c>
      <c r="JD21" s="82">
        <f>'Inbound SOS &amp; EOD'!JD64+'Inbound SOS &amp; EOD'!JD87</f>
        <v>431</v>
      </c>
      <c r="JE21" s="82">
        <f>'Inbound SOS &amp; EOD'!JE64+'Inbound SOS &amp; EOD'!JE87</f>
        <v>231</v>
      </c>
      <c r="JF21" s="82">
        <f>'Inbound SOS &amp; EOD'!JF64+'Inbound SOS &amp; EOD'!JF87</f>
        <v>276</v>
      </c>
      <c r="JG21" s="82">
        <f>'Inbound SOS &amp; EOD'!JG64+'Inbound SOS &amp; EOD'!JG87</f>
        <v>69</v>
      </c>
      <c r="JH21" s="82">
        <f>'Inbound SOS &amp; EOD'!JH64+'Inbound SOS &amp; EOD'!JH87</f>
        <v>7</v>
      </c>
      <c r="JI21" s="82">
        <f>'Inbound SOS &amp; EOD'!JI64+'Inbound SOS &amp; EOD'!JI87</f>
        <v>598</v>
      </c>
      <c r="JJ21" s="82">
        <f>'Inbound SOS &amp; EOD'!JJ64+'Inbound SOS &amp; EOD'!JJ87</f>
        <v>221</v>
      </c>
      <c r="JK21" s="82">
        <f>'Inbound SOS &amp; EOD'!JK64+'Inbound SOS &amp; EOD'!JK87</f>
        <v>205</v>
      </c>
      <c r="JL21" s="82">
        <f>'Inbound SOS &amp; EOD'!JL64+'Inbound SOS &amp; EOD'!JL87</f>
        <v>43</v>
      </c>
      <c r="JM21" s="82">
        <f>'Inbound SOS &amp; EOD'!JM64+'Inbound SOS &amp; EOD'!JM87</f>
        <v>57</v>
      </c>
      <c r="JN21" s="82">
        <f>'Inbound SOS &amp; EOD'!JN64+'Inbound SOS &amp; EOD'!JN87</f>
        <v>1</v>
      </c>
      <c r="JO21" s="82">
        <f>'Inbound SOS &amp; EOD'!JO64+'Inbound SOS &amp; EOD'!JO87</f>
        <v>0</v>
      </c>
      <c r="JP21" s="82">
        <f>'Inbound SOS &amp; EOD'!JP64+'Inbound SOS &amp; EOD'!JP87</f>
        <v>137</v>
      </c>
      <c r="JQ21" s="82">
        <f>'Inbound SOS &amp; EOD'!JQ64+'Inbound SOS &amp; EOD'!JQ87</f>
        <v>53</v>
      </c>
      <c r="JR21" s="82">
        <f>'Inbound SOS &amp; EOD'!JR64+'Inbound SOS &amp; EOD'!JR87</f>
        <v>309</v>
      </c>
      <c r="JS21" s="82">
        <f>'Inbound SOS &amp; EOD'!JS64+'Inbound SOS &amp; EOD'!JS87</f>
        <v>93</v>
      </c>
      <c r="JT21" s="82">
        <f>'Inbound SOS &amp; EOD'!JT64+'Inbound SOS &amp; EOD'!JT87</f>
        <v>0</v>
      </c>
      <c r="JU21" s="82">
        <f>'Inbound SOS &amp; EOD'!JU64+'Inbound SOS &amp; EOD'!JU87</f>
        <v>0</v>
      </c>
      <c r="JV21" s="82">
        <f>'Inbound SOS &amp; EOD'!JV64+'Inbound SOS &amp; EOD'!JV87</f>
        <v>0</v>
      </c>
      <c r="JW21" s="82">
        <f>'Inbound SOS &amp; EOD'!JW64+'Inbound SOS &amp; EOD'!JW87</f>
        <v>1</v>
      </c>
      <c r="JX21" s="82">
        <f>'Inbound SOS &amp; EOD'!JX64+'Inbound SOS &amp; EOD'!JX87</f>
        <v>53</v>
      </c>
      <c r="JY21" s="82">
        <f>'Inbound SOS &amp; EOD'!JY64+'Inbound SOS &amp; EOD'!JY87</f>
        <v>154</v>
      </c>
      <c r="JZ21" s="82">
        <f>'Inbound SOS &amp; EOD'!JZ64+'Inbound SOS &amp; EOD'!JZ87</f>
        <v>13</v>
      </c>
      <c r="KA21" s="82">
        <f>'Inbound SOS &amp; EOD'!KA64+'Inbound SOS &amp; EOD'!KA87</f>
        <v>1</v>
      </c>
      <c r="KB21" s="82">
        <f>'Inbound SOS &amp; EOD'!KB64+'Inbound SOS &amp; EOD'!KB87</f>
        <v>0</v>
      </c>
      <c r="KC21" s="82">
        <f>'Inbound SOS &amp; EOD'!KC64+'Inbound SOS &amp; EOD'!KC87</f>
        <v>0</v>
      </c>
      <c r="KD21" s="82">
        <f>'Inbound SOS &amp; EOD'!KD64+'Inbound SOS &amp; EOD'!KD87</f>
        <v>7</v>
      </c>
      <c r="KE21" s="82">
        <f>'Inbound SOS &amp; EOD'!KE64+'Inbound SOS &amp; EOD'!KE87</f>
        <v>57</v>
      </c>
      <c r="KF21" s="82">
        <f>'Inbound SOS &amp; EOD'!KF64+'Inbound SOS &amp; EOD'!KF87</f>
        <v>22</v>
      </c>
      <c r="KG21" s="82">
        <f>'Inbound SOS &amp; EOD'!KG64+'Inbound SOS &amp; EOD'!KG87</f>
        <v>4</v>
      </c>
      <c r="KH21" s="82" t="e">
        <f>'Inbound SOS &amp; EOD'!#REF!+'Inbound SOS &amp; EOD'!KH87</f>
        <v>#REF!</v>
      </c>
      <c r="KI21" s="82">
        <f>'Inbound SOS &amp; EOD'!KI64+'Inbound SOS &amp; EOD'!KI87</f>
        <v>0</v>
      </c>
      <c r="KJ21" s="82">
        <f>'Inbound SOS &amp; EOD'!KJ64+'Inbound SOS &amp; EOD'!KJ87</f>
        <v>0</v>
      </c>
      <c r="KK21" s="82">
        <f>'Inbound SOS &amp; EOD'!KK64+'Inbound SOS &amp; EOD'!KK87</f>
        <v>16</v>
      </c>
      <c r="KL21" s="82">
        <f>'Inbound SOS &amp; EOD'!KL64+'Inbound SOS &amp; EOD'!KL87</f>
        <v>0</v>
      </c>
      <c r="KM21" s="82">
        <f>'Inbound SOS &amp; EOD'!KM64+'Inbound SOS &amp; EOD'!KM87</f>
        <v>0</v>
      </c>
      <c r="KN21" s="82">
        <f>'Inbound SOS &amp; EOD'!KN64+'Inbound SOS &amp; EOD'!KN87</f>
        <v>0</v>
      </c>
      <c r="KO21" s="82">
        <f>'Inbound SOS &amp; EOD'!KO64+'Inbound SOS &amp; EOD'!KO87</f>
        <v>0</v>
      </c>
      <c r="KP21" s="82">
        <f>'Inbound SOS &amp; EOD'!KP64+'Inbound SOS &amp; EOD'!KP87</f>
        <v>0</v>
      </c>
      <c r="KQ21" s="82">
        <f>'Inbound SOS &amp; EOD'!KQ64+'Inbound SOS &amp; EOD'!KQ87</f>
        <v>0</v>
      </c>
      <c r="KR21" s="82">
        <f>'Inbound SOS &amp; EOD'!KR64+'Inbound SOS &amp; EOD'!KR87</f>
        <v>0</v>
      </c>
      <c r="KS21" s="82">
        <f>'Inbound SOS &amp; EOD'!KS64+'Inbound SOS &amp; EOD'!KS87</f>
        <v>0</v>
      </c>
      <c r="KT21" s="82">
        <f>'Inbound SOS &amp; EOD'!KT64+'Inbound SOS &amp; EOD'!KT87</f>
        <v>0</v>
      </c>
      <c r="KU21" s="82">
        <f>'Inbound SOS &amp; EOD'!KU64+'Inbound SOS &amp; EOD'!KU87</f>
        <v>0</v>
      </c>
      <c r="KV21" s="82">
        <f>'Inbound SOS &amp; EOD'!KV64+'Inbound SOS &amp; EOD'!KV87</f>
        <v>34</v>
      </c>
      <c r="KW21" s="82">
        <f>'Inbound SOS &amp; EOD'!KW64+'Inbound SOS &amp; EOD'!KW87</f>
        <v>0</v>
      </c>
      <c r="KX21" s="82">
        <f>'Inbound SOS &amp; EOD'!KX64+'Inbound SOS &amp; EOD'!KX87</f>
        <v>0</v>
      </c>
      <c r="KY21" s="82">
        <f>'Inbound SOS &amp; EOD'!KY64+'Inbound SOS &amp; EOD'!KY87</f>
        <v>0</v>
      </c>
      <c r="KZ21" s="82">
        <f>'Inbound SOS &amp; EOD'!KZ64+'Inbound SOS &amp; EOD'!KZ87</f>
        <v>27</v>
      </c>
      <c r="LA21" s="82">
        <f>'Inbound SOS &amp; EOD'!LA64+'Inbound SOS &amp; EOD'!LA87</f>
        <v>104</v>
      </c>
      <c r="LB21" s="82">
        <f>'Inbound SOS &amp; EOD'!LB64+'Inbound SOS &amp; EOD'!LB87</f>
        <v>30</v>
      </c>
      <c r="LC21" s="82">
        <f>'Inbound SOS &amp; EOD'!KH64+'Inbound SOS &amp; EOD'!LC87</f>
        <v>0</v>
      </c>
      <c r="LD21" s="82">
        <f>'Inbound SOS &amp; EOD'!LD64+'Inbound SOS &amp; EOD'!LD87</f>
        <v>0</v>
      </c>
      <c r="LE21" s="82">
        <f>'Inbound SOS &amp; EOD'!LE64+'Inbound SOS &amp; EOD'!LE87</f>
        <v>0</v>
      </c>
      <c r="LF21" s="82">
        <f>'Inbound SOS &amp; EOD'!LF64+'Inbound SOS &amp; EOD'!LF87</f>
        <v>104</v>
      </c>
      <c r="LG21" s="82">
        <f>'Inbound SOS &amp; EOD'!LG64+'Inbound SOS &amp; EOD'!LG87</f>
        <v>65</v>
      </c>
      <c r="LH21" s="82">
        <f>'Inbound SOS &amp; EOD'!LH64+'Inbound SOS &amp; EOD'!LH87</f>
        <v>1</v>
      </c>
      <c r="LI21" s="82">
        <f>'Inbound SOS &amp; EOD'!LI64+'Inbound SOS &amp; EOD'!LI87</f>
        <v>1</v>
      </c>
      <c r="LJ21" s="82">
        <f>'Inbound SOS &amp; EOD'!LJ64+'Inbound SOS &amp; EOD'!LJ87</f>
        <v>1</v>
      </c>
      <c r="LK21" s="82">
        <f>'Inbound SOS &amp; EOD'!LK64+'Inbound SOS &amp; EOD'!LK87</f>
        <v>0</v>
      </c>
      <c r="LL21" s="82">
        <f>'Inbound SOS &amp; EOD'!LL64+'Inbound SOS &amp; EOD'!LL87</f>
        <v>0</v>
      </c>
      <c r="LM21" s="82">
        <f>'Inbound SOS &amp; EOD'!LM64+'Inbound SOS &amp; EOD'!LM87</f>
        <v>2</v>
      </c>
      <c r="LN21" s="82">
        <f>'Inbound SOS &amp; EOD'!LN64+'Inbound SOS &amp; EOD'!LN87</f>
        <v>0</v>
      </c>
      <c r="LO21" s="82">
        <f>'Inbound SOS &amp; EOD'!LO64+'Inbound SOS &amp; EOD'!LO87</f>
        <v>0</v>
      </c>
      <c r="LP21" s="82">
        <f>'Inbound SOS &amp; EOD'!LP64+'Inbound SOS &amp; EOD'!LP87</f>
        <v>0</v>
      </c>
      <c r="LQ21" s="82">
        <f>'Inbound SOS &amp; EOD'!LQ64+'Inbound SOS &amp; EOD'!LQ87</f>
        <v>87</v>
      </c>
      <c r="LR21" s="82">
        <f>'Inbound SOS &amp; EOD'!LR64+'Inbound SOS &amp; EOD'!LR87</f>
        <v>71</v>
      </c>
      <c r="LS21" s="82">
        <f>'Inbound SOS &amp; EOD'!LS64+'Inbound SOS &amp; EOD'!LS87</f>
        <v>0</v>
      </c>
      <c r="LT21" s="82">
        <f>'Inbound SOS &amp; EOD'!LT64+'Inbound SOS &amp; EOD'!LT87</f>
        <v>11</v>
      </c>
      <c r="LU21" s="82">
        <f>'Inbound SOS &amp; EOD'!LU64+'Inbound SOS &amp; EOD'!LU87</f>
        <v>0</v>
      </c>
      <c r="LV21" s="82">
        <f>'Inbound SOS &amp; EOD'!LV64+'Inbound SOS &amp; EOD'!LV87</f>
        <v>0</v>
      </c>
      <c r="LW21" s="82">
        <f>'Inbound SOS &amp; EOD'!LW64+'Inbound SOS &amp; EOD'!LW87</f>
        <v>0</v>
      </c>
      <c r="LX21" s="82">
        <f>'Inbound SOS &amp; EOD'!LX64+'Inbound SOS &amp; EOD'!LX87</f>
        <v>91</v>
      </c>
      <c r="LY21" s="82">
        <f>'Inbound SOS &amp; EOD'!LY64+'Inbound SOS &amp; EOD'!LY87</f>
        <v>22</v>
      </c>
    </row>
    <row r="22" spans="1:337" ht="15.75" customHeight="1">
      <c r="A22" s="83" t="s">
        <v>189</v>
      </c>
      <c r="B22" s="84">
        <f>'Inbound SOS &amp; EOD'!B18</f>
        <v>71722</v>
      </c>
      <c r="C22" s="84">
        <f>'Inbound SOS &amp; EOD'!C18</f>
        <v>71722</v>
      </c>
      <c r="D22" s="84">
        <f>'Inbound SOS &amp; EOD'!D18</f>
        <v>71864</v>
      </c>
      <c r="E22" s="84">
        <f>'Inbound SOS &amp; EOD'!E18</f>
        <v>72457</v>
      </c>
      <c r="F22" s="84">
        <f>'Inbound SOS &amp; EOD'!F18</f>
        <v>72485</v>
      </c>
      <c r="G22" s="84">
        <f>'Inbound SOS &amp; EOD'!G18</f>
        <v>72375</v>
      </c>
      <c r="H22" s="84">
        <f>'Inbound SOS &amp; EOD'!H18</f>
        <v>72284</v>
      </c>
      <c r="I22" s="84">
        <f>'Inbound SOS &amp; EOD'!I18</f>
        <v>72196</v>
      </c>
      <c r="J22" s="84">
        <f>'Inbound SOS &amp; EOD'!J18</f>
        <v>72225</v>
      </c>
      <c r="K22" s="84">
        <f>'Inbound SOS &amp; EOD'!K18</f>
        <v>72168</v>
      </c>
      <c r="L22" s="84">
        <f>'Inbound SOS &amp; EOD'!L18</f>
        <v>72053</v>
      </c>
      <c r="M22" s="84">
        <f>'Inbound SOS &amp; EOD'!M18</f>
        <v>72487</v>
      </c>
      <c r="N22" s="84">
        <f>'Inbound SOS &amp; EOD'!N18</f>
        <v>72868</v>
      </c>
      <c r="O22" s="84">
        <f>'Inbound SOS &amp; EOD'!O18</f>
        <v>71940</v>
      </c>
      <c r="P22" s="84">
        <f>'Inbound SOS &amp; EOD'!P18</f>
        <v>71942</v>
      </c>
      <c r="Q22" s="84">
        <f>'Inbound SOS &amp; EOD'!Q18</f>
        <v>71970</v>
      </c>
      <c r="R22" s="84">
        <f>'Inbound SOS &amp; EOD'!R18</f>
        <v>72139</v>
      </c>
      <c r="S22" s="84">
        <f>'Inbound SOS &amp; EOD'!S18</f>
        <v>72226</v>
      </c>
      <c r="T22" s="84">
        <f>'Inbound SOS &amp; EOD'!T18</f>
        <v>72831</v>
      </c>
      <c r="U22" s="84">
        <f>'Inbound SOS &amp; EOD'!U18</f>
        <v>72831</v>
      </c>
      <c r="V22" s="84">
        <f>'Inbound SOS &amp; EOD'!V18</f>
        <v>72525</v>
      </c>
      <c r="W22" s="84">
        <f>'Inbound SOS &amp; EOD'!W18</f>
        <v>71317</v>
      </c>
      <c r="X22" s="84">
        <f>'Inbound SOS &amp; EOD'!X18</f>
        <v>71288</v>
      </c>
      <c r="Y22" s="84">
        <f>'Inbound SOS &amp; EOD'!Y18</f>
        <v>71346</v>
      </c>
      <c r="Z22" s="84">
        <f>'Inbound SOS &amp; EOD'!Z18</f>
        <v>71274</v>
      </c>
      <c r="AA22" s="84">
        <f>'Inbound SOS &amp; EOD'!AA18</f>
        <v>72563</v>
      </c>
      <c r="AB22" s="84">
        <f>'Inbound SOS &amp; EOD'!AB18</f>
        <v>71393</v>
      </c>
      <c r="AC22" s="84">
        <f>'Inbound SOS &amp; EOD'!AC18</f>
        <v>71368</v>
      </c>
      <c r="AD22" s="84">
        <f>'Inbound SOS &amp; EOD'!AD18</f>
        <v>71384</v>
      </c>
      <c r="AE22" s="84">
        <f>'Inbound SOS &amp; EOD'!AE18</f>
        <v>71433</v>
      </c>
      <c r="AF22" s="84">
        <f>'Inbound SOS &amp; EOD'!AF18</f>
        <v>71518</v>
      </c>
      <c r="AG22" s="84">
        <f>'Inbound SOS &amp; EOD'!AG18</f>
        <v>71920</v>
      </c>
      <c r="AH22" s="84">
        <f>'Inbound SOS &amp; EOD'!AH18</f>
        <v>71925</v>
      </c>
      <c r="AI22" s="84">
        <f>'Inbound SOS &amp; EOD'!AI18</f>
        <v>71944</v>
      </c>
      <c r="AJ22" s="84">
        <f>'Inbound SOS &amp; EOD'!AJ18</f>
        <v>71956</v>
      </c>
      <c r="AK22" s="84">
        <f>'Inbound SOS &amp; EOD'!AK18</f>
        <v>71373</v>
      </c>
      <c r="AL22" s="84">
        <f>'Inbound SOS &amp; EOD'!AL18</f>
        <v>71031</v>
      </c>
      <c r="AM22" s="84">
        <f>'Inbound SOS &amp; EOD'!AM18</f>
        <v>71071</v>
      </c>
      <c r="AN22" s="84">
        <f>'Inbound SOS &amp; EOD'!AN18</f>
        <v>70229</v>
      </c>
      <c r="AO22" s="84">
        <f>'Inbound SOS &amp; EOD'!AO18</f>
        <v>70609</v>
      </c>
      <c r="AP22" s="84">
        <f>'Inbound SOS &amp; EOD'!AP18</f>
        <v>71042</v>
      </c>
      <c r="AQ22" s="84">
        <f>'Inbound SOS &amp; EOD'!AQ18</f>
        <v>71074</v>
      </c>
      <c r="AR22" s="84">
        <f>'Inbound SOS &amp; EOD'!AR18</f>
        <v>71100</v>
      </c>
      <c r="AS22" s="84">
        <f>'Inbound SOS &amp; EOD'!AS18</f>
        <v>71220</v>
      </c>
      <c r="AT22" s="84">
        <f>'Inbound SOS &amp; EOD'!AT18</f>
        <v>71220</v>
      </c>
      <c r="AU22" s="84">
        <f>'Inbound SOS &amp; EOD'!AU18</f>
        <v>71394</v>
      </c>
      <c r="AV22" s="84">
        <f>'Inbound SOS &amp; EOD'!AV18</f>
        <v>70254</v>
      </c>
      <c r="AW22" s="84">
        <f>'Inbound SOS &amp; EOD'!AW18</f>
        <v>68837</v>
      </c>
      <c r="AX22" s="84">
        <f>'Inbound SOS &amp; EOD'!AX18</f>
        <v>68615</v>
      </c>
      <c r="AY22" s="84">
        <f>'Inbound SOS &amp; EOD'!AY18</f>
        <v>68728</v>
      </c>
      <c r="AZ22" s="84">
        <f>'Inbound SOS &amp; EOD'!AZ18</f>
        <v>68926</v>
      </c>
      <c r="BA22" s="84">
        <f>'Inbound SOS &amp; EOD'!BA18</f>
        <v>68471</v>
      </c>
      <c r="BB22" s="84">
        <f>'Inbound SOS &amp; EOD'!BB18</f>
        <v>68856</v>
      </c>
      <c r="BC22" s="84">
        <f>'Inbound SOS &amp; EOD'!BC18</f>
        <v>69204</v>
      </c>
      <c r="BD22" s="84">
        <f>'Inbound SOS &amp; EOD'!BD18</f>
        <v>69056</v>
      </c>
      <c r="BE22" s="84">
        <f>'Inbound SOS &amp; EOD'!BE18</f>
        <v>68791</v>
      </c>
      <c r="BF22" s="84">
        <f>'Inbound SOS &amp; EOD'!BF18</f>
        <v>68293</v>
      </c>
      <c r="BG22" s="84">
        <f>'Inbound SOS &amp; EOD'!BG18</f>
        <v>68293</v>
      </c>
      <c r="BH22" s="84">
        <f>'Inbound SOS &amp; EOD'!BH18</f>
        <v>68224</v>
      </c>
      <c r="BI22" s="84">
        <f>'Inbound SOS &amp; EOD'!BI18</f>
        <v>68312</v>
      </c>
      <c r="BJ22" s="84">
        <f>'Inbound SOS &amp; EOD'!BJ18</f>
        <v>68793</v>
      </c>
      <c r="BK22" s="84">
        <f>'Inbound SOS &amp; EOD'!BK18</f>
        <v>69044</v>
      </c>
      <c r="BL22" s="84">
        <f>'Inbound SOS &amp; EOD'!BL18</f>
        <v>69313</v>
      </c>
      <c r="BM22" s="84">
        <f>'Inbound SOS &amp; EOD'!BM18</f>
        <v>69148</v>
      </c>
      <c r="BN22" s="84">
        <f>'Inbound SOS &amp; EOD'!BN18</f>
        <v>69339</v>
      </c>
      <c r="BO22" s="84">
        <f>'Inbound SOS &amp; EOD'!BO18</f>
        <v>69115</v>
      </c>
      <c r="BP22" s="84">
        <f>'Inbound SOS &amp; EOD'!BP18</f>
        <v>69252</v>
      </c>
      <c r="BQ22" s="84">
        <f>'Inbound SOS &amp; EOD'!BQ18</f>
        <v>69415</v>
      </c>
      <c r="BR22" s="84">
        <f>'Inbound SOS &amp; EOD'!BR18</f>
        <v>69176</v>
      </c>
      <c r="BS22" s="84">
        <f>'Inbound SOS &amp; EOD'!BS18</f>
        <v>69246</v>
      </c>
      <c r="BT22" s="84">
        <f>'Inbound SOS &amp; EOD'!BT18</f>
        <v>68682</v>
      </c>
      <c r="BU22" s="84">
        <f>'Inbound SOS &amp; EOD'!BU18</f>
        <v>68862</v>
      </c>
      <c r="BV22" s="84">
        <f>'Inbound SOS &amp; EOD'!BV18</f>
        <v>68018</v>
      </c>
      <c r="BW22" s="84">
        <f>'Inbound SOS &amp; EOD'!BW18</f>
        <v>68163</v>
      </c>
      <c r="BX22" s="84">
        <f>'Inbound SOS &amp; EOD'!BX18</f>
        <v>68448</v>
      </c>
      <c r="BY22" s="84">
        <f>'Inbound SOS &amp; EOD'!BY18</f>
        <v>69356</v>
      </c>
      <c r="BZ22" s="84">
        <f>'Inbound SOS &amp; EOD'!BZ18</f>
        <v>70177</v>
      </c>
      <c r="CA22" s="84">
        <f>'Inbound SOS &amp; EOD'!CA18</f>
        <v>70181</v>
      </c>
      <c r="CB22" s="84">
        <f>'Inbound SOS &amp; EOD'!CB18</f>
        <v>70222</v>
      </c>
      <c r="CC22" s="84">
        <f>'Inbound SOS &amp; EOD'!CC18</f>
        <v>71067</v>
      </c>
      <c r="CD22" s="84">
        <f>'Inbound SOS &amp; EOD'!CD18</f>
        <v>71405</v>
      </c>
      <c r="CE22" s="84">
        <f>'Inbound SOS &amp; EOD'!CE18</f>
        <v>71607</v>
      </c>
      <c r="CF22" s="84">
        <f>'Inbound SOS &amp; EOD'!CF18</f>
        <v>71929</v>
      </c>
      <c r="CG22" s="84">
        <f>'Inbound SOS &amp; EOD'!CG18</f>
        <v>70724</v>
      </c>
      <c r="CH22" s="84">
        <f>'Inbound SOS &amp; EOD'!CH18</f>
        <v>70635</v>
      </c>
      <c r="CI22" s="84">
        <f>'Inbound SOS &amp; EOD'!CI18</f>
        <v>70706</v>
      </c>
      <c r="CJ22" s="84">
        <f>'Inbound SOS &amp; EOD'!CJ18</f>
        <v>70767</v>
      </c>
      <c r="CK22" s="84">
        <f>'Inbound SOS &amp; EOD'!CK18</f>
        <v>7078</v>
      </c>
      <c r="CL22" s="84">
        <f>'Inbound SOS &amp; EOD'!CL18</f>
        <v>69899</v>
      </c>
      <c r="CM22" s="84">
        <f>'Inbound SOS &amp; EOD'!CM18</f>
        <v>69673</v>
      </c>
      <c r="CN22" s="84">
        <f>'Inbound SOS &amp; EOD'!CN18</f>
        <v>68697</v>
      </c>
      <c r="CO22" s="84">
        <f>'Inbound SOS &amp; EOD'!CO18</f>
        <v>68495</v>
      </c>
      <c r="CP22" s="84">
        <f>'Inbound SOS &amp; EOD'!CP18</f>
        <v>68707</v>
      </c>
      <c r="CQ22" s="84">
        <f>'Inbound SOS &amp; EOD'!CQ18</f>
        <v>68884</v>
      </c>
      <c r="CR22" s="84">
        <f>'Inbound SOS &amp; EOD'!CR18</f>
        <v>68861</v>
      </c>
      <c r="CS22" s="84">
        <f>'Inbound SOS &amp; EOD'!CS18</f>
        <v>68930</v>
      </c>
      <c r="CT22" s="84">
        <f>'Inbound SOS &amp; EOD'!CT18</f>
        <v>69232</v>
      </c>
      <c r="CU22" s="84">
        <f>'Inbound SOS &amp; EOD'!CU18</f>
        <v>69234</v>
      </c>
      <c r="CV22" s="84">
        <f>'Inbound SOS &amp; EOD'!CV18</f>
        <v>69293</v>
      </c>
      <c r="CW22" s="84">
        <f>'Inbound SOS &amp; EOD'!CW18</f>
        <v>69293</v>
      </c>
      <c r="CX22" s="84">
        <f>'Inbound SOS &amp; EOD'!CX18</f>
        <v>69674</v>
      </c>
      <c r="CY22" s="84">
        <f>'Inbound SOS &amp; EOD'!CY18</f>
        <v>70495</v>
      </c>
      <c r="CZ22" s="84">
        <f>'Inbound SOS &amp; EOD'!CZ18</f>
        <v>70071</v>
      </c>
      <c r="DA22" s="84">
        <f>'Inbound SOS &amp; EOD'!DA18</f>
        <v>70519</v>
      </c>
      <c r="DB22" s="84">
        <f>'Inbound SOS &amp; EOD'!DB18</f>
        <v>70855</v>
      </c>
      <c r="DC22" s="84">
        <f>'Inbound SOS &amp; EOD'!DC18</f>
        <v>70881</v>
      </c>
      <c r="DD22" s="84">
        <f>'Inbound SOS &amp; EOD'!DD18</f>
        <v>70932</v>
      </c>
      <c r="DE22" s="84">
        <f>'Inbound SOS &amp; EOD'!DE18</f>
        <v>70947</v>
      </c>
      <c r="DF22" s="84">
        <f>'Inbound SOS &amp; EOD'!DF18</f>
        <v>71483</v>
      </c>
      <c r="DG22" s="84">
        <f>'Inbound SOS &amp; EOD'!DG18</f>
        <v>71932</v>
      </c>
      <c r="DH22" s="84">
        <f>'Inbound SOS &amp; EOD'!DH18</f>
        <v>72560</v>
      </c>
      <c r="DI22" s="84">
        <f>'Inbound SOS &amp; EOD'!DI18</f>
        <v>72604</v>
      </c>
      <c r="DJ22" s="84">
        <f>'Inbound SOS &amp; EOD'!DJ18</f>
        <v>72643</v>
      </c>
      <c r="DK22" s="84">
        <f>'Inbound SOS &amp; EOD'!DK18</f>
        <v>72745</v>
      </c>
      <c r="DL22" s="84">
        <f>'Inbound SOS &amp; EOD'!DL18</f>
        <v>72543</v>
      </c>
      <c r="DM22" s="84">
        <f>'Inbound SOS &amp; EOD'!DM18</f>
        <v>72744</v>
      </c>
      <c r="DN22" s="84">
        <f>'Inbound SOS &amp; EOD'!DN18</f>
        <v>72910</v>
      </c>
      <c r="DO22" s="84">
        <f>'Inbound SOS &amp; EOD'!DO18</f>
        <v>72751</v>
      </c>
      <c r="DP22" s="84">
        <f>'Inbound SOS &amp; EOD'!DP18</f>
        <v>72529</v>
      </c>
      <c r="DQ22" s="84">
        <f>'Inbound SOS &amp; EOD'!DQ18</f>
        <v>72442</v>
      </c>
      <c r="DR22" s="84">
        <f>'Inbound SOS &amp; EOD'!DR18</f>
        <v>72460</v>
      </c>
      <c r="DS22" s="84">
        <f>'Inbound SOS &amp; EOD'!DS18</f>
        <v>71973</v>
      </c>
      <c r="DT22" s="84">
        <f>'Inbound SOS &amp; EOD'!DT18</f>
        <v>72543</v>
      </c>
      <c r="DU22" s="84">
        <f>'Inbound SOS &amp; EOD'!DU18</f>
        <v>72675</v>
      </c>
      <c r="DV22" s="84">
        <f>'Inbound SOS &amp; EOD'!DV18</f>
        <v>72328</v>
      </c>
      <c r="DW22" s="84">
        <f>'Inbound SOS &amp; EOD'!DW18</f>
        <v>72126</v>
      </c>
      <c r="DX22" s="84">
        <f>'Inbound SOS &amp; EOD'!DX18</f>
        <v>71934</v>
      </c>
      <c r="DY22" s="84">
        <f>'Inbound SOS &amp; EOD'!DY18</f>
        <v>71649</v>
      </c>
      <c r="DZ22" s="84">
        <f>'Inbound SOS &amp; EOD'!DZ18</f>
        <v>71502</v>
      </c>
      <c r="EA22" s="84">
        <f>'Inbound SOS &amp; EOD'!EA18</f>
        <v>71530</v>
      </c>
      <c r="EB22" s="84">
        <f>'Inbound SOS &amp; EOD'!EB18</f>
        <v>71354</v>
      </c>
      <c r="EC22" s="84">
        <f>'Inbound SOS &amp; EOD'!EC18</f>
        <v>71489</v>
      </c>
      <c r="ED22" s="84">
        <f>'Inbound SOS &amp; EOD'!ED18</f>
        <v>71460</v>
      </c>
      <c r="EE22" s="84">
        <f>'Inbound SOS &amp; EOD'!EE18</f>
        <v>70811</v>
      </c>
      <c r="EF22" s="84">
        <f>'Inbound SOS &amp; EOD'!EF18</f>
        <v>70811</v>
      </c>
      <c r="EG22" s="84">
        <f>'Inbound SOS &amp; EOD'!EG18</f>
        <v>70757</v>
      </c>
      <c r="EH22" s="84">
        <f>'Inbound SOS &amp; EOD'!EH18</f>
        <v>70907</v>
      </c>
      <c r="EI22" s="84">
        <f>'Inbound SOS &amp; EOD'!EI18</f>
        <v>70019</v>
      </c>
      <c r="EJ22" s="84">
        <f>'Inbound SOS &amp; EOD'!EJ18</f>
        <v>70222</v>
      </c>
      <c r="EK22" s="84">
        <f>'Inbound SOS &amp; EOD'!EK18</f>
        <v>70452</v>
      </c>
      <c r="EL22" s="84">
        <f>'Inbound SOS &amp; EOD'!EL18</f>
        <v>69881</v>
      </c>
      <c r="EM22" s="84">
        <f>'Inbound SOS &amp; EOD'!EM18</f>
        <v>69619</v>
      </c>
      <c r="EN22" s="84">
        <f>'Inbound SOS &amp; EOD'!EN18</f>
        <v>70689</v>
      </c>
      <c r="EO22" s="84">
        <f>'Inbound SOS &amp; EOD'!EO18</f>
        <v>70429</v>
      </c>
      <c r="EP22" s="84">
        <f>'Inbound SOS &amp; EOD'!EP18</f>
        <v>70088</v>
      </c>
      <c r="EQ22" s="84">
        <f>'Inbound SOS &amp; EOD'!EQ18</f>
        <v>70199</v>
      </c>
      <c r="ER22" s="84">
        <f>'Inbound SOS &amp; EOD'!ER18</f>
        <v>70510</v>
      </c>
      <c r="ES22" s="84">
        <f>'Inbound SOS &amp; EOD'!ES18</f>
        <v>70539</v>
      </c>
      <c r="ET22" s="84">
        <f>'Inbound SOS &amp; EOD'!ET18</f>
        <v>70539</v>
      </c>
      <c r="EU22" s="84">
        <f>'Inbound SOS &amp; EOD'!EU18</f>
        <v>71262</v>
      </c>
      <c r="EV22" s="84">
        <f>'Inbound SOS &amp; EOD'!EV18</f>
        <v>71939</v>
      </c>
      <c r="EW22" s="84">
        <f>'Inbound SOS &amp; EOD'!EW18</f>
        <v>72071</v>
      </c>
      <c r="EX22" s="84">
        <f>'Inbound SOS &amp; EOD'!EX18</f>
        <v>70747</v>
      </c>
      <c r="EY22" s="84">
        <f>'Inbound SOS &amp; EOD'!EY18</f>
        <v>70207</v>
      </c>
      <c r="EZ22" s="84">
        <f>'Inbound SOS &amp; EOD'!EZ18</f>
        <v>70567</v>
      </c>
      <c r="FA22" s="84">
        <f>'Inbound SOS &amp; EOD'!FA18</f>
        <v>70256</v>
      </c>
      <c r="FB22" s="84">
        <f>'Inbound SOS &amp; EOD'!FB18</f>
        <v>70093</v>
      </c>
      <c r="FC22" s="84">
        <f>'Inbound SOS &amp; EOD'!FC18</f>
        <v>69878</v>
      </c>
      <c r="FD22" s="84">
        <f>'Inbound SOS &amp; EOD'!FD18</f>
        <v>69711</v>
      </c>
      <c r="FE22" s="84">
        <f>'Inbound SOS &amp; EOD'!FE18</f>
        <v>69472</v>
      </c>
      <c r="FF22" s="84">
        <f>'Inbound SOS &amp; EOD'!FF18</f>
        <v>68790</v>
      </c>
      <c r="FG22" s="84">
        <f>'Inbound SOS &amp; EOD'!FG18</f>
        <v>68403</v>
      </c>
      <c r="FH22" s="84">
        <f>'Inbound SOS &amp; EOD'!FH18</f>
        <v>67747</v>
      </c>
      <c r="FI22" s="84">
        <f>'Inbound SOS &amp; EOD'!FI18</f>
        <v>66993</v>
      </c>
      <c r="FJ22" s="84">
        <f>'Inbound SOS &amp; EOD'!FJ18</f>
        <v>66216</v>
      </c>
      <c r="FK22" s="84">
        <f>'Inbound SOS &amp; EOD'!FK18</f>
        <v>66345</v>
      </c>
      <c r="FL22" s="84">
        <f>'Inbound SOS &amp; EOD'!FL18</f>
        <v>66289</v>
      </c>
      <c r="FM22" s="84">
        <f>'Inbound SOS &amp; EOD'!FM18</f>
        <v>65260</v>
      </c>
      <c r="FN22" s="84">
        <f>'Inbound SOS &amp; EOD'!FN18</f>
        <v>64485</v>
      </c>
      <c r="FO22" s="84">
        <f>'Inbound SOS &amp; EOD'!FO18</f>
        <v>66307</v>
      </c>
      <c r="FP22" s="84">
        <f>'Inbound SOS &amp; EOD'!FP18</f>
        <v>63152</v>
      </c>
      <c r="FQ22" s="84">
        <f>'Inbound SOS &amp; EOD'!FQ18</f>
        <v>62198</v>
      </c>
      <c r="FR22" s="84">
        <f>'Inbound SOS &amp; EOD'!FR18</f>
        <v>61004</v>
      </c>
      <c r="FS22" s="84">
        <f>'Inbound SOS &amp; EOD'!FS18</f>
        <v>60236</v>
      </c>
      <c r="FT22" s="84">
        <f>'Inbound SOS &amp; EOD'!FT18</f>
        <v>59710</v>
      </c>
      <c r="FU22" s="84">
        <f>'Inbound SOS &amp; EOD'!FU18</f>
        <v>60313</v>
      </c>
      <c r="FV22" s="84">
        <f>'Inbound SOS &amp; EOD'!FV18</f>
        <v>59444</v>
      </c>
      <c r="FW22" s="84">
        <f>'Inbound SOS &amp; EOD'!FW18</f>
        <v>59060</v>
      </c>
      <c r="FX22" s="84">
        <f>'Inbound SOS &amp; EOD'!FX18</f>
        <v>58398</v>
      </c>
      <c r="FY22" s="84">
        <f>'Inbound SOS &amp; EOD'!FY18</f>
        <v>59679</v>
      </c>
      <c r="FZ22" s="84">
        <f>'Inbound SOS &amp; EOD'!FZ18</f>
        <v>56592</v>
      </c>
      <c r="GA22" s="84">
        <f>'Inbound SOS &amp; EOD'!GA18</f>
        <v>56796</v>
      </c>
      <c r="GB22" s="84">
        <f>'Inbound SOS &amp; EOD'!GB18</f>
        <v>56603</v>
      </c>
      <c r="GC22" s="84">
        <f>'Inbound SOS &amp; EOD'!GC18</f>
        <v>56147</v>
      </c>
      <c r="GD22" s="84">
        <f>'Inbound SOS &amp; EOD'!GD18</f>
        <v>55658</v>
      </c>
      <c r="GE22" s="84">
        <f>'Inbound SOS &amp; EOD'!GE18</f>
        <v>54793</v>
      </c>
      <c r="GF22" s="84">
        <f>'Inbound SOS &amp; EOD'!GF18</f>
        <v>54343</v>
      </c>
      <c r="GG22" s="84">
        <f>'Inbound SOS &amp; EOD'!GG18</f>
        <v>54328</v>
      </c>
      <c r="GH22" s="84">
        <f>'Inbound SOS &amp; EOD'!GH18</f>
        <v>54451</v>
      </c>
      <c r="GI22" s="84">
        <f>'Inbound SOS &amp; EOD'!GI18</f>
        <v>54646</v>
      </c>
      <c r="GJ22" s="84">
        <f>'Inbound SOS &amp; EOD'!GJ18</f>
        <v>54863</v>
      </c>
      <c r="GK22" s="84">
        <f>'Inbound SOS &amp; EOD'!GK18</f>
        <v>54460</v>
      </c>
      <c r="GL22" s="84">
        <f>'Inbound SOS &amp; EOD'!GL18</f>
        <v>54256</v>
      </c>
      <c r="GM22" s="84">
        <f>'Inbound SOS &amp; EOD'!GM18</f>
        <v>54688</v>
      </c>
      <c r="GN22" s="84">
        <f>'Inbound SOS &amp; EOD'!GN18</f>
        <v>53316</v>
      </c>
      <c r="GO22" s="84">
        <f>'Inbound SOS &amp; EOD'!GO18</f>
        <v>53945</v>
      </c>
      <c r="GP22" s="84">
        <f>'Inbound SOS &amp; EOD'!GP18</f>
        <v>53855</v>
      </c>
      <c r="GQ22" s="84">
        <f>'Inbound SOS &amp; EOD'!GQ18</f>
        <v>53829</v>
      </c>
      <c r="GR22" s="84">
        <f>'Inbound SOS &amp; EOD'!GR18</f>
        <v>52909</v>
      </c>
      <c r="GS22" s="84">
        <f>'Inbound SOS &amp; EOD'!GS18</f>
        <v>52247</v>
      </c>
      <c r="GT22" s="84">
        <f>'Inbound SOS &amp; EOD'!GT18</f>
        <v>51638</v>
      </c>
      <c r="GU22" s="84">
        <f>'Inbound SOS &amp; EOD'!GU18</f>
        <v>51554</v>
      </c>
      <c r="GV22" s="84">
        <f>'Inbound SOS &amp; EOD'!GV18</f>
        <v>52499</v>
      </c>
      <c r="GW22" s="84">
        <f>'Inbound SOS &amp; EOD'!GW18</f>
        <v>52723</v>
      </c>
      <c r="GX22" s="84">
        <f>'Inbound SOS &amp; EOD'!GX18</f>
        <v>53466</v>
      </c>
      <c r="GY22" s="84">
        <f>'Inbound SOS &amp; EOD'!GY18</f>
        <v>53662</v>
      </c>
      <c r="GZ22" s="84">
        <f>'Inbound SOS &amp; EOD'!GZ18</f>
        <v>52848</v>
      </c>
      <c r="HA22" s="84">
        <f>'Inbound SOS &amp; EOD'!HA18</f>
        <v>53246</v>
      </c>
      <c r="HB22" s="84">
        <f>'Inbound SOS &amp; EOD'!HB18</f>
        <v>53246</v>
      </c>
      <c r="HC22" s="84">
        <f>'Inbound SOS &amp; EOD'!HC18</f>
        <v>53546</v>
      </c>
      <c r="HD22" s="84">
        <f>'Inbound SOS &amp; EOD'!HD18</f>
        <v>53994</v>
      </c>
      <c r="HE22" s="84">
        <f>'Inbound SOS &amp; EOD'!HE18</f>
        <v>53510</v>
      </c>
      <c r="HF22" s="84">
        <f>'Inbound SOS &amp; EOD'!HF18</f>
        <v>54495</v>
      </c>
      <c r="HG22" s="84">
        <f>'Inbound SOS &amp; EOD'!HG18</f>
        <v>54248</v>
      </c>
      <c r="HH22" s="84">
        <f>'Inbound SOS &amp; EOD'!HH18</f>
        <v>53476</v>
      </c>
      <c r="HI22" s="84">
        <f>'Inbound SOS &amp; EOD'!HI18</f>
        <v>52637</v>
      </c>
      <c r="HJ22" s="84">
        <f>'Inbound SOS &amp; EOD'!HJ18</f>
        <v>53259</v>
      </c>
      <c r="HK22" s="84">
        <f>'Inbound SOS &amp; EOD'!HK18</f>
        <v>52914</v>
      </c>
      <c r="HL22" s="84">
        <f>'Inbound SOS &amp; EOD'!HL18</f>
        <v>51825</v>
      </c>
      <c r="HM22" s="84">
        <f>'Inbound SOS &amp; EOD'!HM18</f>
        <v>50456</v>
      </c>
      <c r="HN22" s="84">
        <f>'Inbound SOS &amp; EOD'!HN18</f>
        <v>48439</v>
      </c>
      <c r="HO22" s="84">
        <f>'Inbound SOS &amp; EOD'!HO18</f>
        <v>46817</v>
      </c>
      <c r="HP22" s="84">
        <f>'Inbound SOS &amp; EOD'!HP18</f>
        <v>45839</v>
      </c>
      <c r="HQ22" s="84">
        <f>'Inbound SOS &amp; EOD'!HQ18</f>
        <v>44973</v>
      </c>
      <c r="HR22" s="84">
        <f>'Inbound SOS &amp; EOD'!HR18</f>
        <v>44588</v>
      </c>
      <c r="HS22" s="84">
        <f>'Inbound SOS &amp; EOD'!HS18</f>
        <v>43156</v>
      </c>
      <c r="HT22" s="84">
        <f>'Inbound SOS &amp; EOD'!HT18</f>
        <v>41686</v>
      </c>
      <c r="HU22" s="84">
        <f>'Inbound SOS &amp; EOD'!HU18</f>
        <v>41145</v>
      </c>
      <c r="HV22" s="84">
        <f>'Inbound SOS &amp; EOD'!HV18</f>
        <v>46817</v>
      </c>
      <c r="HW22" s="84">
        <f>'Inbound SOS &amp; EOD'!HW18</f>
        <v>41557</v>
      </c>
      <c r="HX22" s="84">
        <f>'Inbound SOS &amp; EOD'!HX18</f>
        <v>40987</v>
      </c>
      <c r="HY22" s="84">
        <f>'Inbound SOS &amp; EOD'!HY18</f>
        <v>40568</v>
      </c>
      <c r="HZ22" s="84">
        <f>'Inbound SOS &amp; EOD'!HZ18</f>
        <v>40793</v>
      </c>
      <c r="IA22" s="84">
        <f>'Inbound SOS &amp; EOD'!IA18</f>
        <v>40541</v>
      </c>
      <c r="IB22" s="84">
        <f>'Inbound SOS &amp; EOD'!IB18</f>
        <v>40192</v>
      </c>
      <c r="IC22" s="84">
        <f>'Inbound SOS &amp; EOD'!IC18</f>
        <v>36187</v>
      </c>
      <c r="ID22" s="84">
        <f>'Inbound SOS &amp; EOD'!ID18</f>
        <v>35920</v>
      </c>
      <c r="IE22" s="84">
        <f>'Inbound SOS &amp; EOD'!IE18</f>
        <v>35381</v>
      </c>
      <c r="IF22" s="84">
        <f>'Inbound SOS &amp; EOD'!IF18</f>
        <v>34242</v>
      </c>
      <c r="IG22" s="84">
        <f>'Inbound SOS &amp; EOD'!IG18</f>
        <v>33189</v>
      </c>
      <c r="IH22" s="84">
        <f>'Inbound SOS &amp; EOD'!IH18</f>
        <v>33198</v>
      </c>
      <c r="II22" s="84">
        <f>'Inbound SOS &amp; EOD'!II18</f>
        <v>32809</v>
      </c>
      <c r="IJ22" s="84">
        <f>'Inbound SOS &amp; EOD'!IJ18</f>
        <v>32344</v>
      </c>
      <c r="IK22" s="84">
        <f>'Inbound SOS &amp; EOD'!IK18</f>
        <v>30883</v>
      </c>
      <c r="IL22" s="84">
        <f>'Inbound SOS &amp; EOD'!IL18</f>
        <v>30618</v>
      </c>
      <c r="IM22" s="84">
        <f>'Inbound SOS &amp; EOD'!IM18</f>
        <v>30951</v>
      </c>
      <c r="IN22" s="84">
        <f>'Inbound SOS &amp; EOD'!IN18</f>
        <v>29991</v>
      </c>
      <c r="IO22" s="84">
        <f>'Inbound SOS &amp; EOD'!IO18</f>
        <v>29853</v>
      </c>
      <c r="IP22" s="84">
        <f>'Inbound SOS &amp; EOD'!IP18</f>
        <v>30923</v>
      </c>
      <c r="IQ22" s="84">
        <f>'Inbound SOS &amp; EOD'!IQ18</f>
        <v>32128</v>
      </c>
      <c r="IR22" s="84">
        <f>'Inbound SOS &amp; EOD'!IR18</f>
        <v>32160</v>
      </c>
      <c r="IS22" s="84">
        <f>'Inbound SOS &amp; EOD'!IS18</f>
        <v>31317</v>
      </c>
      <c r="IT22" s="84">
        <f>'Inbound SOS &amp; EOD'!IT18</f>
        <v>32725</v>
      </c>
      <c r="IU22" s="84">
        <f>'Inbound SOS &amp; EOD'!IU18</f>
        <v>33804</v>
      </c>
      <c r="IV22" s="84">
        <f>'Inbound SOS &amp; EOD'!IV18</f>
        <v>33745</v>
      </c>
      <c r="IW22" s="84">
        <f>'Inbound SOS &amp; EOD'!IW18</f>
        <v>33590</v>
      </c>
      <c r="IX22" s="84">
        <f>'Inbound SOS &amp; EOD'!IX18</f>
        <v>33789</v>
      </c>
      <c r="IY22" s="84">
        <f>'Inbound SOS &amp; EOD'!IY18</f>
        <v>33309</v>
      </c>
      <c r="IZ22" s="84">
        <f>'Inbound SOS &amp; EOD'!IZ18</f>
        <v>33597</v>
      </c>
      <c r="JA22" s="84">
        <f>'Inbound SOS &amp; EOD'!JA18</f>
        <v>34308</v>
      </c>
      <c r="JB22" s="84">
        <f>'Inbound SOS &amp; EOD'!JB18</f>
        <v>35890</v>
      </c>
      <c r="JC22" s="84">
        <f>'Inbound SOS &amp; EOD'!JC18</f>
        <v>35976</v>
      </c>
      <c r="JD22" s="84">
        <f>'Inbound SOS &amp; EOD'!JD18</f>
        <v>34014</v>
      </c>
      <c r="JE22" s="84">
        <f>'Inbound SOS &amp; EOD'!JE18</f>
        <v>32419</v>
      </c>
      <c r="JF22" s="84">
        <f>'Inbound SOS &amp; EOD'!JF18</f>
        <v>31282</v>
      </c>
      <c r="JG22" s="84">
        <f>'Inbound SOS &amp; EOD'!JG18</f>
        <v>29578</v>
      </c>
      <c r="JH22" s="84">
        <f>'Inbound SOS &amp; EOD'!JH18</f>
        <v>29348</v>
      </c>
      <c r="JI22" s="84">
        <f>'Inbound SOS &amp; EOD'!JI18</f>
        <v>28610</v>
      </c>
      <c r="JJ22" s="84">
        <f>'Inbound SOS &amp; EOD'!JJ18</f>
        <v>27760</v>
      </c>
      <c r="JK22" s="84">
        <f>'Inbound SOS &amp; EOD'!JK18</f>
        <v>27258</v>
      </c>
      <c r="JL22" s="84">
        <f>'Inbound SOS &amp; EOD'!JL18</f>
        <v>25426</v>
      </c>
      <c r="JM22" s="84">
        <f>'Inbound SOS &amp; EOD'!JM18</f>
        <v>24971</v>
      </c>
      <c r="JN22" s="84">
        <f>'Inbound SOS &amp; EOD'!JN18</f>
        <v>24869</v>
      </c>
      <c r="JO22" s="84">
        <f>'Inbound SOS &amp; EOD'!JO18</f>
        <v>24942</v>
      </c>
      <c r="JP22" s="84">
        <f>'Inbound SOS &amp; EOD'!JP18</f>
        <v>25171</v>
      </c>
      <c r="JQ22" s="84">
        <f>'Inbound SOS &amp; EOD'!JQ18</f>
        <v>25541</v>
      </c>
      <c r="JR22" s="84">
        <f>'Inbound SOS &amp; EOD'!JR18</f>
        <v>24754</v>
      </c>
      <c r="JS22" s="84">
        <f>'Inbound SOS &amp; EOD'!JS18</f>
        <v>25441</v>
      </c>
      <c r="JT22" s="84">
        <f>'Inbound SOS &amp; EOD'!JT18</f>
        <v>26190</v>
      </c>
      <c r="JU22" s="84">
        <f>'Inbound SOS &amp; EOD'!JU18</f>
        <v>25414</v>
      </c>
      <c r="JV22" s="84">
        <f>'Inbound SOS &amp; EOD'!JV18</f>
        <v>25921</v>
      </c>
      <c r="JW22" s="84">
        <f>'Inbound SOS &amp; EOD'!JW18</f>
        <v>25810</v>
      </c>
      <c r="JX22" s="84">
        <f>'Inbound SOS &amp; EOD'!JX18</f>
        <v>26751</v>
      </c>
      <c r="JY22" s="84">
        <f>'Inbound SOS &amp; EOD'!JY18</f>
        <v>27429</v>
      </c>
      <c r="JZ22" s="84">
        <f>'Inbound SOS &amp; EOD'!JZ18</f>
        <v>26590</v>
      </c>
      <c r="KA22" s="84">
        <f>'Inbound SOS &amp; EOD'!KA18</f>
        <v>27522</v>
      </c>
      <c r="KB22" s="84">
        <f>'Inbound SOS &amp; EOD'!KB18</f>
        <v>27745</v>
      </c>
      <c r="KC22" s="84">
        <f>'Inbound SOS &amp; EOD'!KC18</f>
        <v>28333</v>
      </c>
      <c r="KD22" s="84">
        <f>'Inbound SOS &amp; EOD'!KD18</f>
        <v>30172</v>
      </c>
      <c r="KE22" s="84">
        <f>'Inbound SOS &amp; EOD'!KE18</f>
        <v>30772</v>
      </c>
      <c r="KF22" s="84">
        <f>'Inbound SOS &amp; EOD'!KF18</f>
        <v>30995</v>
      </c>
      <c r="KG22" s="84">
        <f>'Inbound SOS &amp; EOD'!KG18</f>
        <v>32487</v>
      </c>
      <c r="KH22" s="84">
        <f>'Inbound SOS &amp; EOD'!KH18</f>
        <v>33018</v>
      </c>
      <c r="KI22" s="84">
        <f>'Inbound SOS &amp; EOD'!KI18</f>
        <v>33282</v>
      </c>
      <c r="KJ22" s="84">
        <f>'Inbound SOS &amp; EOD'!KJ18</f>
        <v>33618</v>
      </c>
      <c r="KK22" s="84">
        <f>'Inbound SOS &amp; EOD'!KK18</f>
        <v>35580</v>
      </c>
      <c r="KL22" s="84">
        <f>'Inbound SOS &amp; EOD'!KL18</f>
        <v>36518</v>
      </c>
      <c r="KM22" s="84">
        <f>'Inbound SOS &amp; EOD'!KM18</f>
        <v>37851</v>
      </c>
      <c r="KN22" s="84">
        <f>'Inbound SOS &amp; EOD'!KN18</f>
        <v>39320</v>
      </c>
      <c r="KO22" s="84">
        <f>'Inbound SOS &amp; EOD'!KO18</f>
        <v>0</v>
      </c>
      <c r="KP22" s="84">
        <f>'Inbound SOS &amp; EOD'!KP18</f>
        <v>41785</v>
      </c>
      <c r="KQ22" s="84">
        <f>'Inbound SOS &amp; EOD'!KQ18</f>
        <v>43676</v>
      </c>
      <c r="KR22" s="84">
        <f>'Inbound SOS &amp; EOD'!KR18</f>
        <v>44932</v>
      </c>
      <c r="KS22" s="84">
        <f>'Inbound SOS &amp; EOD'!KS18</f>
        <v>46168</v>
      </c>
      <c r="KT22" s="84">
        <f>'Inbound SOS &amp; EOD'!KT18</f>
        <v>47439</v>
      </c>
      <c r="KU22" s="84">
        <f>'Inbound SOS &amp; EOD'!KU18</f>
        <v>48167</v>
      </c>
      <c r="KV22" s="84">
        <f>'Inbound SOS &amp; EOD'!KV18</f>
        <v>49514</v>
      </c>
      <c r="KW22" s="84">
        <f>'Inbound SOS &amp; EOD'!KW18</f>
        <v>50277</v>
      </c>
      <c r="KX22" s="84">
        <f>'Inbound SOS &amp; EOD'!KX18</f>
        <v>50616</v>
      </c>
      <c r="KY22" s="84">
        <f>'Inbound SOS &amp; EOD'!KY18</f>
        <v>52652</v>
      </c>
      <c r="KZ22" s="84">
        <f>'Inbound SOS &amp; EOD'!KZ18</f>
        <v>54593</v>
      </c>
      <c r="LA22" s="84">
        <f>'Inbound SOS &amp; EOD'!LA18</f>
        <v>54108</v>
      </c>
      <c r="LB22" s="84">
        <f>'Inbound SOS &amp; EOD'!LB18</f>
        <v>54231</v>
      </c>
      <c r="LC22" s="84">
        <f>'Inbound SOS &amp; EOD'!LC18</f>
        <v>55250</v>
      </c>
      <c r="LD22" s="84">
        <f>'Inbound SOS &amp; EOD'!LD18</f>
        <v>55641</v>
      </c>
      <c r="LE22" s="84">
        <f>'Inbound SOS &amp; EOD'!LE18</f>
        <v>55986</v>
      </c>
      <c r="LF22" s="84">
        <f>'Inbound SOS &amp; EOD'!LF18</f>
        <v>57404</v>
      </c>
      <c r="LG22" s="84">
        <f>'Inbound SOS &amp; EOD'!LG18</f>
        <v>58006</v>
      </c>
      <c r="LH22" s="84">
        <f>'Inbound SOS &amp; EOD'!LH18</f>
        <v>59135</v>
      </c>
      <c r="LI22" s="84">
        <f>'Inbound SOS &amp; EOD'!LI18</f>
        <v>59618</v>
      </c>
      <c r="LJ22" s="84">
        <f>'Inbound SOS &amp; EOD'!LJ18</f>
        <v>58864</v>
      </c>
      <c r="LK22" s="84">
        <f>'Inbound SOS &amp; EOD'!LK18</f>
        <v>58602</v>
      </c>
      <c r="LL22" s="84">
        <f>'Inbound SOS &amp; EOD'!LL18</f>
        <v>58306</v>
      </c>
      <c r="LM22" s="84">
        <f>'Inbound SOS &amp; EOD'!LM18</f>
        <v>58231</v>
      </c>
      <c r="LN22" s="84">
        <f>'Inbound SOS &amp; EOD'!LN18</f>
        <v>57890</v>
      </c>
      <c r="LO22" s="84">
        <f>'Inbound SOS &amp; EOD'!LO18</f>
        <v>0</v>
      </c>
      <c r="LP22" s="84">
        <f>'Inbound SOS &amp; EOD'!LP18</f>
        <v>57890</v>
      </c>
      <c r="LQ22" s="84">
        <f>'Inbound SOS &amp; EOD'!LQ18</f>
        <v>60115</v>
      </c>
      <c r="LR22" s="84">
        <f>'Inbound SOS &amp; EOD'!LR18</f>
        <v>61690</v>
      </c>
      <c r="LS22" s="84">
        <f>'Inbound SOS &amp; EOD'!LS18</f>
        <v>60925</v>
      </c>
      <c r="LT22" s="84">
        <f>'Inbound SOS &amp; EOD'!LT18</f>
        <v>62945</v>
      </c>
      <c r="LU22" s="84">
        <f>'Inbound SOS &amp; EOD'!LU18</f>
        <v>63540</v>
      </c>
      <c r="LV22" s="84">
        <f>'Inbound SOS &amp; EOD'!LV18</f>
        <v>0</v>
      </c>
      <c r="LW22" s="84">
        <f>'Inbound SOS &amp; EOD'!LW18</f>
        <v>63540</v>
      </c>
      <c r="LX22" s="84">
        <f>'Inbound SOS &amp; EOD'!LX18</f>
        <v>65015</v>
      </c>
      <c r="LY22" s="84">
        <f>'Inbound SOS &amp; EOD'!LY18</f>
        <v>63560</v>
      </c>
    </row>
  </sheetData>
  <mergeCells count="48">
    <mergeCell ref="C5:H8"/>
    <mergeCell ref="LF5:LK8"/>
    <mergeCell ref="LM5:LR8"/>
    <mergeCell ref="LT5:LY8"/>
    <mergeCell ref="JP5:JU8"/>
    <mergeCell ref="JW5:KB8"/>
    <mergeCell ref="KD5:KI8"/>
    <mergeCell ref="KK5:KP8"/>
    <mergeCell ref="KR5:KW8"/>
    <mergeCell ref="KY5:LD8"/>
    <mergeCell ref="JI5:JN8"/>
    <mergeCell ref="GJ5:GO8"/>
    <mergeCell ref="GQ5:GV8"/>
    <mergeCell ref="GX5:HC8"/>
    <mergeCell ref="HE5:HJ8"/>
    <mergeCell ref="HL5:HQ8"/>
    <mergeCell ref="JB5:JG8"/>
    <mergeCell ref="GC5:GH8"/>
    <mergeCell ref="DR5:DW8"/>
    <mergeCell ref="DY5:ED8"/>
    <mergeCell ref="EF5:EK8"/>
    <mergeCell ref="EM5:ER8"/>
    <mergeCell ref="ET5:EY8"/>
    <mergeCell ref="FA5:FF8"/>
    <mergeCell ref="FH5:FM8"/>
    <mergeCell ref="FO5:FT8"/>
    <mergeCell ref="FV5:GA8"/>
    <mergeCell ref="HS5:HX8"/>
    <mergeCell ref="HZ5:IE8"/>
    <mergeCell ref="IG5:IL8"/>
    <mergeCell ref="IN5:IS8"/>
    <mergeCell ref="IU5:IZ8"/>
    <mergeCell ref="AE5:AJ8"/>
    <mergeCell ref="J5:O8"/>
    <mergeCell ref="Q5:V8"/>
    <mergeCell ref="X5:AC8"/>
    <mergeCell ref="DK5:DP8"/>
    <mergeCell ref="AL5:AQ8"/>
    <mergeCell ref="AS5:AX8"/>
    <mergeCell ref="AZ5:BE8"/>
    <mergeCell ref="BG5:BL8"/>
    <mergeCell ref="BN5:BS8"/>
    <mergeCell ref="BU5:BZ8"/>
    <mergeCell ref="CB5:CG8"/>
    <mergeCell ref="CI5:CN8"/>
    <mergeCell ref="CP5:CU8"/>
    <mergeCell ref="CW5:DB8"/>
    <mergeCell ref="DD5:DI8"/>
  </mergeCells>
  <conditionalFormatting sqref="B4:LY4">
    <cfRule type="cellIs" dxfId="99" priority="1" operator="greaterThan">
      <formula>3</formula>
    </cfRule>
  </conditionalFormatting>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DQ27"/>
  <sheetViews>
    <sheetView workbookViewId="0">
      <pane xSplit="1" topLeftCell="B1" activePane="topRight" state="frozen"/>
      <selection pane="topRight" activeCell="MH18" sqref="MH18"/>
      <selection activeCell="A3" sqref="A3"/>
    </sheetView>
  </sheetViews>
  <sheetFormatPr defaultColWidth="2.140625" defaultRowHeight="15.75" customHeight="1" zeroHeight="1"/>
  <cols>
    <col min="1" max="1" width="27.140625" customWidth="1"/>
    <col min="2" max="2" width="11.85546875" customWidth="1"/>
    <col min="3" max="4" width="9.85546875" customWidth="1"/>
    <col min="5" max="5" width="11.5703125" customWidth="1"/>
    <col min="6" max="6" width="9.85546875" customWidth="1"/>
    <col min="7" max="7" width="9.5703125" customWidth="1"/>
    <col min="8" max="11" width="10.5703125" customWidth="1"/>
    <col min="12" max="12" width="11.5703125" customWidth="1"/>
    <col min="13" max="18" width="9.85546875" customWidth="1"/>
    <col min="19" max="19" width="11.5703125" customWidth="1"/>
    <col min="20" max="25" width="9.85546875" customWidth="1"/>
    <col min="26" max="26" width="11.5703125" customWidth="1"/>
    <col min="27" max="32" width="9.85546875" customWidth="1"/>
    <col min="33" max="33" width="11.5703125" customWidth="1"/>
    <col min="34" max="34" width="9.28515625" customWidth="1"/>
    <col min="35" max="35" width="8.85546875" customWidth="1"/>
    <col min="36" max="36" width="9.140625" customWidth="1"/>
    <col min="37" max="38" width="11.140625" customWidth="1"/>
    <col min="39" max="39" width="9.85546875" customWidth="1"/>
    <col min="40" max="40" width="11.5703125" customWidth="1"/>
    <col min="41" max="46" width="9.85546875" customWidth="1"/>
    <col min="47" max="47" width="11.5703125" customWidth="1"/>
    <col min="48" max="53" width="9.85546875" customWidth="1"/>
    <col min="54" max="54" width="11.5703125" customWidth="1"/>
    <col min="55" max="60" width="9.85546875" customWidth="1"/>
    <col min="61" max="61" width="11.5703125" customWidth="1"/>
    <col min="62" max="63" width="9.85546875" customWidth="1"/>
    <col min="64" max="64" width="10.42578125" customWidth="1"/>
    <col min="65" max="65" width="10.7109375" customWidth="1"/>
    <col min="66" max="67" width="8.85546875" customWidth="1"/>
    <col min="68" max="68" width="11.5703125" customWidth="1"/>
    <col min="69" max="69" width="11.7109375" customWidth="1"/>
    <col min="70" max="74" width="9.85546875" customWidth="1"/>
    <col min="75" max="75" width="11.5703125" customWidth="1"/>
    <col min="76" max="81" width="9.85546875" customWidth="1"/>
    <col min="82" max="82" width="11.5703125" customWidth="1"/>
    <col min="83" max="88" width="9.85546875" customWidth="1"/>
    <col min="89" max="89" width="11.5703125" customWidth="1"/>
    <col min="90" max="93" width="9.85546875" customWidth="1"/>
    <col min="94" max="94" width="12.140625" customWidth="1"/>
    <col min="95" max="95" width="11.140625" customWidth="1"/>
    <col min="96" max="96" width="11.5703125" customWidth="1"/>
    <col min="97" max="98" width="11.42578125" customWidth="1"/>
    <col min="99" max="99" width="10.5703125" bestFit="1" customWidth="1"/>
    <col min="100" max="102" width="9.85546875" customWidth="1"/>
    <col min="103" max="103" width="11.5703125" customWidth="1"/>
    <col min="104" max="109" width="9.85546875" customWidth="1"/>
    <col min="110" max="110" width="11.5703125" customWidth="1"/>
    <col min="111" max="116" width="9.85546875" customWidth="1"/>
    <col min="117" max="117" width="11.5703125" customWidth="1"/>
    <col min="118" max="123" width="9.85546875" customWidth="1"/>
    <col min="124" max="124" width="11.5703125" customWidth="1"/>
    <col min="125" max="125" width="10.140625" customWidth="1"/>
    <col min="126" max="126" width="9.5703125" customWidth="1"/>
    <col min="127" max="127" width="10.7109375" customWidth="1"/>
    <col min="128" max="128" width="10.140625" customWidth="1"/>
    <col min="129" max="129" width="10.7109375" customWidth="1"/>
    <col min="130" max="130" width="10.42578125" customWidth="1"/>
    <col min="131" max="131" width="11.5703125" customWidth="1"/>
    <col min="132" max="137" width="9.85546875" customWidth="1"/>
    <col min="138" max="138" width="11.5703125" customWidth="1"/>
    <col min="139" max="144" width="9.85546875" customWidth="1"/>
    <col min="145" max="145" width="11.5703125" customWidth="1"/>
    <col min="146" max="151" width="9.85546875" customWidth="1"/>
    <col min="152" max="152" width="11.5703125" customWidth="1"/>
    <col min="153" max="154" width="9.85546875" customWidth="1"/>
    <col min="155" max="155" width="10.7109375" customWidth="1"/>
    <col min="156" max="156" width="10.140625" customWidth="1"/>
    <col min="157" max="157" width="11" customWidth="1"/>
    <col min="158" max="158" width="9.85546875" customWidth="1"/>
    <col min="159" max="159" width="11.5703125" customWidth="1"/>
    <col min="160" max="160" width="9.28515625" customWidth="1"/>
    <col min="161" max="165" width="9.85546875" customWidth="1"/>
    <col min="166" max="166" width="11.5703125" customWidth="1"/>
    <col min="167" max="172" width="9.85546875" customWidth="1"/>
    <col min="173" max="173" width="11.5703125" customWidth="1"/>
    <col min="174" max="175" width="9.85546875" customWidth="1"/>
    <col min="176" max="176" width="0.140625" customWidth="1"/>
    <col min="177" max="179" width="9.85546875" bestFit="1" customWidth="1"/>
    <col min="180" max="180" width="11.5703125" bestFit="1" customWidth="1"/>
    <col min="181" max="185" width="9.85546875" bestFit="1" customWidth="1"/>
    <col min="186" max="186" width="9.85546875" customWidth="1"/>
    <col min="187" max="187" width="11.5703125" bestFit="1" customWidth="1"/>
    <col min="188" max="188" width="9.28515625" bestFit="1" customWidth="1"/>
    <col min="189" max="189" width="8.85546875" bestFit="1" customWidth="1"/>
    <col min="190" max="190" width="9.140625" bestFit="1" customWidth="1"/>
    <col min="191" max="191" width="8.85546875" bestFit="1" customWidth="1"/>
    <col min="192" max="193" width="9.85546875" bestFit="1" customWidth="1"/>
    <col min="194" max="194" width="11.5703125" bestFit="1" customWidth="1"/>
    <col min="195" max="200" width="9.85546875" bestFit="1" customWidth="1"/>
    <col min="201" max="201" width="11.5703125" bestFit="1" customWidth="1"/>
    <col min="202" max="207" width="9.85546875" bestFit="1" customWidth="1"/>
    <col min="208" max="208" width="11.5703125" bestFit="1" customWidth="1"/>
    <col min="209" max="214" width="9.85546875" bestFit="1" customWidth="1"/>
    <col min="215" max="215" width="11.5703125" bestFit="1" customWidth="1"/>
    <col min="216" max="216" width="9.85546875" bestFit="1" customWidth="1"/>
    <col min="217" max="217" width="10" customWidth="1"/>
    <col min="218" max="218" width="10.7109375" customWidth="1"/>
    <col min="219" max="220" width="9.85546875" customWidth="1"/>
    <col min="221" max="221" width="10.5703125" customWidth="1"/>
    <col min="222" max="222" width="11.5703125" bestFit="1" customWidth="1"/>
    <col min="223" max="228" width="9.85546875" bestFit="1" customWidth="1"/>
    <col min="229" max="229" width="11.5703125" bestFit="1" customWidth="1"/>
    <col min="230" max="235" width="9.85546875" bestFit="1" customWidth="1"/>
    <col min="236" max="236" width="11.5703125" bestFit="1" customWidth="1"/>
    <col min="237" max="242" width="9.85546875" bestFit="1" customWidth="1"/>
    <col min="243" max="243" width="11.5703125" bestFit="1" customWidth="1"/>
    <col min="244" max="249" width="9.85546875" bestFit="1" customWidth="1"/>
    <col min="250" max="250" width="11.5703125" bestFit="1" customWidth="1"/>
    <col min="251" max="252" width="9.85546875" bestFit="1" customWidth="1"/>
    <col min="253" max="256" width="10.7109375" bestFit="1" customWidth="1"/>
    <col min="257" max="257" width="11.5703125" bestFit="1" customWidth="1"/>
    <col min="258" max="263" width="10.7109375" bestFit="1" customWidth="1"/>
    <col min="264" max="264" width="11.5703125" bestFit="1" customWidth="1"/>
    <col min="265" max="270" width="10.7109375" bestFit="1" customWidth="1"/>
    <col min="271" max="271" width="11.5703125" bestFit="1" customWidth="1"/>
    <col min="272" max="277" width="10.7109375" bestFit="1" customWidth="1"/>
    <col min="278" max="278" width="11.5703125" bestFit="1" customWidth="1"/>
    <col min="279" max="283" width="9.85546875" bestFit="1" customWidth="1"/>
    <col min="284" max="284" width="10.7109375" bestFit="1" customWidth="1"/>
    <col min="285" max="285" width="11.5703125" bestFit="1" customWidth="1"/>
    <col min="286" max="291" width="10.7109375" bestFit="1" customWidth="1"/>
    <col min="292" max="292" width="11.5703125" bestFit="1" customWidth="1"/>
    <col min="293" max="298" width="10.7109375" bestFit="1" customWidth="1"/>
    <col min="299" max="303" width="11.7109375" bestFit="1" customWidth="1"/>
    <col min="304" max="304" width="10.7109375" bestFit="1" customWidth="1"/>
    <col min="305" max="313" width="11.7109375" bestFit="1" customWidth="1"/>
    <col min="314" max="319" width="10.7109375" bestFit="1" customWidth="1"/>
    <col min="320" max="320" width="11.5703125" bestFit="1" customWidth="1"/>
    <col min="321" max="326" width="10.7109375" bestFit="1" customWidth="1"/>
    <col min="327" max="327" width="11.5703125" bestFit="1" customWidth="1"/>
    <col min="328" max="333" width="10.7109375" bestFit="1" customWidth="1"/>
    <col min="334" max="334" width="11.5703125" bestFit="1" customWidth="1"/>
    <col min="335" max="338" width="10.7109375" bestFit="1" customWidth="1"/>
    <col min="339" max="340" width="8.85546875" bestFit="1" customWidth="1"/>
    <col min="341" max="341" width="11.5703125" bestFit="1" customWidth="1"/>
    <col min="342" max="342" width="10.7109375" customWidth="1"/>
    <col min="343" max="343" width="8.85546875" bestFit="1" customWidth="1"/>
    <col min="344" max="344" width="9.140625" bestFit="1" customWidth="1"/>
    <col min="345" max="347" width="9.85546875" bestFit="1" customWidth="1"/>
    <col min="348" max="348" width="11.5703125" bestFit="1" customWidth="1"/>
    <col min="349" max="354" width="9.85546875" bestFit="1" customWidth="1"/>
    <col min="355" max="355" width="11.5703125" bestFit="1" customWidth="1"/>
    <col min="356" max="361" width="9.85546875" bestFit="1" customWidth="1"/>
    <col min="362" max="362" width="11.5703125" bestFit="1" customWidth="1"/>
    <col min="363" max="365" width="9.85546875" bestFit="1" customWidth="1"/>
    <col min="366" max="366" width="11.85546875" customWidth="1"/>
    <col min="383" max="383" width="11.5703125" bestFit="1" customWidth="1"/>
  </cols>
  <sheetData>
    <row r="1" spans="1:16345" s="52" customFormat="1" ht="15.75" customHeight="1">
      <c r="A1" s="56" t="s">
        <v>173</v>
      </c>
      <c r="B1" s="57" t="s">
        <v>1</v>
      </c>
      <c r="C1" s="57" t="s">
        <v>2</v>
      </c>
      <c r="D1" s="57" t="s">
        <v>3</v>
      </c>
      <c r="E1" s="57" t="s">
        <v>4</v>
      </c>
      <c r="F1" s="57" t="s">
        <v>5</v>
      </c>
      <c r="G1" s="57" t="s">
        <v>6</v>
      </c>
      <c r="H1" s="57" t="s">
        <v>7</v>
      </c>
      <c r="I1" s="57" t="s">
        <v>1</v>
      </c>
      <c r="J1" s="57" t="s">
        <v>2</v>
      </c>
      <c r="K1" s="57" t="s">
        <v>3</v>
      </c>
      <c r="L1" s="57" t="s">
        <v>4</v>
      </c>
      <c r="M1" s="57" t="s">
        <v>5</v>
      </c>
      <c r="N1" s="57" t="s">
        <v>6</v>
      </c>
      <c r="O1" s="57" t="s">
        <v>7</v>
      </c>
      <c r="P1" s="57" t="s">
        <v>1</v>
      </c>
      <c r="Q1" s="57" t="s">
        <v>2</v>
      </c>
      <c r="R1" s="57" t="s">
        <v>3</v>
      </c>
      <c r="S1" s="57" t="s">
        <v>4</v>
      </c>
      <c r="T1" s="57" t="s">
        <v>5</v>
      </c>
      <c r="U1" s="57" t="s">
        <v>6</v>
      </c>
      <c r="V1" s="57" t="s">
        <v>7</v>
      </c>
      <c r="W1" s="57" t="s">
        <v>1</v>
      </c>
      <c r="X1" s="57" t="s">
        <v>2</v>
      </c>
      <c r="Y1" s="57" t="s">
        <v>3</v>
      </c>
      <c r="Z1" s="57" t="s">
        <v>4</v>
      </c>
      <c r="AA1" s="57" t="s">
        <v>5</v>
      </c>
      <c r="AB1" s="57" t="s">
        <v>6</v>
      </c>
      <c r="AC1" s="57" t="s">
        <v>7</v>
      </c>
      <c r="AD1" s="57" t="s">
        <v>1</v>
      </c>
      <c r="AE1" s="57" t="s">
        <v>2</v>
      </c>
      <c r="AF1" s="57" t="s">
        <v>3</v>
      </c>
      <c r="AG1" s="57" t="s">
        <v>4</v>
      </c>
      <c r="AH1" s="57" t="s">
        <v>5</v>
      </c>
      <c r="AI1" s="57" t="s">
        <v>6</v>
      </c>
      <c r="AJ1" s="57" t="s">
        <v>7</v>
      </c>
      <c r="AK1" s="57" t="s">
        <v>1</v>
      </c>
      <c r="AL1" s="57" t="s">
        <v>2</v>
      </c>
      <c r="AM1" s="57" t="s">
        <v>3</v>
      </c>
      <c r="AN1" s="57" t="s">
        <v>4</v>
      </c>
      <c r="AO1" s="57" t="s">
        <v>5</v>
      </c>
      <c r="AP1" s="57" t="s">
        <v>6</v>
      </c>
      <c r="AQ1" s="57" t="s">
        <v>7</v>
      </c>
      <c r="AR1" s="57" t="s">
        <v>1</v>
      </c>
      <c r="AS1" s="57" t="s">
        <v>2</v>
      </c>
      <c r="AT1" s="57" t="s">
        <v>3</v>
      </c>
      <c r="AU1" s="57" t="s">
        <v>4</v>
      </c>
      <c r="AV1" s="57" t="s">
        <v>5</v>
      </c>
      <c r="AW1" s="57" t="s">
        <v>6</v>
      </c>
      <c r="AX1" s="57" t="s">
        <v>7</v>
      </c>
      <c r="AY1" s="57" t="s">
        <v>1</v>
      </c>
      <c r="AZ1" s="57" t="s">
        <v>2</v>
      </c>
      <c r="BA1" s="57" t="s">
        <v>3</v>
      </c>
      <c r="BB1" s="57" t="s">
        <v>4</v>
      </c>
      <c r="BC1" s="57" t="s">
        <v>5</v>
      </c>
      <c r="BD1" s="57" t="s">
        <v>6</v>
      </c>
      <c r="BE1" s="57" t="s">
        <v>7</v>
      </c>
      <c r="BF1" s="57" t="s">
        <v>1</v>
      </c>
      <c r="BG1" s="57" t="s">
        <v>2</v>
      </c>
      <c r="BH1" s="57" t="s">
        <v>3</v>
      </c>
      <c r="BI1" s="57" t="s">
        <v>4</v>
      </c>
      <c r="BJ1" s="57" t="s">
        <v>5</v>
      </c>
      <c r="BK1" s="57" t="s">
        <v>6</v>
      </c>
      <c r="BL1" s="57" t="s">
        <v>7</v>
      </c>
      <c r="BM1" s="57" t="s">
        <v>1</v>
      </c>
      <c r="BN1" s="57" t="s">
        <v>2</v>
      </c>
      <c r="BO1" s="57" t="s">
        <v>3</v>
      </c>
      <c r="BP1" s="57" t="s">
        <v>4</v>
      </c>
      <c r="BQ1" s="57" t="s">
        <v>5</v>
      </c>
      <c r="BR1" s="57" t="s">
        <v>6</v>
      </c>
      <c r="BS1" s="57" t="s">
        <v>7</v>
      </c>
      <c r="BT1" s="57" t="s">
        <v>1</v>
      </c>
      <c r="BU1" s="57" t="s">
        <v>2</v>
      </c>
      <c r="BV1" s="57" t="s">
        <v>3</v>
      </c>
      <c r="BW1" s="57" t="s">
        <v>4</v>
      </c>
      <c r="BX1" s="57" t="s">
        <v>5</v>
      </c>
      <c r="BY1" s="57" t="s">
        <v>6</v>
      </c>
      <c r="BZ1" s="57" t="s">
        <v>7</v>
      </c>
      <c r="CA1" s="57" t="s">
        <v>1</v>
      </c>
      <c r="CB1" s="57" t="s">
        <v>2</v>
      </c>
      <c r="CC1" s="57" t="s">
        <v>3</v>
      </c>
      <c r="CD1" s="57" t="s">
        <v>4</v>
      </c>
      <c r="CE1" s="57" t="s">
        <v>5</v>
      </c>
      <c r="CF1" s="57" t="s">
        <v>6</v>
      </c>
      <c r="CG1" s="57" t="s">
        <v>7</v>
      </c>
      <c r="CH1" s="57" t="s">
        <v>1</v>
      </c>
      <c r="CI1" s="57" t="s">
        <v>2</v>
      </c>
      <c r="CJ1" s="57" t="s">
        <v>3</v>
      </c>
      <c r="CK1" s="57" t="s">
        <v>4</v>
      </c>
      <c r="CL1" s="57" t="s">
        <v>5</v>
      </c>
      <c r="CM1" s="57" t="s">
        <v>6</v>
      </c>
      <c r="CN1" s="57" t="s">
        <v>7</v>
      </c>
      <c r="CO1" s="57" t="s">
        <v>1</v>
      </c>
      <c r="CP1" s="57" t="s">
        <v>2</v>
      </c>
      <c r="CQ1" s="57" t="s">
        <v>3</v>
      </c>
      <c r="CR1" s="57" t="s">
        <v>4</v>
      </c>
      <c r="CS1" s="57" t="s">
        <v>5</v>
      </c>
      <c r="CT1" s="57" t="s">
        <v>6</v>
      </c>
      <c r="CU1" s="57" t="s">
        <v>7</v>
      </c>
      <c r="CV1" s="57" t="s">
        <v>1</v>
      </c>
      <c r="CW1" s="57" t="s">
        <v>2</v>
      </c>
      <c r="CX1" s="57" t="s">
        <v>3</v>
      </c>
      <c r="CY1" s="57" t="s">
        <v>4</v>
      </c>
      <c r="CZ1" s="57" t="s">
        <v>5</v>
      </c>
      <c r="DA1" s="57" t="s">
        <v>6</v>
      </c>
      <c r="DB1" s="57" t="s">
        <v>7</v>
      </c>
      <c r="DC1" s="57" t="s">
        <v>1</v>
      </c>
      <c r="DD1" s="57" t="s">
        <v>2</v>
      </c>
      <c r="DE1" s="57" t="s">
        <v>3</v>
      </c>
      <c r="DF1" s="57" t="s">
        <v>4</v>
      </c>
      <c r="DG1" s="57" t="s">
        <v>5</v>
      </c>
      <c r="DH1" s="57" t="s">
        <v>6</v>
      </c>
      <c r="DI1" s="57" t="s">
        <v>7</v>
      </c>
      <c r="DJ1" s="57" t="s">
        <v>1</v>
      </c>
      <c r="DK1" s="57" t="s">
        <v>2</v>
      </c>
      <c r="DL1" s="57" t="s">
        <v>3</v>
      </c>
      <c r="DM1" s="57" t="s">
        <v>4</v>
      </c>
      <c r="DN1" s="57" t="s">
        <v>5</v>
      </c>
      <c r="DO1" s="57" t="s">
        <v>6</v>
      </c>
      <c r="DP1" s="57" t="s">
        <v>7</v>
      </c>
      <c r="DQ1" s="57" t="s">
        <v>1</v>
      </c>
      <c r="DR1" s="57" t="s">
        <v>2</v>
      </c>
      <c r="DS1" s="57" t="s">
        <v>3</v>
      </c>
      <c r="DT1" s="57" t="s">
        <v>4</v>
      </c>
      <c r="DU1" s="57" t="s">
        <v>5</v>
      </c>
      <c r="DV1" 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s="57" t="s">
        <v>6</v>
      </c>
      <c r="EK1" s="57" t="s">
        <v>7</v>
      </c>
      <c r="EL1" s="57" t="s">
        <v>1</v>
      </c>
      <c r="EM1" s="57" t="s">
        <v>2</v>
      </c>
      <c r="EN1" s="57" t="s">
        <v>3</v>
      </c>
      <c r="EO1" s="57" t="s">
        <v>4</v>
      </c>
      <c r="EP1" s="57" t="s">
        <v>5</v>
      </c>
      <c r="EQ1" s="57" t="s">
        <v>6</v>
      </c>
      <c r="ER1" s="57" t="s">
        <v>7</v>
      </c>
      <c r="ES1" s="57" t="s">
        <v>1</v>
      </c>
      <c r="ET1" s="57" t="s">
        <v>2</v>
      </c>
      <c r="EU1" s="57" t="s">
        <v>3</v>
      </c>
      <c r="EV1" s="57" t="s">
        <v>4</v>
      </c>
      <c r="EW1" s="57" t="s">
        <v>5</v>
      </c>
      <c r="EX1" s="57" t="s">
        <v>6</v>
      </c>
      <c r="EY1" s="57" t="s">
        <v>7</v>
      </c>
      <c r="EZ1" s="57" t="s">
        <v>1</v>
      </c>
      <c r="FA1" s="57" t="s">
        <v>2</v>
      </c>
      <c r="FB1" s="57" t="s">
        <v>3</v>
      </c>
      <c r="FC1" s="57" t="s">
        <v>4</v>
      </c>
      <c r="FD1" s="57" t="s">
        <v>5</v>
      </c>
      <c r="FE1" s="57" t="s">
        <v>6</v>
      </c>
      <c r="FF1" s="57" t="s">
        <v>7</v>
      </c>
      <c r="FG1" s="57" t="s">
        <v>1</v>
      </c>
      <c r="FH1" s="57" t="s">
        <v>2</v>
      </c>
      <c r="FI1" s="57" t="s">
        <v>3</v>
      </c>
      <c r="FJ1" s="57" t="s">
        <v>4</v>
      </c>
      <c r="FK1" s="57" t="s">
        <v>5</v>
      </c>
      <c r="FL1" s="57" t="s">
        <v>6</v>
      </c>
      <c r="FM1" s="57" t="s">
        <v>7</v>
      </c>
      <c r="FN1" s="57" t="s">
        <v>1</v>
      </c>
      <c r="FO1" s="57" t="s">
        <v>2</v>
      </c>
      <c r="FP1" s="57" t="s">
        <v>3</v>
      </c>
      <c r="FQ1" s="57" t="s">
        <v>4</v>
      </c>
      <c r="FR1" s="57" t="s">
        <v>5</v>
      </c>
      <c r="FS1" s="57" t="s">
        <v>6</v>
      </c>
      <c r="FT1" s="57" t="s">
        <v>7</v>
      </c>
      <c r="FU1" s="57" t="s">
        <v>1</v>
      </c>
      <c r="FV1" s="57" t="s">
        <v>2</v>
      </c>
      <c r="FW1" s="57" t="s">
        <v>3</v>
      </c>
      <c r="FX1" s="57" t="s">
        <v>4</v>
      </c>
      <c r="FY1" s="57" t="s">
        <v>5</v>
      </c>
      <c r="FZ1" s="57" t="s">
        <v>6</v>
      </c>
      <c r="GA1" s="57" t="s">
        <v>7</v>
      </c>
      <c r="GB1" s="57" t="s">
        <v>1</v>
      </c>
      <c r="GC1" s="57" t="s">
        <v>2</v>
      </c>
      <c r="GD1" s="57" t="s">
        <v>3</v>
      </c>
      <c r="GE1" s="57" t="s">
        <v>4</v>
      </c>
      <c r="GF1" s="57" t="s">
        <v>5</v>
      </c>
      <c r="GG1" s="57" t="s">
        <v>6</v>
      </c>
      <c r="GH1" s="57" t="s">
        <v>7</v>
      </c>
      <c r="GI1" s="57" t="s">
        <v>1</v>
      </c>
      <c r="GJ1" s="57" t="s">
        <v>2</v>
      </c>
      <c r="GK1" s="57" t="s">
        <v>3</v>
      </c>
      <c r="GL1" s="57" t="s">
        <v>4</v>
      </c>
      <c r="GM1" s="57" t="s">
        <v>5</v>
      </c>
      <c r="GN1" s="57" t="s">
        <v>6</v>
      </c>
      <c r="GO1" s="57" t="s">
        <v>7</v>
      </c>
      <c r="GP1" s="57" t="s">
        <v>1</v>
      </c>
      <c r="GQ1" s="57" t="s">
        <v>2</v>
      </c>
      <c r="GR1" s="57" t="s">
        <v>3</v>
      </c>
      <c r="GS1" s="57" t="s">
        <v>4</v>
      </c>
      <c r="GT1" s="57" t="s">
        <v>5</v>
      </c>
      <c r="GU1" s="57" t="s">
        <v>6</v>
      </c>
      <c r="GV1" s="57" t="s">
        <v>7</v>
      </c>
      <c r="GW1" s="57" t="s">
        <v>1</v>
      </c>
      <c r="GX1" s="57" t="s">
        <v>2</v>
      </c>
      <c r="GY1" s="57" t="s">
        <v>3</v>
      </c>
      <c r="GZ1" s="57" t="s">
        <v>4</v>
      </c>
      <c r="HA1" s="57" t="s">
        <v>5</v>
      </c>
      <c r="HB1" s="57" t="s">
        <v>6</v>
      </c>
      <c r="HC1" s="57" t="s">
        <v>7</v>
      </c>
      <c r="HD1" s="57" t="s">
        <v>1</v>
      </c>
      <c r="HE1" s="57" t="s">
        <v>2</v>
      </c>
      <c r="HF1" s="57" t="s">
        <v>3</v>
      </c>
      <c r="HG1" s="57" t="s">
        <v>4</v>
      </c>
      <c r="HH1" s="57" t="s">
        <v>5</v>
      </c>
      <c r="HI1" s="57" t="s">
        <v>6</v>
      </c>
      <c r="HJ1" s="57" t="s">
        <v>7</v>
      </c>
      <c r="HK1" s="57" t="s">
        <v>1</v>
      </c>
      <c r="HL1" s="57" t="s">
        <v>2</v>
      </c>
      <c r="HM1" s="57" t="s">
        <v>3</v>
      </c>
      <c r="HN1" s="57" t="s">
        <v>4</v>
      </c>
      <c r="HO1" s="57" t="s">
        <v>5</v>
      </c>
      <c r="HP1" s="57" t="s">
        <v>6</v>
      </c>
      <c r="HQ1" s="57" t="s">
        <v>7</v>
      </c>
      <c r="HR1" s="57" t="s">
        <v>1</v>
      </c>
      <c r="HS1" s="57" t="s">
        <v>2</v>
      </c>
      <c r="HT1" s="57" t="s">
        <v>3</v>
      </c>
      <c r="HU1" s="57" t="s">
        <v>4</v>
      </c>
      <c r="HV1" s="57" t="s">
        <v>5</v>
      </c>
      <c r="HW1" s="57" t="s">
        <v>6</v>
      </c>
      <c r="HX1" s="57" t="s">
        <v>7</v>
      </c>
      <c r="HY1" s="57" t="s">
        <v>1</v>
      </c>
      <c r="HZ1" s="57" t="s">
        <v>2</v>
      </c>
      <c r="IA1" s="57" t="s">
        <v>3</v>
      </c>
      <c r="IB1" s="57" t="s">
        <v>4</v>
      </c>
      <c r="IC1" s="57" t="s">
        <v>5</v>
      </c>
      <c r="ID1" s="57" t="s">
        <v>6</v>
      </c>
      <c r="IE1" s="57" t="s">
        <v>7</v>
      </c>
      <c r="IF1" s="57" t="s">
        <v>1</v>
      </c>
      <c r="IG1" s="57" t="s">
        <v>2</v>
      </c>
      <c r="IH1" s="57" t="s">
        <v>3</v>
      </c>
      <c r="II1" s="57" t="s">
        <v>4</v>
      </c>
      <c r="IJ1" s="57" t="s">
        <v>5</v>
      </c>
      <c r="IK1" s="57" t="s">
        <v>6</v>
      </c>
      <c r="IL1" s="57" t="s">
        <v>7</v>
      </c>
      <c r="IM1" s="57" t="s">
        <v>1</v>
      </c>
      <c r="IN1" s="57" t="s">
        <v>2</v>
      </c>
      <c r="IO1" s="57" t="s">
        <v>3</v>
      </c>
      <c r="IP1" s="57" t="s">
        <v>4</v>
      </c>
      <c r="IQ1" s="57" t="s">
        <v>5</v>
      </c>
      <c r="IR1" s="57" t="s">
        <v>6</v>
      </c>
      <c r="IS1" s="57" t="s">
        <v>7</v>
      </c>
      <c r="IT1" s="57" t="s">
        <v>1</v>
      </c>
      <c r="IU1" s="57" t="s">
        <v>2</v>
      </c>
      <c r="IV1" s="57" t="s">
        <v>3</v>
      </c>
      <c r="IW1" s="57" t="s">
        <v>4</v>
      </c>
      <c r="IX1" s="57" t="s">
        <v>5</v>
      </c>
      <c r="IY1" s="57" t="s">
        <v>6</v>
      </c>
      <c r="IZ1" s="57" t="s">
        <v>7</v>
      </c>
      <c r="JA1" s="57" t="s">
        <v>1</v>
      </c>
      <c r="JB1" s="57" t="s">
        <v>2</v>
      </c>
      <c r="JC1" s="57" t="s">
        <v>3</v>
      </c>
      <c r="JD1" s="57" t="s">
        <v>4</v>
      </c>
      <c r="JE1" s="57" t="s">
        <v>5</v>
      </c>
      <c r="JF1" s="57" t="s">
        <v>6</v>
      </c>
      <c r="JG1" s="57" t="s">
        <v>7</v>
      </c>
      <c r="JH1" s="57" t="s">
        <v>1</v>
      </c>
      <c r="JI1" s="57" t="s">
        <v>2</v>
      </c>
      <c r="JJ1" s="57" t="s">
        <v>3</v>
      </c>
      <c r="JK1" s="57" t="s">
        <v>4</v>
      </c>
      <c r="JL1" s="57" t="s">
        <v>5</v>
      </c>
      <c r="JM1" s="57" t="s">
        <v>6</v>
      </c>
      <c r="JN1" s="57" t="s">
        <v>7</v>
      </c>
      <c r="JO1" s="57" t="s">
        <v>1</v>
      </c>
      <c r="JP1" s="57" t="s">
        <v>2</v>
      </c>
      <c r="JQ1" s="57" t="s">
        <v>3</v>
      </c>
      <c r="JR1" s="57" t="s">
        <v>4</v>
      </c>
      <c r="JS1" s="57" t="s">
        <v>5</v>
      </c>
      <c r="JT1" s="57" t="s">
        <v>6</v>
      </c>
      <c r="JU1" s="57" t="s">
        <v>7</v>
      </c>
      <c r="JV1" s="57" t="s">
        <v>1</v>
      </c>
      <c r="JW1" s="57" t="s">
        <v>2</v>
      </c>
      <c r="JX1" s="57" t="s">
        <v>3</v>
      </c>
      <c r="JY1" s="57" t="s">
        <v>4</v>
      </c>
      <c r="JZ1" s="57" t="s">
        <v>5</v>
      </c>
      <c r="KA1" s="57" t="s">
        <v>6</v>
      </c>
      <c r="KB1" s="57" t="s">
        <v>7</v>
      </c>
      <c r="KC1" s="57" t="s">
        <v>1</v>
      </c>
      <c r="KD1" s="57" t="s">
        <v>2</v>
      </c>
      <c r="KE1" s="57" t="s">
        <v>3</v>
      </c>
      <c r="KF1" s="57" t="s">
        <v>4</v>
      </c>
      <c r="KG1" s="57" t="s">
        <v>5</v>
      </c>
      <c r="KH1" s="57" t="s">
        <v>6</v>
      </c>
      <c r="KI1" s="57" t="s">
        <v>7</v>
      </c>
      <c r="KJ1" s="57" t="s">
        <v>1</v>
      </c>
      <c r="KK1" s="57" t="s">
        <v>2</v>
      </c>
      <c r="KL1" s="57" t="s">
        <v>3</v>
      </c>
      <c r="KM1" s="57" t="s">
        <v>4</v>
      </c>
      <c r="KN1" s="57" t="s">
        <v>5</v>
      </c>
      <c r="KO1" s="57" t="s">
        <v>6</v>
      </c>
      <c r="KP1" s="57" t="s">
        <v>7</v>
      </c>
      <c r="KQ1" s="57" t="s">
        <v>1</v>
      </c>
      <c r="KR1" s="57" t="s">
        <v>2</v>
      </c>
      <c r="KS1" s="57" t="s">
        <v>3</v>
      </c>
      <c r="KT1" s="57" t="s">
        <v>4</v>
      </c>
      <c r="KU1" s="57" t="s">
        <v>5</v>
      </c>
      <c r="KV1" s="57" t="s">
        <v>6</v>
      </c>
      <c r="KW1" s="57" t="s">
        <v>7</v>
      </c>
      <c r="KX1" s="57" t="s">
        <v>1</v>
      </c>
      <c r="KY1" s="57" t="s">
        <v>2</v>
      </c>
      <c r="KZ1" s="57" t="s">
        <v>3</v>
      </c>
      <c r="LA1" s="57" t="s">
        <v>4</v>
      </c>
      <c r="LB1" s="57" t="s">
        <v>5</v>
      </c>
      <c r="LC1" s="57" t="s">
        <v>6</v>
      </c>
      <c r="LD1" s="57" t="s">
        <v>7</v>
      </c>
      <c r="LE1" s="57" t="s">
        <v>1</v>
      </c>
      <c r="LF1" s="57" t="s">
        <v>2</v>
      </c>
      <c r="LG1" s="57" t="s">
        <v>3</v>
      </c>
      <c r="LH1" s="57" t="s">
        <v>4</v>
      </c>
      <c r="LI1" s="57" t="s">
        <v>5</v>
      </c>
      <c r="LJ1" s="57" t="s">
        <v>6</v>
      </c>
      <c r="LK1" s="57" t="s">
        <v>7</v>
      </c>
      <c r="LL1" s="57" t="s">
        <v>1</v>
      </c>
      <c r="LM1" s="57" t="s">
        <v>2</v>
      </c>
      <c r="LN1" s="57" t="s">
        <v>3</v>
      </c>
      <c r="LO1" s="57" t="s">
        <v>4</v>
      </c>
      <c r="LP1" s="57" t="s">
        <v>5</v>
      </c>
      <c r="LQ1" s="57" t="s">
        <v>6</v>
      </c>
      <c r="LR1" s="57" t="s">
        <v>7</v>
      </c>
      <c r="LS1" s="57" t="s">
        <v>1</v>
      </c>
      <c r="LT1" s="57" t="s">
        <v>2</v>
      </c>
      <c r="LU1" s="57" t="s">
        <v>3</v>
      </c>
      <c r="LV1" s="57" t="s">
        <v>4</v>
      </c>
      <c r="LW1" s="57" t="s">
        <v>5</v>
      </c>
      <c r="LX1" s="57" t="s">
        <v>6</v>
      </c>
      <c r="LY1" s="57" t="s">
        <v>7</v>
      </c>
      <c r="LZ1" s="57" t="s">
        <v>1</v>
      </c>
      <c r="MA1" s="57" t="s">
        <v>2</v>
      </c>
      <c r="MB1" s="57" t="s">
        <v>3</v>
      </c>
      <c r="MC1" s="57" t="s">
        <v>4</v>
      </c>
      <c r="MD1" s="57" t="s">
        <v>5</v>
      </c>
      <c r="ME1" s="57" t="s">
        <v>6</v>
      </c>
      <c r="MF1" s="57" t="s">
        <v>7</v>
      </c>
      <c r="MG1" s="57" t="s">
        <v>1</v>
      </c>
      <c r="MH1" s="57" t="s">
        <v>2</v>
      </c>
      <c r="MI1" s="57" t="s">
        <v>3</v>
      </c>
      <c r="MJ1" s="57" t="s">
        <v>4</v>
      </c>
      <c r="MK1" s="57" t="s">
        <v>5</v>
      </c>
      <c r="ML1" s="57" t="s">
        <v>6</v>
      </c>
      <c r="MM1" s="57" t="s">
        <v>7</v>
      </c>
      <c r="MN1" s="57" t="s">
        <v>1</v>
      </c>
      <c r="MO1" s="57" t="s">
        <v>2</v>
      </c>
      <c r="MP1" s="57" t="s">
        <v>3</v>
      </c>
      <c r="MQ1" s="57" t="s">
        <v>4</v>
      </c>
      <c r="MR1" s="57" t="s">
        <v>5</v>
      </c>
      <c r="MS1" s="57" t="s">
        <v>6</v>
      </c>
      <c r="MT1" s="57" t="s">
        <v>7</v>
      </c>
      <c r="MU1" s="57" t="s">
        <v>1</v>
      </c>
      <c r="MV1" s="57" t="s">
        <v>2</v>
      </c>
      <c r="MW1" s="57" t="s">
        <v>3</v>
      </c>
      <c r="MX1" s="57" t="s">
        <v>4</v>
      </c>
      <c r="MY1" s="57" t="s">
        <v>5</v>
      </c>
      <c r="MZ1" s="57" t="s">
        <v>6</v>
      </c>
      <c r="NA1" s="57" t="s">
        <v>7</v>
      </c>
      <c r="NB1" s="523"/>
      <c r="NC1" s="523"/>
      <c r="ND1" s="523"/>
      <c r="NE1" s="523"/>
      <c r="NF1" s="523"/>
      <c r="NG1" s="523"/>
      <c r="NH1" s="523"/>
      <c r="NI1" s="523"/>
      <c r="NJ1" s="523"/>
      <c r="NK1" s="523"/>
      <c r="NL1" s="523"/>
      <c r="NM1" s="523"/>
      <c r="NN1" s="523"/>
      <c r="NO1" s="523"/>
      <c r="NP1" s="523"/>
      <c r="NQ1" s="523"/>
      <c r="NR1" s="523"/>
      <c r="NS1" s="523"/>
      <c r="NT1" s="523"/>
      <c r="NU1" s="523"/>
      <c r="NV1" s="523"/>
      <c r="NW1" s="523"/>
      <c r="NX1" s="523"/>
      <c r="NY1" s="523"/>
      <c r="NZ1" s="523"/>
      <c r="OA1" s="523"/>
      <c r="OB1" s="523"/>
      <c r="OC1" s="523"/>
      <c r="OD1" s="523"/>
      <c r="OE1" s="523"/>
      <c r="OF1" s="523"/>
      <c r="OG1" s="523"/>
      <c r="OH1" s="523"/>
      <c r="OI1" s="523"/>
      <c r="OJ1" s="523"/>
      <c r="OK1" s="523"/>
      <c r="OL1" s="523"/>
      <c r="OM1" s="523"/>
      <c r="ON1" s="523"/>
      <c r="OO1" s="523"/>
      <c r="OP1" s="523"/>
      <c r="OQ1" s="523"/>
      <c r="OR1" s="523"/>
      <c r="OS1" s="523"/>
      <c r="OT1" s="523"/>
      <c r="OU1" s="523"/>
      <c r="OV1" s="523"/>
      <c r="OW1" s="523"/>
      <c r="OX1" s="523"/>
      <c r="OY1" s="523"/>
      <c r="OZ1" s="523"/>
    </row>
    <row r="2" spans="1:16345" s="52" customFormat="1" ht="15">
      <c r="A2" s="88"/>
      <c r="B2" s="89">
        <v>45326</v>
      </c>
      <c r="C2" s="89">
        <v>45327</v>
      </c>
      <c r="D2" s="89">
        <v>45328</v>
      </c>
      <c r="E2" s="89">
        <v>45329</v>
      </c>
      <c r="F2" s="89">
        <v>45330</v>
      </c>
      <c r="G2" s="89">
        <v>45331</v>
      </c>
      <c r="H2" s="89">
        <v>45332</v>
      </c>
      <c r="I2" s="89">
        <v>45333</v>
      </c>
      <c r="J2" s="89">
        <v>45334</v>
      </c>
      <c r="K2" s="89">
        <v>45335</v>
      </c>
      <c r="L2" s="89">
        <v>45336</v>
      </c>
      <c r="M2" s="89">
        <v>45337</v>
      </c>
      <c r="N2" s="89">
        <v>45338</v>
      </c>
      <c r="O2" s="89">
        <v>45339</v>
      </c>
      <c r="P2" s="89">
        <v>45340</v>
      </c>
      <c r="Q2" s="89">
        <v>45341</v>
      </c>
      <c r="R2" s="89">
        <v>45342</v>
      </c>
      <c r="S2" s="89">
        <v>45343</v>
      </c>
      <c r="T2" s="89">
        <v>45344</v>
      </c>
      <c r="U2" s="89">
        <v>45345</v>
      </c>
      <c r="V2" s="89">
        <v>45346</v>
      </c>
      <c r="W2" s="89">
        <v>45347</v>
      </c>
      <c r="X2" s="89">
        <v>45348</v>
      </c>
      <c r="Y2" s="89">
        <v>45349</v>
      </c>
      <c r="Z2" s="89">
        <v>45350</v>
      </c>
      <c r="AA2" s="89">
        <v>45351</v>
      </c>
      <c r="AB2" s="89">
        <v>45352</v>
      </c>
      <c r="AC2" s="89">
        <v>45353</v>
      </c>
      <c r="AD2" s="89">
        <v>45354</v>
      </c>
      <c r="AE2" s="89">
        <v>45355</v>
      </c>
      <c r="AF2" s="89">
        <v>45356</v>
      </c>
      <c r="AG2" s="89">
        <v>45357</v>
      </c>
      <c r="AH2" s="89">
        <v>45358</v>
      </c>
      <c r="AI2" s="89">
        <v>45359</v>
      </c>
      <c r="AJ2" s="89">
        <v>45360</v>
      </c>
      <c r="AK2" s="89">
        <v>45361</v>
      </c>
      <c r="AL2" s="89">
        <v>45362</v>
      </c>
      <c r="AM2" s="89">
        <v>45363</v>
      </c>
      <c r="AN2" s="89">
        <v>45364</v>
      </c>
      <c r="AO2" s="89">
        <v>45365</v>
      </c>
      <c r="AP2" s="89">
        <v>45366</v>
      </c>
      <c r="AQ2" s="89">
        <v>45367</v>
      </c>
      <c r="AR2" s="89">
        <v>45368</v>
      </c>
      <c r="AS2" s="89">
        <v>45369</v>
      </c>
      <c r="AT2" s="89">
        <v>45370</v>
      </c>
      <c r="AU2" s="89">
        <v>45371</v>
      </c>
      <c r="AV2" s="89">
        <v>45372</v>
      </c>
      <c r="AW2" s="89">
        <v>45373</v>
      </c>
      <c r="AX2" s="89">
        <v>45374</v>
      </c>
      <c r="AY2" s="89">
        <v>45375</v>
      </c>
      <c r="AZ2" s="89">
        <v>45376</v>
      </c>
      <c r="BA2" s="89">
        <v>45377</v>
      </c>
      <c r="BB2" s="89">
        <v>45378</v>
      </c>
      <c r="BC2" s="89">
        <v>45379</v>
      </c>
      <c r="BD2" s="89">
        <v>45380</v>
      </c>
      <c r="BE2" s="89">
        <v>45381</v>
      </c>
      <c r="BF2" s="89">
        <v>45382</v>
      </c>
      <c r="BG2" s="89">
        <v>45383</v>
      </c>
      <c r="BH2" s="89">
        <v>45384</v>
      </c>
      <c r="BI2" s="89">
        <v>45385</v>
      </c>
      <c r="BJ2" s="89">
        <v>45386</v>
      </c>
      <c r="BK2" s="89">
        <v>45387</v>
      </c>
      <c r="BL2" s="89">
        <v>45388</v>
      </c>
      <c r="BM2" s="89">
        <v>45389</v>
      </c>
      <c r="BN2" s="89">
        <v>45390</v>
      </c>
      <c r="BO2" s="89">
        <v>45391</v>
      </c>
      <c r="BP2" s="89">
        <v>45392</v>
      </c>
      <c r="BQ2" s="89">
        <v>45393</v>
      </c>
      <c r="BR2" s="89">
        <v>45394</v>
      </c>
      <c r="BS2" s="89">
        <v>45395</v>
      </c>
      <c r="BT2" s="89">
        <v>45396</v>
      </c>
      <c r="BU2" s="89">
        <v>45397</v>
      </c>
      <c r="BV2" s="89">
        <v>45398</v>
      </c>
      <c r="BW2" s="89">
        <v>45399</v>
      </c>
      <c r="BX2" s="89">
        <v>45400</v>
      </c>
      <c r="BY2" s="89">
        <v>45401</v>
      </c>
      <c r="BZ2" s="89">
        <v>45402</v>
      </c>
      <c r="CA2" s="89">
        <v>45403</v>
      </c>
      <c r="CB2" s="89">
        <v>45404</v>
      </c>
      <c r="CC2" s="89">
        <v>45405</v>
      </c>
      <c r="CD2" s="89">
        <v>45406</v>
      </c>
      <c r="CE2" s="89">
        <v>45407</v>
      </c>
      <c r="CF2" s="89">
        <v>45408</v>
      </c>
      <c r="CG2" s="89">
        <v>45409</v>
      </c>
      <c r="CH2" s="89">
        <v>45410</v>
      </c>
      <c r="CI2" s="89">
        <v>45411</v>
      </c>
      <c r="CJ2" s="89">
        <v>45412</v>
      </c>
      <c r="CK2" s="89">
        <v>45413</v>
      </c>
      <c r="CL2" s="89">
        <v>45414</v>
      </c>
      <c r="CM2" s="89">
        <v>45415</v>
      </c>
      <c r="CN2" s="89">
        <v>45416</v>
      </c>
      <c r="CO2" s="89">
        <v>45417</v>
      </c>
      <c r="CP2" s="89">
        <v>45418</v>
      </c>
      <c r="CQ2" s="89">
        <v>45419</v>
      </c>
      <c r="CR2" s="89">
        <v>45420</v>
      </c>
      <c r="CS2" s="89">
        <v>45421</v>
      </c>
      <c r="CT2" s="89">
        <v>45422</v>
      </c>
      <c r="CU2" s="89">
        <v>45423</v>
      </c>
      <c r="CV2" s="89">
        <v>45424</v>
      </c>
      <c r="CW2" s="89">
        <v>45425</v>
      </c>
      <c r="CX2" s="89">
        <v>45426</v>
      </c>
      <c r="CY2" s="89">
        <v>45427</v>
      </c>
      <c r="CZ2" s="89">
        <v>45428</v>
      </c>
      <c r="DA2" s="89">
        <v>45429</v>
      </c>
      <c r="DB2" s="89">
        <v>45430</v>
      </c>
      <c r="DC2" s="89">
        <v>45431</v>
      </c>
      <c r="DD2" s="89">
        <v>45432</v>
      </c>
      <c r="DE2" s="89">
        <v>45433</v>
      </c>
      <c r="DF2" s="89">
        <v>45434</v>
      </c>
      <c r="DG2" s="89">
        <v>45435</v>
      </c>
      <c r="DH2" s="89">
        <v>45436</v>
      </c>
      <c r="DI2" s="89">
        <v>45437</v>
      </c>
      <c r="DJ2" s="89">
        <v>45438</v>
      </c>
      <c r="DK2" s="89">
        <v>45439</v>
      </c>
      <c r="DL2" s="89">
        <v>45440</v>
      </c>
      <c r="DM2" s="89">
        <v>45441</v>
      </c>
      <c r="DN2" s="89">
        <v>45442</v>
      </c>
      <c r="DO2" s="89">
        <v>45443</v>
      </c>
      <c r="DP2" s="89">
        <v>45444</v>
      </c>
      <c r="DQ2" s="89">
        <v>45445</v>
      </c>
      <c r="DR2" s="89">
        <v>45446</v>
      </c>
      <c r="DS2" s="89">
        <v>45447</v>
      </c>
      <c r="DT2" s="89">
        <v>45448</v>
      </c>
      <c r="DU2" s="89">
        <v>45449</v>
      </c>
      <c r="DV2" s="89">
        <v>45450</v>
      </c>
      <c r="DW2" s="89">
        <v>45451</v>
      </c>
      <c r="DX2" s="89">
        <v>45452</v>
      </c>
      <c r="DY2" s="89">
        <v>45453</v>
      </c>
      <c r="DZ2" s="89">
        <v>45454</v>
      </c>
      <c r="EA2" s="89">
        <v>45455</v>
      </c>
      <c r="EB2" s="89">
        <v>45456</v>
      </c>
      <c r="EC2" s="89">
        <v>45457</v>
      </c>
      <c r="ED2" s="89">
        <v>45458</v>
      </c>
      <c r="EE2" s="89">
        <v>45459</v>
      </c>
      <c r="EF2" s="89">
        <v>45460</v>
      </c>
      <c r="EG2" s="89">
        <v>45461</v>
      </c>
      <c r="EH2" s="89">
        <v>45462</v>
      </c>
      <c r="EI2" s="89">
        <v>45463</v>
      </c>
      <c r="EJ2" s="89">
        <v>45464</v>
      </c>
      <c r="EK2" s="89">
        <v>45465</v>
      </c>
      <c r="EL2" s="89">
        <v>45466</v>
      </c>
      <c r="EM2" s="89">
        <v>45467</v>
      </c>
      <c r="EN2" s="89">
        <v>45468</v>
      </c>
      <c r="EO2" s="89">
        <v>45469</v>
      </c>
      <c r="EP2" s="89">
        <v>45470</v>
      </c>
      <c r="EQ2" s="89">
        <v>45471</v>
      </c>
      <c r="ER2" s="89">
        <v>45472</v>
      </c>
      <c r="ES2" s="89">
        <v>45473</v>
      </c>
      <c r="ET2" s="89">
        <v>45474</v>
      </c>
      <c r="EU2" s="89">
        <v>45475</v>
      </c>
      <c r="EV2" s="89">
        <v>45476</v>
      </c>
      <c r="EW2" s="89">
        <v>45477</v>
      </c>
      <c r="EX2" s="89">
        <v>45478</v>
      </c>
      <c r="EY2" s="89">
        <v>45479</v>
      </c>
      <c r="EZ2" s="89">
        <v>45480</v>
      </c>
      <c r="FA2" s="89">
        <v>45481</v>
      </c>
      <c r="FB2" s="89">
        <v>45482</v>
      </c>
      <c r="FC2" s="89">
        <v>45483</v>
      </c>
      <c r="FD2" s="89">
        <v>45484</v>
      </c>
      <c r="FE2" s="89">
        <v>45485</v>
      </c>
      <c r="FF2" s="89">
        <v>45486</v>
      </c>
      <c r="FG2" s="89">
        <v>45487</v>
      </c>
      <c r="FH2" s="89">
        <v>45488</v>
      </c>
      <c r="FI2" s="89">
        <v>45489</v>
      </c>
      <c r="FJ2" s="89">
        <v>45490</v>
      </c>
      <c r="FK2" s="89">
        <v>45491</v>
      </c>
      <c r="FL2" s="89">
        <v>45492</v>
      </c>
      <c r="FM2" s="89">
        <v>45493</v>
      </c>
      <c r="FN2" s="89">
        <v>45494</v>
      </c>
      <c r="FO2" s="89">
        <v>45495</v>
      </c>
      <c r="FP2" s="89">
        <v>45496</v>
      </c>
      <c r="FQ2" s="89">
        <v>45497</v>
      </c>
      <c r="FR2" s="89">
        <v>45498</v>
      </c>
      <c r="FS2" s="89">
        <v>45499</v>
      </c>
      <c r="FT2" s="89">
        <v>45500</v>
      </c>
      <c r="FU2" s="89">
        <v>45501</v>
      </c>
      <c r="FV2" s="89">
        <v>45502</v>
      </c>
      <c r="FW2" s="89">
        <v>45503</v>
      </c>
      <c r="FX2" s="89">
        <v>45504</v>
      </c>
      <c r="FY2" s="89">
        <v>45505</v>
      </c>
      <c r="FZ2" s="89">
        <v>45506</v>
      </c>
      <c r="GA2" s="89">
        <v>45507</v>
      </c>
      <c r="GB2" s="89">
        <v>45508</v>
      </c>
      <c r="GC2" s="89">
        <v>45509</v>
      </c>
      <c r="GD2" s="89">
        <v>45510</v>
      </c>
      <c r="GE2" s="89">
        <v>45511</v>
      </c>
      <c r="GF2" s="89">
        <v>45512</v>
      </c>
      <c r="GG2" s="89">
        <v>45513</v>
      </c>
      <c r="GH2" s="89">
        <v>45514</v>
      </c>
      <c r="GI2" s="89">
        <v>45515</v>
      </c>
      <c r="GJ2" s="89">
        <v>45516</v>
      </c>
      <c r="GK2" s="89">
        <v>45517</v>
      </c>
      <c r="GL2" s="89">
        <v>45518</v>
      </c>
      <c r="GM2" s="89">
        <v>45519</v>
      </c>
      <c r="GN2" s="89">
        <v>45520</v>
      </c>
      <c r="GO2" s="89">
        <v>45521</v>
      </c>
      <c r="GP2" s="89">
        <v>45522</v>
      </c>
      <c r="GQ2" s="89">
        <v>45523</v>
      </c>
      <c r="GR2" s="89">
        <v>45524</v>
      </c>
      <c r="GS2" s="89">
        <v>45525</v>
      </c>
      <c r="GT2" s="89">
        <v>45526</v>
      </c>
      <c r="GU2" s="89">
        <v>45527</v>
      </c>
      <c r="GV2" s="89">
        <v>45528</v>
      </c>
      <c r="GW2" s="89">
        <v>45529</v>
      </c>
      <c r="GX2" s="89">
        <v>45530</v>
      </c>
      <c r="GY2" s="89">
        <v>45531</v>
      </c>
      <c r="GZ2" s="89">
        <v>45532</v>
      </c>
      <c r="HA2" s="89">
        <v>45533</v>
      </c>
      <c r="HB2" s="89">
        <v>45534</v>
      </c>
      <c r="HC2" s="89">
        <v>45535</v>
      </c>
      <c r="HD2" s="89">
        <v>45536</v>
      </c>
      <c r="HE2" s="89">
        <v>45537</v>
      </c>
      <c r="HF2" s="89">
        <v>45538</v>
      </c>
      <c r="HG2" s="89">
        <v>45539</v>
      </c>
      <c r="HH2" s="89">
        <v>45540</v>
      </c>
      <c r="HI2" s="89">
        <v>45541</v>
      </c>
      <c r="HJ2" s="89">
        <v>45542</v>
      </c>
      <c r="HK2" s="89">
        <v>45543</v>
      </c>
      <c r="HL2" s="89">
        <v>45544</v>
      </c>
      <c r="HM2" s="89">
        <v>45545</v>
      </c>
      <c r="HN2" s="89">
        <v>45546</v>
      </c>
      <c r="HO2" s="89">
        <v>45547</v>
      </c>
      <c r="HP2" s="89">
        <v>45548</v>
      </c>
      <c r="HQ2" s="89">
        <v>45549</v>
      </c>
      <c r="HR2" s="89">
        <v>45550</v>
      </c>
      <c r="HS2" s="89">
        <v>45551</v>
      </c>
      <c r="HT2" s="89">
        <v>45552</v>
      </c>
      <c r="HU2" s="89">
        <v>45553</v>
      </c>
      <c r="HV2" s="89">
        <v>45554</v>
      </c>
      <c r="HW2" s="89">
        <v>45555</v>
      </c>
      <c r="HX2" s="89">
        <v>45556</v>
      </c>
      <c r="HY2" s="89">
        <v>45557</v>
      </c>
      <c r="HZ2" s="89">
        <v>45558</v>
      </c>
      <c r="IA2" s="89">
        <v>45559</v>
      </c>
      <c r="IB2" s="89">
        <v>45560</v>
      </c>
      <c r="IC2" s="89">
        <v>45561</v>
      </c>
      <c r="ID2" s="89">
        <v>45562</v>
      </c>
      <c r="IE2" s="89">
        <v>45563</v>
      </c>
      <c r="IF2" s="89">
        <v>45564</v>
      </c>
      <c r="IG2" s="89">
        <v>45565</v>
      </c>
      <c r="IH2" s="89">
        <v>45566</v>
      </c>
      <c r="II2" s="89">
        <v>45567</v>
      </c>
      <c r="IJ2" s="89">
        <v>45568</v>
      </c>
      <c r="IK2" s="89">
        <v>45569</v>
      </c>
      <c r="IL2" s="89">
        <v>45570</v>
      </c>
      <c r="IM2" s="89">
        <v>45571</v>
      </c>
      <c r="IN2" s="89">
        <v>45572</v>
      </c>
      <c r="IO2" s="89">
        <v>45573</v>
      </c>
      <c r="IP2" s="89">
        <v>45574</v>
      </c>
      <c r="IQ2" s="89">
        <v>45575</v>
      </c>
      <c r="IR2" s="89">
        <v>45576</v>
      </c>
      <c r="IS2" s="89">
        <v>45577</v>
      </c>
      <c r="IT2" s="89">
        <v>45578</v>
      </c>
      <c r="IU2" s="89">
        <v>45579</v>
      </c>
      <c r="IV2" s="89">
        <v>45580</v>
      </c>
      <c r="IW2" s="89">
        <v>45581</v>
      </c>
      <c r="IX2" s="89">
        <v>45582</v>
      </c>
      <c r="IY2" s="89">
        <v>45583</v>
      </c>
      <c r="IZ2" s="89">
        <v>45584</v>
      </c>
      <c r="JA2" s="89">
        <v>45585</v>
      </c>
      <c r="JB2" s="89">
        <v>45586</v>
      </c>
      <c r="JC2" s="89">
        <v>45587</v>
      </c>
      <c r="JD2" s="89">
        <v>45588</v>
      </c>
      <c r="JE2" s="89">
        <v>45589</v>
      </c>
      <c r="JF2" s="89">
        <v>45590</v>
      </c>
      <c r="JG2" s="89">
        <v>45591</v>
      </c>
      <c r="JH2" s="89">
        <v>45592</v>
      </c>
      <c r="JI2" s="89">
        <v>45593</v>
      </c>
      <c r="JJ2" s="89">
        <v>45594</v>
      </c>
      <c r="JK2" s="89">
        <v>45595</v>
      </c>
      <c r="JL2" s="89">
        <v>45596</v>
      </c>
      <c r="JM2" s="89">
        <v>45597</v>
      </c>
      <c r="JN2" s="89">
        <v>45598</v>
      </c>
      <c r="JO2" s="89">
        <v>45599</v>
      </c>
      <c r="JP2" s="89">
        <v>45600</v>
      </c>
      <c r="JQ2" s="89">
        <v>45601</v>
      </c>
      <c r="JR2" s="89">
        <v>45602</v>
      </c>
      <c r="JS2" s="89">
        <v>45603</v>
      </c>
      <c r="JT2" s="89">
        <v>45604</v>
      </c>
      <c r="JU2" s="89">
        <v>45605</v>
      </c>
      <c r="JV2" s="89">
        <v>45606</v>
      </c>
      <c r="JW2" s="89">
        <v>45607</v>
      </c>
      <c r="JX2" s="89">
        <v>45608</v>
      </c>
      <c r="JY2" s="89">
        <v>45609</v>
      </c>
      <c r="JZ2" s="89">
        <v>45610</v>
      </c>
      <c r="KA2" s="89">
        <v>45611</v>
      </c>
      <c r="KB2" s="89">
        <v>45612</v>
      </c>
      <c r="KC2" s="89">
        <v>45613</v>
      </c>
      <c r="KD2" s="89">
        <v>45614</v>
      </c>
      <c r="KE2" s="89">
        <v>45615</v>
      </c>
      <c r="KF2" s="89">
        <v>45616</v>
      </c>
      <c r="KG2" s="89">
        <v>45617</v>
      </c>
      <c r="KH2" s="89">
        <v>45618</v>
      </c>
      <c r="KI2" s="89">
        <v>45619</v>
      </c>
      <c r="KJ2" s="89">
        <v>45620</v>
      </c>
      <c r="KK2" s="89">
        <v>45621</v>
      </c>
      <c r="KL2" s="89">
        <v>45622</v>
      </c>
      <c r="KM2" s="89">
        <v>45623</v>
      </c>
      <c r="KN2" s="89">
        <v>45624</v>
      </c>
      <c r="KO2" s="89">
        <v>45625</v>
      </c>
      <c r="KP2" s="89">
        <v>45626</v>
      </c>
      <c r="KQ2" s="89">
        <v>45627</v>
      </c>
      <c r="KR2" s="89">
        <v>45628</v>
      </c>
      <c r="KS2" s="89">
        <v>45629</v>
      </c>
      <c r="KT2" s="89">
        <v>45630</v>
      </c>
      <c r="KU2" s="89">
        <v>45631</v>
      </c>
      <c r="KV2" s="89">
        <v>45632</v>
      </c>
      <c r="KW2" s="89">
        <v>45633</v>
      </c>
      <c r="KX2" s="89">
        <v>45634</v>
      </c>
      <c r="KY2" s="89">
        <v>45635</v>
      </c>
      <c r="KZ2" s="89">
        <v>45636</v>
      </c>
      <c r="LA2" s="89">
        <v>45637</v>
      </c>
      <c r="LB2" s="89">
        <v>45638</v>
      </c>
      <c r="LC2" s="89">
        <v>45639</v>
      </c>
      <c r="LD2" s="89">
        <v>45640</v>
      </c>
      <c r="LE2" s="89">
        <v>45641</v>
      </c>
      <c r="LF2" s="89">
        <v>45642</v>
      </c>
      <c r="LG2" s="89">
        <v>45643</v>
      </c>
      <c r="LH2" s="89">
        <v>45644</v>
      </c>
      <c r="LI2" s="89">
        <v>45645</v>
      </c>
      <c r="LJ2" s="89">
        <v>45646</v>
      </c>
      <c r="LK2" s="89">
        <v>45647</v>
      </c>
      <c r="LL2" s="89">
        <v>45648</v>
      </c>
      <c r="LM2" s="89">
        <v>45649</v>
      </c>
      <c r="LN2" s="89">
        <v>45650</v>
      </c>
      <c r="LO2" s="89">
        <v>45651</v>
      </c>
      <c r="LP2" s="89">
        <v>45652</v>
      </c>
      <c r="LQ2" s="89">
        <v>45653</v>
      </c>
      <c r="LR2" s="89">
        <v>45654</v>
      </c>
      <c r="LS2" s="89">
        <v>45655</v>
      </c>
      <c r="LT2" s="89">
        <v>45656</v>
      </c>
      <c r="LU2" s="89">
        <v>45657</v>
      </c>
      <c r="LV2" s="89">
        <v>45658</v>
      </c>
      <c r="LW2" s="89">
        <v>45659</v>
      </c>
      <c r="LX2" s="89">
        <v>45660</v>
      </c>
      <c r="LY2" s="89">
        <v>45661</v>
      </c>
      <c r="LZ2" s="89">
        <v>45662</v>
      </c>
      <c r="MA2" s="89">
        <v>45663</v>
      </c>
      <c r="MB2" s="89">
        <v>45664</v>
      </c>
      <c r="MC2" s="89">
        <v>45665</v>
      </c>
      <c r="MD2" s="89">
        <v>45666</v>
      </c>
      <c r="ME2" s="89">
        <v>45667</v>
      </c>
      <c r="MF2" s="89">
        <v>45668</v>
      </c>
      <c r="MG2" s="89">
        <v>45669</v>
      </c>
      <c r="MH2" s="89">
        <v>45670</v>
      </c>
      <c r="MI2" s="89">
        <v>45671</v>
      </c>
      <c r="MJ2" s="89">
        <v>45672</v>
      </c>
      <c r="MK2" s="89">
        <v>45673</v>
      </c>
      <c r="ML2" s="89">
        <v>45674</v>
      </c>
      <c r="MM2" s="89">
        <v>45675</v>
      </c>
      <c r="MN2" s="89">
        <v>45676</v>
      </c>
      <c r="MO2" s="89">
        <v>45677</v>
      </c>
      <c r="MP2" s="89">
        <v>45678</v>
      </c>
      <c r="MQ2" s="89">
        <v>45679</v>
      </c>
      <c r="MR2" s="89">
        <v>45680</v>
      </c>
      <c r="MS2" s="89">
        <v>45681</v>
      </c>
      <c r="MT2" s="89">
        <v>45682</v>
      </c>
      <c r="MU2" s="89">
        <v>45683</v>
      </c>
      <c r="MV2" s="89">
        <v>45684</v>
      </c>
      <c r="MW2" s="89">
        <v>45685</v>
      </c>
      <c r="MX2" s="89">
        <v>45686</v>
      </c>
      <c r="MY2" s="89">
        <v>45687</v>
      </c>
      <c r="MZ2" s="89">
        <v>45688</v>
      </c>
      <c r="NA2" s="89">
        <v>45689</v>
      </c>
      <c r="NB2" s="524"/>
      <c r="NC2" s="524"/>
      <c r="ND2" s="524"/>
      <c r="NE2" s="524"/>
      <c r="NF2" s="524"/>
      <c r="NG2" s="524"/>
      <c r="NH2" s="524"/>
      <c r="NI2" s="524"/>
      <c r="NJ2" s="524"/>
      <c r="NK2" s="524"/>
      <c r="NL2" s="524"/>
      <c r="NM2" s="524"/>
      <c r="NN2" s="524"/>
      <c r="NO2" s="524"/>
      <c r="NP2" s="524"/>
      <c r="NQ2" s="524"/>
      <c r="NR2" s="524"/>
      <c r="NS2" s="524"/>
      <c r="NT2" s="524"/>
      <c r="NU2" s="524"/>
      <c r="NV2" s="524"/>
      <c r="NW2" s="524"/>
      <c r="NX2" s="524"/>
      <c r="NY2" s="524"/>
      <c r="NZ2" s="524"/>
      <c r="OA2" s="524"/>
      <c r="OB2" s="524"/>
      <c r="OC2" s="524"/>
      <c r="OD2" s="524"/>
      <c r="OE2" s="524"/>
      <c r="OF2" s="524"/>
      <c r="OG2" s="524"/>
      <c r="OH2" s="524"/>
      <c r="OI2" s="524"/>
      <c r="OJ2" s="524"/>
      <c r="OK2" s="524"/>
      <c r="OL2" s="524"/>
      <c r="OM2" s="524"/>
      <c r="ON2" s="524"/>
      <c r="OO2" s="524"/>
      <c r="OP2" s="524"/>
      <c r="OQ2" s="524"/>
      <c r="OR2" s="524"/>
      <c r="OS2" s="524"/>
      <c r="OT2" s="524"/>
      <c r="OU2" s="524"/>
      <c r="OV2" s="524"/>
      <c r="OW2" s="524"/>
      <c r="OX2" s="524"/>
      <c r="OY2" s="524"/>
      <c r="OZ2" s="524"/>
    </row>
    <row r="3" spans="1:16345" s="71" customFormat="1" ht="15" customHeight="1">
      <c r="A3" s="367" t="s">
        <v>190</v>
      </c>
      <c r="B3" s="89">
        <f>'Inbound SOS &amp; EOD'!B27</f>
        <v>45326</v>
      </c>
      <c r="C3" s="89">
        <f>'Inbound SOS &amp; EOD'!C27</f>
        <v>45674</v>
      </c>
      <c r="D3" s="89">
        <f>'Inbound SOS &amp; EOD'!D27</f>
        <v>45328</v>
      </c>
      <c r="E3" s="89">
        <f>'Inbound SOS &amp; EOD'!E27</f>
        <v>45329</v>
      </c>
      <c r="F3" s="89">
        <f>'Inbound SOS &amp; EOD'!F27</f>
        <v>45330</v>
      </c>
      <c r="G3" s="89">
        <f>'Inbound SOS &amp; EOD'!G27</f>
        <v>45331</v>
      </c>
      <c r="H3" s="89">
        <f>'Inbound SOS &amp; EOD'!H27</f>
        <v>45332</v>
      </c>
      <c r="I3" s="89">
        <f>'Inbound SOS &amp; EOD'!I27</f>
        <v>45333</v>
      </c>
      <c r="J3" s="89">
        <f>'Inbound SOS &amp; EOD'!J27</f>
        <v>45334</v>
      </c>
      <c r="K3" s="89">
        <f>'Inbound SOS &amp; EOD'!K27</f>
        <v>45335</v>
      </c>
      <c r="L3" s="89">
        <f>'Inbound SOS &amp; EOD'!L27</f>
        <v>45336</v>
      </c>
      <c r="M3" s="89">
        <f>'Inbound SOS &amp; EOD'!M27</f>
        <v>45337</v>
      </c>
      <c r="N3" s="89">
        <f>'Inbound SOS &amp; EOD'!N27</f>
        <v>45338</v>
      </c>
      <c r="O3" s="89">
        <f>'Inbound SOS &amp; EOD'!O27</f>
        <v>45339</v>
      </c>
      <c r="P3" s="89">
        <f>'Inbound SOS &amp; EOD'!P27</f>
        <v>45340</v>
      </c>
      <c r="Q3" s="89">
        <f>'Inbound SOS &amp; EOD'!Q27</f>
        <v>45341</v>
      </c>
      <c r="R3" s="89">
        <f>'Inbound SOS &amp; EOD'!R27</f>
        <v>45342</v>
      </c>
      <c r="S3" s="89">
        <f>'Inbound SOS &amp; EOD'!S27</f>
        <v>45343</v>
      </c>
      <c r="T3" s="89">
        <f>'Inbound SOS &amp; EOD'!T27</f>
        <v>45344</v>
      </c>
      <c r="U3" s="89">
        <f>'Inbound SOS &amp; EOD'!U27</f>
        <v>45345</v>
      </c>
      <c r="V3" s="89">
        <f>'Inbound SOS &amp; EOD'!V27</f>
        <v>45346</v>
      </c>
      <c r="W3" s="89">
        <f>'Inbound SOS &amp; EOD'!W27</f>
        <v>45347</v>
      </c>
      <c r="X3" s="89">
        <f>'Inbound SOS &amp; EOD'!X27</f>
        <v>45347</v>
      </c>
      <c r="Y3" s="89">
        <f>'Inbound SOS &amp; EOD'!Y27</f>
        <v>45349</v>
      </c>
      <c r="Z3" s="89">
        <f>'Inbound SOS &amp; EOD'!Z27</f>
        <v>45350</v>
      </c>
      <c r="AA3" s="89">
        <f>'Inbound SOS &amp; EOD'!AA27</f>
        <v>45351</v>
      </c>
      <c r="AB3" s="89">
        <f>'Inbound SOS &amp; EOD'!AB27</f>
        <v>45352</v>
      </c>
      <c r="AC3" s="89">
        <f>'Inbound SOS &amp; EOD'!AC27</f>
        <v>45353</v>
      </c>
      <c r="AD3" s="89">
        <f>'Inbound SOS &amp; EOD'!AD27</f>
        <v>45353</v>
      </c>
      <c r="AE3" s="89">
        <f>'Inbound SOS &amp; EOD'!AE27</f>
        <v>45355</v>
      </c>
      <c r="AF3" s="89">
        <f>'Inbound SOS &amp; EOD'!AF27</f>
        <v>45356</v>
      </c>
      <c r="AG3" s="89">
        <f>'Inbound SOS &amp; EOD'!AG27</f>
        <v>45357</v>
      </c>
      <c r="AH3" s="89">
        <f>'Inbound SOS &amp; EOD'!AH27</f>
        <v>45358</v>
      </c>
      <c r="AI3" s="89">
        <f>'Inbound SOS &amp; EOD'!AI27</f>
        <v>45359</v>
      </c>
      <c r="AJ3" s="89">
        <f>'Inbound SOS &amp; EOD'!AJ27</f>
        <v>45360</v>
      </c>
      <c r="AK3" s="89">
        <f>'Inbound SOS &amp; EOD'!AK27</f>
        <v>45361</v>
      </c>
      <c r="AL3" s="89">
        <f>'Inbound SOS &amp; EOD'!AL27</f>
        <v>45362</v>
      </c>
      <c r="AM3" s="89">
        <f>'Inbound SOS &amp; EOD'!AM27</f>
        <v>45363</v>
      </c>
      <c r="AN3" s="89">
        <f>'Inbound SOS &amp; EOD'!AN27</f>
        <v>45364</v>
      </c>
      <c r="AO3" s="89">
        <f>'Inbound SOS &amp; EOD'!AO27</f>
        <v>45365</v>
      </c>
      <c r="AP3" s="89">
        <f>'Inbound SOS &amp; EOD'!AP27</f>
        <v>45366</v>
      </c>
      <c r="AQ3" s="89">
        <f>'Inbound SOS &amp; EOD'!AQ27</f>
        <v>45367</v>
      </c>
      <c r="AR3" s="89">
        <f>'Inbound SOS &amp; EOD'!AR27</f>
        <v>45368</v>
      </c>
      <c r="AS3" s="89">
        <f>'Inbound SOS &amp; EOD'!AS27</f>
        <v>45369</v>
      </c>
      <c r="AT3" s="89">
        <f>'Inbound SOS &amp; EOD'!AT27</f>
        <v>45370</v>
      </c>
      <c r="AU3" s="89">
        <f>'Inbound SOS &amp; EOD'!AU27</f>
        <v>45371</v>
      </c>
      <c r="AV3" s="89">
        <f>'Inbound SOS &amp; EOD'!AV27</f>
        <v>45372</v>
      </c>
      <c r="AW3" s="89">
        <f>'Inbound SOS &amp; EOD'!AW27</f>
        <v>45373</v>
      </c>
      <c r="AX3" s="89">
        <f>'Inbound SOS &amp; EOD'!AX27</f>
        <v>45374</v>
      </c>
      <c r="AY3" s="89">
        <f>'Inbound SOS &amp; EOD'!AY27</f>
        <v>45375</v>
      </c>
      <c r="AZ3" s="89">
        <f>'Inbound SOS &amp; EOD'!AZ27</f>
        <v>45376</v>
      </c>
      <c r="BA3" s="89">
        <f>'Inbound SOS &amp; EOD'!BA27</f>
        <v>45377</v>
      </c>
      <c r="BB3" s="89">
        <f>'Inbound SOS &amp; EOD'!BB27</f>
        <v>45378</v>
      </c>
      <c r="BC3" s="89">
        <f>'Inbound SOS &amp; EOD'!BC27</f>
        <v>45379</v>
      </c>
      <c r="BD3" s="89">
        <f>'Inbound SOS &amp; EOD'!BD27</f>
        <v>45379</v>
      </c>
      <c r="BE3" s="89">
        <f>'Inbound SOS &amp; EOD'!BE27</f>
        <v>45379</v>
      </c>
      <c r="BF3" s="89">
        <f>'Inbound SOS &amp; EOD'!BF27</f>
        <v>45381</v>
      </c>
      <c r="BG3" s="89">
        <f>'Inbound SOS &amp; EOD'!BG27</f>
        <v>45383</v>
      </c>
      <c r="BH3" s="89">
        <f>'Inbound SOS &amp; EOD'!BH27</f>
        <v>45384</v>
      </c>
      <c r="BI3" s="89">
        <f>'Inbound SOS &amp; EOD'!BI27</f>
        <v>45381</v>
      </c>
      <c r="BJ3" s="89">
        <f>'Inbound SOS &amp; EOD'!BJ27</f>
        <v>45381</v>
      </c>
      <c r="BK3" s="89">
        <f>'Inbound SOS &amp; EOD'!BK27</f>
        <v>45385</v>
      </c>
      <c r="BL3" s="89">
        <f>'Inbound SOS &amp; EOD'!BL27</f>
        <v>45385</v>
      </c>
      <c r="BM3" s="89">
        <f>'Inbound SOS &amp; EOD'!BM27</f>
        <v>45385</v>
      </c>
      <c r="BN3" s="89">
        <f>'Inbound SOS &amp; EOD'!BN27</f>
        <v>45385</v>
      </c>
      <c r="BO3" s="89">
        <f>'Inbound SOS &amp; EOD'!BO27</f>
        <v>45385</v>
      </c>
      <c r="BP3" s="89">
        <f>'Inbound SOS &amp; EOD'!BP27</f>
        <v>45388</v>
      </c>
      <c r="BQ3" s="89">
        <f>'Inbound SOS &amp; EOD'!BQ27</f>
        <v>45388</v>
      </c>
      <c r="BR3" s="89">
        <f>'Inbound SOS &amp; EOD'!BR27</f>
        <v>45392</v>
      </c>
      <c r="BS3" s="89">
        <f>'Inbound SOS &amp; EOD'!BS27</f>
        <v>45392</v>
      </c>
      <c r="BT3" s="89">
        <f>'Inbound SOS &amp; EOD'!BT27</f>
        <v>45392</v>
      </c>
      <c r="BU3" s="89">
        <f>'Inbound SOS &amp; EOD'!BU27</f>
        <v>45395</v>
      </c>
      <c r="BV3" s="89">
        <f>'Inbound SOS &amp; EOD'!BV27</f>
        <v>45398</v>
      </c>
      <c r="BW3" s="89">
        <f>'Inbound SOS &amp; EOD'!BW27</f>
        <v>45399</v>
      </c>
      <c r="BX3" s="89">
        <f>'Inbound SOS &amp; EOD'!BX27</f>
        <v>45400</v>
      </c>
      <c r="BY3" s="89">
        <f>'Inbound SOS &amp; EOD'!BY27</f>
        <v>45401</v>
      </c>
      <c r="BZ3" s="89">
        <f>'Inbound SOS &amp; EOD'!BZ27</f>
        <v>45402</v>
      </c>
      <c r="CA3" s="89">
        <f>'Inbound SOS &amp; EOD'!CA27</f>
        <v>45402</v>
      </c>
      <c r="CB3" s="89">
        <f>'Inbound SOS &amp; EOD'!CB27</f>
        <v>45402</v>
      </c>
      <c r="CC3" s="89">
        <v>45402</v>
      </c>
      <c r="CD3" s="89">
        <f>'Inbound SOS &amp; EOD'!CD27</f>
        <v>45406</v>
      </c>
      <c r="CE3" s="89">
        <f>'Inbound SOS &amp; EOD'!CE27</f>
        <v>45406</v>
      </c>
      <c r="CF3" s="89">
        <f>'Inbound SOS &amp; EOD'!CF27</f>
        <v>45406</v>
      </c>
      <c r="CG3" s="89">
        <f>'Inbound SOS &amp; EOD'!CG27</f>
        <v>45408</v>
      </c>
      <c r="CH3" s="89">
        <f>'Inbound SOS &amp; EOD'!CH27</f>
        <v>45408</v>
      </c>
      <c r="CI3" s="89">
        <f>'Inbound SOS &amp; EOD'!CI27</f>
        <v>45409</v>
      </c>
      <c r="CJ3" s="89">
        <f>'Inbound SOS &amp; EOD'!CJ27</f>
        <v>45409</v>
      </c>
      <c r="CK3" s="89">
        <f>'Inbound SOS &amp; EOD'!CK27</f>
        <v>45411</v>
      </c>
      <c r="CL3" s="89">
        <f>'Inbound SOS &amp; EOD'!CL27</f>
        <v>45411</v>
      </c>
      <c r="CM3" s="89">
        <f>'Inbound SOS &amp; EOD'!CM27</f>
        <v>45411</v>
      </c>
      <c r="CN3" s="89">
        <f>'Inbound SOS &amp; EOD'!CN27</f>
        <v>45411</v>
      </c>
      <c r="CO3" s="89">
        <f>'Inbound SOS &amp; EOD'!CO27</f>
        <v>45411</v>
      </c>
      <c r="CP3" s="89">
        <f>'Inbound SOS &amp; EOD'!CP27</f>
        <v>45413</v>
      </c>
      <c r="CQ3" s="89">
        <v>45413</v>
      </c>
      <c r="CR3" s="89">
        <f>'Inbound SOS &amp; EOD'!CR27</f>
        <v>45415</v>
      </c>
      <c r="CS3" s="89">
        <f>'Inbound SOS &amp; EOD'!CS27</f>
        <v>45415</v>
      </c>
      <c r="CT3" s="89">
        <f>'Inbound SOS &amp; EOD'!CT27</f>
        <v>45419</v>
      </c>
      <c r="CU3" s="89">
        <f>'Inbound SOS &amp; EOD'!CU27</f>
        <v>45419</v>
      </c>
      <c r="CV3" s="89">
        <f>'Inbound SOS &amp; EOD'!CV27</f>
        <v>45419</v>
      </c>
      <c r="CW3" s="89">
        <f>'Inbound SOS &amp; EOD'!CW27</f>
        <v>45419</v>
      </c>
      <c r="CX3" s="89">
        <f>'Inbound SOS &amp; EOD'!CX27</f>
        <v>45420</v>
      </c>
      <c r="CY3" s="89">
        <f>'Inbound SOS &amp; EOD'!CY27</f>
        <v>45420</v>
      </c>
      <c r="CZ3" s="89">
        <f>'Inbound SOS &amp; EOD'!CZ27</f>
        <v>45422</v>
      </c>
      <c r="DA3" s="89">
        <f>'Inbound SOS &amp; EOD'!DA27</f>
        <v>45425</v>
      </c>
      <c r="DB3" s="89">
        <f>'Inbound SOS &amp; EOD'!DB27</f>
        <v>45427</v>
      </c>
      <c r="DC3" s="89">
        <f>'Inbound SOS &amp; EOD'!DC27</f>
        <v>45427</v>
      </c>
      <c r="DD3" s="89">
        <f>'Inbound SOS &amp; EOD'!DD27</f>
        <v>45428</v>
      </c>
      <c r="DE3" s="89">
        <f>'Inbound SOS &amp; EOD'!DE27</f>
        <v>45429</v>
      </c>
      <c r="DF3" s="89">
        <f>'Inbound SOS &amp; EOD'!DF27</f>
        <v>45433</v>
      </c>
      <c r="DG3" s="89">
        <f>'Inbound SOS &amp; EOD'!DG27</f>
        <v>45433</v>
      </c>
      <c r="DH3" s="89">
        <f>'Inbound SOS &amp; EOD'!DH27</f>
        <v>45433</v>
      </c>
      <c r="DI3" s="89">
        <f>'Inbound SOS &amp; EOD'!DI27</f>
        <v>45433</v>
      </c>
      <c r="DJ3" s="89">
        <f>'Inbound SOS &amp; EOD'!DJ27</f>
        <v>45433</v>
      </c>
      <c r="DK3" s="89">
        <f>'Inbound SOS &amp; EOD'!DK27</f>
        <v>45433</v>
      </c>
      <c r="DL3" s="89">
        <f>'Inbound SOS &amp; EOD'!DL27</f>
        <v>45433</v>
      </c>
      <c r="DM3" s="89">
        <f>'Inbound SOS &amp; EOD'!DM27</f>
        <v>45434</v>
      </c>
      <c r="DN3" s="89">
        <f>'Inbound SOS &amp; EOD'!DN27</f>
        <v>45435</v>
      </c>
      <c r="DO3" s="89">
        <f>'Inbound SOS &amp; EOD'!DO27</f>
        <v>45435</v>
      </c>
      <c r="DP3" s="89">
        <f>'Inbound SOS &amp; EOD'!DP27</f>
        <v>45435</v>
      </c>
      <c r="DQ3" s="89">
        <f>'Inbound SOS &amp; EOD'!DQ27</f>
        <v>45435</v>
      </c>
      <c r="DR3" s="89">
        <f>'Inbound SOS &amp; EOD'!DR27</f>
        <v>45436</v>
      </c>
      <c r="DS3" s="89">
        <f>'Inbound SOS &amp; EOD'!DS27</f>
        <v>45441</v>
      </c>
      <c r="DT3" s="89">
        <f>'Inbound SOS &amp; EOD'!DT27</f>
        <v>45442</v>
      </c>
      <c r="DU3" s="89">
        <f>'Inbound SOS &amp; EOD'!DU27</f>
        <v>45442</v>
      </c>
      <c r="DV3" s="89">
        <f>'Inbound SOS &amp; EOD'!DV27</f>
        <v>45447</v>
      </c>
      <c r="DW3" s="89">
        <f>'Inbound SOS &amp; EOD'!DW27</f>
        <v>45447</v>
      </c>
      <c r="DX3" s="89">
        <f>'Inbound SOS &amp; EOD'!DX27</f>
        <v>45447</v>
      </c>
      <c r="DY3" s="89">
        <f>'Inbound SOS &amp; EOD'!DY27</f>
        <v>45447</v>
      </c>
      <c r="DZ3" s="89">
        <f>'Inbound SOS &amp; EOD'!DZ27</f>
        <v>45449</v>
      </c>
      <c r="EA3" s="89">
        <f>'Inbound SOS &amp; EOD'!EA27</f>
        <v>45449</v>
      </c>
      <c r="EB3" s="89">
        <f>'Inbound SOS &amp; EOD'!EB27</f>
        <v>45453</v>
      </c>
      <c r="EC3" s="89">
        <f>'Inbound SOS &amp; EOD'!EC27</f>
        <v>45454</v>
      </c>
      <c r="ED3" s="89">
        <f>'Inbound SOS &amp; EOD'!ED27</f>
        <v>45454</v>
      </c>
      <c r="EE3" s="89">
        <f>'Inbound SOS &amp; EOD'!EE27</f>
        <v>45454</v>
      </c>
      <c r="EF3" s="89">
        <f>'Inbound SOS &amp; EOD'!EF27</f>
        <v>45454</v>
      </c>
      <c r="EG3" s="89">
        <f>'Inbound SOS &amp; EOD'!EG27</f>
        <v>45455</v>
      </c>
      <c r="EH3" s="89">
        <f>'Inbound SOS &amp; EOD'!EH27</f>
        <v>45456</v>
      </c>
      <c r="EI3" s="89">
        <f>'Inbound SOS &amp; EOD'!EI27</f>
        <v>45460</v>
      </c>
      <c r="EJ3" s="89">
        <f>'Inbound SOS &amp; EOD'!EJ27</f>
        <v>45460</v>
      </c>
      <c r="EK3" s="89">
        <f>'Inbound SOS &amp; EOD'!EK27</f>
        <v>45461</v>
      </c>
      <c r="EL3" s="89">
        <f>'Inbound SOS &amp; EOD'!EL27</f>
        <v>45461</v>
      </c>
      <c r="EM3" s="89">
        <f>'Inbound SOS &amp; EOD'!EM27</f>
        <v>45461</v>
      </c>
      <c r="EN3" s="89">
        <f>'Inbound SOS &amp; EOD'!EN27</f>
        <v>45461</v>
      </c>
      <c r="EO3" s="89">
        <f>'Inbound SOS &amp; EOD'!EO27</f>
        <v>45464</v>
      </c>
      <c r="EP3" s="89">
        <f>'Inbound SOS &amp; EOD'!EP27</f>
        <v>45464</v>
      </c>
      <c r="EQ3" s="89">
        <f>'Inbound SOS &amp; EOD'!EQ27</f>
        <v>45467</v>
      </c>
      <c r="ER3" s="89">
        <f>'Inbound SOS &amp; EOD'!ER27</f>
        <v>45467</v>
      </c>
      <c r="ES3" s="89">
        <f>'Inbound SOS &amp; EOD'!ES27</f>
        <v>45467</v>
      </c>
      <c r="ET3" s="89">
        <f>'Inbound SOS &amp; EOD'!ET27</f>
        <v>45467</v>
      </c>
      <c r="EU3" s="89">
        <f>'Inbound SOS &amp; EOD'!EU27</f>
        <v>45469</v>
      </c>
      <c r="EV3" s="89">
        <f>'Inbound SOS &amp; EOD'!EV27</f>
        <v>45470</v>
      </c>
      <c r="EW3" s="89">
        <f>'Inbound SOS &amp; EOD'!EW27</f>
        <v>45475</v>
      </c>
      <c r="EX3" s="89">
        <f>'Inbound SOS &amp; EOD'!EX27</f>
        <v>45475</v>
      </c>
      <c r="EY3" s="89">
        <f>'Inbound SOS &amp; EOD'!EY27</f>
        <v>45475</v>
      </c>
      <c r="EZ3" s="89">
        <f>'Inbound SOS &amp; EOD'!EZ27</f>
        <v>45475</v>
      </c>
      <c r="FA3" s="89">
        <f>'Inbound SOS &amp; EOD'!FA27</f>
        <v>45475</v>
      </c>
      <c r="FB3" s="89">
        <f>'Inbound SOS &amp; EOD'!FB27</f>
        <v>45475</v>
      </c>
      <c r="FC3" s="89">
        <f>'Inbound SOS &amp; EOD'!FC27</f>
        <v>45476</v>
      </c>
      <c r="FD3" s="89">
        <f>'Inbound SOS &amp; EOD'!FD27</f>
        <v>45476</v>
      </c>
      <c r="FE3" s="89">
        <f>'Inbound SOS &amp; EOD'!FE27</f>
        <v>45478</v>
      </c>
      <c r="FF3" s="89">
        <f>'Inbound SOS &amp; EOD'!FF27</f>
        <v>45481</v>
      </c>
      <c r="FG3" s="89">
        <f>'Inbound SOS &amp; EOD'!FG27</f>
        <v>45482</v>
      </c>
      <c r="FH3" s="89">
        <f>'Inbound SOS &amp; EOD'!FH27</f>
        <v>45482</v>
      </c>
      <c r="FI3" s="89">
        <f>'Inbound SOS &amp; EOD'!FI27</f>
        <v>45482</v>
      </c>
      <c r="FJ3" s="89">
        <f>'Inbound SOS &amp; EOD'!FJ27</f>
        <v>45482</v>
      </c>
      <c r="FK3" s="89">
        <f>'Inbound SOS &amp; EOD'!FK27</f>
        <v>45482</v>
      </c>
      <c r="FL3" s="89">
        <f>'Inbound SOS &amp; EOD'!FL27</f>
        <v>45485</v>
      </c>
      <c r="FM3" s="89">
        <f>'Inbound SOS &amp; EOD'!FM27</f>
        <v>45488</v>
      </c>
      <c r="FN3" s="89">
        <f>'Inbound SOS &amp; EOD'!FN27</f>
        <v>45488</v>
      </c>
      <c r="FO3" s="89">
        <f>'Inbound SOS &amp; EOD'!FO27</f>
        <v>45488</v>
      </c>
      <c r="FP3" s="89">
        <f>'Inbound SOS &amp; EOD'!FP27</f>
        <v>45491</v>
      </c>
      <c r="FQ3" s="89">
        <f>'Inbound SOS &amp; EOD'!FQ27</f>
        <v>45496</v>
      </c>
      <c r="FR3" s="89">
        <f>'Inbound SOS &amp; EOD'!FR27</f>
        <v>45496</v>
      </c>
      <c r="FS3" s="89">
        <f>'Inbound SOS &amp; EOD'!FS27</f>
        <v>45497</v>
      </c>
      <c r="FT3" s="89">
        <f>'Inbound SOS &amp; EOD'!FT27</f>
        <v>45496</v>
      </c>
      <c r="FU3" s="89">
        <f>'Inbound SOS &amp; EOD'!FU27</f>
        <v>45497</v>
      </c>
      <c r="FV3" s="89">
        <f>'Inbound SOS &amp; EOD'!FV27</f>
        <v>45497</v>
      </c>
      <c r="FW3" s="89">
        <f>'Inbound SOS &amp; EOD'!FW27</f>
        <v>45499</v>
      </c>
      <c r="FX3" s="89">
        <f>'Inbound SOS &amp; EOD'!FX27</f>
        <v>0</v>
      </c>
      <c r="FY3" s="89">
        <f>'Inbound SOS &amp; EOD'!FY27</f>
        <v>45504</v>
      </c>
      <c r="FZ3" s="89">
        <f>'Inbound SOS &amp; EOD'!FZ27</f>
        <v>45504</v>
      </c>
      <c r="GA3" s="89">
        <f>'Inbound SOS &amp; EOD'!GA27</f>
        <v>45504</v>
      </c>
      <c r="GB3" s="89">
        <f>'Inbound SOS &amp; EOD'!GB27</f>
        <v>45504</v>
      </c>
      <c r="GC3" s="89">
        <f>'Inbound SOS &amp; EOD'!GC27</f>
        <v>45504</v>
      </c>
      <c r="GD3" s="89">
        <f>'Inbound SOS &amp; EOD'!GD27</f>
        <v>45505</v>
      </c>
      <c r="GE3" s="89">
        <f>'Inbound SOS &amp; EOD'!GE27</f>
        <v>45506</v>
      </c>
      <c r="GF3" s="89">
        <f>'Inbound SOS &amp; EOD'!GF27</f>
        <v>45509</v>
      </c>
      <c r="GG3" s="89">
        <f>'Inbound SOS &amp; EOD'!GG27</f>
        <v>45509</v>
      </c>
      <c r="GH3" s="89">
        <f>'Inbound SOS &amp; EOD'!GH27</f>
        <v>45509</v>
      </c>
      <c r="GI3" s="89">
        <f>'Inbound SOS &amp; EOD'!GI27</f>
        <v>45510</v>
      </c>
      <c r="GJ3" s="89">
        <f>'Inbound SOS &amp; EOD'!GJ27</f>
        <v>45510</v>
      </c>
      <c r="GK3" s="89">
        <f>'Inbound SOS &amp; EOD'!GK27</f>
        <v>45510</v>
      </c>
      <c r="GL3" s="89">
        <f>'Inbound SOS &amp; EOD'!GL27</f>
        <v>45512</v>
      </c>
      <c r="GM3" s="89">
        <f>'Inbound SOS &amp; EOD'!GM27</f>
        <v>45513</v>
      </c>
      <c r="GN3" s="89">
        <f>'Inbound SOS &amp; EOD'!GN27</f>
        <v>45516</v>
      </c>
      <c r="GO3" s="89">
        <f>'Inbound SOS &amp; EOD'!GO27</f>
        <v>45516</v>
      </c>
      <c r="GP3" s="89">
        <f>'Inbound SOS &amp; EOD'!GP27</f>
        <v>45516</v>
      </c>
      <c r="GQ3" s="89">
        <f>'Inbound SOS &amp; EOD'!GQ27</f>
        <v>45519</v>
      </c>
      <c r="GR3" s="89">
        <f>'Inbound SOS &amp; EOD'!GR27</f>
        <v>45519</v>
      </c>
      <c r="GS3" s="89">
        <f>'Inbound SOS &amp; EOD'!GS27</f>
        <v>45524</v>
      </c>
      <c r="GT3" s="89">
        <f>'Inbound SOS &amp; EOD'!GT27</f>
        <v>45524</v>
      </c>
      <c r="GU3" s="89">
        <f>'Inbound SOS &amp; EOD'!GU27</f>
        <v>45525</v>
      </c>
      <c r="GV3" s="89">
        <f>'Inbound SOS &amp; EOD'!GV27</f>
        <v>45525</v>
      </c>
      <c r="GW3" s="89">
        <f>'Inbound SOS &amp; EOD'!GW27</f>
        <v>45525</v>
      </c>
      <c r="GX3" s="89">
        <f>'Inbound SOS &amp; EOD'!GX27</f>
        <v>45526</v>
      </c>
      <c r="GY3" s="89">
        <f>'Inbound SOS &amp; EOD'!GY27</f>
        <v>45527</v>
      </c>
      <c r="GZ3" s="89">
        <f>'Inbound SOS &amp; EOD'!GZ27</f>
        <v>45530</v>
      </c>
      <c r="HA3" s="89">
        <f>'Inbound SOS &amp; EOD'!HA27</f>
        <v>45530</v>
      </c>
      <c r="HB3" s="89">
        <f>'Inbound SOS &amp; EOD'!HB27</f>
        <v>45533</v>
      </c>
      <c r="HC3" s="89">
        <f>'Inbound SOS &amp; EOD'!HC27</f>
        <v>45533</v>
      </c>
      <c r="HD3" s="89">
        <f>'Inbound SOS &amp; EOD'!HD27</f>
        <v>45533</v>
      </c>
      <c r="HE3" s="89">
        <f>'Inbound SOS &amp; EOD'!HE27</f>
        <v>45533</v>
      </c>
      <c r="HF3" s="89">
        <f>'Inbound SOS &amp; EOD'!HF27</f>
        <v>45533</v>
      </c>
      <c r="HG3" s="89">
        <f>'Inbound SOS &amp; EOD'!HG27</f>
        <v>45533</v>
      </c>
      <c r="HH3" s="89">
        <f>'Inbound SOS &amp; EOD'!HH27</f>
        <v>45533</v>
      </c>
      <c r="HI3" s="89">
        <f>'Inbound SOS &amp; EOD'!HI27</f>
        <v>45534</v>
      </c>
      <c r="HJ3" s="89">
        <f>'Inbound SOS &amp; EOD'!HJ27</f>
        <v>45534</v>
      </c>
      <c r="HK3" s="89">
        <f>'Inbound SOS &amp; EOD'!HK27</f>
        <v>45534</v>
      </c>
      <c r="HL3" s="89">
        <f>'Inbound SOS &amp; EOD'!HL27</f>
        <v>45534</v>
      </c>
      <c r="HM3" s="89">
        <f>'Inbound SOS &amp; EOD'!HM27</f>
        <v>45534</v>
      </c>
      <c r="HN3" s="89">
        <f>'Inbound SOS &amp; EOD'!HN27</f>
        <v>45534</v>
      </c>
      <c r="HO3" s="89">
        <f>'Inbound SOS &amp; EOD'!HO27</f>
        <v>45538</v>
      </c>
      <c r="HP3" s="89">
        <f>'Inbound SOS &amp; EOD'!HP27</f>
        <v>45538</v>
      </c>
      <c r="HQ3" s="89">
        <f>'Inbound SOS &amp; EOD'!HQ27</f>
        <v>45540</v>
      </c>
      <c r="HR3" s="89">
        <f>'Inbound SOS &amp; EOD'!HR27</f>
        <v>45541</v>
      </c>
      <c r="HS3" s="89">
        <f>'Inbound SOS &amp; EOD'!HS27</f>
        <v>45546</v>
      </c>
      <c r="HT3" s="89">
        <f>'Inbound SOS &amp; EOD'!HT27</f>
        <v>45546</v>
      </c>
      <c r="HU3" s="89">
        <f>'Inbound SOS &amp; EOD'!HU27</f>
        <v>45548</v>
      </c>
      <c r="HV3" s="89">
        <f>'Inbound SOS &amp; EOD'!HV27</f>
        <v>45552</v>
      </c>
      <c r="HW3" s="89">
        <f>'Inbound SOS &amp; EOD'!HW27</f>
        <v>45552</v>
      </c>
      <c r="HX3" s="89">
        <f>'Inbound SOS &amp; EOD'!HX27</f>
        <v>45553</v>
      </c>
      <c r="HY3" s="89">
        <f>'Inbound SOS &amp; EOD'!HY27</f>
        <v>45553</v>
      </c>
      <c r="HZ3" s="89">
        <f>'Inbound SOS &amp; EOD'!HZ27</f>
        <v>45553</v>
      </c>
      <c r="IA3" s="89">
        <f>'Inbound SOS &amp; EOD'!IA27</f>
        <v>45553</v>
      </c>
      <c r="IB3" s="89">
        <f>'Inbound SOS &amp; EOD'!IB27</f>
        <v>45553</v>
      </c>
      <c r="IC3" s="89">
        <f>'Inbound SOS &amp; EOD'!IC27</f>
        <v>45553</v>
      </c>
      <c r="ID3" s="89">
        <f>'Inbound SOS &amp; EOD'!ID27</f>
        <v>45554</v>
      </c>
      <c r="IE3" s="89">
        <f>'Inbound SOS &amp; EOD'!IE27</f>
        <v>45558</v>
      </c>
      <c r="IF3" s="89">
        <f>'Inbound SOS &amp; EOD'!IF27</f>
        <v>45558</v>
      </c>
      <c r="IG3" s="89">
        <f>'Inbound SOS &amp; EOD'!IG27</f>
        <v>45559</v>
      </c>
      <c r="IH3" s="89">
        <f>'Inbound SOS &amp; EOD'!IH27</f>
        <v>45559</v>
      </c>
      <c r="II3" s="89">
        <f>'Inbound SOS &amp; EOD'!II27</f>
        <v>45561</v>
      </c>
      <c r="IJ3" s="89">
        <f>'Inbound SOS &amp; EOD'!IJ27</f>
        <v>45562</v>
      </c>
      <c r="IK3" s="89">
        <f>'Inbound SOS &amp; EOD'!IK27</f>
        <v>45558</v>
      </c>
      <c r="IL3" s="89">
        <f>'Inbound SOS &amp; EOD'!IL27</f>
        <v>45558</v>
      </c>
      <c r="IM3" s="89">
        <f>'Inbound SOS &amp; EOD'!IM27</f>
        <v>45558</v>
      </c>
      <c r="IN3" s="89">
        <f>'Inbound SOS &amp; EOD'!IN27</f>
        <v>45558</v>
      </c>
      <c r="IO3" s="89">
        <f>'Inbound SOS &amp; EOD'!IO27</f>
        <v>45572</v>
      </c>
      <c r="IP3" s="89">
        <f>'Inbound SOS &amp; EOD'!IP27</f>
        <v>45572</v>
      </c>
      <c r="IQ3" s="89">
        <f>'Inbound SOS &amp; EOD'!IQ27</f>
        <v>45573</v>
      </c>
      <c r="IR3" s="89">
        <f>'Inbound SOS &amp; EOD'!IR27</f>
        <v>45569</v>
      </c>
      <c r="IS3" s="89">
        <f>'Inbound SOS &amp; EOD'!IS27</f>
        <v>45573</v>
      </c>
      <c r="IT3" s="89">
        <f>'Inbound SOS &amp; EOD'!IT27</f>
        <v>45573</v>
      </c>
      <c r="IU3" s="89">
        <f>'Inbound SOS &amp; EOD'!IU27</f>
        <v>45574</v>
      </c>
      <c r="IV3" s="89">
        <f>'Inbound SOS &amp; EOD'!IV27</f>
        <v>45575</v>
      </c>
      <c r="IW3" s="89">
        <f>'Inbound SOS &amp; EOD'!IW27</f>
        <v>45576</v>
      </c>
      <c r="IX3" s="89">
        <f>'Inbound SOS &amp; EOD'!IX27</f>
        <v>45576</v>
      </c>
      <c r="IY3" s="89">
        <f>'Inbound SOS &amp; EOD'!IY27</f>
        <v>45580</v>
      </c>
      <c r="IZ3" s="89">
        <f>'Inbound SOS &amp; EOD'!IZ27</f>
        <v>45580</v>
      </c>
      <c r="JA3" s="89">
        <f>'Inbound SOS &amp; EOD'!JA27</f>
        <v>45580</v>
      </c>
      <c r="JB3" s="89">
        <f>'Inbound SOS &amp; EOD'!JB27</f>
        <v>45580</v>
      </c>
      <c r="JC3" s="89">
        <f>'Inbound SOS &amp; EOD'!JC27</f>
        <v>45581</v>
      </c>
      <c r="JD3" s="89">
        <f>'Inbound SOS &amp; EOD'!JD27</f>
        <v>45583</v>
      </c>
      <c r="JE3" s="89">
        <f>'Inbound SOS &amp; EOD'!JE27</f>
        <v>45583</v>
      </c>
      <c r="JF3" s="89">
        <f>'Inbound SOS &amp; EOD'!JF27</f>
        <v>45586</v>
      </c>
      <c r="JG3" s="89">
        <f>'Inbound SOS &amp; EOD'!JG27</f>
        <v>45586</v>
      </c>
      <c r="JH3" s="89">
        <f>'Inbound SOS &amp; EOD'!JH27</f>
        <v>45556</v>
      </c>
      <c r="JI3" s="89">
        <f>'Inbound SOS &amp; EOD'!JI27</f>
        <v>45587</v>
      </c>
      <c r="JJ3" s="89">
        <f>'Inbound SOS &amp; EOD'!JJ27</f>
        <v>45590</v>
      </c>
      <c r="JK3" s="89">
        <f>'Inbound SOS &amp; EOD'!JK27</f>
        <v>45593</v>
      </c>
      <c r="JL3" s="89">
        <f>'Inbound SOS &amp; EOD'!JL27</f>
        <v>45594</v>
      </c>
      <c r="JM3" s="89">
        <f>'Inbound SOS &amp; EOD'!JM27</f>
        <v>45593</v>
      </c>
      <c r="JN3" s="89">
        <f>'Inbound SOS &amp; EOD'!JN27</f>
        <v>45593</v>
      </c>
      <c r="JO3" s="89">
        <f>'Inbound SOS &amp; EOD'!JO27</f>
        <v>45593</v>
      </c>
      <c r="JP3" s="89">
        <f>'Inbound SOS &amp; EOD'!JP27</f>
        <v>45595</v>
      </c>
      <c r="JQ3" s="89">
        <f>'Inbound SOS &amp; EOD'!JQ27</f>
        <v>45596</v>
      </c>
      <c r="JR3" s="89">
        <f>'Inbound SOS &amp; EOD'!JR27</f>
        <v>45596</v>
      </c>
      <c r="JS3" s="89">
        <f>'Inbound SOS &amp; EOD'!JS27</f>
        <v>45600</v>
      </c>
      <c r="JT3" s="89">
        <f>'Inbound SOS &amp; EOD'!JT27</f>
        <v>45600</v>
      </c>
      <c r="JU3" s="89">
        <f>'Inbound SOS &amp; EOD'!JU27</f>
        <v>45600</v>
      </c>
      <c r="JV3" s="89">
        <f>'Inbound SOS &amp; EOD'!JV27</f>
        <v>45600</v>
      </c>
      <c r="JW3" s="89">
        <f>'Inbound SOS &amp; EOD'!JW27</f>
        <v>45603</v>
      </c>
      <c r="JX3" s="89">
        <f>'Inbound SOS &amp; EOD'!JX27</f>
        <v>45604</v>
      </c>
      <c r="JY3" s="89">
        <f>'Inbound SOS &amp; EOD'!JY27</f>
        <v>45604</v>
      </c>
      <c r="JZ3" s="89">
        <f>'Inbound SOS &amp; EOD'!JZ27</f>
        <v>45608</v>
      </c>
      <c r="KA3" s="89">
        <f>'Inbound SOS &amp; EOD'!KA27</f>
        <v>45609</v>
      </c>
      <c r="KB3" s="89">
        <f>'Inbound SOS &amp; EOD'!KB27</f>
        <v>45610</v>
      </c>
      <c r="KC3" s="89">
        <f>'Inbound SOS &amp; EOD'!KC27</f>
        <v>45610</v>
      </c>
      <c r="KD3" s="89">
        <f>'Inbound SOS &amp; EOD'!KD27</f>
        <v>45610</v>
      </c>
      <c r="KE3" s="89">
        <f>'Inbound SOS &amp; EOD'!KE27</f>
        <v>45610</v>
      </c>
      <c r="KF3" s="89">
        <f>'Inbound SOS &amp; EOD'!KF27</f>
        <v>45611</v>
      </c>
      <c r="KG3" s="89">
        <f>'Inbound SOS &amp; EOD'!KG27</f>
        <v>45611</v>
      </c>
      <c r="KH3" s="89">
        <f>'Inbound SOS &amp; EOD'!KH27</f>
        <v>45611</v>
      </c>
      <c r="KI3" s="89">
        <f>'Inbound SOS &amp; EOD'!KI27</f>
        <v>45616</v>
      </c>
      <c r="KJ3" s="89">
        <f>'Inbound SOS &amp; EOD'!KJ27</f>
        <v>45616</v>
      </c>
      <c r="KK3" s="89">
        <f>'Inbound SOS &amp; EOD'!KK27</f>
        <v>45616</v>
      </c>
      <c r="KL3" s="89">
        <f>'Inbound SOS &amp; EOD'!KL27</f>
        <v>45616</v>
      </c>
      <c r="KM3" s="89">
        <f>'Inbound SOS &amp; EOD'!KM27</f>
        <v>45617</v>
      </c>
      <c r="KN3" s="89">
        <f>'Inbound SOS &amp; EOD'!KN27</f>
        <v>45621</v>
      </c>
      <c r="KO3" s="89">
        <f>'Inbound SOS &amp; EOD'!KO27</f>
        <v>45622</v>
      </c>
      <c r="KP3" s="89">
        <f>'Inbound SOS &amp; EOD'!KP27</f>
        <v>45622</v>
      </c>
      <c r="KQ3" s="89">
        <f>'Inbound SOS &amp; EOD'!KQ27</f>
        <v>45623</v>
      </c>
      <c r="KR3" s="89">
        <f>'Inbound SOS &amp; EOD'!KR27</f>
        <v>45625</v>
      </c>
      <c r="KS3" s="89">
        <f>'Inbound SOS &amp; EOD'!KS27</f>
        <v>45623</v>
      </c>
      <c r="KT3" s="89">
        <f>'Inbound SOS &amp; EOD'!KT27</f>
        <v>45625</v>
      </c>
      <c r="KU3" s="89">
        <f>'Inbound SOS &amp; EOD'!KU27</f>
        <v>45598</v>
      </c>
      <c r="KV3" s="89">
        <f>'Inbound SOS &amp; EOD'!KV27</f>
        <v>45629</v>
      </c>
      <c r="KW3" s="89">
        <f>'Inbound SOS &amp; EOD'!KW27</f>
        <v>45629</v>
      </c>
      <c r="KX3" s="89">
        <f>'Inbound SOS &amp; EOD'!KX27</f>
        <v>45629</v>
      </c>
      <c r="KY3" s="89">
        <f>'Inbound SOS &amp; EOD'!KY27</f>
        <v>45629</v>
      </c>
      <c r="KZ3" s="89">
        <f>'Inbound SOS &amp; EOD'!KZ27</f>
        <v>45631</v>
      </c>
      <c r="LA3" s="89">
        <f>'Inbound SOS &amp; EOD'!LA27</f>
        <v>45635</v>
      </c>
      <c r="LB3" s="89">
        <f>'Inbound SOS &amp; EOD'!LB27</f>
        <v>45636</v>
      </c>
      <c r="LC3" s="89">
        <f>'Inbound SOS &amp; EOD'!LC27</f>
        <v>45636</v>
      </c>
      <c r="LD3" s="89">
        <f>'Inbound SOS &amp; EOD'!LD27</f>
        <v>45637</v>
      </c>
      <c r="LE3" s="89">
        <f>'Inbound SOS &amp; EOD'!LE27</f>
        <v>45637</v>
      </c>
      <c r="LF3" s="89">
        <f>'Inbound SOS &amp; EOD'!LF27</f>
        <v>45637</v>
      </c>
      <c r="LG3" s="89">
        <f>'Inbound SOS &amp; EOD'!LG27</f>
        <v>45637</v>
      </c>
      <c r="LH3" s="89">
        <f>'Inbound SOS &amp; EOD'!LH27</f>
        <v>45638</v>
      </c>
      <c r="LI3" s="89">
        <f>'Inbound SOS &amp; EOD'!LI27</f>
        <v>45639</v>
      </c>
      <c r="LJ3" s="89">
        <f>'Inbound SOS &amp; EOD'!LJ27</f>
        <v>45642</v>
      </c>
      <c r="LK3" s="89">
        <f>'Inbound SOS &amp; EOD'!LK27</f>
        <v>45643</v>
      </c>
      <c r="LL3" s="89">
        <f>'Inbound SOS &amp; EOD'!LL27</f>
        <v>45643</v>
      </c>
      <c r="LM3" s="89">
        <f>'Inbound SOS &amp; EOD'!LM27</f>
        <v>45643</v>
      </c>
      <c r="LN3" s="89" t="str">
        <f>'Inbound SOS &amp; EOD'!LN27</f>
        <v>na</v>
      </c>
      <c r="LO3" s="89" t="str">
        <f>'Inbound SOS &amp; EOD'!LO27</f>
        <v>na</v>
      </c>
      <c r="LP3" s="89">
        <f>'Inbound SOS &amp; EOD'!LP27</f>
        <v>45644</v>
      </c>
      <c r="LQ3" s="89">
        <f>'Inbound SOS &amp; EOD'!LQ27</f>
        <v>45645</v>
      </c>
      <c r="LR3" s="89">
        <f>'Inbound SOS &amp; EOD'!LR27</f>
        <v>45646</v>
      </c>
      <c r="LS3" s="89">
        <f>'Inbound SOS &amp; EOD'!LS27</f>
        <v>45649</v>
      </c>
      <c r="LT3" s="89">
        <f>'Inbound SOS &amp; EOD'!LT27</f>
        <v>45652</v>
      </c>
      <c r="LU3" s="89">
        <f>'Inbound SOS &amp; EOD'!LU27</f>
        <v>0</v>
      </c>
      <c r="LV3" s="89">
        <f>'Inbound SOS &amp; EOD'!LV27</f>
        <v>0</v>
      </c>
      <c r="LW3" s="89">
        <f>'Inbound SOS &amp; EOD'!LW27</f>
        <v>45652</v>
      </c>
      <c r="LX3" s="89">
        <f>'Inbound SOS &amp; EOD'!LX27</f>
        <v>45652</v>
      </c>
      <c r="LY3" s="89">
        <f>'Inbound SOS &amp; EOD'!LY27</f>
        <v>45653</v>
      </c>
      <c r="LZ3" s="89">
        <f>'Inbound SOS &amp; EOD'!LZ27</f>
        <v>45656</v>
      </c>
      <c r="MA3" s="89">
        <f>'Inbound SOS &amp; EOD'!MA27</f>
        <v>0</v>
      </c>
      <c r="MB3" s="89">
        <f>'Inbound SOS &amp; EOD'!MB27</f>
        <v>46021</v>
      </c>
      <c r="MC3" s="89">
        <f>'Inbound SOS &amp; EOD'!MC27</f>
        <v>46021</v>
      </c>
      <c r="MD3" s="89">
        <f>'Inbound SOS &amp; EOD'!MD27</f>
        <v>46021</v>
      </c>
      <c r="ME3" s="89">
        <f>'Inbound SOS &amp; EOD'!ME27</f>
        <v>45656</v>
      </c>
      <c r="MF3" s="89">
        <f>'Inbound SOS &amp; EOD'!MF27</f>
        <v>45656</v>
      </c>
      <c r="MG3" s="89">
        <f>'Inbound SOS &amp; EOD'!MG27</f>
        <v>45656</v>
      </c>
      <c r="MH3" s="89">
        <f>'Inbound SOS &amp; EOD'!MH27</f>
        <v>45659</v>
      </c>
      <c r="MI3" s="89">
        <f>'Inbound SOS &amp; EOD'!MI27</f>
        <v>45664</v>
      </c>
      <c r="MJ3" s="89">
        <f>'Inbound SOS &amp; EOD'!MJ27</f>
        <v>45664</v>
      </c>
      <c r="MK3" s="89">
        <f>'Inbound SOS &amp; EOD'!MK27</f>
        <v>45665</v>
      </c>
      <c r="ML3" s="89">
        <f>'Inbound SOS &amp; EOD'!ML27</f>
        <v>8</v>
      </c>
      <c r="MM3" s="89">
        <f>'Inbound SOS &amp; EOD'!MM27</f>
        <v>45665</v>
      </c>
      <c r="MN3" s="89">
        <f>'Inbound SOS &amp; EOD'!MN27</f>
        <v>45665</v>
      </c>
      <c r="MO3" s="89">
        <f>'Inbound SOS &amp; EOD'!MO27</f>
        <v>45671</v>
      </c>
      <c r="MP3" s="89">
        <f>'Inbound SOS &amp; EOD'!MP27</f>
        <v>45672</v>
      </c>
      <c r="MQ3" s="89">
        <f>'Inbound SOS &amp; EOD'!MQ27</f>
        <v>45674</v>
      </c>
      <c r="MR3" s="89">
        <f>'Inbound SOS &amp; EOD'!MR27</f>
        <v>45677</v>
      </c>
      <c r="MS3" s="89">
        <f>'Inbound SOS &amp; EOD'!MS27</f>
        <v>45678</v>
      </c>
      <c r="MT3" s="89">
        <f>'Inbound SOS &amp; EOD'!MT27</f>
        <v>45678</v>
      </c>
      <c r="MU3" s="89">
        <f>'Inbound SOS &amp; EOD'!MU27</f>
        <v>45678</v>
      </c>
      <c r="MV3" s="89">
        <f>'Inbound SOS &amp; EOD'!MV27</f>
        <v>45678</v>
      </c>
      <c r="MW3" s="89">
        <f>'Inbound SOS &amp; EOD'!MW27</f>
        <v>45680</v>
      </c>
      <c r="MX3" s="89">
        <f>'Inbound SOS &amp; EOD'!MX27</f>
        <v>45684</v>
      </c>
      <c r="MY3" s="89">
        <f>'Inbound SOS &amp; EOD'!MY27</f>
        <v>45684</v>
      </c>
      <c r="MZ3" s="89">
        <f>'Inbound SOS &amp; EOD'!MZ27</f>
        <v>45685</v>
      </c>
      <c r="NA3" s="89">
        <f>'Inbound SOS &amp; EOD'!NA27</f>
        <v>45686</v>
      </c>
      <c r="NB3" s="524"/>
      <c r="NC3" s="524"/>
      <c r="ND3" s="524"/>
      <c r="NE3" s="524"/>
      <c r="NF3" s="524"/>
      <c r="NG3" s="524"/>
      <c r="NH3" s="524"/>
      <c r="NI3" s="524"/>
      <c r="NJ3" s="524"/>
      <c r="NK3" s="524"/>
      <c r="NL3" s="524"/>
      <c r="NM3" s="524"/>
      <c r="NN3" s="524"/>
      <c r="NO3" s="524"/>
      <c r="NP3" s="524"/>
      <c r="NQ3" s="524"/>
      <c r="NR3" s="524"/>
      <c r="NS3" s="524"/>
      <c r="NT3" s="524"/>
      <c r="NU3" s="524"/>
      <c r="NV3" s="524"/>
      <c r="NW3" s="524"/>
      <c r="NX3" s="524"/>
      <c r="NY3" s="524"/>
      <c r="NZ3" s="524"/>
      <c r="OA3" s="524"/>
      <c r="OB3" s="524"/>
      <c r="OC3" s="524"/>
      <c r="OD3" s="524"/>
      <c r="OE3" s="524"/>
      <c r="OF3" s="524"/>
      <c r="OG3" s="524"/>
      <c r="OH3" s="524"/>
      <c r="OI3" s="524"/>
      <c r="OJ3" s="524"/>
      <c r="OK3" s="524"/>
      <c r="OL3" s="524"/>
      <c r="OM3" s="524"/>
      <c r="ON3" s="524"/>
      <c r="OO3" s="524"/>
      <c r="OP3" s="524"/>
      <c r="OQ3" s="524"/>
      <c r="OR3" s="524"/>
      <c r="OS3" s="524"/>
      <c r="OT3" s="524"/>
      <c r="OU3" s="524"/>
      <c r="OV3" s="524"/>
      <c r="OW3" s="524"/>
      <c r="OX3" s="524"/>
      <c r="OY3" s="524"/>
      <c r="OZ3" s="524"/>
      <c r="PA3" s="52"/>
      <c r="PB3" s="52"/>
    </row>
    <row r="4" spans="1:16345" s="262" customFormat="1" ht="16.5" customHeight="1">
      <c r="A4" s="261" t="s">
        <v>191</v>
      </c>
      <c r="B4" s="198">
        <f t="shared" ref="B4" si="0">IF((_xlfn.DAYS(B2,B3)-3)&lt;0,0,(_xlfn.DAYS(B2,B3)-3))</f>
        <v>0</v>
      </c>
      <c r="C4" s="198">
        <f t="shared" ref="C4:BN4" si="1">IF((_xlfn.DAYS(C2,C3)-3)&lt;0,0,(_xlfn.DAYS(C2,C3)-3))</f>
        <v>0</v>
      </c>
      <c r="D4" s="198">
        <f t="shared" si="1"/>
        <v>0</v>
      </c>
      <c r="E4" s="198">
        <f t="shared" si="1"/>
        <v>0</v>
      </c>
      <c r="F4" s="198">
        <f t="shared" si="1"/>
        <v>0</v>
      </c>
      <c r="G4" s="198">
        <f t="shared" si="1"/>
        <v>0</v>
      </c>
      <c r="H4" s="198">
        <f t="shared" si="1"/>
        <v>0</v>
      </c>
      <c r="I4" s="198">
        <f t="shared" si="1"/>
        <v>0</v>
      </c>
      <c r="J4" s="198">
        <f t="shared" si="1"/>
        <v>0</v>
      </c>
      <c r="K4" s="198">
        <f t="shared" si="1"/>
        <v>0</v>
      </c>
      <c r="L4" s="198">
        <f t="shared" si="1"/>
        <v>0</v>
      </c>
      <c r="M4" s="198">
        <f t="shared" si="1"/>
        <v>0</v>
      </c>
      <c r="N4" s="198">
        <f t="shared" si="1"/>
        <v>0</v>
      </c>
      <c r="O4" s="198">
        <f t="shared" si="1"/>
        <v>0</v>
      </c>
      <c r="P4" s="198">
        <f t="shared" si="1"/>
        <v>0</v>
      </c>
      <c r="Q4" s="198">
        <f t="shared" si="1"/>
        <v>0</v>
      </c>
      <c r="R4" s="198">
        <f t="shared" si="1"/>
        <v>0</v>
      </c>
      <c r="S4" s="198">
        <f t="shared" si="1"/>
        <v>0</v>
      </c>
      <c r="T4" s="198">
        <f t="shared" si="1"/>
        <v>0</v>
      </c>
      <c r="U4" s="198">
        <f t="shared" si="1"/>
        <v>0</v>
      </c>
      <c r="V4" s="198">
        <f t="shared" si="1"/>
        <v>0</v>
      </c>
      <c r="W4" s="198">
        <f t="shared" si="1"/>
        <v>0</v>
      </c>
      <c r="X4" s="198">
        <f t="shared" si="1"/>
        <v>0</v>
      </c>
      <c r="Y4" s="198">
        <f t="shared" si="1"/>
        <v>0</v>
      </c>
      <c r="Z4" s="198">
        <f t="shared" si="1"/>
        <v>0</v>
      </c>
      <c r="AA4" s="198">
        <f t="shared" si="1"/>
        <v>0</v>
      </c>
      <c r="AB4" s="198">
        <f t="shared" si="1"/>
        <v>0</v>
      </c>
      <c r="AC4" s="198">
        <f t="shared" si="1"/>
        <v>0</v>
      </c>
      <c r="AD4" s="198">
        <f t="shared" si="1"/>
        <v>0</v>
      </c>
      <c r="AE4" s="198">
        <f t="shared" si="1"/>
        <v>0</v>
      </c>
      <c r="AF4" s="198">
        <f t="shared" si="1"/>
        <v>0</v>
      </c>
      <c r="AG4" s="198">
        <f t="shared" si="1"/>
        <v>0</v>
      </c>
      <c r="AH4" s="198">
        <f t="shared" si="1"/>
        <v>0</v>
      </c>
      <c r="AI4" s="198">
        <f t="shared" si="1"/>
        <v>0</v>
      </c>
      <c r="AJ4" s="198">
        <f t="shared" si="1"/>
        <v>0</v>
      </c>
      <c r="AK4" s="198">
        <f t="shared" si="1"/>
        <v>0</v>
      </c>
      <c r="AL4" s="198">
        <f t="shared" si="1"/>
        <v>0</v>
      </c>
      <c r="AM4" s="198">
        <f t="shared" si="1"/>
        <v>0</v>
      </c>
      <c r="AN4" s="198">
        <f t="shared" si="1"/>
        <v>0</v>
      </c>
      <c r="AO4" s="198">
        <f t="shared" si="1"/>
        <v>0</v>
      </c>
      <c r="AP4" s="198">
        <f t="shared" si="1"/>
        <v>0</v>
      </c>
      <c r="AQ4" s="198">
        <f t="shared" si="1"/>
        <v>0</v>
      </c>
      <c r="AR4" s="198">
        <f t="shared" si="1"/>
        <v>0</v>
      </c>
      <c r="AS4" s="198">
        <f t="shared" si="1"/>
        <v>0</v>
      </c>
      <c r="AT4" s="198">
        <f t="shared" si="1"/>
        <v>0</v>
      </c>
      <c r="AU4" s="198">
        <f t="shared" si="1"/>
        <v>0</v>
      </c>
      <c r="AV4" s="198">
        <f t="shared" si="1"/>
        <v>0</v>
      </c>
      <c r="AW4" s="198">
        <f t="shared" si="1"/>
        <v>0</v>
      </c>
      <c r="AX4" s="198">
        <f t="shared" si="1"/>
        <v>0</v>
      </c>
      <c r="AY4" s="198">
        <f t="shared" si="1"/>
        <v>0</v>
      </c>
      <c r="AZ4" s="198">
        <f t="shared" si="1"/>
        <v>0</v>
      </c>
      <c r="BA4" s="198">
        <f t="shared" si="1"/>
        <v>0</v>
      </c>
      <c r="BB4" s="198">
        <f t="shared" si="1"/>
        <v>0</v>
      </c>
      <c r="BC4" s="198">
        <f t="shared" si="1"/>
        <v>0</v>
      </c>
      <c r="BD4" s="198">
        <f t="shared" si="1"/>
        <v>0</v>
      </c>
      <c r="BE4" s="198">
        <f t="shared" si="1"/>
        <v>0</v>
      </c>
      <c r="BF4" s="198">
        <f t="shared" si="1"/>
        <v>0</v>
      </c>
      <c r="BG4" s="198">
        <f t="shared" si="1"/>
        <v>0</v>
      </c>
      <c r="BH4" s="198">
        <f t="shared" si="1"/>
        <v>0</v>
      </c>
      <c r="BI4" s="198">
        <f t="shared" si="1"/>
        <v>1</v>
      </c>
      <c r="BJ4" s="198">
        <f t="shared" si="1"/>
        <v>2</v>
      </c>
      <c r="BK4" s="198">
        <f t="shared" si="1"/>
        <v>0</v>
      </c>
      <c r="BL4" s="198">
        <f t="shared" si="1"/>
        <v>0</v>
      </c>
      <c r="BM4" s="198">
        <f t="shared" si="1"/>
        <v>1</v>
      </c>
      <c r="BN4" s="198">
        <f t="shared" si="1"/>
        <v>2</v>
      </c>
      <c r="BO4" s="198">
        <f t="shared" ref="BO4:DZ4" si="2">IF((_xlfn.DAYS(BO2,BO3)-3)&lt;0,0,(_xlfn.DAYS(BO2,BO3)-3))</f>
        <v>3</v>
      </c>
      <c r="BP4" s="198">
        <f t="shared" si="2"/>
        <v>1</v>
      </c>
      <c r="BQ4" s="198">
        <f t="shared" si="2"/>
        <v>2</v>
      </c>
      <c r="BR4" s="198">
        <f t="shared" si="2"/>
        <v>0</v>
      </c>
      <c r="BS4" s="198">
        <f t="shared" si="2"/>
        <v>0</v>
      </c>
      <c r="BT4" s="198">
        <f t="shared" si="2"/>
        <v>1</v>
      </c>
      <c r="BU4" s="198">
        <f t="shared" ref="BU4:CH4" si="3">IF((_xlfn.DAYS(BU2,BU3)-3)&lt;0,0,(_xlfn.DAYS(BU2,BU3)-3))</f>
        <v>0</v>
      </c>
      <c r="BV4" s="198">
        <f t="shared" si="3"/>
        <v>0</v>
      </c>
      <c r="BW4" s="198">
        <f t="shared" si="3"/>
        <v>0</v>
      </c>
      <c r="BX4" s="198">
        <f t="shared" si="3"/>
        <v>0</v>
      </c>
      <c r="BY4" s="198">
        <f t="shared" si="3"/>
        <v>0</v>
      </c>
      <c r="BZ4" s="198">
        <f t="shared" si="3"/>
        <v>0</v>
      </c>
      <c r="CA4" s="198">
        <f t="shared" si="3"/>
        <v>0</v>
      </c>
      <c r="CB4" s="198">
        <f t="shared" si="3"/>
        <v>0</v>
      </c>
      <c r="CC4" s="198">
        <f t="shared" si="3"/>
        <v>0</v>
      </c>
      <c r="CD4" s="198">
        <f t="shared" si="3"/>
        <v>0</v>
      </c>
      <c r="CE4" s="198">
        <f t="shared" si="3"/>
        <v>0</v>
      </c>
      <c r="CF4" s="198">
        <f t="shared" si="3"/>
        <v>0</v>
      </c>
      <c r="CG4" s="198">
        <f t="shared" si="3"/>
        <v>0</v>
      </c>
      <c r="CH4" s="198">
        <f t="shared" si="3"/>
        <v>0</v>
      </c>
      <c r="CI4" s="198">
        <f t="shared" si="2"/>
        <v>0</v>
      </c>
      <c r="CJ4" s="198">
        <f t="shared" si="2"/>
        <v>0</v>
      </c>
      <c r="CK4" s="198">
        <f t="shared" si="2"/>
        <v>0</v>
      </c>
      <c r="CL4" s="198">
        <f t="shared" si="2"/>
        <v>0</v>
      </c>
      <c r="CM4" s="198">
        <f t="shared" si="2"/>
        <v>1</v>
      </c>
      <c r="CN4" s="198">
        <f t="shared" si="2"/>
        <v>2</v>
      </c>
      <c r="CO4" s="198">
        <f t="shared" si="2"/>
        <v>3</v>
      </c>
      <c r="CP4" s="198">
        <f t="shared" si="2"/>
        <v>2</v>
      </c>
      <c r="CQ4" s="198">
        <f t="shared" si="2"/>
        <v>3</v>
      </c>
      <c r="CR4" s="198">
        <f t="shared" si="2"/>
        <v>2</v>
      </c>
      <c r="CS4" s="198">
        <f t="shared" si="2"/>
        <v>3</v>
      </c>
      <c r="CT4" s="198">
        <f t="shared" si="2"/>
        <v>0</v>
      </c>
      <c r="CU4" s="198">
        <f t="shared" si="2"/>
        <v>1</v>
      </c>
      <c r="CV4" s="198">
        <f t="shared" si="2"/>
        <v>2</v>
      </c>
      <c r="CW4" s="198">
        <f t="shared" si="2"/>
        <v>3</v>
      </c>
      <c r="CX4" s="198">
        <f t="shared" si="2"/>
        <v>3</v>
      </c>
      <c r="CY4" s="198">
        <f t="shared" si="2"/>
        <v>4</v>
      </c>
      <c r="CZ4" s="198">
        <f t="shared" si="2"/>
        <v>3</v>
      </c>
      <c r="DA4" s="198">
        <f t="shared" si="2"/>
        <v>1</v>
      </c>
      <c r="DB4" s="198">
        <f t="shared" si="2"/>
        <v>0</v>
      </c>
      <c r="DC4" s="198">
        <f t="shared" si="2"/>
        <v>1</v>
      </c>
      <c r="DD4" s="198">
        <f t="shared" si="2"/>
        <v>1</v>
      </c>
      <c r="DE4" s="198">
        <f t="shared" si="2"/>
        <v>1</v>
      </c>
      <c r="DF4" s="198">
        <f t="shared" si="2"/>
        <v>0</v>
      </c>
      <c r="DG4" s="198">
        <f t="shared" si="2"/>
        <v>0</v>
      </c>
      <c r="DH4" s="198">
        <f t="shared" si="2"/>
        <v>0</v>
      </c>
      <c r="DI4" s="198">
        <f t="shared" si="2"/>
        <v>1</v>
      </c>
      <c r="DJ4" s="198">
        <f t="shared" si="2"/>
        <v>2</v>
      </c>
      <c r="DK4" s="198">
        <f t="shared" si="2"/>
        <v>3</v>
      </c>
      <c r="DL4" s="198">
        <f t="shared" si="2"/>
        <v>4</v>
      </c>
      <c r="DM4" s="198">
        <f t="shared" si="2"/>
        <v>4</v>
      </c>
      <c r="DN4" s="198">
        <f t="shared" si="2"/>
        <v>4</v>
      </c>
      <c r="DO4" s="198">
        <f t="shared" si="2"/>
        <v>5</v>
      </c>
      <c r="DP4" s="198">
        <f t="shared" si="2"/>
        <v>6</v>
      </c>
      <c r="DQ4" s="198">
        <f t="shared" si="2"/>
        <v>7</v>
      </c>
      <c r="DR4" s="198">
        <f t="shared" si="2"/>
        <v>7</v>
      </c>
      <c r="DS4" s="198">
        <f t="shared" si="2"/>
        <v>3</v>
      </c>
      <c r="DT4" s="198">
        <f t="shared" si="2"/>
        <v>3</v>
      </c>
      <c r="DU4" s="198">
        <f t="shared" si="2"/>
        <v>4</v>
      </c>
      <c r="DV4" s="198">
        <f t="shared" si="2"/>
        <v>0</v>
      </c>
      <c r="DW4" s="198">
        <f t="shared" si="2"/>
        <v>1</v>
      </c>
      <c r="DX4" s="198">
        <f t="shared" si="2"/>
        <v>2</v>
      </c>
      <c r="DY4" s="198">
        <f t="shared" si="2"/>
        <v>3</v>
      </c>
      <c r="DZ4" s="198">
        <f t="shared" si="2"/>
        <v>2</v>
      </c>
      <c r="EA4" s="198">
        <f t="shared" ref="EA4:GL4" si="4">IF((_xlfn.DAYS(EA2,EA3)-3)&lt;0,0,(_xlfn.DAYS(EA2,EA3)-3))</f>
        <v>3</v>
      </c>
      <c r="EB4" s="198">
        <f t="shared" si="4"/>
        <v>0</v>
      </c>
      <c r="EC4" s="198">
        <f t="shared" si="4"/>
        <v>0</v>
      </c>
      <c r="ED4" s="198">
        <f t="shared" si="4"/>
        <v>1</v>
      </c>
      <c r="EE4" s="198">
        <f t="shared" si="4"/>
        <v>2</v>
      </c>
      <c r="EF4" s="198">
        <f t="shared" si="4"/>
        <v>3</v>
      </c>
      <c r="EG4" s="198">
        <f t="shared" si="4"/>
        <v>3</v>
      </c>
      <c r="EH4" s="198">
        <f t="shared" si="4"/>
        <v>3</v>
      </c>
      <c r="EI4" s="198">
        <f t="shared" si="4"/>
        <v>0</v>
      </c>
      <c r="EJ4" s="198">
        <f t="shared" si="4"/>
        <v>1</v>
      </c>
      <c r="EK4" s="198">
        <f t="shared" si="4"/>
        <v>1</v>
      </c>
      <c r="EL4" s="198">
        <f t="shared" si="4"/>
        <v>2</v>
      </c>
      <c r="EM4" s="198">
        <f t="shared" si="4"/>
        <v>3</v>
      </c>
      <c r="EN4" s="198">
        <f t="shared" si="4"/>
        <v>4</v>
      </c>
      <c r="EO4" s="198">
        <f t="shared" si="4"/>
        <v>2</v>
      </c>
      <c r="EP4" s="198">
        <f t="shared" si="4"/>
        <v>3</v>
      </c>
      <c r="EQ4" s="198">
        <f t="shared" si="4"/>
        <v>1</v>
      </c>
      <c r="ER4" s="198">
        <f t="shared" si="4"/>
        <v>2</v>
      </c>
      <c r="ES4" s="198">
        <f t="shared" si="4"/>
        <v>3</v>
      </c>
      <c r="ET4" s="198">
        <f t="shared" si="4"/>
        <v>4</v>
      </c>
      <c r="EU4" s="198">
        <f t="shared" si="4"/>
        <v>3</v>
      </c>
      <c r="EV4" s="198">
        <f t="shared" si="4"/>
        <v>3</v>
      </c>
      <c r="EW4" s="198">
        <f t="shared" si="4"/>
        <v>0</v>
      </c>
      <c r="EX4" s="198">
        <f t="shared" si="4"/>
        <v>0</v>
      </c>
      <c r="EY4" s="198">
        <f t="shared" si="4"/>
        <v>1</v>
      </c>
      <c r="EZ4" s="198">
        <f t="shared" si="4"/>
        <v>2</v>
      </c>
      <c r="FA4" s="198">
        <f t="shared" si="4"/>
        <v>3</v>
      </c>
      <c r="FB4" s="198">
        <f t="shared" si="4"/>
        <v>4</v>
      </c>
      <c r="FC4" s="198">
        <f t="shared" si="4"/>
        <v>4</v>
      </c>
      <c r="FD4" s="198">
        <f t="shared" si="4"/>
        <v>5</v>
      </c>
      <c r="FE4" s="198">
        <f t="shared" si="4"/>
        <v>4</v>
      </c>
      <c r="FF4" s="198">
        <f t="shared" si="4"/>
        <v>2</v>
      </c>
      <c r="FG4" s="198">
        <f t="shared" si="4"/>
        <v>2</v>
      </c>
      <c r="FH4" s="198">
        <f t="shared" si="4"/>
        <v>3</v>
      </c>
      <c r="FI4" s="198">
        <f t="shared" si="4"/>
        <v>4</v>
      </c>
      <c r="FJ4" s="198">
        <f t="shared" si="4"/>
        <v>5</v>
      </c>
      <c r="FK4" s="198">
        <f t="shared" si="4"/>
        <v>6</v>
      </c>
      <c r="FL4" s="198">
        <f t="shared" si="4"/>
        <v>4</v>
      </c>
      <c r="FM4" s="198">
        <f t="shared" si="4"/>
        <v>2</v>
      </c>
      <c r="FN4" s="198">
        <f t="shared" si="4"/>
        <v>3</v>
      </c>
      <c r="FO4" s="198">
        <f t="shared" si="4"/>
        <v>4</v>
      </c>
      <c r="FP4" s="198">
        <f t="shared" si="4"/>
        <v>2</v>
      </c>
      <c r="FQ4" s="198">
        <f t="shared" si="4"/>
        <v>0</v>
      </c>
      <c r="FR4" s="198">
        <f t="shared" si="4"/>
        <v>0</v>
      </c>
      <c r="FS4" s="198">
        <f t="shared" si="4"/>
        <v>0</v>
      </c>
      <c r="FT4" s="198">
        <f t="shared" si="4"/>
        <v>1</v>
      </c>
      <c r="FU4" s="198">
        <f t="shared" si="4"/>
        <v>1</v>
      </c>
      <c r="FV4" s="198">
        <f t="shared" si="4"/>
        <v>2</v>
      </c>
      <c r="FW4" s="198">
        <f t="shared" si="4"/>
        <v>1</v>
      </c>
      <c r="FX4" s="198">
        <f t="shared" si="4"/>
        <v>45501</v>
      </c>
      <c r="FY4" s="198">
        <f t="shared" si="4"/>
        <v>0</v>
      </c>
      <c r="FZ4" s="198">
        <f t="shared" si="4"/>
        <v>0</v>
      </c>
      <c r="GA4" s="198">
        <f t="shared" si="4"/>
        <v>0</v>
      </c>
      <c r="GB4" s="198">
        <f t="shared" si="4"/>
        <v>1</v>
      </c>
      <c r="GC4" s="198">
        <f t="shared" si="4"/>
        <v>2</v>
      </c>
      <c r="GD4" s="198">
        <f t="shared" si="4"/>
        <v>2</v>
      </c>
      <c r="GE4" s="198">
        <f t="shared" si="4"/>
        <v>2</v>
      </c>
      <c r="GF4" s="198">
        <f t="shared" si="4"/>
        <v>0</v>
      </c>
      <c r="GG4" s="198">
        <f t="shared" si="4"/>
        <v>1</v>
      </c>
      <c r="GH4" s="198">
        <f t="shared" si="4"/>
        <v>2</v>
      </c>
      <c r="GI4" s="198">
        <f t="shared" si="4"/>
        <v>2</v>
      </c>
      <c r="GJ4" s="198">
        <f t="shared" si="4"/>
        <v>3</v>
      </c>
      <c r="GK4" s="198">
        <f t="shared" si="4"/>
        <v>4</v>
      </c>
      <c r="GL4" s="198">
        <f t="shared" si="4"/>
        <v>3</v>
      </c>
      <c r="GM4" s="198">
        <f t="shared" ref="GM4:IX4" si="5">IF((_xlfn.DAYS(GM2,GM3)-3)&lt;0,0,(_xlfn.DAYS(GM2,GM3)-3))</f>
        <v>3</v>
      </c>
      <c r="GN4" s="198">
        <f t="shared" si="5"/>
        <v>1</v>
      </c>
      <c r="GO4" s="198">
        <f t="shared" si="5"/>
        <v>2</v>
      </c>
      <c r="GP4" s="198">
        <f t="shared" si="5"/>
        <v>3</v>
      </c>
      <c r="GQ4" s="198">
        <f t="shared" si="5"/>
        <v>1</v>
      </c>
      <c r="GR4" s="198">
        <f t="shared" si="5"/>
        <v>2</v>
      </c>
      <c r="GS4" s="198">
        <f t="shared" si="5"/>
        <v>0</v>
      </c>
      <c r="GT4" s="198">
        <f t="shared" si="5"/>
        <v>0</v>
      </c>
      <c r="GU4" s="198">
        <f t="shared" si="5"/>
        <v>0</v>
      </c>
      <c r="GV4" s="198">
        <f t="shared" si="5"/>
        <v>0</v>
      </c>
      <c r="GW4" s="198">
        <f t="shared" si="5"/>
        <v>1</v>
      </c>
      <c r="GX4" s="198">
        <f t="shared" si="5"/>
        <v>1</v>
      </c>
      <c r="GY4" s="198">
        <f t="shared" si="5"/>
        <v>1</v>
      </c>
      <c r="GZ4" s="198">
        <f t="shared" si="5"/>
        <v>0</v>
      </c>
      <c r="HA4" s="198">
        <f t="shared" si="5"/>
        <v>0</v>
      </c>
      <c r="HB4" s="198">
        <f t="shared" si="5"/>
        <v>0</v>
      </c>
      <c r="HC4" s="198">
        <f t="shared" si="5"/>
        <v>0</v>
      </c>
      <c r="HD4" s="198">
        <f t="shared" si="5"/>
        <v>0</v>
      </c>
      <c r="HE4" s="198">
        <f t="shared" si="5"/>
        <v>1</v>
      </c>
      <c r="HF4" s="198">
        <f t="shared" si="5"/>
        <v>2</v>
      </c>
      <c r="HG4" s="198">
        <f t="shared" si="5"/>
        <v>3</v>
      </c>
      <c r="HH4" s="198">
        <f t="shared" si="5"/>
        <v>4</v>
      </c>
      <c r="HI4" s="198">
        <f t="shared" si="5"/>
        <v>4</v>
      </c>
      <c r="HJ4" s="198">
        <f t="shared" si="5"/>
        <v>5</v>
      </c>
      <c r="HK4" s="198">
        <f t="shared" si="5"/>
        <v>6</v>
      </c>
      <c r="HL4" s="198">
        <f t="shared" si="5"/>
        <v>7</v>
      </c>
      <c r="HM4" s="198">
        <f t="shared" si="5"/>
        <v>8</v>
      </c>
      <c r="HN4" s="198">
        <f t="shared" si="5"/>
        <v>9</v>
      </c>
      <c r="HO4" s="198">
        <f t="shared" si="5"/>
        <v>6</v>
      </c>
      <c r="HP4" s="198">
        <f t="shared" si="5"/>
        <v>7</v>
      </c>
      <c r="HQ4" s="198">
        <f t="shared" si="5"/>
        <v>6</v>
      </c>
      <c r="HR4" s="198">
        <f t="shared" si="5"/>
        <v>6</v>
      </c>
      <c r="HS4" s="198">
        <f t="shared" si="5"/>
        <v>2</v>
      </c>
      <c r="HT4" s="198">
        <f t="shared" si="5"/>
        <v>3</v>
      </c>
      <c r="HU4" s="198">
        <f t="shared" si="5"/>
        <v>2</v>
      </c>
      <c r="HV4" s="198">
        <f t="shared" si="5"/>
        <v>0</v>
      </c>
      <c r="HW4" s="198">
        <f t="shared" si="5"/>
        <v>0</v>
      </c>
      <c r="HX4" s="198">
        <f t="shared" si="5"/>
        <v>0</v>
      </c>
      <c r="HY4" s="198">
        <f t="shared" si="5"/>
        <v>1</v>
      </c>
      <c r="HZ4" s="198">
        <f t="shared" si="5"/>
        <v>2</v>
      </c>
      <c r="IA4" s="198">
        <f t="shared" si="5"/>
        <v>3</v>
      </c>
      <c r="IB4" s="198">
        <f t="shared" si="5"/>
        <v>4</v>
      </c>
      <c r="IC4" s="198">
        <f t="shared" si="5"/>
        <v>5</v>
      </c>
      <c r="ID4" s="198">
        <f t="shared" si="5"/>
        <v>5</v>
      </c>
      <c r="IE4" s="198">
        <f t="shared" si="5"/>
        <v>2</v>
      </c>
      <c r="IF4" s="198">
        <f t="shared" si="5"/>
        <v>3</v>
      </c>
      <c r="IG4" s="198">
        <f t="shared" si="5"/>
        <v>3</v>
      </c>
      <c r="IH4" s="198">
        <f t="shared" si="5"/>
        <v>4</v>
      </c>
      <c r="II4" s="198">
        <f t="shared" si="5"/>
        <v>3</v>
      </c>
      <c r="IJ4" s="198">
        <f t="shared" si="5"/>
        <v>3</v>
      </c>
      <c r="IK4" s="198">
        <f t="shared" si="5"/>
        <v>8</v>
      </c>
      <c r="IL4" s="198">
        <f t="shared" si="5"/>
        <v>9</v>
      </c>
      <c r="IM4" s="198">
        <f t="shared" si="5"/>
        <v>10</v>
      </c>
      <c r="IN4" s="198">
        <f t="shared" si="5"/>
        <v>11</v>
      </c>
      <c r="IO4" s="198">
        <f t="shared" si="5"/>
        <v>0</v>
      </c>
      <c r="IP4" s="198">
        <f t="shared" si="5"/>
        <v>0</v>
      </c>
      <c r="IQ4" s="198">
        <f t="shared" si="5"/>
        <v>0</v>
      </c>
      <c r="IR4" s="198">
        <f t="shared" si="5"/>
        <v>4</v>
      </c>
      <c r="IS4" s="198">
        <f t="shared" si="5"/>
        <v>1</v>
      </c>
      <c r="IT4" s="198">
        <f t="shared" si="5"/>
        <v>2</v>
      </c>
      <c r="IU4" s="198">
        <f t="shared" si="5"/>
        <v>2</v>
      </c>
      <c r="IV4" s="198">
        <f t="shared" si="5"/>
        <v>2</v>
      </c>
      <c r="IW4" s="198">
        <f t="shared" si="5"/>
        <v>2</v>
      </c>
      <c r="IX4" s="198">
        <f t="shared" si="5"/>
        <v>3</v>
      </c>
      <c r="IY4" s="198">
        <f t="shared" ref="IY4:LJ4" si="6">IF((_xlfn.DAYS(IY2,IY3)-3)&lt;0,0,(_xlfn.DAYS(IY2,IY3)-3))</f>
        <v>0</v>
      </c>
      <c r="IZ4" s="198">
        <f t="shared" si="6"/>
        <v>1</v>
      </c>
      <c r="JA4" s="198">
        <f t="shared" si="6"/>
        <v>2</v>
      </c>
      <c r="JB4" s="198">
        <f t="shared" si="6"/>
        <v>3</v>
      </c>
      <c r="JC4" s="198">
        <f t="shared" si="6"/>
        <v>3</v>
      </c>
      <c r="JD4" s="198">
        <f t="shared" si="6"/>
        <v>2</v>
      </c>
      <c r="JE4" s="198">
        <f t="shared" si="6"/>
        <v>3</v>
      </c>
      <c r="JF4" s="198">
        <f t="shared" si="6"/>
        <v>1</v>
      </c>
      <c r="JG4" s="198">
        <f t="shared" si="6"/>
        <v>2</v>
      </c>
      <c r="JH4" s="198">
        <f t="shared" si="6"/>
        <v>33</v>
      </c>
      <c r="JI4" s="198">
        <f t="shared" si="6"/>
        <v>3</v>
      </c>
      <c r="JJ4" s="198">
        <f t="shared" si="6"/>
        <v>1</v>
      </c>
      <c r="JK4" s="198">
        <f t="shared" si="6"/>
        <v>0</v>
      </c>
      <c r="JL4" s="198">
        <f t="shared" si="6"/>
        <v>0</v>
      </c>
      <c r="JM4" s="198">
        <f t="shared" si="6"/>
        <v>1</v>
      </c>
      <c r="JN4" s="198">
        <f t="shared" si="6"/>
        <v>2</v>
      </c>
      <c r="JO4" s="198">
        <f t="shared" si="6"/>
        <v>3</v>
      </c>
      <c r="JP4" s="198">
        <f t="shared" si="6"/>
        <v>2</v>
      </c>
      <c r="JQ4" s="198">
        <f t="shared" si="6"/>
        <v>2</v>
      </c>
      <c r="JR4" s="198">
        <f t="shared" si="6"/>
        <v>3</v>
      </c>
      <c r="JS4" s="198">
        <f t="shared" si="6"/>
        <v>0</v>
      </c>
      <c r="JT4" s="198">
        <f t="shared" si="6"/>
        <v>1</v>
      </c>
      <c r="JU4" s="198">
        <f t="shared" si="6"/>
        <v>2</v>
      </c>
      <c r="JV4" s="198">
        <f t="shared" si="6"/>
        <v>3</v>
      </c>
      <c r="JW4" s="198">
        <f t="shared" si="6"/>
        <v>1</v>
      </c>
      <c r="JX4" s="198">
        <f t="shared" si="6"/>
        <v>1</v>
      </c>
      <c r="JY4" s="198">
        <f t="shared" si="6"/>
        <v>2</v>
      </c>
      <c r="JZ4" s="198">
        <f t="shared" si="6"/>
        <v>0</v>
      </c>
      <c r="KA4" s="198">
        <f t="shared" si="6"/>
        <v>0</v>
      </c>
      <c r="KB4" s="198">
        <f t="shared" si="6"/>
        <v>0</v>
      </c>
      <c r="KC4" s="198">
        <f t="shared" si="6"/>
        <v>0</v>
      </c>
      <c r="KD4" s="198">
        <f t="shared" si="6"/>
        <v>1</v>
      </c>
      <c r="KE4" s="198">
        <f t="shared" si="6"/>
        <v>2</v>
      </c>
      <c r="KF4" s="198">
        <f t="shared" si="6"/>
        <v>2</v>
      </c>
      <c r="KG4" s="198">
        <f t="shared" si="6"/>
        <v>3</v>
      </c>
      <c r="KH4" s="198">
        <f t="shared" si="6"/>
        <v>4</v>
      </c>
      <c r="KI4" s="198">
        <f t="shared" si="6"/>
        <v>0</v>
      </c>
      <c r="KJ4" s="198">
        <f t="shared" si="6"/>
        <v>1</v>
      </c>
      <c r="KK4" s="198">
        <f t="shared" si="6"/>
        <v>2</v>
      </c>
      <c r="KL4" s="198">
        <f t="shared" si="6"/>
        <v>3</v>
      </c>
      <c r="KM4" s="198">
        <f t="shared" si="6"/>
        <v>3</v>
      </c>
      <c r="KN4" s="198">
        <f t="shared" si="6"/>
        <v>0</v>
      </c>
      <c r="KO4" s="198">
        <f t="shared" si="6"/>
        <v>0</v>
      </c>
      <c r="KP4" s="198">
        <f t="shared" si="6"/>
        <v>1</v>
      </c>
      <c r="KQ4" s="198">
        <f t="shared" si="6"/>
        <v>1</v>
      </c>
      <c r="KR4" s="198">
        <f t="shared" si="6"/>
        <v>0</v>
      </c>
      <c r="KS4" s="198">
        <f t="shared" si="6"/>
        <v>3</v>
      </c>
      <c r="KT4" s="198">
        <f t="shared" si="6"/>
        <v>2</v>
      </c>
      <c r="KU4" s="198">
        <f t="shared" si="6"/>
        <v>30</v>
      </c>
      <c r="KV4" s="198">
        <f t="shared" si="6"/>
        <v>0</v>
      </c>
      <c r="KW4" s="198">
        <f t="shared" si="6"/>
        <v>1</v>
      </c>
      <c r="KX4" s="198">
        <f t="shared" si="6"/>
        <v>2</v>
      </c>
      <c r="KY4" s="198">
        <f t="shared" si="6"/>
        <v>3</v>
      </c>
      <c r="KZ4" s="198">
        <f t="shared" si="6"/>
        <v>2</v>
      </c>
      <c r="LA4" s="198">
        <f t="shared" si="6"/>
        <v>0</v>
      </c>
      <c r="LB4" s="198">
        <f t="shared" si="6"/>
        <v>0</v>
      </c>
      <c r="LC4" s="198">
        <f t="shared" si="6"/>
        <v>0</v>
      </c>
      <c r="LD4" s="198">
        <f t="shared" si="6"/>
        <v>0</v>
      </c>
      <c r="LE4" s="198">
        <f t="shared" si="6"/>
        <v>1</v>
      </c>
      <c r="LF4" s="198">
        <f t="shared" si="6"/>
        <v>2</v>
      </c>
      <c r="LG4" s="198">
        <f t="shared" si="6"/>
        <v>3</v>
      </c>
      <c r="LH4" s="198">
        <f t="shared" si="6"/>
        <v>3</v>
      </c>
      <c r="LI4" s="198">
        <f t="shared" si="6"/>
        <v>3</v>
      </c>
      <c r="LJ4" s="198">
        <f t="shared" si="6"/>
        <v>1</v>
      </c>
      <c r="LK4" s="198">
        <f t="shared" ref="LK4:LY4" si="7">IF((_xlfn.DAYS(LK2,LK3)-3)&lt;0,0,(_xlfn.DAYS(LK2,LK3)-3))</f>
        <v>1</v>
      </c>
      <c r="LL4" s="198">
        <f t="shared" si="7"/>
        <v>2</v>
      </c>
      <c r="LM4" s="198">
        <f t="shared" si="7"/>
        <v>3</v>
      </c>
      <c r="LN4" s="198" t="e">
        <f t="shared" si="7"/>
        <v>#VALUE!</v>
      </c>
      <c r="LO4" s="198" t="e">
        <f t="shared" si="7"/>
        <v>#VALUE!</v>
      </c>
      <c r="LP4" s="198">
        <f t="shared" si="7"/>
        <v>5</v>
      </c>
      <c r="LQ4" s="198">
        <f t="shared" si="7"/>
        <v>5</v>
      </c>
      <c r="LR4" s="198">
        <f t="shared" si="7"/>
        <v>5</v>
      </c>
      <c r="LS4" s="198">
        <f t="shared" si="7"/>
        <v>3</v>
      </c>
      <c r="LT4" s="198">
        <f t="shared" si="7"/>
        <v>1</v>
      </c>
      <c r="LU4" s="198">
        <f t="shared" si="7"/>
        <v>45654</v>
      </c>
      <c r="LV4" s="198">
        <f t="shared" si="7"/>
        <v>45655</v>
      </c>
      <c r="LW4" s="198">
        <f t="shared" si="7"/>
        <v>4</v>
      </c>
      <c r="LX4" s="198">
        <f t="shared" si="7"/>
        <v>5</v>
      </c>
      <c r="LY4" s="198">
        <f t="shared" si="7"/>
        <v>5</v>
      </c>
      <c r="LZ4" s="198">
        <f t="shared" ref="LZ4:MR4" si="8">IF((_xlfn.DAYS(LZ2,LZ3)-3)&lt;0,0,(_xlfn.DAYS(LZ2,LZ3)-3))</f>
        <v>3</v>
      </c>
      <c r="MA4" s="198">
        <f t="shared" si="8"/>
        <v>45660</v>
      </c>
      <c r="MB4" s="198">
        <f t="shared" si="8"/>
        <v>0</v>
      </c>
      <c r="MC4" s="198">
        <f t="shared" si="8"/>
        <v>0</v>
      </c>
      <c r="MD4" s="198">
        <f t="shared" si="8"/>
        <v>0</v>
      </c>
      <c r="ME4" s="198">
        <f t="shared" si="8"/>
        <v>8</v>
      </c>
      <c r="MF4" s="198">
        <f t="shared" si="8"/>
        <v>9</v>
      </c>
      <c r="MG4" s="198">
        <f t="shared" si="8"/>
        <v>10</v>
      </c>
      <c r="MH4" s="198">
        <f t="shared" si="8"/>
        <v>8</v>
      </c>
      <c r="MI4" s="198">
        <f t="shared" si="8"/>
        <v>4</v>
      </c>
      <c r="MJ4" s="198">
        <f t="shared" si="8"/>
        <v>5</v>
      </c>
      <c r="MK4" s="198">
        <f t="shared" si="8"/>
        <v>5</v>
      </c>
      <c r="ML4" s="198">
        <f t="shared" si="8"/>
        <v>45663</v>
      </c>
      <c r="MM4" s="198">
        <f t="shared" si="8"/>
        <v>7</v>
      </c>
      <c r="MN4" s="198">
        <f t="shared" si="8"/>
        <v>8</v>
      </c>
      <c r="MO4" s="198">
        <f t="shared" si="8"/>
        <v>3</v>
      </c>
      <c r="MP4" s="198">
        <f t="shared" si="8"/>
        <v>3</v>
      </c>
      <c r="MQ4" s="198">
        <f t="shared" si="8"/>
        <v>2</v>
      </c>
      <c r="MR4" s="198">
        <f t="shared" si="8"/>
        <v>0</v>
      </c>
      <c r="MS4" s="198">
        <f t="shared" ref="MS4:NA4" si="9">IF((_xlfn.DAYS(MS2,MS3)-3)&lt;0,0,(_xlfn.DAYS(MS2,MS3)-3))</f>
        <v>0</v>
      </c>
      <c r="MT4" s="198">
        <f t="shared" si="9"/>
        <v>1</v>
      </c>
      <c r="MU4" s="198">
        <f t="shared" si="9"/>
        <v>2</v>
      </c>
      <c r="MV4" s="198">
        <f t="shared" si="9"/>
        <v>3</v>
      </c>
      <c r="MW4" s="198">
        <f t="shared" si="9"/>
        <v>2</v>
      </c>
      <c r="MX4" s="198">
        <f t="shared" si="9"/>
        <v>0</v>
      </c>
      <c r="MY4" s="198">
        <f t="shared" si="9"/>
        <v>0</v>
      </c>
      <c r="MZ4" s="198">
        <f t="shared" si="9"/>
        <v>0</v>
      </c>
      <c r="NA4" s="198">
        <f t="shared" si="9"/>
        <v>0</v>
      </c>
      <c r="NB4" s="525"/>
      <c r="NC4" s="525"/>
      <c r="ND4" s="525"/>
      <c r="NE4" s="525"/>
      <c r="NF4" s="525"/>
      <c r="NG4" s="525"/>
      <c r="NH4" s="525"/>
      <c r="NI4" s="525"/>
      <c r="NJ4" s="525"/>
      <c r="NK4" s="525"/>
      <c r="NL4" s="525"/>
      <c r="NM4" s="525"/>
      <c r="NN4" s="525"/>
      <c r="NO4" s="525"/>
      <c r="NP4" s="525"/>
      <c r="NQ4" s="525"/>
      <c r="NR4" s="525"/>
      <c r="NS4" s="525"/>
      <c r="NT4" s="525"/>
      <c r="NU4" s="525"/>
      <c r="NV4" s="525"/>
      <c r="NW4" s="525"/>
      <c r="NX4" s="525"/>
      <c r="NY4" s="525"/>
      <c r="NZ4" s="525"/>
      <c r="OA4" s="525"/>
      <c r="OB4" s="525"/>
      <c r="OC4" s="525"/>
      <c r="OD4" s="525"/>
      <c r="OE4" s="525"/>
      <c r="OF4" s="525"/>
      <c r="OG4" s="525"/>
      <c r="OH4" s="525"/>
      <c r="OI4" s="525"/>
      <c r="OJ4" s="525"/>
      <c r="OK4" s="525"/>
      <c r="OL4" s="525"/>
      <c r="OM4" s="525"/>
      <c r="ON4" s="525"/>
      <c r="OO4" s="525"/>
      <c r="OP4" s="525"/>
      <c r="OQ4" s="525"/>
      <c r="OR4" s="525"/>
      <c r="OS4" s="525"/>
      <c r="OT4" s="525"/>
      <c r="OU4" s="525"/>
      <c r="OV4" s="525"/>
      <c r="OW4" s="525"/>
      <c r="OX4" s="525"/>
      <c r="OY4" s="525"/>
      <c r="OZ4" s="525"/>
      <c r="PA4" s="526"/>
      <c r="PB4" s="526"/>
    </row>
    <row r="5" spans="1:16345" s="84" customFormat="1" ht="15">
      <c r="A5" s="106" t="s">
        <v>192</v>
      </c>
      <c r="B5" s="260">
        <f>(((Outbound!B10*4.6)*0.01)/2.9)</f>
        <v>134.73241379310343</v>
      </c>
      <c r="C5" s="260">
        <f>(((Outbound!C10*4.6)*0.01)/2.9)</f>
        <v>135.98551724137928</v>
      </c>
      <c r="D5" s="260">
        <f>(((Outbound!D10*4.6)*0.01)/2.9)</f>
        <v>160.06413793103448</v>
      </c>
      <c r="E5" s="260">
        <f>(((Outbound!E10*4.6)*0.01)/2.9)</f>
        <v>155.05172413793105</v>
      </c>
      <c r="F5" s="260">
        <f>(((Outbound!F10*4.6)*0.01)/2.9)</f>
        <v>147.48551724137931</v>
      </c>
      <c r="G5" s="260">
        <f>(((Outbound!G10*4.6)*0.01)/2.9)</f>
        <v>154.06827586206896</v>
      </c>
      <c r="H5" s="260">
        <f>(((Outbound!H10*4.6)*0.01)/2.9)</f>
        <v>143.23448275862069</v>
      </c>
      <c r="I5" s="260">
        <f>(((Outbound!I10*4.6)*0.01)/2.9)</f>
        <v>148.62758620689655</v>
      </c>
      <c r="J5" s="260">
        <f>(((Outbound!J10*4.6)*0.01)/2.9)</f>
        <v>129.79931034482757</v>
      </c>
      <c r="K5" s="260">
        <f>(((Outbound!K10*4.6)*0.01)/2.9)</f>
        <v>132.68620689655174</v>
      </c>
      <c r="L5" s="260">
        <f>(((Outbound!L10*4.6)*0.01)/2.9)</f>
        <v>114.11172413793101</v>
      </c>
      <c r="M5" s="260">
        <f>(((Outbound!M10*4.6)*0.01)/2.9)</f>
        <v>136.12827586206896</v>
      </c>
      <c r="N5" s="260">
        <f>(((Outbound!N10*4.6)*0.01)/2.9)</f>
        <v>285.35862068965514</v>
      </c>
      <c r="O5" s="260">
        <f>(((Outbound!O10*4.6)*0.01)/2.9)</f>
        <v>295.7958620689655</v>
      </c>
      <c r="P5" s="260">
        <f>(((Outbound!P10*4.6)*0.01)/2.9)</f>
        <v>321.42896551724141</v>
      </c>
      <c r="Q5" s="260">
        <f>(((Outbound!Q10*4.6)*0.01)/2.9)</f>
        <v>461.66551724137929</v>
      </c>
      <c r="R5" s="260">
        <f>(((Outbound!R10*4.6)*0.01)/2.9)</f>
        <v>280.07655172413791</v>
      </c>
      <c r="S5" s="260">
        <f>(((Outbound!S10*4.6)*0.01)/2.9)</f>
        <v>115.09517241379311</v>
      </c>
      <c r="T5" s="260">
        <f>(((Outbound!T10*4.6)*0.01)/2.9)</f>
        <v>142.3303448275862</v>
      </c>
      <c r="U5" s="260">
        <f>(((Outbound!U10*4.6)*0.01)/2.9)</f>
        <v>129.13310344827588</v>
      </c>
      <c r="V5" s="260">
        <f>(((Outbound!V10*4.6)*0.01)/2.9)</f>
        <v>163.79172413793103</v>
      </c>
      <c r="W5" s="260">
        <f>(((Outbound!W10*4.6)*0.01)/2.9)</f>
        <v>179.71724137931034</v>
      </c>
      <c r="X5" s="260">
        <f>(((Outbound!X10*4.6)*0.01)/2.9)</f>
        <v>184.06344827586207</v>
      </c>
      <c r="Y5" s="260">
        <f>(((Outbound!Y10*4.6)*0.01)/2.9)</f>
        <v>158.01793103448276</v>
      </c>
      <c r="Z5" s="260">
        <f>(((Outbound!Z10*4.6)*0.01)/2.9)</f>
        <v>159.36620689655172</v>
      </c>
      <c r="AA5" s="260">
        <f>(((Outbound!AA10*4.6)*0.01)/2.9)</f>
        <v>179.27310344827583</v>
      </c>
      <c r="AB5" s="260">
        <f>(((Outbound!AB10*4.6)*0.01)/2.9)</f>
        <v>133.52689655172412</v>
      </c>
      <c r="AC5" s="260">
        <f>(((Outbound!AC10*4.6)*0.01)/2.9)</f>
        <v>161.69793103448276</v>
      </c>
      <c r="AD5" s="260">
        <f>(((Outbound!AD10*4.6)*0.01)/2.9)</f>
        <v>182.96896551724134</v>
      </c>
      <c r="AE5" s="260">
        <f>(((Outbound!AE10*4.6)*0.01)/2.9)</f>
        <v>182.82620689655175</v>
      </c>
      <c r="AF5" s="260">
        <f>(((Outbound!AF10*4.6)*0.01)/2.9)</f>
        <v>173.5151724137931</v>
      </c>
      <c r="AG5" s="260">
        <f>(((Outbound!AG10*4.6)*0.01)/2.9)</f>
        <v>159.49310344827589</v>
      </c>
      <c r="AH5" s="260">
        <f>(((Outbound!AH10*4.6)*0.01)/2.9)</f>
        <v>156.22551724137929</v>
      </c>
      <c r="AI5" s="260">
        <f>(((Outbound!AI10*4.6)*0.01)/2.9)</f>
        <v>147.96137931034482</v>
      </c>
      <c r="AJ5" s="260">
        <f>(((Outbound!AJ10*4.6)*0.01)/2.9)</f>
        <v>215.99379310344827</v>
      </c>
      <c r="AK5" s="260">
        <f>(((Outbound!AK10*4.6)*0.01)/2.9)</f>
        <v>213.48758620689654</v>
      </c>
      <c r="AL5" s="260">
        <f>(((Outbound!AL10*4.6)*0.01)/2.9)</f>
        <v>174.14965517241379</v>
      </c>
      <c r="AM5" s="260">
        <f>(((Outbound!AM10*4.6)*0.01)/2.9)</f>
        <v>197.87931034482756</v>
      </c>
      <c r="AN5" s="260">
        <f>(((Outbound!AN10*4.6)*0.01)/2.9)</f>
        <v>189.40896551724137</v>
      </c>
      <c r="AO5" s="260">
        <f>(((Outbound!AO10*4.6)*0.01)/2.9)</f>
        <v>203.17724137931032</v>
      </c>
      <c r="AP5" s="260">
        <f>(((Outbound!AP10*4.6)*0.01)/2.9)</f>
        <v>191.40758620689655</v>
      </c>
      <c r="AQ5" s="260">
        <f>(((Outbound!AQ10*4.6)*0.01)/2.9)</f>
        <v>212.86896551724138</v>
      </c>
      <c r="AR5" s="260">
        <f>(((Outbound!AR10*4.6)*0.01)/2.9)</f>
        <v>288.5468965517241</v>
      </c>
      <c r="AS5" s="260">
        <f>(((Outbound!AS10*4.6)*0.01)/2.9)</f>
        <v>200.02068965517239</v>
      </c>
      <c r="AT5" s="260">
        <f>(((Outbound!AT10*4.6)*0.01)/2.9)</f>
        <v>174.16551724137929</v>
      </c>
      <c r="AU5" s="260">
        <f>(((Outbound!AU10*4.6)*0.01)/2.9)</f>
        <v>168.24896551724137</v>
      </c>
      <c r="AV5" s="260">
        <f>(((Outbound!AV10*4.6)*0.01)/2.9)</f>
        <v>196.13448275862069</v>
      </c>
      <c r="AW5" s="260">
        <f>(((Outbound!AW10*4.6)*0.01)/2.9)</f>
        <v>343.9055172413793</v>
      </c>
      <c r="AX5" s="260">
        <f>(((Outbound!AX10*4.6)*0.01)/2.9)</f>
        <v>329.1696551724138</v>
      </c>
      <c r="AY5" s="260">
        <f>(((Outbound!AY10*4.6)*0.01)/2.9)</f>
        <v>413.22275862068966</v>
      </c>
      <c r="AZ5" s="260">
        <f>(((Outbound!AZ10*4.6)*0.01)/2.9)</f>
        <v>406.60827586206898</v>
      </c>
      <c r="BA5" s="260">
        <f>(((Outbound!BA10*4.6)*0.01)/2.9)</f>
        <v>124.78689655172414</v>
      </c>
      <c r="BB5" s="260">
        <f>(((Outbound!BB10*4.6)*0.01)/2.9)</f>
        <v>140.52206896551724</v>
      </c>
      <c r="BC5" s="260">
        <f>(((Outbound!BC10*4.6)*0.01)/2.9)</f>
        <v>122.86758620689655</v>
      </c>
      <c r="BD5" s="260">
        <f>(((Outbound!BD10*4.6)*0.01)/2.9)</f>
        <v>121.21793103448276</v>
      </c>
      <c r="BE5" s="260">
        <f>(((Outbound!BE10*4.6)*0.01)/2.9)</f>
        <v>202.90758620689655</v>
      </c>
      <c r="BF5" s="260">
        <f>(((Outbound!BF10*4.6)*0.01)/2.9)</f>
        <v>242.92758620689656</v>
      </c>
      <c r="BG5" s="260">
        <f>(((Outbound!BG10*4.6)*0.01)/2.9)</f>
        <v>169.28</v>
      </c>
      <c r="BH5" s="260">
        <f>(((Outbound!BH10*4.6)*0.01)/2.9)</f>
        <v>179.74896551724137</v>
      </c>
      <c r="BI5" s="260">
        <f>(((Outbound!BI10*4.6)*0.01)/2.9)</f>
        <v>211.74275862068964</v>
      </c>
      <c r="BJ5" s="260">
        <f>(((Outbound!BJ10*4.6)*0.01)/2.9)</f>
        <v>335.11793103448275</v>
      </c>
      <c r="BK5" s="260">
        <f>(((Outbound!BK10*4.6)*0.01)/2.9)</f>
        <v>300.99862068965518</v>
      </c>
      <c r="BL5" s="260">
        <f>(((Outbound!BL10*4.6)*0.01)/2.9)</f>
        <v>334.84827586206893</v>
      </c>
      <c r="BM5" s="260">
        <f>(((Outbound!BM10*4.6)*0.01)/2.9)</f>
        <v>327.40896551724137</v>
      </c>
      <c r="BN5" s="260">
        <f>(((Outbound!BN10*4.6)*0.01)/2.9)</f>
        <v>191.34413793103451</v>
      </c>
      <c r="BO5" s="260">
        <f>(((Outbound!BO10*4.6)*0.01)/2.9)</f>
        <v>124.37448275862069</v>
      </c>
      <c r="BP5" s="260">
        <f>(((Outbound!BP10*4.6)*0.01)/2.9)</f>
        <v>159.11241379310346</v>
      </c>
      <c r="BQ5" s="260">
        <f>(((Outbound!BQ10*4.6)*0.01)/2.9)</f>
        <v>136.93724137931034</v>
      </c>
      <c r="BR5" s="260">
        <f>(((Outbound!BR10*4.6)*0.01)/2.9)</f>
        <v>120.36137931034482</v>
      </c>
      <c r="BS5" s="260">
        <f>(((Outbound!BS10*4.6)*0.01)/2.9)</f>
        <v>139.55448275862068</v>
      </c>
      <c r="BT5" s="260">
        <f>(((Outbound!BT10*4.6)*0.01)/2.9)</f>
        <v>192.29586206896553</v>
      </c>
      <c r="BU5" s="260">
        <f>(((Outbound!BU10*4.6)*0.01)/2.9)</f>
        <v>170.3903448275862</v>
      </c>
      <c r="BV5" s="260">
        <f>(((Outbound!BV10*4.6)*0.01)/2.9)</f>
        <v>169.32758620689654</v>
      </c>
      <c r="BW5" s="260">
        <f>(((Outbound!BW10*4.6)*0.01)/2.9)</f>
        <v>193.42206896551724</v>
      </c>
      <c r="BX5" s="260">
        <f>(((Outbound!BX10*4.6)*0.01)/2.9)</f>
        <v>145.86758620689656</v>
      </c>
      <c r="BY5" s="260">
        <f>(((Outbound!BY10*4.6)*0.01)/2.9)</f>
        <v>141.83862068965519</v>
      </c>
      <c r="BZ5" s="260">
        <f>(((Outbound!BZ10*4.6)*0.01)/2.9)</f>
        <v>148.4848275862069</v>
      </c>
      <c r="CA5" s="260">
        <f>(((Outbound!CA10*4.6)*0.01)/2.9)</f>
        <v>305.66206896551728</v>
      </c>
      <c r="CB5" s="260">
        <f>(((Outbound!CB10*4.6)*0.01)/2.9)</f>
        <v>234.31448275862067</v>
      </c>
      <c r="CC5" s="260">
        <f>(((Outbound!CC10*4.6)*0.01)/2.9)</f>
        <v>133.25724137931033</v>
      </c>
      <c r="CD5" s="260">
        <f>(((Outbound!CD10*4.6)*0.01)/2.9)</f>
        <v>141.94965517241377</v>
      </c>
      <c r="CE5" s="260">
        <f>(((Outbound!CE10*4.6)*0.01)/2.9)</f>
        <v>498.03724137931033</v>
      </c>
      <c r="CF5" s="260">
        <f>(((Outbound!CF10*4.6)*0.01)/2.9)</f>
        <v>447.29448275862069</v>
      </c>
      <c r="CG5" s="260">
        <f>(((Outbound!CG10*4.6)*0.01)/2.9)</f>
        <v>470.75448275862067</v>
      </c>
      <c r="CH5" s="260">
        <f>(((Outbound!CH10*4.6)*0.01)/2.9)</f>
        <v>646.96620689655163</v>
      </c>
      <c r="CI5" s="260">
        <f>(((Outbound!CI10*4.6)*0.01)/2.9)</f>
        <v>407.09999999999997</v>
      </c>
      <c r="CJ5" s="260">
        <f>(((Outbound!CJ10*4.6)*0.01)/2.9)</f>
        <v>742.47172413793112</v>
      </c>
      <c r="CK5" s="260">
        <f>(((Outbound!CK10*4.6)*0.01)/2.9)</f>
        <v>589.14896551724132</v>
      </c>
      <c r="CL5" s="260">
        <f>(((Outbound!CL10*4.6)*0.01)/2.9)</f>
        <v>523.92413793103458</v>
      </c>
      <c r="CM5" s="260">
        <f>(((Outbound!CM10*4.6)*0.01)/2.9)</f>
        <v>681.38689655172413</v>
      </c>
      <c r="CN5" s="260">
        <f>(((Outbound!CN10*4.6)*0.01)/2.9)</f>
        <v>349.85379310344825</v>
      </c>
      <c r="CO5" s="260">
        <f>(((Outbound!CO10*4.6)*0.01)/2.9)</f>
        <v>550.9531034482759</v>
      </c>
      <c r="CP5" s="260">
        <f>(((Outbound!CP10*4.6)*0.01)/2.9)</f>
        <v>444.66137931034478</v>
      </c>
      <c r="CQ5" s="260">
        <f>(((Outbound!CQ10*4.6)*0.01)/2.9)</f>
        <v>196.49931034482756</v>
      </c>
      <c r="CR5" s="260">
        <f>(((Outbound!CR10*4.6)*0.01)/2.9)</f>
        <v>176.10068965517243</v>
      </c>
      <c r="CS5" s="260">
        <f>(((Outbound!CS10*4.6)*0.01)/2.9)</f>
        <v>191.56620689655173</v>
      </c>
      <c r="CT5" s="260">
        <f>(((Outbound!CT10*4.6)*0.01)/2.9)</f>
        <v>154.82965517241379</v>
      </c>
      <c r="CU5" s="260">
        <f>(((Outbound!CU10*4.6)*0.01)/2.9)</f>
        <v>202.44758620689655</v>
      </c>
      <c r="CV5" s="260">
        <f>(((Outbound!CV10*4.6)*0.01)/2.9)</f>
        <v>242.83241379310343</v>
      </c>
      <c r="CW5" s="260">
        <f>(((Outbound!CW10*4.6)*0.01)/2.9)</f>
        <v>274.55655172413793</v>
      </c>
      <c r="CX5" s="260">
        <f>(((Outbound!CX10*4.6)*0.01)/2.9)</f>
        <v>164.39448275862068</v>
      </c>
      <c r="CY5" s="260">
        <f>(((Outbound!CY10*4.6)*0.01)/2.9)</f>
        <v>179.60620689655173</v>
      </c>
      <c r="CZ5" s="260">
        <f>(((Outbound!CZ10*4.6)*0.01)/2.9)</f>
        <v>153.97310344827585</v>
      </c>
      <c r="DA5" s="260">
        <f>(((Outbound!DA10*4.6)*0.01)/2.9)</f>
        <v>145.43931034482756</v>
      </c>
      <c r="DB5" s="260">
        <f>(((Outbound!DB10*4.6)*0.01)/2.9)</f>
        <v>190.8048275862069</v>
      </c>
      <c r="DC5" s="260">
        <f>(((Outbound!DC10*4.6)*0.01)/2.9)</f>
        <v>541.89586206896547</v>
      </c>
      <c r="DD5" s="260">
        <f>(((Outbound!DD10*4.6)*0.01)/2.9)</f>
        <v>455.81241379310336</v>
      </c>
      <c r="DE5" s="260">
        <f>(((Outbound!DE10*4.6)*0.01)/2.9)</f>
        <v>586.56344827586202</v>
      </c>
      <c r="DF5" s="260">
        <f>(((Outbound!DF10*4.6)*0.01)/2.9)</f>
        <v>543.08551724137931</v>
      </c>
      <c r="DG5" s="260">
        <f>(((Outbound!DG10*4.6)*0.01)/2.9)</f>
        <v>534.3455172413793</v>
      </c>
      <c r="DH5" s="260">
        <f>(((Outbound!DH10*4.6)*0.01)/2.9)</f>
        <v>415.63379310344828</v>
      </c>
      <c r="DI5" s="260">
        <f>(((Outbound!DI10*4.6)*0.01)/2.9)</f>
        <v>455.66965517241374</v>
      </c>
      <c r="DJ5" s="260">
        <f>(((Outbound!DJ10*4.6)*0.01)/2.9)</f>
        <v>678.30965517241384</v>
      </c>
      <c r="DK5" s="260">
        <f>(((Outbound!DK10*4.6)*0.01)/2.9)</f>
        <v>1266.7765517241378</v>
      </c>
      <c r="DL5" s="260">
        <f>(((Outbound!DL10*4.6)*0.01)/2.9)</f>
        <v>199.94137931034481</v>
      </c>
      <c r="DM5" s="260">
        <f>(((Outbound!DM10*4.6)*0.01)/2.9)</f>
        <v>172.05586206896552</v>
      </c>
      <c r="DN5" s="260">
        <f>(((Outbound!DN10*4.6)*0.01)/2.9)</f>
        <v>152.30758620689656</v>
      </c>
      <c r="DO5" s="260">
        <f>(((Outbound!DO10*4.6)*0.01)/2.9)</f>
        <v>142.01310344827584</v>
      </c>
      <c r="DP5" s="260">
        <f>(((Outbound!DP10*4.6)*0.01)/2.9)</f>
        <v>164.77517241379309</v>
      </c>
      <c r="DQ5" s="260">
        <f>(((Outbound!DQ10*4.6)*0.01)/2.9)</f>
        <v>209.96620689655171</v>
      </c>
      <c r="DR5" s="260">
        <f>(((Outbound!DR10*4.6)*0.01)/2.9)</f>
        <v>241.21448275862068</v>
      </c>
      <c r="DS5" s="260">
        <f>(((Outbound!DS10*4.6)*0.01)/2.9)</f>
        <v>201.28965517241377</v>
      </c>
      <c r="DT5" s="260">
        <f>(((Outbound!DT10*4.6)*0.01)/2.9)</f>
        <v>179.01931034482757</v>
      </c>
      <c r="DU5" s="260">
        <f>(((Outbound!DU10*4.6)*0.01)/2.9)</f>
        <v>202.74896551724137</v>
      </c>
      <c r="DV5" s="260">
        <f>(((Outbound!DV10*4.6)*0.01)/2.9)</f>
        <v>161.12689655172414</v>
      </c>
      <c r="DW5" s="260">
        <f>(((Outbound!DW10*4.6)*0.01)/2.9)</f>
        <v>224.60689655172411</v>
      </c>
      <c r="DX5" s="260">
        <f>(((Outbound!DX10*4.6)*0.01)/2.9)</f>
        <v>302.39448275862071</v>
      </c>
      <c r="DY5" s="260">
        <f>(((Outbound!DY10*4.6)*0.01)/2.9)</f>
        <v>178.5751724137931</v>
      </c>
      <c r="DZ5" s="260">
        <f>(((Outbound!DZ10*4.6)*0.01)/2.9)</f>
        <v>174.35586206896554</v>
      </c>
      <c r="EA5" s="260">
        <f>(((Outbound!EA10*4.6)*0.01)/2.9)</f>
        <v>170.58068965517242</v>
      </c>
      <c r="EB5" s="260">
        <f>(((Outbound!EB10*4.6)*0.01)/2.9)</f>
        <v>160.54</v>
      </c>
      <c r="EC5" s="260">
        <f>(((Outbound!EC10*4.6)*0.01)/2.9)</f>
        <v>157.0503448275862</v>
      </c>
      <c r="ED5" s="260">
        <f>(((Outbound!ED10*4.6)*0.01)/2.9)</f>
        <v>196.2455172413793</v>
      </c>
      <c r="EE5" s="260">
        <f>(((Outbound!EE10*4.6)*0.01)/2.9)</f>
        <v>241.34137931034482</v>
      </c>
      <c r="EF5" s="260">
        <f>(((Outbound!EF10*4.6)*0.01)/2.9)</f>
        <v>213.8206896551724</v>
      </c>
      <c r="EG5" s="260">
        <f>(((Outbound!EG10*4.6)*0.01)/2.9)</f>
        <v>211.93310344827586</v>
      </c>
      <c r="EH5" s="260">
        <f>(((Outbound!EH10*4.6)*0.01)/2.9)</f>
        <v>224.94000000000003</v>
      </c>
      <c r="EI5" s="260">
        <f>(((Outbound!EI10*4.6)*0.01)/2.9)</f>
        <v>197.6096551724138</v>
      </c>
      <c r="EJ5" s="260">
        <f>(((Outbound!EJ10*4.6)*0.01)/2.9)</f>
        <v>177.24275862068964</v>
      </c>
      <c r="EK5" s="260">
        <f>(((Outbound!EK10*4.6)*0.01)/2.9)</f>
        <v>198.02206896551726</v>
      </c>
      <c r="EL5" s="260">
        <f>(((Outbound!EL10*4.6)*0.01)/2.9)</f>
        <v>219.68965517241378</v>
      </c>
      <c r="EM5" s="260">
        <f>(((Outbound!EM10*4.6)*0.01)/2.9)</f>
        <v>208.88758620689657</v>
      </c>
      <c r="EN5" s="260">
        <f>(((Outbound!EN10*4.6)*0.01)/2.9)</f>
        <v>196.21379310344827</v>
      </c>
      <c r="EO5" s="260">
        <f>(((Outbound!EO10*4.6)*0.01)/2.9)</f>
        <v>663.47862068965514</v>
      </c>
      <c r="EP5" s="260">
        <f>(((Outbound!EP10*4.6)*0.01)/2.9)</f>
        <v>449.97517241379308</v>
      </c>
      <c r="EQ5" s="260">
        <f>(((Outbound!EQ10*4.6)*0.01)/2.9)</f>
        <v>431.46413793103443</v>
      </c>
      <c r="ER5" s="260">
        <f>(((Outbound!ER10*4.6)*0.01)/2.9)</f>
        <v>432.98689655172416</v>
      </c>
      <c r="ES5" s="260">
        <f>(((Outbound!ES10*4.6)*0.01)/2.9)</f>
        <v>534.29793103448276</v>
      </c>
      <c r="ET5" s="260">
        <f>(((Outbound!ET10*4.6)*0.01)/2.9)</f>
        <v>883.48551724137928</v>
      </c>
      <c r="EU5" s="260">
        <f>(((Outbound!EU10*4.6)*0.01)/2.9)</f>
        <v>635.14896551724132</v>
      </c>
      <c r="EV5" s="260">
        <f>(((Outbound!EV10*4.6)*0.01)/2.9)</f>
        <v>561.89793103448278</v>
      </c>
      <c r="EW5" s="260">
        <f>(((Outbound!EW10*4.6)*0.01)/2.9)</f>
        <v>505.0324137931035</v>
      </c>
      <c r="EX5" s="260">
        <f>(((Outbound!EX10*4.6)*0.01)/2.9)</f>
        <v>524.52689655172412</v>
      </c>
      <c r="EY5" s="260">
        <f>(((Outbound!EY10*4.6)*0.01)/2.9)</f>
        <v>649.07586206896553</v>
      </c>
      <c r="EZ5" s="260">
        <f>(((Outbound!EZ10*4.6)*0.01)/2.9)</f>
        <v>759.19034482758627</v>
      </c>
      <c r="FA5" s="260">
        <f>(((Outbound!FA10*4.6)*0.01)/2.9)</f>
        <v>994.06</v>
      </c>
      <c r="FB5" s="260">
        <f>(((Outbound!FB10*4.6)*0.01)/2.9)</f>
        <v>1144.6544827586208</v>
      </c>
      <c r="FC5" s="260">
        <f>(((Outbound!FC10*4.6)*0.01)/2.9)</f>
        <v>483.50758620689652</v>
      </c>
      <c r="FD5" s="260">
        <f>(((Outbound!FD10*4.6)*0.01)/2.9)</f>
        <v>544.84620689655173</v>
      </c>
      <c r="FE5" s="260">
        <f>(((Outbound!FE10*4.6)*0.01)/2.9)</f>
        <v>150.29310344827587</v>
      </c>
      <c r="FF5" s="260">
        <f>(((Outbound!FF10*4.6)*0.01)/2.9)</f>
        <v>145.64551724137931</v>
      </c>
      <c r="FG5" s="260">
        <f>(((Outbound!FG10*4.6)*0.01)/2.9)</f>
        <v>140.18896551724137</v>
      </c>
      <c r="FH5" s="260">
        <f>(((Outbound!FH10*4.6)*0.01)/2.9)</f>
        <v>130.59241379310345</v>
      </c>
      <c r="FI5" s="260">
        <f>(((Outbound!FI10*4.6)*0.01)/2.9)</f>
        <v>179.43172413793104</v>
      </c>
      <c r="FJ5" s="260">
        <f>(((Outbound!FJ10*4.6)*0.01)/2.9)</f>
        <v>186.42689655172413</v>
      </c>
      <c r="FK5" s="260">
        <f>(((Outbound!FK10*4.6)*0.01)/2.9)</f>
        <v>101.91379310344826</v>
      </c>
      <c r="FL5" s="260">
        <f>(((Outbound!FL10*4.6)*0.01)/2.9)</f>
        <v>137.39724137931034</v>
      </c>
      <c r="FM5" s="260">
        <f>(((Outbound!FM10*4.6)*0.01)/2.9)</f>
        <v>197.64137931034483</v>
      </c>
      <c r="FN5" s="260">
        <f>(((Outbound!FN10*4.6)*0.01)/2.9)</f>
        <v>232.8710344827586</v>
      </c>
      <c r="FO5" s="260">
        <f>(((Outbound!FO10*4.6)*0.01)/2.9)</f>
        <v>141.64827586206897</v>
      </c>
      <c r="FP5" s="260">
        <f>(((Outbound!FP10*4.6)*0.01)/2.9)</f>
        <v>180.3993103448276</v>
      </c>
      <c r="FQ5" s="260">
        <f>(((Outbound!FQ10*4.6)*0.01)/2.9)</f>
        <v>202.38413793103447</v>
      </c>
      <c r="FR5" s="260">
        <f>(((Outbound!FR10*4.6)*0.01)/2.9)</f>
        <v>139.28482758620689</v>
      </c>
      <c r="FS5" s="260">
        <f>(((Outbound!FS10*4.6)*0.01)/2.9)</f>
        <v>180.19310344827585</v>
      </c>
      <c r="FT5" s="260">
        <f>(((Outbound!FT10*4.6)*0.01)/2.9)</f>
        <v>168.85172413793103</v>
      </c>
      <c r="FU5" s="260">
        <f>(((Outbound!FU10*4.6)*0.01)/2.9)</f>
        <v>216.0096551724138</v>
      </c>
      <c r="FV5" s="260">
        <f>(((Outbound!FV10*4.6)*0.01)/2.9)</f>
        <v>262.08896551724132</v>
      </c>
      <c r="FW5" s="260">
        <f>(((Outbound!FW10*4.6)*0.01)/2.9)</f>
        <v>203.08206896551724</v>
      </c>
      <c r="FX5" s="260">
        <f>(((Outbound!FX10*4.6)*0.01)/2.9)</f>
        <v>158.74758620689653</v>
      </c>
      <c r="FY5" s="260">
        <f>(((Outbound!FY10*4.6)*0.01)/2.9)</f>
        <v>177.1158620689655</v>
      </c>
      <c r="FZ5" s="260">
        <f>(((Outbound!FZ10*4.6)*0.01)/2.9)</f>
        <v>188.44137931034481</v>
      </c>
      <c r="GA5" s="260">
        <f>(((Outbound!GA10*4.6)*0.01)/2.9)</f>
        <v>209.31586206896552</v>
      </c>
      <c r="GB5" s="260">
        <f>(((Outbound!GB10*4.6)*0.01)/2.9)</f>
        <v>241.64275862068968</v>
      </c>
      <c r="GC5" s="260">
        <f>(((Outbound!GC10*4.6)*0.01)/2.9)</f>
        <v>238.85117980519706</v>
      </c>
      <c r="GD5" s="260">
        <f>(((Outbound!GD10*4.6)*0.01)/2.9)</f>
        <v>234.17172413793099</v>
      </c>
      <c r="GE5" s="260">
        <f>(((Outbound!GE10*4.6)*0.01)/2.9)</f>
        <v>240.35793103448273</v>
      </c>
      <c r="GF5" s="260">
        <f>(((Outbound!GF10*4.6)*0.01)/2.9)</f>
        <v>240.29448275862066</v>
      </c>
      <c r="GG5" s="260">
        <f>(((Outbound!GG10*4.6)*0.01)/2.9)</f>
        <v>231.26896551724141</v>
      </c>
      <c r="GH5" s="260">
        <f>(((Outbound!GH10*4.6)*0.01)/2.9)</f>
        <v>385.03586206896557</v>
      </c>
      <c r="GI5" s="260">
        <f>(((Outbound!GI10*4.6)*0.01)/2.9)</f>
        <v>597.54</v>
      </c>
      <c r="GJ5" s="260">
        <f>(((Outbound!GJ10*4.6)*0.01)/2.9)</f>
        <v>257.23517241379312</v>
      </c>
      <c r="GK5" s="260">
        <f>(((Outbound!GK10*4.6)*0.01)/2.9)</f>
        <v>207.49172413793104</v>
      </c>
      <c r="GL5" s="260">
        <f>(((Outbound!GL10*4.6)*0.01)/2.9)</f>
        <v>198.86275862068965</v>
      </c>
      <c r="GM5" s="260">
        <f>(((Outbound!GM10*4.6)*0.01)/2.9)</f>
        <v>216.62827586206896</v>
      </c>
      <c r="GN5" s="260">
        <f>(((Outbound!GN10*4.6)*0.01)/2.9)</f>
        <v>197.95862068965516</v>
      </c>
      <c r="GO5" s="260">
        <f>(((Outbound!GO10*4.6)*0.01)/2.9)</f>
        <v>229.19103448275862</v>
      </c>
      <c r="GP5" s="260">
        <f>(((Outbound!GP10*4.6)*0.01)/2.9)</f>
        <v>301.95034482758621</v>
      </c>
      <c r="GQ5" s="260">
        <f>(((Outbound!GQ10*4.6)*0.01)/2.9)</f>
        <v>253.17448275862066</v>
      </c>
      <c r="GR5" s="260">
        <f>(((Outbound!GR10*4.6)*0.01)/2.9)</f>
        <v>258.20275862068962</v>
      </c>
      <c r="GS5" s="260">
        <f>(((Outbound!GS10*4.6)*0.01)/2.9)</f>
        <v>248.35241379310344</v>
      </c>
      <c r="GT5" s="260">
        <f>(((Outbound!GT10*4.6)*0.01)/2.9)</f>
        <v>220.21310344827586</v>
      </c>
      <c r="GU5" s="260">
        <f>(((Outbound!GU10*4.6)*0.01)/2.9)</f>
        <v>228.11241379310343</v>
      </c>
      <c r="GV5" s="260">
        <f>(((Outbound!GV10*4.6)*0.01)/2.9)</f>
        <v>530.42758620689654</v>
      </c>
      <c r="GW5" s="260">
        <f>(((Outbound!GW10*4.6)*0.01)/2.9)</f>
        <v>521.86206896551732</v>
      </c>
      <c r="GX5" s="260">
        <f>(((Outbound!GX10*4.6)*0.01)/2.9)</f>
        <v>504.41379310344826</v>
      </c>
      <c r="GY5" s="260">
        <f>(((Outbound!GY10*4.6)*0.01)/2.9)</f>
        <v>493.2786206896551</v>
      </c>
      <c r="GZ5" s="260">
        <f>(((Outbound!GZ10*4.6)*0.01)/2.9)</f>
        <v>577.5062068965517</v>
      </c>
      <c r="HA5" s="260">
        <f>(((Outbound!HA10*4.6)*0.01)/2.9)</f>
        <v>541.95931034482749</v>
      </c>
      <c r="HB5" s="260">
        <f>(((Outbound!HB10*4.6)*0.01)/2.9)</f>
        <v>506.15862068965521</v>
      </c>
      <c r="HC5" s="260">
        <f>(((Outbound!HC10*4.6)*0.01)/2.9)</f>
        <v>766.89931034482754</v>
      </c>
      <c r="HD5" s="260">
        <f>(((Outbound!HD10*4.6)*0.01)/2.9)</f>
        <v>791.19999999999982</v>
      </c>
      <c r="HE5" s="260">
        <f>(((Outbound!HE10*4.6)*0.01)/2.9)</f>
        <v>1411.5496551724136</v>
      </c>
      <c r="HF5" s="260">
        <f>(((Outbound!HF10*4.6)*0.01)/2.9)</f>
        <v>490.23310344827576</v>
      </c>
      <c r="HG5" s="260">
        <f>(((Outbound!HG10*4.6)*0.01)/2.9)</f>
        <v>205.96896551724137</v>
      </c>
      <c r="HH5" s="260">
        <f>(((Outbound!HH10*4.6)*0.01)/2.9)</f>
        <v>198.10137931034481</v>
      </c>
      <c r="HI5" s="260">
        <f>(((Outbound!HI10*4.6)*0.01)/2.9)</f>
        <v>172.94413793103448</v>
      </c>
      <c r="HJ5" s="260">
        <f>(((Outbound!HJ10*4.6)*0.01)/2.9)</f>
        <v>255.8710344827586</v>
      </c>
      <c r="HK5" s="260">
        <f>(((Outbound!HK10*4.6)*0.01)/2.9)</f>
        <v>268.03724137931033</v>
      </c>
      <c r="HL5" s="260">
        <f>(((Outbound!HL10*4.6)*0.01)/2.9)</f>
        <v>220.68896551724137</v>
      </c>
      <c r="HM5" s="260">
        <f>(((Outbound!HM10*4.6)*0.01)/2.9)</f>
        <v>231.7131034482758</v>
      </c>
      <c r="HN5" s="260">
        <f>(((Outbound!HN10*4.6)*0.01)/2.9)</f>
        <v>183.22275862068966</v>
      </c>
      <c r="HO5" s="260">
        <f>(((Outbound!HO10*4.6)*0.01)/2.9)</f>
        <v>178.55931034482759</v>
      </c>
      <c r="HP5" s="260">
        <f>(((Outbound!HP10*4.6)*0.01)/2.9)</f>
        <v>218.7855172413793</v>
      </c>
      <c r="HQ5" s="260">
        <f>(((Outbound!HQ10*4.6)*0.01)/2.9)</f>
        <v>237.12206896551726</v>
      </c>
      <c r="HR5" s="260">
        <f>(((Outbound!HR10*4.6)*0.01)/2.9)</f>
        <v>282.50344827586207</v>
      </c>
      <c r="HS5" s="260">
        <f>(((Outbound!HS10*4.6)*0.01)/2.9)</f>
        <v>270.95586206896553</v>
      </c>
      <c r="HT5" s="260">
        <f>(((Outbound!HT10*4.6)*0.01)/2.9)</f>
        <v>194.0406896551724</v>
      </c>
      <c r="HU5" s="260">
        <f>(((Outbound!HU10*4.6)*0.01)/2.9)</f>
        <v>379.19862068965517</v>
      </c>
      <c r="HV5" s="260">
        <f>(((Outbound!HV10*4.6)*0.01)/2.9)</f>
        <v>394.94965517241383</v>
      </c>
      <c r="HW5" s="260">
        <f>(((Outbound!HW10*4.6)*0.01)/2.9)</f>
        <v>419.45655172413791</v>
      </c>
      <c r="HX5" s="260">
        <f>(((Outbound!HX10*4.6)*0.01)/2.9)</f>
        <v>404.91103448275862</v>
      </c>
      <c r="HY5" s="260">
        <f>(((Outbound!HY10*4.6)*0.01)/2.9)</f>
        <v>627.12275862068952</v>
      </c>
      <c r="HZ5" s="260">
        <f>(((Outbound!HZ10*4.6)*0.01)/2.9)</f>
        <v>278.34758620689649</v>
      </c>
      <c r="IA5" s="260">
        <f>(((Outbound!IA10*4.6)*0.01)/2.9)</f>
        <v>233.99724137931034</v>
      </c>
      <c r="IB5" s="260">
        <f>(((Outbound!IB10*4.6)*0.01)/2.9)</f>
        <v>227.12896551724137</v>
      </c>
      <c r="IC5" s="260">
        <f>(((Outbound!IC10*4.6)*0.01)/2.9)</f>
        <v>198.59310344827585</v>
      </c>
      <c r="ID5" s="260">
        <f>(((Outbound!ID10*4.6)*0.01)/2.9)</f>
        <v>200.78206896551723</v>
      </c>
      <c r="IE5" s="260">
        <f>(((Outbound!IE10*4.6)*0.01)/2.9)</f>
        <v>373.53586206896551</v>
      </c>
      <c r="IF5" s="260">
        <f>(((Outbound!IF10*4.6)*0.01)/2.9)</f>
        <v>508.04620689655178</v>
      </c>
      <c r="IG5" s="260">
        <f>(((Outbound!IG10*4.6)*0.01)/2.9)</f>
        <v>216.05724137931037</v>
      </c>
      <c r="IH5" s="260">
        <f>(((Outbound!IH10*4.6)*0.01)/2.9)</f>
        <v>239.34275862068964</v>
      </c>
      <c r="II5" s="260">
        <f>(((Outbound!II10*4.6)*0.01)/2.9)</f>
        <v>253.31724137931036</v>
      </c>
      <c r="IJ5" s="260">
        <f>(((Outbound!IJ10*4.6)*0.01)/2.9)</f>
        <v>242.92758620689656</v>
      </c>
      <c r="IK5" s="260">
        <f>(((Outbound!IK10*4.6)*0.01)/2.9)</f>
        <v>261.88275862068969</v>
      </c>
      <c r="IL5" s="260">
        <f>(((Outbound!IL10*4.6)*0.01)/2.9)</f>
        <v>257.47310344827588</v>
      </c>
      <c r="IM5" s="260">
        <f>(((Outbound!IM10*4.6)*0.01)/2.9)</f>
        <v>420.05931034482762</v>
      </c>
      <c r="IN5" s="260">
        <f>(((Outbound!IN10*4.6)*0.01)/2.9)</f>
        <v>273.27172413793102</v>
      </c>
      <c r="IO5" s="260">
        <f>(((Outbound!IO10*4.6)*0.01)/2.9)</f>
        <v>243.33999999999997</v>
      </c>
      <c r="IP5" s="260">
        <f>(((Outbound!IP10*4.6)*0.01)/2.9)</f>
        <v>931.73793103448281</v>
      </c>
      <c r="IQ5" s="260">
        <f>(((Outbound!IQ10*4.6)*0.01)/2.9)</f>
        <v>721.24827586206891</v>
      </c>
      <c r="IR5" s="260">
        <f>(((Outbound!IR10*4.6)*0.01)/2.9)</f>
        <v>804.69862068965506</v>
      </c>
      <c r="IS5" s="260">
        <f>(((Outbound!IS10*4.6)*0.01)/2.9)</f>
        <v>934.72</v>
      </c>
      <c r="IT5" s="260">
        <f>(((Outbound!IT10*4.6)*0.01)/2.9)</f>
        <v>963.9696551724137</v>
      </c>
      <c r="IU5" s="260">
        <f>(((Outbound!IU10*4.6)*0.01)/2.9)</f>
        <v>826.03310344827571</v>
      </c>
      <c r="IV5" s="260">
        <f>(((Outbound!IV10*4.6)*0.01)/2.9)</f>
        <v>766.58206896551712</v>
      </c>
      <c r="IW5" s="260">
        <f>(((Outbound!IW10*4.6)*0.01)/2.9)</f>
        <v>1307.7165517241381</v>
      </c>
      <c r="IX5" s="260">
        <f>(((Outbound!IX10*4.6)*0.01)/2.9)</f>
        <v>1039.7903448275861</v>
      </c>
      <c r="IY5" s="260">
        <f>(((Outbound!IY10*4.6)*0.01)/2.9)</f>
        <v>861.81793103448274</v>
      </c>
      <c r="IZ5" s="260">
        <f>(((Outbound!IZ10*4.6)*0.01)/2.9)</f>
        <v>1278.2131034482759</v>
      </c>
      <c r="JA5" s="260">
        <f>(((Outbound!JA10*4.6)*0.01)/2.9)</f>
        <v>1015.3468965517242</v>
      </c>
      <c r="JB5" s="260">
        <f>(((Outbound!JB10*4.6)*0.01)/2.9)</f>
        <v>773.19655172413798</v>
      </c>
      <c r="JC5" s="260">
        <f>(((Outbound!JC10*4.6)*0.01)/2.9)</f>
        <v>285.40620689655168</v>
      </c>
      <c r="JD5" s="260">
        <f>(((Outbound!JD10*4.6)*0.01)/2.9)</f>
        <v>283.05862068965519</v>
      </c>
      <c r="JE5" s="260">
        <f>(((Outbound!JE10*4.6)*0.01)/2.9)</f>
        <v>287.73793103448281</v>
      </c>
      <c r="JF5" s="260">
        <f>(((Outbound!JF10*4.6)*0.01)/2.9)</f>
        <v>280.47310344827588</v>
      </c>
      <c r="JG5" s="260">
        <f>(((Outbound!JG10*4.6)*0.01)/2.9)</f>
        <v>426.43586206896555</v>
      </c>
      <c r="JH5" s="260">
        <f>(((Outbound!JH10*4.6)*0.01)/2.9)</f>
        <v>490.37586206896549</v>
      </c>
      <c r="JI5" s="260">
        <f>(((Outbound!JI10*4.6)*0.01)/2.9)</f>
        <v>349.99655172413793</v>
      </c>
      <c r="JJ5" s="260">
        <f>(((Outbound!JJ10*4.6)*0.01)/2.9)</f>
        <v>286.0406896551724</v>
      </c>
      <c r="JK5" s="260">
        <f>(((Outbound!JK10*4.6)*0.01)/2.9)</f>
        <v>270.98758620689654</v>
      </c>
      <c r="JL5" s="260">
        <f>(((Outbound!JL10*4.6)*0.01)/2.9)</f>
        <v>223.46482758620689</v>
      </c>
      <c r="JM5" s="260">
        <f>(((Outbound!JM10*4.6)*0.01)/2.9)</f>
        <v>596.25517241379316</v>
      </c>
      <c r="JN5" s="260">
        <f>(((Outbound!JN10*4.6)*0.01)/2.9)</f>
        <v>766.42344827586214</v>
      </c>
      <c r="JO5" s="260">
        <f>(((Outbound!JO10*4.6)*0.01)/2.9)</f>
        <v>1193.9379310344827</v>
      </c>
      <c r="JP5" s="260">
        <f>(((Outbound!JP10*4.6)*0.01)/2.9)</f>
        <v>460.39655172413796</v>
      </c>
      <c r="JQ5" s="260">
        <f>(((Outbound!JQ10*4.6)*0.01)/2.9)</f>
        <v>374.37655172413793</v>
      </c>
      <c r="JR5" s="260">
        <f>(((Outbound!JR10*4.6)*0.01)/2.9)</f>
        <v>320.06482758620689</v>
      </c>
      <c r="JS5" s="260">
        <f>(((Outbound!JS10*4.6)*0.01)/2.9)</f>
        <v>382.48206896551721</v>
      </c>
      <c r="JT5" s="260">
        <f>(((Outbound!JT10*4.6)*0.01)/2.9)</f>
        <v>485.55379310344819</v>
      </c>
      <c r="JU5" s="260">
        <f>(((Outbound!JU10*4.6)*0.01)/2.9)</f>
        <v>553.90344827586205</v>
      </c>
      <c r="JV5" s="260">
        <f>(((Outbound!JV10*4.6)*0.01)/2.9)</f>
        <v>760.5386206896552</v>
      </c>
      <c r="JW5" s="260">
        <f>(((Outbound!JW10*4.6)*0.01)/2.9)</f>
        <v>503.22413793103453</v>
      </c>
      <c r="JX5" s="260">
        <f>(((Outbound!JX10*4.6)*0.01)/2.9)</f>
        <v>484.33241379310351</v>
      </c>
      <c r="JY5" s="260">
        <f>(((Outbound!JY10*4.6)*0.01)/2.9)</f>
        <v>402.2144827586207</v>
      </c>
      <c r="JZ5" s="260">
        <f>(((Outbound!JZ10*4.6)*0.01)/2.9)</f>
        <v>493.59586206896552</v>
      </c>
      <c r="KA5" s="260">
        <f>(((Outbound!KA10*4.6)*0.01)/2.9)</f>
        <v>451.54551724137929</v>
      </c>
      <c r="KB5" s="260">
        <f>(((Outbound!KB10*4.6)*0.01)/2.9)</f>
        <v>773.75172413793098</v>
      </c>
      <c r="KC5" s="260">
        <f>(((Outbound!KC10*4.6)*0.01)/2.9)</f>
        <v>870.5896551724137</v>
      </c>
      <c r="KD5" s="260">
        <f>(((Outbound!KD10*4.6)*0.01)/2.9)</f>
        <v>697.89931034482754</v>
      </c>
      <c r="KE5" s="260">
        <f>(((Outbound!KE10*4.6)*0.01)/2.9)</f>
        <v>1259.3689655172413</v>
      </c>
      <c r="KF5" s="260">
        <f>(((Outbound!KF10*4.6)*0.01)/2.9)</f>
        <v>974.10551724137929</v>
      </c>
      <c r="KG5" s="260">
        <f>(((Outbound!KG10*4.6)*0.01)/2.9)</f>
        <v>911.8944827586206</v>
      </c>
      <c r="KH5" s="260">
        <f>(((Outbound!KH10*4.6)*0.01)/2.9)</f>
        <v>886.38827586206889</v>
      </c>
      <c r="KI5" s="260">
        <f>(((Outbound!KI10*4.6)*0.01)/2.9)</f>
        <v>1192.2089655172415</v>
      </c>
      <c r="KJ5" s="260">
        <f>(((Outbound!KJ10*4.6)*0.01)/2.9)</f>
        <v>1361.5524137931034</v>
      </c>
      <c r="KK5" s="260">
        <f>(((Outbound!KK10*4.6)*0.01)/2.9)</f>
        <v>1233.2282758620688</v>
      </c>
      <c r="KL5" s="260">
        <f>(((Outbound!KL10*4.6)*0.01)/2.9)</f>
        <v>1019.0586206896552</v>
      </c>
      <c r="KM5" s="260">
        <f>(((Outbound!KM10*4.6)*0.01)/2.9)</f>
        <v>994.12344827586207</v>
      </c>
      <c r="KN5" s="260">
        <f>(((Outbound!KN10*4.6)*0.01)/2.9)</f>
        <v>1092.166896551724</v>
      </c>
      <c r="KO5" s="260">
        <f>(((Outbound!KO10*4.6)*0.01)/2.9)</f>
        <v>2395.6641379310345</v>
      </c>
      <c r="KP5" s="260">
        <f>(((Outbound!KP10*4.6)*0.01)/2.9)</f>
        <v>1646.0544827586207</v>
      </c>
      <c r="KQ5" s="260">
        <f>(((Outbound!KQ10*4.6)*0.01)/2.9)</f>
        <v>1548.9944827586207</v>
      </c>
      <c r="KR5" s="260">
        <f>(((Outbound!KR10*4.6)*0.01)/2.9)</f>
        <v>2365.5103448275863</v>
      </c>
      <c r="KS5" s="260">
        <f>(((Outbound!KS10*4.6)*0.01)/2.9)</f>
        <v>1355.4931034482756</v>
      </c>
      <c r="KT5" s="260">
        <f>(((Outbound!KT10*4.6)*0.01)/2.9)</f>
        <v>581.9</v>
      </c>
      <c r="KU5" s="260">
        <f>(((Outbound!KU10*4.6)*0.01)/2.9)</f>
        <v>605.58206896551724</v>
      </c>
      <c r="KV5" s="260">
        <f>(((Outbound!KV10*4.6)*0.01)/2.9)</f>
        <v>536.91517241379313</v>
      </c>
      <c r="KW5" s="260">
        <f>(((Outbound!KW10*4.6)*0.01)/2.9)</f>
        <v>659.83034482758615</v>
      </c>
      <c r="KX5" s="260">
        <f>(((Outbound!KX10*4.6)*0.01)/2.9)</f>
        <v>777.1462068965518</v>
      </c>
      <c r="KY5" s="260">
        <f>(((Outbound!KY10*4.6)*0.01)/2.9)</f>
        <v>601.25172413793109</v>
      </c>
      <c r="KZ5" s="260">
        <f>(((Outbound!KZ10*4.6)*0.01)/2.9)</f>
        <v>585.94482758620688</v>
      </c>
      <c r="LA5" s="260">
        <f>(((Outbound!LA10*4.6)*0.01)/2.9)</f>
        <v>589.75172413793109</v>
      </c>
      <c r="LB5" s="260">
        <f>(((Outbound!LB10*4.6)*0.01)/2.9)</f>
        <v>1005.9406896551725</v>
      </c>
      <c r="LC5" s="260">
        <f>(((Outbound!LC10*4.6)*0.01)/2.9)</f>
        <v>774.68758620689664</v>
      </c>
      <c r="LD5" s="260">
        <f>(((Outbound!LD10*4.6)*0.01)/2.9)</f>
        <v>734.52482758620681</v>
      </c>
      <c r="LE5" s="260">
        <f>(((Outbound!LE10*4.6)*0.01)/2.9)</f>
        <v>808.06137931034493</v>
      </c>
      <c r="LF5" s="260">
        <f>(((Outbound!LF10*4.6)*0.01)/2.9)</f>
        <v>519.53034482758619</v>
      </c>
      <c r="LG5" s="260">
        <f>(((Outbound!LG10*4.6)*0.01)/2.9)</f>
        <v>423.00965517241377</v>
      </c>
      <c r="LH5" s="260">
        <f>(((Outbound!LH10*4.6)*0.01)/2.9)</f>
        <v>352.18551724137927</v>
      </c>
      <c r="LI5" s="260">
        <f>(((Outbound!LI10*4.6)*0.01)/2.9)</f>
        <v>262.88206896551725</v>
      </c>
      <c r="LJ5" s="260">
        <f>(((Outbound!LJ10*4.6)*0.01)/2.9)</f>
        <v>241.34137931034482</v>
      </c>
      <c r="LK5" s="260">
        <f>(((Outbound!LK10*4.6)*0.01)/2.9)</f>
        <v>196.19793103448274</v>
      </c>
      <c r="LL5" s="260">
        <f>(((Outbound!LL10*4.6)*0.01)/2.9)</f>
        <v>180.63724137931032</v>
      </c>
      <c r="LM5" s="260">
        <f>(((Outbound!LM10*4.6)*0.01)/2.9)</f>
        <v>100.80344827586207</v>
      </c>
      <c r="LN5" s="260">
        <f>(((Outbound!LN10*4.6)*0.01)/2.9)</f>
        <v>92.33310344827585</v>
      </c>
      <c r="LO5" s="260">
        <f>(((Outbound!LO10*4.6)*0.01)/2.9)</f>
        <v>176.64</v>
      </c>
      <c r="LP5" s="260">
        <f>(((Outbound!LP10*4.6)*0.01)/2.9)</f>
        <v>855.39379310344827</v>
      </c>
      <c r="LQ5" s="260">
        <f>(((Outbound!LQ10*4.6)*0.01)/2.9)</f>
        <v>581.8048275862069</v>
      </c>
      <c r="LR5" s="260">
        <f>(((Outbound!LR10*4.6)*0.01)/2.9)</f>
        <v>799.87655172413793</v>
      </c>
      <c r="LS5" s="260">
        <f>(((Outbound!LS10*4.6)*0.01)/2.9)</f>
        <v>722.86620689655172</v>
      </c>
      <c r="LT5" s="260">
        <f>(((Outbound!LT10*4.6)*0.01)/2.9)</f>
        <v>952.26344827586206</v>
      </c>
      <c r="LU5" s="260">
        <f>(((Outbound!LU10*4.6)*0.01)/2.9)</f>
        <v>607.92965517241373</v>
      </c>
      <c r="LV5" s="260">
        <f>(((Outbound!LV10*4.6)*0.01)/2.9)</f>
        <v>712.47655172413783</v>
      </c>
      <c r="LW5" s="260">
        <f>(((Outbound!LW10*4.6)*0.01)/2.9)</f>
        <v>671.40965517241375</v>
      </c>
      <c r="LX5" s="260">
        <f>(((Outbound!LX10*4.6)*0.01)/2.9)</f>
        <v>596.2234482758621</v>
      </c>
      <c r="LY5" s="260">
        <f>(((Outbound!LY10*4.6)*0.01)/2.9)</f>
        <v>549.3193103448275</v>
      </c>
      <c r="LZ5" s="260">
        <f>(((Outbound!LZ10*4.6)*0.01)/2.9)</f>
        <v>484.53862068965515</v>
      </c>
      <c r="MA5" s="260">
        <f>(((Outbound!MA10*4.6)*0.01)/2.9)</f>
        <v>680.67310344827581</v>
      </c>
      <c r="MB5" s="260">
        <f>(((Outbound!MB10*4.6)*0.01)/2.9)</f>
        <v>500.13103448275865</v>
      </c>
      <c r="MC5" s="260">
        <f>(((Outbound!MC10*4.6)*0.01)/2.9)</f>
        <v>472.54689655172405</v>
      </c>
      <c r="MD5" s="260">
        <f>(((Outbound!MD10*4.6)*0.01)/2.9)</f>
        <v>210.77517241379309</v>
      </c>
      <c r="ME5" s="260">
        <f>(((Outbound!ME10*4.6)*0.01)/2.9)</f>
        <v>191.99448275862071</v>
      </c>
      <c r="MF5" s="260">
        <f>(((Outbound!MF10*4.6)*0.01)/2.9)</f>
        <v>203.47862068965517</v>
      </c>
      <c r="MG5" s="260">
        <f>(((Outbound!MG10*4.6)*0.01)/2.9)</f>
        <v>196.51517241379312</v>
      </c>
      <c r="MH5" s="260">
        <f>(((Outbound!MH10*4.6)*0.01)/2.9)</f>
        <v>189.02827586206897</v>
      </c>
      <c r="MI5" s="260">
        <f>(((Outbound!MI10*4.6)*0.01)/2.9)</f>
        <v>182.38206896551725</v>
      </c>
      <c r="MJ5" s="260">
        <f>(((Outbound!MJ10*4.6)*0.01)/2.9)</f>
        <v>195.76965517241379</v>
      </c>
      <c r="MK5" s="260">
        <f>(((Outbound!MK10*4.6)*0.01)/2.9)</f>
        <v>169.72413793103448</v>
      </c>
      <c r="ML5" s="260">
        <f>(((Outbound!ML10*4.6)*0.01)/2.9)</f>
        <v>155.2896551724138</v>
      </c>
      <c r="MM5" s="260">
        <f>(((Outbound!MM10*4.6)*0.01)/2.9)</f>
        <v>303.12413793103451</v>
      </c>
      <c r="MN5" s="260">
        <f>(((Outbound!MN10*4.6)*0.01)/2.9)</f>
        <v>273.36689655172415</v>
      </c>
      <c r="MO5" s="260">
        <f>(((Outbound!MO10*4.6)*0.01)/2.9)</f>
        <v>322.2855172413793</v>
      </c>
      <c r="MP5" s="260">
        <f>(((Outbound!MP10*4.6)*0.01)/2.9)</f>
        <v>148.29448275862069</v>
      </c>
      <c r="MQ5" s="260">
        <f>(((Outbound!MQ10*4.6)*0.01)/2.9)</f>
        <v>139.31655172413792</v>
      </c>
      <c r="MR5" s="260">
        <f>(((Outbound!MR10*4.6)*0.01)/2.9)</f>
        <v>160.55586206896552</v>
      </c>
      <c r="MS5" s="260">
        <f>(((Outbound!MS10*4.6)*0.01)/2.9)</f>
        <v>136.74689655172412</v>
      </c>
      <c r="MT5" s="260">
        <f>(((Outbound!MT10*4.6)*0.01)/2.9)</f>
        <v>133.93931034482759</v>
      </c>
      <c r="MU5" s="260">
        <f>(((Outbound!MU10*4.6)*0.01)/2.9)</f>
        <v>153.22758620689658</v>
      </c>
      <c r="MV5" s="260">
        <f>(((Outbound!MV10*4.6)*0.01)/2.9)</f>
        <v>137.77793103448275</v>
      </c>
      <c r="MW5" s="260">
        <f>(((Outbound!MW10*4.6)*0.01)/2.9)</f>
        <v>121.21793103448276</v>
      </c>
      <c r="MX5" s="260">
        <f>(((Outbound!MX10*4.6)*0.01)/2.9)</f>
        <v>124.12068965517241</v>
      </c>
      <c r="MY5" s="260">
        <f>(((Outbound!MY10*4.6)*0.01)/2.9)</f>
        <v>119.84674329501915</v>
      </c>
      <c r="MZ5" s="260">
        <f>(((Outbound!MZ10*4.6)*0.01)/2.9)</f>
        <v>118.9030681509639</v>
      </c>
      <c r="NA5" s="260">
        <f>(((Outbound!NA10*4.6)*0.01)/2.9)</f>
        <v>117.97413793103449</v>
      </c>
      <c r="NB5" s="260"/>
      <c r="NC5" s="260"/>
      <c r="ND5" s="260"/>
      <c r="NE5" s="260"/>
      <c r="NF5" s="260"/>
      <c r="NG5" s="260"/>
      <c r="NH5" s="260"/>
      <c r="NI5" s="260"/>
      <c r="NJ5" s="260"/>
      <c r="NK5" s="260"/>
      <c r="NL5" s="260"/>
      <c r="NM5" s="260"/>
      <c r="NN5" s="260"/>
      <c r="NO5" s="260"/>
      <c r="NP5" s="260"/>
      <c r="NQ5" s="260"/>
      <c r="NR5" s="260"/>
      <c r="NS5" s="260"/>
      <c r="NT5" s="260"/>
      <c r="NU5" s="260"/>
      <c r="NV5" s="260"/>
      <c r="NW5" s="260"/>
      <c r="NX5" s="260"/>
      <c r="NY5" s="260"/>
      <c r="NZ5" s="260"/>
      <c r="OA5" s="260"/>
      <c r="OB5" s="260"/>
      <c r="OC5" s="260"/>
      <c r="OD5" s="260"/>
      <c r="OE5" s="260"/>
      <c r="OF5" s="260"/>
      <c r="OG5" s="260"/>
      <c r="OH5" s="260"/>
      <c r="OI5" s="260"/>
      <c r="OJ5" s="260"/>
      <c r="OK5" s="260"/>
      <c r="OL5" s="260"/>
      <c r="OM5" s="260"/>
      <c r="ON5" s="260"/>
      <c r="OO5" s="260"/>
      <c r="OP5" s="260"/>
      <c r="OQ5" s="260"/>
      <c r="OR5" s="260"/>
      <c r="OS5" s="260"/>
      <c r="OT5" s="260"/>
      <c r="OU5" s="260"/>
      <c r="OV5" s="260"/>
      <c r="OW5" s="260"/>
      <c r="OX5" s="260"/>
      <c r="OY5" s="260"/>
      <c r="OZ5" s="260"/>
      <c r="PA5" s="527"/>
      <c r="PB5" s="527"/>
    </row>
    <row r="6" spans="1:16345" s="84" customFormat="1" ht="15.75" customHeight="1">
      <c r="A6" s="106" t="s">
        <v>193</v>
      </c>
      <c r="B6" s="593">
        <f>'Inbound SOS &amp; EOD'!B29</f>
        <v>109</v>
      </c>
      <c r="C6" s="593">
        <f>'Inbound SOS &amp; EOD'!C29</f>
        <v>0</v>
      </c>
      <c r="D6" s="593">
        <f>'Inbound SOS &amp; EOD'!D29</f>
        <v>1073</v>
      </c>
      <c r="E6" s="593">
        <f>'Inbound SOS &amp; EOD'!E29</f>
        <v>164</v>
      </c>
      <c r="F6" s="593">
        <f>'Inbound SOS &amp; EOD'!F29</f>
        <v>184</v>
      </c>
      <c r="G6" s="593">
        <f>'Inbound SOS &amp; EOD'!G29</f>
        <v>0</v>
      </c>
      <c r="H6" s="593">
        <f>'Inbound SOS &amp; EOD'!H29</f>
        <v>0</v>
      </c>
      <c r="I6" s="593">
        <f>'Inbound SOS &amp; EOD'!I29</f>
        <v>0</v>
      </c>
      <c r="J6" s="593">
        <f>'Inbound SOS &amp; EOD'!J29</f>
        <v>0</v>
      </c>
      <c r="K6" s="593">
        <f>'Inbound SOS &amp; EOD'!K29</f>
        <v>112</v>
      </c>
      <c r="L6" s="593">
        <f>'Inbound SOS &amp; EOD'!L29</f>
        <v>92</v>
      </c>
      <c r="M6" s="593">
        <f>'Inbound SOS &amp; EOD'!M29</f>
        <v>0</v>
      </c>
      <c r="N6" s="593">
        <f>'Inbound SOS &amp; EOD'!N29</f>
        <v>819</v>
      </c>
      <c r="O6" s="593">
        <f>'Inbound SOS &amp; EOD'!O29</f>
        <v>819</v>
      </c>
      <c r="P6" s="593">
        <f>'Inbound SOS &amp; EOD'!P29</f>
        <v>0</v>
      </c>
      <c r="Q6" s="593">
        <f>'Inbound SOS &amp; EOD'!Q29</f>
        <v>75</v>
      </c>
      <c r="R6" s="593">
        <f>'Inbound SOS &amp; EOD'!R29</f>
        <v>158</v>
      </c>
      <c r="S6" s="593">
        <f>'Inbound SOS &amp; EOD'!S29</f>
        <v>0</v>
      </c>
      <c r="T6" s="593">
        <f>'Inbound SOS &amp; EOD'!T29</f>
        <v>96</v>
      </c>
      <c r="U6" s="593">
        <f>'Inbound SOS &amp; EOD'!U29</f>
        <v>674</v>
      </c>
      <c r="V6" s="593">
        <f>'Inbound SOS &amp; EOD'!V29</f>
        <v>0</v>
      </c>
      <c r="W6" s="593">
        <f>'Inbound SOS &amp; EOD'!W29</f>
        <v>83</v>
      </c>
      <c r="X6" s="593">
        <f>'Inbound SOS &amp; EOD'!X29</f>
        <v>0</v>
      </c>
      <c r="Y6" s="593">
        <f>'Inbound SOS &amp; EOD'!Y29</f>
        <v>84</v>
      </c>
      <c r="Z6" s="593">
        <f>'Inbound SOS &amp; EOD'!Z29</f>
        <v>90</v>
      </c>
      <c r="AA6" s="593">
        <f>'Inbound SOS &amp; EOD'!AA29</f>
        <v>79</v>
      </c>
      <c r="AB6" s="593">
        <f>'Inbound SOS &amp; EOD'!AB29</f>
        <v>0</v>
      </c>
      <c r="AC6" s="593">
        <f>'Inbound SOS &amp; EOD'!AC29</f>
        <v>832</v>
      </c>
      <c r="AD6" s="593">
        <f>'Inbound SOS &amp; EOD'!AD29</f>
        <v>0</v>
      </c>
      <c r="AE6" s="593">
        <f>'Inbound SOS &amp; EOD'!AE29</f>
        <v>0</v>
      </c>
      <c r="AF6" s="593">
        <f>'Inbound SOS &amp; EOD'!AF29</f>
        <v>109</v>
      </c>
      <c r="AG6" s="593">
        <f>'Inbound SOS &amp; EOD'!AG29</f>
        <v>146</v>
      </c>
      <c r="AH6" s="593">
        <f>'Inbound SOS &amp; EOD'!AH29</f>
        <v>0</v>
      </c>
      <c r="AI6" s="593">
        <f>'Inbound SOS &amp; EOD'!AI29</f>
        <v>75</v>
      </c>
      <c r="AJ6" s="593">
        <f>'Inbound SOS &amp; EOD'!AJ29</f>
        <v>0</v>
      </c>
      <c r="AK6" s="593">
        <f>'Inbound SOS &amp; EOD'!AK29</f>
        <v>0</v>
      </c>
      <c r="AL6" s="593">
        <f>'Inbound SOS &amp; EOD'!AL29</f>
        <v>0</v>
      </c>
      <c r="AM6" s="593">
        <f>'Inbound SOS &amp; EOD'!AM29</f>
        <v>95</v>
      </c>
      <c r="AN6" s="593">
        <f>'Inbound SOS &amp; EOD'!AN29</f>
        <v>728</v>
      </c>
      <c r="AO6" s="593">
        <f>'Inbound SOS &amp; EOD'!AO29</f>
        <v>167</v>
      </c>
      <c r="AP6" s="593">
        <f>'Inbound SOS &amp; EOD'!AP29</f>
        <v>80</v>
      </c>
      <c r="AQ6" s="593">
        <f>'Inbound SOS &amp; EOD'!AQ29</f>
        <v>77</v>
      </c>
      <c r="AR6" s="593">
        <f>'Inbound SOS &amp; EOD'!AR29</f>
        <v>0</v>
      </c>
      <c r="AS6" s="593">
        <f>'Inbound SOS &amp; EOD'!AS29</f>
        <v>0</v>
      </c>
      <c r="AT6" s="593">
        <f>'Inbound SOS &amp; EOD'!AT29</f>
        <v>80</v>
      </c>
      <c r="AU6" s="593">
        <f>'Inbound SOS &amp; EOD'!AU29</f>
        <v>85</v>
      </c>
      <c r="AV6" s="593">
        <f>'Inbound SOS &amp; EOD'!AV29</f>
        <v>955</v>
      </c>
      <c r="AW6" s="593">
        <f>'Inbound SOS &amp; EOD'!AW29</f>
        <v>82</v>
      </c>
      <c r="AX6" s="593">
        <f>'Inbound SOS &amp; EOD'!AX29</f>
        <v>0</v>
      </c>
      <c r="AY6" s="593">
        <f>'Inbound SOS &amp; EOD'!AY29</f>
        <v>0</v>
      </c>
      <c r="AZ6" s="593">
        <f>'Inbound SOS &amp; EOD'!AZ29</f>
        <v>0</v>
      </c>
      <c r="BA6" s="593">
        <f>'Inbound SOS &amp; EOD'!BA29</f>
        <v>101</v>
      </c>
      <c r="BB6" s="593">
        <f>'Inbound SOS &amp; EOD'!BB29</f>
        <v>764</v>
      </c>
      <c r="BC6" s="593">
        <f>'Inbound SOS &amp; EOD'!BC29</f>
        <v>87</v>
      </c>
      <c r="BD6" s="593">
        <f>'Inbound SOS &amp; EOD'!BD29</f>
        <v>85</v>
      </c>
      <c r="BE6" s="593">
        <f>'Inbound SOS &amp; EOD'!BE29</f>
        <v>78</v>
      </c>
      <c r="BF6" s="593">
        <f>'Inbound SOS &amp; EOD'!BF29</f>
        <v>0</v>
      </c>
      <c r="BG6" s="593">
        <f>'Inbound SOS &amp; EOD'!BG29</f>
        <v>0</v>
      </c>
      <c r="BH6" s="593">
        <f>'Inbound SOS &amp; EOD'!BH29</f>
        <v>740</v>
      </c>
      <c r="BI6" s="593">
        <f>'Inbound SOS &amp; EOD'!BI29</f>
        <v>107</v>
      </c>
      <c r="BJ6" s="593">
        <f>'Inbound SOS &amp; EOD'!BJ29</f>
        <v>539</v>
      </c>
      <c r="BK6" s="593">
        <f>'Inbound SOS &amp; EOD'!BK29</f>
        <v>180</v>
      </c>
      <c r="BL6" s="593">
        <f>'Inbound SOS &amp; EOD'!BL29</f>
        <v>0</v>
      </c>
      <c r="BM6" s="593">
        <f>'Inbound SOS &amp; EOD'!BM29</f>
        <v>0</v>
      </c>
      <c r="BN6" s="593">
        <f>'Inbound SOS &amp; EOD'!BN29</f>
        <v>0</v>
      </c>
      <c r="BO6" s="593">
        <f>'Inbound SOS &amp; EOD'!BO29</f>
        <v>526</v>
      </c>
      <c r="BP6" s="593">
        <f>'Inbound SOS &amp; EOD'!BP29</f>
        <v>65</v>
      </c>
      <c r="BQ6" s="593">
        <f>'Inbound SOS &amp; EOD'!BQ29</f>
        <v>300</v>
      </c>
      <c r="BR6" s="593">
        <f>'Inbound SOS &amp; EOD'!BR29</f>
        <v>171</v>
      </c>
      <c r="BS6" s="593">
        <f>'Inbound SOS &amp; EOD'!BS29</f>
        <v>340</v>
      </c>
      <c r="BT6" s="593">
        <f>'Inbound SOS &amp; EOD'!BT29</f>
        <v>0</v>
      </c>
      <c r="BU6" s="593">
        <f>'Inbound SOS &amp; EOD'!BU29</f>
        <v>0</v>
      </c>
      <c r="BV6" s="593">
        <f>'Inbound SOS &amp; EOD'!BV29</f>
        <v>143</v>
      </c>
      <c r="BW6" s="593">
        <f>'Inbound SOS &amp; EOD'!BW29</f>
        <v>488</v>
      </c>
      <c r="BX6" s="593">
        <f>'Inbound SOS &amp; EOD'!BX29</f>
        <v>109</v>
      </c>
      <c r="BY6" s="593">
        <f>'Inbound SOS &amp; EOD'!BY29</f>
        <v>90</v>
      </c>
      <c r="BZ6" s="593">
        <f>'Inbound SOS &amp; EOD'!BZ29</f>
        <v>0</v>
      </c>
      <c r="CA6" s="593">
        <f>'Inbound SOS &amp; EOD'!CA29</f>
        <v>0</v>
      </c>
      <c r="CB6" s="593">
        <f>'Inbound SOS &amp; EOD'!CB29</f>
        <v>0</v>
      </c>
      <c r="CC6" s="593">
        <f>'Inbound SOS &amp; EOD'!CC29</f>
        <v>915</v>
      </c>
      <c r="CD6" s="593">
        <f>'Inbound SOS &amp; EOD'!CD29</f>
        <v>91</v>
      </c>
      <c r="CE6" s="593">
        <f>'Inbound SOS &amp; EOD'!CE29</f>
        <v>90</v>
      </c>
      <c r="CF6" s="593">
        <f>'Inbound SOS &amp; EOD'!CF29</f>
        <v>95</v>
      </c>
      <c r="CG6" s="593">
        <f>'Inbound SOS &amp; EOD'!CG29</f>
        <v>549</v>
      </c>
      <c r="CH6" s="593">
        <f>'Inbound SOS &amp; EOD'!CH29</f>
        <v>0</v>
      </c>
      <c r="CI6" s="593">
        <f>'Inbound SOS &amp; EOD'!CI29</f>
        <v>0</v>
      </c>
      <c r="CJ6" s="593">
        <f>'Inbound SOS &amp; EOD'!CJ29</f>
        <v>525</v>
      </c>
      <c r="CK6" s="593">
        <f>'Inbound SOS &amp; EOD'!CK29</f>
        <v>86</v>
      </c>
      <c r="CL6" s="593">
        <f>'Inbound SOS &amp; EOD'!CL29</f>
        <v>77</v>
      </c>
      <c r="CM6" s="593">
        <f>'Inbound SOS &amp; EOD'!CM29</f>
        <v>0</v>
      </c>
      <c r="CN6" s="593">
        <f>'Inbound SOS &amp; EOD'!CN29</f>
        <v>93</v>
      </c>
      <c r="CO6" s="593">
        <f>'Inbound SOS &amp; EOD'!CO29</f>
        <v>93</v>
      </c>
      <c r="CP6" s="593">
        <f>'Inbound SOS &amp; EOD'!CP29</f>
        <v>93</v>
      </c>
      <c r="CQ6" s="593">
        <f>'Inbound SOS &amp; EOD'!CQ29</f>
        <v>196</v>
      </c>
      <c r="CR6" s="593">
        <f>'Inbound SOS &amp; EOD'!CR29</f>
        <v>577</v>
      </c>
      <c r="CS6" s="593">
        <f>'Inbound SOS &amp; EOD'!CS29</f>
        <v>77</v>
      </c>
      <c r="CT6" s="593">
        <f>'Inbound SOS &amp; EOD'!CT29</f>
        <v>75</v>
      </c>
      <c r="CU6" s="593">
        <f>'Inbound SOS &amp; EOD'!CU29</f>
        <v>0</v>
      </c>
      <c r="CV6" s="593">
        <f>'Inbound SOS &amp; EOD'!CV29</f>
        <v>0</v>
      </c>
      <c r="CW6" s="593">
        <f>'Inbound SOS &amp; EOD'!CW29</f>
        <v>0</v>
      </c>
      <c r="CX6" s="593">
        <f>'Inbound SOS &amp; EOD'!CX29</f>
        <v>132</v>
      </c>
      <c r="CY6" s="593">
        <f>'Inbound SOS &amp; EOD'!CY29</f>
        <v>701</v>
      </c>
      <c r="CZ6" s="593">
        <f>'Inbound SOS &amp; EOD'!CZ29</f>
        <v>95</v>
      </c>
      <c r="DA6" s="593">
        <f>'Inbound SOS &amp; EOD'!DA29</f>
        <v>657</v>
      </c>
      <c r="DB6" s="593">
        <f>'Inbound SOS &amp; EOD'!DB29</f>
        <v>186</v>
      </c>
      <c r="DC6" s="593">
        <f>'Inbound SOS &amp; EOD'!DC29</f>
        <v>186</v>
      </c>
      <c r="DD6" s="593">
        <f>'Inbound SOS &amp; EOD'!DD29</f>
        <v>186</v>
      </c>
      <c r="DE6" s="593">
        <f>'Inbound SOS &amp; EOD'!DE29</f>
        <v>751</v>
      </c>
      <c r="DF6" s="593">
        <f>'Inbound SOS &amp; EOD'!DF29</f>
        <v>174</v>
      </c>
      <c r="DG6" s="593">
        <f>'Inbound SOS &amp; EOD'!DG29</f>
        <v>611</v>
      </c>
      <c r="DH6" s="593">
        <f>'Inbound SOS &amp; EOD'!DH29</f>
        <v>175</v>
      </c>
      <c r="DI6" s="593">
        <f>'Inbound SOS &amp; EOD'!DI29</f>
        <v>0</v>
      </c>
      <c r="DJ6" s="593">
        <f>'Inbound SOS &amp; EOD'!DJ29</f>
        <v>0</v>
      </c>
      <c r="DK6" s="593">
        <f>'Inbound SOS &amp; EOD'!DK29</f>
        <v>0</v>
      </c>
      <c r="DL6" s="593">
        <f>'Inbound SOS &amp; EOD'!DL29</f>
        <v>0</v>
      </c>
      <c r="DM6" s="593">
        <f>'Inbound SOS &amp; EOD'!DM29</f>
        <v>917</v>
      </c>
      <c r="DN6" s="593">
        <f>'Inbound SOS &amp; EOD'!DN29</f>
        <v>869</v>
      </c>
      <c r="DO6" s="593">
        <f>'Inbound SOS &amp; EOD'!DO29</f>
        <v>89</v>
      </c>
      <c r="DP6" s="593">
        <f>'Inbound SOS &amp; EOD'!DP29</f>
        <v>340</v>
      </c>
      <c r="DQ6" s="593">
        <v>0</v>
      </c>
      <c r="DR6" s="593">
        <f>'Inbound SOS &amp; EOD'!DR29</f>
        <v>340</v>
      </c>
      <c r="DS6" s="593">
        <f>'Inbound SOS &amp; EOD'!DS29</f>
        <v>427</v>
      </c>
      <c r="DT6" s="593">
        <f>'Inbound SOS &amp; EOD'!DT29</f>
        <v>0</v>
      </c>
      <c r="DU6" s="593">
        <f>'Inbound SOS &amp; EOD'!DU29</f>
        <v>767</v>
      </c>
      <c r="DV6" s="593">
        <f>'Inbound SOS &amp; EOD'!DV29</f>
        <v>235</v>
      </c>
      <c r="DW6" s="593">
        <f>'Inbound SOS &amp; EOD'!DW29</f>
        <v>0</v>
      </c>
      <c r="DX6" s="593">
        <f>'Inbound SOS &amp; EOD'!DX29</f>
        <v>205</v>
      </c>
      <c r="DY6" s="593">
        <f>'Inbound SOS &amp; EOD'!DY29</f>
        <v>0</v>
      </c>
      <c r="DZ6" s="593">
        <f>'Inbound SOS &amp; EOD'!DZ29</f>
        <v>751</v>
      </c>
      <c r="EA6" s="593">
        <f>'Inbound SOS &amp; EOD'!EA29</f>
        <v>719</v>
      </c>
      <c r="EB6" s="593">
        <f>'Inbound SOS &amp; EOD'!EB29</f>
        <v>99</v>
      </c>
      <c r="EC6" s="593">
        <f>'Inbound SOS &amp; EOD'!EC29</f>
        <v>153</v>
      </c>
      <c r="ED6" s="593">
        <f>'Inbound SOS &amp; EOD'!ED29</f>
        <v>153</v>
      </c>
      <c r="EE6" s="593">
        <f>'Inbound SOS &amp; EOD'!EE29</f>
        <v>0</v>
      </c>
      <c r="EF6" s="593">
        <f>'Inbound SOS &amp; EOD'!EF29</f>
        <v>672</v>
      </c>
      <c r="EG6" s="593">
        <f>'Inbound SOS &amp; EOD'!EG29</f>
        <v>880</v>
      </c>
      <c r="EH6" s="593">
        <f>'Inbound SOS &amp; EOD'!EH29</f>
        <v>71</v>
      </c>
      <c r="EI6" s="593">
        <f>'Inbound SOS &amp; EOD'!EI29</f>
        <v>67</v>
      </c>
      <c r="EJ6" s="593">
        <f>'Inbound SOS &amp; EOD'!EJ29</f>
        <v>680</v>
      </c>
      <c r="EK6" s="593">
        <f>'Inbound SOS &amp; EOD'!EK29</f>
        <v>154</v>
      </c>
      <c r="EL6" s="593">
        <f>'Inbound SOS &amp; EOD'!EL29</f>
        <v>154</v>
      </c>
      <c r="EM6" s="593">
        <f>'Inbound SOS &amp; EOD'!EM29</f>
        <v>0</v>
      </c>
      <c r="EN6" s="593">
        <f>'Inbound SOS &amp; EOD'!EN29</f>
        <v>701</v>
      </c>
      <c r="EO6" s="593">
        <f>'Inbound SOS &amp; EOD'!EO29</f>
        <v>104</v>
      </c>
      <c r="EP6" s="593">
        <f>'Inbound SOS &amp; EOD'!EP29</f>
        <v>646</v>
      </c>
      <c r="EQ6" s="593">
        <f>'Inbound SOS &amp; EOD'!EQ29</f>
        <v>138</v>
      </c>
      <c r="ER6" s="593">
        <f>'Inbound SOS &amp; EOD'!ER29</f>
        <v>0</v>
      </c>
      <c r="ES6" s="593">
        <f>'Inbound SOS &amp; EOD'!ES29</f>
        <v>172</v>
      </c>
      <c r="ET6" s="593">
        <f>'Inbound SOS &amp; EOD'!ET29</f>
        <v>172</v>
      </c>
      <c r="EU6" s="593">
        <f>'Inbound SOS &amp; EOD'!EU29</f>
        <v>433</v>
      </c>
      <c r="EV6" s="593">
        <f>'Inbound SOS &amp; EOD'!EV29</f>
        <v>555</v>
      </c>
      <c r="EW6" s="593">
        <f>'Inbound SOS &amp; EOD'!EW29</f>
        <v>88</v>
      </c>
      <c r="EX6" s="593">
        <f>'Inbound SOS &amp; EOD'!EX29</f>
        <v>0</v>
      </c>
      <c r="EY6" s="593">
        <f>'Inbound SOS &amp; EOD'!EY29</f>
        <v>162</v>
      </c>
      <c r="EZ6" s="593">
        <f>'Inbound SOS &amp; EOD'!EZ29</f>
        <v>162</v>
      </c>
      <c r="FA6" s="593">
        <f>'Inbound SOS &amp; EOD'!FA29</f>
        <v>162</v>
      </c>
      <c r="FB6" s="593">
        <f>'Inbound SOS &amp; EOD'!FB29</f>
        <v>590</v>
      </c>
      <c r="FC6" s="593">
        <f>'Inbound SOS &amp; EOD'!FC29</f>
        <v>406</v>
      </c>
      <c r="FD6" s="593">
        <f>'Inbound SOS &amp; EOD'!FD29</f>
        <v>68</v>
      </c>
      <c r="FE6" s="593">
        <f>'Inbound SOS &amp; EOD'!FE29</f>
        <v>101</v>
      </c>
      <c r="FF6" s="593">
        <f>'Inbound SOS &amp; EOD'!FF29</f>
        <v>0</v>
      </c>
      <c r="FG6" s="593">
        <f>'Inbound SOS &amp; EOD'!FG29</f>
        <v>0</v>
      </c>
      <c r="FH6" s="593">
        <f>'Inbound SOS &amp; EOD'!FH29</f>
        <v>101</v>
      </c>
      <c r="FI6" s="593">
        <f>'Inbound SOS &amp; EOD'!FI29</f>
        <v>508</v>
      </c>
      <c r="FJ6" s="593">
        <f>'Inbound SOS &amp; EOD'!FJ29</f>
        <v>67</v>
      </c>
      <c r="FK6" s="593">
        <f>'Inbound SOS &amp; EOD'!FK29</f>
        <v>459</v>
      </c>
      <c r="FL6" s="593">
        <f>'Inbound SOS &amp; EOD'!FL29</f>
        <v>155</v>
      </c>
      <c r="FM6" s="593">
        <f>'Inbound SOS &amp; EOD'!FM29</f>
        <v>155</v>
      </c>
      <c r="FN6" s="593">
        <f>'Inbound SOS &amp; EOD'!FN29</f>
        <v>155</v>
      </c>
      <c r="FO6" s="593">
        <f>'Inbound SOS &amp; EOD'!FO29</f>
        <v>155</v>
      </c>
      <c r="FP6" s="593">
        <f>'Inbound SOS &amp; EOD'!FP29</f>
        <v>657</v>
      </c>
      <c r="FQ6" s="593">
        <f>'Inbound SOS &amp; EOD'!FQ29</f>
        <v>87</v>
      </c>
      <c r="FR6" s="593">
        <f>'Inbound SOS &amp; EOD'!FR29</f>
        <v>518</v>
      </c>
      <c r="FS6" s="593">
        <f>'Inbound SOS &amp; EOD'!FS29</f>
        <v>113</v>
      </c>
      <c r="FT6" s="593">
        <f>'Inbound SOS &amp; EOD'!FT29</f>
        <v>0</v>
      </c>
      <c r="FU6" s="593">
        <f>'Inbound SOS &amp; EOD'!FU29</f>
        <v>0</v>
      </c>
      <c r="FV6" s="593">
        <f>'Inbound SOS &amp; EOD'!FV29</f>
        <v>184</v>
      </c>
      <c r="FW6" s="593">
        <f>'Inbound SOS &amp; EOD'!FW29</f>
        <v>574</v>
      </c>
      <c r="FX6" s="593">
        <f>'Inbound SOS &amp; EOD'!FX29</f>
        <v>269</v>
      </c>
      <c r="FY6" s="593">
        <f>'Inbound SOS &amp; EOD'!FY29</f>
        <v>117</v>
      </c>
      <c r="FZ6" s="593">
        <f>'Inbound SOS &amp; EOD'!FZ29</f>
        <v>227</v>
      </c>
      <c r="GA6" s="593">
        <f>'Inbound SOS &amp; EOD'!GA29</f>
        <v>179</v>
      </c>
      <c r="GB6" s="593">
        <f>'Inbound SOS &amp; EOD'!GB29</f>
        <v>179</v>
      </c>
      <c r="GC6" s="593">
        <f>'Inbound SOS &amp; EOD'!GC29</f>
        <v>0</v>
      </c>
      <c r="GD6" s="593">
        <f>'Inbound SOS &amp; EOD'!GD29</f>
        <v>459</v>
      </c>
      <c r="GE6" s="593">
        <f>'Inbound SOS &amp; EOD'!GE29</f>
        <v>106</v>
      </c>
      <c r="GF6" s="593">
        <f>'Inbound SOS &amp; EOD'!GF29</f>
        <v>99</v>
      </c>
      <c r="GG6" s="593">
        <f>'Inbound SOS &amp; EOD'!GG29</f>
        <v>74</v>
      </c>
      <c r="GH6" s="593">
        <f>'Inbound SOS &amp; EOD'!GH29</f>
        <v>588</v>
      </c>
      <c r="GI6" s="593">
        <f>'Inbound SOS &amp; EOD'!GI29</f>
        <v>588</v>
      </c>
      <c r="GJ6" s="593">
        <f>'Inbound SOS &amp; EOD'!GJ29</f>
        <v>588</v>
      </c>
      <c r="GK6" s="593">
        <f>'Inbound SOS &amp; EOD'!GK29</f>
        <v>0</v>
      </c>
      <c r="GL6" s="593">
        <f>'Inbound SOS &amp; EOD'!GL29</f>
        <v>97</v>
      </c>
      <c r="GM6" s="593">
        <f>'Inbound SOS &amp; EOD'!GM29</f>
        <v>408</v>
      </c>
      <c r="GN6" s="593">
        <f>'Inbound SOS &amp; EOD'!GN29</f>
        <v>36</v>
      </c>
      <c r="GO6" s="593">
        <f>'Inbound SOS &amp; EOD'!GO29</f>
        <v>0</v>
      </c>
      <c r="GP6" s="593">
        <f>'Inbound SOS &amp; EOD'!GP29</f>
        <v>0</v>
      </c>
      <c r="GQ6" s="593">
        <f>'Inbound SOS &amp; EOD'!GQ29</f>
        <v>0</v>
      </c>
      <c r="GR6" s="593">
        <f>'Inbound SOS &amp; EOD'!GR29</f>
        <v>423</v>
      </c>
      <c r="GS6" s="593">
        <f>'Inbound SOS &amp; EOD'!GS29</f>
        <v>147</v>
      </c>
      <c r="GT6" s="593">
        <f>'Inbound SOS &amp; EOD'!GT29</f>
        <v>82</v>
      </c>
      <c r="GU6" s="593">
        <f>'Inbound SOS &amp; EOD'!GU29</f>
        <v>97</v>
      </c>
      <c r="GV6" s="593">
        <f>'Inbound SOS &amp; EOD'!GV29</f>
        <v>0</v>
      </c>
      <c r="GW6" s="593">
        <f>'Inbound SOS &amp; EOD'!GW29</f>
        <v>0</v>
      </c>
      <c r="GX6" s="593">
        <f>'Inbound SOS &amp; EOD'!GX29</f>
        <v>0</v>
      </c>
      <c r="GY6" s="593">
        <f>'Inbound SOS &amp; EOD'!GY29</f>
        <v>66</v>
      </c>
      <c r="GZ6" s="593">
        <f>'Inbound SOS &amp; EOD'!GZ29</f>
        <v>265</v>
      </c>
      <c r="HA6" s="593">
        <f>'Inbound SOS &amp; EOD'!HA29</f>
        <v>360</v>
      </c>
      <c r="HB6" s="593">
        <f>'Inbound SOS &amp; EOD'!HB29</f>
        <v>324</v>
      </c>
      <c r="HC6" s="593">
        <f>'Inbound SOS &amp; EOD'!HC29</f>
        <v>0</v>
      </c>
      <c r="HD6" s="593">
        <f>'Inbound SOS &amp; EOD'!HD29</f>
        <v>0</v>
      </c>
      <c r="HE6" s="593">
        <f>'Inbound SOS &amp; EOD'!HE29</f>
        <v>0</v>
      </c>
      <c r="HF6" s="593">
        <f>'Inbound SOS &amp; EOD'!HF29</f>
        <v>0</v>
      </c>
      <c r="HG6" s="593">
        <f>'Inbound SOS &amp; EOD'!HG29</f>
        <v>351</v>
      </c>
      <c r="HH6" s="593">
        <f>'Inbound SOS &amp; EOD'!HH29</f>
        <v>140</v>
      </c>
      <c r="HI6" s="593">
        <f>'Inbound SOS &amp; EOD'!HI29</f>
        <v>172</v>
      </c>
      <c r="HJ6" s="593">
        <f>'Inbound SOS &amp; EOD'!HJ29</f>
        <v>697</v>
      </c>
      <c r="HK6" s="593">
        <f>'Inbound SOS &amp; EOD'!HK29</f>
        <v>0</v>
      </c>
      <c r="HL6" s="593">
        <f>'Inbound SOS &amp; EOD'!HL29</f>
        <v>697</v>
      </c>
      <c r="HM6" s="593">
        <f>'Inbound SOS &amp; EOD'!HM29</f>
        <v>72</v>
      </c>
      <c r="HN6" s="593">
        <f>'Inbound SOS &amp; EOD'!HN29</f>
        <v>480</v>
      </c>
      <c r="HO6" s="593">
        <f>'Inbound SOS &amp; EOD'!HO29</f>
        <v>256</v>
      </c>
      <c r="HP6" s="593">
        <f>'Inbound SOS &amp; EOD'!HP29</f>
        <v>709</v>
      </c>
      <c r="HQ6" s="593">
        <f>'Inbound SOS &amp; EOD'!HQ29</f>
        <v>0</v>
      </c>
      <c r="HR6" s="593">
        <f>'Inbound SOS &amp; EOD'!HR29</f>
        <v>0</v>
      </c>
      <c r="HS6" s="593">
        <f>'Inbound SOS &amp; EOD'!HS29</f>
        <v>129</v>
      </c>
      <c r="HT6" s="593">
        <f>'Inbound SOS &amp; EOD'!HT29</f>
        <v>255</v>
      </c>
      <c r="HU6" s="593">
        <f>'Inbound SOS &amp; EOD'!HU29</f>
        <v>548</v>
      </c>
      <c r="HV6" s="593">
        <f>'Inbound SOS &amp; EOD'!HV29</f>
        <v>178</v>
      </c>
      <c r="HW6" s="593">
        <f>'Inbound SOS &amp; EOD'!HW29</f>
        <v>793</v>
      </c>
      <c r="HX6" s="593">
        <f>'Inbound SOS &amp; EOD'!HX29</f>
        <v>490</v>
      </c>
      <c r="HY6" s="593">
        <f>'Inbound SOS &amp; EOD'!HY29</f>
        <v>0</v>
      </c>
      <c r="HZ6" s="593">
        <f>'Inbound SOS &amp; EOD'!HZ29</f>
        <v>1283</v>
      </c>
      <c r="IA6" s="593">
        <f>'Inbound SOS &amp; EOD'!IA29</f>
        <v>561</v>
      </c>
      <c r="IB6" s="593">
        <f>'Inbound SOS &amp; EOD'!IB29</f>
        <v>63</v>
      </c>
      <c r="IC6" s="593">
        <f>'Inbound SOS &amp; EOD'!IC29</f>
        <v>269</v>
      </c>
      <c r="ID6" s="593">
        <f>'Inbound SOS &amp; EOD'!ID29</f>
        <v>593</v>
      </c>
      <c r="IE6" s="593">
        <f>'Inbound SOS &amp; EOD'!IE29</f>
        <v>212</v>
      </c>
      <c r="IF6" s="593">
        <f>'Inbound SOS &amp; EOD'!IF29</f>
        <v>0</v>
      </c>
      <c r="IG6" s="593">
        <f>'Inbound SOS &amp; EOD'!IG29</f>
        <v>212</v>
      </c>
      <c r="IH6" s="593">
        <f>'Inbound SOS &amp; EOD'!IH29</f>
        <v>766</v>
      </c>
      <c r="II6" s="593">
        <f>'Inbound SOS &amp; EOD'!II29</f>
        <v>89</v>
      </c>
      <c r="IJ6" s="593">
        <f>'Inbound SOS &amp; EOD'!IJ29</f>
        <v>758</v>
      </c>
      <c r="IK6" s="593">
        <f>'Inbound SOS &amp; EOD'!IK29</f>
        <v>320</v>
      </c>
      <c r="IL6" s="593">
        <f>'Inbound SOS &amp; EOD'!IL29</f>
        <v>1448</v>
      </c>
      <c r="IM6" s="593">
        <f>'Inbound SOS &amp; EOD'!IM29</f>
        <v>0</v>
      </c>
      <c r="IN6" s="593">
        <f>'Inbound SOS &amp; EOD'!IN29</f>
        <v>148</v>
      </c>
      <c r="IO6" s="593">
        <f>'Inbound SOS &amp; EOD'!IO29</f>
        <v>703</v>
      </c>
      <c r="IP6" s="593">
        <f>'Inbound SOS &amp; EOD'!IP29</f>
        <v>100</v>
      </c>
      <c r="IQ6" s="593">
        <f>'Inbound SOS &amp; EOD'!IQ29</f>
        <v>227</v>
      </c>
      <c r="IR6" s="593">
        <f>'Inbound SOS &amp; EOD'!IR29</f>
        <v>653</v>
      </c>
      <c r="IS6" s="593">
        <f>'Inbound SOS &amp; EOD'!IS29</f>
        <v>0</v>
      </c>
      <c r="IT6" s="593">
        <f>'Inbound SOS &amp; EOD'!IT29</f>
        <v>0</v>
      </c>
      <c r="IU6" s="593">
        <f>'Inbound SOS &amp; EOD'!IU29</f>
        <v>0</v>
      </c>
      <c r="IV6" s="593">
        <f>'Inbound SOS &amp; EOD'!IV29</f>
        <v>721</v>
      </c>
      <c r="IW6" s="593">
        <f>'Inbound SOS &amp; EOD'!IW29</f>
        <v>445</v>
      </c>
      <c r="IX6" s="593">
        <f>'Inbound SOS &amp; EOD'!IX29</f>
        <v>0</v>
      </c>
      <c r="IY6" s="593">
        <f>'Inbound SOS &amp; EOD'!IY29</f>
        <v>530</v>
      </c>
      <c r="IZ6" s="593">
        <f>'Inbound SOS &amp; EOD'!IZ29</f>
        <v>0</v>
      </c>
      <c r="JA6" s="593">
        <f>'Inbound SOS &amp; EOD'!JA29</f>
        <v>0</v>
      </c>
      <c r="JB6" s="593">
        <f>'Inbound SOS &amp; EOD'!JB29</f>
        <v>0</v>
      </c>
      <c r="JC6" s="593">
        <f>'Inbound SOS &amp; EOD'!JC29</f>
        <v>748</v>
      </c>
      <c r="JD6" s="593">
        <f>'Inbound SOS &amp; EOD'!JD29</f>
        <v>291</v>
      </c>
      <c r="JE6" s="593">
        <f>'Inbound SOS &amp; EOD'!JE29</f>
        <v>342</v>
      </c>
      <c r="JF6" s="593">
        <f>'Inbound SOS &amp; EOD'!JF29</f>
        <v>743</v>
      </c>
      <c r="JG6" s="593">
        <f>'Inbound SOS &amp; EOD'!JG29</f>
        <v>0</v>
      </c>
      <c r="JH6" s="593">
        <f>'Inbound SOS &amp; EOD'!JH29</f>
        <v>0</v>
      </c>
      <c r="JI6" s="593">
        <f>'Inbound SOS &amp; EOD'!JI29</f>
        <v>670</v>
      </c>
      <c r="JJ6" s="593">
        <f>'Inbound SOS &amp; EOD'!JJ29</f>
        <v>1133</v>
      </c>
      <c r="JK6" s="593">
        <f>'Inbound SOS &amp; EOD'!JK29</f>
        <v>730</v>
      </c>
      <c r="JL6" s="593">
        <f>'Inbound SOS &amp; EOD'!JL29</f>
        <v>759</v>
      </c>
      <c r="JM6" s="593">
        <f>'Inbound SOS &amp; EOD'!JM29</f>
        <v>867</v>
      </c>
      <c r="JN6" s="593">
        <f>'Inbound SOS &amp; EOD'!JN29</f>
        <v>0</v>
      </c>
      <c r="JO6" s="593">
        <f>'Inbound SOS &amp; EOD'!JO29</f>
        <v>0</v>
      </c>
      <c r="JP6" s="593">
        <f>'Inbound SOS &amp; EOD'!JP29</f>
        <v>644</v>
      </c>
      <c r="JQ6" s="593">
        <f>'Inbound SOS &amp; EOD'!JQ29</f>
        <v>1351</v>
      </c>
      <c r="JR6" s="593">
        <f>'Inbound SOS &amp; EOD'!JR29</f>
        <v>0</v>
      </c>
      <c r="JS6" s="593">
        <f>'Inbound SOS &amp; EOD'!JS29</f>
        <v>707</v>
      </c>
      <c r="JT6" s="593">
        <f>'Inbound SOS &amp; EOD'!JT29</f>
        <v>814</v>
      </c>
      <c r="JU6" s="593">
        <f>'Inbound SOS &amp; EOD'!JU29</f>
        <v>0</v>
      </c>
      <c r="JV6" s="593">
        <f>'Inbound SOS &amp; EOD'!JV29</f>
        <v>0</v>
      </c>
      <c r="JW6" s="593">
        <f>'Inbound SOS &amp; EOD'!JW29</f>
        <v>0</v>
      </c>
      <c r="JX6" s="593">
        <f>'Inbound SOS &amp; EOD'!JX29</f>
        <v>1247</v>
      </c>
      <c r="JY6" s="593">
        <f>'Inbound SOS &amp; EOD'!JY29</f>
        <v>381</v>
      </c>
      <c r="JZ6" s="593">
        <f>'Inbound SOS &amp; EOD'!JZ29</f>
        <v>1043</v>
      </c>
      <c r="KA6" s="593">
        <f>'Inbound SOS &amp; EOD'!KA29</f>
        <v>797</v>
      </c>
      <c r="KB6" s="593">
        <f>'Inbound SOS &amp; EOD'!KB29</f>
        <v>0</v>
      </c>
      <c r="KC6" s="593">
        <f>'Inbound SOS &amp; EOD'!KC29</f>
        <v>0</v>
      </c>
      <c r="KD6" s="593">
        <f>'Inbound SOS &amp; EOD'!KD29</f>
        <v>0</v>
      </c>
      <c r="KE6" s="593">
        <f>'Inbound SOS &amp; EOD'!KE29</f>
        <v>0</v>
      </c>
      <c r="KF6" s="593">
        <f>'Inbound SOS &amp; EOD'!KF29</f>
        <v>2414</v>
      </c>
      <c r="KG6" s="593">
        <f>'Inbound SOS &amp; EOD'!KG29</f>
        <v>1040</v>
      </c>
      <c r="KH6" s="593">
        <f>'Inbound SOS &amp; EOD'!KH29</f>
        <v>938</v>
      </c>
      <c r="KI6" s="593">
        <f>'Inbound SOS &amp; EOD'!KI29</f>
        <v>0</v>
      </c>
      <c r="KJ6" s="593">
        <f>'Inbound SOS &amp; EOD'!KJ29</f>
        <v>0</v>
      </c>
      <c r="KK6" s="593">
        <f>'Inbound SOS &amp; EOD'!KK29</f>
        <v>0</v>
      </c>
      <c r="KL6" s="593">
        <f>'Inbound SOS &amp; EOD'!KL29</f>
        <v>1568</v>
      </c>
      <c r="KM6" s="593">
        <f>'Inbound SOS &amp; EOD'!KM29</f>
        <v>852</v>
      </c>
      <c r="KN6" s="593">
        <f>'Inbound SOS &amp; EOD'!KN29</f>
        <v>0</v>
      </c>
      <c r="KO6" s="593">
        <f>'Inbound SOS &amp; EOD'!KO29</f>
        <v>835</v>
      </c>
      <c r="KP6" s="593">
        <f>'Inbound SOS &amp; EOD'!KP29</f>
        <v>0</v>
      </c>
      <c r="KQ6" s="593">
        <f>'Inbound SOS &amp; EOD'!KQ29</f>
        <v>0</v>
      </c>
      <c r="KR6" s="593">
        <f>'Inbound SOS &amp; EOD'!KR29</f>
        <v>1753</v>
      </c>
      <c r="KS6" s="593">
        <f>'Inbound SOS &amp; EOD'!KS29</f>
        <v>2141</v>
      </c>
      <c r="KT6" s="593">
        <f>'Inbound SOS &amp; EOD'!KT29</f>
        <v>384</v>
      </c>
      <c r="KU6" s="593">
        <f>'Inbound SOS &amp; EOD'!KU29</f>
        <v>806</v>
      </c>
      <c r="KV6" s="593">
        <f>'Inbound SOS &amp; EOD'!KV29</f>
        <v>945</v>
      </c>
      <c r="KW6" s="593">
        <f>'Inbound SOS &amp; EOD'!KW29</f>
        <v>0</v>
      </c>
      <c r="KX6" s="593">
        <f>'Inbound SOS &amp; EOD'!KX29</f>
        <v>0</v>
      </c>
      <c r="KY6" s="593">
        <f>'Inbound SOS &amp; EOD'!KY29</f>
        <v>672</v>
      </c>
      <c r="KZ6" s="593">
        <f>'Inbound SOS &amp; EOD'!KZ29</f>
        <v>2236</v>
      </c>
      <c r="LA6" s="593">
        <f>'Inbound SOS &amp; EOD'!LA29</f>
        <v>757</v>
      </c>
      <c r="LB6" s="593">
        <f>'Inbound SOS &amp; EOD'!LB29</f>
        <v>1016</v>
      </c>
      <c r="LC6" s="593">
        <f>'Inbound SOS &amp; EOD'!LC29</f>
        <v>1019</v>
      </c>
      <c r="LD6" s="593">
        <f>'Inbound SOS &amp; EOD'!LD29</f>
        <v>0</v>
      </c>
      <c r="LE6" s="593">
        <f>'Inbound SOS &amp; EOD'!LE29</f>
        <v>0</v>
      </c>
      <c r="LF6" s="593">
        <f>'Inbound SOS &amp; EOD'!LF29</f>
        <v>1455</v>
      </c>
      <c r="LG6" s="593">
        <f>'Inbound SOS &amp; EOD'!LG29</f>
        <v>1987</v>
      </c>
      <c r="LH6" s="593">
        <f>'Inbound SOS &amp; EOD'!LH29</f>
        <v>964</v>
      </c>
      <c r="LI6" s="593">
        <f>'Inbound SOS &amp; EOD'!LI29</f>
        <v>1167</v>
      </c>
      <c r="LJ6" s="593">
        <f>'Inbound SOS &amp; EOD'!LJ29</f>
        <v>1267</v>
      </c>
      <c r="LK6" s="593">
        <f>'Inbound SOS &amp; EOD'!LK29</f>
        <v>0</v>
      </c>
      <c r="LL6" s="593">
        <f>'Inbound SOS &amp; EOD'!LL29</f>
        <v>0</v>
      </c>
      <c r="LM6" s="593">
        <f>'Inbound SOS &amp; EOD'!LM29</f>
        <v>1441</v>
      </c>
      <c r="LN6" s="593">
        <f>'Inbound SOS &amp; EOD'!LN29</f>
        <v>0</v>
      </c>
      <c r="LO6" s="593">
        <f>'Inbound SOS &amp; EOD'!LO29</f>
        <v>0</v>
      </c>
      <c r="LP6" s="593">
        <f>'Inbound SOS &amp; EOD'!LP29</f>
        <v>1140</v>
      </c>
      <c r="LQ6" s="593">
        <f>'Inbound SOS &amp; EOD'!LQ29</f>
        <v>1205</v>
      </c>
      <c r="LR6" s="593">
        <f>'Inbound SOS &amp; EOD'!LR29</f>
        <v>0</v>
      </c>
      <c r="LS6" s="593">
        <f>'Inbound SOS &amp; EOD'!LS29</f>
        <v>0</v>
      </c>
      <c r="LT6" s="593">
        <f>'Inbound SOS &amp; EOD'!LT29</f>
        <v>1882</v>
      </c>
      <c r="LU6" s="593">
        <f>'Inbound SOS &amp; EOD'!LU29</f>
        <v>0</v>
      </c>
      <c r="LV6" s="593">
        <f>'Inbound SOS &amp; EOD'!LV29</f>
        <v>0</v>
      </c>
      <c r="LW6" s="593">
        <f>'Inbound SOS &amp; EOD'!LW29</f>
        <v>1882</v>
      </c>
      <c r="LX6" s="593">
        <f>'Inbound SOS &amp; EOD'!LX29</f>
        <v>1332</v>
      </c>
      <c r="LY6" s="593">
        <f>'Inbound SOS &amp; EOD'!LY29</f>
        <v>0</v>
      </c>
      <c r="LZ6" s="593">
        <f>'Inbound SOS &amp; EOD'!LZ29</f>
        <v>0</v>
      </c>
      <c r="MA6" s="593">
        <f>'Inbound SOS &amp; EOD'!MA29</f>
        <v>1512</v>
      </c>
      <c r="MB6" s="593">
        <f>'Inbound SOS &amp; EOD'!MB29</f>
        <v>1512</v>
      </c>
      <c r="MC6" s="593">
        <f>'Inbound SOS &amp; EOD'!MC29</f>
        <v>1808</v>
      </c>
      <c r="MD6" s="593">
        <f>'Inbound SOS &amp; EOD'!MD29</f>
        <v>1558</v>
      </c>
      <c r="ME6" s="593">
        <f>'Inbound SOS &amp; EOD'!ME29</f>
        <v>1571</v>
      </c>
      <c r="MF6" s="593">
        <f>'Inbound SOS &amp; EOD'!MF29</f>
        <v>0</v>
      </c>
      <c r="MG6" s="593">
        <f>'Inbound SOS &amp; EOD'!MG29</f>
        <v>0</v>
      </c>
      <c r="MH6" s="593">
        <f>'Inbound SOS &amp; EOD'!MH29</f>
        <v>0</v>
      </c>
      <c r="MI6" s="593">
        <f>'Inbound SOS &amp; EOD'!MI29</f>
        <v>2299</v>
      </c>
      <c r="MJ6" s="593">
        <f>'Inbound SOS &amp; EOD'!MJ29</f>
        <v>452</v>
      </c>
      <c r="MK6" s="593">
        <f>'Inbound SOS &amp; EOD'!MK29</f>
        <v>1015</v>
      </c>
      <c r="ML6" s="593">
        <f>'Inbound SOS &amp; EOD'!ML29</f>
        <v>1226</v>
      </c>
      <c r="MM6" s="593">
        <f>'Inbound SOS &amp; EOD'!MM29</f>
        <v>0</v>
      </c>
      <c r="MN6" s="593">
        <f>'Inbound SOS &amp; EOD'!MN29</f>
        <v>0</v>
      </c>
      <c r="MO6" s="593">
        <f>'Inbound SOS &amp; EOD'!MO29</f>
        <v>1411</v>
      </c>
      <c r="MP6" s="593">
        <v>1610</v>
      </c>
      <c r="MQ6" s="593">
        <f>'Inbound SOS &amp; EOD'!MQ29</f>
        <v>478</v>
      </c>
      <c r="MR6" s="593">
        <f>'Inbound SOS &amp; EOD'!MR29</f>
        <v>621</v>
      </c>
      <c r="MS6" s="593">
        <f>'Inbound SOS &amp; EOD'!MS29</f>
        <v>636</v>
      </c>
      <c r="MT6" s="593">
        <f>'Inbound SOS &amp; EOD'!MT29</f>
        <v>0</v>
      </c>
      <c r="MU6" s="593">
        <f>'Inbound SOS &amp; EOD'!MU29</f>
        <v>0</v>
      </c>
      <c r="MV6" s="593">
        <f>'Inbound SOS &amp; EOD'!MV29</f>
        <v>895</v>
      </c>
      <c r="MW6" s="593">
        <f>'Inbound SOS &amp; EOD'!MW29</f>
        <v>800</v>
      </c>
      <c r="MX6" s="593">
        <f>'Inbound SOS &amp; EOD'!MX29</f>
        <v>813</v>
      </c>
      <c r="MY6" s="593">
        <f>'Inbound SOS &amp; EOD'!MY29</f>
        <v>617</v>
      </c>
      <c r="MZ6" s="593">
        <f>'Inbound SOS &amp; EOD'!MZ29</f>
        <v>836</v>
      </c>
      <c r="NA6" s="593">
        <f>'Inbound SOS &amp; EOD'!NA29</f>
        <v>0</v>
      </c>
      <c r="NB6" s="260"/>
      <c r="NC6" s="260"/>
      <c r="ND6" s="260"/>
      <c r="NE6" s="260"/>
      <c r="NF6" s="260"/>
      <c r="NG6" s="260"/>
      <c r="NH6" s="260"/>
      <c r="NI6" s="260"/>
      <c r="NJ6" s="260"/>
      <c r="NK6" s="260"/>
      <c r="NL6" s="260"/>
      <c r="NM6" s="260"/>
      <c r="NN6" s="260"/>
      <c r="NO6" s="260"/>
      <c r="NP6" s="260"/>
      <c r="NQ6" s="260"/>
      <c r="NR6" s="260"/>
      <c r="NS6" s="260"/>
      <c r="NT6" s="260"/>
      <c r="NU6" s="260"/>
      <c r="NV6" s="260"/>
      <c r="NW6" s="260"/>
      <c r="NX6" s="260"/>
      <c r="NY6" s="260"/>
      <c r="NZ6" s="260"/>
      <c r="OA6" s="260"/>
      <c r="OB6" s="260"/>
      <c r="OC6" s="260"/>
      <c r="OD6" s="260"/>
      <c r="OE6" s="260"/>
      <c r="OF6" s="260"/>
      <c r="OG6" s="260"/>
      <c r="OH6" s="260"/>
      <c r="OI6" s="260"/>
      <c r="OJ6" s="260"/>
      <c r="OK6" s="260"/>
      <c r="OL6" s="260"/>
      <c r="OM6" s="260"/>
      <c r="ON6" s="260"/>
      <c r="OO6" s="260"/>
      <c r="OP6" s="260"/>
      <c r="OQ6" s="260"/>
      <c r="OR6" s="260"/>
      <c r="OS6" s="260"/>
      <c r="OT6" s="260"/>
      <c r="OU6" s="260"/>
      <c r="OV6" s="260"/>
      <c r="OW6" s="260"/>
      <c r="OX6" s="260"/>
      <c r="OY6" s="260"/>
      <c r="OZ6" s="260"/>
      <c r="PA6" s="260"/>
      <c r="PB6" s="260"/>
      <c r="PC6" s="260">
        <f>'Inbound SOS &amp; EOD'!DQ29</f>
        <v>340</v>
      </c>
      <c r="PD6" s="260">
        <f>'Inbound SOS &amp; EOD'!DR29</f>
        <v>340</v>
      </c>
      <c r="PE6" s="260">
        <f>'Inbound SOS &amp; EOD'!DS29</f>
        <v>427</v>
      </c>
      <c r="PF6" s="260">
        <f>'Inbound SOS &amp; EOD'!DT29</f>
        <v>0</v>
      </c>
      <c r="PG6" s="260">
        <f>'Inbound SOS &amp; EOD'!DU29</f>
        <v>767</v>
      </c>
      <c r="PH6" s="260">
        <f>'Inbound SOS &amp; EOD'!DV29</f>
        <v>235</v>
      </c>
      <c r="PI6" s="260">
        <f>'Inbound SOS &amp; EOD'!DW29</f>
        <v>0</v>
      </c>
      <c r="PJ6" s="260">
        <f>'Inbound SOS &amp; EOD'!DX29</f>
        <v>205</v>
      </c>
      <c r="PK6" s="260">
        <f>'Inbound SOS &amp; EOD'!DY29</f>
        <v>0</v>
      </c>
      <c r="PL6" s="260">
        <f>'Inbound SOS &amp; EOD'!DZ29</f>
        <v>751</v>
      </c>
      <c r="PM6" s="260">
        <f>'Inbound SOS &amp; EOD'!EA29</f>
        <v>719</v>
      </c>
      <c r="PN6" s="260">
        <f>'Inbound SOS &amp; EOD'!EB29</f>
        <v>99</v>
      </c>
      <c r="PO6" s="260">
        <f>'Inbound SOS &amp; EOD'!EC29</f>
        <v>153</v>
      </c>
      <c r="PP6" s="260">
        <f>'Inbound SOS &amp; EOD'!ED29</f>
        <v>153</v>
      </c>
      <c r="PQ6" s="260">
        <f>'Inbound SOS &amp; EOD'!EE29</f>
        <v>0</v>
      </c>
      <c r="PR6" s="260">
        <f>'Inbound SOS &amp; EOD'!EF29</f>
        <v>672</v>
      </c>
      <c r="PS6" s="260">
        <f>'Inbound SOS &amp; EOD'!EG29</f>
        <v>880</v>
      </c>
      <c r="PT6" s="260">
        <f>'Inbound SOS &amp; EOD'!EH29</f>
        <v>71</v>
      </c>
      <c r="PU6" s="260">
        <f>'Inbound SOS &amp; EOD'!EI29</f>
        <v>67</v>
      </c>
      <c r="PV6" s="260">
        <f>'Inbound SOS &amp; EOD'!EJ29</f>
        <v>680</v>
      </c>
      <c r="PW6" s="260">
        <f>'Inbound SOS &amp; EOD'!EK29</f>
        <v>154</v>
      </c>
      <c r="PX6" s="260">
        <f>'Inbound SOS &amp; EOD'!EL29</f>
        <v>154</v>
      </c>
      <c r="PY6" s="260">
        <f>'Inbound SOS &amp; EOD'!EM29</f>
        <v>0</v>
      </c>
      <c r="PZ6" s="260">
        <f>'Inbound SOS &amp; EOD'!EN29</f>
        <v>701</v>
      </c>
      <c r="QA6" s="260">
        <f>'Inbound SOS &amp; EOD'!EO29</f>
        <v>104</v>
      </c>
      <c r="QB6" s="260">
        <f>'Inbound SOS &amp; EOD'!EP29</f>
        <v>646</v>
      </c>
      <c r="QC6" s="260">
        <f>'Inbound SOS &amp; EOD'!EQ29</f>
        <v>138</v>
      </c>
      <c r="QD6" s="260">
        <f>'Inbound SOS &amp; EOD'!ER29</f>
        <v>0</v>
      </c>
      <c r="QE6" s="260">
        <f>'Inbound SOS &amp; EOD'!ES29</f>
        <v>172</v>
      </c>
      <c r="QF6" s="260">
        <f>'Inbound SOS &amp; EOD'!ET29</f>
        <v>172</v>
      </c>
      <c r="QG6" s="260">
        <f>'Inbound SOS &amp; EOD'!EU29</f>
        <v>433</v>
      </c>
      <c r="QH6" s="260">
        <f>'Inbound SOS &amp; EOD'!EV29</f>
        <v>555</v>
      </c>
      <c r="QI6" s="260">
        <f>'Inbound SOS &amp; EOD'!EW29</f>
        <v>88</v>
      </c>
      <c r="QJ6" s="260">
        <f>'Inbound SOS &amp; EOD'!EX29</f>
        <v>0</v>
      </c>
      <c r="QK6" s="260">
        <f>'Inbound SOS &amp; EOD'!EY29</f>
        <v>162</v>
      </c>
      <c r="QL6" s="260">
        <f>'Inbound SOS &amp; EOD'!EZ29</f>
        <v>162</v>
      </c>
      <c r="QM6" s="260">
        <f>'Inbound SOS &amp; EOD'!FA29</f>
        <v>162</v>
      </c>
      <c r="QN6" s="260">
        <f>'Inbound SOS &amp; EOD'!FB29</f>
        <v>590</v>
      </c>
      <c r="QO6" s="260">
        <f>'Inbound SOS &amp; EOD'!FC29</f>
        <v>406</v>
      </c>
      <c r="QP6" s="260">
        <f>'Inbound SOS &amp; EOD'!FD29</f>
        <v>68</v>
      </c>
      <c r="QQ6" s="260">
        <f>'Inbound SOS &amp; EOD'!FE29</f>
        <v>101</v>
      </c>
      <c r="QR6" s="260">
        <f>'Inbound SOS &amp; EOD'!FF29</f>
        <v>0</v>
      </c>
      <c r="QS6" s="260">
        <f>'Inbound SOS &amp; EOD'!FG29</f>
        <v>0</v>
      </c>
      <c r="QT6" s="260">
        <f>'Inbound SOS &amp; EOD'!FH29</f>
        <v>101</v>
      </c>
      <c r="QU6" s="260">
        <f>'Inbound SOS &amp; EOD'!FI29</f>
        <v>508</v>
      </c>
      <c r="QV6" s="260">
        <f>'Inbound SOS &amp; EOD'!FJ29</f>
        <v>67</v>
      </c>
      <c r="QW6" s="260">
        <f>'Inbound SOS &amp; EOD'!FK29</f>
        <v>459</v>
      </c>
      <c r="QX6" s="260">
        <f>'Inbound SOS &amp; EOD'!FL29</f>
        <v>155</v>
      </c>
      <c r="QY6" s="260">
        <f>'Inbound SOS &amp; EOD'!FM29</f>
        <v>155</v>
      </c>
      <c r="QZ6" s="260">
        <f>'Inbound SOS &amp; EOD'!FN29</f>
        <v>155</v>
      </c>
      <c r="RA6" s="260">
        <f>'Inbound SOS &amp; EOD'!FO29</f>
        <v>155</v>
      </c>
      <c r="RB6" s="260">
        <f>'Inbound SOS &amp; EOD'!FP29</f>
        <v>657</v>
      </c>
      <c r="RC6" s="260">
        <f>'Inbound SOS &amp; EOD'!FQ29</f>
        <v>87</v>
      </c>
      <c r="RD6" s="260">
        <f>'Inbound SOS &amp; EOD'!FR29</f>
        <v>518</v>
      </c>
      <c r="RE6" s="260">
        <f>'Inbound SOS &amp; EOD'!FS29</f>
        <v>113</v>
      </c>
      <c r="RF6" s="260">
        <f>'Inbound SOS &amp; EOD'!FT29</f>
        <v>0</v>
      </c>
      <c r="RG6" s="260">
        <f>'Inbound SOS &amp; EOD'!FU29</f>
        <v>0</v>
      </c>
      <c r="RH6" s="260">
        <f>'Inbound SOS &amp; EOD'!FV29</f>
        <v>184</v>
      </c>
      <c r="RI6" s="260">
        <f>'Inbound SOS &amp; EOD'!FW29</f>
        <v>574</v>
      </c>
      <c r="RJ6" s="260">
        <f>'Inbound SOS &amp; EOD'!FX29</f>
        <v>269</v>
      </c>
      <c r="RK6" s="260">
        <f>'Inbound SOS &amp; EOD'!FY29</f>
        <v>117</v>
      </c>
      <c r="RL6" s="260">
        <f>'Inbound SOS &amp; EOD'!FZ29</f>
        <v>227</v>
      </c>
      <c r="RM6" s="260">
        <f>'Inbound SOS &amp; EOD'!GA29</f>
        <v>179</v>
      </c>
      <c r="RN6" s="260">
        <f>'Inbound SOS &amp; EOD'!GB29</f>
        <v>179</v>
      </c>
      <c r="RO6" s="260">
        <f>'Inbound SOS &amp; EOD'!GC29</f>
        <v>0</v>
      </c>
      <c r="RP6" s="260">
        <f>'Inbound SOS &amp; EOD'!GD29</f>
        <v>459</v>
      </c>
      <c r="RQ6" s="260">
        <f>'Inbound SOS &amp; EOD'!GE29</f>
        <v>106</v>
      </c>
      <c r="RR6" s="260">
        <f>'Inbound SOS &amp; EOD'!GF29</f>
        <v>99</v>
      </c>
      <c r="RS6" s="260">
        <f>'Inbound SOS &amp; EOD'!GG29</f>
        <v>74</v>
      </c>
      <c r="RT6" s="260">
        <f>'Inbound SOS &amp; EOD'!GH29</f>
        <v>588</v>
      </c>
      <c r="RU6" s="260">
        <f>'Inbound SOS &amp; EOD'!GI29</f>
        <v>588</v>
      </c>
      <c r="RV6" s="260">
        <f>'Inbound SOS &amp; EOD'!GJ29</f>
        <v>588</v>
      </c>
      <c r="RW6" s="260">
        <f>'Inbound SOS &amp; EOD'!GK29</f>
        <v>0</v>
      </c>
      <c r="RX6" s="260">
        <f>'Inbound SOS &amp; EOD'!GL29</f>
        <v>97</v>
      </c>
      <c r="RY6" s="260">
        <f>'Inbound SOS &amp; EOD'!GM29</f>
        <v>408</v>
      </c>
      <c r="RZ6" s="260">
        <f>'Inbound SOS &amp; EOD'!GN29</f>
        <v>36</v>
      </c>
      <c r="SA6" s="260">
        <f>'Inbound SOS &amp; EOD'!GO29</f>
        <v>0</v>
      </c>
      <c r="SB6" s="260">
        <f>'Inbound SOS &amp; EOD'!GP29</f>
        <v>0</v>
      </c>
      <c r="SC6" s="260">
        <f>'Inbound SOS &amp; EOD'!GQ29</f>
        <v>0</v>
      </c>
      <c r="SD6" s="260">
        <f>'Inbound SOS &amp; EOD'!GR29</f>
        <v>423</v>
      </c>
      <c r="SE6" s="260">
        <f>'Inbound SOS &amp; EOD'!GS29</f>
        <v>147</v>
      </c>
      <c r="SF6" s="260">
        <f>'Inbound SOS &amp; EOD'!GT29</f>
        <v>82</v>
      </c>
      <c r="SG6" s="260">
        <f>'Inbound SOS &amp; EOD'!GU29</f>
        <v>97</v>
      </c>
      <c r="SH6" s="260">
        <f>'Inbound SOS &amp; EOD'!GV29</f>
        <v>0</v>
      </c>
      <c r="SI6" s="260">
        <f>'Inbound SOS &amp; EOD'!GW29</f>
        <v>0</v>
      </c>
      <c r="SJ6" s="260">
        <f>'Inbound SOS &amp; EOD'!GX29</f>
        <v>0</v>
      </c>
      <c r="SK6" s="260">
        <f>'Inbound SOS &amp; EOD'!GY29</f>
        <v>66</v>
      </c>
      <c r="SL6" s="260">
        <f>'Inbound SOS &amp; EOD'!GZ29</f>
        <v>265</v>
      </c>
      <c r="SM6" s="260">
        <f>'Inbound SOS &amp; EOD'!HA29</f>
        <v>360</v>
      </c>
      <c r="SN6" s="260">
        <f>'Inbound SOS &amp; EOD'!HB29</f>
        <v>324</v>
      </c>
      <c r="SO6" s="260">
        <f>'Inbound SOS &amp; EOD'!HC29</f>
        <v>0</v>
      </c>
      <c r="SP6" s="260">
        <f>'Inbound SOS &amp; EOD'!HD29</f>
        <v>0</v>
      </c>
      <c r="SQ6" s="260">
        <f>'Inbound SOS &amp; EOD'!HE29</f>
        <v>0</v>
      </c>
      <c r="SR6" s="260">
        <f>'Inbound SOS &amp; EOD'!HF29</f>
        <v>0</v>
      </c>
      <c r="SS6" s="260">
        <f>'Inbound SOS &amp; EOD'!HG29</f>
        <v>351</v>
      </c>
      <c r="ST6" s="260">
        <f>'Inbound SOS &amp; EOD'!HH29</f>
        <v>140</v>
      </c>
      <c r="SU6" s="260">
        <f>'Inbound SOS &amp; EOD'!HI29</f>
        <v>172</v>
      </c>
      <c r="SV6" s="260">
        <f>'Inbound SOS &amp; EOD'!HJ29</f>
        <v>697</v>
      </c>
      <c r="SW6" s="260">
        <f>'Inbound SOS &amp; EOD'!HK29</f>
        <v>0</v>
      </c>
      <c r="SX6" s="260">
        <f>'Inbound SOS &amp; EOD'!HL29</f>
        <v>697</v>
      </c>
      <c r="SY6" s="260">
        <f>'Inbound SOS &amp; EOD'!HM29</f>
        <v>72</v>
      </c>
      <c r="SZ6" s="260">
        <f>'Inbound SOS &amp; EOD'!HN29</f>
        <v>480</v>
      </c>
      <c r="TA6" s="260">
        <f>'Inbound SOS &amp; EOD'!HO29</f>
        <v>256</v>
      </c>
      <c r="TB6" s="260">
        <f>'Inbound SOS &amp; EOD'!HP29</f>
        <v>709</v>
      </c>
      <c r="TC6" s="260">
        <f>'Inbound SOS &amp; EOD'!HQ29</f>
        <v>0</v>
      </c>
      <c r="TD6" s="260">
        <f>'Inbound SOS &amp; EOD'!HR29</f>
        <v>0</v>
      </c>
      <c r="TE6" s="260">
        <f>'Inbound SOS &amp; EOD'!HS29</f>
        <v>129</v>
      </c>
      <c r="TF6" s="260">
        <f>'Inbound SOS &amp; EOD'!HT29</f>
        <v>255</v>
      </c>
      <c r="TG6" s="260">
        <f>'Inbound SOS &amp; EOD'!HU29</f>
        <v>548</v>
      </c>
      <c r="TH6" s="260">
        <f>'Inbound SOS &amp; EOD'!HV29</f>
        <v>178</v>
      </c>
      <c r="TI6" s="260">
        <f>'Inbound SOS &amp; EOD'!HW29</f>
        <v>793</v>
      </c>
      <c r="TJ6" s="260">
        <f>'Inbound SOS &amp; EOD'!HX29</f>
        <v>490</v>
      </c>
      <c r="TK6" s="260">
        <f>'Inbound SOS &amp; EOD'!HY29</f>
        <v>0</v>
      </c>
      <c r="TL6" s="260">
        <f>'Inbound SOS &amp; EOD'!HZ29</f>
        <v>1283</v>
      </c>
      <c r="TM6" s="260">
        <f>'Inbound SOS &amp; EOD'!IA29</f>
        <v>561</v>
      </c>
      <c r="TN6" s="260">
        <f>'Inbound SOS &amp; EOD'!IB29</f>
        <v>63</v>
      </c>
      <c r="TO6" s="260">
        <f>'Inbound SOS &amp; EOD'!IC29</f>
        <v>269</v>
      </c>
      <c r="TP6" s="260">
        <f>'Inbound SOS &amp; EOD'!ID29</f>
        <v>593</v>
      </c>
      <c r="TQ6" s="260">
        <f>'Inbound SOS &amp; EOD'!IE29</f>
        <v>212</v>
      </c>
      <c r="TR6" s="260">
        <f>'Inbound SOS &amp; EOD'!IF29</f>
        <v>0</v>
      </c>
      <c r="TS6" s="260">
        <f>'Inbound SOS &amp; EOD'!IG29</f>
        <v>212</v>
      </c>
      <c r="TT6" s="260">
        <f>'Inbound SOS &amp; EOD'!IH29</f>
        <v>766</v>
      </c>
      <c r="TU6" s="260">
        <f>'Inbound SOS &amp; EOD'!II29</f>
        <v>89</v>
      </c>
      <c r="TV6" s="260">
        <f>'Inbound SOS &amp; EOD'!IJ29</f>
        <v>758</v>
      </c>
      <c r="TW6" s="260">
        <f>'Inbound SOS &amp; EOD'!IK29</f>
        <v>320</v>
      </c>
      <c r="TX6" s="260">
        <f>'Inbound SOS &amp; EOD'!IL29</f>
        <v>1448</v>
      </c>
      <c r="TY6" s="260">
        <f>'Inbound SOS &amp; EOD'!IM29</f>
        <v>0</v>
      </c>
      <c r="TZ6" s="260">
        <f>'Inbound SOS &amp; EOD'!IN29</f>
        <v>148</v>
      </c>
      <c r="UA6" s="260">
        <f>'Inbound SOS &amp; EOD'!IO29</f>
        <v>703</v>
      </c>
      <c r="UB6" s="260">
        <f>'Inbound SOS &amp; EOD'!IP29</f>
        <v>100</v>
      </c>
      <c r="UC6" s="260">
        <f>'Inbound SOS &amp; EOD'!IQ29</f>
        <v>227</v>
      </c>
      <c r="UD6" s="260">
        <f>'Inbound SOS &amp; EOD'!IR29</f>
        <v>653</v>
      </c>
      <c r="UE6" s="260">
        <f>'Inbound SOS &amp; EOD'!IS29</f>
        <v>0</v>
      </c>
      <c r="UF6" s="260">
        <f>'Inbound SOS &amp; EOD'!IT29</f>
        <v>0</v>
      </c>
      <c r="UG6" s="260">
        <f>'Inbound SOS &amp; EOD'!IU29</f>
        <v>0</v>
      </c>
      <c r="UH6" s="260">
        <f>'Inbound SOS &amp; EOD'!IV29</f>
        <v>721</v>
      </c>
      <c r="UI6" s="260">
        <f>'Inbound SOS &amp; EOD'!IW29</f>
        <v>445</v>
      </c>
      <c r="UJ6" s="260">
        <f>'Inbound SOS &amp; EOD'!IX29</f>
        <v>0</v>
      </c>
      <c r="UK6" s="260">
        <f>'Inbound SOS &amp; EOD'!IY29</f>
        <v>530</v>
      </c>
      <c r="UL6" s="260">
        <f>'Inbound SOS &amp; EOD'!IZ29</f>
        <v>0</v>
      </c>
      <c r="UM6" s="260">
        <f>'Inbound SOS &amp; EOD'!JA29</f>
        <v>0</v>
      </c>
      <c r="UN6" s="260">
        <f>'Inbound SOS &amp; EOD'!JB29</f>
        <v>0</v>
      </c>
      <c r="UO6" s="260">
        <f>'Inbound SOS &amp; EOD'!JC29</f>
        <v>748</v>
      </c>
      <c r="UP6" s="260">
        <f>'Inbound SOS &amp; EOD'!JD29</f>
        <v>291</v>
      </c>
      <c r="UQ6" s="260">
        <f>'Inbound SOS &amp; EOD'!JE29</f>
        <v>342</v>
      </c>
      <c r="UR6" s="260">
        <f>'Inbound SOS &amp; EOD'!JF29</f>
        <v>743</v>
      </c>
      <c r="US6" s="260">
        <f>'Inbound SOS &amp; EOD'!JG29</f>
        <v>0</v>
      </c>
      <c r="UT6" s="260">
        <f>'Inbound SOS &amp; EOD'!JH29</f>
        <v>0</v>
      </c>
      <c r="UU6" s="260">
        <f>'Inbound SOS &amp; EOD'!JI29</f>
        <v>670</v>
      </c>
      <c r="UV6" s="260">
        <f>'Inbound SOS &amp; EOD'!JJ29</f>
        <v>1133</v>
      </c>
      <c r="UW6" s="260">
        <f>'Inbound SOS &amp; EOD'!JK29</f>
        <v>730</v>
      </c>
      <c r="UX6" s="260">
        <f>'Inbound SOS &amp; EOD'!JL29</f>
        <v>759</v>
      </c>
      <c r="UY6" s="260">
        <f>'Inbound SOS &amp; EOD'!JM29</f>
        <v>867</v>
      </c>
      <c r="UZ6" s="260">
        <f>'Inbound SOS &amp; EOD'!JN29</f>
        <v>0</v>
      </c>
      <c r="VA6" s="260">
        <f>'Inbound SOS &amp; EOD'!JO29</f>
        <v>0</v>
      </c>
      <c r="VB6" s="260">
        <f>'Inbound SOS &amp; EOD'!JP29</f>
        <v>644</v>
      </c>
      <c r="VC6" s="260">
        <f>'Inbound SOS &amp; EOD'!JQ29</f>
        <v>1351</v>
      </c>
      <c r="VD6" s="260">
        <f>'Inbound SOS &amp; EOD'!JR29</f>
        <v>0</v>
      </c>
      <c r="VE6" s="260">
        <f>'Inbound SOS &amp; EOD'!JS29</f>
        <v>707</v>
      </c>
      <c r="VF6" s="260">
        <f>'Inbound SOS &amp; EOD'!JT29</f>
        <v>814</v>
      </c>
      <c r="VG6" s="260">
        <f>'Inbound SOS &amp; EOD'!JU29</f>
        <v>0</v>
      </c>
      <c r="VH6" s="260">
        <f>'Inbound SOS &amp; EOD'!JV29</f>
        <v>0</v>
      </c>
      <c r="VI6" s="260">
        <f>'Inbound SOS &amp; EOD'!JW29</f>
        <v>0</v>
      </c>
      <c r="VJ6" s="260">
        <f>'Inbound SOS &amp; EOD'!JX29</f>
        <v>1247</v>
      </c>
      <c r="VK6" s="260">
        <f>'Inbound SOS &amp; EOD'!JY29</f>
        <v>381</v>
      </c>
      <c r="VL6" s="260">
        <f>'Inbound SOS &amp; EOD'!JZ29</f>
        <v>1043</v>
      </c>
      <c r="VM6" s="260">
        <f>'Inbound SOS &amp; EOD'!KA29</f>
        <v>797</v>
      </c>
      <c r="VN6" s="260">
        <f>'Inbound SOS &amp; EOD'!KB29</f>
        <v>0</v>
      </c>
      <c r="VO6" s="260">
        <f>'Inbound SOS &amp; EOD'!KC29</f>
        <v>0</v>
      </c>
      <c r="VP6" s="260">
        <f>'Inbound SOS &amp; EOD'!KD29</f>
        <v>0</v>
      </c>
      <c r="VQ6" s="260">
        <f>'Inbound SOS &amp; EOD'!KE29</f>
        <v>0</v>
      </c>
      <c r="VR6" s="260">
        <f>'Inbound SOS &amp; EOD'!KF29</f>
        <v>2414</v>
      </c>
      <c r="VS6" s="260">
        <f>'Inbound SOS &amp; EOD'!KG29</f>
        <v>1040</v>
      </c>
      <c r="VT6" s="260">
        <f>'Inbound SOS &amp; EOD'!KH29</f>
        <v>938</v>
      </c>
      <c r="VU6" s="260">
        <f>'Inbound SOS &amp; EOD'!KI29</f>
        <v>0</v>
      </c>
      <c r="VV6" s="260">
        <f>'Inbound SOS &amp; EOD'!KJ29</f>
        <v>0</v>
      </c>
      <c r="VW6" s="260">
        <f>'Inbound SOS &amp; EOD'!KK29</f>
        <v>0</v>
      </c>
      <c r="VX6" s="260">
        <f>'Inbound SOS &amp; EOD'!KL29</f>
        <v>1568</v>
      </c>
      <c r="VY6" s="260">
        <f>'Inbound SOS &amp; EOD'!KM29</f>
        <v>852</v>
      </c>
      <c r="VZ6" s="260">
        <f>'Inbound SOS &amp; EOD'!KN29</f>
        <v>0</v>
      </c>
      <c r="WA6" s="260">
        <f>'Inbound SOS &amp; EOD'!KO29</f>
        <v>835</v>
      </c>
      <c r="WB6" s="260">
        <f>'Inbound SOS &amp; EOD'!KP29</f>
        <v>0</v>
      </c>
      <c r="WC6" s="260">
        <f>'Inbound SOS &amp; EOD'!KQ29</f>
        <v>0</v>
      </c>
      <c r="WD6" s="260">
        <f>'Inbound SOS &amp; EOD'!KR29</f>
        <v>1753</v>
      </c>
      <c r="WE6" s="260">
        <f>'Inbound SOS &amp; EOD'!KS29</f>
        <v>2141</v>
      </c>
      <c r="WF6" s="260">
        <f>'Inbound SOS &amp; EOD'!KT29</f>
        <v>384</v>
      </c>
      <c r="WG6" s="260">
        <f>'Inbound SOS &amp; EOD'!KU29</f>
        <v>806</v>
      </c>
      <c r="WH6" s="260">
        <f>'Inbound SOS &amp; EOD'!KV29</f>
        <v>945</v>
      </c>
      <c r="WI6" s="260">
        <f>'Inbound SOS &amp; EOD'!KW29</f>
        <v>0</v>
      </c>
      <c r="WJ6" s="260">
        <f>'Inbound SOS &amp; EOD'!KX29</f>
        <v>0</v>
      </c>
      <c r="WK6" s="260">
        <f>'Inbound SOS &amp; EOD'!KY29</f>
        <v>672</v>
      </c>
      <c r="WL6" s="260">
        <f>'Inbound SOS &amp; EOD'!KZ29</f>
        <v>2236</v>
      </c>
      <c r="WM6" s="260">
        <f>'Inbound SOS &amp; EOD'!LA29</f>
        <v>757</v>
      </c>
      <c r="WN6" s="260">
        <f>'Inbound SOS &amp; EOD'!LB29</f>
        <v>1016</v>
      </c>
      <c r="WO6" s="260">
        <f>'Inbound SOS &amp; EOD'!LC29</f>
        <v>1019</v>
      </c>
      <c r="WP6" s="260">
        <f>'Inbound SOS &amp; EOD'!LD29</f>
        <v>0</v>
      </c>
      <c r="WQ6" s="260">
        <f>'Inbound SOS &amp; EOD'!LE29</f>
        <v>0</v>
      </c>
      <c r="WR6" s="260">
        <f>'Inbound SOS &amp; EOD'!LF29</f>
        <v>1455</v>
      </c>
      <c r="WS6" s="260">
        <f>'Inbound SOS &amp; EOD'!LG29</f>
        <v>1987</v>
      </c>
      <c r="WT6" s="260">
        <f>'Inbound SOS &amp; EOD'!LH29</f>
        <v>964</v>
      </c>
      <c r="WU6" s="260">
        <f>'Inbound SOS &amp; EOD'!LI29</f>
        <v>1167</v>
      </c>
      <c r="WV6" s="260">
        <f>'Inbound SOS &amp; EOD'!LJ29</f>
        <v>1267</v>
      </c>
      <c r="WW6" s="260">
        <f>'Inbound SOS &amp; EOD'!LK29</f>
        <v>0</v>
      </c>
      <c r="WX6" s="260">
        <f>'Inbound SOS &amp; EOD'!LL29</f>
        <v>0</v>
      </c>
      <c r="WY6" s="260">
        <f>'Inbound SOS &amp; EOD'!LM29</f>
        <v>1441</v>
      </c>
      <c r="WZ6" s="260">
        <f>'Inbound SOS &amp; EOD'!LN29</f>
        <v>0</v>
      </c>
      <c r="XA6" s="260">
        <f>'Inbound SOS &amp; EOD'!LO29</f>
        <v>0</v>
      </c>
      <c r="XB6" s="260">
        <f>'Inbound SOS &amp; EOD'!LP29</f>
        <v>1140</v>
      </c>
      <c r="XC6" s="260">
        <f>'Inbound SOS &amp; EOD'!LQ29</f>
        <v>1205</v>
      </c>
      <c r="XD6" s="260">
        <f>'Inbound SOS &amp; EOD'!LR29</f>
        <v>0</v>
      </c>
      <c r="XE6" s="260">
        <f>'Inbound SOS &amp; EOD'!LS29</f>
        <v>0</v>
      </c>
      <c r="XF6" s="260">
        <f>'Inbound SOS &amp; EOD'!LT29</f>
        <v>1882</v>
      </c>
      <c r="XG6" s="260">
        <f>'Inbound SOS &amp; EOD'!LU29</f>
        <v>0</v>
      </c>
      <c r="XH6" s="260">
        <f>'Inbound SOS &amp; EOD'!LV29</f>
        <v>0</v>
      </c>
      <c r="XI6" s="260">
        <f>'Inbound SOS &amp; EOD'!LW29</f>
        <v>1882</v>
      </c>
      <c r="XJ6" s="260">
        <f>'Inbound SOS &amp; EOD'!LX29</f>
        <v>1332</v>
      </c>
      <c r="XK6" s="260">
        <f>'Inbound SOS &amp; EOD'!LY29</f>
        <v>0</v>
      </c>
      <c r="XL6" s="260" t="e">
        <f>'Inbound SOS &amp; EOD'!#REF!</f>
        <v>#REF!</v>
      </c>
      <c r="XM6" s="260" t="e">
        <f>'Inbound SOS &amp; EOD'!#REF!</f>
        <v>#REF!</v>
      </c>
      <c r="XN6" s="260" t="e">
        <f>'Inbound SOS &amp; EOD'!#REF!</f>
        <v>#REF!</v>
      </c>
      <c r="XO6" s="260" t="e">
        <f>'Inbound SOS &amp; EOD'!#REF!</f>
        <v>#REF!</v>
      </c>
      <c r="XP6" s="260" t="e">
        <f>'Inbound SOS &amp; EOD'!#REF!</f>
        <v>#REF!</v>
      </c>
      <c r="XQ6" s="260" t="e">
        <f>'Inbound SOS &amp; EOD'!#REF!</f>
        <v>#REF!</v>
      </c>
      <c r="XR6" s="260" t="e">
        <f>'Inbound SOS &amp; EOD'!#REF!</f>
        <v>#REF!</v>
      </c>
      <c r="XS6" s="260" t="e">
        <f>'Inbound SOS &amp; EOD'!#REF!</f>
        <v>#REF!</v>
      </c>
      <c r="XT6" s="260" t="e">
        <f>'Inbound SOS &amp; EOD'!#REF!</f>
        <v>#REF!</v>
      </c>
      <c r="XU6" s="260" t="e">
        <f>'Inbound SOS &amp; EOD'!#REF!</f>
        <v>#REF!</v>
      </c>
      <c r="XV6" s="260" t="e">
        <f>'Inbound SOS &amp; EOD'!#REF!</f>
        <v>#REF!</v>
      </c>
      <c r="XW6" s="260" t="e">
        <f>'Inbound SOS &amp; EOD'!#REF!</f>
        <v>#REF!</v>
      </c>
      <c r="XX6" s="260" t="e">
        <f>'Inbound SOS &amp; EOD'!#REF!</f>
        <v>#REF!</v>
      </c>
      <c r="XY6" s="260" t="e">
        <f>'Inbound SOS &amp; EOD'!#REF!</f>
        <v>#REF!</v>
      </c>
      <c r="XZ6" s="260" t="e">
        <f>'Inbound SOS &amp; EOD'!#REF!</f>
        <v>#REF!</v>
      </c>
      <c r="YA6" s="260" t="e">
        <f>'Inbound SOS &amp; EOD'!#REF!</f>
        <v>#REF!</v>
      </c>
      <c r="YB6" s="260" t="e">
        <f>'Inbound SOS &amp; EOD'!#REF!</f>
        <v>#REF!</v>
      </c>
      <c r="YC6" s="260" t="e">
        <f>'Inbound SOS &amp; EOD'!#REF!</f>
        <v>#REF!</v>
      </c>
      <c r="YD6" s="260" t="e">
        <f>'Inbound SOS &amp; EOD'!#REF!</f>
        <v>#REF!</v>
      </c>
      <c r="YE6" s="260" t="e">
        <f>'Inbound SOS &amp; EOD'!#REF!</f>
        <v>#REF!</v>
      </c>
      <c r="YF6" s="260" t="e">
        <f>'Inbound SOS &amp; EOD'!#REF!</f>
        <v>#REF!</v>
      </c>
      <c r="YG6" s="260" t="e">
        <f>'Inbound SOS &amp; EOD'!#REF!</f>
        <v>#REF!</v>
      </c>
      <c r="YH6" s="260" t="e">
        <f>'Inbound SOS &amp; EOD'!#REF!</f>
        <v>#REF!</v>
      </c>
      <c r="YI6" s="260" t="e">
        <f>'Inbound SOS &amp; EOD'!#REF!</f>
        <v>#REF!</v>
      </c>
      <c r="YJ6" s="260" t="e">
        <f>'Inbound SOS &amp; EOD'!#REF!</f>
        <v>#REF!</v>
      </c>
      <c r="YK6" s="260" t="e">
        <f>'Inbound SOS &amp; EOD'!#REF!</f>
        <v>#REF!</v>
      </c>
      <c r="YL6" s="260" t="e">
        <f>'Inbound SOS &amp; EOD'!#REF!</f>
        <v>#REF!</v>
      </c>
      <c r="YM6" s="260" t="e">
        <f>'Inbound SOS &amp; EOD'!#REF!</f>
        <v>#REF!</v>
      </c>
      <c r="YN6" s="260">
        <f>'Inbound SOS &amp; EOD'!LZ29</f>
        <v>0</v>
      </c>
      <c r="YO6" s="260">
        <f>'Inbound SOS &amp; EOD'!MA29</f>
        <v>1512</v>
      </c>
      <c r="YP6" s="260">
        <f>'Inbound SOS &amp; EOD'!MB29</f>
        <v>1512</v>
      </c>
      <c r="YQ6" s="260">
        <f>'Inbound SOS &amp; EOD'!MC29</f>
        <v>1808</v>
      </c>
      <c r="YR6" s="260">
        <f>'Inbound SOS &amp; EOD'!MD29</f>
        <v>1558</v>
      </c>
      <c r="YS6" s="260">
        <f>'Inbound SOS &amp; EOD'!ME29</f>
        <v>1571</v>
      </c>
      <c r="YT6" s="260">
        <f>'Inbound SOS &amp; EOD'!MF29</f>
        <v>0</v>
      </c>
      <c r="YU6" s="260">
        <f>'Inbound SOS &amp; EOD'!MG29</f>
        <v>0</v>
      </c>
      <c r="YV6" s="260">
        <f>'Inbound SOS &amp; EOD'!MH29</f>
        <v>0</v>
      </c>
      <c r="YW6" s="260">
        <f>'Inbound SOS &amp; EOD'!MI29</f>
        <v>2299</v>
      </c>
      <c r="YX6" s="260">
        <f>'Inbound SOS &amp; EOD'!MJ29</f>
        <v>452</v>
      </c>
      <c r="YY6" s="260">
        <f>'Inbound SOS &amp; EOD'!MK29</f>
        <v>1015</v>
      </c>
      <c r="YZ6" s="260">
        <f>'Inbound SOS &amp; EOD'!ML29</f>
        <v>1226</v>
      </c>
      <c r="ZA6" s="260">
        <f>'Inbound SOS &amp; EOD'!MM29</f>
        <v>0</v>
      </c>
      <c r="ZB6" s="260">
        <f>'Inbound SOS &amp; EOD'!MN29</f>
        <v>0</v>
      </c>
      <c r="ZC6" s="260">
        <f>'Inbound SOS &amp; EOD'!MO29</f>
        <v>1411</v>
      </c>
      <c r="ZD6" s="260">
        <f>'Inbound SOS &amp; EOD'!MP29</f>
        <v>0</v>
      </c>
      <c r="ZE6" s="260">
        <f>'Inbound SOS &amp; EOD'!MQ29</f>
        <v>478</v>
      </c>
      <c r="ZF6" s="260">
        <f>'Inbound SOS &amp; EOD'!MR29</f>
        <v>621</v>
      </c>
      <c r="ZG6" s="260">
        <f>'Inbound SOS &amp; EOD'!MS29</f>
        <v>636</v>
      </c>
      <c r="ZH6" s="260">
        <f>'Inbound SOS &amp; EOD'!MT29</f>
        <v>0</v>
      </c>
      <c r="ZI6" s="260">
        <f>'Inbound SOS &amp; EOD'!MU29</f>
        <v>0</v>
      </c>
      <c r="ZJ6" s="260">
        <f>'Inbound SOS &amp; EOD'!MV29</f>
        <v>895</v>
      </c>
      <c r="ZK6" s="260">
        <f>'Inbound SOS &amp; EOD'!MW29</f>
        <v>800</v>
      </c>
      <c r="ZL6" s="260">
        <f>'Inbound SOS &amp; EOD'!MX29</f>
        <v>813</v>
      </c>
      <c r="ZM6" s="260">
        <f>'Inbound SOS &amp; EOD'!MY29</f>
        <v>617</v>
      </c>
      <c r="ZN6" s="260">
        <f>'Inbound SOS &amp; EOD'!MZ29</f>
        <v>836</v>
      </c>
      <c r="ZO6" s="260">
        <f>'Inbound SOS &amp; EOD'!NA29</f>
        <v>0</v>
      </c>
      <c r="ZP6" s="260">
        <f>'Inbound SOS &amp; EOD'!NB29</f>
        <v>0</v>
      </c>
      <c r="ZQ6" s="260">
        <f>'Inbound SOS &amp; EOD'!NC29</f>
        <v>0</v>
      </c>
      <c r="ZR6" s="260">
        <f>'Inbound SOS &amp; EOD'!ND29</f>
        <v>0</v>
      </c>
      <c r="ZS6" s="260">
        <f>'Inbound SOS &amp; EOD'!NE29</f>
        <v>0</v>
      </c>
      <c r="ZT6" s="260">
        <f>'Inbound SOS &amp; EOD'!NF29</f>
        <v>0</v>
      </c>
      <c r="ZU6" s="260">
        <f>'Inbound SOS &amp; EOD'!NG29</f>
        <v>0</v>
      </c>
      <c r="ZV6" s="260">
        <f>'Inbound SOS &amp; EOD'!NH29</f>
        <v>0</v>
      </c>
      <c r="ZW6" s="260">
        <f>'Inbound SOS &amp; EOD'!NI29</f>
        <v>0</v>
      </c>
      <c r="ZX6" s="260">
        <f>'Inbound SOS &amp; EOD'!NJ29</f>
        <v>0</v>
      </c>
      <c r="ZY6" s="260">
        <f>'Inbound SOS &amp; EOD'!NK29</f>
        <v>0</v>
      </c>
      <c r="ZZ6" s="260">
        <f>'Inbound SOS &amp; EOD'!NL29</f>
        <v>0</v>
      </c>
      <c r="AAA6" s="260">
        <f>'Inbound SOS &amp; EOD'!NM29</f>
        <v>0</v>
      </c>
      <c r="AAB6" s="260">
        <f>'Inbound SOS &amp; EOD'!NN29</f>
        <v>0</v>
      </c>
      <c r="AAC6" s="260">
        <f>'Inbound SOS &amp; EOD'!NO29</f>
        <v>0</v>
      </c>
      <c r="AAD6" s="260">
        <f>'Inbound SOS &amp; EOD'!NP29</f>
        <v>0</v>
      </c>
      <c r="AAE6" s="260">
        <f>'Inbound SOS &amp; EOD'!NQ29</f>
        <v>0</v>
      </c>
      <c r="AAF6" s="260">
        <f>'Inbound SOS &amp; EOD'!NR29</f>
        <v>0</v>
      </c>
      <c r="AAG6" s="260">
        <f>'Inbound SOS &amp; EOD'!NS29</f>
        <v>0</v>
      </c>
      <c r="AAH6" s="260">
        <f>'Inbound SOS &amp; EOD'!NT29</f>
        <v>0</v>
      </c>
      <c r="AAI6" s="260">
        <f>'Inbound SOS &amp; EOD'!NU29</f>
        <v>0</v>
      </c>
      <c r="AAJ6" s="260">
        <f>'Inbound SOS &amp; EOD'!NV29</f>
        <v>0</v>
      </c>
      <c r="AAK6" s="260">
        <f>'Inbound SOS &amp; EOD'!NW29</f>
        <v>0</v>
      </c>
      <c r="AAL6" s="260">
        <f>'Inbound SOS &amp; EOD'!NX29</f>
        <v>0</v>
      </c>
      <c r="AAM6" s="260">
        <f>'Inbound SOS &amp; EOD'!NY29</f>
        <v>0</v>
      </c>
      <c r="AAN6" s="260">
        <f>'Inbound SOS &amp; EOD'!NZ29</f>
        <v>0</v>
      </c>
      <c r="AAO6" s="260">
        <f>'Inbound SOS &amp; EOD'!OA29</f>
        <v>0</v>
      </c>
      <c r="AAP6" s="260">
        <f>'Inbound SOS &amp; EOD'!OB29</f>
        <v>0</v>
      </c>
      <c r="AAQ6" s="260">
        <f>'Inbound SOS &amp; EOD'!OC29</f>
        <v>0</v>
      </c>
      <c r="AAR6" s="260">
        <f>'Inbound SOS &amp; EOD'!OD29</f>
        <v>0</v>
      </c>
      <c r="AAS6" s="260">
        <f>'Inbound SOS &amp; EOD'!OE29</f>
        <v>0</v>
      </c>
      <c r="AAT6" s="260">
        <f>'Inbound SOS &amp; EOD'!OF29</f>
        <v>0</v>
      </c>
      <c r="AAU6" s="260">
        <f>'Inbound SOS &amp; EOD'!OG29</f>
        <v>0</v>
      </c>
      <c r="AAV6" s="260">
        <f>'Inbound SOS &amp; EOD'!OH29</f>
        <v>0</v>
      </c>
      <c r="AAW6" s="260">
        <f>'Inbound SOS &amp; EOD'!OI29</f>
        <v>0</v>
      </c>
      <c r="AAX6" s="260">
        <f>'Inbound SOS &amp; EOD'!OJ29</f>
        <v>0</v>
      </c>
      <c r="AAY6" s="260">
        <f>'Inbound SOS &amp; EOD'!OK29</f>
        <v>0</v>
      </c>
      <c r="AAZ6" s="260">
        <f>'Inbound SOS &amp; EOD'!OL29</f>
        <v>0</v>
      </c>
      <c r="ABA6" s="260">
        <f>'Inbound SOS &amp; EOD'!OM29</f>
        <v>0</v>
      </c>
      <c r="ABB6" s="260">
        <f>'Inbound SOS &amp; EOD'!ON29</f>
        <v>0</v>
      </c>
      <c r="ABC6" s="260">
        <f>'Inbound SOS &amp; EOD'!OO29</f>
        <v>0</v>
      </c>
      <c r="ABD6" s="260">
        <f>'Inbound SOS &amp; EOD'!OP29</f>
        <v>0</v>
      </c>
      <c r="ABE6" s="260">
        <f>'Inbound SOS &amp; EOD'!OQ29</f>
        <v>0</v>
      </c>
      <c r="ABF6" s="260">
        <f>'Inbound SOS &amp; EOD'!OR29</f>
        <v>0</v>
      </c>
      <c r="ABG6" s="260">
        <f>'Inbound SOS &amp; EOD'!OS29</f>
        <v>0</v>
      </c>
      <c r="ABH6" s="260">
        <f>'Inbound SOS &amp; EOD'!OT29</f>
        <v>0</v>
      </c>
      <c r="ABI6" s="260">
        <f>'Inbound SOS &amp; EOD'!OU29</f>
        <v>0</v>
      </c>
      <c r="ABJ6" s="260">
        <f>'Inbound SOS &amp; EOD'!OV29</f>
        <v>0</v>
      </c>
      <c r="ABK6" s="260">
        <f>'Inbound SOS &amp; EOD'!OW29</f>
        <v>0</v>
      </c>
      <c r="ABL6" s="260">
        <f>'Inbound SOS &amp; EOD'!OX29</f>
        <v>0</v>
      </c>
      <c r="ABM6" s="260">
        <f>'Inbound SOS &amp; EOD'!OY29</f>
        <v>0</v>
      </c>
      <c r="ABN6" s="260">
        <f>'Inbound SOS &amp; EOD'!OZ29</f>
        <v>0</v>
      </c>
      <c r="ABO6" s="260">
        <f>'Inbound SOS &amp; EOD'!PA29</f>
        <v>0</v>
      </c>
      <c r="ABP6" s="260">
        <f>'Inbound SOS &amp; EOD'!PB29</f>
        <v>0</v>
      </c>
      <c r="ABQ6" s="260">
        <f>'Inbound SOS &amp; EOD'!PC29</f>
        <v>0</v>
      </c>
      <c r="ABR6" s="260">
        <f>'Inbound SOS &amp; EOD'!PD29</f>
        <v>0</v>
      </c>
      <c r="ABS6" s="260">
        <f>'Inbound SOS &amp; EOD'!PE29</f>
        <v>0</v>
      </c>
      <c r="ABT6" s="260">
        <f>'Inbound SOS &amp; EOD'!PF29</f>
        <v>0</v>
      </c>
      <c r="ABU6" s="260">
        <f>'Inbound SOS &amp; EOD'!PG29</f>
        <v>0</v>
      </c>
      <c r="ABV6" s="260">
        <f>'Inbound SOS &amp; EOD'!PH29</f>
        <v>0</v>
      </c>
      <c r="ABW6" s="260">
        <f>'Inbound SOS &amp; EOD'!PI29</f>
        <v>0</v>
      </c>
      <c r="ABX6" s="260">
        <f>'Inbound SOS &amp; EOD'!PJ29</f>
        <v>0</v>
      </c>
      <c r="ABY6" s="260">
        <f>'Inbound SOS &amp; EOD'!PK29</f>
        <v>0</v>
      </c>
      <c r="ABZ6" s="260">
        <f>'Inbound SOS &amp; EOD'!PL29</f>
        <v>0</v>
      </c>
      <c r="ACA6" s="260">
        <f>'Inbound SOS &amp; EOD'!PM29</f>
        <v>0</v>
      </c>
      <c r="ACB6" s="260">
        <f>'Inbound SOS &amp; EOD'!PN29</f>
        <v>0</v>
      </c>
      <c r="ACC6" s="260">
        <f>'Inbound SOS &amp; EOD'!PO29</f>
        <v>0</v>
      </c>
      <c r="ACD6" s="260">
        <f>'Inbound SOS &amp; EOD'!PP29</f>
        <v>0</v>
      </c>
      <c r="ACE6" s="260">
        <f>'Inbound SOS &amp; EOD'!PQ29</f>
        <v>0</v>
      </c>
      <c r="ACF6" s="260">
        <f>'Inbound SOS &amp; EOD'!PR29</f>
        <v>0</v>
      </c>
      <c r="ACG6" s="260">
        <f>'Inbound SOS &amp; EOD'!PS29</f>
        <v>0</v>
      </c>
      <c r="ACH6" s="260">
        <f>'Inbound SOS &amp; EOD'!PT29</f>
        <v>0</v>
      </c>
      <c r="ACI6" s="260">
        <f>'Inbound SOS &amp; EOD'!PU29</f>
        <v>0</v>
      </c>
      <c r="ACJ6" s="260">
        <f>'Inbound SOS &amp; EOD'!PV29</f>
        <v>0</v>
      </c>
      <c r="ACK6" s="260">
        <f>'Inbound SOS &amp; EOD'!PW29</f>
        <v>0</v>
      </c>
      <c r="ACL6" s="260">
        <f>'Inbound SOS &amp; EOD'!PX29</f>
        <v>0</v>
      </c>
      <c r="ACM6" s="260">
        <f>'Inbound SOS &amp; EOD'!PY29</f>
        <v>0</v>
      </c>
      <c r="ACN6" s="260">
        <f>'Inbound SOS &amp; EOD'!PZ29</f>
        <v>0</v>
      </c>
      <c r="ACO6" s="260">
        <f>'Inbound SOS &amp; EOD'!QA29</f>
        <v>0</v>
      </c>
      <c r="ACP6" s="260">
        <f>'Inbound SOS &amp; EOD'!QB29</f>
        <v>0</v>
      </c>
      <c r="ACQ6" s="260">
        <f>'Inbound SOS &amp; EOD'!QC29</f>
        <v>0</v>
      </c>
      <c r="ACR6" s="260">
        <f>'Inbound SOS &amp; EOD'!QD29</f>
        <v>0</v>
      </c>
      <c r="ACS6" s="260">
        <f>'Inbound SOS &amp; EOD'!QE29</f>
        <v>0</v>
      </c>
      <c r="ACT6" s="260">
        <f>'Inbound SOS &amp; EOD'!QF29</f>
        <v>0</v>
      </c>
      <c r="ACU6" s="260">
        <f>'Inbound SOS &amp; EOD'!QG29</f>
        <v>0</v>
      </c>
      <c r="ACV6" s="260">
        <f>'Inbound SOS &amp; EOD'!QH29</f>
        <v>0</v>
      </c>
      <c r="ACW6" s="260">
        <f>'Inbound SOS &amp; EOD'!QI29</f>
        <v>0</v>
      </c>
      <c r="ACX6" s="260">
        <f>'Inbound SOS &amp; EOD'!QJ29</f>
        <v>0</v>
      </c>
      <c r="ACY6" s="260">
        <f>'Inbound SOS &amp; EOD'!QK29</f>
        <v>0</v>
      </c>
      <c r="ACZ6" s="260">
        <f>'Inbound SOS &amp; EOD'!QL29</f>
        <v>0</v>
      </c>
      <c r="ADA6" s="260">
        <f>'Inbound SOS &amp; EOD'!QM29</f>
        <v>0</v>
      </c>
      <c r="ADB6" s="260">
        <f>'Inbound SOS &amp; EOD'!QN29</f>
        <v>0</v>
      </c>
      <c r="ADC6" s="260">
        <f>'Inbound SOS &amp; EOD'!QO29</f>
        <v>0</v>
      </c>
      <c r="ADD6" s="260">
        <f>'Inbound SOS &amp; EOD'!QP29</f>
        <v>0</v>
      </c>
      <c r="ADE6" s="260">
        <f>'Inbound SOS &amp; EOD'!QQ29</f>
        <v>0</v>
      </c>
      <c r="ADF6" s="260">
        <f>'Inbound SOS &amp; EOD'!QR29</f>
        <v>0</v>
      </c>
      <c r="ADG6" s="260">
        <f>'Inbound SOS &amp; EOD'!QS29</f>
        <v>0</v>
      </c>
      <c r="ADH6" s="260">
        <f>'Inbound SOS &amp; EOD'!QT29</f>
        <v>0</v>
      </c>
      <c r="ADI6" s="260">
        <f>'Inbound SOS &amp; EOD'!QU29</f>
        <v>0</v>
      </c>
      <c r="ADJ6" s="260">
        <f>'Inbound SOS &amp; EOD'!QV29</f>
        <v>0</v>
      </c>
      <c r="ADK6" s="260">
        <f>'Inbound SOS &amp; EOD'!QW29</f>
        <v>0</v>
      </c>
      <c r="ADL6" s="260">
        <f>'Inbound SOS &amp; EOD'!QX29</f>
        <v>0</v>
      </c>
      <c r="ADM6" s="260">
        <f>'Inbound SOS &amp; EOD'!QY29</f>
        <v>0</v>
      </c>
      <c r="ADN6" s="260">
        <f>'Inbound SOS &amp; EOD'!QZ29</f>
        <v>0</v>
      </c>
      <c r="ADO6" s="260">
        <f>'Inbound SOS &amp; EOD'!RA29</f>
        <v>0</v>
      </c>
      <c r="ADP6" s="260">
        <f>'Inbound SOS &amp; EOD'!RB29</f>
        <v>0</v>
      </c>
      <c r="ADQ6" s="260">
        <f>'Inbound SOS &amp; EOD'!RC29</f>
        <v>0</v>
      </c>
      <c r="ADR6" s="260">
        <f>'Inbound SOS &amp; EOD'!RD29</f>
        <v>0</v>
      </c>
      <c r="ADS6" s="260">
        <f>'Inbound SOS &amp; EOD'!RE29</f>
        <v>0</v>
      </c>
      <c r="ADT6" s="260">
        <f>'Inbound SOS &amp; EOD'!RF29</f>
        <v>0</v>
      </c>
      <c r="ADU6" s="260">
        <f>'Inbound SOS &amp; EOD'!RG29</f>
        <v>0</v>
      </c>
      <c r="ADV6" s="260">
        <f>'Inbound SOS &amp; EOD'!RH29</f>
        <v>0</v>
      </c>
      <c r="ADW6" s="260">
        <f>'Inbound SOS &amp; EOD'!RI29</f>
        <v>0</v>
      </c>
      <c r="ADX6" s="260">
        <f>'Inbound SOS &amp; EOD'!RJ29</f>
        <v>0</v>
      </c>
      <c r="ADY6" s="260">
        <f>'Inbound SOS &amp; EOD'!RK29</f>
        <v>0</v>
      </c>
      <c r="ADZ6" s="260">
        <f>'Inbound SOS &amp; EOD'!RL29</f>
        <v>0</v>
      </c>
      <c r="AEA6" s="260">
        <f>'Inbound SOS &amp; EOD'!RM29</f>
        <v>0</v>
      </c>
      <c r="AEB6" s="260">
        <f>'Inbound SOS &amp; EOD'!RN29</f>
        <v>0</v>
      </c>
      <c r="AEC6" s="260">
        <f>'Inbound SOS &amp; EOD'!RO29</f>
        <v>0</v>
      </c>
      <c r="AED6" s="260">
        <f>'Inbound SOS &amp; EOD'!RP29</f>
        <v>0</v>
      </c>
      <c r="AEE6" s="260">
        <f>'Inbound SOS &amp; EOD'!RQ29</f>
        <v>0</v>
      </c>
      <c r="AEF6" s="260">
        <f>'Inbound SOS &amp; EOD'!RR29</f>
        <v>0</v>
      </c>
      <c r="AEG6" s="260">
        <f>'Inbound SOS &amp; EOD'!RS29</f>
        <v>0</v>
      </c>
      <c r="AEH6" s="260">
        <f>'Inbound SOS &amp; EOD'!RT29</f>
        <v>0</v>
      </c>
      <c r="AEI6" s="260">
        <f>'Inbound SOS &amp; EOD'!RU29</f>
        <v>0</v>
      </c>
      <c r="AEJ6" s="260">
        <f>'Inbound SOS &amp; EOD'!RV29</f>
        <v>0</v>
      </c>
      <c r="AEK6" s="260">
        <f>'Inbound SOS &amp; EOD'!RW29</f>
        <v>0</v>
      </c>
      <c r="AEL6" s="260">
        <f>'Inbound SOS &amp; EOD'!RX29</f>
        <v>0</v>
      </c>
      <c r="AEM6" s="260">
        <f>'Inbound SOS &amp; EOD'!RY29</f>
        <v>0</v>
      </c>
      <c r="AEN6" s="260">
        <f>'Inbound SOS &amp; EOD'!RZ29</f>
        <v>0</v>
      </c>
      <c r="AEO6" s="260">
        <f>'Inbound SOS &amp; EOD'!SA29</f>
        <v>0</v>
      </c>
      <c r="AEP6" s="260">
        <f>'Inbound SOS &amp; EOD'!SB29</f>
        <v>0</v>
      </c>
      <c r="AEQ6" s="260">
        <f>'Inbound SOS &amp; EOD'!SC29</f>
        <v>0</v>
      </c>
      <c r="AER6" s="260">
        <f>'Inbound SOS &amp; EOD'!SD29</f>
        <v>0</v>
      </c>
      <c r="AES6" s="260">
        <f>'Inbound SOS &amp; EOD'!SE29</f>
        <v>0</v>
      </c>
      <c r="AET6" s="260">
        <f>'Inbound SOS &amp; EOD'!SF29</f>
        <v>0</v>
      </c>
      <c r="AEU6" s="260">
        <f>'Inbound SOS &amp; EOD'!SG29</f>
        <v>0</v>
      </c>
      <c r="AEV6" s="260">
        <f>'Inbound SOS &amp; EOD'!SH29</f>
        <v>0</v>
      </c>
      <c r="AEW6" s="260">
        <f>'Inbound SOS &amp; EOD'!SI29</f>
        <v>0</v>
      </c>
      <c r="AEX6" s="260">
        <f>'Inbound SOS &amp; EOD'!SJ29</f>
        <v>0</v>
      </c>
      <c r="AEY6" s="260">
        <f>'Inbound SOS &amp; EOD'!SK29</f>
        <v>0</v>
      </c>
      <c r="AEZ6" s="260">
        <f>'Inbound SOS &amp; EOD'!SL29</f>
        <v>0</v>
      </c>
      <c r="AFA6" s="260">
        <f>'Inbound SOS &amp; EOD'!SM29</f>
        <v>0</v>
      </c>
      <c r="AFB6" s="260">
        <f>'Inbound SOS &amp; EOD'!SN29</f>
        <v>0</v>
      </c>
      <c r="AFC6" s="260">
        <f>'Inbound SOS &amp; EOD'!SO29</f>
        <v>0</v>
      </c>
      <c r="AFD6" s="260">
        <f>'Inbound SOS &amp; EOD'!SP29</f>
        <v>0</v>
      </c>
      <c r="AFE6" s="260">
        <f>'Inbound SOS &amp; EOD'!SQ29</f>
        <v>0</v>
      </c>
      <c r="AFF6" s="260">
        <f>'Inbound SOS &amp; EOD'!SR29</f>
        <v>0</v>
      </c>
      <c r="AFG6" s="260">
        <f>'Inbound SOS &amp; EOD'!SS29</f>
        <v>0</v>
      </c>
      <c r="AFH6" s="260">
        <f>'Inbound SOS &amp; EOD'!ST29</f>
        <v>0</v>
      </c>
      <c r="AFI6" s="260">
        <f>'Inbound SOS &amp; EOD'!SU29</f>
        <v>0</v>
      </c>
      <c r="AFJ6" s="260">
        <f>'Inbound SOS &amp; EOD'!SV29</f>
        <v>0</v>
      </c>
      <c r="AFK6" s="260">
        <f>'Inbound SOS &amp; EOD'!SW29</f>
        <v>0</v>
      </c>
      <c r="AFL6" s="260">
        <f>'Inbound SOS &amp; EOD'!SX29</f>
        <v>0</v>
      </c>
      <c r="AFM6" s="260">
        <f>'Inbound SOS &amp; EOD'!SY29</f>
        <v>0</v>
      </c>
      <c r="AFN6" s="260">
        <f>'Inbound SOS &amp; EOD'!SZ29</f>
        <v>0</v>
      </c>
      <c r="AFO6" s="260">
        <f>'Inbound SOS &amp; EOD'!TA29</f>
        <v>0</v>
      </c>
      <c r="AFP6" s="260">
        <f>'Inbound SOS &amp; EOD'!TB29</f>
        <v>0</v>
      </c>
      <c r="AFQ6" s="260">
        <f>'Inbound SOS &amp; EOD'!TC29</f>
        <v>0</v>
      </c>
      <c r="AFR6" s="260">
        <f>'Inbound SOS &amp; EOD'!TD29</f>
        <v>0</v>
      </c>
      <c r="AFS6" s="260">
        <f>'Inbound SOS &amp; EOD'!TE29</f>
        <v>0</v>
      </c>
      <c r="AFT6" s="260">
        <f>'Inbound SOS &amp; EOD'!TF29</f>
        <v>0</v>
      </c>
      <c r="AFU6" s="260">
        <f>'Inbound SOS &amp; EOD'!TG29</f>
        <v>0</v>
      </c>
      <c r="AFV6" s="260">
        <f>'Inbound SOS &amp; EOD'!TH29</f>
        <v>0</v>
      </c>
      <c r="AFW6" s="260">
        <f>'Inbound SOS &amp; EOD'!TI29</f>
        <v>0</v>
      </c>
      <c r="AFX6" s="260">
        <f>'Inbound SOS &amp; EOD'!TJ29</f>
        <v>0</v>
      </c>
      <c r="AFY6" s="260">
        <f>'Inbound SOS &amp; EOD'!TK29</f>
        <v>0</v>
      </c>
      <c r="AFZ6" s="260">
        <f>'Inbound SOS &amp; EOD'!TL29</f>
        <v>0</v>
      </c>
      <c r="AGA6" s="260">
        <f>'Inbound SOS &amp; EOD'!TM29</f>
        <v>0</v>
      </c>
      <c r="AGB6" s="260">
        <f>'Inbound SOS &amp; EOD'!TN29</f>
        <v>0</v>
      </c>
      <c r="AGC6" s="260">
        <f>'Inbound SOS &amp; EOD'!TO29</f>
        <v>0</v>
      </c>
      <c r="AGD6" s="260">
        <f>'Inbound SOS &amp; EOD'!TP29</f>
        <v>0</v>
      </c>
      <c r="AGE6" s="260">
        <f>'Inbound SOS &amp; EOD'!TQ29</f>
        <v>0</v>
      </c>
      <c r="AGF6" s="260">
        <f>'Inbound SOS &amp; EOD'!TR29</f>
        <v>0</v>
      </c>
      <c r="AGG6" s="260">
        <f>'Inbound SOS &amp; EOD'!TS29</f>
        <v>0</v>
      </c>
      <c r="AGH6" s="260">
        <f>'Inbound SOS &amp; EOD'!TT29</f>
        <v>0</v>
      </c>
      <c r="AGI6" s="260">
        <f>'Inbound SOS &amp; EOD'!TU29</f>
        <v>0</v>
      </c>
      <c r="AGJ6" s="260">
        <f>'Inbound SOS &amp; EOD'!TV29</f>
        <v>0</v>
      </c>
      <c r="AGK6" s="260">
        <f>'Inbound SOS &amp; EOD'!TW29</f>
        <v>0</v>
      </c>
      <c r="AGL6" s="260">
        <f>'Inbound SOS &amp; EOD'!TX29</f>
        <v>0</v>
      </c>
      <c r="AGM6" s="260">
        <f>'Inbound SOS &amp; EOD'!TY29</f>
        <v>0</v>
      </c>
      <c r="AGN6" s="260">
        <f>'Inbound SOS &amp; EOD'!TZ29</f>
        <v>0</v>
      </c>
      <c r="AGO6" s="260">
        <f>'Inbound SOS &amp; EOD'!UA29</f>
        <v>0</v>
      </c>
      <c r="AGP6" s="260">
        <f>'Inbound SOS &amp; EOD'!UB29</f>
        <v>0</v>
      </c>
      <c r="AGQ6" s="260">
        <f>'Inbound SOS &amp; EOD'!UC29</f>
        <v>0</v>
      </c>
      <c r="AGR6" s="260">
        <f>'Inbound SOS &amp; EOD'!UD29</f>
        <v>0</v>
      </c>
      <c r="AGS6" s="260">
        <f>'Inbound SOS &amp; EOD'!UE29</f>
        <v>0</v>
      </c>
      <c r="AGT6" s="260">
        <f>'Inbound SOS &amp; EOD'!UF29</f>
        <v>0</v>
      </c>
      <c r="AGU6" s="260">
        <f>'Inbound SOS &amp; EOD'!UG29</f>
        <v>0</v>
      </c>
      <c r="AGV6" s="260">
        <f>'Inbound SOS &amp; EOD'!UH29</f>
        <v>0</v>
      </c>
      <c r="AGW6" s="260">
        <f>'Inbound SOS &amp; EOD'!UI29</f>
        <v>0</v>
      </c>
      <c r="AGX6" s="260">
        <f>'Inbound SOS &amp; EOD'!UJ29</f>
        <v>0</v>
      </c>
      <c r="AGY6" s="260">
        <f>'Inbound SOS &amp; EOD'!UK29</f>
        <v>0</v>
      </c>
      <c r="AGZ6" s="260">
        <f>'Inbound SOS &amp; EOD'!UL29</f>
        <v>0</v>
      </c>
      <c r="AHA6" s="260">
        <f>'Inbound SOS &amp; EOD'!UM29</f>
        <v>0</v>
      </c>
      <c r="AHB6" s="260">
        <f>'Inbound SOS &amp; EOD'!UN29</f>
        <v>0</v>
      </c>
      <c r="AHC6" s="260">
        <f>'Inbound SOS &amp; EOD'!UO29</f>
        <v>0</v>
      </c>
      <c r="AHD6" s="260">
        <f>'Inbound SOS &amp; EOD'!UP29</f>
        <v>0</v>
      </c>
      <c r="AHE6" s="260">
        <f>'Inbound SOS &amp; EOD'!UQ29</f>
        <v>0</v>
      </c>
      <c r="AHF6" s="260">
        <f>'Inbound SOS &amp; EOD'!UR29</f>
        <v>0</v>
      </c>
      <c r="AHG6" s="260">
        <f>'Inbound SOS &amp; EOD'!US29</f>
        <v>0</v>
      </c>
      <c r="AHH6" s="260">
        <f>'Inbound SOS &amp; EOD'!UT29</f>
        <v>0</v>
      </c>
      <c r="AHI6" s="260">
        <f>'Inbound SOS &amp; EOD'!UU29</f>
        <v>0</v>
      </c>
      <c r="AHJ6" s="260">
        <f>'Inbound SOS &amp; EOD'!UV29</f>
        <v>0</v>
      </c>
      <c r="AHK6" s="260">
        <f>'Inbound SOS &amp; EOD'!UW29</f>
        <v>0</v>
      </c>
      <c r="AHL6" s="260">
        <f>'Inbound SOS &amp; EOD'!UX29</f>
        <v>0</v>
      </c>
      <c r="AHM6" s="260">
        <f>'Inbound SOS &amp; EOD'!UY29</f>
        <v>0</v>
      </c>
      <c r="AHN6" s="260">
        <f>'Inbound SOS &amp; EOD'!UZ29</f>
        <v>0</v>
      </c>
      <c r="AHO6" s="260">
        <f>'Inbound SOS &amp; EOD'!VA29</f>
        <v>0</v>
      </c>
      <c r="AHP6" s="260">
        <f>'Inbound SOS &amp; EOD'!VB29</f>
        <v>0</v>
      </c>
      <c r="AHQ6" s="260">
        <f>'Inbound SOS &amp; EOD'!VC29</f>
        <v>0</v>
      </c>
      <c r="AHR6" s="260">
        <f>'Inbound SOS &amp; EOD'!VD29</f>
        <v>0</v>
      </c>
      <c r="AHS6" s="260">
        <f>'Inbound SOS &amp; EOD'!VE29</f>
        <v>0</v>
      </c>
      <c r="AHT6" s="260">
        <f>'Inbound SOS &amp; EOD'!VF29</f>
        <v>0</v>
      </c>
      <c r="AHU6" s="260">
        <f>'Inbound SOS &amp; EOD'!VG29</f>
        <v>0</v>
      </c>
      <c r="AHV6" s="260">
        <f>'Inbound SOS &amp; EOD'!VH29</f>
        <v>0</v>
      </c>
      <c r="AHW6" s="260">
        <f>'Inbound SOS &amp; EOD'!VI29</f>
        <v>0</v>
      </c>
      <c r="AHX6" s="260">
        <f>'Inbound SOS &amp; EOD'!VJ29</f>
        <v>0</v>
      </c>
      <c r="AHY6" s="260">
        <f>'Inbound SOS &amp; EOD'!VK29</f>
        <v>0</v>
      </c>
      <c r="AHZ6" s="260">
        <f>'Inbound SOS &amp; EOD'!VL29</f>
        <v>0</v>
      </c>
      <c r="AIA6" s="260">
        <f>'Inbound SOS &amp; EOD'!VM29</f>
        <v>0</v>
      </c>
      <c r="AIB6" s="260">
        <f>'Inbound SOS &amp; EOD'!VN29</f>
        <v>0</v>
      </c>
      <c r="AIC6" s="260">
        <f>'Inbound SOS &amp; EOD'!VO29</f>
        <v>0</v>
      </c>
      <c r="AID6" s="260">
        <f>'Inbound SOS &amp; EOD'!VP29</f>
        <v>0</v>
      </c>
      <c r="AIE6" s="260">
        <f>'Inbound SOS &amp; EOD'!VQ29</f>
        <v>0</v>
      </c>
      <c r="AIF6" s="260">
        <f>'Inbound SOS &amp; EOD'!VR29</f>
        <v>0</v>
      </c>
      <c r="AIG6" s="260">
        <f>'Inbound SOS &amp; EOD'!VS29</f>
        <v>0</v>
      </c>
      <c r="AIH6" s="260">
        <f>'Inbound SOS &amp; EOD'!VT29</f>
        <v>0</v>
      </c>
      <c r="AII6" s="260">
        <f>'Inbound SOS &amp; EOD'!VU29</f>
        <v>0</v>
      </c>
      <c r="AIJ6" s="260">
        <f>'Inbound SOS &amp; EOD'!VV29</f>
        <v>0</v>
      </c>
      <c r="AIK6" s="260">
        <f>'Inbound SOS &amp; EOD'!VW29</f>
        <v>0</v>
      </c>
      <c r="AIL6" s="260">
        <f>'Inbound SOS &amp; EOD'!VX29</f>
        <v>0</v>
      </c>
      <c r="AIM6" s="260">
        <f>'Inbound SOS &amp; EOD'!VY29</f>
        <v>0</v>
      </c>
      <c r="AIN6" s="260">
        <f>'Inbound SOS &amp; EOD'!VZ29</f>
        <v>0</v>
      </c>
      <c r="AIO6" s="260">
        <f>'Inbound SOS &amp; EOD'!WA29</f>
        <v>0</v>
      </c>
      <c r="AIP6" s="260">
        <f>'Inbound SOS &amp; EOD'!WB29</f>
        <v>0</v>
      </c>
      <c r="AIQ6" s="260">
        <f>'Inbound SOS &amp; EOD'!WC29</f>
        <v>0</v>
      </c>
      <c r="AIR6" s="260">
        <f>'Inbound SOS &amp; EOD'!WD29</f>
        <v>0</v>
      </c>
      <c r="AIS6" s="260">
        <f>'Inbound SOS &amp; EOD'!WE29</f>
        <v>0</v>
      </c>
      <c r="AIT6" s="260">
        <f>'Inbound SOS &amp; EOD'!WF29</f>
        <v>0</v>
      </c>
      <c r="AIU6" s="260">
        <f>'Inbound SOS &amp; EOD'!WG29</f>
        <v>0</v>
      </c>
      <c r="AIV6" s="260">
        <f>'Inbound SOS &amp; EOD'!WH29</f>
        <v>0</v>
      </c>
      <c r="AIW6" s="260">
        <f>'Inbound SOS &amp; EOD'!WI29</f>
        <v>0</v>
      </c>
      <c r="AIX6" s="260">
        <f>'Inbound SOS &amp; EOD'!WJ29</f>
        <v>0</v>
      </c>
      <c r="AIY6" s="260">
        <f>'Inbound SOS &amp; EOD'!WK29</f>
        <v>0</v>
      </c>
      <c r="AIZ6" s="260">
        <f>'Inbound SOS &amp; EOD'!WL29</f>
        <v>0</v>
      </c>
      <c r="AJA6" s="260">
        <f>'Inbound SOS &amp; EOD'!WM29</f>
        <v>0</v>
      </c>
      <c r="AJB6" s="260">
        <f>'Inbound SOS &amp; EOD'!WN29</f>
        <v>0</v>
      </c>
      <c r="AJC6" s="260">
        <f>'Inbound SOS &amp; EOD'!WO29</f>
        <v>0</v>
      </c>
      <c r="AJD6" s="260">
        <f>'Inbound SOS &amp; EOD'!WP29</f>
        <v>0</v>
      </c>
      <c r="AJE6" s="260">
        <f>'Inbound SOS &amp; EOD'!WQ29</f>
        <v>0</v>
      </c>
      <c r="AJF6" s="260">
        <f>'Inbound SOS &amp; EOD'!WR29</f>
        <v>0</v>
      </c>
      <c r="AJG6" s="260">
        <f>'Inbound SOS &amp; EOD'!WS29</f>
        <v>0</v>
      </c>
      <c r="AJH6" s="260">
        <f>'Inbound SOS &amp; EOD'!WT29</f>
        <v>0</v>
      </c>
      <c r="AJI6" s="260">
        <f>'Inbound SOS &amp; EOD'!WU29</f>
        <v>0</v>
      </c>
      <c r="AJJ6" s="260">
        <f>'Inbound SOS &amp; EOD'!WV29</f>
        <v>0</v>
      </c>
      <c r="AJK6" s="260">
        <f>'Inbound SOS &amp; EOD'!WW29</f>
        <v>0</v>
      </c>
      <c r="AJL6" s="260">
        <f>'Inbound SOS &amp; EOD'!WX29</f>
        <v>0</v>
      </c>
      <c r="AJM6" s="260">
        <f>'Inbound SOS &amp; EOD'!WY29</f>
        <v>0</v>
      </c>
      <c r="AJN6" s="260">
        <f>'Inbound SOS &amp; EOD'!WZ29</f>
        <v>0</v>
      </c>
      <c r="AJO6" s="260">
        <f>'Inbound SOS &amp; EOD'!XA29</f>
        <v>0</v>
      </c>
      <c r="AJP6" s="260">
        <f>'Inbound SOS &amp; EOD'!XB29</f>
        <v>0</v>
      </c>
      <c r="AJQ6" s="260">
        <f>'Inbound SOS &amp; EOD'!XC29</f>
        <v>0</v>
      </c>
      <c r="AJR6" s="260">
        <f>'Inbound SOS &amp; EOD'!XD29</f>
        <v>0</v>
      </c>
      <c r="AJS6" s="260">
        <f>'Inbound SOS &amp; EOD'!XE29</f>
        <v>0</v>
      </c>
      <c r="AJT6" s="260">
        <f>'Inbound SOS &amp; EOD'!XF29</f>
        <v>0</v>
      </c>
      <c r="AJU6" s="260">
        <f>'Inbound SOS &amp; EOD'!XG29</f>
        <v>0</v>
      </c>
      <c r="AJV6" s="260">
        <f>'Inbound SOS &amp; EOD'!XH29</f>
        <v>0</v>
      </c>
      <c r="AJW6" s="260">
        <f>'Inbound SOS &amp; EOD'!XI29</f>
        <v>0</v>
      </c>
      <c r="AJX6" s="260">
        <f>'Inbound SOS &amp; EOD'!XJ29</f>
        <v>0</v>
      </c>
      <c r="AJY6" s="260">
        <f>'Inbound SOS &amp; EOD'!XK29</f>
        <v>0</v>
      </c>
      <c r="AJZ6" s="260">
        <f>'Inbound SOS &amp; EOD'!XL29</f>
        <v>0</v>
      </c>
      <c r="AKA6" s="260">
        <f>'Inbound SOS &amp; EOD'!XM29</f>
        <v>0</v>
      </c>
      <c r="AKB6" s="260">
        <f>'Inbound SOS &amp; EOD'!XN29</f>
        <v>0</v>
      </c>
      <c r="AKC6" s="260">
        <f>'Inbound SOS &amp; EOD'!XO29</f>
        <v>0</v>
      </c>
      <c r="AKD6" s="260">
        <f>'Inbound SOS &amp; EOD'!XP29</f>
        <v>0</v>
      </c>
      <c r="AKE6" s="260">
        <f>'Inbound SOS &amp; EOD'!XQ29</f>
        <v>0</v>
      </c>
      <c r="AKF6" s="260">
        <f>'Inbound SOS &amp; EOD'!XR29</f>
        <v>0</v>
      </c>
      <c r="AKG6" s="260">
        <f>'Inbound SOS &amp; EOD'!XS29</f>
        <v>0</v>
      </c>
      <c r="AKH6" s="260">
        <f>'Inbound SOS &amp; EOD'!XT29</f>
        <v>0</v>
      </c>
      <c r="AKI6" s="260">
        <f>'Inbound SOS &amp; EOD'!XU29</f>
        <v>0</v>
      </c>
      <c r="AKJ6" s="260">
        <f>'Inbound SOS &amp; EOD'!XV29</f>
        <v>0</v>
      </c>
      <c r="AKK6" s="260">
        <f>'Inbound SOS &amp; EOD'!XW29</f>
        <v>0</v>
      </c>
      <c r="AKL6" s="260">
        <f>'Inbound SOS &amp; EOD'!XX29</f>
        <v>0</v>
      </c>
      <c r="AKM6" s="260">
        <f>'Inbound SOS &amp; EOD'!XY29</f>
        <v>0</v>
      </c>
      <c r="AKN6" s="260">
        <f>'Inbound SOS &amp; EOD'!XZ29</f>
        <v>0</v>
      </c>
      <c r="AKO6" s="260">
        <f>'Inbound SOS &amp; EOD'!YA29</f>
        <v>0</v>
      </c>
      <c r="AKP6" s="260">
        <f>'Inbound SOS &amp; EOD'!YB29</f>
        <v>0</v>
      </c>
      <c r="AKQ6" s="260">
        <f>'Inbound SOS &amp; EOD'!YC29</f>
        <v>0</v>
      </c>
      <c r="AKR6" s="260">
        <f>'Inbound SOS &amp; EOD'!YD29</f>
        <v>0</v>
      </c>
      <c r="AKS6" s="260">
        <f>'Inbound SOS &amp; EOD'!YE29</f>
        <v>0</v>
      </c>
      <c r="AKT6" s="260">
        <f>'Inbound SOS &amp; EOD'!YF29</f>
        <v>0</v>
      </c>
      <c r="AKU6" s="260">
        <f>'Inbound SOS &amp; EOD'!YG29</f>
        <v>0</v>
      </c>
      <c r="AKV6" s="260">
        <f>'Inbound SOS &amp; EOD'!YH29</f>
        <v>0</v>
      </c>
      <c r="AKW6" s="260">
        <f>'Inbound SOS &amp; EOD'!YI29</f>
        <v>0</v>
      </c>
      <c r="AKX6" s="260">
        <f>'Inbound SOS &amp; EOD'!YJ29</f>
        <v>0</v>
      </c>
      <c r="AKY6" s="260">
        <f>'Inbound SOS &amp; EOD'!YK29</f>
        <v>0</v>
      </c>
      <c r="AKZ6" s="260">
        <f>'Inbound SOS &amp; EOD'!YL29</f>
        <v>0</v>
      </c>
      <c r="ALA6" s="260">
        <f>'Inbound SOS &amp; EOD'!YM29</f>
        <v>0</v>
      </c>
      <c r="ALB6" s="260">
        <f>'Inbound SOS &amp; EOD'!YN29</f>
        <v>0</v>
      </c>
      <c r="ALC6" s="260">
        <f>'Inbound SOS &amp; EOD'!YO29</f>
        <v>0</v>
      </c>
      <c r="ALD6" s="260">
        <f>'Inbound SOS &amp; EOD'!YP29</f>
        <v>0</v>
      </c>
      <c r="ALE6" s="260">
        <f>'Inbound SOS &amp; EOD'!YQ29</f>
        <v>0</v>
      </c>
      <c r="ALF6" s="260">
        <f>'Inbound SOS &amp; EOD'!YR29</f>
        <v>0</v>
      </c>
      <c r="ALG6" s="260">
        <f>'Inbound SOS &amp; EOD'!YS29</f>
        <v>0</v>
      </c>
      <c r="ALH6" s="260">
        <f>'Inbound SOS &amp; EOD'!YT29</f>
        <v>0</v>
      </c>
      <c r="ALI6" s="260">
        <f>'Inbound SOS &amp; EOD'!YU29</f>
        <v>0</v>
      </c>
      <c r="ALJ6" s="260">
        <f>'Inbound SOS &amp; EOD'!YV29</f>
        <v>0</v>
      </c>
      <c r="ALK6" s="260">
        <f>'Inbound SOS &amp; EOD'!YW29</f>
        <v>0</v>
      </c>
      <c r="ALL6" s="260">
        <f>'Inbound SOS &amp; EOD'!YX29</f>
        <v>0</v>
      </c>
      <c r="ALM6" s="260">
        <f>'Inbound SOS &amp; EOD'!YY29</f>
        <v>0</v>
      </c>
      <c r="ALN6" s="260">
        <f>'Inbound SOS &amp; EOD'!YZ29</f>
        <v>0</v>
      </c>
      <c r="ALO6" s="260">
        <f>'Inbound SOS &amp; EOD'!ZA29</f>
        <v>0</v>
      </c>
      <c r="ALP6" s="260">
        <f>'Inbound SOS &amp; EOD'!ZB29</f>
        <v>0</v>
      </c>
      <c r="ALQ6" s="260">
        <f>'Inbound SOS &amp; EOD'!ZC29</f>
        <v>0</v>
      </c>
      <c r="ALR6" s="260">
        <f>'Inbound SOS &amp; EOD'!ZD29</f>
        <v>0</v>
      </c>
      <c r="ALS6" s="260">
        <f>'Inbound SOS &amp; EOD'!ZE29</f>
        <v>0</v>
      </c>
      <c r="ALT6" s="260">
        <f>'Inbound SOS &amp; EOD'!ZF29</f>
        <v>0</v>
      </c>
      <c r="ALU6" s="260">
        <f>'Inbound SOS &amp; EOD'!ZG29</f>
        <v>0</v>
      </c>
      <c r="ALV6" s="260">
        <f>'Inbound SOS &amp; EOD'!ZH29</f>
        <v>0</v>
      </c>
      <c r="ALW6" s="260">
        <f>'Inbound SOS &amp; EOD'!ZI29</f>
        <v>0</v>
      </c>
      <c r="ALX6" s="260">
        <f>'Inbound SOS &amp; EOD'!ZJ29</f>
        <v>0</v>
      </c>
      <c r="ALY6" s="260">
        <f>'Inbound SOS &amp; EOD'!ZK29</f>
        <v>0</v>
      </c>
      <c r="ALZ6" s="260">
        <f>'Inbound SOS &amp; EOD'!ZL29</f>
        <v>0</v>
      </c>
      <c r="AMA6" s="260">
        <f>'Inbound SOS &amp; EOD'!ZM29</f>
        <v>0</v>
      </c>
      <c r="AMB6" s="260">
        <f>'Inbound SOS &amp; EOD'!ZN29</f>
        <v>0</v>
      </c>
      <c r="AMC6" s="260">
        <f>'Inbound SOS &amp; EOD'!ZO29</f>
        <v>0</v>
      </c>
      <c r="AMD6" s="260">
        <f>'Inbound SOS &amp; EOD'!ZP29</f>
        <v>0</v>
      </c>
      <c r="AME6" s="260">
        <f>'Inbound SOS &amp; EOD'!ZQ29</f>
        <v>0</v>
      </c>
      <c r="AMF6" s="260">
        <f>'Inbound SOS &amp; EOD'!ZR29</f>
        <v>0</v>
      </c>
      <c r="AMG6" s="260">
        <f>'Inbound SOS &amp; EOD'!ZS29</f>
        <v>0</v>
      </c>
      <c r="AMH6" s="260">
        <f>'Inbound SOS &amp; EOD'!ZT29</f>
        <v>0</v>
      </c>
      <c r="AMI6" s="260">
        <f>'Inbound SOS &amp; EOD'!ZU29</f>
        <v>0</v>
      </c>
      <c r="AMJ6" s="260">
        <f>'Inbound SOS &amp; EOD'!ZV29</f>
        <v>0</v>
      </c>
      <c r="AMK6" s="260">
        <f>'Inbound SOS &amp; EOD'!ZW29</f>
        <v>0</v>
      </c>
      <c r="AML6" s="260">
        <f>'Inbound SOS &amp; EOD'!ZX29</f>
        <v>0</v>
      </c>
      <c r="AMM6" s="260">
        <f>'Inbound SOS &amp; EOD'!ZY29</f>
        <v>0</v>
      </c>
      <c r="AMN6" s="260">
        <f>'Inbound SOS &amp; EOD'!ZZ29</f>
        <v>0</v>
      </c>
      <c r="AMO6" s="260">
        <f>'Inbound SOS &amp; EOD'!AAA29</f>
        <v>0</v>
      </c>
      <c r="AMP6" s="260">
        <f>'Inbound SOS &amp; EOD'!AAB29</f>
        <v>0</v>
      </c>
      <c r="AMQ6" s="260">
        <f>'Inbound SOS &amp; EOD'!AAC29</f>
        <v>0</v>
      </c>
      <c r="AMR6" s="260">
        <f>'Inbound SOS &amp; EOD'!AAD29</f>
        <v>0</v>
      </c>
      <c r="AMS6" s="260">
        <f>'Inbound SOS &amp; EOD'!AAE29</f>
        <v>0</v>
      </c>
      <c r="AMT6" s="260">
        <f>'Inbound SOS &amp; EOD'!AAF29</f>
        <v>0</v>
      </c>
      <c r="AMU6" s="260">
        <f>'Inbound SOS &amp; EOD'!AAG29</f>
        <v>0</v>
      </c>
      <c r="AMV6" s="260">
        <f>'Inbound SOS &amp; EOD'!AAH29</f>
        <v>0</v>
      </c>
      <c r="AMW6" s="260">
        <f>'Inbound SOS &amp; EOD'!AAI29</f>
        <v>0</v>
      </c>
      <c r="AMX6" s="260">
        <f>'Inbound SOS &amp; EOD'!AAJ29</f>
        <v>0</v>
      </c>
      <c r="AMY6" s="260">
        <f>'Inbound SOS &amp; EOD'!AAK29</f>
        <v>0</v>
      </c>
      <c r="AMZ6" s="260">
        <f>'Inbound SOS &amp; EOD'!AAL29</f>
        <v>0</v>
      </c>
      <c r="ANA6" s="260">
        <f>'Inbound SOS &amp; EOD'!AAM29</f>
        <v>0</v>
      </c>
      <c r="ANB6" s="260">
        <f>'Inbound SOS &amp; EOD'!AAN29</f>
        <v>0</v>
      </c>
      <c r="ANC6" s="260">
        <f>'Inbound SOS &amp; EOD'!AAO29</f>
        <v>0</v>
      </c>
      <c r="AND6" s="260">
        <f>'Inbound SOS &amp; EOD'!AAP29</f>
        <v>0</v>
      </c>
      <c r="ANE6" s="260">
        <f>'Inbound SOS &amp; EOD'!AAQ29</f>
        <v>0</v>
      </c>
      <c r="ANF6" s="260">
        <f>'Inbound SOS &amp; EOD'!AAR29</f>
        <v>0</v>
      </c>
      <c r="ANG6" s="260">
        <f>'Inbound SOS &amp; EOD'!AAS29</f>
        <v>0</v>
      </c>
      <c r="ANH6" s="260">
        <f>'Inbound SOS &amp; EOD'!AAT29</f>
        <v>0</v>
      </c>
      <c r="ANI6" s="260">
        <f>'Inbound SOS &amp; EOD'!AAU29</f>
        <v>0</v>
      </c>
      <c r="ANJ6" s="260">
        <f>'Inbound SOS &amp; EOD'!AAV29</f>
        <v>0</v>
      </c>
      <c r="ANK6" s="260">
        <f>'Inbound SOS &amp; EOD'!AAW29</f>
        <v>0</v>
      </c>
      <c r="ANL6" s="260">
        <f>'Inbound SOS &amp; EOD'!AAX29</f>
        <v>0</v>
      </c>
      <c r="ANM6" s="260">
        <f>'Inbound SOS &amp; EOD'!AAY29</f>
        <v>0</v>
      </c>
      <c r="ANN6" s="260">
        <f>'Inbound SOS &amp; EOD'!AAZ29</f>
        <v>0</v>
      </c>
      <c r="ANO6" s="260">
        <f>'Inbound SOS &amp; EOD'!ABA29</f>
        <v>0</v>
      </c>
      <c r="ANP6" s="260">
        <f>'Inbound SOS &amp; EOD'!ABB29</f>
        <v>0</v>
      </c>
      <c r="ANQ6" s="260">
        <f>'Inbound SOS &amp; EOD'!ABC29</f>
        <v>0</v>
      </c>
      <c r="ANR6" s="260">
        <f>'Inbound SOS &amp; EOD'!ABD29</f>
        <v>0</v>
      </c>
      <c r="ANS6" s="260">
        <f>'Inbound SOS &amp; EOD'!ABE29</f>
        <v>0</v>
      </c>
      <c r="ANT6" s="260">
        <f>'Inbound SOS &amp; EOD'!ABF29</f>
        <v>0</v>
      </c>
      <c r="ANU6" s="260">
        <f>'Inbound SOS &amp; EOD'!ABG29</f>
        <v>0</v>
      </c>
      <c r="ANV6" s="260">
        <f>'Inbound SOS &amp; EOD'!ABH29</f>
        <v>0</v>
      </c>
      <c r="ANW6" s="260">
        <f>'Inbound SOS &amp; EOD'!ABI29</f>
        <v>0</v>
      </c>
      <c r="ANX6" s="260">
        <f>'Inbound SOS &amp; EOD'!ABJ29</f>
        <v>0</v>
      </c>
      <c r="ANY6" s="260">
        <f>'Inbound SOS &amp; EOD'!ABK29</f>
        <v>0</v>
      </c>
      <c r="ANZ6" s="260">
        <f>'Inbound SOS &amp; EOD'!ABL29</f>
        <v>0</v>
      </c>
      <c r="AOA6" s="260">
        <f>'Inbound SOS &amp; EOD'!ABM29</f>
        <v>0</v>
      </c>
      <c r="AOB6" s="260">
        <f>'Inbound SOS &amp; EOD'!ABN29</f>
        <v>0</v>
      </c>
      <c r="AOC6" s="260">
        <f>'Inbound SOS &amp; EOD'!ABO29</f>
        <v>0</v>
      </c>
      <c r="AOD6" s="260">
        <f>'Inbound SOS &amp; EOD'!ABP29</f>
        <v>0</v>
      </c>
      <c r="AOE6" s="260">
        <f>'Inbound SOS &amp; EOD'!ABQ29</f>
        <v>0</v>
      </c>
      <c r="AOF6" s="260">
        <f>'Inbound SOS &amp; EOD'!ABR29</f>
        <v>0</v>
      </c>
      <c r="AOG6" s="260">
        <f>'Inbound SOS &amp; EOD'!ABS29</f>
        <v>0</v>
      </c>
      <c r="AOH6" s="260">
        <f>'Inbound SOS &amp; EOD'!ABT29</f>
        <v>0</v>
      </c>
      <c r="AOI6" s="260">
        <f>'Inbound SOS &amp; EOD'!ABU29</f>
        <v>0</v>
      </c>
      <c r="AOJ6" s="260">
        <f>'Inbound SOS &amp; EOD'!ABV29</f>
        <v>0</v>
      </c>
      <c r="AOK6" s="260">
        <f>'Inbound SOS &amp; EOD'!ABW29</f>
        <v>0</v>
      </c>
      <c r="AOL6" s="260">
        <f>'Inbound SOS &amp; EOD'!ABX29</f>
        <v>0</v>
      </c>
      <c r="AOM6" s="260">
        <f>'Inbound SOS &amp; EOD'!ABY29</f>
        <v>0</v>
      </c>
      <c r="AON6" s="260">
        <f>'Inbound SOS &amp; EOD'!ABZ29</f>
        <v>0</v>
      </c>
      <c r="AOO6" s="260">
        <f>'Inbound SOS &amp; EOD'!ACA29</f>
        <v>0</v>
      </c>
      <c r="AOP6" s="260">
        <f>'Inbound SOS &amp; EOD'!ACB29</f>
        <v>0</v>
      </c>
      <c r="AOQ6" s="260">
        <f>'Inbound SOS &amp; EOD'!ACC29</f>
        <v>0</v>
      </c>
      <c r="AOR6" s="260">
        <f>'Inbound SOS &amp; EOD'!ACD29</f>
        <v>0</v>
      </c>
      <c r="AOS6" s="260">
        <f>'Inbound SOS &amp; EOD'!ACE29</f>
        <v>0</v>
      </c>
      <c r="AOT6" s="260">
        <f>'Inbound SOS &amp; EOD'!ACF29</f>
        <v>0</v>
      </c>
      <c r="AOU6" s="260">
        <f>'Inbound SOS &amp; EOD'!ACG29</f>
        <v>0</v>
      </c>
      <c r="AOV6" s="260">
        <f>'Inbound SOS &amp; EOD'!ACH29</f>
        <v>0</v>
      </c>
      <c r="AOW6" s="260">
        <f>'Inbound SOS &amp; EOD'!ACI29</f>
        <v>0</v>
      </c>
      <c r="AOX6" s="260">
        <f>'Inbound SOS &amp; EOD'!ACJ29</f>
        <v>0</v>
      </c>
      <c r="AOY6" s="260">
        <f>'Inbound SOS &amp; EOD'!ACK29</f>
        <v>0</v>
      </c>
      <c r="AOZ6" s="260">
        <f>'Inbound SOS &amp; EOD'!ACL29</f>
        <v>0</v>
      </c>
      <c r="APA6" s="260">
        <f>'Inbound SOS &amp; EOD'!ACM29</f>
        <v>0</v>
      </c>
      <c r="APB6" s="260">
        <f>'Inbound SOS &amp; EOD'!ACN29</f>
        <v>0</v>
      </c>
      <c r="APC6" s="260">
        <f>'Inbound SOS &amp; EOD'!ACO29</f>
        <v>0</v>
      </c>
      <c r="APD6" s="260">
        <f>'Inbound SOS &amp; EOD'!ACP29</f>
        <v>0</v>
      </c>
      <c r="APE6" s="260">
        <f>'Inbound SOS &amp; EOD'!ACQ29</f>
        <v>0</v>
      </c>
      <c r="APF6" s="260">
        <f>'Inbound SOS &amp; EOD'!ACR29</f>
        <v>0</v>
      </c>
      <c r="APG6" s="260">
        <f>'Inbound SOS &amp; EOD'!ACS29</f>
        <v>0</v>
      </c>
      <c r="APH6" s="260">
        <f>'Inbound SOS &amp; EOD'!ACT29</f>
        <v>0</v>
      </c>
      <c r="API6" s="260">
        <f>'Inbound SOS &amp; EOD'!ACU29</f>
        <v>0</v>
      </c>
      <c r="APJ6" s="260">
        <f>'Inbound SOS &amp; EOD'!ACV29</f>
        <v>0</v>
      </c>
      <c r="APK6" s="260">
        <f>'Inbound SOS &amp; EOD'!ACW29</f>
        <v>0</v>
      </c>
      <c r="APL6" s="260">
        <f>'Inbound SOS &amp; EOD'!ACX29</f>
        <v>0</v>
      </c>
      <c r="APM6" s="260">
        <f>'Inbound SOS &amp; EOD'!ACY29</f>
        <v>0</v>
      </c>
      <c r="APN6" s="260">
        <f>'Inbound SOS &amp; EOD'!ACZ29</f>
        <v>0</v>
      </c>
      <c r="APO6" s="260">
        <f>'Inbound SOS &amp; EOD'!ADA29</f>
        <v>0</v>
      </c>
      <c r="APP6" s="260">
        <f>'Inbound SOS &amp; EOD'!ADB29</f>
        <v>0</v>
      </c>
      <c r="APQ6" s="260">
        <f>'Inbound SOS &amp; EOD'!ADC29</f>
        <v>0</v>
      </c>
      <c r="APR6" s="260">
        <f>'Inbound SOS &amp; EOD'!ADD29</f>
        <v>0</v>
      </c>
      <c r="APS6" s="260">
        <f>'Inbound SOS &amp; EOD'!ADE29</f>
        <v>0</v>
      </c>
      <c r="APT6" s="260">
        <f>'Inbound SOS &amp; EOD'!ADF29</f>
        <v>0</v>
      </c>
      <c r="APU6" s="260">
        <f>'Inbound SOS &amp; EOD'!ADG29</f>
        <v>0</v>
      </c>
      <c r="APV6" s="260">
        <f>'Inbound SOS &amp; EOD'!ADH29</f>
        <v>0</v>
      </c>
      <c r="APW6" s="260">
        <f>'Inbound SOS &amp; EOD'!ADI29</f>
        <v>0</v>
      </c>
      <c r="APX6" s="260">
        <f>'Inbound SOS &amp; EOD'!ADJ29</f>
        <v>0</v>
      </c>
      <c r="APY6" s="260">
        <f>'Inbound SOS &amp; EOD'!ADK29</f>
        <v>0</v>
      </c>
      <c r="APZ6" s="260">
        <f>'Inbound SOS &amp; EOD'!ADL29</f>
        <v>0</v>
      </c>
      <c r="AQA6" s="260">
        <f>'Inbound SOS &amp; EOD'!ADM29</f>
        <v>0</v>
      </c>
      <c r="AQB6" s="260">
        <f>'Inbound SOS &amp; EOD'!ADN29</f>
        <v>0</v>
      </c>
      <c r="AQC6" s="260">
        <f>'Inbound SOS &amp; EOD'!ADO29</f>
        <v>0</v>
      </c>
      <c r="AQD6" s="260">
        <f>'Inbound SOS &amp; EOD'!ADP29</f>
        <v>0</v>
      </c>
      <c r="AQE6" s="260">
        <f>'Inbound SOS &amp; EOD'!ADQ29</f>
        <v>0</v>
      </c>
      <c r="AQF6" s="260">
        <f>'Inbound SOS &amp; EOD'!ADR29</f>
        <v>0</v>
      </c>
      <c r="AQG6" s="260">
        <f>'Inbound SOS &amp; EOD'!ADS29</f>
        <v>0</v>
      </c>
      <c r="AQH6" s="260">
        <f>'Inbound SOS &amp; EOD'!ADT29</f>
        <v>0</v>
      </c>
      <c r="AQI6" s="260">
        <f>'Inbound SOS &amp; EOD'!ADU29</f>
        <v>0</v>
      </c>
      <c r="AQJ6" s="260">
        <f>'Inbound SOS &amp; EOD'!ADV29</f>
        <v>0</v>
      </c>
      <c r="AQK6" s="260">
        <f>'Inbound SOS &amp; EOD'!ADW29</f>
        <v>0</v>
      </c>
      <c r="AQL6" s="260">
        <f>'Inbound SOS &amp; EOD'!ADX29</f>
        <v>0</v>
      </c>
      <c r="AQM6" s="260">
        <f>'Inbound SOS &amp; EOD'!ADY29</f>
        <v>0</v>
      </c>
      <c r="AQN6" s="260">
        <f>'Inbound SOS &amp; EOD'!ADZ29</f>
        <v>0</v>
      </c>
      <c r="AQO6" s="260">
        <f>'Inbound SOS &amp; EOD'!AEA29</f>
        <v>0</v>
      </c>
      <c r="AQP6" s="260">
        <f>'Inbound SOS &amp; EOD'!AEB29</f>
        <v>0</v>
      </c>
      <c r="AQQ6" s="260">
        <f>'Inbound SOS &amp; EOD'!AEC29</f>
        <v>0</v>
      </c>
      <c r="AQR6" s="260">
        <f>'Inbound SOS &amp; EOD'!AED29</f>
        <v>0</v>
      </c>
      <c r="AQS6" s="260">
        <f>'Inbound SOS &amp; EOD'!AEE29</f>
        <v>0</v>
      </c>
      <c r="AQT6" s="260">
        <f>'Inbound SOS &amp; EOD'!AEF29</f>
        <v>0</v>
      </c>
      <c r="AQU6" s="260">
        <f>'Inbound SOS &amp; EOD'!AEG29</f>
        <v>0</v>
      </c>
      <c r="AQV6" s="260">
        <f>'Inbound SOS &amp; EOD'!AEH29</f>
        <v>0</v>
      </c>
      <c r="AQW6" s="260">
        <f>'Inbound SOS &amp; EOD'!AEI29</f>
        <v>0</v>
      </c>
      <c r="AQX6" s="260">
        <f>'Inbound SOS &amp; EOD'!AEJ29</f>
        <v>0</v>
      </c>
      <c r="AQY6" s="260">
        <f>'Inbound SOS &amp; EOD'!AEK29</f>
        <v>0</v>
      </c>
      <c r="AQZ6" s="260">
        <f>'Inbound SOS &amp; EOD'!AEL29</f>
        <v>0</v>
      </c>
      <c r="ARA6" s="260">
        <f>'Inbound SOS &amp; EOD'!AEM29</f>
        <v>0</v>
      </c>
      <c r="ARB6" s="260">
        <f>'Inbound SOS &amp; EOD'!AEN29</f>
        <v>0</v>
      </c>
      <c r="ARC6" s="260">
        <f>'Inbound SOS &amp; EOD'!AEO29</f>
        <v>0</v>
      </c>
      <c r="ARD6" s="260">
        <f>'Inbound SOS &amp; EOD'!AEP29</f>
        <v>0</v>
      </c>
      <c r="ARE6" s="260">
        <f>'Inbound SOS &amp; EOD'!AEQ29</f>
        <v>0</v>
      </c>
      <c r="ARF6" s="260">
        <f>'Inbound SOS &amp; EOD'!AER29</f>
        <v>0</v>
      </c>
      <c r="ARG6" s="260">
        <f>'Inbound SOS &amp; EOD'!AES29</f>
        <v>0</v>
      </c>
      <c r="ARH6" s="260">
        <f>'Inbound SOS &amp; EOD'!AET29</f>
        <v>0</v>
      </c>
      <c r="ARI6" s="260">
        <f>'Inbound SOS &amp; EOD'!AEU29</f>
        <v>0</v>
      </c>
      <c r="ARJ6" s="260">
        <f>'Inbound SOS &amp; EOD'!AEV29</f>
        <v>0</v>
      </c>
      <c r="ARK6" s="260">
        <f>'Inbound SOS &amp; EOD'!AEW29</f>
        <v>0</v>
      </c>
      <c r="ARL6" s="260">
        <f>'Inbound SOS &amp; EOD'!AEX29</f>
        <v>0</v>
      </c>
      <c r="ARM6" s="260">
        <f>'Inbound SOS &amp; EOD'!AEY29</f>
        <v>0</v>
      </c>
      <c r="ARN6" s="260">
        <f>'Inbound SOS &amp; EOD'!AEZ29</f>
        <v>0</v>
      </c>
      <c r="ARO6" s="260">
        <f>'Inbound SOS &amp; EOD'!AFA29</f>
        <v>0</v>
      </c>
      <c r="ARP6" s="260">
        <f>'Inbound SOS &amp; EOD'!AFB29</f>
        <v>0</v>
      </c>
      <c r="ARQ6" s="260">
        <f>'Inbound SOS &amp; EOD'!AFC29</f>
        <v>0</v>
      </c>
      <c r="ARR6" s="260">
        <f>'Inbound SOS &amp; EOD'!AFD29</f>
        <v>0</v>
      </c>
      <c r="ARS6" s="260">
        <f>'Inbound SOS &amp; EOD'!AFE29</f>
        <v>0</v>
      </c>
      <c r="ART6" s="260">
        <f>'Inbound SOS &amp; EOD'!AFF29</f>
        <v>0</v>
      </c>
      <c r="ARU6" s="260">
        <f>'Inbound SOS &amp; EOD'!AFG29</f>
        <v>0</v>
      </c>
      <c r="ARV6" s="260">
        <f>'Inbound SOS &amp; EOD'!AFH29</f>
        <v>0</v>
      </c>
      <c r="ARW6" s="260">
        <f>'Inbound SOS &amp; EOD'!AFI29</f>
        <v>0</v>
      </c>
      <c r="ARX6" s="260">
        <f>'Inbound SOS &amp; EOD'!AFJ29</f>
        <v>0</v>
      </c>
      <c r="ARY6" s="260">
        <f>'Inbound SOS &amp; EOD'!AFK29</f>
        <v>0</v>
      </c>
      <c r="ARZ6" s="260">
        <f>'Inbound SOS &amp; EOD'!AFL29</f>
        <v>0</v>
      </c>
      <c r="ASA6" s="260">
        <f>'Inbound SOS &amp; EOD'!AFM29</f>
        <v>0</v>
      </c>
      <c r="ASB6" s="260">
        <f>'Inbound SOS &amp; EOD'!AFN29</f>
        <v>0</v>
      </c>
      <c r="ASC6" s="260">
        <f>'Inbound SOS &amp; EOD'!AFO29</f>
        <v>0</v>
      </c>
      <c r="ASD6" s="260">
        <f>'Inbound SOS &amp; EOD'!AFP29</f>
        <v>0</v>
      </c>
      <c r="ASE6" s="260">
        <f>'Inbound SOS &amp; EOD'!AFQ29</f>
        <v>0</v>
      </c>
      <c r="ASF6" s="260">
        <f>'Inbound SOS &amp; EOD'!AFR29</f>
        <v>0</v>
      </c>
      <c r="ASG6" s="260">
        <f>'Inbound SOS &amp; EOD'!AFS29</f>
        <v>0</v>
      </c>
      <c r="ASH6" s="260">
        <f>'Inbound SOS &amp; EOD'!AFT29</f>
        <v>0</v>
      </c>
      <c r="ASI6" s="260">
        <f>'Inbound SOS &amp; EOD'!AFU29</f>
        <v>0</v>
      </c>
      <c r="ASJ6" s="260">
        <f>'Inbound SOS &amp; EOD'!AFV29</f>
        <v>0</v>
      </c>
      <c r="ASK6" s="260">
        <f>'Inbound SOS &amp; EOD'!AFW29</f>
        <v>0</v>
      </c>
      <c r="ASL6" s="260">
        <f>'Inbound SOS &amp; EOD'!AFX29</f>
        <v>0</v>
      </c>
      <c r="ASM6" s="260">
        <f>'Inbound SOS &amp; EOD'!AFY29</f>
        <v>0</v>
      </c>
      <c r="ASN6" s="260">
        <f>'Inbound SOS &amp; EOD'!AFZ29</f>
        <v>0</v>
      </c>
      <c r="ASO6" s="260">
        <f>'Inbound SOS &amp; EOD'!AGA29</f>
        <v>0</v>
      </c>
      <c r="ASP6" s="260">
        <f>'Inbound SOS &amp; EOD'!AGB29</f>
        <v>0</v>
      </c>
      <c r="ASQ6" s="260">
        <f>'Inbound SOS &amp; EOD'!AGC29</f>
        <v>0</v>
      </c>
      <c r="ASR6" s="260">
        <f>'Inbound SOS &amp; EOD'!AGD29</f>
        <v>0</v>
      </c>
      <c r="ASS6" s="260">
        <f>'Inbound SOS &amp; EOD'!AGE29</f>
        <v>0</v>
      </c>
      <c r="AST6" s="260">
        <f>'Inbound SOS &amp; EOD'!AGF29</f>
        <v>0</v>
      </c>
      <c r="ASU6" s="260">
        <f>'Inbound SOS &amp; EOD'!AGG29</f>
        <v>0</v>
      </c>
      <c r="ASV6" s="260">
        <f>'Inbound SOS &amp; EOD'!AGH29</f>
        <v>0</v>
      </c>
      <c r="ASW6" s="260">
        <f>'Inbound SOS &amp; EOD'!AGI29</f>
        <v>0</v>
      </c>
      <c r="ASX6" s="260">
        <f>'Inbound SOS &amp; EOD'!AGJ29</f>
        <v>0</v>
      </c>
      <c r="ASY6" s="260">
        <f>'Inbound SOS &amp; EOD'!AGK29</f>
        <v>0</v>
      </c>
      <c r="ASZ6" s="260">
        <f>'Inbound SOS &amp; EOD'!AGL29</f>
        <v>0</v>
      </c>
      <c r="ATA6" s="260">
        <f>'Inbound SOS &amp; EOD'!AGM29</f>
        <v>0</v>
      </c>
      <c r="ATB6" s="260">
        <f>'Inbound SOS &amp; EOD'!AGN29</f>
        <v>0</v>
      </c>
      <c r="ATC6" s="260">
        <f>'Inbound SOS &amp; EOD'!AGO29</f>
        <v>0</v>
      </c>
      <c r="ATD6" s="260">
        <f>'Inbound SOS &amp; EOD'!AGP29</f>
        <v>0</v>
      </c>
      <c r="ATE6" s="260">
        <f>'Inbound SOS &amp; EOD'!AGQ29</f>
        <v>0</v>
      </c>
      <c r="ATF6" s="260">
        <f>'Inbound SOS &amp; EOD'!AGR29</f>
        <v>0</v>
      </c>
      <c r="ATG6" s="260">
        <f>'Inbound SOS &amp; EOD'!AGS29</f>
        <v>0</v>
      </c>
      <c r="ATH6" s="260">
        <f>'Inbound SOS &amp; EOD'!AGT29</f>
        <v>0</v>
      </c>
      <c r="ATI6" s="260">
        <f>'Inbound SOS &amp; EOD'!AGU29</f>
        <v>0</v>
      </c>
      <c r="ATJ6" s="260">
        <f>'Inbound SOS &amp; EOD'!AGV29</f>
        <v>0</v>
      </c>
      <c r="ATK6" s="260">
        <f>'Inbound SOS &amp; EOD'!AGW29</f>
        <v>0</v>
      </c>
      <c r="ATL6" s="260">
        <f>'Inbound SOS &amp; EOD'!AGX29</f>
        <v>0</v>
      </c>
      <c r="ATM6" s="260">
        <f>'Inbound SOS &amp; EOD'!AGY29</f>
        <v>0</v>
      </c>
      <c r="ATN6" s="260">
        <f>'Inbound SOS &amp; EOD'!AGZ29</f>
        <v>0</v>
      </c>
      <c r="ATO6" s="260">
        <f>'Inbound SOS &amp; EOD'!AHA29</f>
        <v>0</v>
      </c>
      <c r="ATP6" s="260">
        <f>'Inbound SOS &amp; EOD'!AHB29</f>
        <v>0</v>
      </c>
      <c r="ATQ6" s="260">
        <f>'Inbound SOS &amp; EOD'!AHC29</f>
        <v>0</v>
      </c>
      <c r="ATR6" s="260">
        <f>'Inbound SOS &amp; EOD'!AHD29</f>
        <v>0</v>
      </c>
      <c r="ATS6" s="260">
        <f>'Inbound SOS &amp; EOD'!AHE29</f>
        <v>0</v>
      </c>
      <c r="ATT6" s="260">
        <f>'Inbound SOS &amp; EOD'!AHF29</f>
        <v>0</v>
      </c>
      <c r="ATU6" s="260">
        <f>'Inbound SOS &amp; EOD'!AHG29</f>
        <v>0</v>
      </c>
      <c r="ATV6" s="260">
        <f>'Inbound SOS &amp; EOD'!AHH29</f>
        <v>0</v>
      </c>
      <c r="ATW6" s="260">
        <f>'Inbound SOS &amp; EOD'!AHI29</f>
        <v>0</v>
      </c>
      <c r="ATX6" s="260">
        <f>'Inbound SOS &amp; EOD'!AHJ29</f>
        <v>0</v>
      </c>
      <c r="ATY6" s="260">
        <f>'Inbound SOS &amp; EOD'!AHK29</f>
        <v>0</v>
      </c>
      <c r="ATZ6" s="260">
        <f>'Inbound SOS &amp; EOD'!AHL29</f>
        <v>0</v>
      </c>
      <c r="AUA6" s="260">
        <f>'Inbound SOS &amp; EOD'!AHM29</f>
        <v>0</v>
      </c>
      <c r="AUB6" s="260">
        <f>'Inbound SOS &amp; EOD'!AHN29</f>
        <v>0</v>
      </c>
      <c r="AUC6" s="260">
        <f>'Inbound SOS &amp; EOD'!AHO29</f>
        <v>0</v>
      </c>
      <c r="AUD6" s="260">
        <f>'Inbound SOS &amp; EOD'!AHP29</f>
        <v>0</v>
      </c>
      <c r="AUE6" s="260">
        <f>'Inbound SOS &amp; EOD'!AHQ29</f>
        <v>0</v>
      </c>
      <c r="AUF6" s="260">
        <f>'Inbound SOS &amp; EOD'!AHR29</f>
        <v>0</v>
      </c>
      <c r="AUG6" s="260">
        <f>'Inbound SOS &amp; EOD'!AHS29</f>
        <v>0</v>
      </c>
      <c r="AUH6" s="260">
        <f>'Inbound SOS &amp; EOD'!AHT29</f>
        <v>0</v>
      </c>
      <c r="AUI6" s="260">
        <f>'Inbound SOS &amp; EOD'!AHU29</f>
        <v>0</v>
      </c>
      <c r="AUJ6" s="260">
        <f>'Inbound SOS &amp; EOD'!AHV29</f>
        <v>0</v>
      </c>
      <c r="AUK6" s="260">
        <f>'Inbound SOS &amp; EOD'!AHW29</f>
        <v>0</v>
      </c>
      <c r="AUL6" s="260">
        <f>'Inbound SOS &amp; EOD'!AHX29</f>
        <v>0</v>
      </c>
      <c r="AUM6" s="260">
        <f>'Inbound SOS &amp; EOD'!AHY29</f>
        <v>0</v>
      </c>
      <c r="AUN6" s="260">
        <f>'Inbound SOS &amp; EOD'!AHZ29</f>
        <v>0</v>
      </c>
      <c r="AUO6" s="260">
        <f>'Inbound SOS &amp; EOD'!AIA29</f>
        <v>0</v>
      </c>
      <c r="AUP6" s="260">
        <f>'Inbound SOS &amp; EOD'!AIB29</f>
        <v>0</v>
      </c>
      <c r="AUQ6" s="260">
        <f>'Inbound SOS &amp; EOD'!AIC29</f>
        <v>0</v>
      </c>
      <c r="AUR6" s="260">
        <f>'Inbound SOS &amp; EOD'!AID29</f>
        <v>0</v>
      </c>
      <c r="AUS6" s="260">
        <f>'Inbound SOS &amp; EOD'!AIE29</f>
        <v>0</v>
      </c>
      <c r="AUT6" s="260">
        <f>'Inbound SOS &amp; EOD'!AIF29</f>
        <v>0</v>
      </c>
      <c r="AUU6" s="260">
        <f>'Inbound SOS &amp; EOD'!AIG29</f>
        <v>0</v>
      </c>
      <c r="AUV6" s="260">
        <f>'Inbound SOS &amp; EOD'!AIH29</f>
        <v>0</v>
      </c>
      <c r="AUW6" s="260">
        <f>'Inbound SOS &amp; EOD'!AII29</f>
        <v>0</v>
      </c>
      <c r="AUX6" s="260">
        <f>'Inbound SOS &amp; EOD'!AIJ29</f>
        <v>0</v>
      </c>
      <c r="AUY6" s="260">
        <f>'Inbound SOS &amp; EOD'!AIK29</f>
        <v>0</v>
      </c>
      <c r="AUZ6" s="260">
        <f>'Inbound SOS &amp; EOD'!AIL29</f>
        <v>0</v>
      </c>
      <c r="AVA6" s="260">
        <f>'Inbound SOS &amp; EOD'!AIM29</f>
        <v>0</v>
      </c>
      <c r="AVB6" s="260">
        <f>'Inbound SOS &amp; EOD'!AIN29</f>
        <v>0</v>
      </c>
      <c r="AVC6" s="260">
        <f>'Inbound SOS &amp; EOD'!AIO29</f>
        <v>0</v>
      </c>
      <c r="AVD6" s="260">
        <f>'Inbound SOS &amp; EOD'!AIP29</f>
        <v>0</v>
      </c>
      <c r="AVE6" s="260">
        <f>'Inbound SOS &amp; EOD'!AIQ29</f>
        <v>0</v>
      </c>
      <c r="AVF6" s="260">
        <f>'Inbound SOS &amp; EOD'!AIR29</f>
        <v>0</v>
      </c>
      <c r="AVG6" s="260">
        <f>'Inbound SOS &amp; EOD'!AIS29</f>
        <v>0</v>
      </c>
      <c r="AVH6" s="260">
        <f>'Inbound SOS &amp; EOD'!AIT29</f>
        <v>0</v>
      </c>
      <c r="AVI6" s="260">
        <f>'Inbound SOS &amp; EOD'!AIU29</f>
        <v>0</v>
      </c>
      <c r="AVJ6" s="260">
        <f>'Inbound SOS &amp; EOD'!AIV29</f>
        <v>0</v>
      </c>
      <c r="AVK6" s="260">
        <f>'Inbound SOS &amp; EOD'!AIW29</f>
        <v>0</v>
      </c>
      <c r="AVL6" s="260">
        <f>'Inbound SOS &amp; EOD'!AIX29</f>
        <v>0</v>
      </c>
      <c r="AVM6" s="260">
        <f>'Inbound SOS &amp; EOD'!AIY29</f>
        <v>0</v>
      </c>
      <c r="AVN6" s="260">
        <f>'Inbound SOS &amp; EOD'!AIZ29</f>
        <v>0</v>
      </c>
      <c r="AVO6" s="260">
        <f>'Inbound SOS &amp; EOD'!AJA29</f>
        <v>0</v>
      </c>
      <c r="AVP6" s="260">
        <f>'Inbound SOS &amp; EOD'!AJB29</f>
        <v>0</v>
      </c>
      <c r="AVQ6" s="260">
        <f>'Inbound SOS &amp; EOD'!AJC29</f>
        <v>0</v>
      </c>
      <c r="AVR6" s="260">
        <f>'Inbound SOS &amp; EOD'!AJD29</f>
        <v>0</v>
      </c>
      <c r="AVS6" s="260">
        <f>'Inbound SOS &amp; EOD'!AJE29</f>
        <v>0</v>
      </c>
      <c r="AVT6" s="260">
        <f>'Inbound SOS &amp; EOD'!AJF29</f>
        <v>0</v>
      </c>
      <c r="AVU6" s="260">
        <f>'Inbound SOS &amp; EOD'!AJG29</f>
        <v>0</v>
      </c>
      <c r="AVV6" s="260">
        <f>'Inbound SOS &amp; EOD'!AJH29</f>
        <v>0</v>
      </c>
      <c r="AVW6" s="260">
        <f>'Inbound SOS &amp; EOD'!AJI29</f>
        <v>0</v>
      </c>
      <c r="AVX6" s="260">
        <f>'Inbound SOS &amp; EOD'!AJJ29</f>
        <v>0</v>
      </c>
      <c r="AVY6" s="260">
        <f>'Inbound SOS &amp; EOD'!AJK29</f>
        <v>0</v>
      </c>
      <c r="AVZ6" s="260">
        <f>'Inbound SOS &amp; EOD'!AJL29</f>
        <v>0</v>
      </c>
      <c r="AWA6" s="260">
        <f>'Inbound SOS &amp; EOD'!AJM29</f>
        <v>0</v>
      </c>
      <c r="AWB6" s="260">
        <f>'Inbound SOS &amp; EOD'!AJN29</f>
        <v>0</v>
      </c>
      <c r="AWC6" s="260">
        <f>'Inbound SOS &amp; EOD'!AJO29</f>
        <v>0</v>
      </c>
      <c r="AWD6" s="260">
        <f>'Inbound SOS &amp; EOD'!AJP29</f>
        <v>0</v>
      </c>
      <c r="AWE6" s="260">
        <f>'Inbound SOS &amp; EOD'!AJQ29</f>
        <v>0</v>
      </c>
      <c r="AWF6" s="260">
        <f>'Inbound SOS &amp; EOD'!AJR29</f>
        <v>0</v>
      </c>
      <c r="AWG6" s="260">
        <f>'Inbound SOS &amp; EOD'!AJS29</f>
        <v>0</v>
      </c>
      <c r="AWH6" s="260">
        <f>'Inbound SOS &amp; EOD'!AJT29</f>
        <v>0</v>
      </c>
      <c r="AWI6" s="260">
        <f>'Inbound SOS &amp; EOD'!AJU29</f>
        <v>0</v>
      </c>
      <c r="AWJ6" s="260">
        <f>'Inbound SOS &amp; EOD'!AJV29</f>
        <v>0</v>
      </c>
      <c r="AWK6" s="260">
        <f>'Inbound SOS &amp; EOD'!AJW29</f>
        <v>0</v>
      </c>
      <c r="AWL6" s="260">
        <f>'Inbound SOS &amp; EOD'!AJX29</f>
        <v>0</v>
      </c>
      <c r="AWM6" s="260">
        <f>'Inbound SOS &amp; EOD'!AJY29</f>
        <v>0</v>
      </c>
      <c r="AWN6" s="260">
        <f>'Inbound SOS &amp; EOD'!AJZ29</f>
        <v>0</v>
      </c>
      <c r="AWO6" s="260">
        <f>'Inbound SOS &amp; EOD'!AKA29</f>
        <v>0</v>
      </c>
      <c r="AWP6" s="260">
        <f>'Inbound SOS &amp; EOD'!AKB29</f>
        <v>0</v>
      </c>
      <c r="AWQ6" s="260">
        <f>'Inbound SOS &amp; EOD'!AKC29</f>
        <v>0</v>
      </c>
      <c r="AWR6" s="260">
        <f>'Inbound SOS &amp; EOD'!AKD29</f>
        <v>0</v>
      </c>
      <c r="AWS6" s="260">
        <f>'Inbound SOS &amp; EOD'!AKE29</f>
        <v>0</v>
      </c>
      <c r="AWT6" s="260">
        <f>'Inbound SOS &amp; EOD'!AKF29</f>
        <v>0</v>
      </c>
      <c r="AWU6" s="260">
        <f>'Inbound SOS &amp; EOD'!AKG29</f>
        <v>0</v>
      </c>
      <c r="AWV6" s="260">
        <f>'Inbound SOS &amp; EOD'!AKH29</f>
        <v>0</v>
      </c>
      <c r="AWW6" s="260">
        <f>'Inbound SOS &amp; EOD'!AKI29</f>
        <v>0</v>
      </c>
      <c r="AWX6" s="260">
        <f>'Inbound SOS &amp; EOD'!AKJ29</f>
        <v>0</v>
      </c>
      <c r="AWY6" s="260">
        <f>'Inbound SOS &amp; EOD'!AKK29</f>
        <v>0</v>
      </c>
      <c r="AWZ6" s="260">
        <f>'Inbound SOS &amp; EOD'!AKL29</f>
        <v>0</v>
      </c>
      <c r="AXA6" s="260">
        <f>'Inbound SOS &amp; EOD'!AKM29</f>
        <v>0</v>
      </c>
      <c r="AXB6" s="260">
        <f>'Inbound SOS &amp; EOD'!AKN29</f>
        <v>0</v>
      </c>
      <c r="AXC6" s="260">
        <f>'Inbound SOS &amp; EOD'!AKO29</f>
        <v>0</v>
      </c>
      <c r="AXD6" s="260">
        <f>'Inbound SOS &amp; EOD'!AKP29</f>
        <v>0</v>
      </c>
      <c r="AXE6" s="260">
        <f>'Inbound SOS &amp; EOD'!AKQ29</f>
        <v>0</v>
      </c>
      <c r="AXF6" s="260">
        <f>'Inbound SOS &amp; EOD'!AKR29</f>
        <v>0</v>
      </c>
      <c r="AXG6" s="260">
        <f>'Inbound SOS &amp; EOD'!AKS29</f>
        <v>0</v>
      </c>
      <c r="AXH6" s="260">
        <f>'Inbound SOS &amp; EOD'!AKT29</f>
        <v>0</v>
      </c>
      <c r="AXI6" s="260">
        <f>'Inbound SOS &amp; EOD'!AKU29</f>
        <v>0</v>
      </c>
      <c r="AXJ6" s="260">
        <f>'Inbound SOS &amp; EOD'!AKV29</f>
        <v>0</v>
      </c>
      <c r="AXK6" s="260">
        <f>'Inbound SOS &amp; EOD'!AKW29</f>
        <v>0</v>
      </c>
      <c r="AXL6" s="260">
        <f>'Inbound SOS &amp; EOD'!AKX29</f>
        <v>0</v>
      </c>
      <c r="AXM6" s="260">
        <f>'Inbound SOS &amp; EOD'!AKY29</f>
        <v>0</v>
      </c>
      <c r="AXN6" s="260">
        <f>'Inbound SOS &amp; EOD'!AKZ29</f>
        <v>0</v>
      </c>
      <c r="AXO6" s="260">
        <f>'Inbound SOS &amp; EOD'!ALA29</f>
        <v>0</v>
      </c>
      <c r="AXP6" s="260">
        <f>'Inbound SOS &amp; EOD'!ALB29</f>
        <v>0</v>
      </c>
      <c r="AXQ6" s="260">
        <f>'Inbound SOS &amp; EOD'!ALC29</f>
        <v>0</v>
      </c>
      <c r="AXR6" s="260">
        <f>'Inbound SOS &amp; EOD'!ALD29</f>
        <v>0</v>
      </c>
      <c r="AXS6" s="260">
        <f>'Inbound SOS &amp; EOD'!ALE29</f>
        <v>0</v>
      </c>
      <c r="AXT6" s="260">
        <f>'Inbound SOS &amp; EOD'!ALF29</f>
        <v>0</v>
      </c>
      <c r="AXU6" s="260">
        <f>'Inbound SOS &amp; EOD'!ALG29</f>
        <v>0</v>
      </c>
      <c r="AXV6" s="260">
        <f>'Inbound SOS &amp; EOD'!ALH29</f>
        <v>0</v>
      </c>
      <c r="AXW6" s="260">
        <f>'Inbound SOS &amp; EOD'!ALI29</f>
        <v>0</v>
      </c>
      <c r="AXX6" s="260">
        <f>'Inbound SOS &amp; EOD'!ALJ29</f>
        <v>0</v>
      </c>
      <c r="AXY6" s="260">
        <f>'Inbound SOS &amp; EOD'!ALK29</f>
        <v>0</v>
      </c>
      <c r="AXZ6" s="260">
        <f>'Inbound SOS &amp; EOD'!ALL29</f>
        <v>0</v>
      </c>
      <c r="AYA6" s="260">
        <f>'Inbound SOS &amp; EOD'!ALM29</f>
        <v>0</v>
      </c>
      <c r="AYB6" s="260">
        <f>'Inbound SOS &amp; EOD'!ALN29</f>
        <v>0</v>
      </c>
      <c r="AYC6" s="260">
        <f>'Inbound SOS &amp; EOD'!ALO29</f>
        <v>0</v>
      </c>
      <c r="AYD6" s="260">
        <f>'Inbound SOS &amp; EOD'!ALP29</f>
        <v>0</v>
      </c>
      <c r="AYE6" s="260">
        <f>'Inbound SOS &amp; EOD'!ALQ29</f>
        <v>0</v>
      </c>
      <c r="AYF6" s="260">
        <f>'Inbound SOS &amp; EOD'!ALR29</f>
        <v>0</v>
      </c>
      <c r="AYG6" s="260">
        <f>'Inbound SOS &amp; EOD'!ALS29</f>
        <v>0</v>
      </c>
      <c r="AYH6" s="260">
        <f>'Inbound SOS &amp; EOD'!ALT29</f>
        <v>0</v>
      </c>
      <c r="AYI6" s="260">
        <f>'Inbound SOS &amp; EOD'!ALU29</f>
        <v>0</v>
      </c>
      <c r="AYJ6" s="260">
        <f>'Inbound SOS &amp; EOD'!ALV29</f>
        <v>0</v>
      </c>
      <c r="AYK6" s="260">
        <f>'Inbound SOS &amp; EOD'!ALW29</f>
        <v>0</v>
      </c>
      <c r="AYL6" s="260">
        <f>'Inbound SOS &amp; EOD'!ALX29</f>
        <v>0</v>
      </c>
      <c r="AYM6" s="260">
        <f>'Inbound SOS &amp; EOD'!ALY29</f>
        <v>0</v>
      </c>
      <c r="AYN6" s="260">
        <f>'Inbound SOS &amp; EOD'!ALZ29</f>
        <v>0</v>
      </c>
      <c r="AYO6" s="260">
        <f>'Inbound SOS &amp; EOD'!AMA29</f>
        <v>0</v>
      </c>
      <c r="AYP6" s="260">
        <f>'Inbound SOS &amp; EOD'!AMB29</f>
        <v>0</v>
      </c>
      <c r="AYQ6" s="260">
        <f>'Inbound SOS &amp; EOD'!AMC29</f>
        <v>0</v>
      </c>
      <c r="AYR6" s="260">
        <f>'Inbound SOS &amp; EOD'!AMD29</f>
        <v>0</v>
      </c>
      <c r="AYS6" s="260">
        <f>'Inbound SOS &amp; EOD'!AME29</f>
        <v>0</v>
      </c>
      <c r="AYT6" s="260">
        <f>'Inbound SOS &amp; EOD'!AMF29</f>
        <v>0</v>
      </c>
      <c r="AYU6" s="260">
        <f>'Inbound SOS &amp; EOD'!AMG29</f>
        <v>0</v>
      </c>
      <c r="AYV6" s="260">
        <f>'Inbound SOS &amp; EOD'!AMH29</f>
        <v>0</v>
      </c>
      <c r="AYW6" s="260">
        <f>'Inbound SOS &amp; EOD'!AMI29</f>
        <v>0</v>
      </c>
      <c r="AYX6" s="260">
        <f>'Inbound SOS &amp; EOD'!AMJ29</f>
        <v>0</v>
      </c>
      <c r="AYY6" s="260">
        <f>'Inbound SOS &amp; EOD'!AMK29</f>
        <v>0</v>
      </c>
      <c r="AYZ6" s="260">
        <f>'Inbound SOS &amp; EOD'!AML29</f>
        <v>0</v>
      </c>
      <c r="AZA6" s="260">
        <f>'Inbound SOS &amp; EOD'!AMM29</f>
        <v>0</v>
      </c>
      <c r="AZB6" s="260">
        <f>'Inbound SOS &amp; EOD'!AMN29</f>
        <v>0</v>
      </c>
      <c r="AZC6" s="260">
        <f>'Inbound SOS &amp; EOD'!AMO29</f>
        <v>0</v>
      </c>
      <c r="AZD6" s="260">
        <f>'Inbound SOS &amp; EOD'!AMP29</f>
        <v>0</v>
      </c>
      <c r="AZE6" s="260">
        <f>'Inbound SOS &amp; EOD'!AMQ29</f>
        <v>0</v>
      </c>
      <c r="AZF6" s="260">
        <f>'Inbound SOS &amp; EOD'!AMR29</f>
        <v>0</v>
      </c>
      <c r="AZG6" s="260">
        <f>'Inbound SOS &amp; EOD'!AMS29</f>
        <v>0</v>
      </c>
      <c r="AZH6" s="260">
        <f>'Inbound SOS &amp; EOD'!AMT29</f>
        <v>0</v>
      </c>
      <c r="AZI6" s="260">
        <f>'Inbound SOS &amp; EOD'!AMU29</f>
        <v>0</v>
      </c>
      <c r="AZJ6" s="260">
        <f>'Inbound SOS &amp; EOD'!AMV29</f>
        <v>0</v>
      </c>
      <c r="AZK6" s="260">
        <f>'Inbound SOS &amp; EOD'!AMW29</f>
        <v>0</v>
      </c>
      <c r="AZL6" s="260">
        <f>'Inbound SOS &amp; EOD'!AMX29</f>
        <v>0</v>
      </c>
      <c r="AZM6" s="260">
        <f>'Inbound SOS &amp; EOD'!AMY29</f>
        <v>0</v>
      </c>
      <c r="AZN6" s="260">
        <f>'Inbound SOS &amp; EOD'!AMZ29</f>
        <v>0</v>
      </c>
      <c r="AZO6" s="260">
        <f>'Inbound SOS &amp; EOD'!ANA29</f>
        <v>0</v>
      </c>
      <c r="AZP6" s="260">
        <f>'Inbound SOS &amp; EOD'!ANB29</f>
        <v>0</v>
      </c>
      <c r="AZQ6" s="260">
        <f>'Inbound SOS &amp; EOD'!ANC29</f>
        <v>0</v>
      </c>
      <c r="AZR6" s="260">
        <f>'Inbound SOS &amp; EOD'!AND29</f>
        <v>0</v>
      </c>
      <c r="AZS6" s="260">
        <f>'Inbound SOS &amp; EOD'!ANE29</f>
        <v>0</v>
      </c>
      <c r="AZT6" s="260">
        <f>'Inbound SOS &amp; EOD'!ANF29</f>
        <v>0</v>
      </c>
      <c r="AZU6" s="260">
        <f>'Inbound SOS &amp; EOD'!ANG29</f>
        <v>0</v>
      </c>
      <c r="AZV6" s="260">
        <f>'Inbound SOS &amp; EOD'!ANH29</f>
        <v>0</v>
      </c>
      <c r="AZW6" s="260">
        <f>'Inbound SOS &amp; EOD'!ANI29</f>
        <v>0</v>
      </c>
      <c r="AZX6" s="260">
        <f>'Inbound SOS &amp; EOD'!ANJ29</f>
        <v>0</v>
      </c>
      <c r="AZY6" s="260">
        <f>'Inbound SOS &amp; EOD'!ANK29</f>
        <v>0</v>
      </c>
      <c r="AZZ6" s="260">
        <f>'Inbound SOS &amp; EOD'!ANL29</f>
        <v>0</v>
      </c>
      <c r="BAA6" s="260">
        <f>'Inbound SOS &amp; EOD'!ANM29</f>
        <v>0</v>
      </c>
      <c r="BAB6" s="260">
        <f>'Inbound SOS &amp; EOD'!ANN29</f>
        <v>0</v>
      </c>
      <c r="BAC6" s="260">
        <f>'Inbound SOS &amp; EOD'!ANO29</f>
        <v>0</v>
      </c>
      <c r="BAD6" s="260">
        <f>'Inbound SOS &amp; EOD'!ANP29</f>
        <v>0</v>
      </c>
      <c r="BAE6" s="260">
        <f>'Inbound SOS &amp; EOD'!ANQ29</f>
        <v>0</v>
      </c>
      <c r="BAF6" s="260">
        <f>'Inbound SOS &amp; EOD'!ANR29</f>
        <v>0</v>
      </c>
      <c r="BAG6" s="260">
        <f>'Inbound SOS &amp; EOD'!ANS29</f>
        <v>0</v>
      </c>
      <c r="BAH6" s="260">
        <f>'Inbound SOS &amp; EOD'!ANT29</f>
        <v>0</v>
      </c>
      <c r="BAI6" s="260">
        <f>'Inbound SOS &amp; EOD'!ANU29</f>
        <v>0</v>
      </c>
      <c r="BAJ6" s="260">
        <f>'Inbound SOS &amp; EOD'!ANV29</f>
        <v>0</v>
      </c>
      <c r="BAK6" s="260">
        <f>'Inbound SOS &amp; EOD'!ANW29</f>
        <v>0</v>
      </c>
      <c r="BAL6" s="260">
        <f>'Inbound SOS &amp; EOD'!ANX29</f>
        <v>0</v>
      </c>
      <c r="BAM6" s="260">
        <f>'Inbound SOS &amp; EOD'!ANY29</f>
        <v>0</v>
      </c>
      <c r="BAN6" s="260">
        <f>'Inbound SOS &amp; EOD'!ANZ29</f>
        <v>0</v>
      </c>
      <c r="BAO6" s="260">
        <f>'Inbound SOS &amp; EOD'!AOA29</f>
        <v>0</v>
      </c>
      <c r="BAP6" s="260">
        <f>'Inbound SOS &amp; EOD'!AOB29</f>
        <v>0</v>
      </c>
      <c r="BAQ6" s="260">
        <f>'Inbound SOS &amp; EOD'!AOC29</f>
        <v>0</v>
      </c>
      <c r="BAR6" s="260">
        <f>'Inbound SOS &amp; EOD'!AOD29</f>
        <v>0</v>
      </c>
      <c r="BAS6" s="260">
        <f>'Inbound SOS &amp; EOD'!AOE29</f>
        <v>0</v>
      </c>
      <c r="BAT6" s="260">
        <f>'Inbound SOS &amp; EOD'!AOF29</f>
        <v>0</v>
      </c>
      <c r="BAU6" s="260">
        <f>'Inbound SOS &amp; EOD'!AOG29</f>
        <v>0</v>
      </c>
      <c r="BAV6" s="260">
        <f>'Inbound SOS &amp; EOD'!AOH29</f>
        <v>0</v>
      </c>
      <c r="BAW6" s="260">
        <f>'Inbound SOS &amp; EOD'!AOI29</f>
        <v>0</v>
      </c>
      <c r="BAX6" s="260">
        <f>'Inbound SOS &amp; EOD'!AOJ29</f>
        <v>0</v>
      </c>
      <c r="BAY6" s="260">
        <f>'Inbound SOS &amp; EOD'!AOK29</f>
        <v>0</v>
      </c>
      <c r="BAZ6" s="260">
        <f>'Inbound SOS &amp; EOD'!AOL29</f>
        <v>0</v>
      </c>
      <c r="BBA6" s="260">
        <f>'Inbound SOS &amp; EOD'!AOM29</f>
        <v>0</v>
      </c>
      <c r="BBB6" s="260">
        <f>'Inbound SOS &amp; EOD'!AON29</f>
        <v>0</v>
      </c>
      <c r="BBC6" s="260">
        <f>'Inbound SOS &amp; EOD'!AOO29</f>
        <v>0</v>
      </c>
      <c r="BBD6" s="260">
        <f>'Inbound SOS &amp; EOD'!AOP29</f>
        <v>0</v>
      </c>
      <c r="BBE6" s="260">
        <f>'Inbound SOS &amp; EOD'!AOQ29</f>
        <v>0</v>
      </c>
      <c r="BBF6" s="260">
        <f>'Inbound SOS &amp; EOD'!AOR29</f>
        <v>0</v>
      </c>
      <c r="BBG6" s="260">
        <f>'Inbound SOS &amp; EOD'!AOS29</f>
        <v>0</v>
      </c>
      <c r="BBH6" s="260">
        <f>'Inbound SOS &amp; EOD'!AOT29</f>
        <v>0</v>
      </c>
      <c r="BBI6" s="260">
        <f>'Inbound SOS &amp; EOD'!AOU29</f>
        <v>0</v>
      </c>
      <c r="BBJ6" s="260">
        <f>'Inbound SOS &amp; EOD'!AOV29</f>
        <v>0</v>
      </c>
      <c r="BBK6" s="260">
        <f>'Inbound SOS &amp; EOD'!AOW29</f>
        <v>0</v>
      </c>
      <c r="BBL6" s="260">
        <f>'Inbound SOS &amp; EOD'!AOX29</f>
        <v>0</v>
      </c>
      <c r="BBM6" s="260">
        <f>'Inbound SOS &amp; EOD'!AOY29</f>
        <v>0</v>
      </c>
      <c r="BBN6" s="260">
        <f>'Inbound SOS &amp; EOD'!AOZ29</f>
        <v>0</v>
      </c>
      <c r="BBO6" s="260">
        <f>'Inbound SOS &amp; EOD'!APA29</f>
        <v>0</v>
      </c>
      <c r="BBP6" s="260">
        <f>'Inbound SOS &amp; EOD'!APB29</f>
        <v>0</v>
      </c>
      <c r="BBQ6" s="260">
        <f>'Inbound SOS &amp; EOD'!APC29</f>
        <v>0</v>
      </c>
      <c r="BBR6" s="260">
        <f>'Inbound SOS &amp; EOD'!APD29</f>
        <v>0</v>
      </c>
      <c r="BBS6" s="260">
        <f>'Inbound SOS &amp; EOD'!APE29</f>
        <v>0</v>
      </c>
      <c r="BBT6" s="260">
        <f>'Inbound SOS &amp; EOD'!APF29</f>
        <v>0</v>
      </c>
      <c r="BBU6" s="260">
        <f>'Inbound SOS &amp; EOD'!APG29</f>
        <v>0</v>
      </c>
      <c r="BBV6" s="260">
        <f>'Inbound SOS &amp; EOD'!APH29</f>
        <v>0</v>
      </c>
      <c r="BBW6" s="260">
        <f>'Inbound SOS &amp; EOD'!API29</f>
        <v>0</v>
      </c>
      <c r="BBX6" s="260">
        <f>'Inbound SOS &amp; EOD'!APJ29</f>
        <v>0</v>
      </c>
      <c r="BBY6" s="260">
        <f>'Inbound SOS &amp; EOD'!APK29</f>
        <v>0</v>
      </c>
      <c r="BBZ6" s="260">
        <f>'Inbound SOS &amp; EOD'!APL29</f>
        <v>0</v>
      </c>
      <c r="BCA6" s="260">
        <f>'Inbound SOS &amp; EOD'!APM29</f>
        <v>0</v>
      </c>
      <c r="BCB6" s="260">
        <f>'Inbound SOS &amp; EOD'!APN29</f>
        <v>0</v>
      </c>
      <c r="BCC6" s="260">
        <f>'Inbound SOS &amp; EOD'!APO29</f>
        <v>0</v>
      </c>
      <c r="BCD6" s="260">
        <f>'Inbound SOS &amp; EOD'!APP29</f>
        <v>0</v>
      </c>
      <c r="BCE6" s="260">
        <f>'Inbound SOS &amp; EOD'!APQ29</f>
        <v>0</v>
      </c>
      <c r="BCF6" s="260">
        <f>'Inbound SOS &amp; EOD'!APR29</f>
        <v>0</v>
      </c>
      <c r="BCG6" s="260">
        <f>'Inbound SOS &amp; EOD'!APS29</f>
        <v>0</v>
      </c>
      <c r="BCH6" s="260">
        <f>'Inbound SOS &amp; EOD'!APT29</f>
        <v>0</v>
      </c>
      <c r="BCI6" s="260">
        <f>'Inbound SOS &amp; EOD'!APU29</f>
        <v>0</v>
      </c>
      <c r="BCJ6" s="260">
        <f>'Inbound SOS &amp; EOD'!APV29</f>
        <v>0</v>
      </c>
      <c r="BCK6" s="260">
        <f>'Inbound SOS &amp; EOD'!APW29</f>
        <v>0</v>
      </c>
      <c r="BCL6" s="260">
        <f>'Inbound SOS &amp; EOD'!APX29</f>
        <v>0</v>
      </c>
      <c r="BCM6" s="260">
        <f>'Inbound SOS &amp; EOD'!APY29</f>
        <v>0</v>
      </c>
      <c r="BCN6" s="260">
        <f>'Inbound SOS &amp; EOD'!APZ29</f>
        <v>0</v>
      </c>
      <c r="BCO6" s="260">
        <f>'Inbound SOS &amp; EOD'!AQA29</f>
        <v>0</v>
      </c>
      <c r="BCP6" s="260">
        <f>'Inbound SOS &amp; EOD'!AQB29</f>
        <v>0</v>
      </c>
      <c r="BCQ6" s="260">
        <f>'Inbound SOS &amp; EOD'!AQC29</f>
        <v>0</v>
      </c>
      <c r="BCR6" s="260">
        <f>'Inbound SOS &amp; EOD'!AQD29</f>
        <v>0</v>
      </c>
      <c r="BCS6" s="260">
        <f>'Inbound SOS &amp; EOD'!AQE29</f>
        <v>0</v>
      </c>
      <c r="BCT6" s="260">
        <f>'Inbound SOS &amp; EOD'!AQF29</f>
        <v>0</v>
      </c>
      <c r="BCU6" s="260">
        <f>'Inbound SOS &amp; EOD'!AQG29</f>
        <v>0</v>
      </c>
      <c r="BCV6" s="260">
        <f>'Inbound SOS &amp; EOD'!AQH29</f>
        <v>0</v>
      </c>
      <c r="BCW6" s="260">
        <f>'Inbound SOS &amp; EOD'!AQI29</f>
        <v>0</v>
      </c>
      <c r="BCX6" s="260">
        <f>'Inbound SOS &amp; EOD'!AQJ29</f>
        <v>0</v>
      </c>
      <c r="BCY6" s="260">
        <f>'Inbound SOS &amp; EOD'!AQK29</f>
        <v>0</v>
      </c>
      <c r="BCZ6" s="260">
        <f>'Inbound SOS &amp; EOD'!AQL29</f>
        <v>0</v>
      </c>
      <c r="BDA6" s="260">
        <f>'Inbound SOS &amp; EOD'!AQM29</f>
        <v>0</v>
      </c>
      <c r="BDB6" s="260">
        <f>'Inbound SOS &amp; EOD'!AQN29</f>
        <v>0</v>
      </c>
      <c r="BDC6" s="260">
        <f>'Inbound SOS &amp; EOD'!AQO29</f>
        <v>0</v>
      </c>
      <c r="BDD6" s="260">
        <f>'Inbound SOS &amp; EOD'!AQP29</f>
        <v>0</v>
      </c>
      <c r="BDE6" s="260">
        <f>'Inbound SOS &amp; EOD'!AQQ29</f>
        <v>0</v>
      </c>
      <c r="BDF6" s="260">
        <f>'Inbound SOS &amp; EOD'!AQR29</f>
        <v>0</v>
      </c>
      <c r="BDG6" s="260">
        <f>'Inbound SOS &amp; EOD'!AQS29</f>
        <v>0</v>
      </c>
      <c r="BDH6" s="260">
        <f>'Inbound SOS &amp; EOD'!AQT29</f>
        <v>0</v>
      </c>
      <c r="BDI6" s="260">
        <f>'Inbound SOS &amp; EOD'!AQU29</f>
        <v>0</v>
      </c>
      <c r="BDJ6" s="260">
        <f>'Inbound SOS &amp; EOD'!AQV29</f>
        <v>0</v>
      </c>
      <c r="BDK6" s="260">
        <f>'Inbound SOS &amp; EOD'!AQW29</f>
        <v>0</v>
      </c>
      <c r="BDL6" s="260">
        <f>'Inbound SOS &amp; EOD'!AQX29</f>
        <v>0</v>
      </c>
      <c r="BDM6" s="260">
        <f>'Inbound SOS &amp; EOD'!AQY29</f>
        <v>0</v>
      </c>
      <c r="BDN6" s="260">
        <f>'Inbound SOS &amp; EOD'!AQZ29</f>
        <v>0</v>
      </c>
      <c r="BDO6" s="260">
        <f>'Inbound SOS &amp; EOD'!ARA29</f>
        <v>0</v>
      </c>
      <c r="BDP6" s="260">
        <f>'Inbound SOS &amp; EOD'!ARB29</f>
        <v>0</v>
      </c>
      <c r="BDQ6" s="260">
        <f>'Inbound SOS &amp; EOD'!ARC29</f>
        <v>0</v>
      </c>
      <c r="BDR6" s="260">
        <f>'Inbound SOS &amp; EOD'!ARD29</f>
        <v>0</v>
      </c>
      <c r="BDS6" s="260">
        <f>'Inbound SOS &amp; EOD'!ARE29</f>
        <v>0</v>
      </c>
      <c r="BDT6" s="260">
        <f>'Inbound SOS &amp; EOD'!ARF29</f>
        <v>0</v>
      </c>
      <c r="BDU6" s="260">
        <f>'Inbound SOS &amp; EOD'!ARG29</f>
        <v>0</v>
      </c>
      <c r="BDV6" s="260">
        <f>'Inbound SOS &amp; EOD'!ARH29</f>
        <v>0</v>
      </c>
      <c r="BDW6" s="260">
        <f>'Inbound SOS &amp; EOD'!ARI29</f>
        <v>0</v>
      </c>
      <c r="BDX6" s="260">
        <f>'Inbound SOS &amp; EOD'!ARJ29</f>
        <v>0</v>
      </c>
      <c r="BDY6" s="260">
        <f>'Inbound SOS &amp; EOD'!ARK29</f>
        <v>0</v>
      </c>
      <c r="BDZ6" s="260">
        <f>'Inbound SOS &amp; EOD'!ARL29</f>
        <v>0</v>
      </c>
      <c r="BEA6" s="260">
        <f>'Inbound SOS &amp; EOD'!ARM29</f>
        <v>0</v>
      </c>
      <c r="BEB6" s="260">
        <f>'Inbound SOS &amp; EOD'!ARN29</f>
        <v>0</v>
      </c>
      <c r="BEC6" s="260">
        <f>'Inbound SOS &amp; EOD'!ARO29</f>
        <v>0</v>
      </c>
      <c r="BED6" s="260">
        <f>'Inbound SOS &amp; EOD'!ARP29</f>
        <v>0</v>
      </c>
      <c r="BEE6" s="260">
        <f>'Inbound SOS &amp; EOD'!ARQ29</f>
        <v>0</v>
      </c>
      <c r="BEF6" s="260">
        <f>'Inbound SOS &amp; EOD'!ARR29</f>
        <v>0</v>
      </c>
      <c r="BEG6" s="260">
        <f>'Inbound SOS &amp; EOD'!ARS29</f>
        <v>0</v>
      </c>
      <c r="BEH6" s="260">
        <f>'Inbound SOS &amp; EOD'!ART29</f>
        <v>0</v>
      </c>
      <c r="BEI6" s="260">
        <f>'Inbound SOS &amp; EOD'!ARU29</f>
        <v>0</v>
      </c>
      <c r="BEJ6" s="260">
        <f>'Inbound SOS &amp; EOD'!ARV29</f>
        <v>0</v>
      </c>
      <c r="BEK6" s="260">
        <f>'Inbound SOS &amp; EOD'!ARW29</f>
        <v>0</v>
      </c>
      <c r="BEL6" s="260">
        <f>'Inbound SOS &amp; EOD'!ARX29</f>
        <v>0</v>
      </c>
      <c r="BEM6" s="260">
        <f>'Inbound SOS &amp; EOD'!ARY29</f>
        <v>0</v>
      </c>
      <c r="BEN6" s="260">
        <f>'Inbound SOS &amp; EOD'!ARZ29</f>
        <v>0</v>
      </c>
      <c r="BEO6" s="260">
        <f>'Inbound SOS &amp; EOD'!ASA29</f>
        <v>0</v>
      </c>
      <c r="BEP6" s="260">
        <f>'Inbound SOS &amp; EOD'!ASB29</f>
        <v>0</v>
      </c>
      <c r="BEQ6" s="260">
        <f>'Inbound SOS &amp; EOD'!ASC29</f>
        <v>0</v>
      </c>
      <c r="BER6" s="260">
        <f>'Inbound SOS &amp; EOD'!ASD29</f>
        <v>0</v>
      </c>
      <c r="BES6" s="260">
        <f>'Inbound SOS &amp; EOD'!ASE29</f>
        <v>0</v>
      </c>
      <c r="BET6" s="260">
        <f>'Inbound SOS &amp; EOD'!ASF29</f>
        <v>0</v>
      </c>
      <c r="BEU6" s="260">
        <f>'Inbound SOS &amp; EOD'!ASG29</f>
        <v>0</v>
      </c>
      <c r="BEV6" s="260">
        <f>'Inbound SOS &amp; EOD'!ASH29</f>
        <v>0</v>
      </c>
      <c r="BEW6" s="260">
        <f>'Inbound SOS &amp; EOD'!ASI29</f>
        <v>0</v>
      </c>
      <c r="BEX6" s="260">
        <f>'Inbound SOS &amp; EOD'!ASJ29</f>
        <v>0</v>
      </c>
      <c r="BEY6" s="260">
        <f>'Inbound SOS &amp; EOD'!ASK29</f>
        <v>0</v>
      </c>
      <c r="BEZ6" s="260">
        <f>'Inbound SOS &amp; EOD'!ASL29</f>
        <v>0</v>
      </c>
      <c r="BFA6" s="260">
        <f>'Inbound SOS &amp; EOD'!ASM29</f>
        <v>0</v>
      </c>
      <c r="BFB6" s="260">
        <f>'Inbound SOS &amp; EOD'!ASN29</f>
        <v>0</v>
      </c>
      <c r="BFC6" s="260">
        <f>'Inbound SOS &amp; EOD'!ASO29</f>
        <v>0</v>
      </c>
      <c r="BFD6" s="260">
        <f>'Inbound SOS &amp; EOD'!ASP29</f>
        <v>0</v>
      </c>
      <c r="BFE6" s="260">
        <f>'Inbound SOS &amp; EOD'!ASQ29</f>
        <v>0</v>
      </c>
      <c r="BFF6" s="260">
        <f>'Inbound SOS &amp; EOD'!ASR29</f>
        <v>0</v>
      </c>
      <c r="BFG6" s="260">
        <f>'Inbound SOS &amp; EOD'!ASS29</f>
        <v>0</v>
      </c>
      <c r="BFH6" s="260">
        <f>'Inbound SOS &amp; EOD'!AST29</f>
        <v>0</v>
      </c>
      <c r="BFI6" s="260">
        <f>'Inbound SOS &amp; EOD'!ASU29</f>
        <v>0</v>
      </c>
      <c r="BFJ6" s="260">
        <f>'Inbound SOS &amp; EOD'!ASV29</f>
        <v>0</v>
      </c>
      <c r="BFK6" s="260">
        <f>'Inbound SOS &amp; EOD'!ASW29</f>
        <v>0</v>
      </c>
      <c r="BFL6" s="260">
        <f>'Inbound SOS &amp; EOD'!ASX29</f>
        <v>0</v>
      </c>
      <c r="BFM6" s="260">
        <f>'Inbound SOS &amp; EOD'!ASY29</f>
        <v>0</v>
      </c>
      <c r="BFN6" s="260">
        <f>'Inbound SOS &amp; EOD'!ASZ29</f>
        <v>0</v>
      </c>
      <c r="BFO6" s="260">
        <f>'Inbound SOS &amp; EOD'!ATA29</f>
        <v>0</v>
      </c>
      <c r="BFP6" s="260">
        <f>'Inbound SOS &amp; EOD'!ATB29</f>
        <v>0</v>
      </c>
      <c r="BFQ6" s="260">
        <f>'Inbound SOS &amp; EOD'!ATC29</f>
        <v>0</v>
      </c>
      <c r="BFR6" s="260">
        <f>'Inbound SOS &amp; EOD'!ATD29</f>
        <v>0</v>
      </c>
      <c r="BFS6" s="260">
        <f>'Inbound SOS &amp; EOD'!ATE29</f>
        <v>0</v>
      </c>
      <c r="BFT6" s="260">
        <f>'Inbound SOS &amp; EOD'!ATF29</f>
        <v>0</v>
      </c>
      <c r="BFU6" s="260">
        <f>'Inbound SOS &amp; EOD'!ATG29</f>
        <v>0</v>
      </c>
      <c r="BFV6" s="260">
        <f>'Inbound SOS &amp; EOD'!ATH29</f>
        <v>0</v>
      </c>
      <c r="BFW6" s="260">
        <f>'Inbound SOS &amp; EOD'!ATI29</f>
        <v>0</v>
      </c>
      <c r="BFX6" s="260">
        <f>'Inbound SOS &amp; EOD'!ATJ29</f>
        <v>0</v>
      </c>
      <c r="BFY6" s="260">
        <f>'Inbound SOS &amp; EOD'!ATK29</f>
        <v>0</v>
      </c>
      <c r="BFZ6" s="260">
        <f>'Inbound SOS &amp; EOD'!ATL29</f>
        <v>0</v>
      </c>
      <c r="BGA6" s="260">
        <f>'Inbound SOS &amp; EOD'!ATM29</f>
        <v>0</v>
      </c>
      <c r="BGB6" s="260">
        <f>'Inbound SOS &amp; EOD'!ATN29</f>
        <v>0</v>
      </c>
      <c r="BGC6" s="260">
        <f>'Inbound SOS &amp; EOD'!ATO29</f>
        <v>0</v>
      </c>
      <c r="BGD6" s="260">
        <f>'Inbound SOS &amp; EOD'!ATP29</f>
        <v>0</v>
      </c>
      <c r="BGE6" s="260">
        <f>'Inbound SOS &amp; EOD'!ATQ29</f>
        <v>0</v>
      </c>
      <c r="BGF6" s="260">
        <f>'Inbound SOS &amp; EOD'!ATR29</f>
        <v>0</v>
      </c>
      <c r="BGG6" s="260">
        <f>'Inbound SOS &amp; EOD'!ATS29</f>
        <v>0</v>
      </c>
      <c r="BGH6" s="260">
        <f>'Inbound SOS &amp; EOD'!ATT29</f>
        <v>0</v>
      </c>
      <c r="BGI6" s="260">
        <f>'Inbound SOS &amp; EOD'!ATU29</f>
        <v>0</v>
      </c>
      <c r="BGJ6" s="260">
        <f>'Inbound SOS &amp; EOD'!ATV29</f>
        <v>0</v>
      </c>
      <c r="BGK6" s="260">
        <f>'Inbound SOS &amp; EOD'!ATW29</f>
        <v>0</v>
      </c>
      <c r="BGL6" s="260">
        <f>'Inbound SOS &amp; EOD'!ATX29</f>
        <v>0</v>
      </c>
      <c r="BGM6" s="260">
        <f>'Inbound SOS &amp; EOD'!ATY29</f>
        <v>0</v>
      </c>
      <c r="BGN6" s="260">
        <f>'Inbound SOS &amp; EOD'!ATZ29</f>
        <v>0</v>
      </c>
      <c r="BGO6" s="260">
        <f>'Inbound SOS &amp; EOD'!AUA29</f>
        <v>0</v>
      </c>
      <c r="BGP6" s="260">
        <f>'Inbound SOS &amp; EOD'!AUB29</f>
        <v>0</v>
      </c>
      <c r="BGQ6" s="260">
        <f>'Inbound SOS &amp; EOD'!AUC29</f>
        <v>0</v>
      </c>
      <c r="BGR6" s="260">
        <f>'Inbound SOS &amp; EOD'!AUD29</f>
        <v>0</v>
      </c>
      <c r="BGS6" s="260">
        <f>'Inbound SOS &amp; EOD'!AUE29</f>
        <v>0</v>
      </c>
      <c r="BGT6" s="260">
        <f>'Inbound SOS &amp; EOD'!AUF29</f>
        <v>0</v>
      </c>
      <c r="BGU6" s="260">
        <f>'Inbound SOS &amp; EOD'!AUG29</f>
        <v>0</v>
      </c>
      <c r="BGV6" s="260">
        <f>'Inbound SOS &amp; EOD'!AUH29</f>
        <v>0</v>
      </c>
      <c r="BGW6" s="260">
        <f>'Inbound SOS &amp; EOD'!AUI29</f>
        <v>0</v>
      </c>
      <c r="BGX6" s="260">
        <f>'Inbound SOS &amp; EOD'!AUJ29</f>
        <v>0</v>
      </c>
      <c r="BGY6" s="260">
        <f>'Inbound SOS &amp; EOD'!AUK29</f>
        <v>0</v>
      </c>
      <c r="BGZ6" s="260">
        <f>'Inbound SOS &amp; EOD'!AUL29</f>
        <v>0</v>
      </c>
      <c r="BHA6" s="260">
        <f>'Inbound SOS &amp; EOD'!AUM29</f>
        <v>0</v>
      </c>
      <c r="BHB6" s="260">
        <f>'Inbound SOS &amp; EOD'!AUN29</f>
        <v>0</v>
      </c>
      <c r="BHC6" s="260">
        <f>'Inbound SOS &amp; EOD'!AUO29</f>
        <v>0</v>
      </c>
      <c r="BHD6" s="260">
        <f>'Inbound SOS &amp; EOD'!AUP29</f>
        <v>0</v>
      </c>
      <c r="BHE6" s="260">
        <f>'Inbound SOS &amp; EOD'!AUQ29</f>
        <v>0</v>
      </c>
      <c r="BHF6" s="260">
        <f>'Inbound SOS &amp; EOD'!AUR29</f>
        <v>0</v>
      </c>
      <c r="BHG6" s="260">
        <f>'Inbound SOS &amp; EOD'!AUS29</f>
        <v>0</v>
      </c>
      <c r="BHH6" s="260">
        <f>'Inbound SOS &amp; EOD'!AUT29</f>
        <v>0</v>
      </c>
      <c r="BHI6" s="260">
        <f>'Inbound SOS &amp; EOD'!AUU29</f>
        <v>0</v>
      </c>
      <c r="BHJ6" s="260">
        <f>'Inbound SOS &amp; EOD'!AUV29</f>
        <v>0</v>
      </c>
      <c r="BHK6" s="260">
        <f>'Inbound SOS &amp; EOD'!AUW29</f>
        <v>0</v>
      </c>
      <c r="BHL6" s="260">
        <f>'Inbound SOS &amp; EOD'!AUX29</f>
        <v>0</v>
      </c>
      <c r="BHM6" s="260">
        <f>'Inbound SOS &amp; EOD'!AUY29</f>
        <v>0</v>
      </c>
      <c r="BHN6" s="260">
        <f>'Inbound SOS &amp; EOD'!AUZ29</f>
        <v>0</v>
      </c>
      <c r="BHO6" s="260">
        <f>'Inbound SOS &amp; EOD'!AVA29</f>
        <v>0</v>
      </c>
      <c r="BHP6" s="260">
        <f>'Inbound SOS &amp; EOD'!AVB29</f>
        <v>0</v>
      </c>
      <c r="BHQ6" s="260">
        <f>'Inbound SOS &amp; EOD'!AVC29</f>
        <v>0</v>
      </c>
      <c r="BHR6" s="260">
        <f>'Inbound SOS &amp; EOD'!AVD29</f>
        <v>0</v>
      </c>
      <c r="BHS6" s="260">
        <f>'Inbound SOS &amp; EOD'!AVE29</f>
        <v>0</v>
      </c>
      <c r="BHT6" s="260">
        <f>'Inbound SOS &amp; EOD'!AVF29</f>
        <v>0</v>
      </c>
      <c r="BHU6" s="260">
        <f>'Inbound SOS &amp; EOD'!AVG29</f>
        <v>0</v>
      </c>
      <c r="BHV6" s="260">
        <f>'Inbound SOS &amp; EOD'!AVH29</f>
        <v>0</v>
      </c>
      <c r="BHW6" s="260">
        <f>'Inbound SOS &amp; EOD'!AVI29</f>
        <v>0</v>
      </c>
      <c r="BHX6" s="260">
        <f>'Inbound SOS &amp; EOD'!AVJ29</f>
        <v>0</v>
      </c>
      <c r="BHY6" s="260">
        <f>'Inbound SOS &amp; EOD'!AVK29</f>
        <v>0</v>
      </c>
      <c r="BHZ6" s="260">
        <f>'Inbound SOS &amp; EOD'!AVL29</f>
        <v>0</v>
      </c>
      <c r="BIA6" s="260">
        <f>'Inbound SOS &amp; EOD'!AVM29</f>
        <v>0</v>
      </c>
      <c r="BIB6" s="260">
        <f>'Inbound SOS &amp; EOD'!AVN29</f>
        <v>0</v>
      </c>
      <c r="BIC6" s="260">
        <f>'Inbound SOS &amp; EOD'!AVO29</f>
        <v>0</v>
      </c>
      <c r="BID6" s="260">
        <f>'Inbound SOS &amp; EOD'!AVP29</f>
        <v>0</v>
      </c>
      <c r="BIE6" s="260">
        <f>'Inbound SOS &amp; EOD'!AVQ29</f>
        <v>0</v>
      </c>
      <c r="BIF6" s="260">
        <f>'Inbound SOS &amp; EOD'!AVR29</f>
        <v>0</v>
      </c>
      <c r="BIG6" s="260">
        <f>'Inbound SOS &amp; EOD'!AVS29</f>
        <v>0</v>
      </c>
      <c r="BIH6" s="260">
        <f>'Inbound SOS &amp; EOD'!AVT29</f>
        <v>0</v>
      </c>
      <c r="BII6" s="260">
        <f>'Inbound SOS &amp; EOD'!AVU29</f>
        <v>0</v>
      </c>
      <c r="BIJ6" s="260">
        <f>'Inbound SOS &amp; EOD'!AVV29</f>
        <v>0</v>
      </c>
      <c r="BIK6" s="260">
        <f>'Inbound SOS &amp; EOD'!AVW29</f>
        <v>0</v>
      </c>
      <c r="BIL6" s="260">
        <f>'Inbound SOS &amp; EOD'!AVX29</f>
        <v>0</v>
      </c>
      <c r="BIM6" s="260">
        <f>'Inbound SOS &amp; EOD'!AVY29</f>
        <v>0</v>
      </c>
      <c r="BIN6" s="260">
        <f>'Inbound SOS &amp; EOD'!AVZ29</f>
        <v>0</v>
      </c>
      <c r="BIO6" s="260">
        <f>'Inbound SOS &amp; EOD'!AWA29</f>
        <v>0</v>
      </c>
      <c r="BIP6" s="260">
        <f>'Inbound SOS &amp; EOD'!AWB29</f>
        <v>0</v>
      </c>
      <c r="BIQ6" s="260">
        <f>'Inbound SOS &amp; EOD'!AWC29</f>
        <v>0</v>
      </c>
      <c r="BIR6" s="260">
        <f>'Inbound SOS &amp; EOD'!AWD29</f>
        <v>0</v>
      </c>
      <c r="BIS6" s="260">
        <f>'Inbound SOS &amp; EOD'!AWE29</f>
        <v>0</v>
      </c>
      <c r="BIT6" s="260">
        <f>'Inbound SOS &amp; EOD'!AWF29</f>
        <v>0</v>
      </c>
      <c r="BIU6" s="260">
        <f>'Inbound SOS &amp; EOD'!AWG29</f>
        <v>0</v>
      </c>
      <c r="BIV6" s="260">
        <f>'Inbound SOS &amp; EOD'!AWH29</f>
        <v>0</v>
      </c>
      <c r="BIW6" s="260">
        <f>'Inbound SOS &amp; EOD'!AWI29</f>
        <v>0</v>
      </c>
      <c r="BIX6" s="260">
        <f>'Inbound SOS &amp; EOD'!AWJ29</f>
        <v>0</v>
      </c>
      <c r="BIY6" s="260">
        <f>'Inbound SOS &amp; EOD'!AWK29</f>
        <v>0</v>
      </c>
      <c r="BIZ6" s="260">
        <f>'Inbound SOS &amp; EOD'!AWL29</f>
        <v>0</v>
      </c>
      <c r="BJA6" s="260">
        <f>'Inbound SOS &amp; EOD'!AWM29</f>
        <v>0</v>
      </c>
      <c r="BJB6" s="260">
        <f>'Inbound SOS &amp; EOD'!AWN29</f>
        <v>0</v>
      </c>
      <c r="BJC6" s="260">
        <f>'Inbound SOS &amp; EOD'!AWO29</f>
        <v>0</v>
      </c>
      <c r="BJD6" s="260">
        <f>'Inbound SOS &amp; EOD'!AWP29</f>
        <v>0</v>
      </c>
      <c r="BJE6" s="260">
        <f>'Inbound SOS &amp; EOD'!AWQ29</f>
        <v>0</v>
      </c>
      <c r="BJF6" s="260">
        <f>'Inbound SOS &amp; EOD'!AWR29</f>
        <v>0</v>
      </c>
      <c r="BJG6" s="260">
        <f>'Inbound SOS &amp; EOD'!AWS29</f>
        <v>0</v>
      </c>
      <c r="BJH6" s="260">
        <f>'Inbound SOS &amp; EOD'!AWT29</f>
        <v>0</v>
      </c>
      <c r="BJI6" s="260">
        <f>'Inbound SOS &amp; EOD'!AWU29</f>
        <v>0</v>
      </c>
      <c r="BJJ6" s="260">
        <f>'Inbound SOS &amp; EOD'!AWV29</f>
        <v>0</v>
      </c>
      <c r="BJK6" s="260">
        <f>'Inbound SOS &amp; EOD'!AWW29</f>
        <v>0</v>
      </c>
      <c r="BJL6" s="260">
        <f>'Inbound SOS &amp; EOD'!AWX29</f>
        <v>0</v>
      </c>
      <c r="BJM6" s="260">
        <f>'Inbound SOS &amp; EOD'!AWY29</f>
        <v>0</v>
      </c>
      <c r="BJN6" s="260">
        <f>'Inbound SOS &amp; EOD'!AWZ29</f>
        <v>0</v>
      </c>
      <c r="BJO6" s="260">
        <f>'Inbound SOS &amp; EOD'!AXA29</f>
        <v>0</v>
      </c>
      <c r="BJP6" s="260">
        <f>'Inbound SOS &amp; EOD'!AXB29</f>
        <v>0</v>
      </c>
      <c r="BJQ6" s="260">
        <f>'Inbound SOS &amp; EOD'!AXC29</f>
        <v>0</v>
      </c>
      <c r="BJR6" s="260">
        <f>'Inbound SOS &amp; EOD'!AXD29</f>
        <v>0</v>
      </c>
      <c r="BJS6" s="260">
        <f>'Inbound SOS &amp; EOD'!AXE29</f>
        <v>0</v>
      </c>
      <c r="BJT6" s="260">
        <f>'Inbound SOS &amp; EOD'!AXF29</f>
        <v>0</v>
      </c>
      <c r="BJU6" s="260">
        <f>'Inbound SOS &amp; EOD'!AXG29</f>
        <v>0</v>
      </c>
      <c r="BJV6" s="260">
        <f>'Inbound SOS &amp; EOD'!AXH29</f>
        <v>0</v>
      </c>
      <c r="BJW6" s="260">
        <f>'Inbound SOS &amp; EOD'!AXI29</f>
        <v>0</v>
      </c>
      <c r="BJX6" s="260">
        <f>'Inbound SOS &amp; EOD'!AXJ29</f>
        <v>0</v>
      </c>
      <c r="BJY6" s="260">
        <f>'Inbound SOS &amp; EOD'!AXK29</f>
        <v>0</v>
      </c>
      <c r="BJZ6" s="260">
        <f>'Inbound SOS &amp; EOD'!AXL29</f>
        <v>0</v>
      </c>
      <c r="BKA6" s="260">
        <f>'Inbound SOS &amp; EOD'!AXM29</f>
        <v>0</v>
      </c>
      <c r="BKB6" s="260">
        <f>'Inbound SOS &amp; EOD'!AXN29</f>
        <v>0</v>
      </c>
      <c r="BKC6" s="260">
        <f>'Inbound SOS &amp; EOD'!AXO29</f>
        <v>0</v>
      </c>
      <c r="BKD6" s="260">
        <f>'Inbound SOS &amp; EOD'!AXP29</f>
        <v>0</v>
      </c>
      <c r="BKE6" s="260">
        <f>'Inbound SOS &amp; EOD'!AXQ29</f>
        <v>0</v>
      </c>
      <c r="BKF6" s="260">
        <f>'Inbound SOS &amp; EOD'!AXR29</f>
        <v>0</v>
      </c>
      <c r="BKG6" s="260">
        <f>'Inbound SOS &amp; EOD'!AXS29</f>
        <v>0</v>
      </c>
      <c r="BKH6" s="260">
        <f>'Inbound SOS &amp; EOD'!AXT29</f>
        <v>0</v>
      </c>
      <c r="BKI6" s="260">
        <f>'Inbound SOS &amp; EOD'!AXU29</f>
        <v>0</v>
      </c>
      <c r="BKJ6" s="260">
        <f>'Inbound SOS &amp; EOD'!AXV29</f>
        <v>0</v>
      </c>
      <c r="BKK6" s="260">
        <f>'Inbound SOS &amp; EOD'!AXW29</f>
        <v>0</v>
      </c>
      <c r="BKL6" s="260">
        <f>'Inbound SOS &amp; EOD'!AXX29</f>
        <v>0</v>
      </c>
      <c r="BKM6" s="260">
        <f>'Inbound SOS &amp; EOD'!AXY29</f>
        <v>0</v>
      </c>
      <c r="BKN6" s="260">
        <f>'Inbound SOS &amp; EOD'!AXZ29</f>
        <v>0</v>
      </c>
      <c r="BKO6" s="260">
        <f>'Inbound SOS &amp; EOD'!AYA29</f>
        <v>0</v>
      </c>
      <c r="BKP6" s="260">
        <f>'Inbound SOS &amp; EOD'!AYB29</f>
        <v>0</v>
      </c>
      <c r="BKQ6" s="260">
        <f>'Inbound SOS &amp; EOD'!AYC29</f>
        <v>0</v>
      </c>
      <c r="BKR6" s="260">
        <f>'Inbound SOS &amp; EOD'!AYD29</f>
        <v>0</v>
      </c>
      <c r="BKS6" s="260">
        <f>'Inbound SOS &amp; EOD'!AYE29</f>
        <v>0</v>
      </c>
      <c r="BKT6" s="260">
        <f>'Inbound SOS &amp; EOD'!AYF29</f>
        <v>0</v>
      </c>
      <c r="BKU6" s="260">
        <f>'Inbound SOS &amp; EOD'!AYG29</f>
        <v>0</v>
      </c>
      <c r="BKV6" s="260">
        <f>'Inbound SOS &amp; EOD'!AYH29</f>
        <v>0</v>
      </c>
      <c r="BKW6" s="260">
        <f>'Inbound SOS &amp; EOD'!AYI29</f>
        <v>0</v>
      </c>
      <c r="BKX6" s="260">
        <f>'Inbound SOS &amp; EOD'!AYJ29</f>
        <v>0</v>
      </c>
      <c r="BKY6" s="260">
        <f>'Inbound SOS &amp; EOD'!AYK29</f>
        <v>0</v>
      </c>
      <c r="BKZ6" s="260">
        <f>'Inbound SOS &amp; EOD'!AYL29</f>
        <v>0</v>
      </c>
      <c r="BLA6" s="260">
        <f>'Inbound SOS &amp; EOD'!AYM29</f>
        <v>0</v>
      </c>
      <c r="BLB6" s="260">
        <f>'Inbound SOS &amp; EOD'!AYN29</f>
        <v>0</v>
      </c>
      <c r="BLC6" s="260">
        <f>'Inbound SOS &amp; EOD'!AYO29</f>
        <v>0</v>
      </c>
      <c r="BLD6" s="260">
        <f>'Inbound SOS &amp; EOD'!AYP29</f>
        <v>0</v>
      </c>
      <c r="BLE6" s="260">
        <f>'Inbound SOS &amp; EOD'!AYQ29</f>
        <v>0</v>
      </c>
      <c r="BLF6" s="260">
        <f>'Inbound SOS &amp; EOD'!AYR29</f>
        <v>0</v>
      </c>
      <c r="BLG6" s="260">
        <f>'Inbound SOS &amp; EOD'!AYS29</f>
        <v>0</v>
      </c>
      <c r="BLH6" s="260">
        <f>'Inbound SOS &amp; EOD'!AYT29</f>
        <v>0</v>
      </c>
      <c r="BLI6" s="260">
        <f>'Inbound SOS &amp; EOD'!AYU29</f>
        <v>0</v>
      </c>
      <c r="BLJ6" s="260">
        <f>'Inbound SOS &amp; EOD'!AYV29</f>
        <v>0</v>
      </c>
      <c r="BLK6" s="260">
        <f>'Inbound SOS &amp; EOD'!AYW29</f>
        <v>0</v>
      </c>
      <c r="BLL6" s="260">
        <f>'Inbound SOS &amp; EOD'!AYX29</f>
        <v>0</v>
      </c>
      <c r="BLM6" s="260">
        <f>'Inbound SOS &amp; EOD'!AYY29</f>
        <v>0</v>
      </c>
      <c r="BLN6" s="260">
        <f>'Inbound SOS &amp; EOD'!AYZ29</f>
        <v>0</v>
      </c>
      <c r="BLO6" s="260">
        <f>'Inbound SOS &amp; EOD'!AZA29</f>
        <v>0</v>
      </c>
      <c r="BLP6" s="260">
        <f>'Inbound SOS &amp; EOD'!AZB29</f>
        <v>0</v>
      </c>
      <c r="BLQ6" s="260">
        <f>'Inbound SOS &amp; EOD'!AZC29</f>
        <v>0</v>
      </c>
      <c r="BLR6" s="260">
        <f>'Inbound SOS &amp; EOD'!AZD29</f>
        <v>0</v>
      </c>
      <c r="BLS6" s="260">
        <f>'Inbound SOS &amp; EOD'!AZE29</f>
        <v>0</v>
      </c>
      <c r="BLT6" s="260">
        <f>'Inbound SOS &amp; EOD'!AZF29</f>
        <v>0</v>
      </c>
      <c r="BLU6" s="260">
        <f>'Inbound SOS &amp; EOD'!AZG29</f>
        <v>0</v>
      </c>
      <c r="BLV6" s="260">
        <f>'Inbound SOS &amp; EOD'!AZH29</f>
        <v>0</v>
      </c>
      <c r="BLW6" s="260">
        <f>'Inbound SOS &amp; EOD'!AZI29</f>
        <v>0</v>
      </c>
      <c r="BLX6" s="260">
        <f>'Inbound SOS &amp; EOD'!AZJ29</f>
        <v>0</v>
      </c>
      <c r="BLY6" s="260">
        <f>'Inbound SOS &amp; EOD'!AZK29</f>
        <v>0</v>
      </c>
      <c r="BLZ6" s="260">
        <f>'Inbound SOS &amp; EOD'!AZL29</f>
        <v>0</v>
      </c>
      <c r="BMA6" s="260">
        <f>'Inbound SOS &amp; EOD'!AZM29</f>
        <v>0</v>
      </c>
      <c r="BMB6" s="260">
        <f>'Inbound SOS &amp; EOD'!AZN29</f>
        <v>0</v>
      </c>
      <c r="BMC6" s="260">
        <f>'Inbound SOS &amp; EOD'!AZO29</f>
        <v>0</v>
      </c>
      <c r="BMD6" s="260">
        <f>'Inbound SOS &amp; EOD'!AZP29</f>
        <v>0</v>
      </c>
      <c r="BME6" s="260">
        <f>'Inbound SOS &amp; EOD'!AZQ29</f>
        <v>0</v>
      </c>
      <c r="BMF6" s="260">
        <f>'Inbound SOS &amp; EOD'!AZR29</f>
        <v>0</v>
      </c>
      <c r="BMG6" s="260">
        <f>'Inbound SOS &amp; EOD'!AZS29</f>
        <v>0</v>
      </c>
      <c r="BMH6" s="260">
        <f>'Inbound SOS &amp; EOD'!AZT29</f>
        <v>0</v>
      </c>
      <c r="BMI6" s="260">
        <f>'Inbound SOS &amp; EOD'!AZU29</f>
        <v>0</v>
      </c>
      <c r="BMJ6" s="260">
        <f>'Inbound SOS &amp; EOD'!AZV29</f>
        <v>0</v>
      </c>
      <c r="BMK6" s="260">
        <f>'Inbound SOS &amp; EOD'!AZW29</f>
        <v>0</v>
      </c>
      <c r="BML6" s="260">
        <f>'Inbound SOS &amp; EOD'!AZX29</f>
        <v>0</v>
      </c>
      <c r="BMM6" s="260">
        <f>'Inbound SOS &amp; EOD'!AZY29</f>
        <v>0</v>
      </c>
      <c r="BMN6" s="260">
        <f>'Inbound SOS &amp; EOD'!AZZ29</f>
        <v>0</v>
      </c>
      <c r="BMO6" s="260">
        <f>'Inbound SOS &amp; EOD'!BAA29</f>
        <v>0</v>
      </c>
      <c r="BMP6" s="260">
        <f>'Inbound SOS &amp; EOD'!BAB29</f>
        <v>0</v>
      </c>
      <c r="BMQ6" s="260">
        <f>'Inbound SOS &amp; EOD'!BAC29</f>
        <v>0</v>
      </c>
      <c r="BMR6" s="260">
        <f>'Inbound SOS &amp; EOD'!BAD29</f>
        <v>0</v>
      </c>
      <c r="BMS6" s="260">
        <f>'Inbound SOS &amp; EOD'!BAE29</f>
        <v>0</v>
      </c>
      <c r="BMT6" s="260">
        <f>'Inbound SOS &amp; EOD'!BAF29</f>
        <v>0</v>
      </c>
      <c r="BMU6" s="260">
        <f>'Inbound SOS &amp; EOD'!BAG29</f>
        <v>0</v>
      </c>
      <c r="BMV6" s="260">
        <f>'Inbound SOS &amp; EOD'!BAH29</f>
        <v>0</v>
      </c>
      <c r="BMW6" s="260">
        <f>'Inbound SOS &amp; EOD'!BAI29</f>
        <v>0</v>
      </c>
      <c r="BMX6" s="260">
        <f>'Inbound SOS &amp; EOD'!BAJ29</f>
        <v>0</v>
      </c>
      <c r="BMY6" s="260">
        <f>'Inbound SOS &amp; EOD'!BAK29</f>
        <v>0</v>
      </c>
      <c r="BMZ6" s="260">
        <f>'Inbound SOS &amp; EOD'!BAL29</f>
        <v>0</v>
      </c>
      <c r="BNA6" s="260">
        <f>'Inbound SOS &amp; EOD'!BAM29</f>
        <v>0</v>
      </c>
      <c r="BNB6" s="260">
        <f>'Inbound SOS &amp; EOD'!BAN29</f>
        <v>0</v>
      </c>
      <c r="BNC6" s="260">
        <f>'Inbound SOS &amp; EOD'!BAO29</f>
        <v>0</v>
      </c>
      <c r="BND6" s="260">
        <f>'Inbound SOS &amp; EOD'!BAP29</f>
        <v>0</v>
      </c>
      <c r="BNE6" s="260">
        <f>'Inbound SOS &amp; EOD'!BAQ29</f>
        <v>0</v>
      </c>
      <c r="BNF6" s="260">
        <f>'Inbound SOS &amp; EOD'!BAR29</f>
        <v>0</v>
      </c>
      <c r="BNG6" s="260">
        <f>'Inbound SOS &amp; EOD'!BAS29</f>
        <v>0</v>
      </c>
      <c r="BNH6" s="260">
        <f>'Inbound SOS &amp; EOD'!BAT29</f>
        <v>0</v>
      </c>
      <c r="BNI6" s="260">
        <f>'Inbound SOS &amp; EOD'!BAU29</f>
        <v>0</v>
      </c>
      <c r="BNJ6" s="260">
        <f>'Inbound SOS &amp; EOD'!BAV29</f>
        <v>0</v>
      </c>
      <c r="BNK6" s="260">
        <f>'Inbound SOS &amp; EOD'!BAW29</f>
        <v>0</v>
      </c>
      <c r="BNL6" s="260">
        <f>'Inbound SOS &amp; EOD'!BAX29</f>
        <v>0</v>
      </c>
      <c r="BNM6" s="260">
        <f>'Inbound SOS &amp; EOD'!BAY29</f>
        <v>0</v>
      </c>
      <c r="BNN6" s="260">
        <f>'Inbound SOS &amp; EOD'!BAZ29</f>
        <v>0</v>
      </c>
      <c r="BNO6" s="260">
        <f>'Inbound SOS &amp; EOD'!BBA29</f>
        <v>0</v>
      </c>
      <c r="BNP6" s="260">
        <f>'Inbound SOS &amp; EOD'!BBB29</f>
        <v>0</v>
      </c>
      <c r="BNQ6" s="260">
        <f>'Inbound SOS &amp; EOD'!BBC29</f>
        <v>0</v>
      </c>
      <c r="BNR6" s="260">
        <f>'Inbound SOS &amp; EOD'!BBD29</f>
        <v>0</v>
      </c>
      <c r="BNS6" s="260">
        <f>'Inbound SOS &amp; EOD'!BBE29</f>
        <v>0</v>
      </c>
      <c r="BNT6" s="260">
        <f>'Inbound SOS &amp; EOD'!BBF29</f>
        <v>0</v>
      </c>
      <c r="BNU6" s="260">
        <f>'Inbound SOS &amp; EOD'!BBG29</f>
        <v>0</v>
      </c>
      <c r="BNV6" s="260">
        <f>'Inbound SOS &amp; EOD'!BBH29</f>
        <v>0</v>
      </c>
      <c r="BNW6" s="260">
        <f>'Inbound SOS &amp; EOD'!BBI29</f>
        <v>0</v>
      </c>
      <c r="BNX6" s="260">
        <f>'Inbound SOS &amp; EOD'!BBJ29</f>
        <v>0</v>
      </c>
      <c r="BNY6" s="260">
        <f>'Inbound SOS &amp; EOD'!BBK29</f>
        <v>0</v>
      </c>
      <c r="BNZ6" s="260">
        <f>'Inbound SOS &amp; EOD'!BBL29</f>
        <v>0</v>
      </c>
      <c r="BOA6" s="260">
        <f>'Inbound SOS &amp; EOD'!BBM29</f>
        <v>0</v>
      </c>
      <c r="BOB6" s="260">
        <f>'Inbound SOS &amp; EOD'!BBN29</f>
        <v>0</v>
      </c>
      <c r="BOC6" s="260">
        <f>'Inbound SOS &amp; EOD'!BBO29</f>
        <v>0</v>
      </c>
      <c r="BOD6" s="260">
        <f>'Inbound SOS &amp; EOD'!BBP29</f>
        <v>0</v>
      </c>
      <c r="BOE6" s="260">
        <f>'Inbound SOS &amp; EOD'!BBQ29</f>
        <v>0</v>
      </c>
      <c r="BOF6" s="260">
        <f>'Inbound SOS &amp; EOD'!BBR29</f>
        <v>0</v>
      </c>
      <c r="BOG6" s="260">
        <f>'Inbound SOS &amp; EOD'!BBS29</f>
        <v>0</v>
      </c>
      <c r="BOH6" s="260">
        <f>'Inbound SOS &amp; EOD'!BBT29</f>
        <v>0</v>
      </c>
      <c r="BOI6" s="260">
        <f>'Inbound SOS &amp; EOD'!BBU29</f>
        <v>0</v>
      </c>
      <c r="BOJ6" s="260">
        <f>'Inbound SOS &amp; EOD'!BBV29</f>
        <v>0</v>
      </c>
      <c r="BOK6" s="260">
        <f>'Inbound SOS &amp; EOD'!BBW29</f>
        <v>0</v>
      </c>
      <c r="BOL6" s="260">
        <f>'Inbound SOS &amp; EOD'!BBX29</f>
        <v>0</v>
      </c>
      <c r="BOM6" s="260">
        <f>'Inbound SOS &amp; EOD'!BBY29</f>
        <v>0</v>
      </c>
      <c r="BON6" s="260">
        <f>'Inbound SOS &amp; EOD'!BBZ29</f>
        <v>0</v>
      </c>
      <c r="BOO6" s="260">
        <f>'Inbound SOS &amp; EOD'!BCA29</f>
        <v>0</v>
      </c>
      <c r="BOP6" s="260">
        <f>'Inbound SOS &amp; EOD'!BCB29</f>
        <v>0</v>
      </c>
      <c r="BOQ6" s="260">
        <f>'Inbound SOS &amp; EOD'!BCC29</f>
        <v>0</v>
      </c>
      <c r="BOR6" s="260">
        <f>'Inbound SOS &amp; EOD'!BCD29</f>
        <v>0</v>
      </c>
      <c r="BOS6" s="260">
        <f>'Inbound SOS &amp; EOD'!BCE29</f>
        <v>0</v>
      </c>
      <c r="BOT6" s="260">
        <f>'Inbound SOS &amp; EOD'!BCF29</f>
        <v>0</v>
      </c>
      <c r="BOU6" s="260">
        <f>'Inbound SOS &amp; EOD'!BCG29</f>
        <v>0</v>
      </c>
      <c r="BOV6" s="260">
        <f>'Inbound SOS &amp; EOD'!BCH29</f>
        <v>0</v>
      </c>
      <c r="BOW6" s="260">
        <f>'Inbound SOS &amp; EOD'!BCI29</f>
        <v>0</v>
      </c>
      <c r="BOX6" s="260">
        <f>'Inbound SOS &amp; EOD'!BCJ29</f>
        <v>0</v>
      </c>
      <c r="BOY6" s="260">
        <f>'Inbound SOS &amp; EOD'!BCK29</f>
        <v>0</v>
      </c>
      <c r="BOZ6" s="260">
        <f>'Inbound SOS &amp; EOD'!BCL29</f>
        <v>0</v>
      </c>
      <c r="BPA6" s="260">
        <f>'Inbound SOS &amp; EOD'!BCM29</f>
        <v>0</v>
      </c>
      <c r="BPB6" s="260">
        <f>'Inbound SOS &amp; EOD'!BCN29</f>
        <v>0</v>
      </c>
      <c r="BPC6" s="260">
        <f>'Inbound SOS &amp; EOD'!BCO29</f>
        <v>0</v>
      </c>
      <c r="BPD6" s="260">
        <f>'Inbound SOS &amp; EOD'!BCP29</f>
        <v>0</v>
      </c>
      <c r="BPE6" s="260">
        <f>'Inbound SOS &amp; EOD'!BCQ29</f>
        <v>0</v>
      </c>
      <c r="BPF6" s="260">
        <f>'Inbound SOS &amp; EOD'!BCR29</f>
        <v>0</v>
      </c>
      <c r="BPG6" s="260">
        <f>'Inbound SOS &amp; EOD'!BCS29</f>
        <v>0</v>
      </c>
      <c r="BPH6" s="260">
        <f>'Inbound SOS &amp; EOD'!BCT29</f>
        <v>0</v>
      </c>
      <c r="BPI6" s="260">
        <f>'Inbound SOS &amp; EOD'!BCU29</f>
        <v>0</v>
      </c>
      <c r="BPJ6" s="260">
        <f>'Inbound SOS &amp; EOD'!BCV29</f>
        <v>0</v>
      </c>
      <c r="BPK6" s="260">
        <f>'Inbound SOS &amp; EOD'!BCW29</f>
        <v>0</v>
      </c>
      <c r="BPL6" s="260">
        <f>'Inbound SOS &amp; EOD'!BCX29</f>
        <v>0</v>
      </c>
      <c r="BPM6" s="260">
        <f>'Inbound SOS &amp; EOD'!BCY29</f>
        <v>0</v>
      </c>
      <c r="BPN6" s="260">
        <f>'Inbound SOS &amp; EOD'!BCZ29</f>
        <v>0</v>
      </c>
      <c r="BPO6" s="260">
        <f>'Inbound SOS &amp; EOD'!BDA29</f>
        <v>0</v>
      </c>
      <c r="BPP6" s="260">
        <f>'Inbound SOS &amp; EOD'!BDB29</f>
        <v>0</v>
      </c>
      <c r="BPQ6" s="260">
        <f>'Inbound SOS &amp; EOD'!BDC29</f>
        <v>0</v>
      </c>
      <c r="BPR6" s="260">
        <f>'Inbound SOS &amp; EOD'!BDD29</f>
        <v>0</v>
      </c>
      <c r="BPS6" s="260">
        <f>'Inbound SOS &amp; EOD'!BDE29</f>
        <v>0</v>
      </c>
      <c r="BPT6" s="260">
        <f>'Inbound SOS &amp; EOD'!BDF29</f>
        <v>0</v>
      </c>
      <c r="BPU6" s="260">
        <f>'Inbound SOS &amp; EOD'!BDG29</f>
        <v>0</v>
      </c>
      <c r="BPV6" s="260">
        <f>'Inbound SOS &amp; EOD'!BDH29</f>
        <v>0</v>
      </c>
      <c r="BPW6" s="260">
        <f>'Inbound SOS &amp; EOD'!BDI29</f>
        <v>0</v>
      </c>
      <c r="BPX6" s="260">
        <f>'Inbound SOS &amp; EOD'!BDJ29</f>
        <v>0</v>
      </c>
      <c r="BPY6" s="260">
        <f>'Inbound SOS &amp; EOD'!BDK29</f>
        <v>0</v>
      </c>
      <c r="BPZ6" s="260">
        <f>'Inbound SOS &amp; EOD'!BDL29</f>
        <v>0</v>
      </c>
      <c r="BQA6" s="260">
        <f>'Inbound SOS &amp; EOD'!BDM29</f>
        <v>0</v>
      </c>
      <c r="BQB6" s="260">
        <f>'Inbound SOS &amp; EOD'!BDN29</f>
        <v>0</v>
      </c>
      <c r="BQC6" s="260">
        <f>'Inbound SOS &amp; EOD'!BDO29</f>
        <v>0</v>
      </c>
      <c r="BQD6" s="260">
        <f>'Inbound SOS &amp; EOD'!BDP29</f>
        <v>0</v>
      </c>
      <c r="BQE6" s="260">
        <f>'Inbound SOS &amp; EOD'!BDQ29</f>
        <v>0</v>
      </c>
      <c r="BQF6" s="260">
        <f>'Inbound SOS &amp; EOD'!BDR29</f>
        <v>0</v>
      </c>
      <c r="BQG6" s="260">
        <f>'Inbound SOS &amp; EOD'!BDS29</f>
        <v>0</v>
      </c>
      <c r="BQH6" s="260">
        <f>'Inbound SOS &amp; EOD'!BDT29</f>
        <v>0</v>
      </c>
      <c r="BQI6" s="260">
        <f>'Inbound SOS &amp; EOD'!BDU29</f>
        <v>0</v>
      </c>
      <c r="BQJ6" s="260">
        <f>'Inbound SOS &amp; EOD'!BDV29</f>
        <v>0</v>
      </c>
      <c r="BQK6" s="260">
        <f>'Inbound SOS &amp; EOD'!BDW29</f>
        <v>0</v>
      </c>
      <c r="BQL6" s="260">
        <f>'Inbound SOS &amp; EOD'!BDX29</f>
        <v>0</v>
      </c>
      <c r="BQM6" s="260">
        <f>'Inbound SOS &amp; EOD'!BDY29</f>
        <v>0</v>
      </c>
      <c r="BQN6" s="260">
        <f>'Inbound SOS &amp; EOD'!BDZ29</f>
        <v>0</v>
      </c>
      <c r="BQO6" s="260">
        <f>'Inbound SOS &amp; EOD'!BEA29</f>
        <v>0</v>
      </c>
      <c r="BQP6" s="260">
        <f>'Inbound SOS &amp; EOD'!BEB29</f>
        <v>0</v>
      </c>
      <c r="BQQ6" s="260">
        <f>'Inbound SOS &amp; EOD'!BEC29</f>
        <v>0</v>
      </c>
      <c r="BQR6" s="260">
        <f>'Inbound SOS &amp; EOD'!BED29</f>
        <v>0</v>
      </c>
      <c r="BQS6" s="260">
        <f>'Inbound SOS &amp; EOD'!BEE29</f>
        <v>0</v>
      </c>
      <c r="BQT6" s="260">
        <f>'Inbound SOS &amp; EOD'!BEF29</f>
        <v>0</v>
      </c>
      <c r="BQU6" s="260">
        <f>'Inbound SOS &amp; EOD'!BEG29</f>
        <v>0</v>
      </c>
      <c r="BQV6" s="260">
        <f>'Inbound SOS &amp; EOD'!BEH29</f>
        <v>0</v>
      </c>
      <c r="BQW6" s="260">
        <f>'Inbound SOS &amp; EOD'!BEI29</f>
        <v>0</v>
      </c>
      <c r="BQX6" s="260">
        <f>'Inbound SOS &amp; EOD'!BEJ29</f>
        <v>0</v>
      </c>
      <c r="BQY6" s="260">
        <f>'Inbound SOS &amp; EOD'!BEK29</f>
        <v>0</v>
      </c>
      <c r="BQZ6" s="260">
        <f>'Inbound SOS &amp; EOD'!BEL29</f>
        <v>0</v>
      </c>
      <c r="BRA6" s="260">
        <f>'Inbound SOS &amp; EOD'!BEM29</f>
        <v>0</v>
      </c>
      <c r="BRB6" s="260">
        <f>'Inbound SOS &amp; EOD'!BEN29</f>
        <v>0</v>
      </c>
      <c r="BRC6" s="260">
        <f>'Inbound SOS &amp; EOD'!BEO29</f>
        <v>0</v>
      </c>
      <c r="BRD6" s="260">
        <f>'Inbound SOS &amp; EOD'!BEP29</f>
        <v>0</v>
      </c>
      <c r="BRE6" s="260">
        <f>'Inbound SOS &amp; EOD'!BEQ29</f>
        <v>0</v>
      </c>
      <c r="BRF6" s="260">
        <f>'Inbound SOS &amp; EOD'!BER29</f>
        <v>0</v>
      </c>
      <c r="BRG6" s="260">
        <f>'Inbound SOS &amp; EOD'!BES29</f>
        <v>0</v>
      </c>
      <c r="BRH6" s="260">
        <f>'Inbound SOS &amp; EOD'!BET29</f>
        <v>0</v>
      </c>
      <c r="BRI6" s="260">
        <f>'Inbound SOS &amp; EOD'!BEU29</f>
        <v>0</v>
      </c>
      <c r="BRJ6" s="260">
        <f>'Inbound SOS &amp; EOD'!BEV29</f>
        <v>0</v>
      </c>
      <c r="BRK6" s="260">
        <f>'Inbound SOS &amp; EOD'!BEW29</f>
        <v>0</v>
      </c>
      <c r="BRL6" s="260">
        <f>'Inbound SOS &amp; EOD'!BEX29</f>
        <v>0</v>
      </c>
      <c r="BRM6" s="260">
        <f>'Inbound SOS &amp; EOD'!BEY29</f>
        <v>0</v>
      </c>
      <c r="BRN6" s="260">
        <f>'Inbound SOS &amp; EOD'!BEZ29</f>
        <v>0</v>
      </c>
      <c r="BRO6" s="260">
        <f>'Inbound SOS &amp; EOD'!BFA29</f>
        <v>0</v>
      </c>
      <c r="BRP6" s="260">
        <f>'Inbound SOS &amp; EOD'!BFB29</f>
        <v>0</v>
      </c>
      <c r="BRQ6" s="260">
        <f>'Inbound SOS &amp; EOD'!BFC29</f>
        <v>0</v>
      </c>
      <c r="BRR6" s="260">
        <f>'Inbound SOS &amp; EOD'!BFD29</f>
        <v>0</v>
      </c>
      <c r="BRS6" s="260">
        <f>'Inbound SOS &amp; EOD'!BFE29</f>
        <v>0</v>
      </c>
      <c r="BRT6" s="260">
        <f>'Inbound SOS &amp; EOD'!BFF29</f>
        <v>0</v>
      </c>
      <c r="BRU6" s="260">
        <f>'Inbound SOS &amp; EOD'!BFG29</f>
        <v>0</v>
      </c>
      <c r="BRV6" s="260">
        <f>'Inbound SOS &amp; EOD'!BFH29</f>
        <v>0</v>
      </c>
      <c r="BRW6" s="260">
        <f>'Inbound SOS &amp; EOD'!BFI29</f>
        <v>0</v>
      </c>
      <c r="BRX6" s="260">
        <f>'Inbound SOS &amp; EOD'!BFJ29</f>
        <v>0</v>
      </c>
      <c r="BRY6" s="260">
        <f>'Inbound SOS &amp; EOD'!BFK29</f>
        <v>0</v>
      </c>
      <c r="BRZ6" s="260">
        <f>'Inbound SOS &amp; EOD'!BFL29</f>
        <v>0</v>
      </c>
      <c r="BSA6" s="260">
        <f>'Inbound SOS &amp; EOD'!BFM29</f>
        <v>0</v>
      </c>
      <c r="BSB6" s="260">
        <f>'Inbound SOS &amp; EOD'!BFN29</f>
        <v>0</v>
      </c>
      <c r="BSC6" s="260">
        <f>'Inbound SOS &amp; EOD'!BFO29</f>
        <v>0</v>
      </c>
      <c r="BSD6" s="260">
        <f>'Inbound SOS &amp; EOD'!BFP29</f>
        <v>0</v>
      </c>
      <c r="BSE6" s="260">
        <f>'Inbound SOS &amp; EOD'!BFQ29</f>
        <v>0</v>
      </c>
      <c r="BSF6" s="260">
        <f>'Inbound SOS &amp; EOD'!BFR29</f>
        <v>0</v>
      </c>
      <c r="BSG6" s="260">
        <f>'Inbound SOS &amp; EOD'!BFS29</f>
        <v>0</v>
      </c>
      <c r="BSH6" s="260">
        <f>'Inbound SOS &amp; EOD'!BFT29</f>
        <v>0</v>
      </c>
      <c r="BSI6" s="260">
        <f>'Inbound SOS &amp; EOD'!BFU29</f>
        <v>0</v>
      </c>
      <c r="BSJ6" s="260">
        <f>'Inbound SOS &amp; EOD'!BFV29</f>
        <v>0</v>
      </c>
      <c r="BSK6" s="260">
        <f>'Inbound SOS &amp; EOD'!BFW29</f>
        <v>0</v>
      </c>
      <c r="BSL6" s="260">
        <f>'Inbound SOS &amp; EOD'!BFX29</f>
        <v>0</v>
      </c>
      <c r="BSM6" s="260">
        <f>'Inbound SOS &amp; EOD'!BFY29</f>
        <v>0</v>
      </c>
      <c r="BSN6" s="260">
        <f>'Inbound SOS &amp; EOD'!BFZ29</f>
        <v>0</v>
      </c>
      <c r="BSO6" s="260">
        <f>'Inbound SOS &amp; EOD'!BGA29</f>
        <v>0</v>
      </c>
      <c r="BSP6" s="260">
        <f>'Inbound SOS &amp; EOD'!BGB29</f>
        <v>0</v>
      </c>
      <c r="BSQ6" s="260">
        <f>'Inbound SOS &amp; EOD'!BGC29</f>
        <v>0</v>
      </c>
      <c r="BSR6" s="260">
        <f>'Inbound SOS &amp; EOD'!BGD29</f>
        <v>0</v>
      </c>
      <c r="BSS6" s="260">
        <f>'Inbound SOS &amp; EOD'!BGE29</f>
        <v>0</v>
      </c>
      <c r="BST6" s="260">
        <f>'Inbound SOS &amp; EOD'!BGF29</f>
        <v>0</v>
      </c>
      <c r="BSU6" s="260">
        <f>'Inbound SOS &amp; EOD'!BGG29</f>
        <v>0</v>
      </c>
      <c r="BSV6" s="260">
        <f>'Inbound SOS &amp; EOD'!BGH29</f>
        <v>0</v>
      </c>
      <c r="BSW6" s="260">
        <f>'Inbound SOS &amp; EOD'!BGI29</f>
        <v>0</v>
      </c>
      <c r="BSX6" s="260">
        <f>'Inbound SOS &amp; EOD'!BGJ29</f>
        <v>0</v>
      </c>
      <c r="BSY6" s="260">
        <f>'Inbound SOS &amp; EOD'!BGK29</f>
        <v>0</v>
      </c>
      <c r="BSZ6" s="260">
        <f>'Inbound SOS &amp; EOD'!BGL29</f>
        <v>0</v>
      </c>
      <c r="BTA6" s="260">
        <f>'Inbound SOS &amp; EOD'!BGM29</f>
        <v>0</v>
      </c>
      <c r="BTB6" s="260">
        <f>'Inbound SOS &amp; EOD'!BGN29</f>
        <v>0</v>
      </c>
      <c r="BTC6" s="260">
        <f>'Inbound SOS &amp; EOD'!BGO29</f>
        <v>0</v>
      </c>
      <c r="BTD6" s="260">
        <f>'Inbound SOS &amp; EOD'!BGP29</f>
        <v>0</v>
      </c>
      <c r="BTE6" s="260">
        <f>'Inbound SOS &amp; EOD'!BGQ29</f>
        <v>0</v>
      </c>
      <c r="BTF6" s="260">
        <f>'Inbound SOS &amp; EOD'!BGR29</f>
        <v>0</v>
      </c>
      <c r="BTG6" s="260">
        <f>'Inbound SOS &amp; EOD'!BGS29</f>
        <v>0</v>
      </c>
      <c r="BTH6" s="260">
        <f>'Inbound SOS &amp; EOD'!BGT29</f>
        <v>0</v>
      </c>
      <c r="BTI6" s="260">
        <f>'Inbound SOS &amp; EOD'!BGU29</f>
        <v>0</v>
      </c>
      <c r="BTJ6" s="260">
        <f>'Inbound SOS &amp; EOD'!BGV29</f>
        <v>0</v>
      </c>
      <c r="BTK6" s="260">
        <f>'Inbound SOS &amp; EOD'!BGW29</f>
        <v>0</v>
      </c>
      <c r="BTL6" s="260">
        <f>'Inbound SOS &amp; EOD'!BGX29</f>
        <v>0</v>
      </c>
      <c r="BTM6" s="260">
        <f>'Inbound SOS &amp; EOD'!BGY29</f>
        <v>0</v>
      </c>
      <c r="BTN6" s="260">
        <f>'Inbound SOS &amp; EOD'!BGZ29</f>
        <v>0</v>
      </c>
      <c r="BTO6" s="260">
        <f>'Inbound SOS &amp; EOD'!BHA29</f>
        <v>0</v>
      </c>
      <c r="BTP6" s="260">
        <f>'Inbound SOS &amp; EOD'!BHB29</f>
        <v>0</v>
      </c>
      <c r="BTQ6" s="260">
        <f>'Inbound SOS &amp; EOD'!BHC29</f>
        <v>0</v>
      </c>
      <c r="BTR6" s="260">
        <f>'Inbound SOS &amp; EOD'!BHD29</f>
        <v>0</v>
      </c>
      <c r="BTS6" s="260">
        <f>'Inbound SOS &amp; EOD'!BHE29</f>
        <v>0</v>
      </c>
      <c r="BTT6" s="260">
        <f>'Inbound SOS &amp; EOD'!BHF29</f>
        <v>0</v>
      </c>
      <c r="BTU6" s="260">
        <f>'Inbound SOS &amp; EOD'!BHG29</f>
        <v>0</v>
      </c>
      <c r="BTV6" s="260">
        <f>'Inbound SOS &amp; EOD'!BHH29</f>
        <v>0</v>
      </c>
      <c r="BTW6" s="260">
        <f>'Inbound SOS &amp; EOD'!BHI29</f>
        <v>0</v>
      </c>
      <c r="BTX6" s="260">
        <f>'Inbound SOS &amp; EOD'!BHJ29</f>
        <v>0</v>
      </c>
      <c r="BTY6" s="260">
        <f>'Inbound SOS &amp; EOD'!BHK29</f>
        <v>0</v>
      </c>
      <c r="BTZ6" s="260">
        <f>'Inbound SOS &amp; EOD'!BHL29</f>
        <v>0</v>
      </c>
      <c r="BUA6" s="260">
        <f>'Inbound SOS &amp; EOD'!BHM29</f>
        <v>0</v>
      </c>
      <c r="BUB6" s="260">
        <f>'Inbound SOS &amp; EOD'!BHN29</f>
        <v>0</v>
      </c>
      <c r="BUC6" s="260">
        <f>'Inbound SOS &amp; EOD'!BHO29</f>
        <v>0</v>
      </c>
      <c r="BUD6" s="260">
        <f>'Inbound SOS &amp; EOD'!BHP29</f>
        <v>0</v>
      </c>
      <c r="BUE6" s="260">
        <f>'Inbound SOS &amp; EOD'!BHQ29</f>
        <v>0</v>
      </c>
      <c r="BUF6" s="260">
        <f>'Inbound SOS &amp; EOD'!BHR29</f>
        <v>0</v>
      </c>
      <c r="BUG6" s="260">
        <f>'Inbound SOS &amp; EOD'!BHS29</f>
        <v>0</v>
      </c>
      <c r="BUH6" s="260">
        <f>'Inbound SOS &amp; EOD'!BHT29</f>
        <v>0</v>
      </c>
      <c r="BUI6" s="260">
        <f>'Inbound SOS &amp; EOD'!BHU29</f>
        <v>0</v>
      </c>
      <c r="BUJ6" s="260">
        <f>'Inbound SOS &amp; EOD'!BHV29</f>
        <v>0</v>
      </c>
      <c r="BUK6" s="260">
        <f>'Inbound SOS &amp; EOD'!BHW29</f>
        <v>0</v>
      </c>
      <c r="BUL6" s="260">
        <f>'Inbound SOS &amp; EOD'!BHX29</f>
        <v>0</v>
      </c>
      <c r="BUM6" s="260">
        <f>'Inbound SOS &amp; EOD'!BHY29</f>
        <v>0</v>
      </c>
      <c r="BUN6" s="260">
        <f>'Inbound SOS &amp; EOD'!BHZ29</f>
        <v>0</v>
      </c>
      <c r="BUO6" s="260">
        <f>'Inbound SOS &amp; EOD'!BIA29</f>
        <v>0</v>
      </c>
      <c r="BUP6" s="260">
        <f>'Inbound SOS &amp; EOD'!BIB29</f>
        <v>0</v>
      </c>
      <c r="BUQ6" s="260">
        <f>'Inbound SOS &amp; EOD'!BIC29</f>
        <v>0</v>
      </c>
      <c r="BUR6" s="260">
        <f>'Inbound SOS &amp; EOD'!BID29</f>
        <v>0</v>
      </c>
      <c r="BUS6" s="260">
        <f>'Inbound SOS &amp; EOD'!BIE29</f>
        <v>0</v>
      </c>
      <c r="BUT6" s="260">
        <f>'Inbound SOS &amp; EOD'!BIF29</f>
        <v>0</v>
      </c>
      <c r="BUU6" s="260">
        <f>'Inbound SOS &amp; EOD'!BIG29</f>
        <v>0</v>
      </c>
      <c r="BUV6" s="260">
        <f>'Inbound SOS &amp; EOD'!BIH29</f>
        <v>0</v>
      </c>
      <c r="BUW6" s="260">
        <f>'Inbound SOS &amp; EOD'!BII29</f>
        <v>0</v>
      </c>
      <c r="BUX6" s="260">
        <f>'Inbound SOS &amp; EOD'!BIJ29</f>
        <v>0</v>
      </c>
      <c r="BUY6" s="260">
        <f>'Inbound SOS &amp; EOD'!BIK29</f>
        <v>0</v>
      </c>
      <c r="BUZ6" s="260">
        <f>'Inbound SOS &amp; EOD'!BIL29</f>
        <v>0</v>
      </c>
      <c r="BVA6" s="260">
        <f>'Inbound SOS &amp; EOD'!BIM29</f>
        <v>0</v>
      </c>
      <c r="BVB6" s="260">
        <f>'Inbound SOS &amp; EOD'!BIN29</f>
        <v>0</v>
      </c>
      <c r="BVC6" s="260">
        <f>'Inbound SOS &amp; EOD'!BIO29</f>
        <v>0</v>
      </c>
      <c r="BVD6" s="260">
        <f>'Inbound SOS &amp; EOD'!BIP29</f>
        <v>0</v>
      </c>
      <c r="BVE6" s="260">
        <f>'Inbound SOS &amp; EOD'!BIQ29</f>
        <v>0</v>
      </c>
      <c r="BVF6" s="260">
        <f>'Inbound SOS &amp; EOD'!BIR29</f>
        <v>0</v>
      </c>
      <c r="BVG6" s="260">
        <f>'Inbound SOS &amp; EOD'!BIS29</f>
        <v>0</v>
      </c>
      <c r="BVH6" s="260">
        <f>'Inbound SOS &amp; EOD'!BIT29</f>
        <v>0</v>
      </c>
      <c r="BVI6" s="260">
        <f>'Inbound SOS &amp; EOD'!BIU29</f>
        <v>0</v>
      </c>
      <c r="BVJ6" s="260">
        <f>'Inbound SOS &amp; EOD'!BIV29</f>
        <v>0</v>
      </c>
      <c r="BVK6" s="260">
        <f>'Inbound SOS &amp; EOD'!BIW29</f>
        <v>0</v>
      </c>
      <c r="BVL6" s="260">
        <f>'Inbound SOS &amp; EOD'!BIX29</f>
        <v>0</v>
      </c>
      <c r="BVM6" s="260">
        <f>'Inbound SOS &amp; EOD'!BIY29</f>
        <v>0</v>
      </c>
      <c r="BVN6" s="260">
        <f>'Inbound SOS &amp; EOD'!BIZ29</f>
        <v>0</v>
      </c>
      <c r="BVO6" s="260">
        <f>'Inbound SOS &amp; EOD'!BJA29</f>
        <v>0</v>
      </c>
      <c r="BVP6" s="260">
        <f>'Inbound SOS &amp; EOD'!BJB29</f>
        <v>0</v>
      </c>
      <c r="BVQ6" s="260">
        <f>'Inbound SOS &amp; EOD'!BJC29</f>
        <v>0</v>
      </c>
      <c r="BVR6" s="260">
        <f>'Inbound SOS &amp; EOD'!BJD29</f>
        <v>0</v>
      </c>
      <c r="BVS6" s="260">
        <f>'Inbound SOS &amp; EOD'!BJE29</f>
        <v>0</v>
      </c>
      <c r="BVT6" s="260">
        <f>'Inbound SOS &amp; EOD'!BJF29</f>
        <v>0</v>
      </c>
      <c r="BVU6" s="260">
        <f>'Inbound SOS &amp; EOD'!BJG29</f>
        <v>0</v>
      </c>
      <c r="BVV6" s="260">
        <f>'Inbound SOS &amp; EOD'!BJH29</f>
        <v>0</v>
      </c>
      <c r="BVW6" s="260">
        <f>'Inbound SOS &amp; EOD'!BJI29</f>
        <v>0</v>
      </c>
      <c r="BVX6" s="260">
        <f>'Inbound SOS &amp; EOD'!BJJ29</f>
        <v>0</v>
      </c>
      <c r="BVY6" s="260">
        <f>'Inbound SOS &amp; EOD'!BJK29</f>
        <v>0</v>
      </c>
      <c r="BVZ6" s="260">
        <f>'Inbound SOS &amp; EOD'!BJL29</f>
        <v>0</v>
      </c>
      <c r="BWA6" s="260">
        <f>'Inbound SOS &amp; EOD'!BJM29</f>
        <v>0</v>
      </c>
      <c r="BWB6" s="260">
        <f>'Inbound SOS &amp; EOD'!BJN29</f>
        <v>0</v>
      </c>
      <c r="BWC6" s="260">
        <f>'Inbound SOS &amp; EOD'!BJO29</f>
        <v>0</v>
      </c>
      <c r="BWD6" s="260">
        <f>'Inbound SOS &amp; EOD'!BJP29</f>
        <v>0</v>
      </c>
      <c r="BWE6" s="260">
        <f>'Inbound SOS &amp; EOD'!BJQ29</f>
        <v>0</v>
      </c>
      <c r="BWF6" s="260">
        <f>'Inbound SOS &amp; EOD'!BJR29</f>
        <v>0</v>
      </c>
      <c r="BWG6" s="260">
        <f>'Inbound SOS &amp; EOD'!BJS29</f>
        <v>0</v>
      </c>
      <c r="BWH6" s="260">
        <f>'Inbound SOS &amp; EOD'!BJT29</f>
        <v>0</v>
      </c>
      <c r="BWI6" s="260">
        <f>'Inbound SOS &amp; EOD'!BJU29</f>
        <v>0</v>
      </c>
      <c r="BWJ6" s="260">
        <f>'Inbound SOS &amp; EOD'!BJV29</f>
        <v>0</v>
      </c>
      <c r="BWK6" s="260">
        <f>'Inbound SOS &amp; EOD'!BJW29</f>
        <v>0</v>
      </c>
      <c r="BWL6" s="260">
        <f>'Inbound SOS &amp; EOD'!BJX29</f>
        <v>0</v>
      </c>
      <c r="BWM6" s="260">
        <f>'Inbound SOS &amp; EOD'!BJY29</f>
        <v>0</v>
      </c>
      <c r="BWN6" s="260">
        <f>'Inbound SOS &amp; EOD'!BJZ29</f>
        <v>0</v>
      </c>
      <c r="BWO6" s="260">
        <f>'Inbound SOS &amp; EOD'!BKA29</f>
        <v>0</v>
      </c>
      <c r="BWP6" s="260">
        <f>'Inbound SOS &amp; EOD'!BKB29</f>
        <v>0</v>
      </c>
      <c r="BWQ6" s="260">
        <f>'Inbound SOS &amp; EOD'!BKC29</f>
        <v>0</v>
      </c>
      <c r="BWR6" s="260">
        <f>'Inbound SOS &amp; EOD'!BKD29</f>
        <v>0</v>
      </c>
      <c r="BWS6" s="260">
        <f>'Inbound SOS &amp; EOD'!BKE29</f>
        <v>0</v>
      </c>
      <c r="BWT6" s="260">
        <f>'Inbound SOS &amp; EOD'!BKF29</f>
        <v>0</v>
      </c>
      <c r="BWU6" s="260">
        <f>'Inbound SOS &amp; EOD'!BKG29</f>
        <v>0</v>
      </c>
      <c r="BWV6" s="260">
        <f>'Inbound SOS &amp; EOD'!BKH29</f>
        <v>0</v>
      </c>
      <c r="BWW6" s="260">
        <f>'Inbound SOS &amp; EOD'!BKI29</f>
        <v>0</v>
      </c>
      <c r="BWX6" s="260">
        <f>'Inbound SOS &amp; EOD'!BKJ29</f>
        <v>0</v>
      </c>
      <c r="BWY6" s="260">
        <f>'Inbound SOS &amp; EOD'!BKK29</f>
        <v>0</v>
      </c>
      <c r="BWZ6" s="260">
        <f>'Inbound SOS &amp; EOD'!BKL29</f>
        <v>0</v>
      </c>
      <c r="BXA6" s="260">
        <f>'Inbound SOS &amp; EOD'!BKM29</f>
        <v>0</v>
      </c>
      <c r="BXB6" s="260">
        <f>'Inbound SOS &amp; EOD'!BKN29</f>
        <v>0</v>
      </c>
      <c r="BXC6" s="260">
        <f>'Inbound SOS &amp; EOD'!BKO29</f>
        <v>0</v>
      </c>
      <c r="BXD6" s="260">
        <f>'Inbound SOS &amp; EOD'!BKP29</f>
        <v>0</v>
      </c>
      <c r="BXE6" s="260">
        <f>'Inbound SOS &amp; EOD'!BKQ29</f>
        <v>0</v>
      </c>
      <c r="BXF6" s="260">
        <f>'Inbound SOS &amp; EOD'!BKR29</f>
        <v>0</v>
      </c>
      <c r="BXG6" s="260">
        <f>'Inbound SOS &amp; EOD'!BKS29</f>
        <v>0</v>
      </c>
      <c r="BXH6" s="260">
        <f>'Inbound SOS &amp; EOD'!BKT29</f>
        <v>0</v>
      </c>
      <c r="BXI6" s="260">
        <f>'Inbound SOS &amp; EOD'!BKU29</f>
        <v>0</v>
      </c>
      <c r="BXJ6" s="260">
        <f>'Inbound SOS &amp; EOD'!BKV29</f>
        <v>0</v>
      </c>
      <c r="BXK6" s="260">
        <f>'Inbound SOS &amp; EOD'!BKW29</f>
        <v>0</v>
      </c>
      <c r="BXL6" s="260">
        <f>'Inbound SOS &amp; EOD'!BKX29</f>
        <v>0</v>
      </c>
      <c r="BXM6" s="260">
        <f>'Inbound SOS &amp; EOD'!BKY29</f>
        <v>0</v>
      </c>
      <c r="BXN6" s="260">
        <f>'Inbound SOS &amp; EOD'!BKZ29</f>
        <v>0</v>
      </c>
      <c r="BXO6" s="260">
        <f>'Inbound SOS &amp; EOD'!BLA29</f>
        <v>0</v>
      </c>
      <c r="BXP6" s="260">
        <f>'Inbound SOS &amp; EOD'!BLB29</f>
        <v>0</v>
      </c>
      <c r="BXQ6" s="260">
        <f>'Inbound SOS &amp; EOD'!BLC29</f>
        <v>0</v>
      </c>
      <c r="BXR6" s="260">
        <f>'Inbound SOS &amp; EOD'!BLD29</f>
        <v>0</v>
      </c>
      <c r="BXS6" s="260">
        <f>'Inbound SOS &amp; EOD'!BLE29</f>
        <v>0</v>
      </c>
      <c r="BXT6" s="260">
        <f>'Inbound SOS &amp; EOD'!BLF29</f>
        <v>0</v>
      </c>
      <c r="BXU6" s="260">
        <f>'Inbound SOS &amp; EOD'!BLG29</f>
        <v>0</v>
      </c>
      <c r="BXV6" s="260">
        <f>'Inbound SOS &amp; EOD'!BLH29</f>
        <v>0</v>
      </c>
      <c r="BXW6" s="260">
        <f>'Inbound SOS &amp; EOD'!BLI29</f>
        <v>0</v>
      </c>
      <c r="BXX6" s="260">
        <f>'Inbound SOS &amp; EOD'!BLJ29</f>
        <v>0</v>
      </c>
      <c r="BXY6" s="260">
        <f>'Inbound SOS &amp; EOD'!BLK29</f>
        <v>0</v>
      </c>
      <c r="BXZ6" s="260">
        <f>'Inbound SOS &amp; EOD'!BLL29</f>
        <v>0</v>
      </c>
      <c r="BYA6" s="260">
        <f>'Inbound SOS &amp; EOD'!BLM29</f>
        <v>0</v>
      </c>
      <c r="BYB6" s="260">
        <f>'Inbound SOS &amp; EOD'!BLN29</f>
        <v>0</v>
      </c>
      <c r="BYC6" s="260">
        <f>'Inbound SOS &amp; EOD'!BLO29</f>
        <v>0</v>
      </c>
      <c r="BYD6" s="260">
        <f>'Inbound SOS &amp; EOD'!BLP29</f>
        <v>0</v>
      </c>
      <c r="BYE6" s="260">
        <f>'Inbound SOS &amp; EOD'!BLQ29</f>
        <v>0</v>
      </c>
      <c r="BYF6" s="260">
        <f>'Inbound SOS &amp; EOD'!BLR29</f>
        <v>0</v>
      </c>
      <c r="BYG6" s="260">
        <f>'Inbound SOS &amp; EOD'!BLS29</f>
        <v>0</v>
      </c>
      <c r="BYH6" s="260">
        <f>'Inbound SOS &amp; EOD'!BLT29</f>
        <v>0</v>
      </c>
      <c r="BYI6" s="260">
        <f>'Inbound SOS &amp; EOD'!BLU29</f>
        <v>0</v>
      </c>
      <c r="BYJ6" s="260">
        <f>'Inbound SOS &amp; EOD'!BLV29</f>
        <v>0</v>
      </c>
      <c r="BYK6" s="260">
        <f>'Inbound SOS &amp; EOD'!BLW29</f>
        <v>0</v>
      </c>
      <c r="BYL6" s="260">
        <f>'Inbound SOS &amp; EOD'!BLX29</f>
        <v>0</v>
      </c>
      <c r="BYM6" s="260">
        <f>'Inbound SOS &amp; EOD'!BLY29</f>
        <v>0</v>
      </c>
      <c r="BYN6" s="260">
        <f>'Inbound SOS &amp; EOD'!BLZ29</f>
        <v>0</v>
      </c>
      <c r="BYO6" s="260">
        <f>'Inbound SOS &amp; EOD'!BMA29</f>
        <v>0</v>
      </c>
      <c r="BYP6" s="260">
        <f>'Inbound SOS &amp; EOD'!BMB29</f>
        <v>0</v>
      </c>
      <c r="BYQ6" s="260">
        <f>'Inbound SOS &amp; EOD'!BMC29</f>
        <v>0</v>
      </c>
      <c r="BYR6" s="260">
        <f>'Inbound SOS &amp; EOD'!BMD29</f>
        <v>0</v>
      </c>
      <c r="BYS6" s="260">
        <f>'Inbound SOS &amp; EOD'!BME29</f>
        <v>0</v>
      </c>
      <c r="BYT6" s="260">
        <f>'Inbound SOS &amp; EOD'!BMF29</f>
        <v>0</v>
      </c>
      <c r="BYU6" s="260">
        <f>'Inbound SOS &amp; EOD'!BMG29</f>
        <v>0</v>
      </c>
      <c r="BYV6" s="260">
        <f>'Inbound SOS &amp; EOD'!BMH29</f>
        <v>0</v>
      </c>
      <c r="BYW6" s="260">
        <f>'Inbound SOS &amp; EOD'!BMI29</f>
        <v>0</v>
      </c>
      <c r="BYX6" s="260">
        <f>'Inbound SOS &amp; EOD'!BMJ29</f>
        <v>0</v>
      </c>
      <c r="BYY6" s="260">
        <f>'Inbound SOS &amp; EOD'!BMK29</f>
        <v>0</v>
      </c>
      <c r="BYZ6" s="260">
        <f>'Inbound SOS &amp; EOD'!BML29</f>
        <v>0</v>
      </c>
      <c r="BZA6" s="260">
        <f>'Inbound SOS &amp; EOD'!BMM29</f>
        <v>0</v>
      </c>
      <c r="BZB6" s="260">
        <f>'Inbound SOS &amp; EOD'!BMN29</f>
        <v>0</v>
      </c>
      <c r="BZC6" s="260">
        <f>'Inbound SOS &amp; EOD'!BMO29</f>
        <v>0</v>
      </c>
      <c r="BZD6" s="260">
        <f>'Inbound SOS &amp; EOD'!BMP29</f>
        <v>0</v>
      </c>
      <c r="BZE6" s="260">
        <f>'Inbound SOS &amp; EOD'!BMQ29</f>
        <v>0</v>
      </c>
      <c r="BZF6" s="260">
        <f>'Inbound SOS &amp; EOD'!BMR29</f>
        <v>0</v>
      </c>
      <c r="BZG6" s="260">
        <f>'Inbound SOS &amp; EOD'!BMS29</f>
        <v>0</v>
      </c>
      <c r="BZH6" s="260">
        <f>'Inbound SOS &amp; EOD'!BMT29</f>
        <v>0</v>
      </c>
      <c r="BZI6" s="260">
        <f>'Inbound SOS &amp; EOD'!BMU29</f>
        <v>0</v>
      </c>
      <c r="BZJ6" s="260">
        <f>'Inbound SOS &amp; EOD'!BMV29</f>
        <v>0</v>
      </c>
      <c r="BZK6" s="260">
        <f>'Inbound SOS &amp; EOD'!BMW29</f>
        <v>0</v>
      </c>
      <c r="BZL6" s="260">
        <f>'Inbound SOS &amp; EOD'!BMX29</f>
        <v>0</v>
      </c>
      <c r="BZM6" s="260">
        <f>'Inbound SOS &amp; EOD'!BMY29</f>
        <v>0</v>
      </c>
      <c r="BZN6" s="260">
        <f>'Inbound SOS &amp; EOD'!BMZ29</f>
        <v>0</v>
      </c>
      <c r="BZO6" s="260">
        <f>'Inbound SOS &amp; EOD'!BNA29</f>
        <v>0</v>
      </c>
      <c r="BZP6" s="260">
        <f>'Inbound SOS &amp; EOD'!BNB29</f>
        <v>0</v>
      </c>
      <c r="BZQ6" s="260">
        <f>'Inbound SOS &amp; EOD'!BNC29</f>
        <v>0</v>
      </c>
      <c r="BZR6" s="260">
        <f>'Inbound SOS &amp; EOD'!BND29</f>
        <v>0</v>
      </c>
      <c r="BZS6" s="260">
        <f>'Inbound SOS &amp; EOD'!BNE29</f>
        <v>0</v>
      </c>
      <c r="BZT6" s="260">
        <f>'Inbound SOS &amp; EOD'!BNF29</f>
        <v>0</v>
      </c>
      <c r="BZU6" s="260">
        <f>'Inbound SOS &amp; EOD'!BNG29</f>
        <v>0</v>
      </c>
      <c r="BZV6" s="260">
        <f>'Inbound SOS &amp; EOD'!BNH29</f>
        <v>0</v>
      </c>
      <c r="BZW6" s="260">
        <f>'Inbound SOS &amp; EOD'!BNI29</f>
        <v>0</v>
      </c>
      <c r="BZX6" s="260">
        <f>'Inbound SOS &amp; EOD'!BNJ29</f>
        <v>0</v>
      </c>
      <c r="BZY6" s="260">
        <f>'Inbound SOS &amp; EOD'!BNK29</f>
        <v>0</v>
      </c>
      <c r="BZZ6" s="260">
        <f>'Inbound SOS &amp; EOD'!BNL29</f>
        <v>0</v>
      </c>
      <c r="CAA6" s="260">
        <f>'Inbound SOS &amp; EOD'!BNM29</f>
        <v>0</v>
      </c>
      <c r="CAB6" s="260">
        <f>'Inbound SOS &amp; EOD'!BNN29</f>
        <v>0</v>
      </c>
      <c r="CAC6" s="260">
        <f>'Inbound SOS &amp; EOD'!BNO29</f>
        <v>0</v>
      </c>
      <c r="CAD6" s="260">
        <f>'Inbound SOS &amp; EOD'!BNP29</f>
        <v>0</v>
      </c>
      <c r="CAE6" s="260">
        <f>'Inbound SOS &amp; EOD'!BNQ29</f>
        <v>0</v>
      </c>
      <c r="CAF6" s="260">
        <f>'Inbound SOS &amp; EOD'!BNR29</f>
        <v>0</v>
      </c>
      <c r="CAG6" s="260">
        <f>'Inbound SOS &amp; EOD'!BNS29</f>
        <v>0</v>
      </c>
      <c r="CAH6" s="260">
        <f>'Inbound SOS &amp; EOD'!BNT29</f>
        <v>0</v>
      </c>
      <c r="CAI6" s="260">
        <f>'Inbound SOS &amp; EOD'!BNU29</f>
        <v>0</v>
      </c>
      <c r="CAJ6" s="260">
        <f>'Inbound SOS &amp; EOD'!BNV29</f>
        <v>0</v>
      </c>
      <c r="CAK6" s="260">
        <f>'Inbound SOS &amp; EOD'!BNW29</f>
        <v>0</v>
      </c>
      <c r="CAL6" s="260">
        <f>'Inbound SOS &amp; EOD'!BNX29</f>
        <v>0</v>
      </c>
      <c r="CAM6" s="260">
        <f>'Inbound SOS &amp; EOD'!BNY29</f>
        <v>0</v>
      </c>
      <c r="CAN6" s="260">
        <f>'Inbound SOS &amp; EOD'!BNZ29</f>
        <v>0</v>
      </c>
      <c r="CAO6" s="260">
        <f>'Inbound SOS &amp; EOD'!BOA29</f>
        <v>0</v>
      </c>
      <c r="CAP6" s="260">
        <f>'Inbound SOS &amp; EOD'!BOB29</f>
        <v>0</v>
      </c>
      <c r="CAQ6" s="260">
        <f>'Inbound SOS &amp; EOD'!BOC29</f>
        <v>0</v>
      </c>
      <c r="CAR6" s="260">
        <f>'Inbound SOS &amp; EOD'!BOD29</f>
        <v>0</v>
      </c>
      <c r="CAS6" s="260">
        <f>'Inbound SOS &amp; EOD'!BOE29</f>
        <v>0</v>
      </c>
      <c r="CAT6" s="260">
        <f>'Inbound SOS &amp; EOD'!BOF29</f>
        <v>0</v>
      </c>
      <c r="CAU6" s="260">
        <f>'Inbound SOS &amp; EOD'!BOG29</f>
        <v>0</v>
      </c>
      <c r="CAV6" s="260">
        <f>'Inbound SOS &amp; EOD'!BOH29</f>
        <v>0</v>
      </c>
      <c r="CAW6" s="260">
        <f>'Inbound SOS &amp; EOD'!BOI29</f>
        <v>0</v>
      </c>
      <c r="CAX6" s="260">
        <f>'Inbound SOS &amp; EOD'!BOJ29</f>
        <v>0</v>
      </c>
      <c r="CAY6" s="260">
        <f>'Inbound SOS &amp; EOD'!BOK29</f>
        <v>0</v>
      </c>
      <c r="CAZ6" s="260">
        <f>'Inbound SOS &amp; EOD'!BOL29</f>
        <v>0</v>
      </c>
      <c r="CBA6" s="260">
        <f>'Inbound SOS &amp; EOD'!BOM29</f>
        <v>0</v>
      </c>
      <c r="CBB6" s="260">
        <f>'Inbound SOS &amp; EOD'!BON29</f>
        <v>0</v>
      </c>
      <c r="CBC6" s="260">
        <f>'Inbound SOS &amp; EOD'!BOO29</f>
        <v>0</v>
      </c>
      <c r="CBD6" s="260">
        <f>'Inbound SOS &amp; EOD'!BOP29</f>
        <v>0</v>
      </c>
      <c r="CBE6" s="260">
        <f>'Inbound SOS &amp; EOD'!BOQ29</f>
        <v>0</v>
      </c>
      <c r="CBF6" s="260">
        <f>'Inbound SOS &amp; EOD'!BOR29</f>
        <v>0</v>
      </c>
      <c r="CBG6" s="260">
        <f>'Inbound SOS &amp; EOD'!BOS29</f>
        <v>0</v>
      </c>
      <c r="CBH6" s="260">
        <f>'Inbound SOS &amp; EOD'!BOT29</f>
        <v>0</v>
      </c>
      <c r="CBI6" s="260">
        <f>'Inbound SOS &amp; EOD'!BOU29</f>
        <v>0</v>
      </c>
      <c r="CBJ6" s="260">
        <f>'Inbound SOS &amp; EOD'!BOV29</f>
        <v>0</v>
      </c>
      <c r="CBK6" s="260">
        <f>'Inbound SOS &amp; EOD'!BOW29</f>
        <v>0</v>
      </c>
      <c r="CBL6" s="260">
        <f>'Inbound SOS &amp; EOD'!BOX29</f>
        <v>0</v>
      </c>
      <c r="CBM6" s="260">
        <f>'Inbound SOS &amp; EOD'!BOY29</f>
        <v>0</v>
      </c>
      <c r="CBN6" s="260">
        <f>'Inbound SOS &amp; EOD'!BOZ29</f>
        <v>0</v>
      </c>
      <c r="CBO6" s="260">
        <f>'Inbound SOS &amp; EOD'!BPA29</f>
        <v>0</v>
      </c>
      <c r="CBP6" s="260">
        <f>'Inbound SOS &amp; EOD'!BPB29</f>
        <v>0</v>
      </c>
      <c r="CBQ6" s="260">
        <f>'Inbound SOS &amp; EOD'!BPC29</f>
        <v>0</v>
      </c>
      <c r="CBR6" s="260">
        <f>'Inbound SOS &amp; EOD'!BPD29</f>
        <v>0</v>
      </c>
      <c r="CBS6" s="260">
        <f>'Inbound SOS &amp; EOD'!BPE29</f>
        <v>0</v>
      </c>
      <c r="CBT6" s="260">
        <f>'Inbound SOS &amp; EOD'!BPF29</f>
        <v>0</v>
      </c>
      <c r="CBU6" s="260">
        <f>'Inbound SOS &amp; EOD'!BPG29</f>
        <v>0</v>
      </c>
      <c r="CBV6" s="260">
        <f>'Inbound SOS &amp; EOD'!BPH29</f>
        <v>0</v>
      </c>
      <c r="CBW6" s="260">
        <f>'Inbound SOS &amp; EOD'!BPI29</f>
        <v>0</v>
      </c>
      <c r="CBX6" s="260">
        <f>'Inbound SOS &amp; EOD'!BPJ29</f>
        <v>0</v>
      </c>
      <c r="CBY6" s="260">
        <f>'Inbound SOS &amp; EOD'!BPK29</f>
        <v>0</v>
      </c>
      <c r="CBZ6" s="260">
        <f>'Inbound SOS &amp; EOD'!BPL29</f>
        <v>0</v>
      </c>
      <c r="CCA6" s="260">
        <f>'Inbound SOS &amp; EOD'!BPM29</f>
        <v>0</v>
      </c>
      <c r="CCB6" s="260">
        <f>'Inbound SOS &amp; EOD'!BPN29</f>
        <v>0</v>
      </c>
      <c r="CCC6" s="260">
        <f>'Inbound SOS &amp; EOD'!BPO29</f>
        <v>0</v>
      </c>
      <c r="CCD6" s="260">
        <f>'Inbound SOS &amp; EOD'!BPP29</f>
        <v>0</v>
      </c>
      <c r="CCE6" s="260">
        <f>'Inbound SOS &amp; EOD'!BPQ29</f>
        <v>0</v>
      </c>
      <c r="CCF6" s="260">
        <f>'Inbound SOS &amp; EOD'!BPR29</f>
        <v>0</v>
      </c>
      <c r="CCG6" s="260">
        <f>'Inbound SOS &amp; EOD'!BPS29</f>
        <v>0</v>
      </c>
      <c r="CCH6" s="260">
        <f>'Inbound SOS &amp; EOD'!BPT29</f>
        <v>0</v>
      </c>
      <c r="CCI6" s="260">
        <f>'Inbound SOS &amp; EOD'!BPU29</f>
        <v>0</v>
      </c>
      <c r="CCJ6" s="260">
        <f>'Inbound SOS &amp; EOD'!BPV29</f>
        <v>0</v>
      </c>
      <c r="CCK6" s="260">
        <f>'Inbound SOS &amp; EOD'!BPW29</f>
        <v>0</v>
      </c>
      <c r="CCL6" s="260">
        <f>'Inbound SOS &amp; EOD'!BPX29</f>
        <v>0</v>
      </c>
      <c r="CCM6" s="260">
        <f>'Inbound SOS &amp; EOD'!BPY29</f>
        <v>0</v>
      </c>
      <c r="CCN6" s="260">
        <f>'Inbound SOS &amp; EOD'!BPZ29</f>
        <v>0</v>
      </c>
      <c r="CCO6" s="260">
        <f>'Inbound SOS &amp; EOD'!BQA29</f>
        <v>0</v>
      </c>
      <c r="CCP6" s="260">
        <f>'Inbound SOS &amp; EOD'!BQB29</f>
        <v>0</v>
      </c>
      <c r="CCQ6" s="260">
        <f>'Inbound SOS &amp; EOD'!BQC29</f>
        <v>0</v>
      </c>
      <c r="CCR6" s="260">
        <f>'Inbound SOS &amp; EOD'!BQD29</f>
        <v>0</v>
      </c>
      <c r="CCS6" s="260">
        <f>'Inbound SOS &amp; EOD'!BQE29</f>
        <v>0</v>
      </c>
      <c r="CCT6" s="260">
        <f>'Inbound SOS &amp; EOD'!BQF29</f>
        <v>0</v>
      </c>
      <c r="CCU6" s="260">
        <f>'Inbound SOS &amp; EOD'!BQG29</f>
        <v>0</v>
      </c>
      <c r="CCV6" s="260">
        <f>'Inbound SOS &amp; EOD'!BQH29</f>
        <v>0</v>
      </c>
      <c r="CCW6" s="260">
        <f>'Inbound SOS &amp; EOD'!BQI29</f>
        <v>0</v>
      </c>
      <c r="CCX6" s="260">
        <f>'Inbound SOS &amp; EOD'!BQJ29</f>
        <v>0</v>
      </c>
      <c r="CCY6" s="260">
        <f>'Inbound SOS &amp; EOD'!BQK29</f>
        <v>0</v>
      </c>
      <c r="CCZ6" s="260">
        <f>'Inbound SOS &amp; EOD'!BQL29</f>
        <v>0</v>
      </c>
      <c r="CDA6" s="260">
        <f>'Inbound SOS &amp; EOD'!BQM29</f>
        <v>0</v>
      </c>
      <c r="CDB6" s="260">
        <f>'Inbound SOS &amp; EOD'!BQN29</f>
        <v>0</v>
      </c>
      <c r="CDC6" s="260">
        <f>'Inbound SOS &amp; EOD'!BQO29</f>
        <v>0</v>
      </c>
      <c r="CDD6" s="260">
        <f>'Inbound SOS &amp; EOD'!BQP29</f>
        <v>0</v>
      </c>
      <c r="CDE6" s="260">
        <f>'Inbound SOS &amp; EOD'!BQQ29</f>
        <v>0</v>
      </c>
      <c r="CDF6" s="260">
        <f>'Inbound SOS &amp; EOD'!BQR29</f>
        <v>0</v>
      </c>
      <c r="CDG6" s="260">
        <f>'Inbound SOS &amp; EOD'!BQS29</f>
        <v>0</v>
      </c>
      <c r="CDH6" s="260">
        <f>'Inbound SOS &amp; EOD'!BQT29</f>
        <v>0</v>
      </c>
      <c r="CDI6" s="260">
        <f>'Inbound SOS &amp; EOD'!BQU29</f>
        <v>0</v>
      </c>
      <c r="CDJ6" s="260">
        <f>'Inbound SOS &amp; EOD'!BQV29</f>
        <v>0</v>
      </c>
      <c r="CDK6" s="260">
        <f>'Inbound SOS &amp; EOD'!BQW29</f>
        <v>0</v>
      </c>
      <c r="CDL6" s="260">
        <f>'Inbound SOS &amp; EOD'!BQX29</f>
        <v>0</v>
      </c>
      <c r="CDM6" s="260">
        <f>'Inbound SOS &amp; EOD'!BQY29</f>
        <v>0</v>
      </c>
      <c r="CDN6" s="260">
        <f>'Inbound SOS &amp; EOD'!BQZ29</f>
        <v>0</v>
      </c>
      <c r="CDO6" s="260">
        <f>'Inbound SOS &amp; EOD'!BRA29</f>
        <v>0</v>
      </c>
      <c r="CDP6" s="260">
        <f>'Inbound SOS &amp; EOD'!BRB29</f>
        <v>0</v>
      </c>
      <c r="CDQ6" s="260">
        <f>'Inbound SOS &amp; EOD'!BRC29</f>
        <v>0</v>
      </c>
      <c r="CDR6" s="260">
        <f>'Inbound SOS &amp; EOD'!BRD29</f>
        <v>0</v>
      </c>
      <c r="CDS6" s="260">
        <f>'Inbound SOS &amp; EOD'!BRE29</f>
        <v>0</v>
      </c>
      <c r="CDT6" s="260">
        <f>'Inbound SOS &amp; EOD'!BRF29</f>
        <v>0</v>
      </c>
      <c r="CDU6" s="260">
        <f>'Inbound SOS &amp; EOD'!BRG29</f>
        <v>0</v>
      </c>
      <c r="CDV6" s="260">
        <f>'Inbound SOS &amp; EOD'!BRH29</f>
        <v>0</v>
      </c>
      <c r="CDW6" s="260">
        <f>'Inbound SOS &amp; EOD'!BRI29</f>
        <v>0</v>
      </c>
      <c r="CDX6" s="260">
        <f>'Inbound SOS &amp; EOD'!BRJ29</f>
        <v>0</v>
      </c>
      <c r="CDY6" s="260">
        <f>'Inbound SOS &amp; EOD'!BRK29</f>
        <v>0</v>
      </c>
      <c r="CDZ6" s="260">
        <f>'Inbound SOS &amp; EOD'!BRL29</f>
        <v>0</v>
      </c>
      <c r="CEA6" s="260">
        <f>'Inbound SOS &amp; EOD'!BRM29</f>
        <v>0</v>
      </c>
      <c r="CEB6" s="260">
        <f>'Inbound SOS &amp; EOD'!BRN29</f>
        <v>0</v>
      </c>
      <c r="CEC6" s="260">
        <f>'Inbound SOS &amp; EOD'!BRO29</f>
        <v>0</v>
      </c>
      <c r="CED6" s="260">
        <f>'Inbound SOS &amp; EOD'!BRP29</f>
        <v>0</v>
      </c>
      <c r="CEE6" s="260">
        <f>'Inbound SOS &amp; EOD'!BRQ29</f>
        <v>0</v>
      </c>
      <c r="CEF6" s="260">
        <f>'Inbound SOS &amp; EOD'!BRR29</f>
        <v>0</v>
      </c>
      <c r="CEG6" s="260">
        <f>'Inbound SOS &amp; EOD'!BRS29</f>
        <v>0</v>
      </c>
      <c r="CEH6" s="260">
        <f>'Inbound SOS &amp; EOD'!BRT29</f>
        <v>0</v>
      </c>
      <c r="CEI6" s="260">
        <f>'Inbound SOS &amp; EOD'!BRU29</f>
        <v>0</v>
      </c>
      <c r="CEJ6" s="260">
        <f>'Inbound SOS &amp; EOD'!BRV29</f>
        <v>0</v>
      </c>
      <c r="CEK6" s="260">
        <f>'Inbound SOS &amp; EOD'!BRW29</f>
        <v>0</v>
      </c>
      <c r="CEL6" s="260">
        <f>'Inbound SOS &amp; EOD'!BRX29</f>
        <v>0</v>
      </c>
      <c r="CEM6" s="260">
        <f>'Inbound SOS &amp; EOD'!BRY29</f>
        <v>0</v>
      </c>
      <c r="CEN6" s="260">
        <f>'Inbound SOS &amp; EOD'!BRZ29</f>
        <v>0</v>
      </c>
      <c r="CEO6" s="260">
        <f>'Inbound SOS &amp; EOD'!BSA29</f>
        <v>0</v>
      </c>
      <c r="CEP6" s="260">
        <f>'Inbound SOS &amp; EOD'!BSB29</f>
        <v>0</v>
      </c>
      <c r="CEQ6" s="260">
        <f>'Inbound SOS &amp; EOD'!BSC29</f>
        <v>0</v>
      </c>
      <c r="CER6" s="260">
        <f>'Inbound SOS &amp; EOD'!BSD29</f>
        <v>0</v>
      </c>
      <c r="CES6" s="260">
        <f>'Inbound SOS &amp; EOD'!BSE29</f>
        <v>0</v>
      </c>
      <c r="CET6" s="260">
        <f>'Inbound SOS &amp; EOD'!BSF29</f>
        <v>0</v>
      </c>
      <c r="CEU6" s="260">
        <f>'Inbound SOS &amp; EOD'!BSG29</f>
        <v>0</v>
      </c>
      <c r="CEV6" s="260">
        <f>'Inbound SOS &amp; EOD'!BSH29</f>
        <v>0</v>
      </c>
      <c r="CEW6" s="260">
        <f>'Inbound SOS &amp; EOD'!BSI29</f>
        <v>0</v>
      </c>
      <c r="CEX6" s="260">
        <f>'Inbound SOS &amp; EOD'!BSJ29</f>
        <v>0</v>
      </c>
      <c r="CEY6" s="260">
        <f>'Inbound SOS &amp; EOD'!BSK29</f>
        <v>0</v>
      </c>
      <c r="CEZ6" s="260">
        <f>'Inbound SOS &amp; EOD'!BSL29</f>
        <v>0</v>
      </c>
      <c r="CFA6" s="260">
        <f>'Inbound SOS &amp; EOD'!BSM29</f>
        <v>0</v>
      </c>
      <c r="CFB6" s="260">
        <f>'Inbound SOS &amp; EOD'!BSN29</f>
        <v>0</v>
      </c>
      <c r="CFC6" s="260">
        <f>'Inbound SOS &amp; EOD'!BSO29</f>
        <v>0</v>
      </c>
      <c r="CFD6" s="260">
        <f>'Inbound SOS &amp; EOD'!BSP29</f>
        <v>0</v>
      </c>
      <c r="CFE6" s="260">
        <f>'Inbound SOS &amp; EOD'!BSQ29</f>
        <v>0</v>
      </c>
      <c r="CFF6" s="260">
        <f>'Inbound SOS &amp; EOD'!BSR29</f>
        <v>0</v>
      </c>
      <c r="CFG6" s="260">
        <f>'Inbound SOS &amp; EOD'!BSS29</f>
        <v>0</v>
      </c>
      <c r="CFH6" s="260">
        <f>'Inbound SOS &amp; EOD'!BST29</f>
        <v>0</v>
      </c>
      <c r="CFI6" s="260">
        <f>'Inbound SOS &amp; EOD'!BSU29</f>
        <v>0</v>
      </c>
      <c r="CFJ6" s="260">
        <f>'Inbound SOS &amp; EOD'!BSV29</f>
        <v>0</v>
      </c>
      <c r="CFK6" s="260">
        <f>'Inbound SOS &amp; EOD'!BSW29</f>
        <v>0</v>
      </c>
      <c r="CFL6" s="260">
        <f>'Inbound SOS &amp; EOD'!BSX29</f>
        <v>0</v>
      </c>
      <c r="CFM6" s="260">
        <f>'Inbound SOS &amp; EOD'!BSY29</f>
        <v>0</v>
      </c>
      <c r="CFN6" s="260">
        <f>'Inbound SOS &amp; EOD'!BSZ29</f>
        <v>0</v>
      </c>
      <c r="CFO6" s="260">
        <f>'Inbound SOS &amp; EOD'!BTA29</f>
        <v>0</v>
      </c>
      <c r="CFP6" s="260">
        <f>'Inbound SOS &amp; EOD'!BTB29</f>
        <v>0</v>
      </c>
      <c r="CFQ6" s="260">
        <f>'Inbound SOS &amp; EOD'!BTC29</f>
        <v>0</v>
      </c>
      <c r="CFR6" s="260">
        <f>'Inbound SOS &amp; EOD'!BTD29</f>
        <v>0</v>
      </c>
      <c r="CFS6" s="260">
        <f>'Inbound SOS &amp; EOD'!BTE29</f>
        <v>0</v>
      </c>
      <c r="CFT6" s="260">
        <f>'Inbound SOS &amp; EOD'!BTF29</f>
        <v>0</v>
      </c>
      <c r="CFU6" s="260">
        <f>'Inbound SOS &amp; EOD'!BTG29</f>
        <v>0</v>
      </c>
      <c r="CFV6" s="260">
        <f>'Inbound SOS &amp; EOD'!BTH29</f>
        <v>0</v>
      </c>
      <c r="CFW6" s="260">
        <f>'Inbound SOS &amp; EOD'!BTI29</f>
        <v>0</v>
      </c>
      <c r="CFX6" s="260">
        <f>'Inbound SOS &amp; EOD'!BTJ29</f>
        <v>0</v>
      </c>
      <c r="CFY6" s="260">
        <f>'Inbound SOS &amp; EOD'!BTK29</f>
        <v>0</v>
      </c>
      <c r="CFZ6" s="260">
        <f>'Inbound SOS &amp; EOD'!BTL29</f>
        <v>0</v>
      </c>
      <c r="CGA6" s="260">
        <f>'Inbound SOS &amp; EOD'!BTM29</f>
        <v>0</v>
      </c>
      <c r="CGB6" s="260">
        <f>'Inbound SOS &amp; EOD'!BTN29</f>
        <v>0</v>
      </c>
      <c r="CGC6" s="260">
        <f>'Inbound SOS &amp; EOD'!BTO29</f>
        <v>0</v>
      </c>
      <c r="CGD6" s="260">
        <f>'Inbound SOS &amp; EOD'!BTP29</f>
        <v>0</v>
      </c>
      <c r="CGE6" s="260">
        <f>'Inbound SOS &amp; EOD'!BTQ29</f>
        <v>0</v>
      </c>
      <c r="CGF6" s="260">
        <f>'Inbound SOS &amp; EOD'!BTR29</f>
        <v>0</v>
      </c>
      <c r="CGG6" s="260">
        <f>'Inbound SOS &amp; EOD'!BTS29</f>
        <v>0</v>
      </c>
      <c r="CGH6" s="260">
        <f>'Inbound SOS &amp; EOD'!BTT29</f>
        <v>0</v>
      </c>
      <c r="CGI6" s="260">
        <f>'Inbound SOS &amp; EOD'!BTU29</f>
        <v>0</v>
      </c>
      <c r="CGJ6" s="260">
        <f>'Inbound SOS &amp; EOD'!BTV29</f>
        <v>0</v>
      </c>
      <c r="CGK6" s="260">
        <f>'Inbound SOS &amp; EOD'!BTW29</f>
        <v>0</v>
      </c>
      <c r="CGL6" s="260">
        <f>'Inbound SOS &amp; EOD'!BTX29</f>
        <v>0</v>
      </c>
      <c r="CGM6" s="260">
        <f>'Inbound SOS &amp; EOD'!BTY29</f>
        <v>0</v>
      </c>
      <c r="CGN6" s="260">
        <f>'Inbound SOS &amp; EOD'!BTZ29</f>
        <v>0</v>
      </c>
      <c r="CGO6" s="260">
        <f>'Inbound SOS &amp; EOD'!BUA29</f>
        <v>0</v>
      </c>
      <c r="CGP6" s="260">
        <f>'Inbound SOS &amp; EOD'!BUB29</f>
        <v>0</v>
      </c>
      <c r="CGQ6" s="260">
        <f>'Inbound SOS &amp; EOD'!BUC29</f>
        <v>0</v>
      </c>
      <c r="CGR6" s="260">
        <f>'Inbound SOS &amp; EOD'!BUD29</f>
        <v>0</v>
      </c>
      <c r="CGS6" s="260">
        <f>'Inbound SOS &amp; EOD'!BUE29</f>
        <v>0</v>
      </c>
      <c r="CGT6" s="260">
        <f>'Inbound SOS &amp; EOD'!BUF29</f>
        <v>0</v>
      </c>
      <c r="CGU6" s="260">
        <f>'Inbound SOS &amp; EOD'!BUG29</f>
        <v>0</v>
      </c>
      <c r="CGV6" s="260">
        <f>'Inbound SOS &amp; EOD'!BUH29</f>
        <v>0</v>
      </c>
      <c r="CGW6" s="260">
        <f>'Inbound SOS &amp; EOD'!BUI29</f>
        <v>0</v>
      </c>
      <c r="CGX6" s="260">
        <f>'Inbound SOS &amp; EOD'!BUJ29</f>
        <v>0</v>
      </c>
      <c r="CGY6" s="260">
        <f>'Inbound SOS &amp; EOD'!BUK29</f>
        <v>0</v>
      </c>
      <c r="CGZ6" s="260">
        <f>'Inbound SOS &amp; EOD'!BUL29</f>
        <v>0</v>
      </c>
      <c r="CHA6" s="260">
        <f>'Inbound SOS &amp; EOD'!BUM29</f>
        <v>0</v>
      </c>
      <c r="CHB6" s="260">
        <f>'Inbound SOS &amp; EOD'!BUN29</f>
        <v>0</v>
      </c>
      <c r="CHC6" s="260">
        <f>'Inbound SOS &amp; EOD'!BUO29</f>
        <v>0</v>
      </c>
      <c r="CHD6" s="260">
        <f>'Inbound SOS &amp; EOD'!BUP29</f>
        <v>0</v>
      </c>
      <c r="CHE6" s="260">
        <f>'Inbound SOS &amp; EOD'!BUQ29</f>
        <v>0</v>
      </c>
      <c r="CHF6" s="260">
        <f>'Inbound SOS &amp; EOD'!BUR29</f>
        <v>0</v>
      </c>
      <c r="CHG6" s="260">
        <f>'Inbound SOS &amp; EOD'!BUS29</f>
        <v>0</v>
      </c>
      <c r="CHH6" s="260">
        <f>'Inbound SOS &amp; EOD'!BUT29</f>
        <v>0</v>
      </c>
      <c r="CHI6" s="260">
        <f>'Inbound SOS &amp; EOD'!BUU29</f>
        <v>0</v>
      </c>
      <c r="CHJ6" s="260">
        <f>'Inbound SOS &amp; EOD'!BUV29</f>
        <v>0</v>
      </c>
      <c r="CHK6" s="260">
        <f>'Inbound SOS &amp; EOD'!BUW29</f>
        <v>0</v>
      </c>
      <c r="CHL6" s="260">
        <f>'Inbound SOS &amp; EOD'!BUX29</f>
        <v>0</v>
      </c>
      <c r="CHM6" s="260">
        <f>'Inbound SOS &amp; EOD'!BUY29</f>
        <v>0</v>
      </c>
      <c r="CHN6" s="260">
        <f>'Inbound SOS &amp; EOD'!BUZ29</f>
        <v>0</v>
      </c>
      <c r="CHO6" s="260">
        <f>'Inbound SOS &amp; EOD'!BVA29</f>
        <v>0</v>
      </c>
      <c r="CHP6" s="260">
        <f>'Inbound SOS &amp; EOD'!BVB29</f>
        <v>0</v>
      </c>
      <c r="CHQ6" s="260">
        <f>'Inbound SOS &amp; EOD'!BVC29</f>
        <v>0</v>
      </c>
      <c r="CHR6" s="260">
        <f>'Inbound SOS &amp; EOD'!BVD29</f>
        <v>0</v>
      </c>
      <c r="CHS6" s="260">
        <f>'Inbound SOS &amp; EOD'!BVE29</f>
        <v>0</v>
      </c>
      <c r="CHT6" s="260">
        <f>'Inbound SOS &amp; EOD'!BVF29</f>
        <v>0</v>
      </c>
      <c r="CHU6" s="260">
        <f>'Inbound SOS &amp; EOD'!BVG29</f>
        <v>0</v>
      </c>
      <c r="CHV6" s="260">
        <f>'Inbound SOS &amp; EOD'!BVH29</f>
        <v>0</v>
      </c>
      <c r="CHW6" s="260">
        <f>'Inbound SOS &amp; EOD'!BVI29</f>
        <v>0</v>
      </c>
      <c r="CHX6" s="260">
        <f>'Inbound SOS &amp; EOD'!BVJ29</f>
        <v>0</v>
      </c>
      <c r="CHY6" s="260">
        <f>'Inbound SOS &amp; EOD'!BVK29</f>
        <v>0</v>
      </c>
      <c r="CHZ6" s="260">
        <f>'Inbound SOS &amp; EOD'!BVL29</f>
        <v>0</v>
      </c>
      <c r="CIA6" s="260">
        <f>'Inbound SOS &amp; EOD'!BVM29</f>
        <v>0</v>
      </c>
      <c r="CIB6" s="260">
        <f>'Inbound SOS &amp; EOD'!BVN29</f>
        <v>0</v>
      </c>
      <c r="CIC6" s="260">
        <f>'Inbound SOS &amp; EOD'!BVO29</f>
        <v>0</v>
      </c>
      <c r="CID6" s="260">
        <f>'Inbound SOS &amp; EOD'!BVP29</f>
        <v>0</v>
      </c>
      <c r="CIE6" s="260">
        <f>'Inbound SOS &amp; EOD'!BVQ29</f>
        <v>0</v>
      </c>
      <c r="CIF6" s="260">
        <f>'Inbound SOS &amp; EOD'!BVR29</f>
        <v>0</v>
      </c>
      <c r="CIG6" s="260">
        <f>'Inbound SOS &amp; EOD'!BVS29</f>
        <v>0</v>
      </c>
      <c r="CIH6" s="260">
        <f>'Inbound SOS &amp; EOD'!BVT29</f>
        <v>0</v>
      </c>
      <c r="CII6" s="260">
        <f>'Inbound SOS &amp; EOD'!BVU29</f>
        <v>0</v>
      </c>
      <c r="CIJ6" s="260">
        <f>'Inbound SOS &amp; EOD'!BVV29</f>
        <v>0</v>
      </c>
      <c r="CIK6" s="260">
        <f>'Inbound SOS &amp; EOD'!BVW29</f>
        <v>0</v>
      </c>
      <c r="CIL6" s="260">
        <f>'Inbound SOS &amp; EOD'!BVX29</f>
        <v>0</v>
      </c>
      <c r="CIM6" s="260">
        <f>'Inbound SOS &amp; EOD'!BVY29</f>
        <v>0</v>
      </c>
      <c r="CIN6" s="260">
        <f>'Inbound SOS &amp; EOD'!BVZ29</f>
        <v>0</v>
      </c>
      <c r="CIO6" s="260">
        <f>'Inbound SOS &amp; EOD'!BWA29</f>
        <v>0</v>
      </c>
      <c r="CIP6" s="260">
        <f>'Inbound SOS &amp; EOD'!BWB29</f>
        <v>0</v>
      </c>
      <c r="CIQ6" s="260">
        <f>'Inbound SOS &amp; EOD'!BWC29</f>
        <v>0</v>
      </c>
      <c r="CIR6" s="260">
        <f>'Inbound SOS &amp; EOD'!BWD29</f>
        <v>0</v>
      </c>
      <c r="CIS6" s="260">
        <f>'Inbound SOS &amp; EOD'!BWE29</f>
        <v>0</v>
      </c>
      <c r="CIT6" s="260">
        <f>'Inbound SOS &amp; EOD'!BWF29</f>
        <v>0</v>
      </c>
      <c r="CIU6" s="260">
        <f>'Inbound SOS &amp; EOD'!BWG29</f>
        <v>0</v>
      </c>
      <c r="CIV6" s="260">
        <f>'Inbound SOS &amp; EOD'!BWH29</f>
        <v>0</v>
      </c>
      <c r="CIW6" s="260">
        <f>'Inbound SOS &amp; EOD'!BWI29</f>
        <v>0</v>
      </c>
      <c r="CIX6" s="260">
        <f>'Inbound SOS &amp; EOD'!BWJ29</f>
        <v>0</v>
      </c>
      <c r="CIY6" s="260">
        <f>'Inbound SOS &amp; EOD'!BWK29</f>
        <v>0</v>
      </c>
      <c r="CIZ6" s="260">
        <f>'Inbound SOS &amp; EOD'!BWL29</f>
        <v>0</v>
      </c>
      <c r="CJA6" s="260">
        <f>'Inbound SOS &amp; EOD'!BWM29</f>
        <v>0</v>
      </c>
      <c r="CJB6" s="260">
        <f>'Inbound SOS &amp; EOD'!BWN29</f>
        <v>0</v>
      </c>
      <c r="CJC6" s="260">
        <f>'Inbound SOS &amp; EOD'!BWO29</f>
        <v>0</v>
      </c>
      <c r="CJD6" s="260">
        <f>'Inbound SOS &amp; EOD'!BWP29</f>
        <v>0</v>
      </c>
      <c r="CJE6" s="260">
        <f>'Inbound SOS &amp; EOD'!BWQ29</f>
        <v>0</v>
      </c>
      <c r="CJF6" s="260">
        <f>'Inbound SOS &amp; EOD'!BWR29</f>
        <v>0</v>
      </c>
      <c r="CJG6" s="260">
        <f>'Inbound SOS &amp; EOD'!BWS29</f>
        <v>0</v>
      </c>
      <c r="CJH6" s="260">
        <f>'Inbound SOS &amp; EOD'!BWT29</f>
        <v>0</v>
      </c>
      <c r="CJI6" s="260">
        <f>'Inbound SOS &amp; EOD'!BWU29</f>
        <v>0</v>
      </c>
      <c r="CJJ6" s="260">
        <f>'Inbound SOS &amp; EOD'!BWV29</f>
        <v>0</v>
      </c>
      <c r="CJK6" s="260">
        <f>'Inbound SOS &amp; EOD'!BWW29</f>
        <v>0</v>
      </c>
      <c r="CJL6" s="260">
        <f>'Inbound SOS &amp; EOD'!BWX29</f>
        <v>0</v>
      </c>
      <c r="CJM6" s="260">
        <f>'Inbound SOS &amp; EOD'!BWY29</f>
        <v>0</v>
      </c>
      <c r="CJN6" s="260">
        <f>'Inbound SOS &amp; EOD'!BWZ29</f>
        <v>0</v>
      </c>
      <c r="CJO6" s="260">
        <f>'Inbound SOS &amp; EOD'!BXA29</f>
        <v>0</v>
      </c>
      <c r="CJP6" s="260">
        <f>'Inbound SOS &amp; EOD'!BXB29</f>
        <v>0</v>
      </c>
      <c r="CJQ6" s="260">
        <f>'Inbound SOS &amp; EOD'!BXC29</f>
        <v>0</v>
      </c>
      <c r="CJR6" s="260">
        <f>'Inbound SOS &amp; EOD'!BXD29</f>
        <v>0</v>
      </c>
      <c r="CJS6" s="260">
        <f>'Inbound SOS &amp; EOD'!BXE29</f>
        <v>0</v>
      </c>
      <c r="CJT6" s="260">
        <f>'Inbound SOS &amp; EOD'!BXF29</f>
        <v>0</v>
      </c>
      <c r="CJU6" s="260">
        <f>'Inbound SOS &amp; EOD'!BXG29</f>
        <v>0</v>
      </c>
      <c r="CJV6" s="260">
        <f>'Inbound SOS &amp; EOD'!BXH29</f>
        <v>0</v>
      </c>
      <c r="CJW6" s="260">
        <f>'Inbound SOS &amp; EOD'!BXI29</f>
        <v>0</v>
      </c>
      <c r="CJX6" s="260">
        <f>'Inbound SOS &amp; EOD'!BXJ29</f>
        <v>0</v>
      </c>
      <c r="CJY6" s="260">
        <f>'Inbound SOS &amp; EOD'!BXK29</f>
        <v>0</v>
      </c>
      <c r="CJZ6" s="260">
        <f>'Inbound SOS &amp; EOD'!BXL29</f>
        <v>0</v>
      </c>
      <c r="CKA6" s="260">
        <f>'Inbound SOS &amp; EOD'!BXM29</f>
        <v>0</v>
      </c>
      <c r="CKB6" s="260">
        <f>'Inbound SOS &amp; EOD'!BXN29</f>
        <v>0</v>
      </c>
      <c r="CKC6" s="260">
        <f>'Inbound SOS &amp; EOD'!BXO29</f>
        <v>0</v>
      </c>
      <c r="CKD6" s="260">
        <f>'Inbound SOS &amp; EOD'!BXP29</f>
        <v>0</v>
      </c>
      <c r="CKE6" s="260">
        <f>'Inbound SOS &amp; EOD'!BXQ29</f>
        <v>0</v>
      </c>
      <c r="CKF6" s="260">
        <f>'Inbound SOS &amp; EOD'!BXR29</f>
        <v>0</v>
      </c>
      <c r="CKG6" s="260">
        <f>'Inbound SOS &amp; EOD'!BXS29</f>
        <v>0</v>
      </c>
      <c r="CKH6" s="260">
        <f>'Inbound SOS &amp; EOD'!BXT29</f>
        <v>0</v>
      </c>
      <c r="CKI6" s="260">
        <f>'Inbound SOS &amp; EOD'!BXU29</f>
        <v>0</v>
      </c>
      <c r="CKJ6" s="260">
        <f>'Inbound SOS &amp; EOD'!BXV29</f>
        <v>0</v>
      </c>
      <c r="CKK6" s="260">
        <f>'Inbound SOS &amp; EOD'!BXW29</f>
        <v>0</v>
      </c>
      <c r="CKL6" s="260">
        <f>'Inbound SOS &amp; EOD'!BXX29</f>
        <v>0</v>
      </c>
      <c r="CKM6" s="260">
        <f>'Inbound SOS &amp; EOD'!BXY29</f>
        <v>0</v>
      </c>
      <c r="CKN6" s="260">
        <f>'Inbound SOS &amp; EOD'!BXZ29</f>
        <v>0</v>
      </c>
      <c r="CKO6" s="260">
        <f>'Inbound SOS &amp; EOD'!BYA29</f>
        <v>0</v>
      </c>
      <c r="CKP6" s="260">
        <f>'Inbound SOS &amp; EOD'!BYB29</f>
        <v>0</v>
      </c>
      <c r="CKQ6" s="260">
        <f>'Inbound SOS &amp; EOD'!BYC29</f>
        <v>0</v>
      </c>
      <c r="CKR6" s="260">
        <f>'Inbound SOS &amp; EOD'!BYD29</f>
        <v>0</v>
      </c>
      <c r="CKS6" s="260">
        <f>'Inbound SOS &amp; EOD'!BYE29</f>
        <v>0</v>
      </c>
      <c r="CKT6" s="260">
        <f>'Inbound SOS &amp; EOD'!BYF29</f>
        <v>0</v>
      </c>
      <c r="CKU6" s="260">
        <f>'Inbound SOS &amp; EOD'!BYG29</f>
        <v>0</v>
      </c>
      <c r="CKV6" s="260">
        <f>'Inbound SOS &amp; EOD'!BYH29</f>
        <v>0</v>
      </c>
      <c r="CKW6" s="260">
        <f>'Inbound SOS &amp; EOD'!BYI29</f>
        <v>0</v>
      </c>
      <c r="CKX6" s="260">
        <f>'Inbound SOS &amp; EOD'!BYJ29</f>
        <v>0</v>
      </c>
      <c r="CKY6" s="260">
        <f>'Inbound SOS &amp; EOD'!BYK29</f>
        <v>0</v>
      </c>
      <c r="CKZ6" s="260">
        <f>'Inbound SOS &amp; EOD'!BYL29</f>
        <v>0</v>
      </c>
      <c r="CLA6" s="260">
        <f>'Inbound SOS &amp; EOD'!BYM29</f>
        <v>0</v>
      </c>
      <c r="CLB6" s="260">
        <f>'Inbound SOS &amp; EOD'!BYN29</f>
        <v>0</v>
      </c>
      <c r="CLC6" s="260">
        <f>'Inbound SOS &amp; EOD'!BYO29</f>
        <v>0</v>
      </c>
      <c r="CLD6" s="260">
        <f>'Inbound SOS &amp; EOD'!BYP29</f>
        <v>0</v>
      </c>
      <c r="CLE6" s="260">
        <f>'Inbound SOS &amp; EOD'!BYQ29</f>
        <v>0</v>
      </c>
      <c r="CLF6" s="260">
        <f>'Inbound SOS &amp; EOD'!BYR29</f>
        <v>0</v>
      </c>
      <c r="CLG6" s="260">
        <f>'Inbound SOS &amp; EOD'!BYS29</f>
        <v>0</v>
      </c>
      <c r="CLH6" s="260">
        <f>'Inbound SOS &amp; EOD'!BYT29</f>
        <v>0</v>
      </c>
      <c r="CLI6" s="260">
        <f>'Inbound SOS &amp; EOD'!BYU29</f>
        <v>0</v>
      </c>
      <c r="CLJ6" s="260">
        <f>'Inbound SOS &amp; EOD'!BYV29</f>
        <v>0</v>
      </c>
      <c r="CLK6" s="260">
        <f>'Inbound SOS &amp; EOD'!BYW29</f>
        <v>0</v>
      </c>
      <c r="CLL6" s="260">
        <f>'Inbound SOS &amp; EOD'!BYX29</f>
        <v>0</v>
      </c>
      <c r="CLM6" s="260">
        <f>'Inbound SOS &amp; EOD'!BYY29</f>
        <v>0</v>
      </c>
      <c r="CLN6" s="260">
        <f>'Inbound SOS &amp; EOD'!BYZ29</f>
        <v>0</v>
      </c>
      <c r="CLO6" s="260">
        <f>'Inbound SOS &amp; EOD'!BZA29</f>
        <v>0</v>
      </c>
      <c r="CLP6" s="260">
        <f>'Inbound SOS &amp; EOD'!BZB29</f>
        <v>0</v>
      </c>
      <c r="CLQ6" s="260">
        <f>'Inbound SOS &amp; EOD'!BZC29</f>
        <v>0</v>
      </c>
      <c r="CLR6" s="260">
        <f>'Inbound SOS &amp; EOD'!BZD29</f>
        <v>0</v>
      </c>
      <c r="CLS6" s="260">
        <f>'Inbound SOS &amp; EOD'!BZE29</f>
        <v>0</v>
      </c>
      <c r="CLT6" s="260">
        <f>'Inbound SOS &amp; EOD'!BZF29</f>
        <v>0</v>
      </c>
      <c r="CLU6" s="260">
        <f>'Inbound SOS &amp; EOD'!BZG29</f>
        <v>0</v>
      </c>
      <c r="CLV6" s="260">
        <f>'Inbound SOS &amp; EOD'!BZH29</f>
        <v>0</v>
      </c>
      <c r="CLW6" s="260">
        <f>'Inbound SOS &amp; EOD'!BZI29</f>
        <v>0</v>
      </c>
      <c r="CLX6" s="260">
        <f>'Inbound SOS &amp; EOD'!BZJ29</f>
        <v>0</v>
      </c>
      <c r="CLY6" s="260">
        <f>'Inbound SOS &amp; EOD'!BZK29</f>
        <v>0</v>
      </c>
      <c r="CLZ6" s="260">
        <f>'Inbound SOS &amp; EOD'!BZL29</f>
        <v>0</v>
      </c>
      <c r="CMA6" s="260">
        <f>'Inbound SOS &amp; EOD'!BZM29</f>
        <v>0</v>
      </c>
      <c r="CMB6" s="260">
        <f>'Inbound SOS &amp; EOD'!BZN29</f>
        <v>0</v>
      </c>
      <c r="CMC6" s="260">
        <f>'Inbound SOS &amp; EOD'!BZO29</f>
        <v>0</v>
      </c>
      <c r="CMD6" s="260">
        <f>'Inbound SOS &amp; EOD'!BZP29</f>
        <v>0</v>
      </c>
      <c r="CME6" s="260">
        <f>'Inbound SOS &amp; EOD'!BZQ29</f>
        <v>0</v>
      </c>
      <c r="CMF6" s="260">
        <f>'Inbound SOS &amp; EOD'!BZR29</f>
        <v>0</v>
      </c>
      <c r="CMG6" s="260">
        <f>'Inbound SOS &amp; EOD'!BZS29</f>
        <v>0</v>
      </c>
      <c r="CMH6" s="260">
        <f>'Inbound SOS &amp; EOD'!BZT29</f>
        <v>0</v>
      </c>
      <c r="CMI6" s="260">
        <f>'Inbound SOS &amp; EOD'!BZU29</f>
        <v>0</v>
      </c>
      <c r="CMJ6" s="260">
        <f>'Inbound SOS &amp; EOD'!BZV29</f>
        <v>0</v>
      </c>
      <c r="CMK6" s="260">
        <f>'Inbound SOS &amp; EOD'!BZW29</f>
        <v>0</v>
      </c>
      <c r="CML6" s="260">
        <f>'Inbound SOS &amp; EOD'!BZX29</f>
        <v>0</v>
      </c>
      <c r="CMM6" s="260">
        <f>'Inbound SOS &amp; EOD'!BZY29</f>
        <v>0</v>
      </c>
      <c r="CMN6" s="260">
        <f>'Inbound SOS &amp; EOD'!BZZ29</f>
        <v>0</v>
      </c>
      <c r="CMO6" s="260">
        <f>'Inbound SOS &amp; EOD'!CAA29</f>
        <v>0</v>
      </c>
      <c r="CMP6" s="260">
        <f>'Inbound SOS &amp; EOD'!CAB29</f>
        <v>0</v>
      </c>
      <c r="CMQ6" s="260">
        <f>'Inbound SOS &amp; EOD'!CAC29</f>
        <v>0</v>
      </c>
      <c r="CMR6" s="260">
        <f>'Inbound SOS &amp; EOD'!CAD29</f>
        <v>0</v>
      </c>
      <c r="CMS6" s="260">
        <f>'Inbound SOS &amp; EOD'!CAE29</f>
        <v>0</v>
      </c>
      <c r="CMT6" s="260">
        <f>'Inbound SOS &amp; EOD'!CAF29</f>
        <v>0</v>
      </c>
      <c r="CMU6" s="260">
        <f>'Inbound SOS &amp; EOD'!CAG29</f>
        <v>0</v>
      </c>
      <c r="CMV6" s="260">
        <f>'Inbound SOS &amp; EOD'!CAH29</f>
        <v>0</v>
      </c>
      <c r="CMW6" s="260">
        <f>'Inbound SOS &amp; EOD'!CAI29</f>
        <v>0</v>
      </c>
      <c r="CMX6" s="260">
        <f>'Inbound SOS &amp; EOD'!CAJ29</f>
        <v>0</v>
      </c>
      <c r="CMY6" s="260">
        <f>'Inbound SOS &amp; EOD'!CAK29</f>
        <v>0</v>
      </c>
      <c r="CMZ6" s="260">
        <f>'Inbound SOS &amp; EOD'!CAL29</f>
        <v>0</v>
      </c>
      <c r="CNA6" s="260">
        <f>'Inbound SOS &amp; EOD'!CAM29</f>
        <v>0</v>
      </c>
      <c r="CNB6" s="260">
        <f>'Inbound SOS &amp; EOD'!CAN29</f>
        <v>0</v>
      </c>
      <c r="CNC6" s="260">
        <f>'Inbound SOS &amp; EOD'!CAO29</f>
        <v>0</v>
      </c>
      <c r="CND6" s="260">
        <f>'Inbound SOS &amp; EOD'!CAP29</f>
        <v>0</v>
      </c>
      <c r="CNE6" s="260">
        <f>'Inbound SOS &amp; EOD'!CAQ29</f>
        <v>0</v>
      </c>
      <c r="CNF6" s="260">
        <f>'Inbound SOS &amp; EOD'!CAR29</f>
        <v>0</v>
      </c>
      <c r="CNG6" s="260">
        <f>'Inbound SOS &amp; EOD'!CAS29</f>
        <v>0</v>
      </c>
      <c r="CNH6" s="260">
        <f>'Inbound SOS &amp; EOD'!CAT29</f>
        <v>0</v>
      </c>
      <c r="CNI6" s="260">
        <f>'Inbound SOS &amp; EOD'!CAU29</f>
        <v>0</v>
      </c>
      <c r="CNJ6" s="260">
        <f>'Inbound SOS &amp; EOD'!CAV29</f>
        <v>0</v>
      </c>
      <c r="CNK6" s="260">
        <f>'Inbound SOS &amp; EOD'!CAW29</f>
        <v>0</v>
      </c>
      <c r="CNL6" s="260">
        <f>'Inbound SOS &amp; EOD'!CAX29</f>
        <v>0</v>
      </c>
      <c r="CNM6" s="260">
        <f>'Inbound SOS &amp; EOD'!CAY29</f>
        <v>0</v>
      </c>
      <c r="CNN6" s="260">
        <f>'Inbound SOS &amp; EOD'!CAZ29</f>
        <v>0</v>
      </c>
      <c r="CNO6" s="260">
        <f>'Inbound SOS &amp; EOD'!CBA29</f>
        <v>0</v>
      </c>
      <c r="CNP6" s="260">
        <f>'Inbound SOS &amp; EOD'!CBB29</f>
        <v>0</v>
      </c>
      <c r="CNQ6" s="260">
        <f>'Inbound SOS &amp; EOD'!CBC29</f>
        <v>0</v>
      </c>
      <c r="CNR6" s="260">
        <f>'Inbound SOS &amp; EOD'!CBD29</f>
        <v>0</v>
      </c>
      <c r="CNS6" s="260">
        <f>'Inbound SOS &amp; EOD'!CBE29</f>
        <v>0</v>
      </c>
      <c r="CNT6" s="260">
        <f>'Inbound SOS &amp; EOD'!CBF29</f>
        <v>0</v>
      </c>
      <c r="CNU6" s="260">
        <f>'Inbound SOS &amp; EOD'!CBG29</f>
        <v>0</v>
      </c>
      <c r="CNV6" s="260">
        <f>'Inbound SOS &amp; EOD'!CBH29</f>
        <v>0</v>
      </c>
      <c r="CNW6" s="260">
        <f>'Inbound SOS &amp; EOD'!CBI29</f>
        <v>0</v>
      </c>
      <c r="CNX6" s="260">
        <f>'Inbound SOS &amp; EOD'!CBJ29</f>
        <v>0</v>
      </c>
      <c r="CNY6" s="260">
        <f>'Inbound SOS &amp; EOD'!CBK29</f>
        <v>0</v>
      </c>
      <c r="CNZ6" s="260">
        <f>'Inbound SOS &amp; EOD'!CBL29</f>
        <v>0</v>
      </c>
      <c r="COA6" s="260">
        <f>'Inbound SOS &amp; EOD'!CBM29</f>
        <v>0</v>
      </c>
      <c r="COB6" s="260">
        <f>'Inbound SOS &amp; EOD'!CBN29</f>
        <v>0</v>
      </c>
      <c r="COC6" s="260">
        <f>'Inbound SOS &amp; EOD'!CBO29</f>
        <v>0</v>
      </c>
      <c r="COD6" s="260">
        <f>'Inbound SOS &amp; EOD'!CBP29</f>
        <v>0</v>
      </c>
      <c r="COE6" s="260">
        <f>'Inbound SOS &amp; EOD'!CBQ29</f>
        <v>0</v>
      </c>
      <c r="COF6" s="260">
        <f>'Inbound SOS &amp; EOD'!CBR29</f>
        <v>0</v>
      </c>
      <c r="COG6" s="260">
        <f>'Inbound SOS &amp; EOD'!CBS29</f>
        <v>0</v>
      </c>
      <c r="COH6" s="260">
        <f>'Inbound SOS &amp; EOD'!CBT29</f>
        <v>0</v>
      </c>
      <c r="COI6" s="260">
        <f>'Inbound SOS &amp; EOD'!CBU29</f>
        <v>0</v>
      </c>
      <c r="COJ6" s="260">
        <f>'Inbound SOS &amp; EOD'!CBV29</f>
        <v>0</v>
      </c>
      <c r="COK6" s="260">
        <f>'Inbound SOS &amp; EOD'!CBW29</f>
        <v>0</v>
      </c>
      <c r="COL6" s="260">
        <f>'Inbound SOS &amp; EOD'!CBX29</f>
        <v>0</v>
      </c>
      <c r="COM6" s="260">
        <f>'Inbound SOS &amp; EOD'!CBY29</f>
        <v>0</v>
      </c>
      <c r="CON6" s="260">
        <f>'Inbound SOS &amp; EOD'!CBZ29</f>
        <v>0</v>
      </c>
      <c r="COO6" s="260">
        <f>'Inbound SOS &amp; EOD'!CCA29</f>
        <v>0</v>
      </c>
      <c r="COP6" s="260">
        <f>'Inbound SOS &amp; EOD'!CCB29</f>
        <v>0</v>
      </c>
      <c r="COQ6" s="260">
        <f>'Inbound SOS &amp; EOD'!CCC29</f>
        <v>0</v>
      </c>
      <c r="COR6" s="260">
        <f>'Inbound SOS &amp; EOD'!CCD29</f>
        <v>0</v>
      </c>
      <c r="COS6" s="260">
        <f>'Inbound SOS &amp; EOD'!CCE29</f>
        <v>0</v>
      </c>
      <c r="COT6" s="260">
        <f>'Inbound SOS &amp; EOD'!CCF29</f>
        <v>0</v>
      </c>
      <c r="COU6" s="260">
        <f>'Inbound SOS &amp; EOD'!CCG29</f>
        <v>0</v>
      </c>
      <c r="COV6" s="260">
        <f>'Inbound SOS &amp; EOD'!CCH29</f>
        <v>0</v>
      </c>
      <c r="COW6" s="260">
        <f>'Inbound SOS &amp; EOD'!CCI29</f>
        <v>0</v>
      </c>
      <c r="COX6" s="260">
        <f>'Inbound SOS &amp; EOD'!CCJ29</f>
        <v>0</v>
      </c>
      <c r="COY6" s="260">
        <f>'Inbound SOS &amp; EOD'!CCK29</f>
        <v>0</v>
      </c>
      <c r="COZ6" s="260">
        <f>'Inbound SOS &amp; EOD'!CCL29</f>
        <v>0</v>
      </c>
      <c r="CPA6" s="260">
        <f>'Inbound SOS &amp; EOD'!CCM29</f>
        <v>0</v>
      </c>
      <c r="CPB6" s="260">
        <f>'Inbound SOS &amp; EOD'!CCN29</f>
        <v>0</v>
      </c>
      <c r="CPC6" s="260">
        <f>'Inbound SOS &amp; EOD'!CCO29</f>
        <v>0</v>
      </c>
      <c r="CPD6" s="260">
        <f>'Inbound SOS &amp; EOD'!CCP29</f>
        <v>0</v>
      </c>
      <c r="CPE6" s="260">
        <f>'Inbound SOS &amp; EOD'!CCQ29</f>
        <v>0</v>
      </c>
      <c r="CPF6" s="260">
        <f>'Inbound SOS &amp; EOD'!CCR29</f>
        <v>0</v>
      </c>
      <c r="CPG6" s="260">
        <f>'Inbound SOS &amp; EOD'!CCS29</f>
        <v>0</v>
      </c>
      <c r="CPH6" s="260">
        <f>'Inbound SOS &amp; EOD'!CCT29</f>
        <v>0</v>
      </c>
      <c r="CPI6" s="260">
        <f>'Inbound SOS &amp; EOD'!CCU29</f>
        <v>0</v>
      </c>
      <c r="CPJ6" s="260">
        <f>'Inbound SOS &amp; EOD'!CCV29</f>
        <v>0</v>
      </c>
      <c r="CPK6" s="260">
        <f>'Inbound SOS &amp; EOD'!CCW29</f>
        <v>0</v>
      </c>
      <c r="CPL6" s="260">
        <f>'Inbound SOS &amp; EOD'!CCX29</f>
        <v>0</v>
      </c>
      <c r="CPM6" s="260">
        <f>'Inbound SOS &amp; EOD'!CCY29</f>
        <v>0</v>
      </c>
      <c r="CPN6" s="260">
        <f>'Inbound SOS &amp; EOD'!CCZ29</f>
        <v>0</v>
      </c>
      <c r="CPO6" s="260">
        <f>'Inbound SOS &amp; EOD'!CDA29</f>
        <v>0</v>
      </c>
      <c r="CPP6" s="260">
        <f>'Inbound SOS &amp; EOD'!CDB29</f>
        <v>0</v>
      </c>
      <c r="CPQ6" s="260">
        <f>'Inbound SOS &amp; EOD'!CDC29</f>
        <v>0</v>
      </c>
      <c r="CPR6" s="260">
        <f>'Inbound SOS &amp; EOD'!CDD29</f>
        <v>0</v>
      </c>
      <c r="CPS6" s="260">
        <f>'Inbound SOS &amp; EOD'!CDE29</f>
        <v>0</v>
      </c>
      <c r="CPT6" s="260">
        <f>'Inbound SOS &amp; EOD'!CDF29</f>
        <v>0</v>
      </c>
      <c r="CPU6" s="260">
        <f>'Inbound SOS &amp; EOD'!CDG29</f>
        <v>0</v>
      </c>
      <c r="CPV6" s="260">
        <f>'Inbound SOS &amp; EOD'!CDH29</f>
        <v>0</v>
      </c>
      <c r="CPW6" s="260">
        <f>'Inbound SOS &amp; EOD'!CDI29</f>
        <v>0</v>
      </c>
      <c r="CPX6" s="260">
        <f>'Inbound SOS &amp; EOD'!CDJ29</f>
        <v>0</v>
      </c>
      <c r="CPY6" s="260">
        <f>'Inbound SOS &amp; EOD'!CDK29</f>
        <v>0</v>
      </c>
      <c r="CPZ6" s="260">
        <f>'Inbound SOS &amp; EOD'!CDL29</f>
        <v>0</v>
      </c>
      <c r="CQA6" s="260">
        <f>'Inbound SOS &amp; EOD'!CDM29</f>
        <v>0</v>
      </c>
      <c r="CQB6" s="260">
        <f>'Inbound SOS &amp; EOD'!CDN29</f>
        <v>0</v>
      </c>
      <c r="CQC6" s="260">
        <f>'Inbound SOS &amp; EOD'!CDO29</f>
        <v>0</v>
      </c>
      <c r="CQD6" s="260">
        <f>'Inbound SOS &amp; EOD'!CDP29</f>
        <v>0</v>
      </c>
      <c r="CQE6" s="260">
        <f>'Inbound SOS &amp; EOD'!CDQ29</f>
        <v>0</v>
      </c>
      <c r="CQF6" s="260">
        <f>'Inbound SOS &amp; EOD'!CDR29</f>
        <v>0</v>
      </c>
      <c r="CQG6" s="260">
        <f>'Inbound SOS &amp; EOD'!CDS29</f>
        <v>0</v>
      </c>
      <c r="CQH6" s="260">
        <f>'Inbound SOS &amp; EOD'!CDT29</f>
        <v>0</v>
      </c>
      <c r="CQI6" s="260">
        <f>'Inbound SOS &amp; EOD'!CDU29</f>
        <v>0</v>
      </c>
      <c r="CQJ6" s="260">
        <f>'Inbound SOS &amp; EOD'!CDV29</f>
        <v>0</v>
      </c>
      <c r="CQK6" s="260">
        <f>'Inbound SOS &amp; EOD'!CDW29</f>
        <v>0</v>
      </c>
      <c r="CQL6" s="260">
        <f>'Inbound SOS &amp; EOD'!CDX29</f>
        <v>0</v>
      </c>
      <c r="CQM6" s="260">
        <f>'Inbound SOS &amp; EOD'!CDY29</f>
        <v>0</v>
      </c>
      <c r="CQN6" s="260">
        <f>'Inbound SOS &amp; EOD'!CDZ29</f>
        <v>0</v>
      </c>
      <c r="CQO6" s="260">
        <f>'Inbound SOS &amp; EOD'!CEA29</f>
        <v>0</v>
      </c>
      <c r="CQP6" s="260">
        <f>'Inbound SOS &amp; EOD'!CEB29</f>
        <v>0</v>
      </c>
      <c r="CQQ6" s="260">
        <f>'Inbound SOS &amp; EOD'!CEC29</f>
        <v>0</v>
      </c>
      <c r="CQR6" s="260">
        <f>'Inbound SOS &amp; EOD'!CED29</f>
        <v>0</v>
      </c>
      <c r="CQS6" s="260">
        <f>'Inbound SOS &amp; EOD'!CEE29</f>
        <v>0</v>
      </c>
      <c r="CQT6" s="260">
        <f>'Inbound SOS &amp; EOD'!CEF29</f>
        <v>0</v>
      </c>
      <c r="CQU6" s="260">
        <f>'Inbound SOS &amp; EOD'!CEG29</f>
        <v>0</v>
      </c>
      <c r="CQV6" s="260">
        <f>'Inbound SOS &amp; EOD'!CEH29</f>
        <v>0</v>
      </c>
      <c r="CQW6" s="260">
        <f>'Inbound SOS &amp; EOD'!CEI29</f>
        <v>0</v>
      </c>
      <c r="CQX6" s="260">
        <f>'Inbound SOS &amp; EOD'!CEJ29</f>
        <v>0</v>
      </c>
      <c r="CQY6" s="260">
        <f>'Inbound SOS &amp; EOD'!CEK29</f>
        <v>0</v>
      </c>
      <c r="CQZ6" s="260">
        <f>'Inbound SOS &amp; EOD'!CEL29</f>
        <v>0</v>
      </c>
      <c r="CRA6" s="260">
        <f>'Inbound SOS &amp; EOD'!CEM29</f>
        <v>0</v>
      </c>
      <c r="CRB6" s="260">
        <f>'Inbound SOS &amp; EOD'!CEN29</f>
        <v>0</v>
      </c>
      <c r="CRC6" s="260">
        <f>'Inbound SOS &amp; EOD'!CEO29</f>
        <v>0</v>
      </c>
      <c r="CRD6" s="260">
        <f>'Inbound SOS &amp; EOD'!CEP29</f>
        <v>0</v>
      </c>
      <c r="CRE6" s="260">
        <f>'Inbound SOS &amp; EOD'!CEQ29</f>
        <v>0</v>
      </c>
      <c r="CRF6" s="260">
        <f>'Inbound SOS &amp; EOD'!CER29</f>
        <v>0</v>
      </c>
      <c r="CRG6" s="260">
        <f>'Inbound SOS &amp; EOD'!CES29</f>
        <v>0</v>
      </c>
      <c r="CRH6" s="260">
        <f>'Inbound SOS &amp; EOD'!CET29</f>
        <v>0</v>
      </c>
      <c r="CRI6" s="260">
        <f>'Inbound SOS &amp; EOD'!CEU29</f>
        <v>0</v>
      </c>
      <c r="CRJ6" s="260">
        <f>'Inbound SOS &amp; EOD'!CEV29</f>
        <v>0</v>
      </c>
      <c r="CRK6" s="260">
        <f>'Inbound SOS &amp; EOD'!CEW29</f>
        <v>0</v>
      </c>
      <c r="CRL6" s="260">
        <f>'Inbound SOS &amp; EOD'!CEX29</f>
        <v>0</v>
      </c>
      <c r="CRM6" s="260">
        <f>'Inbound SOS &amp; EOD'!CEY29</f>
        <v>0</v>
      </c>
      <c r="CRN6" s="260">
        <f>'Inbound SOS &amp; EOD'!CEZ29</f>
        <v>0</v>
      </c>
      <c r="CRO6" s="260">
        <f>'Inbound SOS &amp; EOD'!CFA29</f>
        <v>0</v>
      </c>
      <c r="CRP6" s="260">
        <f>'Inbound SOS &amp; EOD'!CFB29</f>
        <v>0</v>
      </c>
      <c r="CRQ6" s="260">
        <f>'Inbound SOS &amp; EOD'!CFC29</f>
        <v>0</v>
      </c>
      <c r="CRR6" s="260">
        <f>'Inbound SOS &amp; EOD'!CFD29</f>
        <v>0</v>
      </c>
      <c r="CRS6" s="260">
        <f>'Inbound SOS &amp; EOD'!CFE29</f>
        <v>0</v>
      </c>
      <c r="CRT6" s="260">
        <f>'Inbound SOS &amp; EOD'!CFF29</f>
        <v>0</v>
      </c>
      <c r="CRU6" s="260">
        <f>'Inbound SOS &amp; EOD'!CFG29</f>
        <v>0</v>
      </c>
      <c r="CRV6" s="260">
        <f>'Inbound SOS &amp; EOD'!CFH29</f>
        <v>0</v>
      </c>
      <c r="CRW6" s="260">
        <f>'Inbound SOS &amp; EOD'!CFI29</f>
        <v>0</v>
      </c>
      <c r="CRX6" s="260">
        <f>'Inbound SOS &amp; EOD'!CFJ29</f>
        <v>0</v>
      </c>
      <c r="CRY6" s="260">
        <f>'Inbound SOS &amp; EOD'!CFK29</f>
        <v>0</v>
      </c>
      <c r="CRZ6" s="260">
        <f>'Inbound SOS &amp; EOD'!CFL29</f>
        <v>0</v>
      </c>
      <c r="CSA6" s="260">
        <f>'Inbound SOS &amp; EOD'!CFM29</f>
        <v>0</v>
      </c>
      <c r="CSB6" s="260">
        <f>'Inbound SOS &amp; EOD'!CFN29</f>
        <v>0</v>
      </c>
      <c r="CSC6" s="260">
        <f>'Inbound SOS &amp; EOD'!CFO29</f>
        <v>0</v>
      </c>
      <c r="CSD6" s="260">
        <f>'Inbound SOS &amp; EOD'!CFP29</f>
        <v>0</v>
      </c>
      <c r="CSE6" s="260">
        <f>'Inbound SOS &amp; EOD'!CFQ29</f>
        <v>0</v>
      </c>
      <c r="CSF6" s="260">
        <f>'Inbound SOS &amp; EOD'!CFR29</f>
        <v>0</v>
      </c>
      <c r="CSG6" s="260">
        <f>'Inbound SOS &amp; EOD'!CFS29</f>
        <v>0</v>
      </c>
      <c r="CSH6" s="260">
        <f>'Inbound SOS &amp; EOD'!CFT29</f>
        <v>0</v>
      </c>
      <c r="CSI6" s="260">
        <f>'Inbound SOS &amp; EOD'!CFU29</f>
        <v>0</v>
      </c>
      <c r="CSJ6" s="260">
        <f>'Inbound SOS &amp; EOD'!CFV29</f>
        <v>0</v>
      </c>
      <c r="CSK6" s="260">
        <f>'Inbound SOS &amp; EOD'!CFW29</f>
        <v>0</v>
      </c>
      <c r="CSL6" s="260">
        <f>'Inbound SOS &amp; EOD'!CFX29</f>
        <v>0</v>
      </c>
      <c r="CSM6" s="260">
        <f>'Inbound SOS &amp; EOD'!CFY29</f>
        <v>0</v>
      </c>
      <c r="CSN6" s="260">
        <f>'Inbound SOS &amp; EOD'!CFZ29</f>
        <v>0</v>
      </c>
      <c r="CSO6" s="260">
        <f>'Inbound SOS &amp; EOD'!CGA29</f>
        <v>0</v>
      </c>
      <c r="CSP6" s="260">
        <f>'Inbound SOS &amp; EOD'!CGB29</f>
        <v>0</v>
      </c>
      <c r="CSQ6" s="260">
        <f>'Inbound SOS &amp; EOD'!CGC29</f>
        <v>0</v>
      </c>
      <c r="CSR6" s="260">
        <f>'Inbound SOS &amp; EOD'!CGD29</f>
        <v>0</v>
      </c>
      <c r="CSS6" s="260">
        <f>'Inbound SOS &amp; EOD'!CGE29</f>
        <v>0</v>
      </c>
      <c r="CST6" s="260">
        <f>'Inbound SOS &amp; EOD'!CGF29</f>
        <v>0</v>
      </c>
      <c r="CSU6" s="260">
        <f>'Inbound SOS &amp; EOD'!CGG29</f>
        <v>0</v>
      </c>
      <c r="CSV6" s="260">
        <f>'Inbound SOS &amp; EOD'!CGH29</f>
        <v>0</v>
      </c>
      <c r="CSW6" s="260">
        <f>'Inbound SOS &amp; EOD'!CGI29</f>
        <v>0</v>
      </c>
      <c r="CSX6" s="260">
        <f>'Inbound SOS &amp; EOD'!CGJ29</f>
        <v>0</v>
      </c>
      <c r="CSY6" s="260">
        <f>'Inbound SOS &amp; EOD'!CGK29</f>
        <v>0</v>
      </c>
      <c r="CSZ6" s="260">
        <f>'Inbound SOS &amp; EOD'!CGL29</f>
        <v>0</v>
      </c>
      <c r="CTA6" s="260">
        <f>'Inbound SOS &amp; EOD'!CGM29</f>
        <v>0</v>
      </c>
      <c r="CTB6" s="260">
        <f>'Inbound SOS &amp; EOD'!CGN29</f>
        <v>0</v>
      </c>
      <c r="CTC6" s="260">
        <f>'Inbound SOS &amp; EOD'!CGO29</f>
        <v>0</v>
      </c>
      <c r="CTD6" s="260">
        <f>'Inbound SOS &amp; EOD'!CGP29</f>
        <v>0</v>
      </c>
      <c r="CTE6" s="260">
        <f>'Inbound SOS &amp; EOD'!CGQ29</f>
        <v>0</v>
      </c>
      <c r="CTF6" s="260">
        <f>'Inbound SOS &amp; EOD'!CGR29</f>
        <v>0</v>
      </c>
      <c r="CTG6" s="260">
        <f>'Inbound SOS &amp; EOD'!CGS29</f>
        <v>0</v>
      </c>
      <c r="CTH6" s="260">
        <f>'Inbound SOS &amp; EOD'!CGT29</f>
        <v>0</v>
      </c>
      <c r="CTI6" s="260">
        <f>'Inbound SOS &amp; EOD'!CGU29</f>
        <v>0</v>
      </c>
      <c r="CTJ6" s="260">
        <f>'Inbound SOS &amp; EOD'!CGV29</f>
        <v>0</v>
      </c>
      <c r="CTK6" s="260">
        <f>'Inbound SOS &amp; EOD'!CGW29</f>
        <v>0</v>
      </c>
      <c r="CTL6" s="260">
        <f>'Inbound SOS &amp; EOD'!CGX29</f>
        <v>0</v>
      </c>
      <c r="CTM6" s="260">
        <f>'Inbound SOS &amp; EOD'!CGY29</f>
        <v>0</v>
      </c>
      <c r="CTN6" s="260">
        <f>'Inbound SOS &amp; EOD'!CGZ29</f>
        <v>0</v>
      </c>
      <c r="CTO6" s="260">
        <f>'Inbound SOS &amp; EOD'!CHA29</f>
        <v>0</v>
      </c>
      <c r="CTP6" s="260">
        <f>'Inbound SOS &amp; EOD'!CHB29</f>
        <v>0</v>
      </c>
      <c r="CTQ6" s="260">
        <f>'Inbound SOS &amp; EOD'!CHC29</f>
        <v>0</v>
      </c>
      <c r="CTR6" s="260">
        <f>'Inbound SOS &amp; EOD'!CHD29</f>
        <v>0</v>
      </c>
      <c r="CTS6" s="260">
        <f>'Inbound SOS &amp; EOD'!CHE29</f>
        <v>0</v>
      </c>
      <c r="CTT6" s="260">
        <f>'Inbound SOS &amp; EOD'!CHF29</f>
        <v>0</v>
      </c>
      <c r="CTU6" s="260">
        <f>'Inbound SOS &amp; EOD'!CHG29</f>
        <v>0</v>
      </c>
      <c r="CTV6" s="260">
        <f>'Inbound SOS &amp; EOD'!CHH29</f>
        <v>0</v>
      </c>
      <c r="CTW6" s="260">
        <f>'Inbound SOS &amp; EOD'!CHI29</f>
        <v>0</v>
      </c>
      <c r="CTX6" s="260">
        <f>'Inbound SOS &amp; EOD'!CHJ29</f>
        <v>0</v>
      </c>
      <c r="CTY6" s="260">
        <f>'Inbound SOS &amp; EOD'!CHK29</f>
        <v>0</v>
      </c>
      <c r="CTZ6" s="260">
        <f>'Inbound SOS &amp; EOD'!CHL29</f>
        <v>0</v>
      </c>
      <c r="CUA6" s="260">
        <f>'Inbound SOS &amp; EOD'!CHM29</f>
        <v>0</v>
      </c>
      <c r="CUB6" s="260">
        <f>'Inbound SOS &amp; EOD'!CHN29</f>
        <v>0</v>
      </c>
      <c r="CUC6" s="260">
        <f>'Inbound SOS &amp; EOD'!CHO29</f>
        <v>0</v>
      </c>
      <c r="CUD6" s="260">
        <f>'Inbound SOS &amp; EOD'!CHP29</f>
        <v>0</v>
      </c>
      <c r="CUE6" s="260">
        <f>'Inbound SOS &amp; EOD'!CHQ29</f>
        <v>0</v>
      </c>
      <c r="CUF6" s="260">
        <f>'Inbound SOS &amp; EOD'!CHR29</f>
        <v>0</v>
      </c>
      <c r="CUG6" s="260">
        <f>'Inbound SOS &amp; EOD'!CHS29</f>
        <v>0</v>
      </c>
      <c r="CUH6" s="260">
        <f>'Inbound SOS &amp; EOD'!CHT29</f>
        <v>0</v>
      </c>
      <c r="CUI6" s="260">
        <f>'Inbound SOS &amp; EOD'!CHU29</f>
        <v>0</v>
      </c>
      <c r="CUJ6" s="260">
        <f>'Inbound SOS &amp; EOD'!CHV29</f>
        <v>0</v>
      </c>
      <c r="CUK6" s="260">
        <f>'Inbound SOS &amp; EOD'!CHW29</f>
        <v>0</v>
      </c>
      <c r="CUL6" s="260">
        <f>'Inbound SOS &amp; EOD'!CHX29</f>
        <v>0</v>
      </c>
      <c r="CUM6" s="260">
        <f>'Inbound SOS &amp; EOD'!CHY29</f>
        <v>0</v>
      </c>
      <c r="CUN6" s="260">
        <f>'Inbound SOS &amp; EOD'!CHZ29</f>
        <v>0</v>
      </c>
      <c r="CUO6" s="260">
        <f>'Inbound SOS &amp; EOD'!CIA29</f>
        <v>0</v>
      </c>
      <c r="CUP6" s="260">
        <f>'Inbound SOS &amp; EOD'!CIB29</f>
        <v>0</v>
      </c>
      <c r="CUQ6" s="260">
        <f>'Inbound SOS &amp; EOD'!CIC29</f>
        <v>0</v>
      </c>
      <c r="CUR6" s="260">
        <f>'Inbound SOS &amp; EOD'!CID29</f>
        <v>0</v>
      </c>
      <c r="CUS6" s="260">
        <f>'Inbound SOS &amp; EOD'!CIE29</f>
        <v>0</v>
      </c>
      <c r="CUT6" s="260">
        <f>'Inbound SOS &amp; EOD'!CIF29</f>
        <v>0</v>
      </c>
      <c r="CUU6" s="260">
        <f>'Inbound SOS &amp; EOD'!CIG29</f>
        <v>0</v>
      </c>
      <c r="CUV6" s="260">
        <f>'Inbound SOS &amp; EOD'!CIH29</f>
        <v>0</v>
      </c>
      <c r="CUW6" s="260">
        <f>'Inbound SOS &amp; EOD'!CII29</f>
        <v>0</v>
      </c>
      <c r="CUX6" s="260">
        <f>'Inbound SOS &amp; EOD'!CIJ29</f>
        <v>0</v>
      </c>
      <c r="CUY6" s="260">
        <f>'Inbound SOS &amp; EOD'!CIK29</f>
        <v>0</v>
      </c>
      <c r="CUZ6" s="260">
        <f>'Inbound SOS &amp; EOD'!CIL29</f>
        <v>0</v>
      </c>
      <c r="CVA6" s="260">
        <f>'Inbound SOS &amp; EOD'!CIM29</f>
        <v>0</v>
      </c>
      <c r="CVB6" s="260">
        <f>'Inbound SOS &amp; EOD'!CIN29</f>
        <v>0</v>
      </c>
      <c r="CVC6" s="260">
        <f>'Inbound SOS &amp; EOD'!CIO29</f>
        <v>0</v>
      </c>
      <c r="CVD6" s="260">
        <f>'Inbound SOS &amp; EOD'!CIP29</f>
        <v>0</v>
      </c>
      <c r="CVE6" s="260">
        <f>'Inbound SOS &amp; EOD'!CIQ29</f>
        <v>0</v>
      </c>
      <c r="CVF6" s="260">
        <f>'Inbound SOS &amp; EOD'!CIR29</f>
        <v>0</v>
      </c>
      <c r="CVG6" s="260">
        <f>'Inbound SOS &amp; EOD'!CIS29</f>
        <v>0</v>
      </c>
      <c r="CVH6" s="260">
        <f>'Inbound SOS &amp; EOD'!CIT29</f>
        <v>0</v>
      </c>
      <c r="CVI6" s="260">
        <f>'Inbound SOS &amp; EOD'!CIU29</f>
        <v>0</v>
      </c>
      <c r="CVJ6" s="260">
        <f>'Inbound SOS &amp; EOD'!CIV29</f>
        <v>0</v>
      </c>
      <c r="CVK6" s="260">
        <f>'Inbound SOS &amp; EOD'!CIW29</f>
        <v>0</v>
      </c>
      <c r="CVL6" s="260">
        <f>'Inbound SOS &amp; EOD'!CIX29</f>
        <v>0</v>
      </c>
      <c r="CVM6" s="260">
        <f>'Inbound SOS &amp; EOD'!CIY29</f>
        <v>0</v>
      </c>
      <c r="CVN6" s="260">
        <f>'Inbound SOS &amp; EOD'!CIZ29</f>
        <v>0</v>
      </c>
      <c r="CVO6" s="260">
        <f>'Inbound SOS &amp; EOD'!CJA29</f>
        <v>0</v>
      </c>
      <c r="CVP6" s="260">
        <f>'Inbound SOS &amp; EOD'!CJB29</f>
        <v>0</v>
      </c>
      <c r="CVQ6" s="260">
        <f>'Inbound SOS &amp; EOD'!CJC29</f>
        <v>0</v>
      </c>
      <c r="CVR6" s="260">
        <f>'Inbound SOS &amp; EOD'!CJD29</f>
        <v>0</v>
      </c>
      <c r="CVS6" s="260">
        <f>'Inbound SOS &amp; EOD'!CJE29</f>
        <v>0</v>
      </c>
      <c r="CVT6" s="260">
        <f>'Inbound SOS &amp; EOD'!CJF29</f>
        <v>0</v>
      </c>
      <c r="CVU6" s="260">
        <f>'Inbound SOS &amp; EOD'!CJG29</f>
        <v>0</v>
      </c>
      <c r="CVV6" s="260">
        <f>'Inbound SOS &amp; EOD'!CJH29</f>
        <v>0</v>
      </c>
      <c r="CVW6" s="260">
        <f>'Inbound SOS &amp; EOD'!CJI29</f>
        <v>0</v>
      </c>
      <c r="CVX6" s="260">
        <f>'Inbound SOS &amp; EOD'!CJJ29</f>
        <v>0</v>
      </c>
      <c r="CVY6" s="260">
        <f>'Inbound SOS &amp; EOD'!CJK29</f>
        <v>0</v>
      </c>
      <c r="CVZ6" s="260">
        <f>'Inbound SOS &amp; EOD'!CJL29</f>
        <v>0</v>
      </c>
      <c r="CWA6" s="260">
        <f>'Inbound SOS &amp; EOD'!CJM29</f>
        <v>0</v>
      </c>
      <c r="CWB6" s="260">
        <f>'Inbound SOS &amp; EOD'!CJN29</f>
        <v>0</v>
      </c>
      <c r="CWC6" s="260">
        <f>'Inbound SOS &amp; EOD'!CJO29</f>
        <v>0</v>
      </c>
      <c r="CWD6" s="260">
        <f>'Inbound SOS &amp; EOD'!CJP29</f>
        <v>0</v>
      </c>
      <c r="CWE6" s="260">
        <f>'Inbound SOS &amp; EOD'!CJQ29</f>
        <v>0</v>
      </c>
      <c r="CWF6" s="260">
        <f>'Inbound SOS &amp; EOD'!CJR29</f>
        <v>0</v>
      </c>
      <c r="CWG6" s="260">
        <f>'Inbound SOS &amp; EOD'!CJS29</f>
        <v>0</v>
      </c>
      <c r="CWH6" s="260">
        <f>'Inbound SOS &amp; EOD'!CJT29</f>
        <v>0</v>
      </c>
      <c r="CWI6" s="260">
        <f>'Inbound SOS &amp; EOD'!CJU29</f>
        <v>0</v>
      </c>
      <c r="CWJ6" s="260">
        <f>'Inbound SOS &amp; EOD'!CJV29</f>
        <v>0</v>
      </c>
      <c r="CWK6" s="260">
        <f>'Inbound SOS &amp; EOD'!CJW29</f>
        <v>0</v>
      </c>
      <c r="CWL6" s="260">
        <f>'Inbound SOS &amp; EOD'!CJX29</f>
        <v>0</v>
      </c>
      <c r="CWM6" s="260">
        <f>'Inbound SOS &amp; EOD'!CJY29</f>
        <v>0</v>
      </c>
      <c r="CWN6" s="260">
        <f>'Inbound SOS &amp; EOD'!CJZ29</f>
        <v>0</v>
      </c>
      <c r="CWO6" s="260">
        <f>'Inbound SOS &amp; EOD'!CKA29</f>
        <v>0</v>
      </c>
      <c r="CWP6" s="260">
        <f>'Inbound SOS &amp; EOD'!CKB29</f>
        <v>0</v>
      </c>
      <c r="CWQ6" s="260">
        <f>'Inbound SOS &amp; EOD'!CKC29</f>
        <v>0</v>
      </c>
      <c r="CWR6" s="260">
        <f>'Inbound SOS &amp; EOD'!CKD29</f>
        <v>0</v>
      </c>
      <c r="CWS6" s="260">
        <f>'Inbound SOS &amp; EOD'!CKE29</f>
        <v>0</v>
      </c>
      <c r="CWT6" s="260">
        <f>'Inbound SOS &amp; EOD'!CKF29</f>
        <v>0</v>
      </c>
      <c r="CWU6" s="260">
        <f>'Inbound SOS &amp; EOD'!CKG29</f>
        <v>0</v>
      </c>
      <c r="CWV6" s="260">
        <f>'Inbound SOS &amp; EOD'!CKH29</f>
        <v>0</v>
      </c>
      <c r="CWW6" s="260">
        <f>'Inbound SOS &amp; EOD'!CKI29</f>
        <v>0</v>
      </c>
      <c r="CWX6" s="260">
        <f>'Inbound SOS &amp; EOD'!CKJ29</f>
        <v>0</v>
      </c>
      <c r="CWY6" s="260">
        <f>'Inbound SOS &amp; EOD'!CKK29</f>
        <v>0</v>
      </c>
      <c r="CWZ6" s="260">
        <f>'Inbound SOS &amp; EOD'!CKL29</f>
        <v>0</v>
      </c>
      <c r="CXA6" s="260">
        <f>'Inbound SOS &amp; EOD'!CKM29</f>
        <v>0</v>
      </c>
      <c r="CXB6" s="260">
        <f>'Inbound SOS &amp; EOD'!CKN29</f>
        <v>0</v>
      </c>
      <c r="CXC6" s="260">
        <f>'Inbound SOS &amp; EOD'!CKO29</f>
        <v>0</v>
      </c>
      <c r="CXD6" s="260">
        <f>'Inbound SOS &amp; EOD'!CKP29</f>
        <v>0</v>
      </c>
      <c r="CXE6" s="260">
        <f>'Inbound SOS &amp; EOD'!CKQ29</f>
        <v>0</v>
      </c>
      <c r="CXF6" s="260">
        <f>'Inbound SOS &amp; EOD'!CKR29</f>
        <v>0</v>
      </c>
      <c r="CXG6" s="260">
        <f>'Inbound SOS &amp; EOD'!CKS29</f>
        <v>0</v>
      </c>
      <c r="CXH6" s="260">
        <f>'Inbound SOS &amp; EOD'!CKT29</f>
        <v>0</v>
      </c>
      <c r="CXI6" s="260">
        <f>'Inbound SOS &amp; EOD'!CKU29</f>
        <v>0</v>
      </c>
      <c r="CXJ6" s="260">
        <f>'Inbound SOS &amp; EOD'!CKV29</f>
        <v>0</v>
      </c>
      <c r="CXK6" s="260">
        <f>'Inbound SOS &amp; EOD'!CKW29</f>
        <v>0</v>
      </c>
      <c r="CXL6" s="260">
        <f>'Inbound SOS &amp; EOD'!CKX29</f>
        <v>0</v>
      </c>
      <c r="CXM6" s="260">
        <f>'Inbound SOS &amp; EOD'!CKY29</f>
        <v>0</v>
      </c>
      <c r="CXN6" s="260">
        <f>'Inbound SOS &amp; EOD'!CKZ29</f>
        <v>0</v>
      </c>
      <c r="CXO6" s="260">
        <f>'Inbound SOS &amp; EOD'!CLA29</f>
        <v>0</v>
      </c>
      <c r="CXP6" s="260">
        <f>'Inbound SOS &amp; EOD'!CLB29</f>
        <v>0</v>
      </c>
      <c r="CXQ6" s="260">
        <f>'Inbound SOS &amp; EOD'!CLC29</f>
        <v>0</v>
      </c>
      <c r="CXR6" s="260">
        <f>'Inbound SOS &amp; EOD'!CLD29</f>
        <v>0</v>
      </c>
      <c r="CXS6" s="260">
        <f>'Inbound SOS &amp; EOD'!CLE29</f>
        <v>0</v>
      </c>
      <c r="CXT6" s="260">
        <f>'Inbound SOS &amp; EOD'!CLF29</f>
        <v>0</v>
      </c>
      <c r="CXU6" s="260">
        <f>'Inbound SOS &amp; EOD'!CLG29</f>
        <v>0</v>
      </c>
      <c r="CXV6" s="260">
        <f>'Inbound SOS &amp; EOD'!CLH29</f>
        <v>0</v>
      </c>
      <c r="CXW6" s="260">
        <f>'Inbound SOS &amp; EOD'!CLI29</f>
        <v>0</v>
      </c>
      <c r="CXX6" s="260">
        <f>'Inbound SOS &amp; EOD'!CLJ29</f>
        <v>0</v>
      </c>
      <c r="CXY6" s="260">
        <f>'Inbound SOS &amp; EOD'!CLK29</f>
        <v>0</v>
      </c>
      <c r="CXZ6" s="260">
        <f>'Inbound SOS &amp; EOD'!CLL29</f>
        <v>0</v>
      </c>
      <c r="CYA6" s="260">
        <f>'Inbound SOS &amp; EOD'!CLM29</f>
        <v>0</v>
      </c>
      <c r="CYB6" s="260">
        <f>'Inbound SOS &amp; EOD'!CLN29</f>
        <v>0</v>
      </c>
      <c r="CYC6" s="260">
        <f>'Inbound SOS &amp; EOD'!CLO29</f>
        <v>0</v>
      </c>
      <c r="CYD6" s="260">
        <f>'Inbound SOS &amp; EOD'!CLP29</f>
        <v>0</v>
      </c>
      <c r="CYE6" s="260">
        <f>'Inbound SOS &amp; EOD'!CLQ29</f>
        <v>0</v>
      </c>
      <c r="CYF6" s="260">
        <f>'Inbound SOS &amp; EOD'!CLR29</f>
        <v>0</v>
      </c>
      <c r="CYG6" s="260">
        <f>'Inbound SOS &amp; EOD'!CLS29</f>
        <v>0</v>
      </c>
      <c r="CYH6" s="260">
        <f>'Inbound SOS &amp; EOD'!CLT29</f>
        <v>0</v>
      </c>
      <c r="CYI6" s="260">
        <f>'Inbound SOS &amp; EOD'!CLU29</f>
        <v>0</v>
      </c>
      <c r="CYJ6" s="260">
        <f>'Inbound SOS &amp; EOD'!CLV29</f>
        <v>0</v>
      </c>
      <c r="CYK6" s="260">
        <f>'Inbound SOS &amp; EOD'!CLW29</f>
        <v>0</v>
      </c>
      <c r="CYL6" s="260">
        <f>'Inbound SOS &amp; EOD'!CLX29</f>
        <v>0</v>
      </c>
      <c r="CYM6" s="260">
        <f>'Inbound SOS &amp; EOD'!CLY29</f>
        <v>0</v>
      </c>
      <c r="CYN6" s="260">
        <f>'Inbound SOS &amp; EOD'!CLZ29</f>
        <v>0</v>
      </c>
      <c r="CYO6" s="260">
        <f>'Inbound SOS &amp; EOD'!CMA29</f>
        <v>0</v>
      </c>
      <c r="CYP6" s="260">
        <f>'Inbound SOS &amp; EOD'!CMB29</f>
        <v>0</v>
      </c>
      <c r="CYQ6" s="260">
        <f>'Inbound SOS &amp; EOD'!CMC29</f>
        <v>0</v>
      </c>
      <c r="CYR6" s="260">
        <f>'Inbound SOS &amp; EOD'!CMD29</f>
        <v>0</v>
      </c>
      <c r="CYS6" s="260">
        <f>'Inbound SOS &amp; EOD'!CME29</f>
        <v>0</v>
      </c>
      <c r="CYT6" s="260">
        <f>'Inbound SOS &amp; EOD'!CMF29</f>
        <v>0</v>
      </c>
      <c r="CYU6" s="260">
        <f>'Inbound SOS &amp; EOD'!CMG29</f>
        <v>0</v>
      </c>
      <c r="CYV6" s="260">
        <f>'Inbound SOS &amp; EOD'!CMH29</f>
        <v>0</v>
      </c>
      <c r="CYW6" s="260">
        <f>'Inbound SOS &amp; EOD'!CMI29</f>
        <v>0</v>
      </c>
      <c r="CYX6" s="260">
        <f>'Inbound SOS &amp; EOD'!CMJ29</f>
        <v>0</v>
      </c>
      <c r="CYY6" s="260">
        <f>'Inbound SOS &amp; EOD'!CMK29</f>
        <v>0</v>
      </c>
      <c r="CYZ6" s="260">
        <f>'Inbound SOS &amp; EOD'!CML29</f>
        <v>0</v>
      </c>
      <c r="CZA6" s="260">
        <f>'Inbound SOS &amp; EOD'!CMM29</f>
        <v>0</v>
      </c>
      <c r="CZB6" s="260">
        <f>'Inbound SOS &amp; EOD'!CMN29</f>
        <v>0</v>
      </c>
      <c r="CZC6" s="260">
        <f>'Inbound SOS &amp; EOD'!CMO29</f>
        <v>0</v>
      </c>
      <c r="CZD6" s="260">
        <f>'Inbound SOS &amp; EOD'!CMP29</f>
        <v>0</v>
      </c>
      <c r="CZE6" s="260">
        <f>'Inbound SOS &amp; EOD'!CMQ29</f>
        <v>0</v>
      </c>
      <c r="CZF6" s="260">
        <f>'Inbound SOS &amp; EOD'!CMR29</f>
        <v>0</v>
      </c>
      <c r="CZG6" s="260">
        <f>'Inbound SOS &amp; EOD'!CMS29</f>
        <v>0</v>
      </c>
      <c r="CZH6" s="260">
        <f>'Inbound SOS &amp; EOD'!CMT29</f>
        <v>0</v>
      </c>
      <c r="CZI6" s="260">
        <f>'Inbound SOS &amp; EOD'!CMU29</f>
        <v>0</v>
      </c>
      <c r="CZJ6" s="260">
        <f>'Inbound SOS &amp; EOD'!CMV29</f>
        <v>0</v>
      </c>
      <c r="CZK6" s="260">
        <f>'Inbound SOS &amp; EOD'!CMW29</f>
        <v>0</v>
      </c>
      <c r="CZL6" s="260">
        <f>'Inbound SOS &amp; EOD'!CMX29</f>
        <v>0</v>
      </c>
      <c r="CZM6" s="260">
        <f>'Inbound SOS &amp; EOD'!CMY29</f>
        <v>0</v>
      </c>
      <c r="CZN6" s="260">
        <f>'Inbound SOS &amp; EOD'!CMZ29</f>
        <v>0</v>
      </c>
      <c r="CZO6" s="260">
        <f>'Inbound SOS &amp; EOD'!CNA29</f>
        <v>0</v>
      </c>
      <c r="CZP6" s="260">
        <f>'Inbound SOS &amp; EOD'!CNB29</f>
        <v>0</v>
      </c>
      <c r="CZQ6" s="260">
        <f>'Inbound SOS &amp; EOD'!CNC29</f>
        <v>0</v>
      </c>
      <c r="CZR6" s="260">
        <f>'Inbound SOS &amp; EOD'!CND29</f>
        <v>0</v>
      </c>
      <c r="CZS6" s="260">
        <f>'Inbound SOS &amp; EOD'!CNE29</f>
        <v>0</v>
      </c>
      <c r="CZT6" s="260">
        <f>'Inbound SOS &amp; EOD'!CNF29</f>
        <v>0</v>
      </c>
      <c r="CZU6" s="260">
        <f>'Inbound SOS &amp; EOD'!CNG29</f>
        <v>0</v>
      </c>
      <c r="CZV6" s="260">
        <f>'Inbound SOS &amp; EOD'!CNH29</f>
        <v>0</v>
      </c>
      <c r="CZW6" s="260">
        <f>'Inbound SOS &amp; EOD'!CNI29</f>
        <v>0</v>
      </c>
      <c r="CZX6" s="260">
        <f>'Inbound SOS &amp; EOD'!CNJ29</f>
        <v>0</v>
      </c>
      <c r="CZY6" s="260">
        <f>'Inbound SOS &amp; EOD'!CNK29</f>
        <v>0</v>
      </c>
      <c r="CZZ6" s="260">
        <f>'Inbound SOS &amp; EOD'!CNL29</f>
        <v>0</v>
      </c>
      <c r="DAA6" s="260">
        <f>'Inbound SOS &amp; EOD'!CNM29</f>
        <v>0</v>
      </c>
      <c r="DAB6" s="260">
        <f>'Inbound SOS &amp; EOD'!CNN29</f>
        <v>0</v>
      </c>
      <c r="DAC6" s="260">
        <f>'Inbound SOS &amp; EOD'!CNO29</f>
        <v>0</v>
      </c>
      <c r="DAD6" s="260">
        <f>'Inbound SOS &amp; EOD'!CNP29</f>
        <v>0</v>
      </c>
      <c r="DAE6" s="260">
        <f>'Inbound SOS &amp; EOD'!CNQ29</f>
        <v>0</v>
      </c>
      <c r="DAF6" s="260">
        <f>'Inbound SOS &amp; EOD'!CNR29</f>
        <v>0</v>
      </c>
      <c r="DAG6" s="260">
        <f>'Inbound SOS &amp; EOD'!CNS29</f>
        <v>0</v>
      </c>
      <c r="DAH6" s="260">
        <f>'Inbound SOS &amp; EOD'!CNT29</f>
        <v>0</v>
      </c>
      <c r="DAI6" s="260">
        <f>'Inbound SOS &amp; EOD'!CNU29</f>
        <v>0</v>
      </c>
      <c r="DAJ6" s="260">
        <f>'Inbound SOS &amp; EOD'!CNV29</f>
        <v>0</v>
      </c>
      <c r="DAK6" s="260">
        <f>'Inbound SOS &amp; EOD'!CNW29</f>
        <v>0</v>
      </c>
      <c r="DAL6" s="260">
        <f>'Inbound SOS &amp; EOD'!CNX29</f>
        <v>0</v>
      </c>
      <c r="DAM6" s="260">
        <f>'Inbound SOS &amp; EOD'!CNY29</f>
        <v>0</v>
      </c>
      <c r="DAN6" s="260">
        <f>'Inbound SOS &amp; EOD'!CNZ29</f>
        <v>0</v>
      </c>
      <c r="DAO6" s="260">
        <f>'Inbound SOS &amp; EOD'!COA29</f>
        <v>0</v>
      </c>
      <c r="DAP6" s="260">
        <f>'Inbound SOS &amp; EOD'!COB29</f>
        <v>0</v>
      </c>
      <c r="DAQ6" s="260">
        <f>'Inbound SOS &amp; EOD'!COC29</f>
        <v>0</v>
      </c>
      <c r="DAR6" s="260">
        <f>'Inbound SOS &amp; EOD'!COD29</f>
        <v>0</v>
      </c>
      <c r="DAS6" s="260">
        <f>'Inbound SOS &amp; EOD'!COE29</f>
        <v>0</v>
      </c>
      <c r="DAT6" s="260">
        <f>'Inbound SOS &amp; EOD'!COF29</f>
        <v>0</v>
      </c>
      <c r="DAU6" s="260">
        <f>'Inbound SOS &amp; EOD'!COG29</f>
        <v>0</v>
      </c>
      <c r="DAV6" s="260">
        <f>'Inbound SOS &amp; EOD'!COH29</f>
        <v>0</v>
      </c>
      <c r="DAW6" s="260">
        <f>'Inbound SOS &amp; EOD'!COI29</f>
        <v>0</v>
      </c>
      <c r="DAX6" s="260">
        <f>'Inbound SOS &amp; EOD'!COJ29</f>
        <v>0</v>
      </c>
      <c r="DAY6" s="260">
        <f>'Inbound SOS &amp; EOD'!COK29</f>
        <v>0</v>
      </c>
      <c r="DAZ6" s="260">
        <f>'Inbound SOS &amp; EOD'!COL29</f>
        <v>0</v>
      </c>
      <c r="DBA6" s="260">
        <f>'Inbound SOS &amp; EOD'!COM29</f>
        <v>0</v>
      </c>
      <c r="DBB6" s="260">
        <f>'Inbound SOS &amp; EOD'!CON29</f>
        <v>0</v>
      </c>
      <c r="DBC6" s="260">
        <f>'Inbound SOS &amp; EOD'!COO29</f>
        <v>0</v>
      </c>
      <c r="DBD6" s="260">
        <f>'Inbound SOS &amp; EOD'!COP29</f>
        <v>0</v>
      </c>
      <c r="DBE6" s="260">
        <f>'Inbound SOS &amp; EOD'!COQ29</f>
        <v>0</v>
      </c>
      <c r="DBF6" s="260">
        <f>'Inbound SOS &amp; EOD'!COR29</f>
        <v>0</v>
      </c>
      <c r="DBG6" s="260">
        <f>'Inbound SOS &amp; EOD'!COS29</f>
        <v>0</v>
      </c>
      <c r="DBH6" s="260">
        <f>'Inbound SOS &amp; EOD'!COT29</f>
        <v>0</v>
      </c>
      <c r="DBI6" s="260">
        <f>'Inbound SOS &amp; EOD'!COU29</f>
        <v>0</v>
      </c>
      <c r="DBJ6" s="260">
        <f>'Inbound SOS &amp; EOD'!COV29</f>
        <v>0</v>
      </c>
      <c r="DBK6" s="260">
        <f>'Inbound SOS &amp; EOD'!COW29</f>
        <v>0</v>
      </c>
      <c r="DBL6" s="260">
        <f>'Inbound SOS &amp; EOD'!COX29</f>
        <v>0</v>
      </c>
      <c r="DBM6" s="260">
        <f>'Inbound SOS &amp; EOD'!COY29</f>
        <v>0</v>
      </c>
      <c r="DBN6" s="260">
        <f>'Inbound SOS &amp; EOD'!COZ29</f>
        <v>0</v>
      </c>
      <c r="DBO6" s="260">
        <f>'Inbound SOS &amp; EOD'!CPA29</f>
        <v>0</v>
      </c>
      <c r="DBP6" s="260">
        <f>'Inbound SOS &amp; EOD'!CPB29</f>
        <v>0</v>
      </c>
      <c r="DBQ6" s="260">
        <f>'Inbound SOS &amp; EOD'!CPC29</f>
        <v>0</v>
      </c>
      <c r="DBR6" s="260">
        <f>'Inbound SOS &amp; EOD'!CPD29</f>
        <v>0</v>
      </c>
      <c r="DBS6" s="260">
        <f>'Inbound SOS &amp; EOD'!CPE29</f>
        <v>0</v>
      </c>
      <c r="DBT6" s="260">
        <f>'Inbound SOS &amp; EOD'!CPF29</f>
        <v>0</v>
      </c>
      <c r="DBU6" s="260">
        <f>'Inbound SOS &amp; EOD'!CPG29</f>
        <v>0</v>
      </c>
      <c r="DBV6" s="260">
        <f>'Inbound SOS &amp; EOD'!CPH29</f>
        <v>0</v>
      </c>
      <c r="DBW6" s="260">
        <f>'Inbound SOS &amp; EOD'!CPI29</f>
        <v>0</v>
      </c>
      <c r="DBX6" s="260">
        <f>'Inbound SOS &amp; EOD'!CPJ29</f>
        <v>0</v>
      </c>
      <c r="DBY6" s="260">
        <f>'Inbound SOS &amp; EOD'!CPK29</f>
        <v>0</v>
      </c>
      <c r="DBZ6" s="260">
        <f>'Inbound SOS &amp; EOD'!CPL29</f>
        <v>0</v>
      </c>
      <c r="DCA6" s="260">
        <f>'Inbound SOS &amp; EOD'!CPM29</f>
        <v>0</v>
      </c>
      <c r="DCB6" s="260">
        <f>'Inbound SOS &amp; EOD'!CPN29</f>
        <v>0</v>
      </c>
      <c r="DCC6" s="260">
        <f>'Inbound SOS &amp; EOD'!CPO29</f>
        <v>0</v>
      </c>
      <c r="DCD6" s="260">
        <f>'Inbound SOS &amp; EOD'!CPP29</f>
        <v>0</v>
      </c>
      <c r="DCE6" s="260">
        <f>'Inbound SOS &amp; EOD'!CPQ29</f>
        <v>0</v>
      </c>
      <c r="DCF6" s="260">
        <f>'Inbound SOS &amp; EOD'!CPR29</f>
        <v>0</v>
      </c>
      <c r="DCG6" s="260">
        <f>'Inbound SOS &amp; EOD'!CPS29</f>
        <v>0</v>
      </c>
      <c r="DCH6" s="260">
        <f>'Inbound SOS &amp; EOD'!CPT29</f>
        <v>0</v>
      </c>
      <c r="DCI6" s="260">
        <f>'Inbound SOS &amp; EOD'!CPU29</f>
        <v>0</v>
      </c>
      <c r="DCJ6" s="260">
        <f>'Inbound SOS &amp; EOD'!CPV29</f>
        <v>0</v>
      </c>
      <c r="DCK6" s="260">
        <f>'Inbound SOS &amp; EOD'!CPW29</f>
        <v>0</v>
      </c>
      <c r="DCL6" s="260">
        <f>'Inbound SOS &amp; EOD'!CPX29</f>
        <v>0</v>
      </c>
      <c r="DCM6" s="260">
        <f>'Inbound SOS &amp; EOD'!CPY29</f>
        <v>0</v>
      </c>
      <c r="DCN6" s="260">
        <f>'Inbound SOS &amp; EOD'!CPZ29</f>
        <v>0</v>
      </c>
      <c r="DCO6" s="260">
        <f>'Inbound SOS &amp; EOD'!CQA29</f>
        <v>0</v>
      </c>
      <c r="DCP6" s="260">
        <f>'Inbound SOS &amp; EOD'!CQB29</f>
        <v>0</v>
      </c>
      <c r="DCQ6" s="260">
        <f>'Inbound SOS &amp; EOD'!CQC29</f>
        <v>0</v>
      </c>
      <c r="DCR6" s="260">
        <f>'Inbound SOS &amp; EOD'!CQD29</f>
        <v>0</v>
      </c>
      <c r="DCS6" s="260">
        <f>'Inbound SOS &amp; EOD'!CQE29</f>
        <v>0</v>
      </c>
      <c r="DCT6" s="260">
        <f>'Inbound SOS &amp; EOD'!CQF29</f>
        <v>0</v>
      </c>
      <c r="DCU6" s="260">
        <f>'Inbound SOS &amp; EOD'!CQG29</f>
        <v>0</v>
      </c>
      <c r="DCV6" s="260">
        <f>'Inbound SOS &amp; EOD'!CQH29</f>
        <v>0</v>
      </c>
      <c r="DCW6" s="260">
        <f>'Inbound SOS &amp; EOD'!CQI29</f>
        <v>0</v>
      </c>
      <c r="DCX6" s="260">
        <f>'Inbound SOS &amp; EOD'!CQJ29</f>
        <v>0</v>
      </c>
      <c r="DCY6" s="260">
        <f>'Inbound SOS &amp; EOD'!CQK29</f>
        <v>0</v>
      </c>
      <c r="DCZ6" s="260">
        <f>'Inbound SOS &amp; EOD'!CQL29</f>
        <v>0</v>
      </c>
      <c r="DDA6" s="260">
        <f>'Inbound SOS &amp; EOD'!CQM29</f>
        <v>0</v>
      </c>
      <c r="DDB6" s="260">
        <f>'Inbound SOS &amp; EOD'!CQN29</f>
        <v>0</v>
      </c>
      <c r="DDC6" s="260">
        <f>'Inbound SOS &amp; EOD'!CQO29</f>
        <v>0</v>
      </c>
      <c r="DDD6" s="260">
        <f>'Inbound SOS &amp; EOD'!CQP29</f>
        <v>0</v>
      </c>
      <c r="DDE6" s="260">
        <f>'Inbound SOS &amp; EOD'!CQQ29</f>
        <v>0</v>
      </c>
      <c r="DDF6" s="260">
        <f>'Inbound SOS &amp; EOD'!CQR29</f>
        <v>0</v>
      </c>
      <c r="DDG6" s="260">
        <f>'Inbound SOS &amp; EOD'!CQS29</f>
        <v>0</v>
      </c>
      <c r="DDH6" s="260">
        <f>'Inbound SOS &amp; EOD'!CQT29</f>
        <v>0</v>
      </c>
      <c r="DDI6" s="260">
        <f>'Inbound SOS &amp; EOD'!CQU29</f>
        <v>0</v>
      </c>
      <c r="DDJ6" s="260">
        <f>'Inbound SOS &amp; EOD'!CQV29</f>
        <v>0</v>
      </c>
      <c r="DDK6" s="260">
        <f>'Inbound SOS &amp; EOD'!CQW29</f>
        <v>0</v>
      </c>
      <c r="DDL6" s="260">
        <f>'Inbound SOS &amp; EOD'!CQX29</f>
        <v>0</v>
      </c>
      <c r="DDM6" s="260">
        <f>'Inbound SOS &amp; EOD'!CQY29</f>
        <v>0</v>
      </c>
      <c r="DDN6" s="260">
        <f>'Inbound SOS &amp; EOD'!CQZ29</f>
        <v>0</v>
      </c>
      <c r="DDO6" s="260">
        <f>'Inbound SOS &amp; EOD'!CRA29</f>
        <v>0</v>
      </c>
      <c r="DDP6" s="260">
        <f>'Inbound SOS &amp; EOD'!CRB29</f>
        <v>0</v>
      </c>
      <c r="DDQ6" s="260">
        <f>'Inbound SOS &amp; EOD'!CRC29</f>
        <v>0</v>
      </c>
      <c r="DDR6" s="260">
        <f>'Inbound SOS &amp; EOD'!CRD29</f>
        <v>0</v>
      </c>
      <c r="DDS6" s="260">
        <f>'Inbound SOS &amp; EOD'!CRE29</f>
        <v>0</v>
      </c>
      <c r="DDT6" s="260">
        <f>'Inbound SOS &amp; EOD'!CRF29</f>
        <v>0</v>
      </c>
      <c r="DDU6" s="260">
        <f>'Inbound SOS &amp; EOD'!CRG29</f>
        <v>0</v>
      </c>
      <c r="DDV6" s="260">
        <f>'Inbound SOS &amp; EOD'!CRH29</f>
        <v>0</v>
      </c>
      <c r="DDW6" s="260">
        <f>'Inbound SOS &amp; EOD'!CRI29</f>
        <v>0</v>
      </c>
      <c r="DDX6" s="260">
        <f>'Inbound SOS &amp; EOD'!CRJ29</f>
        <v>0</v>
      </c>
      <c r="DDY6" s="260">
        <f>'Inbound SOS &amp; EOD'!CRK29</f>
        <v>0</v>
      </c>
      <c r="DDZ6" s="260">
        <f>'Inbound SOS &amp; EOD'!CRL29</f>
        <v>0</v>
      </c>
      <c r="DEA6" s="260">
        <f>'Inbound SOS &amp; EOD'!CRM29</f>
        <v>0</v>
      </c>
      <c r="DEB6" s="260">
        <f>'Inbound SOS &amp; EOD'!CRN29</f>
        <v>0</v>
      </c>
      <c r="DEC6" s="260">
        <f>'Inbound SOS &amp; EOD'!CRO29</f>
        <v>0</v>
      </c>
      <c r="DED6" s="260">
        <f>'Inbound SOS &amp; EOD'!CRP29</f>
        <v>0</v>
      </c>
      <c r="DEE6" s="260">
        <f>'Inbound SOS &amp; EOD'!CRQ29</f>
        <v>0</v>
      </c>
      <c r="DEF6" s="260">
        <f>'Inbound SOS &amp; EOD'!CRR29</f>
        <v>0</v>
      </c>
      <c r="DEG6" s="260">
        <f>'Inbound SOS &amp; EOD'!CRS29</f>
        <v>0</v>
      </c>
      <c r="DEH6" s="260">
        <f>'Inbound SOS &amp; EOD'!CRT29</f>
        <v>0</v>
      </c>
      <c r="DEI6" s="260">
        <f>'Inbound SOS &amp; EOD'!CRU29</f>
        <v>0</v>
      </c>
      <c r="DEJ6" s="260">
        <f>'Inbound SOS &amp; EOD'!CRV29</f>
        <v>0</v>
      </c>
      <c r="DEK6" s="260">
        <f>'Inbound SOS &amp; EOD'!CRW29</f>
        <v>0</v>
      </c>
      <c r="DEL6" s="260">
        <f>'Inbound SOS &amp; EOD'!CRX29</f>
        <v>0</v>
      </c>
      <c r="DEM6" s="260">
        <f>'Inbound SOS &amp; EOD'!CRY29</f>
        <v>0</v>
      </c>
      <c r="DEN6" s="260">
        <f>'Inbound SOS &amp; EOD'!CRZ29</f>
        <v>0</v>
      </c>
      <c r="DEO6" s="260">
        <f>'Inbound SOS &amp; EOD'!CSA29</f>
        <v>0</v>
      </c>
      <c r="DEP6" s="260">
        <f>'Inbound SOS &amp; EOD'!CSB29</f>
        <v>0</v>
      </c>
      <c r="DEQ6" s="260">
        <f>'Inbound SOS &amp; EOD'!CSC29</f>
        <v>0</v>
      </c>
      <c r="DER6" s="260">
        <f>'Inbound SOS &amp; EOD'!CSD29</f>
        <v>0</v>
      </c>
      <c r="DES6" s="260">
        <f>'Inbound SOS &amp; EOD'!CSE29</f>
        <v>0</v>
      </c>
      <c r="DET6" s="260">
        <f>'Inbound SOS &amp; EOD'!CSF29</f>
        <v>0</v>
      </c>
      <c r="DEU6" s="260">
        <f>'Inbound SOS &amp; EOD'!CSG29</f>
        <v>0</v>
      </c>
      <c r="DEV6" s="260">
        <f>'Inbound SOS &amp; EOD'!CSH29</f>
        <v>0</v>
      </c>
      <c r="DEW6" s="260">
        <f>'Inbound SOS &amp; EOD'!CSI29</f>
        <v>0</v>
      </c>
      <c r="DEX6" s="260">
        <f>'Inbound SOS &amp; EOD'!CSJ29</f>
        <v>0</v>
      </c>
      <c r="DEY6" s="260">
        <f>'Inbound SOS &amp; EOD'!CSK29</f>
        <v>0</v>
      </c>
      <c r="DEZ6" s="260">
        <f>'Inbound SOS &amp; EOD'!CSL29</f>
        <v>0</v>
      </c>
      <c r="DFA6" s="260">
        <f>'Inbound SOS &amp; EOD'!CSM29</f>
        <v>0</v>
      </c>
      <c r="DFB6" s="260">
        <f>'Inbound SOS &amp; EOD'!CSN29</f>
        <v>0</v>
      </c>
      <c r="DFC6" s="260">
        <f>'Inbound SOS &amp; EOD'!CSO29</f>
        <v>0</v>
      </c>
      <c r="DFD6" s="260">
        <f>'Inbound SOS &amp; EOD'!CSP29</f>
        <v>0</v>
      </c>
      <c r="DFE6" s="260">
        <f>'Inbound SOS &amp; EOD'!CSQ29</f>
        <v>0</v>
      </c>
      <c r="DFF6" s="260">
        <f>'Inbound SOS &amp; EOD'!CSR29</f>
        <v>0</v>
      </c>
      <c r="DFG6" s="260">
        <f>'Inbound SOS &amp; EOD'!CSS29</f>
        <v>0</v>
      </c>
      <c r="DFH6" s="260">
        <f>'Inbound SOS &amp; EOD'!CST29</f>
        <v>0</v>
      </c>
      <c r="DFI6" s="260">
        <f>'Inbound SOS &amp; EOD'!CSU29</f>
        <v>0</v>
      </c>
      <c r="DFJ6" s="260">
        <f>'Inbound SOS &amp; EOD'!CSV29</f>
        <v>0</v>
      </c>
      <c r="DFK6" s="260">
        <f>'Inbound SOS &amp; EOD'!CSW29</f>
        <v>0</v>
      </c>
      <c r="DFL6" s="260">
        <f>'Inbound SOS &amp; EOD'!CSX29</f>
        <v>0</v>
      </c>
      <c r="DFM6" s="260">
        <f>'Inbound SOS &amp; EOD'!CSY29</f>
        <v>0</v>
      </c>
      <c r="DFN6" s="260">
        <f>'Inbound SOS &amp; EOD'!CSZ29</f>
        <v>0</v>
      </c>
      <c r="DFO6" s="260">
        <f>'Inbound SOS &amp; EOD'!CTA29</f>
        <v>0</v>
      </c>
      <c r="DFP6" s="260">
        <f>'Inbound SOS &amp; EOD'!CTB29</f>
        <v>0</v>
      </c>
      <c r="DFQ6" s="260">
        <f>'Inbound SOS &amp; EOD'!CTC29</f>
        <v>0</v>
      </c>
      <c r="DFR6" s="260">
        <f>'Inbound SOS &amp; EOD'!CTD29</f>
        <v>0</v>
      </c>
      <c r="DFS6" s="260">
        <f>'Inbound SOS &amp; EOD'!CTE29</f>
        <v>0</v>
      </c>
      <c r="DFT6" s="260">
        <f>'Inbound SOS &amp; EOD'!CTF29</f>
        <v>0</v>
      </c>
      <c r="DFU6" s="260">
        <f>'Inbound SOS &amp; EOD'!CTG29</f>
        <v>0</v>
      </c>
      <c r="DFV6" s="260">
        <f>'Inbound SOS &amp; EOD'!CTH29</f>
        <v>0</v>
      </c>
      <c r="DFW6" s="260">
        <f>'Inbound SOS &amp; EOD'!CTI29</f>
        <v>0</v>
      </c>
      <c r="DFX6" s="260">
        <f>'Inbound SOS &amp; EOD'!CTJ29</f>
        <v>0</v>
      </c>
      <c r="DFY6" s="260">
        <f>'Inbound SOS &amp; EOD'!CTK29</f>
        <v>0</v>
      </c>
      <c r="DFZ6" s="260">
        <f>'Inbound SOS &amp; EOD'!CTL29</f>
        <v>0</v>
      </c>
      <c r="DGA6" s="260">
        <f>'Inbound SOS &amp; EOD'!CTM29</f>
        <v>0</v>
      </c>
      <c r="DGB6" s="260">
        <f>'Inbound SOS &amp; EOD'!CTN29</f>
        <v>0</v>
      </c>
      <c r="DGC6" s="260">
        <f>'Inbound SOS &amp; EOD'!CTO29</f>
        <v>0</v>
      </c>
      <c r="DGD6" s="260">
        <f>'Inbound SOS &amp; EOD'!CTP29</f>
        <v>0</v>
      </c>
      <c r="DGE6" s="260">
        <f>'Inbound SOS &amp; EOD'!CTQ29</f>
        <v>0</v>
      </c>
      <c r="DGF6" s="260">
        <f>'Inbound SOS &amp; EOD'!CTR29</f>
        <v>0</v>
      </c>
      <c r="DGG6" s="260">
        <f>'Inbound SOS &amp; EOD'!CTS29</f>
        <v>0</v>
      </c>
      <c r="DGH6" s="260">
        <f>'Inbound SOS &amp; EOD'!CTT29</f>
        <v>0</v>
      </c>
      <c r="DGI6" s="260">
        <f>'Inbound SOS &amp; EOD'!CTU29</f>
        <v>0</v>
      </c>
      <c r="DGJ6" s="260">
        <f>'Inbound SOS &amp; EOD'!CTV29</f>
        <v>0</v>
      </c>
      <c r="DGK6" s="260">
        <f>'Inbound SOS &amp; EOD'!CTW29</f>
        <v>0</v>
      </c>
      <c r="DGL6" s="260">
        <f>'Inbound SOS &amp; EOD'!CTX29</f>
        <v>0</v>
      </c>
      <c r="DGM6" s="260">
        <f>'Inbound SOS &amp; EOD'!CTY29</f>
        <v>0</v>
      </c>
      <c r="DGN6" s="260">
        <f>'Inbound SOS &amp; EOD'!CTZ29</f>
        <v>0</v>
      </c>
      <c r="DGO6" s="260">
        <f>'Inbound SOS &amp; EOD'!CUA29</f>
        <v>0</v>
      </c>
      <c r="DGP6" s="260">
        <f>'Inbound SOS &amp; EOD'!CUB29</f>
        <v>0</v>
      </c>
      <c r="DGQ6" s="260">
        <f>'Inbound SOS &amp; EOD'!CUC29</f>
        <v>0</v>
      </c>
      <c r="DGR6" s="260">
        <f>'Inbound SOS &amp; EOD'!CUD29</f>
        <v>0</v>
      </c>
      <c r="DGS6" s="260">
        <f>'Inbound SOS &amp; EOD'!CUE29</f>
        <v>0</v>
      </c>
      <c r="DGT6" s="260">
        <f>'Inbound SOS &amp; EOD'!CUF29</f>
        <v>0</v>
      </c>
      <c r="DGU6" s="260">
        <f>'Inbound SOS &amp; EOD'!CUG29</f>
        <v>0</v>
      </c>
      <c r="DGV6" s="260">
        <f>'Inbound SOS &amp; EOD'!CUH29</f>
        <v>0</v>
      </c>
      <c r="DGW6" s="260">
        <f>'Inbound SOS &amp; EOD'!CUI29</f>
        <v>0</v>
      </c>
      <c r="DGX6" s="260">
        <f>'Inbound SOS &amp; EOD'!CUJ29</f>
        <v>0</v>
      </c>
      <c r="DGY6" s="260">
        <f>'Inbound SOS &amp; EOD'!CUK29</f>
        <v>0</v>
      </c>
      <c r="DGZ6" s="260">
        <f>'Inbound SOS &amp; EOD'!CUL29</f>
        <v>0</v>
      </c>
      <c r="DHA6" s="260">
        <f>'Inbound SOS &amp; EOD'!CUM29</f>
        <v>0</v>
      </c>
      <c r="DHB6" s="260">
        <f>'Inbound SOS &amp; EOD'!CUN29</f>
        <v>0</v>
      </c>
      <c r="DHC6" s="260">
        <f>'Inbound SOS &amp; EOD'!CUO29</f>
        <v>0</v>
      </c>
      <c r="DHD6" s="260">
        <f>'Inbound SOS &amp; EOD'!CUP29</f>
        <v>0</v>
      </c>
      <c r="DHE6" s="260">
        <f>'Inbound SOS &amp; EOD'!CUQ29</f>
        <v>0</v>
      </c>
      <c r="DHF6" s="260">
        <f>'Inbound SOS &amp; EOD'!CUR29</f>
        <v>0</v>
      </c>
      <c r="DHG6" s="260">
        <f>'Inbound SOS &amp; EOD'!CUS29</f>
        <v>0</v>
      </c>
      <c r="DHH6" s="260">
        <f>'Inbound SOS &amp; EOD'!CUT29</f>
        <v>0</v>
      </c>
      <c r="DHI6" s="260">
        <f>'Inbound SOS &amp; EOD'!CUU29</f>
        <v>0</v>
      </c>
      <c r="DHJ6" s="260">
        <f>'Inbound SOS &amp; EOD'!CUV29</f>
        <v>0</v>
      </c>
      <c r="DHK6" s="260">
        <f>'Inbound SOS &amp; EOD'!CUW29</f>
        <v>0</v>
      </c>
      <c r="DHL6" s="260">
        <f>'Inbound SOS &amp; EOD'!CUX29</f>
        <v>0</v>
      </c>
      <c r="DHM6" s="260">
        <f>'Inbound SOS &amp; EOD'!CUY29</f>
        <v>0</v>
      </c>
      <c r="DHN6" s="260">
        <f>'Inbound SOS &amp; EOD'!CUZ29</f>
        <v>0</v>
      </c>
      <c r="DHO6" s="260">
        <f>'Inbound SOS &amp; EOD'!CVA29</f>
        <v>0</v>
      </c>
      <c r="DHP6" s="260">
        <f>'Inbound SOS &amp; EOD'!CVB29</f>
        <v>0</v>
      </c>
      <c r="DHQ6" s="260">
        <f>'Inbound SOS &amp; EOD'!CVC29</f>
        <v>0</v>
      </c>
      <c r="DHR6" s="260">
        <f>'Inbound SOS &amp; EOD'!CVD29</f>
        <v>0</v>
      </c>
      <c r="DHS6" s="260">
        <f>'Inbound SOS &amp; EOD'!CVE29</f>
        <v>0</v>
      </c>
      <c r="DHT6" s="260">
        <f>'Inbound SOS &amp; EOD'!CVF29</f>
        <v>0</v>
      </c>
      <c r="DHU6" s="260">
        <f>'Inbound SOS &amp; EOD'!CVG29</f>
        <v>0</v>
      </c>
      <c r="DHV6" s="260">
        <f>'Inbound SOS &amp; EOD'!CVH29</f>
        <v>0</v>
      </c>
      <c r="DHW6" s="260">
        <f>'Inbound SOS &amp; EOD'!CVI29</f>
        <v>0</v>
      </c>
      <c r="DHX6" s="260">
        <f>'Inbound SOS &amp; EOD'!CVJ29</f>
        <v>0</v>
      </c>
      <c r="DHY6" s="260">
        <f>'Inbound SOS &amp; EOD'!CVK29</f>
        <v>0</v>
      </c>
      <c r="DHZ6" s="260">
        <f>'Inbound SOS &amp; EOD'!CVL29</f>
        <v>0</v>
      </c>
      <c r="DIA6" s="260">
        <f>'Inbound SOS &amp; EOD'!CVM29</f>
        <v>0</v>
      </c>
      <c r="DIB6" s="260">
        <f>'Inbound SOS &amp; EOD'!CVN29</f>
        <v>0</v>
      </c>
      <c r="DIC6" s="260">
        <f>'Inbound SOS &amp; EOD'!CVO29</f>
        <v>0</v>
      </c>
      <c r="DID6" s="260">
        <f>'Inbound SOS &amp; EOD'!CVP29</f>
        <v>0</v>
      </c>
      <c r="DIE6" s="260">
        <f>'Inbound SOS &amp; EOD'!CVQ29</f>
        <v>0</v>
      </c>
      <c r="DIF6" s="260">
        <f>'Inbound SOS &amp; EOD'!CVR29</f>
        <v>0</v>
      </c>
      <c r="DIG6" s="260">
        <f>'Inbound SOS &amp; EOD'!CVS29</f>
        <v>0</v>
      </c>
      <c r="DIH6" s="260">
        <f>'Inbound SOS &amp; EOD'!CVT29</f>
        <v>0</v>
      </c>
      <c r="DII6" s="260">
        <f>'Inbound SOS &amp; EOD'!CVU29</f>
        <v>0</v>
      </c>
      <c r="DIJ6" s="260">
        <f>'Inbound SOS &amp; EOD'!CVV29</f>
        <v>0</v>
      </c>
      <c r="DIK6" s="260">
        <f>'Inbound SOS &amp; EOD'!CVW29</f>
        <v>0</v>
      </c>
      <c r="DIL6" s="260">
        <f>'Inbound SOS &amp; EOD'!CVX29</f>
        <v>0</v>
      </c>
      <c r="DIM6" s="260">
        <f>'Inbound SOS &amp; EOD'!CVY29</f>
        <v>0</v>
      </c>
      <c r="DIN6" s="260">
        <f>'Inbound SOS &amp; EOD'!CVZ29</f>
        <v>0</v>
      </c>
      <c r="DIO6" s="260">
        <f>'Inbound SOS &amp; EOD'!CWA29</f>
        <v>0</v>
      </c>
      <c r="DIP6" s="260">
        <f>'Inbound SOS &amp; EOD'!CWB29</f>
        <v>0</v>
      </c>
      <c r="DIQ6" s="260">
        <f>'Inbound SOS &amp; EOD'!CWC29</f>
        <v>0</v>
      </c>
      <c r="DIR6" s="260">
        <f>'Inbound SOS &amp; EOD'!CWD29</f>
        <v>0</v>
      </c>
      <c r="DIS6" s="260">
        <f>'Inbound SOS &amp; EOD'!CWE29</f>
        <v>0</v>
      </c>
      <c r="DIT6" s="260">
        <f>'Inbound SOS &amp; EOD'!CWF29</f>
        <v>0</v>
      </c>
      <c r="DIU6" s="260">
        <f>'Inbound SOS &amp; EOD'!CWG29</f>
        <v>0</v>
      </c>
      <c r="DIV6" s="260">
        <f>'Inbound SOS &amp; EOD'!CWH29</f>
        <v>0</v>
      </c>
      <c r="DIW6" s="260">
        <f>'Inbound SOS &amp; EOD'!CWI29</f>
        <v>0</v>
      </c>
      <c r="DIX6" s="260">
        <f>'Inbound SOS &amp; EOD'!CWJ29</f>
        <v>0</v>
      </c>
      <c r="DIY6" s="260">
        <f>'Inbound SOS &amp; EOD'!CWK29</f>
        <v>0</v>
      </c>
      <c r="DIZ6" s="260">
        <f>'Inbound SOS &amp; EOD'!CWL29</f>
        <v>0</v>
      </c>
      <c r="DJA6" s="260">
        <f>'Inbound SOS &amp; EOD'!CWM29</f>
        <v>0</v>
      </c>
      <c r="DJB6" s="260">
        <f>'Inbound SOS &amp; EOD'!CWN29</f>
        <v>0</v>
      </c>
      <c r="DJC6" s="260">
        <f>'Inbound SOS &amp; EOD'!CWO29</f>
        <v>0</v>
      </c>
      <c r="DJD6" s="260">
        <f>'Inbound SOS &amp; EOD'!CWP29</f>
        <v>0</v>
      </c>
      <c r="DJE6" s="260">
        <f>'Inbound SOS &amp; EOD'!CWQ29</f>
        <v>0</v>
      </c>
      <c r="DJF6" s="260">
        <f>'Inbound SOS &amp; EOD'!CWR29</f>
        <v>0</v>
      </c>
      <c r="DJG6" s="260">
        <f>'Inbound SOS &amp; EOD'!CWS29</f>
        <v>0</v>
      </c>
      <c r="DJH6" s="260">
        <f>'Inbound SOS &amp; EOD'!CWT29</f>
        <v>0</v>
      </c>
      <c r="DJI6" s="260">
        <f>'Inbound SOS &amp; EOD'!CWU29</f>
        <v>0</v>
      </c>
      <c r="DJJ6" s="260">
        <f>'Inbound SOS &amp; EOD'!CWV29</f>
        <v>0</v>
      </c>
      <c r="DJK6" s="260">
        <f>'Inbound SOS &amp; EOD'!CWW29</f>
        <v>0</v>
      </c>
      <c r="DJL6" s="260">
        <f>'Inbound SOS &amp; EOD'!CWX29</f>
        <v>0</v>
      </c>
      <c r="DJM6" s="260">
        <f>'Inbound SOS &amp; EOD'!CWY29</f>
        <v>0</v>
      </c>
      <c r="DJN6" s="260">
        <f>'Inbound SOS &amp; EOD'!CWZ29</f>
        <v>0</v>
      </c>
      <c r="DJO6" s="260">
        <f>'Inbound SOS &amp; EOD'!CXA29</f>
        <v>0</v>
      </c>
      <c r="DJP6" s="260">
        <f>'Inbound SOS &amp; EOD'!CXB29</f>
        <v>0</v>
      </c>
      <c r="DJQ6" s="260">
        <f>'Inbound SOS &amp; EOD'!CXC29</f>
        <v>0</v>
      </c>
      <c r="DJR6" s="260">
        <f>'Inbound SOS &amp; EOD'!CXD29</f>
        <v>0</v>
      </c>
      <c r="DJS6" s="260">
        <f>'Inbound SOS &amp; EOD'!CXE29</f>
        <v>0</v>
      </c>
      <c r="DJT6" s="260">
        <f>'Inbound SOS &amp; EOD'!CXF29</f>
        <v>0</v>
      </c>
      <c r="DJU6" s="260">
        <f>'Inbound SOS &amp; EOD'!CXG29</f>
        <v>0</v>
      </c>
      <c r="DJV6" s="260">
        <f>'Inbound SOS &amp; EOD'!CXH29</f>
        <v>0</v>
      </c>
      <c r="DJW6" s="260">
        <f>'Inbound SOS &amp; EOD'!CXI29</f>
        <v>0</v>
      </c>
      <c r="DJX6" s="260">
        <f>'Inbound SOS &amp; EOD'!CXJ29</f>
        <v>0</v>
      </c>
      <c r="DJY6" s="260">
        <f>'Inbound SOS &amp; EOD'!CXK29</f>
        <v>0</v>
      </c>
      <c r="DJZ6" s="260">
        <f>'Inbound SOS &amp; EOD'!CXL29</f>
        <v>0</v>
      </c>
      <c r="DKA6" s="260">
        <f>'Inbound SOS &amp; EOD'!CXM29</f>
        <v>0</v>
      </c>
      <c r="DKB6" s="260">
        <f>'Inbound SOS &amp; EOD'!CXN29</f>
        <v>0</v>
      </c>
      <c r="DKC6" s="260">
        <f>'Inbound SOS &amp; EOD'!CXO29</f>
        <v>0</v>
      </c>
      <c r="DKD6" s="260">
        <f>'Inbound SOS &amp; EOD'!CXP29</f>
        <v>0</v>
      </c>
      <c r="DKE6" s="260">
        <f>'Inbound SOS &amp; EOD'!CXQ29</f>
        <v>0</v>
      </c>
      <c r="DKF6" s="260">
        <f>'Inbound SOS &amp; EOD'!CXR29</f>
        <v>0</v>
      </c>
      <c r="DKG6" s="260">
        <f>'Inbound SOS &amp; EOD'!CXS29</f>
        <v>0</v>
      </c>
      <c r="DKH6" s="260">
        <f>'Inbound SOS &amp; EOD'!CXT29</f>
        <v>0</v>
      </c>
      <c r="DKI6" s="260">
        <f>'Inbound SOS &amp; EOD'!CXU29</f>
        <v>0</v>
      </c>
      <c r="DKJ6" s="260">
        <f>'Inbound SOS &amp; EOD'!CXV29</f>
        <v>0</v>
      </c>
      <c r="DKK6" s="260">
        <f>'Inbound SOS &amp; EOD'!CXW29</f>
        <v>0</v>
      </c>
      <c r="DKL6" s="260">
        <f>'Inbound SOS &amp; EOD'!CXX29</f>
        <v>0</v>
      </c>
      <c r="DKM6" s="260">
        <f>'Inbound SOS &amp; EOD'!CXY29</f>
        <v>0</v>
      </c>
      <c r="DKN6" s="260">
        <f>'Inbound SOS &amp; EOD'!CXZ29</f>
        <v>0</v>
      </c>
      <c r="DKO6" s="260">
        <f>'Inbound SOS &amp; EOD'!CYA29</f>
        <v>0</v>
      </c>
      <c r="DKP6" s="260">
        <f>'Inbound SOS &amp; EOD'!CYB29</f>
        <v>0</v>
      </c>
      <c r="DKQ6" s="260">
        <f>'Inbound SOS &amp; EOD'!CYC29</f>
        <v>0</v>
      </c>
      <c r="DKR6" s="260">
        <f>'Inbound SOS &amp; EOD'!CYD29</f>
        <v>0</v>
      </c>
      <c r="DKS6" s="260">
        <f>'Inbound SOS &amp; EOD'!CYE29</f>
        <v>0</v>
      </c>
      <c r="DKT6" s="260">
        <f>'Inbound SOS &amp; EOD'!CYF29</f>
        <v>0</v>
      </c>
      <c r="DKU6" s="260">
        <f>'Inbound SOS &amp; EOD'!CYG29</f>
        <v>0</v>
      </c>
      <c r="DKV6" s="260">
        <f>'Inbound SOS &amp; EOD'!CYH29</f>
        <v>0</v>
      </c>
      <c r="DKW6" s="260">
        <f>'Inbound SOS &amp; EOD'!CYI29</f>
        <v>0</v>
      </c>
      <c r="DKX6" s="260">
        <f>'Inbound SOS &amp; EOD'!CYJ29</f>
        <v>0</v>
      </c>
      <c r="DKY6" s="260">
        <f>'Inbound SOS &amp; EOD'!CYK29</f>
        <v>0</v>
      </c>
      <c r="DKZ6" s="260">
        <f>'Inbound SOS &amp; EOD'!CYL29</f>
        <v>0</v>
      </c>
      <c r="DLA6" s="260">
        <f>'Inbound SOS &amp; EOD'!CYM29</f>
        <v>0</v>
      </c>
      <c r="DLB6" s="260">
        <f>'Inbound SOS &amp; EOD'!CYN29</f>
        <v>0</v>
      </c>
      <c r="DLC6" s="260">
        <f>'Inbound SOS &amp; EOD'!CYO29</f>
        <v>0</v>
      </c>
      <c r="DLD6" s="260">
        <f>'Inbound SOS &amp; EOD'!CYP29</f>
        <v>0</v>
      </c>
      <c r="DLE6" s="260">
        <f>'Inbound SOS &amp; EOD'!CYQ29</f>
        <v>0</v>
      </c>
      <c r="DLF6" s="260">
        <f>'Inbound SOS &amp; EOD'!CYR29</f>
        <v>0</v>
      </c>
      <c r="DLG6" s="260">
        <f>'Inbound SOS &amp; EOD'!CYS29</f>
        <v>0</v>
      </c>
      <c r="DLH6" s="260">
        <f>'Inbound SOS &amp; EOD'!CYT29</f>
        <v>0</v>
      </c>
      <c r="DLI6" s="260">
        <f>'Inbound SOS &amp; EOD'!CYU29</f>
        <v>0</v>
      </c>
      <c r="DLJ6" s="260">
        <f>'Inbound SOS &amp; EOD'!CYV29</f>
        <v>0</v>
      </c>
      <c r="DLK6" s="260">
        <f>'Inbound SOS &amp; EOD'!CYW29</f>
        <v>0</v>
      </c>
      <c r="DLL6" s="260">
        <f>'Inbound SOS &amp; EOD'!CYX29</f>
        <v>0</v>
      </c>
      <c r="DLM6" s="260">
        <f>'Inbound SOS &amp; EOD'!CYY29</f>
        <v>0</v>
      </c>
      <c r="DLN6" s="260">
        <f>'Inbound SOS &amp; EOD'!CYZ29</f>
        <v>0</v>
      </c>
      <c r="DLO6" s="260">
        <f>'Inbound SOS &amp; EOD'!CZA29</f>
        <v>0</v>
      </c>
      <c r="DLP6" s="260">
        <f>'Inbound SOS &amp; EOD'!CZB29</f>
        <v>0</v>
      </c>
      <c r="DLQ6" s="260">
        <f>'Inbound SOS &amp; EOD'!CZC29</f>
        <v>0</v>
      </c>
      <c r="DLR6" s="260">
        <f>'Inbound SOS &amp; EOD'!CZD29</f>
        <v>0</v>
      </c>
      <c r="DLS6" s="260">
        <f>'Inbound SOS &amp; EOD'!CZE29</f>
        <v>0</v>
      </c>
      <c r="DLT6" s="260">
        <f>'Inbound SOS &amp; EOD'!CZF29</f>
        <v>0</v>
      </c>
      <c r="DLU6" s="260">
        <f>'Inbound SOS &amp; EOD'!CZG29</f>
        <v>0</v>
      </c>
      <c r="DLV6" s="260">
        <f>'Inbound SOS &amp; EOD'!CZH29</f>
        <v>0</v>
      </c>
      <c r="DLW6" s="260">
        <f>'Inbound SOS &amp; EOD'!CZI29</f>
        <v>0</v>
      </c>
      <c r="DLX6" s="260">
        <f>'Inbound SOS &amp; EOD'!CZJ29</f>
        <v>0</v>
      </c>
      <c r="DLY6" s="260">
        <f>'Inbound SOS &amp; EOD'!CZK29</f>
        <v>0</v>
      </c>
      <c r="DLZ6" s="260">
        <f>'Inbound SOS &amp; EOD'!CZL29</f>
        <v>0</v>
      </c>
      <c r="DMA6" s="260">
        <f>'Inbound SOS &amp; EOD'!CZM29</f>
        <v>0</v>
      </c>
      <c r="DMB6" s="260">
        <f>'Inbound SOS &amp; EOD'!CZN29</f>
        <v>0</v>
      </c>
      <c r="DMC6" s="260">
        <f>'Inbound SOS &amp; EOD'!CZO29</f>
        <v>0</v>
      </c>
      <c r="DMD6" s="260">
        <f>'Inbound SOS &amp; EOD'!CZP29</f>
        <v>0</v>
      </c>
      <c r="DME6" s="260">
        <f>'Inbound SOS &amp; EOD'!CZQ29</f>
        <v>0</v>
      </c>
      <c r="DMF6" s="260">
        <f>'Inbound SOS &amp; EOD'!CZR29</f>
        <v>0</v>
      </c>
      <c r="DMG6" s="260">
        <f>'Inbound SOS &amp; EOD'!CZS29</f>
        <v>0</v>
      </c>
      <c r="DMH6" s="260">
        <f>'Inbound SOS &amp; EOD'!CZT29</f>
        <v>0</v>
      </c>
      <c r="DMI6" s="260">
        <f>'Inbound SOS &amp; EOD'!CZU29</f>
        <v>0</v>
      </c>
      <c r="DMJ6" s="260">
        <f>'Inbound SOS &amp; EOD'!CZV29</f>
        <v>0</v>
      </c>
      <c r="DMK6" s="260">
        <f>'Inbound SOS &amp; EOD'!CZW29</f>
        <v>0</v>
      </c>
      <c r="DML6" s="260">
        <f>'Inbound SOS &amp; EOD'!CZX29</f>
        <v>0</v>
      </c>
      <c r="DMM6" s="260">
        <f>'Inbound SOS &amp; EOD'!CZY29</f>
        <v>0</v>
      </c>
      <c r="DMN6" s="260">
        <f>'Inbound SOS &amp; EOD'!CZZ29</f>
        <v>0</v>
      </c>
      <c r="DMO6" s="260">
        <f>'Inbound SOS &amp; EOD'!DAA29</f>
        <v>0</v>
      </c>
      <c r="DMP6" s="260">
        <f>'Inbound SOS &amp; EOD'!DAB29</f>
        <v>0</v>
      </c>
      <c r="DMQ6" s="260">
        <f>'Inbound SOS &amp; EOD'!DAC29</f>
        <v>0</v>
      </c>
      <c r="DMR6" s="260">
        <f>'Inbound SOS &amp; EOD'!DAD29</f>
        <v>0</v>
      </c>
      <c r="DMS6" s="260">
        <f>'Inbound SOS &amp; EOD'!DAE29</f>
        <v>0</v>
      </c>
      <c r="DMT6" s="260">
        <f>'Inbound SOS &amp; EOD'!DAF29</f>
        <v>0</v>
      </c>
      <c r="DMU6" s="260">
        <f>'Inbound SOS &amp; EOD'!DAG29</f>
        <v>0</v>
      </c>
      <c r="DMV6" s="260">
        <f>'Inbound SOS &amp; EOD'!DAH29</f>
        <v>0</v>
      </c>
      <c r="DMW6" s="260">
        <f>'Inbound SOS &amp; EOD'!DAI29</f>
        <v>0</v>
      </c>
      <c r="DMX6" s="260">
        <f>'Inbound SOS &amp; EOD'!DAJ29</f>
        <v>0</v>
      </c>
      <c r="DMY6" s="260">
        <f>'Inbound SOS &amp; EOD'!DAK29</f>
        <v>0</v>
      </c>
      <c r="DMZ6" s="260">
        <f>'Inbound SOS &amp; EOD'!DAL29</f>
        <v>0</v>
      </c>
      <c r="DNA6" s="260">
        <f>'Inbound SOS &amp; EOD'!DAM29</f>
        <v>0</v>
      </c>
      <c r="DNB6" s="260">
        <f>'Inbound SOS &amp; EOD'!DAN29</f>
        <v>0</v>
      </c>
      <c r="DNC6" s="260">
        <f>'Inbound SOS &amp; EOD'!DAO29</f>
        <v>0</v>
      </c>
      <c r="DND6" s="260">
        <f>'Inbound SOS &amp; EOD'!DAP29</f>
        <v>0</v>
      </c>
      <c r="DNE6" s="260">
        <f>'Inbound SOS &amp; EOD'!DAQ29</f>
        <v>0</v>
      </c>
      <c r="DNF6" s="260">
        <f>'Inbound SOS &amp; EOD'!DAR29</f>
        <v>0</v>
      </c>
      <c r="DNG6" s="260">
        <f>'Inbound SOS &amp; EOD'!DAS29</f>
        <v>0</v>
      </c>
      <c r="DNH6" s="260">
        <f>'Inbound SOS &amp; EOD'!DAT29</f>
        <v>0</v>
      </c>
      <c r="DNI6" s="260">
        <f>'Inbound SOS &amp; EOD'!DAU29</f>
        <v>0</v>
      </c>
      <c r="DNJ6" s="260">
        <f>'Inbound SOS &amp; EOD'!DAV29</f>
        <v>0</v>
      </c>
      <c r="DNK6" s="260">
        <f>'Inbound SOS &amp; EOD'!DAW29</f>
        <v>0</v>
      </c>
      <c r="DNL6" s="260">
        <f>'Inbound SOS &amp; EOD'!DAX29</f>
        <v>0</v>
      </c>
      <c r="DNM6" s="260">
        <f>'Inbound SOS &amp; EOD'!DAY29</f>
        <v>0</v>
      </c>
      <c r="DNN6" s="260">
        <f>'Inbound SOS &amp; EOD'!DAZ29</f>
        <v>0</v>
      </c>
      <c r="DNO6" s="260">
        <f>'Inbound SOS &amp; EOD'!DBA29</f>
        <v>0</v>
      </c>
      <c r="DNP6" s="260">
        <f>'Inbound SOS &amp; EOD'!DBB29</f>
        <v>0</v>
      </c>
      <c r="DNQ6" s="260">
        <f>'Inbound SOS &amp; EOD'!DBC29</f>
        <v>0</v>
      </c>
      <c r="DNR6" s="260">
        <f>'Inbound SOS &amp; EOD'!DBD29</f>
        <v>0</v>
      </c>
      <c r="DNS6" s="260">
        <f>'Inbound SOS &amp; EOD'!DBE29</f>
        <v>0</v>
      </c>
      <c r="DNT6" s="260">
        <f>'Inbound SOS &amp; EOD'!DBF29</f>
        <v>0</v>
      </c>
      <c r="DNU6" s="260">
        <f>'Inbound SOS &amp; EOD'!DBG29</f>
        <v>0</v>
      </c>
      <c r="DNV6" s="260">
        <f>'Inbound SOS &amp; EOD'!DBH29</f>
        <v>0</v>
      </c>
      <c r="DNW6" s="260">
        <f>'Inbound SOS &amp; EOD'!DBI29</f>
        <v>0</v>
      </c>
      <c r="DNX6" s="260">
        <f>'Inbound SOS &amp; EOD'!DBJ29</f>
        <v>0</v>
      </c>
      <c r="DNY6" s="260">
        <f>'Inbound SOS &amp; EOD'!DBK29</f>
        <v>0</v>
      </c>
      <c r="DNZ6" s="260">
        <f>'Inbound SOS &amp; EOD'!DBL29</f>
        <v>0</v>
      </c>
      <c r="DOA6" s="260">
        <f>'Inbound SOS &amp; EOD'!DBM29</f>
        <v>0</v>
      </c>
      <c r="DOB6" s="260">
        <f>'Inbound SOS &amp; EOD'!DBN29</f>
        <v>0</v>
      </c>
      <c r="DOC6" s="260">
        <f>'Inbound SOS &amp; EOD'!DBO29</f>
        <v>0</v>
      </c>
      <c r="DOD6" s="260">
        <f>'Inbound SOS &amp; EOD'!DBP29</f>
        <v>0</v>
      </c>
      <c r="DOE6" s="260">
        <f>'Inbound SOS &amp; EOD'!DBQ29</f>
        <v>0</v>
      </c>
      <c r="DOF6" s="260">
        <f>'Inbound SOS &amp; EOD'!DBR29</f>
        <v>0</v>
      </c>
      <c r="DOG6" s="260">
        <f>'Inbound SOS &amp; EOD'!DBS29</f>
        <v>0</v>
      </c>
      <c r="DOH6" s="260">
        <f>'Inbound SOS &amp; EOD'!DBT29</f>
        <v>0</v>
      </c>
      <c r="DOI6" s="260">
        <f>'Inbound SOS &amp; EOD'!DBU29</f>
        <v>0</v>
      </c>
      <c r="DOJ6" s="260">
        <f>'Inbound SOS &amp; EOD'!DBV29</f>
        <v>0</v>
      </c>
      <c r="DOK6" s="260">
        <f>'Inbound SOS &amp; EOD'!DBW29</f>
        <v>0</v>
      </c>
      <c r="DOL6" s="260">
        <f>'Inbound SOS &amp; EOD'!DBX29</f>
        <v>0</v>
      </c>
      <c r="DOM6" s="260">
        <f>'Inbound SOS &amp; EOD'!DBY29</f>
        <v>0</v>
      </c>
      <c r="DON6" s="260">
        <f>'Inbound SOS &amp; EOD'!DBZ29</f>
        <v>0</v>
      </c>
      <c r="DOO6" s="260">
        <f>'Inbound SOS &amp; EOD'!DCA29</f>
        <v>0</v>
      </c>
      <c r="DOP6" s="260">
        <f>'Inbound SOS &amp; EOD'!DCB29</f>
        <v>0</v>
      </c>
      <c r="DOQ6" s="260">
        <f>'Inbound SOS &amp; EOD'!DCC29</f>
        <v>0</v>
      </c>
      <c r="DOR6" s="260">
        <f>'Inbound SOS &amp; EOD'!DCD29</f>
        <v>0</v>
      </c>
      <c r="DOS6" s="260">
        <f>'Inbound SOS &amp; EOD'!DCE29</f>
        <v>0</v>
      </c>
      <c r="DOT6" s="260">
        <f>'Inbound SOS &amp; EOD'!DCF29</f>
        <v>0</v>
      </c>
      <c r="DOU6" s="260">
        <f>'Inbound SOS &amp; EOD'!DCG29</f>
        <v>0</v>
      </c>
      <c r="DOV6" s="260">
        <f>'Inbound SOS &amp; EOD'!DCH29</f>
        <v>0</v>
      </c>
      <c r="DOW6" s="260">
        <f>'Inbound SOS &amp; EOD'!DCI29</f>
        <v>0</v>
      </c>
      <c r="DOX6" s="260">
        <f>'Inbound SOS &amp; EOD'!DCJ29</f>
        <v>0</v>
      </c>
      <c r="DOY6" s="260">
        <f>'Inbound SOS &amp; EOD'!DCK29</f>
        <v>0</v>
      </c>
      <c r="DOZ6" s="260">
        <f>'Inbound SOS &amp; EOD'!DCL29</f>
        <v>0</v>
      </c>
      <c r="DPA6" s="260">
        <f>'Inbound SOS &amp; EOD'!DCM29</f>
        <v>0</v>
      </c>
      <c r="DPB6" s="260">
        <f>'Inbound SOS &amp; EOD'!DCN29</f>
        <v>0</v>
      </c>
      <c r="DPC6" s="260">
        <f>'Inbound SOS &amp; EOD'!DCO29</f>
        <v>0</v>
      </c>
      <c r="DPD6" s="260">
        <f>'Inbound SOS &amp; EOD'!DCP29</f>
        <v>0</v>
      </c>
      <c r="DPE6" s="260">
        <f>'Inbound SOS &amp; EOD'!DCQ29</f>
        <v>0</v>
      </c>
      <c r="DPF6" s="260">
        <f>'Inbound SOS &amp; EOD'!DCR29</f>
        <v>0</v>
      </c>
      <c r="DPG6" s="260">
        <f>'Inbound SOS &amp; EOD'!DCS29</f>
        <v>0</v>
      </c>
      <c r="DPH6" s="260">
        <f>'Inbound SOS &amp; EOD'!DCT29</f>
        <v>0</v>
      </c>
      <c r="DPI6" s="260">
        <f>'Inbound SOS &amp; EOD'!DCU29</f>
        <v>0</v>
      </c>
      <c r="DPJ6" s="260">
        <f>'Inbound SOS &amp; EOD'!DCV29</f>
        <v>0</v>
      </c>
      <c r="DPK6" s="260">
        <f>'Inbound SOS &amp; EOD'!DCW29</f>
        <v>0</v>
      </c>
      <c r="DPL6" s="260">
        <f>'Inbound SOS &amp; EOD'!DCX29</f>
        <v>0</v>
      </c>
      <c r="DPM6" s="260">
        <f>'Inbound SOS &amp; EOD'!DCY29</f>
        <v>0</v>
      </c>
      <c r="DPN6" s="260">
        <f>'Inbound SOS &amp; EOD'!DCZ29</f>
        <v>0</v>
      </c>
      <c r="DPO6" s="260">
        <f>'Inbound SOS &amp; EOD'!DDA29</f>
        <v>0</v>
      </c>
      <c r="DPP6" s="260">
        <f>'Inbound SOS &amp; EOD'!DDB29</f>
        <v>0</v>
      </c>
      <c r="DPQ6" s="260">
        <f>'Inbound SOS &amp; EOD'!DDC29</f>
        <v>0</v>
      </c>
      <c r="DPR6" s="260">
        <f>'Inbound SOS &amp; EOD'!DDD29</f>
        <v>0</v>
      </c>
      <c r="DPS6" s="260">
        <f>'Inbound SOS &amp; EOD'!DDE29</f>
        <v>0</v>
      </c>
      <c r="DPT6" s="260">
        <f>'Inbound SOS &amp; EOD'!DDF29</f>
        <v>0</v>
      </c>
      <c r="DPU6" s="260">
        <f>'Inbound SOS &amp; EOD'!DDG29</f>
        <v>0</v>
      </c>
      <c r="DPV6" s="260">
        <f>'Inbound SOS &amp; EOD'!DDH29</f>
        <v>0</v>
      </c>
      <c r="DPW6" s="260">
        <f>'Inbound SOS &amp; EOD'!DDI29</f>
        <v>0</v>
      </c>
      <c r="DPX6" s="260">
        <f>'Inbound SOS &amp; EOD'!DDJ29</f>
        <v>0</v>
      </c>
      <c r="DPY6" s="260">
        <f>'Inbound SOS &amp; EOD'!DDK29</f>
        <v>0</v>
      </c>
      <c r="DPZ6" s="260">
        <f>'Inbound SOS &amp; EOD'!DDL29</f>
        <v>0</v>
      </c>
      <c r="DQA6" s="260">
        <f>'Inbound SOS &amp; EOD'!DDM29</f>
        <v>0</v>
      </c>
      <c r="DQB6" s="260">
        <f>'Inbound SOS &amp; EOD'!DDN29</f>
        <v>0</v>
      </c>
      <c r="DQC6" s="260">
        <f>'Inbound SOS &amp; EOD'!DDO29</f>
        <v>0</v>
      </c>
      <c r="DQD6" s="260">
        <f>'Inbound SOS &amp; EOD'!DDP29</f>
        <v>0</v>
      </c>
      <c r="DQE6" s="260">
        <f>'Inbound SOS &amp; EOD'!DDQ29</f>
        <v>0</v>
      </c>
      <c r="DQF6" s="260">
        <f>'Inbound SOS &amp; EOD'!DDR29</f>
        <v>0</v>
      </c>
      <c r="DQG6" s="260">
        <f>'Inbound SOS &amp; EOD'!DDS29</f>
        <v>0</v>
      </c>
      <c r="DQH6" s="260">
        <f>'Inbound SOS &amp; EOD'!DDT29</f>
        <v>0</v>
      </c>
      <c r="DQI6" s="260">
        <f>'Inbound SOS &amp; EOD'!DDU29</f>
        <v>0</v>
      </c>
      <c r="DQJ6" s="260">
        <f>'Inbound SOS &amp; EOD'!DDV29</f>
        <v>0</v>
      </c>
      <c r="DQK6" s="260">
        <f>'Inbound SOS &amp; EOD'!DDW29</f>
        <v>0</v>
      </c>
      <c r="DQL6" s="260">
        <f>'Inbound SOS &amp; EOD'!DDX29</f>
        <v>0</v>
      </c>
      <c r="DQM6" s="260">
        <f>'Inbound SOS &amp; EOD'!DDY29</f>
        <v>0</v>
      </c>
      <c r="DQN6" s="260">
        <f>'Inbound SOS &amp; EOD'!DDZ29</f>
        <v>0</v>
      </c>
      <c r="DQO6" s="260">
        <f>'Inbound SOS &amp; EOD'!DEA29</f>
        <v>0</v>
      </c>
      <c r="DQP6" s="260">
        <f>'Inbound SOS &amp; EOD'!DEB29</f>
        <v>0</v>
      </c>
      <c r="DQQ6" s="260">
        <f>'Inbound SOS &amp; EOD'!DEC29</f>
        <v>0</v>
      </c>
      <c r="DQR6" s="260">
        <f>'Inbound SOS &amp; EOD'!DED29</f>
        <v>0</v>
      </c>
      <c r="DQS6" s="260">
        <f>'Inbound SOS &amp; EOD'!DEE29</f>
        <v>0</v>
      </c>
      <c r="DQT6" s="260">
        <f>'Inbound SOS &amp; EOD'!DEF29</f>
        <v>0</v>
      </c>
      <c r="DQU6" s="260">
        <f>'Inbound SOS &amp; EOD'!DEG29</f>
        <v>0</v>
      </c>
      <c r="DQV6" s="260">
        <f>'Inbound SOS &amp; EOD'!DEH29</f>
        <v>0</v>
      </c>
      <c r="DQW6" s="260">
        <f>'Inbound SOS &amp; EOD'!DEI29</f>
        <v>0</v>
      </c>
      <c r="DQX6" s="260">
        <f>'Inbound SOS &amp; EOD'!DEJ29</f>
        <v>0</v>
      </c>
      <c r="DQY6" s="260">
        <f>'Inbound SOS &amp; EOD'!DEK29</f>
        <v>0</v>
      </c>
      <c r="DQZ6" s="260">
        <f>'Inbound SOS &amp; EOD'!DEL29</f>
        <v>0</v>
      </c>
      <c r="DRA6" s="260">
        <f>'Inbound SOS &amp; EOD'!DEM29</f>
        <v>0</v>
      </c>
      <c r="DRB6" s="260">
        <f>'Inbound SOS &amp; EOD'!DEN29</f>
        <v>0</v>
      </c>
      <c r="DRC6" s="260">
        <f>'Inbound SOS &amp; EOD'!DEO29</f>
        <v>0</v>
      </c>
      <c r="DRD6" s="260">
        <f>'Inbound SOS &amp; EOD'!DEP29</f>
        <v>0</v>
      </c>
      <c r="DRE6" s="260">
        <f>'Inbound SOS &amp; EOD'!DEQ29</f>
        <v>0</v>
      </c>
      <c r="DRF6" s="260">
        <f>'Inbound SOS &amp; EOD'!DER29</f>
        <v>0</v>
      </c>
      <c r="DRG6" s="260">
        <f>'Inbound SOS &amp; EOD'!DES29</f>
        <v>0</v>
      </c>
      <c r="DRH6" s="260">
        <f>'Inbound SOS &amp; EOD'!DET29</f>
        <v>0</v>
      </c>
      <c r="DRI6" s="260">
        <f>'Inbound SOS &amp; EOD'!DEU29</f>
        <v>0</v>
      </c>
      <c r="DRJ6" s="260">
        <f>'Inbound SOS &amp; EOD'!DEV29</f>
        <v>0</v>
      </c>
      <c r="DRK6" s="260">
        <f>'Inbound SOS &amp; EOD'!DEW29</f>
        <v>0</v>
      </c>
      <c r="DRL6" s="260">
        <f>'Inbound SOS &amp; EOD'!DEX29</f>
        <v>0</v>
      </c>
      <c r="DRM6" s="260">
        <f>'Inbound SOS &amp; EOD'!DEY29</f>
        <v>0</v>
      </c>
      <c r="DRN6" s="260">
        <f>'Inbound SOS &amp; EOD'!DEZ29</f>
        <v>0</v>
      </c>
      <c r="DRO6" s="260">
        <f>'Inbound SOS &amp; EOD'!DFA29</f>
        <v>0</v>
      </c>
      <c r="DRP6" s="260">
        <f>'Inbound SOS &amp; EOD'!DFB29</f>
        <v>0</v>
      </c>
      <c r="DRQ6" s="260">
        <f>'Inbound SOS &amp; EOD'!DFC29</f>
        <v>0</v>
      </c>
      <c r="DRR6" s="260">
        <f>'Inbound SOS &amp; EOD'!DFD29</f>
        <v>0</v>
      </c>
      <c r="DRS6" s="260">
        <f>'Inbound SOS &amp; EOD'!DFE29</f>
        <v>0</v>
      </c>
      <c r="DRT6" s="260">
        <f>'Inbound SOS &amp; EOD'!DFF29</f>
        <v>0</v>
      </c>
      <c r="DRU6" s="260">
        <f>'Inbound SOS &amp; EOD'!DFG29</f>
        <v>0</v>
      </c>
      <c r="DRV6" s="260">
        <f>'Inbound SOS &amp; EOD'!DFH29</f>
        <v>0</v>
      </c>
      <c r="DRW6" s="260">
        <f>'Inbound SOS &amp; EOD'!DFI29</f>
        <v>0</v>
      </c>
      <c r="DRX6" s="260">
        <f>'Inbound SOS &amp; EOD'!DFJ29</f>
        <v>0</v>
      </c>
      <c r="DRY6" s="260">
        <f>'Inbound SOS &amp; EOD'!DFK29</f>
        <v>0</v>
      </c>
      <c r="DRZ6" s="260">
        <f>'Inbound SOS &amp; EOD'!DFL29</f>
        <v>0</v>
      </c>
      <c r="DSA6" s="260">
        <f>'Inbound SOS &amp; EOD'!DFM29</f>
        <v>0</v>
      </c>
      <c r="DSB6" s="260">
        <f>'Inbound SOS &amp; EOD'!DFN29</f>
        <v>0</v>
      </c>
      <c r="DSC6" s="260">
        <f>'Inbound SOS &amp; EOD'!DFO29</f>
        <v>0</v>
      </c>
      <c r="DSD6" s="260">
        <f>'Inbound SOS &amp; EOD'!DFP29</f>
        <v>0</v>
      </c>
      <c r="DSE6" s="260">
        <f>'Inbound SOS &amp; EOD'!DFQ29</f>
        <v>0</v>
      </c>
      <c r="DSF6" s="260">
        <f>'Inbound SOS &amp; EOD'!DFR29</f>
        <v>0</v>
      </c>
      <c r="DSG6" s="260">
        <f>'Inbound SOS &amp; EOD'!DFS29</f>
        <v>0</v>
      </c>
      <c r="DSH6" s="260">
        <f>'Inbound SOS &amp; EOD'!DFT29</f>
        <v>0</v>
      </c>
      <c r="DSI6" s="260">
        <f>'Inbound SOS &amp; EOD'!DFU29</f>
        <v>0</v>
      </c>
      <c r="DSJ6" s="260">
        <f>'Inbound SOS &amp; EOD'!DFV29</f>
        <v>0</v>
      </c>
      <c r="DSK6" s="260">
        <f>'Inbound SOS &amp; EOD'!DFW29</f>
        <v>0</v>
      </c>
      <c r="DSL6" s="260">
        <f>'Inbound SOS &amp; EOD'!DFX29</f>
        <v>0</v>
      </c>
      <c r="DSM6" s="260">
        <f>'Inbound SOS &amp; EOD'!DFY29</f>
        <v>0</v>
      </c>
      <c r="DSN6" s="260">
        <f>'Inbound SOS &amp; EOD'!DFZ29</f>
        <v>0</v>
      </c>
      <c r="DSO6" s="260">
        <f>'Inbound SOS &amp; EOD'!DGA29</f>
        <v>0</v>
      </c>
      <c r="DSP6" s="260">
        <f>'Inbound SOS &amp; EOD'!DGB29</f>
        <v>0</v>
      </c>
      <c r="DSQ6" s="260">
        <f>'Inbound SOS &amp; EOD'!DGC29</f>
        <v>0</v>
      </c>
      <c r="DSR6" s="260">
        <f>'Inbound SOS &amp; EOD'!DGD29</f>
        <v>0</v>
      </c>
      <c r="DSS6" s="260">
        <f>'Inbound SOS &amp; EOD'!DGE29</f>
        <v>0</v>
      </c>
      <c r="DST6" s="260">
        <f>'Inbound SOS &amp; EOD'!DGF29</f>
        <v>0</v>
      </c>
      <c r="DSU6" s="260">
        <f>'Inbound SOS &amp; EOD'!DGG29</f>
        <v>0</v>
      </c>
      <c r="DSV6" s="260">
        <f>'Inbound SOS &amp; EOD'!DGH29</f>
        <v>0</v>
      </c>
      <c r="DSW6" s="260">
        <f>'Inbound SOS &amp; EOD'!DGI29</f>
        <v>0</v>
      </c>
      <c r="DSX6" s="260">
        <f>'Inbound SOS &amp; EOD'!DGJ29</f>
        <v>0</v>
      </c>
      <c r="DSY6" s="260">
        <f>'Inbound SOS &amp; EOD'!DGK29</f>
        <v>0</v>
      </c>
      <c r="DSZ6" s="260">
        <f>'Inbound SOS &amp; EOD'!DGL29</f>
        <v>0</v>
      </c>
      <c r="DTA6" s="260">
        <f>'Inbound SOS &amp; EOD'!DGM29</f>
        <v>0</v>
      </c>
      <c r="DTB6" s="260">
        <f>'Inbound SOS &amp; EOD'!DGN29</f>
        <v>0</v>
      </c>
      <c r="DTC6" s="260">
        <f>'Inbound SOS &amp; EOD'!DGO29</f>
        <v>0</v>
      </c>
      <c r="DTD6" s="260">
        <f>'Inbound SOS &amp; EOD'!DGP29</f>
        <v>0</v>
      </c>
      <c r="DTE6" s="260">
        <f>'Inbound SOS &amp; EOD'!DGQ29</f>
        <v>0</v>
      </c>
      <c r="DTF6" s="260">
        <f>'Inbound SOS &amp; EOD'!DGR29</f>
        <v>0</v>
      </c>
      <c r="DTG6" s="260">
        <f>'Inbound SOS &amp; EOD'!DGS29</f>
        <v>0</v>
      </c>
      <c r="DTH6" s="260">
        <f>'Inbound SOS &amp; EOD'!DGT29</f>
        <v>0</v>
      </c>
      <c r="DTI6" s="260">
        <f>'Inbound SOS &amp; EOD'!DGU29</f>
        <v>0</v>
      </c>
      <c r="DTJ6" s="260">
        <f>'Inbound SOS &amp; EOD'!DGV29</f>
        <v>0</v>
      </c>
      <c r="DTK6" s="260">
        <f>'Inbound SOS &amp; EOD'!DGW29</f>
        <v>0</v>
      </c>
      <c r="DTL6" s="260">
        <f>'Inbound SOS &amp; EOD'!DGX29</f>
        <v>0</v>
      </c>
      <c r="DTM6" s="260">
        <f>'Inbound SOS &amp; EOD'!DGY29</f>
        <v>0</v>
      </c>
      <c r="DTN6" s="260">
        <f>'Inbound SOS &amp; EOD'!DGZ29</f>
        <v>0</v>
      </c>
      <c r="DTO6" s="260">
        <f>'Inbound SOS &amp; EOD'!DHA29</f>
        <v>0</v>
      </c>
      <c r="DTP6" s="260">
        <f>'Inbound SOS &amp; EOD'!DHB29</f>
        <v>0</v>
      </c>
      <c r="DTQ6" s="260">
        <f>'Inbound SOS &amp; EOD'!DHC29</f>
        <v>0</v>
      </c>
      <c r="DTR6" s="260">
        <f>'Inbound SOS &amp; EOD'!DHD29</f>
        <v>0</v>
      </c>
      <c r="DTS6" s="260">
        <f>'Inbound SOS &amp; EOD'!DHE29</f>
        <v>0</v>
      </c>
      <c r="DTT6" s="260">
        <f>'Inbound SOS &amp; EOD'!DHF29</f>
        <v>0</v>
      </c>
      <c r="DTU6" s="260">
        <f>'Inbound SOS &amp; EOD'!DHG29</f>
        <v>0</v>
      </c>
      <c r="DTV6" s="260">
        <f>'Inbound SOS &amp; EOD'!DHH29</f>
        <v>0</v>
      </c>
      <c r="DTW6" s="260">
        <f>'Inbound SOS &amp; EOD'!DHI29</f>
        <v>0</v>
      </c>
      <c r="DTX6" s="260">
        <f>'Inbound SOS &amp; EOD'!DHJ29</f>
        <v>0</v>
      </c>
      <c r="DTY6" s="260">
        <f>'Inbound SOS &amp; EOD'!DHK29</f>
        <v>0</v>
      </c>
      <c r="DTZ6" s="260">
        <f>'Inbound SOS &amp; EOD'!DHL29</f>
        <v>0</v>
      </c>
      <c r="DUA6" s="260">
        <f>'Inbound SOS &amp; EOD'!DHM29</f>
        <v>0</v>
      </c>
      <c r="DUB6" s="260">
        <f>'Inbound SOS &amp; EOD'!DHN29</f>
        <v>0</v>
      </c>
      <c r="DUC6" s="260">
        <f>'Inbound SOS &amp; EOD'!DHO29</f>
        <v>0</v>
      </c>
      <c r="DUD6" s="260">
        <f>'Inbound SOS &amp; EOD'!DHP29</f>
        <v>0</v>
      </c>
      <c r="DUE6" s="260">
        <f>'Inbound SOS &amp; EOD'!DHQ29</f>
        <v>0</v>
      </c>
      <c r="DUF6" s="260">
        <f>'Inbound SOS &amp; EOD'!DHR29</f>
        <v>0</v>
      </c>
      <c r="DUG6" s="260">
        <f>'Inbound SOS &amp; EOD'!DHS29</f>
        <v>0</v>
      </c>
      <c r="DUH6" s="260">
        <f>'Inbound SOS &amp; EOD'!DHT29</f>
        <v>0</v>
      </c>
      <c r="DUI6" s="260">
        <f>'Inbound SOS &amp; EOD'!DHU29</f>
        <v>0</v>
      </c>
      <c r="DUJ6" s="260">
        <f>'Inbound SOS &amp; EOD'!DHV29</f>
        <v>0</v>
      </c>
      <c r="DUK6" s="260">
        <f>'Inbound SOS &amp; EOD'!DHW29</f>
        <v>0</v>
      </c>
      <c r="DUL6" s="260">
        <f>'Inbound SOS &amp; EOD'!DHX29</f>
        <v>0</v>
      </c>
      <c r="DUM6" s="260">
        <f>'Inbound SOS &amp; EOD'!DHY29</f>
        <v>0</v>
      </c>
      <c r="DUN6" s="260">
        <f>'Inbound SOS &amp; EOD'!DHZ29</f>
        <v>0</v>
      </c>
      <c r="DUO6" s="260">
        <f>'Inbound SOS &amp; EOD'!DIA29</f>
        <v>0</v>
      </c>
      <c r="DUP6" s="260">
        <f>'Inbound SOS &amp; EOD'!DIB29</f>
        <v>0</v>
      </c>
      <c r="DUQ6" s="260">
        <f>'Inbound SOS &amp; EOD'!DIC29</f>
        <v>0</v>
      </c>
      <c r="DUR6" s="260">
        <f>'Inbound SOS &amp; EOD'!DID29</f>
        <v>0</v>
      </c>
      <c r="DUS6" s="260">
        <f>'Inbound SOS &amp; EOD'!DIE29</f>
        <v>0</v>
      </c>
      <c r="DUT6" s="260">
        <f>'Inbound SOS &amp; EOD'!DIF29</f>
        <v>0</v>
      </c>
      <c r="DUU6" s="260">
        <f>'Inbound SOS &amp; EOD'!DIG29</f>
        <v>0</v>
      </c>
      <c r="DUV6" s="260">
        <f>'Inbound SOS &amp; EOD'!DIH29</f>
        <v>0</v>
      </c>
      <c r="DUW6" s="260">
        <f>'Inbound SOS &amp; EOD'!DII29</f>
        <v>0</v>
      </c>
      <c r="DUX6" s="260">
        <f>'Inbound SOS &amp; EOD'!DIJ29</f>
        <v>0</v>
      </c>
      <c r="DUY6" s="260">
        <f>'Inbound SOS &amp; EOD'!DIK29</f>
        <v>0</v>
      </c>
      <c r="DUZ6" s="260">
        <f>'Inbound SOS &amp; EOD'!DIL29</f>
        <v>0</v>
      </c>
      <c r="DVA6" s="260">
        <f>'Inbound SOS &amp; EOD'!DIM29</f>
        <v>0</v>
      </c>
      <c r="DVB6" s="260">
        <f>'Inbound SOS &amp; EOD'!DIN29</f>
        <v>0</v>
      </c>
      <c r="DVC6" s="260">
        <f>'Inbound SOS &amp; EOD'!DIO29</f>
        <v>0</v>
      </c>
      <c r="DVD6" s="260">
        <f>'Inbound SOS &amp; EOD'!DIP29</f>
        <v>0</v>
      </c>
      <c r="DVE6" s="260">
        <f>'Inbound SOS &amp; EOD'!DIQ29</f>
        <v>0</v>
      </c>
      <c r="DVF6" s="260">
        <f>'Inbound SOS &amp; EOD'!DIR29</f>
        <v>0</v>
      </c>
      <c r="DVG6" s="260">
        <f>'Inbound SOS &amp; EOD'!DIS29</f>
        <v>0</v>
      </c>
      <c r="DVH6" s="260">
        <f>'Inbound SOS &amp; EOD'!DIT29</f>
        <v>0</v>
      </c>
      <c r="DVI6" s="260">
        <f>'Inbound SOS &amp; EOD'!DIU29</f>
        <v>0</v>
      </c>
      <c r="DVJ6" s="260">
        <f>'Inbound SOS &amp; EOD'!DIV29</f>
        <v>0</v>
      </c>
      <c r="DVK6" s="260">
        <f>'Inbound SOS &amp; EOD'!DIW29</f>
        <v>0</v>
      </c>
      <c r="DVL6" s="260">
        <f>'Inbound SOS &amp; EOD'!DIX29</f>
        <v>0</v>
      </c>
      <c r="DVM6" s="260">
        <f>'Inbound SOS &amp; EOD'!DIY29</f>
        <v>0</v>
      </c>
      <c r="DVN6" s="260">
        <f>'Inbound SOS &amp; EOD'!DIZ29</f>
        <v>0</v>
      </c>
      <c r="DVO6" s="260">
        <f>'Inbound SOS &amp; EOD'!DJA29</f>
        <v>0</v>
      </c>
      <c r="DVP6" s="260">
        <f>'Inbound SOS &amp; EOD'!DJB29</f>
        <v>0</v>
      </c>
      <c r="DVQ6" s="260">
        <f>'Inbound SOS &amp; EOD'!DJC29</f>
        <v>0</v>
      </c>
      <c r="DVR6" s="260">
        <f>'Inbound SOS &amp; EOD'!DJD29</f>
        <v>0</v>
      </c>
      <c r="DVS6" s="260">
        <f>'Inbound SOS &amp; EOD'!DJE29</f>
        <v>0</v>
      </c>
      <c r="DVT6" s="260">
        <f>'Inbound SOS &amp; EOD'!DJF29</f>
        <v>0</v>
      </c>
      <c r="DVU6" s="260">
        <f>'Inbound SOS &amp; EOD'!DJG29</f>
        <v>0</v>
      </c>
      <c r="DVV6" s="260">
        <f>'Inbound SOS &amp; EOD'!DJH29</f>
        <v>0</v>
      </c>
      <c r="DVW6" s="260">
        <f>'Inbound SOS &amp; EOD'!DJI29</f>
        <v>0</v>
      </c>
      <c r="DVX6" s="260">
        <f>'Inbound SOS &amp; EOD'!DJJ29</f>
        <v>0</v>
      </c>
      <c r="DVY6" s="260">
        <f>'Inbound SOS &amp; EOD'!DJK29</f>
        <v>0</v>
      </c>
      <c r="DVZ6" s="260">
        <f>'Inbound SOS &amp; EOD'!DJL29</f>
        <v>0</v>
      </c>
      <c r="DWA6" s="260">
        <f>'Inbound SOS &amp; EOD'!DJM29</f>
        <v>0</v>
      </c>
      <c r="DWB6" s="260">
        <f>'Inbound SOS &amp; EOD'!DJN29</f>
        <v>0</v>
      </c>
      <c r="DWC6" s="260">
        <f>'Inbound SOS &amp; EOD'!DJO29</f>
        <v>0</v>
      </c>
      <c r="DWD6" s="260">
        <f>'Inbound SOS &amp; EOD'!DJP29</f>
        <v>0</v>
      </c>
      <c r="DWE6" s="260">
        <f>'Inbound SOS &amp; EOD'!DJQ29</f>
        <v>0</v>
      </c>
      <c r="DWF6" s="260">
        <f>'Inbound SOS &amp; EOD'!DJR29</f>
        <v>0</v>
      </c>
      <c r="DWG6" s="260">
        <f>'Inbound SOS &amp; EOD'!DJS29</f>
        <v>0</v>
      </c>
      <c r="DWH6" s="260">
        <f>'Inbound SOS &amp; EOD'!DJT29</f>
        <v>0</v>
      </c>
      <c r="DWI6" s="260">
        <f>'Inbound SOS &amp; EOD'!DJU29</f>
        <v>0</v>
      </c>
      <c r="DWJ6" s="260">
        <f>'Inbound SOS &amp; EOD'!DJV29</f>
        <v>0</v>
      </c>
      <c r="DWK6" s="260">
        <f>'Inbound SOS &amp; EOD'!DJW29</f>
        <v>0</v>
      </c>
      <c r="DWL6" s="260">
        <f>'Inbound SOS &amp; EOD'!DJX29</f>
        <v>0</v>
      </c>
      <c r="DWM6" s="260">
        <f>'Inbound SOS &amp; EOD'!DJY29</f>
        <v>0</v>
      </c>
      <c r="DWN6" s="260">
        <f>'Inbound SOS &amp; EOD'!DJZ29</f>
        <v>0</v>
      </c>
      <c r="DWO6" s="260">
        <f>'Inbound SOS &amp; EOD'!DKA29</f>
        <v>0</v>
      </c>
      <c r="DWP6" s="260">
        <f>'Inbound SOS &amp; EOD'!DKB29</f>
        <v>0</v>
      </c>
      <c r="DWQ6" s="260">
        <f>'Inbound SOS &amp; EOD'!DKC29</f>
        <v>0</v>
      </c>
      <c r="DWR6" s="260">
        <f>'Inbound SOS &amp; EOD'!DKD29</f>
        <v>0</v>
      </c>
      <c r="DWS6" s="260">
        <f>'Inbound SOS &amp; EOD'!DKE29</f>
        <v>0</v>
      </c>
      <c r="DWT6" s="260">
        <f>'Inbound SOS &amp; EOD'!DKF29</f>
        <v>0</v>
      </c>
      <c r="DWU6" s="260">
        <f>'Inbound SOS &amp; EOD'!DKG29</f>
        <v>0</v>
      </c>
      <c r="DWV6" s="260">
        <f>'Inbound SOS &amp; EOD'!DKH29</f>
        <v>0</v>
      </c>
      <c r="DWW6" s="260">
        <f>'Inbound SOS &amp; EOD'!DKI29</f>
        <v>0</v>
      </c>
      <c r="DWX6" s="260">
        <f>'Inbound SOS &amp; EOD'!DKJ29</f>
        <v>0</v>
      </c>
      <c r="DWY6" s="260">
        <f>'Inbound SOS &amp; EOD'!DKK29</f>
        <v>0</v>
      </c>
      <c r="DWZ6" s="260">
        <f>'Inbound SOS &amp; EOD'!DKL29</f>
        <v>0</v>
      </c>
      <c r="DXA6" s="260">
        <f>'Inbound SOS &amp; EOD'!DKM29</f>
        <v>0</v>
      </c>
      <c r="DXB6" s="260">
        <f>'Inbound SOS &amp; EOD'!DKN29</f>
        <v>0</v>
      </c>
      <c r="DXC6" s="260">
        <f>'Inbound SOS &amp; EOD'!DKO29</f>
        <v>0</v>
      </c>
      <c r="DXD6" s="260">
        <f>'Inbound SOS &amp; EOD'!DKP29</f>
        <v>0</v>
      </c>
      <c r="DXE6" s="260">
        <f>'Inbound SOS &amp; EOD'!DKQ29</f>
        <v>0</v>
      </c>
      <c r="DXF6" s="260">
        <f>'Inbound SOS &amp; EOD'!DKR29</f>
        <v>0</v>
      </c>
      <c r="DXG6" s="260">
        <f>'Inbound SOS &amp; EOD'!DKS29</f>
        <v>0</v>
      </c>
      <c r="DXH6" s="260">
        <f>'Inbound SOS &amp; EOD'!DKT29</f>
        <v>0</v>
      </c>
      <c r="DXI6" s="260">
        <f>'Inbound SOS &amp; EOD'!DKU29</f>
        <v>0</v>
      </c>
      <c r="DXJ6" s="260">
        <f>'Inbound SOS &amp; EOD'!DKV29</f>
        <v>0</v>
      </c>
      <c r="DXK6" s="260">
        <f>'Inbound SOS &amp; EOD'!DKW29</f>
        <v>0</v>
      </c>
      <c r="DXL6" s="260">
        <f>'Inbound SOS &amp; EOD'!DKX29</f>
        <v>0</v>
      </c>
      <c r="DXM6" s="260">
        <f>'Inbound SOS &amp; EOD'!DKY29</f>
        <v>0</v>
      </c>
      <c r="DXN6" s="260">
        <f>'Inbound SOS &amp; EOD'!DKZ29</f>
        <v>0</v>
      </c>
      <c r="DXO6" s="260">
        <f>'Inbound SOS &amp; EOD'!DLA29</f>
        <v>0</v>
      </c>
      <c r="DXP6" s="260">
        <f>'Inbound SOS &amp; EOD'!DLB29</f>
        <v>0</v>
      </c>
      <c r="DXQ6" s="260">
        <f>'Inbound SOS &amp; EOD'!DLC29</f>
        <v>0</v>
      </c>
      <c r="DXR6" s="260">
        <f>'Inbound SOS &amp; EOD'!DLD29</f>
        <v>0</v>
      </c>
      <c r="DXS6" s="260">
        <f>'Inbound SOS &amp; EOD'!DLE29</f>
        <v>0</v>
      </c>
      <c r="DXT6" s="260">
        <f>'Inbound SOS &amp; EOD'!DLF29</f>
        <v>0</v>
      </c>
      <c r="DXU6" s="260">
        <f>'Inbound SOS &amp; EOD'!DLG29</f>
        <v>0</v>
      </c>
      <c r="DXV6" s="260">
        <f>'Inbound SOS &amp; EOD'!DLH29</f>
        <v>0</v>
      </c>
      <c r="DXW6" s="260">
        <f>'Inbound SOS &amp; EOD'!DLI29</f>
        <v>0</v>
      </c>
      <c r="DXX6" s="260">
        <f>'Inbound SOS &amp; EOD'!DLJ29</f>
        <v>0</v>
      </c>
      <c r="DXY6" s="260">
        <f>'Inbound SOS &amp; EOD'!DLK29</f>
        <v>0</v>
      </c>
      <c r="DXZ6" s="260">
        <f>'Inbound SOS &amp; EOD'!DLL29</f>
        <v>0</v>
      </c>
      <c r="DYA6" s="260">
        <f>'Inbound SOS &amp; EOD'!DLM29</f>
        <v>0</v>
      </c>
      <c r="DYB6" s="260">
        <f>'Inbound SOS &amp; EOD'!DLN29</f>
        <v>0</v>
      </c>
      <c r="DYC6" s="260">
        <f>'Inbound SOS &amp; EOD'!DLO29</f>
        <v>0</v>
      </c>
      <c r="DYD6" s="260">
        <f>'Inbound SOS &amp; EOD'!DLP29</f>
        <v>0</v>
      </c>
      <c r="DYE6" s="260">
        <f>'Inbound SOS &amp; EOD'!DLQ29</f>
        <v>0</v>
      </c>
      <c r="DYF6" s="260">
        <f>'Inbound SOS &amp; EOD'!DLR29</f>
        <v>0</v>
      </c>
      <c r="DYG6" s="260">
        <f>'Inbound SOS &amp; EOD'!DLS29</f>
        <v>0</v>
      </c>
      <c r="DYH6" s="260">
        <f>'Inbound SOS &amp; EOD'!DLT29</f>
        <v>0</v>
      </c>
      <c r="DYI6" s="260">
        <f>'Inbound SOS &amp; EOD'!DLU29</f>
        <v>0</v>
      </c>
      <c r="DYJ6" s="260">
        <f>'Inbound SOS &amp; EOD'!DLV29</f>
        <v>0</v>
      </c>
      <c r="DYK6" s="260">
        <f>'Inbound SOS &amp; EOD'!DLW29</f>
        <v>0</v>
      </c>
      <c r="DYL6" s="260">
        <f>'Inbound SOS &amp; EOD'!DLX29</f>
        <v>0</v>
      </c>
      <c r="DYM6" s="260">
        <f>'Inbound SOS &amp; EOD'!DLY29</f>
        <v>0</v>
      </c>
      <c r="DYN6" s="260">
        <f>'Inbound SOS &amp; EOD'!DLZ29</f>
        <v>0</v>
      </c>
      <c r="DYO6" s="260">
        <f>'Inbound SOS &amp; EOD'!DMA29</f>
        <v>0</v>
      </c>
      <c r="DYP6" s="260">
        <f>'Inbound SOS &amp; EOD'!DMB29</f>
        <v>0</v>
      </c>
      <c r="DYQ6" s="260">
        <f>'Inbound SOS &amp; EOD'!DMC29</f>
        <v>0</v>
      </c>
      <c r="DYR6" s="260">
        <f>'Inbound SOS &amp; EOD'!DMD29</f>
        <v>0</v>
      </c>
      <c r="DYS6" s="260">
        <f>'Inbound SOS &amp; EOD'!DME29</f>
        <v>0</v>
      </c>
      <c r="DYT6" s="260">
        <f>'Inbound SOS &amp; EOD'!DMF29</f>
        <v>0</v>
      </c>
      <c r="DYU6" s="260">
        <f>'Inbound SOS &amp; EOD'!DMG29</f>
        <v>0</v>
      </c>
      <c r="DYV6" s="260">
        <f>'Inbound SOS &amp; EOD'!DMH29</f>
        <v>0</v>
      </c>
      <c r="DYW6" s="260">
        <f>'Inbound SOS &amp; EOD'!DMI29</f>
        <v>0</v>
      </c>
      <c r="DYX6" s="260">
        <f>'Inbound SOS &amp; EOD'!DMJ29</f>
        <v>0</v>
      </c>
      <c r="DYY6" s="260">
        <f>'Inbound SOS &amp; EOD'!DMK29</f>
        <v>0</v>
      </c>
      <c r="DYZ6" s="260">
        <f>'Inbound SOS &amp; EOD'!DML29</f>
        <v>0</v>
      </c>
      <c r="DZA6" s="260">
        <f>'Inbound SOS &amp; EOD'!DMM29</f>
        <v>0</v>
      </c>
      <c r="DZB6" s="260">
        <f>'Inbound SOS &amp; EOD'!DMN29</f>
        <v>0</v>
      </c>
      <c r="DZC6" s="260">
        <f>'Inbound SOS &amp; EOD'!DMO29</f>
        <v>0</v>
      </c>
      <c r="DZD6" s="260">
        <f>'Inbound SOS &amp; EOD'!DMP29</f>
        <v>0</v>
      </c>
      <c r="DZE6" s="260">
        <f>'Inbound SOS &amp; EOD'!DMQ29</f>
        <v>0</v>
      </c>
      <c r="DZF6" s="260">
        <f>'Inbound SOS &amp; EOD'!DMR29</f>
        <v>0</v>
      </c>
      <c r="DZG6" s="260">
        <f>'Inbound SOS &amp; EOD'!DMS29</f>
        <v>0</v>
      </c>
      <c r="DZH6" s="260">
        <f>'Inbound SOS &amp; EOD'!DMT29</f>
        <v>0</v>
      </c>
      <c r="DZI6" s="260">
        <f>'Inbound SOS &amp; EOD'!DMU29</f>
        <v>0</v>
      </c>
      <c r="DZJ6" s="260">
        <f>'Inbound SOS &amp; EOD'!DMV29</f>
        <v>0</v>
      </c>
      <c r="DZK6" s="260">
        <f>'Inbound SOS &amp; EOD'!DMW29</f>
        <v>0</v>
      </c>
      <c r="DZL6" s="260">
        <f>'Inbound SOS &amp; EOD'!DMX29</f>
        <v>0</v>
      </c>
      <c r="DZM6" s="260">
        <f>'Inbound SOS &amp; EOD'!DMY29</f>
        <v>0</v>
      </c>
      <c r="DZN6" s="260">
        <f>'Inbound SOS &amp; EOD'!DMZ29</f>
        <v>0</v>
      </c>
      <c r="DZO6" s="260">
        <f>'Inbound SOS &amp; EOD'!DNA29</f>
        <v>0</v>
      </c>
      <c r="DZP6" s="260">
        <f>'Inbound SOS &amp; EOD'!DNB29</f>
        <v>0</v>
      </c>
      <c r="DZQ6" s="260">
        <f>'Inbound SOS &amp; EOD'!DNC29</f>
        <v>0</v>
      </c>
      <c r="DZR6" s="260">
        <f>'Inbound SOS &amp; EOD'!DND29</f>
        <v>0</v>
      </c>
      <c r="DZS6" s="260">
        <f>'Inbound SOS &amp; EOD'!DNE29</f>
        <v>0</v>
      </c>
      <c r="DZT6" s="260">
        <f>'Inbound SOS &amp; EOD'!DNF29</f>
        <v>0</v>
      </c>
      <c r="DZU6" s="260">
        <f>'Inbound SOS &amp; EOD'!DNG29</f>
        <v>0</v>
      </c>
      <c r="DZV6" s="260">
        <f>'Inbound SOS &amp; EOD'!DNH29</f>
        <v>0</v>
      </c>
      <c r="DZW6" s="260">
        <f>'Inbound SOS &amp; EOD'!DNI29</f>
        <v>0</v>
      </c>
      <c r="DZX6" s="260">
        <f>'Inbound SOS &amp; EOD'!DNJ29</f>
        <v>0</v>
      </c>
      <c r="DZY6" s="260">
        <f>'Inbound SOS &amp; EOD'!DNK29</f>
        <v>0</v>
      </c>
      <c r="DZZ6" s="260">
        <f>'Inbound SOS &amp; EOD'!DNL29</f>
        <v>0</v>
      </c>
      <c r="EAA6" s="260">
        <f>'Inbound SOS &amp; EOD'!DNM29</f>
        <v>0</v>
      </c>
      <c r="EAB6" s="260">
        <f>'Inbound SOS &amp; EOD'!DNN29</f>
        <v>0</v>
      </c>
      <c r="EAC6" s="260">
        <f>'Inbound SOS &amp; EOD'!DNO29</f>
        <v>0</v>
      </c>
      <c r="EAD6" s="260">
        <f>'Inbound SOS &amp; EOD'!DNP29</f>
        <v>0</v>
      </c>
      <c r="EAE6" s="260">
        <f>'Inbound SOS &amp; EOD'!DNQ29</f>
        <v>0</v>
      </c>
      <c r="EAF6" s="260">
        <f>'Inbound SOS &amp; EOD'!DNR29</f>
        <v>0</v>
      </c>
      <c r="EAG6" s="260">
        <f>'Inbound SOS &amp; EOD'!DNS29</f>
        <v>0</v>
      </c>
      <c r="EAH6" s="260">
        <f>'Inbound SOS &amp; EOD'!DNT29</f>
        <v>0</v>
      </c>
      <c r="EAI6" s="260">
        <f>'Inbound SOS &amp; EOD'!DNU29</f>
        <v>0</v>
      </c>
      <c r="EAJ6" s="260">
        <f>'Inbound SOS &amp; EOD'!DNV29</f>
        <v>0</v>
      </c>
      <c r="EAK6" s="260">
        <f>'Inbound SOS &amp; EOD'!DNW29</f>
        <v>0</v>
      </c>
      <c r="EAL6" s="260">
        <f>'Inbound SOS &amp; EOD'!DNX29</f>
        <v>0</v>
      </c>
      <c r="EAM6" s="260">
        <f>'Inbound SOS &amp; EOD'!DNY29</f>
        <v>0</v>
      </c>
      <c r="EAN6" s="260">
        <f>'Inbound SOS &amp; EOD'!DNZ29</f>
        <v>0</v>
      </c>
      <c r="EAO6" s="260">
        <f>'Inbound SOS &amp; EOD'!DOA29</f>
        <v>0</v>
      </c>
      <c r="EAP6" s="260">
        <f>'Inbound SOS &amp; EOD'!DOB29</f>
        <v>0</v>
      </c>
      <c r="EAQ6" s="260">
        <f>'Inbound SOS &amp; EOD'!DOC29</f>
        <v>0</v>
      </c>
      <c r="EAR6" s="260">
        <f>'Inbound SOS &amp; EOD'!DOD29</f>
        <v>0</v>
      </c>
      <c r="EAS6" s="260">
        <f>'Inbound SOS &amp; EOD'!DOE29</f>
        <v>0</v>
      </c>
      <c r="EAT6" s="260">
        <f>'Inbound SOS &amp; EOD'!DOF29</f>
        <v>0</v>
      </c>
      <c r="EAU6" s="260">
        <f>'Inbound SOS &amp; EOD'!DOG29</f>
        <v>0</v>
      </c>
      <c r="EAV6" s="260">
        <f>'Inbound SOS &amp; EOD'!DOH29</f>
        <v>0</v>
      </c>
      <c r="EAW6" s="260">
        <f>'Inbound SOS &amp; EOD'!DOI29</f>
        <v>0</v>
      </c>
      <c r="EAX6" s="260">
        <f>'Inbound SOS &amp; EOD'!DOJ29</f>
        <v>0</v>
      </c>
      <c r="EAY6" s="260">
        <f>'Inbound SOS &amp; EOD'!DOK29</f>
        <v>0</v>
      </c>
      <c r="EAZ6" s="260">
        <f>'Inbound SOS &amp; EOD'!DOL29</f>
        <v>0</v>
      </c>
      <c r="EBA6" s="260">
        <f>'Inbound SOS &amp; EOD'!DOM29</f>
        <v>0</v>
      </c>
      <c r="EBB6" s="260">
        <f>'Inbound SOS &amp; EOD'!DON29</f>
        <v>0</v>
      </c>
      <c r="EBC6" s="260">
        <f>'Inbound SOS &amp; EOD'!DOO29</f>
        <v>0</v>
      </c>
      <c r="EBD6" s="260">
        <f>'Inbound SOS &amp; EOD'!DOP29</f>
        <v>0</v>
      </c>
      <c r="EBE6" s="260">
        <f>'Inbound SOS &amp; EOD'!DOQ29</f>
        <v>0</v>
      </c>
      <c r="EBF6" s="260">
        <f>'Inbound SOS &amp; EOD'!DOR29</f>
        <v>0</v>
      </c>
      <c r="EBG6" s="260">
        <f>'Inbound SOS &amp; EOD'!DOS29</f>
        <v>0</v>
      </c>
      <c r="EBH6" s="260">
        <f>'Inbound SOS &amp; EOD'!DOT29</f>
        <v>0</v>
      </c>
      <c r="EBI6" s="260">
        <f>'Inbound SOS &amp; EOD'!DOU29</f>
        <v>0</v>
      </c>
      <c r="EBJ6" s="260">
        <f>'Inbound SOS &amp; EOD'!DOV29</f>
        <v>0</v>
      </c>
      <c r="EBK6" s="260">
        <f>'Inbound SOS &amp; EOD'!DOW29</f>
        <v>0</v>
      </c>
      <c r="EBL6" s="260">
        <f>'Inbound SOS &amp; EOD'!DOX29</f>
        <v>0</v>
      </c>
      <c r="EBM6" s="260">
        <f>'Inbound SOS &amp; EOD'!DOY29</f>
        <v>0</v>
      </c>
      <c r="EBN6" s="260">
        <f>'Inbound SOS &amp; EOD'!DOZ29</f>
        <v>0</v>
      </c>
      <c r="EBO6" s="260">
        <f>'Inbound SOS &amp; EOD'!DPA29</f>
        <v>0</v>
      </c>
      <c r="EBP6" s="260">
        <f>'Inbound SOS &amp; EOD'!DPB29</f>
        <v>0</v>
      </c>
      <c r="EBQ6" s="260">
        <f>'Inbound SOS &amp; EOD'!DPC29</f>
        <v>0</v>
      </c>
      <c r="EBR6" s="260">
        <f>'Inbound SOS &amp; EOD'!DPD29</f>
        <v>0</v>
      </c>
      <c r="EBS6" s="260">
        <f>'Inbound SOS &amp; EOD'!DPE29</f>
        <v>0</v>
      </c>
      <c r="EBT6" s="260">
        <f>'Inbound SOS &amp; EOD'!DPF29</f>
        <v>0</v>
      </c>
      <c r="EBU6" s="260">
        <f>'Inbound SOS &amp; EOD'!DPG29</f>
        <v>0</v>
      </c>
      <c r="EBV6" s="260">
        <f>'Inbound SOS &amp; EOD'!DPH29</f>
        <v>0</v>
      </c>
      <c r="EBW6" s="260">
        <f>'Inbound SOS &amp; EOD'!DPI29</f>
        <v>0</v>
      </c>
      <c r="EBX6" s="260">
        <f>'Inbound SOS &amp; EOD'!DPJ29</f>
        <v>0</v>
      </c>
      <c r="EBY6" s="260">
        <f>'Inbound SOS &amp; EOD'!DPK29</f>
        <v>0</v>
      </c>
      <c r="EBZ6" s="260">
        <f>'Inbound SOS &amp; EOD'!DPL29</f>
        <v>0</v>
      </c>
      <c r="ECA6" s="260">
        <f>'Inbound SOS &amp; EOD'!DPM29</f>
        <v>0</v>
      </c>
      <c r="ECB6" s="260">
        <f>'Inbound SOS &amp; EOD'!DPN29</f>
        <v>0</v>
      </c>
      <c r="ECC6" s="260">
        <f>'Inbound SOS &amp; EOD'!DPO29</f>
        <v>0</v>
      </c>
      <c r="ECD6" s="260">
        <f>'Inbound SOS &amp; EOD'!DPP29</f>
        <v>0</v>
      </c>
      <c r="ECE6" s="260">
        <f>'Inbound SOS &amp; EOD'!DPQ29</f>
        <v>0</v>
      </c>
      <c r="ECF6" s="260">
        <f>'Inbound SOS &amp; EOD'!DPR29</f>
        <v>0</v>
      </c>
      <c r="ECG6" s="260">
        <f>'Inbound SOS &amp; EOD'!DPS29</f>
        <v>0</v>
      </c>
      <c r="ECH6" s="260">
        <f>'Inbound SOS &amp; EOD'!DPT29</f>
        <v>0</v>
      </c>
      <c r="ECI6" s="260">
        <f>'Inbound SOS &amp; EOD'!DPU29</f>
        <v>0</v>
      </c>
      <c r="ECJ6" s="260">
        <f>'Inbound SOS &amp; EOD'!DPV29</f>
        <v>0</v>
      </c>
      <c r="ECK6" s="260">
        <f>'Inbound SOS &amp; EOD'!DPW29</f>
        <v>0</v>
      </c>
      <c r="ECL6" s="260">
        <f>'Inbound SOS &amp; EOD'!DPX29</f>
        <v>0</v>
      </c>
      <c r="ECM6" s="260">
        <f>'Inbound SOS &amp; EOD'!DPY29</f>
        <v>0</v>
      </c>
      <c r="ECN6" s="260">
        <f>'Inbound SOS &amp; EOD'!DPZ29</f>
        <v>0</v>
      </c>
      <c r="ECO6" s="260">
        <f>'Inbound SOS &amp; EOD'!DQA29</f>
        <v>0</v>
      </c>
      <c r="ECP6" s="260">
        <f>'Inbound SOS &amp; EOD'!DQB29</f>
        <v>0</v>
      </c>
      <c r="ECQ6" s="260">
        <f>'Inbound SOS &amp; EOD'!DQC29</f>
        <v>0</v>
      </c>
      <c r="ECR6" s="260">
        <f>'Inbound SOS &amp; EOD'!DQD29</f>
        <v>0</v>
      </c>
      <c r="ECS6" s="260">
        <f>'Inbound SOS &amp; EOD'!DQE29</f>
        <v>0</v>
      </c>
      <c r="ECT6" s="260">
        <f>'Inbound SOS &amp; EOD'!DQF29</f>
        <v>0</v>
      </c>
      <c r="ECU6" s="260">
        <f>'Inbound SOS &amp; EOD'!DQG29</f>
        <v>0</v>
      </c>
      <c r="ECV6" s="260">
        <f>'Inbound SOS &amp; EOD'!DQH29</f>
        <v>0</v>
      </c>
      <c r="ECW6" s="260">
        <f>'Inbound SOS &amp; EOD'!DQI29</f>
        <v>0</v>
      </c>
      <c r="ECX6" s="260">
        <f>'Inbound SOS &amp; EOD'!DQJ29</f>
        <v>0</v>
      </c>
      <c r="ECY6" s="260">
        <f>'Inbound SOS &amp; EOD'!DQK29</f>
        <v>0</v>
      </c>
      <c r="ECZ6" s="260">
        <f>'Inbound SOS &amp; EOD'!DQL29</f>
        <v>0</v>
      </c>
      <c r="EDA6" s="260">
        <f>'Inbound SOS &amp; EOD'!DQM29</f>
        <v>0</v>
      </c>
      <c r="EDB6" s="260">
        <f>'Inbound SOS &amp; EOD'!DQN29</f>
        <v>0</v>
      </c>
      <c r="EDC6" s="260">
        <f>'Inbound SOS &amp; EOD'!DQO29</f>
        <v>0</v>
      </c>
      <c r="EDD6" s="260">
        <f>'Inbound SOS &amp; EOD'!DQP29</f>
        <v>0</v>
      </c>
      <c r="EDE6" s="260">
        <f>'Inbound SOS &amp; EOD'!DQQ29</f>
        <v>0</v>
      </c>
      <c r="EDF6" s="260">
        <f>'Inbound SOS &amp; EOD'!DQR29</f>
        <v>0</v>
      </c>
      <c r="EDG6" s="260">
        <f>'Inbound SOS &amp; EOD'!DQS29</f>
        <v>0</v>
      </c>
      <c r="EDH6" s="260">
        <f>'Inbound SOS &amp; EOD'!DQT29</f>
        <v>0</v>
      </c>
      <c r="EDI6" s="260">
        <f>'Inbound SOS &amp; EOD'!DQU29</f>
        <v>0</v>
      </c>
      <c r="EDJ6" s="260">
        <f>'Inbound SOS &amp; EOD'!DQV29</f>
        <v>0</v>
      </c>
      <c r="EDK6" s="260">
        <f>'Inbound SOS &amp; EOD'!DQW29</f>
        <v>0</v>
      </c>
      <c r="EDL6" s="260">
        <f>'Inbound SOS &amp; EOD'!DQX29</f>
        <v>0</v>
      </c>
      <c r="EDM6" s="260">
        <f>'Inbound SOS &amp; EOD'!DQY29</f>
        <v>0</v>
      </c>
      <c r="EDN6" s="260">
        <f>'Inbound SOS &amp; EOD'!DQZ29</f>
        <v>0</v>
      </c>
      <c r="EDO6" s="260">
        <f>'Inbound SOS &amp; EOD'!DRA29</f>
        <v>0</v>
      </c>
      <c r="EDP6" s="260">
        <f>'Inbound SOS &amp; EOD'!DRB29</f>
        <v>0</v>
      </c>
      <c r="EDQ6" s="260">
        <f>'Inbound SOS &amp; EOD'!DRC29</f>
        <v>0</v>
      </c>
      <c r="EDR6" s="260">
        <f>'Inbound SOS &amp; EOD'!DRD29</f>
        <v>0</v>
      </c>
      <c r="EDS6" s="260">
        <f>'Inbound SOS &amp; EOD'!DRE29</f>
        <v>0</v>
      </c>
      <c r="EDT6" s="260">
        <f>'Inbound SOS &amp; EOD'!DRF29</f>
        <v>0</v>
      </c>
      <c r="EDU6" s="260">
        <f>'Inbound SOS &amp; EOD'!DRG29</f>
        <v>0</v>
      </c>
      <c r="EDV6" s="260">
        <f>'Inbound SOS &amp; EOD'!DRH29</f>
        <v>0</v>
      </c>
      <c r="EDW6" s="260">
        <f>'Inbound SOS &amp; EOD'!DRI29</f>
        <v>0</v>
      </c>
      <c r="EDX6" s="260">
        <f>'Inbound SOS &amp; EOD'!DRJ29</f>
        <v>0</v>
      </c>
      <c r="EDY6" s="260">
        <f>'Inbound SOS &amp; EOD'!DRK29</f>
        <v>0</v>
      </c>
      <c r="EDZ6" s="260">
        <f>'Inbound SOS &amp; EOD'!DRL29</f>
        <v>0</v>
      </c>
      <c r="EEA6" s="260">
        <f>'Inbound SOS &amp; EOD'!DRM29</f>
        <v>0</v>
      </c>
      <c r="EEB6" s="260">
        <f>'Inbound SOS &amp; EOD'!DRN29</f>
        <v>0</v>
      </c>
      <c r="EEC6" s="260">
        <f>'Inbound SOS &amp; EOD'!DRO29</f>
        <v>0</v>
      </c>
      <c r="EED6" s="260">
        <f>'Inbound SOS &amp; EOD'!DRP29</f>
        <v>0</v>
      </c>
      <c r="EEE6" s="260">
        <f>'Inbound SOS &amp; EOD'!DRQ29</f>
        <v>0</v>
      </c>
      <c r="EEF6" s="260">
        <f>'Inbound SOS &amp; EOD'!DRR29</f>
        <v>0</v>
      </c>
      <c r="EEG6" s="260">
        <f>'Inbound SOS &amp; EOD'!DRS29</f>
        <v>0</v>
      </c>
      <c r="EEH6" s="260">
        <f>'Inbound SOS &amp; EOD'!DRT29</f>
        <v>0</v>
      </c>
      <c r="EEI6" s="260">
        <f>'Inbound SOS &amp; EOD'!DRU29</f>
        <v>0</v>
      </c>
      <c r="EEJ6" s="260">
        <f>'Inbound SOS &amp; EOD'!DRV29</f>
        <v>0</v>
      </c>
      <c r="EEK6" s="260">
        <f>'Inbound SOS &amp; EOD'!DRW29</f>
        <v>0</v>
      </c>
      <c r="EEL6" s="260">
        <f>'Inbound SOS &amp; EOD'!DRX29</f>
        <v>0</v>
      </c>
      <c r="EEM6" s="260">
        <f>'Inbound SOS &amp; EOD'!DRY29</f>
        <v>0</v>
      </c>
      <c r="EEN6" s="260">
        <f>'Inbound SOS &amp; EOD'!DRZ29</f>
        <v>0</v>
      </c>
      <c r="EEO6" s="260">
        <f>'Inbound SOS &amp; EOD'!DSA29</f>
        <v>0</v>
      </c>
      <c r="EEP6" s="260">
        <f>'Inbound SOS &amp; EOD'!DSB29</f>
        <v>0</v>
      </c>
      <c r="EEQ6" s="260">
        <f>'Inbound SOS &amp; EOD'!DSC29</f>
        <v>0</v>
      </c>
      <c r="EER6" s="260">
        <f>'Inbound SOS &amp; EOD'!DSD29</f>
        <v>0</v>
      </c>
      <c r="EES6" s="260">
        <f>'Inbound SOS &amp; EOD'!DSE29</f>
        <v>0</v>
      </c>
      <c r="EET6" s="260">
        <f>'Inbound SOS &amp; EOD'!DSF29</f>
        <v>0</v>
      </c>
      <c r="EEU6" s="260">
        <f>'Inbound SOS &amp; EOD'!DSG29</f>
        <v>0</v>
      </c>
      <c r="EEV6" s="260">
        <f>'Inbound SOS &amp; EOD'!DSH29</f>
        <v>0</v>
      </c>
      <c r="EEW6" s="260">
        <f>'Inbound SOS &amp; EOD'!DSI29</f>
        <v>0</v>
      </c>
      <c r="EEX6" s="260">
        <f>'Inbound SOS &amp; EOD'!DSJ29</f>
        <v>0</v>
      </c>
      <c r="EEY6" s="260">
        <f>'Inbound SOS &amp; EOD'!DSK29</f>
        <v>0</v>
      </c>
      <c r="EEZ6" s="260">
        <f>'Inbound SOS &amp; EOD'!DSL29</f>
        <v>0</v>
      </c>
      <c r="EFA6" s="260">
        <f>'Inbound SOS &amp; EOD'!DSM29</f>
        <v>0</v>
      </c>
      <c r="EFB6" s="260">
        <f>'Inbound SOS &amp; EOD'!DSN29</f>
        <v>0</v>
      </c>
      <c r="EFC6" s="260">
        <f>'Inbound SOS &amp; EOD'!DSO29</f>
        <v>0</v>
      </c>
      <c r="EFD6" s="260">
        <f>'Inbound SOS &amp; EOD'!DSP29</f>
        <v>0</v>
      </c>
      <c r="EFE6" s="260">
        <f>'Inbound SOS &amp; EOD'!DSQ29</f>
        <v>0</v>
      </c>
      <c r="EFF6" s="260">
        <f>'Inbound SOS &amp; EOD'!DSR29</f>
        <v>0</v>
      </c>
      <c r="EFG6" s="260">
        <f>'Inbound SOS &amp; EOD'!DSS29</f>
        <v>0</v>
      </c>
      <c r="EFH6" s="260">
        <f>'Inbound SOS &amp; EOD'!DST29</f>
        <v>0</v>
      </c>
      <c r="EFI6" s="260">
        <f>'Inbound SOS &amp; EOD'!DSU29</f>
        <v>0</v>
      </c>
      <c r="EFJ6" s="260">
        <f>'Inbound SOS &amp; EOD'!DSV29</f>
        <v>0</v>
      </c>
      <c r="EFK6" s="260">
        <f>'Inbound SOS &amp; EOD'!DSW29</f>
        <v>0</v>
      </c>
      <c r="EFL6" s="260">
        <f>'Inbound SOS &amp; EOD'!DSX29</f>
        <v>0</v>
      </c>
      <c r="EFM6" s="260">
        <f>'Inbound SOS &amp; EOD'!DSY29</f>
        <v>0</v>
      </c>
      <c r="EFN6" s="260">
        <f>'Inbound SOS &amp; EOD'!DSZ29</f>
        <v>0</v>
      </c>
      <c r="EFO6" s="260">
        <f>'Inbound SOS &amp; EOD'!DTA29</f>
        <v>0</v>
      </c>
      <c r="EFP6" s="260">
        <f>'Inbound SOS &amp; EOD'!DTB29</f>
        <v>0</v>
      </c>
      <c r="EFQ6" s="260">
        <f>'Inbound SOS &amp; EOD'!DTC29</f>
        <v>0</v>
      </c>
      <c r="EFR6" s="260">
        <f>'Inbound SOS &amp; EOD'!DTD29</f>
        <v>0</v>
      </c>
      <c r="EFS6" s="260">
        <f>'Inbound SOS &amp; EOD'!DTE29</f>
        <v>0</v>
      </c>
      <c r="EFT6" s="260">
        <f>'Inbound SOS &amp; EOD'!DTF29</f>
        <v>0</v>
      </c>
      <c r="EFU6" s="260">
        <f>'Inbound SOS &amp; EOD'!DTG29</f>
        <v>0</v>
      </c>
      <c r="EFV6" s="260">
        <f>'Inbound SOS &amp; EOD'!DTH29</f>
        <v>0</v>
      </c>
      <c r="EFW6" s="260">
        <f>'Inbound SOS &amp; EOD'!DTI29</f>
        <v>0</v>
      </c>
      <c r="EFX6" s="260">
        <f>'Inbound SOS &amp; EOD'!DTJ29</f>
        <v>0</v>
      </c>
      <c r="EFY6" s="260">
        <f>'Inbound SOS &amp; EOD'!DTK29</f>
        <v>0</v>
      </c>
      <c r="EFZ6" s="260">
        <f>'Inbound SOS &amp; EOD'!DTL29</f>
        <v>0</v>
      </c>
      <c r="EGA6" s="260">
        <f>'Inbound SOS &amp; EOD'!DTM29</f>
        <v>0</v>
      </c>
      <c r="EGB6" s="260">
        <f>'Inbound SOS &amp; EOD'!DTN29</f>
        <v>0</v>
      </c>
      <c r="EGC6" s="260">
        <f>'Inbound SOS &amp; EOD'!DTO29</f>
        <v>0</v>
      </c>
      <c r="EGD6" s="260">
        <f>'Inbound SOS &amp; EOD'!DTP29</f>
        <v>0</v>
      </c>
      <c r="EGE6" s="260">
        <f>'Inbound SOS &amp; EOD'!DTQ29</f>
        <v>0</v>
      </c>
      <c r="EGF6" s="260">
        <f>'Inbound SOS &amp; EOD'!DTR29</f>
        <v>0</v>
      </c>
      <c r="EGG6" s="260">
        <f>'Inbound SOS &amp; EOD'!DTS29</f>
        <v>0</v>
      </c>
      <c r="EGH6" s="260">
        <f>'Inbound SOS &amp; EOD'!DTT29</f>
        <v>0</v>
      </c>
      <c r="EGI6" s="260">
        <f>'Inbound SOS &amp; EOD'!DTU29</f>
        <v>0</v>
      </c>
      <c r="EGJ6" s="260">
        <f>'Inbound SOS &amp; EOD'!DTV29</f>
        <v>0</v>
      </c>
      <c r="EGK6" s="260">
        <f>'Inbound SOS &amp; EOD'!DTW29</f>
        <v>0</v>
      </c>
      <c r="EGL6" s="260">
        <f>'Inbound SOS &amp; EOD'!DTX29</f>
        <v>0</v>
      </c>
      <c r="EGM6" s="260">
        <f>'Inbound SOS &amp; EOD'!DTY29</f>
        <v>0</v>
      </c>
      <c r="EGN6" s="260">
        <f>'Inbound SOS &amp; EOD'!DTZ29</f>
        <v>0</v>
      </c>
      <c r="EGO6" s="260">
        <f>'Inbound SOS &amp; EOD'!DUA29</f>
        <v>0</v>
      </c>
      <c r="EGP6" s="260">
        <f>'Inbound SOS &amp; EOD'!DUB29</f>
        <v>0</v>
      </c>
      <c r="EGQ6" s="260">
        <f>'Inbound SOS &amp; EOD'!DUC29</f>
        <v>0</v>
      </c>
      <c r="EGR6" s="260">
        <f>'Inbound SOS &amp; EOD'!DUD29</f>
        <v>0</v>
      </c>
      <c r="EGS6" s="260">
        <f>'Inbound SOS &amp; EOD'!DUE29</f>
        <v>0</v>
      </c>
      <c r="EGT6" s="260">
        <f>'Inbound SOS &amp; EOD'!DUF29</f>
        <v>0</v>
      </c>
      <c r="EGU6" s="260">
        <f>'Inbound SOS &amp; EOD'!DUG29</f>
        <v>0</v>
      </c>
      <c r="EGV6" s="260">
        <f>'Inbound SOS &amp; EOD'!DUH29</f>
        <v>0</v>
      </c>
      <c r="EGW6" s="260">
        <f>'Inbound SOS &amp; EOD'!DUI29</f>
        <v>0</v>
      </c>
      <c r="EGX6" s="260">
        <f>'Inbound SOS &amp; EOD'!DUJ29</f>
        <v>0</v>
      </c>
      <c r="EGY6" s="260">
        <f>'Inbound SOS &amp; EOD'!DUK29</f>
        <v>0</v>
      </c>
      <c r="EGZ6" s="260">
        <f>'Inbound SOS &amp; EOD'!DUL29</f>
        <v>0</v>
      </c>
      <c r="EHA6" s="260">
        <f>'Inbound SOS &amp; EOD'!DUM29</f>
        <v>0</v>
      </c>
      <c r="EHB6" s="260">
        <f>'Inbound SOS &amp; EOD'!DUN29</f>
        <v>0</v>
      </c>
      <c r="EHC6" s="260">
        <f>'Inbound SOS &amp; EOD'!DUO29</f>
        <v>0</v>
      </c>
      <c r="EHD6" s="260">
        <f>'Inbound SOS &amp; EOD'!DUP29</f>
        <v>0</v>
      </c>
      <c r="EHE6" s="260">
        <f>'Inbound SOS &amp; EOD'!DUQ29</f>
        <v>0</v>
      </c>
      <c r="EHF6" s="260">
        <f>'Inbound SOS &amp; EOD'!DUR29</f>
        <v>0</v>
      </c>
      <c r="EHG6" s="260">
        <f>'Inbound SOS &amp; EOD'!DUS29</f>
        <v>0</v>
      </c>
      <c r="EHH6" s="260">
        <f>'Inbound SOS &amp; EOD'!DUT29</f>
        <v>0</v>
      </c>
      <c r="EHI6" s="260">
        <f>'Inbound SOS &amp; EOD'!DUU29</f>
        <v>0</v>
      </c>
      <c r="EHJ6" s="260">
        <f>'Inbound SOS &amp; EOD'!DUV29</f>
        <v>0</v>
      </c>
      <c r="EHK6" s="260">
        <f>'Inbound SOS &amp; EOD'!DUW29</f>
        <v>0</v>
      </c>
      <c r="EHL6" s="260">
        <f>'Inbound SOS &amp; EOD'!DUX29</f>
        <v>0</v>
      </c>
      <c r="EHM6" s="260">
        <f>'Inbound SOS &amp; EOD'!DUY29</f>
        <v>0</v>
      </c>
      <c r="EHN6" s="260">
        <f>'Inbound SOS &amp; EOD'!DUZ29</f>
        <v>0</v>
      </c>
      <c r="EHO6" s="260">
        <f>'Inbound SOS &amp; EOD'!DVA29</f>
        <v>0</v>
      </c>
      <c r="EHP6" s="260">
        <f>'Inbound SOS &amp; EOD'!DVB29</f>
        <v>0</v>
      </c>
      <c r="EHQ6" s="260">
        <f>'Inbound SOS &amp; EOD'!DVC29</f>
        <v>0</v>
      </c>
      <c r="EHR6" s="260">
        <f>'Inbound SOS &amp; EOD'!DVD29</f>
        <v>0</v>
      </c>
      <c r="EHS6" s="260">
        <f>'Inbound SOS &amp; EOD'!DVE29</f>
        <v>0</v>
      </c>
      <c r="EHT6" s="260">
        <f>'Inbound SOS &amp; EOD'!DVF29</f>
        <v>0</v>
      </c>
      <c r="EHU6" s="260">
        <f>'Inbound SOS &amp; EOD'!DVG29</f>
        <v>0</v>
      </c>
      <c r="EHV6" s="260">
        <f>'Inbound SOS &amp; EOD'!DVH29</f>
        <v>0</v>
      </c>
      <c r="EHW6" s="260">
        <f>'Inbound SOS &amp; EOD'!DVI29</f>
        <v>0</v>
      </c>
      <c r="EHX6" s="260">
        <f>'Inbound SOS &amp; EOD'!DVJ29</f>
        <v>0</v>
      </c>
      <c r="EHY6" s="260">
        <f>'Inbound SOS &amp; EOD'!DVK29</f>
        <v>0</v>
      </c>
      <c r="EHZ6" s="260">
        <f>'Inbound SOS &amp; EOD'!DVL29</f>
        <v>0</v>
      </c>
      <c r="EIA6" s="260">
        <f>'Inbound SOS &amp; EOD'!DVM29</f>
        <v>0</v>
      </c>
      <c r="EIB6" s="260">
        <f>'Inbound SOS &amp; EOD'!DVN29</f>
        <v>0</v>
      </c>
      <c r="EIC6" s="260">
        <f>'Inbound SOS &amp; EOD'!DVO29</f>
        <v>0</v>
      </c>
      <c r="EID6" s="260">
        <f>'Inbound SOS &amp; EOD'!DVP29</f>
        <v>0</v>
      </c>
      <c r="EIE6" s="260">
        <f>'Inbound SOS &amp; EOD'!DVQ29</f>
        <v>0</v>
      </c>
      <c r="EIF6" s="260">
        <f>'Inbound SOS &amp; EOD'!DVR29</f>
        <v>0</v>
      </c>
      <c r="EIG6" s="260">
        <f>'Inbound SOS &amp; EOD'!DVS29</f>
        <v>0</v>
      </c>
      <c r="EIH6" s="260">
        <f>'Inbound SOS &amp; EOD'!DVT29</f>
        <v>0</v>
      </c>
      <c r="EII6" s="260">
        <f>'Inbound SOS &amp; EOD'!DVU29</f>
        <v>0</v>
      </c>
      <c r="EIJ6" s="260">
        <f>'Inbound SOS &amp; EOD'!DVV29</f>
        <v>0</v>
      </c>
      <c r="EIK6" s="260">
        <f>'Inbound SOS &amp; EOD'!DVW29</f>
        <v>0</v>
      </c>
      <c r="EIL6" s="260">
        <f>'Inbound SOS &amp; EOD'!DVX29</f>
        <v>0</v>
      </c>
      <c r="EIM6" s="260">
        <f>'Inbound SOS &amp; EOD'!DVY29</f>
        <v>0</v>
      </c>
      <c r="EIN6" s="260">
        <f>'Inbound SOS &amp; EOD'!DVZ29</f>
        <v>0</v>
      </c>
      <c r="EIO6" s="260">
        <f>'Inbound SOS &amp; EOD'!DWA29</f>
        <v>0</v>
      </c>
      <c r="EIP6" s="260">
        <f>'Inbound SOS &amp; EOD'!DWB29</f>
        <v>0</v>
      </c>
      <c r="EIQ6" s="260">
        <f>'Inbound SOS &amp; EOD'!DWC29</f>
        <v>0</v>
      </c>
      <c r="EIR6" s="260">
        <f>'Inbound SOS &amp; EOD'!DWD29</f>
        <v>0</v>
      </c>
      <c r="EIS6" s="260">
        <f>'Inbound SOS &amp; EOD'!DWE29</f>
        <v>0</v>
      </c>
      <c r="EIT6" s="260">
        <f>'Inbound SOS &amp; EOD'!DWF29</f>
        <v>0</v>
      </c>
      <c r="EIU6" s="260">
        <f>'Inbound SOS &amp; EOD'!DWG29</f>
        <v>0</v>
      </c>
      <c r="EIV6" s="260">
        <f>'Inbound SOS &amp; EOD'!DWH29</f>
        <v>0</v>
      </c>
      <c r="EIW6" s="260">
        <f>'Inbound SOS &amp; EOD'!DWI29</f>
        <v>0</v>
      </c>
      <c r="EIX6" s="260">
        <f>'Inbound SOS &amp; EOD'!DWJ29</f>
        <v>0</v>
      </c>
      <c r="EIY6" s="260">
        <f>'Inbound SOS &amp; EOD'!DWK29</f>
        <v>0</v>
      </c>
      <c r="EIZ6" s="260">
        <f>'Inbound SOS &amp; EOD'!DWL29</f>
        <v>0</v>
      </c>
      <c r="EJA6" s="260">
        <f>'Inbound SOS &amp; EOD'!DWM29</f>
        <v>0</v>
      </c>
      <c r="EJB6" s="260">
        <f>'Inbound SOS &amp; EOD'!DWN29</f>
        <v>0</v>
      </c>
      <c r="EJC6" s="260">
        <f>'Inbound SOS &amp; EOD'!DWO29</f>
        <v>0</v>
      </c>
      <c r="EJD6" s="260">
        <f>'Inbound SOS &amp; EOD'!DWP29</f>
        <v>0</v>
      </c>
      <c r="EJE6" s="260">
        <f>'Inbound SOS &amp; EOD'!DWQ29</f>
        <v>0</v>
      </c>
      <c r="EJF6" s="260">
        <f>'Inbound SOS &amp; EOD'!DWR29</f>
        <v>0</v>
      </c>
      <c r="EJG6" s="260">
        <f>'Inbound SOS &amp; EOD'!DWS29</f>
        <v>0</v>
      </c>
      <c r="EJH6" s="260">
        <f>'Inbound SOS &amp; EOD'!DWT29</f>
        <v>0</v>
      </c>
      <c r="EJI6" s="260">
        <f>'Inbound SOS &amp; EOD'!DWU29</f>
        <v>0</v>
      </c>
      <c r="EJJ6" s="260">
        <f>'Inbound SOS &amp; EOD'!DWV29</f>
        <v>0</v>
      </c>
      <c r="EJK6" s="260">
        <f>'Inbound SOS &amp; EOD'!DWW29</f>
        <v>0</v>
      </c>
      <c r="EJL6" s="260">
        <f>'Inbound SOS &amp; EOD'!DWX29</f>
        <v>0</v>
      </c>
      <c r="EJM6" s="260">
        <f>'Inbound SOS &amp; EOD'!DWY29</f>
        <v>0</v>
      </c>
      <c r="EJN6" s="260">
        <f>'Inbound SOS &amp; EOD'!DWZ29</f>
        <v>0</v>
      </c>
      <c r="EJO6" s="260">
        <f>'Inbound SOS &amp; EOD'!DXA29</f>
        <v>0</v>
      </c>
      <c r="EJP6" s="260">
        <f>'Inbound SOS &amp; EOD'!DXB29</f>
        <v>0</v>
      </c>
      <c r="EJQ6" s="260">
        <f>'Inbound SOS &amp; EOD'!DXC29</f>
        <v>0</v>
      </c>
      <c r="EJR6" s="260">
        <f>'Inbound SOS &amp; EOD'!DXD29</f>
        <v>0</v>
      </c>
      <c r="EJS6" s="260">
        <f>'Inbound SOS &amp; EOD'!DXE29</f>
        <v>0</v>
      </c>
      <c r="EJT6" s="260">
        <f>'Inbound SOS &amp; EOD'!DXF29</f>
        <v>0</v>
      </c>
      <c r="EJU6" s="260">
        <f>'Inbound SOS &amp; EOD'!DXG29</f>
        <v>0</v>
      </c>
      <c r="EJV6" s="260">
        <f>'Inbound SOS &amp; EOD'!DXH29</f>
        <v>0</v>
      </c>
      <c r="EJW6" s="260">
        <f>'Inbound SOS &amp; EOD'!DXI29</f>
        <v>0</v>
      </c>
      <c r="EJX6" s="260">
        <f>'Inbound SOS &amp; EOD'!DXJ29</f>
        <v>0</v>
      </c>
      <c r="EJY6" s="260">
        <f>'Inbound SOS &amp; EOD'!DXK29</f>
        <v>0</v>
      </c>
      <c r="EJZ6" s="260">
        <f>'Inbound SOS &amp; EOD'!DXL29</f>
        <v>0</v>
      </c>
      <c r="EKA6" s="260">
        <f>'Inbound SOS &amp; EOD'!DXM29</f>
        <v>0</v>
      </c>
      <c r="EKB6" s="260">
        <f>'Inbound SOS &amp; EOD'!DXN29</f>
        <v>0</v>
      </c>
      <c r="EKC6" s="260">
        <f>'Inbound SOS &amp; EOD'!DXO29</f>
        <v>0</v>
      </c>
      <c r="EKD6" s="260">
        <f>'Inbound SOS &amp; EOD'!DXP29</f>
        <v>0</v>
      </c>
      <c r="EKE6" s="260">
        <f>'Inbound SOS &amp; EOD'!DXQ29</f>
        <v>0</v>
      </c>
      <c r="EKF6" s="260">
        <f>'Inbound SOS &amp; EOD'!DXR29</f>
        <v>0</v>
      </c>
      <c r="EKG6" s="260">
        <f>'Inbound SOS &amp; EOD'!DXS29</f>
        <v>0</v>
      </c>
      <c r="EKH6" s="260">
        <f>'Inbound SOS &amp; EOD'!DXT29</f>
        <v>0</v>
      </c>
      <c r="EKI6" s="260">
        <f>'Inbound SOS &amp; EOD'!DXU29</f>
        <v>0</v>
      </c>
      <c r="EKJ6" s="260">
        <f>'Inbound SOS &amp; EOD'!DXV29</f>
        <v>0</v>
      </c>
      <c r="EKK6" s="260">
        <f>'Inbound SOS &amp; EOD'!DXW29</f>
        <v>0</v>
      </c>
      <c r="EKL6" s="260">
        <f>'Inbound SOS &amp; EOD'!DXX29</f>
        <v>0</v>
      </c>
      <c r="EKM6" s="260">
        <f>'Inbound SOS &amp; EOD'!DXY29</f>
        <v>0</v>
      </c>
      <c r="EKN6" s="260">
        <f>'Inbound SOS &amp; EOD'!DXZ29</f>
        <v>0</v>
      </c>
      <c r="EKO6" s="260">
        <f>'Inbound SOS &amp; EOD'!DYA29</f>
        <v>0</v>
      </c>
      <c r="EKP6" s="260">
        <f>'Inbound SOS &amp; EOD'!DYB29</f>
        <v>0</v>
      </c>
      <c r="EKQ6" s="260">
        <f>'Inbound SOS &amp; EOD'!DYC29</f>
        <v>0</v>
      </c>
      <c r="EKR6" s="260">
        <f>'Inbound SOS &amp; EOD'!DYD29</f>
        <v>0</v>
      </c>
      <c r="EKS6" s="260">
        <f>'Inbound SOS &amp; EOD'!DYE29</f>
        <v>0</v>
      </c>
      <c r="EKT6" s="260">
        <f>'Inbound SOS &amp; EOD'!DYF29</f>
        <v>0</v>
      </c>
      <c r="EKU6" s="260">
        <f>'Inbound SOS &amp; EOD'!DYG29</f>
        <v>0</v>
      </c>
      <c r="EKV6" s="260">
        <f>'Inbound SOS &amp; EOD'!DYH29</f>
        <v>0</v>
      </c>
      <c r="EKW6" s="260">
        <f>'Inbound SOS &amp; EOD'!DYI29</f>
        <v>0</v>
      </c>
      <c r="EKX6" s="260">
        <f>'Inbound SOS &amp; EOD'!DYJ29</f>
        <v>0</v>
      </c>
      <c r="EKY6" s="260">
        <f>'Inbound SOS &amp; EOD'!DYK29</f>
        <v>0</v>
      </c>
      <c r="EKZ6" s="260">
        <f>'Inbound SOS &amp; EOD'!DYL29</f>
        <v>0</v>
      </c>
      <c r="ELA6" s="260">
        <f>'Inbound SOS &amp; EOD'!DYM29</f>
        <v>0</v>
      </c>
      <c r="ELB6" s="260">
        <f>'Inbound SOS &amp; EOD'!DYN29</f>
        <v>0</v>
      </c>
      <c r="ELC6" s="260">
        <f>'Inbound SOS &amp; EOD'!DYO29</f>
        <v>0</v>
      </c>
      <c r="ELD6" s="260">
        <f>'Inbound SOS &amp; EOD'!DYP29</f>
        <v>0</v>
      </c>
      <c r="ELE6" s="260">
        <f>'Inbound SOS &amp; EOD'!DYQ29</f>
        <v>0</v>
      </c>
      <c r="ELF6" s="260">
        <f>'Inbound SOS &amp; EOD'!DYR29</f>
        <v>0</v>
      </c>
      <c r="ELG6" s="260">
        <f>'Inbound SOS &amp; EOD'!DYS29</f>
        <v>0</v>
      </c>
      <c r="ELH6" s="260">
        <f>'Inbound SOS &amp; EOD'!DYT29</f>
        <v>0</v>
      </c>
      <c r="ELI6" s="260">
        <f>'Inbound SOS &amp; EOD'!DYU29</f>
        <v>0</v>
      </c>
      <c r="ELJ6" s="260">
        <f>'Inbound SOS &amp; EOD'!DYV29</f>
        <v>0</v>
      </c>
      <c r="ELK6" s="260">
        <f>'Inbound SOS &amp; EOD'!DYW29</f>
        <v>0</v>
      </c>
      <c r="ELL6" s="260">
        <f>'Inbound SOS &amp; EOD'!DYX29</f>
        <v>0</v>
      </c>
      <c r="ELM6" s="260">
        <f>'Inbound SOS &amp; EOD'!DYY29</f>
        <v>0</v>
      </c>
      <c r="ELN6" s="260">
        <f>'Inbound SOS &amp; EOD'!DYZ29</f>
        <v>0</v>
      </c>
      <c r="ELO6" s="260">
        <f>'Inbound SOS &amp; EOD'!DZA29</f>
        <v>0</v>
      </c>
      <c r="ELP6" s="260">
        <f>'Inbound SOS &amp; EOD'!DZB29</f>
        <v>0</v>
      </c>
      <c r="ELQ6" s="260">
        <f>'Inbound SOS &amp; EOD'!DZC29</f>
        <v>0</v>
      </c>
      <c r="ELR6" s="260">
        <f>'Inbound SOS &amp; EOD'!DZD29</f>
        <v>0</v>
      </c>
      <c r="ELS6" s="260">
        <f>'Inbound SOS &amp; EOD'!DZE29</f>
        <v>0</v>
      </c>
      <c r="ELT6" s="260">
        <f>'Inbound SOS &amp; EOD'!DZF29</f>
        <v>0</v>
      </c>
      <c r="ELU6" s="260">
        <f>'Inbound SOS &amp; EOD'!DZG29</f>
        <v>0</v>
      </c>
      <c r="ELV6" s="260">
        <f>'Inbound SOS &amp; EOD'!DZH29</f>
        <v>0</v>
      </c>
      <c r="ELW6" s="260">
        <f>'Inbound SOS &amp; EOD'!DZI29</f>
        <v>0</v>
      </c>
      <c r="ELX6" s="260">
        <f>'Inbound SOS &amp; EOD'!DZJ29</f>
        <v>0</v>
      </c>
      <c r="ELY6" s="260">
        <f>'Inbound SOS &amp; EOD'!DZK29</f>
        <v>0</v>
      </c>
      <c r="ELZ6" s="260">
        <f>'Inbound SOS &amp; EOD'!DZL29</f>
        <v>0</v>
      </c>
      <c r="EMA6" s="260">
        <f>'Inbound SOS &amp; EOD'!DZM29</f>
        <v>0</v>
      </c>
      <c r="EMB6" s="260">
        <f>'Inbound SOS &amp; EOD'!DZN29</f>
        <v>0</v>
      </c>
      <c r="EMC6" s="260">
        <f>'Inbound SOS &amp; EOD'!DZO29</f>
        <v>0</v>
      </c>
      <c r="EMD6" s="260">
        <f>'Inbound SOS &amp; EOD'!DZP29</f>
        <v>0</v>
      </c>
      <c r="EME6" s="260">
        <f>'Inbound SOS &amp; EOD'!DZQ29</f>
        <v>0</v>
      </c>
      <c r="EMF6" s="260">
        <f>'Inbound SOS &amp; EOD'!DZR29</f>
        <v>0</v>
      </c>
      <c r="EMG6" s="260">
        <f>'Inbound SOS &amp; EOD'!DZS29</f>
        <v>0</v>
      </c>
      <c r="EMH6" s="260">
        <f>'Inbound SOS &amp; EOD'!DZT29</f>
        <v>0</v>
      </c>
      <c r="EMI6" s="260">
        <f>'Inbound SOS &amp; EOD'!DZU29</f>
        <v>0</v>
      </c>
      <c r="EMJ6" s="260">
        <f>'Inbound SOS &amp; EOD'!DZV29</f>
        <v>0</v>
      </c>
      <c r="EMK6" s="260">
        <f>'Inbound SOS &amp; EOD'!DZW29</f>
        <v>0</v>
      </c>
      <c r="EML6" s="260">
        <f>'Inbound SOS &amp; EOD'!DZX29</f>
        <v>0</v>
      </c>
      <c r="EMM6" s="260">
        <f>'Inbound SOS &amp; EOD'!DZY29</f>
        <v>0</v>
      </c>
      <c r="EMN6" s="260">
        <f>'Inbound SOS &amp; EOD'!DZZ29</f>
        <v>0</v>
      </c>
      <c r="EMO6" s="260">
        <f>'Inbound SOS &amp; EOD'!EAA29</f>
        <v>0</v>
      </c>
      <c r="EMP6" s="260">
        <f>'Inbound SOS &amp; EOD'!EAB29</f>
        <v>0</v>
      </c>
      <c r="EMQ6" s="260">
        <f>'Inbound SOS &amp; EOD'!EAC29</f>
        <v>0</v>
      </c>
      <c r="EMR6" s="260">
        <f>'Inbound SOS &amp; EOD'!EAD29</f>
        <v>0</v>
      </c>
      <c r="EMS6" s="260">
        <f>'Inbound SOS &amp; EOD'!EAE29</f>
        <v>0</v>
      </c>
      <c r="EMT6" s="260">
        <f>'Inbound SOS &amp; EOD'!EAF29</f>
        <v>0</v>
      </c>
      <c r="EMU6" s="260">
        <f>'Inbound SOS &amp; EOD'!EAG29</f>
        <v>0</v>
      </c>
      <c r="EMV6" s="260">
        <f>'Inbound SOS &amp; EOD'!EAH29</f>
        <v>0</v>
      </c>
      <c r="EMW6" s="260">
        <f>'Inbound SOS &amp; EOD'!EAI29</f>
        <v>0</v>
      </c>
      <c r="EMX6" s="260">
        <f>'Inbound SOS &amp; EOD'!EAJ29</f>
        <v>0</v>
      </c>
      <c r="EMY6" s="260">
        <f>'Inbound SOS &amp; EOD'!EAK29</f>
        <v>0</v>
      </c>
      <c r="EMZ6" s="260">
        <f>'Inbound SOS &amp; EOD'!EAL29</f>
        <v>0</v>
      </c>
      <c r="ENA6" s="260">
        <f>'Inbound SOS &amp; EOD'!EAM29</f>
        <v>0</v>
      </c>
      <c r="ENB6" s="260">
        <f>'Inbound SOS &amp; EOD'!EAN29</f>
        <v>0</v>
      </c>
      <c r="ENC6" s="260">
        <f>'Inbound SOS &amp; EOD'!EAO29</f>
        <v>0</v>
      </c>
      <c r="END6" s="260">
        <f>'Inbound SOS &amp; EOD'!EAP29</f>
        <v>0</v>
      </c>
      <c r="ENE6" s="260">
        <f>'Inbound SOS &amp; EOD'!EAQ29</f>
        <v>0</v>
      </c>
      <c r="ENF6" s="260">
        <f>'Inbound SOS &amp; EOD'!EAR29</f>
        <v>0</v>
      </c>
      <c r="ENG6" s="260">
        <f>'Inbound SOS &amp; EOD'!EAS29</f>
        <v>0</v>
      </c>
      <c r="ENH6" s="260">
        <f>'Inbound SOS &amp; EOD'!EAT29</f>
        <v>0</v>
      </c>
      <c r="ENI6" s="260">
        <f>'Inbound SOS &amp; EOD'!EAU29</f>
        <v>0</v>
      </c>
      <c r="ENJ6" s="260">
        <f>'Inbound SOS &amp; EOD'!EAV29</f>
        <v>0</v>
      </c>
      <c r="ENK6" s="260">
        <f>'Inbound SOS &amp; EOD'!EAW29</f>
        <v>0</v>
      </c>
      <c r="ENL6" s="260">
        <f>'Inbound SOS &amp; EOD'!EAX29</f>
        <v>0</v>
      </c>
      <c r="ENM6" s="260">
        <f>'Inbound SOS &amp; EOD'!EAY29</f>
        <v>0</v>
      </c>
      <c r="ENN6" s="260">
        <f>'Inbound SOS &amp; EOD'!EAZ29</f>
        <v>0</v>
      </c>
      <c r="ENO6" s="260">
        <f>'Inbound SOS &amp; EOD'!EBA29</f>
        <v>0</v>
      </c>
      <c r="ENP6" s="260">
        <f>'Inbound SOS &amp; EOD'!EBB29</f>
        <v>0</v>
      </c>
      <c r="ENQ6" s="260">
        <f>'Inbound SOS &amp; EOD'!EBC29</f>
        <v>0</v>
      </c>
      <c r="ENR6" s="260">
        <f>'Inbound SOS &amp; EOD'!EBD29</f>
        <v>0</v>
      </c>
      <c r="ENS6" s="260">
        <f>'Inbound SOS &amp; EOD'!EBE29</f>
        <v>0</v>
      </c>
      <c r="ENT6" s="260">
        <f>'Inbound SOS &amp; EOD'!EBF29</f>
        <v>0</v>
      </c>
      <c r="ENU6" s="260">
        <f>'Inbound SOS &amp; EOD'!EBG29</f>
        <v>0</v>
      </c>
      <c r="ENV6" s="260">
        <f>'Inbound SOS &amp; EOD'!EBH29</f>
        <v>0</v>
      </c>
      <c r="ENW6" s="260">
        <f>'Inbound SOS &amp; EOD'!EBI29</f>
        <v>0</v>
      </c>
      <c r="ENX6" s="260">
        <f>'Inbound SOS &amp; EOD'!EBJ29</f>
        <v>0</v>
      </c>
      <c r="ENY6" s="260">
        <f>'Inbound SOS &amp; EOD'!EBK29</f>
        <v>0</v>
      </c>
      <c r="ENZ6" s="260">
        <f>'Inbound SOS &amp; EOD'!EBL29</f>
        <v>0</v>
      </c>
      <c r="EOA6" s="260">
        <f>'Inbound SOS &amp; EOD'!EBM29</f>
        <v>0</v>
      </c>
      <c r="EOB6" s="260">
        <f>'Inbound SOS &amp; EOD'!EBN29</f>
        <v>0</v>
      </c>
      <c r="EOC6" s="260">
        <f>'Inbound SOS &amp; EOD'!EBO29</f>
        <v>0</v>
      </c>
      <c r="EOD6" s="260">
        <f>'Inbound SOS &amp; EOD'!EBP29</f>
        <v>0</v>
      </c>
      <c r="EOE6" s="260">
        <f>'Inbound SOS &amp; EOD'!EBQ29</f>
        <v>0</v>
      </c>
      <c r="EOF6" s="260">
        <f>'Inbound SOS &amp; EOD'!EBR29</f>
        <v>0</v>
      </c>
      <c r="EOG6" s="260">
        <f>'Inbound SOS &amp; EOD'!EBS29</f>
        <v>0</v>
      </c>
      <c r="EOH6" s="260">
        <f>'Inbound SOS &amp; EOD'!EBT29</f>
        <v>0</v>
      </c>
      <c r="EOI6" s="260">
        <f>'Inbound SOS &amp; EOD'!EBU29</f>
        <v>0</v>
      </c>
      <c r="EOJ6" s="260">
        <f>'Inbound SOS &amp; EOD'!EBV29</f>
        <v>0</v>
      </c>
      <c r="EOK6" s="260">
        <f>'Inbound SOS &amp; EOD'!EBW29</f>
        <v>0</v>
      </c>
      <c r="EOL6" s="260">
        <f>'Inbound SOS &amp; EOD'!EBX29</f>
        <v>0</v>
      </c>
      <c r="EOM6" s="260">
        <f>'Inbound SOS &amp; EOD'!EBY29</f>
        <v>0</v>
      </c>
      <c r="EON6" s="260">
        <f>'Inbound SOS &amp; EOD'!EBZ29</f>
        <v>0</v>
      </c>
      <c r="EOO6" s="260">
        <f>'Inbound SOS &amp; EOD'!ECA29</f>
        <v>0</v>
      </c>
      <c r="EOP6" s="260">
        <f>'Inbound SOS &amp; EOD'!ECB29</f>
        <v>0</v>
      </c>
      <c r="EOQ6" s="260">
        <f>'Inbound SOS &amp; EOD'!ECC29</f>
        <v>0</v>
      </c>
      <c r="EOR6" s="260">
        <f>'Inbound SOS &amp; EOD'!ECD29</f>
        <v>0</v>
      </c>
      <c r="EOS6" s="260">
        <f>'Inbound SOS &amp; EOD'!ECE29</f>
        <v>0</v>
      </c>
      <c r="EOT6" s="260">
        <f>'Inbound SOS &amp; EOD'!ECF29</f>
        <v>0</v>
      </c>
      <c r="EOU6" s="260">
        <f>'Inbound SOS &amp; EOD'!ECG29</f>
        <v>0</v>
      </c>
      <c r="EOV6" s="260">
        <f>'Inbound SOS &amp; EOD'!ECH29</f>
        <v>0</v>
      </c>
      <c r="EOW6" s="260">
        <f>'Inbound SOS &amp; EOD'!ECI29</f>
        <v>0</v>
      </c>
      <c r="EOX6" s="260">
        <f>'Inbound SOS &amp; EOD'!ECJ29</f>
        <v>0</v>
      </c>
      <c r="EOY6" s="260">
        <f>'Inbound SOS &amp; EOD'!ECK29</f>
        <v>0</v>
      </c>
      <c r="EOZ6" s="260">
        <f>'Inbound SOS &amp; EOD'!ECL29</f>
        <v>0</v>
      </c>
      <c r="EPA6" s="260">
        <f>'Inbound SOS &amp; EOD'!ECM29</f>
        <v>0</v>
      </c>
      <c r="EPB6" s="260">
        <f>'Inbound SOS &amp; EOD'!ECN29</f>
        <v>0</v>
      </c>
      <c r="EPC6" s="260">
        <f>'Inbound SOS &amp; EOD'!ECO29</f>
        <v>0</v>
      </c>
      <c r="EPD6" s="260">
        <f>'Inbound SOS &amp; EOD'!ECP29</f>
        <v>0</v>
      </c>
      <c r="EPE6" s="260">
        <f>'Inbound SOS &amp; EOD'!ECQ29</f>
        <v>0</v>
      </c>
      <c r="EPF6" s="260">
        <f>'Inbound SOS &amp; EOD'!ECR29</f>
        <v>0</v>
      </c>
      <c r="EPG6" s="260">
        <f>'Inbound SOS &amp; EOD'!ECS29</f>
        <v>0</v>
      </c>
      <c r="EPH6" s="260">
        <f>'Inbound SOS &amp; EOD'!ECT29</f>
        <v>0</v>
      </c>
      <c r="EPI6" s="260">
        <f>'Inbound SOS &amp; EOD'!ECU29</f>
        <v>0</v>
      </c>
      <c r="EPJ6" s="260">
        <f>'Inbound SOS &amp; EOD'!ECV29</f>
        <v>0</v>
      </c>
      <c r="EPK6" s="260">
        <f>'Inbound SOS &amp; EOD'!ECW29</f>
        <v>0</v>
      </c>
      <c r="EPL6" s="260">
        <f>'Inbound SOS &amp; EOD'!ECX29</f>
        <v>0</v>
      </c>
      <c r="EPM6" s="260">
        <f>'Inbound SOS &amp; EOD'!ECY29</f>
        <v>0</v>
      </c>
      <c r="EPN6" s="260">
        <f>'Inbound SOS &amp; EOD'!ECZ29</f>
        <v>0</v>
      </c>
      <c r="EPO6" s="260">
        <f>'Inbound SOS &amp; EOD'!EDA29</f>
        <v>0</v>
      </c>
      <c r="EPP6" s="260">
        <f>'Inbound SOS &amp; EOD'!EDB29</f>
        <v>0</v>
      </c>
      <c r="EPQ6" s="260">
        <f>'Inbound SOS &amp; EOD'!EDC29</f>
        <v>0</v>
      </c>
      <c r="EPR6" s="260">
        <f>'Inbound SOS &amp; EOD'!EDD29</f>
        <v>0</v>
      </c>
      <c r="EPS6" s="260">
        <f>'Inbound SOS &amp; EOD'!EDE29</f>
        <v>0</v>
      </c>
      <c r="EPT6" s="260">
        <f>'Inbound SOS &amp; EOD'!EDF29</f>
        <v>0</v>
      </c>
      <c r="EPU6" s="260">
        <f>'Inbound SOS &amp; EOD'!EDG29</f>
        <v>0</v>
      </c>
      <c r="EPV6" s="260">
        <f>'Inbound SOS &amp; EOD'!EDH29</f>
        <v>0</v>
      </c>
      <c r="EPW6" s="260">
        <f>'Inbound SOS &amp; EOD'!EDI29</f>
        <v>0</v>
      </c>
      <c r="EPX6" s="260">
        <f>'Inbound SOS &amp; EOD'!EDJ29</f>
        <v>0</v>
      </c>
      <c r="EPY6" s="260">
        <f>'Inbound SOS &amp; EOD'!EDK29</f>
        <v>0</v>
      </c>
      <c r="EPZ6" s="260">
        <f>'Inbound SOS &amp; EOD'!EDL29</f>
        <v>0</v>
      </c>
      <c r="EQA6" s="260">
        <f>'Inbound SOS &amp; EOD'!EDM29</f>
        <v>0</v>
      </c>
      <c r="EQB6" s="260">
        <f>'Inbound SOS &amp; EOD'!EDN29</f>
        <v>0</v>
      </c>
      <c r="EQC6" s="260">
        <f>'Inbound SOS &amp; EOD'!EDO29</f>
        <v>0</v>
      </c>
      <c r="EQD6" s="260">
        <f>'Inbound SOS &amp; EOD'!EDP29</f>
        <v>0</v>
      </c>
      <c r="EQE6" s="260">
        <f>'Inbound SOS &amp; EOD'!EDQ29</f>
        <v>0</v>
      </c>
      <c r="EQF6" s="260">
        <f>'Inbound SOS &amp; EOD'!EDR29</f>
        <v>0</v>
      </c>
      <c r="EQG6" s="260">
        <f>'Inbound SOS &amp; EOD'!EDS29</f>
        <v>0</v>
      </c>
      <c r="EQH6" s="260">
        <f>'Inbound SOS &amp; EOD'!EDT29</f>
        <v>0</v>
      </c>
      <c r="EQI6" s="260">
        <f>'Inbound SOS &amp; EOD'!EDU29</f>
        <v>0</v>
      </c>
      <c r="EQJ6" s="260">
        <f>'Inbound SOS &amp; EOD'!EDV29</f>
        <v>0</v>
      </c>
      <c r="EQK6" s="260">
        <f>'Inbound SOS &amp; EOD'!EDW29</f>
        <v>0</v>
      </c>
      <c r="EQL6" s="260">
        <f>'Inbound SOS &amp; EOD'!EDX29</f>
        <v>0</v>
      </c>
      <c r="EQM6" s="260">
        <f>'Inbound SOS &amp; EOD'!EDY29</f>
        <v>0</v>
      </c>
      <c r="EQN6" s="260">
        <f>'Inbound SOS &amp; EOD'!EDZ29</f>
        <v>0</v>
      </c>
      <c r="EQO6" s="260">
        <f>'Inbound SOS &amp; EOD'!EEA29</f>
        <v>0</v>
      </c>
      <c r="EQP6" s="260">
        <f>'Inbound SOS &amp; EOD'!EEB29</f>
        <v>0</v>
      </c>
      <c r="EQQ6" s="260">
        <f>'Inbound SOS &amp; EOD'!EEC29</f>
        <v>0</v>
      </c>
      <c r="EQR6" s="260">
        <f>'Inbound SOS &amp; EOD'!EED29</f>
        <v>0</v>
      </c>
      <c r="EQS6" s="260">
        <f>'Inbound SOS &amp; EOD'!EEE29</f>
        <v>0</v>
      </c>
      <c r="EQT6" s="260">
        <f>'Inbound SOS &amp; EOD'!EEF29</f>
        <v>0</v>
      </c>
      <c r="EQU6" s="260">
        <f>'Inbound SOS &amp; EOD'!EEG29</f>
        <v>0</v>
      </c>
      <c r="EQV6" s="260">
        <f>'Inbound SOS &amp; EOD'!EEH29</f>
        <v>0</v>
      </c>
      <c r="EQW6" s="260">
        <f>'Inbound SOS &amp; EOD'!EEI29</f>
        <v>0</v>
      </c>
      <c r="EQX6" s="260">
        <f>'Inbound SOS &amp; EOD'!EEJ29</f>
        <v>0</v>
      </c>
      <c r="EQY6" s="260">
        <f>'Inbound SOS &amp; EOD'!EEK29</f>
        <v>0</v>
      </c>
      <c r="EQZ6" s="260">
        <f>'Inbound SOS &amp; EOD'!EEL29</f>
        <v>0</v>
      </c>
      <c r="ERA6" s="260">
        <f>'Inbound SOS &amp; EOD'!EEM29</f>
        <v>0</v>
      </c>
      <c r="ERB6" s="260">
        <f>'Inbound SOS &amp; EOD'!EEN29</f>
        <v>0</v>
      </c>
      <c r="ERC6" s="260">
        <f>'Inbound SOS &amp; EOD'!EEO29</f>
        <v>0</v>
      </c>
      <c r="ERD6" s="260">
        <f>'Inbound SOS &amp; EOD'!EEP29</f>
        <v>0</v>
      </c>
      <c r="ERE6" s="260">
        <f>'Inbound SOS &amp; EOD'!EEQ29</f>
        <v>0</v>
      </c>
      <c r="ERF6" s="260">
        <f>'Inbound SOS &amp; EOD'!EER29</f>
        <v>0</v>
      </c>
      <c r="ERG6" s="260">
        <f>'Inbound SOS &amp; EOD'!EES29</f>
        <v>0</v>
      </c>
      <c r="ERH6" s="260">
        <f>'Inbound SOS &amp; EOD'!EET29</f>
        <v>0</v>
      </c>
      <c r="ERI6" s="260">
        <f>'Inbound SOS &amp; EOD'!EEU29</f>
        <v>0</v>
      </c>
      <c r="ERJ6" s="260">
        <f>'Inbound SOS &amp; EOD'!EEV29</f>
        <v>0</v>
      </c>
      <c r="ERK6" s="260">
        <f>'Inbound SOS &amp; EOD'!EEW29</f>
        <v>0</v>
      </c>
      <c r="ERL6" s="260">
        <f>'Inbound SOS &amp; EOD'!EEX29</f>
        <v>0</v>
      </c>
      <c r="ERM6" s="260">
        <f>'Inbound SOS &amp; EOD'!EEY29</f>
        <v>0</v>
      </c>
      <c r="ERN6" s="260">
        <f>'Inbound SOS &amp; EOD'!EEZ29</f>
        <v>0</v>
      </c>
      <c r="ERO6" s="260">
        <f>'Inbound SOS &amp; EOD'!EFA29</f>
        <v>0</v>
      </c>
      <c r="ERP6" s="260">
        <f>'Inbound SOS &amp; EOD'!EFB29</f>
        <v>0</v>
      </c>
      <c r="ERQ6" s="260">
        <f>'Inbound SOS &amp; EOD'!EFC29</f>
        <v>0</v>
      </c>
      <c r="ERR6" s="260">
        <f>'Inbound SOS &amp; EOD'!EFD29</f>
        <v>0</v>
      </c>
      <c r="ERS6" s="260">
        <f>'Inbound SOS &amp; EOD'!EFE29</f>
        <v>0</v>
      </c>
      <c r="ERT6" s="260">
        <f>'Inbound SOS &amp; EOD'!EFF29</f>
        <v>0</v>
      </c>
      <c r="ERU6" s="260">
        <f>'Inbound SOS &amp; EOD'!EFG29</f>
        <v>0</v>
      </c>
      <c r="ERV6" s="260">
        <f>'Inbound SOS &amp; EOD'!EFH29</f>
        <v>0</v>
      </c>
      <c r="ERW6" s="260">
        <f>'Inbound SOS &amp; EOD'!EFI29</f>
        <v>0</v>
      </c>
      <c r="ERX6" s="260">
        <f>'Inbound SOS &amp; EOD'!EFJ29</f>
        <v>0</v>
      </c>
      <c r="ERY6" s="260">
        <f>'Inbound SOS &amp; EOD'!EFK29</f>
        <v>0</v>
      </c>
      <c r="ERZ6" s="260">
        <f>'Inbound SOS &amp; EOD'!EFL29</f>
        <v>0</v>
      </c>
      <c r="ESA6" s="260">
        <f>'Inbound SOS &amp; EOD'!EFM29</f>
        <v>0</v>
      </c>
      <c r="ESB6" s="260">
        <f>'Inbound SOS &amp; EOD'!EFN29</f>
        <v>0</v>
      </c>
      <c r="ESC6" s="260">
        <f>'Inbound SOS &amp; EOD'!EFO29</f>
        <v>0</v>
      </c>
      <c r="ESD6" s="260">
        <f>'Inbound SOS &amp; EOD'!EFP29</f>
        <v>0</v>
      </c>
      <c r="ESE6" s="260">
        <f>'Inbound SOS &amp; EOD'!EFQ29</f>
        <v>0</v>
      </c>
      <c r="ESF6" s="260">
        <f>'Inbound SOS &amp; EOD'!EFR29</f>
        <v>0</v>
      </c>
      <c r="ESG6" s="260">
        <f>'Inbound SOS &amp; EOD'!EFS29</f>
        <v>0</v>
      </c>
      <c r="ESH6" s="260">
        <f>'Inbound SOS &amp; EOD'!EFT29</f>
        <v>0</v>
      </c>
      <c r="ESI6" s="260">
        <f>'Inbound SOS &amp; EOD'!EFU29</f>
        <v>0</v>
      </c>
      <c r="ESJ6" s="260">
        <f>'Inbound SOS &amp; EOD'!EFV29</f>
        <v>0</v>
      </c>
      <c r="ESK6" s="260">
        <f>'Inbound SOS &amp; EOD'!EFW29</f>
        <v>0</v>
      </c>
      <c r="ESL6" s="260">
        <f>'Inbound SOS &amp; EOD'!EFX29</f>
        <v>0</v>
      </c>
      <c r="ESM6" s="260">
        <f>'Inbound SOS &amp; EOD'!EFY29</f>
        <v>0</v>
      </c>
      <c r="ESN6" s="260">
        <f>'Inbound SOS &amp; EOD'!EFZ29</f>
        <v>0</v>
      </c>
      <c r="ESO6" s="260">
        <f>'Inbound SOS &amp; EOD'!EGA29</f>
        <v>0</v>
      </c>
      <c r="ESP6" s="260">
        <f>'Inbound SOS &amp; EOD'!EGB29</f>
        <v>0</v>
      </c>
      <c r="ESQ6" s="260">
        <f>'Inbound SOS &amp; EOD'!EGC29</f>
        <v>0</v>
      </c>
      <c r="ESR6" s="260">
        <f>'Inbound SOS &amp; EOD'!EGD29</f>
        <v>0</v>
      </c>
      <c r="ESS6" s="260">
        <f>'Inbound SOS &amp; EOD'!EGE29</f>
        <v>0</v>
      </c>
      <c r="EST6" s="260">
        <f>'Inbound SOS &amp; EOD'!EGF29</f>
        <v>0</v>
      </c>
      <c r="ESU6" s="260">
        <f>'Inbound SOS &amp; EOD'!EGG29</f>
        <v>0</v>
      </c>
      <c r="ESV6" s="260">
        <f>'Inbound SOS &amp; EOD'!EGH29</f>
        <v>0</v>
      </c>
      <c r="ESW6" s="260">
        <f>'Inbound SOS &amp; EOD'!EGI29</f>
        <v>0</v>
      </c>
      <c r="ESX6" s="260">
        <f>'Inbound SOS &amp; EOD'!EGJ29</f>
        <v>0</v>
      </c>
      <c r="ESY6" s="260">
        <f>'Inbound SOS &amp; EOD'!EGK29</f>
        <v>0</v>
      </c>
      <c r="ESZ6" s="260">
        <f>'Inbound SOS &amp; EOD'!EGL29</f>
        <v>0</v>
      </c>
      <c r="ETA6" s="260">
        <f>'Inbound SOS &amp; EOD'!EGM29</f>
        <v>0</v>
      </c>
      <c r="ETB6" s="260">
        <f>'Inbound SOS &amp; EOD'!EGN29</f>
        <v>0</v>
      </c>
      <c r="ETC6" s="260">
        <f>'Inbound SOS &amp; EOD'!EGO29</f>
        <v>0</v>
      </c>
      <c r="ETD6" s="260">
        <f>'Inbound SOS &amp; EOD'!EGP29</f>
        <v>0</v>
      </c>
      <c r="ETE6" s="260">
        <f>'Inbound SOS &amp; EOD'!EGQ29</f>
        <v>0</v>
      </c>
      <c r="ETF6" s="260">
        <f>'Inbound SOS &amp; EOD'!EGR29</f>
        <v>0</v>
      </c>
      <c r="ETG6" s="260">
        <f>'Inbound SOS &amp; EOD'!EGS29</f>
        <v>0</v>
      </c>
      <c r="ETH6" s="260">
        <f>'Inbound SOS &amp; EOD'!EGT29</f>
        <v>0</v>
      </c>
      <c r="ETI6" s="260">
        <f>'Inbound SOS &amp; EOD'!EGU29</f>
        <v>0</v>
      </c>
      <c r="ETJ6" s="260">
        <f>'Inbound SOS &amp; EOD'!EGV29</f>
        <v>0</v>
      </c>
      <c r="ETK6" s="260">
        <f>'Inbound SOS &amp; EOD'!EGW29</f>
        <v>0</v>
      </c>
      <c r="ETL6" s="260">
        <f>'Inbound SOS &amp; EOD'!EGX29</f>
        <v>0</v>
      </c>
      <c r="ETM6" s="260">
        <f>'Inbound SOS &amp; EOD'!EGY29</f>
        <v>0</v>
      </c>
      <c r="ETN6" s="260">
        <f>'Inbound SOS &amp; EOD'!EGZ29</f>
        <v>0</v>
      </c>
      <c r="ETO6" s="260">
        <f>'Inbound SOS &amp; EOD'!EHA29</f>
        <v>0</v>
      </c>
      <c r="ETP6" s="260">
        <f>'Inbound SOS &amp; EOD'!EHB29</f>
        <v>0</v>
      </c>
      <c r="ETQ6" s="260">
        <f>'Inbound SOS &amp; EOD'!EHC29</f>
        <v>0</v>
      </c>
      <c r="ETR6" s="260">
        <f>'Inbound SOS &amp; EOD'!EHD29</f>
        <v>0</v>
      </c>
      <c r="ETS6" s="260">
        <f>'Inbound SOS &amp; EOD'!EHE29</f>
        <v>0</v>
      </c>
      <c r="ETT6" s="260">
        <f>'Inbound SOS &amp; EOD'!EHF29</f>
        <v>0</v>
      </c>
      <c r="ETU6" s="260">
        <f>'Inbound SOS &amp; EOD'!EHG29</f>
        <v>0</v>
      </c>
      <c r="ETV6" s="260">
        <f>'Inbound SOS &amp; EOD'!EHH29</f>
        <v>0</v>
      </c>
      <c r="ETW6" s="260">
        <f>'Inbound SOS &amp; EOD'!EHI29</f>
        <v>0</v>
      </c>
      <c r="ETX6" s="260">
        <f>'Inbound SOS &amp; EOD'!EHJ29</f>
        <v>0</v>
      </c>
      <c r="ETY6" s="260">
        <f>'Inbound SOS &amp; EOD'!EHK29</f>
        <v>0</v>
      </c>
      <c r="ETZ6" s="260">
        <f>'Inbound SOS &amp; EOD'!EHL29</f>
        <v>0</v>
      </c>
      <c r="EUA6" s="260">
        <f>'Inbound SOS &amp; EOD'!EHM29</f>
        <v>0</v>
      </c>
      <c r="EUB6" s="260">
        <f>'Inbound SOS &amp; EOD'!EHN29</f>
        <v>0</v>
      </c>
      <c r="EUC6" s="260">
        <f>'Inbound SOS &amp; EOD'!EHO29</f>
        <v>0</v>
      </c>
      <c r="EUD6" s="260">
        <f>'Inbound SOS &amp; EOD'!EHP29</f>
        <v>0</v>
      </c>
      <c r="EUE6" s="260">
        <f>'Inbound SOS &amp; EOD'!EHQ29</f>
        <v>0</v>
      </c>
      <c r="EUF6" s="260">
        <f>'Inbound SOS &amp; EOD'!EHR29</f>
        <v>0</v>
      </c>
      <c r="EUG6" s="260">
        <f>'Inbound SOS &amp; EOD'!EHS29</f>
        <v>0</v>
      </c>
      <c r="EUH6" s="260">
        <f>'Inbound SOS &amp; EOD'!EHT29</f>
        <v>0</v>
      </c>
      <c r="EUI6" s="260">
        <f>'Inbound SOS &amp; EOD'!EHU29</f>
        <v>0</v>
      </c>
      <c r="EUJ6" s="260">
        <f>'Inbound SOS &amp; EOD'!EHV29</f>
        <v>0</v>
      </c>
      <c r="EUK6" s="260">
        <f>'Inbound SOS &amp; EOD'!EHW29</f>
        <v>0</v>
      </c>
      <c r="EUL6" s="260">
        <f>'Inbound SOS &amp; EOD'!EHX29</f>
        <v>0</v>
      </c>
      <c r="EUM6" s="260">
        <f>'Inbound SOS &amp; EOD'!EHY29</f>
        <v>0</v>
      </c>
      <c r="EUN6" s="260">
        <f>'Inbound SOS &amp; EOD'!EHZ29</f>
        <v>0</v>
      </c>
      <c r="EUO6" s="260">
        <f>'Inbound SOS &amp; EOD'!EIA29</f>
        <v>0</v>
      </c>
      <c r="EUP6" s="260">
        <f>'Inbound SOS &amp; EOD'!EIB29</f>
        <v>0</v>
      </c>
      <c r="EUQ6" s="260">
        <f>'Inbound SOS &amp; EOD'!EIC29</f>
        <v>0</v>
      </c>
      <c r="EUR6" s="260">
        <f>'Inbound SOS &amp; EOD'!EID29</f>
        <v>0</v>
      </c>
      <c r="EUS6" s="260">
        <f>'Inbound SOS &amp; EOD'!EIE29</f>
        <v>0</v>
      </c>
      <c r="EUT6" s="260">
        <f>'Inbound SOS &amp; EOD'!EIF29</f>
        <v>0</v>
      </c>
      <c r="EUU6" s="260">
        <f>'Inbound SOS &amp; EOD'!EIG29</f>
        <v>0</v>
      </c>
      <c r="EUV6" s="260">
        <f>'Inbound SOS &amp; EOD'!EIH29</f>
        <v>0</v>
      </c>
      <c r="EUW6" s="260">
        <f>'Inbound SOS &amp; EOD'!EII29</f>
        <v>0</v>
      </c>
      <c r="EUX6" s="260">
        <f>'Inbound SOS &amp; EOD'!EIJ29</f>
        <v>0</v>
      </c>
      <c r="EUY6" s="260">
        <f>'Inbound SOS &amp; EOD'!EIK29</f>
        <v>0</v>
      </c>
      <c r="EUZ6" s="260">
        <f>'Inbound SOS &amp; EOD'!EIL29</f>
        <v>0</v>
      </c>
      <c r="EVA6" s="260">
        <f>'Inbound SOS &amp; EOD'!EIM29</f>
        <v>0</v>
      </c>
      <c r="EVB6" s="260">
        <f>'Inbound SOS &amp; EOD'!EIN29</f>
        <v>0</v>
      </c>
      <c r="EVC6" s="260">
        <f>'Inbound SOS &amp; EOD'!EIO29</f>
        <v>0</v>
      </c>
      <c r="EVD6" s="260">
        <f>'Inbound SOS &amp; EOD'!EIP29</f>
        <v>0</v>
      </c>
      <c r="EVE6" s="260">
        <f>'Inbound SOS &amp; EOD'!EIQ29</f>
        <v>0</v>
      </c>
      <c r="EVF6" s="260">
        <f>'Inbound SOS &amp; EOD'!EIR29</f>
        <v>0</v>
      </c>
      <c r="EVG6" s="260">
        <f>'Inbound SOS &amp; EOD'!EIS29</f>
        <v>0</v>
      </c>
      <c r="EVH6" s="260">
        <f>'Inbound SOS &amp; EOD'!EIT29</f>
        <v>0</v>
      </c>
      <c r="EVI6" s="260">
        <f>'Inbound SOS &amp; EOD'!EIU29</f>
        <v>0</v>
      </c>
      <c r="EVJ6" s="260">
        <f>'Inbound SOS &amp; EOD'!EIV29</f>
        <v>0</v>
      </c>
      <c r="EVK6" s="260">
        <f>'Inbound SOS &amp; EOD'!EIW29</f>
        <v>0</v>
      </c>
      <c r="EVL6" s="260">
        <f>'Inbound SOS &amp; EOD'!EIX29</f>
        <v>0</v>
      </c>
      <c r="EVM6" s="260">
        <f>'Inbound SOS &amp; EOD'!EIY29</f>
        <v>0</v>
      </c>
      <c r="EVN6" s="260">
        <f>'Inbound SOS &amp; EOD'!EIZ29</f>
        <v>0</v>
      </c>
      <c r="EVO6" s="260">
        <f>'Inbound SOS &amp; EOD'!EJA29</f>
        <v>0</v>
      </c>
      <c r="EVP6" s="260">
        <f>'Inbound SOS &amp; EOD'!EJB29</f>
        <v>0</v>
      </c>
      <c r="EVQ6" s="260">
        <f>'Inbound SOS &amp; EOD'!EJC29</f>
        <v>0</v>
      </c>
      <c r="EVR6" s="260">
        <f>'Inbound SOS &amp; EOD'!EJD29</f>
        <v>0</v>
      </c>
      <c r="EVS6" s="260">
        <f>'Inbound SOS &amp; EOD'!EJE29</f>
        <v>0</v>
      </c>
      <c r="EVT6" s="260">
        <f>'Inbound SOS &amp; EOD'!EJF29</f>
        <v>0</v>
      </c>
      <c r="EVU6" s="260">
        <f>'Inbound SOS &amp; EOD'!EJG29</f>
        <v>0</v>
      </c>
      <c r="EVV6" s="260">
        <f>'Inbound SOS &amp; EOD'!EJH29</f>
        <v>0</v>
      </c>
      <c r="EVW6" s="260">
        <f>'Inbound SOS &amp; EOD'!EJI29</f>
        <v>0</v>
      </c>
      <c r="EVX6" s="260">
        <f>'Inbound SOS &amp; EOD'!EJJ29</f>
        <v>0</v>
      </c>
      <c r="EVY6" s="260">
        <f>'Inbound SOS &amp; EOD'!EJK29</f>
        <v>0</v>
      </c>
      <c r="EVZ6" s="260">
        <f>'Inbound SOS &amp; EOD'!EJL29</f>
        <v>0</v>
      </c>
      <c r="EWA6" s="260">
        <f>'Inbound SOS &amp; EOD'!EJM29</f>
        <v>0</v>
      </c>
      <c r="EWB6" s="260">
        <f>'Inbound SOS &amp; EOD'!EJN29</f>
        <v>0</v>
      </c>
      <c r="EWC6" s="260">
        <f>'Inbound SOS &amp; EOD'!EJO29</f>
        <v>0</v>
      </c>
      <c r="EWD6" s="260">
        <f>'Inbound SOS &amp; EOD'!EJP29</f>
        <v>0</v>
      </c>
      <c r="EWE6" s="260">
        <f>'Inbound SOS &amp; EOD'!EJQ29</f>
        <v>0</v>
      </c>
      <c r="EWF6" s="260">
        <f>'Inbound SOS &amp; EOD'!EJR29</f>
        <v>0</v>
      </c>
      <c r="EWG6" s="260">
        <f>'Inbound SOS &amp; EOD'!EJS29</f>
        <v>0</v>
      </c>
      <c r="EWH6" s="260">
        <f>'Inbound SOS &amp; EOD'!EJT29</f>
        <v>0</v>
      </c>
      <c r="EWI6" s="260">
        <f>'Inbound SOS &amp; EOD'!EJU29</f>
        <v>0</v>
      </c>
      <c r="EWJ6" s="260">
        <f>'Inbound SOS &amp; EOD'!EJV29</f>
        <v>0</v>
      </c>
      <c r="EWK6" s="260">
        <f>'Inbound SOS &amp; EOD'!EJW29</f>
        <v>0</v>
      </c>
      <c r="EWL6" s="260">
        <f>'Inbound SOS &amp; EOD'!EJX29</f>
        <v>0</v>
      </c>
      <c r="EWM6" s="260">
        <f>'Inbound SOS &amp; EOD'!EJY29</f>
        <v>0</v>
      </c>
      <c r="EWN6" s="260">
        <f>'Inbound SOS &amp; EOD'!EJZ29</f>
        <v>0</v>
      </c>
      <c r="EWO6" s="260">
        <f>'Inbound SOS &amp; EOD'!EKA29</f>
        <v>0</v>
      </c>
      <c r="EWP6" s="260">
        <f>'Inbound SOS &amp; EOD'!EKB29</f>
        <v>0</v>
      </c>
      <c r="EWQ6" s="260">
        <f>'Inbound SOS &amp; EOD'!EKC29</f>
        <v>0</v>
      </c>
      <c r="EWR6" s="260">
        <f>'Inbound SOS &amp; EOD'!EKD29</f>
        <v>0</v>
      </c>
      <c r="EWS6" s="260">
        <f>'Inbound SOS &amp; EOD'!EKE29</f>
        <v>0</v>
      </c>
      <c r="EWT6" s="260">
        <f>'Inbound SOS &amp; EOD'!EKF29</f>
        <v>0</v>
      </c>
      <c r="EWU6" s="260">
        <f>'Inbound SOS &amp; EOD'!EKG29</f>
        <v>0</v>
      </c>
      <c r="EWV6" s="260">
        <f>'Inbound SOS &amp; EOD'!EKH29</f>
        <v>0</v>
      </c>
      <c r="EWW6" s="260">
        <f>'Inbound SOS &amp; EOD'!EKI29</f>
        <v>0</v>
      </c>
      <c r="EWX6" s="260">
        <f>'Inbound SOS &amp; EOD'!EKJ29</f>
        <v>0</v>
      </c>
      <c r="EWY6" s="260">
        <f>'Inbound SOS &amp; EOD'!EKK29</f>
        <v>0</v>
      </c>
      <c r="EWZ6" s="260">
        <f>'Inbound SOS &amp; EOD'!EKL29</f>
        <v>0</v>
      </c>
      <c r="EXA6" s="260">
        <f>'Inbound SOS &amp; EOD'!EKM29</f>
        <v>0</v>
      </c>
      <c r="EXB6" s="260">
        <f>'Inbound SOS &amp; EOD'!EKN29</f>
        <v>0</v>
      </c>
      <c r="EXC6" s="260">
        <f>'Inbound SOS &amp; EOD'!EKO29</f>
        <v>0</v>
      </c>
      <c r="EXD6" s="260">
        <f>'Inbound SOS &amp; EOD'!EKP29</f>
        <v>0</v>
      </c>
      <c r="EXE6" s="260">
        <f>'Inbound SOS &amp; EOD'!EKQ29</f>
        <v>0</v>
      </c>
      <c r="EXF6" s="260">
        <f>'Inbound SOS &amp; EOD'!EKR29</f>
        <v>0</v>
      </c>
      <c r="EXG6" s="260">
        <f>'Inbound SOS &amp; EOD'!EKS29</f>
        <v>0</v>
      </c>
      <c r="EXH6" s="260">
        <f>'Inbound SOS &amp; EOD'!EKT29</f>
        <v>0</v>
      </c>
      <c r="EXI6" s="260">
        <f>'Inbound SOS &amp; EOD'!EKU29</f>
        <v>0</v>
      </c>
      <c r="EXJ6" s="260">
        <f>'Inbound SOS &amp; EOD'!EKV29</f>
        <v>0</v>
      </c>
      <c r="EXK6" s="260">
        <f>'Inbound SOS &amp; EOD'!EKW29</f>
        <v>0</v>
      </c>
      <c r="EXL6" s="260">
        <f>'Inbound SOS &amp; EOD'!EKX29</f>
        <v>0</v>
      </c>
      <c r="EXM6" s="260">
        <f>'Inbound SOS &amp; EOD'!EKY29</f>
        <v>0</v>
      </c>
      <c r="EXN6" s="260">
        <f>'Inbound SOS &amp; EOD'!EKZ29</f>
        <v>0</v>
      </c>
      <c r="EXO6" s="260">
        <f>'Inbound SOS &amp; EOD'!ELA29</f>
        <v>0</v>
      </c>
      <c r="EXP6" s="260">
        <f>'Inbound SOS &amp; EOD'!ELB29</f>
        <v>0</v>
      </c>
      <c r="EXQ6" s="260">
        <f>'Inbound SOS &amp; EOD'!ELC29</f>
        <v>0</v>
      </c>
      <c r="EXR6" s="260">
        <f>'Inbound SOS &amp; EOD'!ELD29</f>
        <v>0</v>
      </c>
      <c r="EXS6" s="260">
        <f>'Inbound SOS &amp; EOD'!ELE29</f>
        <v>0</v>
      </c>
      <c r="EXT6" s="260">
        <f>'Inbound SOS &amp; EOD'!ELF29</f>
        <v>0</v>
      </c>
      <c r="EXU6" s="260">
        <f>'Inbound SOS &amp; EOD'!ELG29</f>
        <v>0</v>
      </c>
      <c r="EXV6" s="260">
        <f>'Inbound SOS &amp; EOD'!ELH29</f>
        <v>0</v>
      </c>
      <c r="EXW6" s="260">
        <f>'Inbound SOS &amp; EOD'!ELI29</f>
        <v>0</v>
      </c>
      <c r="EXX6" s="260">
        <f>'Inbound SOS &amp; EOD'!ELJ29</f>
        <v>0</v>
      </c>
      <c r="EXY6" s="260">
        <f>'Inbound SOS &amp; EOD'!ELK29</f>
        <v>0</v>
      </c>
      <c r="EXZ6" s="260">
        <f>'Inbound SOS &amp; EOD'!ELL29</f>
        <v>0</v>
      </c>
      <c r="EYA6" s="260">
        <f>'Inbound SOS &amp; EOD'!ELM29</f>
        <v>0</v>
      </c>
      <c r="EYB6" s="260">
        <f>'Inbound SOS &amp; EOD'!ELN29</f>
        <v>0</v>
      </c>
      <c r="EYC6" s="260">
        <f>'Inbound SOS &amp; EOD'!ELO29</f>
        <v>0</v>
      </c>
      <c r="EYD6" s="260">
        <f>'Inbound SOS &amp; EOD'!ELP29</f>
        <v>0</v>
      </c>
      <c r="EYE6" s="260">
        <f>'Inbound SOS &amp; EOD'!ELQ29</f>
        <v>0</v>
      </c>
      <c r="EYF6" s="260">
        <f>'Inbound SOS &amp; EOD'!ELR29</f>
        <v>0</v>
      </c>
      <c r="EYG6" s="260">
        <f>'Inbound SOS &amp; EOD'!ELS29</f>
        <v>0</v>
      </c>
      <c r="EYH6" s="260">
        <f>'Inbound SOS &amp; EOD'!ELT29</f>
        <v>0</v>
      </c>
      <c r="EYI6" s="260">
        <f>'Inbound SOS &amp; EOD'!ELU29</f>
        <v>0</v>
      </c>
      <c r="EYJ6" s="260">
        <f>'Inbound SOS &amp; EOD'!ELV29</f>
        <v>0</v>
      </c>
      <c r="EYK6" s="260">
        <f>'Inbound SOS &amp; EOD'!ELW29</f>
        <v>0</v>
      </c>
      <c r="EYL6" s="260">
        <f>'Inbound SOS &amp; EOD'!ELX29</f>
        <v>0</v>
      </c>
      <c r="EYM6" s="260">
        <f>'Inbound SOS &amp; EOD'!ELY29</f>
        <v>0</v>
      </c>
      <c r="EYN6" s="260">
        <f>'Inbound SOS &amp; EOD'!ELZ29</f>
        <v>0</v>
      </c>
      <c r="EYO6" s="260">
        <f>'Inbound SOS &amp; EOD'!EMA29</f>
        <v>0</v>
      </c>
      <c r="EYP6" s="260">
        <f>'Inbound SOS &amp; EOD'!EMB29</f>
        <v>0</v>
      </c>
      <c r="EYQ6" s="260">
        <f>'Inbound SOS &amp; EOD'!EMC29</f>
        <v>0</v>
      </c>
      <c r="EYR6" s="260">
        <f>'Inbound SOS &amp; EOD'!EMD29</f>
        <v>0</v>
      </c>
      <c r="EYS6" s="260">
        <f>'Inbound SOS &amp; EOD'!EME29</f>
        <v>0</v>
      </c>
      <c r="EYT6" s="260">
        <f>'Inbound SOS &amp; EOD'!EMF29</f>
        <v>0</v>
      </c>
      <c r="EYU6" s="260">
        <f>'Inbound SOS &amp; EOD'!EMG29</f>
        <v>0</v>
      </c>
      <c r="EYV6" s="260">
        <f>'Inbound SOS &amp; EOD'!EMH29</f>
        <v>0</v>
      </c>
      <c r="EYW6" s="260">
        <f>'Inbound SOS &amp; EOD'!EMI29</f>
        <v>0</v>
      </c>
      <c r="EYX6" s="260">
        <f>'Inbound SOS &amp; EOD'!EMJ29</f>
        <v>0</v>
      </c>
      <c r="EYY6" s="260">
        <f>'Inbound SOS &amp; EOD'!EMK29</f>
        <v>0</v>
      </c>
      <c r="EYZ6" s="260">
        <f>'Inbound SOS &amp; EOD'!EML29</f>
        <v>0</v>
      </c>
      <c r="EZA6" s="260">
        <f>'Inbound SOS &amp; EOD'!EMM29</f>
        <v>0</v>
      </c>
      <c r="EZB6" s="260">
        <f>'Inbound SOS &amp; EOD'!EMN29</f>
        <v>0</v>
      </c>
      <c r="EZC6" s="260">
        <f>'Inbound SOS &amp; EOD'!EMO29</f>
        <v>0</v>
      </c>
      <c r="EZD6" s="260">
        <f>'Inbound SOS &amp; EOD'!EMP29</f>
        <v>0</v>
      </c>
      <c r="EZE6" s="260">
        <f>'Inbound SOS &amp; EOD'!EMQ29</f>
        <v>0</v>
      </c>
      <c r="EZF6" s="260">
        <f>'Inbound SOS &amp; EOD'!EMR29</f>
        <v>0</v>
      </c>
      <c r="EZG6" s="260">
        <f>'Inbound SOS &amp; EOD'!EMS29</f>
        <v>0</v>
      </c>
      <c r="EZH6" s="260">
        <f>'Inbound SOS &amp; EOD'!EMT29</f>
        <v>0</v>
      </c>
      <c r="EZI6" s="260">
        <f>'Inbound SOS &amp; EOD'!EMU29</f>
        <v>0</v>
      </c>
      <c r="EZJ6" s="260">
        <f>'Inbound SOS &amp; EOD'!EMV29</f>
        <v>0</v>
      </c>
      <c r="EZK6" s="260">
        <f>'Inbound SOS &amp; EOD'!EMW29</f>
        <v>0</v>
      </c>
      <c r="EZL6" s="260">
        <f>'Inbound SOS &amp; EOD'!EMX29</f>
        <v>0</v>
      </c>
      <c r="EZM6" s="260">
        <f>'Inbound SOS &amp; EOD'!EMY29</f>
        <v>0</v>
      </c>
      <c r="EZN6" s="260">
        <f>'Inbound SOS &amp; EOD'!EMZ29</f>
        <v>0</v>
      </c>
      <c r="EZO6" s="260">
        <f>'Inbound SOS &amp; EOD'!ENA29</f>
        <v>0</v>
      </c>
      <c r="EZP6" s="260">
        <f>'Inbound SOS &amp; EOD'!ENB29</f>
        <v>0</v>
      </c>
      <c r="EZQ6" s="260">
        <f>'Inbound SOS &amp; EOD'!ENC29</f>
        <v>0</v>
      </c>
      <c r="EZR6" s="260">
        <f>'Inbound SOS &amp; EOD'!END29</f>
        <v>0</v>
      </c>
      <c r="EZS6" s="260">
        <f>'Inbound SOS &amp; EOD'!ENE29</f>
        <v>0</v>
      </c>
      <c r="EZT6" s="260">
        <f>'Inbound SOS &amp; EOD'!ENF29</f>
        <v>0</v>
      </c>
      <c r="EZU6" s="260">
        <f>'Inbound SOS &amp; EOD'!ENG29</f>
        <v>0</v>
      </c>
      <c r="EZV6" s="260">
        <f>'Inbound SOS &amp; EOD'!ENH29</f>
        <v>0</v>
      </c>
      <c r="EZW6" s="260">
        <f>'Inbound SOS &amp; EOD'!ENI29</f>
        <v>0</v>
      </c>
      <c r="EZX6" s="260">
        <f>'Inbound SOS &amp; EOD'!ENJ29</f>
        <v>0</v>
      </c>
      <c r="EZY6" s="260">
        <f>'Inbound SOS &amp; EOD'!ENK29</f>
        <v>0</v>
      </c>
      <c r="EZZ6" s="260">
        <f>'Inbound SOS &amp; EOD'!ENL29</f>
        <v>0</v>
      </c>
      <c r="FAA6" s="260">
        <f>'Inbound SOS &amp; EOD'!ENM29</f>
        <v>0</v>
      </c>
      <c r="FAB6" s="260">
        <f>'Inbound SOS &amp; EOD'!ENN29</f>
        <v>0</v>
      </c>
      <c r="FAC6" s="260">
        <f>'Inbound SOS &amp; EOD'!ENO29</f>
        <v>0</v>
      </c>
      <c r="FAD6" s="260">
        <f>'Inbound SOS &amp; EOD'!ENP29</f>
        <v>0</v>
      </c>
      <c r="FAE6" s="260">
        <f>'Inbound SOS &amp; EOD'!ENQ29</f>
        <v>0</v>
      </c>
      <c r="FAF6" s="260">
        <f>'Inbound SOS &amp; EOD'!ENR29</f>
        <v>0</v>
      </c>
      <c r="FAG6" s="260">
        <f>'Inbound SOS &amp; EOD'!ENS29</f>
        <v>0</v>
      </c>
      <c r="FAH6" s="260">
        <f>'Inbound SOS &amp; EOD'!ENT29</f>
        <v>0</v>
      </c>
      <c r="FAI6" s="260">
        <f>'Inbound SOS &amp; EOD'!ENU29</f>
        <v>0</v>
      </c>
      <c r="FAJ6" s="260">
        <f>'Inbound SOS &amp; EOD'!ENV29</f>
        <v>0</v>
      </c>
      <c r="FAK6" s="260">
        <f>'Inbound SOS &amp; EOD'!ENW29</f>
        <v>0</v>
      </c>
      <c r="FAL6" s="260">
        <f>'Inbound SOS &amp; EOD'!ENX29</f>
        <v>0</v>
      </c>
      <c r="FAM6" s="260">
        <f>'Inbound SOS &amp; EOD'!ENY29</f>
        <v>0</v>
      </c>
      <c r="FAN6" s="260">
        <f>'Inbound SOS &amp; EOD'!ENZ29</f>
        <v>0</v>
      </c>
      <c r="FAO6" s="260">
        <f>'Inbound SOS &amp; EOD'!EOA29</f>
        <v>0</v>
      </c>
      <c r="FAP6" s="260">
        <f>'Inbound SOS &amp; EOD'!EOB29</f>
        <v>0</v>
      </c>
      <c r="FAQ6" s="260">
        <f>'Inbound SOS &amp; EOD'!EOC29</f>
        <v>0</v>
      </c>
      <c r="FAR6" s="260">
        <f>'Inbound SOS &amp; EOD'!EOD29</f>
        <v>0</v>
      </c>
      <c r="FAS6" s="260">
        <f>'Inbound SOS &amp; EOD'!EOE29</f>
        <v>0</v>
      </c>
      <c r="FAT6" s="260">
        <f>'Inbound SOS &amp; EOD'!EOF29</f>
        <v>0</v>
      </c>
      <c r="FAU6" s="260">
        <f>'Inbound SOS &amp; EOD'!EOG29</f>
        <v>0</v>
      </c>
      <c r="FAV6" s="260">
        <f>'Inbound SOS &amp; EOD'!EOH29</f>
        <v>0</v>
      </c>
      <c r="FAW6" s="260">
        <f>'Inbound SOS &amp; EOD'!EOI29</f>
        <v>0</v>
      </c>
      <c r="FAX6" s="260">
        <f>'Inbound SOS &amp; EOD'!EOJ29</f>
        <v>0</v>
      </c>
      <c r="FAY6" s="260">
        <f>'Inbound SOS &amp; EOD'!EOK29</f>
        <v>0</v>
      </c>
      <c r="FAZ6" s="260">
        <f>'Inbound SOS &amp; EOD'!EOL29</f>
        <v>0</v>
      </c>
      <c r="FBA6" s="260">
        <f>'Inbound SOS &amp; EOD'!EOM29</f>
        <v>0</v>
      </c>
      <c r="FBB6" s="260">
        <f>'Inbound SOS &amp; EOD'!EON29</f>
        <v>0</v>
      </c>
      <c r="FBC6" s="260">
        <f>'Inbound SOS &amp; EOD'!EOO29</f>
        <v>0</v>
      </c>
      <c r="FBD6" s="260">
        <f>'Inbound SOS &amp; EOD'!EOP29</f>
        <v>0</v>
      </c>
      <c r="FBE6" s="260">
        <f>'Inbound SOS &amp; EOD'!EOQ29</f>
        <v>0</v>
      </c>
      <c r="FBF6" s="260">
        <f>'Inbound SOS &amp; EOD'!EOR29</f>
        <v>0</v>
      </c>
      <c r="FBG6" s="260">
        <f>'Inbound SOS &amp; EOD'!EOS29</f>
        <v>0</v>
      </c>
      <c r="FBH6" s="260">
        <f>'Inbound SOS &amp; EOD'!EOT29</f>
        <v>0</v>
      </c>
      <c r="FBI6" s="260">
        <f>'Inbound SOS &amp; EOD'!EOU29</f>
        <v>0</v>
      </c>
      <c r="FBJ6" s="260">
        <f>'Inbound SOS &amp; EOD'!EOV29</f>
        <v>0</v>
      </c>
      <c r="FBK6" s="260">
        <f>'Inbound SOS &amp; EOD'!EOW29</f>
        <v>0</v>
      </c>
      <c r="FBL6" s="260">
        <f>'Inbound SOS &amp; EOD'!EOX29</f>
        <v>0</v>
      </c>
      <c r="FBM6" s="260">
        <f>'Inbound SOS &amp; EOD'!EOY29</f>
        <v>0</v>
      </c>
      <c r="FBN6" s="260">
        <f>'Inbound SOS &amp; EOD'!EOZ29</f>
        <v>0</v>
      </c>
      <c r="FBO6" s="260">
        <f>'Inbound SOS &amp; EOD'!EPA29</f>
        <v>0</v>
      </c>
      <c r="FBP6" s="260">
        <f>'Inbound SOS &amp; EOD'!EPB29</f>
        <v>0</v>
      </c>
      <c r="FBQ6" s="260">
        <f>'Inbound SOS &amp; EOD'!EPC29</f>
        <v>0</v>
      </c>
      <c r="FBR6" s="260">
        <f>'Inbound SOS &amp; EOD'!EPD29</f>
        <v>0</v>
      </c>
      <c r="FBS6" s="260">
        <f>'Inbound SOS &amp; EOD'!EPE29</f>
        <v>0</v>
      </c>
      <c r="FBT6" s="260">
        <f>'Inbound SOS &amp; EOD'!EPF29</f>
        <v>0</v>
      </c>
      <c r="FBU6" s="260">
        <f>'Inbound SOS &amp; EOD'!EPG29</f>
        <v>0</v>
      </c>
      <c r="FBV6" s="260">
        <f>'Inbound SOS &amp; EOD'!EPH29</f>
        <v>0</v>
      </c>
      <c r="FBW6" s="260">
        <f>'Inbound SOS &amp; EOD'!EPI29</f>
        <v>0</v>
      </c>
      <c r="FBX6" s="260">
        <f>'Inbound SOS &amp; EOD'!EPJ29</f>
        <v>0</v>
      </c>
      <c r="FBY6" s="260">
        <f>'Inbound SOS &amp; EOD'!EPK29</f>
        <v>0</v>
      </c>
      <c r="FBZ6" s="260">
        <f>'Inbound SOS &amp; EOD'!EPL29</f>
        <v>0</v>
      </c>
      <c r="FCA6" s="260">
        <f>'Inbound SOS &amp; EOD'!EPM29</f>
        <v>0</v>
      </c>
      <c r="FCB6" s="260">
        <f>'Inbound SOS &amp; EOD'!EPN29</f>
        <v>0</v>
      </c>
      <c r="FCC6" s="260">
        <f>'Inbound SOS &amp; EOD'!EPO29</f>
        <v>0</v>
      </c>
      <c r="FCD6" s="260">
        <f>'Inbound SOS &amp; EOD'!EPP29</f>
        <v>0</v>
      </c>
      <c r="FCE6" s="260">
        <f>'Inbound SOS &amp; EOD'!EPQ29</f>
        <v>0</v>
      </c>
      <c r="FCF6" s="260">
        <f>'Inbound SOS &amp; EOD'!EPR29</f>
        <v>0</v>
      </c>
      <c r="FCG6" s="260">
        <f>'Inbound SOS &amp; EOD'!EPS29</f>
        <v>0</v>
      </c>
      <c r="FCH6" s="260">
        <f>'Inbound SOS &amp; EOD'!EPT29</f>
        <v>0</v>
      </c>
      <c r="FCI6" s="260">
        <f>'Inbound SOS &amp; EOD'!EPU29</f>
        <v>0</v>
      </c>
      <c r="FCJ6" s="260">
        <f>'Inbound SOS &amp; EOD'!EPV29</f>
        <v>0</v>
      </c>
      <c r="FCK6" s="260">
        <f>'Inbound SOS &amp; EOD'!EPW29</f>
        <v>0</v>
      </c>
      <c r="FCL6" s="260">
        <f>'Inbound SOS &amp; EOD'!EPX29</f>
        <v>0</v>
      </c>
      <c r="FCM6" s="260">
        <f>'Inbound SOS &amp; EOD'!EPY29</f>
        <v>0</v>
      </c>
      <c r="FCN6" s="260">
        <f>'Inbound SOS &amp; EOD'!EPZ29</f>
        <v>0</v>
      </c>
      <c r="FCO6" s="260">
        <f>'Inbound SOS &amp; EOD'!EQA29</f>
        <v>0</v>
      </c>
      <c r="FCP6" s="260">
        <f>'Inbound SOS &amp; EOD'!EQB29</f>
        <v>0</v>
      </c>
      <c r="FCQ6" s="260">
        <f>'Inbound SOS &amp; EOD'!EQC29</f>
        <v>0</v>
      </c>
      <c r="FCR6" s="260">
        <f>'Inbound SOS &amp; EOD'!EQD29</f>
        <v>0</v>
      </c>
      <c r="FCS6" s="260">
        <f>'Inbound SOS &amp; EOD'!EQE29</f>
        <v>0</v>
      </c>
      <c r="FCT6" s="260">
        <f>'Inbound SOS &amp; EOD'!EQF29</f>
        <v>0</v>
      </c>
      <c r="FCU6" s="260">
        <f>'Inbound SOS &amp; EOD'!EQG29</f>
        <v>0</v>
      </c>
      <c r="FCV6" s="260">
        <f>'Inbound SOS &amp; EOD'!EQH29</f>
        <v>0</v>
      </c>
      <c r="FCW6" s="260">
        <f>'Inbound SOS &amp; EOD'!EQI29</f>
        <v>0</v>
      </c>
      <c r="FCX6" s="260">
        <f>'Inbound SOS &amp; EOD'!EQJ29</f>
        <v>0</v>
      </c>
      <c r="FCY6" s="260">
        <f>'Inbound SOS &amp; EOD'!EQK29</f>
        <v>0</v>
      </c>
      <c r="FCZ6" s="260">
        <f>'Inbound SOS &amp; EOD'!EQL29</f>
        <v>0</v>
      </c>
      <c r="FDA6" s="260">
        <f>'Inbound SOS &amp; EOD'!EQM29</f>
        <v>0</v>
      </c>
      <c r="FDB6" s="260">
        <f>'Inbound SOS &amp; EOD'!EQN29</f>
        <v>0</v>
      </c>
      <c r="FDC6" s="260">
        <f>'Inbound SOS &amp; EOD'!EQO29</f>
        <v>0</v>
      </c>
      <c r="FDD6" s="260">
        <f>'Inbound SOS &amp; EOD'!EQP29</f>
        <v>0</v>
      </c>
      <c r="FDE6" s="260">
        <f>'Inbound SOS &amp; EOD'!EQQ29</f>
        <v>0</v>
      </c>
      <c r="FDF6" s="260">
        <f>'Inbound SOS &amp; EOD'!EQR29</f>
        <v>0</v>
      </c>
      <c r="FDG6" s="260">
        <f>'Inbound SOS &amp; EOD'!EQS29</f>
        <v>0</v>
      </c>
      <c r="FDH6" s="260">
        <f>'Inbound SOS &amp; EOD'!EQT29</f>
        <v>0</v>
      </c>
      <c r="FDI6" s="260">
        <f>'Inbound SOS &amp; EOD'!EQU29</f>
        <v>0</v>
      </c>
      <c r="FDJ6" s="260">
        <f>'Inbound SOS &amp; EOD'!EQV29</f>
        <v>0</v>
      </c>
      <c r="FDK6" s="260">
        <f>'Inbound SOS &amp; EOD'!EQW29</f>
        <v>0</v>
      </c>
      <c r="FDL6" s="260">
        <f>'Inbound SOS &amp; EOD'!EQX29</f>
        <v>0</v>
      </c>
      <c r="FDM6" s="260">
        <f>'Inbound SOS &amp; EOD'!EQY29</f>
        <v>0</v>
      </c>
      <c r="FDN6" s="260">
        <f>'Inbound SOS &amp; EOD'!EQZ29</f>
        <v>0</v>
      </c>
      <c r="FDO6" s="260">
        <f>'Inbound SOS &amp; EOD'!ERA29</f>
        <v>0</v>
      </c>
      <c r="FDP6" s="260">
        <f>'Inbound SOS &amp; EOD'!ERB29</f>
        <v>0</v>
      </c>
      <c r="FDQ6" s="260">
        <f>'Inbound SOS &amp; EOD'!ERC29</f>
        <v>0</v>
      </c>
      <c r="FDR6" s="260">
        <f>'Inbound SOS &amp; EOD'!ERD29</f>
        <v>0</v>
      </c>
      <c r="FDS6" s="260">
        <f>'Inbound SOS &amp; EOD'!ERE29</f>
        <v>0</v>
      </c>
      <c r="FDT6" s="260">
        <f>'Inbound SOS &amp; EOD'!ERF29</f>
        <v>0</v>
      </c>
      <c r="FDU6" s="260">
        <f>'Inbound SOS &amp; EOD'!ERG29</f>
        <v>0</v>
      </c>
      <c r="FDV6" s="260">
        <f>'Inbound SOS &amp; EOD'!ERH29</f>
        <v>0</v>
      </c>
      <c r="FDW6" s="260">
        <f>'Inbound SOS &amp; EOD'!ERI29</f>
        <v>0</v>
      </c>
      <c r="FDX6" s="260">
        <f>'Inbound SOS &amp; EOD'!ERJ29</f>
        <v>0</v>
      </c>
      <c r="FDY6" s="260">
        <f>'Inbound SOS &amp; EOD'!ERK29</f>
        <v>0</v>
      </c>
      <c r="FDZ6" s="260">
        <f>'Inbound SOS &amp; EOD'!ERL29</f>
        <v>0</v>
      </c>
      <c r="FEA6" s="260">
        <f>'Inbound SOS &amp; EOD'!ERM29</f>
        <v>0</v>
      </c>
      <c r="FEB6" s="260">
        <f>'Inbound SOS &amp; EOD'!ERN29</f>
        <v>0</v>
      </c>
      <c r="FEC6" s="260">
        <f>'Inbound SOS &amp; EOD'!ERO29</f>
        <v>0</v>
      </c>
      <c r="FED6" s="260">
        <f>'Inbound SOS &amp; EOD'!ERP29</f>
        <v>0</v>
      </c>
      <c r="FEE6" s="260">
        <f>'Inbound SOS &amp; EOD'!ERQ29</f>
        <v>0</v>
      </c>
      <c r="FEF6" s="260">
        <f>'Inbound SOS &amp; EOD'!ERR29</f>
        <v>0</v>
      </c>
      <c r="FEG6" s="260">
        <f>'Inbound SOS &amp; EOD'!ERS29</f>
        <v>0</v>
      </c>
      <c r="FEH6" s="260">
        <f>'Inbound SOS &amp; EOD'!ERT29</f>
        <v>0</v>
      </c>
      <c r="FEI6" s="260">
        <f>'Inbound SOS &amp; EOD'!ERU29</f>
        <v>0</v>
      </c>
      <c r="FEJ6" s="260">
        <f>'Inbound SOS &amp; EOD'!ERV29</f>
        <v>0</v>
      </c>
      <c r="FEK6" s="260">
        <f>'Inbound SOS &amp; EOD'!ERW29</f>
        <v>0</v>
      </c>
      <c r="FEL6" s="260">
        <f>'Inbound SOS &amp; EOD'!ERX29</f>
        <v>0</v>
      </c>
      <c r="FEM6" s="260">
        <f>'Inbound SOS &amp; EOD'!ERY29</f>
        <v>0</v>
      </c>
      <c r="FEN6" s="260">
        <f>'Inbound SOS &amp; EOD'!ERZ29</f>
        <v>0</v>
      </c>
      <c r="FEO6" s="260">
        <f>'Inbound SOS &amp; EOD'!ESA29</f>
        <v>0</v>
      </c>
      <c r="FEP6" s="260">
        <f>'Inbound SOS &amp; EOD'!ESB29</f>
        <v>0</v>
      </c>
      <c r="FEQ6" s="260">
        <f>'Inbound SOS &amp; EOD'!ESC29</f>
        <v>0</v>
      </c>
      <c r="FER6" s="260">
        <f>'Inbound SOS &amp; EOD'!ESD29</f>
        <v>0</v>
      </c>
      <c r="FES6" s="260">
        <f>'Inbound SOS &amp; EOD'!ESE29</f>
        <v>0</v>
      </c>
      <c r="FET6" s="260">
        <f>'Inbound SOS &amp; EOD'!ESF29</f>
        <v>0</v>
      </c>
      <c r="FEU6" s="260">
        <f>'Inbound SOS &amp; EOD'!ESG29</f>
        <v>0</v>
      </c>
      <c r="FEV6" s="260">
        <f>'Inbound SOS &amp; EOD'!ESH29</f>
        <v>0</v>
      </c>
      <c r="FEW6" s="260">
        <f>'Inbound SOS &amp; EOD'!ESI29</f>
        <v>0</v>
      </c>
      <c r="FEX6" s="260">
        <f>'Inbound SOS &amp; EOD'!ESJ29</f>
        <v>0</v>
      </c>
      <c r="FEY6" s="260">
        <f>'Inbound SOS &amp; EOD'!ESK29</f>
        <v>0</v>
      </c>
      <c r="FEZ6" s="260">
        <f>'Inbound SOS &amp; EOD'!ESL29</f>
        <v>0</v>
      </c>
      <c r="FFA6" s="260">
        <f>'Inbound SOS &amp; EOD'!ESM29</f>
        <v>0</v>
      </c>
      <c r="FFB6" s="260">
        <f>'Inbound SOS &amp; EOD'!ESN29</f>
        <v>0</v>
      </c>
      <c r="FFC6" s="260">
        <f>'Inbound SOS &amp; EOD'!ESO29</f>
        <v>0</v>
      </c>
      <c r="FFD6" s="260">
        <f>'Inbound SOS &amp; EOD'!ESP29</f>
        <v>0</v>
      </c>
      <c r="FFE6" s="260">
        <f>'Inbound SOS &amp; EOD'!ESQ29</f>
        <v>0</v>
      </c>
      <c r="FFF6" s="260">
        <f>'Inbound SOS &amp; EOD'!ESR29</f>
        <v>0</v>
      </c>
      <c r="FFG6" s="260">
        <f>'Inbound SOS &amp; EOD'!ESS29</f>
        <v>0</v>
      </c>
      <c r="FFH6" s="260">
        <f>'Inbound SOS &amp; EOD'!EST29</f>
        <v>0</v>
      </c>
      <c r="FFI6" s="260">
        <f>'Inbound SOS &amp; EOD'!ESU29</f>
        <v>0</v>
      </c>
      <c r="FFJ6" s="260">
        <f>'Inbound SOS &amp; EOD'!ESV29</f>
        <v>0</v>
      </c>
      <c r="FFK6" s="260">
        <f>'Inbound SOS &amp; EOD'!ESW29</f>
        <v>0</v>
      </c>
      <c r="FFL6" s="260">
        <f>'Inbound SOS &amp; EOD'!ESX29</f>
        <v>0</v>
      </c>
      <c r="FFM6" s="260">
        <f>'Inbound SOS &amp; EOD'!ESY29</f>
        <v>0</v>
      </c>
      <c r="FFN6" s="260">
        <f>'Inbound SOS &amp; EOD'!ESZ29</f>
        <v>0</v>
      </c>
      <c r="FFO6" s="260">
        <f>'Inbound SOS &amp; EOD'!ETA29</f>
        <v>0</v>
      </c>
      <c r="FFP6" s="260">
        <f>'Inbound SOS &amp; EOD'!ETB29</f>
        <v>0</v>
      </c>
      <c r="FFQ6" s="260">
        <f>'Inbound SOS &amp; EOD'!ETC29</f>
        <v>0</v>
      </c>
      <c r="FFR6" s="260">
        <f>'Inbound SOS &amp; EOD'!ETD29</f>
        <v>0</v>
      </c>
      <c r="FFS6" s="260">
        <f>'Inbound SOS &amp; EOD'!ETE29</f>
        <v>0</v>
      </c>
      <c r="FFT6" s="260">
        <f>'Inbound SOS &amp; EOD'!ETF29</f>
        <v>0</v>
      </c>
      <c r="FFU6" s="260">
        <f>'Inbound SOS &amp; EOD'!ETG29</f>
        <v>0</v>
      </c>
      <c r="FFV6" s="260">
        <f>'Inbound SOS &amp; EOD'!ETH29</f>
        <v>0</v>
      </c>
      <c r="FFW6" s="260">
        <f>'Inbound SOS &amp; EOD'!ETI29</f>
        <v>0</v>
      </c>
      <c r="FFX6" s="260">
        <f>'Inbound SOS &amp; EOD'!ETJ29</f>
        <v>0</v>
      </c>
      <c r="FFY6" s="260">
        <f>'Inbound SOS &amp; EOD'!ETK29</f>
        <v>0</v>
      </c>
      <c r="FFZ6" s="260">
        <f>'Inbound SOS &amp; EOD'!ETL29</f>
        <v>0</v>
      </c>
      <c r="FGA6" s="260">
        <f>'Inbound SOS &amp; EOD'!ETM29</f>
        <v>0</v>
      </c>
      <c r="FGB6" s="260">
        <f>'Inbound SOS &amp; EOD'!ETN29</f>
        <v>0</v>
      </c>
      <c r="FGC6" s="260">
        <f>'Inbound SOS &amp; EOD'!ETO29</f>
        <v>0</v>
      </c>
      <c r="FGD6" s="260">
        <f>'Inbound SOS &amp; EOD'!ETP29</f>
        <v>0</v>
      </c>
      <c r="FGE6" s="260">
        <f>'Inbound SOS &amp; EOD'!ETQ29</f>
        <v>0</v>
      </c>
      <c r="FGF6" s="260">
        <f>'Inbound SOS &amp; EOD'!ETR29</f>
        <v>0</v>
      </c>
      <c r="FGG6" s="260">
        <f>'Inbound SOS &amp; EOD'!ETS29</f>
        <v>0</v>
      </c>
      <c r="FGH6" s="260">
        <f>'Inbound SOS &amp; EOD'!ETT29</f>
        <v>0</v>
      </c>
      <c r="FGI6" s="260">
        <f>'Inbound SOS &amp; EOD'!ETU29</f>
        <v>0</v>
      </c>
      <c r="FGJ6" s="260">
        <f>'Inbound SOS &amp; EOD'!ETV29</f>
        <v>0</v>
      </c>
      <c r="FGK6" s="260">
        <f>'Inbound SOS &amp; EOD'!ETW29</f>
        <v>0</v>
      </c>
      <c r="FGL6" s="260">
        <f>'Inbound SOS &amp; EOD'!ETX29</f>
        <v>0</v>
      </c>
      <c r="FGM6" s="260">
        <f>'Inbound SOS &amp; EOD'!ETY29</f>
        <v>0</v>
      </c>
      <c r="FGN6" s="260">
        <f>'Inbound SOS &amp; EOD'!ETZ29</f>
        <v>0</v>
      </c>
      <c r="FGO6" s="260">
        <f>'Inbound SOS &amp; EOD'!EUA29</f>
        <v>0</v>
      </c>
      <c r="FGP6" s="260">
        <f>'Inbound SOS &amp; EOD'!EUB29</f>
        <v>0</v>
      </c>
      <c r="FGQ6" s="260">
        <f>'Inbound SOS &amp; EOD'!EUC29</f>
        <v>0</v>
      </c>
      <c r="FGR6" s="260">
        <f>'Inbound SOS &amp; EOD'!EUD29</f>
        <v>0</v>
      </c>
      <c r="FGS6" s="260">
        <f>'Inbound SOS &amp; EOD'!EUE29</f>
        <v>0</v>
      </c>
      <c r="FGT6" s="260">
        <f>'Inbound SOS &amp; EOD'!EUF29</f>
        <v>0</v>
      </c>
      <c r="FGU6" s="260">
        <f>'Inbound SOS &amp; EOD'!EUG29</f>
        <v>0</v>
      </c>
      <c r="FGV6" s="260">
        <f>'Inbound SOS &amp; EOD'!EUH29</f>
        <v>0</v>
      </c>
      <c r="FGW6" s="260">
        <f>'Inbound SOS &amp; EOD'!EUI29</f>
        <v>0</v>
      </c>
      <c r="FGX6" s="260">
        <f>'Inbound SOS &amp; EOD'!EUJ29</f>
        <v>0</v>
      </c>
      <c r="FGY6" s="260">
        <f>'Inbound SOS &amp; EOD'!EUK29</f>
        <v>0</v>
      </c>
      <c r="FGZ6" s="260">
        <f>'Inbound SOS &amp; EOD'!EUL29</f>
        <v>0</v>
      </c>
      <c r="FHA6" s="260">
        <f>'Inbound SOS &amp; EOD'!EUM29</f>
        <v>0</v>
      </c>
      <c r="FHB6" s="260">
        <f>'Inbound SOS &amp; EOD'!EUN29</f>
        <v>0</v>
      </c>
      <c r="FHC6" s="260">
        <f>'Inbound SOS &amp; EOD'!EUO29</f>
        <v>0</v>
      </c>
      <c r="FHD6" s="260">
        <f>'Inbound SOS &amp; EOD'!EUP29</f>
        <v>0</v>
      </c>
      <c r="FHE6" s="260">
        <f>'Inbound SOS &amp; EOD'!EUQ29</f>
        <v>0</v>
      </c>
      <c r="FHF6" s="260">
        <f>'Inbound SOS &amp; EOD'!EUR29</f>
        <v>0</v>
      </c>
      <c r="FHG6" s="260">
        <f>'Inbound SOS &amp; EOD'!EUS29</f>
        <v>0</v>
      </c>
      <c r="FHH6" s="260">
        <f>'Inbound SOS &amp; EOD'!EUT29</f>
        <v>0</v>
      </c>
      <c r="FHI6" s="260">
        <f>'Inbound SOS &amp; EOD'!EUU29</f>
        <v>0</v>
      </c>
      <c r="FHJ6" s="260">
        <f>'Inbound SOS &amp; EOD'!EUV29</f>
        <v>0</v>
      </c>
      <c r="FHK6" s="260">
        <f>'Inbound SOS &amp; EOD'!EUW29</f>
        <v>0</v>
      </c>
      <c r="FHL6" s="260">
        <f>'Inbound SOS &amp; EOD'!EUX29</f>
        <v>0</v>
      </c>
      <c r="FHM6" s="260">
        <f>'Inbound SOS &amp; EOD'!EUY29</f>
        <v>0</v>
      </c>
      <c r="FHN6" s="260">
        <f>'Inbound SOS &amp; EOD'!EUZ29</f>
        <v>0</v>
      </c>
      <c r="FHO6" s="260">
        <f>'Inbound SOS &amp; EOD'!EVA29</f>
        <v>0</v>
      </c>
      <c r="FHP6" s="260">
        <f>'Inbound SOS &amp; EOD'!EVB29</f>
        <v>0</v>
      </c>
      <c r="FHQ6" s="260">
        <f>'Inbound SOS &amp; EOD'!EVC29</f>
        <v>0</v>
      </c>
      <c r="FHR6" s="260">
        <f>'Inbound SOS &amp; EOD'!EVD29</f>
        <v>0</v>
      </c>
      <c r="FHS6" s="260">
        <f>'Inbound SOS &amp; EOD'!EVE29</f>
        <v>0</v>
      </c>
      <c r="FHT6" s="260">
        <f>'Inbound SOS &amp; EOD'!EVF29</f>
        <v>0</v>
      </c>
      <c r="FHU6" s="260">
        <f>'Inbound SOS &amp; EOD'!EVG29</f>
        <v>0</v>
      </c>
      <c r="FHV6" s="260">
        <f>'Inbound SOS &amp; EOD'!EVH29</f>
        <v>0</v>
      </c>
      <c r="FHW6" s="260">
        <f>'Inbound SOS &amp; EOD'!EVI29</f>
        <v>0</v>
      </c>
      <c r="FHX6" s="260">
        <f>'Inbound SOS &amp; EOD'!EVJ29</f>
        <v>0</v>
      </c>
      <c r="FHY6" s="260">
        <f>'Inbound SOS &amp; EOD'!EVK29</f>
        <v>0</v>
      </c>
      <c r="FHZ6" s="260">
        <f>'Inbound SOS &amp; EOD'!EVL29</f>
        <v>0</v>
      </c>
      <c r="FIA6" s="260">
        <f>'Inbound SOS &amp; EOD'!EVM29</f>
        <v>0</v>
      </c>
      <c r="FIB6" s="260">
        <f>'Inbound SOS &amp; EOD'!EVN29</f>
        <v>0</v>
      </c>
      <c r="FIC6" s="260">
        <f>'Inbound SOS &amp; EOD'!EVO29</f>
        <v>0</v>
      </c>
      <c r="FID6" s="260">
        <f>'Inbound SOS &amp; EOD'!EVP29</f>
        <v>0</v>
      </c>
      <c r="FIE6" s="260">
        <f>'Inbound SOS &amp; EOD'!EVQ29</f>
        <v>0</v>
      </c>
      <c r="FIF6" s="260">
        <f>'Inbound SOS &amp; EOD'!EVR29</f>
        <v>0</v>
      </c>
      <c r="FIG6" s="260">
        <f>'Inbound SOS &amp; EOD'!EVS29</f>
        <v>0</v>
      </c>
      <c r="FIH6" s="260">
        <f>'Inbound SOS &amp; EOD'!EVT29</f>
        <v>0</v>
      </c>
      <c r="FII6" s="260">
        <f>'Inbound SOS &amp; EOD'!EVU29</f>
        <v>0</v>
      </c>
      <c r="FIJ6" s="260">
        <f>'Inbound SOS &amp; EOD'!EVV29</f>
        <v>0</v>
      </c>
      <c r="FIK6" s="260">
        <f>'Inbound SOS &amp; EOD'!EVW29</f>
        <v>0</v>
      </c>
      <c r="FIL6" s="260">
        <f>'Inbound SOS &amp; EOD'!EVX29</f>
        <v>0</v>
      </c>
      <c r="FIM6" s="260">
        <f>'Inbound SOS &amp; EOD'!EVY29</f>
        <v>0</v>
      </c>
      <c r="FIN6" s="260">
        <f>'Inbound SOS &amp; EOD'!EVZ29</f>
        <v>0</v>
      </c>
      <c r="FIO6" s="260">
        <f>'Inbound SOS &amp; EOD'!EWA29</f>
        <v>0</v>
      </c>
      <c r="FIP6" s="260">
        <f>'Inbound SOS &amp; EOD'!EWB29</f>
        <v>0</v>
      </c>
      <c r="FIQ6" s="260">
        <f>'Inbound SOS &amp; EOD'!EWC29</f>
        <v>0</v>
      </c>
      <c r="FIR6" s="260">
        <f>'Inbound SOS &amp; EOD'!EWD29</f>
        <v>0</v>
      </c>
      <c r="FIS6" s="260">
        <f>'Inbound SOS &amp; EOD'!EWE29</f>
        <v>0</v>
      </c>
      <c r="FIT6" s="260">
        <f>'Inbound SOS &amp; EOD'!EWF29</f>
        <v>0</v>
      </c>
      <c r="FIU6" s="260">
        <f>'Inbound SOS &amp; EOD'!EWG29</f>
        <v>0</v>
      </c>
      <c r="FIV6" s="260">
        <f>'Inbound SOS &amp; EOD'!EWH29</f>
        <v>0</v>
      </c>
      <c r="FIW6" s="260">
        <f>'Inbound SOS &amp; EOD'!EWI29</f>
        <v>0</v>
      </c>
      <c r="FIX6" s="260">
        <f>'Inbound SOS &amp; EOD'!EWJ29</f>
        <v>0</v>
      </c>
      <c r="FIY6" s="260">
        <f>'Inbound SOS &amp; EOD'!EWK29</f>
        <v>0</v>
      </c>
      <c r="FIZ6" s="260">
        <f>'Inbound SOS &amp; EOD'!EWL29</f>
        <v>0</v>
      </c>
      <c r="FJA6" s="260">
        <f>'Inbound SOS &amp; EOD'!EWM29</f>
        <v>0</v>
      </c>
      <c r="FJB6" s="260">
        <f>'Inbound SOS &amp; EOD'!EWN29</f>
        <v>0</v>
      </c>
      <c r="FJC6" s="260">
        <f>'Inbound SOS &amp; EOD'!EWO29</f>
        <v>0</v>
      </c>
      <c r="FJD6" s="260">
        <f>'Inbound SOS &amp; EOD'!EWP29</f>
        <v>0</v>
      </c>
      <c r="FJE6" s="260">
        <f>'Inbound SOS &amp; EOD'!EWQ29</f>
        <v>0</v>
      </c>
      <c r="FJF6" s="260">
        <f>'Inbound SOS &amp; EOD'!EWR29</f>
        <v>0</v>
      </c>
      <c r="FJG6" s="260">
        <f>'Inbound SOS &amp; EOD'!EWS29</f>
        <v>0</v>
      </c>
      <c r="FJH6" s="260">
        <f>'Inbound SOS &amp; EOD'!EWT29</f>
        <v>0</v>
      </c>
      <c r="FJI6" s="260">
        <f>'Inbound SOS &amp; EOD'!EWU29</f>
        <v>0</v>
      </c>
      <c r="FJJ6" s="260">
        <f>'Inbound SOS &amp; EOD'!EWV29</f>
        <v>0</v>
      </c>
      <c r="FJK6" s="260">
        <f>'Inbound SOS &amp; EOD'!EWW29</f>
        <v>0</v>
      </c>
      <c r="FJL6" s="260">
        <f>'Inbound SOS &amp; EOD'!EWX29</f>
        <v>0</v>
      </c>
      <c r="FJM6" s="260">
        <f>'Inbound SOS &amp; EOD'!EWY29</f>
        <v>0</v>
      </c>
      <c r="FJN6" s="260">
        <f>'Inbound SOS &amp; EOD'!EWZ29</f>
        <v>0</v>
      </c>
      <c r="FJO6" s="260">
        <f>'Inbound SOS &amp; EOD'!EXA29</f>
        <v>0</v>
      </c>
      <c r="FJP6" s="260">
        <f>'Inbound SOS &amp; EOD'!EXB29</f>
        <v>0</v>
      </c>
      <c r="FJQ6" s="260">
        <f>'Inbound SOS &amp; EOD'!EXC29</f>
        <v>0</v>
      </c>
      <c r="FJR6" s="260">
        <f>'Inbound SOS &amp; EOD'!EXD29</f>
        <v>0</v>
      </c>
      <c r="FJS6" s="260">
        <f>'Inbound SOS &amp; EOD'!EXE29</f>
        <v>0</v>
      </c>
      <c r="FJT6" s="260">
        <f>'Inbound SOS &amp; EOD'!EXF29</f>
        <v>0</v>
      </c>
      <c r="FJU6" s="260">
        <f>'Inbound SOS &amp; EOD'!EXG29</f>
        <v>0</v>
      </c>
      <c r="FJV6" s="260">
        <f>'Inbound SOS &amp; EOD'!EXH29</f>
        <v>0</v>
      </c>
      <c r="FJW6" s="260">
        <f>'Inbound SOS &amp; EOD'!EXI29</f>
        <v>0</v>
      </c>
      <c r="FJX6" s="260">
        <f>'Inbound SOS &amp; EOD'!EXJ29</f>
        <v>0</v>
      </c>
      <c r="FJY6" s="260">
        <f>'Inbound SOS &amp; EOD'!EXK29</f>
        <v>0</v>
      </c>
      <c r="FJZ6" s="260">
        <f>'Inbound SOS &amp; EOD'!EXL29</f>
        <v>0</v>
      </c>
      <c r="FKA6" s="260">
        <f>'Inbound SOS &amp; EOD'!EXM29</f>
        <v>0</v>
      </c>
      <c r="FKB6" s="260">
        <f>'Inbound SOS &amp; EOD'!EXN29</f>
        <v>0</v>
      </c>
      <c r="FKC6" s="260">
        <f>'Inbound SOS &amp; EOD'!EXO29</f>
        <v>0</v>
      </c>
      <c r="FKD6" s="260">
        <f>'Inbound SOS &amp; EOD'!EXP29</f>
        <v>0</v>
      </c>
      <c r="FKE6" s="260">
        <f>'Inbound SOS &amp; EOD'!EXQ29</f>
        <v>0</v>
      </c>
      <c r="FKF6" s="260">
        <f>'Inbound SOS &amp; EOD'!EXR29</f>
        <v>0</v>
      </c>
      <c r="FKG6" s="260">
        <f>'Inbound SOS &amp; EOD'!EXS29</f>
        <v>0</v>
      </c>
      <c r="FKH6" s="260">
        <f>'Inbound SOS &amp; EOD'!EXT29</f>
        <v>0</v>
      </c>
      <c r="FKI6" s="260">
        <f>'Inbound SOS &amp; EOD'!EXU29</f>
        <v>0</v>
      </c>
      <c r="FKJ6" s="260">
        <f>'Inbound SOS &amp; EOD'!EXV29</f>
        <v>0</v>
      </c>
      <c r="FKK6" s="260">
        <f>'Inbound SOS &amp; EOD'!EXW29</f>
        <v>0</v>
      </c>
      <c r="FKL6" s="260">
        <f>'Inbound SOS &amp; EOD'!EXX29</f>
        <v>0</v>
      </c>
      <c r="FKM6" s="260">
        <f>'Inbound SOS &amp; EOD'!EXY29</f>
        <v>0</v>
      </c>
      <c r="FKN6" s="260">
        <f>'Inbound SOS &amp; EOD'!EXZ29</f>
        <v>0</v>
      </c>
      <c r="FKO6" s="260">
        <f>'Inbound SOS &amp; EOD'!EYA29</f>
        <v>0</v>
      </c>
      <c r="FKP6" s="260">
        <f>'Inbound SOS &amp; EOD'!EYB29</f>
        <v>0</v>
      </c>
      <c r="FKQ6" s="260">
        <f>'Inbound SOS &amp; EOD'!EYC29</f>
        <v>0</v>
      </c>
      <c r="FKR6" s="260">
        <f>'Inbound SOS &amp; EOD'!EYD29</f>
        <v>0</v>
      </c>
      <c r="FKS6" s="260">
        <f>'Inbound SOS &amp; EOD'!EYE29</f>
        <v>0</v>
      </c>
      <c r="FKT6" s="260">
        <f>'Inbound SOS &amp; EOD'!EYF29</f>
        <v>0</v>
      </c>
      <c r="FKU6" s="260">
        <f>'Inbound SOS &amp; EOD'!EYG29</f>
        <v>0</v>
      </c>
      <c r="FKV6" s="260">
        <f>'Inbound SOS &amp; EOD'!EYH29</f>
        <v>0</v>
      </c>
      <c r="FKW6" s="260">
        <f>'Inbound SOS &amp; EOD'!EYI29</f>
        <v>0</v>
      </c>
      <c r="FKX6" s="260">
        <f>'Inbound SOS &amp; EOD'!EYJ29</f>
        <v>0</v>
      </c>
      <c r="FKY6" s="260">
        <f>'Inbound SOS &amp; EOD'!EYK29</f>
        <v>0</v>
      </c>
      <c r="FKZ6" s="260">
        <f>'Inbound SOS &amp; EOD'!EYL29</f>
        <v>0</v>
      </c>
      <c r="FLA6" s="260">
        <f>'Inbound SOS &amp; EOD'!EYM29</f>
        <v>0</v>
      </c>
      <c r="FLB6" s="260">
        <f>'Inbound SOS &amp; EOD'!EYN29</f>
        <v>0</v>
      </c>
      <c r="FLC6" s="260">
        <f>'Inbound SOS &amp; EOD'!EYO29</f>
        <v>0</v>
      </c>
      <c r="FLD6" s="260">
        <f>'Inbound SOS &amp; EOD'!EYP29</f>
        <v>0</v>
      </c>
      <c r="FLE6" s="260">
        <f>'Inbound SOS &amp; EOD'!EYQ29</f>
        <v>0</v>
      </c>
      <c r="FLF6" s="260">
        <f>'Inbound SOS &amp; EOD'!EYR29</f>
        <v>0</v>
      </c>
      <c r="FLG6" s="260">
        <f>'Inbound SOS &amp; EOD'!EYS29</f>
        <v>0</v>
      </c>
      <c r="FLH6" s="260">
        <f>'Inbound SOS &amp; EOD'!EYT29</f>
        <v>0</v>
      </c>
      <c r="FLI6" s="260">
        <f>'Inbound SOS &amp; EOD'!EYU29</f>
        <v>0</v>
      </c>
      <c r="FLJ6" s="260">
        <f>'Inbound SOS &amp; EOD'!EYV29</f>
        <v>0</v>
      </c>
      <c r="FLK6" s="260">
        <f>'Inbound SOS &amp; EOD'!EYW29</f>
        <v>0</v>
      </c>
      <c r="FLL6" s="260">
        <f>'Inbound SOS &amp; EOD'!EYX29</f>
        <v>0</v>
      </c>
      <c r="FLM6" s="260">
        <f>'Inbound SOS &amp; EOD'!EYY29</f>
        <v>0</v>
      </c>
      <c r="FLN6" s="260">
        <f>'Inbound SOS &amp; EOD'!EYZ29</f>
        <v>0</v>
      </c>
      <c r="FLO6" s="260">
        <f>'Inbound SOS &amp; EOD'!EZA29</f>
        <v>0</v>
      </c>
      <c r="FLP6" s="260">
        <f>'Inbound SOS &amp; EOD'!EZB29</f>
        <v>0</v>
      </c>
      <c r="FLQ6" s="260">
        <f>'Inbound SOS &amp; EOD'!EZC29</f>
        <v>0</v>
      </c>
      <c r="FLR6" s="260">
        <f>'Inbound SOS &amp; EOD'!EZD29</f>
        <v>0</v>
      </c>
      <c r="FLS6" s="260">
        <f>'Inbound SOS &amp; EOD'!EZE29</f>
        <v>0</v>
      </c>
      <c r="FLT6" s="260">
        <f>'Inbound SOS &amp; EOD'!EZF29</f>
        <v>0</v>
      </c>
      <c r="FLU6" s="260">
        <f>'Inbound SOS &amp; EOD'!EZG29</f>
        <v>0</v>
      </c>
      <c r="FLV6" s="260">
        <f>'Inbound SOS &amp; EOD'!EZH29</f>
        <v>0</v>
      </c>
      <c r="FLW6" s="260">
        <f>'Inbound SOS &amp; EOD'!EZI29</f>
        <v>0</v>
      </c>
      <c r="FLX6" s="260">
        <f>'Inbound SOS &amp; EOD'!EZJ29</f>
        <v>0</v>
      </c>
      <c r="FLY6" s="260">
        <f>'Inbound SOS &amp; EOD'!EZK29</f>
        <v>0</v>
      </c>
      <c r="FLZ6" s="260">
        <f>'Inbound SOS &amp; EOD'!EZL29</f>
        <v>0</v>
      </c>
      <c r="FMA6" s="260">
        <f>'Inbound SOS &amp; EOD'!EZM29</f>
        <v>0</v>
      </c>
      <c r="FMB6" s="260">
        <f>'Inbound SOS &amp; EOD'!EZN29</f>
        <v>0</v>
      </c>
      <c r="FMC6" s="260">
        <f>'Inbound SOS &amp; EOD'!EZO29</f>
        <v>0</v>
      </c>
      <c r="FMD6" s="260">
        <f>'Inbound SOS &amp; EOD'!EZP29</f>
        <v>0</v>
      </c>
      <c r="FME6" s="260">
        <f>'Inbound SOS &amp; EOD'!EZQ29</f>
        <v>0</v>
      </c>
      <c r="FMF6" s="260">
        <f>'Inbound SOS &amp; EOD'!EZR29</f>
        <v>0</v>
      </c>
      <c r="FMG6" s="260">
        <f>'Inbound SOS &amp; EOD'!EZS29</f>
        <v>0</v>
      </c>
      <c r="FMH6" s="260">
        <f>'Inbound SOS &amp; EOD'!EZT29</f>
        <v>0</v>
      </c>
      <c r="FMI6" s="260">
        <f>'Inbound SOS &amp; EOD'!EZU29</f>
        <v>0</v>
      </c>
      <c r="FMJ6" s="260">
        <f>'Inbound SOS &amp; EOD'!EZV29</f>
        <v>0</v>
      </c>
      <c r="FMK6" s="260">
        <f>'Inbound SOS &amp; EOD'!EZW29</f>
        <v>0</v>
      </c>
      <c r="FML6" s="260">
        <f>'Inbound SOS &amp; EOD'!EZX29</f>
        <v>0</v>
      </c>
      <c r="FMM6" s="260">
        <f>'Inbound SOS &amp; EOD'!EZY29</f>
        <v>0</v>
      </c>
      <c r="FMN6" s="260">
        <f>'Inbound SOS &amp; EOD'!EZZ29</f>
        <v>0</v>
      </c>
      <c r="FMO6" s="260">
        <f>'Inbound SOS &amp; EOD'!FAA29</f>
        <v>0</v>
      </c>
      <c r="FMP6" s="260">
        <f>'Inbound SOS &amp; EOD'!FAB29</f>
        <v>0</v>
      </c>
      <c r="FMQ6" s="260">
        <f>'Inbound SOS &amp; EOD'!FAC29</f>
        <v>0</v>
      </c>
      <c r="FMR6" s="260">
        <f>'Inbound SOS &amp; EOD'!FAD29</f>
        <v>0</v>
      </c>
      <c r="FMS6" s="260">
        <f>'Inbound SOS &amp; EOD'!FAE29</f>
        <v>0</v>
      </c>
      <c r="FMT6" s="260">
        <f>'Inbound SOS &amp; EOD'!FAF29</f>
        <v>0</v>
      </c>
      <c r="FMU6" s="260">
        <f>'Inbound SOS &amp; EOD'!FAG29</f>
        <v>0</v>
      </c>
      <c r="FMV6" s="260">
        <f>'Inbound SOS &amp; EOD'!FAH29</f>
        <v>0</v>
      </c>
      <c r="FMW6" s="260">
        <f>'Inbound SOS &amp; EOD'!FAI29</f>
        <v>0</v>
      </c>
      <c r="FMX6" s="260">
        <f>'Inbound SOS &amp; EOD'!FAJ29</f>
        <v>0</v>
      </c>
      <c r="FMY6" s="260">
        <f>'Inbound SOS &amp; EOD'!FAK29</f>
        <v>0</v>
      </c>
      <c r="FMZ6" s="260">
        <f>'Inbound SOS &amp; EOD'!FAL29</f>
        <v>0</v>
      </c>
      <c r="FNA6" s="260">
        <f>'Inbound SOS &amp; EOD'!FAM29</f>
        <v>0</v>
      </c>
      <c r="FNB6" s="260">
        <f>'Inbound SOS &amp; EOD'!FAN29</f>
        <v>0</v>
      </c>
      <c r="FNC6" s="260">
        <f>'Inbound SOS &amp; EOD'!FAO29</f>
        <v>0</v>
      </c>
      <c r="FND6" s="260">
        <f>'Inbound SOS &amp; EOD'!FAP29</f>
        <v>0</v>
      </c>
      <c r="FNE6" s="260">
        <f>'Inbound SOS &amp; EOD'!FAQ29</f>
        <v>0</v>
      </c>
      <c r="FNF6" s="260">
        <f>'Inbound SOS &amp; EOD'!FAR29</f>
        <v>0</v>
      </c>
      <c r="FNG6" s="260">
        <f>'Inbound SOS &amp; EOD'!FAS29</f>
        <v>0</v>
      </c>
      <c r="FNH6" s="260">
        <f>'Inbound SOS &amp; EOD'!FAT29</f>
        <v>0</v>
      </c>
      <c r="FNI6" s="260">
        <f>'Inbound SOS &amp; EOD'!FAU29</f>
        <v>0</v>
      </c>
      <c r="FNJ6" s="260">
        <f>'Inbound SOS &amp; EOD'!FAV29</f>
        <v>0</v>
      </c>
      <c r="FNK6" s="260">
        <f>'Inbound SOS &amp; EOD'!FAW29</f>
        <v>0</v>
      </c>
      <c r="FNL6" s="260">
        <f>'Inbound SOS &amp; EOD'!FAX29</f>
        <v>0</v>
      </c>
      <c r="FNM6" s="260">
        <f>'Inbound SOS &amp; EOD'!FAY29</f>
        <v>0</v>
      </c>
      <c r="FNN6" s="260">
        <f>'Inbound SOS &amp; EOD'!FAZ29</f>
        <v>0</v>
      </c>
      <c r="FNO6" s="260">
        <f>'Inbound SOS &amp; EOD'!FBA29</f>
        <v>0</v>
      </c>
      <c r="FNP6" s="260">
        <f>'Inbound SOS &amp; EOD'!FBB29</f>
        <v>0</v>
      </c>
      <c r="FNQ6" s="260">
        <f>'Inbound SOS &amp; EOD'!FBC29</f>
        <v>0</v>
      </c>
      <c r="FNR6" s="260">
        <f>'Inbound SOS &amp; EOD'!FBD29</f>
        <v>0</v>
      </c>
      <c r="FNS6" s="260">
        <f>'Inbound SOS &amp; EOD'!FBE29</f>
        <v>0</v>
      </c>
      <c r="FNT6" s="260">
        <f>'Inbound SOS &amp; EOD'!FBF29</f>
        <v>0</v>
      </c>
      <c r="FNU6" s="260">
        <f>'Inbound SOS &amp; EOD'!FBG29</f>
        <v>0</v>
      </c>
      <c r="FNV6" s="260">
        <f>'Inbound SOS &amp; EOD'!FBH29</f>
        <v>0</v>
      </c>
      <c r="FNW6" s="260">
        <f>'Inbound SOS &amp; EOD'!FBI29</f>
        <v>0</v>
      </c>
      <c r="FNX6" s="260">
        <f>'Inbound SOS &amp; EOD'!FBJ29</f>
        <v>0</v>
      </c>
      <c r="FNY6" s="260">
        <f>'Inbound SOS &amp; EOD'!FBK29</f>
        <v>0</v>
      </c>
      <c r="FNZ6" s="260">
        <f>'Inbound SOS &amp; EOD'!FBL29</f>
        <v>0</v>
      </c>
      <c r="FOA6" s="260">
        <f>'Inbound SOS &amp; EOD'!FBM29</f>
        <v>0</v>
      </c>
      <c r="FOB6" s="260">
        <f>'Inbound SOS &amp; EOD'!FBN29</f>
        <v>0</v>
      </c>
      <c r="FOC6" s="260">
        <f>'Inbound SOS &amp; EOD'!FBO29</f>
        <v>0</v>
      </c>
      <c r="FOD6" s="260">
        <f>'Inbound SOS &amp; EOD'!FBP29</f>
        <v>0</v>
      </c>
      <c r="FOE6" s="260">
        <f>'Inbound SOS &amp; EOD'!FBQ29</f>
        <v>0</v>
      </c>
      <c r="FOF6" s="260">
        <f>'Inbound SOS &amp; EOD'!FBR29</f>
        <v>0</v>
      </c>
      <c r="FOG6" s="260">
        <f>'Inbound SOS &amp; EOD'!FBS29</f>
        <v>0</v>
      </c>
      <c r="FOH6" s="260">
        <f>'Inbound SOS &amp; EOD'!FBT29</f>
        <v>0</v>
      </c>
      <c r="FOI6" s="260">
        <f>'Inbound SOS &amp; EOD'!FBU29</f>
        <v>0</v>
      </c>
      <c r="FOJ6" s="260">
        <f>'Inbound SOS &amp; EOD'!FBV29</f>
        <v>0</v>
      </c>
      <c r="FOK6" s="260">
        <f>'Inbound SOS &amp; EOD'!FBW29</f>
        <v>0</v>
      </c>
      <c r="FOL6" s="260">
        <f>'Inbound SOS &amp; EOD'!FBX29</f>
        <v>0</v>
      </c>
      <c r="FOM6" s="260">
        <f>'Inbound SOS &amp; EOD'!FBY29</f>
        <v>0</v>
      </c>
      <c r="FON6" s="260">
        <f>'Inbound SOS &amp; EOD'!FBZ29</f>
        <v>0</v>
      </c>
      <c r="FOO6" s="260">
        <f>'Inbound SOS &amp; EOD'!FCA29</f>
        <v>0</v>
      </c>
      <c r="FOP6" s="260">
        <f>'Inbound SOS &amp; EOD'!FCB29</f>
        <v>0</v>
      </c>
      <c r="FOQ6" s="260">
        <f>'Inbound SOS &amp; EOD'!FCC29</f>
        <v>0</v>
      </c>
      <c r="FOR6" s="260">
        <f>'Inbound SOS &amp; EOD'!FCD29</f>
        <v>0</v>
      </c>
      <c r="FOS6" s="260">
        <f>'Inbound SOS &amp; EOD'!FCE29</f>
        <v>0</v>
      </c>
      <c r="FOT6" s="260">
        <f>'Inbound SOS &amp; EOD'!FCF29</f>
        <v>0</v>
      </c>
      <c r="FOU6" s="260">
        <f>'Inbound SOS &amp; EOD'!FCG29</f>
        <v>0</v>
      </c>
      <c r="FOV6" s="260">
        <f>'Inbound SOS &amp; EOD'!FCH29</f>
        <v>0</v>
      </c>
      <c r="FOW6" s="260">
        <f>'Inbound SOS &amp; EOD'!FCI29</f>
        <v>0</v>
      </c>
      <c r="FOX6" s="260">
        <f>'Inbound SOS &amp; EOD'!FCJ29</f>
        <v>0</v>
      </c>
      <c r="FOY6" s="260">
        <f>'Inbound SOS &amp; EOD'!FCK29</f>
        <v>0</v>
      </c>
      <c r="FOZ6" s="260">
        <f>'Inbound SOS &amp; EOD'!FCL29</f>
        <v>0</v>
      </c>
      <c r="FPA6" s="260">
        <f>'Inbound SOS &amp; EOD'!FCM29</f>
        <v>0</v>
      </c>
      <c r="FPB6" s="260">
        <f>'Inbound SOS &amp; EOD'!FCN29</f>
        <v>0</v>
      </c>
      <c r="FPC6" s="260">
        <f>'Inbound SOS &amp; EOD'!FCO29</f>
        <v>0</v>
      </c>
      <c r="FPD6" s="260">
        <f>'Inbound SOS &amp; EOD'!FCP29</f>
        <v>0</v>
      </c>
      <c r="FPE6" s="260">
        <f>'Inbound SOS &amp; EOD'!FCQ29</f>
        <v>0</v>
      </c>
      <c r="FPF6" s="260">
        <f>'Inbound SOS &amp; EOD'!FCR29</f>
        <v>0</v>
      </c>
      <c r="FPG6" s="260">
        <f>'Inbound SOS &amp; EOD'!FCS29</f>
        <v>0</v>
      </c>
      <c r="FPH6" s="260">
        <f>'Inbound SOS &amp; EOD'!FCT29</f>
        <v>0</v>
      </c>
      <c r="FPI6" s="260">
        <f>'Inbound SOS &amp; EOD'!FCU29</f>
        <v>0</v>
      </c>
      <c r="FPJ6" s="260">
        <f>'Inbound SOS &amp; EOD'!FCV29</f>
        <v>0</v>
      </c>
      <c r="FPK6" s="260">
        <f>'Inbound SOS &amp; EOD'!FCW29</f>
        <v>0</v>
      </c>
      <c r="FPL6" s="260">
        <f>'Inbound SOS &amp; EOD'!FCX29</f>
        <v>0</v>
      </c>
      <c r="FPM6" s="260">
        <f>'Inbound SOS &amp; EOD'!FCY29</f>
        <v>0</v>
      </c>
      <c r="FPN6" s="260">
        <f>'Inbound SOS &amp; EOD'!FCZ29</f>
        <v>0</v>
      </c>
      <c r="FPO6" s="260">
        <f>'Inbound SOS &amp; EOD'!FDA29</f>
        <v>0</v>
      </c>
      <c r="FPP6" s="260">
        <f>'Inbound SOS &amp; EOD'!FDB29</f>
        <v>0</v>
      </c>
      <c r="FPQ6" s="260">
        <f>'Inbound SOS &amp; EOD'!FDC29</f>
        <v>0</v>
      </c>
      <c r="FPR6" s="260">
        <f>'Inbound SOS &amp; EOD'!FDD29</f>
        <v>0</v>
      </c>
      <c r="FPS6" s="260">
        <f>'Inbound SOS &amp; EOD'!FDE29</f>
        <v>0</v>
      </c>
      <c r="FPT6" s="260">
        <f>'Inbound SOS &amp; EOD'!FDF29</f>
        <v>0</v>
      </c>
      <c r="FPU6" s="260">
        <f>'Inbound SOS &amp; EOD'!FDG29</f>
        <v>0</v>
      </c>
      <c r="FPV6" s="260">
        <f>'Inbound SOS &amp; EOD'!FDH29</f>
        <v>0</v>
      </c>
      <c r="FPW6" s="260">
        <f>'Inbound SOS &amp; EOD'!FDI29</f>
        <v>0</v>
      </c>
      <c r="FPX6" s="260">
        <f>'Inbound SOS &amp; EOD'!FDJ29</f>
        <v>0</v>
      </c>
      <c r="FPY6" s="260">
        <f>'Inbound SOS &amp; EOD'!FDK29</f>
        <v>0</v>
      </c>
      <c r="FPZ6" s="260">
        <f>'Inbound SOS &amp; EOD'!FDL29</f>
        <v>0</v>
      </c>
      <c r="FQA6" s="260">
        <f>'Inbound SOS &amp; EOD'!FDM29</f>
        <v>0</v>
      </c>
      <c r="FQB6" s="260">
        <f>'Inbound SOS &amp; EOD'!FDN29</f>
        <v>0</v>
      </c>
      <c r="FQC6" s="260">
        <f>'Inbound SOS &amp; EOD'!FDO29</f>
        <v>0</v>
      </c>
      <c r="FQD6" s="260">
        <f>'Inbound SOS &amp; EOD'!FDP29</f>
        <v>0</v>
      </c>
      <c r="FQE6" s="260">
        <f>'Inbound SOS &amp; EOD'!FDQ29</f>
        <v>0</v>
      </c>
      <c r="FQF6" s="260">
        <f>'Inbound SOS &amp; EOD'!FDR29</f>
        <v>0</v>
      </c>
      <c r="FQG6" s="260">
        <f>'Inbound SOS &amp; EOD'!FDS29</f>
        <v>0</v>
      </c>
      <c r="FQH6" s="260">
        <f>'Inbound SOS &amp; EOD'!FDT29</f>
        <v>0</v>
      </c>
      <c r="FQI6" s="260">
        <f>'Inbound SOS &amp; EOD'!FDU29</f>
        <v>0</v>
      </c>
      <c r="FQJ6" s="260">
        <f>'Inbound SOS &amp; EOD'!FDV29</f>
        <v>0</v>
      </c>
      <c r="FQK6" s="260">
        <f>'Inbound SOS &amp; EOD'!FDW29</f>
        <v>0</v>
      </c>
      <c r="FQL6" s="260">
        <f>'Inbound SOS &amp; EOD'!FDX29</f>
        <v>0</v>
      </c>
      <c r="FQM6" s="260">
        <f>'Inbound SOS &amp; EOD'!FDY29</f>
        <v>0</v>
      </c>
      <c r="FQN6" s="260">
        <f>'Inbound SOS &amp; EOD'!FDZ29</f>
        <v>0</v>
      </c>
      <c r="FQO6" s="260">
        <f>'Inbound SOS &amp; EOD'!FEA29</f>
        <v>0</v>
      </c>
      <c r="FQP6" s="260">
        <f>'Inbound SOS &amp; EOD'!FEB29</f>
        <v>0</v>
      </c>
      <c r="FQQ6" s="260">
        <f>'Inbound SOS &amp; EOD'!FEC29</f>
        <v>0</v>
      </c>
      <c r="FQR6" s="260">
        <f>'Inbound SOS &amp; EOD'!FED29</f>
        <v>0</v>
      </c>
      <c r="FQS6" s="260">
        <f>'Inbound SOS &amp; EOD'!FEE29</f>
        <v>0</v>
      </c>
      <c r="FQT6" s="260">
        <f>'Inbound SOS &amp; EOD'!FEF29</f>
        <v>0</v>
      </c>
      <c r="FQU6" s="260">
        <f>'Inbound SOS &amp; EOD'!FEG29</f>
        <v>0</v>
      </c>
      <c r="FQV6" s="260">
        <f>'Inbound SOS &amp; EOD'!FEH29</f>
        <v>0</v>
      </c>
      <c r="FQW6" s="260">
        <f>'Inbound SOS &amp; EOD'!FEI29</f>
        <v>0</v>
      </c>
      <c r="FQX6" s="260">
        <f>'Inbound SOS &amp; EOD'!FEJ29</f>
        <v>0</v>
      </c>
      <c r="FQY6" s="260">
        <f>'Inbound SOS &amp; EOD'!FEK29</f>
        <v>0</v>
      </c>
      <c r="FQZ6" s="260">
        <f>'Inbound SOS &amp; EOD'!FEL29</f>
        <v>0</v>
      </c>
      <c r="FRA6" s="260">
        <f>'Inbound SOS &amp; EOD'!FEM29</f>
        <v>0</v>
      </c>
      <c r="FRB6" s="260">
        <f>'Inbound SOS &amp; EOD'!FEN29</f>
        <v>0</v>
      </c>
      <c r="FRC6" s="260">
        <f>'Inbound SOS &amp; EOD'!FEO29</f>
        <v>0</v>
      </c>
      <c r="FRD6" s="260">
        <f>'Inbound SOS &amp; EOD'!FEP29</f>
        <v>0</v>
      </c>
      <c r="FRE6" s="260">
        <f>'Inbound SOS &amp; EOD'!FEQ29</f>
        <v>0</v>
      </c>
      <c r="FRF6" s="260">
        <f>'Inbound SOS &amp; EOD'!FER29</f>
        <v>0</v>
      </c>
      <c r="FRG6" s="260">
        <f>'Inbound SOS &amp; EOD'!FES29</f>
        <v>0</v>
      </c>
      <c r="FRH6" s="260">
        <f>'Inbound SOS &amp; EOD'!FET29</f>
        <v>0</v>
      </c>
      <c r="FRI6" s="260">
        <f>'Inbound SOS &amp; EOD'!FEU29</f>
        <v>0</v>
      </c>
      <c r="FRJ6" s="260">
        <f>'Inbound SOS &amp; EOD'!FEV29</f>
        <v>0</v>
      </c>
      <c r="FRK6" s="260">
        <f>'Inbound SOS &amp; EOD'!FEW29</f>
        <v>0</v>
      </c>
      <c r="FRL6" s="260">
        <f>'Inbound SOS &amp; EOD'!FEX29</f>
        <v>0</v>
      </c>
      <c r="FRM6" s="260">
        <f>'Inbound SOS &amp; EOD'!FEY29</f>
        <v>0</v>
      </c>
      <c r="FRN6" s="260">
        <f>'Inbound SOS &amp; EOD'!FEZ29</f>
        <v>0</v>
      </c>
      <c r="FRO6" s="260">
        <f>'Inbound SOS &amp; EOD'!FFA29</f>
        <v>0</v>
      </c>
      <c r="FRP6" s="260">
        <f>'Inbound SOS &amp; EOD'!FFB29</f>
        <v>0</v>
      </c>
      <c r="FRQ6" s="260">
        <f>'Inbound SOS &amp; EOD'!FFC29</f>
        <v>0</v>
      </c>
      <c r="FRR6" s="260">
        <f>'Inbound SOS &amp; EOD'!FFD29</f>
        <v>0</v>
      </c>
      <c r="FRS6" s="260">
        <f>'Inbound SOS &amp; EOD'!FFE29</f>
        <v>0</v>
      </c>
      <c r="FRT6" s="260">
        <f>'Inbound SOS &amp; EOD'!FFF29</f>
        <v>0</v>
      </c>
      <c r="FRU6" s="260">
        <f>'Inbound SOS &amp; EOD'!FFG29</f>
        <v>0</v>
      </c>
      <c r="FRV6" s="260">
        <f>'Inbound SOS &amp; EOD'!FFH29</f>
        <v>0</v>
      </c>
      <c r="FRW6" s="260">
        <f>'Inbound SOS &amp; EOD'!FFI29</f>
        <v>0</v>
      </c>
      <c r="FRX6" s="260">
        <f>'Inbound SOS &amp; EOD'!FFJ29</f>
        <v>0</v>
      </c>
      <c r="FRY6" s="260">
        <f>'Inbound SOS &amp; EOD'!FFK29</f>
        <v>0</v>
      </c>
      <c r="FRZ6" s="260">
        <f>'Inbound SOS &amp; EOD'!FFL29</f>
        <v>0</v>
      </c>
      <c r="FSA6" s="260">
        <f>'Inbound SOS &amp; EOD'!FFM29</f>
        <v>0</v>
      </c>
      <c r="FSB6" s="260">
        <f>'Inbound SOS &amp; EOD'!FFN29</f>
        <v>0</v>
      </c>
      <c r="FSC6" s="260">
        <f>'Inbound SOS &amp; EOD'!FFO29</f>
        <v>0</v>
      </c>
      <c r="FSD6" s="260">
        <f>'Inbound SOS &amp; EOD'!FFP29</f>
        <v>0</v>
      </c>
      <c r="FSE6" s="260">
        <f>'Inbound SOS &amp; EOD'!FFQ29</f>
        <v>0</v>
      </c>
      <c r="FSF6" s="260">
        <f>'Inbound SOS &amp; EOD'!FFR29</f>
        <v>0</v>
      </c>
      <c r="FSG6" s="260">
        <f>'Inbound SOS &amp; EOD'!FFS29</f>
        <v>0</v>
      </c>
      <c r="FSH6" s="260">
        <f>'Inbound SOS &amp; EOD'!FFT29</f>
        <v>0</v>
      </c>
      <c r="FSI6" s="260">
        <f>'Inbound SOS &amp; EOD'!FFU29</f>
        <v>0</v>
      </c>
      <c r="FSJ6" s="260">
        <f>'Inbound SOS &amp; EOD'!FFV29</f>
        <v>0</v>
      </c>
      <c r="FSK6" s="260">
        <f>'Inbound SOS &amp; EOD'!FFW29</f>
        <v>0</v>
      </c>
      <c r="FSL6" s="260">
        <f>'Inbound SOS &amp; EOD'!FFX29</f>
        <v>0</v>
      </c>
      <c r="FSM6" s="260">
        <f>'Inbound SOS &amp; EOD'!FFY29</f>
        <v>0</v>
      </c>
      <c r="FSN6" s="260">
        <f>'Inbound SOS &amp; EOD'!FFZ29</f>
        <v>0</v>
      </c>
      <c r="FSO6" s="260">
        <f>'Inbound SOS &amp; EOD'!FGA29</f>
        <v>0</v>
      </c>
      <c r="FSP6" s="260">
        <f>'Inbound SOS &amp; EOD'!FGB29</f>
        <v>0</v>
      </c>
      <c r="FSQ6" s="260">
        <f>'Inbound SOS &amp; EOD'!FGC29</f>
        <v>0</v>
      </c>
      <c r="FSR6" s="260">
        <f>'Inbound SOS &amp; EOD'!FGD29</f>
        <v>0</v>
      </c>
      <c r="FSS6" s="260">
        <f>'Inbound SOS &amp; EOD'!FGE29</f>
        <v>0</v>
      </c>
      <c r="FST6" s="260">
        <f>'Inbound SOS &amp; EOD'!FGF29</f>
        <v>0</v>
      </c>
      <c r="FSU6" s="260">
        <f>'Inbound SOS &amp; EOD'!FGG29</f>
        <v>0</v>
      </c>
      <c r="FSV6" s="260">
        <f>'Inbound SOS &amp; EOD'!FGH29</f>
        <v>0</v>
      </c>
      <c r="FSW6" s="260">
        <f>'Inbound SOS &amp; EOD'!FGI29</f>
        <v>0</v>
      </c>
      <c r="FSX6" s="260">
        <f>'Inbound SOS &amp; EOD'!FGJ29</f>
        <v>0</v>
      </c>
      <c r="FSY6" s="260">
        <f>'Inbound SOS &amp; EOD'!FGK29</f>
        <v>0</v>
      </c>
      <c r="FSZ6" s="260">
        <f>'Inbound SOS &amp; EOD'!FGL29</f>
        <v>0</v>
      </c>
      <c r="FTA6" s="260">
        <f>'Inbound SOS &amp; EOD'!FGM29</f>
        <v>0</v>
      </c>
      <c r="FTB6" s="260">
        <f>'Inbound SOS &amp; EOD'!FGN29</f>
        <v>0</v>
      </c>
      <c r="FTC6" s="260">
        <f>'Inbound SOS &amp; EOD'!FGO29</f>
        <v>0</v>
      </c>
      <c r="FTD6" s="260">
        <f>'Inbound SOS &amp; EOD'!FGP29</f>
        <v>0</v>
      </c>
      <c r="FTE6" s="260">
        <f>'Inbound SOS &amp; EOD'!FGQ29</f>
        <v>0</v>
      </c>
      <c r="FTF6" s="260">
        <f>'Inbound SOS &amp; EOD'!FGR29</f>
        <v>0</v>
      </c>
      <c r="FTG6" s="260">
        <f>'Inbound SOS &amp; EOD'!FGS29</f>
        <v>0</v>
      </c>
      <c r="FTH6" s="260">
        <f>'Inbound SOS &amp; EOD'!FGT29</f>
        <v>0</v>
      </c>
      <c r="FTI6" s="260">
        <f>'Inbound SOS &amp; EOD'!FGU29</f>
        <v>0</v>
      </c>
      <c r="FTJ6" s="260">
        <f>'Inbound SOS &amp; EOD'!FGV29</f>
        <v>0</v>
      </c>
      <c r="FTK6" s="260">
        <f>'Inbound SOS &amp; EOD'!FGW29</f>
        <v>0</v>
      </c>
      <c r="FTL6" s="260">
        <f>'Inbound SOS &amp; EOD'!FGX29</f>
        <v>0</v>
      </c>
      <c r="FTM6" s="260">
        <f>'Inbound SOS &amp; EOD'!FGY29</f>
        <v>0</v>
      </c>
      <c r="FTN6" s="260">
        <f>'Inbound SOS &amp; EOD'!FGZ29</f>
        <v>0</v>
      </c>
      <c r="FTO6" s="260">
        <f>'Inbound SOS &amp; EOD'!FHA29</f>
        <v>0</v>
      </c>
      <c r="FTP6" s="260">
        <f>'Inbound SOS &amp; EOD'!FHB29</f>
        <v>0</v>
      </c>
      <c r="FTQ6" s="260">
        <f>'Inbound SOS &amp; EOD'!FHC29</f>
        <v>0</v>
      </c>
      <c r="FTR6" s="260">
        <f>'Inbound SOS &amp; EOD'!FHD29</f>
        <v>0</v>
      </c>
      <c r="FTS6" s="260">
        <f>'Inbound SOS &amp; EOD'!FHE29</f>
        <v>0</v>
      </c>
      <c r="FTT6" s="260">
        <f>'Inbound SOS &amp; EOD'!FHF29</f>
        <v>0</v>
      </c>
      <c r="FTU6" s="260">
        <f>'Inbound SOS &amp; EOD'!FHG29</f>
        <v>0</v>
      </c>
      <c r="FTV6" s="260">
        <f>'Inbound SOS &amp; EOD'!FHH29</f>
        <v>0</v>
      </c>
      <c r="FTW6" s="260">
        <f>'Inbound SOS &amp; EOD'!FHI29</f>
        <v>0</v>
      </c>
      <c r="FTX6" s="260">
        <f>'Inbound SOS &amp; EOD'!FHJ29</f>
        <v>0</v>
      </c>
      <c r="FTY6" s="260">
        <f>'Inbound SOS &amp; EOD'!FHK29</f>
        <v>0</v>
      </c>
      <c r="FTZ6" s="260">
        <f>'Inbound SOS &amp; EOD'!FHL29</f>
        <v>0</v>
      </c>
      <c r="FUA6" s="260">
        <f>'Inbound SOS &amp; EOD'!FHM29</f>
        <v>0</v>
      </c>
      <c r="FUB6" s="260">
        <f>'Inbound SOS &amp; EOD'!FHN29</f>
        <v>0</v>
      </c>
      <c r="FUC6" s="260">
        <f>'Inbound SOS &amp; EOD'!FHO29</f>
        <v>0</v>
      </c>
      <c r="FUD6" s="260">
        <f>'Inbound SOS &amp; EOD'!FHP29</f>
        <v>0</v>
      </c>
      <c r="FUE6" s="260">
        <f>'Inbound SOS &amp; EOD'!FHQ29</f>
        <v>0</v>
      </c>
      <c r="FUF6" s="260">
        <f>'Inbound SOS &amp; EOD'!FHR29</f>
        <v>0</v>
      </c>
      <c r="FUG6" s="260">
        <f>'Inbound SOS &amp; EOD'!FHS29</f>
        <v>0</v>
      </c>
      <c r="FUH6" s="260">
        <f>'Inbound SOS &amp; EOD'!FHT29</f>
        <v>0</v>
      </c>
      <c r="FUI6" s="260">
        <f>'Inbound SOS &amp; EOD'!FHU29</f>
        <v>0</v>
      </c>
      <c r="FUJ6" s="260">
        <f>'Inbound SOS &amp; EOD'!FHV29</f>
        <v>0</v>
      </c>
      <c r="FUK6" s="260">
        <f>'Inbound SOS &amp; EOD'!FHW29</f>
        <v>0</v>
      </c>
      <c r="FUL6" s="260">
        <f>'Inbound SOS &amp; EOD'!FHX29</f>
        <v>0</v>
      </c>
      <c r="FUM6" s="260">
        <f>'Inbound SOS &amp; EOD'!FHY29</f>
        <v>0</v>
      </c>
      <c r="FUN6" s="260">
        <f>'Inbound SOS &amp; EOD'!FHZ29</f>
        <v>0</v>
      </c>
      <c r="FUO6" s="260">
        <f>'Inbound SOS &amp; EOD'!FIA29</f>
        <v>0</v>
      </c>
      <c r="FUP6" s="260">
        <f>'Inbound SOS &amp; EOD'!FIB29</f>
        <v>0</v>
      </c>
      <c r="FUQ6" s="260">
        <f>'Inbound SOS &amp; EOD'!FIC29</f>
        <v>0</v>
      </c>
      <c r="FUR6" s="260">
        <f>'Inbound SOS &amp; EOD'!FID29</f>
        <v>0</v>
      </c>
      <c r="FUS6" s="260">
        <f>'Inbound SOS &amp; EOD'!FIE29</f>
        <v>0</v>
      </c>
      <c r="FUT6" s="260">
        <f>'Inbound SOS &amp; EOD'!FIF29</f>
        <v>0</v>
      </c>
      <c r="FUU6" s="260">
        <f>'Inbound SOS &amp; EOD'!FIG29</f>
        <v>0</v>
      </c>
      <c r="FUV6" s="260">
        <f>'Inbound SOS &amp; EOD'!FIH29</f>
        <v>0</v>
      </c>
      <c r="FUW6" s="260">
        <f>'Inbound SOS &amp; EOD'!FII29</f>
        <v>0</v>
      </c>
      <c r="FUX6" s="260">
        <f>'Inbound SOS &amp; EOD'!FIJ29</f>
        <v>0</v>
      </c>
      <c r="FUY6" s="260">
        <f>'Inbound SOS &amp; EOD'!FIK29</f>
        <v>0</v>
      </c>
      <c r="FUZ6" s="260">
        <f>'Inbound SOS &amp; EOD'!FIL29</f>
        <v>0</v>
      </c>
      <c r="FVA6" s="260">
        <f>'Inbound SOS &amp; EOD'!FIM29</f>
        <v>0</v>
      </c>
      <c r="FVB6" s="260">
        <f>'Inbound SOS &amp; EOD'!FIN29</f>
        <v>0</v>
      </c>
      <c r="FVC6" s="260">
        <f>'Inbound SOS &amp; EOD'!FIO29</f>
        <v>0</v>
      </c>
      <c r="FVD6" s="260">
        <f>'Inbound SOS &amp; EOD'!FIP29</f>
        <v>0</v>
      </c>
      <c r="FVE6" s="260">
        <f>'Inbound SOS &amp; EOD'!FIQ29</f>
        <v>0</v>
      </c>
      <c r="FVF6" s="260">
        <f>'Inbound SOS &amp; EOD'!FIR29</f>
        <v>0</v>
      </c>
      <c r="FVG6" s="260">
        <f>'Inbound SOS &amp; EOD'!FIS29</f>
        <v>0</v>
      </c>
      <c r="FVH6" s="260">
        <f>'Inbound SOS &amp; EOD'!FIT29</f>
        <v>0</v>
      </c>
      <c r="FVI6" s="260">
        <f>'Inbound SOS &amp; EOD'!FIU29</f>
        <v>0</v>
      </c>
      <c r="FVJ6" s="260">
        <f>'Inbound SOS &amp; EOD'!FIV29</f>
        <v>0</v>
      </c>
      <c r="FVK6" s="260">
        <f>'Inbound SOS &amp; EOD'!FIW29</f>
        <v>0</v>
      </c>
      <c r="FVL6" s="260">
        <f>'Inbound SOS &amp; EOD'!FIX29</f>
        <v>0</v>
      </c>
      <c r="FVM6" s="260">
        <f>'Inbound SOS &amp; EOD'!FIY29</f>
        <v>0</v>
      </c>
      <c r="FVN6" s="260">
        <f>'Inbound SOS &amp; EOD'!FIZ29</f>
        <v>0</v>
      </c>
      <c r="FVO6" s="260">
        <f>'Inbound SOS &amp; EOD'!FJA29</f>
        <v>0</v>
      </c>
      <c r="FVP6" s="260">
        <f>'Inbound SOS &amp; EOD'!FJB29</f>
        <v>0</v>
      </c>
      <c r="FVQ6" s="260">
        <f>'Inbound SOS &amp; EOD'!FJC29</f>
        <v>0</v>
      </c>
      <c r="FVR6" s="260">
        <f>'Inbound SOS &amp; EOD'!FJD29</f>
        <v>0</v>
      </c>
      <c r="FVS6" s="260">
        <f>'Inbound SOS &amp; EOD'!FJE29</f>
        <v>0</v>
      </c>
      <c r="FVT6" s="260">
        <f>'Inbound SOS &amp; EOD'!FJF29</f>
        <v>0</v>
      </c>
      <c r="FVU6" s="260">
        <f>'Inbound SOS &amp; EOD'!FJG29</f>
        <v>0</v>
      </c>
      <c r="FVV6" s="260">
        <f>'Inbound SOS &amp; EOD'!FJH29</f>
        <v>0</v>
      </c>
      <c r="FVW6" s="260">
        <f>'Inbound SOS &amp; EOD'!FJI29</f>
        <v>0</v>
      </c>
      <c r="FVX6" s="260">
        <f>'Inbound SOS &amp; EOD'!FJJ29</f>
        <v>0</v>
      </c>
      <c r="FVY6" s="260">
        <f>'Inbound SOS &amp; EOD'!FJK29</f>
        <v>0</v>
      </c>
      <c r="FVZ6" s="260">
        <f>'Inbound SOS &amp; EOD'!FJL29</f>
        <v>0</v>
      </c>
      <c r="FWA6" s="260">
        <f>'Inbound SOS &amp; EOD'!FJM29</f>
        <v>0</v>
      </c>
      <c r="FWB6" s="260">
        <f>'Inbound SOS &amp; EOD'!FJN29</f>
        <v>0</v>
      </c>
      <c r="FWC6" s="260">
        <f>'Inbound SOS &amp; EOD'!FJO29</f>
        <v>0</v>
      </c>
      <c r="FWD6" s="260">
        <f>'Inbound SOS &amp; EOD'!FJP29</f>
        <v>0</v>
      </c>
      <c r="FWE6" s="260">
        <f>'Inbound SOS &amp; EOD'!FJQ29</f>
        <v>0</v>
      </c>
      <c r="FWF6" s="260">
        <f>'Inbound SOS &amp; EOD'!FJR29</f>
        <v>0</v>
      </c>
      <c r="FWG6" s="260">
        <f>'Inbound SOS &amp; EOD'!FJS29</f>
        <v>0</v>
      </c>
      <c r="FWH6" s="260">
        <f>'Inbound SOS &amp; EOD'!FJT29</f>
        <v>0</v>
      </c>
      <c r="FWI6" s="260">
        <f>'Inbound SOS &amp; EOD'!FJU29</f>
        <v>0</v>
      </c>
      <c r="FWJ6" s="260">
        <f>'Inbound SOS &amp; EOD'!FJV29</f>
        <v>0</v>
      </c>
      <c r="FWK6" s="260">
        <f>'Inbound SOS &amp; EOD'!FJW29</f>
        <v>0</v>
      </c>
      <c r="FWL6" s="260">
        <f>'Inbound SOS &amp; EOD'!FJX29</f>
        <v>0</v>
      </c>
      <c r="FWM6" s="260">
        <f>'Inbound SOS &amp; EOD'!FJY29</f>
        <v>0</v>
      </c>
      <c r="FWN6" s="260">
        <f>'Inbound SOS &amp; EOD'!FJZ29</f>
        <v>0</v>
      </c>
      <c r="FWO6" s="260">
        <f>'Inbound SOS &amp; EOD'!FKA29</f>
        <v>0</v>
      </c>
      <c r="FWP6" s="260">
        <f>'Inbound SOS &amp; EOD'!FKB29</f>
        <v>0</v>
      </c>
      <c r="FWQ6" s="260">
        <f>'Inbound SOS &amp; EOD'!FKC29</f>
        <v>0</v>
      </c>
      <c r="FWR6" s="260">
        <f>'Inbound SOS &amp; EOD'!FKD29</f>
        <v>0</v>
      </c>
      <c r="FWS6" s="260">
        <f>'Inbound SOS &amp; EOD'!FKE29</f>
        <v>0</v>
      </c>
      <c r="FWT6" s="260">
        <f>'Inbound SOS &amp; EOD'!FKF29</f>
        <v>0</v>
      </c>
      <c r="FWU6" s="260">
        <f>'Inbound SOS &amp; EOD'!FKG29</f>
        <v>0</v>
      </c>
      <c r="FWV6" s="260">
        <f>'Inbound SOS &amp; EOD'!FKH29</f>
        <v>0</v>
      </c>
      <c r="FWW6" s="260">
        <f>'Inbound SOS &amp; EOD'!FKI29</f>
        <v>0</v>
      </c>
      <c r="FWX6" s="260">
        <f>'Inbound SOS &amp; EOD'!FKJ29</f>
        <v>0</v>
      </c>
      <c r="FWY6" s="260">
        <f>'Inbound SOS &amp; EOD'!FKK29</f>
        <v>0</v>
      </c>
      <c r="FWZ6" s="260">
        <f>'Inbound SOS &amp; EOD'!FKL29</f>
        <v>0</v>
      </c>
      <c r="FXA6" s="260">
        <f>'Inbound SOS &amp; EOD'!FKM29</f>
        <v>0</v>
      </c>
      <c r="FXB6" s="260">
        <f>'Inbound SOS &amp; EOD'!FKN29</f>
        <v>0</v>
      </c>
      <c r="FXC6" s="260">
        <f>'Inbound SOS &amp; EOD'!FKO29</f>
        <v>0</v>
      </c>
      <c r="FXD6" s="260">
        <f>'Inbound SOS &amp; EOD'!FKP29</f>
        <v>0</v>
      </c>
      <c r="FXE6" s="260">
        <f>'Inbound SOS &amp; EOD'!FKQ29</f>
        <v>0</v>
      </c>
      <c r="FXF6" s="260">
        <f>'Inbound SOS &amp; EOD'!FKR29</f>
        <v>0</v>
      </c>
      <c r="FXG6" s="260">
        <f>'Inbound SOS &amp; EOD'!FKS29</f>
        <v>0</v>
      </c>
      <c r="FXH6" s="260">
        <f>'Inbound SOS &amp; EOD'!FKT29</f>
        <v>0</v>
      </c>
      <c r="FXI6" s="260">
        <f>'Inbound SOS &amp; EOD'!FKU29</f>
        <v>0</v>
      </c>
      <c r="FXJ6" s="260">
        <f>'Inbound SOS &amp; EOD'!FKV29</f>
        <v>0</v>
      </c>
      <c r="FXK6" s="260">
        <f>'Inbound SOS &amp; EOD'!FKW29</f>
        <v>0</v>
      </c>
      <c r="FXL6" s="260">
        <f>'Inbound SOS &amp; EOD'!FKX29</f>
        <v>0</v>
      </c>
      <c r="FXM6" s="260">
        <f>'Inbound SOS &amp; EOD'!FKY29</f>
        <v>0</v>
      </c>
      <c r="FXN6" s="260">
        <f>'Inbound SOS &amp; EOD'!FKZ29</f>
        <v>0</v>
      </c>
      <c r="FXO6" s="260">
        <f>'Inbound SOS &amp; EOD'!FLA29</f>
        <v>0</v>
      </c>
      <c r="FXP6" s="260">
        <f>'Inbound SOS &amp; EOD'!FLB29</f>
        <v>0</v>
      </c>
      <c r="FXQ6" s="260">
        <f>'Inbound SOS &amp; EOD'!FLC29</f>
        <v>0</v>
      </c>
      <c r="FXR6" s="260">
        <f>'Inbound SOS &amp; EOD'!FLD29</f>
        <v>0</v>
      </c>
      <c r="FXS6" s="260">
        <f>'Inbound SOS &amp; EOD'!FLE29</f>
        <v>0</v>
      </c>
      <c r="FXT6" s="260">
        <f>'Inbound SOS &amp; EOD'!FLF29</f>
        <v>0</v>
      </c>
      <c r="FXU6" s="260">
        <f>'Inbound SOS &amp; EOD'!FLG29</f>
        <v>0</v>
      </c>
      <c r="FXV6" s="260">
        <f>'Inbound SOS &amp; EOD'!FLH29</f>
        <v>0</v>
      </c>
      <c r="FXW6" s="260">
        <f>'Inbound SOS &amp; EOD'!FLI29</f>
        <v>0</v>
      </c>
      <c r="FXX6" s="260">
        <f>'Inbound SOS &amp; EOD'!FLJ29</f>
        <v>0</v>
      </c>
      <c r="FXY6" s="260">
        <f>'Inbound SOS &amp; EOD'!FLK29</f>
        <v>0</v>
      </c>
      <c r="FXZ6" s="260">
        <f>'Inbound SOS &amp; EOD'!FLL29</f>
        <v>0</v>
      </c>
      <c r="FYA6" s="260">
        <f>'Inbound SOS &amp; EOD'!FLM29</f>
        <v>0</v>
      </c>
      <c r="FYB6" s="260">
        <f>'Inbound SOS &amp; EOD'!FLN29</f>
        <v>0</v>
      </c>
      <c r="FYC6" s="260">
        <f>'Inbound SOS &amp; EOD'!FLO29</f>
        <v>0</v>
      </c>
      <c r="FYD6" s="260">
        <f>'Inbound SOS &amp; EOD'!FLP29</f>
        <v>0</v>
      </c>
      <c r="FYE6" s="260">
        <f>'Inbound SOS &amp; EOD'!FLQ29</f>
        <v>0</v>
      </c>
      <c r="FYF6" s="260">
        <f>'Inbound SOS &amp; EOD'!FLR29</f>
        <v>0</v>
      </c>
      <c r="FYG6" s="260">
        <f>'Inbound SOS &amp; EOD'!FLS29</f>
        <v>0</v>
      </c>
      <c r="FYH6" s="260">
        <f>'Inbound SOS &amp; EOD'!FLT29</f>
        <v>0</v>
      </c>
      <c r="FYI6" s="260">
        <f>'Inbound SOS &amp; EOD'!FLU29</f>
        <v>0</v>
      </c>
      <c r="FYJ6" s="260">
        <f>'Inbound SOS &amp; EOD'!FLV29</f>
        <v>0</v>
      </c>
      <c r="FYK6" s="260">
        <f>'Inbound SOS &amp; EOD'!FLW29</f>
        <v>0</v>
      </c>
      <c r="FYL6" s="260">
        <f>'Inbound SOS &amp; EOD'!FLX29</f>
        <v>0</v>
      </c>
      <c r="FYM6" s="260">
        <f>'Inbound SOS &amp; EOD'!FLY29</f>
        <v>0</v>
      </c>
      <c r="FYN6" s="260">
        <f>'Inbound SOS &amp; EOD'!FLZ29</f>
        <v>0</v>
      </c>
      <c r="FYO6" s="260">
        <f>'Inbound SOS &amp; EOD'!FMA29</f>
        <v>0</v>
      </c>
      <c r="FYP6" s="260">
        <f>'Inbound SOS &amp; EOD'!FMB29</f>
        <v>0</v>
      </c>
      <c r="FYQ6" s="260">
        <f>'Inbound SOS &amp; EOD'!FMC29</f>
        <v>0</v>
      </c>
      <c r="FYR6" s="260">
        <f>'Inbound SOS &amp; EOD'!FMD29</f>
        <v>0</v>
      </c>
      <c r="FYS6" s="260">
        <f>'Inbound SOS &amp; EOD'!FME29</f>
        <v>0</v>
      </c>
      <c r="FYT6" s="260">
        <f>'Inbound SOS &amp; EOD'!FMF29</f>
        <v>0</v>
      </c>
      <c r="FYU6" s="260">
        <f>'Inbound SOS &amp; EOD'!FMG29</f>
        <v>0</v>
      </c>
      <c r="FYV6" s="260">
        <f>'Inbound SOS &amp; EOD'!FMH29</f>
        <v>0</v>
      </c>
      <c r="FYW6" s="260">
        <f>'Inbound SOS &amp; EOD'!FMI29</f>
        <v>0</v>
      </c>
      <c r="FYX6" s="260">
        <f>'Inbound SOS &amp; EOD'!FMJ29</f>
        <v>0</v>
      </c>
      <c r="FYY6" s="260">
        <f>'Inbound SOS &amp; EOD'!FMK29</f>
        <v>0</v>
      </c>
      <c r="FYZ6" s="260">
        <f>'Inbound SOS &amp; EOD'!FML29</f>
        <v>0</v>
      </c>
      <c r="FZA6" s="260">
        <f>'Inbound SOS &amp; EOD'!FMM29</f>
        <v>0</v>
      </c>
      <c r="FZB6" s="260">
        <f>'Inbound SOS &amp; EOD'!FMN29</f>
        <v>0</v>
      </c>
      <c r="FZC6" s="260">
        <f>'Inbound SOS &amp; EOD'!FMO29</f>
        <v>0</v>
      </c>
      <c r="FZD6" s="260">
        <f>'Inbound SOS &amp; EOD'!FMP29</f>
        <v>0</v>
      </c>
      <c r="FZE6" s="260">
        <f>'Inbound SOS &amp; EOD'!FMQ29</f>
        <v>0</v>
      </c>
      <c r="FZF6" s="260">
        <f>'Inbound SOS &amp; EOD'!FMR29</f>
        <v>0</v>
      </c>
      <c r="FZG6" s="260">
        <f>'Inbound SOS &amp; EOD'!FMS29</f>
        <v>0</v>
      </c>
      <c r="FZH6" s="260">
        <f>'Inbound SOS &amp; EOD'!FMT29</f>
        <v>0</v>
      </c>
      <c r="FZI6" s="260">
        <f>'Inbound SOS &amp; EOD'!FMU29</f>
        <v>0</v>
      </c>
      <c r="FZJ6" s="260">
        <f>'Inbound SOS &amp; EOD'!FMV29</f>
        <v>0</v>
      </c>
      <c r="FZK6" s="260">
        <f>'Inbound SOS &amp; EOD'!FMW29</f>
        <v>0</v>
      </c>
      <c r="FZL6" s="260">
        <f>'Inbound SOS &amp; EOD'!FMX29</f>
        <v>0</v>
      </c>
      <c r="FZM6" s="260">
        <f>'Inbound SOS &amp; EOD'!FMY29</f>
        <v>0</v>
      </c>
      <c r="FZN6" s="260">
        <f>'Inbound SOS &amp; EOD'!FMZ29</f>
        <v>0</v>
      </c>
      <c r="FZO6" s="260">
        <f>'Inbound SOS &amp; EOD'!FNA29</f>
        <v>0</v>
      </c>
      <c r="FZP6" s="260">
        <f>'Inbound SOS &amp; EOD'!FNB29</f>
        <v>0</v>
      </c>
      <c r="FZQ6" s="260">
        <f>'Inbound SOS &amp; EOD'!FNC29</f>
        <v>0</v>
      </c>
      <c r="FZR6" s="260">
        <f>'Inbound SOS &amp; EOD'!FND29</f>
        <v>0</v>
      </c>
      <c r="FZS6" s="260">
        <f>'Inbound SOS &amp; EOD'!FNE29</f>
        <v>0</v>
      </c>
      <c r="FZT6" s="260">
        <f>'Inbound SOS &amp; EOD'!FNF29</f>
        <v>0</v>
      </c>
      <c r="FZU6" s="260">
        <f>'Inbound SOS &amp; EOD'!FNG29</f>
        <v>0</v>
      </c>
      <c r="FZV6" s="260">
        <f>'Inbound SOS &amp; EOD'!FNH29</f>
        <v>0</v>
      </c>
      <c r="FZW6" s="260">
        <f>'Inbound SOS &amp; EOD'!FNI29</f>
        <v>0</v>
      </c>
      <c r="FZX6" s="260">
        <f>'Inbound SOS &amp; EOD'!FNJ29</f>
        <v>0</v>
      </c>
      <c r="FZY6" s="260">
        <f>'Inbound SOS &amp; EOD'!FNK29</f>
        <v>0</v>
      </c>
      <c r="FZZ6" s="260">
        <f>'Inbound SOS &amp; EOD'!FNL29</f>
        <v>0</v>
      </c>
      <c r="GAA6" s="260">
        <f>'Inbound SOS &amp; EOD'!FNM29</f>
        <v>0</v>
      </c>
      <c r="GAB6" s="260">
        <f>'Inbound SOS &amp; EOD'!FNN29</f>
        <v>0</v>
      </c>
      <c r="GAC6" s="260">
        <f>'Inbound SOS &amp; EOD'!FNO29</f>
        <v>0</v>
      </c>
      <c r="GAD6" s="260">
        <f>'Inbound SOS &amp; EOD'!FNP29</f>
        <v>0</v>
      </c>
      <c r="GAE6" s="260">
        <f>'Inbound SOS &amp; EOD'!FNQ29</f>
        <v>0</v>
      </c>
      <c r="GAF6" s="260">
        <f>'Inbound SOS &amp; EOD'!FNR29</f>
        <v>0</v>
      </c>
      <c r="GAG6" s="260">
        <f>'Inbound SOS &amp; EOD'!FNS29</f>
        <v>0</v>
      </c>
      <c r="GAH6" s="260">
        <f>'Inbound SOS &amp; EOD'!FNT29</f>
        <v>0</v>
      </c>
      <c r="GAI6" s="260">
        <f>'Inbound SOS &amp; EOD'!FNU29</f>
        <v>0</v>
      </c>
      <c r="GAJ6" s="260">
        <f>'Inbound SOS &amp; EOD'!FNV29</f>
        <v>0</v>
      </c>
      <c r="GAK6" s="260">
        <f>'Inbound SOS &amp; EOD'!FNW29</f>
        <v>0</v>
      </c>
      <c r="GAL6" s="260">
        <f>'Inbound SOS &amp; EOD'!FNX29</f>
        <v>0</v>
      </c>
      <c r="GAM6" s="260">
        <f>'Inbound SOS &amp; EOD'!FNY29</f>
        <v>0</v>
      </c>
      <c r="GAN6" s="260">
        <f>'Inbound SOS &amp; EOD'!FNZ29</f>
        <v>0</v>
      </c>
      <c r="GAO6" s="260">
        <f>'Inbound SOS &amp; EOD'!FOA29</f>
        <v>0</v>
      </c>
      <c r="GAP6" s="260">
        <f>'Inbound SOS &amp; EOD'!FOB29</f>
        <v>0</v>
      </c>
      <c r="GAQ6" s="260">
        <f>'Inbound SOS &amp; EOD'!FOC29</f>
        <v>0</v>
      </c>
      <c r="GAR6" s="260">
        <f>'Inbound SOS &amp; EOD'!FOD29</f>
        <v>0</v>
      </c>
      <c r="GAS6" s="260">
        <f>'Inbound SOS &amp; EOD'!FOE29</f>
        <v>0</v>
      </c>
      <c r="GAT6" s="260">
        <f>'Inbound SOS &amp; EOD'!FOF29</f>
        <v>0</v>
      </c>
      <c r="GAU6" s="260">
        <f>'Inbound SOS &amp; EOD'!FOG29</f>
        <v>0</v>
      </c>
      <c r="GAV6" s="260">
        <f>'Inbound SOS &amp; EOD'!FOH29</f>
        <v>0</v>
      </c>
      <c r="GAW6" s="260">
        <f>'Inbound SOS &amp; EOD'!FOI29</f>
        <v>0</v>
      </c>
      <c r="GAX6" s="260">
        <f>'Inbound SOS &amp; EOD'!FOJ29</f>
        <v>0</v>
      </c>
      <c r="GAY6" s="260">
        <f>'Inbound SOS &amp; EOD'!FOK29</f>
        <v>0</v>
      </c>
      <c r="GAZ6" s="260">
        <f>'Inbound SOS &amp; EOD'!FOL29</f>
        <v>0</v>
      </c>
      <c r="GBA6" s="260">
        <f>'Inbound SOS &amp; EOD'!FOM29</f>
        <v>0</v>
      </c>
      <c r="GBB6" s="260">
        <f>'Inbound SOS &amp; EOD'!FON29</f>
        <v>0</v>
      </c>
      <c r="GBC6" s="260">
        <f>'Inbound SOS &amp; EOD'!FOO29</f>
        <v>0</v>
      </c>
      <c r="GBD6" s="260">
        <f>'Inbound SOS &amp; EOD'!FOP29</f>
        <v>0</v>
      </c>
      <c r="GBE6" s="260">
        <f>'Inbound SOS &amp; EOD'!FOQ29</f>
        <v>0</v>
      </c>
      <c r="GBF6" s="260">
        <f>'Inbound SOS &amp; EOD'!FOR29</f>
        <v>0</v>
      </c>
      <c r="GBG6" s="260">
        <f>'Inbound SOS &amp; EOD'!FOS29</f>
        <v>0</v>
      </c>
      <c r="GBH6" s="260">
        <f>'Inbound SOS &amp; EOD'!FOT29</f>
        <v>0</v>
      </c>
      <c r="GBI6" s="260">
        <f>'Inbound SOS &amp; EOD'!FOU29</f>
        <v>0</v>
      </c>
      <c r="GBJ6" s="260">
        <f>'Inbound SOS &amp; EOD'!FOV29</f>
        <v>0</v>
      </c>
      <c r="GBK6" s="260">
        <f>'Inbound SOS &amp; EOD'!FOW29</f>
        <v>0</v>
      </c>
      <c r="GBL6" s="260">
        <f>'Inbound SOS &amp; EOD'!FOX29</f>
        <v>0</v>
      </c>
      <c r="GBM6" s="260">
        <f>'Inbound SOS &amp; EOD'!FOY29</f>
        <v>0</v>
      </c>
      <c r="GBN6" s="260">
        <f>'Inbound SOS &amp; EOD'!FOZ29</f>
        <v>0</v>
      </c>
      <c r="GBO6" s="260">
        <f>'Inbound SOS &amp; EOD'!FPA29</f>
        <v>0</v>
      </c>
      <c r="GBP6" s="260">
        <f>'Inbound SOS &amp; EOD'!FPB29</f>
        <v>0</v>
      </c>
      <c r="GBQ6" s="260">
        <f>'Inbound SOS &amp; EOD'!FPC29</f>
        <v>0</v>
      </c>
      <c r="GBR6" s="260">
        <f>'Inbound SOS &amp; EOD'!FPD29</f>
        <v>0</v>
      </c>
      <c r="GBS6" s="260">
        <f>'Inbound SOS &amp; EOD'!FPE29</f>
        <v>0</v>
      </c>
      <c r="GBT6" s="260">
        <f>'Inbound SOS &amp; EOD'!FPF29</f>
        <v>0</v>
      </c>
      <c r="GBU6" s="260">
        <f>'Inbound SOS &amp; EOD'!FPG29</f>
        <v>0</v>
      </c>
      <c r="GBV6" s="260">
        <f>'Inbound SOS &amp; EOD'!FPH29</f>
        <v>0</v>
      </c>
      <c r="GBW6" s="260">
        <f>'Inbound SOS &amp; EOD'!FPI29</f>
        <v>0</v>
      </c>
      <c r="GBX6" s="260">
        <f>'Inbound SOS &amp; EOD'!FPJ29</f>
        <v>0</v>
      </c>
      <c r="GBY6" s="260">
        <f>'Inbound SOS &amp; EOD'!FPK29</f>
        <v>0</v>
      </c>
      <c r="GBZ6" s="260">
        <f>'Inbound SOS &amp; EOD'!FPL29</f>
        <v>0</v>
      </c>
      <c r="GCA6" s="260">
        <f>'Inbound SOS &amp; EOD'!FPM29</f>
        <v>0</v>
      </c>
      <c r="GCB6" s="260">
        <f>'Inbound SOS &amp; EOD'!FPN29</f>
        <v>0</v>
      </c>
      <c r="GCC6" s="260">
        <f>'Inbound SOS &amp; EOD'!FPO29</f>
        <v>0</v>
      </c>
      <c r="GCD6" s="260">
        <f>'Inbound SOS &amp; EOD'!FPP29</f>
        <v>0</v>
      </c>
      <c r="GCE6" s="260">
        <f>'Inbound SOS &amp; EOD'!FPQ29</f>
        <v>0</v>
      </c>
      <c r="GCF6" s="260">
        <f>'Inbound SOS &amp; EOD'!FPR29</f>
        <v>0</v>
      </c>
      <c r="GCG6" s="260">
        <f>'Inbound SOS &amp; EOD'!FPS29</f>
        <v>0</v>
      </c>
      <c r="GCH6" s="260">
        <f>'Inbound SOS &amp; EOD'!FPT29</f>
        <v>0</v>
      </c>
      <c r="GCI6" s="260">
        <f>'Inbound SOS &amp; EOD'!FPU29</f>
        <v>0</v>
      </c>
      <c r="GCJ6" s="260">
        <f>'Inbound SOS &amp; EOD'!FPV29</f>
        <v>0</v>
      </c>
      <c r="GCK6" s="260">
        <f>'Inbound SOS &amp; EOD'!FPW29</f>
        <v>0</v>
      </c>
      <c r="GCL6" s="260">
        <f>'Inbound SOS &amp; EOD'!FPX29</f>
        <v>0</v>
      </c>
      <c r="GCM6" s="260">
        <f>'Inbound SOS &amp; EOD'!FPY29</f>
        <v>0</v>
      </c>
      <c r="GCN6" s="260">
        <f>'Inbound SOS &amp; EOD'!FPZ29</f>
        <v>0</v>
      </c>
      <c r="GCO6" s="260">
        <f>'Inbound SOS &amp; EOD'!FQA29</f>
        <v>0</v>
      </c>
      <c r="GCP6" s="260">
        <f>'Inbound SOS &amp; EOD'!FQB29</f>
        <v>0</v>
      </c>
      <c r="GCQ6" s="260">
        <f>'Inbound SOS &amp; EOD'!FQC29</f>
        <v>0</v>
      </c>
      <c r="GCR6" s="260">
        <f>'Inbound SOS &amp; EOD'!FQD29</f>
        <v>0</v>
      </c>
      <c r="GCS6" s="260">
        <f>'Inbound SOS &amp; EOD'!FQE29</f>
        <v>0</v>
      </c>
      <c r="GCT6" s="260">
        <f>'Inbound SOS &amp; EOD'!FQF29</f>
        <v>0</v>
      </c>
      <c r="GCU6" s="260">
        <f>'Inbound SOS &amp; EOD'!FQG29</f>
        <v>0</v>
      </c>
      <c r="GCV6" s="260">
        <f>'Inbound SOS &amp; EOD'!FQH29</f>
        <v>0</v>
      </c>
      <c r="GCW6" s="260">
        <f>'Inbound SOS &amp; EOD'!FQI29</f>
        <v>0</v>
      </c>
      <c r="GCX6" s="260">
        <f>'Inbound SOS &amp; EOD'!FQJ29</f>
        <v>0</v>
      </c>
      <c r="GCY6" s="260">
        <f>'Inbound SOS &amp; EOD'!FQK29</f>
        <v>0</v>
      </c>
      <c r="GCZ6" s="260">
        <f>'Inbound SOS &amp; EOD'!FQL29</f>
        <v>0</v>
      </c>
      <c r="GDA6" s="260">
        <f>'Inbound SOS &amp; EOD'!FQM29</f>
        <v>0</v>
      </c>
      <c r="GDB6" s="260">
        <f>'Inbound SOS &amp; EOD'!FQN29</f>
        <v>0</v>
      </c>
      <c r="GDC6" s="260">
        <f>'Inbound SOS &amp; EOD'!FQO29</f>
        <v>0</v>
      </c>
      <c r="GDD6" s="260">
        <f>'Inbound SOS &amp; EOD'!FQP29</f>
        <v>0</v>
      </c>
      <c r="GDE6" s="260">
        <f>'Inbound SOS &amp; EOD'!FQQ29</f>
        <v>0</v>
      </c>
      <c r="GDF6" s="260">
        <f>'Inbound SOS &amp; EOD'!FQR29</f>
        <v>0</v>
      </c>
      <c r="GDG6" s="260">
        <f>'Inbound SOS &amp; EOD'!FQS29</f>
        <v>0</v>
      </c>
      <c r="GDH6" s="260">
        <f>'Inbound SOS &amp; EOD'!FQT29</f>
        <v>0</v>
      </c>
      <c r="GDI6" s="260">
        <f>'Inbound SOS &amp; EOD'!FQU29</f>
        <v>0</v>
      </c>
      <c r="GDJ6" s="260">
        <f>'Inbound SOS &amp; EOD'!FQV29</f>
        <v>0</v>
      </c>
      <c r="GDK6" s="260">
        <f>'Inbound SOS &amp; EOD'!FQW29</f>
        <v>0</v>
      </c>
      <c r="GDL6" s="260">
        <f>'Inbound SOS &amp; EOD'!FQX29</f>
        <v>0</v>
      </c>
      <c r="GDM6" s="260">
        <f>'Inbound SOS &amp; EOD'!FQY29</f>
        <v>0</v>
      </c>
      <c r="GDN6" s="260">
        <f>'Inbound SOS &amp; EOD'!FQZ29</f>
        <v>0</v>
      </c>
      <c r="GDO6" s="260">
        <f>'Inbound SOS &amp; EOD'!FRA29</f>
        <v>0</v>
      </c>
      <c r="GDP6" s="260">
        <f>'Inbound SOS &amp; EOD'!FRB29</f>
        <v>0</v>
      </c>
      <c r="GDQ6" s="260">
        <f>'Inbound SOS &amp; EOD'!FRC29</f>
        <v>0</v>
      </c>
      <c r="GDR6" s="260">
        <f>'Inbound SOS &amp; EOD'!FRD29</f>
        <v>0</v>
      </c>
      <c r="GDS6" s="260">
        <f>'Inbound SOS &amp; EOD'!FRE29</f>
        <v>0</v>
      </c>
      <c r="GDT6" s="260">
        <f>'Inbound SOS &amp; EOD'!FRF29</f>
        <v>0</v>
      </c>
      <c r="GDU6" s="260">
        <f>'Inbound SOS &amp; EOD'!FRG29</f>
        <v>0</v>
      </c>
      <c r="GDV6" s="260">
        <f>'Inbound SOS &amp; EOD'!FRH29</f>
        <v>0</v>
      </c>
      <c r="GDW6" s="260">
        <f>'Inbound SOS &amp; EOD'!FRI29</f>
        <v>0</v>
      </c>
      <c r="GDX6" s="260">
        <f>'Inbound SOS &amp; EOD'!FRJ29</f>
        <v>0</v>
      </c>
      <c r="GDY6" s="260">
        <f>'Inbound SOS &amp; EOD'!FRK29</f>
        <v>0</v>
      </c>
      <c r="GDZ6" s="260">
        <f>'Inbound SOS &amp; EOD'!FRL29</f>
        <v>0</v>
      </c>
      <c r="GEA6" s="260">
        <f>'Inbound SOS &amp; EOD'!FRM29</f>
        <v>0</v>
      </c>
      <c r="GEB6" s="260">
        <f>'Inbound SOS &amp; EOD'!FRN29</f>
        <v>0</v>
      </c>
      <c r="GEC6" s="260">
        <f>'Inbound SOS &amp; EOD'!FRO29</f>
        <v>0</v>
      </c>
      <c r="GED6" s="260">
        <f>'Inbound SOS &amp; EOD'!FRP29</f>
        <v>0</v>
      </c>
      <c r="GEE6" s="260">
        <f>'Inbound SOS &amp; EOD'!FRQ29</f>
        <v>0</v>
      </c>
      <c r="GEF6" s="260">
        <f>'Inbound SOS &amp; EOD'!FRR29</f>
        <v>0</v>
      </c>
      <c r="GEG6" s="260">
        <f>'Inbound SOS &amp; EOD'!FRS29</f>
        <v>0</v>
      </c>
      <c r="GEH6" s="260">
        <f>'Inbound SOS &amp; EOD'!FRT29</f>
        <v>0</v>
      </c>
      <c r="GEI6" s="260">
        <f>'Inbound SOS &amp; EOD'!FRU29</f>
        <v>0</v>
      </c>
      <c r="GEJ6" s="260">
        <f>'Inbound SOS &amp; EOD'!FRV29</f>
        <v>0</v>
      </c>
      <c r="GEK6" s="260">
        <f>'Inbound SOS &amp; EOD'!FRW29</f>
        <v>0</v>
      </c>
      <c r="GEL6" s="260">
        <f>'Inbound SOS &amp; EOD'!FRX29</f>
        <v>0</v>
      </c>
      <c r="GEM6" s="260">
        <f>'Inbound SOS &amp; EOD'!FRY29</f>
        <v>0</v>
      </c>
      <c r="GEN6" s="260">
        <f>'Inbound SOS &amp; EOD'!FRZ29</f>
        <v>0</v>
      </c>
      <c r="GEO6" s="260">
        <f>'Inbound SOS &amp; EOD'!FSA29</f>
        <v>0</v>
      </c>
      <c r="GEP6" s="260">
        <f>'Inbound SOS &amp; EOD'!FSB29</f>
        <v>0</v>
      </c>
      <c r="GEQ6" s="260">
        <f>'Inbound SOS &amp; EOD'!FSC29</f>
        <v>0</v>
      </c>
      <c r="GER6" s="260">
        <f>'Inbound SOS &amp; EOD'!FSD29</f>
        <v>0</v>
      </c>
      <c r="GES6" s="260">
        <f>'Inbound SOS &amp; EOD'!FSE29</f>
        <v>0</v>
      </c>
      <c r="GET6" s="260">
        <f>'Inbound SOS &amp; EOD'!FSF29</f>
        <v>0</v>
      </c>
      <c r="GEU6" s="260">
        <f>'Inbound SOS &amp; EOD'!FSG29</f>
        <v>0</v>
      </c>
      <c r="GEV6" s="260">
        <f>'Inbound SOS &amp; EOD'!FSH29</f>
        <v>0</v>
      </c>
      <c r="GEW6" s="260">
        <f>'Inbound SOS &amp; EOD'!FSI29</f>
        <v>0</v>
      </c>
      <c r="GEX6" s="260">
        <f>'Inbound SOS &amp; EOD'!FSJ29</f>
        <v>0</v>
      </c>
      <c r="GEY6" s="260">
        <f>'Inbound SOS &amp; EOD'!FSK29</f>
        <v>0</v>
      </c>
      <c r="GEZ6" s="260">
        <f>'Inbound SOS &amp; EOD'!FSL29</f>
        <v>0</v>
      </c>
      <c r="GFA6" s="260">
        <f>'Inbound SOS &amp; EOD'!FSM29</f>
        <v>0</v>
      </c>
      <c r="GFB6" s="260">
        <f>'Inbound SOS &amp; EOD'!FSN29</f>
        <v>0</v>
      </c>
      <c r="GFC6" s="260">
        <f>'Inbound SOS &amp; EOD'!FSO29</f>
        <v>0</v>
      </c>
      <c r="GFD6" s="260">
        <f>'Inbound SOS &amp; EOD'!FSP29</f>
        <v>0</v>
      </c>
      <c r="GFE6" s="260">
        <f>'Inbound SOS &amp; EOD'!FSQ29</f>
        <v>0</v>
      </c>
      <c r="GFF6" s="260">
        <f>'Inbound SOS &amp; EOD'!FSR29</f>
        <v>0</v>
      </c>
      <c r="GFG6" s="260">
        <f>'Inbound SOS &amp; EOD'!FSS29</f>
        <v>0</v>
      </c>
      <c r="GFH6" s="260">
        <f>'Inbound SOS &amp; EOD'!FST29</f>
        <v>0</v>
      </c>
      <c r="GFI6" s="260">
        <f>'Inbound SOS &amp; EOD'!FSU29</f>
        <v>0</v>
      </c>
      <c r="GFJ6" s="260">
        <f>'Inbound SOS &amp; EOD'!FSV29</f>
        <v>0</v>
      </c>
      <c r="GFK6" s="260">
        <f>'Inbound SOS &amp; EOD'!FSW29</f>
        <v>0</v>
      </c>
      <c r="GFL6" s="260">
        <f>'Inbound SOS &amp; EOD'!FSX29</f>
        <v>0</v>
      </c>
      <c r="GFM6" s="260">
        <f>'Inbound SOS &amp; EOD'!FSY29</f>
        <v>0</v>
      </c>
      <c r="GFN6" s="260">
        <f>'Inbound SOS &amp; EOD'!FSZ29</f>
        <v>0</v>
      </c>
      <c r="GFO6" s="260">
        <f>'Inbound SOS &amp; EOD'!FTA29</f>
        <v>0</v>
      </c>
      <c r="GFP6" s="260">
        <f>'Inbound SOS &amp; EOD'!FTB29</f>
        <v>0</v>
      </c>
      <c r="GFQ6" s="260">
        <f>'Inbound SOS &amp; EOD'!FTC29</f>
        <v>0</v>
      </c>
      <c r="GFR6" s="260">
        <f>'Inbound SOS &amp; EOD'!FTD29</f>
        <v>0</v>
      </c>
      <c r="GFS6" s="260">
        <f>'Inbound SOS &amp; EOD'!FTE29</f>
        <v>0</v>
      </c>
      <c r="GFT6" s="260">
        <f>'Inbound SOS &amp; EOD'!FTF29</f>
        <v>0</v>
      </c>
      <c r="GFU6" s="260">
        <f>'Inbound SOS &amp; EOD'!FTG29</f>
        <v>0</v>
      </c>
      <c r="GFV6" s="260">
        <f>'Inbound SOS &amp; EOD'!FTH29</f>
        <v>0</v>
      </c>
      <c r="GFW6" s="260">
        <f>'Inbound SOS &amp; EOD'!FTI29</f>
        <v>0</v>
      </c>
      <c r="GFX6" s="260">
        <f>'Inbound SOS &amp; EOD'!FTJ29</f>
        <v>0</v>
      </c>
      <c r="GFY6" s="260">
        <f>'Inbound SOS &amp; EOD'!FTK29</f>
        <v>0</v>
      </c>
      <c r="GFZ6" s="260">
        <f>'Inbound SOS &amp; EOD'!FTL29</f>
        <v>0</v>
      </c>
      <c r="GGA6" s="260">
        <f>'Inbound SOS &amp; EOD'!FTM29</f>
        <v>0</v>
      </c>
      <c r="GGB6" s="260">
        <f>'Inbound SOS &amp; EOD'!FTN29</f>
        <v>0</v>
      </c>
      <c r="GGC6" s="260">
        <f>'Inbound SOS &amp; EOD'!FTO29</f>
        <v>0</v>
      </c>
      <c r="GGD6" s="260">
        <f>'Inbound SOS &amp; EOD'!FTP29</f>
        <v>0</v>
      </c>
      <c r="GGE6" s="260">
        <f>'Inbound SOS &amp; EOD'!FTQ29</f>
        <v>0</v>
      </c>
      <c r="GGF6" s="260">
        <f>'Inbound SOS &amp; EOD'!FTR29</f>
        <v>0</v>
      </c>
      <c r="GGG6" s="260">
        <f>'Inbound SOS &amp; EOD'!FTS29</f>
        <v>0</v>
      </c>
      <c r="GGH6" s="260">
        <f>'Inbound SOS &amp; EOD'!FTT29</f>
        <v>0</v>
      </c>
      <c r="GGI6" s="260">
        <f>'Inbound SOS &amp; EOD'!FTU29</f>
        <v>0</v>
      </c>
      <c r="GGJ6" s="260">
        <f>'Inbound SOS &amp; EOD'!FTV29</f>
        <v>0</v>
      </c>
      <c r="GGK6" s="260">
        <f>'Inbound SOS &amp; EOD'!FTW29</f>
        <v>0</v>
      </c>
      <c r="GGL6" s="260">
        <f>'Inbound SOS &amp; EOD'!FTX29</f>
        <v>0</v>
      </c>
      <c r="GGM6" s="260">
        <f>'Inbound SOS &amp; EOD'!FTY29</f>
        <v>0</v>
      </c>
      <c r="GGN6" s="260">
        <f>'Inbound SOS &amp; EOD'!FTZ29</f>
        <v>0</v>
      </c>
      <c r="GGO6" s="260">
        <f>'Inbound SOS &amp; EOD'!FUA29</f>
        <v>0</v>
      </c>
      <c r="GGP6" s="260">
        <f>'Inbound SOS &amp; EOD'!FUB29</f>
        <v>0</v>
      </c>
      <c r="GGQ6" s="260">
        <f>'Inbound SOS &amp; EOD'!FUC29</f>
        <v>0</v>
      </c>
      <c r="GGR6" s="260">
        <f>'Inbound SOS &amp; EOD'!FUD29</f>
        <v>0</v>
      </c>
      <c r="GGS6" s="260">
        <f>'Inbound SOS &amp; EOD'!FUE29</f>
        <v>0</v>
      </c>
      <c r="GGT6" s="260">
        <f>'Inbound SOS &amp; EOD'!FUF29</f>
        <v>0</v>
      </c>
      <c r="GGU6" s="260">
        <f>'Inbound SOS &amp; EOD'!FUG29</f>
        <v>0</v>
      </c>
      <c r="GGV6" s="260">
        <f>'Inbound SOS &amp; EOD'!FUH29</f>
        <v>0</v>
      </c>
      <c r="GGW6" s="260">
        <f>'Inbound SOS &amp; EOD'!FUI29</f>
        <v>0</v>
      </c>
      <c r="GGX6" s="260">
        <f>'Inbound SOS &amp; EOD'!FUJ29</f>
        <v>0</v>
      </c>
      <c r="GGY6" s="260">
        <f>'Inbound SOS &amp; EOD'!FUK29</f>
        <v>0</v>
      </c>
      <c r="GGZ6" s="260">
        <f>'Inbound SOS &amp; EOD'!FUL29</f>
        <v>0</v>
      </c>
      <c r="GHA6" s="260">
        <f>'Inbound SOS &amp; EOD'!FUM29</f>
        <v>0</v>
      </c>
      <c r="GHB6" s="260">
        <f>'Inbound SOS &amp; EOD'!FUN29</f>
        <v>0</v>
      </c>
      <c r="GHC6" s="260">
        <f>'Inbound SOS &amp; EOD'!FUO29</f>
        <v>0</v>
      </c>
      <c r="GHD6" s="260">
        <f>'Inbound SOS &amp; EOD'!FUP29</f>
        <v>0</v>
      </c>
      <c r="GHE6" s="260">
        <f>'Inbound SOS &amp; EOD'!FUQ29</f>
        <v>0</v>
      </c>
      <c r="GHF6" s="260">
        <f>'Inbound SOS &amp; EOD'!FUR29</f>
        <v>0</v>
      </c>
      <c r="GHG6" s="260">
        <f>'Inbound SOS &amp; EOD'!FUS29</f>
        <v>0</v>
      </c>
      <c r="GHH6" s="260">
        <f>'Inbound SOS &amp; EOD'!FUT29</f>
        <v>0</v>
      </c>
      <c r="GHI6" s="260">
        <f>'Inbound SOS &amp; EOD'!FUU29</f>
        <v>0</v>
      </c>
      <c r="GHJ6" s="260">
        <f>'Inbound SOS &amp; EOD'!FUV29</f>
        <v>0</v>
      </c>
      <c r="GHK6" s="260">
        <f>'Inbound SOS &amp; EOD'!FUW29</f>
        <v>0</v>
      </c>
      <c r="GHL6" s="260">
        <f>'Inbound SOS &amp; EOD'!FUX29</f>
        <v>0</v>
      </c>
      <c r="GHM6" s="260">
        <f>'Inbound SOS &amp; EOD'!FUY29</f>
        <v>0</v>
      </c>
      <c r="GHN6" s="260">
        <f>'Inbound SOS &amp; EOD'!FUZ29</f>
        <v>0</v>
      </c>
      <c r="GHO6" s="260">
        <f>'Inbound SOS &amp; EOD'!FVA29</f>
        <v>0</v>
      </c>
      <c r="GHP6" s="260">
        <f>'Inbound SOS &amp; EOD'!FVB29</f>
        <v>0</v>
      </c>
      <c r="GHQ6" s="260">
        <f>'Inbound SOS &amp; EOD'!FVC29</f>
        <v>0</v>
      </c>
      <c r="GHR6" s="260">
        <f>'Inbound SOS &amp; EOD'!FVD29</f>
        <v>0</v>
      </c>
      <c r="GHS6" s="260">
        <f>'Inbound SOS &amp; EOD'!FVE29</f>
        <v>0</v>
      </c>
      <c r="GHT6" s="260">
        <f>'Inbound SOS &amp; EOD'!FVF29</f>
        <v>0</v>
      </c>
      <c r="GHU6" s="260">
        <f>'Inbound SOS &amp; EOD'!FVG29</f>
        <v>0</v>
      </c>
      <c r="GHV6" s="260">
        <f>'Inbound SOS &amp; EOD'!FVH29</f>
        <v>0</v>
      </c>
      <c r="GHW6" s="260">
        <f>'Inbound SOS &amp; EOD'!FVI29</f>
        <v>0</v>
      </c>
      <c r="GHX6" s="260">
        <f>'Inbound SOS &amp; EOD'!FVJ29</f>
        <v>0</v>
      </c>
      <c r="GHY6" s="260">
        <f>'Inbound SOS &amp; EOD'!FVK29</f>
        <v>0</v>
      </c>
      <c r="GHZ6" s="260">
        <f>'Inbound SOS &amp; EOD'!FVL29</f>
        <v>0</v>
      </c>
      <c r="GIA6" s="260">
        <f>'Inbound SOS &amp; EOD'!FVM29</f>
        <v>0</v>
      </c>
      <c r="GIB6" s="260">
        <f>'Inbound SOS &amp; EOD'!FVN29</f>
        <v>0</v>
      </c>
      <c r="GIC6" s="260">
        <f>'Inbound SOS &amp; EOD'!FVO29</f>
        <v>0</v>
      </c>
      <c r="GID6" s="260">
        <f>'Inbound SOS &amp; EOD'!FVP29</f>
        <v>0</v>
      </c>
      <c r="GIE6" s="260">
        <f>'Inbound SOS &amp; EOD'!FVQ29</f>
        <v>0</v>
      </c>
      <c r="GIF6" s="260">
        <f>'Inbound SOS &amp; EOD'!FVR29</f>
        <v>0</v>
      </c>
      <c r="GIG6" s="260">
        <f>'Inbound SOS &amp; EOD'!FVS29</f>
        <v>0</v>
      </c>
      <c r="GIH6" s="260">
        <f>'Inbound SOS &amp; EOD'!FVT29</f>
        <v>0</v>
      </c>
      <c r="GII6" s="260">
        <f>'Inbound SOS &amp; EOD'!FVU29</f>
        <v>0</v>
      </c>
      <c r="GIJ6" s="260">
        <f>'Inbound SOS &amp; EOD'!FVV29</f>
        <v>0</v>
      </c>
      <c r="GIK6" s="260">
        <f>'Inbound SOS &amp; EOD'!FVW29</f>
        <v>0</v>
      </c>
      <c r="GIL6" s="260">
        <f>'Inbound SOS &amp; EOD'!FVX29</f>
        <v>0</v>
      </c>
      <c r="GIM6" s="260">
        <f>'Inbound SOS &amp; EOD'!FVY29</f>
        <v>0</v>
      </c>
      <c r="GIN6" s="260">
        <f>'Inbound SOS &amp; EOD'!FVZ29</f>
        <v>0</v>
      </c>
      <c r="GIO6" s="260">
        <f>'Inbound SOS &amp; EOD'!FWA29</f>
        <v>0</v>
      </c>
      <c r="GIP6" s="260">
        <f>'Inbound SOS &amp; EOD'!FWB29</f>
        <v>0</v>
      </c>
      <c r="GIQ6" s="260">
        <f>'Inbound SOS &amp; EOD'!FWC29</f>
        <v>0</v>
      </c>
      <c r="GIR6" s="260">
        <f>'Inbound SOS &amp; EOD'!FWD29</f>
        <v>0</v>
      </c>
      <c r="GIS6" s="260">
        <f>'Inbound SOS &amp; EOD'!FWE29</f>
        <v>0</v>
      </c>
      <c r="GIT6" s="260">
        <f>'Inbound SOS &amp; EOD'!FWF29</f>
        <v>0</v>
      </c>
      <c r="GIU6" s="260">
        <f>'Inbound SOS &amp; EOD'!FWG29</f>
        <v>0</v>
      </c>
      <c r="GIV6" s="260">
        <f>'Inbound SOS &amp; EOD'!FWH29</f>
        <v>0</v>
      </c>
      <c r="GIW6" s="260">
        <f>'Inbound SOS &amp; EOD'!FWI29</f>
        <v>0</v>
      </c>
      <c r="GIX6" s="260">
        <f>'Inbound SOS &amp; EOD'!FWJ29</f>
        <v>0</v>
      </c>
      <c r="GIY6" s="260">
        <f>'Inbound SOS &amp; EOD'!FWK29</f>
        <v>0</v>
      </c>
      <c r="GIZ6" s="260">
        <f>'Inbound SOS &amp; EOD'!FWL29</f>
        <v>0</v>
      </c>
      <c r="GJA6" s="260">
        <f>'Inbound SOS &amp; EOD'!FWM29</f>
        <v>0</v>
      </c>
      <c r="GJB6" s="260">
        <f>'Inbound SOS &amp; EOD'!FWN29</f>
        <v>0</v>
      </c>
      <c r="GJC6" s="260">
        <f>'Inbound SOS &amp; EOD'!FWO29</f>
        <v>0</v>
      </c>
      <c r="GJD6" s="260">
        <f>'Inbound SOS &amp; EOD'!FWP29</f>
        <v>0</v>
      </c>
      <c r="GJE6" s="260">
        <f>'Inbound SOS &amp; EOD'!FWQ29</f>
        <v>0</v>
      </c>
      <c r="GJF6" s="260">
        <f>'Inbound SOS &amp; EOD'!FWR29</f>
        <v>0</v>
      </c>
      <c r="GJG6" s="260">
        <f>'Inbound SOS &amp; EOD'!FWS29</f>
        <v>0</v>
      </c>
      <c r="GJH6" s="260">
        <f>'Inbound SOS &amp; EOD'!FWT29</f>
        <v>0</v>
      </c>
      <c r="GJI6" s="260">
        <f>'Inbound SOS &amp; EOD'!FWU29</f>
        <v>0</v>
      </c>
      <c r="GJJ6" s="260">
        <f>'Inbound SOS &amp; EOD'!FWV29</f>
        <v>0</v>
      </c>
      <c r="GJK6" s="260">
        <f>'Inbound SOS &amp; EOD'!FWW29</f>
        <v>0</v>
      </c>
      <c r="GJL6" s="260">
        <f>'Inbound SOS &amp; EOD'!FWX29</f>
        <v>0</v>
      </c>
      <c r="GJM6" s="260">
        <f>'Inbound SOS &amp; EOD'!FWY29</f>
        <v>0</v>
      </c>
      <c r="GJN6" s="260">
        <f>'Inbound SOS &amp; EOD'!FWZ29</f>
        <v>0</v>
      </c>
      <c r="GJO6" s="260">
        <f>'Inbound SOS &amp; EOD'!FXA29</f>
        <v>0</v>
      </c>
      <c r="GJP6" s="260">
        <f>'Inbound SOS &amp; EOD'!FXB29</f>
        <v>0</v>
      </c>
      <c r="GJQ6" s="260">
        <f>'Inbound SOS &amp; EOD'!FXC29</f>
        <v>0</v>
      </c>
      <c r="GJR6" s="260">
        <f>'Inbound SOS &amp; EOD'!FXD29</f>
        <v>0</v>
      </c>
      <c r="GJS6" s="260">
        <f>'Inbound SOS &amp; EOD'!FXE29</f>
        <v>0</v>
      </c>
      <c r="GJT6" s="260">
        <f>'Inbound SOS &amp; EOD'!FXF29</f>
        <v>0</v>
      </c>
      <c r="GJU6" s="260">
        <f>'Inbound SOS &amp; EOD'!FXG29</f>
        <v>0</v>
      </c>
      <c r="GJV6" s="260">
        <f>'Inbound SOS &amp; EOD'!FXH29</f>
        <v>0</v>
      </c>
      <c r="GJW6" s="260">
        <f>'Inbound SOS &amp; EOD'!FXI29</f>
        <v>0</v>
      </c>
      <c r="GJX6" s="260">
        <f>'Inbound SOS &amp; EOD'!FXJ29</f>
        <v>0</v>
      </c>
      <c r="GJY6" s="260">
        <f>'Inbound SOS &amp; EOD'!FXK29</f>
        <v>0</v>
      </c>
      <c r="GJZ6" s="260">
        <f>'Inbound SOS &amp; EOD'!FXL29</f>
        <v>0</v>
      </c>
      <c r="GKA6" s="260">
        <f>'Inbound SOS &amp; EOD'!FXM29</f>
        <v>0</v>
      </c>
      <c r="GKB6" s="260">
        <f>'Inbound SOS &amp; EOD'!FXN29</f>
        <v>0</v>
      </c>
      <c r="GKC6" s="260">
        <f>'Inbound SOS &amp; EOD'!FXO29</f>
        <v>0</v>
      </c>
      <c r="GKD6" s="260">
        <f>'Inbound SOS &amp; EOD'!FXP29</f>
        <v>0</v>
      </c>
      <c r="GKE6" s="260">
        <f>'Inbound SOS &amp; EOD'!FXQ29</f>
        <v>0</v>
      </c>
      <c r="GKF6" s="260">
        <f>'Inbound SOS &amp; EOD'!FXR29</f>
        <v>0</v>
      </c>
      <c r="GKG6" s="260">
        <f>'Inbound SOS &amp; EOD'!FXS29</f>
        <v>0</v>
      </c>
      <c r="GKH6" s="260">
        <f>'Inbound SOS &amp; EOD'!FXT29</f>
        <v>0</v>
      </c>
      <c r="GKI6" s="260">
        <f>'Inbound SOS &amp; EOD'!FXU29</f>
        <v>0</v>
      </c>
      <c r="GKJ6" s="260">
        <f>'Inbound SOS &amp; EOD'!FXV29</f>
        <v>0</v>
      </c>
      <c r="GKK6" s="260">
        <f>'Inbound SOS &amp; EOD'!FXW29</f>
        <v>0</v>
      </c>
      <c r="GKL6" s="260">
        <f>'Inbound SOS &amp; EOD'!FXX29</f>
        <v>0</v>
      </c>
      <c r="GKM6" s="260">
        <f>'Inbound SOS &amp; EOD'!FXY29</f>
        <v>0</v>
      </c>
      <c r="GKN6" s="260">
        <f>'Inbound SOS &amp; EOD'!FXZ29</f>
        <v>0</v>
      </c>
      <c r="GKO6" s="260">
        <f>'Inbound SOS &amp; EOD'!FYA29</f>
        <v>0</v>
      </c>
      <c r="GKP6" s="260">
        <f>'Inbound SOS &amp; EOD'!FYB29</f>
        <v>0</v>
      </c>
      <c r="GKQ6" s="260">
        <f>'Inbound SOS &amp; EOD'!FYC29</f>
        <v>0</v>
      </c>
      <c r="GKR6" s="260">
        <f>'Inbound SOS &amp; EOD'!FYD29</f>
        <v>0</v>
      </c>
      <c r="GKS6" s="260">
        <f>'Inbound SOS &amp; EOD'!FYE29</f>
        <v>0</v>
      </c>
      <c r="GKT6" s="260">
        <f>'Inbound SOS &amp; EOD'!FYF29</f>
        <v>0</v>
      </c>
      <c r="GKU6" s="260">
        <f>'Inbound SOS &amp; EOD'!FYG29</f>
        <v>0</v>
      </c>
      <c r="GKV6" s="260">
        <f>'Inbound SOS &amp; EOD'!FYH29</f>
        <v>0</v>
      </c>
      <c r="GKW6" s="260">
        <f>'Inbound SOS &amp; EOD'!FYI29</f>
        <v>0</v>
      </c>
      <c r="GKX6" s="260">
        <f>'Inbound SOS &amp; EOD'!FYJ29</f>
        <v>0</v>
      </c>
      <c r="GKY6" s="260">
        <f>'Inbound SOS &amp; EOD'!FYK29</f>
        <v>0</v>
      </c>
      <c r="GKZ6" s="260">
        <f>'Inbound SOS &amp; EOD'!FYL29</f>
        <v>0</v>
      </c>
      <c r="GLA6" s="260">
        <f>'Inbound SOS &amp; EOD'!FYM29</f>
        <v>0</v>
      </c>
      <c r="GLB6" s="260">
        <f>'Inbound SOS &amp; EOD'!FYN29</f>
        <v>0</v>
      </c>
      <c r="GLC6" s="260">
        <f>'Inbound SOS &amp; EOD'!FYO29</f>
        <v>0</v>
      </c>
      <c r="GLD6" s="260">
        <f>'Inbound SOS &amp; EOD'!FYP29</f>
        <v>0</v>
      </c>
      <c r="GLE6" s="260">
        <f>'Inbound SOS &amp; EOD'!FYQ29</f>
        <v>0</v>
      </c>
      <c r="GLF6" s="260">
        <f>'Inbound SOS &amp; EOD'!FYR29</f>
        <v>0</v>
      </c>
      <c r="GLG6" s="260">
        <f>'Inbound SOS &amp; EOD'!FYS29</f>
        <v>0</v>
      </c>
      <c r="GLH6" s="260">
        <f>'Inbound SOS &amp; EOD'!FYT29</f>
        <v>0</v>
      </c>
      <c r="GLI6" s="260">
        <f>'Inbound SOS &amp; EOD'!FYU29</f>
        <v>0</v>
      </c>
      <c r="GLJ6" s="260">
        <f>'Inbound SOS &amp; EOD'!FYV29</f>
        <v>0</v>
      </c>
      <c r="GLK6" s="260">
        <f>'Inbound SOS &amp; EOD'!FYW29</f>
        <v>0</v>
      </c>
      <c r="GLL6" s="260">
        <f>'Inbound SOS &amp; EOD'!FYX29</f>
        <v>0</v>
      </c>
      <c r="GLM6" s="260">
        <f>'Inbound SOS &amp; EOD'!FYY29</f>
        <v>0</v>
      </c>
      <c r="GLN6" s="260">
        <f>'Inbound SOS &amp; EOD'!FYZ29</f>
        <v>0</v>
      </c>
      <c r="GLO6" s="260">
        <f>'Inbound SOS &amp; EOD'!FZA29</f>
        <v>0</v>
      </c>
      <c r="GLP6" s="260">
        <f>'Inbound SOS &amp; EOD'!FZB29</f>
        <v>0</v>
      </c>
      <c r="GLQ6" s="260">
        <f>'Inbound SOS &amp; EOD'!FZC29</f>
        <v>0</v>
      </c>
      <c r="GLR6" s="260">
        <f>'Inbound SOS &amp; EOD'!FZD29</f>
        <v>0</v>
      </c>
      <c r="GLS6" s="260">
        <f>'Inbound SOS &amp; EOD'!FZE29</f>
        <v>0</v>
      </c>
      <c r="GLT6" s="260">
        <f>'Inbound SOS &amp; EOD'!FZF29</f>
        <v>0</v>
      </c>
      <c r="GLU6" s="260">
        <f>'Inbound SOS &amp; EOD'!FZG29</f>
        <v>0</v>
      </c>
      <c r="GLV6" s="260">
        <f>'Inbound SOS &amp; EOD'!FZH29</f>
        <v>0</v>
      </c>
      <c r="GLW6" s="260">
        <f>'Inbound SOS &amp; EOD'!FZI29</f>
        <v>0</v>
      </c>
      <c r="GLX6" s="260">
        <f>'Inbound SOS &amp; EOD'!FZJ29</f>
        <v>0</v>
      </c>
      <c r="GLY6" s="260">
        <f>'Inbound SOS &amp; EOD'!FZK29</f>
        <v>0</v>
      </c>
      <c r="GLZ6" s="260">
        <f>'Inbound SOS &amp; EOD'!FZL29</f>
        <v>0</v>
      </c>
      <c r="GMA6" s="260">
        <f>'Inbound SOS &amp; EOD'!FZM29</f>
        <v>0</v>
      </c>
      <c r="GMB6" s="260">
        <f>'Inbound SOS &amp; EOD'!FZN29</f>
        <v>0</v>
      </c>
      <c r="GMC6" s="260">
        <f>'Inbound SOS &amp; EOD'!FZO29</f>
        <v>0</v>
      </c>
      <c r="GMD6" s="260">
        <f>'Inbound SOS &amp; EOD'!FZP29</f>
        <v>0</v>
      </c>
      <c r="GME6" s="260">
        <f>'Inbound SOS &amp; EOD'!FZQ29</f>
        <v>0</v>
      </c>
      <c r="GMF6" s="260">
        <f>'Inbound SOS &amp; EOD'!FZR29</f>
        <v>0</v>
      </c>
      <c r="GMG6" s="260">
        <f>'Inbound SOS &amp; EOD'!FZS29</f>
        <v>0</v>
      </c>
      <c r="GMH6" s="260">
        <f>'Inbound SOS &amp; EOD'!FZT29</f>
        <v>0</v>
      </c>
      <c r="GMI6" s="260">
        <f>'Inbound SOS &amp; EOD'!FZU29</f>
        <v>0</v>
      </c>
      <c r="GMJ6" s="260">
        <f>'Inbound SOS &amp; EOD'!FZV29</f>
        <v>0</v>
      </c>
      <c r="GMK6" s="260">
        <f>'Inbound SOS &amp; EOD'!FZW29</f>
        <v>0</v>
      </c>
      <c r="GML6" s="260">
        <f>'Inbound SOS &amp; EOD'!FZX29</f>
        <v>0</v>
      </c>
      <c r="GMM6" s="260">
        <f>'Inbound SOS &amp; EOD'!FZY29</f>
        <v>0</v>
      </c>
      <c r="GMN6" s="260">
        <f>'Inbound SOS &amp; EOD'!FZZ29</f>
        <v>0</v>
      </c>
      <c r="GMO6" s="260">
        <f>'Inbound SOS &amp; EOD'!GAA29</f>
        <v>0</v>
      </c>
      <c r="GMP6" s="260">
        <f>'Inbound SOS &amp; EOD'!GAB29</f>
        <v>0</v>
      </c>
      <c r="GMQ6" s="260">
        <f>'Inbound SOS &amp; EOD'!GAC29</f>
        <v>0</v>
      </c>
      <c r="GMR6" s="260">
        <f>'Inbound SOS &amp; EOD'!GAD29</f>
        <v>0</v>
      </c>
      <c r="GMS6" s="260">
        <f>'Inbound SOS &amp; EOD'!GAE29</f>
        <v>0</v>
      </c>
      <c r="GMT6" s="260">
        <f>'Inbound SOS &amp; EOD'!GAF29</f>
        <v>0</v>
      </c>
      <c r="GMU6" s="260">
        <f>'Inbound SOS &amp; EOD'!GAG29</f>
        <v>0</v>
      </c>
      <c r="GMV6" s="260">
        <f>'Inbound SOS &amp; EOD'!GAH29</f>
        <v>0</v>
      </c>
      <c r="GMW6" s="260">
        <f>'Inbound SOS &amp; EOD'!GAI29</f>
        <v>0</v>
      </c>
      <c r="GMX6" s="260">
        <f>'Inbound SOS &amp; EOD'!GAJ29</f>
        <v>0</v>
      </c>
      <c r="GMY6" s="260">
        <f>'Inbound SOS &amp; EOD'!GAK29</f>
        <v>0</v>
      </c>
      <c r="GMZ6" s="260">
        <f>'Inbound SOS &amp; EOD'!GAL29</f>
        <v>0</v>
      </c>
      <c r="GNA6" s="260">
        <f>'Inbound SOS &amp; EOD'!GAM29</f>
        <v>0</v>
      </c>
      <c r="GNB6" s="260">
        <f>'Inbound SOS &amp; EOD'!GAN29</f>
        <v>0</v>
      </c>
      <c r="GNC6" s="260">
        <f>'Inbound SOS &amp; EOD'!GAO29</f>
        <v>0</v>
      </c>
      <c r="GND6" s="260">
        <f>'Inbound SOS &amp; EOD'!GAP29</f>
        <v>0</v>
      </c>
      <c r="GNE6" s="260">
        <f>'Inbound SOS &amp; EOD'!GAQ29</f>
        <v>0</v>
      </c>
      <c r="GNF6" s="260">
        <f>'Inbound SOS &amp; EOD'!GAR29</f>
        <v>0</v>
      </c>
      <c r="GNG6" s="260">
        <f>'Inbound SOS &amp; EOD'!GAS29</f>
        <v>0</v>
      </c>
      <c r="GNH6" s="260">
        <f>'Inbound SOS &amp; EOD'!GAT29</f>
        <v>0</v>
      </c>
      <c r="GNI6" s="260">
        <f>'Inbound SOS &amp; EOD'!GAU29</f>
        <v>0</v>
      </c>
      <c r="GNJ6" s="260">
        <f>'Inbound SOS &amp; EOD'!GAV29</f>
        <v>0</v>
      </c>
      <c r="GNK6" s="260">
        <f>'Inbound SOS &amp; EOD'!GAW29</f>
        <v>0</v>
      </c>
      <c r="GNL6" s="260">
        <f>'Inbound SOS &amp; EOD'!GAX29</f>
        <v>0</v>
      </c>
      <c r="GNM6" s="260">
        <f>'Inbound SOS &amp; EOD'!GAY29</f>
        <v>0</v>
      </c>
      <c r="GNN6" s="260">
        <f>'Inbound SOS &amp; EOD'!GAZ29</f>
        <v>0</v>
      </c>
      <c r="GNO6" s="260">
        <f>'Inbound SOS &amp; EOD'!GBA29</f>
        <v>0</v>
      </c>
      <c r="GNP6" s="260">
        <f>'Inbound SOS &amp; EOD'!GBB29</f>
        <v>0</v>
      </c>
      <c r="GNQ6" s="260">
        <f>'Inbound SOS &amp; EOD'!GBC29</f>
        <v>0</v>
      </c>
      <c r="GNR6" s="260">
        <f>'Inbound SOS &amp; EOD'!GBD29</f>
        <v>0</v>
      </c>
      <c r="GNS6" s="260">
        <f>'Inbound SOS &amp; EOD'!GBE29</f>
        <v>0</v>
      </c>
      <c r="GNT6" s="260">
        <f>'Inbound SOS &amp; EOD'!GBF29</f>
        <v>0</v>
      </c>
      <c r="GNU6" s="260">
        <f>'Inbound SOS &amp; EOD'!GBG29</f>
        <v>0</v>
      </c>
      <c r="GNV6" s="260">
        <f>'Inbound SOS &amp; EOD'!GBH29</f>
        <v>0</v>
      </c>
      <c r="GNW6" s="260">
        <f>'Inbound SOS &amp; EOD'!GBI29</f>
        <v>0</v>
      </c>
      <c r="GNX6" s="260">
        <f>'Inbound SOS &amp; EOD'!GBJ29</f>
        <v>0</v>
      </c>
      <c r="GNY6" s="260">
        <f>'Inbound SOS &amp; EOD'!GBK29</f>
        <v>0</v>
      </c>
      <c r="GNZ6" s="260">
        <f>'Inbound SOS &amp; EOD'!GBL29</f>
        <v>0</v>
      </c>
      <c r="GOA6" s="260">
        <f>'Inbound SOS &amp; EOD'!GBM29</f>
        <v>0</v>
      </c>
      <c r="GOB6" s="260">
        <f>'Inbound SOS &amp; EOD'!GBN29</f>
        <v>0</v>
      </c>
      <c r="GOC6" s="260">
        <f>'Inbound SOS &amp; EOD'!GBO29</f>
        <v>0</v>
      </c>
      <c r="GOD6" s="260">
        <f>'Inbound SOS &amp; EOD'!GBP29</f>
        <v>0</v>
      </c>
      <c r="GOE6" s="260">
        <f>'Inbound SOS &amp; EOD'!GBQ29</f>
        <v>0</v>
      </c>
      <c r="GOF6" s="260">
        <f>'Inbound SOS &amp; EOD'!GBR29</f>
        <v>0</v>
      </c>
      <c r="GOG6" s="260">
        <f>'Inbound SOS &amp; EOD'!GBS29</f>
        <v>0</v>
      </c>
      <c r="GOH6" s="260">
        <f>'Inbound SOS &amp; EOD'!GBT29</f>
        <v>0</v>
      </c>
      <c r="GOI6" s="260">
        <f>'Inbound SOS &amp; EOD'!GBU29</f>
        <v>0</v>
      </c>
      <c r="GOJ6" s="260">
        <f>'Inbound SOS &amp; EOD'!GBV29</f>
        <v>0</v>
      </c>
      <c r="GOK6" s="260">
        <f>'Inbound SOS &amp; EOD'!GBW29</f>
        <v>0</v>
      </c>
      <c r="GOL6" s="260">
        <f>'Inbound SOS &amp; EOD'!GBX29</f>
        <v>0</v>
      </c>
      <c r="GOM6" s="260">
        <f>'Inbound SOS &amp; EOD'!GBY29</f>
        <v>0</v>
      </c>
      <c r="GON6" s="260">
        <f>'Inbound SOS &amp; EOD'!GBZ29</f>
        <v>0</v>
      </c>
      <c r="GOO6" s="260">
        <f>'Inbound SOS &amp; EOD'!GCA29</f>
        <v>0</v>
      </c>
      <c r="GOP6" s="260">
        <f>'Inbound SOS &amp; EOD'!GCB29</f>
        <v>0</v>
      </c>
      <c r="GOQ6" s="260">
        <f>'Inbound SOS &amp; EOD'!GCC29</f>
        <v>0</v>
      </c>
      <c r="GOR6" s="260">
        <f>'Inbound SOS &amp; EOD'!GCD29</f>
        <v>0</v>
      </c>
      <c r="GOS6" s="260">
        <f>'Inbound SOS &amp; EOD'!GCE29</f>
        <v>0</v>
      </c>
      <c r="GOT6" s="260">
        <f>'Inbound SOS &amp; EOD'!GCF29</f>
        <v>0</v>
      </c>
      <c r="GOU6" s="260">
        <f>'Inbound SOS &amp; EOD'!GCG29</f>
        <v>0</v>
      </c>
      <c r="GOV6" s="260">
        <f>'Inbound SOS &amp; EOD'!GCH29</f>
        <v>0</v>
      </c>
      <c r="GOW6" s="260">
        <f>'Inbound SOS &amp; EOD'!GCI29</f>
        <v>0</v>
      </c>
      <c r="GOX6" s="260">
        <f>'Inbound SOS &amp; EOD'!GCJ29</f>
        <v>0</v>
      </c>
      <c r="GOY6" s="260">
        <f>'Inbound SOS &amp; EOD'!GCK29</f>
        <v>0</v>
      </c>
      <c r="GOZ6" s="260">
        <f>'Inbound SOS &amp; EOD'!GCL29</f>
        <v>0</v>
      </c>
      <c r="GPA6" s="260">
        <f>'Inbound SOS &amp; EOD'!GCM29</f>
        <v>0</v>
      </c>
      <c r="GPB6" s="260">
        <f>'Inbound SOS &amp; EOD'!GCN29</f>
        <v>0</v>
      </c>
      <c r="GPC6" s="260">
        <f>'Inbound SOS &amp; EOD'!GCO29</f>
        <v>0</v>
      </c>
      <c r="GPD6" s="260">
        <f>'Inbound SOS &amp; EOD'!GCP29</f>
        <v>0</v>
      </c>
      <c r="GPE6" s="260">
        <f>'Inbound SOS &amp; EOD'!GCQ29</f>
        <v>0</v>
      </c>
      <c r="GPF6" s="260">
        <f>'Inbound SOS &amp; EOD'!GCR29</f>
        <v>0</v>
      </c>
      <c r="GPG6" s="260">
        <f>'Inbound SOS &amp; EOD'!GCS29</f>
        <v>0</v>
      </c>
      <c r="GPH6" s="260">
        <f>'Inbound SOS &amp; EOD'!GCT29</f>
        <v>0</v>
      </c>
      <c r="GPI6" s="260">
        <f>'Inbound SOS &amp; EOD'!GCU29</f>
        <v>0</v>
      </c>
      <c r="GPJ6" s="260">
        <f>'Inbound SOS &amp; EOD'!GCV29</f>
        <v>0</v>
      </c>
      <c r="GPK6" s="260">
        <f>'Inbound SOS &amp; EOD'!GCW29</f>
        <v>0</v>
      </c>
      <c r="GPL6" s="260">
        <f>'Inbound SOS &amp; EOD'!GCX29</f>
        <v>0</v>
      </c>
      <c r="GPM6" s="260">
        <f>'Inbound SOS &amp; EOD'!GCY29</f>
        <v>0</v>
      </c>
      <c r="GPN6" s="260">
        <f>'Inbound SOS &amp; EOD'!GCZ29</f>
        <v>0</v>
      </c>
      <c r="GPO6" s="260">
        <f>'Inbound SOS &amp; EOD'!GDA29</f>
        <v>0</v>
      </c>
      <c r="GPP6" s="260">
        <f>'Inbound SOS &amp; EOD'!GDB29</f>
        <v>0</v>
      </c>
      <c r="GPQ6" s="260">
        <f>'Inbound SOS &amp; EOD'!GDC29</f>
        <v>0</v>
      </c>
      <c r="GPR6" s="260">
        <f>'Inbound SOS &amp; EOD'!GDD29</f>
        <v>0</v>
      </c>
      <c r="GPS6" s="260">
        <f>'Inbound SOS &amp; EOD'!GDE29</f>
        <v>0</v>
      </c>
      <c r="GPT6" s="260">
        <f>'Inbound SOS &amp; EOD'!GDF29</f>
        <v>0</v>
      </c>
      <c r="GPU6" s="260">
        <f>'Inbound SOS &amp; EOD'!GDG29</f>
        <v>0</v>
      </c>
      <c r="GPV6" s="260">
        <f>'Inbound SOS &amp; EOD'!GDH29</f>
        <v>0</v>
      </c>
      <c r="GPW6" s="260">
        <f>'Inbound SOS &amp; EOD'!GDI29</f>
        <v>0</v>
      </c>
      <c r="GPX6" s="260">
        <f>'Inbound SOS &amp; EOD'!GDJ29</f>
        <v>0</v>
      </c>
      <c r="GPY6" s="260">
        <f>'Inbound SOS &amp; EOD'!GDK29</f>
        <v>0</v>
      </c>
      <c r="GPZ6" s="260">
        <f>'Inbound SOS &amp; EOD'!GDL29</f>
        <v>0</v>
      </c>
      <c r="GQA6" s="260">
        <f>'Inbound SOS &amp; EOD'!GDM29</f>
        <v>0</v>
      </c>
      <c r="GQB6" s="260">
        <f>'Inbound SOS &amp; EOD'!GDN29</f>
        <v>0</v>
      </c>
      <c r="GQC6" s="260">
        <f>'Inbound SOS &amp; EOD'!GDO29</f>
        <v>0</v>
      </c>
      <c r="GQD6" s="260">
        <f>'Inbound SOS &amp; EOD'!GDP29</f>
        <v>0</v>
      </c>
      <c r="GQE6" s="260">
        <f>'Inbound SOS &amp; EOD'!GDQ29</f>
        <v>0</v>
      </c>
      <c r="GQF6" s="260">
        <f>'Inbound SOS &amp; EOD'!GDR29</f>
        <v>0</v>
      </c>
      <c r="GQG6" s="260">
        <f>'Inbound SOS &amp; EOD'!GDS29</f>
        <v>0</v>
      </c>
      <c r="GQH6" s="260">
        <f>'Inbound SOS &amp; EOD'!GDT29</f>
        <v>0</v>
      </c>
      <c r="GQI6" s="260">
        <f>'Inbound SOS &amp; EOD'!GDU29</f>
        <v>0</v>
      </c>
      <c r="GQJ6" s="260">
        <f>'Inbound SOS &amp; EOD'!GDV29</f>
        <v>0</v>
      </c>
      <c r="GQK6" s="260">
        <f>'Inbound SOS &amp; EOD'!GDW29</f>
        <v>0</v>
      </c>
      <c r="GQL6" s="260">
        <f>'Inbound SOS &amp; EOD'!GDX29</f>
        <v>0</v>
      </c>
      <c r="GQM6" s="260">
        <f>'Inbound SOS &amp; EOD'!GDY29</f>
        <v>0</v>
      </c>
      <c r="GQN6" s="260">
        <f>'Inbound SOS &amp; EOD'!GDZ29</f>
        <v>0</v>
      </c>
      <c r="GQO6" s="260">
        <f>'Inbound SOS &amp; EOD'!GEA29</f>
        <v>0</v>
      </c>
      <c r="GQP6" s="260">
        <f>'Inbound SOS &amp; EOD'!GEB29</f>
        <v>0</v>
      </c>
      <c r="GQQ6" s="260">
        <f>'Inbound SOS &amp; EOD'!GEC29</f>
        <v>0</v>
      </c>
      <c r="GQR6" s="260">
        <f>'Inbound SOS &amp; EOD'!GED29</f>
        <v>0</v>
      </c>
      <c r="GQS6" s="260">
        <f>'Inbound SOS &amp; EOD'!GEE29</f>
        <v>0</v>
      </c>
      <c r="GQT6" s="260">
        <f>'Inbound SOS &amp; EOD'!GEF29</f>
        <v>0</v>
      </c>
      <c r="GQU6" s="260">
        <f>'Inbound SOS &amp; EOD'!GEG29</f>
        <v>0</v>
      </c>
      <c r="GQV6" s="260">
        <f>'Inbound SOS &amp; EOD'!GEH29</f>
        <v>0</v>
      </c>
      <c r="GQW6" s="260">
        <f>'Inbound SOS &amp; EOD'!GEI29</f>
        <v>0</v>
      </c>
      <c r="GQX6" s="260">
        <f>'Inbound SOS &amp; EOD'!GEJ29</f>
        <v>0</v>
      </c>
      <c r="GQY6" s="260">
        <f>'Inbound SOS &amp; EOD'!GEK29</f>
        <v>0</v>
      </c>
      <c r="GQZ6" s="260">
        <f>'Inbound SOS &amp; EOD'!GEL29</f>
        <v>0</v>
      </c>
      <c r="GRA6" s="260">
        <f>'Inbound SOS &amp; EOD'!GEM29</f>
        <v>0</v>
      </c>
      <c r="GRB6" s="260">
        <f>'Inbound SOS &amp; EOD'!GEN29</f>
        <v>0</v>
      </c>
      <c r="GRC6" s="260">
        <f>'Inbound SOS &amp; EOD'!GEO29</f>
        <v>0</v>
      </c>
      <c r="GRD6" s="260">
        <f>'Inbound SOS &amp; EOD'!GEP29</f>
        <v>0</v>
      </c>
      <c r="GRE6" s="260">
        <f>'Inbound SOS &amp; EOD'!GEQ29</f>
        <v>0</v>
      </c>
      <c r="GRF6" s="260">
        <f>'Inbound SOS &amp; EOD'!GER29</f>
        <v>0</v>
      </c>
      <c r="GRG6" s="260">
        <f>'Inbound SOS &amp; EOD'!GES29</f>
        <v>0</v>
      </c>
      <c r="GRH6" s="260">
        <f>'Inbound SOS &amp; EOD'!GET29</f>
        <v>0</v>
      </c>
      <c r="GRI6" s="260">
        <f>'Inbound SOS &amp; EOD'!GEU29</f>
        <v>0</v>
      </c>
      <c r="GRJ6" s="260">
        <f>'Inbound SOS &amp; EOD'!GEV29</f>
        <v>0</v>
      </c>
      <c r="GRK6" s="260">
        <f>'Inbound SOS &amp; EOD'!GEW29</f>
        <v>0</v>
      </c>
      <c r="GRL6" s="260">
        <f>'Inbound SOS &amp; EOD'!GEX29</f>
        <v>0</v>
      </c>
      <c r="GRM6" s="260">
        <f>'Inbound SOS &amp; EOD'!GEY29</f>
        <v>0</v>
      </c>
      <c r="GRN6" s="260">
        <f>'Inbound SOS &amp; EOD'!GEZ29</f>
        <v>0</v>
      </c>
      <c r="GRO6" s="260">
        <f>'Inbound SOS &amp; EOD'!GFA29</f>
        <v>0</v>
      </c>
      <c r="GRP6" s="260">
        <f>'Inbound SOS &amp; EOD'!GFB29</f>
        <v>0</v>
      </c>
      <c r="GRQ6" s="260">
        <f>'Inbound SOS &amp; EOD'!GFC29</f>
        <v>0</v>
      </c>
      <c r="GRR6" s="260">
        <f>'Inbound SOS &amp; EOD'!GFD29</f>
        <v>0</v>
      </c>
      <c r="GRS6" s="260">
        <f>'Inbound SOS &amp; EOD'!GFE29</f>
        <v>0</v>
      </c>
      <c r="GRT6" s="260">
        <f>'Inbound SOS &amp; EOD'!GFF29</f>
        <v>0</v>
      </c>
      <c r="GRU6" s="260">
        <f>'Inbound SOS &amp; EOD'!GFG29</f>
        <v>0</v>
      </c>
      <c r="GRV6" s="260">
        <f>'Inbound SOS &amp; EOD'!GFH29</f>
        <v>0</v>
      </c>
      <c r="GRW6" s="260">
        <f>'Inbound SOS &amp; EOD'!GFI29</f>
        <v>0</v>
      </c>
      <c r="GRX6" s="260">
        <f>'Inbound SOS &amp; EOD'!GFJ29</f>
        <v>0</v>
      </c>
      <c r="GRY6" s="260">
        <f>'Inbound SOS &amp; EOD'!GFK29</f>
        <v>0</v>
      </c>
      <c r="GRZ6" s="260">
        <f>'Inbound SOS &amp; EOD'!GFL29</f>
        <v>0</v>
      </c>
      <c r="GSA6" s="260">
        <f>'Inbound SOS &amp; EOD'!GFM29</f>
        <v>0</v>
      </c>
      <c r="GSB6" s="260">
        <f>'Inbound SOS &amp; EOD'!GFN29</f>
        <v>0</v>
      </c>
      <c r="GSC6" s="260">
        <f>'Inbound SOS &amp; EOD'!GFO29</f>
        <v>0</v>
      </c>
      <c r="GSD6" s="260">
        <f>'Inbound SOS &amp; EOD'!GFP29</f>
        <v>0</v>
      </c>
      <c r="GSE6" s="260">
        <f>'Inbound SOS &amp; EOD'!GFQ29</f>
        <v>0</v>
      </c>
      <c r="GSF6" s="260">
        <f>'Inbound SOS &amp; EOD'!GFR29</f>
        <v>0</v>
      </c>
      <c r="GSG6" s="260">
        <f>'Inbound SOS &amp; EOD'!GFS29</f>
        <v>0</v>
      </c>
      <c r="GSH6" s="260">
        <f>'Inbound SOS &amp; EOD'!GFT29</f>
        <v>0</v>
      </c>
      <c r="GSI6" s="260">
        <f>'Inbound SOS &amp; EOD'!GFU29</f>
        <v>0</v>
      </c>
      <c r="GSJ6" s="260">
        <f>'Inbound SOS &amp; EOD'!GFV29</f>
        <v>0</v>
      </c>
      <c r="GSK6" s="260">
        <f>'Inbound SOS &amp; EOD'!GFW29</f>
        <v>0</v>
      </c>
      <c r="GSL6" s="260">
        <f>'Inbound SOS &amp; EOD'!GFX29</f>
        <v>0</v>
      </c>
      <c r="GSM6" s="260">
        <f>'Inbound SOS &amp; EOD'!GFY29</f>
        <v>0</v>
      </c>
      <c r="GSN6" s="260">
        <f>'Inbound SOS &amp; EOD'!GFZ29</f>
        <v>0</v>
      </c>
      <c r="GSO6" s="260">
        <f>'Inbound SOS &amp; EOD'!GGA29</f>
        <v>0</v>
      </c>
      <c r="GSP6" s="260">
        <f>'Inbound SOS &amp; EOD'!GGB29</f>
        <v>0</v>
      </c>
      <c r="GSQ6" s="260">
        <f>'Inbound SOS &amp; EOD'!GGC29</f>
        <v>0</v>
      </c>
      <c r="GSR6" s="260">
        <f>'Inbound SOS &amp; EOD'!GGD29</f>
        <v>0</v>
      </c>
      <c r="GSS6" s="260">
        <f>'Inbound SOS &amp; EOD'!GGE29</f>
        <v>0</v>
      </c>
      <c r="GST6" s="260">
        <f>'Inbound SOS &amp; EOD'!GGF29</f>
        <v>0</v>
      </c>
      <c r="GSU6" s="260">
        <f>'Inbound SOS &amp; EOD'!GGG29</f>
        <v>0</v>
      </c>
      <c r="GSV6" s="260">
        <f>'Inbound SOS &amp; EOD'!GGH29</f>
        <v>0</v>
      </c>
      <c r="GSW6" s="260">
        <f>'Inbound SOS &amp; EOD'!GGI29</f>
        <v>0</v>
      </c>
      <c r="GSX6" s="260">
        <f>'Inbound SOS &amp; EOD'!GGJ29</f>
        <v>0</v>
      </c>
      <c r="GSY6" s="260">
        <f>'Inbound SOS &amp; EOD'!GGK29</f>
        <v>0</v>
      </c>
      <c r="GSZ6" s="260">
        <f>'Inbound SOS &amp; EOD'!GGL29</f>
        <v>0</v>
      </c>
      <c r="GTA6" s="260">
        <f>'Inbound SOS &amp; EOD'!GGM29</f>
        <v>0</v>
      </c>
      <c r="GTB6" s="260">
        <f>'Inbound SOS &amp; EOD'!GGN29</f>
        <v>0</v>
      </c>
      <c r="GTC6" s="260">
        <f>'Inbound SOS &amp; EOD'!GGO29</f>
        <v>0</v>
      </c>
      <c r="GTD6" s="260">
        <f>'Inbound SOS &amp; EOD'!GGP29</f>
        <v>0</v>
      </c>
      <c r="GTE6" s="260">
        <f>'Inbound SOS &amp; EOD'!GGQ29</f>
        <v>0</v>
      </c>
      <c r="GTF6" s="260">
        <f>'Inbound SOS &amp; EOD'!GGR29</f>
        <v>0</v>
      </c>
      <c r="GTG6" s="260">
        <f>'Inbound SOS &amp; EOD'!GGS29</f>
        <v>0</v>
      </c>
      <c r="GTH6" s="260">
        <f>'Inbound SOS &amp; EOD'!GGT29</f>
        <v>0</v>
      </c>
      <c r="GTI6" s="260">
        <f>'Inbound SOS &amp; EOD'!GGU29</f>
        <v>0</v>
      </c>
      <c r="GTJ6" s="260">
        <f>'Inbound SOS &amp; EOD'!GGV29</f>
        <v>0</v>
      </c>
      <c r="GTK6" s="260">
        <f>'Inbound SOS &amp; EOD'!GGW29</f>
        <v>0</v>
      </c>
      <c r="GTL6" s="260">
        <f>'Inbound SOS &amp; EOD'!GGX29</f>
        <v>0</v>
      </c>
      <c r="GTM6" s="260">
        <f>'Inbound SOS &amp; EOD'!GGY29</f>
        <v>0</v>
      </c>
      <c r="GTN6" s="260">
        <f>'Inbound SOS &amp; EOD'!GGZ29</f>
        <v>0</v>
      </c>
      <c r="GTO6" s="260">
        <f>'Inbound SOS &amp; EOD'!GHA29</f>
        <v>0</v>
      </c>
      <c r="GTP6" s="260">
        <f>'Inbound SOS &amp; EOD'!GHB29</f>
        <v>0</v>
      </c>
      <c r="GTQ6" s="260">
        <f>'Inbound SOS &amp; EOD'!GHC29</f>
        <v>0</v>
      </c>
      <c r="GTR6" s="260">
        <f>'Inbound SOS &amp; EOD'!GHD29</f>
        <v>0</v>
      </c>
      <c r="GTS6" s="260">
        <f>'Inbound SOS &amp; EOD'!GHE29</f>
        <v>0</v>
      </c>
      <c r="GTT6" s="260">
        <f>'Inbound SOS &amp; EOD'!GHF29</f>
        <v>0</v>
      </c>
      <c r="GTU6" s="260">
        <f>'Inbound SOS &amp; EOD'!GHG29</f>
        <v>0</v>
      </c>
      <c r="GTV6" s="260">
        <f>'Inbound SOS &amp; EOD'!GHH29</f>
        <v>0</v>
      </c>
      <c r="GTW6" s="260">
        <f>'Inbound SOS &amp; EOD'!GHI29</f>
        <v>0</v>
      </c>
      <c r="GTX6" s="260">
        <f>'Inbound SOS &amp; EOD'!GHJ29</f>
        <v>0</v>
      </c>
      <c r="GTY6" s="260">
        <f>'Inbound SOS &amp; EOD'!GHK29</f>
        <v>0</v>
      </c>
      <c r="GTZ6" s="260">
        <f>'Inbound SOS &amp; EOD'!GHL29</f>
        <v>0</v>
      </c>
      <c r="GUA6" s="260">
        <f>'Inbound SOS &amp; EOD'!GHM29</f>
        <v>0</v>
      </c>
      <c r="GUB6" s="260">
        <f>'Inbound SOS &amp; EOD'!GHN29</f>
        <v>0</v>
      </c>
      <c r="GUC6" s="260">
        <f>'Inbound SOS &amp; EOD'!GHO29</f>
        <v>0</v>
      </c>
      <c r="GUD6" s="260">
        <f>'Inbound SOS &amp; EOD'!GHP29</f>
        <v>0</v>
      </c>
      <c r="GUE6" s="260">
        <f>'Inbound SOS &amp; EOD'!GHQ29</f>
        <v>0</v>
      </c>
      <c r="GUF6" s="260">
        <f>'Inbound SOS &amp; EOD'!GHR29</f>
        <v>0</v>
      </c>
      <c r="GUG6" s="260">
        <f>'Inbound SOS &amp; EOD'!GHS29</f>
        <v>0</v>
      </c>
      <c r="GUH6" s="260">
        <f>'Inbound SOS &amp; EOD'!GHT29</f>
        <v>0</v>
      </c>
      <c r="GUI6" s="260">
        <f>'Inbound SOS &amp; EOD'!GHU29</f>
        <v>0</v>
      </c>
      <c r="GUJ6" s="260">
        <f>'Inbound SOS &amp; EOD'!GHV29</f>
        <v>0</v>
      </c>
      <c r="GUK6" s="260">
        <f>'Inbound SOS &amp; EOD'!GHW29</f>
        <v>0</v>
      </c>
      <c r="GUL6" s="260">
        <f>'Inbound SOS &amp; EOD'!GHX29</f>
        <v>0</v>
      </c>
      <c r="GUM6" s="260">
        <f>'Inbound SOS &amp; EOD'!GHY29</f>
        <v>0</v>
      </c>
      <c r="GUN6" s="260">
        <f>'Inbound SOS &amp; EOD'!GHZ29</f>
        <v>0</v>
      </c>
      <c r="GUO6" s="260">
        <f>'Inbound SOS &amp; EOD'!GIA29</f>
        <v>0</v>
      </c>
      <c r="GUP6" s="260">
        <f>'Inbound SOS &amp; EOD'!GIB29</f>
        <v>0</v>
      </c>
      <c r="GUQ6" s="260">
        <f>'Inbound SOS &amp; EOD'!GIC29</f>
        <v>0</v>
      </c>
      <c r="GUR6" s="260">
        <f>'Inbound SOS &amp; EOD'!GID29</f>
        <v>0</v>
      </c>
      <c r="GUS6" s="260">
        <f>'Inbound SOS &amp; EOD'!GIE29</f>
        <v>0</v>
      </c>
      <c r="GUT6" s="260">
        <f>'Inbound SOS &amp; EOD'!GIF29</f>
        <v>0</v>
      </c>
      <c r="GUU6" s="260">
        <f>'Inbound SOS &amp; EOD'!GIG29</f>
        <v>0</v>
      </c>
      <c r="GUV6" s="260">
        <f>'Inbound SOS &amp; EOD'!GIH29</f>
        <v>0</v>
      </c>
      <c r="GUW6" s="260">
        <f>'Inbound SOS &amp; EOD'!GII29</f>
        <v>0</v>
      </c>
      <c r="GUX6" s="260">
        <f>'Inbound SOS &amp; EOD'!GIJ29</f>
        <v>0</v>
      </c>
      <c r="GUY6" s="260">
        <f>'Inbound SOS &amp; EOD'!GIK29</f>
        <v>0</v>
      </c>
      <c r="GUZ6" s="260">
        <f>'Inbound SOS &amp; EOD'!GIL29</f>
        <v>0</v>
      </c>
      <c r="GVA6" s="260">
        <f>'Inbound SOS &amp; EOD'!GIM29</f>
        <v>0</v>
      </c>
      <c r="GVB6" s="260">
        <f>'Inbound SOS &amp; EOD'!GIN29</f>
        <v>0</v>
      </c>
      <c r="GVC6" s="260">
        <f>'Inbound SOS &amp; EOD'!GIO29</f>
        <v>0</v>
      </c>
      <c r="GVD6" s="260">
        <f>'Inbound SOS &amp; EOD'!GIP29</f>
        <v>0</v>
      </c>
      <c r="GVE6" s="260">
        <f>'Inbound SOS &amp; EOD'!GIQ29</f>
        <v>0</v>
      </c>
      <c r="GVF6" s="260">
        <f>'Inbound SOS &amp; EOD'!GIR29</f>
        <v>0</v>
      </c>
      <c r="GVG6" s="260">
        <f>'Inbound SOS &amp; EOD'!GIS29</f>
        <v>0</v>
      </c>
      <c r="GVH6" s="260">
        <f>'Inbound SOS &amp; EOD'!GIT29</f>
        <v>0</v>
      </c>
      <c r="GVI6" s="260">
        <f>'Inbound SOS &amp; EOD'!GIU29</f>
        <v>0</v>
      </c>
      <c r="GVJ6" s="260">
        <f>'Inbound SOS &amp; EOD'!GIV29</f>
        <v>0</v>
      </c>
      <c r="GVK6" s="260">
        <f>'Inbound SOS &amp; EOD'!GIW29</f>
        <v>0</v>
      </c>
      <c r="GVL6" s="260">
        <f>'Inbound SOS &amp; EOD'!GIX29</f>
        <v>0</v>
      </c>
      <c r="GVM6" s="260">
        <f>'Inbound SOS &amp; EOD'!GIY29</f>
        <v>0</v>
      </c>
      <c r="GVN6" s="260">
        <f>'Inbound SOS &amp; EOD'!GIZ29</f>
        <v>0</v>
      </c>
      <c r="GVO6" s="260">
        <f>'Inbound SOS &amp; EOD'!GJA29</f>
        <v>0</v>
      </c>
      <c r="GVP6" s="260">
        <f>'Inbound SOS &amp; EOD'!GJB29</f>
        <v>0</v>
      </c>
      <c r="GVQ6" s="260">
        <f>'Inbound SOS &amp; EOD'!GJC29</f>
        <v>0</v>
      </c>
      <c r="GVR6" s="260">
        <f>'Inbound SOS &amp; EOD'!GJD29</f>
        <v>0</v>
      </c>
      <c r="GVS6" s="260">
        <f>'Inbound SOS &amp; EOD'!GJE29</f>
        <v>0</v>
      </c>
      <c r="GVT6" s="260">
        <f>'Inbound SOS &amp; EOD'!GJF29</f>
        <v>0</v>
      </c>
      <c r="GVU6" s="260">
        <f>'Inbound SOS &amp; EOD'!GJG29</f>
        <v>0</v>
      </c>
      <c r="GVV6" s="260">
        <f>'Inbound SOS &amp; EOD'!GJH29</f>
        <v>0</v>
      </c>
      <c r="GVW6" s="260">
        <f>'Inbound SOS &amp; EOD'!GJI29</f>
        <v>0</v>
      </c>
      <c r="GVX6" s="260">
        <f>'Inbound SOS &amp; EOD'!GJJ29</f>
        <v>0</v>
      </c>
      <c r="GVY6" s="260">
        <f>'Inbound SOS &amp; EOD'!GJK29</f>
        <v>0</v>
      </c>
      <c r="GVZ6" s="260">
        <f>'Inbound SOS &amp; EOD'!GJL29</f>
        <v>0</v>
      </c>
      <c r="GWA6" s="260">
        <f>'Inbound SOS &amp; EOD'!GJM29</f>
        <v>0</v>
      </c>
      <c r="GWB6" s="260">
        <f>'Inbound SOS &amp; EOD'!GJN29</f>
        <v>0</v>
      </c>
      <c r="GWC6" s="260">
        <f>'Inbound SOS &amp; EOD'!GJO29</f>
        <v>0</v>
      </c>
      <c r="GWD6" s="260">
        <f>'Inbound SOS &amp; EOD'!GJP29</f>
        <v>0</v>
      </c>
      <c r="GWE6" s="260">
        <f>'Inbound SOS &amp; EOD'!GJQ29</f>
        <v>0</v>
      </c>
      <c r="GWF6" s="260">
        <f>'Inbound SOS &amp; EOD'!GJR29</f>
        <v>0</v>
      </c>
      <c r="GWG6" s="260">
        <f>'Inbound SOS &amp; EOD'!GJS29</f>
        <v>0</v>
      </c>
      <c r="GWH6" s="260">
        <f>'Inbound SOS &amp; EOD'!GJT29</f>
        <v>0</v>
      </c>
      <c r="GWI6" s="260">
        <f>'Inbound SOS &amp; EOD'!GJU29</f>
        <v>0</v>
      </c>
      <c r="GWJ6" s="260">
        <f>'Inbound SOS &amp; EOD'!GJV29</f>
        <v>0</v>
      </c>
      <c r="GWK6" s="260">
        <f>'Inbound SOS &amp; EOD'!GJW29</f>
        <v>0</v>
      </c>
      <c r="GWL6" s="260">
        <f>'Inbound SOS &amp; EOD'!GJX29</f>
        <v>0</v>
      </c>
      <c r="GWM6" s="260">
        <f>'Inbound SOS &amp; EOD'!GJY29</f>
        <v>0</v>
      </c>
      <c r="GWN6" s="260">
        <f>'Inbound SOS &amp; EOD'!GJZ29</f>
        <v>0</v>
      </c>
      <c r="GWO6" s="260">
        <f>'Inbound SOS &amp; EOD'!GKA29</f>
        <v>0</v>
      </c>
      <c r="GWP6" s="260">
        <f>'Inbound SOS &amp; EOD'!GKB29</f>
        <v>0</v>
      </c>
      <c r="GWQ6" s="260">
        <f>'Inbound SOS &amp; EOD'!GKC29</f>
        <v>0</v>
      </c>
      <c r="GWR6" s="260">
        <f>'Inbound SOS &amp; EOD'!GKD29</f>
        <v>0</v>
      </c>
      <c r="GWS6" s="260">
        <f>'Inbound SOS &amp; EOD'!GKE29</f>
        <v>0</v>
      </c>
      <c r="GWT6" s="260">
        <f>'Inbound SOS &amp; EOD'!GKF29</f>
        <v>0</v>
      </c>
      <c r="GWU6" s="260">
        <f>'Inbound SOS &amp; EOD'!GKG29</f>
        <v>0</v>
      </c>
      <c r="GWV6" s="260">
        <f>'Inbound SOS &amp; EOD'!GKH29</f>
        <v>0</v>
      </c>
      <c r="GWW6" s="260">
        <f>'Inbound SOS &amp; EOD'!GKI29</f>
        <v>0</v>
      </c>
      <c r="GWX6" s="260">
        <f>'Inbound SOS &amp; EOD'!GKJ29</f>
        <v>0</v>
      </c>
      <c r="GWY6" s="260">
        <f>'Inbound SOS &amp; EOD'!GKK29</f>
        <v>0</v>
      </c>
      <c r="GWZ6" s="260">
        <f>'Inbound SOS &amp; EOD'!GKL29</f>
        <v>0</v>
      </c>
      <c r="GXA6" s="260">
        <f>'Inbound SOS &amp; EOD'!GKM29</f>
        <v>0</v>
      </c>
      <c r="GXB6" s="260">
        <f>'Inbound SOS &amp; EOD'!GKN29</f>
        <v>0</v>
      </c>
      <c r="GXC6" s="260">
        <f>'Inbound SOS &amp; EOD'!GKO29</f>
        <v>0</v>
      </c>
      <c r="GXD6" s="260">
        <f>'Inbound SOS &amp; EOD'!GKP29</f>
        <v>0</v>
      </c>
      <c r="GXE6" s="260">
        <f>'Inbound SOS &amp; EOD'!GKQ29</f>
        <v>0</v>
      </c>
      <c r="GXF6" s="260">
        <f>'Inbound SOS &amp; EOD'!GKR29</f>
        <v>0</v>
      </c>
      <c r="GXG6" s="260">
        <f>'Inbound SOS &amp; EOD'!GKS29</f>
        <v>0</v>
      </c>
      <c r="GXH6" s="260">
        <f>'Inbound SOS &amp; EOD'!GKT29</f>
        <v>0</v>
      </c>
      <c r="GXI6" s="260">
        <f>'Inbound SOS &amp; EOD'!GKU29</f>
        <v>0</v>
      </c>
      <c r="GXJ6" s="260">
        <f>'Inbound SOS &amp; EOD'!GKV29</f>
        <v>0</v>
      </c>
      <c r="GXK6" s="260">
        <f>'Inbound SOS &amp; EOD'!GKW29</f>
        <v>0</v>
      </c>
      <c r="GXL6" s="260">
        <f>'Inbound SOS &amp; EOD'!GKX29</f>
        <v>0</v>
      </c>
      <c r="GXM6" s="260">
        <f>'Inbound SOS &amp; EOD'!GKY29</f>
        <v>0</v>
      </c>
      <c r="GXN6" s="260">
        <f>'Inbound SOS &amp; EOD'!GKZ29</f>
        <v>0</v>
      </c>
      <c r="GXO6" s="260">
        <f>'Inbound SOS &amp; EOD'!GLA29</f>
        <v>0</v>
      </c>
      <c r="GXP6" s="260">
        <f>'Inbound SOS &amp; EOD'!GLB29</f>
        <v>0</v>
      </c>
      <c r="GXQ6" s="260">
        <f>'Inbound SOS &amp; EOD'!GLC29</f>
        <v>0</v>
      </c>
      <c r="GXR6" s="260">
        <f>'Inbound SOS &amp; EOD'!GLD29</f>
        <v>0</v>
      </c>
      <c r="GXS6" s="260">
        <f>'Inbound SOS &amp; EOD'!GLE29</f>
        <v>0</v>
      </c>
      <c r="GXT6" s="260">
        <f>'Inbound SOS &amp; EOD'!GLF29</f>
        <v>0</v>
      </c>
      <c r="GXU6" s="260">
        <f>'Inbound SOS &amp; EOD'!GLG29</f>
        <v>0</v>
      </c>
      <c r="GXV6" s="260">
        <f>'Inbound SOS &amp; EOD'!GLH29</f>
        <v>0</v>
      </c>
      <c r="GXW6" s="260">
        <f>'Inbound SOS &amp; EOD'!GLI29</f>
        <v>0</v>
      </c>
      <c r="GXX6" s="260">
        <f>'Inbound SOS &amp; EOD'!GLJ29</f>
        <v>0</v>
      </c>
      <c r="GXY6" s="260">
        <f>'Inbound SOS &amp; EOD'!GLK29</f>
        <v>0</v>
      </c>
      <c r="GXZ6" s="260">
        <f>'Inbound SOS &amp; EOD'!GLL29</f>
        <v>0</v>
      </c>
      <c r="GYA6" s="260">
        <f>'Inbound SOS &amp; EOD'!GLM29</f>
        <v>0</v>
      </c>
      <c r="GYB6" s="260">
        <f>'Inbound SOS &amp; EOD'!GLN29</f>
        <v>0</v>
      </c>
      <c r="GYC6" s="260">
        <f>'Inbound SOS &amp; EOD'!GLO29</f>
        <v>0</v>
      </c>
      <c r="GYD6" s="260">
        <f>'Inbound SOS &amp; EOD'!GLP29</f>
        <v>0</v>
      </c>
      <c r="GYE6" s="260">
        <f>'Inbound SOS &amp; EOD'!GLQ29</f>
        <v>0</v>
      </c>
      <c r="GYF6" s="260">
        <f>'Inbound SOS &amp; EOD'!GLR29</f>
        <v>0</v>
      </c>
      <c r="GYG6" s="260">
        <f>'Inbound SOS &amp; EOD'!GLS29</f>
        <v>0</v>
      </c>
      <c r="GYH6" s="260">
        <f>'Inbound SOS &amp; EOD'!GLT29</f>
        <v>0</v>
      </c>
      <c r="GYI6" s="260">
        <f>'Inbound SOS &amp; EOD'!GLU29</f>
        <v>0</v>
      </c>
      <c r="GYJ6" s="260">
        <f>'Inbound SOS &amp; EOD'!GLV29</f>
        <v>0</v>
      </c>
      <c r="GYK6" s="260">
        <f>'Inbound SOS &amp; EOD'!GLW29</f>
        <v>0</v>
      </c>
      <c r="GYL6" s="260">
        <f>'Inbound SOS &amp; EOD'!GLX29</f>
        <v>0</v>
      </c>
      <c r="GYM6" s="260">
        <f>'Inbound SOS &amp; EOD'!GLY29</f>
        <v>0</v>
      </c>
      <c r="GYN6" s="260">
        <f>'Inbound SOS &amp; EOD'!GLZ29</f>
        <v>0</v>
      </c>
      <c r="GYO6" s="260">
        <f>'Inbound SOS &amp; EOD'!GMA29</f>
        <v>0</v>
      </c>
      <c r="GYP6" s="260">
        <f>'Inbound SOS &amp; EOD'!GMB29</f>
        <v>0</v>
      </c>
      <c r="GYQ6" s="260">
        <f>'Inbound SOS &amp; EOD'!GMC29</f>
        <v>0</v>
      </c>
      <c r="GYR6" s="260">
        <f>'Inbound SOS &amp; EOD'!GMD29</f>
        <v>0</v>
      </c>
      <c r="GYS6" s="260">
        <f>'Inbound SOS &amp; EOD'!GME29</f>
        <v>0</v>
      </c>
      <c r="GYT6" s="260">
        <f>'Inbound SOS &amp; EOD'!GMF29</f>
        <v>0</v>
      </c>
      <c r="GYU6" s="260">
        <f>'Inbound SOS &amp; EOD'!GMG29</f>
        <v>0</v>
      </c>
      <c r="GYV6" s="260">
        <f>'Inbound SOS &amp; EOD'!GMH29</f>
        <v>0</v>
      </c>
      <c r="GYW6" s="260">
        <f>'Inbound SOS &amp; EOD'!GMI29</f>
        <v>0</v>
      </c>
      <c r="GYX6" s="260">
        <f>'Inbound SOS &amp; EOD'!GMJ29</f>
        <v>0</v>
      </c>
      <c r="GYY6" s="260">
        <f>'Inbound SOS &amp; EOD'!GMK29</f>
        <v>0</v>
      </c>
      <c r="GYZ6" s="260">
        <f>'Inbound SOS &amp; EOD'!GML29</f>
        <v>0</v>
      </c>
      <c r="GZA6" s="260">
        <f>'Inbound SOS &amp; EOD'!GMM29</f>
        <v>0</v>
      </c>
      <c r="GZB6" s="260">
        <f>'Inbound SOS &amp; EOD'!GMN29</f>
        <v>0</v>
      </c>
      <c r="GZC6" s="260">
        <f>'Inbound SOS &amp; EOD'!GMO29</f>
        <v>0</v>
      </c>
      <c r="GZD6" s="260">
        <f>'Inbound SOS &amp; EOD'!GMP29</f>
        <v>0</v>
      </c>
      <c r="GZE6" s="260">
        <f>'Inbound SOS &amp; EOD'!GMQ29</f>
        <v>0</v>
      </c>
      <c r="GZF6" s="260">
        <f>'Inbound SOS &amp; EOD'!GMR29</f>
        <v>0</v>
      </c>
      <c r="GZG6" s="260">
        <f>'Inbound SOS &amp; EOD'!GMS29</f>
        <v>0</v>
      </c>
      <c r="GZH6" s="260">
        <f>'Inbound SOS &amp; EOD'!GMT29</f>
        <v>0</v>
      </c>
      <c r="GZI6" s="260">
        <f>'Inbound SOS &amp; EOD'!GMU29</f>
        <v>0</v>
      </c>
      <c r="GZJ6" s="260">
        <f>'Inbound SOS &amp; EOD'!GMV29</f>
        <v>0</v>
      </c>
      <c r="GZK6" s="260">
        <f>'Inbound SOS &amp; EOD'!GMW29</f>
        <v>0</v>
      </c>
      <c r="GZL6" s="260">
        <f>'Inbound SOS &amp; EOD'!GMX29</f>
        <v>0</v>
      </c>
      <c r="GZM6" s="260">
        <f>'Inbound SOS &amp; EOD'!GMY29</f>
        <v>0</v>
      </c>
      <c r="GZN6" s="260">
        <f>'Inbound SOS &amp; EOD'!GMZ29</f>
        <v>0</v>
      </c>
      <c r="GZO6" s="260">
        <f>'Inbound SOS &amp; EOD'!GNA29</f>
        <v>0</v>
      </c>
      <c r="GZP6" s="260">
        <f>'Inbound SOS &amp; EOD'!GNB29</f>
        <v>0</v>
      </c>
      <c r="GZQ6" s="260">
        <f>'Inbound SOS &amp; EOD'!GNC29</f>
        <v>0</v>
      </c>
      <c r="GZR6" s="260">
        <f>'Inbound SOS &amp; EOD'!GND29</f>
        <v>0</v>
      </c>
      <c r="GZS6" s="260">
        <f>'Inbound SOS &amp; EOD'!GNE29</f>
        <v>0</v>
      </c>
      <c r="GZT6" s="260">
        <f>'Inbound SOS &amp; EOD'!GNF29</f>
        <v>0</v>
      </c>
      <c r="GZU6" s="260">
        <f>'Inbound SOS &amp; EOD'!GNG29</f>
        <v>0</v>
      </c>
      <c r="GZV6" s="260">
        <f>'Inbound SOS &amp; EOD'!GNH29</f>
        <v>0</v>
      </c>
      <c r="GZW6" s="260">
        <f>'Inbound SOS &amp; EOD'!GNI29</f>
        <v>0</v>
      </c>
      <c r="GZX6" s="260">
        <f>'Inbound SOS &amp; EOD'!GNJ29</f>
        <v>0</v>
      </c>
      <c r="GZY6" s="260">
        <f>'Inbound SOS &amp; EOD'!GNK29</f>
        <v>0</v>
      </c>
      <c r="GZZ6" s="260">
        <f>'Inbound SOS &amp; EOD'!GNL29</f>
        <v>0</v>
      </c>
      <c r="HAA6" s="260">
        <f>'Inbound SOS &amp; EOD'!GNM29</f>
        <v>0</v>
      </c>
      <c r="HAB6" s="260">
        <f>'Inbound SOS &amp; EOD'!GNN29</f>
        <v>0</v>
      </c>
      <c r="HAC6" s="260">
        <f>'Inbound SOS &amp; EOD'!GNO29</f>
        <v>0</v>
      </c>
      <c r="HAD6" s="260">
        <f>'Inbound SOS &amp; EOD'!GNP29</f>
        <v>0</v>
      </c>
      <c r="HAE6" s="260">
        <f>'Inbound SOS &amp; EOD'!GNQ29</f>
        <v>0</v>
      </c>
      <c r="HAF6" s="260">
        <f>'Inbound SOS &amp; EOD'!GNR29</f>
        <v>0</v>
      </c>
      <c r="HAG6" s="260">
        <f>'Inbound SOS &amp; EOD'!GNS29</f>
        <v>0</v>
      </c>
      <c r="HAH6" s="260">
        <f>'Inbound SOS &amp; EOD'!GNT29</f>
        <v>0</v>
      </c>
      <c r="HAI6" s="260">
        <f>'Inbound SOS &amp; EOD'!GNU29</f>
        <v>0</v>
      </c>
      <c r="HAJ6" s="260">
        <f>'Inbound SOS &amp; EOD'!GNV29</f>
        <v>0</v>
      </c>
      <c r="HAK6" s="260">
        <f>'Inbound SOS &amp; EOD'!GNW29</f>
        <v>0</v>
      </c>
      <c r="HAL6" s="260">
        <f>'Inbound SOS &amp; EOD'!GNX29</f>
        <v>0</v>
      </c>
      <c r="HAM6" s="260">
        <f>'Inbound SOS &amp; EOD'!GNY29</f>
        <v>0</v>
      </c>
      <c r="HAN6" s="260">
        <f>'Inbound SOS &amp; EOD'!GNZ29</f>
        <v>0</v>
      </c>
      <c r="HAO6" s="260">
        <f>'Inbound SOS &amp; EOD'!GOA29</f>
        <v>0</v>
      </c>
      <c r="HAP6" s="260">
        <f>'Inbound SOS &amp; EOD'!GOB29</f>
        <v>0</v>
      </c>
      <c r="HAQ6" s="260">
        <f>'Inbound SOS &amp; EOD'!GOC29</f>
        <v>0</v>
      </c>
      <c r="HAR6" s="260">
        <f>'Inbound SOS &amp; EOD'!GOD29</f>
        <v>0</v>
      </c>
      <c r="HAS6" s="260">
        <f>'Inbound SOS &amp; EOD'!GOE29</f>
        <v>0</v>
      </c>
      <c r="HAT6" s="260">
        <f>'Inbound SOS &amp; EOD'!GOF29</f>
        <v>0</v>
      </c>
      <c r="HAU6" s="260">
        <f>'Inbound SOS &amp; EOD'!GOG29</f>
        <v>0</v>
      </c>
      <c r="HAV6" s="260">
        <f>'Inbound SOS &amp; EOD'!GOH29</f>
        <v>0</v>
      </c>
      <c r="HAW6" s="260">
        <f>'Inbound SOS &amp; EOD'!GOI29</f>
        <v>0</v>
      </c>
      <c r="HAX6" s="260">
        <f>'Inbound SOS &amp; EOD'!GOJ29</f>
        <v>0</v>
      </c>
      <c r="HAY6" s="260">
        <f>'Inbound SOS &amp; EOD'!GOK29</f>
        <v>0</v>
      </c>
      <c r="HAZ6" s="260">
        <f>'Inbound SOS &amp; EOD'!GOL29</f>
        <v>0</v>
      </c>
      <c r="HBA6" s="260">
        <f>'Inbound SOS &amp; EOD'!GOM29</f>
        <v>0</v>
      </c>
      <c r="HBB6" s="260">
        <f>'Inbound SOS &amp; EOD'!GON29</f>
        <v>0</v>
      </c>
      <c r="HBC6" s="260">
        <f>'Inbound SOS &amp; EOD'!GOO29</f>
        <v>0</v>
      </c>
      <c r="HBD6" s="260">
        <f>'Inbound SOS &amp; EOD'!GOP29</f>
        <v>0</v>
      </c>
      <c r="HBE6" s="260">
        <f>'Inbound SOS &amp; EOD'!GOQ29</f>
        <v>0</v>
      </c>
      <c r="HBF6" s="260">
        <f>'Inbound SOS &amp; EOD'!GOR29</f>
        <v>0</v>
      </c>
      <c r="HBG6" s="260">
        <f>'Inbound SOS &amp; EOD'!GOS29</f>
        <v>0</v>
      </c>
      <c r="HBH6" s="260">
        <f>'Inbound SOS &amp; EOD'!GOT29</f>
        <v>0</v>
      </c>
      <c r="HBI6" s="260">
        <f>'Inbound SOS &amp; EOD'!GOU29</f>
        <v>0</v>
      </c>
      <c r="HBJ6" s="260">
        <f>'Inbound SOS &amp; EOD'!GOV29</f>
        <v>0</v>
      </c>
      <c r="HBK6" s="260">
        <f>'Inbound SOS &amp; EOD'!GOW29</f>
        <v>0</v>
      </c>
      <c r="HBL6" s="260">
        <f>'Inbound SOS &amp; EOD'!GOX29</f>
        <v>0</v>
      </c>
      <c r="HBM6" s="260">
        <f>'Inbound SOS &amp; EOD'!GOY29</f>
        <v>0</v>
      </c>
      <c r="HBN6" s="260">
        <f>'Inbound SOS &amp; EOD'!GOZ29</f>
        <v>0</v>
      </c>
      <c r="HBO6" s="260">
        <f>'Inbound SOS &amp; EOD'!GPA29</f>
        <v>0</v>
      </c>
      <c r="HBP6" s="260">
        <f>'Inbound SOS &amp; EOD'!GPB29</f>
        <v>0</v>
      </c>
      <c r="HBQ6" s="260">
        <f>'Inbound SOS &amp; EOD'!GPC29</f>
        <v>0</v>
      </c>
      <c r="HBR6" s="260">
        <f>'Inbound SOS &amp; EOD'!GPD29</f>
        <v>0</v>
      </c>
      <c r="HBS6" s="260">
        <f>'Inbound SOS &amp; EOD'!GPE29</f>
        <v>0</v>
      </c>
      <c r="HBT6" s="260">
        <f>'Inbound SOS &amp; EOD'!GPF29</f>
        <v>0</v>
      </c>
      <c r="HBU6" s="260">
        <f>'Inbound SOS &amp; EOD'!GPG29</f>
        <v>0</v>
      </c>
      <c r="HBV6" s="260">
        <f>'Inbound SOS &amp; EOD'!GPH29</f>
        <v>0</v>
      </c>
      <c r="HBW6" s="260">
        <f>'Inbound SOS &amp; EOD'!GPI29</f>
        <v>0</v>
      </c>
      <c r="HBX6" s="260">
        <f>'Inbound SOS &amp; EOD'!GPJ29</f>
        <v>0</v>
      </c>
      <c r="HBY6" s="260">
        <f>'Inbound SOS &amp; EOD'!GPK29</f>
        <v>0</v>
      </c>
      <c r="HBZ6" s="260">
        <f>'Inbound SOS &amp; EOD'!GPL29</f>
        <v>0</v>
      </c>
      <c r="HCA6" s="260">
        <f>'Inbound SOS &amp; EOD'!GPM29</f>
        <v>0</v>
      </c>
      <c r="HCB6" s="260">
        <f>'Inbound SOS &amp; EOD'!GPN29</f>
        <v>0</v>
      </c>
      <c r="HCC6" s="260">
        <f>'Inbound SOS &amp; EOD'!GPO29</f>
        <v>0</v>
      </c>
      <c r="HCD6" s="260">
        <f>'Inbound SOS &amp; EOD'!GPP29</f>
        <v>0</v>
      </c>
      <c r="HCE6" s="260">
        <f>'Inbound SOS &amp; EOD'!GPQ29</f>
        <v>0</v>
      </c>
      <c r="HCF6" s="260">
        <f>'Inbound SOS &amp; EOD'!GPR29</f>
        <v>0</v>
      </c>
      <c r="HCG6" s="260">
        <f>'Inbound SOS &amp; EOD'!GPS29</f>
        <v>0</v>
      </c>
      <c r="HCH6" s="260">
        <f>'Inbound SOS &amp; EOD'!GPT29</f>
        <v>0</v>
      </c>
      <c r="HCI6" s="260">
        <f>'Inbound SOS &amp; EOD'!GPU29</f>
        <v>0</v>
      </c>
      <c r="HCJ6" s="260">
        <f>'Inbound SOS &amp; EOD'!GPV29</f>
        <v>0</v>
      </c>
      <c r="HCK6" s="260">
        <f>'Inbound SOS &amp; EOD'!GPW29</f>
        <v>0</v>
      </c>
      <c r="HCL6" s="260">
        <f>'Inbound SOS &amp; EOD'!GPX29</f>
        <v>0</v>
      </c>
      <c r="HCM6" s="260">
        <f>'Inbound SOS &amp; EOD'!GPY29</f>
        <v>0</v>
      </c>
      <c r="HCN6" s="260">
        <f>'Inbound SOS &amp; EOD'!GPZ29</f>
        <v>0</v>
      </c>
      <c r="HCO6" s="260">
        <f>'Inbound SOS &amp; EOD'!GQA29</f>
        <v>0</v>
      </c>
      <c r="HCP6" s="260">
        <f>'Inbound SOS &amp; EOD'!GQB29</f>
        <v>0</v>
      </c>
      <c r="HCQ6" s="260">
        <f>'Inbound SOS &amp; EOD'!GQC29</f>
        <v>0</v>
      </c>
      <c r="HCR6" s="260">
        <f>'Inbound SOS &amp; EOD'!GQD29</f>
        <v>0</v>
      </c>
      <c r="HCS6" s="260">
        <f>'Inbound SOS &amp; EOD'!GQE29</f>
        <v>0</v>
      </c>
      <c r="HCT6" s="260">
        <f>'Inbound SOS &amp; EOD'!GQF29</f>
        <v>0</v>
      </c>
      <c r="HCU6" s="260">
        <f>'Inbound SOS &amp; EOD'!GQG29</f>
        <v>0</v>
      </c>
      <c r="HCV6" s="260">
        <f>'Inbound SOS &amp; EOD'!GQH29</f>
        <v>0</v>
      </c>
      <c r="HCW6" s="260">
        <f>'Inbound SOS &amp; EOD'!GQI29</f>
        <v>0</v>
      </c>
      <c r="HCX6" s="260">
        <f>'Inbound SOS &amp; EOD'!GQJ29</f>
        <v>0</v>
      </c>
      <c r="HCY6" s="260">
        <f>'Inbound SOS &amp; EOD'!GQK29</f>
        <v>0</v>
      </c>
      <c r="HCZ6" s="260">
        <f>'Inbound SOS &amp; EOD'!GQL29</f>
        <v>0</v>
      </c>
      <c r="HDA6" s="260">
        <f>'Inbound SOS &amp; EOD'!GQM29</f>
        <v>0</v>
      </c>
      <c r="HDB6" s="260">
        <f>'Inbound SOS &amp; EOD'!GQN29</f>
        <v>0</v>
      </c>
      <c r="HDC6" s="260">
        <f>'Inbound SOS &amp; EOD'!GQO29</f>
        <v>0</v>
      </c>
      <c r="HDD6" s="260">
        <f>'Inbound SOS &amp; EOD'!GQP29</f>
        <v>0</v>
      </c>
      <c r="HDE6" s="260">
        <f>'Inbound SOS &amp; EOD'!GQQ29</f>
        <v>0</v>
      </c>
      <c r="HDF6" s="260">
        <f>'Inbound SOS &amp; EOD'!GQR29</f>
        <v>0</v>
      </c>
      <c r="HDG6" s="260">
        <f>'Inbound SOS &amp; EOD'!GQS29</f>
        <v>0</v>
      </c>
      <c r="HDH6" s="260">
        <f>'Inbound SOS &amp; EOD'!GQT29</f>
        <v>0</v>
      </c>
      <c r="HDI6" s="260">
        <f>'Inbound SOS &amp; EOD'!GQU29</f>
        <v>0</v>
      </c>
      <c r="HDJ6" s="260">
        <f>'Inbound SOS &amp; EOD'!GQV29</f>
        <v>0</v>
      </c>
      <c r="HDK6" s="260">
        <f>'Inbound SOS &amp; EOD'!GQW29</f>
        <v>0</v>
      </c>
      <c r="HDL6" s="260">
        <f>'Inbound SOS &amp; EOD'!GQX29</f>
        <v>0</v>
      </c>
      <c r="HDM6" s="260">
        <f>'Inbound SOS &amp; EOD'!GQY29</f>
        <v>0</v>
      </c>
      <c r="HDN6" s="260">
        <f>'Inbound SOS &amp; EOD'!GQZ29</f>
        <v>0</v>
      </c>
      <c r="HDO6" s="260">
        <f>'Inbound SOS &amp; EOD'!GRA29</f>
        <v>0</v>
      </c>
      <c r="HDP6" s="260">
        <f>'Inbound SOS &amp; EOD'!GRB29</f>
        <v>0</v>
      </c>
      <c r="HDQ6" s="260">
        <f>'Inbound SOS &amp; EOD'!GRC29</f>
        <v>0</v>
      </c>
      <c r="HDR6" s="260">
        <f>'Inbound SOS &amp; EOD'!GRD29</f>
        <v>0</v>
      </c>
      <c r="HDS6" s="260">
        <f>'Inbound SOS &amp; EOD'!GRE29</f>
        <v>0</v>
      </c>
      <c r="HDT6" s="260">
        <f>'Inbound SOS &amp; EOD'!GRF29</f>
        <v>0</v>
      </c>
      <c r="HDU6" s="260">
        <f>'Inbound SOS &amp; EOD'!GRG29</f>
        <v>0</v>
      </c>
      <c r="HDV6" s="260">
        <f>'Inbound SOS &amp; EOD'!GRH29</f>
        <v>0</v>
      </c>
      <c r="HDW6" s="260">
        <f>'Inbound SOS &amp; EOD'!GRI29</f>
        <v>0</v>
      </c>
      <c r="HDX6" s="260">
        <f>'Inbound SOS &amp; EOD'!GRJ29</f>
        <v>0</v>
      </c>
      <c r="HDY6" s="260">
        <f>'Inbound SOS &amp; EOD'!GRK29</f>
        <v>0</v>
      </c>
      <c r="HDZ6" s="260">
        <f>'Inbound SOS &amp; EOD'!GRL29</f>
        <v>0</v>
      </c>
      <c r="HEA6" s="260">
        <f>'Inbound SOS &amp; EOD'!GRM29</f>
        <v>0</v>
      </c>
      <c r="HEB6" s="260">
        <f>'Inbound SOS &amp; EOD'!GRN29</f>
        <v>0</v>
      </c>
      <c r="HEC6" s="260">
        <f>'Inbound SOS &amp; EOD'!GRO29</f>
        <v>0</v>
      </c>
      <c r="HED6" s="260">
        <f>'Inbound SOS &amp; EOD'!GRP29</f>
        <v>0</v>
      </c>
      <c r="HEE6" s="260">
        <f>'Inbound SOS &amp; EOD'!GRQ29</f>
        <v>0</v>
      </c>
      <c r="HEF6" s="260">
        <f>'Inbound SOS &amp; EOD'!GRR29</f>
        <v>0</v>
      </c>
      <c r="HEG6" s="260">
        <f>'Inbound SOS &amp; EOD'!GRS29</f>
        <v>0</v>
      </c>
      <c r="HEH6" s="260">
        <f>'Inbound SOS &amp; EOD'!GRT29</f>
        <v>0</v>
      </c>
      <c r="HEI6" s="260">
        <f>'Inbound SOS &amp; EOD'!GRU29</f>
        <v>0</v>
      </c>
      <c r="HEJ6" s="260">
        <f>'Inbound SOS &amp; EOD'!GRV29</f>
        <v>0</v>
      </c>
      <c r="HEK6" s="260">
        <f>'Inbound SOS &amp; EOD'!GRW29</f>
        <v>0</v>
      </c>
      <c r="HEL6" s="260">
        <f>'Inbound SOS &amp; EOD'!GRX29</f>
        <v>0</v>
      </c>
      <c r="HEM6" s="260">
        <f>'Inbound SOS &amp; EOD'!GRY29</f>
        <v>0</v>
      </c>
      <c r="HEN6" s="260">
        <f>'Inbound SOS &amp; EOD'!GRZ29</f>
        <v>0</v>
      </c>
      <c r="HEO6" s="260">
        <f>'Inbound SOS &amp; EOD'!GSA29</f>
        <v>0</v>
      </c>
      <c r="HEP6" s="260">
        <f>'Inbound SOS &amp; EOD'!GSB29</f>
        <v>0</v>
      </c>
      <c r="HEQ6" s="260">
        <f>'Inbound SOS &amp; EOD'!GSC29</f>
        <v>0</v>
      </c>
      <c r="HER6" s="260">
        <f>'Inbound SOS &amp; EOD'!GSD29</f>
        <v>0</v>
      </c>
      <c r="HES6" s="260">
        <f>'Inbound SOS &amp; EOD'!GSE29</f>
        <v>0</v>
      </c>
      <c r="HET6" s="260">
        <f>'Inbound SOS &amp; EOD'!GSF29</f>
        <v>0</v>
      </c>
      <c r="HEU6" s="260">
        <f>'Inbound SOS &amp; EOD'!GSG29</f>
        <v>0</v>
      </c>
      <c r="HEV6" s="260">
        <f>'Inbound SOS &amp; EOD'!GSH29</f>
        <v>0</v>
      </c>
      <c r="HEW6" s="260">
        <f>'Inbound SOS &amp; EOD'!GSI29</f>
        <v>0</v>
      </c>
      <c r="HEX6" s="260">
        <f>'Inbound SOS &amp; EOD'!GSJ29</f>
        <v>0</v>
      </c>
      <c r="HEY6" s="260">
        <f>'Inbound SOS &amp; EOD'!GSK29</f>
        <v>0</v>
      </c>
      <c r="HEZ6" s="260">
        <f>'Inbound SOS &amp; EOD'!GSL29</f>
        <v>0</v>
      </c>
      <c r="HFA6" s="260">
        <f>'Inbound SOS &amp; EOD'!GSM29</f>
        <v>0</v>
      </c>
      <c r="HFB6" s="260">
        <f>'Inbound SOS &amp; EOD'!GSN29</f>
        <v>0</v>
      </c>
      <c r="HFC6" s="260">
        <f>'Inbound SOS &amp; EOD'!GSO29</f>
        <v>0</v>
      </c>
      <c r="HFD6" s="260">
        <f>'Inbound SOS &amp; EOD'!GSP29</f>
        <v>0</v>
      </c>
      <c r="HFE6" s="260">
        <f>'Inbound SOS &amp; EOD'!GSQ29</f>
        <v>0</v>
      </c>
      <c r="HFF6" s="260">
        <f>'Inbound SOS &amp; EOD'!GSR29</f>
        <v>0</v>
      </c>
      <c r="HFG6" s="260">
        <f>'Inbound SOS &amp; EOD'!GSS29</f>
        <v>0</v>
      </c>
      <c r="HFH6" s="260">
        <f>'Inbound SOS &amp; EOD'!GST29</f>
        <v>0</v>
      </c>
      <c r="HFI6" s="260">
        <f>'Inbound SOS &amp; EOD'!GSU29</f>
        <v>0</v>
      </c>
      <c r="HFJ6" s="260">
        <f>'Inbound SOS &amp; EOD'!GSV29</f>
        <v>0</v>
      </c>
      <c r="HFK6" s="260">
        <f>'Inbound SOS &amp; EOD'!GSW29</f>
        <v>0</v>
      </c>
      <c r="HFL6" s="260">
        <f>'Inbound SOS &amp; EOD'!GSX29</f>
        <v>0</v>
      </c>
      <c r="HFM6" s="260">
        <f>'Inbound SOS &amp; EOD'!GSY29</f>
        <v>0</v>
      </c>
      <c r="HFN6" s="260">
        <f>'Inbound SOS &amp; EOD'!GSZ29</f>
        <v>0</v>
      </c>
      <c r="HFO6" s="260">
        <f>'Inbound SOS &amp; EOD'!GTA29</f>
        <v>0</v>
      </c>
      <c r="HFP6" s="260">
        <f>'Inbound SOS &amp; EOD'!GTB29</f>
        <v>0</v>
      </c>
      <c r="HFQ6" s="260">
        <f>'Inbound SOS &amp; EOD'!GTC29</f>
        <v>0</v>
      </c>
      <c r="HFR6" s="260">
        <f>'Inbound SOS &amp; EOD'!GTD29</f>
        <v>0</v>
      </c>
      <c r="HFS6" s="260">
        <f>'Inbound SOS &amp; EOD'!GTE29</f>
        <v>0</v>
      </c>
      <c r="HFT6" s="260">
        <f>'Inbound SOS &amp; EOD'!GTF29</f>
        <v>0</v>
      </c>
      <c r="HFU6" s="260">
        <f>'Inbound SOS &amp; EOD'!GTG29</f>
        <v>0</v>
      </c>
      <c r="HFV6" s="260">
        <f>'Inbound SOS &amp; EOD'!GTH29</f>
        <v>0</v>
      </c>
      <c r="HFW6" s="260">
        <f>'Inbound SOS &amp; EOD'!GTI29</f>
        <v>0</v>
      </c>
      <c r="HFX6" s="260">
        <f>'Inbound SOS &amp; EOD'!GTJ29</f>
        <v>0</v>
      </c>
      <c r="HFY6" s="260">
        <f>'Inbound SOS &amp; EOD'!GTK29</f>
        <v>0</v>
      </c>
      <c r="HFZ6" s="260">
        <f>'Inbound SOS &amp; EOD'!GTL29</f>
        <v>0</v>
      </c>
      <c r="HGA6" s="260">
        <f>'Inbound SOS &amp; EOD'!GTM29</f>
        <v>0</v>
      </c>
      <c r="HGB6" s="260">
        <f>'Inbound SOS &amp; EOD'!GTN29</f>
        <v>0</v>
      </c>
      <c r="HGC6" s="260">
        <f>'Inbound SOS &amp; EOD'!GTO29</f>
        <v>0</v>
      </c>
      <c r="HGD6" s="260">
        <f>'Inbound SOS &amp; EOD'!GTP29</f>
        <v>0</v>
      </c>
      <c r="HGE6" s="260">
        <f>'Inbound SOS &amp; EOD'!GTQ29</f>
        <v>0</v>
      </c>
      <c r="HGF6" s="260">
        <f>'Inbound SOS &amp; EOD'!GTR29</f>
        <v>0</v>
      </c>
      <c r="HGG6" s="260">
        <f>'Inbound SOS &amp; EOD'!GTS29</f>
        <v>0</v>
      </c>
      <c r="HGH6" s="260">
        <f>'Inbound SOS &amp; EOD'!GTT29</f>
        <v>0</v>
      </c>
      <c r="HGI6" s="260">
        <f>'Inbound SOS &amp; EOD'!GTU29</f>
        <v>0</v>
      </c>
      <c r="HGJ6" s="260">
        <f>'Inbound SOS &amp; EOD'!GTV29</f>
        <v>0</v>
      </c>
      <c r="HGK6" s="260">
        <f>'Inbound SOS &amp; EOD'!GTW29</f>
        <v>0</v>
      </c>
      <c r="HGL6" s="260">
        <f>'Inbound SOS &amp; EOD'!GTX29</f>
        <v>0</v>
      </c>
      <c r="HGM6" s="260">
        <f>'Inbound SOS &amp; EOD'!GTY29</f>
        <v>0</v>
      </c>
      <c r="HGN6" s="260">
        <f>'Inbound SOS &amp; EOD'!GTZ29</f>
        <v>0</v>
      </c>
      <c r="HGO6" s="260">
        <f>'Inbound SOS &amp; EOD'!GUA29</f>
        <v>0</v>
      </c>
      <c r="HGP6" s="260">
        <f>'Inbound SOS &amp; EOD'!GUB29</f>
        <v>0</v>
      </c>
      <c r="HGQ6" s="260">
        <f>'Inbound SOS &amp; EOD'!GUC29</f>
        <v>0</v>
      </c>
      <c r="HGR6" s="260">
        <f>'Inbound SOS &amp; EOD'!GUD29</f>
        <v>0</v>
      </c>
      <c r="HGS6" s="260">
        <f>'Inbound SOS &amp; EOD'!GUE29</f>
        <v>0</v>
      </c>
      <c r="HGT6" s="260">
        <f>'Inbound SOS &amp; EOD'!GUF29</f>
        <v>0</v>
      </c>
      <c r="HGU6" s="260">
        <f>'Inbound SOS &amp; EOD'!GUG29</f>
        <v>0</v>
      </c>
      <c r="HGV6" s="260">
        <f>'Inbound SOS &amp; EOD'!GUH29</f>
        <v>0</v>
      </c>
      <c r="HGW6" s="260">
        <f>'Inbound SOS &amp; EOD'!GUI29</f>
        <v>0</v>
      </c>
      <c r="HGX6" s="260">
        <f>'Inbound SOS &amp; EOD'!GUJ29</f>
        <v>0</v>
      </c>
      <c r="HGY6" s="260">
        <f>'Inbound SOS &amp; EOD'!GUK29</f>
        <v>0</v>
      </c>
      <c r="HGZ6" s="260">
        <f>'Inbound SOS &amp; EOD'!GUL29</f>
        <v>0</v>
      </c>
      <c r="HHA6" s="260">
        <f>'Inbound SOS &amp; EOD'!GUM29</f>
        <v>0</v>
      </c>
      <c r="HHB6" s="260">
        <f>'Inbound SOS &amp; EOD'!GUN29</f>
        <v>0</v>
      </c>
      <c r="HHC6" s="260">
        <f>'Inbound SOS &amp; EOD'!GUO29</f>
        <v>0</v>
      </c>
      <c r="HHD6" s="260">
        <f>'Inbound SOS &amp; EOD'!GUP29</f>
        <v>0</v>
      </c>
      <c r="HHE6" s="260">
        <f>'Inbound SOS &amp; EOD'!GUQ29</f>
        <v>0</v>
      </c>
      <c r="HHF6" s="260">
        <f>'Inbound SOS &amp; EOD'!GUR29</f>
        <v>0</v>
      </c>
      <c r="HHG6" s="260">
        <f>'Inbound SOS &amp; EOD'!GUS29</f>
        <v>0</v>
      </c>
      <c r="HHH6" s="260">
        <f>'Inbound SOS &amp; EOD'!GUT29</f>
        <v>0</v>
      </c>
      <c r="HHI6" s="260">
        <f>'Inbound SOS &amp; EOD'!GUU29</f>
        <v>0</v>
      </c>
      <c r="HHJ6" s="260">
        <f>'Inbound SOS &amp; EOD'!GUV29</f>
        <v>0</v>
      </c>
      <c r="HHK6" s="260">
        <f>'Inbound SOS &amp; EOD'!GUW29</f>
        <v>0</v>
      </c>
      <c r="HHL6" s="260">
        <f>'Inbound SOS &amp; EOD'!GUX29</f>
        <v>0</v>
      </c>
      <c r="HHM6" s="260">
        <f>'Inbound SOS &amp; EOD'!GUY29</f>
        <v>0</v>
      </c>
      <c r="HHN6" s="260">
        <f>'Inbound SOS &amp; EOD'!GUZ29</f>
        <v>0</v>
      </c>
      <c r="HHO6" s="260">
        <f>'Inbound SOS &amp; EOD'!GVA29</f>
        <v>0</v>
      </c>
      <c r="HHP6" s="260">
        <f>'Inbound SOS &amp; EOD'!GVB29</f>
        <v>0</v>
      </c>
      <c r="HHQ6" s="260">
        <f>'Inbound SOS &amp; EOD'!GVC29</f>
        <v>0</v>
      </c>
      <c r="HHR6" s="260">
        <f>'Inbound SOS &amp; EOD'!GVD29</f>
        <v>0</v>
      </c>
      <c r="HHS6" s="260">
        <f>'Inbound SOS &amp; EOD'!GVE29</f>
        <v>0</v>
      </c>
      <c r="HHT6" s="260">
        <f>'Inbound SOS &amp; EOD'!GVF29</f>
        <v>0</v>
      </c>
      <c r="HHU6" s="260">
        <f>'Inbound SOS &amp; EOD'!GVG29</f>
        <v>0</v>
      </c>
      <c r="HHV6" s="260">
        <f>'Inbound SOS &amp; EOD'!GVH29</f>
        <v>0</v>
      </c>
      <c r="HHW6" s="260">
        <f>'Inbound SOS &amp; EOD'!GVI29</f>
        <v>0</v>
      </c>
      <c r="HHX6" s="260">
        <f>'Inbound SOS &amp; EOD'!GVJ29</f>
        <v>0</v>
      </c>
      <c r="HHY6" s="260">
        <f>'Inbound SOS &amp; EOD'!GVK29</f>
        <v>0</v>
      </c>
      <c r="HHZ6" s="260">
        <f>'Inbound SOS &amp; EOD'!GVL29</f>
        <v>0</v>
      </c>
      <c r="HIA6" s="260">
        <f>'Inbound SOS &amp; EOD'!GVM29</f>
        <v>0</v>
      </c>
      <c r="HIB6" s="260">
        <f>'Inbound SOS &amp; EOD'!GVN29</f>
        <v>0</v>
      </c>
      <c r="HIC6" s="260">
        <f>'Inbound SOS &amp; EOD'!GVO29</f>
        <v>0</v>
      </c>
      <c r="HID6" s="260">
        <f>'Inbound SOS &amp; EOD'!GVP29</f>
        <v>0</v>
      </c>
      <c r="HIE6" s="260">
        <f>'Inbound SOS &amp; EOD'!GVQ29</f>
        <v>0</v>
      </c>
      <c r="HIF6" s="260">
        <f>'Inbound SOS &amp; EOD'!GVR29</f>
        <v>0</v>
      </c>
      <c r="HIG6" s="260">
        <f>'Inbound SOS &amp; EOD'!GVS29</f>
        <v>0</v>
      </c>
      <c r="HIH6" s="260">
        <f>'Inbound SOS &amp; EOD'!GVT29</f>
        <v>0</v>
      </c>
      <c r="HII6" s="260">
        <f>'Inbound SOS &amp; EOD'!GVU29</f>
        <v>0</v>
      </c>
      <c r="HIJ6" s="260">
        <f>'Inbound SOS &amp; EOD'!GVV29</f>
        <v>0</v>
      </c>
      <c r="HIK6" s="260">
        <f>'Inbound SOS &amp; EOD'!GVW29</f>
        <v>0</v>
      </c>
      <c r="HIL6" s="260">
        <f>'Inbound SOS &amp; EOD'!GVX29</f>
        <v>0</v>
      </c>
      <c r="HIM6" s="260">
        <f>'Inbound SOS &amp; EOD'!GVY29</f>
        <v>0</v>
      </c>
      <c r="HIN6" s="260">
        <f>'Inbound SOS &amp; EOD'!GVZ29</f>
        <v>0</v>
      </c>
      <c r="HIO6" s="260">
        <f>'Inbound SOS &amp; EOD'!GWA29</f>
        <v>0</v>
      </c>
      <c r="HIP6" s="260">
        <f>'Inbound SOS &amp; EOD'!GWB29</f>
        <v>0</v>
      </c>
      <c r="HIQ6" s="260">
        <f>'Inbound SOS &amp; EOD'!GWC29</f>
        <v>0</v>
      </c>
      <c r="HIR6" s="260">
        <f>'Inbound SOS &amp; EOD'!GWD29</f>
        <v>0</v>
      </c>
      <c r="HIS6" s="260">
        <f>'Inbound SOS &amp; EOD'!GWE29</f>
        <v>0</v>
      </c>
      <c r="HIT6" s="260">
        <f>'Inbound SOS &amp; EOD'!GWF29</f>
        <v>0</v>
      </c>
      <c r="HIU6" s="260">
        <f>'Inbound SOS &amp; EOD'!GWG29</f>
        <v>0</v>
      </c>
      <c r="HIV6" s="260">
        <f>'Inbound SOS &amp; EOD'!GWH29</f>
        <v>0</v>
      </c>
      <c r="HIW6" s="260">
        <f>'Inbound SOS &amp; EOD'!GWI29</f>
        <v>0</v>
      </c>
      <c r="HIX6" s="260">
        <f>'Inbound SOS &amp; EOD'!GWJ29</f>
        <v>0</v>
      </c>
      <c r="HIY6" s="260">
        <f>'Inbound SOS &amp; EOD'!GWK29</f>
        <v>0</v>
      </c>
      <c r="HIZ6" s="260">
        <f>'Inbound SOS &amp; EOD'!GWL29</f>
        <v>0</v>
      </c>
      <c r="HJA6" s="260">
        <f>'Inbound SOS &amp; EOD'!GWM29</f>
        <v>0</v>
      </c>
      <c r="HJB6" s="260">
        <f>'Inbound SOS &amp; EOD'!GWN29</f>
        <v>0</v>
      </c>
      <c r="HJC6" s="260">
        <f>'Inbound SOS &amp; EOD'!GWO29</f>
        <v>0</v>
      </c>
      <c r="HJD6" s="260">
        <f>'Inbound SOS &amp; EOD'!GWP29</f>
        <v>0</v>
      </c>
      <c r="HJE6" s="260">
        <f>'Inbound SOS &amp; EOD'!GWQ29</f>
        <v>0</v>
      </c>
      <c r="HJF6" s="260">
        <f>'Inbound SOS &amp; EOD'!GWR29</f>
        <v>0</v>
      </c>
      <c r="HJG6" s="260">
        <f>'Inbound SOS &amp; EOD'!GWS29</f>
        <v>0</v>
      </c>
      <c r="HJH6" s="260">
        <f>'Inbound SOS &amp; EOD'!GWT29</f>
        <v>0</v>
      </c>
      <c r="HJI6" s="260">
        <f>'Inbound SOS &amp; EOD'!GWU29</f>
        <v>0</v>
      </c>
      <c r="HJJ6" s="260">
        <f>'Inbound SOS &amp; EOD'!GWV29</f>
        <v>0</v>
      </c>
      <c r="HJK6" s="260">
        <f>'Inbound SOS &amp; EOD'!GWW29</f>
        <v>0</v>
      </c>
      <c r="HJL6" s="260">
        <f>'Inbound SOS &amp; EOD'!GWX29</f>
        <v>0</v>
      </c>
      <c r="HJM6" s="260">
        <f>'Inbound SOS &amp; EOD'!GWY29</f>
        <v>0</v>
      </c>
      <c r="HJN6" s="260">
        <f>'Inbound SOS &amp; EOD'!GWZ29</f>
        <v>0</v>
      </c>
      <c r="HJO6" s="260">
        <f>'Inbound SOS &amp; EOD'!GXA29</f>
        <v>0</v>
      </c>
      <c r="HJP6" s="260">
        <f>'Inbound SOS &amp; EOD'!GXB29</f>
        <v>0</v>
      </c>
      <c r="HJQ6" s="260">
        <f>'Inbound SOS &amp; EOD'!GXC29</f>
        <v>0</v>
      </c>
      <c r="HJR6" s="260">
        <f>'Inbound SOS &amp; EOD'!GXD29</f>
        <v>0</v>
      </c>
      <c r="HJS6" s="260">
        <f>'Inbound SOS &amp; EOD'!GXE29</f>
        <v>0</v>
      </c>
      <c r="HJT6" s="260">
        <f>'Inbound SOS &amp; EOD'!GXF29</f>
        <v>0</v>
      </c>
      <c r="HJU6" s="260">
        <f>'Inbound SOS &amp; EOD'!GXG29</f>
        <v>0</v>
      </c>
      <c r="HJV6" s="260">
        <f>'Inbound SOS &amp; EOD'!GXH29</f>
        <v>0</v>
      </c>
      <c r="HJW6" s="260">
        <f>'Inbound SOS &amp; EOD'!GXI29</f>
        <v>0</v>
      </c>
      <c r="HJX6" s="260">
        <f>'Inbound SOS &amp; EOD'!GXJ29</f>
        <v>0</v>
      </c>
      <c r="HJY6" s="260">
        <f>'Inbound SOS &amp; EOD'!GXK29</f>
        <v>0</v>
      </c>
      <c r="HJZ6" s="260">
        <f>'Inbound SOS &amp; EOD'!GXL29</f>
        <v>0</v>
      </c>
      <c r="HKA6" s="260">
        <f>'Inbound SOS &amp; EOD'!GXM29</f>
        <v>0</v>
      </c>
      <c r="HKB6" s="260">
        <f>'Inbound SOS &amp; EOD'!GXN29</f>
        <v>0</v>
      </c>
      <c r="HKC6" s="260">
        <f>'Inbound SOS &amp; EOD'!GXO29</f>
        <v>0</v>
      </c>
      <c r="HKD6" s="260">
        <f>'Inbound SOS &amp; EOD'!GXP29</f>
        <v>0</v>
      </c>
      <c r="HKE6" s="260">
        <f>'Inbound SOS &amp; EOD'!GXQ29</f>
        <v>0</v>
      </c>
      <c r="HKF6" s="260">
        <f>'Inbound SOS &amp; EOD'!GXR29</f>
        <v>0</v>
      </c>
      <c r="HKG6" s="260">
        <f>'Inbound SOS &amp; EOD'!GXS29</f>
        <v>0</v>
      </c>
      <c r="HKH6" s="260">
        <f>'Inbound SOS &amp; EOD'!GXT29</f>
        <v>0</v>
      </c>
      <c r="HKI6" s="260">
        <f>'Inbound SOS &amp; EOD'!GXU29</f>
        <v>0</v>
      </c>
      <c r="HKJ6" s="260">
        <f>'Inbound SOS &amp; EOD'!GXV29</f>
        <v>0</v>
      </c>
      <c r="HKK6" s="260">
        <f>'Inbound SOS &amp; EOD'!GXW29</f>
        <v>0</v>
      </c>
      <c r="HKL6" s="260">
        <f>'Inbound SOS &amp; EOD'!GXX29</f>
        <v>0</v>
      </c>
      <c r="HKM6" s="260">
        <f>'Inbound SOS &amp; EOD'!GXY29</f>
        <v>0</v>
      </c>
      <c r="HKN6" s="260">
        <f>'Inbound SOS &amp; EOD'!GXZ29</f>
        <v>0</v>
      </c>
      <c r="HKO6" s="260">
        <f>'Inbound SOS &amp; EOD'!GYA29</f>
        <v>0</v>
      </c>
      <c r="HKP6" s="260">
        <f>'Inbound SOS &amp; EOD'!GYB29</f>
        <v>0</v>
      </c>
      <c r="HKQ6" s="260">
        <f>'Inbound SOS &amp; EOD'!GYC29</f>
        <v>0</v>
      </c>
      <c r="HKR6" s="260">
        <f>'Inbound SOS &amp; EOD'!GYD29</f>
        <v>0</v>
      </c>
      <c r="HKS6" s="260">
        <f>'Inbound SOS &amp; EOD'!GYE29</f>
        <v>0</v>
      </c>
      <c r="HKT6" s="260">
        <f>'Inbound SOS &amp; EOD'!GYF29</f>
        <v>0</v>
      </c>
      <c r="HKU6" s="260">
        <f>'Inbound SOS &amp; EOD'!GYG29</f>
        <v>0</v>
      </c>
      <c r="HKV6" s="260">
        <f>'Inbound SOS &amp; EOD'!GYH29</f>
        <v>0</v>
      </c>
      <c r="HKW6" s="260">
        <f>'Inbound SOS &amp; EOD'!GYI29</f>
        <v>0</v>
      </c>
      <c r="HKX6" s="260">
        <f>'Inbound SOS &amp; EOD'!GYJ29</f>
        <v>0</v>
      </c>
      <c r="HKY6" s="260">
        <f>'Inbound SOS &amp; EOD'!GYK29</f>
        <v>0</v>
      </c>
      <c r="HKZ6" s="260">
        <f>'Inbound SOS &amp; EOD'!GYL29</f>
        <v>0</v>
      </c>
      <c r="HLA6" s="260">
        <f>'Inbound SOS &amp; EOD'!GYM29</f>
        <v>0</v>
      </c>
      <c r="HLB6" s="260">
        <f>'Inbound SOS &amp; EOD'!GYN29</f>
        <v>0</v>
      </c>
      <c r="HLC6" s="260">
        <f>'Inbound SOS &amp; EOD'!GYO29</f>
        <v>0</v>
      </c>
      <c r="HLD6" s="260">
        <f>'Inbound SOS &amp; EOD'!GYP29</f>
        <v>0</v>
      </c>
      <c r="HLE6" s="260">
        <f>'Inbound SOS &amp; EOD'!GYQ29</f>
        <v>0</v>
      </c>
      <c r="HLF6" s="260">
        <f>'Inbound SOS &amp; EOD'!GYR29</f>
        <v>0</v>
      </c>
      <c r="HLG6" s="260">
        <f>'Inbound SOS &amp; EOD'!GYS29</f>
        <v>0</v>
      </c>
      <c r="HLH6" s="260">
        <f>'Inbound SOS &amp; EOD'!GYT29</f>
        <v>0</v>
      </c>
      <c r="HLI6" s="260">
        <f>'Inbound SOS &amp; EOD'!GYU29</f>
        <v>0</v>
      </c>
      <c r="HLJ6" s="260">
        <f>'Inbound SOS &amp; EOD'!GYV29</f>
        <v>0</v>
      </c>
      <c r="HLK6" s="260">
        <f>'Inbound SOS &amp; EOD'!GYW29</f>
        <v>0</v>
      </c>
      <c r="HLL6" s="260">
        <f>'Inbound SOS &amp; EOD'!GYX29</f>
        <v>0</v>
      </c>
      <c r="HLM6" s="260">
        <f>'Inbound SOS &amp; EOD'!GYY29</f>
        <v>0</v>
      </c>
      <c r="HLN6" s="260">
        <f>'Inbound SOS &amp; EOD'!GYZ29</f>
        <v>0</v>
      </c>
      <c r="HLO6" s="260">
        <f>'Inbound SOS &amp; EOD'!GZA29</f>
        <v>0</v>
      </c>
      <c r="HLP6" s="260">
        <f>'Inbound SOS &amp; EOD'!GZB29</f>
        <v>0</v>
      </c>
      <c r="HLQ6" s="260">
        <f>'Inbound SOS &amp; EOD'!GZC29</f>
        <v>0</v>
      </c>
      <c r="HLR6" s="260">
        <f>'Inbound SOS &amp; EOD'!GZD29</f>
        <v>0</v>
      </c>
      <c r="HLS6" s="260">
        <f>'Inbound SOS &amp; EOD'!GZE29</f>
        <v>0</v>
      </c>
      <c r="HLT6" s="260">
        <f>'Inbound SOS &amp; EOD'!GZF29</f>
        <v>0</v>
      </c>
      <c r="HLU6" s="260">
        <f>'Inbound SOS &amp; EOD'!GZG29</f>
        <v>0</v>
      </c>
      <c r="HLV6" s="260">
        <f>'Inbound SOS &amp; EOD'!GZH29</f>
        <v>0</v>
      </c>
      <c r="HLW6" s="260">
        <f>'Inbound SOS &amp; EOD'!GZI29</f>
        <v>0</v>
      </c>
      <c r="HLX6" s="260">
        <f>'Inbound SOS &amp; EOD'!GZJ29</f>
        <v>0</v>
      </c>
      <c r="HLY6" s="260">
        <f>'Inbound SOS &amp; EOD'!GZK29</f>
        <v>0</v>
      </c>
      <c r="HLZ6" s="260">
        <f>'Inbound SOS &amp; EOD'!GZL29</f>
        <v>0</v>
      </c>
      <c r="HMA6" s="260">
        <f>'Inbound SOS &amp; EOD'!GZM29</f>
        <v>0</v>
      </c>
      <c r="HMB6" s="260">
        <f>'Inbound SOS &amp; EOD'!GZN29</f>
        <v>0</v>
      </c>
      <c r="HMC6" s="260">
        <f>'Inbound SOS &amp; EOD'!GZO29</f>
        <v>0</v>
      </c>
      <c r="HMD6" s="260">
        <f>'Inbound SOS &amp; EOD'!GZP29</f>
        <v>0</v>
      </c>
      <c r="HME6" s="260">
        <f>'Inbound SOS &amp; EOD'!GZQ29</f>
        <v>0</v>
      </c>
      <c r="HMF6" s="260">
        <f>'Inbound SOS &amp; EOD'!GZR29</f>
        <v>0</v>
      </c>
      <c r="HMG6" s="260">
        <f>'Inbound SOS &amp; EOD'!GZS29</f>
        <v>0</v>
      </c>
      <c r="HMH6" s="260">
        <f>'Inbound SOS &amp; EOD'!GZT29</f>
        <v>0</v>
      </c>
      <c r="HMI6" s="260">
        <f>'Inbound SOS &amp; EOD'!GZU29</f>
        <v>0</v>
      </c>
      <c r="HMJ6" s="260">
        <f>'Inbound SOS &amp; EOD'!GZV29</f>
        <v>0</v>
      </c>
      <c r="HMK6" s="260">
        <f>'Inbound SOS &amp; EOD'!GZW29</f>
        <v>0</v>
      </c>
      <c r="HML6" s="260">
        <f>'Inbound SOS &amp; EOD'!GZX29</f>
        <v>0</v>
      </c>
      <c r="HMM6" s="260">
        <f>'Inbound SOS &amp; EOD'!GZY29</f>
        <v>0</v>
      </c>
      <c r="HMN6" s="260">
        <f>'Inbound SOS &amp; EOD'!GZZ29</f>
        <v>0</v>
      </c>
      <c r="HMO6" s="260">
        <f>'Inbound SOS &amp; EOD'!HAA29</f>
        <v>0</v>
      </c>
      <c r="HMP6" s="260">
        <f>'Inbound SOS &amp; EOD'!HAB29</f>
        <v>0</v>
      </c>
      <c r="HMQ6" s="260">
        <f>'Inbound SOS &amp; EOD'!HAC29</f>
        <v>0</v>
      </c>
      <c r="HMR6" s="260">
        <f>'Inbound SOS &amp; EOD'!HAD29</f>
        <v>0</v>
      </c>
      <c r="HMS6" s="260">
        <f>'Inbound SOS &amp; EOD'!HAE29</f>
        <v>0</v>
      </c>
      <c r="HMT6" s="260">
        <f>'Inbound SOS &amp; EOD'!HAF29</f>
        <v>0</v>
      </c>
      <c r="HMU6" s="260">
        <f>'Inbound SOS &amp; EOD'!HAG29</f>
        <v>0</v>
      </c>
      <c r="HMV6" s="260">
        <f>'Inbound SOS &amp; EOD'!HAH29</f>
        <v>0</v>
      </c>
      <c r="HMW6" s="260">
        <f>'Inbound SOS &amp; EOD'!HAI29</f>
        <v>0</v>
      </c>
      <c r="HMX6" s="260">
        <f>'Inbound SOS &amp; EOD'!HAJ29</f>
        <v>0</v>
      </c>
      <c r="HMY6" s="260">
        <f>'Inbound SOS &amp; EOD'!HAK29</f>
        <v>0</v>
      </c>
      <c r="HMZ6" s="260">
        <f>'Inbound SOS &amp; EOD'!HAL29</f>
        <v>0</v>
      </c>
      <c r="HNA6" s="260">
        <f>'Inbound SOS &amp; EOD'!HAM29</f>
        <v>0</v>
      </c>
      <c r="HNB6" s="260">
        <f>'Inbound SOS &amp; EOD'!HAN29</f>
        <v>0</v>
      </c>
      <c r="HNC6" s="260">
        <f>'Inbound SOS &amp; EOD'!HAO29</f>
        <v>0</v>
      </c>
      <c r="HND6" s="260">
        <f>'Inbound SOS &amp; EOD'!HAP29</f>
        <v>0</v>
      </c>
      <c r="HNE6" s="260">
        <f>'Inbound SOS &amp; EOD'!HAQ29</f>
        <v>0</v>
      </c>
      <c r="HNF6" s="260">
        <f>'Inbound SOS &amp; EOD'!HAR29</f>
        <v>0</v>
      </c>
      <c r="HNG6" s="260">
        <f>'Inbound SOS &amp; EOD'!HAS29</f>
        <v>0</v>
      </c>
      <c r="HNH6" s="260">
        <f>'Inbound SOS &amp; EOD'!HAT29</f>
        <v>0</v>
      </c>
      <c r="HNI6" s="260">
        <f>'Inbound SOS &amp; EOD'!HAU29</f>
        <v>0</v>
      </c>
      <c r="HNJ6" s="260">
        <f>'Inbound SOS &amp; EOD'!HAV29</f>
        <v>0</v>
      </c>
      <c r="HNK6" s="260">
        <f>'Inbound SOS &amp; EOD'!HAW29</f>
        <v>0</v>
      </c>
      <c r="HNL6" s="260">
        <f>'Inbound SOS &amp; EOD'!HAX29</f>
        <v>0</v>
      </c>
      <c r="HNM6" s="260">
        <f>'Inbound SOS &amp; EOD'!HAY29</f>
        <v>0</v>
      </c>
      <c r="HNN6" s="260">
        <f>'Inbound SOS &amp; EOD'!HAZ29</f>
        <v>0</v>
      </c>
      <c r="HNO6" s="260">
        <f>'Inbound SOS &amp; EOD'!HBA29</f>
        <v>0</v>
      </c>
      <c r="HNP6" s="260">
        <f>'Inbound SOS &amp; EOD'!HBB29</f>
        <v>0</v>
      </c>
      <c r="HNQ6" s="260">
        <f>'Inbound SOS &amp; EOD'!HBC29</f>
        <v>0</v>
      </c>
      <c r="HNR6" s="260">
        <f>'Inbound SOS &amp; EOD'!HBD29</f>
        <v>0</v>
      </c>
      <c r="HNS6" s="260">
        <f>'Inbound SOS &amp; EOD'!HBE29</f>
        <v>0</v>
      </c>
      <c r="HNT6" s="260">
        <f>'Inbound SOS &amp; EOD'!HBF29</f>
        <v>0</v>
      </c>
      <c r="HNU6" s="260">
        <f>'Inbound SOS &amp; EOD'!HBG29</f>
        <v>0</v>
      </c>
      <c r="HNV6" s="260">
        <f>'Inbound SOS &amp; EOD'!HBH29</f>
        <v>0</v>
      </c>
      <c r="HNW6" s="260">
        <f>'Inbound SOS &amp; EOD'!HBI29</f>
        <v>0</v>
      </c>
      <c r="HNX6" s="260">
        <f>'Inbound SOS &amp; EOD'!HBJ29</f>
        <v>0</v>
      </c>
      <c r="HNY6" s="260">
        <f>'Inbound SOS &amp; EOD'!HBK29</f>
        <v>0</v>
      </c>
      <c r="HNZ6" s="260">
        <f>'Inbound SOS &amp; EOD'!HBL29</f>
        <v>0</v>
      </c>
      <c r="HOA6" s="260">
        <f>'Inbound SOS &amp; EOD'!HBM29</f>
        <v>0</v>
      </c>
      <c r="HOB6" s="260">
        <f>'Inbound SOS &amp; EOD'!HBN29</f>
        <v>0</v>
      </c>
      <c r="HOC6" s="260">
        <f>'Inbound SOS &amp; EOD'!HBO29</f>
        <v>0</v>
      </c>
      <c r="HOD6" s="260">
        <f>'Inbound SOS &amp; EOD'!HBP29</f>
        <v>0</v>
      </c>
      <c r="HOE6" s="260">
        <f>'Inbound SOS &amp; EOD'!HBQ29</f>
        <v>0</v>
      </c>
      <c r="HOF6" s="260">
        <f>'Inbound SOS &amp; EOD'!HBR29</f>
        <v>0</v>
      </c>
      <c r="HOG6" s="260">
        <f>'Inbound SOS &amp; EOD'!HBS29</f>
        <v>0</v>
      </c>
      <c r="HOH6" s="260">
        <f>'Inbound SOS &amp; EOD'!HBT29</f>
        <v>0</v>
      </c>
      <c r="HOI6" s="260">
        <f>'Inbound SOS &amp; EOD'!HBU29</f>
        <v>0</v>
      </c>
      <c r="HOJ6" s="260">
        <f>'Inbound SOS &amp; EOD'!HBV29</f>
        <v>0</v>
      </c>
      <c r="HOK6" s="260">
        <f>'Inbound SOS &amp; EOD'!HBW29</f>
        <v>0</v>
      </c>
      <c r="HOL6" s="260">
        <f>'Inbound SOS &amp; EOD'!HBX29</f>
        <v>0</v>
      </c>
      <c r="HOM6" s="260">
        <f>'Inbound SOS &amp; EOD'!HBY29</f>
        <v>0</v>
      </c>
      <c r="HON6" s="260">
        <f>'Inbound SOS &amp; EOD'!HBZ29</f>
        <v>0</v>
      </c>
      <c r="HOO6" s="260">
        <f>'Inbound SOS &amp; EOD'!HCA29</f>
        <v>0</v>
      </c>
      <c r="HOP6" s="260">
        <f>'Inbound SOS &amp; EOD'!HCB29</f>
        <v>0</v>
      </c>
      <c r="HOQ6" s="260">
        <f>'Inbound SOS &amp; EOD'!HCC29</f>
        <v>0</v>
      </c>
      <c r="HOR6" s="260">
        <f>'Inbound SOS &amp; EOD'!HCD29</f>
        <v>0</v>
      </c>
      <c r="HOS6" s="260">
        <f>'Inbound SOS &amp; EOD'!HCE29</f>
        <v>0</v>
      </c>
      <c r="HOT6" s="260">
        <f>'Inbound SOS &amp; EOD'!HCF29</f>
        <v>0</v>
      </c>
      <c r="HOU6" s="260">
        <f>'Inbound SOS &amp; EOD'!HCG29</f>
        <v>0</v>
      </c>
      <c r="HOV6" s="260">
        <f>'Inbound SOS &amp; EOD'!HCH29</f>
        <v>0</v>
      </c>
      <c r="HOW6" s="260">
        <f>'Inbound SOS &amp; EOD'!HCI29</f>
        <v>0</v>
      </c>
      <c r="HOX6" s="260">
        <f>'Inbound SOS &amp; EOD'!HCJ29</f>
        <v>0</v>
      </c>
      <c r="HOY6" s="260">
        <f>'Inbound SOS &amp; EOD'!HCK29</f>
        <v>0</v>
      </c>
      <c r="HOZ6" s="260">
        <f>'Inbound SOS &amp; EOD'!HCL29</f>
        <v>0</v>
      </c>
      <c r="HPA6" s="260">
        <f>'Inbound SOS &amp; EOD'!HCM29</f>
        <v>0</v>
      </c>
      <c r="HPB6" s="260">
        <f>'Inbound SOS &amp; EOD'!HCN29</f>
        <v>0</v>
      </c>
      <c r="HPC6" s="260">
        <f>'Inbound SOS &amp; EOD'!HCO29</f>
        <v>0</v>
      </c>
      <c r="HPD6" s="260">
        <f>'Inbound SOS &amp; EOD'!HCP29</f>
        <v>0</v>
      </c>
      <c r="HPE6" s="260">
        <f>'Inbound SOS &amp; EOD'!HCQ29</f>
        <v>0</v>
      </c>
      <c r="HPF6" s="260">
        <f>'Inbound SOS &amp; EOD'!HCR29</f>
        <v>0</v>
      </c>
      <c r="HPG6" s="260">
        <f>'Inbound SOS &amp; EOD'!HCS29</f>
        <v>0</v>
      </c>
      <c r="HPH6" s="260">
        <f>'Inbound SOS &amp; EOD'!HCT29</f>
        <v>0</v>
      </c>
      <c r="HPI6" s="260">
        <f>'Inbound SOS &amp; EOD'!HCU29</f>
        <v>0</v>
      </c>
      <c r="HPJ6" s="260">
        <f>'Inbound SOS &amp; EOD'!HCV29</f>
        <v>0</v>
      </c>
      <c r="HPK6" s="260">
        <f>'Inbound SOS &amp; EOD'!HCW29</f>
        <v>0</v>
      </c>
      <c r="HPL6" s="260">
        <f>'Inbound SOS &amp; EOD'!HCX29</f>
        <v>0</v>
      </c>
      <c r="HPM6" s="260">
        <f>'Inbound SOS &amp; EOD'!HCY29</f>
        <v>0</v>
      </c>
      <c r="HPN6" s="260">
        <f>'Inbound SOS &amp; EOD'!HCZ29</f>
        <v>0</v>
      </c>
      <c r="HPO6" s="260">
        <f>'Inbound SOS &amp; EOD'!HDA29</f>
        <v>0</v>
      </c>
      <c r="HPP6" s="260">
        <f>'Inbound SOS &amp; EOD'!HDB29</f>
        <v>0</v>
      </c>
      <c r="HPQ6" s="260">
        <f>'Inbound SOS &amp; EOD'!HDC29</f>
        <v>0</v>
      </c>
      <c r="HPR6" s="260">
        <f>'Inbound SOS &amp; EOD'!HDD29</f>
        <v>0</v>
      </c>
      <c r="HPS6" s="260">
        <f>'Inbound SOS &amp; EOD'!HDE29</f>
        <v>0</v>
      </c>
      <c r="HPT6" s="260">
        <f>'Inbound SOS &amp; EOD'!HDF29</f>
        <v>0</v>
      </c>
      <c r="HPU6" s="260">
        <f>'Inbound SOS &amp; EOD'!HDG29</f>
        <v>0</v>
      </c>
      <c r="HPV6" s="260">
        <f>'Inbound SOS &amp; EOD'!HDH29</f>
        <v>0</v>
      </c>
      <c r="HPW6" s="260">
        <f>'Inbound SOS &amp; EOD'!HDI29</f>
        <v>0</v>
      </c>
      <c r="HPX6" s="260">
        <f>'Inbound SOS &amp; EOD'!HDJ29</f>
        <v>0</v>
      </c>
      <c r="HPY6" s="260">
        <f>'Inbound SOS &amp; EOD'!HDK29</f>
        <v>0</v>
      </c>
      <c r="HPZ6" s="260">
        <f>'Inbound SOS &amp; EOD'!HDL29</f>
        <v>0</v>
      </c>
      <c r="HQA6" s="260">
        <f>'Inbound SOS &amp; EOD'!HDM29</f>
        <v>0</v>
      </c>
      <c r="HQB6" s="260">
        <f>'Inbound SOS &amp; EOD'!HDN29</f>
        <v>0</v>
      </c>
      <c r="HQC6" s="260">
        <f>'Inbound SOS &amp; EOD'!HDO29</f>
        <v>0</v>
      </c>
      <c r="HQD6" s="260">
        <f>'Inbound SOS &amp; EOD'!HDP29</f>
        <v>0</v>
      </c>
      <c r="HQE6" s="260">
        <f>'Inbound SOS &amp; EOD'!HDQ29</f>
        <v>0</v>
      </c>
      <c r="HQF6" s="260">
        <f>'Inbound SOS &amp; EOD'!HDR29</f>
        <v>0</v>
      </c>
      <c r="HQG6" s="260">
        <f>'Inbound SOS &amp; EOD'!HDS29</f>
        <v>0</v>
      </c>
      <c r="HQH6" s="260">
        <f>'Inbound SOS &amp; EOD'!HDT29</f>
        <v>0</v>
      </c>
      <c r="HQI6" s="260">
        <f>'Inbound SOS &amp; EOD'!HDU29</f>
        <v>0</v>
      </c>
      <c r="HQJ6" s="260">
        <f>'Inbound SOS &amp; EOD'!HDV29</f>
        <v>0</v>
      </c>
      <c r="HQK6" s="260">
        <f>'Inbound SOS &amp; EOD'!HDW29</f>
        <v>0</v>
      </c>
      <c r="HQL6" s="260">
        <f>'Inbound SOS &amp; EOD'!HDX29</f>
        <v>0</v>
      </c>
      <c r="HQM6" s="260">
        <f>'Inbound SOS &amp; EOD'!HDY29</f>
        <v>0</v>
      </c>
      <c r="HQN6" s="260">
        <f>'Inbound SOS &amp; EOD'!HDZ29</f>
        <v>0</v>
      </c>
      <c r="HQO6" s="260">
        <f>'Inbound SOS &amp; EOD'!HEA29</f>
        <v>0</v>
      </c>
      <c r="HQP6" s="260">
        <f>'Inbound SOS &amp; EOD'!HEB29</f>
        <v>0</v>
      </c>
      <c r="HQQ6" s="260">
        <f>'Inbound SOS &amp; EOD'!HEC29</f>
        <v>0</v>
      </c>
      <c r="HQR6" s="260">
        <f>'Inbound SOS &amp; EOD'!HED29</f>
        <v>0</v>
      </c>
      <c r="HQS6" s="260">
        <f>'Inbound SOS &amp; EOD'!HEE29</f>
        <v>0</v>
      </c>
      <c r="HQT6" s="260">
        <f>'Inbound SOS &amp; EOD'!HEF29</f>
        <v>0</v>
      </c>
      <c r="HQU6" s="260">
        <f>'Inbound SOS &amp; EOD'!HEG29</f>
        <v>0</v>
      </c>
      <c r="HQV6" s="260">
        <f>'Inbound SOS &amp; EOD'!HEH29</f>
        <v>0</v>
      </c>
      <c r="HQW6" s="260">
        <f>'Inbound SOS &amp; EOD'!HEI29</f>
        <v>0</v>
      </c>
      <c r="HQX6" s="260">
        <f>'Inbound SOS &amp; EOD'!HEJ29</f>
        <v>0</v>
      </c>
      <c r="HQY6" s="260">
        <f>'Inbound SOS &amp; EOD'!HEK29</f>
        <v>0</v>
      </c>
      <c r="HQZ6" s="260">
        <f>'Inbound SOS &amp; EOD'!HEL29</f>
        <v>0</v>
      </c>
      <c r="HRA6" s="260">
        <f>'Inbound SOS &amp; EOD'!HEM29</f>
        <v>0</v>
      </c>
      <c r="HRB6" s="260">
        <f>'Inbound SOS &amp; EOD'!HEN29</f>
        <v>0</v>
      </c>
      <c r="HRC6" s="260">
        <f>'Inbound SOS &amp; EOD'!HEO29</f>
        <v>0</v>
      </c>
      <c r="HRD6" s="260">
        <f>'Inbound SOS &amp; EOD'!HEP29</f>
        <v>0</v>
      </c>
      <c r="HRE6" s="260">
        <f>'Inbound SOS &amp; EOD'!HEQ29</f>
        <v>0</v>
      </c>
      <c r="HRF6" s="260">
        <f>'Inbound SOS &amp; EOD'!HER29</f>
        <v>0</v>
      </c>
      <c r="HRG6" s="260">
        <f>'Inbound SOS &amp; EOD'!HES29</f>
        <v>0</v>
      </c>
      <c r="HRH6" s="260">
        <f>'Inbound SOS &amp; EOD'!HET29</f>
        <v>0</v>
      </c>
      <c r="HRI6" s="260">
        <f>'Inbound SOS &amp; EOD'!HEU29</f>
        <v>0</v>
      </c>
      <c r="HRJ6" s="260">
        <f>'Inbound SOS &amp; EOD'!HEV29</f>
        <v>0</v>
      </c>
      <c r="HRK6" s="260">
        <f>'Inbound SOS &amp; EOD'!HEW29</f>
        <v>0</v>
      </c>
      <c r="HRL6" s="260">
        <f>'Inbound SOS &amp; EOD'!HEX29</f>
        <v>0</v>
      </c>
      <c r="HRM6" s="260">
        <f>'Inbound SOS &amp; EOD'!HEY29</f>
        <v>0</v>
      </c>
      <c r="HRN6" s="260">
        <f>'Inbound SOS &amp; EOD'!HEZ29</f>
        <v>0</v>
      </c>
      <c r="HRO6" s="260">
        <f>'Inbound SOS &amp; EOD'!HFA29</f>
        <v>0</v>
      </c>
      <c r="HRP6" s="260">
        <f>'Inbound SOS &amp; EOD'!HFB29</f>
        <v>0</v>
      </c>
      <c r="HRQ6" s="260">
        <f>'Inbound SOS &amp; EOD'!HFC29</f>
        <v>0</v>
      </c>
      <c r="HRR6" s="260">
        <f>'Inbound SOS &amp; EOD'!HFD29</f>
        <v>0</v>
      </c>
      <c r="HRS6" s="260">
        <f>'Inbound SOS &amp; EOD'!HFE29</f>
        <v>0</v>
      </c>
      <c r="HRT6" s="260">
        <f>'Inbound SOS &amp; EOD'!HFF29</f>
        <v>0</v>
      </c>
      <c r="HRU6" s="260">
        <f>'Inbound SOS &amp; EOD'!HFG29</f>
        <v>0</v>
      </c>
      <c r="HRV6" s="260">
        <f>'Inbound SOS &amp; EOD'!HFH29</f>
        <v>0</v>
      </c>
      <c r="HRW6" s="260">
        <f>'Inbound SOS &amp; EOD'!HFI29</f>
        <v>0</v>
      </c>
      <c r="HRX6" s="260">
        <f>'Inbound SOS &amp; EOD'!HFJ29</f>
        <v>0</v>
      </c>
      <c r="HRY6" s="260">
        <f>'Inbound SOS &amp; EOD'!HFK29</f>
        <v>0</v>
      </c>
      <c r="HRZ6" s="260">
        <f>'Inbound SOS &amp; EOD'!HFL29</f>
        <v>0</v>
      </c>
      <c r="HSA6" s="260">
        <f>'Inbound SOS &amp; EOD'!HFM29</f>
        <v>0</v>
      </c>
      <c r="HSB6" s="260">
        <f>'Inbound SOS &amp; EOD'!HFN29</f>
        <v>0</v>
      </c>
      <c r="HSC6" s="260">
        <f>'Inbound SOS &amp; EOD'!HFO29</f>
        <v>0</v>
      </c>
      <c r="HSD6" s="260">
        <f>'Inbound SOS &amp; EOD'!HFP29</f>
        <v>0</v>
      </c>
      <c r="HSE6" s="260">
        <f>'Inbound SOS &amp; EOD'!HFQ29</f>
        <v>0</v>
      </c>
      <c r="HSF6" s="260">
        <f>'Inbound SOS &amp; EOD'!HFR29</f>
        <v>0</v>
      </c>
      <c r="HSG6" s="260">
        <f>'Inbound SOS &amp; EOD'!HFS29</f>
        <v>0</v>
      </c>
      <c r="HSH6" s="260">
        <f>'Inbound SOS &amp; EOD'!HFT29</f>
        <v>0</v>
      </c>
      <c r="HSI6" s="260">
        <f>'Inbound SOS &amp; EOD'!HFU29</f>
        <v>0</v>
      </c>
      <c r="HSJ6" s="260">
        <f>'Inbound SOS &amp; EOD'!HFV29</f>
        <v>0</v>
      </c>
      <c r="HSK6" s="260">
        <f>'Inbound SOS &amp; EOD'!HFW29</f>
        <v>0</v>
      </c>
      <c r="HSL6" s="260">
        <f>'Inbound SOS &amp; EOD'!HFX29</f>
        <v>0</v>
      </c>
      <c r="HSM6" s="260">
        <f>'Inbound SOS &amp; EOD'!HFY29</f>
        <v>0</v>
      </c>
      <c r="HSN6" s="260">
        <f>'Inbound SOS &amp; EOD'!HFZ29</f>
        <v>0</v>
      </c>
      <c r="HSO6" s="260">
        <f>'Inbound SOS &amp; EOD'!HGA29</f>
        <v>0</v>
      </c>
      <c r="HSP6" s="260">
        <f>'Inbound SOS &amp; EOD'!HGB29</f>
        <v>0</v>
      </c>
      <c r="HSQ6" s="260">
        <f>'Inbound SOS &amp; EOD'!HGC29</f>
        <v>0</v>
      </c>
      <c r="HSR6" s="260">
        <f>'Inbound SOS &amp; EOD'!HGD29</f>
        <v>0</v>
      </c>
      <c r="HSS6" s="260">
        <f>'Inbound SOS &amp; EOD'!HGE29</f>
        <v>0</v>
      </c>
      <c r="HST6" s="260">
        <f>'Inbound SOS &amp; EOD'!HGF29</f>
        <v>0</v>
      </c>
      <c r="HSU6" s="260">
        <f>'Inbound SOS &amp; EOD'!HGG29</f>
        <v>0</v>
      </c>
      <c r="HSV6" s="260">
        <f>'Inbound SOS &amp; EOD'!HGH29</f>
        <v>0</v>
      </c>
      <c r="HSW6" s="260">
        <f>'Inbound SOS &amp; EOD'!HGI29</f>
        <v>0</v>
      </c>
      <c r="HSX6" s="260">
        <f>'Inbound SOS &amp; EOD'!HGJ29</f>
        <v>0</v>
      </c>
      <c r="HSY6" s="260">
        <f>'Inbound SOS &amp; EOD'!HGK29</f>
        <v>0</v>
      </c>
      <c r="HSZ6" s="260">
        <f>'Inbound SOS &amp; EOD'!HGL29</f>
        <v>0</v>
      </c>
      <c r="HTA6" s="260">
        <f>'Inbound SOS &amp; EOD'!HGM29</f>
        <v>0</v>
      </c>
      <c r="HTB6" s="260">
        <f>'Inbound SOS &amp; EOD'!HGN29</f>
        <v>0</v>
      </c>
      <c r="HTC6" s="260">
        <f>'Inbound SOS &amp; EOD'!HGO29</f>
        <v>0</v>
      </c>
      <c r="HTD6" s="260">
        <f>'Inbound SOS &amp; EOD'!HGP29</f>
        <v>0</v>
      </c>
      <c r="HTE6" s="260">
        <f>'Inbound SOS &amp; EOD'!HGQ29</f>
        <v>0</v>
      </c>
      <c r="HTF6" s="260">
        <f>'Inbound SOS &amp; EOD'!HGR29</f>
        <v>0</v>
      </c>
      <c r="HTG6" s="260">
        <f>'Inbound SOS &amp; EOD'!HGS29</f>
        <v>0</v>
      </c>
      <c r="HTH6" s="260">
        <f>'Inbound SOS &amp; EOD'!HGT29</f>
        <v>0</v>
      </c>
      <c r="HTI6" s="260">
        <f>'Inbound SOS &amp; EOD'!HGU29</f>
        <v>0</v>
      </c>
      <c r="HTJ6" s="260">
        <f>'Inbound SOS &amp; EOD'!HGV29</f>
        <v>0</v>
      </c>
      <c r="HTK6" s="260">
        <f>'Inbound SOS &amp; EOD'!HGW29</f>
        <v>0</v>
      </c>
      <c r="HTL6" s="260">
        <f>'Inbound SOS &amp; EOD'!HGX29</f>
        <v>0</v>
      </c>
      <c r="HTM6" s="260">
        <f>'Inbound SOS &amp; EOD'!HGY29</f>
        <v>0</v>
      </c>
      <c r="HTN6" s="260">
        <f>'Inbound SOS &amp; EOD'!HGZ29</f>
        <v>0</v>
      </c>
      <c r="HTO6" s="260">
        <f>'Inbound SOS &amp; EOD'!HHA29</f>
        <v>0</v>
      </c>
      <c r="HTP6" s="260">
        <f>'Inbound SOS &amp; EOD'!HHB29</f>
        <v>0</v>
      </c>
      <c r="HTQ6" s="260">
        <f>'Inbound SOS &amp; EOD'!HHC29</f>
        <v>0</v>
      </c>
      <c r="HTR6" s="260">
        <f>'Inbound SOS &amp; EOD'!HHD29</f>
        <v>0</v>
      </c>
      <c r="HTS6" s="260">
        <f>'Inbound SOS &amp; EOD'!HHE29</f>
        <v>0</v>
      </c>
      <c r="HTT6" s="260">
        <f>'Inbound SOS &amp; EOD'!HHF29</f>
        <v>0</v>
      </c>
      <c r="HTU6" s="260">
        <f>'Inbound SOS &amp; EOD'!HHG29</f>
        <v>0</v>
      </c>
      <c r="HTV6" s="260">
        <f>'Inbound SOS &amp; EOD'!HHH29</f>
        <v>0</v>
      </c>
      <c r="HTW6" s="260">
        <f>'Inbound SOS &amp; EOD'!HHI29</f>
        <v>0</v>
      </c>
      <c r="HTX6" s="260">
        <f>'Inbound SOS &amp; EOD'!HHJ29</f>
        <v>0</v>
      </c>
      <c r="HTY6" s="260">
        <f>'Inbound SOS &amp; EOD'!HHK29</f>
        <v>0</v>
      </c>
      <c r="HTZ6" s="260">
        <f>'Inbound SOS &amp; EOD'!HHL29</f>
        <v>0</v>
      </c>
      <c r="HUA6" s="260">
        <f>'Inbound SOS &amp; EOD'!HHM29</f>
        <v>0</v>
      </c>
      <c r="HUB6" s="260">
        <f>'Inbound SOS &amp; EOD'!HHN29</f>
        <v>0</v>
      </c>
      <c r="HUC6" s="260">
        <f>'Inbound SOS &amp; EOD'!HHO29</f>
        <v>0</v>
      </c>
      <c r="HUD6" s="260">
        <f>'Inbound SOS &amp; EOD'!HHP29</f>
        <v>0</v>
      </c>
      <c r="HUE6" s="260">
        <f>'Inbound SOS &amp; EOD'!HHQ29</f>
        <v>0</v>
      </c>
      <c r="HUF6" s="260">
        <f>'Inbound SOS &amp; EOD'!HHR29</f>
        <v>0</v>
      </c>
      <c r="HUG6" s="260">
        <f>'Inbound SOS &amp; EOD'!HHS29</f>
        <v>0</v>
      </c>
      <c r="HUH6" s="260">
        <f>'Inbound SOS &amp; EOD'!HHT29</f>
        <v>0</v>
      </c>
      <c r="HUI6" s="260">
        <f>'Inbound SOS &amp; EOD'!HHU29</f>
        <v>0</v>
      </c>
      <c r="HUJ6" s="260">
        <f>'Inbound SOS &amp; EOD'!HHV29</f>
        <v>0</v>
      </c>
      <c r="HUK6" s="260">
        <f>'Inbound SOS &amp; EOD'!HHW29</f>
        <v>0</v>
      </c>
      <c r="HUL6" s="260">
        <f>'Inbound SOS &amp; EOD'!HHX29</f>
        <v>0</v>
      </c>
      <c r="HUM6" s="260">
        <f>'Inbound SOS &amp; EOD'!HHY29</f>
        <v>0</v>
      </c>
      <c r="HUN6" s="260">
        <f>'Inbound SOS &amp; EOD'!HHZ29</f>
        <v>0</v>
      </c>
      <c r="HUO6" s="260">
        <f>'Inbound SOS &amp; EOD'!HIA29</f>
        <v>0</v>
      </c>
      <c r="HUP6" s="260">
        <f>'Inbound SOS &amp; EOD'!HIB29</f>
        <v>0</v>
      </c>
      <c r="HUQ6" s="260">
        <f>'Inbound SOS &amp; EOD'!HIC29</f>
        <v>0</v>
      </c>
      <c r="HUR6" s="260">
        <f>'Inbound SOS &amp; EOD'!HID29</f>
        <v>0</v>
      </c>
      <c r="HUS6" s="260">
        <f>'Inbound SOS &amp; EOD'!HIE29</f>
        <v>0</v>
      </c>
      <c r="HUT6" s="260">
        <f>'Inbound SOS &amp; EOD'!HIF29</f>
        <v>0</v>
      </c>
      <c r="HUU6" s="260">
        <f>'Inbound SOS &amp; EOD'!HIG29</f>
        <v>0</v>
      </c>
      <c r="HUV6" s="260">
        <f>'Inbound SOS &amp; EOD'!HIH29</f>
        <v>0</v>
      </c>
      <c r="HUW6" s="260">
        <f>'Inbound SOS &amp; EOD'!HII29</f>
        <v>0</v>
      </c>
      <c r="HUX6" s="260">
        <f>'Inbound SOS &amp; EOD'!HIJ29</f>
        <v>0</v>
      </c>
      <c r="HUY6" s="260">
        <f>'Inbound SOS &amp; EOD'!HIK29</f>
        <v>0</v>
      </c>
      <c r="HUZ6" s="260">
        <f>'Inbound SOS &amp; EOD'!HIL29</f>
        <v>0</v>
      </c>
      <c r="HVA6" s="260">
        <f>'Inbound SOS &amp; EOD'!HIM29</f>
        <v>0</v>
      </c>
      <c r="HVB6" s="260">
        <f>'Inbound SOS &amp; EOD'!HIN29</f>
        <v>0</v>
      </c>
      <c r="HVC6" s="260">
        <f>'Inbound SOS &amp; EOD'!HIO29</f>
        <v>0</v>
      </c>
      <c r="HVD6" s="260">
        <f>'Inbound SOS &amp; EOD'!HIP29</f>
        <v>0</v>
      </c>
      <c r="HVE6" s="260">
        <f>'Inbound SOS &amp; EOD'!HIQ29</f>
        <v>0</v>
      </c>
      <c r="HVF6" s="260">
        <f>'Inbound SOS &amp; EOD'!HIR29</f>
        <v>0</v>
      </c>
      <c r="HVG6" s="260">
        <f>'Inbound SOS &amp; EOD'!HIS29</f>
        <v>0</v>
      </c>
      <c r="HVH6" s="260">
        <f>'Inbound SOS &amp; EOD'!HIT29</f>
        <v>0</v>
      </c>
      <c r="HVI6" s="260">
        <f>'Inbound SOS &amp; EOD'!HIU29</f>
        <v>0</v>
      </c>
      <c r="HVJ6" s="260">
        <f>'Inbound SOS &amp; EOD'!HIV29</f>
        <v>0</v>
      </c>
      <c r="HVK6" s="260">
        <f>'Inbound SOS &amp; EOD'!HIW29</f>
        <v>0</v>
      </c>
      <c r="HVL6" s="260">
        <f>'Inbound SOS &amp; EOD'!HIX29</f>
        <v>0</v>
      </c>
      <c r="HVM6" s="260">
        <f>'Inbound SOS &amp; EOD'!HIY29</f>
        <v>0</v>
      </c>
      <c r="HVN6" s="260">
        <f>'Inbound SOS &amp; EOD'!HIZ29</f>
        <v>0</v>
      </c>
      <c r="HVO6" s="260">
        <f>'Inbound SOS &amp; EOD'!HJA29</f>
        <v>0</v>
      </c>
      <c r="HVP6" s="260">
        <f>'Inbound SOS &amp; EOD'!HJB29</f>
        <v>0</v>
      </c>
      <c r="HVQ6" s="260">
        <f>'Inbound SOS &amp; EOD'!HJC29</f>
        <v>0</v>
      </c>
      <c r="HVR6" s="260">
        <f>'Inbound SOS &amp; EOD'!HJD29</f>
        <v>0</v>
      </c>
      <c r="HVS6" s="260">
        <f>'Inbound SOS &amp; EOD'!HJE29</f>
        <v>0</v>
      </c>
      <c r="HVT6" s="260">
        <f>'Inbound SOS &amp; EOD'!HJF29</f>
        <v>0</v>
      </c>
      <c r="HVU6" s="260">
        <f>'Inbound SOS &amp; EOD'!HJG29</f>
        <v>0</v>
      </c>
      <c r="HVV6" s="260">
        <f>'Inbound SOS &amp; EOD'!HJH29</f>
        <v>0</v>
      </c>
      <c r="HVW6" s="260">
        <f>'Inbound SOS &amp; EOD'!HJI29</f>
        <v>0</v>
      </c>
      <c r="HVX6" s="260">
        <f>'Inbound SOS &amp; EOD'!HJJ29</f>
        <v>0</v>
      </c>
      <c r="HVY6" s="260">
        <f>'Inbound SOS &amp; EOD'!HJK29</f>
        <v>0</v>
      </c>
      <c r="HVZ6" s="260">
        <f>'Inbound SOS &amp; EOD'!HJL29</f>
        <v>0</v>
      </c>
      <c r="HWA6" s="260">
        <f>'Inbound SOS &amp; EOD'!HJM29</f>
        <v>0</v>
      </c>
      <c r="HWB6" s="260">
        <f>'Inbound SOS &amp; EOD'!HJN29</f>
        <v>0</v>
      </c>
      <c r="HWC6" s="260">
        <f>'Inbound SOS &amp; EOD'!HJO29</f>
        <v>0</v>
      </c>
      <c r="HWD6" s="260">
        <f>'Inbound SOS &amp; EOD'!HJP29</f>
        <v>0</v>
      </c>
      <c r="HWE6" s="260">
        <f>'Inbound SOS &amp; EOD'!HJQ29</f>
        <v>0</v>
      </c>
      <c r="HWF6" s="260">
        <f>'Inbound SOS &amp; EOD'!HJR29</f>
        <v>0</v>
      </c>
      <c r="HWG6" s="260">
        <f>'Inbound SOS &amp; EOD'!HJS29</f>
        <v>0</v>
      </c>
      <c r="HWH6" s="260">
        <f>'Inbound SOS &amp; EOD'!HJT29</f>
        <v>0</v>
      </c>
      <c r="HWI6" s="260">
        <f>'Inbound SOS &amp; EOD'!HJU29</f>
        <v>0</v>
      </c>
      <c r="HWJ6" s="260">
        <f>'Inbound SOS &amp; EOD'!HJV29</f>
        <v>0</v>
      </c>
      <c r="HWK6" s="260">
        <f>'Inbound SOS &amp; EOD'!HJW29</f>
        <v>0</v>
      </c>
      <c r="HWL6" s="260">
        <f>'Inbound SOS &amp; EOD'!HJX29</f>
        <v>0</v>
      </c>
      <c r="HWM6" s="260">
        <f>'Inbound SOS &amp; EOD'!HJY29</f>
        <v>0</v>
      </c>
      <c r="HWN6" s="260">
        <f>'Inbound SOS &amp; EOD'!HJZ29</f>
        <v>0</v>
      </c>
      <c r="HWO6" s="260">
        <f>'Inbound SOS &amp; EOD'!HKA29</f>
        <v>0</v>
      </c>
      <c r="HWP6" s="260">
        <f>'Inbound SOS &amp; EOD'!HKB29</f>
        <v>0</v>
      </c>
      <c r="HWQ6" s="260">
        <f>'Inbound SOS &amp; EOD'!HKC29</f>
        <v>0</v>
      </c>
      <c r="HWR6" s="260">
        <f>'Inbound SOS &amp; EOD'!HKD29</f>
        <v>0</v>
      </c>
      <c r="HWS6" s="260">
        <f>'Inbound SOS &amp; EOD'!HKE29</f>
        <v>0</v>
      </c>
      <c r="HWT6" s="260">
        <f>'Inbound SOS &amp; EOD'!HKF29</f>
        <v>0</v>
      </c>
      <c r="HWU6" s="260">
        <f>'Inbound SOS &amp; EOD'!HKG29</f>
        <v>0</v>
      </c>
      <c r="HWV6" s="260">
        <f>'Inbound SOS &amp; EOD'!HKH29</f>
        <v>0</v>
      </c>
      <c r="HWW6" s="260">
        <f>'Inbound SOS &amp; EOD'!HKI29</f>
        <v>0</v>
      </c>
      <c r="HWX6" s="260">
        <f>'Inbound SOS &amp; EOD'!HKJ29</f>
        <v>0</v>
      </c>
      <c r="HWY6" s="260">
        <f>'Inbound SOS &amp; EOD'!HKK29</f>
        <v>0</v>
      </c>
      <c r="HWZ6" s="260">
        <f>'Inbound SOS &amp; EOD'!HKL29</f>
        <v>0</v>
      </c>
      <c r="HXA6" s="260">
        <f>'Inbound SOS &amp; EOD'!HKM29</f>
        <v>0</v>
      </c>
      <c r="HXB6" s="260">
        <f>'Inbound SOS &amp; EOD'!HKN29</f>
        <v>0</v>
      </c>
      <c r="HXC6" s="260">
        <f>'Inbound SOS &amp; EOD'!HKO29</f>
        <v>0</v>
      </c>
      <c r="HXD6" s="260">
        <f>'Inbound SOS &amp; EOD'!HKP29</f>
        <v>0</v>
      </c>
      <c r="HXE6" s="260">
        <f>'Inbound SOS &amp; EOD'!HKQ29</f>
        <v>0</v>
      </c>
      <c r="HXF6" s="260">
        <f>'Inbound SOS &amp; EOD'!HKR29</f>
        <v>0</v>
      </c>
      <c r="HXG6" s="260">
        <f>'Inbound SOS &amp; EOD'!HKS29</f>
        <v>0</v>
      </c>
      <c r="HXH6" s="260">
        <f>'Inbound SOS &amp; EOD'!HKT29</f>
        <v>0</v>
      </c>
      <c r="HXI6" s="260">
        <f>'Inbound SOS &amp; EOD'!HKU29</f>
        <v>0</v>
      </c>
      <c r="HXJ6" s="260">
        <f>'Inbound SOS &amp; EOD'!HKV29</f>
        <v>0</v>
      </c>
      <c r="HXK6" s="260">
        <f>'Inbound SOS &amp; EOD'!HKW29</f>
        <v>0</v>
      </c>
      <c r="HXL6" s="260">
        <f>'Inbound SOS &amp; EOD'!HKX29</f>
        <v>0</v>
      </c>
      <c r="HXM6" s="260">
        <f>'Inbound SOS &amp; EOD'!HKY29</f>
        <v>0</v>
      </c>
      <c r="HXN6" s="260">
        <f>'Inbound SOS &amp; EOD'!HKZ29</f>
        <v>0</v>
      </c>
      <c r="HXO6" s="260">
        <f>'Inbound SOS &amp; EOD'!HLA29</f>
        <v>0</v>
      </c>
      <c r="HXP6" s="260">
        <f>'Inbound SOS &amp; EOD'!HLB29</f>
        <v>0</v>
      </c>
      <c r="HXQ6" s="260">
        <f>'Inbound SOS &amp; EOD'!HLC29</f>
        <v>0</v>
      </c>
      <c r="HXR6" s="260">
        <f>'Inbound SOS &amp; EOD'!HLD29</f>
        <v>0</v>
      </c>
      <c r="HXS6" s="260">
        <f>'Inbound SOS &amp; EOD'!HLE29</f>
        <v>0</v>
      </c>
      <c r="HXT6" s="260">
        <f>'Inbound SOS &amp; EOD'!HLF29</f>
        <v>0</v>
      </c>
      <c r="HXU6" s="260">
        <f>'Inbound SOS &amp; EOD'!HLG29</f>
        <v>0</v>
      </c>
      <c r="HXV6" s="260">
        <f>'Inbound SOS &amp; EOD'!HLH29</f>
        <v>0</v>
      </c>
      <c r="HXW6" s="260">
        <f>'Inbound SOS &amp; EOD'!HLI29</f>
        <v>0</v>
      </c>
      <c r="HXX6" s="260">
        <f>'Inbound SOS &amp; EOD'!HLJ29</f>
        <v>0</v>
      </c>
      <c r="HXY6" s="260">
        <f>'Inbound SOS &amp; EOD'!HLK29</f>
        <v>0</v>
      </c>
      <c r="HXZ6" s="260">
        <f>'Inbound SOS &amp; EOD'!HLL29</f>
        <v>0</v>
      </c>
      <c r="HYA6" s="260">
        <f>'Inbound SOS &amp; EOD'!HLM29</f>
        <v>0</v>
      </c>
      <c r="HYB6" s="260">
        <f>'Inbound SOS &amp; EOD'!HLN29</f>
        <v>0</v>
      </c>
      <c r="HYC6" s="260">
        <f>'Inbound SOS &amp; EOD'!HLO29</f>
        <v>0</v>
      </c>
      <c r="HYD6" s="260">
        <f>'Inbound SOS &amp; EOD'!HLP29</f>
        <v>0</v>
      </c>
      <c r="HYE6" s="260">
        <f>'Inbound SOS &amp; EOD'!HLQ29</f>
        <v>0</v>
      </c>
      <c r="HYF6" s="260">
        <f>'Inbound SOS &amp; EOD'!HLR29</f>
        <v>0</v>
      </c>
      <c r="HYG6" s="260">
        <f>'Inbound SOS &amp; EOD'!HLS29</f>
        <v>0</v>
      </c>
      <c r="HYH6" s="260">
        <f>'Inbound SOS &amp; EOD'!HLT29</f>
        <v>0</v>
      </c>
      <c r="HYI6" s="260">
        <f>'Inbound SOS &amp; EOD'!HLU29</f>
        <v>0</v>
      </c>
      <c r="HYJ6" s="260">
        <f>'Inbound SOS &amp; EOD'!HLV29</f>
        <v>0</v>
      </c>
      <c r="HYK6" s="260">
        <f>'Inbound SOS &amp; EOD'!HLW29</f>
        <v>0</v>
      </c>
      <c r="HYL6" s="260">
        <f>'Inbound SOS &amp; EOD'!HLX29</f>
        <v>0</v>
      </c>
      <c r="HYM6" s="260">
        <f>'Inbound SOS &amp; EOD'!HLY29</f>
        <v>0</v>
      </c>
      <c r="HYN6" s="260">
        <f>'Inbound SOS &amp; EOD'!HLZ29</f>
        <v>0</v>
      </c>
      <c r="HYO6" s="260">
        <f>'Inbound SOS &amp; EOD'!HMA29</f>
        <v>0</v>
      </c>
      <c r="HYP6" s="260">
        <f>'Inbound SOS &amp; EOD'!HMB29</f>
        <v>0</v>
      </c>
      <c r="HYQ6" s="260">
        <f>'Inbound SOS &amp; EOD'!HMC29</f>
        <v>0</v>
      </c>
      <c r="HYR6" s="260">
        <f>'Inbound SOS &amp; EOD'!HMD29</f>
        <v>0</v>
      </c>
      <c r="HYS6" s="260">
        <f>'Inbound SOS &amp; EOD'!HME29</f>
        <v>0</v>
      </c>
      <c r="HYT6" s="260">
        <f>'Inbound SOS &amp; EOD'!HMF29</f>
        <v>0</v>
      </c>
      <c r="HYU6" s="260">
        <f>'Inbound SOS &amp; EOD'!HMG29</f>
        <v>0</v>
      </c>
      <c r="HYV6" s="260">
        <f>'Inbound SOS &amp; EOD'!HMH29</f>
        <v>0</v>
      </c>
      <c r="HYW6" s="260">
        <f>'Inbound SOS &amp; EOD'!HMI29</f>
        <v>0</v>
      </c>
      <c r="HYX6" s="260">
        <f>'Inbound SOS &amp; EOD'!HMJ29</f>
        <v>0</v>
      </c>
      <c r="HYY6" s="260">
        <f>'Inbound SOS &amp; EOD'!HMK29</f>
        <v>0</v>
      </c>
      <c r="HYZ6" s="260">
        <f>'Inbound SOS &amp; EOD'!HML29</f>
        <v>0</v>
      </c>
      <c r="HZA6" s="260">
        <f>'Inbound SOS &amp; EOD'!HMM29</f>
        <v>0</v>
      </c>
      <c r="HZB6" s="260">
        <f>'Inbound SOS &amp; EOD'!HMN29</f>
        <v>0</v>
      </c>
      <c r="HZC6" s="260">
        <f>'Inbound SOS &amp; EOD'!HMO29</f>
        <v>0</v>
      </c>
      <c r="HZD6" s="260">
        <f>'Inbound SOS &amp; EOD'!HMP29</f>
        <v>0</v>
      </c>
      <c r="HZE6" s="260">
        <f>'Inbound SOS &amp; EOD'!HMQ29</f>
        <v>0</v>
      </c>
      <c r="HZF6" s="260">
        <f>'Inbound SOS &amp; EOD'!HMR29</f>
        <v>0</v>
      </c>
      <c r="HZG6" s="260">
        <f>'Inbound SOS &amp; EOD'!HMS29</f>
        <v>0</v>
      </c>
      <c r="HZH6" s="260">
        <f>'Inbound SOS &amp; EOD'!HMT29</f>
        <v>0</v>
      </c>
      <c r="HZI6" s="260">
        <f>'Inbound SOS &amp; EOD'!HMU29</f>
        <v>0</v>
      </c>
      <c r="HZJ6" s="260">
        <f>'Inbound SOS &amp; EOD'!HMV29</f>
        <v>0</v>
      </c>
      <c r="HZK6" s="260">
        <f>'Inbound SOS &amp; EOD'!HMW29</f>
        <v>0</v>
      </c>
      <c r="HZL6" s="260">
        <f>'Inbound SOS &amp; EOD'!HMX29</f>
        <v>0</v>
      </c>
      <c r="HZM6" s="260">
        <f>'Inbound SOS &amp; EOD'!HMY29</f>
        <v>0</v>
      </c>
      <c r="HZN6" s="260">
        <f>'Inbound SOS &amp; EOD'!HMZ29</f>
        <v>0</v>
      </c>
      <c r="HZO6" s="260">
        <f>'Inbound SOS &amp; EOD'!HNA29</f>
        <v>0</v>
      </c>
      <c r="HZP6" s="260">
        <f>'Inbound SOS &amp; EOD'!HNB29</f>
        <v>0</v>
      </c>
      <c r="HZQ6" s="260">
        <f>'Inbound SOS &amp; EOD'!HNC29</f>
        <v>0</v>
      </c>
      <c r="HZR6" s="260">
        <f>'Inbound SOS &amp; EOD'!HND29</f>
        <v>0</v>
      </c>
      <c r="HZS6" s="260">
        <f>'Inbound SOS &amp; EOD'!HNE29</f>
        <v>0</v>
      </c>
      <c r="HZT6" s="260">
        <f>'Inbound SOS &amp; EOD'!HNF29</f>
        <v>0</v>
      </c>
      <c r="HZU6" s="260">
        <f>'Inbound SOS &amp; EOD'!HNG29</f>
        <v>0</v>
      </c>
      <c r="HZV6" s="260">
        <f>'Inbound SOS &amp; EOD'!HNH29</f>
        <v>0</v>
      </c>
      <c r="HZW6" s="260">
        <f>'Inbound SOS &amp; EOD'!HNI29</f>
        <v>0</v>
      </c>
      <c r="HZX6" s="260">
        <f>'Inbound SOS &amp; EOD'!HNJ29</f>
        <v>0</v>
      </c>
      <c r="HZY6" s="260">
        <f>'Inbound SOS &amp; EOD'!HNK29</f>
        <v>0</v>
      </c>
      <c r="HZZ6" s="260">
        <f>'Inbound SOS &amp; EOD'!HNL29</f>
        <v>0</v>
      </c>
      <c r="IAA6" s="260">
        <f>'Inbound SOS &amp; EOD'!HNM29</f>
        <v>0</v>
      </c>
      <c r="IAB6" s="260">
        <f>'Inbound SOS &amp; EOD'!HNN29</f>
        <v>0</v>
      </c>
      <c r="IAC6" s="260">
        <f>'Inbound SOS &amp; EOD'!HNO29</f>
        <v>0</v>
      </c>
      <c r="IAD6" s="260">
        <f>'Inbound SOS &amp; EOD'!HNP29</f>
        <v>0</v>
      </c>
      <c r="IAE6" s="260">
        <f>'Inbound SOS &amp; EOD'!HNQ29</f>
        <v>0</v>
      </c>
      <c r="IAF6" s="260">
        <f>'Inbound SOS &amp; EOD'!HNR29</f>
        <v>0</v>
      </c>
      <c r="IAG6" s="260">
        <f>'Inbound SOS &amp; EOD'!HNS29</f>
        <v>0</v>
      </c>
      <c r="IAH6" s="260">
        <f>'Inbound SOS &amp; EOD'!HNT29</f>
        <v>0</v>
      </c>
      <c r="IAI6" s="260">
        <f>'Inbound SOS &amp; EOD'!HNU29</f>
        <v>0</v>
      </c>
      <c r="IAJ6" s="260">
        <f>'Inbound SOS &amp; EOD'!HNV29</f>
        <v>0</v>
      </c>
      <c r="IAK6" s="260">
        <f>'Inbound SOS &amp; EOD'!HNW29</f>
        <v>0</v>
      </c>
      <c r="IAL6" s="260">
        <f>'Inbound SOS &amp; EOD'!HNX29</f>
        <v>0</v>
      </c>
      <c r="IAM6" s="260">
        <f>'Inbound SOS &amp; EOD'!HNY29</f>
        <v>0</v>
      </c>
      <c r="IAN6" s="260">
        <f>'Inbound SOS &amp; EOD'!HNZ29</f>
        <v>0</v>
      </c>
      <c r="IAO6" s="260">
        <f>'Inbound SOS &amp; EOD'!HOA29</f>
        <v>0</v>
      </c>
      <c r="IAP6" s="260">
        <f>'Inbound SOS &amp; EOD'!HOB29</f>
        <v>0</v>
      </c>
      <c r="IAQ6" s="260">
        <f>'Inbound SOS &amp; EOD'!HOC29</f>
        <v>0</v>
      </c>
      <c r="IAR6" s="260">
        <f>'Inbound SOS &amp; EOD'!HOD29</f>
        <v>0</v>
      </c>
      <c r="IAS6" s="260">
        <f>'Inbound SOS &amp; EOD'!HOE29</f>
        <v>0</v>
      </c>
      <c r="IAT6" s="260">
        <f>'Inbound SOS &amp; EOD'!HOF29</f>
        <v>0</v>
      </c>
      <c r="IAU6" s="260">
        <f>'Inbound SOS &amp; EOD'!HOG29</f>
        <v>0</v>
      </c>
      <c r="IAV6" s="260">
        <f>'Inbound SOS &amp; EOD'!HOH29</f>
        <v>0</v>
      </c>
      <c r="IAW6" s="260">
        <f>'Inbound SOS &amp; EOD'!HOI29</f>
        <v>0</v>
      </c>
      <c r="IAX6" s="260">
        <f>'Inbound SOS &amp; EOD'!HOJ29</f>
        <v>0</v>
      </c>
      <c r="IAY6" s="260">
        <f>'Inbound SOS &amp; EOD'!HOK29</f>
        <v>0</v>
      </c>
      <c r="IAZ6" s="260">
        <f>'Inbound SOS &amp; EOD'!HOL29</f>
        <v>0</v>
      </c>
      <c r="IBA6" s="260">
        <f>'Inbound SOS &amp; EOD'!HOM29</f>
        <v>0</v>
      </c>
      <c r="IBB6" s="260">
        <f>'Inbound SOS &amp; EOD'!HON29</f>
        <v>0</v>
      </c>
      <c r="IBC6" s="260">
        <f>'Inbound SOS &amp; EOD'!HOO29</f>
        <v>0</v>
      </c>
      <c r="IBD6" s="260">
        <f>'Inbound SOS &amp; EOD'!HOP29</f>
        <v>0</v>
      </c>
      <c r="IBE6" s="260">
        <f>'Inbound SOS &amp; EOD'!HOQ29</f>
        <v>0</v>
      </c>
      <c r="IBF6" s="260">
        <f>'Inbound SOS &amp; EOD'!HOR29</f>
        <v>0</v>
      </c>
      <c r="IBG6" s="260">
        <f>'Inbound SOS &amp; EOD'!HOS29</f>
        <v>0</v>
      </c>
      <c r="IBH6" s="260">
        <f>'Inbound SOS &amp; EOD'!HOT29</f>
        <v>0</v>
      </c>
      <c r="IBI6" s="260">
        <f>'Inbound SOS &amp; EOD'!HOU29</f>
        <v>0</v>
      </c>
      <c r="IBJ6" s="260">
        <f>'Inbound SOS &amp; EOD'!HOV29</f>
        <v>0</v>
      </c>
      <c r="IBK6" s="260">
        <f>'Inbound SOS &amp; EOD'!HOW29</f>
        <v>0</v>
      </c>
      <c r="IBL6" s="260">
        <f>'Inbound SOS &amp; EOD'!HOX29</f>
        <v>0</v>
      </c>
      <c r="IBM6" s="260">
        <f>'Inbound SOS &amp; EOD'!HOY29</f>
        <v>0</v>
      </c>
      <c r="IBN6" s="260">
        <f>'Inbound SOS &amp; EOD'!HOZ29</f>
        <v>0</v>
      </c>
      <c r="IBO6" s="260">
        <f>'Inbound SOS &amp; EOD'!HPA29</f>
        <v>0</v>
      </c>
      <c r="IBP6" s="260">
        <f>'Inbound SOS &amp; EOD'!HPB29</f>
        <v>0</v>
      </c>
      <c r="IBQ6" s="260">
        <f>'Inbound SOS &amp; EOD'!HPC29</f>
        <v>0</v>
      </c>
      <c r="IBR6" s="260">
        <f>'Inbound SOS &amp; EOD'!HPD29</f>
        <v>0</v>
      </c>
      <c r="IBS6" s="260">
        <f>'Inbound SOS &amp; EOD'!HPE29</f>
        <v>0</v>
      </c>
      <c r="IBT6" s="260">
        <f>'Inbound SOS &amp; EOD'!HPF29</f>
        <v>0</v>
      </c>
      <c r="IBU6" s="260">
        <f>'Inbound SOS &amp; EOD'!HPG29</f>
        <v>0</v>
      </c>
      <c r="IBV6" s="260">
        <f>'Inbound SOS &amp; EOD'!HPH29</f>
        <v>0</v>
      </c>
      <c r="IBW6" s="260">
        <f>'Inbound SOS &amp; EOD'!HPI29</f>
        <v>0</v>
      </c>
      <c r="IBX6" s="260">
        <f>'Inbound SOS &amp; EOD'!HPJ29</f>
        <v>0</v>
      </c>
      <c r="IBY6" s="260">
        <f>'Inbound SOS &amp; EOD'!HPK29</f>
        <v>0</v>
      </c>
      <c r="IBZ6" s="260">
        <f>'Inbound SOS &amp; EOD'!HPL29</f>
        <v>0</v>
      </c>
      <c r="ICA6" s="260">
        <f>'Inbound SOS &amp; EOD'!HPM29</f>
        <v>0</v>
      </c>
      <c r="ICB6" s="260">
        <f>'Inbound SOS &amp; EOD'!HPN29</f>
        <v>0</v>
      </c>
      <c r="ICC6" s="260">
        <f>'Inbound SOS &amp; EOD'!HPO29</f>
        <v>0</v>
      </c>
      <c r="ICD6" s="260">
        <f>'Inbound SOS &amp; EOD'!HPP29</f>
        <v>0</v>
      </c>
      <c r="ICE6" s="260">
        <f>'Inbound SOS &amp; EOD'!HPQ29</f>
        <v>0</v>
      </c>
      <c r="ICF6" s="260">
        <f>'Inbound SOS &amp; EOD'!HPR29</f>
        <v>0</v>
      </c>
      <c r="ICG6" s="260">
        <f>'Inbound SOS &amp; EOD'!HPS29</f>
        <v>0</v>
      </c>
      <c r="ICH6" s="260">
        <f>'Inbound SOS &amp; EOD'!HPT29</f>
        <v>0</v>
      </c>
      <c r="ICI6" s="260">
        <f>'Inbound SOS &amp; EOD'!HPU29</f>
        <v>0</v>
      </c>
      <c r="ICJ6" s="260">
        <f>'Inbound SOS &amp; EOD'!HPV29</f>
        <v>0</v>
      </c>
      <c r="ICK6" s="260">
        <f>'Inbound SOS &amp; EOD'!HPW29</f>
        <v>0</v>
      </c>
      <c r="ICL6" s="260">
        <f>'Inbound SOS &amp; EOD'!HPX29</f>
        <v>0</v>
      </c>
      <c r="ICM6" s="260">
        <f>'Inbound SOS &amp; EOD'!HPY29</f>
        <v>0</v>
      </c>
      <c r="ICN6" s="260">
        <f>'Inbound SOS &amp; EOD'!HPZ29</f>
        <v>0</v>
      </c>
      <c r="ICO6" s="260">
        <f>'Inbound SOS &amp; EOD'!HQA29</f>
        <v>0</v>
      </c>
      <c r="ICP6" s="260">
        <f>'Inbound SOS &amp; EOD'!HQB29</f>
        <v>0</v>
      </c>
      <c r="ICQ6" s="260">
        <f>'Inbound SOS &amp; EOD'!HQC29</f>
        <v>0</v>
      </c>
      <c r="ICR6" s="260">
        <f>'Inbound SOS &amp; EOD'!HQD29</f>
        <v>0</v>
      </c>
      <c r="ICS6" s="260">
        <f>'Inbound SOS &amp; EOD'!HQE29</f>
        <v>0</v>
      </c>
      <c r="ICT6" s="260">
        <f>'Inbound SOS &amp; EOD'!HQF29</f>
        <v>0</v>
      </c>
      <c r="ICU6" s="260">
        <f>'Inbound SOS &amp; EOD'!HQG29</f>
        <v>0</v>
      </c>
      <c r="ICV6" s="260">
        <f>'Inbound SOS &amp; EOD'!HQH29</f>
        <v>0</v>
      </c>
      <c r="ICW6" s="260">
        <f>'Inbound SOS &amp; EOD'!HQI29</f>
        <v>0</v>
      </c>
      <c r="ICX6" s="260">
        <f>'Inbound SOS &amp; EOD'!HQJ29</f>
        <v>0</v>
      </c>
      <c r="ICY6" s="260">
        <f>'Inbound SOS &amp; EOD'!HQK29</f>
        <v>0</v>
      </c>
      <c r="ICZ6" s="260">
        <f>'Inbound SOS &amp; EOD'!HQL29</f>
        <v>0</v>
      </c>
      <c r="IDA6" s="260">
        <f>'Inbound SOS &amp; EOD'!HQM29</f>
        <v>0</v>
      </c>
      <c r="IDB6" s="260">
        <f>'Inbound SOS &amp; EOD'!HQN29</f>
        <v>0</v>
      </c>
      <c r="IDC6" s="260">
        <f>'Inbound SOS &amp; EOD'!HQO29</f>
        <v>0</v>
      </c>
      <c r="IDD6" s="260">
        <f>'Inbound SOS &amp; EOD'!HQP29</f>
        <v>0</v>
      </c>
      <c r="IDE6" s="260">
        <f>'Inbound SOS &amp; EOD'!HQQ29</f>
        <v>0</v>
      </c>
      <c r="IDF6" s="260">
        <f>'Inbound SOS &amp; EOD'!HQR29</f>
        <v>0</v>
      </c>
      <c r="IDG6" s="260">
        <f>'Inbound SOS &amp; EOD'!HQS29</f>
        <v>0</v>
      </c>
      <c r="IDH6" s="260">
        <f>'Inbound SOS &amp; EOD'!HQT29</f>
        <v>0</v>
      </c>
      <c r="IDI6" s="260">
        <f>'Inbound SOS &amp; EOD'!HQU29</f>
        <v>0</v>
      </c>
      <c r="IDJ6" s="260">
        <f>'Inbound SOS &amp; EOD'!HQV29</f>
        <v>0</v>
      </c>
      <c r="IDK6" s="260">
        <f>'Inbound SOS &amp; EOD'!HQW29</f>
        <v>0</v>
      </c>
      <c r="IDL6" s="260">
        <f>'Inbound SOS &amp; EOD'!HQX29</f>
        <v>0</v>
      </c>
      <c r="IDM6" s="260">
        <f>'Inbound SOS &amp; EOD'!HQY29</f>
        <v>0</v>
      </c>
      <c r="IDN6" s="260">
        <f>'Inbound SOS &amp; EOD'!HQZ29</f>
        <v>0</v>
      </c>
      <c r="IDO6" s="260">
        <f>'Inbound SOS &amp; EOD'!HRA29</f>
        <v>0</v>
      </c>
      <c r="IDP6" s="260">
        <f>'Inbound SOS &amp; EOD'!HRB29</f>
        <v>0</v>
      </c>
      <c r="IDQ6" s="260">
        <f>'Inbound SOS &amp; EOD'!HRC29</f>
        <v>0</v>
      </c>
      <c r="IDR6" s="260">
        <f>'Inbound SOS &amp; EOD'!HRD29</f>
        <v>0</v>
      </c>
      <c r="IDS6" s="260">
        <f>'Inbound SOS &amp; EOD'!HRE29</f>
        <v>0</v>
      </c>
      <c r="IDT6" s="260">
        <f>'Inbound SOS &amp; EOD'!HRF29</f>
        <v>0</v>
      </c>
      <c r="IDU6" s="260">
        <f>'Inbound SOS &amp; EOD'!HRG29</f>
        <v>0</v>
      </c>
      <c r="IDV6" s="260">
        <f>'Inbound SOS &amp; EOD'!HRH29</f>
        <v>0</v>
      </c>
      <c r="IDW6" s="260">
        <f>'Inbound SOS &amp; EOD'!HRI29</f>
        <v>0</v>
      </c>
      <c r="IDX6" s="260">
        <f>'Inbound SOS &amp; EOD'!HRJ29</f>
        <v>0</v>
      </c>
      <c r="IDY6" s="260">
        <f>'Inbound SOS &amp; EOD'!HRK29</f>
        <v>0</v>
      </c>
      <c r="IDZ6" s="260">
        <f>'Inbound SOS &amp; EOD'!HRL29</f>
        <v>0</v>
      </c>
      <c r="IEA6" s="260">
        <f>'Inbound SOS &amp; EOD'!HRM29</f>
        <v>0</v>
      </c>
      <c r="IEB6" s="260">
        <f>'Inbound SOS &amp; EOD'!HRN29</f>
        <v>0</v>
      </c>
      <c r="IEC6" s="260">
        <f>'Inbound SOS &amp; EOD'!HRO29</f>
        <v>0</v>
      </c>
      <c r="IED6" s="260">
        <f>'Inbound SOS &amp; EOD'!HRP29</f>
        <v>0</v>
      </c>
      <c r="IEE6" s="260">
        <f>'Inbound SOS &amp; EOD'!HRQ29</f>
        <v>0</v>
      </c>
      <c r="IEF6" s="260">
        <f>'Inbound SOS &amp; EOD'!HRR29</f>
        <v>0</v>
      </c>
      <c r="IEG6" s="260">
        <f>'Inbound SOS &amp; EOD'!HRS29</f>
        <v>0</v>
      </c>
      <c r="IEH6" s="260">
        <f>'Inbound SOS &amp; EOD'!HRT29</f>
        <v>0</v>
      </c>
      <c r="IEI6" s="260">
        <f>'Inbound SOS &amp; EOD'!HRU29</f>
        <v>0</v>
      </c>
      <c r="IEJ6" s="260">
        <f>'Inbound SOS &amp; EOD'!HRV29</f>
        <v>0</v>
      </c>
      <c r="IEK6" s="260">
        <f>'Inbound SOS &amp; EOD'!HRW29</f>
        <v>0</v>
      </c>
      <c r="IEL6" s="260">
        <f>'Inbound SOS &amp; EOD'!HRX29</f>
        <v>0</v>
      </c>
      <c r="IEM6" s="260">
        <f>'Inbound SOS &amp; EOD'!HRY29</f>
        <v>0</v>
      </c>
      <c r="IEN6" s="260">
        <f>'Inbound SOS &amp; EOD'!HRZ29</f>
        <v>0</v>
      </c>
      <c r="IEO6" s="260">
        <f>'Inbound SOS &amp; EOD'!HSA29</f>
        <v>0</v>
      </c>
      <c r="IEP6" s="260">
        <f>'Inbound SOS &amp; EOD'!HSB29</f>
        <v>0</v>
      </c>
      <c r="IEQ6" s="260">
        <f>'Inbound SOS &amp; EOD'!HSC29</f>
        <v>0</v>
      </c>
      <c r="IER6" s="260">
        <f>'Inbound SOS &amp; EOD'!HSD29</f>
        <v>0</v>
      </c>
      <c r="IES6" s="260">
        <f>'Inbound SOS &amp; EOD'!HSE29</f>
        <v>0</v>
      </c>
      <c r="IET6" s="260">
        <f>'Inbound SOS &amp; EOD'!HSF29</f>
        <v>0</v>
      </c>
      <c r="IEU6" s="260">
        <f>'Inbound SOS &amp; EOD'!HSG29</f>
        <v>0</v>
      </c>
      <c r="IEV6" s="260">
        <f>'Inbound SOS &amp; EOD'!HSH29</f>
        <v>0</v>
      </c>
      <c r="IEW6" s="260">
        <f>'Inbound SOS &amp; EOD'!HSI29</f>
        <v>0</v>
      </c>
      <c r="IEX6" s="260">
        <f>'Inbound SOS &amp; EOD'!HSJ29</f>
        <v>0</v>
      </c>
      <c r="IEY6" s="260">
        <f>'Inbound SOS &amp; EOD'!HSK29</f>
        <v>0</v>
      </c>
      <c r="IEZ6" s="260">
        <f>'Inbound SOS &amp; EOD'!HSL29</f>
        <v>0</v>
      </c>
      <c r="IFA6" s="260">
        <f>'Inbound SOS &amp; EOD'!HSM29</f>
        <v>0</v>
      </c>
      <c r="IFB6" s="260">
        <f>'Inbound SOS &amp; EOD'!HSN29</f>
        <v>0</v>
      </c>
      <c r="IFC6" s="260">
        <f>'Inbound SOS &amp; EOD'!HSO29</f>
        <v>0</v>
      </c>
      <c r="IFD6" s="260">
        <f>'Inbound SOS &amp; EOD'!HSP29</f>
        <v>0</v>
      </c>
      <c r="IFE6" s="260">
        <f>'Inbound SOS &amp; EOD'!HSQ29</f>
        <v>0</v>
      </c>
      <c r="IFF6" s="260">
        <f>'Inbound SOS &amp; EOD'!HSR29</f>
        <v>0</v>
      </c>
      <c r="IFG6" s="260">
        <f>'Inbound SOS &amp; EOD'!HSS29</f>
        <v>0</v>
      </c>
      <c r="IFH6" s="260">
        <f>'Inbound SOS &amp; EOD'!HST29</f>
        <v>0</v>
      </c>
      <c r="IFI6" s="260">
        <f>'Inbound SOS &amp; EOD'!HSU29</f>
        <v>0</v>
      </c>
      <c r="IFJ6" s="260">
        <f>'Inbound SOS &amp; EOD'!HSV29</f>
        <v>0</v>
      </c>
      <c r="IFK6" s="260">
        <f>'Inbound SOS &amp; EOD'!HSW29</f>
        <v>0</v>
      </c>
      <c r="IFL6" s="260">
        <f>'Inbound SOS &amp; EOD'!HSX29</f>
        <v>0</v>
      </c>
      <c r="IFM6" s="260">
        <f>'Inbound SOS &amp; EOD'!HSY29</f>
        <v>0</v>
      </c>
      <c r="IFN6" s="260">
        <f>'Inbound SOS &amp; EOD'!HSZ29</f>
        <v>0</v>
      </c>
      <c r="IFO6" s="260">
        <f>'Inbound SOS &amp; EOD'!HTA29</f>
        <v>0</v>
      </c>
      <c r="IFP6" s="260">
        <f>'Inbound SOS &amp; EOD'!HTB29</f>
        <v>0</v>
      </c>
      <c r="IFQ6" s="260">
        <f>'Inbound SOS &amp; EOD'!HTC29</f>
        <v>0</v>
      </c>
      <c r="IFR6" s="260">
        <f>'Inbound SOS &amp; EOD'!HTD29</f>
        <v>0</v>
      </c>
      <c r="IFS6" s="260">
        <f>'Inbound SOS &amp; EOD'!HTE29</f>
        <v>0</v>
      </c>
      <c r="IFT6" s="260">
        <f>'Inbound SOS &amp; EOD'!HTF29</f>
        <v>0</v>
      </c>
      <c r="IFU6" s="260">
        <f>'Inbound SOS &amp; EOD'!HTG29</f>
        <v>0</v>
      </c>
      <c r="IFV6" s="260">
        <f>'Inbound SOS &amp; EOD'!HTH29</f>
        <v>0</v>
      </c>
      <c r="IFW6" s="260">
        <f>'Inbound SOS &amp; EOD'!HTI29</f>
        <v>0</v>
      </c>
      <c r="IFX6" s="260">
        <f>'Inbound SOS &amp; EOD'!HTJ29</f>
        <v>0</v>
      </c>
      <c r="IFY6" s="260">
        <f>'Inbound SOS &amp; EOD'!HTK29</f>
        <v>0</v>
      </c>
      <c r="IFZ6" s="260">
        <f>'Inbound SOS &amp; EOD'!HTL29</f>
        <v>0</v>
      </c>
      <c r="IGA6" s="260">
        <f>'Inbound SOS &amp; EOD'!HTM29</f>
        <v>0</v>
      </c>
      <c r="IGB6" s="260">
        <f>'Inbound SOS &amp; EOD'!HTN29</f>
        <v>0</v>
      </c>
      <c r="IGC6" s="260">
        <f>'Inbound SOS &amp; EOD'!HTO29</f>
        <v>0</v>
      </c>
      <c r="IGD6" s="260">
        <f>'Inbound SOS &amp; EOD'!HTP29</f>
        <v>0</v>
      </c>
      <c r="IGE6" s="260">
        <f>'Inbound SOS &amp; EOD'!HTQ29</f>
        <v>0</v>
      </c>
      <c r="IGF6" s="260">
        <f>'Inbound SOS &amp; EOD'!HTR29</f>
        <v>0</v>
      </c>
      <c r="IGG6" s="260">
        <f>'Inbound SOS &amp; EOD'!HTS29</f>
        <v>0</v>
      </c>
      <c r="IGH6" s="260">
        <f>'Inbound SOS &amp; EOD'!HTT29</f>
        <v>0</v>
      </c>
      <c r="IGI6" s="260">
        <f>'Inbound SOS &amp; EOD'!HTU29</f>
        <v>0</v>
      </c>
      <c r="IGJ6" s="260">
        <f>'Inbound SOS &amp; EOD'!HTV29</f>
        <v>0</v>
      </c>
      <c r="IGK6" s="260">
        <f>'Inbound SOS &amp; EOD'!HTW29</f>
        <v>0</v>
      </c>
      <c r="IGL6" s="260">
        <f>'Inbound SOS &amp; EOD'!HTX29</f>
        <v>0</v>
      </c>
      <c r="IGM6" s="260">
        <f>'Inbound SOS &amp; EOD'!HTY29</f>
        <v>0</v>
      </c>
      <c r="IGN6" s="260">
        <f>'Inbound SOS &amp; EOD'!HTZ29</f>
        <v>0</v>
      </c>
      <c r="IGO6" s="260">
        <f>'Inbound SOS &amp; EOD'!HUA29</f>
        <v>0</v>
      </c>
      <c r="IGP6" s="260">
        <f>'Inbound SOS &amp; EOD'!HUB29</f>
        <v>0</v>
      </c>
      <c r="IGQ6" s="260">
        <f>'Inbound SOS &amp; EOD'!HUC29</f>
        <v>0</v>
      </c>
      <c r="IGR6" s="260">
        <f>'Inbound SOS &amp; EOD'!HUD29</f>
        <v>0</v>
      </c>
      <c r="IGS6" s="260">
        <f>'Inbound SOS &amp; EOD'!HUE29</f>
        <v>0</v>
      </c>
      <c r="IGT6" s="260">
        <f>'Inbound SOS &amp; EOD'!HUF29</f>
        <v>0</v>
      </c>
      <c r="IGU6" s="260">
        <f>'Inbound SOS &amp; EOD'!HUG29</f>
        <v>0</v>
      </c>
      <c r="IGV6" s="260">
        <f>'Inbound SOS &amp; EOD'!HUH29</f>
        <v>0</v>
      </c>
      <c r="IGW6" s="260">
        <f>'Inbound SOS &amp; EOD'!HUI29</f>
        <v>0</v>
      </c>
      <c r="IGX6" s="260">
        <f>'Inbound SOS &amp; EOD'!HUJ29</f>
        <v>0</v>
      </c>
      <c r="IGY6" s="260">
        <f>'Inbound SOS &amp; EOD'!HUK29</f>
        <v>0</v>
      </c>
      <c r="IGZ6" s="260">
        <f>'Inbound SOS &amp; EOD'!HUL29</f>
        <v>0</v>
      </c>
      <c r="IHA6" s="260">
        <f>'Inbound SOS &amp; EOD'!HUM29</f>
        <v>0</v>
      </c>
      <c r="IHB6" s="260">
        <f>'Inbound SOS &amp; EOD'!HUN29</f>
        <v>0</v>
      </c>
      <c r="IHC6" s="260">
        <f>'Inbound SOS &amp; EOD'!HUO29</f>
        <v>0</v>
      </c>
      <c r="IHD6" s="260">
        <f>'Inbound SOS &amp; EOD'!HUP29</f>
        <v>0</v>
      </c>
      <c r="IHE6" s="260">
        <f>'Inbound SOS &amp; EOD'!HUQ29</f>
        <v>0</v>
      </c>
      <c r="IHF6" s="260">
        <f>'Inbound SOS &amp; EOD'!HUR29</f>
        <v>0</v>
      </c>
      <c r="IHG6" s="260">
        <f>'Inbound SOS &amp; EOD'!HUS29</f>
        <v>0</v>
      </c>
      <c r="IHH6" s="260">
        <f>'Inbound SOS &amp; EOD'!HUT29</f>
        <v>0</v>
      </c>
      <c r="IHI6" s="260">
        <f>'Inbound SOS &amp; EOD'!HUU29</f>
        <v>0</v>
      </c>
      <c r="IHJ6" s="260">
        <f>'Inbound SOS &amp; EOD'!HUV29</f>
        <v>0</v>
      </c>
      <c r="IHK6" s="260">
        <f>'Inbound SOS &amp; EOD'!HUW29</f>
        <v>0</v>
      </c>
      <c r="IHL6" s="260">
        <f>'Inbound SOS &amp; EOD'!HUX29</f>
        <v>0</v>
      </c>
      <c r="IHM6" s="260">
        <f>'Inbound SOS &amp; EOD'!HUY29</f>
        <v>0</v>
      </c>
      <c r="IHN6" s="260">
        <f>'Inbound SOS &amp; EOD'!HUZ29</f>
        <v>0</v>
      </c>
      <c r="IHO6" s="260">
        <f>'Inbound SOS &amp; EOD'!HVA29</f>
        <v>0</v>
      </c>
      <c r="IHP6" s="260">
        <f>'Inbound SOS &amp; EOD'!HVB29</f>
        <v>0</v>
      </c>
      <c r="IHQ6" s="260">
        <f>'Inbound SOS &amp; EOD'!HVC29</f>
        <v>0</v>
      </c>
      <c r="IHR6" s="260">
        <f>'Inbound SOS &amp; EOD'!HVD29</f>
        <v>0</v>
      </c>
      <c r="IHS6" s="260">
        <f>'Inbound SOS &amp; EOD'!HVE29</f>
        <v>0</v>
      </c>
      <c r="IHT6" s="260">
        <f>'Inbound SOS &amp; EOD'!HVF29</f>
        <v>0</v>
      </c>
      <c r="IHU6" s="260">
        <f>'Inbound SOS &amp; EOD'!HVG29</f>
        <v>0</v>
      </c>
      <c r="IHV6" s="260">
        <f>'Inbound SOS &amp; EOD'!HVH29</f>
        <v>0</v>
      </c>
      <c r="IHW6" s="260">
        <f>'Inbound SOS &amp; EOD'!HVI29</f>
        <v>0</v>
      </c>
      <c r="IHX6" s="260">
        <f>'Inbound SOS &amp; EOD'!HVJ29</f>
        <v>0</v>
      </c>
      <c r="IHY6" s="260">
        <f>'Inbound SOS &amp; EOD'!HVK29</f>
        <v>0</v>
      </c>
      <c r="IHZ6" s="260">
        <f>'Inbound SOS &amp; EOD'!HVL29</f>
        <v>0</v>
      </c>
      <c r="IIA6" s="260">
        <f>'Inbound SOS &amp; EOD'!HVM29</f>
        <v>0</v>
      </c>
      <c r="IIB6" s="260">
        <f>'Inbound SOS &amp; EOD'!HVN29</f>
        <v>0</v>
      </c>
      <c r="IIC6" s="260">
        <f>'Inbound SOS &amp; EOD'!HVO29</f>
        <v>0</v>
      </c>
      <c r="IID6" s="260">
        <f>'Inbound SOS &amp; EOD'!HVP29</f>
        <v>0</v>
      </c>
      <c r="IIE6" s="260">
        <f>'Inbound SOS &amp; EOD'!HVQ29</f>
        <v>0</v>
      </c>
      <c r="IIF6" s="260">
        <f>'Inbound SOS &amp; EOD'!HVR29</f>
        <v>0</v>
      </c>
      <c r="IIG6" s="260">
        <f>'Inbound SOS &amp; EOD'!HVS29</f>
        <v>0</v>
      </c>
      <c r="IIH6" s="260">
        <f>'Inbound SOS &amp; EOD'!HVT29</f>
        <v>0</v>
      </c>
      <c r="III6" s="260">
        <f>'Inbound SOS &amp; EOD'!HVU29</f>
        <v>0</v>
      </c>
      <c r="IIJ6" s="260">
        <f>'Inbound SOS &amp; EOD'!HVV29</f>
        <v>0</v>
      </c>
      <c r="IIK6" s="260">
        <f>'Inbound SOS &amp; EOD'!HVW29</f>
        <v>0</v>
      </c>
      <c r="IIL6" s="260">
        <f>'Inbound SOS &amp; EOD'!HVX29</f>
        <v>0</v>
      </c>
      <c r="IIM6" s="260">
        <f>'Inbound SOS &amp; EOD'!HVY29</f>
        <v>0</v>
      </c>
      <c r="IIN6" s="260">
        <f>'Inbound SOS &amp; EOD'!HVZ29</f>
        <v>0</v>
      </c>
      <c r="IIO6" s="260">
        <f>'Inbound SOS &amp; EOD'!HWA29</f>
        <v>0</v>
      </c>
      <c r="IIP6" s="260">
        <f>'Inbound SOS &amp; EOD'!HWB29</f>
        <v>0</v>
      </c>
      <c r="IIQ6" s="260">
        <f>'Inbound SOS &amp; EOD'!HWC29</f>
        <v>0</v>
      </c>
      <c r="IIR6" s="260">
        <f>'Inbound SOS &amp; EOD'!HWD29</f>
        <v>0</v>
      </c>
      <c r="IIS6" s="260">
        <f>'Inbound SOS &amp; EOD'!HWE29</f>
        <v>0</v>
      </c>
      <c r="IIT6" s="260">
        <f>'Inbound SOS &amp; EOD'!HWF29</f>
        <v>0</v>
      </c>
      <c r="IIU6" s="260">
        <f>'Inbound SOS &amp; EOD'!HWG29</f>
        <v>0</v>
      </c>
      <c r="IIV6" s="260">
        <f>'Inbound SOS &amp; EOD'!HWH29</f>
        <v>0</v>
      </c>
      <c r="IIW6" s="260">
        <f>'Inbound SOS &amp; EOD'!HWI29</f>
        <v>0</v>
      </c>
      <c r="IIX6" s="260">
        <f>'Inbound SOS &amp; EOD'!HWJ29</f>
        <v>0</v>
      </c>
      <c r="IIY6" s="260">
        <f>'Inbound SOS &amp; EOD'!HWK29</f>
        <v>0</v>
      </c>
      <c r="IIZ6" s="260">
        <f>'Inbound SOS &amp; EOD'!HWL29</f>
        <v>0</v>
      </c>
      <c r="IJA6" s="260">
        <f>'Inbound SOS &amp; EOD'!HWM29</f>
        <v>0</v>
      </c>
      <c r="IJB6" s="260">
        <f>'Inbound SOS &amp; EOD'!HWN29</f>
        <v>0</v>
      </c>
      <c r="IJC6" s="260">
        <f>'Inbound SOS &amp; EOD'!HWO29</f>
        <v>0</v>
      </c>
      <c r="IJD6" s="260">
        <f>'Inbound SOS &amp; EOD'!HWP29</f>
        <v>0</v>
      </c>
      <c r="IJE6" s="260">
        <f>'Inbound SOS &amp; EOD'!HWQ29</f>
        <v>0</v>
      </c>
      <c r="IJF6" s="260">
        <f>'Inbound SOS &amp; EOD'!HWR29</f>
        <v>0</v>
      </c>
      <c r="IJG6" s="260">
        <f>'Inbound SOS &amp; EOD'!HWS29</f>
        <v>0</v>
      </c>
      <c r="IJH6" s="260">
        <f>'Inbound SOS &amp; EOD'!HWT29</f>
        <v>0</v>
      </c>
      <c r="IJI6" s="260">
        <f>'Inbound SOS &amp; EOD'!HWU29</f>
        <v>0</v>
      </c>
      <c r="IJJ6" s="260">
        <f>'Inbound SOS &amp; EOD'!HWV29</f>
        <v>0</v>
      </c>
      <c r="IJK6" s="260">
        <f>'Inbound SOS &amp; EOD'!HWW29</f>
        <v>0</v>
      </c>
      <c r="IJL6" s="260">
        <f>'Inbound SOS &amp; EOD'!HWX29</f>
        <v>0</v>
      </c>
      <c r="IJM6" s="260">
        <f>'Inbound SOS &amp; EOD'!HWY29</f>
        <v>0</v>
      </c>
      <c r="IJN6" s="260">
        <f>'Inbound SOS &amp; EOD'!HWZ29</f>
        <v>0</v>
      </c>
      <c r="IJO6" s="260">
        <f>'Inbound SOS &amp; EOD'!HXA29</f>
        <v>0</v>
      </c>
      <c r="IJP6" s="260">
        <f>'Inbound SOS &amp; EOD'!HXB29</f>
        <v>0</v>
      </c>
      <c r="IJQ6" s="260">
        <f>'Inbound SOS &amp; EOD'!HXC29</f>
        <v>0</v>
      </c>
      <c r="IJR6" s="260">
        <f>'Inbound SOS &amp; EOD'!HXD29</f>
        <v>0</v>
      </c>
      <c r="IJS6" s="260">
        <f>'Inbound SOS &amp; EOD'!HXE29</f>
        <v>0</v>
      </c>
      <c r="IJT6" s="260">
        <f>'Inbound SOS &amp; EOD'!HXF29</f>
        <v>0</v>
      </c>
      <c r="IJU6" s="260">
        <f>'Inbound SOS &amp; EOD'!HXG29</f>
        <v>0</v>
      </c>
      <c r="IJV6" s="260">
        <f>'Inbound SOS &amp; EOD'!HXH29</f>
        <v>0</v>
      </c>
      <c r="IJW6" s="260">
        <f>'Inbound SOS &amp; EOD'!HXI29</f>
        <v>0</v>
      </c>
      <c r="IJX6" s="260">
        <f>'Inbound SOS &amp; EOD'!HXJ29</f>
        <v>0</v>
      </c>
      <c r="IJY6" s="260">
        <f>'Inbound SOS &amp; EOD'!HXK29</f>
        <v>0</v>
      </c>
      <c r="IJZ6" s="260">
        <f>'Inbound SOS &amp; EOD'!HXL29</f>
        <v>0</v>
      </c>
      <c r="IKA6" s="260">
        <f>'Inbound SOS &amp; EOD'!HXM29</f>
        <v>0</v>
      </c>
      <c r="IKB6" s="260">
        <f>'Inbound SOS &amp; EOD'!HXN29</f>
        <v>0</v>
      </c>
      <c r="IKC6" s="260">
        <f>'Inbound SOS &amp; EOD'!HXO29</f>
        <v>0</v>
      </c>
      <c r="IKD6" s="260">
        <f>'Inbound SOS &amp; EOD'!HXP29</f>
        <v>0</v>
      </c>
      <c r="IKE6" s="260">
        <f>'Inbound SOS &amp; EOD'!HXQ29</f>
        <v>0</v>
      </c>
      <c r="IKF6" s="260">
        <f>'Inbound SOS &amp; EOD'!HXR29</f>
        <v>0</v>
      </c>
      <c r="IKG6" s="260">
        <f>'Inbound SOS &amp; EOD'!HXS29</f>
        <v>0</v>
      </c>
      <c r="IKH6" s="260">
        <f>'Inbound SOS &amp; EOD'!HXT29</f>
        <v>0</v>
      </c>
      <c r="IKI6" s="260">
        <f>'Inbound SOS &amp; EOD'!HXU29</f>
        <v>0</v>
      </c>
      <c r="IKJ6" s="260">
        <f>'Inbound SOS &amp; EOD'!HXV29</f>
        <v>0</v>
      </c>
      <c r="IKK6" s="260">
        <f>'Inbound SOS &amp; EOD'!HXW29</f>
        <v>0</v>
      </c>
      <c r="IKL6" s="260">
        <f>'Inbound SOS &amp; EOD'!HXX29</f>
        <v>0</v>
      </c>
      <c r="IKM6" s="260">
        <f>'Inbound SOS &amp; EOD'!HXY29</f>
        <v>0</v>
      </c>
      <c r="IKN6" s="260">
        <f>'Inbound SOS &amp; EOD'!HXZ29</f>
        <v>0</v>
      </c>
      <c r="IKO6" s="260">
        <f>'Inbound SOS &amp; EOD'!HYA29</f>
        <v>0</v>
      </c>
      <c r="IKP6" s="260">
        <f>'Inbound SOS &amp; EOD'!HYB29</f>
        <v>0</v>
      </c>
      <c r="IKQ6" s="260">
        <f>'Inbound SOS &amp; EOD'!HYC29</f>
        <v>0</v>
      </c>
      <c r="IKR6" s="260">
        <f>'Inbound SOS &amp; EOD'!HYD29</f>
        <v>0</v>
      </c>
      <c r="IKS6" s="260">
        <f>'Inbound SOS &amp; EOD'!HYE29</f>
        <v>0</v>
      </c>
      <c r="IKT6" s="260">
        <f>'Inbound SOS &amp; EOD'!HYF29</f>
        <v>0</v>
      </c>
      <c r="IKU6" s="260">
        <f>'Inbound SOS &amp; EOD'!HYG29</f>
        <v>0</v>
      </c>
      <c r="IKV6" s="260">
        <f>'Inbound SOS &amp; EOD'!HYH29</f>
        <v>0</v>
      </c>
      <c r="IKW6" s="260">
        <f>'Inbound SOS &amp; EOD'!HYI29</f>
        <v>0</v>
      </c>
      <c r="IKX6" s="260">
        <f>'Inbound SOS &amp; EOD'!HYJ29</f>
        <v>0</v>
      </c>
      <c r="IKY6" s="260">
        <f>'Inbound SOS &amp; EOD'!HYK29</f>
        <v>0</v>
      </c>
      <c r="IKZ6" s="260">
        <f>'Inbound SOS &amp; EOD'!HYL29</f>
        <v>0</v>
      </c>
      <c r="ILA6" s="260">
        <f>'Inbound SOS &amp; EOD'!HYM29</f>
        <v>0</v>
      </c>
      <c r="ILB6" s="260">
        <f>'Inbound SOS &amp; EOD'!HYN29</f>
        <v>0</v>
      </c>
      <c r="ILC6" s="260">
        <f>'Inbound SOS &amp; EOD'!HYO29</f>
        <v>0</v>
      </c>
      <c r="ILD6" s="260">
        <f>'Inbound SOS &amp; EOD'!HYP29</f>
        <v>0</v>
      </c>
      <c r="ILE6" s="260">
        <f>'Inbound SOS &amp; EOD'!HYQ29</f>
        <v>0</v>
      </c>
      <c r="ILF6" s="260">
        <f>'Inbound SOS &amp; EOD'!HYR29</f>
        <v>0</v>
      </c>
      <c r="ILG6" s="260">
        <f>'Inbound SOS &amp; EOD'!HYS29</f>
        <v>0</v>
      </c>
      <c r="ILH6" s="260">
        <f>'Inbound SOS &amp; EOD'!HYT29</f>
        <v>0</v>
      </c>
      <c r="ILI6" s="260">
        <f>'Inbound SOS &amp; EOD'!HYU29</f>
        <v>0</v>
      </c>
      <c r="ILJ6" s="260">
        <f>'Inbound SOS &amp; EOD'!HYV29</f>
        <v>0</v>
      </c>
      <c r="ILK6" s="260">
        <f>'Inbound SOS &amp; EOD'!HYW29</f>
        <v>0</v>
      </c>
      <c r="ILL6" s="260">
        <f>'Inbound SOS &amp; EOD'!HYX29</f>
        <v>0</v>
      </c>
      <c r="ILM6" s="260">
        <f>'Inbound SOS &amp; EOD'!HYY29</f>
        <v>0</v>
      </c>
      <c r="ILN6" s="260">
        <f>'Inbound SOS &amp; EOD'!HYZ29</f>
        <v>0</v>
      </c>
      <c r="ILO6" s="260">
        <f>'Inbound SOS &amp; EOD'!HZA29</f>
        <v>0</v>
      </c>
      <c r="ILP6" s="260">
        <f>'Inbound SOS &amp; EOD'!HZB29</f>
        <v>0</v>
      </c>
      <c r="ILQ6" s="260">
        <f>'Inbound SOS &amp; EOD'!HZC29</f>
        <v>0</v>
      </c>
      <c r="ILR6" s="260">
        <f>'Inbound SOS &amp; EOD'!HZD29</f>
        <v>0</v>
      </c>
      <c r="ILS6" s="260">
        <f>'Inbound SOS &amp; EOD'!HZE29</f>
        <v>0</v>
      </c>
      <c r="ILT6" s="260">
        <f>'Inbound SOS &amp; EOD'!HZF29</f>
        <v>0</v>
      </c>
      <c r="ILU6" s="260">
        <f>'Inbound SOS &amp; EOD'!HZG29</f>
        <v>0</v>
      </c>
      <c r="ILV6" s="260">
        <f>'Inbound SOS &amp; EOD'!HZH29</f>
        <v>0</v>
      </c>
      <c r="ILW6" s="260">
        <f>'Inbound SOS &amp; EOD'!HZI29</f>
        <v>0</v>
      </c>
      <c r="ILX6" s="260">
        <f>'Inbound SOS &amp; EOD'!HZJ29</f>
        <v>0</v>
      </c>
      <c r="ILY6" s="260">
        <f>'Inbound SOS &amp; EOD'!HZK29</f>
        <v>0</v>
      </c>
      <c r="ILZ6" s="260">
        <f>'Inbound SOS &amp; EOD'!HZL29</f>
        <v>0</v>
      </c>
      <c r="IMA6" s="260">
        <f>'Inbound SOS &amp; EOD'!HZM29</f>
        <v>0</v>
      </c>
      <c r="IMB6" s="260">
        <f>'Inbound SOS &amp; EOD'!HZN29</f>
        <v>0</v>
      </c>
      <c r="IMC6" s="260">
        <f>'Inbound SOS &amp; EOD'!HZO29</f>
        <v>0</v>
      </c>
      <c r="IMD6" s="260">
        <f>'Inbound SOS &amp; EOD'!HZP29</f>
        <v>0</v>
      </c>
      <c r="IME6" s="260">
        <f>'Inbound SOS &amp; EOD'!HZQ29</f>
        <v>0</v>
      </c>
      <c r="IMF6" s="260">
        <f>'Inbound SOS &amp; EOD'!HZR29</f>
        <v>0</v>
      </c>
      <c r="IMG6" s="260">
        <f>'Inbound SOS &amp; EOD'!HZS29</f>
        <v>0</v>
      </c>
      <c r="IMH6" s="260">
        <f>'Inbound SOS &amp; EOD'!HZT29</f>
        <v>0</v>
      </c>
      <c r="IMI6" s="260">
        <f>'Inbound SOS &amp; EOD'!HZU29</f>
        <v>0</v>
      </c>
      <c r="IMJ6" s="260">
        <f>'Inbound SOS &amp; EOD'!HZV29</f>
        <v>0</v>
      </c>
      <c r="IMK6" s="260">
        <f>'Inbound SOS &amp; EOD'!HZW29</f>
        <v>0</v>
      </c>
      <c r="IML6" s="260">
        <f>'Inbound SOS &amp; EOD'!HZX29</f>
        <v>0</v>
      </c>
      <c r="IMM6" s="260">
        <f>'Inbound SOS &amp; EOD'!HZY29</f>
        <v>0</v>
      </c>
      <c r="IMN6" s="260">
        <f>'Inbound SOS &amp; EOD'!HZZ29</f>
        <v>0</v>
      </c>
      <c r="IMO6" s="260">
        <f>'Inbound SOS &amp; EOD'!IAA29</f>
        <v>0</v>
      </c>
      <c r="IMP6" s="260">
        <f>'Inbound SOS &amp; EOD'!IAB29</f>
        <v>0</v>
      </c>
      <c r="IMQ6" s="260">
        <f>'Inbound SOS &amp; EOD'!IAC29</f>
        <v>0</v>
      </c>
      <c r="IMR6" s="260">
        <f>'Inbound SOS &amp; EOD'!IAD29</f>
        <v>0</v>
      </c>
      <c r="IMS6" s="260">
        <f>'Inbound SOS &amp; EOD'!IAE29</f>
        <v>0</v>
      </c>
      <c r="IMT6" s="260">
        <f>'Inbound SOS &amp; EOD'!IAF29</f>
        <v>0</v>
      </c>
      <c r="IMU6" s="260">
        <f>'Inbound SOS &amp; EOD'!IAG29</f>
        <v>0</v>
      </c>
      <c r="IMV6" s="260">
        <f>'Inbound SOS &amp; EOD'!IAH29</f>
        <v>0</v>
      </c>
      <c r="IMW6" s="260">
        <f>'Inbound SOS &amp; EOD'!IAI29</f>
        <v>0</v>
      </c>
      <c r="IMX6" s="260">
        <f>'Inbound SOS &amp; EOD'!IAJ29</f>
        <v>0</v>
      </c>
      <c r="IMY6" s="260">
        <f>'Inbound SOS &amp; EOD'!IAK29</f>
        <v>0</v>
      </c>
      <c r="IMZ6" s="260">
        <f>'Inbound SOS &amp; EOD'!IAL29</f>
        <v>0</v>
      </c>
      <c r="INA6" s="260">
        <f>'Inbound SOS &amp; EOD'!IAM29</f>
        <v>0</v>
      </c>
      <c r="INB6" s="260">
        <f>'Inbound SOS &amp; EOD'!IAN29</f>
        <v>0</v>
      </c>
      <c r="INC6" s="260">
        <f>'Inbound SOS &amp; EOD'!IAO29</f>
        <v>0</v>
      </c>
      <c r="IND6" s="260">
        <f>'Inbound SOS &amp; EOD'!IAP29</f>
        <v>0</v>
      </c>
      <c r="INE6" s="260">
        <f>'Inbound SOS &amp; EOD'!IAQ29</f>
        <v>0</v>
      </c>
      <c r="INF6" s="260">
        <f>'Inbound SOS &amp; EOD'!IAR29</f>
        <v>0</v>
      </c>
      <c r="ING6" s="260">
        <f>'Inbound SOS &amp; EOD'!IAS29</f>
        <v>0</v>
      </c>
      <c r="INH6" s="260">
        <f>'Inbound SOS &amp; EOD'!IAT29</f>
        <v>0</v>
      </c>
      <c r="INI6" s="260">
        <f>'Inbound SOS &amp; EOD'!IAU29</f>
        <v>0</v>
      </c>
      <c r="INJ6" s="260">
        <f>'Inbound SOS &amp; EOD'!IAV29</f>
        <v>0</v>
      </c>
      <c r="INK6" s="260">
        <f>'Inbound SOS &amp; EOD'!IAW29</f>
        <v>0</v>
      </c>
      <c r="INL6" s="260">
        <f>'Inbound SOS &amp; EOD'!IAX29</f>
        <v>0</v>
      </c>
      <c r="INM6" s="260">
        <f>'Inbound SOS &amp; EOD'!IAY29</f>
        <v>0</v>
      </c>
      <c r="INN6" s="260">
        <f>'Inbound SOS &amp; EOD'!IAZ29</f>
        <v>0</v>
      </c>
      <c r="INO6" s="260">
        <f>'Inbound SOS &amp; EOD'!IBA29</f>
        <v>0</v>
      </c>
      <c r="INP6" s="260">
        <f>'Inbound SOS &amp; EOD'!IBB29</f>
        <v>0</v>
      </c>
      <c r="INQ6" s="260">
        <f>'Inbound SOS &amp; EOD'!IBC29</f>
        <v>0</v>
      </c>
      <c r="INR6" s="260">
        <f>'Inbound SOS &amp; EOD'!IBD29</f>
        <v>0</v>
      </c>
      <c r="INS6" s="260">
        <f>'Inbound SOS &amp; EOD'!IBE29</f>
        <v>0</v>
      </c>
      <c r="INT6" s="260">
        <f>'Inbound SOS &amp; EOD'!IBF29</f>
        <v>0</v>
      </c>
      <c r="INU6" s="260">
        <f>'Inbound SOS &amp; EOD'!IBG29</f>
        <v>0</v>
      </c>
      <c r="INV6" s="260">
        <f>'Inbound SOS &amp; EOD'!IBH29</f>
        <v>0</v>
      </c>
      <c r="INW6" s="260">
        <f>'Inbound SOS &amp; EOD'!IBI29</f>
        <v>0</v>
      </c>
      <c r="INX6" s="260">
        <f>'Inbound SOS &amp; EOD'!IBJ29</f>
        <v>0</v>
      </c>
      <c r="INY6" s="260">
        <f>'Inbound SOS &amp; EOD'!IBK29</f>
        <v>0</v>
      </c>
      <c r="INZ6" s="260">
        <f>'Inbound SOS &amp; EOD'!IBL29</f>
        <v>0</v>
      </c>
      <c r="IOA6" s="260">
        <f>'Inbound SOS &amp; EOD'!IBM29</f>
        <v>0</v>
      </c>
      <c r="IOB6" s="260">
        <f>'Inbound SOS &amp; EOD'!IBN29</f>
        <v>0</v>
      </c>
      <c r="IOC6" s="260">
        <f>'Inbound SOS &amp; EOD'!IBO29</f>
        <v>0</v>
      </c>
      <c r="IOD6" s="260">
        <f>'Inbound SOS &amp; EOD'!IBP29</f>
        <v>0</v>
      </c>
      <c r="IOE6" s="260">
        <f>'Inbound SOS &amp; EOD'!IBQ29</f>
        <v>0</v>
      </c>
      <c r="IOF6" s="260">
        <f>'Inbound SOS &amp; EOD'!IBR29</f>
        <v>0</v>
      </c>
      <c r="IOG6" s="260">
        <f>'Inbound SOS &amp; EOD'!IBS29</f>
        <v>0</v>
      </c>
      <c r="IOH6" s="260">
        <f>'Inbound SOS &amp; EOD'!IBT29</f>
        <v>0</v>
      </c>
      <c r="IOI6" s="260">
        <f>'Inbound SOS &amp; EOD'!IBU29</f>
        <v>0</v>
      </c>
      <c r="IOJ6" s="260">
        <f>'Inbound SOS &amp; EOD'!IBV29</f>
        <v>0</v>
      </c>
      <c r="IOK6" s="260">
        <f>'Inbound SOS &amp; EOD'!IBW29</f>
        <v>0</v>
      </c>
      <c r="IOL6" s="260">
        <f>'Inbound SOS &amp; EOD'!IBX29</f>
        <v>0</v>
      </c>
      <c r="IOM6" s="260">
        <f>'Inbound SOS &amp; EOD'!IBY29</f>
        <v>0</v>
      </c>
      <c r="ION6" s="260">
        <f>'Inbound SOS &amp; EOD'!IBZ29</f>
        <v>0</v>
      </c>
      <c r="IOO6" s="260">
        <f>'Inbound SOS &amp; EOD'!ICA29</f>
        <v>0</v>
      </c>
      <c r="IOP6" s="260">
        <f>'Inbound SOS &amp; EOD'!ICB29</f>
        <v>0</v>
      </c>
      <c r="IOQ6" s="260">
        <f>'Inbound SOS &amp; EOD'!ICC29</f>
        <v>0</v>
      </c>
      <c r="IOR6" s="260">
        <f>'Inbound SOS &amp; EOD'!ICD29</f>
        <v>0</v>
      </c>
      <c r="IOS6" s="260">
        <f>'Inbound SOS &amp; EOD'!ICE29</f>
        <v>0</v>
      </c>
      <c r="IOT6" s="260">
        <f>'Inbound SOS &amp; EOD'!ICF29</f>
        <v>0</v>
      </c>
      <c r="IOU6" s="260">
        <f>'Inbound SOS &amp; EOD'!ICG29</f>
        <v>0</v>
      </c>
      <c r="IOV6" s="260">
        <f>'Inbound SOS &amp; EOD'!ICH29</f>
        <v>0</v>
      </c>
      <c r="IOW6" s="260">
        <f>'Inbound SOS &amp; EOD'!ICI29</f>
        <v>0</v>
      </c>
      <c r="IOX6" s="260">
        <f>'Inbound SOS &amp; EOD'!ICJ29</f>
        <v>0</v>
      </c>
      <c r="IOY6" s="260">
        <f>'Inbound SOS &amp; EOD'!ICK29</f>
        <v>0</v>
      </c>
      <c r="IOZ6" s="260">
        <f>'Inbound SOS &amp; EOD'!ICL29</f>
        <v>0</v>
      </c>
      <c r="IPA6" s="260">
        <f>'Inbound SOS &amp; EOD'!ICM29</f>
        <v>0</v>
      </c>
      <c r="IPB6" s="260">
        <f>'Inbound SOS &amp; EOD'!ICN29</f>
        <v>0</v>
      </c>
      <c r="IPC6" s="260">
        <f>'Inbound SOS &amp; EOD'!ICO29</f>
        <v>0</v>
      </c>
      <c r="IPD6" s="260">
        <f>'Inbound SOS &amp; EOD'!ICP29</f>
        <v>0</v>
      </c>
      <c r="IPE6" s="260">
        <f>'Inbound SOS &amp; EOD'!ICQ29</f>
        <v>0</v>
      </c>
      <c r="IPF6" s="260">
        <f>'Inbound SOS &amp; EOD'!ICR29</f>
        <v>0</v>
      </c>
      <c r="IPG6" s="260">
        <f>'Inbound SOS &amp; EOD'!ICS29</f>
        <v>0</v>
      </c>
      <c r="IPH6" s="260">
        <f>'Inbound SOS &amp; EOD'!ICT29</f>
        <v>0</v>
      </c>
      <c r="IPI6" s="260">
        <f>'Inbound SOS &amp; EOD'!ICU29</f>
        <v>0</v>
      </c>
      <c r="IPJ6" s="260">
        <f>'Inbound SOS &amp; EOD'!ICV29</f>
        <v>0</v>
      </c>
      <c r="IPK6" s="260">
        <f>'Inbound SOS &amp; EOD'!ICW29</f>
        <v>0</v>
      </c>
      <c r="IPL6" s="260">
        <f>'Inbound SOS &amp; EOD'!ICX29</f>
        <v>0</v>
      </c>
      <c r="IPM6" s="260">
        <f>'Inbound SOS &amp; EOD'!ICY29</f>
        <v>0</v>
      </c>
      <c r="IPN6" s="260">
        <f>'Inbound SOS &amp; EOD'!ICZ29</f>
        <v>0</v>
      </c>
      <c r="IPO6" s="260">
        <f>'Inbound SOS &amp; EOD'!IDA29</f>
        <v>0</v>
      </c>
      <c r="IPP6" s="260">
        <f>'Inbound SOS &amp; EOD'!IDB29</f>
        <v>0</v>
      </c>
      <c r="IPQ6" s="260">
        <f>'Inbound SOS &amp; EOD'!IDC29</f>
        <v>0</v>
      </c>
      <c r="IPR6" s="260">
        <f>'Inbound SOS &amp; EOD'!IDD29</f>
        <v>0</v>
      </c>
      <c r="IPS6" s="260">
        <f>'Inbound SOS &amp; EOD'!IDE29</f>
        <v>0</v>
      </c>
      <c r="IPT6" s="260">
        <f>'Inbound SOS &amp; EOD'!IDF29</f>
        <v>0</v>
      </c>
      <c r="IPU6" s="260">
        <f>'Inbound SOS &amp; EOD'!IDG29</f>
        <v>0</v>
      </c>
      <c r="IPV6" s="260">
        <f>'Inbound SOS &amp; EOD'!IDH29</f>
        <v>0</v>
      </c>
      <c r="IPW6" s="260">
        <f>'Inbound SOS &amp; EOD'!IDI29</f>
        <v>0</v>
      </c>
      <c r="IPX6" s="260">
        <f>'Inbound SOS &amp; EOD'!IDJ29</f>
        <v>0</v>
      </c>
      <c r="IPY6" s="260">
        <f>'Inbound SOS &amp; EOD'!IDK29</f>
        <v>0</v>
      </c>
      <c r="IPZ6" s="260">
        <f>'Inbound SOS &amp; EOD'!IDL29</f>
        <v>0</v>
      </c>
      <c r="IQA6" s="260">
        <f>'Inbound SOS &amp; EOD'!IDM29</f>
        <v>0</v>
      </c>
      <c r="IQB6" s="260">
        <f>'Inbound SOS &amp; EOD'!IDN29</f>
        <v>0</v>
      </c>
      <c r="IQC6" s="260">
        <f>'Inbound SOS &amp; EOD'!IDO29</f>
        <v>0</v>
      </c>
      <c r="IQD6" s="260">
        <f>'Inbound SOS &amp; EOD'!IDP29</f>
        <v>0</v>
      </c>
      <c r="IQE6" s="260">
        <f>'Inbound SOS &amp; EOD'!IDQ29</f>
        <v>0</v>
      </c>
      <c r="IQF6" s="260">
        <f>'Inbound SOS &amp; EOD'!IDR29</f>
        <v>0</v>
      </c>
      <c r="IQG6" s="260">
        <f>'Inbound SOS &amp; EOD'!IDS29</f>
        <v>0</v>
      </c>
      <c r="IQH6" s="260">
        <f>'Inbound SOS &amp; EOD'!IDT29</f>
        <v>0</v>
      </c>
      <c r="IQI6" s="260">
        <f>'Inbound SOS &amp; EOD'!IDU29</f>
        <v>0</v>
      </c>
      <c r="IQJ6" s="260">
        <f>'Inbound SOS &amp; EOD'!IDV29</f>
        <v>0</v>
      </c>
      <c r="IQK6" s="260">
        <f>'Inbound SOS &amp; EOD'!IDW29</f>
        <v>0</v>
      </c>
      <c r="IQL6" s="260">
        <f>'Inbound SOS &amp; EOD'!IDX29</f>
        <v>0</v>
      </c>
      <c r="IQM6" s="260">
        <f>'Inbound SOS &amp; EOD'!IDY29</f>
        <v>0</v>
      </c>
      <c r="IQN6" s="260">
        <f>'Inbound SOS &amp; EOD'!IDZ29</f>
        <v>0</v>
      </c>
      <c r="IQO6" s="260">
        <f>'Inbound SOS &amp; EOD'!IEA29</f>
        <v>0</v>
      </c>
      <c r="IQP6" s="260">
        <f>'Inbound SOS &amp; EOD'!IEB29</f>
        <v>0</v>
      </c>
      <c r="IQQ6" s="260">
        <f>'Inbound SOS &amp; EOD'!IEC29</f>
        <v>0</v>
      </c>
      <c r="IQR6" s="260">
        <f>'Inbound SOS &amp; EOD'!IED29</f>
        <v>0</v>
      </c>
      <c r="IQS6" s="260">
        <f>'Inbound SOS &amp; EOD'!IEE29</f>
        <v>0</v>
      </c>
      <c r="IQT6" s="260">
        <f>'Inbound SOS &amp; EOD'!IEF29</f>
        <v>0</v>
      </c>
      <c r="IQU6" s="260">
        <f>'Inbound SOS &amp; EOD'!IEG29</f>
        <v>0</v>
      </c>
      <c r="IQV6" s="260">
        <f>'Inbound SOS &amp; EOD'!IEH29</f>
        <v>0</v>
      </c>
      <c r="IQW6" s="260">
        <f>'Inbound SOS &amp; EOD'!IEI29</f>
        <v>0</v>
      </c>
      <c r="IQX6" s="260">
        <f>'Inbound SOS &amp; EOD'!IEJ29</f>
        <v>0</v>
      </c>
      <c r="IQY6" s="260">
        <f>'Inbound SOS &amp; EOD'!IEK29</f>
        <v>0</v>
      </c>
      <c r="IQZ6" s="260">
        <f>'Inbound SOS &amp; EOD'!IEL29</f>
        <v>0</v>
      </c>
      <c r="IRA6" s="260">
        <f>'Inbound SOS &amp; EOD'!IEM29</f>
        <v>0</v>
      </c>
      <c r="IRB6" s="260">
        <f>'Inbound SOS &amp; EOD'!IEN29</f>
        <v>0</v>
      </c>
      <c r="IRC6" s="260">
        <f>'Inbound SOS &amp; EOD'!IEO29</f>
        <v>0</v>
      </c>
      <c r="IRD6" s="260">
        <f>'Inbound SOS &amp; EOD'!IEP29</f>
        <v>0</v>
      </c>
      <c r="IRE6" s="260">
        <f>'Inbound SOS &amp; EOD'!IEQ29</f>
        <v>0</v>
      </c>
      <c r="IRF6" s="260">
        <f>'Inbound SOS &amp; EOD'!IER29</f>
        <v>0</v>
      </c>
      <c r="IRG6" s="260">
        <f>'Inbound SOS &amp; EOD'!IES29</f>
        <v>0</v>
      </c>
      <c r="IRH6" s="260">
        <f>'Inbound SOS &amp; EOD'!IET29</f>
        <v>0</v>
      </c>
      <c r="IRI6" s="260">
        <f>'Inbound SOS &amp; EOD'!IEU29</f>
        <v>0</v>
      </c>
      <c r="IRJ6" s="260">
        <f>'Inbound SOS &amp; EOD'!IEV29</f>
        <v>0</v>
      </c>
      <c r="IRK6" s="260">
        <f>'Inbound SOS &amp; EOD'!IEW29</f>
        <v>0</v>
      </c>
      <c r="IRL6" s="260">
        <f>'Inbound SOS &amp; EOD'!IEX29</f>
        <v>0</v>
      </c>
      <c r="IRM6" s="260">
        <f>'Inbound SOS &amp; EOD'!IEY29</f>
        <v>0</v>
      </c>
      <c r="IRN6" s="260">
        <f>'Inbound SOS &amp; EOD'!IEZ29</f>
        <v>0</v>
      </c>
      <c r="IRO6" s="260">
        <f>'Inbound SOS &amp; EOD'!IFA29</f>
        <v>0</v>
      </c>
      <c r="IRP6" s="260">
        <f>'Inbound SOS &amp; EOD'!IFB29</f>
        <v>0</v>
      </c>
      <c r="IRQ6" s="260">
        <f>'Inbound SOS &amp; EOD'!IFC29</f>
        <v>0</v>
      </c>
      <c r="IRR6" s="260">
        <f>'Inbound SOS &amp; EOD'!IFD29</f>
        <v>0</v>
      </c>
      <c r="IRS6" s="260">
        <f>'Inbound SOS &amp; EOD'!IFE29</f>
        <v>0</v>
      </c>
      <c r="IRT6" s="260">
        <f>'Inbound SOS &amp; EOD'!IFF29</f>
        <v>0</v>
      </c>
      <c r="IRU6" s="260">
        <f>'Inbound SOS &amp; EOD'!IFG29</f>
        <v>0</v>
      </c>
      <c r="IRV6" s="260">
        <f>'Inbound SOS &amp; EOD'!IFH29</f>
        <v>0</v>
      </c>
      <c r="IRW6" s="260">
        <f>'Inbound SOS &amp; EOD'!IFI29</f>
        <v>0</v>
      </c>
      <c r="IRX6" s="260">
        <f>'Inbound SOS &amp; EOD'!IFJ29</f>
        <v>0</v>
      </c>
      <c r="IRY6" s="260">
        <f>'Inbound SOS &amp; EOD'!IFK29</f>
        <v>0</v>
      </c>
      <c r="IRZ6" s="260">
        <f>'Inbound SOS &amp; EOD'!IFL29</f>
        <v>0</v>
      </c>
      <c r="ISA6" s="260">
        <f>'Inbound SOS &amp; EOD'!IFM29</f>
        <v>0</v>
      </c>
      <c r="ISB6" s="260">
        <f>'Inbound SOS &amp; EOD'!IFN29</f>
        <v>0</v>
      </c>
      <c r="ISC6" s="260">
        <f>'Inbound SOS &amp; EOD'!IFO29</f>
        <v>0</v>
      </c>
      <c r="ISD6" s="260">
        <f>'Inbound SOS &amp; EOD'!IFP29</f>
        <v>0</v>
      </c>
      <c r="ISE6" s="260">
        <f>'Inbound SOS &amp; EOD'!IFQ29</f>
        <v>0</v>
      </c>
      <c r="ISF6" s="260">
        <f>'Inbound SOS &amp; EOD'!IFR29</f>
        <v>0</v>
      </c>
      <c r="ISG6" s="260">
        <f>'Inbound SOS &amp; EOD'!IFS29</f>
        <v>0</v>
      </c>
      <c r="ISH6" s="260">
        <f>'Inbound SOS &amp; EOD'!IFT29</f>
        <v>0</v>
      </c>
      <c r="ISI6" s="260">
        <f>'Inbound SOS &amp; EOD'!IFU29</f>
        <v>0</v>
      </c>
      <c r="ISJ6" s="260">
        <f>'Inbound SOS &amp; EOD'!IFV29</f>
        <v>0</v>
      </c>
      <c r="ISK6" s="260">
        <f>'Inbound SOS &amp; EOD'!IFW29</f>
        <v>0</v>
      </c>
      <c r="ISL6" s="260">
        <f>'Inbound SOS &amp; EOD'!IFX29</f>
        <v>0</v>
      </c>
      <c r="ISM6" s="260">
        <f>'Inbound SOS &amp; EOD'!IFY29</f>
        <v>0</v>
      </c>
      <c r="ISN6" s="260">
        <f>'Inbound SOS &amp; EOD'!IFZ29</f>
        <v>0</v>
      </c>
      <c r="ISO6" s="260">
        <f>'Inbound SOS &amp; EOD'!IGA29</f>
        <v>0</v>
      </c>
      <c r="ISP6" s="260">
        <f>'Inbound SOS &amp; EOD'!IGB29</f>
        <v>0</v>
      </c>
      <c r="ISQ6" s="260">
        <f>'Inbound SOS &amp; EOD'!IGC29</f>
        <v>0</v>
      </c>
      <c r="ISR6" s="260">
        <f>'Inbound SOS &amp; EOD'!IGD29</f>
        <v>0</v>
      </c>
      <c r="ISS6" s="260">
        <f>'Inbound SOS &amp; EOD'!IGE29</f>
        <v>0</v>
      </c>
      <c r="IST6" s="260">
        <f>'Inbound SOS &amp; EOD'!IGF29</f>
        <v>0</v>
      </c>
      <c r="ISU6" s="260">
        <f>'Inbound SOS &amp; EOD'!IGG29</f>
        <v>0</v>
      </c>
      <c r="ISV6" s="260">
        <f>'Inbound SOS &amp; EOD'!IGH29</f>
        <v>0</v>
      </c>
      <c r="ISW6" s="260">
        <f>'Inbound SOS &amp; EOD'!IGI29</f>
        <v>0</v>
      </c>
      <c r="ISX6" s="260">
        <f>'Inbound SOS &amp; EOD'!IGJ29</f>
        <v>0</v>
      </c>
      <c r="ISY6" s="260">
        <f>'Inbound SOS &amp; EOD'!IGK29</f>
        <v>0</v>
      </c>
      <c r="ISZ6" s="260">
        <f>'Inbound SOS &amp; EOD'!IGL29</f>
        <v>0</v>
      </c>
      <c r="ITA6" s="260">
        <f>'Inbound SOS &amp; EOD'!IGM29</f>
        <v>0</v>
      </c>
      <c r="ITB6" s="260">
        <f>'Inbound SOS &amp; EOD'!IGN29</f>
        <v>0</v>
      </c>
      <c r="ITC6" s="260">
        <f>'Inbound SOS &amp; EOD'!IGO29</f>
        <v>0</v>
      </c>
      <c r="ITD6" s="260">
        <f>'Inbound SOS &amp; EOD'!IGP29</f>
        <v>0</v>
      </c>
      <c r="ITE6" s="260">
        <f>'Inbound SOS &amp; EOD'!IGQ29</f>
        <v>0</v>
      </c>
      <c r="ITF6" s="260">
        <f>'Inbound SOS &amp; EOD'!IGR29</f>
        <v>0</v>
      </c>
      <c r="ITG6" s="260">
        <f>'Inbound SOS &amp; EOD'!IGS29</f>
        <v>0</v>
      </c>
      <c r="ITH6" s="260">
        <f>'Inbound SOS &amp; EOD'!IGT29</f>
        <v>0</v>
      </c>
      <c r="ITI6" s="260">
        <f>'Inbound SOS &amp; EOD'!IGU29</f>
        <v>0</v>
      </c>
      <c r="ITJ6" s="260">
        <f>'Inbound SOS &amp; EOD'!IGV29</f>
        <v>0</v>
      </c>
      <c r="ITK6" s="260">
        <f>'Inbound SOS &amp; EOD'!IGW29</f>
        <v>0</v>
      </c>
      <c r="ITL6" s="260">
        <f>'Inbound SOS &amp; EOD'!IGX29</f>
        <v>0</v>
      </c>
      <c r="ITM6" s="260">
        <f>'Inbound SOS &amp; EOD'!IGY29</f>
        <v>0</v>
      </c>
      <c r="ITN6" s="260">
        <f>'Inbound SOS &amp; EOD'!IGZ29</f>
        <v>0</v>
      </c>
      <c r="ITO6" s="260">
        <f>'Inbound SOS &amp; EOD'!IHA29</f>
        <v>0</v>
      </c>
      <c r="ITP6" s="260">
        <f>'Inbound SOS &amp; EOD'!IHB29</f>
        <v>0</v>
      </c>
      <c r="ITQ6" s="260">
        <f>'Inbound SOS &amp; EOD'!IHC29</f>
        <v>0</v>
      </c>
      <c r="ITR6" s="260">
        <f>'Inbound SOS &amp; EOD'!IHD29</f>
        <v>0</v>
      </c>
      <c r="ITS6" s="260">
        <f>'Inbound SOS &amp; EOD'!IHE29</f>
        <v>0</v>
      </c>
      <c r="ITT6" s="260">
        <f>'Inbound SOS &amp; EOD'!IHF29</f>
        <v>0</v>
      </c>
      <c r="ITU6" s="260">
        <f>'Inbound SOS &amp; EOD'!IHG29</f>
        <v>0</v>
      </c>
      <c r="ITV6" s="260">
        <f>'Inbound SOS &amp; EOD'!IHH29</f>
        <v>0</v>
      </c>
      <c r="ITW6" s="260">
        <f>'Inbound SOS &amp; EOD'!IHI29</f>
        <v>0</v>
      </c>
      <c r="ITX6" s="260">
        <f>'Inbound SOS &amp; EOD'!IHJ29</f>
        <v>0</v>
      </c>
      <c r="ITY6" s="260">
        <f>'Inbound SOS &amp; EOD'!IHK29</f>
        <v>0</v>
      </c>
      <c r="ITZ6" s="260">
        <f>'Inbound SOS &amp; EOD'!IHL29</f>
        <v>0</v>
      </c>
      <c r="IUA6" s="260">
        <f>'Inbound SOS &amp; EOD'!IHM29</f>
        <v>0</v>
      </c>
      <c r="IUB6" s="260">
        <f>'Inbound SOS &amp; EOD'!IHN29</f>
        <v>0</v>
      </c>
      <c r="IUC6" s="260">
        <f>'Inbound SOS &amp; EOD'!IHO29</f>
        <v>0</v>
      </c>
      <c r="IUD6" s="260">
        <f>'Inbound SOS &amp; EOD'!IHP29</f>
        <v>0</v>
      </c>
      <c r="IUE6" s="260">
        <f>'Inbound SOS &amp; EOD'!IHQ29</f>
        <v>0</v>
      </c>
      <c r="IUF6" s="260">
        <f>'Inbound SOS &amp; EOD'!IHR29</f>
        <v>0</v>
      </c>
      <c r="IUG6" s="260">
        <f>'Inbound SOS &amp; EOD'!IHS29</f>
        <v>0</v>
      </c>
      <c r="IUH6" s="260">
        <f>'Inbound SOS &amp; EOD'!IHT29</f>
        <v>0</v>
      </c>
      <c r="IUI6" s="260">
        <f>'Inbound SOS &amp; EOD'!IHU29</f>
        <v>0</v>
      </c>
      <c r="IUJ6" s="260">
        <f>'Inbound SOS &amp; EOD'!IHV29</f>
        <v>0</v>
      </c>
      <c r="IUK6" s="260">
        <f>'Inbound SOS &amp; EOD'!IHW29</f>
        <v>0</v>
      </c>
      <c r="IUL6" s="260">
        <f>'Inbound SOS &amp; EOD'!IHX29</f>
        <v>0</v>
      </c>
      <c r="IUM6" s="260">
        <f>'Inbound SOS &amp; EOD'!IHY29</f>
        <v>0</v>
      </c>
      <c r="IUN6" s="260">
        <f>'Inbound SOS &amp; EOD'!IHZ29</f>
        <v>0</v>
      </c>
      <c r="IUO6" s="260">
        <f>'Inbound SOS &amp; EOD'!IIA29</f>
        <v>0</v>
      </c>
      <c r="IUP6" s="260">
        <f>'Inbound SOS &amp; EOD'!IIB29</f>
        <v>0</v>
      </c>
      <c r="IUQ6" s="260">
        <f>'Inbound SOS &amp; EOD'!IIC29</f>
        <v>0</v>
      </c>
      <c r="IUR6" s="260">
        <f>'Inbound SOS &amp; EOD'!IID29</f>
        <v>0</v>
      </c>
      <c r="IUS6" s="260">
        <f>'Inbound SOS &amp; EOD'!IIE29</f>
        <v>0</v>
      </c>
      <c r="IUT6" s="260">
        <f>'Inbound SOS &amp; EOD'!IIF29</f>
        <v>0</v>
      </c>
      <c r="IUU6" s="260">
        <f>'Inbound SOS &amp; EOD'!IIG29</f>
        <v>0</v>
      </c>
      <c r="IUV6" s="260">
        <f>'Inbound SOS &amp; EOD'!IIH29</f>
        <v>0</v>
      </c>
      <c r="IUW6" s="260">
        <f>'Inbound SOS &amp; EOD'!III29</f>
        <v>0</v>
      </c>
      <c r="IUX6" s="260">
        <f>'Inbound SOS &amp; EOD'!IIJ29</f>
        <v>0</v>
      </c>
      <c r="IUY6" s="260">
        <f>'Inbound SOS &amp; EOD'!IIK29</f>
        <v>0</v>
      </c>
      <c r="IUZ6" s="260">
        <f>'Inbound SOS &amp; EOD'!IIL29</f>
        <v>0</v>
      </c>
      <c r="IVA6" s="260">
        <f>'Inbound SOS &amp; EOD'!IIM29</f>
        <v>0</v>
      </c>
      <c r="IVB6" s="260">
        <f>'Inbound SOS &amp; EOD'!IIN29</f>
        <v>0</v>
      </c>
      <c r="IVC6" s="260">
        <f>'Inbound SOS &amp; EOD'!IIO29</f>
        <v>0</v>
      </c>
      <c r="IVD6" s="260">
        <f>'Inbound SOS &amp; EOD'!IIP29</f>
        <v>0</v>
      </c>
      <c r="IVE6" s="260">
        <f>'Inbound SOS &amp; EOD'!IIQ29</f>
        <v>0</v>
      </c>
      <c r="IVF6" s="260">
        <f>'Inbound SOS &amp; EOD'!IIR29</f>
        <v>0</v>
      </c>
      <c r="IVG6" s="260">
        <f>'Inbound SOS &amp; EOD'!IIS29</f>
        <v>0</v>
      </c>
      <c r="IVH6" s="260">
        <f>'Inbound SOS &amp; EOD'!IIT29</f>
        <v>0</v>
      </c>
      <c r="IVI6" s="260">
        <f>'Inbound SOS &amp; EOD'!IIU29</f>
        <v>0</v>
      </c>
      <c r="IVJ6" s="260">
        <f>'Inbound SOS &amp; EOD'!IIV29</f>
        <v>0</v>
      </c>
      <c r="IVK6" s="260">
        <f>'Inbound SOS &amp; EOD'!IIW29</f>
        <v>0</v>
      </c>
      <c r="IVL6" s="260">
        <f>'Inbound SOS &amp; EOD'!IIX29</f>
        <v>0</v>
      </c>
      <c r="IVM6" s="260">
        <f>'Inbound SOS &amp; EOD'!IIY29</f>
        <v>0</v>
      </c>
      <c r="IVN6" s="260">
        <f>'Inbound SOS &amp; EOD'!IIZ29</f>
        <v>0</v>
      </c>
      <c r="IVO6" s="260">
        <f>'Inbound SOS &amp; EOD'!IJA29</f>
        <v>0</v>
      </c>
      <c r="IVP6" s="260">
        <f>'Inbound SOS &amp; EOD'!IJB29</f>
        <v>0</v>
      </c>
      <c r="IVQ6" s="260">
        <f>'Inbound SOS &amp; EOD'!IJC29</f>
        <v>0</v>
      </c>
      <c r="IVR6" s="260">
        <f>'Inbound SOS &amp; EOD'!IJD29</f>
        <v>0</v>
      </c>
      <c r="IVS6" s="260">
        <f>'Inbound SOS &amp; EOD'!IJE29</f>
        <v>0</v>
      </c>
      <c r="IVT6" s="260">
        <f>'Inbound SOS &amp; EOD'!IJF29</f>
        <v>0</v>
      </c>
      <c r="IVU6" s="260">
        <f>'Inbound SOS &amp; EOD'!IJG29</f>
        <v>0</v>
      </c>
      <c r="IVV6" s="260">
        <f>'Inbound SOS &amp; EOD'!IJH29</f>
        <v>0</v>
      </c>
      <c r="IVW6" s="260">
        <f>'Inbound SOS &amp; EOD'!IJI29</f>
        <v>0</v>
      </c>
      <c r="IVX6" s="260">
        <f>'Inbound SOS &amp; EOD'!IJJ29</f>
        <v>0</v>
      </c>
      <c r="IVY6" s="260">
        <f>'Inbound SOS &amp; EOD'!IJK29</f>
        <v>0</v>
      </c>
      <c r="IVZ6" s="260">
        <f>'Inbound SOS &amp; EOD'!IJL29</f>
        <v>0</v>
      </c>
      <c r="IWA6" s="260">
        <f>'Inbound SOS &amp; EOD'!IJM29</f>
        <v>0</v>
      </c>
      <c r="IWB6" s="260">
        <f>'Inbound SOS &amp; EOD'!IJN29</f>
        <v>0</v>
      </c>
      <c r="IWC6" s="260">
        <f>'Inbound SOS &amp; EOD'!IJO29</f>
        <v>0</v>
      </c>
      <c r="IWD6" s="260">
        <f>'Inbound SOS &amp; EOD'!IJP29</f>
        <v>0</v>
      </c>
      <c r="IWE6" s="260">
        <f>'Inbound SOS &amp; EOD'!IJQ29</f>
        <v>0</v>
      </c>
      <c r="IWF6" s="260">
        <f>'Inbound SOS &amp; EOD'!IJR29</f>
        <v>0</v>
      </c>
      <c r="IWG6" s="260">
        <f>'Inbound SOS &amp; EOD'!IJS29</f>
        <v>0</v>
      </c>
      <c r="IWH6" s="260">
        <f>'Inbound SOS &amp; EOD'!IJT29</f>
        <v>0</v>
      </c>
      <c r="IWI6" s="260">
        <f>'Inbound SOS &amp; EOD'!IJU29</f>
        <v>0</v>
      </c>
      <c r="IWJ6" s="260">
        <f>'Inbound SOS &amp; EOD'!IJV29</f>
        <v>0</v>
      </c>
      <c r="IWK6" s="260">
        <f>'Inbound SOS &amp; EOD'!IJW29</f>
        <v>0</v>
      </c>
      <c r="IWL6" s="260">
        <f>'Inbound SOS &amp; EOD'!IJX29</f>
        <v>0</v>
      </c>
      <c r="IWM6" s="260">
        <f>'Inbound SOS &amp; EOD'!IJY29</f>
        <v>0</v>
      </c>
      <c r="IWN6" s="260">
        <f>'Inbound SOS &amp; EOD'!IJZ29</f>
        <v>0</v>
      </c>
      <c r="IWO6" s="260">
        <f>'Inbound SOS &amp; EOD'!IKA29</f>
        <v>0</v>
      </c>
      <c r="IWP6" s="260">
        <f>'Inbound SOS &amp; EOD'!IKB29</f>
        <v>0</v>
      </c>
      <c r="IWQ6" s="260">
        <f>'Inbound SOS &amp; EOD'!IKC29</f>
        <v>0</v>
      </c>
      <c r="IWR6" s="260">
        <f>'Inbound SOS &amp; EOD'!IKD29</f>
        <v>0</v>
      </c>
      <c r="IWS6" s="260">
        <f>'Inbound SOS &amp; EOD'!IKE29</f>
        <v>0</v>
      </c>
      <c r="IWT6" s="260">
        <f>'Inbound SOS &amp; EOD'!IKF29</f>
        <v>0</v>
      </c>
      <c r="IWU6" s="260">
        <f>'Inbound SOS &amp; EOD'!IKG29</f>
        <v>0</v>
      </c>
      <c r="IWV6" s="260">
        <f>'Inbound SOS &amp; EOD'!IKH29</f>
        <v>0</v>
      </c>
      <c r="IWW6" s="260">
        <f>'Inbound SOS &amp; EOD'!IKI29</f>
        <v>0</v>
      </c>
      <c r="IWX6" s="260">
        <f>'Inbound SOS &amp; EOD'!IKJ29</f>
        <v>0</v>
      </c>
      <c r="IWY6" s="260">
        <f>'Inbound SOS &amp; EOD'!IKK29</f>
        <v>0</v>
      </c>
      <c r="IWZ6" s="260">
        <f>'Inbound SOS &amp; EOD'!IKL29</f>
        <v>0</v>
      </c>
      <c r="IXA6" s="260">
        <f>'Inbound SOS &amp; EOD'!IKM29</f>
        <v>0</v>
      </c>
      <c r="IXB6" s="260">
        <f>'Inbound SOS &amp; EOD'!IKN29</f>
        <v>0</v>
      </c>
      <c r="IXC6" s="260">
        <f>'Inbound SOS &amp; EOD'!IKO29</f>
        <v>0</v>
      </c>
      <c r="IXD6" s="260">
        <f>'Inbound SOS &amp; EOD'!IKP29</f>
        <v>0</v>
      </c>
      <c r="IXE6" s="260">
        <f>'Inbound SOS &amp; EOD'!IKQ29</f>
        <v>0</v>
      </c>
      <c r="IXF6" s="260">
        <f>'Inbound SOS &amp; EOD'!IKR29</f>
        <v>0</v>
      </c>
      <c r="IXG6" s="260">
        <f>'Inbound SOS &amp; EOD'!IKS29</f>
        <v>0</v>
      </c>
      <c r="IXH6" s="260">
        <f>'Inbound SOS &amp; EOD'!IKT29</f>
        <v>0</v>
      </c>
      <c r="IXI6" s="260">
        <f>'Inbound SOS &amp; EOD'!IKU29</f>
        <v>0</v>
      </c>
      <c r="IXJ6" s="260">
        <f>'Inbound SOS &amp; EOD'!IKV29</f>
        <v>0</v>
      </c>
      <c r="IXK6" s="260">
        <f>'Inbound SOS &amp; EOD'!IKW29</f>
        <v>0</v>
      </c>
      <c r="IXL6" s="260">
        <f>'Inbound SOS &amp; EOD'!IKX29</f>
        <v>0</v>
      </c>
      <c r="IXM6" s="260">
        <f>'Inbound SOS &amp; EOD'!IKY29</f>
        <v>0</v>
      </c>
      <c r="IXN6" s="260">
        <f>'Inbound SOS &amp; EOD'!IKZ29</f>
        <v>0</v>
      </c>
      <c r="IXO6" s="260">
        <f>'Inbound SOS &amp; EOD'!ILA29</f>
        <v>0</v>
      </c>
      <c r="IXP6" s="260">
        <f>'Inbound SOS &amp; EOD'!ILB29</f>
        <v>0</v>
      </c>
      <c r="IXQ6" s="260">
        <f>'Inbound SOS &amp; EOD'!ILC29</f>
        <v>0</v>
      </c>
      <c r="IXR6" s="260">
        <f>'Inbound SOS &amp; EOD'!ILD29</f>
        <v>0</v>
      </c>
      <c r="IXS6" s="260">
        <f>'Inbound SOS &amp; EOD'!ILE29</f>
        <v>0</v>
      </c>
      <c r="IXT6" s="260">
        <f>'Inbound SOS &amp; EOD'!ILF29</f>
        <v>0</v>
      </c>
      <c r="IXU6" s="260">
        <f>'Inbound SOS &amp; EOD'!ILG29</f>
        <v>0</v>
      </c>
      <c r="IXV6" s="260">
        <f>'Inbound SOS &amp; EOD'!ILH29</f>
        <v>0</v>
      </c>
      <c r="IXW6" s="260">
        <f>'Inbound SOS &amp; EOD'!ILI29</f>
        <v>0</v>
      </c>
      <c r="IXX6" s="260">
        <f>'Inbound SOS &amp; EOD'!ILJ29</f>
        <v>0</v>
      </c>
      <c r="IXY6" s="260">
        <f>'Inbound SOS &amp; EOD'!ILK29</f>
        <v>0</v>
      </c>
      <c r="IXZ6" s="260">
        <f>'Inbound SOS &amp; EOD'!ILL29</f>
        <v>0</v>
      </c>
      <c r="IYA6" s="260">
        <f>'Inbound SOS &amp; EOD'!ILM29</f>
        <v>0</v>
      </c>
      <c r="IYB6" s="260">
        <f>'Inbound SOS &amp; EOD'!ILN29</f>
        <v>0</v>
      </c>
      <c r="IYC6" s="260">
        <f>'Inbound SOS &amp; EOD'!ILO29</f>
        <v>0</v>
      </c>
      <c r="IYD6" s="260">
        <f>'Inbound SOS &amp; EOD'!ILP29</f>
        <v>0</v>
      </c>
      <c r="IYE6" s="260">
        <f>'Inbound SOS &amp; EOD'!ILQ29</f>
        <v>0</v>
      </c>
      <c r="IYF6" s="260">
        <f>'Inbound SOS &amp; EOD'!ILR29</f>
        <v>0</v>
      </c>
      <c r="IYG6" s="260">
        <f>'Inbound SOS &amp; EOD'!ILS29</f>
        <v>0</v>
      </c>
      <c r="IYH6" s="260">
        <f>'Inbound SOS &amp; EOD'!ILT29</f>
        <v>0</v>
      </c>
      <c r="IYI6" s="260">
        <f>'Inbound SOS &amp; EOD'!ILU29</f>
        <v>0</v>
      </c>
      <c r="IYJ6" s="260">
        <f>'Inbound SOS &amp; EOD'!ILV29</f>
        <v>0</v>
      </c>
      <c r="IYK6" s="260">
        <f>'Inbound SOS &amp; EOD'!ILW29</f>
        <v>0</v>
      </c>
      <c r="IYL6" s="260">
        <f>'Inbound SOS &amp; EOD'!ILX29</f>
        <v>0</v>
      </c>
      <c r="IYM6" s="260">
        <f>'Inbound SOS &amp; EOD'!ILY29</f>
        <v>0</v>
      </c>
      <c r="IYN6" s="260">
        <f>'Inbound SOS &amp; EOD'!ILZ29</f>
        <v>0</v>
      </c>
      <c r="IYO6" s="260">
        <f>'Inbound SOS &amp; EOD'!IMA29</f>
        <v>0</v>
      </c>
      <c r="IYP6" s="260">
        <f>'Inbound SOS &amp; EOD'!IMB29</f>
        <v>0</v>
      </c>
      <c r="IYQ6" s="260">
        <f>'Inbound SOS &amp; EOD'!IMC29</f>
        <v>0</v>
      </c>
      <c r="IYR6" s="260">
        <f>'Inbound SOS &amp; EOD'!IMD29</f>
        <v>0</v>
      </c>
      <c r="IYS6" s="260">
        <f>'Inbound SOS &amp; EOD'!IME29</f>
        <v>0</v>
      </c>
      <c r="IYT6" s="260">
        <f>'Inbound SOS &amp; EOD'!IMF29</f>
        <v>0</v>
      </c>
      <c r="IYU6" s="260">
        <f>'Inbound SOS &amp; EOD'!IMG29</f>
        <v>0</v>
      </c>
      <c r="IYV6" s="260">
        <f>'Inbound SOS &amp; EOD'!IMH29</f>
        <v>0</v>
      </c>
      <c r="IYW6" s="260">
        <f>'Inbound SOS &amp; EOD'!IMI29</f>
        <v>0</v>
      </c>
      <c r="IYX6" s="260">
        <f>'Inbound SOS &amp; EOD'!IMJ29</f>
        <v>0</v>
      </c>
      <c r="IYY6" s="260">
        <f>'Inbound SOS &amp; EOD'!IMK29</f>
        <v>0</v>
      </c>
      <c r="IYZ6" s="260">
        <f>'Inbound SOS &amp; EOD'!IML29</f>
        <v>0</v>
      </c>
      <c r="IZA6" s="260">
        <f>'Inbound SOS &amp; EOD'!IMM29</f>
        <v>0</v>
      </c>
      <c r="IZB6" s="260">
        <f>'Inbound SOS &amp; EOD'!IMN29</f>
        <v>0</v>
      </c>
      <c r="IZC6" s="260">
        <f>'Inbound SOS &amp; EOD'!IMO29</f>
        <v>0</v>
      </c>
      <c r="IZD6" s="260">
        <f>'Inbound SOS &amp; EOD'!IMP29</f>
        <v>0</v>
      </c>
      <c r="IZE6" s="260">
        <f>'Inbound SOS &amp; EOD'!IMQ29</f>
        <v>0</v>
      </c>
      <c r="IZF6" s="260">
        <f>'Inbound SOS &amp; EOD'!IMR29</f>
        <v>0</v>
      </c>
      <c r="IZG6" s="260">
        <f>'Inbound SOS &amp; EOD'!IMS29</f>
        <v>0</v>
      </c>
      <c r="IZH6" s="260">
        <f>'Inbound SOS &amp; EOD'!IMT29</f>
        <v>0</v>
      </c>
      <c r="IZI6" s="260">
        <f>'Inbound SOS &amp; EOD'!IMU29</f>
        <v>0</v>
      </c>
      <c r="IZJ6" s="260">
        <f>'Inbound SOS &amp; EOD'!IMV29</f>
        <v>0</v>
      </c>
      <c r="IZK6" s="260">
        <f>'Inbound SOS &amp; EOD'!IMW29</f>
        <v>0</v>
      </c>
      <c r="IZL6" s="260">
        <f>'Inbound SOS &amp; EOD'!IMX29</f>
        <v>0</v>
      </c>
      <c r="IZM6" s="260">
        <f>'Inbound SOS &amp; EOD'!IMY29</f>
        <v>0</v>
      </c>
      <c r="IZN6" s="260">
        <f>'Inbound SOS &amp; EOD'!IMZ29</f>
        <v>0</v>
      </c>
      <c r="IZO6" s="260">
        <f>'Inbound SOS &amp; EOD'!INA29</f>
        <v>0</v>
      </c>
      <c r="IZP6" s="260">
        <f>'Inbound SOS &amp; EOD'!INB29</f>
        <v>0</v>
      </c>
      <c r="IZQ6" s="260">
        <f>'Inbound SOS &amp; EOD'!INC29</f>
        <v>0</v>
      </c>
      <c r="IZR6" s="260">
        <f>'Inbound SOS &amp; EOD'!IND29</f>
        <v>0</v>
      </c>
      <c r="IZS6" s="260">
        <f>'Inbound SOS &amp; EOD'!INE29</f>
        <v>0</v>
      </c>
      <c r="IZT6" s="260">
        <f>'Inbound SOS &amp; EOD'!INF29</f>
        <v>0</v>
      </c>
      <c r="IZU6" s="260">
        <f>'Inbound SOS &amp; EOD'!ING29</f>
        <v>0</v>
      </c>
      <c r="IZV6" s="260">
        <f>'Inbound SOS &amp; EOD'!INH29</f>
        <v>0</v>
      </c>
      <c r="IZW6" s="260">
        <f>'Inbound SOS &amp; EOD'!INI29</f>
        <v>0</v>
      </c>
      <c r="IZX6" s="260">
        <f>'Inbound SOS &amp; EOD'!INJ29</f>
        <v>0</v>
      </c>
      <c r="IZY6" s="260">
        <f>'Inbound SOS &amp; EOD'!INK29</f>
        <v>0</v>
      </c>
      <c r="IZZ6" s="260">
        <f>'Inbound SOS &amp; EOD'!INL29</f>
        <v>0</v>
      </c>
      <c r="JAA6" s="260">
        <f>'Inbound SOS &amp; EOD'!INM29</f>
        <v>0</v>
      </c>
      <c r="JAB6" s="260">
        <f>'Inbound SOS &amp; EOD'!INN29</f>
        <v>0</v>
      </c>
      <c r="JAC6" s="260">
        <f>'Inbound SOS &amp; EOD'!INO29</f>
        <v>0</v>
      </c>
      <c r="JAD6" s="260">
        <f>'Inbound SOS &amp; EOD'!INP29</f>
        <v>0</v>
      </c>
      <c r="JAE6" s="260">
        <f>'Inbound SOS &amp; EOD'!INQ29</f>
        <v>0</v>
      </c>
      <c r="JAF6" s="260">
        <f>'Inbound SOS &amp; EOD'!INR29</f>
        <v>0</v>
      </c>
      <c r="JAG6" s="260">
        <f>'Inbound SOS &amp; EOD'!INS29</f>
        <v>0</v>
      </c>
      <c r="JAH6" s="260">
        <f>'Inbound SOS &amp; EOD'!INT29</f>
        <v>0</v>
      </c>
      <c r="JAI6" s="260">
        <f>'Inbound SOS &amp; EOD'!INU29</f>
        <v>0</v>
      </c>
      <c r="JAJ6" s="260">
        <f>'Inbound SOS &amp; EOD'!INV29</f>
        <v>0</v>
      </c>
      <c r="JAK6" s="260">
        <f>'Inbound SOS &amp; EOD'!INW29</f>
        <v>0</v>
      </c>
      <c r="JAL6" s="260">
        <f>'Inbound SOS &amp; EOD'!INX29</f>
        <v>0</v>
      </c>
      <c r="JAM6" s="260">
        <f>'Inbound SOS &amp; EOD'!INY29</f>
        <v>0</v>
      </c>
      <c r="JAN6" s="260">
        <f>'Inbound SOS &amp; EOD'!INZ29</f>
        <v>0</v>
      </c>
      <c r="JAO6" s="260">
        <f>'Inbound SOS &amp; EOD'!IOA29</f>
        <v>0</v>
      </c>
      <c r="JAP6" s="260">
        <f>'Inbound SOS &amp; EOD'!IOB29</f>
        <v>0</v>
      </c>
      <c r="JAQ6" s="260">
        <f>'Inbound SOS &amp; EOD'!IOC29</f>
        <v>0</v>
      </c>
      <c r="JAR6" s="260">
        <f>'Inbound SOS &amp; EOD'!IOD29</f>
        <v>0</v>
      </c>
      <c r="JAS6" s="260">
        <f>'Inbound SOS &amp; EOD'!IOE29</f>
        <v>0</v>
      </c>
      <c r="JAT6" s="260">
        <f>'Inbound SOS &amp; EOD'!IOF29</f>
        <v>0</v>
      </c>
      <c r="JAU6" s="260">
        <f>'Inbound SOS &amp; EOD'!IOG29</f>
        <v>0</v>
      </c>
      <c r="JAV6" s="260">
        <f>'Inbound SOS &amp; EOD'!IOH29</f>
        <v>0</v>
      </c>
      <c r="JAW6" s="260">
        <f>'Inbound SOS &amp; EOD'!IOI29</f>
        <v>0</v>
      </c>
      <c r="JAX6" s="260">
        <f>'Inbound SOS &amp; EOD'!IOJ29</f>
        <v>0</v>
      </c>
      <c r="JAY6" s="260">
        <f>'Inbound SOS &amp; EOD'!IOK29</f>
        <v>0</v>
      </c>
      <c r="JAZ6" s="260">
        <f>'Inbound SOS &amp; EOD'!IOL29</f>
        <v>0</v>
      </c>
      <c r="JBA6" s="260">
        <f>'Inbound SOS &amp; EOD'!IOM29</f>
        <v>0</v>
      </c>
      <c r="JBB6" s="260">
        <f>'Inbound SOS &amp; EOD'!ION29</f>
        <v>0</v>
      </c>
      <c r="JBC6" s="260">
        <f>'Inbound SOS &amp; EOD'!IOO29</f>
        <v>0</v>
      </c>
      <c r="JBD6" s="260">
        <f>'Inbound SOS &amp; EOD'!IOP29</f>
        <v>0</v>
      </c>
      <c r="JBE6" s="260">
        <f>'Inbound SOS &amp; EOD'!IOQ29</f>
        <v>0</v>
      </c>
      <c r="JBF6" s="260">
        <f>'Inbound SOS &amp; EOD'!IOR29</f>
        <v>0</v>
      </c>
      <c r="JBG6" s="260">
        <f>'Inbound SOS &amp; EOD'!IOS29</f>
        <v>0</v>
      </c>
      <c r="JBH6" s="260">
        <f>'Inbound SOS &amp; EOD'!IOT29</f>
        <v>0</v>
      </c>
      <c r="JBI6" s="260">
        <f>'Inbound SOS &amp; EOD'!IOU29</f>
        <v>0</v>
      </c>
      <c r="JBJ6" s="260">
        <f>'Inbound SOS &amp; EOD'!IOV29</f>
        <v>0</v>
      </c>
      <c r="JBK6" s="260">
        <f>'Inbound SOS &amp; EOD'!IOW29</f>
        <v>0</v>
      </c>
      <c r="JBL6" s="260">
        <f>'Inbound SOS &amp; EOD'!IOX29</f>
        <v>0</v>
      </c>
      <c r="JBM6" s="260">
        <f>'Inbound SOS &amp; EOD'!IOY29</f>
        <v>0</v>
      </c>
      <c r="JBN6" s="260">
        <f>'Inbound SOS &amp; EOD'!IOZ29</f>
        <v>0</v>
      </c>
      <c r="JBO6" s="260">
        <f>'Inbound SOS &amp; EOD'!IPA29</f>
        <v>0</v>
      </c>
      <c r="JBP6" s="260">
        <f>'Inbound SOS &amp; EOD'!IPB29</f>
        <v>0</v>
      </c>
      <c r="JBQ6" s="260">
        <f>'Inbound SOS &amp; EOD'!IPC29</f>
        <v>0</v>
      </c>
      <c r="JBR6" s="260">
        <f>'Inbound SOS &amp; EOD'!IPD29</f>
        <v>0</v>
      </c>
      <c r="JBS6" s="260">
        <f>'Inbound SOS &amp; EOD'!IPE29</f>
        <v>0</v>
      </c>
      <c r="JBT6" s="260">
        <f>'Inbound SOS &amp; EOD'!IPF29</f>
        <v>0</v>
      </c>
      <c r="JBU6" s="260">
        <f>'Inbound SOS &amp; EOD'!IPG29</f>
        <v>0</v>
      </c>
      <c r="JBV6" s="260">
        <f>'Inbound SOS &amp; EOD'!IPH29</f>
        <v>0</v>
      </c>
      <c r="JBW6" s="260">
        <f>'Inbound SOS &amp; EOD'!IPI29</f>
        <v>0</v>
      </c>
      <c r="JBX6" s="260">
        <f>'Inbound SOS &amp; EOD'!IPJ29</f>
        <v>0</v>
      </c>
      <c r="JBY6" s="260">
        <f>'Inbound SOS &amp; EOD'!IPK29</f>
        <v>0</v>
      </c>
      <c r="JBZ6" s="260">
        <f>'Inbound SOS &amp; EOD'!IPL29</f>
        <v>0</v>
      </c>
      <c r="JCA6" s="260">
        <f>'Inbound SOS &amp; EOD'!IPM29</f>
        <v>0</v>
      </c>
      <c r="JCB6" s="260">
        <f>'Inbound SOS &amp; EOD'!IPN29</f>
        <v>0</v>
      </c>
      <c r="JCC6" s="260">
        <f>'Inbound SOS &amp; EOD'!IPO29</f>
        <v>0</v>
      </c>
      <c r="JCD6" s="260">
        <f>'Inbound SOS &amp; EOD'!IPP29</f>
        <v>0</v>
      </c>
      <c r="JCE6" s="260">
        <f>'Inbound SOS &amp; EOD'!IPQ29</f>
        <v>0</v>
      </c>
      <c r="JCF6" s="260">
        <f>'Inbound SOS &amp; EOD'!IPR29</f>
        <v>0</v>
      </c>
      <c r="JCG6" s="260">
        <f>'Inbound SOS &amp; EOD'!IPS29</f>
        <v>0</v>
      </c>
      <c r="JCH6" s="260">
        <f>'Inbound SOS &amp; EOD'!IPT29</f>
        <v>0</v>
      </c>
      <c r="JCI6" s="260">
        <f>'Inbound SOS &amp; EOD'!IPU29</f>
        <v>0</v>
      </c>
      <c r="JCJ6" s="260">
        <f>'Inbound SOS &amp; EOD'!IPV29</f>
        <v>0</v>
      </c>
      <c r="JCK6" s="260">
        <f>'Inbound SOS &amp; EOD'!IPW29</f>
        <v>0</v>
      </c>
      <c r="JCL6" s="260">
        <f>'Inbound SOS &amp; EOD'!IPX29</f>
        <v>0</v>
      </c>
      <c r="JCM6" s="260">
        <f>'Inbound SOS &amp; EOD'!IPY29</f>
        <v>0</v>
      </c>
      <c r="JCN6" s="260">
        <f>'Inbound SOS &amp; EOD'!IPZ29</f>
        <v>0</v>
      </c>
      <c r="JCO6" s="260">
        <f>'Inbound SOS &amp; EOD'!IQA29</f>
        <v>0</v>
      </c>
      <c r="JCP6" s="260">
        <f>'Inbound SOS &amp; EOD'!IQB29</f>
        <v>0</v>
      </c>
      <c r="JCQ6" s="260">
        <f>'Inbound SOS &amp; EOD'!IQC29</f>
        <v>0</v>
      </c>
      <c r="JCR6" s="260">
        <f>'Inbound SOS &amp; EOD'!IQD29</f>
        <v>0</v>
      </c>
      <c r="JCS6" s="260">
        <f>'Inbound SOS &amp; EOD'!IQE29</f>
        <v>0</v>
      </c>
      <c r="JCT6" s="260">
        <f>'Inbound SOS &amp; EOD'!IQF29</f>
        <v>0</v>
      </c>
      <c r="JCU6" s="260">
        <f>'Inbound SOS &amp; EOD'!IQG29</f>
        <v>0</v>
      </c>
      <c r="JCV6" s="260">
        <f>'Inbound SOS &amp; EOD'!IQH29</f>
        <v>0</v>
      </c>
      <c r="JCW6" s="260">
        <f>'Inbound SOS &amp; EOD'!IQI29</f>
        <v>0</v>
      </c>
      <c r="JCX6" s="260">
        <f>'Inbound SOS &amp; EOD'!IQJ29</f>
        <v>0</v>
      </c>
      <c r="JCY6" s="260">
        <f>'Inbound SOS &amp; EOD'!IQK29</f>
        <v>0</v>
      </c>
      <c r="JCZ6" s="260">
        <f>'Inbound SOS &amp; EOD'!IQL29</f>
        <v>0</v>
      </c>
      <c r="JDA6" s="260">
        <f>'Inbound SOS &amp; EOD'!IQM29</f>
        <v>0</v>
      </c>
      <c r="JDB6" s="260">
        <f>'Inbound SOS &amp; EOD'!IQN29</f>
        <v>0</v>
      </c>
      <c r="JDC6" s="260">
        <f>'Inbound SOS &amp; EOD'!IQO29</f>
        <v>0</v>
      </c>
      <c r="JDD6" s="260">
        <f>'Inbound SOS &amp; EOD'!IQP29</f>
        <v>0</v>
      </c>
      <c r="JDE6" s="260">
        <f>'Inbound SOS &amp; EOD'!IQQ29</f>
        <v>0</v>
      </c>
      <c r="JDF6" s="260">
        <f>'Inbound SOS &amp; EOD'!IQR29</f>
        <v>0</v>
      </c>
      <c r="JDG6" s="260">
        <f>'Inbound SOS &amp; EOD'!IQS29</f>
        <v>0</v>
      </c>
      <c r="JDH6" s="260">
        <f>'Inbound SOS &amp; EOD'!IQT29</f>
        <v>0</v>
      </c>
      <c r="JDI6" s="260">
        <f>'Inbound SOS &amp; EOD'!IQU29</f>
        <v>0</v>
      </c>
      <c r="JDJ6" s="260">
        <f>'Inbound SOS &amp; EOD'!IQV29</f>
        <v>0</v>
      </c>
      <c r="JDK6" s="260">
        <f>'Inbound SOS &amp; EOD'!IQW29</f>
        <v>0</v>
      </c>
      <c r="JDL6" s="260">
        <f>'Inbound SOS &amp; EOD'!IQX29</f>
        <v>0</v>
      </c>
      <c r="JDM6" s="260">
        <f>'Inbound SOS &amp; EOD'!IQY29</f>
        <v>0</v>
      </c>
      <c r="JDN6" s="260">
        <f>'Inbound SOS &amp; EOD'!IQZ29</f>
        <v>0</v>
      </c>
      <c r="JDO6" s="260">
        <f>'Inbound SOS &amp; EOD'!IRA29</f>
        <v>0</v>
      </c>
      <c r="JDP6" s="260">
        <f>'Inbound SOS &amp; EOD'!IRB29</f>
        <v>0</v>
      </c>
      <c r="JDQ6" s="260">
        <f>'Inbound SOS &amp; EOD'!IRC29</f>
        <v>0</v>
      </c>
      <c r="JDR6" s="260">
        <f>'Inbound SOS &amp; EOD'!IRD29</f>
        <v>0</v>
      </c>
      <c r="JDS6" s="260">
        <f>'Inbound SOS &amp; EOD'!IRE29</f>
        <v>0</v>
      </c>
      <c r="JDT6" s="260">
        <f>'Inbound SOS &amp; EOD'!IRF29</f>
        <v>0</v>
      </c>
      <c r="JDU6" s="260">
        <f>'Inbound SOS &amp; EOD'!IRG29</f>
        <v>0</v>
      </c>
      <c r="JDV6" s="260">
        <f>'Inbound SOS &amp; EOD'!IRH29</f>
        <v>0</v>
      </c>
      <c r="JDW6" s="260">
        <f>'Inbound SOS &amp; EOD'!IRI29</f>
        <v>0</v>
      </c>
      <c r="JDX6" s="260">
        <f>'Inbound SOS &amp; EOD'!IRJ29</f>
        <v>0</v>
      </c>
      <c r="JDY6" s="260">
        <f>'Inbound SOS &amp; EOD'!IRK29</f>
        <v>0</v>
      </c>
      <c r="JDZ6" s="260">
        <f>'Inbound SOS &amp; EOD'!IRL29</f>
        <v>0</v>
      </c>
      <c r="JEA6" s="260">
        <f>'Inbound SOS &amp; EOD'!IRM29</f>
        <v>0</v>
      </c>
      <c r="JEB6" s="260">
        <f>'Inbound SOS &amp; EOD'!IRN29</f>
        <v>0</v>
      </c>
      <c r="JEC6" s="260">
        <f>'Inbound SOS &amp; EOD'!IRO29</f>
        <v>0</v>
      </c>
      <c r="JED6" s="260">
        <f>'Inbound SOS &amp; EOD'!IRP29</f>
        <v>0</v>
      </c>
      <c r="JEE6" s="260">
        <f>'Inbound SOS &amp; EOD'!IRQ29</f>
        <v>0</v>
      </c>
      <c r="JEF6" s="260">
        <f>'Inbound SOS &amp; EOD'!IRR29</f>
        <v>0</v>
      </c>
      <c r="JEG6" s="260">
        <f>'Inbound SOS &amp; EOD'!IRS29</f>
        <v>0</v>
      </c>
      <c r="JEH6" s="260">
        <f>'Inbound SOS &amp; EOD'!IRT29</f>
        <v>0</v>
      </c>
      <c r="JEI6" s="260">
        <f>'Inbound SOS &amp; EOD'!IRU29</f>
        <v>0</v>
      </c>
      <c r="JEJ6" s="260">
        <f>'Inbound SOS &amp; EOD'!IRV29</f>
        <v>0</v>
      </c>
      <c r="JEK6" s="260">
        <f>'Inbound SOS &amp; EOD'!IRW29</f>
        <v>0</v>
      </c>
      <c r="JEL6" s="260">
        <f>'Inbound SOS &amp; EOD'!IRX29</f>
        <v>0</v>
      </c>
      <c r="JEM6" s="260">
        <f>'Inbound SOS &amp; EOD'!IRY29</f>
        <v>0</v>
      </c>
      <c r="JEN6" s="260">
        <f>'Inbound SOS &amp; EOD'!IRZ29</f>
        <v>0</v>
      </c>
      <c r="JEO6" s="260">
        <f>'Inbound SOS &amp; EOD'!ISA29</f>
        <v>0</v>
      </c>
      <c r="JEP6" s="260">
        <f>'Inbound SOS &amp; EOD'!ISB29</f>
        <v>0</v>
      </c>
      <c r="JEQ6" s="260">
        <f>'Inbound SOS &amp; EOD'!ISC29</f>
        <v>0</v>
      </c>
      <c r="JER6" s="260">
        <f>'Inbound SOS &amp; EOD'!ISD29</f>
        <v>0</v>
      </c>
      <c r="JES6" s="260">
        <f>'Inbound SOS &amp; EOD'!ISE29</f>
        <v>0</v>
      </c>
      <c r="JET6" s="260">
        <f>'Inbound SOS &amp; EOD'!ISF29</f>
        <v>0</v>
      </c>
      <c r="JEU6" s="260">
        <f>'Inbound SOS &amp; EOD'!ISG29</f>
        <v>0</v>
      </c>
      <c r="JEV6" s="260">
        <f>'Inbound SOS &amp; EOD'!ISH29</f>
        <v>0</v>
      </c>
      <c r="JEW6" s="260">
        <f>'Inbound SOS &amp; EOD'!ISI29</f>
        <v>0</v>
      </c>
      <c r="JEX6" s="260">
        <f>'Inbound SOS &amp; EOD'!ISJ29</f>
        <v>0</v>
      </c>
      <c r="JEY6" s="260">
        <f>'Inbound SOS &amp; EOD'!ISK29</f>
        <v>0</v>
      </c>
      <c r="JEZ6" s="260">
        <f>'Inbound SOS &amp; EOD'!ISL29</f>
        <v>0</v>
      </c>
      <c r="JFA6" s="260">
        <f>'Inbound SOS &amp; EOD'!ISM29</f>
        <v>0</v>
      </c>
      <c r="JFB6" s="260">
        <f>'Inbound SOS &amp; EOD'!ISN29</f>
        <v>0</v>
      </c>
      <c r="JFC6" s="260">
        <f>'Inbound SOS &amp; EOD'!ISO29</f>
        <v>0</v>
      </c>
      <c r="JFD6" s="260">
        <f>'Inbound SOS &amp; EOD'!ISP29</f>
        <v>0</v>
      </c>
      <c r="JFE6" s="260">
        <f>'Inbound SOS &amp; EOD'!ISQ29</f>
        <v>0</v>
      </c>
      <c r="JFF6" s="260">
        <f>'Inbound SOS &amp; EOD'!ISR29</f>
        <v>0</v>
      </c>
      <c r="JFG6" s="260">
        <f>'Inbound SOS &amp; EOD'!ISS29</f>
        <v>0</v>
      </c>
      <c r="JFH6" s="260">
        <f>'Inbound SOS &amp; EOD'!IST29</f>
        <v>0</v>
      </c>
      <c r="JFI6" s="260">
        <f>'Inbound SOS &amp; EOD'!ISU29</f>
        <v>0</v>
      </c>
      <c r="JFJ6" s="260">
        <f>'Inbound SOS &amp; EOD'!ISV29</f>
        <v>0</v>
      </c>
      <c r="JFK6" s="260">
        <f>'Inbound SOS &amp; EOD'!ISW29</f>
        <v>0</v>
      </c>
      <c r="JFL6" s="260">
        <f>'Inbound SOS &amp; EOD'!ISX29</f>
        <v>0</v>
      </c>
      <c r="JFM6" s="260">
        <f>'Inbound SOS &amp; EOD'!ISY29</f>
        <v>0</v>
      </c>
      <c r="JFN6" s="260">
        <f>'Inbound SOS &amp; EOD'!ISZ29</f>
        <v>0</v>
      </c>
      <c r="JFO6" s="260">
        <f>'Inbound SOS &amp; EOD'!ITA29</f>
        <v>0</v>
      </c>
      <c r="JFP6" s="260">
        <f>'Inbound SOS &amp; EOD'!ITB29</f>
        <v>0</v>
      </c>
      <c r="JFQ6" s="260">
        <f>'Inbound SOS &amp; EOD'!ITC29</f>
        <v>0</v>
      </c>
      <c r="JFR6" s="260">
        <f>'Inbound SOS &amp; EOD'!ITD29</f>
        <v>0</v>
      </c>
      <c r="JFS6" s="260">
        <f>'Inbound SOS &amp; EOD'!ITE29</f>
        <v>0</v>
      </c>
      <c r="JFT6" s="260">
        <f>'Inbound SOS &amp; EOD'!ITF29</f>
        <v>0</v>
      </c>
      <c r="JFU6" s="260">
        <f>'Inbound SOS &amp; EOD'!ITG29</f>
        <v>0</v>
      </c>
      <c r="JFV6" s="260">
        <f>'Inbound SOS &amp; EOD'!ITH29</f>
        <v>0</v>
      </c>
      <c r="JFW6" s="260">
        <f>'Inbound SOS &amp; EOD'!ITI29</f>
        <v>0</v>
      </c>
      <c r="JFX6" s="260">
        <f>'Inbound SOS &amp; EOD'!ITJ29</f>
        <v>0</v>
      </c>
      <c r="JFY6" s="260">
        <f>'Inbound SOS &amp; EOD'!ITK29</f>
        <v>0</v>
      </c>
      <c r="JFZ6" s="260">
        <f>'Inbound SOS &amp; EOD'!ITL29</f>
        <v>0</v>
      </c>
      <c r="JGA6" s="260">
        <f>'Inbound SOS &amp; EOD'!ITM29</f>
        <v>0</v>
      </c>
      <c r="JGB6" s="260">
        <f>'Inbound SOS &amp; EOD'!ITN29</f>
        <v>0</v>
      </c>
      <c r="JGC6" s="260">
        <f>'Inbound SOS &amp; EOD'!ITO29</f>
        <v>0</v>
      </c>
      <c r="JGD6" s="260">
        <f>'Inbound SOS &amp; EOD'!ITP29</f>
        <v>0</v>
      </c>
      <c r="JGE6" s="260">
        <f>'Inbound SOS &amp; EOD'!ITQ29</f>
        <v>0</v>
      </c>
      <c r="JGF6" s="260">
        <f>'Inbound SOS &amp; EOD'!ITR29</f>
        <v>0</v>
      </c>
      <c r="JGG6" s="260">
        <f>'Inbound SOS &amp; EOD'!ITS29</f>
        <v>0</v>
      </c>
      <c r="JGH6" s="260">
        <f>'Inbound SOS &amp; EOD'!ITT29</f>
        <v>0</v>
      </c>
      <c r="JGI6" s="260">
        <f>'Inbound SOS &amp; EOD'!ITU29</f>
        <v>0</v>
      </c>
      <c r="JGJ6" s="260">
        <f>'Inbound SOS &amp; EOD'!ITV29</f>
        <v>0</v>
      </c>
      <c r="JGK6" s="260">
        <f>'Inbound SOS &amp; EOD'!ITW29</f>
        <v>0</v>
      </c>
      <c r="JGL6" s="260">
        <f>'Inbound SOS &amp; EOD'!ITX29</f>
        <v>0</v>
      </c>
      <c r="JGM6" s="260">
        <f>'Inbound SOS &amp; EOD'!ITY29</f>
        <v>0</v>
      </c>
      <c r="JGN6" s="260">
        <f>'Inbound SOS &amp; EOD'!ITZ29</f>
        <v>0</v>
      </c>
      <c r="JGO6" s="260">
        <f>'Inbound SOS &amp; EOD'!IUA29</f>
        <v>0</v>
      </c>
      <c r="JGP6" s="260">
        <f>'Inbound SOS &amp; EOD'!IUB29</f>
        <v>0</v>
      </c>
      <c r="JGQ6" s="260">
        <f>'Inbound SOS &amp; EOD'!IUC29</f>
        <v>0</v>
      </c>
      <c r="JGR6" s="260">
        <f>'Inbound SOS &amp; EOD'!IUD29</f>
        <v>0</v>
      </c>
      <c r="JGS6" s="260">
        <f>'Inbound SOS &amp; EOD'!IUE29</f>
        <v>0</v>
      </c>
      <c r="JGT6" s="260">
        <f>'Inbound SOS &amp; EOD'!IUF29</f>
        <v>0</v>
      </c>
      <c r="JGU6" s="260">
        <f>'Inbound SOS &amp; EOD'!IUG29</f>
        <v>0</v>
      </c>
      <c r="JGV6" s="260">
        <f>'Inbound SOS &amp; EOD'!IUH29</f>
        <v>0</v>
      </c>
      <c r="JGW6" s="260">
        <f>'Inbound SOS &amp; EOD'!IUI29</f>
        <v>0</v>
      </c>
      <c r="JGX6" s="260">
        <f>'Inbound SOS &amp; EOD'!IUJ29</f>
        <v>0</v>
      </c>
      <c r="JGY6" s="260">
        <f>'Inbound SOS &amp; EOD'!IUK29</f>
        <v>0</v>
      </c>
      <c r="JGZ6" s="260">
        <f>'Inbound SOS &amp; EOD'!IUL29</f>
        <v>0</v>
      </c>
      <c r="JHA6" s="260">
        <f>'Inbound SOS &amp; EOD'!IUM29</f>
        <v>0</v>
      </c>
      <c r="JHB6" s="260">
        <f>'Inbound SOS &amp; EOD'!IUN29</f>
        <v>0</v>
      </c>
      <c r="JHC6" s="260">
        <f>'Inbound SOS &amp; EOD'!IUO29</f>
        <v>0</v>
      </c>
      <c r="JHD6" s="260">
        <f>'Inbound SOS &amp; EOD'!IUP29</f>
        <v>0</v>
      </c>
      <c r="JHE6" s="260">
        <f>'Inbound SOS &amp; EOD'!IUQ29</f>
        <v>0</v>
      </c>
      <c r="JHF6" s="260">
        <f>'Inbound SOS &amp; EOD'!IUR29</f>
        <v>0</v>
      </c>
      <c r="JHG6" s="260">
        <f>'Inbound SOS &amp; EOD'!IUS29</f>
        <v>0</v>
      </c>
      <c r="JHH6" s="260">
        <f>'Inbound SOS &amp; EOD'!IUT29</f>
        <v>0</v>
      </c>
      <c r="JHI6" s="260">
        <f>'Inbound SOS &amp; EOD'!IUU29</f>
        <v>0</v>
      </c>
      <c r="JHJ6" s="260">
        <f>'Inbound SOS &amp; EOD'!IUV29</f>
        <v>0</v>
      </c>
      <c r="JHK6" s="260">
        <f>'Inbound SOS &amp; EOD'!IUW29</f>
        <v>0</v>
      </c>
      <c r="JHL6" s="260">
        <f>'Inbound SOS &amp; EOD'!IUX29</f>
        <v>0</v>
      </c>
      <c r="JHM6" s="260">
        <f>'Inbound SOS &amp; EOD'!IUY29</f>
        <v>0</v>
      </c>
      <c r="JHN6" s="260">
        <f>'Inbound SOS &amp; EOD'!IUZ29</f>
        <v>0</v>
      </c>
      <c r="JHO6" s="260">
        <f>'Inbound SOS &amp; EOD'!IVA29</f>
        <v>0</v>
      </c>
      <c r="JHP6" s="260">
        <f>'Inbound SOS &amp; EOD'!IVB29</f>
        <v>0</v>
      </c>
      <c r="JHQ6" s="260">
        <f>'Inbound SOS &amp; EOD'!IVC29</f>
        <v>0</v>
      </c>
      <c r="JHR6" s="260">
        <f>'Inbound SOS &amp; EOD'!IVD29</f>
        <v>0</v>
      </c>
      <c r="JHS6" s="260">
        <f>'Inbound SOS &amp; EOD'!IVE29</f>
        <v>0</v>
      </c>
      <c r="JHT6" s="260">
        <f>'Inbound SOS &amp; EOD'!IVF29</f>
        <v>0</v>
      </c>
      <c r="JHU6" s="260">
        <f>'Inbound SOS &amp; EOD'!IVG29</f>
        <v>0</v>
      </c>
      <c r="JHV6" s="260">
        <f>'Inbound SOS &amp; EOD'!IVH29</f>
        <v>0</v>
      </c>
      <c r="JHW6" s="260">
        <f>'Inbound SOS &amp; EOD'!IVI29</f>
        <v>0</v>
      </c>
      <c r="JHX6" s="260">
        <f>'Inbound SOS &amp; EOD'!IVJ29</f>
        <v>0</v>
      </c>
      <c r="JHY6" s="260">
        <f>'Inbound SOS &amp; EOD'!IVK29</f>
        <v>0</v>
      </c>
      <c r="JHZ6" s="260">
        <f>'Inbound SOS &amp; EOD'!IVL29</f>
        <v>0</v>
      </c>
      <c r="JIA6" s="260">
        <f>'Inbound SOS &amp; EOD'!IVM29</f>
        <v>0</v>
      </c>
      <c r="JIB6" s="260">
        <f>'Inbound SOS &amp; EOD'!IVN29</f>
        <v>0</v>
      </c>
      <c r="JIC6" s="260">
        <f>'Inbound SOS &amp; EOD'!IVO29</f>
        <v>0</v>
      </c>
      <c r="JID6" s="260">
        <f>'Inbound SOS &amp; EOD'!IVP29</f>
        <v>0</v>
      </c>
      <c r="JIE6" s="260">
        <f>'Inbound SOS &amp; EOD'!IVQ29</f>
        <v>0</v>
      </c>
      <c r="JIF6" s="260">
        <f>'Inbound SOS &amp; EOD'!IVR29</f>
        <v>0</v>
      </c>
      <c r="JIG6" s="260">
        <f>'Inbound SOS &amp; EOD'!IVS29</f>
        <v>0</v>
      </c>
      <c r="JIH6" s="260">
        <f>'Inbound SOS &amp; EOD'!IVT29</f>
        <v>0</v>
      </c>
      <c r="JII6" s="260">
        <f>'Inbound SOS &amp; EOD'!IVU29</f>
        <v>0</v>
      </c>
      <c r="JIJ6" s="260">
        <f>'Inbound SOS &amp; EOD'!IVV29</f>
        <v>0</v>
      </c>
      <c r="JIK6" s="260">
        <f>'Inbound SOS &amp; EOD'!IVW29</f>
        <v>0</v>
      </c>
      <c r="JIL6" s="260">
        <f>'Inbound SOS &amp; EOD'!IVX29</f>
        <v>0</v>
      </c>
      <c r="JIM6" s="260">
        <f>'Inbound SOS &amp; EOD'!IVY29</f>
        <v>0</v>
      </c>
      <c r="JIN6" s="260">
        <f>'Inbound SOS &amp; EOD'!IVZ29</f>
        <v>0</v>
      </c>
      <c r="JIO6" s="260">
        <f>'Inbound SOS &amp; EOD'!IWA29</f>
        <v>0</v>
      </c>
      <c r="JIP6" s="260">
        <f>'Inbound SOS &amp; EOD'!IWB29</f>
        <v>0</v>
      </c>
      <c r="JIQ6" s="260">
        <f>'Inbound SOS &amp; EOD'!IWC29</f>
        <v>0</v>
      </c>
      <c r="JIR6" s="260">
        <f>'Inbound SOS &amp; EOD'!IWD29</f>
        <v>0</v>
      </c>
      <c r="JIS6" s="260">
        <f>'Inbound SOS &amp; EOD'!IWE29</f>
        <v>0</v>
      </c>
      <c r="JIT6" s="260">
        <f>'Inbound SOS &amp; EOD'!IWF29</f>
        <v>0</v>
      </c>
      <c r="JIU6" s="260">
        <f>'Inbound SOS &amp; EOD'!IWG29</f>
        <v>0</v>
      </c>
      <c r="JIV6" s="260">
        <f>'Inbound SOS &amp; EOD'!IWH29</f>
        <v>0</v>
      </c>
      <c r="JIW6" s="260">
        <f>'Inbound SOS &amp; EOD'!IWI29</f>
        <v>0</v>
      </c>
      <c r="JIX6" s="260">
        <f>'Inbound SOS &amp; EOD'!IWJ29</f>
        <v>0</v>
      </c>
      <c r="JIY6" s="260">
        <f>'Inbound SOS &amp; EOD'!IWK29</f>
        <v>0</v>
      </c>
      <c r="JIZ6" s="260">
        <f>'Inbound SOS &amp; EOD'!IWL29</f>
        <v>0</v>
      </c>
      <c r="JJA6" s="260">
        <f>'Inbound SOS &amp; EOD'!IWM29</f>
        <v>0</v>
      </c>
      <c r="JJB6" s="260">
        <f>'Inbound SOS &amp; EOD'!IWN29</f>
        <v>0</v>
      </c>
      <c r="JJC6" s="260">
        <f>'Inbound SOS &amp; EOD'!IWO29</f>
        <v>0</v>
      </c>
      <c r="JJD6" s="260">
        <f>'Inbound SOS &amp; EOD'!IWP29</f>
        <v>0</v>
      </c>
      <c r="JJE6" s="260">
        <f>'Inbound SOS &amp; EOD'!IWQ29</f>
        <v>0</v>
      </c>
      <c r="JJF6" s="260">
        <f>'Inbound SOS &amp; EOD'!IWR29</f>
        <v>0</v>
      </c>
      <c r="JJG6" s="260">
        <f>'Inbound SOS &amp; EOD'!IWS29</f>
        <v>0</v>
      </c>
      <c r="JJH6" s="260">
        <f>'Inbound SOS &amp; EOD'!IWT29</f>
        <v>0</v>
      </c>
      <c r="JJI6" s="260">
        <f>'Inbound SOS &amp; EOD'!IWU29</f>
        <v>0</v>
      </c>
      <c r="JJJ6" s="260">
        <f>'Inbound SOS &amp; EOD'!IWV29</f>
        <v>0</v>
      </c>
      <c r="JJK6" s="260">
        <f>'Inbound SOS &amp; EOD'!IWW29</f>
        <v>0</v>
      </c>
      <c r="JJL6" s="260">
        <f>'Inbound SOS &amp; EOD'!IWX29</f>
        <v>0</v>
      </c>
      <c r="JJM6" s="260">
        <f>'Inbound SOS &amp; EOD'!IWY29</f>
        <v>0</v>
      </c>
      <c r="JJN6" s="260">
        <f>'Inbound SOS &amp; EOD'!IWZ29</f>
        <v>0</v>
      </c>
      <c r="JJO6" s="260">
        <f>'Inbound SOS &amp; EOD'!IXA29</f>
        <v>0</v>
      </c>
      <c r="JJP6" s="260">
        <f>'Inbound SOS &amp; EOD'!IXB29</f>
        <v>0</v>
      </c>
      <c r="JJQ6" s="260">
        <f>'Inbound SOS &amp; EOD'!IXC29</f>
        <v>0</v>
      </c>
      <c r="JJR6" s="260">
        <f>'Inbound SOS &amp; EOD'!IXD29</f>
        <v>0</v>
      </c>
      <c r="JJS6" s="260">
        <f>'Inbound SOS &amp; EOD'!IXE29</f>
        <v>0</v>
      </c>
      <c r="JJT6" s="260">
        <f>'Inbound SOS &amp; EOD'!IXF29</f>
        <v>0</v>
      </c>
      <c r="JJU6" s="260">
        <f>'Inbound SOS &amp; EOD'!IXG29</f>
        <v>0</v>
      </c>
      <c r="JJV6" s="260">
        <f>'Inbound SOS &amp; EOD'!IXH29</f>
        <v>0</v>
      </c>
      <c r="JJW6" s="260">
        <f>'Inbound SOS &amp; EOD'!IXI29</f>
        <v>0</v>
      </c>
      <c r="JJX6" s="260">
        <f>'Inbound SOS &amp; EOD'!IXJ29</f>
        <v>0</v>
      </c>
      <c r="JJY6" s="260">
        <f>'Inbound SOS &amp; EOD'!IXK29</f>
        <v>0</v>
      </c>
      <c r="JJZ6" s="260">
        <f>'Inbound SOS &amp; EOD'!IXL29</f>
        <v>0</v>
      </c>
      <c r="JKA6" s="260">
        <f>'Inbound SOS &amp; EOD'!IXM29</f>
        <v>0</v>
      </c>
      <c r="JKB6" s="260">
        <f>'Inbound SOS &amp; EOD'!IXN29</f>
        <v>0</v>
      </c>
      <c r="JKC6" s="260">
        <f>'Inbound SOS &amp; EOD'!IXO29</f>
        <v>0</v>
      </c>
      <c r="JKD6" s="260">
        <f>'Inbound SOS &amp; EOD'!IXP29</f>
        <v>0</v>
      </c>
      <c r="JKE6" s="260">
        <f>'Inbound SOS &amp; EOD'!IXQ29</f>
        <v>0</v>
      </c>
      <c r="JKF6" s="260">
        <f>'Inbound SOS &amp; EOD'!IXR29</f>
        <v>0</v>
      </c>
      <c r="JKG6" s="260">
        <f>'Inbound SOS &amp; EOD'!IXS29</f>
        <v>0</v>
      </c>
      <c r="JKH6" s="260">
        <f>'Inbound SOS &amp; EOD'!IXT29</f>
        <v>0</v>
      </c>
      <c r="JKI6" s="260">
        <f>'Inbound SOS &amp; EOD'!IXU29</f>
        <v>0</v>
      </c>
      <c r="JKJ6" s="260">
        <f>'Inbound SOS &amp; EOD'!IXV29</f>
        <v>0</v>
      </c>
      <c r="JKK6" s="260">
        <f>'Inbound SOS &amp; EOD'!IXW29</f>
        <v>0</v>
      </c>
      <c r="JKL6" s="260">
        <f>'Inbound SOS &amp; EOD'!IXX29</f>
        <v>0</v>
      </c>
      <c r="JKM6" s="260">
        <f>'Inbound SOS &amp; EOD'!IXY29</f>
        <v>0</v>
      </c>
      <c r="JKN6" s="260">
        <f>'Inbound SOS &amp; EOD'!IXZ29</f>
        <v>0</v>
      </c>
      <c r="JKO6" s="260">
        <f>'Inbound SOS &amp; EOD'!IYA29</f>
        <v>0</v>
      </c>
      <c r="JKP6" s="260">
        <f>'Inbound SOS &amp; EOD'!IYB29</f>
        <v>0</v>
      </c>
      <c r="JKQ6" s="260">
        <f>'Inbound SOS &amp; EOD'!IYC29</f>
        <v>0</v>
      </c>
      <c r="JKR6" s="260">
        <f>'Inbound SOS &amp; EOD'!IYD29</f>
        <v>0</v>
      </c>
      <c r="JKS6" s="260">
        <f>'Inbound SOS &amp; EOD'!IYE29</f>
        <v>0</v>
      </c>
      <c r="JKT6" s="260">
        <f>'Inbound SOS &amp; EOD'!IYF29</f>
        <v>0</v>
      </c>
      <c r="JKU6" s="260">
        <f>'Inbound SOS &amp; EOD'!IYG29</f>
        <v>0</v>
      </c>
      <c r="JKV6" s="260">
        <f>'Inbound SOS &amp; EOD'!IYH29</f>
        <v>0</v>
      </c>
      <c r="JKW6" s="260">
        <f>'Inbound SOS &amp; EOD'!IYI29</f>
        <v>0</v>
      </c>
      <c r="JKX6" s="260">
        <f>'Inbound SOS &amp; EOD'!IYJ29</f>
        <v>0</v>
      </c>
      <c r="JKY6" s="260">
        <f>'Inbound SOS &amp; EOD'!IYK29</f>
        <v>0</v>
      </c>
      <c r="JKZ6" s="260">
        <f>'Inbound SOS &amp; EOD'!IYL29</f>
        <v>0</v>
      </c>
      <c r="JLA6" s="260">
        <f>'Inbound SOS &amp; EOD'!IYM29</f>
        <v>0</v>
      </c>
      <c r="JLB6" s="260">
        <f>'Inbound SOS &amp; EOD'!IYN29</f>
        <v>0</v>
      </c>
      <c r="JLC6" s="260">
        <f>'Inbound SOS &amp; EOD'!IYO29</f>
        <v>0</v>
      </c>
      <c r="JLD6" s="260">
        <f>'Inbound SOS &amp; EOD'!IYP29</f>
        <v>0</v>
      </c>
      <c r="JLE6" s="260">
        <f>'Inbound SOS &amp; EOD'!IYQ29</f>
        <v>0</v>
      </c>
      <c r="JLF6" s="260">
        <f>'Inbound SOS &amp; EOD'!IYR29</f>
        <v>0</v>
      </c>
      <c r="JLG6" s="260">
        <f>'Inbound SOS &amp; EOD'!IYS29</f>
        <v>0</v>
      </c>
      <c r="JLH6" s="260">
        <f>'Inbound SOS &amp; EOD'!IYT29</f>
        <v>0</v>
      </c>
      <c r="JLI6" s="260">
        <f>'Inbound SOS &amp; EOD'!IYU29</f>
        <v>0</v>
      </c>
      <c r="JLJ6" s="260">
        <f>'Inbound SOS &amp; EOD'!IYV29</f>
        <v>0</v>
      </c>
      <c r="JLK6" s="260">
        <f>'Inbound SOS &amp; EOD'!IYW29</f>
        <v>0</v>
      </c>
      <c r="JLL6" s="260">
        <f>'Inbound SOS &amp; EOD'!IYX29</f>
        <v>0</v>
      </c>
      <c r="JLM6" s="260">
        <f>'Inbound SOS &amp; EOD'!IYY29</f>
        <v>0</v>
      </c>
      <c r="JLN6" s="260">
        <f>'Inbound SOS &amp; EOD'!IYZ29</f>
        <v>0</v>
      </c>
      <c r="JLO6" s="260">
        <f>'Inbound SOS &amp; EOD'!IZA29</f>
        <v>0</v>
      </c>
      <c r="JLP6" s="260">
        <f>'Inbound SOS &amp; EOD'!IZB29</f>
        <v>0</v>
      </c>
      <c r="JLQ6" s="260">
        <f>'Inbound SOS &amp; EOD'!IZC29</f>
        <v>0</v>
      </c>
      <c r="JLR6" s="260">
        <f>'Inbound SOS &amp; EOD'!IZD29</f>
        <v>0</v>
      </c>
      <c r="JLS6" s="260">
        <f>'Inbound SOS &amp; EOD'!IZE29</f>
        <v>0</v>
      </c>
      <c r="JLT6" s="260">
        <f>'Inbound SOS &amp; EOD'!IZF29</f>
        <v>0</v>
      </c>
      <c r="JLU6" s="260">
        <f>'Inbound SOS &amp; EOD'!IZG29</f>
        <v>0</v>
      </c>
      <c r="JLV6" s="260">
        <f>'Inbound SOS &amp; EOD'!IZH29</f>
        <v>0</v>
      </c>
      <c r="JLW6" s="260">
        <f>'Inbound SOS &amp; EOD'!IZI29</f>
        <v>0</v>
      </c>
      <c r="JLX6" s="260">
        <f>'Inbound SOS &amp; EOD'!IZJ29</f>
        <v>0</v>
      </c>
      <c r="JLY6" s="260">
        <f>'Inbound SOS &amp; EOD'!IZK29</f>
        <v>0</v>
      </c>
      <c r="JLZ6" s="260">
        <f>'Inbound SOS &amp; EOD'!IZL29</f>
        <v>0</v>
      </c>
      <c r="JMA6" s="260">
        <f>'Inbound SOS &amp; EOD'!IZM29</f>
        <v>0</v>
      </c>
      <c r="JMB6" s="260">
        <f>'Inbound SOS &amp; EOD'!IZN29</f>
        <v>0</v>
      </c>
      <c r="JMC6" s="260">
        <f>'Inbound SOS &amp; EOD'!IZO29</f>
        <v>0</v>
      </c>
      <c r="JMD6" s="260">
        <f>'Inbound SOS &amp; EOD'!IZP29</f>
        <v>0</v>
      </c>
      <c r="JME6" s="260">
        <f>'Inbound SOS &amp; EOD'!IZQ29</f>
        <v>0</v>
      </c>
      <c r="JMF6" s="260">
        <f>'Inbound SOS &amp; EOD'!IZR29</f>
        <v>0</v>
      </c>
      <c r="JMG6" s="260">
        <f>'Inbound SOS &amp; EOD'!IZS29</f>
        <v>0</v>
      </c>
      <c r="JMH6" s="260">
        <f>'Inbound SOS &amp; EOD'!IZT29</f>
        <v>0</v>
      </c>
      <c r="JMI6" s="260">
        <f>'Inbound SOS &amp; EOD'!IZU29</f>
        <v>0</v>
      </c>
      <c r="JMJ6" s="260">
        <f>'Inbound SOS &amp; EOD'!IZV29</f>
        <v>0</v>
      </c>
      <c r="JMK6" s="260">
        <f>'Inbound SOS &amp; EOD'!IZW29</f>
        <v>0</v>
      </c>
      <c r="JML6" s="260">
        <f>'Inbound SOS &amp; EOD'!IZX29</f>
        <v>0</v>
      </c>
      <c r="JMM6" s="260">
        <f>'Inbound SOS &amp; EOD'!IZY29</f>
        <v>0</v>
      </c>
      <c r="JMN6" s="260">
        <f>'Inbound SOS &amp; EOD'!IZZ29</f>
        <v>0</v>
      </c>
      <c r="JMO6" s="260">
        <f>'Inbound SOS &amp; EOD'!JAA29</f>
        <v>0</v>
      </c>
      <c r="JMP6" s="260">
        <f>'Inbound SOS &amp; EOD'!JAB29</f>
        <v>0</v>
      </c>
      <c r="JMQ6" s="260">
        <f>'Inbound SOS &amp; EOD'!JAC29</f>
        <v>0</v>
      </c>
      <c r="JMR6" s="260">
        <f>'Inbound SOS &amp; EOD'!JAD29</f>
        <v>0</v>
      </c>
      <c r="JMS6" s="260">
        <f>'Inbound SOS &amp; EOD'!JAE29</f>
        <v>0</v>
      </c>
      <c r="JMT6" s="260">
        <f>'Inbound SOS &amp; EOD'!JAF29</f>
        <v>0</v>
      </c>
      <c r="JMU6" s="260">
        <f>'Inbound SOS &amp; EOD'!JAG29</f>
        <v>0</v>
      </c>
      <c r="JMV6" s="260">
        <f>'Inbound SOS &amp; EOD'!JAH29</f>
        <v>0</v>
      </c>
      <c r="JMW6" s="260">
        <f>'Inbound SOS &amp; EOD'!JAI29</f>
        <v>0</v>
      </c>
      <c r="JMX6" s="260">
        <f>'Inbound SOS &amp; EOD'!JAJ29</f>
        <v>0</v>
      </c>
      <c r="JMY6" s="260">
        <f>'Inbound SOS &amp; EOD'!JAK29</f>
        <v>0</v>
      </c>
      <c r="JMZ6" s="260">
        <f>'Inbound SOS &amp; EOD'!JAL29</f>
        <v>0</v>
      </c>
      <c r="JNA6" s="260">
        <f>'Inbound SOS &amp; EOD'!JAM29</f>
        <v>0</v>
      </c>
      <c r="JNB6" s="260">
        <f>'Inbound SOS &amp; EOD'!JAN29</f>
        <v>0</v>
      </c>
      <c r="JNC6" s="260">
        <f>'Inbound SOS &amp; EOD'!JAO29</f>
        <v>0</v>
      </c>
      <c r="JND6" s="260">
        <f>'Inbound SOS &amp; EOD'!JAP29</f>
        <v>0</v>
      </c>
      <c r="JNE6" s="260">
        <f>'Inbound SOS &amp; EOD'!JAQ29</f>
        <v>0</v>
      </c>
      <c r="JNF6" s="260">
        <f>'Inbound SOS &amp; EOD'!JAR29</f>
        <v>0</v>
      </c>
      <c r="JNG6" s="260">
        <f>'Inbound SOS &amp; EOD'!JAS29</f>
        <v>0</v>
      </c>
      <c r="JNH6" s="260">
        <f>'Inbound SOS &amp; EOD'!JAT29</f>
        <v>0</v>
      </c>
      <c r="JNI6" s="260">
        <f>'Inbound SOS &amp; EOD'!JAU29</f>
        <v>0</v>
      </c>
      <c r="JNJ6" s="260">
        <f>'Inbound SOS &amp; EOD'!JAV29</f>
        <v>0</v>
      </c>
      <c r="JNK6" s="260">
        <f>'Inbound SOS &amp; EOD'!JAW29</f>
        <v>0</v>
      </c>
      <c r="JNL6" s="260">
        <f>'Inbound SOS &amp; EOD'!JAX29</f>
        <v>0</v>
      </c>
      <c r="JNM6" s="260">
        <f>'Inbound SOS &amp; EOD'!JAY29</f>
        <v>0</v>
      </c>
      <c r="JNN6" s="260">
        <f>'Inbound SOS &amp; EOD'!JAZ29</f>
        <v>0</v>
      </c>
      <c r="JNO6" s="260">
        <f>'Inbound SOS &amp; EOD'!JBA29</f>
        <v>0</v>
      </c>
      <c r="JNP6" s="260">
        <f>'Inbound SOS &amp; EOD'!JBB29</f>
        <v>0</v>
      </c>
      <c r="JNQ6" s="260">
        <f>'Inbound SOS &amp; EOD'!JBC29</f>
        <v>0</v>
      </c>
      <c r="JNR6" s="260">
        <f>'Inbound SOS &amp; EOD'!JBD29</f>
        <v>0</v>
      </c>
      <c r="JNS6" s="260">
        <f>'Inbound SOS &amp; EOD'!JBE29</f>
        <v>0</v>
      </c>
      <c r="JNT6" s="260">
        <f>'Inbound SOS &amp; EOD'!JBF29</f>
        <v>0</v>
      </c>
      <c r="JNU6" s="260">
        <f>'Inbound SOS &amp; EOD'!JBG29</f>
        <v>0</v>
      </c>
      <c r="JNV6" s="260">
        <f>'Inbound SOS &amp; EOD'!JBH29</f>
        <v>0</v>
      </c>
      <c r="JNW6" s="260">
        <f>'Inbound SOS &amp; EOD'!JBI29</f>
        <v>0</v>
      </c>
      <c r="JNX6" s="260">
        <f>'Inbound SOS &amp; EOD'!JBJ29</f>
        <v>0</v>
      </c>
      <c r="JNY6" s="260">
        <f>'Inbound SOS &amp; EOD'!JBK29</f>
        <v>0</v>
      </c>
      <c r="JNZ6" s="260">
        <f>'Inbound SOS &amp; EOD'!JBL29</f>
        <v>0</v>
      </c>
      <c r="JOA6" s="260">
        <f>'Inbound SOS &amp; EOD'!JBM29</f>
        <v>0</v>
      </c>
      <c r="JOB6" s="260">
        <f>'Inbound SOS &amp; EOD'!JBN29</f>
        <v>0</v>
      </c>
      <c r="JOC6" s="260">
        <f>'Inbound SOS &amp; EOD'!JBO29</f>
        <v>0</v>
      </c>
      <c r="JOD6" s="260">
        <f>'Inbound SOS &amp; EOD'!JBP29</f>
        <v>0</v>
      </c>
      <c r="JOE6" s="260">
        <f>'Inbound SOS &amp; EOD'!JBQ29</f>
        <v>0</v>
      </c>
      <c r="JOF6" s="260">
        <f>'Inbound SOS &amp; EOD'!JBR29</f>
        <v>0</v>
      </c>
      <c r="JOG6" s="260">
        <f>'Inbound SOS &amp; EOD'!JBS29</f>
        <v>0</v>
      </c>
      <c r="JOH6" s="260">
        <f>'Inbound SOS &amp; EOD'!JBT29</f>
        <v>0</v>
      </c>
      <c r="JOI6" s="260">
        <f>'Inbound SOS &amp; EOD'!JBU29</f>
        <v>0</v>
      </c>
      <c r="JOJ6" s="260">
        <f>'Inbound SOS &amp; EOD'!JBV29</f>
        <v>0</v>
      </c>
      <c r="JOK6" s="260">
        <f>'Inbound SOS &amp; EOD'!JBW29</f>
        <v>0</v>
      </c>
      <c r="JOL6" s="260">
        <f>'Inbound SOS &amp; EOD'!JBX29</f>
        <v>0</v>
      </c>
      <c r="JOM6" s="260">
        <f>'Inbound SOS &amp; EOD'!JBY29</f>
        <v>0</v>
      </c>
      <c r="JON6" s="260">
        <f>'Inbound SOS &amp; EOD'!JBZ29</f>
        <v>0</v>
      </c>
      <c r="JOO6" s="260">
        <f>'Inbound SOS &amp; EOD'!JCA29</f>
        <v>0</v>
      </c>
      <c r="JOP6" s="260">
        <f>'Inbound SOS &amp; EOD'!JCB29</f>
        <v>0</v>
      </c>
      <c r="JOQ6" s="260">
        <f>'Inbound SOS &amp; EOD'!JCC29</f>
        <v>0</v>
      </c>
      <c r="JOR6" s="260">
        <f>'Inbound SOS &amp; EOD'!JCD29</f>
        <v>0</v>
      </c>
      <c r="JOS6" s="260">
        <f>'Inbound SOS &amp; EOD'!JCE29</f>
        <v>0</v>
      </c>
      <c r="JOT6" s="260">
        <f>'Inbound SOS &amp; EOD'!JCF29</f>
        <v>0</v>
      </c>
      <c r="JOU6" s="260">
        <f>'Inbound SOS &amp; EOD'!JCG29</f>
        <v>0</v>
      </c>
      <c r="JOV6" s="260">
        <f>'Inbound SOS &amp; EOD'!JCH29</f>
        <v>0</v>
      </c>
      <c r="JOW6" s="260">
        <f>'Inbound SOS &amp; EOD'!JCI29</f>
        <v>0</v>
      </c>
      <c r="JOX6" s="260">
        <f>'Inbound SOS &amp; EOD'!JCJ29</f>
        <v>0</v>
      </c>
      <c r="JOY6" s="260">
        <f>'Inbound SOS &amp; EOD'!JCK29</f>
        <v>0</v>
      </c>
      <c r="JOZ6" s="260">
        <f>'Inbound SOS &amp; EOD'!JCL29</f>
        <v>0</v>
      </c>
      <c r="JPA6" s="260">
        <f>'Inbound SOS &amp; EOD'!JCM29</f>
        <v>0</v>
      </c>
      <c r="JPB6" s="260">
        <f>'Inbound SOS &amp; EOD'!JCN29</f>
        <v>0</v>
      </c>
      <c r="JPC6" s="260">
        <f>'Inbound SOS &amp; EOD'!JCO29</f>
        <v>0</v>
      </c>
      <c r="JPD6" s="260">
        <f>'Inbound SOS &amp; EOD'!JCP29</f>
        <v>0</v>
      </c>
      <c r="JPE6" s="260">
        <f>'Inbound SOS &amp; EOD'!JCQ29</f>
        <v>0</v>
      </c>
      <c r="JPF6" s="260">
        <f>'Inbound SOS &amp; EOD'!JCR29</f>
        <v>0</v>
      </c>
      <c r="JPG6" s="260">
        <f>'Inbound SOS &amp; EOD'!JCS29</f>
        <v>0</v>
      </c>
      <c r="JPH6" s="260">
        <f>'Inbound SOS &amp; EOD'!JCT29</f>
        <v>0</v>
      </c>
      <c r="JPI6" s="260">
        <f>'Inbound SOS &amp; EOD'!JCU29</f>
        <v>0</v>
      </c>
      <c r="JPJ6" s="260">
        <f>'Inbound SOS &amp; EOD'!JCV29</f>
        <v>0</v>
      </c>
      <c r="JPK6" s="260">
        <f>'Inbound SOS &amp; EOD'!JCW29</f>
        <v>0</v>
      </c>
      <c r="JPL6" s="260">
        <f>'Inbound SOS &amp; EOD'!JCX29</f>
        <v>0</v>
      </c>
      <c r="JPM6" s="260">
        <f>'Inbound SOS &amp; EOD'!JCY29</f>
        <v>0</v>
      </c>
      <c r="JPN6" s="260">
        <f>'Inbound SOS &amp; EOD'!JCZ29</f>
        <v>0</v>
      </c>
      <c r="JPO6" s="260">
        <f>'Inbound SOS &amp; EOD'!JDA29</f>
        <v>0</v>
      </c>
      <c r="JPP6" s="260">
        <f>'Inbound SOS &amp; EOD'!JDB29</f>
        <v>0</v>
      </c>
      <c r="JPQ6" s="260">
        <f>'Inbound SOS &amp; EOD'!JDC29</f>
        <v>0</v>
      </c>
      <c r="JPR6" s="260">
        <f>'Inbound SOS &amp; EOD'!JDD29</f>
        <v>0</v>
      </c>
      <c r="JPS6" s="260">
        <f>'Inbound SOS &amp; EOD'!JDE29</f>
        <v>0</v>
      </c>
      <c r="JPT6" s="260">
        <f>'Inbound SOS &amp; EOD'!JDF29</f>
        <v>0</v>
      </c>
      <c r="JPU6" s="260">
        <f>'Inbound SOS &amp; EOD'!JDG29</f>
        <v>0</v>
      </c>
      <c r="JPV6" s="260">
        <f>'Inbound SOS &amp; EOD'!JDH29</f>
        <v>0</v>
      </c>
      <c r="JPW6" s="260">
        <f>'Inbound SOS &amp; EOD'!JDI29</f>
        <v>0</v>
      </c>
      <c r="JPX6" s="260">
        <f>'Inbound SOS &amp; EOD'!JDJ29</f>
        <v>0</v>
      </c>
      <c r="JPY6" s="260">
        <f>'Inbound SOS &amp; EOD'!JDK29</f>
        <v>0</v>
      </c>
      <c r="JPZ6" s="260">
        <f>'Inbound SOS &amp; EOD'!JDL29</f>
        <v>0</v>
      </c>
      <c r="JQA6" s="260">
        <f>'Inbound SOS &amp; EOD'!JDM29</f>
        <v>0</v>
      </c>
      <c r="JQB6" s="260">
        <f>'Inbound SOS &amp; EOD'!JDN29</f>
        <v>0</v>
      </c>
      <c r="JQC6" s="260">
        <f>'Inbound SOS &amp; EOD'!JDO29</f>
        <v>0</v>
      </c>
      <c r="JQD6" s="260">
        <f>'Inbound SOS &amp; EOD'!JDP29</f>
        <v>0</v>
      </c>
      <c r="JQE6" s="260">
        <f>'Inbound SOS &amp; EOD'!JDQ29</f>
        <v>0</v>
      </c>
      <c r="JQF6" s="260">
        <f>'Inbound SOS &amp; EOD'!JDR29</f>
        <v>0</v>
      </c>
      <c r="JQG6" s="260">
        <f>'Inbound SOS &amp; EOD'!JDS29</f>
        <v>0</v>
      </c>
      <c r="JQH6" s="260">
        <f>'Inbound SOS &amp; EOD'!JDT29</f>
        <v>0</v>
      </c>
      <c r="JQI6" s="260">
        <f>'Inbound SOS &amp; EOD'!JDU29</f>
        <v>0</v>
      </c>
      <c r="JQJ6" s="260">
        <f>'Inbound SOS &amp; EOD'!JDV29</f>
        <v>0</v>
      </c>
      <c r="JQK6" s="260">
        <f>'Inbound SOS &amp; EOD'!JDW29</f>
        <v>0</v>
      </c>
      <c r="JQL6" s="260">
        <f>'Inbound SOS &amp; EOD'!JDX29</f>
        <v>0</v>
      </c>
      <c r="JQM6" s="260">
        <f>'Inbound SOS &amp; EOD'!JDY29</f>
        <v>0</v>
      </c>
      <c r="JQN6" s="260">
        <f>'Inbound SOS &amp; EOD'!JDZ29</f>
        <v>0</v>
      </c>
      <c r="JQO6" s="260">
        <f>'Inbound SOS &amp; EOD'!JEA29</f>
        <v>0</v>
      </c>
      <c r="JQP6" s="260">
        <f>'Inbound SOS &amp; EOD'!JEB29</f>
        <v>0</v>
      </c>
      <c r="JQQ6" s="260">
        <f>'Inbound SOS &amp; EOD'!JEC29</f>
        <v>0</v>
      </c>
      <c r="JQR6" s="260">
        <f>'Inbound SOS &amp; EOD'!JED29</f>
        <v>0</v>
      </c>
      <c r="JQS6" s="260">
        <f>'Inbound SOS &amp; EOD'!JEE29</f>
        <v>0</v>
      </c>
      <c r="JQT6" s="260">
        <f>'Inbound SOS &amp; EOD'!JEF29</f>
        <v>0</v>
      </c>
      <c r="JQU6" s="260">
        <f>'Inbound SOS &amp; EOD'!JEG29</f>
        <v>0</v>
      </c>
      <c r="JQV6" s="260">
        <f>'Inbound SOS &amp; EOD'!JEH29</f>
        <v>0</v>
      </c>
      <c r="JQW6" s="260">
        <f>'Inbound SOS &amp; EOD'!JEI29</f>
        <v>0</v>
      </c>
      <c r="JQX6" s="260">
        <f>'Inbound SOS &amp; EOD'!JEJ29</f>
        <v>0</v>
      </c>
      <c r="JQY6" s="260">
        <f>'Inbound SOS &amp; EOD'!JEK29</f>
        <v>0</v>
      </c>
      <c r="JQZ6" s="260">
        <f>'Inbound SOS &amp; EOD'!JEL29</f>
        <v>0</v>
      </c>
      <c r="JRA6" s="260">
        <f>'Inbound SOS &amp; EOD'!JEM29</f>
        <v>0</v>
      </c>
      <c r="JRB6" s="260">
        <f>'Inbound SOS &amp; EOD'!JEN29</f>
        <v>0</v>
      </c>
      <c r="JRC6" s="260">
        <f>'Inbound SOS &amp; EOD'!JEO29</f>
        <v>0</v>
      </c>
      <c r="JRD6" s="260">
        <f>'Inbound SOS &amp; EOD'!JEP29</f>
        <v>0</v>
      </c>
      <c r="JRE6" s="260">
        <f>'Inbound SOS &amp; EOD'!JEQ29</f>
        <v>0</v>
      </c>
      <c r="JRF6" s="260">
        <f>'Inbound SOS &amp; EOD'!JER29</f>
        <v>0</v>
      </c>
      <c r="JRG6" s="260">
        <f>'Inbound SOS &amp; EOD'!JES29</f>
        <v>0</v>
      </c>
      <c r="JRH6" s="260">
        <f>'Inbound SOS &amp; EOD'!JET29</f>
        <v>0</v>
      </c>
      <c r="JRI6" s="260">
        <f>'Inbound SOS &amp; EOD'!JEU29</f>
        <v>0</v>
      </c>
      <c r="JRJ6" s="260">
        <f>'Inbound SOS &amp; EOD'!JEV29</f>
        <v>0</v>
      </c>
      <c r="JRK6" s="260">
        <f>'Inbound SOS &amp; EOD'!JEW29</f>
        <v>0</v>
      </c>
      <c r="JRL6" s="260">
        <f>'Inbound SOS &amp; EOD'!JEX29</f>
        <v>0</v>
      </c>
      <c r="JRM6" s="260">
        <f>'Inbound SOS &amp; EOD'!JEY29</f>
        <v>0</v>
      </c>
      <c r="JRN6" s="260">
        <f>'Inbound SOS &amp; EOD'!JEZ29</f>
        <v>0</v>
      </c>
      <c r="JRO6" s="260">
        <f>'Inbound SOS &amp; EOD'!JFA29</f>
        <v>0</v>
      </c>
      <c r="JRP6" s="260">
        <f>'Inbound SOS &amp; EOD'!JFB29</f>
        <v>0</v>
      </c>
      <c r="JRQ6" s="260">
        <f>'Inbound SOS &amp; EOD'!JFC29</f>
        <v>0</v>
      </c>
      <c r="JRR6" s="260">
        <f>'Inbound SOS &amp; EOD'!JFD29</f>
        <v>0</v>
      </c>
      <c r="JRS6" s="260">
        <f>'Inbound SOS &amp; EOD'!JFE29</f>
        <v>0</v>
      </c>
      <c r="JRT6" s="260">
        <f>'Inbound SOS &amp; EOD'!JFF29</f>
        <v>0</v>
      </c>
      <c r="JRU6" s="260">
        <f>'Inbound SOS &amp; EOD'!JFG29</f>
        <v>0</v>
      </c>
      <c r="JRV6" s="260">
        <f>'Inbound SOS &amp; EOD'!JFH29</f>
        <v>0</v>
      </c>
      <c r="JRW6" s="260">
        <f>'Inbound SOS &amp; EOD'!JFI29</f>
        <v>0</v>
      </c>
      <c r="JRX6" s="260">
        <f>'Inbound SOS &amp; EOD'!JFJ29</f>
        <v>0</v>
      </c>
      <c r="JRY6" s="260">
        <f>'Inbound SOS &amp; EOD'!JFK29</f>
        <v>0</v>
      </c>
      <c r="JRZ6" s="260">
        <f>'Inbound SOS &amp; EOD'!JFL29</f>
        <v>0</v>
      </c>
      <c r="JSA6" s="260">
        <f>'Inbound SOS &amp; EOD'!JFM29</f>
        <v>0</v>
      </c>
      <c r="JSB6" s="260">
        <f>'Inbound SOS &amp; EOD'!JFN29</f>
        <v>0</v>
      </c>
      <c r="JSC6" s="260">
        <f>'Inbound SOS &amp; EOD'!JFO29</f>
        <v>0</v>
      </c>
      <c r="JSD6" s="260">
        <f>'Inbound SOS &amp; EOD'!JFP29</f>
        <v>0</v>
      </c>
      <c r="JSE6" s="260">
        <f>'Inbound SOS &amp; EOD'!JFQ29</f>
        <v>0</v>
      </c>
      <c r="JSF6" s="260">
        <f>'Inbound SOS &amp; EOD'!JFR29</f>
        <v>0</v>
      </c>
      <c r="JSG6" s="260">
        <f>'Inbound SOS &amp; EOD'!JFS29</f>
        <v>0</v>
      </c>
      <c r="JSH6" s="260">
        <f>'Inbound SOS &amp; EOD'!JFT29</f>
        <v>0</v>
      </c>
      <c r="JSI6" s="260">
        <f>'Inbound SOS &amp; EOD'!JFU29</f>
        <v>0</v>
      </c>
      <c r="JSJ6" s="260">
        <f>'Inbound SOS &amp; EOD'!JFV29</f>
        <v>0</v>
      </c>
      <c r="JSK6" s="260">
        <f>'Inbound SOS &amp; EOD'!JFW29</f>
        <v>0</v>
      </c>
      <c r="JSL6" s="260">
        <f>'Inbound SOS &amp; EOD'!JFX29</f>
        <v>0</v>
      </c>
      <c r="JSM6" s="260">
        <f>'Inbound SOS &amp; EOD'!JFY29</f>
        <v>0</v>
      </c>
      <c r="JSN6" s="260">
        <f>'Inbound SOS &amp; EOD'!JFZ29</f>
        <v>0</v>
      </c>
      <c r="JSO6" s="260">
        <f>'Inbound SOS &amp; EOD'!JGA29</f>
        <v>0</v>
      </c>
      <c r="JSP6" s="260">
        <f>'Inbound SOS &amp; EOD'!JGB29</f>
        <v>0</v>
      </c>
      <c r="JSQ6" s="260">
        <f>'Inbound SOS &amp; EOD'!JGC29</f>
        <v>0</v>
      </c>
      <c r="JSR6" s="260">
        <f>'Inbound SOS &amp; EOD'!JGD29</f>
        <v>0</v>
      </c>
      <c r="JSS6" s="260">
        <f>'Inbound SOS &amp; EOD'!JGE29</f>
        <v>0</v>
      </c>
      <c r="JST6" s="260">
        <f>'Inbound SOS &amp; EOD'!JGF29</f>
        <v>0</v>
      </c>
      <c r="JSU6" s="260">
        <f>'Inbound SOS &amp; EOD'!JGG29</f>
        <v>0</v>
      </c>
      <c r="JSV6" s="260">
        <f>'Inbound SOS &amp; EOD'!JGH29</f>
        <v>0</v>
      </c>
      <c r="JSW6" s="260">
        <f>'Inbound SOS &amp; EOD'!JGI29</f>
        <v>0</v>
      </c>
      <c r="JSX6" s="260">
        <f>'Inbound SOS &amp; EOD'!JGJ29</f>
        <v>0</v>
      </c>
      <c r="JSY6" s="260">
        <f>'Inbound SOS &amp; EOD'!JGK29</f>
        <v>0</v>
      </c>
      <c r="JSZ6" s="260">
        <f>'Inbound SOS &amp; EOD'!JGL29</f>
        <v>0</v>
      </c>
      <c r="JTA6" s="260">
        <f>'Inbound SOS &amp; EOD'!JGM29</f>
        <v>0</v>
      </c>
      <c r="JTB6" s="260">
        <f>'Inbound SOS &amp; EOD'!JGN29</f>
        <v>0</v>
      </c>
      <c r="JTC6" s="260">
        <f>'Inbound SOS &amp; EOD'!JGO29</f>
        <v>0</v>
      </c>
      <c r="JTD6" s="260">
        <f>'Inbound SOS &amp; EOD'!JGP29</f>
        <v>0</v>
      </c>
      <c r="JTE6" s="260">
        <f>'Inbound SOS &amp; EOD'!JGQ29</f>
        <v>0</v>
      </c>
      <c r="JTF6" s="260">
        <f>'Inbound SOS &amp; EOD'!JGR29</f>
        <v>0</v>
      </c>
      <c r="JTG6" s="260">
        <f>'Inbound SOS &amp; EOD'!JGS29</f>
        <v>0</v>
      </c>
      <c r="JTH6" s="260">
        <f>'Inbound SOS &amp; EOD'!JGT29</f>
        <v>0</v>
      </c>
      <c r="JTI6" s="260">
        <f>'Inbound SOS &amp; EOD'!JGU29</f>
        <v>0</v>
      </c>
      <c r="JTJ6" s="260">
        <f>'Inbound SOS &amp; EOD'!JGV29</f>
        <v>0</v>
      </c>
      <c r="JTK6" s="260">
        <f>'Inbound SOS &amp; EOD'!JGW29</f>
        <v>0</v>
      </c>
      <c r="JTL6" s="260">
        <f>'Inbound SOS &amp; EOD'!JGX29</f>
        <v>0</v>
      </c>
      <c r="JTM6" s="260">
        <f>'Inbound SOS &amp; EOD'!JGY29</f>
        <v>0</v>
      </c>
      <c r="JTN6" s="260">
        <f>'Inbound SOS &amp; EOD'!JGZ29</f>
        <v>0</v>
      </c>
      <c r="JTO6" s="260">
        <f>'Inbound SOS &amp; EOD'!JHA29</f>
        <v>0</v>
      </c>
      <c r="JTP6" s="260">
        <f>'Inbound SOS &amp; EOD'!JHB29</f>
        <v>0</v>
      </c>
      <c r="JTQ6" s="260">
        <f>'Inbound SOS &amp; EOD'!JHC29</f>
        <v>0</v>
      </c>
      <c r="JTR6" s="260">
        <f>'Inbound SOS &amp; EOD'!JHD29</f>
        <v>0</v>
      </c>
      <c r="JTS6" s="260">
        <f>'Inbound SOS &amp; EOD'!JHE29</f>
        <v>0</v>
      </c>
      <c r="JTT6" s="260">
        <f>'Inbound SOS &amp; EOD'!JHF29</f>
        <v>0</v>
      </c>
      <c r="JTU6" s="260">
        <f>'Inbound SOS &amp; EOD'!JHG29</f>
        <v>0</v>
      </c>
      <c r="JTV6" s="260">
        <f>'Inbound SOS &amp; EOD'!JHH29</f>
        <v>0</v>
      </c>
      <c r="JTW6" s="260">
        <f>'Inbound SOS &amp; EOD'!JHI29</f>
        <v>0</v>
      </c>
      <c r="JTX6" s="260">
        <f>'Inbound SOS &amp; EOD'!JHJ29</f>
        <v>0</v>
      </c>
      <c r="JTY6" s="260">
        <f>'Inbound SOS &amp; EOD'!JHK29</f>
        <v>0</v>
      </c>
      <c r="JTZ6" s="260">
        <f>'Inbound SOS &amp; EOD'!JHL29</f>
        <v>0</v>
      </c>
      <c r="JUA6" s="260">
        <f>'Inbound SOS &amp; EOD'!JHM29</f>
        <v>0</v>
      </c>
      <c r="JUB6" s="260">
        <f>'Inbound SOS &amp; EOD'!JHN29</f>
        <v>0</v>
      </c>
      <c r="JUC6" s="260">
        <f>'Inbound SOS &amp; EOD'!JHO29</f>
        <v>0</v>
      </c>
      <c r="JUD6" s="260">
        <f>'Inbound SOS &amp; EOD'!JHP29</f>
        <v>0</v>
      </c>
      <c r="JUE6" s="260">
        <f>'Inbound SOS &amp; EOD'!JHQ29</f>
        <v>0</v>
      </c>
      <c r="JUF6" s="260">
        <f>'Inbound SOS &amp; EOD'!JHR29</f>
        <v>0</v>
      </c>
      <c r="JUG6" s="260">
        <f>'Inbound SOS &amp; EOD'!JHS29</f>
        <v>0</v>
      </c>
      <c r="JUH6" s="260">
        <f>'Inbound SOS &amp; EOD'!JHT29</f>
        <v>0</v>
      </c>
      <c r="JUI6" s="260">
        <f>'Inbound SOS &amp; EOD'!JHU29</f>
        <v>0</v>
      </c>
      <c r="JUJ6" s="260">
        <f>'Inbound SOS &amp; EOD'!JHV29</f>
        <v>0</v>
      </c>
      <c r="JUK6" s="260">
        <f>'Inbound SOS &amp; EOD'!JHW29</f>
        <v>0</v>
      </c>
      <c r="JUL6" s="260">
        <f>'Inbound SOS &amp; EOD'!JHX29</f>
        <v>0</v>
      </c>
      <c r="JUM6" s="260">
        <f>'Inbound SOS &amp; EOD'!JHY29</f>
        <v>0</v>
      </c>
      <c r="JUN6" s="260">
        <f>'Inbound SOS &amp; EOD'!JHZ29</f>
        <v>0</v>
      </c>
      <c r="JUO6" s="260">
        <f>'Inbound SOS &amp; EOD'!JIA29</f>
        <v>0</v>
      </c>
      <c r="JUP6" s="260">
        <f>'Inbound SOS &amp; EOD'!JIB29</f>
        <v>0</v>
      </c>
      <c r="JUQ6" s="260">
        <f>'Inbound SOS &amp; EOD'!JIC29</f>
        <v>0</v>
      </c>
      <c r="JUR6" s="260">
        <f>'Inbound SOS &amp; EOD'!JID29</f>
        <v>0</v>
      </c>
      <c r="JUS6" s="260">
        <f>'Inbound SOS &amp; EOD'!JIE29</f>
        <v>0</v>
      </c>
      <c r="JUT6" s="260">
        <f>'Inbound SOS &amp; EOD'!JIF29</f>
        <v>0</v>
      </c>
      <c r="JUU6" s="260">
        <f>'Inbound SOS &amp; EOD'!JIG29</f>
        <v>0</v>
      </c>
      <c r="JUV6" s="260">
        <f>'Inbound SOS &amp; EOD'!JIH29</f>
        <v>0</v>
      </c>
      <c r="JUW6" s="260">
        <f>'Inbound SOS &amp; EOD'!JII29</f>
        <v>0</v>
      </c>
      <c r="JUX6" s="260">
        <f>'Inbound SOS &amp; EOD'!JIJ29</f>
        <v>0</v>
      </c>
      <c r="JUY6" s="260">
        <f>'Inbound SOS &amp; EOD'!JIK29</f>
        <v>0</v>
      </c>
      <c r="JUZ6" s="260">
        <f>'Inbound SOS &amp; EOD'!JIL29</f>
        <v>0</v>
      </c>
      <c r="JVA6" s="260">
        <f>'Inbound SOS &amp; EOD'!JIM29</f>
        <v>0</v>
      </c>
      <c r="JVB6" s="260">
        <f>'Inbound SOS &amp; EOD'!JIN29</f>
        <v>0</v>
      </c>
      <c r="JVC6" s="260">
        <f>'Inbound SOS &amp; EOD'!JIO29</f>
        <v>0</v>
      </c>
      <c r="JVD6" s="260">
        <f>'Inbound SOS &amp; EOD'!JIP29</f>
        <v>0</v>
      </c>
      <c r="JVE6" s="260">
        <f>'Inbound SOS &amp; EOD'!JIQ29</f>
        <v>0</v>
      </c>
      <c r="JVF6" s="260">
        <f>'Inbound SOS &amp; EOD'!JIR29</f>
        <v>0</v>
      </c>
      <c r="JVG6" s="260">
        <f>'Inbound SOS &amp; EOD'!JIS29</f>
        <v>0</v>
      </c>
      <c r="JVH6" s="260">
        <f>'Inbound SOS &amp; EOD'!JIT29</f>
        <v>0</v>
      </c>
      <c r="JVI6" s="260">
        <f>'Inbound SOS &amp; EOD'!JIU29</f>
        <v>0</v>
      </c>
      <c r="JVJ6" s="260">
        <f>'Inbound SOS &amp; EOD'!JIV29</f>
        <v>0</v>
      </c>
      <c r="JVK6" s="260">
        <f>'Inbound SOS &amp; EOD'!JIW29</f>
        <v>0</v>
      </c>
      <c r="JVL6" s="260">
        <f>'Inbound SOS &amp; EOD'!JIX29</f>
        <v>0</v>
      </c>
      <c r="JVM6" s="260">
        <f>'Inbound SOS &amp; EOD'!JIY29</f>
        <v>0</v>
      </c>
      <c r="JVN6" s="260">
        <f>'Inbound SOS &amp; EOD'!JIZ29</f>
        <v>0</v>
      </c>
      <c r="JVO6" s="260">
        <f>'Inbound SOS &amp; EOD'!JJA29</f>
        <v>0</v>
      </c>
      <c r="JVP6" s="260">
        <f>'Inbound SOS &amp; EOD'!JJB29</f>
        <v>0</v>
      </c>
      <c r="JVQ6" s="260">
        <f>'Inbound SOS &amp; EOD'!JJC29</f>
        <v>0</v>
      </c>
      <c r="JVR6" s="260">
        <f>'Inbound SOS &amp; EOD'!JJD29</f>
        <v>0</v>
      </c>
      <c r="JVS6" s="260">
        <f>'Inbound SOS &amp; EOD'!JJE29</f>
        <v>0</v>
      </c>
      <c r="JVT6" s="260">
        <f>'Inbound SOS &amp; EOD'!JJF29</f>
        <v>0</v>
      </c>
      <c r="JVU6" s="260">
        <f>'Inbound SOS &amp; EOD'!JJG29</f>
        <v>0</v>
      </c>
      <c r="JVV6" s="260">
        <f>'Inbound SOS &amp; EOD'!JJH29</f>
        <v>0</v>
      </c>
      <c r="JVW6" s="260">
        <f>'Inbound SOS &amp; EOD'!JJI29</f>
        <v>0</v>
      </c>
      <c r="JVX6" s="260">
        <f>'Inbound SOS &amp; EOD'!JJJ29</f>
        <v>0</v>
      </c>
      <c r="JVY6" s="260">
        <f>'Inbound SOS &amp; EOD'!JJK29</f>
        <v>0</v>
      </c>
      <c r="JVZ6" s="260">
        <f>'Inbound SOS &amp; EOD'!JJL29</f>
        <v>0</v>
      </c>
      <c r="JWA6" s="260">
        <f>'Inbound SOS &amp; EOD'!JJM29</f>
        <v>0</v>
      </c>
      <c r="JWB6" s="260">
        <f>'Inbound SOS &amp; EOD'!JJN29</f>
        <v>0</v>
      </c>
      <c r="JWC6" s="260">
        <f>'Inbound SOS &amp; EOD'!JJO29</f>
        <v>0</v>
      </c>
      <c r="JWD6" s="260">
        <f>'Inbound SOS &amp; EOD'!JJP29</f>
        <v>0</v>
      </c>
      <c r="JWE6" s="260">
        <f>'Inbound SOS &amp; EOD'!JJQ29</f>
        <v>0</v>
      </c>
      <c r="JWF6" s="260">
        <f>'Inbound SOS &amp; EOD'!JJR29</f>
        <v>0</v>
      </c>
      <c r="JWG6" s="260">
        <f>'Inbound SOS &amp; EOD'!JJS29</f>
        <v>0</v>
      </c>
      <c r="JWH6" s="260">
        <f>'Inbound SOS &amp; EOD'!JJT29</f>
        <v>0</v>
      </c>
      <c r="JWI6" s="260">
        <f>'Inbound SOS &amp; EOD'!JJU29</f>
        <v>0</v>
      </c>
      <c r="JWJ6" s="260">
        <f>'Inbound SOS &amp; EOD'!JJV29</f>
        <v>0</v>
      </c>
      <c r="JWK6" s="260">
        <f>'Inbound SOS &amp; EOD'!JJW29</f>
        <v>0</v>
      </c>
      <c r="JWL6" s="260">
        <f>'Inbound SOS &amp; EOD'!JJX29</f>
        <v>0</v>
      </c>
      <c r="JWM6" s="260">
        <f>'Inbound SOS &amp; EOD'!JJY29</f>
        <v>0</v>
      </c>
      <c r="JWN6" s="260">
        <f>'Inbound SOS &amp; EOD'!JJZ29</f>
        <v>0</v>
      </c>
      <c r="JWO6" s="260">
        <f>'Inbound SOS &amp; EOD'!JKA29</f>
        <v>0</v>
      </c>
      <c r="JWP6" s="260">
        <f>'Inbound SOS &amp; EOD'!JKB29</f>
        <v>0</v>
      </c>
      <c r="JWQ6" s="260">
        <f>'Inbound SOS &amp; EOD'!JKC29</f>
        <v>0</v>
      </c>
      <c r="JWR6" s="260">
        <f>'Inbound SOS &amp; EOD'!JKD29</f>
        <v>0</v>
      </c>
      <c r="JWS6" s="260">
        <f>'Inbound SOS &amp; EOD'!JKE29</f>
        <v>0</v>
      </c>
      <c r="JWT6" s="260">
        <f>'Inbound SOS &amp; EOD'!JKF29</f>
        <v>0</v>
      </c>
      <c r="JWU6" s="260">
        <f>'Inbound SOS &amp; EOD'!JKG29</f>
        <v>0</v>
      </c>
      <c r="JWV6" s="260">
        <f>'Inbound SOS &amp; EOD'!JKH29</f>
        <v>0</v>
      </c>
      <c r="JWW6" s="260">
        <f>'Inbound SOS &amp; EOD'!JKI29</f>
        <v>0</v>
      </c>
      <c r="JWX6" s="260">
        <f>'Inbound SOS &amp; EOD'!JKJ29</f>
        <v>0</v>
      </c>
      <c r="JWY6" s="260">
        <f>'Inbound SOS &amp; EOD'!JKK29</f>
        <v>0</v>
      </c>
      <c r="JWZ6" s="260">
        <f>'Inbound SOS &amp; EOD'!JKL29</f>
        <v>0</v>
      </c>
      <c r="JXA6" s="260">
        <f>'Inbound SOS &amp; EOD'!JKM29</f>
        <v>0</v>
      </c>
      <c r="JXB6" s="260">
        <f>'Inbound SOS &amp; EOD'!JKN29</f>
        <v>0</v>
      </c>
      <c r="JXC6" s="260">
        <f>'Inbound SOS &amp; EOD'!JKO29</f>
        <v>0</v>
      </c>
      <c r="JXD6" s="260">
        <f>'Inbound SOS &amp; EOD'!JKP29</f>
        <v>0</v>
      </c>
      <c r="JXE6" s="260">
        <f>'Inbound SOS &amp; EOD'!JKQ29</f>
        <v>0</v>
      </c>
      <c r="JXF6" s="260">
        <f>'Inbound SOS &amp; EOD'!JKR29</f>
        <v>0</v>
      </c>
      <c r="JXG6" s="260">
        <f>'Inbound SOS &amp; EOD'!JKS29</f>
        <v>0</v>
      </c>
      <c r="JXH6" s="260">
        <f>'Inbound SOS &amp; EOD'!JKT29</f>
        <v>0</v>
      </c>
      <c r="JXI6" s="260">
        <f>'Inbound SOS &amp; EOD'!JKU29</f>
        <v>0</v>
      </c>
      <c r="JXJ6" s="260">
        <f>'Inbound SOS &amp; EOD'!JKV29</f>
        <v>0</v>
      </c>
      <c r="JXK6" s="260">
        <f>'Inbound SOS &amp; EOD'!JKW29</f>
        <v>0</v>
      </c>
      <c r="JXL6" s="260">
        <f>'Inbound SOS &amp; EOD'!JKX29</f>
        <v>0</v>
      </c>
      <c r="JXM6" s="260">
        <f>'Inbound SOS &amp; EOD'!JKY29</f>
        <v>0</v>
      </c>
      <c r="JXN6" s="260">
        <f>'Inbound SOS &amp; EOD'!JKZ29</f>
        <v>0</v>
      </c>
      <c r="JXO6" s="260">
        <f>'Inbound SOS &amp; EOD'!JLA29</f>
        <v>0</v>
      </c>
      <c r="JXP6" s="260">
        <f>'Inbound SOS &amp; EOD'!JLB29</f>
        <v>0</v>
      </c>
      <c r="JXQ6" s="260">
        <f>'Inbound SOS &amp; EOD'!JLC29</f>
        <v>0</v>
      </c>
      <c r="JXR6" s="260">
        <f>'Inbound SOS &amp; EOD'!JLD29</f>
        <v>0</v>
      </c>
      <c r="JXS6" s="260">
        <f>'Inbound SOS &amp; EOD'!JLE29</f>
        <v>0</v>
      </c>
      <c r="JXT6" s="260">
        <f>'Inbound SOS &amp; EOD'!JLF29</f>
        <v>0</v>
      </c>
      <c r="JXU6" s="260">
        <f>'Inbound SOS &amp; EOD'!JLG29</f>
        <v>0</v>
      </c>
      <c r="JXV6" s="260">
        <f>'Inbound SOS &amp; EOD'!JLH29</f>
        <v>0</v>
      </c>
      <c r="JXW6" s="260">
        <f>'Inbound SOS &amp; EOD'!JLI29</f>
        <v>0</v>
      </c>
      <c r="JXX6" s="260">
        <f>'Inbound SOS &amp; EOD'!JLJ29</f>
        <v>0</v>
      </c>
      <c r="JXY6" s="260">
        <f>'Inbound SOS &amp; EOD'!JLK29</f>
        <v>0</v>
      </c>
      <c r="JXZ6" s="260">
        <f>'Inbound SOS &amp; EOD'!JLL29</f>
        <v>0</v>
      </c>
      <c r="JYA6" s="260">
        <f>'Inbound SOS &amp; EOD'!JLM29</f>
        <v>0</v>
      </c>
      <c r="JYB6" s="260">
        <f>'Inbound SOS &amp; EOD'!JLN29</f>
        <v>0</v>
      </c>
      <c r="JYC6" s="260">
        <f>'Inbound SOS &amp; EOD'!JLO29</f>
        <v>0</v>
      </c>
      <c r="JYD6" s="260">
        <f>'Inbound SOS &amp; EOD'!JLP29</f>
        <v>0</v>
      </c>
      <c r="JYE6" s="260">
        <f>'Inbound SOS &amp; EOD'!JLQ29</f>
        <v>0</v>
      </c>
      <c r="JYF6" s="260">
        <f>'Inbound SOS &amp; EOD'!JLR29</f>
        <v>0</v>
      </c>
      <c r="JYG6" s="260">
        <f>'Inbound SOS &amp; EOD'!JLS29</f>
        <v>0</v>
      </c>
      <c r="JYH6" s="260">
        <f>'Inbound SOS &amp; EOD'!JLT29</f>
        <v>0</v>
      </c>
      <c r="JYI6" s="260">
        <f>'Inbound SOS &amp; EOD'!JLU29</f>
        <v>0</v>
      </c>
      <c r="JYJ6" s="260">
        <f>'Inbound SOS &amp; EOD'!JLV29</f>
        <v>0</v>
      </c>
      <c r="JYK6" s="260">
        <f>'Inbound SOS &amp; EOD'!JLW29</f>
        <v>0</v>
      </c>
      <c r="JYL6" s="260">
        <f>'Inbound SOS &amp; EOD'!JLX29</f>
        <v>0</v>
      </c>
      <c r="JYM6" s="260">
        <f>'Inbound SOS &amp; EOD'!JLY29</f>
        <v>0</v>
      </c>
      <c r="JYN6" s="260">
        <f>'Inbound SOS &amp; EOD'!JLZ29</f>
        <v>0</v>
      </c>
      <c r="JYO6" s="260">
        <f>'Inbound SOS &amp; EOD'!JMA29</f>
        <v>0</v>
      </c>
      <c r="JYP6" s="260">
        <f>'Inbound SOS &amp; EOD'!JMB29</f>
        <v>0</v>
      </c>
      <c r="JYQ6" s="260">
        <f>'Inbound SOS &amp; EOD'!JMC29</f>
        <v>0</v>
      </c>
      <c r="JYR6" s="260">
        <f>'Inbound SOS &amp; EOD'!JMD29</f>
        <v>0</v>
      </c>
      <c r="JYS6" s="260">
        <f>'Inbound SOS &amp; EOD'!JME29</f>
        <v>0</v>
      </c>
      <c r="JYT6" s="260">
        <f>'Inbound SOS &amp; EOD'!JMF29</f>
        <v>0</v>
      </c>
      <c r="JYU6" s="260">
        <f>'Inbound SOS &amp; EOD'!JMG29</f>
        <v>0</v>
      </c>
      <c r="JYV6" s="260">
        <f>'Inbound SOS &amp; EOD'!JMH29</f>
        <v>0</v>
      </c>
      <c r="JYW6" s="260">
        <f>'Inbound SOS &amp; EOD'!JMI29</f>
        <v>0</v>
      </c>
      <c r="JYX6" s="260">
        <f>'Inbound SOS &amp; EOD'!JMJ29</f>
        <v>0</v>
      </c>
      <c r="JYY6" s="260">
        <f>'Inbound SOS &amp; EOD'!JMK29</f>
        <v>0</v>
      </c>
      <c r="JYZ6" s="260">
        <f>'Inbound SOS &amp; EOD'!JML29</f>
        <v>0</v>
      </c>
      <c r="JZA6" s="260">
        <f>'Inbound SOS &amp; EOD'!JMM29</f>
        <v>0</v>
      </c>
      <c r="JZB6" s="260">
        <f>'Inbound SOS &amp; EOD'!JMN29</f>
        <v>0</v>
      </c>
      <c r="JZC6" s="260">
        <f>'Inbound SOS &amp; EOD'!JMO29</f>
        <v>0</v>
      </c>
      <c r="JZD6" s="260">
        <f>'Inbound SOS &amp; EOD'!JMP29</f>
        <v>0</v>
      </c>
      <c r="JZE6" s="260">
        <f>'Inbound SOS &amp; EOD'!JMQ29</f>
        <v>0</v>
      </c>
      <c r="JZF6" s="260">
        <f>'Inbound SOS &amp; EOD'!JMR29</f>
        <v>0</v>
      </c>
      <c r="JZG6" s="260">
        <f>'Inbound SOS &amp; EOD'!JMS29</f>
        <v>0</v>
      </c>
      <c r="JZH6" s="260">
        <f>'Inbound SOS &amp; EOD'!JMT29</f>
        <v>0</v>
      </c>
      <c r="JZI6" s="260">
        <f>'Inbound SOS &amp; EOD'!JMU29</f>
        <v>0</v>
      </c>
      <c r="JZJ6" s="260">
        <f>'Inbound SOS &amp; EOD'!JMV29</f>
        <v>0</v>
      </c>
      <c r="JZK6" s="260">
        <f>'Inbound SOS &amp; EOD'!JMW29</f>
        <v>0</v>
      </c>
      <c r="JZL6" s="260">
        <f>'Inbound SOS &amp; EOD'!JMX29</f>
        <v>0</v>
      </c>
      <c r="JZM6" s="260">
        <f>'Inbound SOS &amp; EOD'!JMY29</f>
        <v>0</v>
      </c>
      <c r="JZN6" s="260">
        <f>'Inbound SOS &amp; EOD'!JMZ29</f>
        <v>0</v>
      </c>
      <c r="JZO6" s="260">
        <f>'Inbound SOS &amp; EOD'!JNA29</f>
        <v>0</v>
      </c>
      <c r="JZP6" s="260">
        <f>'Inbound SOS &amp; EOD'!JNB29</f>
        <v>0</v>
      </c>
      <c r="JZQ6" s="260">
        <f>'Inbound SOS &amp; EOD'!JNC29</f>
        <v>0</v>
      </c>
      <c r="JZR6" s="260">
        <f>'Inbound SOS &amp; EOD'!JND29</f>
        <v>0</v>
      </c>
      <c r="JZS6" s="260">
        <f>'Inbound SOS &amp; EOD'!JNE29</f>
        <v>0</v>
      </c>
      <c r="JZT6" s="260">
        <f>'Inbound SOS &amp; EOD'!JNF29</f>
        <v>0</v>
      </c>
      <c r="JZU6" s="260">
        <f>'Inbound SOS &amp; EOD'!JNG29</f>
        <v>0</v>
      </c>
      <c r="JZV6" s="260">
        <f>'Inbound SOS &amp; EOD'!JNH29</f>
        <v>0</v>
      </c>
      <c r="JZW6" s="260">
        <f>'Inbound SOS &amp; EOD'!JNI29</f>
        <v>0</v>
      </c>
      <c r="JZX6" s="260">
        <f>'Inbound SOS &amp; EOD'!JNJ29</f>
        <v>0</v>
      </c>
      <c r="JZY6" s="260">
        <f>'Inbound SOS &amp; EOD'!JNK29</f>
        <v>0</v>
      </c>
      <c r="JZZ6" s="260">
        <f>'Inbound SOS &amp; EOD'!JNL29</f>
        <v>0</v>
      </c>
      <c r="KAA6" s="260">
        <f>'Inbound SOS &amp; EOD'!JNM29</f>
        <v>0</v>
      </c>
      <c r="KAB6" s="260">
        <f>'Inbound SOS &amp; EOD'!JNN29</f>
        <v>0</v>
      </c>
      <c r="KAC6" s="260">
        <f>'Inbound SOS &amp; EOD'!JNO29</f>
        <v>0</v>
      </c>
      <c r="KAD6" s="260">
        <f>'Inbound SOS &amp; EOD'!JNP29</f>
        <v>0</v>
      </c>
      <c r="KAE6" s="260">
        <f>'Inbound SOS &amp; EOD'!JNQ29</f>
        <v>0</v>
      </c>
      <c r="KAF6" s="260">
        <f>'Inbound SOS &amp; EOD'!JNR29</f>
        <v>0</v>
      </c>
      <c r="KAG6" s="260">
        <f>'Inbound SOS &amp; EOD'!JNS29</f>
        <v>0</v>
      </c>
      <c r="KAH6" s="260">
        <f>'Inbound SOS &amp; EOD'!JNT29</f>
        <v>0</v>
      </c>
      <c r="KAI6" s="260">
        <f>'Inbound SOS &amp; EOD'!JNU29</f>
        <v>0</v>
      </c>
      <c r="KAJ6" s="260">
        <f>'Inbound SOS &amp; EOD'!JNV29</f>
        <v>0</v>
      </c>
      <c r="KAK6" s="260">
        <f>'Inbound SOS &amp; EOD'!JNW29</f>
        <v>0</v>
      </c>
      <c r="KAL6" s="260">
        <f>'Inbound SOS &amp; EOD'!JNX29</f>
        <v>0</v>
      </c>
      <c r="KAM6" s="260">
        <f>'Inbound SOS &amp; EOD'!JNY29</f>
        <v>0</v>
      </c>
      <c r="KAN6" s="260">
        <f>'Inbound SOS &amp; EOD'!JNZ29</f>
        <v>0</v>
      </c>
      <c r="KAO6" s="260">
        <f>'Inbound SOS &amp; EOD'!JOA29</f>
        <v>0</v>
      </c>
      <c r="KAP6" s="260">
        <f>'Inbound SOS &amp; EOD'!JOB29</f>
        <v>0</v>
      </c>
      <c r="KAQ6" s="260">
        <f>'Inbound SOS &amp; EOD'!JOC29</f>
        <v>0</v>
      </c>
      <c r="KAR6" s="260">
        <f>'Inbound SOS &amp; EOD'!JOD29</f>
        <v>0</v>
      </c>
      <c r="KAS6" s="260">
        <f>'Inbound SOS &amp; EOD'!JOE29</f>
        <v>0</v>
      </c>
      <c r="KAT6" s="260">
        <f>'Inbound SOS &amp; EOD'!JOF29</f>
        <v>0</v>
      </c>
      <c r="KAU6" s="260">
        <f>'Inbound SOS &amp; EOD'!JOG29</f>
        <v>0</v>
      </c>
      <c r="KAV6" s="260">
        <f>'Inbound SOS &amp; EOD'!JOH29</f>
        <v>0</v>
      </c>
      <c r="KAW6" s="260">
        <f>'Inbound SOS &amp; EOD'!JOI29</f>
        <v>0</v>
      </c>
      <c r="KAX6" s="260">
        <f>'Inbound SOS &amp; EOD'!JOJ29</f>
        <v>0</v>
      </c>
      <c r="KAY6" s="260">
        <f>'Inbound SOS &amp; EOD'!JOK29</f>
        <v>0</v>
      </c>
      <c r="KAZ6" s="260">
        <f>'Inbound SOS &amp; EOD'!JOL29</f>
        <v>0</v>
      </c>
      <c r="KBA6" s="260">
        <f>'Inbound SOS &amp; EOD'!JOM29</f>
        <v>0</v>
      </c>
      <c r="KBB6" s="260">
        <f>'Inbound SOS &amp; EOD'!JON29</f>
        <v>0</v>
      </c>
      <c r="KBC6" s="260">
        <f>'Inbound SOS &amp; EOD'!JOO29</f>
        <v>0</v>
      </c>
      <c r="KBD6" s="260">
        <f>'Inbound SOS &amp; EOD'!JOP29</f>
        <v>0</v>
      </c>
      <c r="KBE6" s="260">
        <f>'Inbound SOS &amp; EOD'!JOQ29</f>
        <v>0</v>
      </c>
      <c r="KBF6" s="260">
        <f>'Inbound SOS &amp; EOD'!JOR29</f>
        <v>0</v>
      </c>
      <c r="KBG6" s="260">
        <f>'Inbound SOS &amp; EOD'!JOS29</f>
        <v>0</v>
      </c>
      <c r="KBH6" s="260">
        <f>'Inbound SOS &amp; EOD'!JOT29</f>
        <v>0</v>
      </c>
      <c r="KBI6" s="260">
        <f>'Inbound SOS &amp; EOD'!JOU29</f>
        <v>0</v>
      </c>
      <c r="KBJ6" s="260">
        <f>'Inbound SOS &amp; EOD'!JOV29</f>
        <v>0</v>
      </c>
      <c r="KBK6" s="260">
        <f>'Inbound SOS &amp; EOD'!JOW29</f>
        <v>0</v>
      </c>
      <c r="KBL6" s="260">
        <f>'Inbound SOS &amp; EOD'!JOX29</f>
        <v>0</v>
      </c>
      <c r="KBM6" s="260">
        <f>'Inbound SOS &amp; EOD'!JOY29</f>
        <v>0</v>
      </c>
      <c r="KBN6" s="260">
        <f>'Inbound SOS &amp; EOD'!JOZ29</f>
        <v>0</v>
      </c>
      <c r="KBO6" s="260">
        <f>'Inbound SOS &amp; EOD'!JPA29</f>
        <v>0</v>
      </c>
      <c r="KBP6" s="260">
        <f>'Inbound SOS &amp; EOD'!JPB29</f>
        <v>0</v>
      </c>
      <c r="KBQ6" s="260">
        <f>'Inbound SOS &amp; EOD'!JPC29</f>
        <v>0</v>
      </c>
      <c r="KBR6" s="260">
        <f>'Inbound SOS &amp; EOD'!JPD29</f>
        <v>0</v>
      </c>
      <c r="KBS6" s="260">
        <f>'Inbound SOS &amp; EOD'!JPE29</f>
        <v>0</v>
      </c>
      <c r="KBT6" s="260">
        <f>'Inbound SOS &amp; EOD'!JPF29</f>
        <v>0</v>
      </c>
      <c r="KBU6" s="260">
        <f>'Inbound SOS &amp; EOD'!JPG29</f>
        <v>0</v>
      </c>
      <c r="KBV6" s="260">
        <f>'Inbound SOS &amp; EOD'!JPH29</f>
        <v>0</v>
      </c>
      <c r="KBW6" s="260">
        <f>'Inbound SOS &amp; EOD'!JPI29</f>
        <v>0</v>
      </c>
      <c r="KBX6" s="260">
        <f>'Inbound SOS &amp; EOD'!JPJ29</f>
        <v>0</v>
      </c>
      <c r="KBY6" s="260">
        <f>'Inbound SOS &amp; EOD'!JPK29</f>
        <v>0</v>
      </c>
      <c r="KBZ6" s="260">
        <f>'Inbound SOS &amp; EOD'!JPL29</f>
        <v>0</v>
      </c>
      <c r="KCA6" s="260">
        <f>'Inbound SOS &amp; EOD'!JPM29</f>
        <v>0</v>
      </c>
      <c r="KCB6" s="260">
        <f>'Inbound SOS &amp; EOD'!JPN29</f>
        <v>0</v>
      </c>
      <c r="KCC6" s="260">
        <f>'Inbound SOS &amp; EOD'!JPO29</f>
        <v>0</v>
      </c>
      <c r="KCD6" s="260">
        <f>'Inbound SOS &amp; EOD'!JPP29</f>
        <v>0</v>
      </c>
      <c r="KCE6" s="260">
        <f>'Inbound SOS &amp; EOD'!JPQ29</f>
        <v>0</v>
      </c>
      <c r="KCF6" s="260">
        <f>'Inbound SOS &amp; EOD'!JPR29</f>
        <v>0</v>
      </c>
      <c r="KCG6" s="260">
        <f>'Inbound SOS &amp; EOD'!JPS29</f>
        <v>0</v>
      </c>
      <c r="KCH6" s="260">
        <f>'Inbound SOS &amp; EOD'!JPT29</f>
        <v>0</v>
      </c>
      <c r="KCI6" s="260">
        <f>'Inbound SOS &amp; EOD'!JPU29</f>
        <v>0</v>
      </c>
      <c r="KCJ6" s="260">
        <f>'Inbound SOS &amp; EOD'!JPV29</f>
        <v>0</v>
      </c>
      <c r="KCK6" s="260">
        <f>'Inbound SOS &amp; EOD'!JPW29</f>
        <v>0</v>
      </c>
      <c r="KCL6" s="260">
        <f>'Inbound SOS &amp; EOD'!JPX29</f>
        <v>0</v>
      </c>
      <c r="KCM6" s="260">
        <f>'Inbound SOS &amp; EOD'!JPY29</f>
        <v>0</v>
      </c>
      <c r="KCN6" s="260">
        <f>'Inbound SOS &amp; EOD'!JPZ29</f>
        <v>0</v>
      </c>
      <c r="KCO6" s="260">
        <f>'Inbound SOS &amp; EOD'!JQA29</f>
        <v>0</v>
      </c>
      <c r="KCP6" s="260">
        <f>'Inbound SOS &amp; EOD'!JQB29</f>
        <v>0</v>
      </c>
      <c r="KCQ6" s="260">
        <f>'Inbound SOS &amp; EOD'!JQC29</f>
        <v>0</v>
      </c>
      <c r="KCR6" s="260">
        <f>'Inbound SOS &amp; EOD'!JQD29</f>
        <v>0</v>
      </c>
      <c r="KCS6" s="260">
        <f>'Inbound SOS &amp; EOD'!JQE29</f>
        <v>0</v>
      </c>
      <c r="KCT6" s="260">
        <f>'Inbound SOS &amp; EOD'!JQF29</f>
        <v>0</v>
      </c>
      <c r="KCU6" s="260">
        <f>'Inbound SOS &amp; EOD'!JQG29</f>
        <v>0</v>
      </c>
      <c r="KCV6" s="260">
        <f>'Inbound SOS &amp; EOD'!JQH29</f>
        <v>0</v>
      </c>
      <c r="KCW6" s="260">
        <f>'Inbound SOS &amp; EOD'!JQI29</f>
        <v>0</v>
      </c>
      <c r="KCX6" s="260">
        <f>'Inbound SOS &amp; EOD'!JQJ29</f>
        <v>0</v>
      </c>
      <c r="KCY6" s="260">
        <f>'Inbound SOS &amp; EOD'!JQK29</f>
        <v>0</v>
      </c>
      <c r="KCZ6" s="260">
        <f>'Inbound SOS &amp; EOD'!JQL29</f>
        <v>0</v>
      </c>
      <c r="KDA6" s="260">
        <f>'Inbound SOS &amp; EOD'!JQM29</f>
        <v>0</v>
      </c>
      <c r="KDB6" s="260">
        <f>'Inbound SOS &amp; EOD'!JQN29</f>
        <v>0</v>
      </c>
      <c r="KDC6" s="260">
        <f>'Inbound SOS &amp; EOD'!JQO29</f>
        <v>0</v>
      </c>
      <c r="KDD6" s="260">
        <f>'Inbound SOS &amp; EOD'!JQP29</f>
        <v>0</v>
      </c>
      <c r="KDE6" s="260">
        <f>'Inbound SOS &amp; EOD'!JQQ29</f>
        <v>0</v>
      </c>
      <c r="KDF6" s="260">
        <f>'Inbound SOS &amp; EOD'!JQR29</f>
        <v>0</v>
      </c>
      <c r="KDG6" s="260">
        <f>'Inbound SOS &amp; EOD'!JQS29</f>
        <v>0</v>
      </c>
      <c r="KDH6" s="260">
        <f>'Inbound SOS &amp; EOD'!JQT29</f>
        <v>0</v>
      </c>
      <c r="KDI6" s="260">
        <f>'Inbound SOS &amp; EOD'!JQU29</f>
        <v>0</v>
      </c>
      <c r="KDJ6" s="260">
        <f>'Inbound SOS &amp; EOD'!JQV29</f>
        <v>0</v>
      </c>
      <c r="KDK6" s="260">
        <f>'Inbound SOS &amp; EOD'!JQW29</f>
        <v>0</v>
      </c>
      <c r="KDL6" s="260">
        <f>'Inbound SOS &amp; EOD'!JQX29</f>
        <v>0</v>
      </c>
      <c r="KDM6" s="260">
        <f>'Inbound SOS &amp; EOD'!JQY29</f>
        <v>0</v>
      </c>
      <c r="KDN6" s="260">
        <f>'Inbound SOS &amp; EOD'!JQZ29</f>
        <v>0</v>
      </c>
      <c r="KDO6" s="260">
        <f>'Inbound SOS &amp; EOD'!JRA29</f>
        <v>0</v>
      </c>
      <c r="KDP6" s="260">
        <f>'Inbound SOS &amp; EOD'!JRB29</f>
        <v>0</v>
      </c>
      <c r="KDQ6" s="260">
        <f>'Inbound SOS &amp; EOD'!JRC29</f>
        <v>0</v>
      </c>
      <c r="KDR6" s="260">
        <f>'Inbound SOS &amp; EOD'!JRD29</f>
        <v>0</v>
      </c>
      <c r="KDS6" s="260">
        <f>'Inbound SOS &amp; EOD'!JRE29</f>
        <v>0</v>
      </c>
      <c r="KDT6" s="260">
        <f>'Inbound SOS &amp; EOD'!JRF29</f>
        <v>0</v>
      </c>
      <c r="KDU6" s="260">
        <f>'Inbound SOS &amp; EOD'!JRG29</f>
        <v>0</v>
      </c>
      <c r="KDV6" s="260">
        <f>'Inbound SOS &amp; EOD'!JRH29</f>
        <v>0</v>
      </c>
      <c r="KDW6" s="260">
        <f>'Inbound SOS &amp; EOD'!JRI29</f>
        <v>0</v>
      </c>
      <c r="KDX6" s="260">
        <f>'Inbound SOS &amp; EOD'!JRJ29</f>
        <v>0</v>
      </c>
      <c r="KDY6" s="260">
        <f>'Inbound SOS &amp; EOD'!JRK29</f>
        <v>0</v>
      </c>
      <c r="KDZ6" s="260">
        <f>'Inbound SOS &amp; EOD'!JRL29</f>
        <v>0</v>
      </c>
      <c r="KEA6" s="260">
        <f>'Inbound SOS &amp; EOD'!JRM29</f>
        <v>0</v>
      </c>
      <c r="KEB6" s="260">
        <f>'Inbound SOS &amp; EOD'!JRN29</f>
        <v>0</v>
      </c>
      <c r="KEC6" s="260">
        <f>'Inbound SOS &amp; EOD'!JRO29</f>
        <v>0</v>
      </c>
      <c r="KED6" s="260">
        <f>'Inbound SOS &amp; EOD'!JRP29</f>
        <v>0</v>
      </c>
      <c r="KEE6" s="260">
        <f>'Inbound SOS &amp; EOD'!JRQ29</f>
        <v>0</v>
      </c>
      <c r="KEF6" s="260">
        <f>'Inbound SOS &amp; EOD'!JRR29</f>
        <v>0</v>
      </c>
      <c r="KEG6" s="260">
        <f>'Inbound SOS &amp; EOD'!JRS29</f>
        <v>0</v>
      </c>
      <c r="KEH6" s="260">
        <f>'Inbound SOS &amp; EOD'!JRT29</f>
        <v>0</v>
      </c>
      <c r="KEI6" s="260">
        <f>'Inbound SOS &amp; EOD'!JRU29</f>
        <v>0</v>
      </c>
      <c r="KEJ6" s="260">
        <f>'Inbound SOS &amp; EOD'!JRV29</f>
        <v>0</v>
      </c>
      <c r="KEK6" s="260">
        <f>'Inbound SOS &amp; EOD'!JRW29</f>
        <v>0</v>
      </c>
      <c r="KEL6" s="260">
        <f>'Inbound SOS &amp; EOD'!JRX29</f>
        <v>0</v>
      </c>
      <c r="KEM6" s="260">
        <f>'Inbound SOS &amp; EOD'!JRY29</f>
        <v>0</v>
      </c>
      <c r="KEN6" s="260">
        <f>'Inbound SOS &amp; EOD'!JRZ29</f>
        <v>0</v>
      </c>
      <c r="KEO6" s="260">
        <f>'Inbound SOS &amp; EOD'!JSA29</f>
        <v>0</v>
      </c>
      <c r="KEP6" s="260">
        <f>'Inbound SOS &amp; EOD'!JSB29</f>
        <v>0</v>
      </c>
      <c r="KEQ6" s="260">
        <f>'Inbound SOS &amp; EOD'!JSC29</f>
        <v>0</v>
      </c>
      <c r="KER6" s="260">
        <f>'Inbound SOS &amp; EOD'!JSD29</f>
        <v>0</v>
      </c>
      <c r="KES6" s="260">
        <f>'Inbound SOS &amp; EOD'!JSE29</f>
        <v>0</v>
      </c>
      <c r="KET6" s="260">
        <f>'Inbound SOS &amp; EOD'!JSF29</f>
        <v>0</v>
      </c>
      <c r="KEU6" s="260">
        <f>'Inbound SOS &amp; EOD'!JSG29</f>
        <v>0</v>
      </c>
      <c r="KEV6" s="260">
        <f>'Inbound SOS &amp; EOD'!JSH29</f>
        <v>0</v>
      </c>
      <c r="KEW6" s="260">
        <f>'Inbound SOS &amp; EOD'!JSI29</f>
        <v>0</v>
      </c>
      <c r="KEX6" s="260">
        <f>'Inbound SOS &amp; EOD'!JSJ29</f>
        <v>0</v>
      </c>
      <c r="KEY6" s="260">
        <f>'Inbound SOS &amp; EOD'!JSK29</f>
        <v>0</v>
      </c>
      <c r="KEZ6" s="260">
        <f>'Inbound SOS &amp; EOD'!JSL29</f>
        <v>0</v>
      </c>
      <c r="KFA6" s="260">
        <f>'Inbound SOS &amp; EOD'!JSM29</f>
        <v>0</v>
      </c>
      <c r="KFB6" s="260">
        <f>'Inbound SOS &amp; EOD'!JSN29</f>
        <v>0</v>
      </c>
      <c r="KFC6" s="260">
        <f>'Inbound SOS &amp; EOD'!JSO29</f>
        <v>0</v>
      </c>
      <c r="KFD6" s="260">
        <f>'Inbound SOS &amp; EOD'!JSP29</f>
        <v>0</v>
      </c>
      <c r="KFE6" s="260">
        <f>'Inbound SOS &amp; EOD'!JSQ29</f>
        <v>0</v>
      </c>
      <c r="KFF6" s="260">
        <f>'Inbound SOS &amp; EOD'!JSR29</f>
        <v>0</v>
      </c>
      <c r="KFG6" s="260">
        <f>'Inbound SOS &amp; EOD'!JSS29</f>
        <v>0</v>
      </c>
      <c r="KFH6" s="260">
        <f>'Inbound SOS &amp; EOD'!JST29</f>
        <v>0</v>
      </c>
      <c r="KFI6" s="260">
        <f>'Inbound SOS &amp; EOD'!JSU29</f>
        <v>0</v>
      </c>
      <c r="KFJ6" s="260">
        <f>'Inbound SOS &amp; EOD'!JSV29</f>
        <v>0</v>
      </c>
      <c r="KFK6" s="260">
        <f>'Inbound SOS &amp; EOD'!JSW29</f>
        <v>0</v>
      </c>
      <c r="KFL6" s="260">
        <f>'Inbound SOS &amp; EOD'!JSX29</f>
        <v>0</v>
      </c>
      <c r="KFM6" s="260">
        <f>'Inbound SOS &amp; EOD'!JSY29</f>
        <v>0</v>
      </c>
      <c r="KFN6" s="260">
        <f>'Inbound SOS &amp; EOD'!JSZ29</f>
        <v>0</v>
      </c>
      <c r="KFO6" s="260">
        <f>'Inbound SOS &amp; EOD'!JTA29</f>
        <v>0</v>
      </c>
      <c r="KFP6" s="260">
        <f>'Inbound SOS &amp; EOD'!JTB29</f>
        <v>0</v>
      </c>
      <c r="KFQ6" s="260">
        <f>'Inbound SOS &amp; EOD'!JTC29</f>
        <v>0</v>
      </c>
      <c r="KFR6" s="260">
        <f>'Inbound SOS &amp; EOD'!JTD29</f>
        <v>0</v>
      </c>
      <c r="KFS6" s="260">
        <f>'Inbound SOS &amp; EOD'!JTE29</f>
        <v>0</v>
      </c>
      <c r="KFT6" s="260">
        <f>'Inbound SOS &amp; EOD'!JTF29</f>
        <v>0</v>
      </c>
      <c r="KFU6" s="260">
        <f>'Inbound SOS &amp; EOD'!JTG29</f>
        <v>0</v>
      </c>
      <c r="KFV6" s="260">
        <f>'Inbound SOS &amp; EOD'!JTH29</f>
        <v>0</v>
      </c>
      <c r="KFW6" s="260">
        <f>'Inbound SOS &amp; EOD'!JTI29</f>
        <v>0</v>
      </c>
      <c r="KFX6" s="260">
        <f>'Inbound SOS &amp; EOD'!JTJ29</f>
        <v>0</v>
      </c>
      <c r="KFY6" s="260">
        <f>'Inbound SOS &amp; EOD'!JTK29</f>
        <v>0</v>
      </c>
      <c r="KFZ6" s="260">
        <f>'Inbound SOS &amp; EOD'!JTL29</f>
        <v>0</v>
      </c>
      <c r="KGA6" s="260">
        <f>'Inbound SOS &amp; EOD'!JTM29</f>
        <v>0</v>
      </c>
      <c r="KGB6" s="260">
        <f>'Inbound SOS &amp; EOD'!JTN29</f>
        <v>0</v>
      </c>
      <c r="KGC6" s="260">
        <f>'Inbound SOS &amp; EOD'!JTO29</f>
        <v>0</v>
      </c>
      <c r="KGD6" s="260">
        <f>'Inbound SOS &amp; EOD'!JTP29</f>
        <v>0</v>
      </c>
      <c r="KGE6" s="260">
        <f>'Inbound SOS &amp; EOD'!JTQ29</f>
        <v>0</v>
      </c>
      <c r="KGF6" s="260">
        <f>'Inbound SOS &amp; EOD'!JTR29</f>
        <v>0</v>
      </c>
      <c r="KGG6" s="260">
        <f>'Inbound SOS &amp; EOD'!JTS29</f>
        <v>0</v>
      </c>
      <c r="KGH6" s="260">
        <f>'Inbound SOS &amp; EOD'!JTT29</f>
        <v>0</v>
      </c>
      <c r="KGI6" s="260">
        <f>'Inbound SOS &amp; EOD'!JTU29</f>
        <v>0</v>
      </c>
      <c r="KGJ6" s="260">
        <f>'Inbound SOS &amp; EOD'!JTV29</f>
        <v>0</v>
      </c>
      <c r="KGK6" s="260">
        <f>'Inbound SOS &amp; EOD'!JTW29</f>
        <v>0</v>
      </c>
      <c r="KGL6" s="260">
        <f>'Inbound SOS &amp; EOD'!JTX29</f>
        <v>0</v>
      </c>
      <c r="KGM6" s="260">
        <f>'Inbound SOS &amp; EOD'!JTY29</f>
        <v>0</v>
      </c>
      <c r="KGN6" s="260">
        <f>'Inbound SOS &amp; EOD'!JTZ29</f>
        <v>0</v>
      </c>
      <c r="KGO6" s="260">
        <f>'Inbound SOS &amp; EOD'!JUA29</f>
        <v>0</v>
      </c>
      <c r="KGP6" s="260">
        <f>'Inbound SOS &amp; EOD'!JUB29</f>
        <v>0</v>
      </c>
      <c r="KGQ6" s="260">
        <f>'Inbound SOS &amp; EOD'!JUC29</f>
        <v>0</v>
      </c>
      <c r="KGR6" s="260">
        <f>'Inbound SOS &amp; EOD'!JUD29</f>
        <v>0</v>
      </c>
      <c r="KGS6" s="260">
        <f>'Inbound SOS &amp; EOD'!JUE29</f>
        <v>0</v>
      </c>
      <c r="KGT6" s="260">
        <f>'Inbound SOS &amp; EOD'!JUF29</f>
        <v>0</v>
      </c>
      <c r="KGU6" s="260">
        <f>'Inbound SOS &amp; EOD'!JUG29</f>
        <v>0</v>
      </c>
      <c r="KGV6" s="260">
        <f>'Inbound SOS &amp; EOD'!JUH29</f>
        <v>0</v>
      </c>
      <c r="KGW6" s="260">
        <f>'Inbound SOS &amp; EOD'!JUI29</f>
        <v>0</v>
      </c>
      <c r="KGX6" s="260">
        <f>'Inbound SOS &amp; EOD'!JUJ29</f>
        <v>0</v>
      </c>
      <c r="KGY6" s="260">
        <f>'Inbound SOS &amp; EOD'!JUK29</f>
        <v>0</v>
      </c>
      <c r="KGZ6" s="260">
        <f>'Inbound SOS &amp; EOD'!JUL29</f>
        <v>0</v>
      </c>
      <c r="KHA6" s="260">
        <f>'Inbound SOS &amp; EOD'!JUM29</f>
        <v>0</v>
      </c>
      <c r="KHB6" s="260">
        <f>'Inbound SOS &amp; EOD'!JUN29</f>
        <v>0</v>
      </c>
      <c r="KHC6" s="260">
        <f>'Inbound SOS &amp; EOD'!JUO29</f>
        <v>0</v>
      </c>
      <c r="KHD6" s="260">
        <f>'Inbound SOS &amp; EOD'!JUP29</f>
        <v>0</v>
      </c>
      <c r="KHE6" s="260">
        <f>'Inbound SOS &amp; EOD'!JUQ29</f>
        <v>0</v>
      </c>
      <c r="KHF6" s="260">
        <f>'Inbound SOS &amp; EOD'!JUR29</f>
        <v>0</v>
      </c>
      <c r="KHG6" s="260">
        <f>'Inbound SOS &amp; EOD'!JUS29</f>
        <v>0</v>
      </c>
      <c r="KHH6" s="260">
        <f>'Inbound SOS &amp; EOD'!JUT29</f>
        <v>0</v>
      </c>
      <c r="KHI6" s="260">
        <f>'Inbound SOS &amp; EOD'!JUU29</f>
        <v>0</v>
      </c>
      <c r="KHJ6" s="260">
        <f>'Inbound SOS &amp; EOD'!JUV29</f>
        <v>0</v>
      </c>
      <c r="KHK6" s="260">
        <f>'Inbound SOS &amp; EOD'!JUW29</f>
        <v>0</v>
      </c>
      <c r="KHL6" s="260">
        <f>'Inbound SOS &amp; EOD'!JUX29</f>
        <v>0</v>
      </c>
      <c r="KHM6" s="260">
        <f>'Inbound SOS &amp; EOD'!JUY29</f>
        <v>0</v>
      </c>
      <c r="KHN6" s="260">
        <f>'Inbound SOS &amp; EOD'!JUZ29</f>
        <v>0</v>
      </c>
      <c r="KHO6" s="260">
        <f>'Inbound SOS &amp; EOD'!JVA29</f>
        <v>0</v>
      </c>
      <c r="KHP6" s="260">
        <f>'Inbound SOS &amp; EOD'!JVB29</f>
        <v>0</v>
      </c>
      <c r="KHQ6" s="260">
        <f>'Inbound SOS &amp; EOD'!JVC29</f>
        <v>0</v>
      </c>
      <c r="KHR6" s="260">
        <f>'Inbound SOS &amp; EOD'!JVD29</f>
        <v>0</v>
      </c>
      <c r="KHS6" s="260">
        <f>'Inbound SOS &amp; EOD'!JVE29</f>
        <v>0</v>
      </c>
      <c r="KHT6" s="260">
        <f>'Inbound SOS &amp; EOD'!JVF29</f>
        <v>0</v>
      </c>
      <c r="KHU6" s="260">
        <f>'Inbound SOS &amp; EOD'!JVG29</f>
        <v>0</v>
      </c>
      <c r="KHV6" s="260">
        <f>'Inbound SOS &amp; EOD'!JVH29</f>
        <v>0</v>
      </c>
      <c r="KHW6" s="260">
        <f>'Inbound SOS &amp; EOD'!JVI29</f>
        <v>0</v>
      </c>
      <c r="KHX6" s="260">
        <f>'Inbound SOS &amp; EOD'!JVJ29</f>
        <v>0</v>
      </c>
      <c r="KHY6" s="260">
        <f>'Inbound SOS &amp; EOD'!JVK29</f>
        <v>0</v>
      </c>
      <c r="KHZ6" s="260">
        <f>'Inbound SOS &amp; EOD'!JVL29</f>
        <v>0</v>
      </c>
      <c r="KIA6" s="260">
        <f>'Inbound SOS &amp; EOD'!JVM29</f>
        <v>0</v>
      </c>
      <c r="KIB6" s="260">
        <f>'Inbound SOS &amp; EOD'!JVN29</f>
        <v>0</v>
      </c>
      <c r="KIC6" s="260">
        <f>'Inbound SOS &amp; EOD'!JVO29</f>
        <v>0</v>
      </c>
      <c r="KID6" s="260">
        <f>'Inbound SOS &amp; EOD'!JVP29</f>
        <v>0</v>
      </c>
      <c r="KIE6" s="260">
        <f>'Inbound SOS &amp; EOD'!JVQ29</f>
        <v>0</v>
      </c>
      <c r="KIF6" s="260">
        <f>'Inbound SOS &amp; EOD'!JVR29</f>
        <v>0</v>
      </c>
      <c r="KIG6" s="260">
        <f>'Inbound SOS &amp; EOD'!JVS29</f>
        <v>0</v>
      </c>
      <c r="KIH6" s="260">
        <f>'Inbound SOS &amp; EOD'!JVT29</f>
        <v>0</v>
      </c>
      <c r="KII6" s="260">
        <f>'Inbound SOS &amp; EOD'!JVU29</f>
        <v>0</v>
      </c>
      <c r="KIJ6" s="260">
        <f>'Inbound SOS &amp; EOD'!JVV29</f>
        <v>0</v>
      </c>
      <c r="KIK6" s="260">
        <f>'Inbound SOS &amp; EOD'!JVW29</f>
        <v>0</v>
      </c>
      <c r="KIL6" s="260">
        <f>'Inbound SOS &amp; EOD'!JVX29</f>
        <v>0</v>
      </c>
      <c r="KIM6" s="260">
        <f>'Inbound SOS &amp; EOD'!JVY29</f>
        <v>0</v>
      </c>
      <c r="KIN6" s="260">
        <f>'Inbound SOS &amp; EOD'!JVZ29</f>
        <v>0</v>
      </c>
      <c r="KIO6" s="260">
        <f>'Inbound SOS &amp; EOD'!JWA29</f>
        <v>0</v>
      </c>
      <c r="KIP6" s="260">
        <f>'Inbound SOS &amp; EOD'!JWB29</f>
        <v>0</v>
      </c>
      <c r="KIQ6" s="260">
        <f>'Inbound SOS &amp; EOD'!JWC29</f>
        <v>0</v>
      </c>
      <c r="KIR6" s="260">
        <f>'Inbound SOS &amp; EOD'!JWD29</f>
        <v>0</v>
      </c>
      <c r="KIS6" s="260">
        <f>'Inbound SOS &amp; EOD'!JWE29</f>
        <v>0</v>
      </c>
      <c r="KIT6" s="260">
        <f>'Inbound SOS &amp; EOD'!JWF29</f>
        <v>0</v>
      </c>
      <c r="KIU6" s="260">
        <f>'Inbound SOS &amp; EOD'!JWG29</f>
        <v>0</v>
      </c>
      <c r="KIV6" s="260">
        <f>'Inbound SOS &amp; EOD'!JWH29</f>
        <v>0</v>
      </c>
      <c r="KIW6" s="260">
        <f>'Inbound SOS &amp; EOD'!JWI29</f>
        <v>0</v>
      </c>
      <c r="KIX6" s="260">
        <f>'Inbound SOS &amp; EOD'!JWJ29</f>
        <v>0</v>
      </c>
      <c r="KIY6" s="260">
        <f>'Inbound SOS &amp; EOD'!JWK29</f>
        <v>0</v>
      </c>
      <c r="KIZ6" s="260">
        <f>'Inbound SOS &amp; EOD'!JWL29</f>
        <v>0</v>
      </c>
      <c r="KJA6" s="260">
        <f>'Inbound SOS &amp; EOD'!JWM29</f>
        <v>0</v>
      </c>
      <c r="KJB6" s="260">
        <f>'Inbound SOS &amp; EOD'!JWN29</f>
        <v>0</v>
      </c>
      <c r="KJC6" s="260">
        <f>'Inbound SOS &amp; EOD'!JWO29</f>
        <v>0</v>
      </c>
      <c r="KJD6" s="260">
        <f>'Inbound SOS &amp; EOD'!JWP29</f>
        <v>0</v>
      </c>
      <c r="KJE6" s="260">
        <f>'Inbound SOS &amp; EOD'!JWQ29</f>
        <v>0</v>
      </c>
      <c r="KJF6" s="260">
        <f>'Inbound SOS &amp; EOD'!JWR29</f>
        <v>0</v>
      </c>
      <c r="KJG6" s="260">
        <f>'Inbound SOS &amp; EOD'!JWS29</f>
        <v>0</v>
      </c>
      <c r="KJH6" s="260">
        <f>'Inbound SOS &amp; EOD'!JWT29</f>
        <v>0</v>
      </c>
      <c r="KJI6" s="260">
        <f>'Inbound SOS &amp; EOD'!JWU29</f>
        <v>0</v>
      </c>
      <c r="KJJ6" s="260">
        <f>'Inbound SOS &amp; EOD'!JWV29</f>
        <v>0</v>
      </c>
      <c r="KJK6" s="260">
        <f>'Inbound SOS &amp; EOD'!JWW29</f>
        <v>0</v>
      </c>
      <c r="KJL6" s="260">
        <f>'Inbound SOS &amp; EOD'!JWX29</f>
        <v>0</v>
      </c>
      <c r="KJM6" s="260">
        <f>'Inbound SOS &amp; EOD'!JWY29</f>
        <v>0</v>
      </c>
      <c r="KJN6" s="260">
        <f>'Inbound SOS &amp; EOD'!JWZ29</f>
        <v>0</v>
      </c>
      <c r="KJO6" s="260">
        <f>'Inbound SOS &amp; EOD'!JXA29</f>
        <v>0</v>
      </c>
      <c r="KJP6" s="260">
        <f>'Inbound SOS &amp; EOD'!JXB29</f>
        <v>0</v>
      </c>
      <c r="KJQ6" s="260">
        <f>'Inbound SOS &amp; EOD'!JXC29</f>
        <v>0</v>
      </c>
      <c r="KJR6" s="260">
        <f>'Inbound SOS &amp; EOD'!JXD29</f>
        <v>0</v>
      </c>
      <c r="KJS6" s="260">
        <f>'Inbound SOS &amp; EOD'!JXE29</f>
        <v>0</v>
      </c>
      <c r="KJT6" s="260">
        <f>'Inbound SOS &amp; EOD'!JXF29</f>
        <v>0</v>
      </c>
      <c r="KJU6" s="260">
        <f>'Inbound SOS &amp; EOD'!JXG29</f>
        <v>0</v>
      </c>
      <c r="KJV6" s="260">
        <f>'Inbound SOS &amp; EOD'!JXH29</f>
        <v>0</v>
      </c>
      <c r="KJW6" s="260">
        <f>'Inbound SOS &amp; EOD'!JXI29</f>
        <v>0</v>
      </c>
      <c r="KJX6" s="260">
        <f>'Inbound SOS &amp; EOD'!JXJ29</f>
        <v>0</v>
      </c>
      <c r="KJY6" s="260">
        <f>'Inbound SOS &amp; EOD'!JXK29</f>
        <v>0</v>
      </c>
      <c r="KJZ6" s="260">
        <f>'Inbound SOS &amp; EOD'!JXL29</f>
        <v>0</v>
      </c>
      <c r="KKA6" s="260">
        <f>'Inbound SOS &amp; EOD'!JXM29</f>
        <v>0</v>
      </c>
      <c r="KKB6" s="260">
        <f>'Inbound SOS &amp; EOD'!JXN29</f>
        <v>0</v>
      </c>
      <c r="KKC6" s="260">
        <f>'Inbound SOS &amp; EOD'!JXO29</f>
        <v>0</v>
      </c>
      <c r="KKD6" s="260">
        <f>'Inbound SOS &amp; EOD'!JXP29</f>
        <v>0</v>
      </c>
      <c r="KKE6" s="260">
        <f>'Inbound SOS &amp; EOD'!JXQ29</f>
        <v>0</v>
      </c>
      <c r="KKF6" s="260">
        <f>'Inbound SOS &amp; EOD'!JXR29</f>
        <v>0</v>
      </c>
      <c r="KKG6" s="260">
        <f>'Inbound SOS &amp; EOD'!JXS29</f>
        <v>0</v>
      </c>
      <c r="KKH6" s="260">
        <f>'Inbound SOS &amp; EOD'!JXT29</f>
        <v>0</v>
      </c>
      <c r="KKI6" s="260">
        <f>'Inbound SOS &amp; EOD'!JXU29</f>
        <v>0</v>
      </c>
      <c r="KKJ6" s="260">
        <f>'Inbound SOS &amp; EOD'!JXV29</f>
        <v>0</v>
      </c>
      <c r="KKK6" s="260">
        <f>'Inbound SOS &amp; EOD'!JXW29</f>
        <v>0</v>
      </c>
      <c r="KKL6" s="260">
        <f>'Inbound SOS &amp; EOD'!JXX29</f>
        <v>0</v>
      </c>
      <c r="KKM6" s="260">
        <f>'Inbound SOS &amp; EOD'!JXY29</f>
        <v>0</v>
      </c>
      <c r="KKN6" s="260">
        <f>'Inbound SOS &amp; EOD'!JXZ29</f>
        <v>0</v>
      </c>
      <c r="KKO6" s="260">
        <f>'Inbound SOS &amp; EOD'!JYA29</f>
        <v>0</v>
      </c>
      <c r="KKP6" s="260">
        <f>'Inbound SOS &amp; EOD'!JYB29</f>
        <v>0</v>
      </c>
      <c r="KKQ6" s="260">
        <f>'Inbound SOS &amp; EOD'!JYC29</f>
        <v>0</v>
      </c>
      <c r="KKR6" s="260">
        <f>'Inbound SOS &amp; EOD'!JYD29</f>
        <v>0</v>
      </c>
      <c r="KKS6" s="260">
        <f>'Inbound SOS &amp; EOD'!JYE29</f>
        <v>0</v>
      </c>
      <c r="KKT6" s="260">
        <f>'Inbound SOS &amp; EOD'!JYF29</f>
        <v>0</v>
      </c>
      <c r="KKU6" s="260">
        <f>'Inbound SOS &amp; EOD'!JYG29</f>
        <v>0</v>
      </c>
      <c r="KKV6" s="260">
        <f>'Inbound SOS &amp; EOD'!JYH29</f>
        <v>0</v>
      </c>
      <c r="KKW6" s="260">
        <f>'Inbound SOS &amp; EOD'!JYI29</f>
        <v>0</v>
      </c>
      <c r="KKX6" s="260">
        <f>'Inbound SOS &amp; EOD'!JYJ29</f>
        <v>0</v>
      </c>
      <c r="KKY6" s="260">
        <f>'Inbound SOS &amp; EOD'!JYK29</f>
        <v>0</v>
      </c>
      <c r="KKZ6" s="260">
        <f>'Inbound SOS &amp; EOD'!JYL29</f>
        <v>0</v>
      </c>
      <c r="KLA6" s="260">
        <f>'Inbound SOS &amp; EOD'!JYM29</f>
        <v>0</v>
      </c>
      <c r="KLB6" s="260">
        <f>'Inbound SOS &amp; EOD'!JYN29</f>
        <v>0</v>
      </c>
      <c r="KLC6" s="260">
        <f>'Inbound SOS &amp; EOD'!JYO29</f>
        <v>0</v>
      </c>
      <c r="KLD6" s="260">
        <f>'Inbound SOS &amp; EOD'!JYP29</f>
        <v>0</v>
      </c>
      <c r="KLE6" s="260">
        <f>'Inbound SOS &amp; EOD'!JYQ29</f>
        <v>0</v>
      </c>
      <c r="KLF6" s="260">
        <f>'Inbound SOS &amp; EOD'!JYR29</f>
        <v>0</v>
      </c>
      <c r="KLG6" s="260">
        <f>'Inbound SOS &amp; EOD'!JYS29</f>
        <v>0</v>
      </c>
      <c r="KLH6" s="260">
        <f>'Inbound SOS &amp; EOD'!JYT29</f>
        <v>0</v>
      </c>
      <c r="KLI6" s="260">
        <f>'Inbound SOS &amp; EOD'!JYU29</f>
        <v>0</v>
      </c>
      <c r="KLJ6" s="260">
        <f>'Inbound SOS &amp; EOD'!JYV29</f>
        <v>0</v>
      </c>
      <c r="KLK6" s="260">
        <f>'Inbound SOS &amp; EOD'!JYW29</f>
        <v>0</v>
      </c>
      <c r="KLL6" s="260">
        <f>'Inbound SOS &amp; EOD'!JYX29</f>
        <v>0</v>
      </c>
      <c r="KLM6" s="260">
        <f>'Inbound SOS &amp; EOD'!JYY29</f>
        <v>0</v>
      </c>
      <c r="KLN6" s="260">
        <f>'Inbound SOS &amp; EOD'!JYZ29</f>
        <v>0</v>
      </c>
      <c r="KLO6" s="260">
        <f>'Inbound SOS &amp; EOD'!JZA29</f>
        <v>0</v>
      </c>
      <c r="KLP6" s="260">
        <f>'Inbound SOS &amp; EOD'!JZB29</f>
        <v>0</v>
      </c>
      <c r="KLQ6" s="260">
        <f>'Inbound SOS &amp; EOD'!JZC29</f>
        <v>0</v>
      </c>
      <c r="KLR6" s="260">
        <f>'Inbound SOS &amp; EOD'!JZD29</f>
        <v>0</v>
      </c>
      <c r="KLS6" s="260">
        <f>'Inbound SOS &amp; EOD'!JZE29</f>
        <v>0</v>
      </c>
      <c r="KLT6" s="260">
        <f>'Inbound SOS &amp; EOD'!JZF29</f>
        <v>0</v>
      </c>
      <c r="KLU6" s="260">
        <f>'Inbound SOS &amp; EOD'!JZG29</f>
        <v>0</v>
      </c>
      <c r="KLV6" s="260">
        <f>'Inbound SOS &amp; EOD'!JZH29</f>
        <v>0</v>
      </c>
      <c r="KLW6" s="260">
        <f>'Inbound SOS &amp; EOD'!JZI29</f>
        <v>0</v>
      </c>
      <c r="KLX6" s="260">
        <f>'Inbound SOS &amp; EOD'!JZJ29</f>
        <v>0</v>
      </c>
      <c r="KLY6" s="260">
        <f>'Inbound SOS &amp; EOD'!JZK29</f>
        <v>0</v>
      </c>
      <c r="KLZ6" s="260">
        <f>'Inbound SOS &amp; EOD'!JZL29</f>
        <v>0</v>
      </c>
      <c r="KMA6" s="260">
        <f>'Inbound SOS &amp; EOD'!JZM29</f>
        <v>0</v>
      </c>
      <c r="KMB6" s="260">
        <f>'Inbound SOS &amp; EOD'!JZN29</f>
        <v>0</v>
      </c>
      <c r="KMC6" s="260">
        <f>'Inbound SOS &amp; EOD'!JZO29</f>
        <v>0</v>
      </c>
      <c r="KMD6" s="260">
        <f>'Inbound SOS &amp; EOD'!JZP29</f>
        <v>0</v>
      </c>
      <c r="KME6" s="260">
        <f>'Inbound SOS &amp; EOD'!JZQ29</f>
        <v>0</v>
      </c>
      <c r="KMF6" s="260">
        <f>'Inbound SOS &amp; EOD'!JZR29</f>
        <v>0</v>
      </c>
      <c r="KMG6" s="260">
        <f>'Inbound SOS &amp; EOD'!JZS29</f>
        <v>0</v>
      </c>
      <c r="KMH6" s="260">
        <f>'Inbound SOS &amp; EOD'!JZT29</f>
        <v>0</v>
      </c>
      <c r="KMI6" s="260">
        <f>'Inbound SOS &amp; EOD'!JZU29</f>
        <v>0</v>
      </c>
      <c r="KMJ6" s="260">
        <f>'Inbound SOS &amp; EOD'!JZV29</f>
        <v>0</v>
      </c>
      <c r="KMK6" s="260">
        <f>'Inbound SOS &amp; EOD'!JZW29</f>
        <v>0</v>
      </c>
      <c r="KML6" s="260">
        <f>'Inbound SOS &amp; EOD'!JZX29</f>
        <v>0</v>
      </c>
      <c r="KMM6" s="260">
        <f>'Inbound SOS &amp; EOD'!JZY29</f>
        <v>0</v>
      </c>
      <c r="KMN6" s="260">
        <f>'Inbound SOS &amp; EOD'!JZZ29</f>
        <v>0</v>
      </c>
      <c r="KMO6" s="260">
        <f>'Inbound SOS &amp; EOD'!KAA29</f>
        <v>0</v>
      </c>
      <c r="KMP6" s="260">
        <f>'Inbound SOS &amp; EOD'!KAB29</f>
        <v>0</v>
      </c>
      <c r="KMQ6" s="260">
        <f>'Inbound SOS &amp; EOD'!KAC29</f>
        <v>0</v>
      </c>
      <c r="KMR6" s="260">
        <f>'Inbound SOS &amp; EOD'!KAD29</f>
        <v>0</v>
      </c>
      <c r="KMS6" s="260">
        <f>'Inbound SOS &amp; EOD'!KAE29</f>
        <v>0</v>
      </c>
      <c r="KMT6" s="260">
        <f>'Inbound SOS &amp; EOD'!KAF29</f>
        <v>0</v>
      </c>
      <c r="KMU6" s="260">
        <f>'Inbound SOS &amp; EOD'!KAG29</f>
        <v>0</v>
      </c>
      <c r="KMV6" s="260">
        <f>'Inbound SOS &amp; EOD'!KAH29</f>
        <v>0</v>
      </c>
      <c r="KMW6" s="260">
        <f>'Inbound SOS &amp; EOD'!KAI29</f>
        <v>0</v>
      </c>
      <c r="KMX6" s="260">
        <f>'Inbound SOS &amp; EOD'!KAJ29</f>
        <v>0</v>
      </c>
      <c r="KMY6" s="260">
        <f>'Inbound SOS &amp; EOD'!KAK29</f>
        <v>0</v>
      </c>
      <c r="KMZ6" s="260">
        <f>'Inbound SOS &amp; EOD'!KAL29</f>
        <v>0</v>
      </c>
      <c r="KNA6" s="260">
        <f>'Inbound SOS &amp; EOD'!KAM29</f>
        <v>0</v>
      </c>
      <c r="KNB6" s="260">
        <f>'Inbound SOS &amp; EOD'!KAN29</f>
        <v>0</v>
      </c>
      <c r="KNC6" s="260">
        <f>'Inbound SOS &amp; EOD'!KAO29</f>
        <v>0</v>
      </c>
      <c r="KND6" s="260">
        <f>'Inbound SOS &amp; EOD'!KAP29</f>
        <v>0</v>
      </c>
      <c r="KNE6" s="260">
        <f>'Inbound SOS &amp; EOD'!KAQ29</f>
        <v>0</v>
      </c>
      <c r="KNF6" s="260">
        <f>'Inbound SOS &amp; EOD'!KAR29</f>
        <v>0</v>
      </c>
      <c r="KNG6" s="260">
        <f>'Inbound SOS &amp; EOD'!KAS29</f>
        <v>0</v>
      </c>
      <c r="KNH6" s="260">
        <f>'Inbound SOS &amp; EOD'!KAT29</f>
        <v>0</v>
      </c>
      <c r="KNI6" s="260">
        <f>'Inbound SOS &amp; EOD'!KAU29</f>
        <v>0</v>
      </c>
      <c r="KNJ6" s="260">
        <f>'Inbound SOS &amp; EOD'!KAV29</f>
        <v>0</v>
      </c>
      <c r="KNK6" s="260">
        <f>'Inbound SOS &amp; EOD'!KAW29</f>
        <v>0</v>
      </c>
      <c r="KNL6" s="260">
        <f>'Inbound SOS &amp; EOD'!KAX29</f>
        <v>0</v>
      </c>
      <c r="KNM6" s="260">
        <f>'Inbound SOS &amp; EOD'!KAY29</f>
        <v>0</v>
      </c>
      <c r="KNN6" s="260">
        <f>'Inbound SOS &amp; EOD'!KAZ29</f>
        <v>0</v>
      </c>
      <c r="KNO6" s="260">
        <f>'Inbound SOS &amp; EOD'!KBA29</f>
        <v>0</v>
      </c>
      <c r="KNP6" s="260">
        <f>'Inbound SOS &amp; EOD'!KBB29</f>
        <v>0</v>
      </c>
      <c r="KNQ6" s="260">
        <f>'Inbound SOS &amp; EOD'!KBC29</f>
        <v>0</v>
      </c>
      <c r="KNR6" s="260">
        <f>'Inbound SOS &amp; EOD'!KBD29</f>
        <v>0</v>
      </c>
      <c r="KNS6" s="260">
        <f>'Inbound SOS &amp; EOD'!KBE29</f>
        <v>0</v>
      </c>
      <c r="KNT6" s="260">
        <f>'Inbound SOS &amp; EOD'!KBF29</f>
        <v>0</v>
      </c>
      <c r="KNU6" s="260">
        <f>'Inbound SOS &amp; EOD'!KBG29</f>
        <v>0</v>
      </c>
      <c r="KNV6" s="260">
        <f>'Inbound SOS &amp; EOD'!KBH29</f>
        <v>0</v>
      </c>
      <c r="KNW6" s="260">
        <f>'Inbound SOS &amp; EOD'!KBI29</f>
        <v>0</v>
      </c>
      <c r="KNX6" s="260">
        <f>'Inbound SOS &amp; EOD'!KBJ29</f>
        <v>0</v>
      </c>
      <c r="KNY6" s="260">
        <f>'Inbound SOS &amp; EOD'!KBK29</f>
        <v>0</v>
      </c>
      <c r="KNZ6" s="260">
        <f>'Inbound SOS &amp; EOD'!KBL29</f>
        <v>0</v>
      </c>
      <c r="KOA6" s="260">
        <f>'Inbound SOS &amp; EOD'!KBM29</f>
        <v>0</v>
      </c>
      <c r="KOB6" s="260">
        <f>'Inbound SOS &amp; EOD'!KBN29</f>
        <v>0</v>
      </c>
      <c r="KOC6" s="260">
        <f>'Inbound SOS &amp; EOD'!KBO29</f>
        <v>0</v>
      </c>
      <c r="KOD6" s="260">
        <f>'Inbound SOS &amp; EOD'!KBP29</f>
        <v>0</v>
      </c>
      <c r="KOE6" s="260">
        <f>'Inbound SOS &amp; EOD'!KBQ29</f>
        <v>0</v>
      </c>
      <c r="KOF6" s="260">
        <f>'Inbound SOS &amp; EOD'!KBR29</f>
        <v>0</v>
      </c>
      <c r="KOG6" s="260">
        <f>'Inbound SOS &amp; EOD'!KBS29</f>
        <v>0</v>
      </c>
      <c r="KOH6" s="260">
        <f>'Inbound SOS &amp; EOD'!KBT29</f>
        <v>0</v>
      </c>
      <c r="KOI6" s="260">
        <f>'Inbound SOS &amp; EOD'!KBU29</f>
        <v>0</v>
      </c>
      <c r="KOJ6" s="260">
        <f>'Inbound SOS &amp; EOD'!KBV29</f>
        <v>0</v>
      </c>
      <c r="KOK6" s="260">
        <f>'Inbound SOS &amp; EOD'!KBW29</f>
        <v>0</v>
      </c>
      <c r="KOL6" s="260">
        <f>'Inbound SOS &amp; EOD'!KBX29</f>
        <v>0</v>
      </c>
      <c r="KOM6" s="260">
        <f>'Inbound SOS &amp; EOD'!KBY29</f>
        <v>0</v>
      </c>
      <c r="KON6" s="260">
        <f>'Inbound SOS &amp; EOD'!KBZ29</f>
        <v>0</v>
      </c>
      <c r="KOO6" s="260">
        <f>'Inbound SOS &amp; EOD'!KCA29</f>
        <v>0</v>
      </c>
      <c r="KOP6" s="260">
        <f>'Inbound SOS &amp; EOD'!KCB29</f>
        <v>0</v>
      </c>
      <c r="KOQ6" s="260">
        <f>'Inbound SOS &amp; EOD'!KCC29</f>
        <v>0</v>
      </c>
      <c r="KOR6" s="260">
        <f>'Inbound SOS &amp; EOD'!KCD29</f>
        <v>0</v>
      </c>
      <c r="KOS6" s="260">
        <f>'Inbound SOS &amp; EOD'!KCE29</f>
        <v>0</v>
      </c>
      <c r="KOT6" s="260">
        <f>'Inbound SOS &amp; EOD'!KCF29</f>
        <v>0</v>
      </c>
      <c r="KOU6" s="260">
        <f>'Inbound SOS &amp; EOD'!KCG29</f>
        <v>0</v>
      </c>
      <c r="KOV6" s="260">
        <f>'Inbound SOS &amp; EOD'!KCH29</f>
        <v>0</v>
      </c>
      <c r="KOW6" s="260">
        <f>'Inbound SOS &amp; EOD'!KCI29</f>
        <v>0</v>
      </c>
      <c r="KOX6" s="260">
        <f>'Inbound SOS &amp; EOD'!KCJ29</f>
        <v>0</v>
      </c>
      <c r="KOY6" s="260">
        <f>'Inbound SOS &amp; EOD'!KCK29</f>
        <v>0</v>
      </c>
      <c r="KOZ6" s="260">
        <f>'Inbound SOS &amp; EOD'!KCL29</f>
        <v>0</v>
      </c>
      <c r="KPA6" s="260">
        <f>'Inbound SOS &amp; EOD'!KCM29</f>
        <v>0</v>
      </c>
      <c r="KPB6" s="260">
        <f>'Inbound SOS &amp; EOD'!KCN29</f>
        <v>0</v>
      </c>
      <c r="KPC6" s="260">
        <f>'Inbound SOS &amp; EOD'!KCO29</f>
        <v>0</v>
      </c>
      <c r="KPD6" s="260">
        <f>'Inbound SOS &amp; EOD'!KCP29</f>
        <v>0</v>
      </c>
      <c r="KPE6" s="260">
        <f>'Inbound SOS &amp; EOD'!KCQ29</f>
        <v>0</v>
      </c>
      <c r="KPF6" s="260">
        <f>'Inbound SOS &amp; EOD'!KCR29</f>
        <v>0</v>
      </c>
      <c r="KPG6" s="260">
        <f>'Inbound SOS &amp; EOD'!KCS29</f>
        <v>0</v>
      </c>
      <c r="KPH6" s="260">
        <f>'Inbound SOS &amp; EOD'!KCT29</f>
        <v>0</v>
      </c>
      <c r="KPI6" s="260">
        <f>'Inbound SOS &amp; EOD'!KCU29</f>
        <v>0</v>
      </c>
      <c r="KPJ6" s="260">
        <f>'Inbound SOS &amp; EOD'!KCV29</f>
        <v>0</v>
      </c>
      <c r="KPK6" s="260">
        <f>'Inbound SOS &amp; EOD'!KCW29</f>
        <v>0</v>
      </c>
      <c r="KPL6" s="260">
        <f>'Inbound SOS &amp; EOD'!KCX29</f>
        <v>0</v>
      </c>
      <c r="KPM6" s="260">
        <f>'Inbound SOS &amp; EOD'!KCY29</f>
        <v>0</v>
      </c>
      <c r="KPN6" s="260">
        <f>'Inbound SOS &amp; EOD'!KCZ29</f>
        <v>0</v>
      </c>
      <c r="KPO6" s="260">
        <f>'Inbound SOS &amp; EOD'!KDA29</f>
        <v>0</v>
      </c>
      <c r="KPP6" s="260">
        <f>'Inbound SOS &amp; EOD'!KDB29</f>
        <v>0</v>
      </c>
      <c r="KPQ6" s="260">
        <f>'Inbound SOS &amp; EOD'!KDC29</f>
        <v>0</v>
      </c>
      <c r="KPR6" s="260">
        <f>'Inbound SOS &amp; EOD'!KDD29</f>
        <v>0</v>
      </c>
      <c r="KPS6" s="260">
        <f>'Inbound SOS &amp; EOD'!KDE29</f>
        <v>0</v>
      </c>
      <c r="KPT6" s="260">
        <f>'Inbound SOS &amp; EOD'!KDF29</f>
        <v>0</v>
      </c>
      <c r="KPU6" s="260">
        <f>'Inbound SOS &amp; EOD'!KDG29</f>
        <v>0</v>
      </c>
      <c r="KPV6" s="260">
        <f>'Inbound SOS &amp; EOD'!KDH29</f>
        <v>0</v>
      </c>
      <c r="KPW6" s="260">
        <f>'Inbound SOS &amp; EOD'!KDI29</f>
        <v>0</v>
      </c>
      <c r="KPX6" s="260">
        <f>'Inbound SOS &amp; EOD'!KDJ29</f>
        <v>0</v>
      </c>
      <c r="KPY6" s="260">
        <f>'Inbound SOS &amp; EOD'!KDK29</f>
        <v>0</v>
      </c>
      <c r="KPZ6" s="260">
        <f>'Inbound SOS &amp; EOD'!KDL29</f>
        <v>0</v>
      </c>
      <c r="KQA6" s="260">
        <f>'Inbound SOS &amp; EOD'!KDM29</f>
        <v>0</v>
      </c>
      <c r="KQB6" s="260">
        <f>'Inbound SOS &amp; EOD'!KDN29</f>
        <v>0</v>
      </c>
      <c r="KQC6" s="260">
        <f>'Inbound SOS &amp; EOD'!KDO29</f>
        <v>0</v>
      </c>
      <c r="KQD6" s="260">
        <f>'Inbound SOS &amp; EOD'!KDP29</f>
        <v>0</v>
      </c>
      <c r="KQE6" s="260">
        <f>'Inbound SOS &amp; EOD'!KDQ29</f>
        <v>0</v>
      </c>
      <c r="KQF6" s="260">
        <f>'Inbound SOS &amp; EOD'!KDR29</f>
        <v>0</v>
      </c>
      <c r="KQG6" s="260">
        <f>'Inbound SOS &amp; EOD'!KDS29</f>
        <v>0</v>
      </c>
      <c r="KQH6" s="260">
        <f>'Inbound SOS &amp; EOD'!KDT29</f>
        <v>0</v>
      </c>
      <c r="KQI6" s="260">
        <f>'Inbound SOS &amp; EOD'!KDU29</f>
        <v>0</v>
      </c>
      <c r="KQJ6" s="260">
        <f>'Inbound SOS &amp; EOD'!KDV29</f>
        <v>0</v>
      </c>
      <c r="KQK6" s="260">
        <f>'Inbound SOS &amp; EOD'!KDW29</f>
        <v>0</v>
      </c>
      <c r="KQL6" s="260">
        <f>'Inbound SOS &amp; EOD'!KDX29</f>
        <v>0</v>
      </c>
      <c r="KQM6" s="260">
        <f>'Inbound SOS &amp; EOD'!KDY29</f>
        <v>0</v>
      </c>
      <c r="KQN6" s="260">
        <f>'Inbound SOS &amp; EOD'!KDZ29</f>
        <v>0</v>
      </c>
      <c r="KQO6" s="260">
        <f>'Inbound SOS &amp; EOD'!KEA29</f>
        <v>0</v>
      </c>
      <c r="KQP6" s="260">
        <f>'Inbound SOS &amp; EOD'!KEB29</f>
        <v>0</v>
      </c>
      <c r="KQQ6" s="260">
        <f>'Inbound SOS &amp; EOD'!KEC29</f>
        <v>0</v>
      </c>
      <c r="KQR6" s="260">
        <f>'Inbound SOS &amp; EOD'!KED29</f>
        <v>0</v>
      </c>
      <c r="KQS6" s="260">
        <f>'Inbound SOS &amp; EOD'!KEE29</f>
        <v>0</v>
      </c>
      <c r="KQT6" s="260">
        <f>'Inbound SOS &amp; EOD'!KEF29</f>
        <v>0</v>
      </c>
      <c r="KQU6" s="260">
        <f>'Inbound SOS &amp; EOD'!KEG29</f>
        <v>0</v>
      </c>
      <c r="KQV6" s="260">
        <f>'Inbound SOS &amp; EOD'!KEH29</f>
        <v>0</v>
      </c>
      <c r="KQW6" s="260">
        <f>'Inbound SOS &amp; EOD'!KEI29</f>
        <v>0</v>
      </c>
      <c r="KQX6" s="260">
        <f>'Inbound SOS &amp; EOD'!KEJ29</f>
        <v>0</v>
      </c>
      <c r="KQY6" s="260">
        <f>'Inbound SOS &amp; EOD'!KEK29</f>
        <v>0</v>
      </c>
      <c r="KQZ6" s="260">
        <f>'Inbound SOS &amp; EOD'!KEL29</f>
        <v>0</v>
      </c>
      <c r="KRA6" s="260">
        <f>'Inbound SOS &amp; EOD'!KEM29</f>
        <v>0</v>
      </c>
      <c r="KRB6" s="260">
        <f>'Inbound SOS &amp; EOD'!KEN29</f>
        <v>0</v>
      </c>
      <c r="KRC6" s="260">
        <f>'Inbound SOS &amp; EOD'!KEO29</f>
        <v>0</v>
      </c>
      <c r="KRD6" s="260">
        <f>'Inbound SOS &amp; EOD'!KEP29</f>
        <v>0</v>
      </c>
      <c r="KRE6" s="260">
        <f>'Inbound SOS &amp; EOD'!KEQ29</f>
        <v>0</v>
      </c>
      <c r="KRF6" s="260">
        <f>'Inbound SOS &amp; EOD'!KER29</f>
        <v>0</v>
      </c>
      <c r="KRG6" s="260">
        <f>'Inbound SOS &amp; EOD'!KES29</f>
        <v>0</v>
      </c>
      <c r="KRH6" s="260">
        <f>'Inbound SOS &amp; EOD'!KET29</f>
        <v>0</v>
      </c>
      <c r="KRI6" s="260">
        <f>'Inbound SOS &amp; EOD'!KEU29</f>
        <v>0</v>
      </c>
      <c r="KRJ6" s="260">
        <f>'Inbound SOS &amp; EOD'!KEV29</f>
        <v>0</v>
      </c>
      <c r="KRK6" s="260">
        <f>'Inbound SOS &amp; EOD'!KEW29</f>
        <v>0</v>
      </c>
      <c r="KRL6" s="260">
        <f>'Inbound SOS &amp; EOD'!KEX29</f>
        <v>0</v>
      </c>
      <c r="KRM6" s="260">
        <f>'Inbound SOS &amp; EOD'!KEY29</f>
        <v>0</v>
      </c>
      <c r="KRN6" s="260">
        <f>'Inbound SOS &amp; EOD'!KEZ29</f>
        <v>0</v>
      </c>
      <c r="KRO6" s="260">
        <f>'Inbound SOS &amp; EOD'!KFA29</f>
        <v>0</v>
      </c>
      <c r="KRP6" s="260">
        <f>'Inbound SOS &amp; EOD'!KFB29</f>
        <v>0</v>
      </c>
      <c r="KRQ6" s="260">
        <f>'Inbound SOS &amp; EOD'!KFC29</f>
        <v>0</v>
      </c>
      <c r="KRR6" s="260">
        <f>'Inbound SOS &amp; EOD'!KFD29</f>
        <v>0</v>
      </c>
      <c r="KRS6" s="260">
        <f>'Inbound SOS &amp; EOD'!KFE29</f>
        <v>0</v>
      </c>
      <c r="KRT6" s="260">
        <f>'Inbound SOS &amp; EOD'!KFF29</f>
        <v>0</v>
      </c>
      <c r="KRU6" s="260">
        <f>'Inbound SOS &amp; EOD'!KFG29</f>
        <v>0</v>
      </c>
      <c r="KRV6" s="260">
        <f>'Inbound SOS &amp; EOD'!KFH29</f>
        <v>0</v>
      </c>
      <c r="KRW6" s="260">
        <f>'Inbound SOS &amp; EOD'!KFI29</f>
        <v>0</v>
      </c>
      <c r="KRX6" s="260">
        <f>'Inbound SOS &amp; EOD'!KFJ29</f>
        <v>0</v>
      </c>
      <c r="KRY6" s="260">
        <f>'Inbound SOS &amp; EOD'!KFK29</f>
        <v>0</v>
      </c>
      <c r="KRZ6" s="260">
        <f>'Inbound SOS &amp; EOD'!KFL29</f>
        <v>0</v>
      </c>
      <c r="KSA6" s="260">
        <f>'Inbound SOS &amp; EOD'!KFM29</f>
        <v>0</v>
      </c>
      <c r="KSB6" s="260">
        <f>'Inbound SOS &amp; EOD'!KFN29</f>
        <v>0</v>
      </c>
      <c r="KSC6" s="260">
        <f>'Inbound SOS &amp; EOD'!KFO29</f>
        <v>0</v>
      </c>
      <c r="KSD6" s="260">
        <f>'Inbound SOS &amp; EOD'!KFP29</f>
        <v>0</v>
      </c>
      <c r="KSE6" s="260">
        <f>'Inbound SOS &amp; EOD'!KFQ29</f>
        <v>0</v>
      </c>
      <c r="KSF6" s="260">
        <f>'Inbound SOS &amp; EOD'!KFR29</f>
        <v>0</v>
      </c>
      <c r="KSG6" s="260">
        <f>'Inbound SOS &amp; EOD'!KFS29</f>
        <v>0</v>
      </c>
      <c r="KSH6" s="260">
        <f>'Inbound SOS &amp; EOD'!KFT29</f>
        <v>0</v>
      </c>
      <c r="KSI6" s="260">
        <f>'Inbound SOS &amp; EOD'!KFU29</f>
        <v>0</v>
      </c>
      <c r="KSJ6" s="260">
        <f>'Inbound SOS &amp; EOD'!KFV29</f>
        <v>0</v>
      </c>
      <c r="KSK6" s="260">
        <f>'Inbound SOS &amp; EOD'!KFW29</f>
        <v>0</v>
      </c>
      <c r="KSL6" s="260">
        <f>'Inbound SOS &amp; EOD'!KFX29</f>
        <v>0</v>
      </c>
      <c r="KSM6" s="260">
        <f>'Inbound SOS &amp; EOD'!KFY29</f>
        <v>0</v>
      </c>
      <c r="KSN6" s="260">
        <f>'Inbound SOS &amp; EOD'!KFZ29</f>
        <v>0</v>
      </c>
      <c r="KSO6" s="260">
        <f>'Inbound SOS &amp; EOD'!KGA29</f>
        <v>0</v>
      </c>
      <c r="KSP6" s="260">
        <f>'Inbound SOS &amp; EOD'!KGB29</f>
        <v>0</v>
      </c>
      <c r="KSQ6" s="260">
        <f>'Inbound SOS &amp; EOD'!KGC29</f>
        <v>0</v>
      </c>
      <c r="KSR6" s="260">
        <f>'Inbound SOS &amp; EOD'!KGD29</f>
        <v>0</v>
      </c>
      <c r="KSS6" s="260">
        <f>'Inbound SOS &amp; EOD'!KGE29</f>
        <v>0</v>
      </c>
      <c r="KST6" s="260">
        <f>'Inbound SOS &amp; EOD'!KGF29</f>
        <v>0</v>
      </c>
      <c r="KSU6" s="260">
        <f>'Inbound SOS &amp; EOD'!KGG29</f>
        <v>0</v>
      </c>
      <c r="KSV6" s="260">
        <f>'Inbound SOS &amp; EOD'!KGH29</f>
        <v>0</v>
      </c>
      <c r="KSW6" s="260">
        <f>'Inbound SOS &amp; EOD'!KGI29</f>
        <v>0</v>
      </c>
      <c r="KSX6" s="260">
        <f>'Inbound SOS &amp; EOD'!KGJ29</f>
        <v>0</v>
      </c>
      <c r="KSY6" s="260">
        <f>'Inbound SOS &amp; EOD'!KGK29</f>
        <v>0</v>
      </c>
      <c r="KSZ6" s="260">
        <f>'Inbound SOS &amp; EOD'!KGL29</f>
        <v>0</v>
      </c>
      <c r="KTA6" s="260">
        <f>'Inbound SOS &amp; EOD'!KGM29</f>
        <v>0</v>
      </c>
      <c r="KTB6" s="260">
        <f>'Inbound SOS &amp; EOD'!KGN29</f>
        <v>0</v>
      </c>
      <c r="KTC6" s="260">
        <f>'Inbound SOS &amp; EOD'!KGO29</f>
        <v>0</v>
      </c>
      <c r="KTD6" s="260">
        <f>'Inbound SOS &amp; EOD'!KGP29</f>
        <v>0</v>
      </c>
      <c r="KTE6" s="260">
        <f>'Inbound SOS &amp; EOD'!KGQ29</f>
        <v>0</v>
      </c>
      <c r="KTF6" s="260">
        <f>'Inbound SOS &amp; EOD'!KGR29</f>
        <v>0</v>
      </c>
      <c r="KTG6" s="260">
        <f>'Inbound SOS &amp; EOD'!KGS29</f>
        <v>0</v>
      </c>
      <c r="KTH6" s="260">
        <f>'Inbound SOS &amp; EOD'!KGT29</f>
        <v>0</v>
      </c>
      <c r="KTI6" s="260">
        <f>'Inbound SOS &amp; EOD'!KGU29</f>
        <v>0</v>
      </c>
      <c r="KTJ6" s="260">
        <f>'Inbound SOS &amp; EOD'!KGV29</f>
        <v>0</v>
      </c>
      <c r="KTK6" s="260">
        <f>'Inbound SOS &amp; EOD'!KGW29</f>
        <v>0</v>
      </c>
      <c r="KTL6" s="260">
        <f>'Inbound SOS &amp; EOD'!KGX29</f>
        <v>0</v>
      </c>
      <c r="KTM6" s="260">
        <f>'Inbound SOS &amp; EOD'!KGY29</f>
        <v>0</v>
      </c>
      <c r="KTN6" s="260">
        <f>'Inbound SOS &amp; EOD'!KGZ29</f>
        <v>0</v>
      </c>
      <c r="KTO6" s="260">
        <f>'Inbound SOS &amp; EOD'!KHA29</f>
        <v>0</v>
      </c>
      <c r="KTP6" s="260">
        <f>'Inbound SOS &amp; EOD'!KHB29</f>
        <v>0</v>
      </c>
      <c r="KTQ6" s="260">
        <f>'Inbound SOS &amp; EOD'!KHC29</f>
        <v>0</v>
      </c>
      <c r="KTR6" s="260">
        <f>'Inbound SOS &amp; EOD'!KHD29</f>
        <v>0</v>
      </c>
      <c r="KTS6" s="260">
        <f>'Inbound SOS &amp; EOD'!KHE29</f>
        <v>0</v>
      </c>
      <c r="KTT6" s="260">
        <f>'Inbound SOS &amp; EOD'!KHF29</f>
        <v>0</v>
      </c>
      <c r="KTU6" s="260">
        <f>'Inbound SOS &amp; EOD'!KHG29</f>
        <v>0</v>
      </c>
      <c r="KTV6" s="260">
        <f>'Inbound SOS &amp; EOD'!KHH29</f>
        <v>0</v>
      </c>
      <c r="KTW6" s="260">
        <f>'Inbound SOS &amp; EOD'!KHI29</f>
        <v>0</v>
      </c>
      <c r="KTX6" s="260">
        <f>'Inbound SOS &amp; EOD'!KHJ29</f>
        <v>0</v>
      </c>
      <c r="KTY6" s="260">
        <f>'Inbound SOS &amp; EOD'!KHK29</f>
        <v>0</v>
      </c>
      <c r="KTZ6" s="260">
        <f>'Inbound SOS &amp; EOD'!KHL29</f>
        <v>0</v>
      </c>
      <c r="KUA6" s="260">
        <f>'Inbound SOS &amp; EOD'!KHM29</f>
        <v>0</v>
      </c>
      <c r="KUB6" s="260">
        <f>'Inbound SOS &amp; EOD'!KHN29</f>
        <v>0</v>
      </c>
      <c r="KUC6" s="260">
        <f>'Inbound SOS &amp; EOD'!KHO29</f>
        <v>0</v>
      </c>
      <c r="KUD6" s="260">
        <f>'Inbound SOS &amp; EOD'!KHP29</f>
        <v>0</v>
      </c>
      <c r="KUE6" s="260">
        <f>'Inbound SOS &amp; EOD'!KHQ29</f>
        <v>0</v>
      </c>
      <c r="KUF6" s="260">
        <f>'Inbound SOS &amp; EOD'!KHR29</f>
        <v>0</v>
      </c>
      <c r="KUG6" s="260">
        <f>'Inbound SOS &amp; EOD'!KHS29</f>
        <v>0</v>
      </c>
      <c r="KUH6" s="260">
        <f>'Inbound SOS &amp; EOD'!KHT29</f>
        <v>0</v>
      </c>
      <c r="KUI6" s="260">
        <f>'Inbound SOS &amp; EOD'!KHU29</f>
        <v>0</v>
      </c>
      <c r="KUJ6" s="260">
        <f>'Inbound SOS &amp; EOD'!KHV29</f>
        <v>0</v>
      </c>
      <c r="KUK6" s="260">
        <f>'Inbound SOS &amp; EOD'!KHW29</f>
        <v>0</v>
      </c>
      <c r="KUL6" s="260">
        <f>'Inbound SOS &amp; EOD'!KHX29</f>
        <v>0</v>
      </c>
      <c r="KUM6" s="260">
        <f>'Inbound SOS &amp; EOD'!KHY29</f>
        <v>0</v>
      </c>
      <c r="KUN6" s="260">
        <f>'Inbound SOS &amp; EOD'!KHZ29</f>
        <v>0</v>
      </c>
      <c r="KUO6" s="260">
        <f>'Inbound SOS &amp; EOD'!KIA29</f>
        <v>0</v>
      </c>
      <c r="KUP6" s="260">
        <f>'Inbound SOS &amp; EOD'!KIB29</f>
        <v>0</v>
      </c>
      <c r="KUQ6" s="260">
        <f>'Inbound SOS &amp; EOD'!KIC29</f>
        <v>0</v>
      </c>
      <c r="KUR6" s="260">
        <f>'Inbound SOS &amp; EOD'!KID29</f>
        <v>0</v>
      </c>
      <c r="KUS6" s="260">
        <f>'Inbound SOS &amp; EOD'!KIE29</f>
        <v>0</v>
      </c>
      <c r="KUT6" s="260">
        <f>'Inbound SOS &amp; EOD'!KIF29</f>
        <v>0</v>
      </c>
      <c r="KUU6" s="260">
        <f>'Inbound SOS &amp; EOD'!KIG29</f>
        <v>0</v>
      </c>
      <c r="KUV6" s="260">
        <f>'Inbound SOS &amp; EOD'!KIH29</f>
        <v>0</v>
      </c>
      <c r="KUW6" s="260">
        <f>'Inbound SOS &amp; EOD'!KII29</f>
        <v>0</v>
      </c>
      <c r="KUX6" s="260">
        <f>'Inbound SOS &amp; EOD'!KIJ29</f>
        <v>0</v>
      </c>
      <c r="KUY6" s="260">
        <f>'Inbound SOS &amp; EOD'!KIK29</f>
        <v>0</v>
      </c>
      <c r="KUZ6" s="260">
        <f>'Inbound SOS &amp; EOD'!KIL29</f>
        <v>0</v>
      </c>
      <c r="KVA6" s="260">
        <f>'Inbound SOS &amp; EOD'!KIM29</f>
        <v>0</v>
      </c>
      <c r="KVB6" s="260">
        <f>'Inbound SOS &amp; EOD'!KIN29</f>
        <v>0</v>
      </c>
      <c r="KVC6" s="260">
        <f>'Inbound SOS &amp; EOD'!KIO29</f>
        <v>0</v>
      </c>
      <c r="KVD6" s="260">
        <f>'Inbound SOS &amp; EOD'!KIP29</f>
        <v>0</v>
      </c>
      <c r="KVE6" s="260">
        <f>'Inbound SOS &amp; EOD'!KIQ29</f>
        <v>0</v>
      </c>
      <c r="KVF6" s="260">
        <f>'Inbound SOS &amp; EOD'!KIR29</f>
        <v>0</v>
      </c>
      <c r="KVG6" s="260">
        <f>'Inbound SOS &amp; EOD'!KIS29</f>
        <v>0</v>
      </c>
      <c r="KVH6" s="260">
        <f>'Inbound SOS &amp; EOD'!KIT29</f>
        <v>0</v>
      </c>
      <c r="KVI6" s="260">
        <f>'Inbound SOS &amp; EOD'!KIU29</f>
        <v>0</v>
      </c>
      <c r="KVJ6" s="260">
        <f>'Inbound SOS &amp; EOD'!KIV29</f>
        <v>0</v>
      </c>
      <c r="KVK6" s="260">
        <f>'Inbound SOS &amp; EOD'!KIW29</f>
        <v>0</v>
      </c>
      <c r="KVL6" s="260">
        <f>'Inbound SOS &amp; EOD'!KIX29</f>
        <v>0</v>
      </c>
      <c r="KVM6" s="260">
        <f>'Inbound SOS &amp; EOD'!KIY29</f>
        <v>0</v>
      </c>
      <c r="KVN6" s="260">
        <f>'Inbound SOS &amp; EOD'!KIZ29</f>
        <v>0</v>
      </c>
      <c r="KVO6" s="260">
        <f>'Inbound SOS &amp; EOD'!KJA29</f>
        <v>0</v>
      </c>
      <c r="KVP6" s="260">
        <f>'Inbound SOS &amp; EOD'!KJB29</f>
        <v>0</v>
      </c>
      <c r="KVQ6" s="260">
        <f>'Inbound SOS &amp; EOD'!KJC29</f>
        <v>0</v>
      </c>
      <c r="KVR6" s="260">
        <f>'Inbound SOS &amp; EOD'!KJD29</f>
        <v>0</v>
      </c>
      <c r="KVS6" s="260">
        <f>'Inbound SOS &amp; EOD'!KJE29</f>
        <v>0</v>
      </c>
      <c r="KVT6" s="260">
        <f>'Inbound SOS &amp; EOD'!KJF29</f>
        <v>0</v>
      </c>
      <c r="KVU6" s="260">
        <f>'Inbound SOS &amp; EOD'!KJG29</f>
        <v>0</v>
      </c>
      <c r="KVV6" s="260">
        <f>'Inbound SOS &amp; EOD'!KJH29</f>
        <v>0</v>
      </c>
      <c r="KVW6" s="260">
        <f>'Inbound SOS &amp; EOD'!KJI29</f>
        <v>0</v>
      </c>
      <c r="KVX6" s="260">
        <f>'Inbound SOS &amp; EOD'!KJJ29</f>
        <v>0</v>
      </c>
      <c r="KVY6" s="260">
        <f>'Inbound SOS &amp; EOD'!KJK29</f>
        <v>0</v>
      </c>
      <c r="KVZ6" s="260">
        <f>'Inbound SOS &amp; EOD'!KJL29</f>
        <v>0</v>
      </c>
      <c r="KWA6" s="260">
        <f>'Inbound SOS &amp; EOD'!KJM29</f>
        <v>0</v>
      </c>
      <c r="KWB6" s="260">
        <f>'Inbound SOS &amp; EOD'!KJN29</f>
        <v>0</v>
      </c>
      <c r="KWC6" s="260">
        <f>'Inbound SOS &amp; EOD'!KJO29</f>
        <v>0</v>
      </c>
      <c r="KWD6" s="260">
        <f>'Inbound SOS &amp; EOD'!KJP29</f>
        <v>0</v>
      </c>
      <c r="KWE6" s="260">
        <f>'Inbound SOS &amp; EOD'!KJQ29</f>
        <v>0</v>
      </c>
      <c r="KWF6" s="260">
        <f>'Inbound SOS &amp; EOD'!KJR29</f>
        <v>0</v>
      </c>
      <c r="KWG6" s="260">
        <f>'Inbound SOS &amp; EOD'!KJS29</f>
        <v>0</v>
      </c>
      <c r="KWH6" s="260">
        <f>'Inbound SOS &amp; EOD'!KJT29</f>
        <v>0</v>
      </c>
      <c r="KWI6" s="260">
        <f>'Inbound SOS &amp; EOD'!KJU29</f>
        <v>0</v>
      </c>
      <c r="KWJ6" s="260">
        <f>'Inbound SOS &amp; EOD'!KJV29</f>
        <v>0</v>
      </c>
      <c r="KWK6" s="260">
        <f>'Inbound SOS &amp; EOD'!KJW29</f>
        <v>0</v>
      </c>
      <c r="KWL6" s="260">
        <f>'Inbound SOS &amp; EOD'!KJX29</f>
        <v>0</v>
      </c>
      <c r="KWM6" s="260">
        <f>'Inbound SOS &amp; EOD'!KJY29</f>
        <v>0</v>
      </c>
      <c r="KWN6" s="260">
        <f>'Inbound SOS &amp; EOD'!KJZ29</f>
        <v>0</v>
      </c>
      <c r="KWO6" s="260">
        <f>'Inbound SOS &amp; EOD'!KKA29</f>
        <v>0</v>
      </c>
      <c r="KWP6" s="260">
        <f>'Inbound SOS &amp; EOD'!KKB29</f>
        <v>0</v>
      </c>
      <c r="KWQ6" s="260">
        <f>'Inbound SOS &amp; EOD'!KKC29</f>
        <v>0</v>
      </c>
      <c r="KWR6" s="260">
        <f>'Inbound SOS &amp; EOD'!KKD29</f>
        <v>0</v>
      </c>
      <c r="KWS6" s="260">
        <f>'Inbound SOS &amp; EOD'!KKE29</f>
        <v>0</v>
      </c>
      <c r="KWT6" s="260">
        <f>'Inbound SOS &amp; EOD'!KKF29</f>
        <v>0</v>
      </c>
      <c r="KWU6" s="260">
        <f>'Inbound SOS &amp; EOD'!KKG29</f>
        <v>0</v>
      </c>
      <c r="KWV6" s="260">
        <f>'Inbound SOS &amp; EOD'!KKH29</f>
        <v>0</v>
      </c>
      <c r="KWW6" s="260">
        <f>'Inbound SOS &amp; EOD'!KKI29</f>
        <v>0</v>
      </c>
      <c r="KWX6" s="260">
        <f>'Inbound SOS &amp; EOD'!KKJ29</f>
        <v>0</v>
      </c>
      <c r="KWY6" s="260">
        <f>'Inbound SOS &amp; EOD'!KKK29</f>
        <v>0</v>
      </c>
      <c r="KWZ6" s="260">
        <f>'Inbound SOS &amp; EOD'!KKL29</f>
        <v>0</v>
      </c>
      <c r="KXA6" s="260">
        <f>'Inbound SOS &amp; EOD'!KKM29</f>
        <v>0</v>
      </c>
      <c r="KXB6" s="260">
        <f>'Inbound SOS &amp; EOD'!KKN29</f>
        <v>0</v>
      </c>
      <c r="KXC6" s="260">
        <f>'Inbound SOS &amp; EOD'!KKO29</f>
        <v>0</v>
      </c>
      <c r="KXD6" s="260">
        <f>'Inbound SOS &amp; EOD'!KKP29</f>
        <v>0</v>
      </c>
      <c r="KXE6" s="260">
        <f>'Inbound SOS &amp; EOD'!KKQ29</f>
        <v>0</v>
      </c>
      <c r="KXF6" s="260">
        <f>'Inbound SOS &amp; EOD'!KKR29</f>
        <v>0</v>
      </c>
      <c r="KXG6" s="260">
        <f>'Inbound SOS &amp; EOD'!KKS29</f>
        <v>0</v>
      </c>
      <c r="KXH6" s="260">
        <f>'Inbound SOS &amp; EOD'!KKT29</f>
        <v>0</v>
      </c>
      <c r="KXI6" s="260">
        <f>'Inbound SOS &amp; EOD'!KKU29</f>
        <v>0</v>
      </c>
      <c r="KXJ6" s="260">
        <f>'Inbound SOS &amp; EOD'!KKV29</f>
        <v>0</v>
      </c>
      <c r="KXK6" s="260">
        <f>'Inbound SOS &amp; EOD'!KKW29</f>
        <v>0</v>
      </c>
      <c r="KXL6" s="260">
        <f>'Inbound SOS &amp; EOD'!KKX29</f>
        <v>0</v>
      </c>
      <c r="KXM6" s="260">
        <f>'Inbound SOS &amp; EOD'!KKY29</f>
        <v>0</v>
      </c>
      <c r="KXN6" s="260">
        <f>'Inbound SOS &amp; EOD'!KKZ29</f>
        <v>0</v>
      </c>
      <c r="KXO6" s="260">
        <f>'Inbound SOS &amp; EOD'!KLA29</f>
        <v>0</v>
      </c>
      <c r="KXP6" s="260">
        <f>'Inbound SOS &amp; EOD'!KLB29</f>
        <v>0</v>
      </c>
      <c r="KXQ6" s="260">
        <f>'Inbound SOS &amp; EOD'!KLC29</f>
        <v>0</v>
      </c>
      <c r="KXR6" s="260">
        <f>'Inbound SOS &amp; EOD'!KLD29</f>
        <v>0</v>
      </c>
      <c r="KXS6" s="260">
        <f>'Inbound SOS &amp; EOD'!KLE29</f>
        <v>0</v>
      </c>
      <c r="KXT6" s="260">
        <f>'Inbound SOS &amp; EOD'!KLF29</f>
        <v>0</v>
      </c>
      <c r="KXU6" s="260">
        <f>'Inbound SOS &amp; EOD'!KLG29</f>
        <v>0</v>
      </c>
      <c r="KXV6" s="260">
        <f>'Inbound SOS &amp; EOD'!KLH29</f>
        <v>0</v>
      </c>
      <c r="KXW6" s="260">
        <f>'Inbound SOS &amp; EOD'!KLI29</f>
        <v>0</v>
      </c>
      <c r="KXX6" s="260">
        <f>'Inbound SOS &amp; EOD'!KLJ29</f>
        <v>0</v>
      </c>
      <c r="KXY6" s="260">
        <f>'Inbound SOS &amp; EOD'!KLK29</f>
        <v>0</v>
      </c>
      <c r="KXZ6" s="260">
        <f>'Inbound SOS &amp; EOD'!KLL29</f>
        <v>0</v>
      </c>
      <c r="KYA6" s="260">
        <f>'Inbound SOS &amp; EOD'!KLM29</f>
        <v>0</v>
      </c>
      <c r="KYB6" s="260">
        <f>'Inbound SOS &amp; EOD'!KLN29</f>
        <v>0</v>
      </c>
      <c r="KYC6" s="260">
        <f>'Inbound SOS &amp; EOD'!KLO29</f>
        <v>0</v>
      </c>
      <c r="KYD6" s="260">
        <f>'Inbound SOS &amp; EOD'!KLP29</f>
        <v>0</v>
      </c>
      <c r="KYE6" s="260">
        <f>'Inbound SOS &amp; EOD'!KLQ29</f>
        <v>0</v>
      </c>
      <c r="KYF6" s="260">
        <f>'Inbound SOS &amp; EOD'!KLR29</f>
        <v>0</v>
      </c>
      <c r="KYG6" s="260">
        <f>'Inbound SOS &amp; EOD'!KLS29</f>
        <v>0</v>
      </c>
      <c r="KYH6" s="260">
        <f>'Inbound SOS &amp; EOD'!KLT29</f>
        <v>0</v>
      </c>
      <c r="KYI6" s="260">
        <f>'Inbound SOS &amp; EOD'!KLU29</f>
        <v>0</v>
      </c>
      <c r="KYJ6" s="260">
        <f>'Inbound SOS &amp; EOD'!KLV29</f>
        <v>0</v>
      </c>
      <c r="KYK6" s="260">
        <f>'Inbound SOS &amp; EOD'!KLW29</f>
        <v>0</v>
      </c>
      <c r="KYL6" s="260">
        <f>'Inbound SOS &amp; EOD'!KLX29</f>
        <v>0</v>
      </c>
      <c r="KYM6" s="260">
        <f>'Inbound SOS &amp; EOD'!KLY29</f>
        <v>0</v>
      </c>
      <c r="KYN6" s="260">
        <f>'Inbound SOS &amp; EOD'!KLZ29</f>
        <v>0</v>
      </c>
      <c r="KYO6" s="260">
        <f>'Inbound SOS &amp; EOD'!KMA29</f>
        <v>0</v>
      </c>
      <c r="KYP6" s="260">
        <f>'Inbound SOS &amp; EOD'!KMB29</f>
        <v>0</v>
      </c>
      <c r="KYQ6" s="260">
        <f>'Inbound SOS &amp; EOD'!KMC29</f>
        <v>0</v>
      </c>
      <c r="KYR6" s="260">
        <f>'Inbound SOS &amp; EOD'!KMD29</f>
        <v>0</v>
      </c>
      <c r="KYS6" s="260">
        <f>'Inbound SOS &amp; EOD'!KME29</f>
        <v>0</v>
      </c>
      <c r="KYT6" s="260">
        <f>'Inbound SOS &amp; EOD'!KMF29</f>
        <v>0</v>
      </c>
      <c r="KYU6" s="260">
        <f>'Inbound SOS &amp; EOD'!KMG29</f>
        <v>0</v>
      </c>
      <c r="KYV6" s="260">
        <f>'Inbound SOS &amp; EOD'!KMH29</f>
        <v>0</v>
      </c>
      <c r="KYW6" s="260">
        <f>'Inbound SOS &amp; EOD'!KMI29</f>
        <v>0</v>
      </c>
      <c r="KYX6" s="260">
        <f>'Inbound SOS &amp; EOD'!KMJ29</f>
        <v>0</v>
      </c>
      <c r="KYY6" s="260">
        <f>'Inbound SOS &amp; EOD'!KMK29</f>
        <v>0</v>
      </c>
      <c r="KYZ6" s="260">
        <f>'Inbound SOS &amp; EOD'!KML29</f>
        <v>0</v>
      </c>
      <c r="KZA6" s="260">
        <f>'Inbound SOS &amp; EOD'!KMM29</f>
        <v>0</v>
      </c>
      <c r="KZB6" s="260">
        <f>'Inbound SOS &amp; EOD'!KMN29</f>
        <v>0</v>
      </c>
      <c r="KZC6" s="260">
        <f>'Inbound SOS &amp; EOD'!KMO29</f>
        <v>0</v>
      </c>
      <c r="KZD6" s="260">
        <f>'Inbound SOS &amp; EOD'!KMP29</f>
        <v>0</v>
      </c>
      <c r="KZE6" s="260">
        <f>'Inbound SOS &amp; EOD'!KMQ29</f>
        <v>0</v>
      </c>
      <c r="KZF6" s="260">
        <f>'Inbound SOS &amp; EOD'!KMR29</f>
        <v>0</v>
      </c>
      <c r="KZG6" s="260">
        <f>'Inbound SOS &amp; EOD'!KMS29</f>
        <v>0</v>
      </c>
      <c r="KZH6" s="260">
        <f>'Inbound SOS &amp; EOD'!KMT29</f>
        <v>0</v>
      </c>
      <c r="KZI6" s="260">
        <f>'Inbound SOS &amp; EOD'!KMU29</f>
        <v>0</v>
      </c>
      <c r="KZJ6" s="260">
        <f>'Inbound SOS &amp; EOD'!KMV29</f>
        <v>0</v>
      </c>
      <c r="KZK6" s="260">
        <f>'Inbound SOS &amp; EOD'!KMW29</f>
        <v>0</v>
      </c>
      <c r="KZL6" s="260">
        <f>'Inbound SOS &amp; EOD'!KMX29</f>
        <v>0</v>
      </c>
      <c r="KZM6" s="260">
        <f>'Inbound SOS &amp; EOD'!KMY29</f>
        <v>0</v>
      </c>
      <c r="KZN6" s="260">
        <f>'Inbound SOS &amp; EOD'!KMZ29</f>
        <v>0</v>
      </c>
      <c r="KZO6" s="260">
        <f>'Inbound SOS &amp; EOD'!KNA29</f>
        <v>0</v>
      </c>
      <c r="KZP6" s="260">
        <f>'Inbound SOS &amp; EOD'!KNB29</f>
        <v>0</v>
      </c>
      <c r="KZQ6" s="260">
        <f>'Inbound SOS &amp; EOD'!KNC29</f>
        <v>0</v>
      </c>
      <c r="KZR6" s="260">
        <f>'Inbound SOS &amp; EOD'!KND29</f>
        <v>0</v>
      </c>
      <c r="KZS6" s="260">
        <f>'Inbound SOS &amp; EOD'!KNE29</f>
        <v>0</v>
      </c>
      <c r="KZT6" s="260">
        <f>'Inbound SOS &amp; EOD'!KNF29</f>
        <v>0</v>
      </c>
      <c r="KZU6" s="260">
        <f>'Inbound SOS &amp; EOD'!KNG29</f>
        <v>0</v>
      </c>
      <c r="KZV6" s="260">
        <f>'Inbound SOS &amp; EOD'!KNH29</f>
        <v>0</v>
      </c>
      <c r="KZW6" s="260">
        <f>'Inbound SOS &amp; EOD'!KNI29</f>
        <v>0</v>
      </c>
      <c r="KZX6" s="260">
        <f>'Inbound SOS &amp; EOD'!KNJ29</f>
        <v>0</v>
      </c>
      <c r="KZY6" s="260">
        <f>'Inbound SOS &amp; EOD'!KNK29</f>
        <v>0</v>
      </c>
      <c r="KZZ6" s="260">
        <f>'Inbound SOS &amp; EOD'!KNL29</f>
        <v>0</v>
      </c>
      <c r="LAA6" s="260">
        <f>'Inbound SOS &amp; EOD'!KNM29</f>
        <v>0</v>
      </c>
      <c r="LAB6" s="260">
        <f>'Inbound SOS &amp; EOD'!KNN29</f>
        <v>0</v>
      </c>
      <c r="LAC6" s="260">
        <f>'Inbound SOS &amp; EOD'!KNO29</f>
        <v>0</v>
      </c>
      <c r="LAD6" s="260">
        <f>'Inbound SOS &amp; EOD'!KNP29</f>
        <v>0</v>
      </c>
      <c r="LAE6" s="260">
        <f>'Inbound SOS &amp; EOD'!KNQ29</f>
        <v>0</v>
      </c>
      <c r="LAF6" s="260">
        <f>'Inbound SOS &amp; EOD'!KNR29</f>
        <v>0</v>
      </c>
      <c r="LAG6" s="260">
        <f>'Inbound SOS &amp; EOD'!KNS29</f>
        <v>0</v>
      </c>
      <c r="LAH6" s="260">
        <f>'Inbound SOS &amp; EOD'!KNT29</f>
        <v>0</v>
      </c>
      <c r="LAI6" s="260">
        <f>'Inbound SOS &amp; EOD'!KNU29</f>
        <v>0</v>
      </c>
      <c r="LAJ6" s="260">
        <f>'Inbound SOS &amp; EOD'!KNV29</f>
        <v>0</v>
      </c>
      <c r="LAK6" s="260">
        <f>'Inbound SOS &amp; EOD'!KNW29</f>
        <v>0</v>
      </c>
      <c r="LAL6" s="260">
        <f>'Inbound SOS &amp; EOD'!KNX29</f>
        <v>0</v>
      </c>
      <c r="LAM6" s="260">
        <f>'Inbound SOS &amp; EOD'!KNY29</f>
        <v>0</v>
      </c>
      <c r="LAN6" s="260">
        <f>'Inbound SOS &amp; EOD'!KNZ29</f>
        <v>0</v>
      </c>
      <c r="LAO6" s="260">
        <f>'Inbound SOS &amp; EOD'!KOA29</f>
        <v>0</v>
      </c>
      <c r="LAP6" s="260">
        <f>'Inbound SOS &amp; EOD'!KOB29</f>
        <v>0</v>
      </c>
      <c r="LAQ6" s="260">
        <f>'Inbound SOS &amp; EOD'!KOC29</f>
        <v>0</v>
      </c>
      <c r="LAR6" s="260">
        <f>'Inbound SOS &amp; EOD'!KOD29</f>
        <v>0</v>
      </c>
      <c r="LAS6" s="260">
        <f>'Inbound SOS &amp; EOD'!KOE29</f>
        <v>0</v>
      </c>
      <c r="LAT6" s="260">
        <f>'Inbound SOS &amp; EOD'!KOF29</f>
        <v>0</v>
      </c>
      <c r="LAU6" s="260">
        <f>'Inbound SOS &amp; EOD'!KOG29</f>
        <v>0</v>
      </c>
      <c r="LAV6" s="260">
        <f>'Inbound SOS &amp; EOD'!KOH29</f>
        <v>0</v>
      </c>
      <c r="LAW6" s="260">
        <f>'Inbound SOS &amp; EOD'!KOI29</f>
        <v>0</v>
      </c>
      <c r="LAX6" s="260">
        <f>'Inbound SOS &amp; EOD'!KOJ29</f>
        <v>0</v>
      </c>
      <c r="LAY6" s="260">
        <f>'Inbound SOS &amp; EOD'!KOK29</f>
        <v>0</v>
      </c>
      <c r="LAZ6" s="260">
        <f>'Inbound SOS &amp; EOD'!KOL29</f>
        <v>0</v>
      </c>
      <c r="LBA6" s="260">
        <f>'Inbound SOS &amp; EOD'!KOM29</f>
        <v>0</v>
      </c>
      <c r="LBB6" s="260">
        <f>'Inbound SOS &amp; EOD'!KON29</f>
        <v>0</v>
      </c>
      <c r="LBC6" s="260">
        <f>'Inbound SOS &amp; EOD'!KOO29</f>
        <v>0</v>
      </c>
      <c r="LBD6" s="260">
        <f>'Inbound SOS &amp; EOD'!KOP29</f>
        <v>0</v>
      </c>
      <c r="LBE6" s="260">
        <f>'Inbound SOS &amp; EOD'!KOQ29</f>
        <v>0</v>
      </c>
      <c r="LBF6" s="260">
        <f>'Inbound SOS &amp; EOD'!KOR29</f>
        <v>0</v>
      </c>
      <c r="LBG6" s="260">
        <f>'Inbound SOS &amp; EOD'!KOS29</f>
        <v>0</v>
      </c>
      <c r="LBH6" s="260">
        <f>'Inbound SOS &amp; EOD'!KOT29</f>
        <v>0</v>
      </c>
      <c r="LBI6" s="260">
        <f>'Inbound SOS &amp; EOD'!KOU29</f>
        <v>0</v>
      </c>
      <c r="LBJ6" s="260">
        <f>'Inbound SOS &amp; EOD'!KOV29</f>
        <v>0</v>
      </c>
      <c r="LBK6" s="260">
        <f>'Inbound SOS &amp; EOD'!KOW29</f>
        <v>0</v>
      </c>
      <c r="LBL6" s="260">
        <f>'Inbound SOS &amp; EOD'!KOX29</f>
        <v>0</v>
      </c>
      <c r="LBM6" s="260">
        <f>'Inbound SOS &amp; EOD'!KOY29</f>
        <v>0</v>
      </c>
      <c r="LBN6" s="260">
        <f>'Inbound SOS &amp; EOD'!KOZ29</f>
        <v>0</v>
      </c>
      <c r="LBO6" s="260">
        <f>'Inbound SOS &amp; EOD'!KPA29</f>
        <v>0</v>
      </c>
      <c r="LBP6" s="260">
        <f>'Inbound SOS &amp; EOD'!KPB29</f>
        <v>0</v>
      </c>
      <c r="LBQ6" s="260">
        <f>'Inbound SOS &amp; EOD'!KPC29</f>
        <v>0</v>
      </c>
      <c r="LBR6" s="260">
        <f>'Inbound SOS &amp; EOD'!KPD29</f>
        <v>0</v>
      </c>
      <c r="LBS6" s="260">
        <f>'Inbound SOS &amp; EOD'!KPE29</f>
        <v>0</v>
      </c>
      <c r="LBT6" s="260">
        <f>'Inbound SOS &amp; EOD'!KPF29</f>
        <v>0</v>
      </c>
      <c r="LBU6" s="260">
        <f>'Inbound SOS &amp; EOD'!KPG29</f>
        <v>0</v>
      </c>
      <c r="LBV6" s="260">
        <f>'Inbound SOS &amp; EOD'!KPH29</f>
        <v>0</v>
      </c>
      <c r="LBW6" s="260">
        <f>'Inbound SOS &amp; EOD'!KPI29</f>
        <v>0</v>
      </c>
      <c r="LBX6" s="260">
        <f>'Inbound SOS &amp; EOD'!KPJ29</f>
        <v>0</v>
      </c>
      <c r="LBY6" s="260">
        <f>'Inbound SOS &amp; EOD'!KPK29</f>
        <v>0</v>
      </c>
      <c r="LBZ6" s="260">
        <f>'Inbound SOS &amp; EOD'!KPL29</f>
        <v>0</v>
      </c>
      <c r="LCA6" s="260">
        <f>'Inbound SOS &amp; EOD'!KPM29</f>
        <v>0</v>
      </c>
      <c r="LCB6" s="260">
        <f>'Inbound SOS &amp; EOD'!KPN29</f>
        <v>0</v>
      </c>
      <c r="LCC6" s="260">
        <f>'Inbound SOS &amp; EOD'!KPO29</f>
        <v>0</v>
      </c>
      <c r="LCD6" s="260">
        <f>'Inbound SOS &amp; EOD'!KPP29</f>
        <v>0</v>
      </c>
      <c r="LCE6" s="260">
        <f>'Inbound SOS &amp; EOD'!KPQ29</f>
        <v>0</v>
      </c>
      <c r="LCF6" s="260">
        <f>'Inbound SOS &amp; EOD'!KPR29</f>
        <v>0</v>
      </c>
      <c r="LCG6" s="260">
        <f>'Inbound SOS &amp; EOD'!KPS29</f>
        <v>0</v>
      </c>
      <c r="LCH6" s="260">
        <f>'Inbound SOS &amp; EOD'!KPT29</f>
        <v>0</v>
      </c>
      <c r="LCI6" s="260">
        <f>'Inbound SOS &amp; EOD'!KPU29</f>
        <v>0</v>
      </c>
      <c r="LCJ6" s="260">
        <f>'Inbound SOS &amp; EOD'!KPV29</f>
        <v>0</v>
      </c>
      <c r="LCK6" s="260">
        <f>'Inbound SOS &amp; EOD'!KPW29</f>
        <v>0</v>
      </c>
      <c r="LCL6" s="260">
        <f>'Inbound SOS &amp; EOD'!KPX29</f>
        <v>0</v>
      </c>
      <c r="LCM6" s="260">
        <f>'Inbound SOS &amp; EOD'!KPY29</f>
        <v>0</v>
      </c>
      <c r="LCN6" s="260">
        <f>'Inbound SOS &amp; EOD'!KPZ29</f>
        <v>0</v>
      </c>
      <c r="LCO6" s="260">
        <f>'Inbound SOS &amp; EOD'!KQA29</f>
        <v>0</v>
      </c>
      <c r="LCP6" s="260">
        <f>'Inbound SOS &amp; EOD'!KQB29</f>
        <v>0</v>
      </c>
      <c r="LCQ6" s="260">
        <f>'Inbound SOS &amp; EOD'!KQC29</f>
        <v>0</v>
      </c>
      <c r="LCR6" s="260">
        <f>'Inbound SOS &amp; EOD'!KQD29</f>
        <v>0</v>
      </c>
      <c r="LCS6" s="260">
        <f>'Inbound SOS &amp; EOD'!KQE29</f>
        <v>0</v>
      </c>
      <c r="LCT6" s="260">
        <f>'Inbound SOS &amp; EOD'!KQF29</f>
        <v>0</v>
      </c>
      <c r="LCU6" s="260">
        <f>'Inbound SOS &amp; EOD'!KQG29</f>
        <v>0</v>
      </c>
      <c r="LCV6" s="260">
        <f>'Inbound SOS &amp; EOD'!KQH29</f>
        <v>0</v>
      </c>
      <c r="LCW6" s="260">
        <f>'Inbound SOS &amp; EOD'!KQI29</f>
        <v>0</v>
      </c>
      <c r="LCX6" s="260">
        <f>'Inbound SOS &amp; EOD'!KQJ29</f>
        <v>0</v>
      </c>
      <c r="LCY6" s="260">
        <f>'Inbound SOS &amp; EOD'!KQK29</f>
        <v>0</v>
      </c>
      <c r="LCZ6" s="260">
        <f>'Inbound SOS &amp; EOD'!KQL29</f>
        <v>0</v>
      </c>
      <c r="LDA6" s="260">
        <f>'Inbound SOS &amp; EOD'!KQM29</f>
        <v>0</v>
      </c>
      <c r="LDB6" s="260">
        <f>'Inbound SOS &amp; EOD'!KQN29</f>
        <v>0</v>
      </c>
      <c r="LDC6" s="260">
        <f>'Inbound SOS &amp; EOD'!KQO29</f>
        <v>0</v>
      </c>
      <c r="LDD6" s="260">
        <f>'Inbound SOS &amp; EOD'!KQP29</f>
        <v>0</v>
      </c>
      <c r="LDE6" s="260">
        <f>'Inbound SOS &amp; EOD'!KQQ29</f>
        <v>0</v>
      </c>
      <c r="LDF6" s="260">
        <f>'Inbound SOS &amp; EOD'!KQR29</f>
        <v>0</v>
      </c>
      <c r="LDG6" s="260">
        <f>'Inbound SOS &amp; EOD'!KQS29</f>
        <v>0</v>
      </c>
      <c r="LDH6" s="260">
        <f>'Inbound SOS &amp; EOD'!KQT29</f>
        <v>0</v>
      </c>
      <c r="LDI6" s="260">
        <f>'Inbound SOS &amp; EOD'!KQU29</f>
        <v>0</v>
      </c>
      <c r="LDJ6" s="260">
        <f>'Inbound SOS &amp; EOD'!KQV29</f>
        <v>0</v>
      </c>
      <c r="LDK6" s="260">
        <f>'Inbound SOS &amp; EOD'!KQW29</f>
        <v>0</v>
      </c>
      <c r="LDL6" s="260">
        <f>'Inbound SOS &amp; EOD'!KQX29</f>
        <v>0</v>
      </c>
      <c r="LDM6" s="260">
        <f>'Inbound SOS &amp; EOD'!KQY29</f>
        <v>0</v>
      </c>
      <c r="LDN6" s="260">
        <f>'Inbound SOS &amp; EOD'!KQZ29</f>
        <v>0</v>
      </c>
      <c r="LDO6" s="260">
        <f>'Inbound SOS &amp; EOD'!KRA29</f>
        <v>0</v>
      </c>
      <c r="LDP6" s="260">
        <f>'Inbound SOS &amp; EOD'!KRB29</f>
        <v>0</v>
      </c>
      <c r="LDQ6" s="260">
        <f>'Inbound SOS &amp; EOD'!KRC29</f>
        <v>0</v>
      </c>
      <c r="LDR6" s="260">
        <f>'Inbound SOS &amp; EOD'!KRD29</f>
        <v>0</v>
      </c>
      <c r="LDS6" s="260">
        <f>'Inbound SOS &amp; EOD'!KRE29</f>
        <v>0</v>
      </c>
      <c r="LDT6" s="260">
        <f>'Inbound SOS &amp; EOD'!KRF29</f>
        <v>0</v>
      </c>
      <c r="LDU6" s="260">
        <f>'Inbound SOS &amp; EOD'!KRG29</f>
        <v>0</v>
      </c>
      <c r="LDV6" s="260">
        <f>'Inbound SOS &amp; EOD'!KRH29</f>
        <v>0</v>
      </c>
      <c r="LDW6" s="260">
        <f>'Inbound SOS &amp; EOD'!KRI29</f>
        <v>0</v>
      </c>
      <c r="LDX6" s="260">
        <f>'Inbound SOS &amp; EOD'!KRJ29</f>
        <v>0</v>
      </c>
      <c r="LDY6" s="260">
        <f>'Inbound SOS &amp; EOD'!KRK29</f>
        <v>0</v>
      </c>
      <c r="LDZ6" s="260">
        <f>'Inbound SOS &amp; EOD'!KRL29</f>
        <v>0</v>
      </c>
      <c r="LEA6" s="260">
        <f>'Inbound SOS &amp; EOD'!KRM29</f>
        <v>0</v>
      </c>
      <c r="LEB6" s="260">
        <f>'Inbound SOS &amp; EOD'!KRN29</f>
        <v>0</v>
      </c>
      <c r="LEC6" s="260">
        <f>'Inbound SOS &amp; EOD'!KRO29</f>
        <v>0</v>
      </c>
      <c r="LED6" s="260">
        <f>'Inbound SOS &amp; EOD'!KRP29</f>
        <v>0</v>
      </c>
      <c r="LEE6" s="260">
        <f>'Inbound SOS &amp; EOD'!KRQ29</f>
        <v>0</v>
      </c>
      <c r="LEF6" s="260">
        <f>'Inbound SOS &amp; EOD'!KRR29</f>
        <v>0</v>
      </c>
      <c r="LEG6" s="260">
        <f>'Inbound SOS &amp; EOD'!KRS29</f>
        <v>0</v>
      </c>
      <c r="LEH6" s="260">
        <f>'Inbound SOS &amp; EOD'!KRT29</f>
        <v>0</v>
      </c>
      <c r="LEI6" s="260">
        <f>'Inbound SOS &amp; EOD'!KRU29</f>
        <v>0</v>
      </c>
      <c r="LEJ6" s="260">
        <f>'Inbound SOS &amp; EOD'!KRV29</f>
        <v>0</v>
      </c>
      <c r="LEK6" s="260">
        <f>'Inbound SOS &amp; EOD'!KRW29</f>
        <v>0</v>
      </c>
      <c r="LEL6" s="260">
        <f>'Inbound SOS &amp; EOD'!KRX29</f>
        <v>0</v>
      </c>
      <c r="LEM6" s="260">
        <f>'Inbound SOS &amp; EOD'!KRY29</f>
        <v>0</v>
      </c>
      <c r="LEN6" s="260">
        <f>'Inbound SOS &amp; EOD'!KRZ29</f>
        <v>0</v>
      </c>
      <c r="LEO6" s="260">
        <f>'Inbound SOS &amp; EOD'!KSA29</f>
        <v>0</v>
      </c>
      <c r="LEP6" s="260">
        <f>'Inbound SOS &amp; EOD'!KSB29</f>
        <v>0</v>
      </c>
      <c r="LEQ6" s="260">
        <f>'Inbound SOS &amp; EOD'!KSC29</f>
        <v>0</v>
      </c>
      <c r="LER6" s="260">
        <f>'Inbound SOS &amp; EOD'!KSD29</f>
        <v>0</v>
      </c>
      <c r="LES6" s="260">
        <f>'Inbound SOS &amp; EOD'!KSE29</f>
        <v>0</v>
      </c>
      <c r="LET6" s="260">
        <f>'Inbound SOS &amp; EOD'!KSF29</f>
        <v>0</v>
      </c>
      <c r="LEU6" s="260">
        <f>'Inbound SOS &amp; EOD'!KSG29</f>
        <v>0</v>
      </c>
      <c r="LEV6" s="260">
        <f>'Inbound SOS &amp; EOD'!KSH29</f>
        <v>0</v>
      </c>
      <c r="LEW6" s="260">
        <f>'Inbound SOS &amp; EOD'!KSI29</f>
        <v>0</v>
      </c>
      <c r="LEX6" s="260">
        <f>'Inbound SOS &amp; EOD'!KSJ29</f>
        <v>0</v>
      </c>
      <c r="LEY6" s="260">
        <f>'Inbound SOS &amp; EOD'!KSK29</f>
        <v>0</v>
      </c>
      <c r="LEZ6" s="260">
        <f>'Inbound SOS &amp; EOD'!KSL29</f>
        <v>0</v>
      </c>
      <c r="LFA6" s="260">
        <f>'Inbound SOS &amp; EOD'!KSM29</f>
        <v>0</v>
      </c>
      <c r="LFB6" s="260">
        <f>'Inbound SOS &amp; EOD'!KSN29</f>
        <v>0</v>
      </c>
      <c r="LFC6" s="260">
        <f>'Inbound SOS &amp; EOD'!KSO29</f>
        <v>0</v>
      </c>
      <c r="LFD6" s="260">
        <f>'Inbound SOS &amp; EOD'!KSP29</f>
        <v>0</v>
      </c>
      <c r="LFE6" s="260">
        <f>'Inbound SOS &amp; EOD'!KSQ29</f>
        <v>0</v>
      </c>
      <c r="LFF6" s="260">
        <f>'Inbound SOS &amp; EOD'!KSR29</f>
        <v>0</v>
      </c>
      <c r="LFG6" s="260">
        <f>'Inbound SOS &amp; EOD'!KSS29</f>
        <v>0</v>
      </c>
      <c r="LFH6" s="260">
        <f>'Inbound SOS &amp; EOD'!KST29</f>
        <v>0</v>
      </c>
      <c r="LFI6" s="260">
        <f>'Inbound SOS &amp; EOD'!KSU29</f>
        <v>0</v>
      </c>
      <c r="LFJ6" s="260">
        <f>'Inbound SOS &amp; EOD'!KSV29</f>
        <v>0</v>
      </c>
      <c r="LFK6" s="260">
        <f>'Inbound SOS &amp; EOD'!KSW29</f>
        <v>0</v>
      </c>
      <c r="LFL6" s="260">
        <f>'Inbound SOS &amp; EOD'!KSX29</f>
        <v>0</v>
      </c>
      <c r="LFM6" s="260">
        <f>'Inbound SOS &amp; EOD'!KSY29</f>
        <v>0</v>
      </c>
      <c r="LFN6" s="260">
        <f>'Inbound SOS &amp; EOD'!KSZ29</f>
        <v>0</v>
      </c>
      <c r="LFO6" s="260">
        <f>'Inbound SOS &amp; EOD'!KTA29</f>
        <v>0</v>
      </c>
      <c r="LFP6" s="260">
        <f>'Inbound SOS &amp; EOD'!KTB29</f>
        <v>0</v>
      </c>
      <c r="LFQ6" s="260">
        <f>'Inbound SOS &amp; EOD'!KTC29</f>
        <v>0</v>
      </c>
      <c r="LFR6" s="260">
        <f>'Inbound SOS &amp; EOD'!KTD29</f>
        <v>0</v>
      </c>
      <c r="LFS6" s="260">
        <f>'Inbound SOS &amp; EOD'!KTE29</f>
        <v>0</v>
      </c>
      <c r="LFT6" s="260">
        <f>'Inbound SOS &amp; EOD'!KTF29</f>
        <v>0</v>
      </c>
      <c r="LFU6" s="260">
        <f>'Inbound SOS &amp; EOD'!KTG29</f>
        <v>0</v>
      </c>
      <c r="LFV6" s="260">
        <f>'Inbound SOS &amp; EOD'!KTH29</f>
        <v>0</v>
      </c>
      <c r="LFW6" s="260">
        <f>'Inbound SOS &amp; EOD'!KTI29</f>
        <v>0</v>
      </c>
      <c r="LFX6" s="260">
        <f>'Inbound SOS &amp; EOD'!KTJ29</f>
        <v>0</v>
      </c>
      <c r="LFY6" s="260">
        <f>'Inbound SOS &amp; EOD'!KTK29</f>
        <v>0</v>
      </c>
      <c r="LFZ6" s="260">
        <f>'Inbound SOS &amp; EOD'!KTL29</f>
        <v>0</v>
      </c>
      <c r="LGA6" s="260">
        <f>'Inbound SOS &amp; EOD'!KTM29</f>
        <v>0</v>
      </c>
      <c r="LGB6" s="260">
        <f>'Inbound SOS &amp; EOD'!KTN29</f>
        <v>0</v>
      </c>
      <c r="LGC6" s="260">
        <f>'Inbound SOS &amp; EOD'!KTO29</f>
        <v>0</v>
      </c>
      <c r="LGD6" s="260">
        <f>'Inbound SOS &amp; EOD'!KTP29</f>
        <v>0</v>
      </c>
      <c r="LGE6" s="260">
        <f>'Inbound SOS &amp; EOD'!KTQ29</f>
        <v>0</v>
      </c>
      <c r="LGF6" s="260">
        <f>'Inbound SOS &amp; EOD'!KTR29</f>
        <v>0</v>
      </c>
      <c r="LGG6" s="260">
        <f>'Inbound SOS &amp; EOD'!KTS29</f>
        <v>0</v>
      </c>
      <c r="LGH6" s="260">
        <f>'Inbound SOS &amp; EOD'!KTT29</f>
        <v>0</v>
      </c>
      <c r="LGI6" s="260">
        <f>'Inbound SOS &amp; EOD'!KTU29</f>
        <v>0</v>
      </c>
      <c r="LGJ6" s="260">
        <f>'Inbound SOS &amp; EOD'!KTV29</f>
        <v>0</v>
      </c>
      <c r="LGK6" s="260">
        <f>'Inbound SOS &amp; EOD'!KTW29</f>
        <v>0</v>
      </c>
      <c r="LGL6" s="260">
        <f>'Inbound SOS &amp; EOD'!KTX29</f>
        <v>0</v>
      </c>
      <c r="LGM6" s="260">
        <f>'Inbound SOS &amp; EOD'!KTY29</f>
        <v>0</v>
      </c>
      <c r="LGN6" s="260">
        <f>'Inbound SOS &amp; EOD'!KTZ29</f>
        <v>0</v>
      </c>
      <c r="LGO6" s="260">
        <f>'Inbound SOS &amp; EOD'!KUA29</f>
        <v>0</v>
      </c>
      <c r="LGP6" s="260">
        <f>'Inbound SOS &amp; EOD'!KUB29</f>
        <v>0</v>
      </c>
      <c r="LGQ6" s="260">
        <f>'Inbound SOS &amp; EOD'!KUC29</f>
        <v>0</v>
      </c>
      <c r="LGR6" s="260">
        <f>'Inbound SOS &amp; EOD'!KUD29</f>
        <v>0</v>
      </c>
      <c r="LGS6" s="260">
        <f>'Inbound SOS &amp; EOD'!KUE29</f>
        <v>0</v>
      </c>
      <c r="LGT6" s="260">
        <f>'Inbound SOS &amp; EOD'!KUF29</f>
        <v>0</v>
      </c>
      <c r="LGU6" s="260">
        <f>'Inbound SOS &amp; EOD'!KUG29</f>
        <v>0</v>
      </c>
      <c r="LGV6" s="260">
        <f>'Inbound SOS &amp; EOD'!KUH29</f>
        <v>0</v>
      </c>
      <c r="LGW6" s="260">
        <f>'Inbound SOS &amp; EOD'!KUI29</f>
        <v>0</v>
      </c>
      <c r="LGX6" s="260">
        <f>'Inbound SOS &amp; EOD'!KUJ29</f>
        <v>0</v>
      </c>
      <c r="LGY6" s="260">
        <f>'Inbound SOS &amp; EOD'!KUK29</f>
        <v>0</v>
      </c>
      <c r="LGZ6" s="260">
        <f>'Inbound SOS &amp; EOD'!KUL29</f>
        <v>0</v>
      </c>
      <c r="LHA6" s="260">
        <f>'Inbound SOS &amp; EOD'!KUM29</f>
        <v>0</v>
      </c>
      <c r="LHB6" s="260">
        <f>'Inbound SOS &amp; EOD'!KUN29</f>
        <v>0</v>
      </c>
      <c r="LHC6" s="260">
        <f>'Inbound SOS &amp; EOD'!KUO29</f>
        <v>0</v>
      </c>
      <c r="LHD6" s="260">
        <f>'Inbound SOS &amp; EOD'!KUP29</f>
        <v>0</v>
      </c>
      <c r="LHE6" s="260">
        <f>'Inbound SOS &amp; EOD'!KUQ29</f>
        <v>0</v>
      </c>
      <c r="LHF6" s="260">
        <f>'Inbound SOS &amp; EOD'!KUR29</f>
        <v>0</v>
      </c>
      <c r="LHG6" s="260">
        <f>'Inbound SOS &amp; EOD'!KUS29</f>
        <v>0</v>
      </c>
      <c r="LHH6" s="260">
        <f>'Inbound SOS &amp; EOD'!KUT29</f>
        <v>0</v>
      </c>
      <c r="LHI6" s="260">
        <f>'Inbound SOS &amp; EOD'!KUU29</f>
        <v>0</v>
      </c>
      <c r="LHJ6" s="260">
        <f>'Inbound SOS &amp; EOD'!KUV29</f>
        <v>0</v>
      </c>
      <c r="LHK6" s="260">
        <f>'Inbound SOS &amp; EOD'!KUW29</f>
        <v>0</v>
      </c>
      <c r="LHL6" s="260">
        <f>'Inbound SOS &amp; EOD'!KUX29</f>
        <v>0</v>
      </c>
      <c r="LHM6" s="260">
        <f>'Inbound SOS &amp; EOD'!KUY29</f>
        <v>0</v>
      </c>
      <c r="LHN6" s="260">
        <f>'Inbound SOS &amp; EOD'!KUZ29</f>
        <v>0</v>
      </c>
      <c r="LHO6" s="260">
        <f>'Inbound SOS &amp; EOD'!KVA29</f>
        <v>0</v>
      </c>
      <c r="LHP6" s="260">
        <f>'Inbound SOS &amp; EOD'!KVB29</f>
        <v>0</v>
      </c>
      <c r="LHQ6" s="260">
        <f>'Inbound SOS &amp; EOD'!KVC29</f>
        <v>0</v>
      </c>
      <c r="LHR6" s="260">
        <f>'Inbound SOS &amp; EOD'!KVD29</f>
        <v>0</v>
      </c>
      <c r="LHS6" s="260">
        <f>'Inbound SOS &amp; EOD'!KVE29</f>
        <v>0</v>
      </c>
      <c r="LHT6" s="260">
        <f>'Inbound SOS &amp; EOD'!KVF29</f>
        <v>0</v>
      </c>
      <c r="LHU6" s="260">
        <f>'Inbound SOS &amp; EOD'!KVG29</f>
        <v>0</v>
      </c>
      <c r="LHV6" s="260">
        <f>'Inbound SOS &amp; EOD'!KVH29</f>
        <v>0</v>
      </c>
      <c r="LHW6" s="260">
        <f>'Inbound SOS &amp; EOD'!KVI29</f>
        <v>0</v>
      </c>
      <c r="LHX6" s="260">
        <f>'Inbound SOS &amp; EOD'!KVJ29</f>
        <v>0</v>
      </c>
      <c r="LHY6" s="260">
        <f>'Inbound SOS &amp; EOD'!KVK29</f>
        <v>0</v>
      </c>
      <c r="LHZ6" s="260">
        <f>'Inbound SOS &amp; EOD'!KVL29</f>
        <v>0</v>
      </c>
      <c r="LIA6" s="260">
        <f>'Inbound SOS &amp; EOD'!KVM29</f>
        <v>0</v>
      </c>
      <c r="LIB6" s="260">
        <f>'Inbound SOS &amp; EOD'!KVN29</f>
        <v>0</v>
      </c>
      <c r="LIC6" s="260">
        <f>'Inbound SOS &amp; EOD'!KVO29</f>
        <v>0</v>
      </c>
      <c r="LID6" s="260">
        <f>'Inbound SOS &amp; EOD'!KVP29</f>
        <v>0</v>
      </c>
      <c r="LIE6" s="260">
        <f>'Inbound SOS &amp; EOD'!KVQ29</f>
        <v>0</v>
      </c>
      <c r="LIF6" s="260">
        <f>'Inbound SOS &amp; EOD'!KVR29</f>
        <v>0</v>
      </c>
      <c r="LIG6" s="260">
        <f>'Inbound SOS &amp; EOD'!KVS29</f>
        <v>0</v>
      </c>
      <c r="LIH6" s="260">
        <f>'Inbound SOS &amp; EOD'!KVT29</f>
        <v>0</v>
      </c>
      <c r="LII6" s="260">
        <f>'Inbound SOS &amp; EOD'!KVU29</f>
        <v>0</v>
      </c>
      <c r="LIJ6" s="260">
        <f>'Inbound SOS &amp; EOD'!KVV29</f>
        <v>0</v>
      </c>
      <c r="LIK6" s="260">
        <f>'Inbound SOS &amp; EOD'!KVW29</f>
        <v>0</v>
      </c>
      <c r="LIL6" s="260">
        <f>'Inbound SOS &amp; EOD'!KVX29</f>
        <v>0</v>
      </c>
      <c r="LIM6" s="260">
        <f>'Inbound SOS &amp; EOD'!KVY29</f>
        <v>0</v>
      </c>
      <c r="LIN6" s="260">
        <f>'Inbound SOS &amp; EOD'!KVZ29</f>
        <v>0</v>
      </c>
      <c r="LIO6" s="260">
        <f>'Inbound SOS &amp; EOD'!KWA29</f>
        <v>0</v>
      </c>
      <c r="LIP6" s="260">
        <f>'Inbound SOS &amp; EOD'!KWB29</f>
        <v>0</v>
      </c>
      <c r="LIQ6" s="260">
        <f>'Inbound SOS &amp; EOD'!KWC29</f>
        <v>0</v>
      </c>
      <c r="LIR6" s="260">
        <f>'Inbound SOS &amp; EOD'!KWD29</f>
        <v>0</v>
      </c>
      <c r="LIS6" s="260">
        <f>'Inbound SOS &amp; EOD'!KWE29</f>
        <v>0</v>
      </c>
      <c r="LIT6" s="260">
        <f>'Inbound SOS &amp; EOD'!KWF29</f>
        <v>0</v>
      </c>
      <c r="LIU6" s="260">
        <f>'Inbound SOS &amp; EOD'!KWG29</f>
        <v>0</v>
      </c>
      <c r="LIV6" s="260">
        <f>'Inbound SOS &amp; EOD'!KWH29</f>
        <v>0</v>
      </c>
      <c r="LIW6" s="260">
        <f>'Inbound SOS &amp; EOD'!KWI29</f>
        <v>0</v>
      </c>
      <c r="LIX6" s="260">
        <f>'Inbound SOS &amp; EOD'!KWJ29</f>
        <v>0</v>
      </c>
      <c r="LIY6" s="260">
        <f>'Inbound SOS &amp; EOD'!KWK29</f>
        <v>0</v>
      </c>
      <c r="LIZ6" s="260">
        <f>'Inbound SOS &amp; EOD'!KWL29</f>
        <v>0</v>
      </c>
      <c r="LJA6" s="260">
        <f>'Inbound SOS &amp; EOD'!KWM29</f>
        <v>0</v>
      </c>
      <c r="LJB6" s="260">
        <f>'Inbound SOS &amp; EOD'!KWN29</f>
        <v>0</v>
      </c>
      <c r="LJC6" s="260">
        <f>'Inbound SOS &amp; EOD'!KWO29</f>
        <v>0</v>
      </c>
      <c r="LJD6" s="260">
        <f>'Inbound SOS &amp; EOD'!KWP29</f>
        <v>0</v>
      </c>
      <c r="LJE6" s="260">
        <f>'Inbound SOS &amp; EOD'!KWQ29</f>
        <v>0</v>
      </c>
      <c r="LJF6" s="260">
        <f>'Inbound SOS &amp; EOD'!KWR29</f>
        <v>0</v>
      </c>
      <c r="LJG6" s="260">
        <f>'Inbound SOS &amp; EOD'!KWS29</f>
        <v>0</v>
      </c>
      <c r="LJH6" s="260">
        <f>'Inbound SOS &amp; EOD'!KWT29</f>
        <v>0</v>
      </c>
      <c r="LJI6" s="260">
        <f>'Inbound SOS &amp; EOD'!KWU29</f>
        <v>0</v>
      </c>
      <c r="LJJ6" s="260">
        <f>'Inbound SOS &amp; EOD'!KWV29</f>
        <v>0</v>
      </c>
      <c r="LJK6" s="260">
        <f>'Inbound SOS &amp; EOD'!KWW29</f>
        <v>0</v>
      </c>
      <c r="LJL6" s="260">
        <f>'Inbound SOS &amp; EOD'!KWX29</f>
        <v>0</v>
      </c>
      <c r="LJM6" s="260">
        <f>'Inbound SOS &amp; EOD'!KWY29</f>
        <v>0</v>
      </c>
      <c r="LJN6" s="260">
        <f>'Inbound SOS &amp; EOD'!KWZ29</f>
        <v>0</v>
      </c>
      <c r="LJO6" s="260">
        <f>'Inbound SOS &amp; EOD'!KXA29</f>
        <v>0</v>
      </c>
      <c r="LJP6" s="260">
        <f>'Inbound SOS &amp; EOD'!KXB29</f>
        <v>0</v>
      </c>
      <c r="LJQ6" s="260">
        <f>'Inbound SOS &amp; EOD'!KXC29</f>
        <v>0</v>
      </c>
      <c r="LJR6" s="260">
        <f>'Inbound SOS &amp; EOD'!KXD29</f>
        <v>0</v>
      </c>
      <c r="LJS6" s="260">
        <f>'Inbound SOS &amp; EOD'!KXE29</f>
        <v>0</v>
      </c>
      <c r="LJT6" s="260">
        <f>'Inbound SOS &amp; EOD'!KXF29</f>
        <v>0</v>
      </c>
      <c r="LJU6" s="260">
        <f>'Inbound SOS &amp; EOD'!KXG29</f>
        <v>0</v>
      </c>
      <c r="LJV6" s="260">
        <f>'Inbound SOS &amp; EOD'!KXH29</f>
        <v>0</v>
      </c>
      <c r="LJW6" s="260">
        <f>'Inbound SOS &amp; EOD'!KXI29</f>
        <v>0</v>
      </c>
      <c r="LJX6" s="260">
        <f>'Inbound SOS &amp; EOD'!KXJ29</f>
        <v>0</v>
      </c>
      <c r="LJY6" s="260">
        <f>'Inbound SOS &amp; EOD'!KXK29</f>
        <v>0</v>
      </c>
      <c r="LJZ6" s="260">
        <f>'Inbound SOS &amp; EOD'!KXL29</f>
        <v>0</v>
      </c>
      <c r="LKA6" s="260">
        <f>'Inbound SOS &amp; EOD'!KXM29</f>
        <v>0</v>
      </c>
      <c r="LKB6" s="260">
        <f>'Inbound SOS &amp; EOD'!KXN29</f>
        <v>0</v>
      </c>
      <c r="LKC6" s="260">
        <f>'Inbound SOS &amp; EOD'!KXO29</f>
        <v>0</v>
      </c>
      <c r="LKD6" s="260">
        <f>'Inbound SOS &amp; EOD'!KXP29</f>
        <v>0</v>
      </c>
      <c r="LKE6" s="260">
        <f>'Inbound SOS &amp; EOD'!KXQ29</f>
        <v>0</v>
      </c>
      <c r="LKF6" s="260">
        <f>'Inbound SOS &amp; EOD'!KXR29</f>
        <v>0</v>
      </c>
      <c r="LKG6" s="260">
        <f>'Inbound SOS &amp; EOD'!KXS29</f>
        <v>0</v>
      </c>
      <c r="LKH6" s="260">
        <f>'Inbound SOS &amp; EOD'!KXT29</f>
        <v>0</v>
      </c>
      <c r="LKI6" s="260">
        <f>'Inbound SOS &amp; EOD'!KXU29</f>
        <v>0</v>
      </c>
      <c r="LKJ6" s="260">
        <f>'Inbound SOS &amp; EOD'!KXV29</f>
        <v>0</v>
      </c>
      <c r="LKK6" s="260">
        <f>'Inbound SOS &amp; EOD'!KXW29</f>
        <v>0</v>
      </c>
      <c r="LKL6" s="260">
        <f>'Inbound SOS &amp; EOD'!KXX29</f>
        <v>0</v>
      </c>
      <c r="LKM6" s="260">
        <f>'Inbound SOS &amp; EOD'!KXY29</f>
        <v>0</v>
      </c>
      <c r="LKN6" s="260">
        <f>'Inbound SOS &amp; EOD'!KXZ29</f>
        <v>0</v>
      </c>
      <c r="LKO6" s="260">
        <f>'Inbound SOS &amp; EOD'!KYA29</f>
        <v>0</v>
      </c>
      <c r="LKP6" s="260">
        <f>'Inbound SOS &amp; EOD'!KYB29</f>
        <v>0</v>
      </c>
      <c r="LKQ6" s="260">
        <f>'Inbound SOS &amp; EOD'!KYC29</f>
        <v>0</v>
      </c>
      <c r="LKR6" s="260">
        <f>'Inbound SOS &amp; EOD'!KYD29</f>
        <v>0</v>
      </c>
      <c r="LKS6" s="260">
        <f>'Inbound SOS &amp; EOD'!KYE29</f>
        <v>0</v>
      </c>
      <c r="LKT6" s="260">
        <f>'Inbound SOS &amp; EOD'!KYF29</f>
        <v>0</v>
      </c>
      <c r="LKU6" s="260">
        <f>'Inbound SOS &amp; EOD'!KYG29</f>
        <v>0</v>
      </c>
      <c r="LKV6" s="260">
        <f>'Inbound SOS &amp; EOD'!KYH29</f>
        <v>0</v>
      </c>
      <c r="LKW6" s="260">
        <f>'Inbound SOS &amp; EOD'!KYI29</f>
        <v>0</v>
      </c>
      <c r="LKX6" s="260">
        <f>'Inbound SOS &amp; EOD'!KYJ29</f>
        <v>0</v>
      </c>
      <c r="LKY6" s="260">
        <f>'Inbound SOS &amp; EOD'!KYK29</f>
        <v>0</v>
      </c>
      <c r="LKZ6" s="260">
        <f>'Inbound SOS &amp; EOD'!KYL29</f>
        <v>0</v>
      </c>
      <c r="LLA6" s="260">
        <f>'Inbound SOS &amp; EOD'!KYM29</f>
        <v>0</v>
      </c>
      <c r="LLB6" s="260">
        <f>'Inbound SOS &amp; EOD'!KYN29</f>
        <v>0</v>
      </c>
      <c r="LLC6" s="260">
        <f>'Inbound SOS &amp; EOD'!KYO29</f>
        <v>0</v>
      </c>
      <c r="LLD6" s="260">
        <f>'Inbound SOS &amp; EOD'!KYP29</f>
        <v>0</v>
      </c>
      <c r="LLE6" s="260">
        <f>'Inbound SOS &amp; EOD'!KYQ29</f>
        <v>0</v>
      </c>
      <c r="LLF6" s="260">
        <f>'Inbound SOS &amp; EOD'!KYR29</f>
        <v>0</v>
      </c>
      <c r="LLG6" s="260">
        <f>'Inbound SOS &amp; EOD'!KYS29</f>
        <v>0</v>
      </c>
      <c r="LLH6" s="260">
        <f>'Inbound SOS &amp; EOD'!KYT29</f>
        <v>0</v>
      </c>
      <c r="LLI6" s="260">
        <f>'Inbound SOS &amp; EOD'!KYU29</f>
        <v>0</v>
      </c>
      <c r="LLJ6" s="260">
        <f>'Inbound SOS &amp; EOD'!KYV29</f>
        <v>0</v>
      </c>
      <c r="LLK6" s="260">
        <f>'Inbound SOS &amp; EOD'!KYW29</f>
        <v>0</v>
      </c>
      <c r="LLL6" s="260">
        <f>'Inbound SOS &amp; EOD'!KYX29</f>
        <v>0</v>
      </c>
      <c r="LLM6" s="260">
        <f>'Inbound SOS &amp; EOD'!KYY29</f>
        <v>0</v>
      </c>
      <c r="LLN6" s="260">
        <f>'Inbound SOS &amp; EOD'!KYZ29</f>
        <v>0</v>
      </c>
      <c r="LLO6" s="260">
        <f>'Inbound SOS &amp; EOD'!KZA29</f>
        <v>0</v>
      </c>
      <c r="LLP6" s="260">
        <f>'Inbound SOS &amp; EOD'!KZB29</f>
        <v>0</v>
      </c>
      <c r="LLQ6" s="260">
        <f>'Inbound SOS &amp; EOD'!KZC29</f>
        <v>0</v>
      </c>
      <c r="LLR6" s="260">
        <f>'Inbound SOS &amp; EOD'!KZD29</f>
        <v>0</v>
      </c>
      <c r="LLS6" s="260">
        <f>'Inbound SOS &amp; EOD'!KZE29</f>
        <v>0</v>
      </c>
      <c r="LLT6" s="260">
        <f>'Inbound SOS &amp; EOD'!KZF29</f>
        <v>0</v>
      </c>
      <c r="LLU6" s="260">
        <f>'Inbound SOS &amp; EOD'!KZG29</f>
        <v>0</v>
      </c>
      <c r="LLV6" s="260">
        <f>'Inbound SOS &amp; EOD'!KZH29</f>
        <v>0</v>
      </c>
      <c r="LLW6" s="260">
        <f>'Inbound SOS &amp; EOD'!KZI29</f>
        <v>0</v>
      </c>
      <c r="LLX6" s="260">
        <f>'Inbound SOS &amp; EOD'!KZJ29</f>
        <v>0</v>
      </c>
      <c r="LLY6" s="260">
        <f>'Inbound SOS &amp; EOD'!KZK29</f>
        <v>0</v>
      </c>
      <c r="LLZ6" s="260">
        <f>'Inbound SOS &amp; EOD'!KZL29</f>
        <v>0</v>
      </c>
      <c r="LMA6" s="260">
        <f>'Inbound SOS &amp; EOD'!KZM29</f>
        <v>0</v>
      </c>
      <c r="LMB6" s="260">
        <f>'Inbound SOS &amp; EOD'!KZN29</f>
        <v>0</v>
      </c>
      <c r="LMC6" s="260">
        <f>'Inbound SOS &amp; EOD'!KZO29</f>
        <v>0</v>
      </c>
      <c r="LMD6" s="260">
        <f>'Inbound SOS &amp; EOD'!KZP29</f>
        <v>0</v>
      </c>
      <c r="LME6" s="260">
        <f>'Inbound SOS &amp; EOD'!KZQ29</f>
        <v>0</v>
      </c>
      <c r="LMF6" s="260">
        <f>'Inbound SOS &amp; EOD'!KZR29</f>
        <v>0</v>
      </c>
      <c r="LMG6" s="260">
        <f>'Inbound SOS &amp; EOD'!KZS29</f>
        <v>0</v>
      </c>
      <c r="LMH6" s="260">
        <f>'Inbound SOS &amp; EOD'!KZT29</f>
        <v>0</v>
      </c>
      <c r="LMI6" s="260">
        <f>'Inbound SOS &amp; EOD'!KZU29</f>
        <v>0</v>
      </c>
      <c r="LMJ6" s="260">
        <f>'Inbound SOS &amp; EOD'!KZV29</f>
        <v>0</v>
      </c>
      <c r="LMK6" s="260">
        <f>'Inbound SOS &amp; EOD'!KZW29</f>
        <v>0</v>
      </c>
      <c r="LML6" s="260">
        <f>'Inbound SOS &amp; EOD'!KZX29</f>
        <v>0</v>
      </c>
      <c r="LMM6" s="260">
        <f>'Inbound SOS &amp; EOD'!KZY29</f>
        <v>0</v>
      </c>
      <c r="LMN6" s="260">
        <f>'Inbound SOS &amp; EOD'!KZZ29</f>
        <v>0</v>
      </c>
      <c r="LMO6" s="260">
        <f>'Inbound SOS &amp; EOD'!LAA29</f>
        <v>0</v>
      </c>
      <c r="LMP6" s="260">
        <f>'Inbound SOS &amp; EOD'!LAB29</f>
        <v>0</v>
      </c>
      <c r="LMQ6" s="260">
        <f>'Inbound SOS &amp; EOD'!LAC29</f>
        <v>0</v>
      </c>
      <c r="LMR6" s="260">
        <f>'Inbound SOS &amp; EOD'!LAD29</f>
        <v>0</v>
      </c>
      <c r="LMS6" s="260">
        <f>'Inbound SOS &amp; EOD'!LAE29</f>
        <v>0</v>
      </c>
      <c r="LMT6" s="260">
        <f>'Inbound SOS &amp; EOD'!LAF29</f>
        <v>0</v>
      </c>
      <c r="LMU6" s="260">
        <f>'Inbound SOS &amp; EOD'!LAG29</f>
        <v>0</v>
      </c>
      <c r="LMV6" s="260">
        <f>'Inbound SOS &amp; EOD'!LAH29</f>
        <v>0</v>
      </c>
      <c r="LMW6" s="260">
        <f>'Inbound SOS &amp; EOD'!LAI29</f>
        <v>0</v>
      </c>
      <c r="LMX6" s="260">
        <f>'Inbound SOS &amp; EOD'!LAJ29</f>
        <v>0</v>
      </c>
      <c r="LMY6" s="260">
        <f>'Inbound SOS &amp; EOD'!LAK29</f>
        <v>0</v>
      </c>
      <c r="LMZ6" s="260">
        <f>'Inbound SOS &amp; EOD'!LAL29</f>
        <v>0</v>
      </c>
      <c r="LNA6" s="260">
        <f>'Inbound SOS &amp; EOD'!LAM29</f>
        <v>0</v>
      </c>
      <c r="LNB6" s="260">
        <f>'Inbound SOS &amp; EOD'!LAN29</f>
        <v>0</v>
      </c>
      <c r="LNC6" s="260">
        <f>'Inbound SOS &amp; EOD'!LAO29</f>
        <v>0</v>
      </c>
      <c r="LND6" s="260">
        <f>'Inbound SOS &amp; EOD'!LAP29</f>
        <v>0</v>
      </c>
      <c r="LNE6" s="260">
        <f>'Inbound SOS &amp; EOD'!LAQ29</f>
        <v>0</v>
      </c>
      <c r="LNF6" s="260">
        <f>'Inbound SOS &amp; EOD'!LAR29</f>
        <v>0</v>
      </c>
      <c r="LNG6" s="260">
        <f>'Inbound SOS &amp; EOD'!LAS29</f>
        <v>0</v>
      </c>
      <c r="LNH6" s="260">
        <f>'Inbound SOS &amp; EOD'!LAT29</f>
        <v>0</v>
      </c>
      <c r="LNI6" s="260">
        <f>'Inbound SOS &amp; EOD'!LAU29</f>
        <v>0</v>
      </c>
      <c r="LNJ6" s="260">
        <f>'Inbound SOS &amp; EOD'!LAV29</f>
        <v>0</v>
      </c>
      <c r="LNK6" s="260">
        <f>'Inbound SOS &amp; EOD'!LAW29</f>
        <v>0</v>
      </c>
      <c r="LNL6" s="260">
        <f>'Inbound SOS &amp; EOD'!LAX29</f>
        <v>0</v>
      </c>
      <c r="LNM6" s="260">
        <f>'Inbound SOS &amp; EOD'!LAY29</f>
        <v>0</v>
      </c>
      <c r="LNN6" s="260">
        <f>'Inbound SOS &amp; EOD'!LAZ29</f>
        <v>0</v>
      </c>
      <c r="LNO6" s="260">
        <f>'Inbound SOS &amp; EOD'!LBA29</f>
        <v>0</v>
      </c>
      <c r="LNP6" s="260">
        <f>'Inbound SOS &amp; EOD'!LBB29</f>
        <v>0</v>
      </c>
      <c r="LNQ6" s="260">
        <f>'Inbound SOS &amp; EOD'!LBC29</f>
        <v>0</v>
      </c>
      <c r="LNR6" s="260">
        <f>'Inbound SOS &amp; EOD'!LBD29</f>
        <v>0</v>
      </c>
      <c r="LNS6" s="260">
        <f>'Inbound SOS &amp; EOD'!LBE29</f>
        <v>0</v>
      </c>
      <c r="LNT6" s="260">
        <f>'Inbound SOS &amp; EOD'!LBF29</f>
        <v>0</v>
      </c>
      <c r="LNU6" s="260">
        <f>'Inbound SOS &amp; EOD'!LBG29</f>
        <v>0</v>
      </c>
      <c r="LNV6" s="260">
        <f>'Inbound SOS &amp; EOD'!LBH29</f>
        <v>0</v>
      </c>
      <c r="LNW6" s="260">
        <f>'Inbound SOS &amp; EOD'!LBI29</f>
        <v>0</v>
      </c>
      <c r="LNX6" s="260">
        <f>'Inbound SOS &amp; EOD'!LBJ29</f>
        <v>0</v>
      </c>
      <c r="LNY6" s="260">
        <f>'Inbound SOS &amp; EOD'!LBK29</f>
        <v>0</v>
      </c>
      <c r="LNZ6" s="260">
        <f>'Inbound SOS &amp; EOD'!LBL29</f>
        <v>0</v>
      </c>
      <c r="LOA6" s="260">
        <f>'Inbound SOS &amp; EOD'!LBM29</f>
        <v>0</v>
      </c>
      <c r="LOB6" s="260">
        <f>'Inbound SOS &amp; EOD'!LBN29</f>
        <v>0</v>
      </c>
      <c r="LOC6" s="260">
        <f>'Inbound SOS &amp; EOD'!LBO29</f>
        <v>0</v>
      </c>
      <c r="LOD6" s="260">
        <f>'Inbound SOS &amp; EOD'!LBP29</f>
        <v>0</v>
      </c>
      <c r="LOE6" s="260">
        <f>'Inbound SOS &amp; EOD'!LBQ29</f>
        <v>0</v>
      </c>
      <c r="LOF6" s="260">
        <f>'Inbound SOS &amp; EOD'!LBR29</f>
        <v>0</v>
      </c>
      <c r="LOG6" s="260">
        <f>'Inbound SOS &amp; EOD'!LBS29</f>
        <v>0</v>
      </c>
      <c r="LOH6" s="260">
        <f>'Inbound SOS &amp; EOD'!LBT29</f>
        <v>0</v>
      </c>
      <c r="LOI6" s="260">
        <f>'Inbound SOS &amp; EOD'!LBU29</f>
        <v>0</v>
      </c>
      <c r="LOJ6" s="260">
        <f>'Inbound SOS &amp; EOD'!LBV29</f>
        <v>0</v>
      </c>
      <c r="LOK6" s="260">
        <f>'Inbound SOS &amp; EOD'!LBW29</f>
        <v>0</v>
      </c>
      <c r="LOL6" s="260">
        <f>'Inbound SOS &amp; EOD'!LBX29</f>
        <v>0</v>
      </c>
      <c r="LOM6" s="260">
        <f>'Inbound SOS &amp; EOD'!LBY29</f>
        <v>0</v>
      </c>
      <c r="LON6" s="260">
        <f>'Inbound SOS &amp; EOD'!LBZ29</f>
        <v>0</v>
      </c>
      <c r="LOO6" s="260">
        <f>'Inbound SOS &amp; EOD'!LCA29</f>
        <v>0</v>
      </c>
      <c r="LOP6" s="260">
        <f>'Inbound SOS &amp; EOD'!LCB29</f>
        <v>0</v>
      </c>
      <c r="LOQ6" s="260">
        <f>'Inbound SOS &amp; EOD'!LCC29</f>
        <v>0</v>
      </c>
      <c r="LOR6" s="260">
        <f>'Inbound SOS &amp; EOD'!LCD29</f>
        <v>0</v>
      </c>
      <c r="LOS6" s="260">
        <f>'Inbound SOS &amp; EOD'!LCE29</f>
        <v>0</v>
      </c>
      <c r="LOT6" s="260">
        <f>'Inbound SOS &amp; EOD'!LCF29</f>
        <v>0</v>
      </c>
      <c r="LOU6" s="260">
        <f>'Inbound SOS &amp; EOD'!LCG29</f>
        <v>0</v>
      </c>
      <c r="LOV6" s="260">
        <f>'Inbound SOS &amp; EOD'!LCH29</f>
        <v>0</v>
      </c>
      <c r="LOW6" s="260">
        <f>'Inbound SOS &amp; EOD'!LCI29</f>
        <v>0</v>
      </c>
      <c r="LOX6" s="260">
        <f>'Inbound SOS &amp; EOD'!LCJ29</f>
        <v>0</v>
      </c>
      <c r="LOY6" s="260">
        <f>'Inbound SOS &amp; EOD'!LCK29</f>
        <v>0</v>
      </c>
      <c r="LOZ6" s="260">
        <f>'Inbound SOS &amp; EOD'!LCL29</f>
        <v>0</v>
      </c>
      <c r="LPA6" s="260">
        <f>'Inbound SOS &amp; EOD'!LCM29</f>
        <v>0</v>
      </c>
      <c r="LPB6" s="260">
        <f>'Inbound SOS &amp; EOD'!LCN29</f>
        <v>0</v>
      </c>
      <c r="LPC6" s="260">
        <f>'Inbound SOS &amp; EOD'!LCO29</f>
        <v>0</v>
      </c>
      <c r="LPD6" s="260">
        <f>'Inbound SOS &amp; EOD'!LCP29</f>
        <v>0</v>
      </c>
      <c r="LPE6" s="260">
        <f>'Inbound SOS &amp; EOD'!LCQ29</f>
        <v>0</v>
      </c>
      <c r="LPF6" s="260">
        <f>'Inbound SOS &amp; EOD'!LCR29</f>
        <v>0</v>
      </c>
      <c r="LPG6" s="260">
        <f>'Inbound SOS &amp; EOD'!LCS29</f>
        <v>0</v>
      </c>
      <c r="LPH6" s="260">
        <f>'Inbound SOS &amp; EOD'!LCT29</f>
        <v>0</v>
      </c>
      <c r="LPI6" s="260">
        <f>'Inbound SOS &amp; EOD'!LCU29</f>
        <v>0</v>
      </c>
      <c r="LPJ6" s="260">
        <f>'Inbound SOS &amp; EOD'!LCV29</f>
        <v>0</v>
      </c>
      <c r="LPK6" s="260">
        <f>'Inbound SOS &amp; EOD'!LCW29</f>
        <v>0</v>
      </c>
      <c r="LPL6" s="260">
        <f>'Inbound SOS &amp; EOD'!LCX29</f>
        <v>0</v>
      </c>
      <c r="LPM6" s="260">
        <f>'Inbound SOS &amp; EOD'!LCY29</f>
        <v>0</v>
      </c>
      <c r="LPN6" s="260">
        <f>'Inbound SOS &amp; EOD'!LCZ29</f>
        <v>0</v>
      </c>
      <c r="LPO6" s="260">
        <f>'Inbound SOS &amp; EOD'!LDA29</f>
        <v>0</v>
      </c>
      <c r="LPP6" s="260">
        <f>'Inbound SOS &amp; EOD'!LDB29</f>
        <v>0</v>
      </c>
      <c r="LPQ6" s="260">
        <f>'Inbound SOS &amp; EOD'!LDC29</f>
        <v>0</v>
      </c>
      <c r="LPR6" s="260">
        <f>'Inbound SOS &amp; EOD'!LDD29</f>
        <v>0</v>
      </c>
      <c r="LPS6" s="260">
        <f>'Inbound SOS &amp; EOD'!LDE29</f>
        <v>0</v>
      </c>
      <c r="LPT6" s="260">
        <f>'Inbound SOS &amp; EOD'!LDF29</f>
        <v>0</v>
      </c>
      <c r="LPU6" s="260">
        <f>'Inbound SOS &amp; EOD'!LDG29</f>
        <v>0</v>
      </c>
      <c r="LPV6" s="260">
        <f>'Inbound SOS &amp; EOD'!LDH29</f>
        <v>0</v>
      </c>
      <c r="LPW6" s="260">
        <f>'Inbound SOS &amp; EOD'!LDI29</f>
        <v>0</v>
      </c>
      <c r="LPX6" s="260">
        <f>'Inbound SOS &amp; EOD'!LDJ29</f>
        <v>0</v>
      </c>
      <c r="LPY6" s="260">
        <f>'Inbound SOS &amp; EOD'!LDK29</f>
        <v>0</v>
      </c>
      <c r="LPZ6" s="260">
        <f>'Inbound SOS &amp; EOD'!LDL29</f>
        <v>0</v>
      </c>
      <c r="LQA6" s="260">
        <f>'Inbound SOS &amp; EOD'!LDM29</f>
        <v>0</v>
      </c>
      <c r="LQB6" s="260">
        <f>'Inbound SOS &amp; EOD'!LDN29</f>
        <v>0</v>
      </c>
      <c r="LQC6" s="260">
        <f>'Inbound SOS &amp; EOD'!LDO29</f>
        <v>0</v>
      </c>
      <c r="LQD6" s="260">
        <f>'Inbound SOS &amp; EOD'!LDP29</f>
        <v>0</v>
      </c>
      <c r="LQE6" s="260">
        <f>'Inbound SOS &amp; EOD'!LDQ29</f>
        <v>0</v>
      </c>
      <c r="LQF6" s="260">
        <f>'Inbound SOS &amp; EOD'!LDR29</f>
        <v>0</v>
      </c>
      <c r="LQG6" s="260">
        <f>'Inbound SOS &amp; EOD'!LDS29</f>
        <v>0</v>
      </c>
      <c r="LQH6" s="260">
        <f>'Inbound SOS &amp; EOD'!LDT29</f>
        <v>0</v>
      </c>
      <c r="LQI6" s="260">
        <f>'Inbound SOS &amp; EOD'!LDU29</f>
        <v>0</v>
      </c>
      <c r="LQJ6" s="260">
        <f>'Inbound SOS &amp; EOD'!LDV29</f>
        <v>0</v>
      </c>
      <c r="LQK6" s="260">
        <f>'Inbound SOS &amp; EOD'!LDW29</f>
        <v>0</v>
      </c>
      <c r="LQL6" s="260">
        <f>'Inbound SOS &amp; EOD'!LDX29</f>
        <v>0</v>
      </c>
      <c r="LQM6" s="260">
        <f>'Inbound SOS &amp; EOD'!LDY29</f>
        <v>0</v>
      </c>
      <c r="LQN6" s="260">
        <f>'Inbound SOS &amp; EOD'!LDZ29</f>
        <v>0</v>
      </c>
      <c r="LQO6" s="260">
        <f>'Inbound SOS &amp; EOD'!LEA29</f>
        <v>0</v>
      </c>
      <c r="LQP6" s="260">
        <f>'Inbound SOS &amp; EOD'!LEB29</f>
        <v>0</v>
      </c>
      <c r="LQQ6" s="260">
        <f>'Inbound SOS &amp; EOD'!LEC29</f>
        <v>0</v>
      </c>
      <c r="LQR6" s="260">
        <f>'Inbound SOS &amp; EOD'!LED29</f>
        <v>0</v>
      </c>
      <c r="LQS6" s="260">
        <f>'Inbound SOS &amp; EOD'!LEE29</f>
        <v>0</v>
      </c>
      <c r="LQT6" s="260">
        <f>'Inbound SOS &amp; EOD'!LEF29</f>
        <v>0</v>
      </c>
      <c r="LQU6" s="260">
        <f>'Inbound SOS &amp; EOD'!LEG29</f>
        <v>0</v>
      </c>
      <c r="LQV6" s="260">
        <f>'Inbound SOS &amp; EOD'!LEH29</f>
        <v>0</v>
      </c>
      <c r="LQW6" s="260">
        <f>'Inbound SOS &amp; EOD'!LEI29</f>
        <v>0</v>
      </c>
      <c r="LQX6" s="260">
        <f>'Inbound SOS &amp; EOD'!LEJ29</f>
        <v>0</v>
      </c>
      <c r="LQY6" s="260">
        <f>'Inbound SOS &amp; EOD'!LEK29</f>
        <v>0</v>
      </c>
      <c r="LQZ6" s="260">
        <f>'Inbound SOS &amp; EOD'!LEL29</f>
        <v>0</v>
      </c>
      <c r="LRA6" s="260">
        <f>'Inbound SOS &amp; EOD'!LEM29</f>
        <v>0</v>
      </c>
      <c r="LRB6" s="260">
        <f>'Inbound SOS &amp; EOD'!LEN29</f>
        <v>0</v>
      </c>
      <c r="LRC6" s="260">
        <f>'Inbound SOS &amp; EOD'!LEO29</f>
        <v>0</v>
      </c>
      <c r="LRD6" s="260">
        <f>'Inbound SOS &amp; EOD'!LEP29</f>
        <v>0</v>
      </c>
      <c r="LRE6" s="260">
        <f>'Inbound SOS &amp; EOD'!LEQ29</f>
        <v>0</v>
      </c>
      <c r="LRF6" s="260">
        <f>'Inbound SOS &amp; EOD'!LER29</f>
        <v>0</v>
      </c>
      <c r="LRG6" s="260">
        <f>'Inbound SOS &amp; EOD'!LES29</f>
        <v>0</v>
      </c>
      <c r="LRH6" s="260">
        <f>'Inbound SOS &amp; EOD'!LET29</f>
        <v>0</v>
      </c>
      <c r="LRI6" s="260">
        <f>'Inbound SOS &amp; EOD'!LEU29</f>
        <v>0</v>
      </c>
      <c r="LRJ6" s="260">
        <f>'Inbound SOS &amp; EOD'!LEV29</f>
        <v>0</v>
      </c>
      <c r="LRK6" s="260">
        <f>'Inbound SOS &amp; EOD'!LEW29</f>
        <v>0</v>
      </c>
      <c r="LRL6" s="260">
        <f>'Inbound SOS &amp; EOD'!LEX29</f>
        <v>0</v>
      </c>
      <c r="LRM6" s="260">
        <f>'Inbound SOS &amp; EOD'!LEY29</f>
        <v>0</v>
      </c>
      <c r="LRN6" s="260">
        <f>'Inbound SOS &amp; EOD'!LEZ29</f>
        <v>0</v>
      </c>
      <c r="LRO6" s="260">
        <f>'Inbound SOS &amp; EOD'!LFA29</f>
        <v>0</v>
      </c>
      <c r="LRP6" s="260">
        <f>'Inbound SOS &amp; EOD'!LFB29</f>
        <v>0</v>
      </c>
      <c r="LRQ6" s="260">
        <f>'Inbound SOS &amp; EOD'!LFC29</f>
        <v>0</v>
      </c>
      <c r="LRR6" s="260">
        <f>'Inbound SOS &amp; EOD'!LFD29</f>
        <v>0</v>
      </c>
      <c r="LRS6" s="260">
        <f>'Inbound SOS &amp; EOD'!LFE29</f>
        <v>0</v>
      </c>
      <c r="LRT6" s="260">
        <f>'Inbound SOS &amp; EOD'!LFF29</f>
        <v>0</v>
      </c>
      <c r="LRU6" s="260">
        <f>'Inbound SOS &amp; EOD'!LFG29</f>
        <v>0</v>
      </c>
      <c r="LRV6" s="260">
        <f>'Inbound SOS &amp; EOD'!LFH29</f>
        <v>0</v>
      </c>
      <c r="LRW6" s="260">
        <f>'Inbound SOS &amp; EOD'!LFI29</f>
        <v>0</v>
      </c>
      <c r="LRX6" s="260">
        <f>'Inbound SOS &amp; EOD'!LFJ29</f>
        <v>0</v>
      </c>
      <c r="LRY6" s="260">
        <f>'Inbound SOS &amp; EOD'!LFK29</f>
        <v>0</v>
      </c>
      <c r="LRZ6" s="260">
        <f>'Inbound SOS &amp; EOD'!LFL29</f>
        <v>0</v>
      </c>
      <c r="LSA6" s="260">
        <f>'Inbound SOS &amp; EOD'!LFM29</f>
        <v>0</v>
      </c>
      <c r="LSB6" s="260">
        <f>'Inbound SOS &amp; EOD'!LFN29</f>
        <v>0</v>
      </c>
      <c r="LSC6" s="260">
        <f>'Inbound SOS &amp; EOD'!LFO29</f>
        <v>0</v>
      </c>
      <c r="LSD6" s="260">
        <f>'Inbound SOS &amp; EOD'!LFP29</f>
        <v>0</v>
      </c>
      <c r="LSE6" s="260">
        <f>'Inbound SOS &amp; EOD'!LFQ29</f>
        <v>0</v>
      </c>
      <c r="LSF6" s="260">
        <f>'Inbound SOS &amp; EOD'!LFR29</f>
        <v>0</v>
      </c>
      <c r="LSG6" s="260">
        <f>'Inbound SOS &amp; EOD'!LFS29</f>
        <v>0</v>
      </c>
      <c r="LSH6" s="260">
        <f>'Inbound SOS &amp; EOD'!LFT29</f>
        <v>0</v>
      </c>
      <c r="LSI6" s="260">
        <f>'Inbound SOS &amp; EOD'!LFU29</f>
        <v>0</v>
      </c>
      <c r="LSJ6" s="260">
        <f>'Inbound SOS &amp; EOD'!LFV29</f>
        <v>0</v>
      </c>
      <c r="LSK6" s="260">
        <f>'Inbound SOS &amp; EOD'!LFW29</f>
        <v>0</v>
      </c>
      <c r="LSL6" s="260">
        <f>'Inbound SOS &amp; EOD'!LFX29</f>
        <v>0</v>
      </c>
      <c r="LSM6" s="260">
        <f>'Inbound SOS &amp; EOD'!LFY29</f>
        <v>0</v>
      </c>
      <c r="LSN6" s="260">
        <f>'Inbound SOS &amp; EOD'!LFZ29</f>
        <v>0</v>
      </c>
      <c r="LSO6" s="260">
        <f>'Inbound SOS &amp; EOD'!LGA29</f>
        <v>0</v>
      </c>
      <c r="LSP6" s="260">
        <f>'Inbound SOS &amp; EOD'!LGB29</f>
        <v>0</v>
      </c>
      <c r="LSQ6" s="260">
        <f>'Inbound SOS &amp; EOD'!LGC29</f>
        <v>0</v>
      </c>
      <c r="LSR6" s="260">
        <f>'Inbound SOS &amp; EOD'!LGD29</f>
        <v>0</v>
      </c>
      <c r="LSS6" s="260">
        <f>'Inbound SOS &amp; EOD'!LGE29</f>
        <v>0</v>
      </c>
      <c r="LST6" s="260">
        <f>'Inbound SOS &amp; EOD'!LGF29</f>
        <v>0</v>
      </c>
      <c r="LSU6" s="260">
        <f>'Inbound SOS &amp; EOD'!LGG29</f>
        <v>0</v>
      </c>
      <c r="LSV6" s="260">
        <f>'Inbound SOS &amp; EOD'!LGH29</f>
        <v>0</v>
      </c>
      <c r="LSW6" s="260">
        <f>'Inbound SOS &amp; EOD'!LGI29</f>
        <v>0</v>
      </c>
      <c r="LSX6" s="260">
        <f>'Inbound SOS &amp; EOD'!LGJ29</f>
        <v>0</v>
      </c>
      <c r="LSY6" s="260">
        <f>'Inbound SOS &amp; EOD'!LGK29</f>
        <v>0</v>
      </c>
      <c r="LSZ6" s="260">
        <f>'Inbound SOS &amp; EOD'!LGL29</f>
        <v>0</v>
      </c>
      <c r="LTA6" s="260">
        <f>'Inbound SOS &amp; EOD'!LGM29</f>
        <v>0</v>
      </c>
      <c r="LTB6" s="260">
        <f>'Inbound SOS &amp; EOD'!LGN29</f>
        <v>0</v>
      </c>
      <c r="LTC6" s="260">
        <f>'Inbound SOS &amp; EOD'!LGO29</f>
        <v>0</v>
      </c>
      <c r="LTD6" s="260">
        <f>'Inbound SOS &amp; EOD'!LGP29</f>
        <v>0</v>
      </c>
      <c r="LTE6" s="260">
        <f>'Inbound SOS &amp; EOD'!LGQ29</f>
        <v>0</v>
      </c>
      <c r="LTF6" s="260">
        <f>'Inbound SOS &amp; EOD'!LGR29</f>
        <v>0</v>
      </c>
      <c r="LTG6" s="260">
        <f>'Inbound SOS &amp; EOD'!LGS29</f>
        <v>0</v>
      </c>
      <c r="LTH6" s="260">
        <f>'Inbound SOS &amp; EOD'!LGT29</f>
        <v>0</v>
      </c>
      <c r="LTI6" s="260">
        <f>'Inbound SOS &amp; EOD'!LGU29</f>
        <v>0</v>
      </c>
      <c r="LTJ6" s="260">
        <f>'Inbound SOS &amp; EOD'!LGV29</f>
        <v>0</v>
      </c>
      <c r="LTK6" s="260">
        <f>'Inbound SOS &amp; EOD'!LGW29</f>
        <v>0</v>
      </c>
      <c r="LTL6" s="260">
        <f>'Inbound SOS &amp; EOD'!LGX29</f>
        <v>0</v>
      </c>
      <c r="LTM6" s="260">
        <f>'Inbound SOS &amp; EOD'!LGY29</f>
        <v>0</v>
      </c>
      <c r="LTN6" s="260">
        <f>'Inbound SOS &amp; EOD'!LGZ29</f>
        <v>0</v>
      </c>
      <c r="LTO6" s="260">
        <f>'Inbound SOS &amp; EOD'!LHA29</f>
        <v>0</v>
      </c>
      <c r="LTP6" s="260">
        <f>'Inbound SOS &amp; EOD'!LHB29</f>
        <v>0</v>
      </c>
      <c r="LTQ6" s="260">
        <f>'Inbound SOS &amp; EOD'!LHC29</f>
        <v>0</v>
      </c>
      <c r="LTR6" s="260">
        <f>'Inbound SOS &amp; EOD'!LHD29</f>
        <v>0</v>
      </c>
      <c r="LTS6" s="260">
        <f>'Inbound SOS &amp; EOD'!LHE29</f>
        <v>0</v>
      </c>
      <c r="LTT6" s="260">
        <f>'Inbound SOS &amp; EOD'!LHF29</f>
        <v>0</v>
      </c>
      <c r="LTU6" s="260">
        <f>'Inbound SOS &amp; EOD'!LHG29</f>
        <v>0</v>
      </c>
      <c r="LTV6" s="260">
        <f>'Inbound SOS &amp; EOD'!LHH29</f>
        <v>0</v>
      </c>
      <c r="LTW6" s="260">
        <f>'Inbound SOS &amp; EOD'!LHI29</f>
        <v>0</v>
      </c>
      <c r="LTX6" s="260">
        <f>'Inbound SOS &amp; EOD'!LHJ29</f>
        <v>0</v>
      </c>
      <c r="LTY6" s="260">
        <f>'Inbound SOS &amp; EOD'!LHK29</f>
        <v>0</v>
      </c>
      <c r="LTZ6" s="260">
        <f>'Inbound SOS &amp; EOD'!LHL29</f>
        <v>0</v>
      </c>
      <c r="LUA6" s="260">
        <f>'Inbound SOS &amp; EOD'!LHM29</f>
        <v>0</v>
      </c>
      <c r="LUB6" s="260">
        <f>'Inbound SOS &amp; EOD'!LHN29</f>
        <v>0</v>
      </c>
      <c r="LUC6" s="260">
        <f>'Inbound SOS &amp; EOD'!LHO29</f>
        <v>0</v>
      </c>
      <c r="LUD6" s="260">
        <f>'Inbound SOS &amp; EOD'!LHP29</f>
        <v>0</v>
      </c>
      <c r="LUE6" s="260">
        <f>'Inbound SOS &amp; EOD'!LHQ29</f>
        <v>0</v>
      </c>
      <c r="LUF6" s="260">
        <f>'Inbound SOS &amp; EOD'!LHR29</f>
        <v>0</v>
      </c>
      <c r="LUG6" s="260">
        <f>'Inbound SOS &amp; EOD'!LHS29</f>
        <v>0</v>
      </c>
      <c r="LUH6" s="260">
        <f>'Inbound SOS &amp; EOD'!LHT29</f>
        <v>0</v>
      </c>
      <c r="LUI6" s="260">
        <f>'Inbound SOS &amp; EOD'!LHU29</f>
        <v>0</v>
      </c>
      <c r="LUJ6" s="260">
        <f>'Inbound SOS &amp; EOD'!LHV29</f>
        <v>0</v>
      </c>
      <c r="LUK6" s="260">
        <f>'Inbound SOS &amp; EOD'!LHW29</f>
        <v>0</v>
      </c>
      <c r="LUL6" s="260">
        <f>'Inbound SOS &amp; EOD'!LHX29</f>
        <v>0</v>
      </c>
      <c r="LUM6" s="260">
        <f>'Inbound SOS &amp; EOD'!LHY29</f>
        <v>0</v>
      </c>
      <c r="LUN6" s="260">
        <f>'Inbound SOS &amp; EOD'!LHZ29</f>
        <v>0</v>
      </c>
      <c r="LUO6" s="260">
        <f>'Inbound SOS &amp; EOD'!LIA29</f>
        <v>0</v>
      </c>
      <c r="LUP6" s="260">
        <f>'Inbound SOS &amp; EOD'!LIB29</f>
        <v>0</v>
      </c>
      <c r="LUQ6" s="260">
        <f>'Inbound SOS &amp; EOD'!LIC29</f>
        <v>0</v>
      </c>
      <c r="LUR6" s="260">
        <f>'Inbound SOS &amp; EOD'!LID29</f>
        <v>0</v>
      </c>
      <c r="LUS6" s="260">
        <f>'Inbound SOS &amp; EOD'!LIE29</f>
        <v>0</v>
      </c>
      <c r="LUT6" s="260">
        <f>'Inbound SOS &amp; EOD'!LIF29</f>
        <v>0</v>
      </c>
      <c r="LUU6" s="260">
        <f>'Inbound SOS &amp; EOD'!LIG29</f>
        <v>0</v>
      </c>
      <c r="LUV6" s="260">
        <f>'Inbound SOS &amp; EOD'!LIH29</f>
        <v>0</v>
      </c>
      <c r="LUW6" s="260">
        <f>'Inbound SOS &amp; EOD'!LII29</f>
        <v>0</v>
      </c>
      <c r="LUX6" s="260">
        <f>'Inbound SOS &amp; EOD'!LIJ29</f>
        <v>0</v>
      </c>
      <c r="LUY6" s="260">
        <f>'Inbound SOS &amp; EOD'!LIK29</f>
        <v>0</v>
      </c>
      <c r="LUZ6" s="260">
        <f>'Inbound SOS &amp; EOD'!LIL29</f>
        <v>0</v>
      </c>
      <c r="LVA6" s="260">
        <f>'Inbound SOS &amp; EOD'!LIM29</f>
        <v>0</v>
      </c>
      <c r="LVB6" s="260">
        <f>'Inbound SOS &amp; EOD'!LIN29</f>
        <v>0</v>
      </c>
      <c r="LVC6" s="260">
        <f>'Inbound SOS &amp; EOD'!LIO29</f>
        <v>0</v>
      </c>
      <c r="LVD6" s="260">
        <f>'Inbound SOS &amp; EOD'!LIP29</f>
        <v>0</v>
      </c>
      <c r="LVE6" s="260">
        <f>'Inbound SOS &amp; EOD'!LIQ29</f>
        <v>0</v>
      </c>
      <c r="LVF6" s="260">
        <f>'Inbound SOS &amp; EOD'!LIR29</f>
        <v>0</v>
      </c>
      <c r="LVG6" s="260">
        <f>'Inbound SOS &amp; EOD'!LIS29</f>
        <v>0</v>
      </c>
      <c r="LVH6" s="260">
        <f>'Inbound SOS &amp; EOD'!LIT29</f>
        <v>0</v>
      </c>
      <c r="LVI6" s="260">
        <f>'Inbound SOS &amp; EOD'!LIU29</f>
        <v>0</v>
      </c>
      <c r="LVJ6" s="260">
        <f>'Inbound SOS &amp; EOD'!LIV29</f>
        <v>0</v>
      </c>
      <c r="LVK6" s="260">
        <f>'Inbound SOS &amp; EOD'!LIW29</f>
        <v>0</v>
      </c>
      <c r="LVL6" s="260">
        <f>'Inbound SOS &amp; EOD'!LIX29</f>
        <v>0</v>
      </c>
      <c r="LVM6" s="260">
        <f>'Inbound SOS &amp; EOD'!LIY29</f>
        <v>0</v>
      </c>
      <c r="LVN6" s="260">
        <f>'Inbound SOS &amp; EOD'!LIZ29</f>
        <v>0</v>
      </c>
      <c r="LVO6" s="260">
        <f>'Inbound SOS &amp; EOD'!LJA29</f>
        <v>0</v>
      </c>
      <c r="LVP6" s="260">
        <f>'Inbound SOS &amp; EOD'!LJB29</f>
        <v>0</v>
      </c>
      <c r="LVQ6" s="260">
        <f>'Inbound SOS &amp; EOD'!LJC29</f>
        <v>0</v>
      </c>
      <c r="LVR6" s="260">
        <f>'Inbound SOS &amp; EOD'!LJD29</f>
        <v>0</v>
      </c>
      <c r="LVS6" s="260">
        <f>'Inbound SOS &amp; EOD'!LJE29</f>
        <v>0</v>
      </c>
      <c r="LVT6" s="260">
        <f>'Inbound SOS &amp; EOD'!LJF29</f>
        <v>0</v>
      </c>
      <c r="LVU6" s="260">
        <f>'Inbound SOS &amp; EOD'!LJG29</f>
        <v>0</v>
      </c>
      <c r="LVV6" s="260">
        <f>'Inbound SOS &amp; EOD'!LJH29</f>
        <v>0</v>
      </c>
      <c r="LVW6" s="260">
        <f>'Inbound SOS &amp; EOD'!LJI29</f>
        <v>0</v>
      </c>
      <c r="LVX6" s="260">
        <f>'Inbound SOS &amp; EOD'!LJJ29</f>
        <v>0</v>
      </c>
      <c r="LVY6" s="260">
        <f>'Inbound SOS &amp; EOD'!LJK29</f>
        <v>0</v>
      </c>
      <c r="LVZ6" s="260">
        <f>'Inbound SOS &amp; EOD'!LJL29</f>
        <v>0</v>
      </c>
      <c r="LWA6" s="260">
        <f>'Inbound SOS &amp; EOD'!LJM29</f>
        <v>0</v>
      </c>
      <c r="LWB6" s="260">
        <f>'Inbound SOS &amp; EOD'!LJN29</f>
        <v>0</v>
      </c>
      <c r="LWC6" s="260">
        <f>'Inbound SOS &amp; EOD'!LJO29</f>
        <v>0</v>
      </c>
      <c r="LWD6" s="260">
        <f>'Inbound SOS &amp; EOD'!LJP29</f>
        <v>0</v>
      </c>
      <c r="LWE6" s="260">
        <f>'Inbound SOS &amp; EOD'!LJQ29</f>
        <v>0</v>
      </c>
      <c r="LWF6" s="260">
        <f>'Inbound SOS &amp; EOD'!LJR29</f>
        <v>0</v>
      </c>
      <c r="LWG6" s="260">
        <f>'Inbound SOS &amp; EOD'!LJS29</f>
        <v>0</v>
      </c>
      <c r="LWH6" s="260">
        <f>'Inbound SOS &amp; EOD'!LJT29</f>
        <v>0</v>
      </c>
      <c r="LWI6" s="260">
        <f>'Inbound SOS &amp; EOD'!LJU29</f>
        <v>0</v>
      </c>
      <c r="LWJ6" s="260">
        <f>'Inbound SOS &amp; EOD'!LJV29</f>
        <v>0</v>
      </c>
      <c r="LWK6" s="260">
        <f>'Inbound SOS &amp; EOD'!LJW29</f>
        <v>0</v>
      </c>
      <c r="LWL6" s="260">
        <f>'Inbound SOS &amp; EOD'!LJX29</f>
        <v>0</v>
      </c>
      <c r="LWM6" s="260">
        <f>'Inbound SOS &amp; EOD'!LJY29</f>
        <v>0</v>
      </c>
      <c r="LWN6" s="260">
        <f>'Inbound SOS &amp; EOD'!LJZ29</f>
        <v>0</v>
      </c>
      <c r="LWO6" s="260">
        <f>'Inbound SOS &amp; EOD'!LKA29</f>
        <v>0</v>
      </c>
      <c r="LWP6" s="260">
        <f>'Inbound SOS &amp; EOD'!LKB29</f>
        <v>0</v>
      </c>
      <c r="LWQ6" s="260">
        <f>'Inbound SOS &amp; EOD'!LKC29</f>
        <v>0</v>
      </c>
      <c r="LWR6" s="260">
        <f>'Inbound SOS &amp; EOD'!LKD29</f>
        <v>0</v>
      </c>
      <c r="LWS6" s="260">
        <f>'Inbound SOS &amp; EOD'!LKE29</f>
        <v>0</v>
      </c>
      <c r="LWT6" s="260">
        <f>'Inbound SOS &amp; EOD'!LKF29</f>
        <v>0</v>
      </c>
      <c r="LWU6" s="260">
        <f>'Inbound SOS &amp; EOD'!LKG29</f>
        <v>0</v>
      </c>
      <c r="LWV6" s="260">
        <f>'Inbound SOS &amp; EOD'!LKH29</f>
        <v>0</v>
      </c>
      <c r="LWW6" s="260">
        <f>'Inbound SOS &amp; EOD'!LKI29</f>
        <v>0</v>
      </c>
      <c r="LWX6" s="260">
        <f>'Inbound SOS &amp; EOD'!LKJ29</f>
        <v>0</v>
      </c>
      <c r="LWY6" s="260">
        <f>'Inbound SOS &amp; EOD'!LKK29</f>
        <v>0</v>
      </c>
      <c r="LWZ6" s="260">
        <f>'Inbound SOS &amp; EOD'!LKL29</f>
        <v>0</v>
      </c>
      <c r="LXA6" s="260">
        <f>'Inbound SOS &amp; EOD'!LKM29</f>
        <v>0</v>
      </c>
      <c r="LXB6" s="260">
        <f>'Inbound SOS &amp; EOD'!LKN29</f>
        <v>0</v>
      </c>
      <c r="LXC6" s="260">
        <f>'Inbound SOS &amp; EOD'!LKO29</f>
        <v>0</v>
      </c>
      <c r="LXD6" s="260">
        <f>'Inbound SOS &amp; EOD'!LKP29</f>
        <v>0</v>
      </c>
      <c r="LXE6" s="260">
        <f>'Inbound SOS &amp; EOD'!LKQ29</f>
        <v>0</v>
      </c>
      <c r="LXF6" s="260">
        <f>'Inbound SOS &amp; EOD'!LKR29</f>
        <v>0</v>
      </c>
      <c r="LXG6" s="260">
        <f>'Inbound SOS &amp; EOD'!LKS29</f>
        <v>0</v>
      </c>
      <c r="LXH6" s="260">
        <f>'Inbound SOS &amp; EOD'!LKT29</f>
        <v>0</v>
      </c>
      <c r="LXI6" s="260">
        <f>'Inbound SOS &amp; EOD'!LKU29</f>
        <v>0</v>
      </c>
      <c r="LXJ6" s="260">
        <f>'Inbound SOS &amp; EOD'!LKV29</f>
        <v>0</v>
      </c>
      <c r="LXK6" s="260">
        <f>'Inbound SOS &amp; EOD'!LKW29</f>
        <v>0</v>
      </c>
      <c r="LXL6" s="260">
        <f>'Inbound SOS &amp; EOD'!LKX29</f>
        <v>0</v>
      </c>
      <c r="LXM6" s="260">
        <f>'Inbound SOS &amp; EOD'!LKY29</f>
        <v>0</v>
      </c>
      <c r="LXN6" s="260">
        <f>'Inbound SOS &amp; EOD'!LKZ29</f>
        <v>0</v>
      </c>
      <c r="LXO6" s="260">
        <f>'Inbound SOS &amp; EOD'!LLA29</f>
        <v>0</v>
      </c>
      <c r="LXP6" s="260">
        <f>'Inbound SOS &amp; EOD'!LLB29</f>
        <v>0</v>
      </c>
      <c r="LXQ6" s="260">
        <f>'Inbound SOS &amp; EOD'!LLC29</f>
        <v>0</v>
      </c>
      <c r="LXR6" s="260">
        <f>'Inbound SOS &amp; EOD'!LLD29</f>
        <v>0</v>
      </c>
      <c r="LXS6" s="260">
        <f>'Inbound SOS &amp; EOD'!LLE29</f>
        <v>0</v>
      </c>
      <c r="LXT6" s="260">
        <f>'Inbound SOS &amp; EOD'!LLF29</f>
        <v>0</v>
      </c>
      <c r="LXU6" s="260">
        <f>'Inbound SOS &amp; EOD'!LLG29</f>
        <v>0</v>
      </c>
      <c r="LXV6" s="260">
        <f>'Inbound SOS &amp; EOD'!LLH29</f>
        <v>0</v>
      </c>
      <c r="LXW6" s="260">
        <f>'Inbound SOS &amp; EOD'!LLI29</f>
        <v>0</v>
      </c>
      <c r="LXX6" s="260">
        <f>'Inbound SOS &amp; EOD'!LLJ29</f>
        <v>0</v>
      </c>
      <c r="LXY6" s="260">
        <f>'Inbound SOS &amp; EOD'!LLK29</f>
        <v>0</v>
      </c>
      <c r="LXZ6" s="260">
        <f>'Inbound SOS &amp; EOD'!LLL29</f>
        <v>0</v>
      </c>
      <c r="LYA6" s="260">
        <f>'Inbound SOS &amp; EOD'!LLM29</f>
        <v>0</v>
      </c>
      <c r="LYB6" s="260">
        <f>'Inbound SOS &amp; EOD'!LLN29</f>
        <v>0</v>
      </c>
      <c r="LYC6" s="260">
        <f>'Inbound SOS &amp; EOD'!LLO29</f>
        <v>0</v>
      </c>
      <c r="LYD6" s="260">
        <f>'Inbound SOS &amp; EOD'!LLP29</f>
        <v>0</v>
      </c>
      <c r="LYE6" s="260">
        <f>'Inbound SOS &amp; EOD'!LLQ29</f>
        <v>0</v>
      </c>
      <c r="LYF6" s="260">
        <f>'Inbound SOS &amp; EOD'!LLR29</f>
        <v>0</v>
      </c>
      <c r="LYG6" s="260">
        <f>'Inbound SOS &amp; EOD'!LLS29</f>
        <v>0</v>
      </c>
      <c r="LYH6" s="260">
        <f>'Inbound SOS &amp; EOD'!LLT29</f>
        <v>0</v>
      </c>
      <c r="LYI6" s="260">
        <f>'Inbound SOS &amp; EOD'!LLU29</f>
        <v>0</v>
      </c>
      <c r="LYJ6" s="260">
        <f>'Inbound SOS &amp; EOD'!LLV29</f>
        <v>0</v>
      </c>
      <c r="LYK6" s="260">
        <f>'Inbound SOS &amp; EOD'!LLW29</f>
        <v>0</v>
      </c>
      <c r="LYL6" s="260">
        <f>'Inbound SOS &amp; EOD'!LLX29</f>
        <v>0</v>
      </c>
      <c r="LYM6" s="260">
        <f>'Inbound SOS &amp; EOD'!LLY29</f>
        <v>0</v>
      </c>
      <c r="LYN6" s="260">
        <f>'Inbound SOS &amp; EOD'!LLZ29</f>
        <v>0</v>
      </c>
      <c r="LYO6" s="260">
        <f>'Inbound SOS &amp; EOD'!LMA29</f>
        <v>0</v>
      </c>
      <c r="LYP6" s="260">
        <f>'Inbound SOS &amp; EOD'!LMB29</f>
        <v>0</v>
      </c>
      <c r="LYQ6" s="260">
        <f>'Inbound SOS &amp; EOD'!LMC29</f>
        <v>0</v>
      </c>
      <c r="LYR6" s="260">
        <f>'Inbound SOS &amp; EOD'!LMD29</f>
        <v>0</v>
      </c>
      <c r="LYS6" s="260">
        <f>'Inbound SOS &amp; EOD'!LME29</f>
        <v>0</v>
      </c>
      <c r="LYT6" s="260">
        <f>'Inbound SOS &amp; EOD'!LMF29</f>
        <v>0</v>
      </c>
      <c r="LYU6" s="260">
        <f>'Inbound SOS &amp; EOD'!LMG29</f>
        <v>0</v>
      </c>
      <c r="LYV6" s="260">
        <f>'Inbound SOS &amp; EOD'!LMH29</f>
        <v>0</v>
      </c>
      <c r="LYW6" s="260">
        <f>'Inbound SOS &amp; EOD'!LMI29</f>
        <v>0</v>
      </c>
      <c r="LYX6" s="260">
        <f>'Inbound SOS &amp; EOD'!LMJ29</f>
        <v>0</v>
      </c>
      <c r="LYY6" s="260">
        <f>'Inbound SOS &amp; EOD'!LMK29</f>
        <v>0</v>
      </c>
      <c r="LYZ6" s="260">
        <f>'Inbound SOS &amp; EOD'!LML29</f>
        <v>0</v>
      </c>
      <c r="LZA6" s="260">
        <f>'Inbound SOS &amp; EOD'!LMM29</f>
        <v>0</v>
      </c>
      <c r="LZB6" s="260">
        <f>'Inbound SOS &amp; EOD'!LMN29</f>
        <v>0</v>
      </c>
      <c r="LZC6" s="260">
        <f>'Inbound SOS &amp; EOD'!LMO29</f>
        <v>0</v>
      </c>
      <c r="LZD6" s="260">
        <f>'Inbound SOS &amp; EOD'!LMP29</f>
        <v>0</v>
      </c>
      <c r="LZE6" s="260">
        <f>'Inbound SOS &amp; EOD'!LMQ29</f>
        <v>0</v>
      </c>
      <c r="LZF6" s="260">
        <f>'Inbound SOS &amp; EOD'!LMR29</f>
        <v>0</v>
      </c>
      <c r="LZG6" s="260">
        <f>'Inbound SOS &amp; EOD'!LMS29</f>
        <v>0</v>
      </c>
      <c r="LZH6" s="260">
        <f>'Inbound SOS &amp; EOD'!LMT29</f>
        <v>0</v>
      </c>
      <c r="LZI6" s="260">
        <f>'Inbound SOS &amp; EOD'!LMU29</f>
        <v>0</v>
      </c>
      <c r="LZJ6" s="260">
        <f>'Inbound SOS &amp; EOD'!LMV29</f>
        <v>0</v>
      </c>
      <c r="LZK6" s="260">
        <f>'Inbound SOS &amp; EOD'!LMW29</f>
        <v>0</v>
      </c>
      <c r="LZL6" s="260">
        <f>'Inbound SOS &amp; EOD'!LMX29</f>
        <v>0</v>
      </c>
      <c r="LZM6" s="260">
        <f>'Inbound SOS &amp; EOD'!LMY29</f>
        <v>0</v>
      </c>
      <c r="LZN6" s="260">
        <f>'Inbound SOS &amp; EOD'!LMZ29</f>
        <v>0</v>
      </c>
      <c r="LZO6" s="260">
        <f>'Inbound SOS &amp; EOD'!LNA29</f>
        <v>0</v>
      </c>
      <c r="LZP6" s="260">
        <f>'Inbound SOS &amp; EOD'!LNB29</f>
        <v>0</v>
      </c>
      <c r="LZQ6" s="260">
        <f>'Inbound SOS &amp; EOD'!LNC29</f>
        <v>0</v>
      </c>
      <c r="LZR6" s="260">
        <f>'Inbound SOS &amp; EOD'!LND29</f>
        <v>0</v>
      </c>
      <c r="LZS6" s="260">
        <f>'Inbound SOS &amp; EOD'!LNE29</f>
        <v>0</v>
      </c>
      <c r="LZT6" s="260">
        <f>'Inbound SOS &amp; EOD'!LNF29</f>
        <v>0</v>
      </c>
      <c r="LZU6" s="260">
        <f>'Inbound SOS &amp; EOD'!LNG29</f>
        <v>0</v>
      </c>
      <c r="LZV6" s="260">
        <f>'Inbound SOS &amp; EOD'!LNH29</f>
        <v>0</v>
      </c>
      <c r="LZW6" s="260">
        <f>'Inbound SOS &amp; EOD'!LNI29</f>
        <v>0</v>
      </c>
      <c r="LZX6" s="260">
        <f>'Inbound SOS &amp; EOD'!LNJ29</f>
        <v>0</v>
      </c>
      <c r="LZY6" s="260">
        <f>'Inbound SOS &amp; EOD'!LNK29</f>
        <v>0</v>
      </c>
      <c r="LZZ6" s="260">
        <f>'Inbound SOS &amp; EOD'!LNL29</f>
        <v>0</v>
      </c>
      <c r="MAA6" s="260">
        <f>'Inbound SOS &amp; EOD'!LNM29</f>
        <v>0</v>
      </c>
      <c r="MAB6" s="260">
        <f>'Inbound SOS &amp; EOD'!LNN29</f>
        <v>0</v>
      </c>
      <c r="MAC6" s="260">
        <f>'Inbound SOS &amp; EOD'!LNO29</f>
        <v>0</v>
      </c>
      <c r="MAD6" s="260">
        <f>'Inbound SOS &amp; EOD'!LNP29</f>
        <v>0</v>
      </c>
      <c r="MAE6" s="260">
        <f>'Inbound SOS &amp; EOD'!LNQ29</f>
        <v>0</v>
      </c>
      <c r="MAF6" s="260">
        <f>'Inbound SOS &amp; EOD'!LNR29</f>
        <v>0</v>
      </c>
      <c r="MAG6" s="260">
        <f>'Inbound SOS &amp; EOD'!LNS29</f>
        <v>0</v>
      </c>
      <c r="MAH6" s="260">
        <f>'Inbound SOS &amp; EOD'!LNT29</f>
        <v>0</v>
      </c>
      <c r="MAI6" s="260">
        <f>'Inbound SOS &amp; EOD'!LNU29</f>
        <v>0</v>
      </c>
      <c r="MAJ6" s="260">
        <f>'Inbound SOS &amp; EOD'!LNV29</f>
        <v>0</v>
      </c>
      <c r="MAK6" s="260">
        <f>'Inbound SOS &amp; EOD'!LNW29</f>
        <v>0</v>
      </c>
      <c r="MAL6" s="260">
        <f>'Inbound SOS &amp; EOD'!LNX29</f>
        <v>0</v>
      </c>
      <c r="MAM6" s="260">
        <f>'Inbound SOS &amp; EOD'!LNY29</f>
        <v>0</v>
      </c>
      <c r="MAN6" s="260">
        <f>'Inbound SOS &amp; EOD'!LNZ29</f>
        <v>0</v>
      </c>
      <c r="MAO6" s="260">
        <f>'Inbound SOS &amp; EOD'!LOA29</f>
        <v>0</v>
      </c>
      <c r="MAP6" s="260">
        <f>'Inbound SOS &amp; EOD'!LOB29</f>
        <v>0</v>
      </c>
      <c r="MAQ6" s="260">
        <f>'Inbound SOS &amp; EOD'!LOC29</f>
        <v>0</v>
      </c>
      <c r="MAR6" s="260">
        <f>'Inbound SOS &amp; EOD'!LOD29</f>
        <v>0</v>
      </c>
      <c r="MAS6" s="260">
        <f>'Inbound SOS &amp; EOD'!LOE29</f>
        <v>0</v>
      </c>
      <c r="MAT6" s="260">
        <f>'Inbound SOS &amp; EOD'!LOF29</f>
        <v>0</v>
      </c>
      <c r="MAU6" s="260">
        <f>'Inbound SOS &amp; EOD'!LOG29</f>
        <v>0</v>
      </c>
      <c r="MAV6" s="260">
        <f>'Inbound SOS &amp; EOD'!LOH29</f>
        <v>0</v>
      </c>
      <c r="MAW6" s="260">
        <f>'Inbound SOS &amp; EOD'!LOI29</f>
        <v>0</v>
      </c>
      <c r="MAX6" s="260">
        <f>'Inbound SOS &amp; EOD'!LOJ29</f>
        <v>0</v>
      </c>
      <c r="MAY6" s="260">
        <f>'Inbound SOS &amp; EOD'!LOK29</f>
        <v>0</v>
      </c>
      <c r="MAZ6" s="260">
        <f>'Inbound SOS &amp; EOD'!LOL29</f>
        <v>0</v>
      </c>
      <c r="MBA6" s="260">
        <f>'Inbound SOS &amp; EOD'!LOM29</f>
        <v>0</v>
      </c>
      <c r="MBB6" s="260">
        <f>'Inbound SOS &amp; EOD'!LON29</f>
        <v>0</v>
      </c>
      <c r="MBC6" s="260">
        <f>'Inbound SOS &amp; EOD'!LOO29</f>
        <v>0</v>
      </c>
      <c r="MBD6" s="260">
        <f>'Inbound SOS &amp; EOD'!LOP29</f>
        <v>0</v>
      </c>
      <c r="MBE6" s="260">
        <f>'Inbound SOS &amp; EOD'!LOQ29</f>
        <v>0</v>
      </c>
      <c r="MBF6" s="260">
        <f>'Inbound SOS &amp; EOD'!LOR29</f>
        <v>0</v>
      </c>
      <c r="MBG6" s="260">
        <f>'Inbound SOS &amp; EOD'!LOS29</f>
        <v>0</v>
      </c>
      <c r="MBH6" s="260">
        <f>'Inbound SOS &amp; EOD'!LOT29</f>
        <v>0</v>
      </c>
      <c r="MBI6" s="260">
        <f>'Inbound SOS &amp; EOD'!LOU29</f>
        <v>0</v>
      </c>
      <c r="MBJ6" s="260">
        <f>'Inbound SOS &amp; EOD'!LOV29</f>
        <v>0</v>
      </c>
      <c r="MBK6" s="260">
        <f>'Inbound SOS &amp; EOD'!LOW29</f>
        <v>0</v>
      </c>
      <c r="MBL6" s="260">
        <f>'Inbound SOS &amp; EOD'!LOX29</f>
        <v>0</v>
      </c>
      <c r="MBM6" s="260">
        <f>'Inbound SOS &amp; EOD'!LOY29</f>
        <v>0</v>
      </c>
      <c r="MBN6" s="260">
        <f>'Inbound SOS &amp; EOD'!LOZ29</f>
        <v>0</v>
      </c>
      <c r="MBO6" s="260">
        <f>'Inbound SOS &amp; EOD'!LPA29</f>
        <v>0</v>
      </c>
      <c r="MBP6" s="260">
        <f>'Inbound SOS &amp; EOD'!LPB29</f>
        <v>0</v>
      </c>
      <c r="MBQ6" s="260">
        <f>'Inbound SOS &amp; EOD'!LPC29</f>
        <v>0</v>
      </c>
      <c r="MBR6" s="260">
        <f>'Inbound SOS &amp; EOD'!LPD29</f>
        <v>0</v>
      </c>
      <c r="MBS6" s="260">
        <f>'Inbound SOS &amp; EOD'!LPE29</f>
        <v>0</v>
      </c>
      <c r="MBT6" s="260">
        <f>'Inbound SOS &amp; EOD'!LPF29</f>
        <v>0</v>
      </c>
      <c r="MBU6" s="260">
        <f>'Inbound SOS &amp; EOD'!LPG29</f>
        <v>0</v>
      </c>
      <c r="MBV6" s="260">
        <f>'Inbound SOS &amp; EOD'!LPH29</f>
        <v>0</v>
      </c>
      <c r="MBW6" s="260">
        <f>'Inbound SOS &amp; EOD'!LPI29</f>
        <v>0</v>
      </c>
      <c r="MBX6" s="260">
        <f>'Inbound SOS &amp; EOD'!LPJ29</f>
        <v>0</v>
      </c>
      <c r="MBY6" s="260">
        <f>'Inbound SOS &amp; EOD'!LPK29</f>
        <v>0</v>
      </c>
      <c r="MBZ6" s="260">
        <f>'Inbound SOS &amp; EOD'!LPL29</f>
        <v>0</v>
      </c>
      <c r="MCA6" s="260">
        <f>'Inbound SOS &amp; EOD'!LPM29</f>
        <v>0</v>
      </c>
      <c r="MCB6" s="260">
        <f>'Inbound SOS &amp; EOD'!LPN29</f>
        <v>0</v>
      </c>
      <c r="MCC6" s="260">
        <f>'Inbound SOS &amp; EOD'!LPO29</f>
        <v>0</v>
      </c>
      <c r="MCD6" s="260">
        <f>'Inbound SOS &amp; EOD'!LPP29</f>
        <v>0</v>
      </c>
      <c r="MCE6" s="260">
        <f>'Inbound SOS &amp; EOD'!LPQ29</f>
        <v>0</v>
      </c>
      <c r="MCF6" s="260">
        <f>'Inbound SOS &amp; EOD'!LPR29</f>
        <v>0</v>
      </c>
      <c r="MCG6" s="260">
        <f>'Inbound SOS &amp; EOD'!LPS29</f>
        <v>0</v>
      </c>
      <c r="MCH6" s="260">
        <f>'Inbound SOS &amp; EOD'!LPT29</f>
        <v>0</v>
      </c>
      <c r="MCI6" s="260">
        <f>'Inbound SOS &amp; EOD'!LPU29</f>
        <v>0</v>
      </c>
      <c r="MCJ6" s="260">
        <f>'Inbound SOS &amp; EOD'!LPV29</f>
        <v>0</v>
      </c>
      <c r="MCK6" s="260">
        <f>'Inbound SOS &amp; EOD'!LPW29</f>
        <v>0</v>
      </c>
      <c r="MCL6" s="260">
        <f>'Inbound SOS &amp; EOD'!LPX29</f>
        <v>0</v>
      </c>
      <c r="MCM6" s="260">
        <f>'Inbound SOS &amp; EOD'!LPY29</f>
        <v>0</v>
      </c>
      <c r="MCN6" s="260">
        <f>'Inbound SOS &amp; EOD'!LPZ29</f>
        <v>0</v>
      </c>
      <c r="MCO6" s="260">
        <f>'Inbound SOS &amp; EOD'!LQA29</f>
        <v>0</v>
      </c>
      <c r="MCP6" s="260">
        <f>'Inbound SOS &amp; EOD'!LQB29</f>
        <v>0</v>
      </c>
      <c r="MCQ6" s="260">
        <f>'Inbound SOS &amp; EOD'!LQC29</f>
        <v>0</v>
      </c>
      <c r="MCR6" s="260">
        <f>'Inbound SOS &amp; EOD'!LQD29</f>
        <v>0</v>
      </c>
      <c r="MCS6" s="260">
        <f>'Inbound SOS &amp; EOD'!LQE29</f>
        <v>0</v>
      </c>
      <c r="MCT6" s="260">
        <f>'Inbound SOS &amp; EOD'!LQF29</f>
        <v>0</v>
      </c>
      <c r="MCU6" s="260">
        <f>'Inbound SOS &amp; EOD'!LQG29</f>
        <v>0</v>
      </c>
      <c r="MCV6" s="260">
        <f>'Inbound SOS &amp; EOD'!LQH29</f>
        <v>0</v>
      </c>
      <c r="MCW6" s="260">
        <f>'Inbound SOS &amp; EOD'!LQI29</f>
        <v>0</v>
      </c>
      <c r="MCX6" s="260">
        <f>'Inbound SOS &amp; EOD'!LQJ29</f>
        <v>0</v>
      </c>
      <c r="MCY6" s="260">
        <f>'Inbound SOS &amp; EOD'!LQK29</f>
        <v>0</v>
      </c>
      <c r="MCZ6" s="260">
        <f>'Inbound SOS &amp; EOD'!LQL29</f>
        <v>0</v>
      </c>
      <c r="MDA6" s="260">
        <f>'Inbound SOS &amp; EOD'!LQM29</f>
        <v>0</v>
      </c>
      <c r="MDB6" s="260">
        <f>'Inbound SOS &amp; EOD'!LQN29</f>
        <v>0</v>
      </c>
      <c r="MDC6" s="260">
        <f>'Inbound SOS &amp; EOD'!LQO29</f>
        <v>0</v>
      </c>
      <c r="MDD6" s="260">
        <f>'Inbound SOS &amp; EOD'!LQP29</f>
        <v>0</v>
      </c>
      <c r="MDE6" s="260">
        <f>'Inbound SOS &amp; EOD'!LQQ29</f>
        <v>0</v>
      </c>
      <c r="MDF6" s="260">
        <f>'Inbound SOS &amp; EOD'!LQR29</f>
        <v>0</v>
      </c>
      <c r="MDG6" s="260">
        <f>'Inbound SOS &amp; EOD'!LQS29</f>
        <v>0</v>
      </c>
      <c r="MDH6" s="260">
        <f>'Inbound SOS &amp; EOD'!LQT29</f>
        <v>0</v>
      </c>
      <c r="MDI6" s="260">
        <f>'Inbound SOS &amp; EOD'!LQU29</f>
        <v>0</v>
      </c>
      <c r="MDJ6" s="260">
        <f>'Inbound SOS &amp; EOD'!LQV29</f>
        <v>0</v>
      </c>
      <c r="MDK6" s="260">
        <f>'Inbound SOS &amp; EOD'!LQW29</f>
        <v>0</v>
      </c>
      <c r="MDL6" s="260">
        <f>'Inbound SOS &amp; EOD'!LQX29</f>
        <v>0</v>
      </c>
      <c r="MDM6" s="260">
        <f>'Inbound SOS &amp; EOD'!LQY29</f>
        <v>0</v>
      </c>
      <c r="MDN6" s="260">
        <f>'Inbound SOS &amp; EOD'!LQZ29</f>
        <v>0</v>
      </c>
      <c r="MDO6" s="260">
        <f>'Inbound SOS &amp; EOD'!LRA29</f>
        <v>0</v>
      </c>
      <c r="MDP6" s="260">
        <f>'Inbound SOS &amp; EOD'!LRB29</f>
        <v>0</v>
      </c>
      <c r="MDQ6" s="260">
        <f>'Inbound SOS &amp; EOD'!LRC29</f>
        <v>0</v>
      </c>
      <c r="MDR6" s="260">
        <f>'Inbound SOS &amp; EOD'!LRD29</f>
        <v>0</v>
      </c>
      <c r="MDS6" s="260">
        <f>'Inbound SOS &amp; EOD'!LRE29</f>
        <v>0</v>
      </c>
      <c r="MDT6" s="260">
        <f>'Inbound SOS &amp; EOD'!LRF29</f>
        <v>0</v>
      </c>
      <c r="MDU6" s="260">
        <f>'Inbound SOS &amp; EOD'!LRG29</f>
        <v>0</v>
      </c>
      <c r="MDV6" s="260">
        <f>'Inbound SOS &amp; EOD'!LRH29</f>
        <v>0</v>
      </c>
      <c r="MDW6" s="260">
        <f>'Inbound SOS &amp; EOD'!LRI29</f>
        <v>0</v>
      </c>
      <c r="MDX6" s="260">
        <f>'Inbound SOS &amp; EOD'!LRJ29</f>
        <v>0</v>
      </c>
      <c r="MDY6" s="260">
        <f>'Inbound SOS &amp; EOD'!LRK29</f>
        <v>0</v>
      </c>
      <c r="MDZ6" s="260">
        <f>'Inbound SOS &amp; EOD'!LRL29</f>
        <v>0</v>
      </c>
      <c r="MEA6" s="260">
        <f>'Inbound SOS &amp; EOD'!LRM29</f>
        <v>0</v>
      </c>
      <c r="MEB6" s="260">
        <f>'Inbound SOS &amp; EOD'!LRN29</f>
        <v>0</v>
      </c>
      <c r="MEC6" s="260">
        <f>'Inbound SOS &amp; EOD'!LRO29</f>
        <v>0</v>
      </c>
      <c r="MED6" s="260">
        <f>'Inbound SOS &amp; EOD'!LRP29</f>
        <v>0</v>
      </c>
      <c r="MEE6" s="260">
        <f>'Inbound SOS &amp; EOD'!LRQ29</f>
        <v>0</v>
      </c>
      <c r="MEF6" s="260">
        <f>'Inbound SOS &amp; EOD'!LRR29</f>
        <v>0</v>
      </c>
      <c r="MEG6" s="260">
        <f>'Inbound SOS &amp; EOD'!LRS29</f>
        <v>0</v>
      </c>
      <c r="MEH6" s="260">
        <f>'Inbound SOS &amp; EOD'!LRT29</f>
        <v>0</v>
      </c>
      <c r="MEI6" s="260">
        <f>'Inbound SOS &amp; EOD'!LRU29</f>
        <v>0</v>
      </c>
      <c r="MEJ6" s="260">
        <f>'Inbound SOS &amp; EOD'!LRV29</f>
        <v>0</v>
      </c>
      <c r="MEK6" s="260">
        <f>'Inbound SOS &amp; EOD'!LRW29</f>
        <v>0</v>
      </c>
      <c r="MEL6" s="260">
        <f>'Inbound SOS &amp; EOD'!LRX29</f>
        <v>0</v>
      </c>
      <c r="MEM6" s="260">
        <f>'Inbound SOS &amp; EOD'!LRY29</f>
        <v>0</v>
      </c>
      <c r="MEN6" s="260">
        <f>'Inbound SOS &amp; EOD'!LRZ29</f>
        <v>0</v>
      </c>
      <c r="MEO6" s="260">
        <f>'Inbound SOS &amp; EOD'!LSA29</f>
        <v>0</v>
      </c>
      <c r="MEP6" s="260">
        <f>'Inbound SOS &amp; EOD'!LSB29</f>
        <v>0</v>
      </c>
      <c r="MEQ6" s="260">
        <f>'Inbound SOS &amp; EOD'!LSC29</f>
        <v>0</v>
      </c>
      <c r="MER6" s="260">
        <f>'Inbound SOS &amp; EOD'!LSD29</f>
        <v>0</v>
      </c>
      <c r="MES6" s="260">
        <f>'Inbound SOS &amp; EOD'!LSE29</f>
        <v>0</v>
      </c>
      <c r="MET6" s="260">
        <f>'Inbound SOS &amp; EOD'!LSF29</f>
        <v>0</v>
      </c>
      <c r="MEU6" s="260">
        <f>'Inbound SOS &amp; EOD'!LSG29</f>
        <v>0</v>
      </c>
      <c r="MEV6" s="260">
        <f>'Inbound SOS &amp; EOD'!LSH29</f>
        <v>0</v>
      </c>
      <c r="MEW6" s="260">
        <f>'Inbound SOS &amp; EOD'!LSI29</f>
        <v>0</v>
      </c>
      <c r="MEX6" s="260">
        <f>'Inbound SOS &amp; EOD'!LSJ29</f>
        <v>0</v>
      </c>
      <c r="MEY6" s="260">
        <f>'Inbound SOS &amp; EOD'!LSK29</f>
        <v>0</v>
      </c>
      <c r="MEZ6" s="260">
        <f>'Inbound SOS &amp; EOD'!LSL29</f>
        <v>0</v>
      </c>
      <c r="MFA6" s="260">
        <f>'Inbound SOS &amp; EOD'!LSM29</f>
        <v>0</v>
      </c>
      <c r="MFB6" s="260">
        <f>'Inbound SOS &amp; EOD'!LSN29</f>
        <v>0</v>
      </c>
      <c r="MFC6" s="260">
        <f>'Inbound SOS &amp; EOD'!LSO29</f>
        <v>0</v>
      </c>
      <c r="MFD6" s="260">
        <f>'Inbound SOS &amp; EOD'!LSP29</f>
        <v>0</v>
      </c>
      <c r="MFE6" s="260">
        <f>'Inbound SOS &amp; EOD'!LSQ29</f>
        <v>0</v>
      </c>
      <c r="MFF6" s="260">
        <f>'Inbound SOS &amp; EOD'!LSR29</f>
        <v>0</v>
      </c>
      <c r="MFG6" s="260">
        <f>'Inbound SOS &amp; EOD'!LSS29</f>
        <v>0</v>
      </c>
      <c r="MFH6" s="260">
        <f>'Inbound SOS &amp; EOD'!LST29</f>
        <v>0</v>
      </c>
      <c r="MFI6" s="260">
        <f>'Inbound SOS &amp; EOD'!LSU29</f>
        <v>0</v>
      </c>
      <c r="MFJ6" s="260">
        <f>'Inbound SOS &amp; EOD'!LSV29</f>
        <v>0</v>
      </c>
      <c r="MFK6" s="260">
        <f>'Inbound SOS &amp; EOD'!LSW29</f>
        <v>0</v>
      </c>
      <c r="MFL6" s="260">
        <f>'Inbound SOS &amp; EOD'!LSX29</f>
        <v>0</v>
      </c>
      <c r="MFM6" s="260">
        <f>'Inbound SOS &amp; EOD'!LSY29</f>
        <v>0</v>
      </c>
      <c r="MFN6" s="260">
        <f>'Inbound SOS &amp; EOD'!LSZ29</f>
        <v>0</v>
      </c>
      <c r="MFO6" s="260">
        <f>'Inbound SOS &amp; EOD'!LTA29</f>
        <v>0</v>
      </c>
      <c r="MFP6" s="260">
        <f>'Inbound SOS &amp; EOD'!LTB29</f>
        <v>0</v>
      </c>
      <c r="MFQ6" s="260">
        <f>'Inbound SOS &amp; EOD'!LTC29</f>
        <v>0</v>
      </c>
      <c r="MFR6" s="260">
        <f>'Inbound SOS &amp; EOD'!LTD29</f>
        <v>0</v>
      </c>
      <c r="MFS6" s="260">
        <f>'Inbound SOS &amp; EOD'!LTE29</f>
        <v>0</v>
      </c>
      <c r="MFT6" s="260">
        <f>'Inbound SOS &amp; EOD'!LTF29</f>
        <v>0</v>
      </c>
      <c r="MFU6" s="260">
        <f>'Inbound SOS &amp; EOD'!LTG29</f>
        <v>0</v>
      </c>
      <c r="MFV6" s="260">
        <f>'Inbound SOS &amp; EOD'!LTH29</f>
        <v>0</v>
      </c>
      <c r="MFW6" s="260">
        <f>'Inbound SOS &amp; EOD'!LTI29</f>
        <v>0</v>
      </c>
      <c r="MFX6" s="260">
        <f>'Inbound SOS &amp; EOD'!LTJ29</f>
        <v>0</v>
      </c>
      <c r="MFY6" s="260">
        <f>'Inbound SOS &amp; EOD'!LTK29</f>
        <v>0</v>
      </c>
      <c r="MFZ6" s="260">
        <f>'Inbound SOS &amp; EOD'!LTL29</f>
        <v>0</v>
      </c>
      <c r="MGA6" s="260">
        <f>'Inbound SOS &amp; EOD'!LTM29</f>
        <v>0</v>
      </c>
      <c r="MGB6" s="260">
        <f>'Inbound SOS &amp; EOD'!LTN29</f>
        <v>0</v>
      </c>
      <c r="MGC6" s="260">
        <f>'Inbound SOS &amp; EOD'!LTO29</f>
        <v>0</v>
      </c>
      <c r="MGD6" s="260">
        <f>'Inbound SOS &amp; EOD'!LTP29</f>
        <v>0</v>
      </c>
      <c r="MGE6" s="260">
        <f>'Inbound SOS &amp; EOD'!LTQ29</f>
        <v>0</v>
      </c>
      <c r="MGF6" s="260">
        <f>'Inbound SOS &amp; EOD'!LTR29</f>
        <v>0</v>
      </c>
      <c r="MGG6" s="260">
        <f>'Inbound SOS &amp; EOD'!LTS29</f>
        <v>0</v>
      </c>
      <c r="MGH6" s="260">
        <f>'Inbound SOS &amp; EOD'!LTT29</f>
        <v>0</v>
      </c>
      <c r="MGI6" s="260">
        <f>'Inbound SOS &amp; EOD'!LTU29</f>
        <v>0</v>
      </c>
      <c r="MGJ6" s="260">
        <f>'Inbound SOS &amp; EOD'!LTV29</f>
        <v>0</v>
      </c>
      <c r="MGK6" s="260">
        <f>'Inbound SOS &amp; EOD'!LTW29</f>
        <v>0</v>
      </c>
      <c r="MGL6" s="260">
        <f>'Inbound SOS &amp; EOD'!LTX29</f>
        <v>0</v>
      </c>
      <c r="MGM6" s="260">
        <f>'Inbound SOS &amp; EOD'!LTY29</f>
        <v>0</v>
      </c>
      <c r="MGN6" s="260">
        <f>'Inbound SOS &amp; EOD'!LTZ29</f>
        <v>0</v>
      </c>
      <c r="MGO6" s="260">
        <f>'Inbound SOS &amp; EOD'!LUA29</f>
        <v>0</v>
      </c>
      <c r="MGP6" s="260">
        <f>'Inbound SOS &amp; EOD'!LUB29</f>
        <v>0</v>
      </c>
      <c r="MGQ6" s="260">
        <f>'Inbound SOS &amp; EOD'!LUC29</f>
        <v>0</v>
      </c>
      <c r="MGR6" s="260">
        <f>'Inbound SOS &amp; EOD'!LUD29</f>
        <v>0</v>
      </c>
      <c r="MGS6" s="260">
        <f>'Inbound SOS &amp; EOD'!LUE29</f>
        <v>0</v>
      </c>
      <c r="MGT6" s="260">
        <f>'Inbound SOS &amp; EOD'!LUF29</f>
        <v>0</v>
      </c>
      <c r="MGU6" s="260">
        <f>'Inbound SOS &amp; EOD'!LUG29</f>
        <v>0</v>
      </c>
      <c r="MGV6" s="260">
        <f>'Inbound SOS &amp; EOD'!LUH29</f>
        <v>0</v>
      </c>
      <c r="MGW6" s="260">
        <f>'Inbound SOS &amp; EOD'!LUI29</f>
        <v>0</v>
      </c>
      <c r="MGX6" s="260">
        <f>'Inbound SOS &amp; EOD'!LUJ29</f>
        <v>0</v>
      </c>
      <c r="MGY6" s="260">
        <f>'Inbound SOS &amp; EOD'!LUK29</f>
        <v>0</v>
      </c>
      <c r="MGZ6" s="260">
        <f>'Inbound SOS &amp; EOD'!LUL29</f>
        <v>0</v>
      </c>
      <c r="MHA6" s="260">
        <f>'Inbound SOS &amp; EOD'!LUM29</f>
        <v>0</v>
      </c>
      <c r="MHB6" s="260">
        <f>'Inbound SOS &amp; EOD'!LUN29</f>
        <v>0</v>
      </c>
      <c r="MHC6" s="260">
        <f>'Inbound SOS &amp; EOD'!LUO29</f>
        <v>0</v>
      </c>
      <c r="MHD6" s="260">
        <f>'Inbound SOS &amp; EOD'!LUP29</f>
        <v>0</v>
      </c>
      <c r="MHE6" s="260">
        <f>'Inbound SOS &amp; EOD'!LUQ29</f>
        <v>0</v>
      </c>
      <c r="MHF6" s="260">
        <f>'Inbound SOS &amp; EOD'!LUR29</f>
        <v>0</v>
      </c>
      <c r="MHG6" s="260">
        <f>'Inbound SOS &amp; EOD'!LUS29</f>
        <v>0</v>
      </c>
      <c r="MHH6" s="260">
        <f>'Inbound SOS &amp; EOD'!LUT29</f>
        <v>0</v>
      </c>
      <c r="MHI6" s="260">
        <f>'Inbound SOS &amp; EOD'!LUU29</f>
        <v>0</v>
      </c>
      <c r="MHJ6" s="260">
        <f>'Inbound SOS &amp; EOD'!LUV29</f>
        <v>0</v>
      </c>
      <c r="MHK6" s="260">
        <f>'Inbound SOS &amp; EOD'!LUW29</f>
        <v>0</v>
      </c>
      <c r="MHL6" s="260">
        <f>'Inbound SOS &amp; EOD'!LUX29</f>
        <v>0</v>
      </c>
      <c r="MHM6" s="260">
        <f>'Inbound SOS &amp; EOD'!LUY29</f>
        <v>0</v>
      </c>
      <c r="MHN6" s="260">
        <f>'Inbound SOS &amp; EOD'!LUZ29</f>
        <v>0</v>
      </c>
      <c r="MHO6" s="260">
        <f>'Inbound SOS &amp; EOD'!LVA29</f>
        <v>0</v>
      </c>
      <c r="MHP6" s="260">
        <f>'Inbound SOS &amp; EOD'!LVB29</f>
        <v>0</v>
      </c>
      <c r="MHQ6" s="260">
        <f>'Inbound SOS &amp; EOD'!LVC29</f>
        <v>0</v>
      </c>
      <c r="MHR6" s="260">
        <f>'Inbound SOS &amp; EOD'!LVD29</f>
        <v>0</v>
      </c>
      <c r="MHS6" s="260">
        <f>'Inbound SOS &amp; EOD'!LVE29</f>
        <v>0</v>
      </c>
      <c r="MHT6" s="260">
        <f>'Inbound SOS &amp; EOD'!LVF29</f>
        <v>0</v>
      </c>
      <c r="MHU6" s="260">
        <f>'Inbound SOS &amp; EOD'!LVG29</f>
        <v>0</v>
      </c>
      <c r="MHV6" s="260">
        <f>'Inbound SOS &amp; EOD'!LVH29</f>
        <v>0</v>
      </c>
      <c r="MHW6" s="260">
        <f>'Inbound SOS &amp; EOD'!LVI29</f>
        <v>0</v>
      </c>
      <c r="MHX6" s="260">
        <f>'Inbound SOS &amp; EOD'!LVJ29</f>
        <v>0</v>
      </c>
      <c r="MHY6" s="260">
        <f>'Inbound SOS &amp; EOD'!LVK29</f>
        <v>0</v>
      </c>
      <c r="MHZ6" s="260">
        <f>'Inbound SOS &amp; EOD'!LVL29</f>
        <v>0</v>
      </c>
      <c r="MIA6" s="260">
        <f>'Inbound SOS &amp; EOD'!LVM29</f>
        <v>0</v>
      </c>
      <c r="MIB6" s="260">
        <f>'Inbound SOS &amp; EOD'!LVN29</f>
        <v>0</v>
      </c>
      <c r="MIC6" s="260">
        <f>'Inbound SOS &amp; EOD'!LVO29</f>
        <v>0</v>
      </c>
      <c r="MID6" s="260">
        <f>'Inbound SOS &amp; EOD'!LVP29</f>
        <v>0</v>
      </c>
      <c r="MIE6" s="260">
        <f>'Inbound SOS &amp; EOD'!LVQ29</f>
        <v>0</v>
      </c>
      <c r="MIF6" s="260">
        <f>'Inbound SOS &amp; EOD'!LVR29</f>
        <v>0</v>
      </c>
      <c r="MIG6" s="260">
        <f>'Inbound SOS &amp; EOD'!LVS29</f>
        <v>0</v>
      </c>
      <c r="MIH6" s="260">
        <f>'Inbound SOS &amp; EOD'!LVT29</f>
        <v>0</v>
      </c>
      <c r="MII6" s="260">
        <f>'Inbound SOS &amp; EOD'!LVU29</f>
        <v>0</v>
      </c>
      <c r="MIJ6" s="260">
        <f>'Inbound SOS &amp; EOD'!LVV29</f>
        <v>0</v>
      </c>
      <c r="MIK6" s="260">
        <f>'Inbound SOS &amp; EOD'!LVW29</f>
        <v>0</v>
      </c>
      <c r="MIL6" s="260">
        <f>'Inbound SOS &amp; EOD'!LVX29</f>
        <v>0</v>
      </c>
      <c r="MIM6" s="260">
        <f>'Inbound SOS &amp; EOD'!LVY29</f>
        <v>0</v>
      </c>
      <c r="MIN6" s="260">
        <f>'Inbound SOS &amp; EOD'!LVZ29</f>
        <v>0</v>
      </c>
      <c r="MIO6" s="260">
        <f>'Inbound SOS &amp; EOD'!LWA29</f>
        <v>0</v>
      </c>
      <c r="MIP6" s="260">
        <f>'Inbound SOS &amp; EOD'!LWB29</f>
        <v>0</v>
      </c>
      <c r="MIQ6" s="260">
        <f>'Inbound SOS &amp; EOD'!LWC29</f>
        <v>0</v>
      </c>
      <c r="MIR6" s="260">
        <f>'Inbound SOS &amp; EOD'!LWD29</f>
        <v>0</v>
      </c>
      <c r="MIS6" s="260">
        <f>'Inbound SOS &amp; EOD'!LWE29</f>
        <v>0</v>
      </c>
      <c r="MIT6" s="260">
        <f>'Inbound SOS &amp; EOD'!LWF29</f>
        <v>0</v>
      </c>
      <c r="MIU6" s="260">
        <f>'Inbound SOS &amp; EOD'!LWG29</f>
        <v>0</v>
      </c>
      <c r="MIV6" s="260">
        <f>'Inbound SOS &amp; EOD'!LWH29</f>
        <v>0</v>
      </c>
      <c r="MIW6" s="260">
        <f>'Inbound SOS &amp; EOD'!LWI29</f>
        <v>0</v>
      </c>
      <c r="MIX6" s="260">
        <f>'Inbound SOS &amp; EOD'!LWJ29</f>
        <v>0</v>
      </c>
      <c r="MIY6" s="260">
        <f>'Inbound SOS &amp; EOD'!LWK29</f>
        <v>0</v>
      </c>
      <c r="MIZ6" s="260">
        <f>'Inbound SOS &amp; EOD'!LWL29</f>
        <v>0</v>
      </c>
      <c r="MJA6" s="260">
        <f>'Inbound SOS &amp; EOD'!LWM29</f>
        <v>0</v>
      </c>
      <c r="MJB6" s="260">
        <f>'Inbound SOS &amp; EOD'!LWN29</f>
        <v>0</v>
      </c>
      <c r="MJC6" s="260">
        <f>'Inbound SOS &amp; EOD'!LWO29</f>
        <v>0</v>
      </c>
      <c r="MJD6" s="260">
        <f>'Inbound SOS &amp; EOD'!LWP29</f>
        <v>0</v>
      </c>
      <c r="MJE6" s="260">
        <f>'Inbound SOS &amp; EOD'!LWQ29</f>
        <v>0</v>
      </c>
      <c r="MJF6" s="260">
        <f>'Inbound SOS &amp; EOD'!LWR29</f>
        <v>0</v>
      </c>
      <c r="MJG6" s="260">
        <f>'Inbound SOS &amp; EOD'!LWS29</f>
        <v>0</v>
      </c>
      <c r="MJH6" s="260">
        <f>'Inbound SOS &amp; EOD'!LWT29</f>
        <v>0</v>
      </c>
      <c r="MJI6" s="260">
        <f>'Inbound SOS &amp; EOD'!LWU29</f>
        <v>0</v>
      </c>
      <c r="MJJ6" s="260">
        <f>'Inbound SOS &amp; EOD'!LWV29</f>
        <v>0</v>
      </c>
      <c r="MJK6" s="260">
        <f>'Inbound SOS &amp; EOD'!LWW29</f>
        <v>0</v>
      </c>
      <c r="MJL6" s="260">
        <f>'Inbound SOS &amp; EOD'!LWX29</f>
        <v>0</v>
      </c>
      <c r="MJM6" s="260">
        <f>'Inbound SOS &amp; EOD'!LWY29</f>
        <v>0</v>
      </c>
      <c r="MJN6" s="260">
        <f>'Inbound SOS &amp; EOD'!LWZ29</f>
        <v>0</v>
      </c>
      <c r="MJO6" s="260">
        <f>'Inbound SOS &amp; EOD'!LXA29</f>
        <v>0</v>
      </c>
      <c r="MJP6" s="260">
        <f>'Inbound SOS &amp; EOD'!LXB29</f>
        <v>0</v>
      </c>
      <c r="MJQ6" s="260">
        <f>'Inbound SOS &amp; EOD'!LXC29</f>
        <v>0</v>
      </c>
      <c r="MJR6" s="260">
        <f>'Inbound SOS &amp; EOD'!LXD29</f>
        <v>0</v>
      </c>
      <c r="MJS6" s="260">
        <f>'Inbound SOS &amp; EOD'!LXE29</f>
        <v>0</v>
      </c>
      <c r="MJT6" s="260">
        <f>'Inbound SOS &amp; EOD'!LXF29</f>
        <v>0</v>
      </c>
      <c r="MJU6" s="260">
        <f>'Inbound SOS &amp; EOD'!LXG29</f>
        <v>0</v>
      </c>
      <c r="MJV6" s="260">
        <f>'Inbound SOS &amp; EOD'!LXH29</f>
        <v>0</v>
      </c>
      <c r="MJW6" s="260">
        <f>'Inbound SOS &amp; EOD'!LXI29</f>
        <v>0</v>
      </c>
      <c r="MJX6" s="260">
        <f>'Inbound SOS &amp; EOD'!LXJ29</f>
        <v>0</v>
      </c>
      <c r="MJY6" s="260">
        <f>'Inbound SOS &amp; EOD'!LXK29</f>
        <v>0</v>
      </c>
      <c r="MJZ6" s="260">
        <f>'Inbound SOS &amp; EOD'!LXL29</f>
        <v>0</v>
      </c>
      <c r="MKA6" s="260">
        <f>'Inbound SOS &amp; EOD'!LXM29</f>
        <v>0</v>
      </c>
      <c r="MKB6" s="260">
        <f>'Inbound SOS &amp; EOD'!LXN29</f>
        <v>0</v>
      </c>
      <c r="MKC6" s="260">
        <f>'Inbound SOS &amp; EOD'!LXO29</f>
        <v>0</v>
      </c>
      <c r="MKD6" s="260">
        <f>'Inbound SOS &amp; EOD'!LXP29</f>
        <v>0</v>
      </c>
      <c r="MKE6" s="260">
        <f>'Inbound SOS &amp; EOD'!LXQ29</f>
        <v>0</v>
      </c>
      <c r="MKF6" s="260">
        <f>'Inbound SOS &amp; EOD'!LXR29</f>
        <v>0</v>
      </c>
      <c r="MKG6" s="260">
        <f>'Inbound SOS &amp; EOD'!LXS29</f>
        <v>0</v>
      </c>
      <c r="MKH6" s="260">
        <f>'Inbound SOS &amp; EOD'!LXT29</f>
        <v>0</v>
      </c>
      <c r="MKI6" s="260">
        <f>'Inbound SOS &amp; EOD'!LXU29</f>
        <v>0</v>
      </c>
      <c r="MKJ6" s="260">
        <f>'Inbound SOS &amp; EOD'!LXV29</f>
        <v>0</v>
      </c>
      <c r="MKK6" s="260">
        <f>'Inbound SOS &amp; EOD'!LXW29</f>
        <v>0</v>
      </c>
      <c r="MKL6" s="260">
        <f>'Inbound SOS &amp; EOD'!LXX29</f>
        <v>0</v>
      </c>
      <c r="MKM6" s="260">
        <f>'Inbound SOS &amp; EOD'!LXY29</f>
        <v>0</v>
      </c>
      <c r="MKN6" s="260">
        <f>'Inbound SOS &amp; EOD'!LXZ29</f>
        <v>0</v>
      </c>
      <c r="MKO6" s="260">
        <f>'Inbound SOS &amp; EOD'!LYA29</f>
        <v>0</v>
      </c>
      <c r="MKP6" s="260">
        <f>'Inbound SOS &amp; EOD'!LYB29</f>
        <v>0</v>
      </c>
      <c r="MKQ6" s="260">
        <f>'Inbound SOS &amp; EOD'!LYC29</f>
        <v>0</v>
      </c>
      <c r="MKR6" s="260">
        <f>'Inbound SOS &amp; EOD'!LYD29</f>
        <v>0</v>
      </c>
      <c r="MKS6" s="260">
        <f>'Inbound SOS &amp; EOD'!LYE29</f>
        <v>0</v>
      </c>
      <c r="MKT6" s="260">
        <f>'Inbound SOS &amp; EOD'!LYF29</f>
        <v>0</v>
      </c>
      <c r="MKU6" s="260">
        <f>'Inbound SOS &amp; EOD'!LYG29</f>
        <v>0</v>
      </c>
      <c r="MKV6" s="260">
        <f>'Inbound SOS &amp; EOD'!LYH29</f>
        <v>0</v>
      </c>
      <c r="MKW6" s="260">
        <f>'Inbound SOS &amp; EOD'!LYI29</f>
        <v>0</v>
      </c>
      <c r="MKX6" s="260">
        <f>'Inbound SOS &amp; EOD'!LYJ29</f>
        <v>0</v>
      </c>
      <c r="MKY6" s="260">
        <f>'Inbound SOS &amp; EOD'!LYK29</f>
        <v>0</v>
      </c>
      <c r="MKZ6" s="260">
        <f>'Inbound SOS &amp; EOD'!LYL29</f>
        <v>0</v>
      </c>
      <c r="MLA6" s="260">
        <f>'Inbound SOS &amp; EOD'!LYM29</f>
        <v>0</v>
      </c>
      <c r="MLB6" s="260">
        <f>'Inbound SOS &amp; EOD'!LYN29</f>
        <v>0</v>
      </c>
      <c r="MLC6" s="260">
        <f>'Inbound SOS &amp; EOD'!LYO29</f>
        <v>0</v>
      </c>
      <c r="MLD6" s="260">
        <f>'Inbound SOS &amp; EOD'!LYP29</f>
        <v>0</v>
      </c>
      <c r="MLE6" s="260">
        <f>'Inbound SOS &amp; EOD'!LYQ29</f>
        <v>0</v>
      </c>
      <c r="MLF6" s="260">
        <f>'Inbound SOS &amp; EOD'!LYR29</f>
        <v>0</v>
      </c>
      <c r="MLG6" s="260">
        <f>'Inbound SOS &amp; EOD'!LYS29</f>
        <v>0</v>
      </c>
      <c r="MLH6" s="260">
        <f>'Inbound SOS &amp; EOD'!LYT29</f>
        <v>0</v>
      </c>
      <c r="MLI6" s="260">
        <f>'Inbound SOS &amp; EOD'!LYU29</f>
        <v>0</v>
      </c>
      <c r="MLJ6" s="260">
        <f>'Inbound SOS &amp; EOD'!LYV29</f>
        <v>0</v>
      </c>
      <c r="MLK6" s="260">
        <f>'Inbound SOS &amp; EOD'!LYW29</f>
        <v>0</v>
      </c>
      <c r="MLL6" s="260">
        <f>'Inbound SOS &amp; EOD'!LYX29</f>
        <v>0</v>
      </c>
      <c r="MLM6" s="260">
        <f>'Inbound SOS &amp; EOD'!LYY29</f>
        <v>0</v>
      </c>
      <c r="MLN6" s="260">
        <f>'Inbound SOS &amp; EOD'!LYZ29</f>
        <v>0</v>
      </c>
      <c r="MLO6" s="260">
        <f>'Inbound SOS &amp; EOD'!LZA29</f>
        <v>0</v>
      </c>
      <c r="MLP6" s="260">
        <f>'Inbound SOS &amp; EOD'!LZB29</f>
        <v>0</v>
      </c>
      <c r="MLQ6" s="260">
        <f>'Inbound SOS &amp; EOD'!LZC29</f>
        <v>0</v>
      </c>
      <c r="MLR6" s="260">
        <f>'Inbound SOS &amp; EOD'!LZD29</f>
        <v>0</v>
      </c>
      <c r="MLS6" s="260">
        <f>'Inbound SOS &amp; EOD'!LZE29</f>
        <v>0</v>
      </c>
      <c r="MLT6" s="260">
        <f>'Inbound SOS &amp; EOD'!LZF29</f>
        <v>0</v>
      </c>
      <c r="MLU6" s="260">
        <f>'Inbound SOS &amp; EOD'!LZG29</f>
        <v>0</v>
      </c>
      <c r="MLV6" s="260">
        <f>'Inbound SOS &amp; EOD'!LZH29</f>
        <v>0</v>
      </c>
      <c r="MLW6" s="260">
        <f>'Inbound SOS &amp; EOD'!LZI29</f>
        <v>0</v>
      </c>
      <c r="MLX6" s="260">
        <f>'Inbound SOS &amp; EOD'!LZJ29</f>
        <v>0</v>
      </c>
      <c r="MLY6" s="260">
        <f>'Inbound SOS &amp; EOD'!LZK29</f>
        <v>0</v>
      </c>
      <c r="MLZ6" s="260">
        <f>'Inbound SOS &amp; EOD'!LZL29</f>
        <v>0</v>
      </c>
      <c r="MMA6" s="260">
        <f>'Inbound SOS &amp; EOD'!LZM29</f>
        <v>0</v>
      </c>
      <c r="MMB6" s="260">
        <f>'Inbound SOS &amp; EOD'!LZN29</f>
        <v>0</v>
      </c>
      <c r="MMC6" s="260">
        <f>'Inbound SOS &amp; EOD'!LZO29</f>
        <v>0</v>
      </c>
      <c r="MMD6" s="260">
        <f>'Inbound SOS &amp; EOD'!LZP29</f>
        <v>0</v>
      </c>
      <c r="MME6" s="260">
        <f>'Inbound SOS &amp; EOD'!LZQ29</f>
        <v>0</v>
      </c>
      <c r="MMF6" s="260">
        <f>'Inbound SOS &amp; EOD'!LZR29</f>
        <v>0</v>
      </c>
      <c r="MMG6" s="260">
        <f>'Inbound SOS &amp; EOD'!LZS29</f>
        <v>0</v>
      </c>
      <c r="MMH6" s="260">
        <f>'Inbound SOS &amp; EOD'!LZT29</f>
        <v>0</v>
      </c>
      <c r="MMI6" s="260">
        <f>'Inbound SOS &amp; EOD'!LZU29</f>
        <v>0</v>
      </c>
      <c r="MMJ6" s="260">
        <f>'Inbound SOS &amp; EOD'!LZV29</f>
        <v>0</v>
      </c>
      <c r="MMK6" s="260">
        <f>'Inbound SOS &amp; EOD'!LZW29</f>
        <v>0</v>
      </c>
      <c r="MML6" s="260">
        <f>'Inbound SOS &amp; EOD'!LZX29</f>
        <v>0</v>
      </c>
      <c r="MMM6" s="260">
        <f>'Inbound SOS &amp; EOD'!LZY29</f>
        <v>0</v>
      </c>
      <c r="MMN6" s="260">
        <f>'Inbound SOS &amp; EOD'!LZZ29</f>
        <v>0</v>
      </c>
      <c r="MMO6" s="260">
        <f>'Inbound SOS &amp; EOD'!MAA29</f>
        <v>0</v>
      </c>
      <c r="MMP6" s="260">
        <f>'Inbound SOS &amp; EOD'!MAB29</f>
        <v>0</v>
      </c>
      <c r="MMQ6" s="260">
        <f>'Inbound SOS &amp; EOD'!MAC29</f>
        <v>0</v>
      </c>
      <c r="MMR6" s="260">
        <f>'Inbound SOS &amp; EOD'!MAD29</f>
        <v>0</v>
      </c>
      <c r="MMS6" s="260">
        <f>'Inbound SOS &amp; EOD'!MAE29</f>
        <v>0</v>
      </c>
      <c r="MMT6" s="260">
        <f>'Inbound SOS &amp; EOD'!MAF29</f>
        <v>0</v>
      </c>
      <c r="MMU6" s="260">
        <f>'Inbound SOS &amp; EOD'!MAG29</f>
        <v>0</v>
      </c>
      <c r="MMV6" s="260">
        <f>'Inbound SOS &amp; EOD'!MAH29</f>
        <v>0</v>
      </c>
      <c r="MMW6" s="260">
        <f>'Inbound SOS &amp; EOD'!MAI29</f>
        <v>0</v>
      </c>
      <c r="MMX6" s="260">
        <f>'Inbound SOS &amp; EOD'!MAJ29</f>
        <v>0</v>
      </c>
      <c r="MMY6" s="260">
        <f>'Inbound SOS &amp; EOD'!MAK29</f>
        <v>0</v>
      </c>
      <c r="MMZ6" s="260">
        <f>'Inbound SOS &amp; EOD'!MAL29</f>
        <v>0</v>
      </c>
      <c r="MNA6" s="260">
        <f>'Inbound SOS &amp; EOD'!MAM29</f>
        <v>0</v>
      </c>
      <c r="MNB6" s="260">
        <f>'Inbound SOS &amp; EOD'!MAN29</f>
        <v>0</v>
      </c>
      <c r="MNC6" s="260">
        <f>'Inbound SOS &amp; EOD'!MAO29</f>
        <v>0</v>
      </c>
      <c r="MND6" s="260">
        <f>'Inbound SOS &amp; EOD'!MAP29</f>
        <v>0</v>
      </c>
      <c r="MNE6" s="260">
        <f>'Inbound SOS &amp; EOD'!MAQ29</f>
        <v>0</v>
      </c>
      <c r="MNF6" s="260">
        <f>'Inbound SOS &amp; EOD'!MAR29</f>
        <v>0</v>
      </c>
      <c r="MNG6" s="260">
        <f>'Inbound SOS &amp; EOD'!MAS29</f>
        <v>0</v>
      </c>
      <c r="MNH6" s="260">
        <f>'Inbound SOS &amp; EOD'!MAT29</f>
        <v>0</v>
      </c>
      <c r="MNI6" s="260">
        <f>'Inbound SOS &amp; EOD'!MAU29</f>
        <v>0</v>
      </c>
      <c r="MNJ6" s="260">
        <f>'Inbound SOS &amp; EOD'!MAV29</f>
        <v>0</v>
      </c>
      <c r="MNK6" s="260">
        <f>'Inbound SOS &amp; EOD'!MAW29</f>
        <v>0</v>
      </c>
      <c r="MNL6" s="260">
        <f>'Inbound SOS &amp; EOD'!MAX29</f>
        <v>0</v>
      </c>
      <c r="MNM6" s="260">
        <f>'Inbound SOS &amp; EOD'!MAY29</f>
        <v>0</v>
      </c>
      <c r="MNN6" s="260">
        <f>'Inbound SOS &amp; EOD'!MAZ29</f>
        <v>0</v>
      </c>
      <c r="MNO6" s="260">
        <f>'Inbound SOS &amp; EOD'!MBA29</f>
        <v>0</v>
      </c>
      <c r="MNP6" s="260">
        <f>'Inbound SOS &amp; EOD'!MBB29</f>
        <v>0</v>
      </c>
      <c r="MNQ6" s="260">
        <f>'Inbound SOS &amp; EOD'!MBC29</f>
        <v>0</v>
      </c>
      <c r="MNR6" s="260">
        <f>'Inbound SOS &amp; EOD'!MBD29</f>
        <v>0</v>
      </c>
      <c r="MNS6" s="260">
        <f>'Inbound SOS &amp; EOD'!MBE29</f>
        <v>0</v>
      </c>
      <c r="MNT6" s="260">
        <f>'Inbound SOS &amp; EOD'!MBF29</f>
        <v>0</v>
      </c>
      <c r="MNU6" s="260">
        <f>'Inbound SOS &amp; EOD'!MBG29</f>
        <v>0</v>
      </c>
      <c r="MNV6" s="260">
        <f>'Inbound SOS &amp; EOD'!MBH29</f>
        <v>0</v>
      </c>
      <c r="MNW6" s="260">
        <f>'Inbound SOS &amp; EOD'!MBI29</f>
        <v>0</v>
      </c>
      <c r="MNX6" s="260">
        <f>'Inbound SOS &amp; EOD'!MBJ29</f>
        <v>0</v>
      </c>
      <c r="MNY6" s="260">
        <f>'Inbound SOS &amp; EOD'!MBK29</f>
        <v>0</v>
      </c>
      <c r="MNZ6" s="260">
        <f>'Inbound SOS &amp; EOD'!MBL29</f>
        <v>0</v>
      </c>
      <c r="MOA6" s="260">
        <f>'Inbound SOS &amp; EOD'!MBM29</f>
        <v>0</v>
      </c>
      <c r="MOB6" s="260">
        <f>'Inbound SOS &amp; EOD'!MBN29</f>
        <v>0</v>
      </c>
      <c r="MOC6" s="260">
        <f>'Inbound SOS &amp; EOD'!MBO29</f>
        <v>0</v>
      </c>
      <c r="MOD6" s="260">
        <f>'Inbound SOS &amp; EOD'!MBP29</f>
        <v>0</v>
      </c>
      <c r="MOE6" s="260">
        <f>'Inbound SOS &amp; EOD'!MBQ29</f>
        <v>0</v>
      </c>
      <c r="MOF6" s="260">
        <f>'Inbound SOS &amp; EOD'!MBR29</f>
        <v>0</v>
      </c>
      <c r="MOG6" s="260">
        <f>'Inbound SOS &amp; EOD'!MBS29</f>
        <v>0</v>
      </c>
      <c r="MOH6" s="260">
        <f>'Inbound SOS &amp; EOD'!MBT29</f>
        <v>0</v>
      </c>
      <c r="MOI6" s="260">
        <f>'Inbound SOS &amp; EOD'!MBU29</f>
        <v>0</v>
      </c>
      <c r="MOJ6" s="260">
        <f>'Inbound SOS &amp; EOD'!MBV29</f>
        <v>0</v>
      </c>
      <c r="MOK6" s="260">
        <f>'Inbound SOS &amp; EOD'!MBW29</f>
        <v>0</v>
      </c>
      <c r="MOL6" s="260">
        <f>'Inbound SOS &amp; EOD'!MBX29</f>
        <v>0</v>
      </c>
      <c r="MOM6" s="260">
        <f>'Inbound SOS &amp; EOD'!MBY29</f>
        <v>0</v>
      </c>
      <c r="MON6" s="260">
        <f>'Inbound SOS &amp; EOD'!MBZ29</f>
        <v>0</v>
      </c>
      <c r="MOO6" s="260">
        <f>'Inbound SOS &amp; EOD'!MCA29</f>
        <v>0</v>
      </c>
      <c r="MOP6" s="260">
        <f>'Inbound SOS &amp; EOD'!MCB29</f>
        <v>0</v>
      </c>
      <c r="MOQ6" s="260">
        <f>'Inbound SOS &amp; EOD'!MCC29</f>
        <v>0</v>
      </c>
      <c r="MOR6" s="260">
        <f>'Inbound SOS &amp; EOD'!MCD29</f>
        <v>0</v>
      </c>
      <c r="MOS6" s="260">
        <f>'Inbound SOS &amp; EOD'!MCE29</f>
        <v>0</v>
      </c>
      <c r="MOT6" s="260">
        <f>'Inbound SOS &amp; EOD'!MCF29</f>
        <v>0</v>
      </c>
      <c r="MOU6" s="260">
        <f>'Inbound SOS &amp; EOD'!MCG29</f>
        <v>0</v>
      </c>
      <c r="MOV6" s="260">
        <f>'Inbound SOS &amp; EOD'!MCH29</f>
        <v>0</v>
      </c>
      <c r="MOW6" s="260">
        <f>'Inbound SOS &amp; EOD'!MCI29</f>
        <v>0</v>
      </c>
      <c r="MOX6" s="260">
        <f>'Inbound SOS &amp; EOD'!MCJ29</f>
        <v>0</v>
      </c>
      <c r="MOY6" s="260">
        <f>'Inbound SOS &amp; EOD'!MCK29</f>
        <v>0</v>
      </c>
      <c r="MOZ6" s="260">
        <f>'Inbound SOS &amp; EOD'!MCL29</f>
        <v>0</v>
      </c>
      <c r="MPA6" s="260">
        <f>'Inbound SOS &amp; EOD'!MCM29</f>
        <v>0</v>
      </c>
      <c r="MPB6" s="260">
        <f>'Inbound SOS &amp; EOD'!MCN29</f>
        <v>0</v>
      </c>
      <c r="MPC6" s="260">
        <f>'Inbound SOS &amp; EOD'!MCO29</f>
        <v>0</v>
      </c>
      <c r="MPD6" s="260">
        <f>'Inbound SOS &amp; EOD'!MCP29</f>
        <v>0</v>
      </c>
      <c r="MPE6" s="260">
        <f>'Inbound SOS &amp; EOD'!MCQ29</f>
        <v>0</v>
      </c>
      <c r="MPF6" s="260">
        <f>'Inbound SOS &amp; EOD'!MCR29</f>
        <v>0</v>
      </c>
      <c r="MPG6" s="260">
        <f>'Inbound SOS &amp; EOD'!MCS29</f>
        <v>0</v>
      </c>
      <c r="MPH6" s="260">
        <f>'Inbound SOS &amp; EOD'!MCT29</f>
        <v>0</v>
      </c>
      <c r="MPI6" s="260">
        <f>'Inbound SOS &amp; EOD'!MCU29</f>
        <v>0</v>
      </c>
      <c r="MPJ6" s="260">
        <f>'Inbound SOS &amp; EOD'!MCV29</f>
        <v>0</v>
      </c>
      <c r="MPK6" s="260">
        <f>'Inbound SOS &amp; EOD'!MCW29</f>
        <v>0</v>
      </c>
      <c r="MPL6" s="260">
        <f>'Inbound SOS &amp; EOD'!MCX29</f>
        <v>0</v>
      </c>
      <c r="MPM6" s="260">
        <f>'Inbound SOS &amp; EOD'!MCY29</f>
        <v>0</v>
      </c>
      <c r="MPN6" s="260">
        <f>'Inbound SOS &amp; EOD'!MCZ29</f>
        <v>0</v>
      </c>
      <c r="MPO6" s="260">
        <f>'Inbound SOS &amp; EOD'!MDA29</f>
        <v>0</v>
      </c>
      <c r="MPP6" s="260">
        <f>'Inbound SOS &amp; EOD'!MDB29</f>
        <v>0</v>
      </c>
      <c r="MPQ6" s="260">
        <f>'Inbound SOS &amp; EOD'!MDC29</f>
        <v>0</v>
      </c>
      <c r="MPR6" s="260">
        <f>'Inbound SOS &amp; EOD'!MDD29</f>
        <v>0</v>
      </c>
      <c r="MPS6" s="260">
        <f>'Inbound SOS &amp; EOD'!MDE29</f>
        <v>0</v>
      </c>
      <c r="MPT6" s="260">
        <f>'Inbound SOS &amp; EOD'!MDF29</f>
        <v>0</v>
      </c>
      <c r="MPU6" s="260">
        <f>'Inbound SOS &amp; EOD'!MDG29</f>
        <v>0</v>
      </c>
      <c r="MPV6" s="260">
        <f>'Inbound SOS &amp; EOD'!MDH29</f>
        <v>0</v>
      </c>
      <c r="MPW6" s="260">
        <f>'Inbound SOS &amp; EOD'!MDI29</f>
        <v>0</v>
      </c>
      <c r="MPX6" s="260">
        <f>'Inbound SOS &amp; EOD'!MDJ29</f>
        <v>0</v>
      </c>
      <c r="MPY6" s="260">
        <f>'Inbound SOS &amp; EOD'!MDK29</f>
        <v>0</v>
      </c>
      <c r="MPZ6" s="260">
        <f>'Inbound SOS &amp; EOD'!MDL29</f>
        <v>0</v>
      </c>
      <c r="MQA6" s="260">
        <f>'Inbound SOS &amp; EOD'!MDM29</f>
        <v>0</v>
      </c>
      <c r="MQB6" s="260">
        <f>'Inbound SOS &amp; EOD'!MDN29</f>
        <v>0</v>
      </c>
      <c r="MQC6" s="260">
        <f>'Inbound SOS &amp; EOD'!MDO29</f>
        <v>0</v>
      </c>
      <c r="MQD6" s="260">
        <f>'Inbound SOS &amp; EOD'!MDP29</f>
        <v>0</v>
      </c>
      <c r="MQE6" s="260">
        <f>'Inbound SOS &amp; EOD'!MDQ29</f>
        <v>0</v>
      </c>
      <c r="MQF6" s="260">
        <f>'Inbound SOS &amp; EOD'!MDR29</f>
        <v>0</v>
      </c>
      <c r="MQG6" s="260">
        <f>'Inbound SOS &amp; EOD'!MDS29</f>
        <v>0</v>
      </c>
      <c r="MQH6" s="260">
        <f>'Inbound SOS &amp; EOD'!MDT29</f>
        <v>0</v>
      </c>
      <c r="MQI6" s="260">
        <f>'Inbound SOS &amp; EOD'!MDU29</f>
        <v>0</v>
      </c>
      <c r="MQJ6" s="260">
        <f>'Inbound SOS &amp; EOD'!MDV29</f>
        <v>0</v>
      </c>
      <c r="MQK6" s="260">
        <f>'Inbound SOS &amp; EOD'!MDW29</f>
        <v>0</v>
      </c>
      <c r="MQL6" s="260">
        <f>'Inbound SOS &amp; EOD'!MDX29</f>
        <v>0</v>
      </c>
      <c r="MQM6" s="260">
        <f>'Inbound SOS &amp; EOD'!MDY29</f>
        <v>0</v>
      </c>
      <c r="MQN6" s="260">
        <f>'Inbound SOS &amp; EOD'!MDZ29</f>
        <v>0</v>
      </c>
      <c r="MQO6" s="260">
        <f>'Inbound SOS &amp; EOD'!MEA29</f>
        <v>0</v>
      </c>
      <c r="MQP6" s="260">
        <f>'Inbound SOS &amp; EOD'!MEB29</f>
        <v>0</v>
      </c>
      <c r="MQQ6" s="260">
        <f>'Inbound SOS &amp; EOD'!MEC29</f>
        <v>0</v>
      </c>
      <c r="MQR6" s="260">
        <f>'Inbound SOS &amp; EOD'!MED29</f>
        <v>0</v>
      </c>
      <c r="MQS6" s="260">
        <f>'Inbound SOS &amp; EOD'!MEE29</f>
        <v>0</v>
      </c>
      <c r="MQT6" s="260">
        <f>'Inbound SOS &amp; EOD'!MEF29</f>
        <v>0</v>
      </c>
      <c r="MQU6" s="260">
        <f>'Inbound SOS &amp; EOD'!MEG29</f>
        <v>0</v>
      </c>
      <c r="MQV6" s="260">
        <f>'Inbound SOS &amp; EOD'!MEH29</f>
        <v>0</v>
      </c>
      <c r="MQW6" s="260">
        <f>'Inbound SOS &amp; EOD'!MEI29</f>
        <v>0</v>
      </c>
      <c r="MQX6" s="260">
        <f>'Inbound SOS &amp; EOD'!MEJ29</f>
        <v>0</v>
      </c>
      <c r="MQY6" s="260">
        <f>'Inbound SOS &amp; EOD'!MEK29</f>
        <v>0</v>
      </c>
      <c r="MQZ6" s="260">
        <f>'Inbound SOS &amp; EOD'!MEL29</f>
        <v>0</v>
      </c>
      <c r="MRA6" s="260">
        <f>'Inbound SOS &amp; EOD'!MEM29</f>
        <v>0</v>
      </c>
      <c r="MRB6" s="260">
        <f>'Inbound SOS &amp; EOD'!MEN29</f>
        <v>0</v>
      </c>
      <c r="MRC6" s="260">
        <f>'Inbound SOS &amp; EOD'!MEO29</f>
        <v>0</v>
      </c>
      <c r="MRD6" s="260">
        <f>'Inbound SOS &amp; EOD'!MEP29</f>
        <v>0</v>
      </c>
      <c r="MRE6" s="260">
        <f>'Inbound SOS &amp; EOD'!MEQ29</f>
        <v>0</v>
      </c>
      <c r="MRF6" s="260">
        <f>'Inbound SOS &amp; EOD'!MER29</f>
        <v>0</v>
      </c>
      <c r="MRG6" s="260">
        <f>'Inbound SOS &amp; EOD'!MES29</f>
        <v>0</v>
      </c>
      <c r="MRH6" s="260">
        <f>'Inbound SOS &amp; EOD'!MET29</f>
        <v>0</v>
      </c>
      <c r="MRI6" s="260">
        <f>'Inbound SOS &amp; EOD'!MEU29</f>
        <v>0</v>
      </c>
      <c r="MRJ6" s="260">
        <f>'Inbound SOS &amp; EOD'!MEV29</f>
        <v>0</v>
      </c>
      <c r="MRK6" s="260">
        <f>'Inbound SOS &amp; EOD'!MEW29</f>
        <v>0</v>
      </c>
      <c r="MRL6" s="260">
        <f>'Inbound SOS &amp; EOD'!MEX29</f>
        <v>0</v>
      </c>
      <c r="MRM6" s="260">
        <f>'Inbound SOS &amp; EOD'!MEY29</f>
        <v>0</v>
      </c>
      <c r="MRN6" s="260">
        <f>'Inbound SOS &amp; EOD'!MEZ29</f>
        <v>0</v>
      </c>
      <c r="MRO6" s="260">
        <f>'Inbound SOS &amp; EOD'!MFA29</f>
        <v>0</v>
      </c>
      <c r="MRP6" s="260">
        <f>'Inbound SOS &amp; EOD'!MFB29</f>
        <v>0</v>
      </c>
      <c r="MRQ6" s="260">
        <f>'Inbound SOS &amp; EOD'!MFC29</f>
        <v>0</v>
      </c>
      <c r="MRR6" s="260">
        <f>'Inbound SOS &amp; EOD'!MFD29</f>
        <v>0</v>
      </c>
      <c r="MRS6" s="260">
        <f>'Inbound SOS &amp; EOD'!MFE29</f>
        <v>0</v>
      </c>
      <c r="MRT6" s="260">
        <f>'Inbound SOS &amp; EOD'!MFF29</f>
        <v>0</v>
      </c>
      <c r="MRU6" s="260">
        <f>'Inbound SOS &amp; EOD'!MFG29</f>
        <v>0</v>
      </c>
      <c r="MRV6" s="260">
        <f>'Inbound SOS &amp; EOD'!MFH29</f>
        <v>0</v>
      </c>
      <c r="MRW6" s="260">
        <f>'Inbound SOS &amp; EOD'!MFI29</f>
        <v>0</v>
      </c>
      <c r="MRX6" s="260">
        <f>'Inbound SOS &amp; EOD'!MFJ29</f>
        <v>0</v>
      </c>
      <c r="MRY6" s="260">
        <f>'Inbound SOS &amp; EOD'!MFK29</f>
        <v>0</v>
      </c>
      <c r="MRZ6" s="260">
        <f>'Inbound SOS &amp; EOD'!MFL29</f>
        <v>0</v>
      </c>
      <c r="MSA6" s="260">
        <f>'Inbound SOS &amp; EOD'!MFM29</f>
        <v>0</v>
      </c>
      <c r="MSB6" s="260">
        <f>'Inbound SOS &amp; EOD'!MFN29</f>
        <v>0</v>
      </c>
      <c r="MSC6" s="260">
        <f>'Inbound SOS &amp; EOD'!MFO29</f>
        <v>0</v>
      </c>
      <c r="MSD6" s="260">
        <f>'Inbound SOS &amp; EOD'!MFP29</f>
        <v>0</v>
      </c>
      <c r="MSE6" s="260">
        <f>'Inbound SOS &amp; EOD'!MFQ29</f>
        <v>0</v>
      </c>
      <c r="MSF6" s="260">
        <f>'Inbound SOS &amp; EOD'!MFR29</f>
        <v>0</v>
      </c>
      <c r="MSG6" s="260">
        <f>'Inbound SOS &amp; EOD'!MFS29</f>
        <v>0</v>
      </c>
      <c r="MSH6" s="260">
        <f>'Inbound SOS &amp; EOD'!MFT29</f>
        <v>0</v>
      </c>
      <c r="MSI6" s="260">
        <f>'Inbound SOS &amp; EOD'!MFU29</f>
        <v>0</v>
      </c>
      <c r="MSJ6" s="260">
        <f>'Inbound SOS &amp; EOD'!MFV29</f>
        <v>0</v>
      </c>
      <c r="MSK6" s="260">
        <f>'Inbound SOS &amp; EOD'!MFW29</f>
        <v>0</v>
      </c>
      <c r="MSL6" s="260">
        <f>'Inbound SOS &amp; EOD'!MFX29</f>
        <v>0</v>
      </c>
      <c r="MSM6" s="260">
        <f>'Inbound SOS &amp; EOD'!MFY29</f>
        <v>0</v>
      </c>
      <c r="MSN6" s="260">
        <f>'Inbound SOS &amp; EOD'!MFZ29</f>
        <v>0</v>
      </c>
      <c r="MSO6" s="260">
        <f>'Inbound SOS &amp; EOD'!MGA29</f>
        <v>0</v>
      </c>
      <c r="MSP6" s="260">
        <f>'Inbound SOS &amp; EOD'!MGB29</f>
        <v>0</v>
      </c>
      <c r="MSQ6" s="260">
        <f>'Inbound SOS &amp; EOD'!MGC29</f>
        <v>0</v>
      </c>
      <c r="MSR6" s="260">
        <f>'Inbound SOS &amp; EOD'!MGD29</f>
        <v>0</v>
      </c>
      <c r="MSS6" s="260">
        <f>'Inbound SOS &amp; EOD'!MGE29</f>
        <v>0</v>
      </c>
      <c r="MST6" s="260">
        <f>'Inbound SOS &amp; EOD'!MGF29</f>
        <v>0</v>
      </c>
      <c r="MSU6" s="260">
        <f>'Inbound SOS &amp; EOD'!MGG29</f>
        <v>0</v>
      </c>
      <c r="MSV6" s="260">
        <f>'Inbound SOS &amp; EOD'!MGH29</f>
        <v>0</v>
      </c>
      <c r="MSW6" s="260">
        <f>'Inbound SOS &amp; EOD'!MGI29</f>
        <v>0</v>
      </c>
      <c r="MSX6" s="260">
        <f>'Inbound SOS &amp; EOD'!MGJ29</f>
        <v>0</v>
      </c>
      <c r="MSY6" s="260">
        <f>'Inbound SOS &amp; EOD'!MGK29</f>
        <v>0</v>
      </c>
      <c r="MSZ6" s="260">
        <f>'Inbound SOS &amp; EOD'!MGL29</f>
        <v>0</v>
      </c>
      <c r="MTA6" s="260">
        <f>'Inbound SOS &amp; EOD'!MGM29</f>
        <v>0</v>
      </c>
      <c r="MTB6" s="260">
        <f>'Inbound SOS &amp; EOD'!MGN29</f>
        <v>0</v>
      </c>
      <c r="MTC6" s="260">
        <f>'Inbound SOS &amp; EOD'!MGO29</f>
        <v>0</v>
      </c>
      <c r="MTD6" s="260">
        <f>'Inbound SOS &amp; EOD'!MGP29</f>
        <v>0</v>
      </c>
      <c r="MTE6" s="260">
        <f>'Inbound SOS &amp; EOD'!MGQ29</f>
        <v>0</v>
      </c>
      <c r="MTF6" s="260">
        <f>'Inbound SOS &amp; EOD'!MGR29</f>
        <v>0</v>
      </c>
      <c r="MTG6" s="260">
        <f>'Inbound SOS &amp; EOD'!MGS29</f>
        <v>0</v>
      </c>
      <c r="MTH6" s="260">
        <f>'Inbound SOS &amp; EOD'!MGT29</f>
        <v>0</v>
      </c>
      <c r="MTI6" s="260">
        <f>'Inbound SOS &amp; EOD'!MGU29</f>
        <v>0</v>
      </c>
      <c r="MTJ6" s="260">
        <f>'Inbound SOS &amp; EOD'!MGV29</f>
        <v>0</v>
      </c>
      <c r="MTK6" s="260">
        <f>'Inbound SOS &amp; EOD'!MGW29</f>
        <v>0</v>
      </c>
      <c r="MTL6" s="260">
        <f>'Inbound SOS &amp; EOD'!MGX29</f>
        <v>0</v>
      </c>
      <c r="MTM6" s="260">
        <f>'Inbound SOS &amp; EOD'!MGY29</f>
        <v>0</v>
      </c>
      <c r="MTN6" s="260">
        <f>'Inbound SOS &amp; EOD'!MGZ29</f>
        <v>0</v>
      </c>
      <c r="MTO6" s="260">
        <f>'Inbound SOS &amp; EOD'!MHA29</f>
        <v>0</v>
      </c>
      <c r="MTP6" s="260">
        <f>'Inbound SOS &amp; EOD'!MHB29</f>
        <v>0</v>
      </c>
      <c r="MTQ6" s="260">
        <f>'Inbound SOS &amp; EOD'!MHC29</f>
        <v>0</v>
      </c>
      <c r="MTR6" s="260">
        <f>'Inbound SOS &amp; EOD'!MHD29</f>
        <v>0</v>
      </c>
      <c r="MTS6" s="260">
        <f>'Inbound SOS &amp; EOD'!MHE29</f>
        <v>0</v>
      </c>
      <c r="MTT6" s="260">
        <f>'Inbound SOS &amp; EOD'!MHF29</f>
        <v>0</v>
      </c>
      <c r="MTU6" s="260">
        <f>'Inbound SOS &amp; EOD'!MHG29</f>
        <v>0</v>
      </c>
      <c r="MTV6" s="260">
        <f>'Inbound SOS &amp; EOD'!MHH29</f>
        <v>0</v>
      </c>
      <c r="MTW6" s="260">
        <f>'Inbound SOS &amp; EOD'!MHI29</f>
        <v>0</v>
      </c>
      <c r="MTX6" s="260">
        <f>'Inbound SOS &amp; EOD'!MHJ29</f>
        <v>0</v>
      </c>
      <c r="MTY6" s="260">
        <f>'Inbound SOS &amp; EOD'!MHK29</f>
        <v>0</v>
      </c>
      <c r="MTZ6" s="260">
        <f>'Inbound SOS &amp; EOD'!MHL29</f>
        <v>0</v>
      </c>
      <c r="MUA6" s="260">
        <f>'Inbound SOS &amp; EOD'!MHM29</f>
        <v>0</v>
      </c>
      <c r="MUB6" s="260">
        <f>'Inbound SOS &amp; EOD'!MHN29</f>
        <v>0</v>
      </c>
      <c r="MUC6" s="260">
        <f>'Inbound SOS &amp; EOD'!MHO29</f>
        <v>0</v>
      </c>
      <c r="MUD6" s="260">
        <f>'Inbound SOS &amp; EOD'!MHP29</f>
        <v>0</v>
      </c>
      <c r="MUE6" s="260">
        <f>'Inbound SOS &amp; EOD'!MHQ29</f>
        <v>0</v>
      </c>
      <c r="MUF6" s="260">
        <f>'Inbound SOS &amp; EOD'!MHR29</f>
        <v>0</v>
      </c>
      <c r="MUG6" s="260">
        <f>'Inbound SOS &amp; EOD'!MHS29</f>
        <v>0</v>
      </c>
      <c r="MUH6" s="260">
        <f>'Inbound SOS &amp; EOD'!MHT29</f>
        <v>0</v>
      </c>
      <c r="MUI6" s="260">
        <f>'Inbound SOS &amp; EOD'!MHU29</f>
        <v>0</v>
      </c>
      <c r="MUJ6" s="260">
        <f>'Inbound SOS &amp; EOD'!MHV29</f>
        <v>0</v>
      </c>
      <c r="MUK6" s="260">
        <f>'Inbound SOS &amp; EOD'!MHW29</f>
        <v>0</v>
      </c>
      <c r="MUL6" s="260">
        <f>'Inbound SOS &amp; EOD'!MHX29</f>
        <v>0</v>
      </c>
      <c r="MUM6" s="260">
        <f>'Inbound SOS &amp; EOD'!MHY29</f>
        <v>0</v>
      </c>
      <c r="MUN6" s="260">
        <f>'Inbound SOS &amp; EOD'!MHZ29</f>
        <v>0</v>
      </c>
      <c r="MUO6" s="260">
        <f>'Inbound SOS &amp; EOD'!MIA29</f>
        <v>0</v>
      </c>
      <c r="MUP6" s="260">
        <f>'Inbound SOS &amp; EOD'!MIB29</f>
        <v>0</v>
      </c>
      <c r="MUQ6" s="260">
        <f>'Inbound SOS &amp; EOD'!MIC29</f>
        <v>0</v>
      </c>
      <c r="MUR6" s="260">
        <f>'Inbound SOS &amp; EOD'!MID29</f>
        <v>0</v>
      </c>
      <c r="MUS6" s="260">
        <f>'Inbound SOS &amp; EOD'!MIE29</f>
        <v>0</v>
      </c>
      <c r="MUT6" s="260">
        <f>'Inbound SOS &amp; EOD'!MIF29</f>
        <v>0</v>
      </c>
      <c r="MUU6" s="260">
        <f>'Inbound SOS &amp; EOD'!MIG29</f>
        <v>0</v>
      </c>
      <c r="MUV6" s="260">
        <f>'Inbound SOS &amp; EOD'!MIH29</f>
        <v>0</v>
      </c>
      <c r="MUW6" s="260">
        <f>'Inbound SOS &amp; EOD'!MII29</f>
        <v>0</v>
      </c>
      <c r="MUX6" s="260">
        <f>'Inbound SOS &amp; EOD'!MIJ29</f>
        <v>0</v>
      </c>
      <c r="MUY6" s="260">
        <f>'Inbound SOS &amp; EOD'!MIK29</f>
        <v>0</v>
      </c>
      <c r="MUZ6" s="260">
        <f>'Inbound SOS &amp; EOD'!MIL29</f>
        <v>0</v>
      </c>
      <c r="MVA6" s="260">
        <f>'Inbound SOS &amp; EOD'!MIM29</f>
        <v>0</v>
      </c>
      <c r="MVB6" s="260">
        <f>'Inbound SOS &amp; EOD'!MIN29</f>
        <v>0</v>
      </c>
      <c r="MVC6" s="260">
        <f>'Inbound SOS &amp; EOD'!MIO29</f>
        <v>0</v>
      </c>
      <c r="MVD6" s="260">
        <f>'Inbound SOS &amp; EOD'!MIP29</f>
        <v>0</v>
      </c>
      <c r="MVE6" s="260">
        <f>'Inbound SOS &amp; EOD'!MIQ29</f>
        <v>0</v>
      </c>
      <c r="MVF6" s="260">
        <f>'Inbound SOS &amp; EOD'!MIR29</f>
        <v>0</v>
      </c>
      <c r="MVG6" s="260">
        <f>'Inbound SOS &amp; EOD'!MIS29</f>
        <v>0</v>
      </c>
      <c r="MVH6" s="260">
        <f>'Inbound SOS &amp; EOD'!MIT29</f>
        <v>0</v>
      </c>
      <c r="MVI6" s="260">
        <f>'Inbound SOS &amp; EOD'!MIU29</f>
        <v>0</v>
      </c>
      <c r="MVJ6" s="260">
        <f>'Inbound SOS &amp; EOD'!MIV29</f>
        <v>0</v>
      </c>
      <c r="MVK6" s="260">
        <f>'Inbound SOS &amp; EOD'!MIW29</f>
        <v>0</v>
      </c>
      <c r="MVL6" s="260">
        <f>'Inbound SOS &amp; EOD'!MIX29</f>
        <v>0</v>
      </c>
      <c r="MVM6" s="260">
        <f>'Inbound SOS &amp; EOD'!MIY29</f>
        <v>0</v>
      </c>
      <c r="MVN6" s="260">
        <f>'Inbound SOS &amp; EOD'!MIZ29</f>
        <v>0</v>
      </c>
      <c r="MVO6" s="260">
        <f>'Inbound SOS &amp; EOD'!MJA29</f>
        <v>0</v>
      </c>
      <c r="MVP6" s="260">
        <f>'Inbound SOS &amp; EOD'!MJB29</f>
        <v>0</v>
      </c>
      <c r="MVQ6" s="260">
        <f>'Inbound SOS &amp; EOD'!MJC29</f>
        <v>0</v>
      </c>
      <c r="MVR6" s="260">
        <f>'Inbound SOS &amp; EOD'!MJD29</f>
        <v>0</v>
      </c>
      <c r="MVS6" s="260">
        <f>'Inbound SOS &amp; EOD'!MJE29</f>
        <v>0</v>
      </c>
      <c r="MVT6" s="260">
        <f>'Inbound SOS &amp; EOD'!MJF29</f>
        <v>0</v>
      </c>
      <c r="MVU6" s="260">
        <f>'Inbound SOS &amp; EOD'!MJG29</f>
        <v>0</v>
      </c>
      <c r="MVV6" s="260">
        <f>'Inbound SOS &amp; EOD'!MJH29</f>
        <v>0</v>
      </c>
      <c r="MVW6" s="260">
        <f>'Inbound SOS &amp; EOD'!MJI29</f>
        <v>0</v>
      </c>
      <c r="MVX6" s="260">
        <f>'Inbound SOS &amp; EOD'!MJJ29</f>
        <v>0</v>
      </c>
      <c r="MVY6" s="260">
        <f>'Inbound SOS &amp; EOD'!MJK29</f>
        <v>0</v>
      </c>
      <c r="MVZ6" s="260">
        <f>'Inbound SOS &amp; EOD'!MJL29</f>
        <v>0</v>
      </c>
      <c r="MWA6" s="260">
        <f>'Inbound SOS &amp; EOD'!MJM29</f>
        <v>0</v>
      </c>
      <c r="MWB6" s="260">
        <f>'Inbound SOS &amp; EOD'!MJN29</f>
        <v>0</v>
      </c>
      <c r="MWC6" s="260">
        <f>'Inbound SOS &amp; EOD'!MJO29</f>
        <v>0</v>
      </c>
      <c r="MWD6" s="260">
        <f>'Inbound SOS &amp; EOD'!MJP29</f>
        <v>0</v>
      </c>
      <c r="MWE6" s="260">
        <f>'Inbound SOS &amp; EOD'!MJQ29</f>
        <v>0</v>
      </c>
      <c r="MWF6" s="260">
        <f>'Inbound SOS &amp; EOD'!MJR29</f>
        <v>0</v>
      </c>
      <c r="MWG6" s="260">
        <f>'Inbound SOS &amp; EOD'!MJS29</f>
        <v>0</v>
      </c>
      <c r="MWH6" s="260">
        <f>'Inbound SOS &amp; EOD'!MJT29</f>
        <v>0</v>
      </c>
      <c r="MWI6" s="260">
        <f>'Inbound SOS &amp; EOD'!MJU29</f>
        <v>0</v>
      </c>
      <c r="MWJ6" s="260">
        <f>'Inbound SOS &amp; EOD'!MJV29</f>
        <v>0</v>
      </c>
      <c r="MWK6" s="260">
        <f>'Inbound SOS &amp; EOD'!MJW29</f>
        <v>0</v>
      </c>
      <c r="MWL6" s="260">
        <f>'Inbound SOS &amp; EOD'!MJX29</f>
        <v>0</v>
      </c>
      <c r="MWM6" s="260">
        <f>'Inbound SOS &amp; EOD'!MJY29</f>
        <v>0</v>
      </c>
      <c r="MWN6" s="260">
        <f>'Inbound SOS &amp; EOD'!MJZ29</f>
        <v>0</v>
      </c>
      <c r="MWO6" s="260">
        <f>'Inbound SOS &amp; EOD'!MKA29</f>
        <v>0</v>
      </c>
      <c r="MWP6" s="260">
        <f>'Inbound SOS &amp; EOD'!MKB29</f>
        <v>0</v>
      </c>
      <c r="MWQ6" s="260">
        <f>'Inbound SOS &amp; EOD'!MKC29</f>
        <v>0</v>
      </c>
      <c r="MWR6" s="260">
        <f>'Inbound SOS &amp; EOD'!MKD29</f>
        <v>0</v>
      </c>
      <c r="MWS6" s="260">
        <f>'Inbound SOS &amp; EOD'!MKE29</f>
        <v>0</v>
      </c>
      <c r="MWT6" s="260">
        <f>'Inbound SOS &amp; EOD'!MKF29</f>
        <v>0</v>
      </c>
      <c r="MWU6" s="260">
        <f>'Inbound SOS &amp; EOD'!MKG29</f>
        <v>0</v>
      </c>
      <c r="MWV6" s="260">
        <f>'Inbound SOS &amp; EOD'!MKH29</f>
        <v>0</v>
      </c>
      <c r="MWW6" s="260">
        <f>'Inbound SOS &amp; EOD'!MKI29</f>
        <v>0</v>
      </c>
      <c r="MWX6" s="260">
        <f>'Inbound SOS &amp; EOD'!MKJ29</f>
        <v>0</v>
      </c>
      <c r="MWY6" s="260">
        <f>'Inbound SOS &amp; EOD'!MKK29</f>
        <v>0</v>
      </c>
      <c r="MWZ6" s="260">
        <f>'Inbound SOS &amp; EOD'!MKL29</f>
        <v>0</v>
      </c>
      <c r="MXA6" s="260">
        <f>'Inbound SOS &amp; EOD'!MKM29</f>
        <v>0</v>
      </c>
      <c r="MXB6" s="260">
        <f>'Inbound SOS &amp; EOD'!MKN29</f>
        <v>0</v>
      </c>
      <c r="MXC6" s="260">
        <f>'Inbound SOS &amp; EOD'!MKO29</f>
        <v>0</v>
      </c>
      <c r="MXD6" s="260">
        <f>'Inbound SOS &amp; EOD'!MKP29</f>
        <v>0</v>
      </c>
      <c r="MXE6" s="260">
        <f>'Inbound SOS &amp; EOD'!MKQ29</f>
        <v>0</v>
      </c>
      <c r="MXF6" s="260">
        <f>'Inbound SOS &amp; EOD'!MKR29</f>
        <v>0</v>
      </c>
      <c r="MXG6" s="260">
        <f>'Inbound SOS &amp; EOD'!MKS29</f>
        <v>0</v>
      </c>
      <c r="MXH6" s="260">
        <f>'Inbound SOS &amp; EOD'!MKT29</f>
        <v>0</v>
      </c>
      <c r="MXI6" s="260">
        <f>'Inbound SOS &amp; EOD'!MKU29</f>
        <v>0</v>
      </c>
      <c r="MXJ6" s="260">
        <f>'Inbound SOS &amp; EOD'!MKV29</f>
        <v>0</v>
      </c>
      <c r="MXK6" s="260">
        <f>'Inbound SOS &amp; EOD'!MKW29</f>
        <v>0</v>
      </c>
      <c r="MXL6" s="260">
        <f>'Inbound SOS &amp; EOD'!MKX29</f>
        <v>0</v>
      </c>
      <c r="MXM6" s="260">
        <f>'Inbound SOS &amp; EOD'!MKY29</f>
        <v>0</v>
      </c>
      <c r="MXN6" s="260">
        <f>'Inbound SOS &amp; EOD'!MKZ29</f>
        <v>0</v>
      </c>
      <c r="MXO6" s="260">
        <f>'Inbound SOS &amp; EOD'!MLA29</f>
        <v>0</v>
      </c>
      <c r="MXP6" s="260">
        <f>'Inbound SOS &amp; EOD'!MLB29</f>
        <v>0</v>
      </c>
      <c r="MXQ6" s="260">
        <f>'Inbound SOS &amp; EOD'!MLC29</f>
        <v>0</v>
      </c>
      <c r="MXR6" s="260">
        <f>'Inbound SOS &amp; EOD'!MLD29</f>
        <v>0</v>
      </c>
      <c r="MXS6" s="260">
        <f>'Inbound SOS &amp; EOD'!MLE29</f>
        <v>0</v>
      </c>
      <c r="MXT6" s="260">
        <f>'Inbound SOS &amp; EOD'!MLF29</f>
        <v>0</v>
      </c>
      <c r="MXU6" s="260">
        <f>'Inbound SOS &amp; EOD'!MLG29</f>
        <v>0</v>
      </c>
      <c r="MXV6" s="260">
        <f>'Inbound SOS &amp; EOD'!MLH29</f>
        <v>0</v>
      </c>
      <c r="MXW6" s="260">
        <f>'Inbound SOS &amp; EOD'!MLI29</f>
        <v>0</v>
      </c>
      <c r="MXX6" s="260">
        <f>'Inbound SOS &amp; EOD'!MLJ29</f>
        <v>0</v>
      </c>
      <c r="MXY6" s="260">
        <f>'Inbound SOS &amp; EOD'!MLK29</f>
        <v>0</v>
      </c>
      <c r="MXZ6" s="260">
        <f>'Inbound SOS &amp; EOD'!MLL29</f>
        <v>0</v>
      </c>
      <c r="MYA6" s="260">
        <f>'Inbound SOS &amp; EOD'!MLM29</f>
        <v>0</v>
      </c>
      <c r="MYB6" s="260">
        <f>'Inbound SOS &amp; EOD'!MLN29</f>
        <v>0</v>
      </c>
      <c r="MYC6" s="260">
        <f>'Inbound SOS &amp; EOD'!MLO29</f>
        <v>0</v>
      </c>
      <c r="MYD6" s="260">
        <f>'Inbound SOS &amp; EOD'!MLP29</f>
        <v>0</v>
      </c>
      <c r="MYE6" s="260">
        <f>'Inbound SOS &amp; EOD'!MLQ29</f>
        <v>0</v>
      </c>
      <c r="MYF6" s="260">
        <f>'Inbound SOS &amp; EOD'!MLR29</f>
        <v>0</v>
      </c>
      <c r="MYG6" s="260">
        <f>'Inbound SOS &amp; EOD'!MLS29</f>
        <v>0</v>
      </c>
      <c r="MYH6" s="260">
        <f>'Inbound SOS &amp; EOD'!MLT29</f>
        <v>0</v>
      </c>
      <c r="MYI6" s="260">
        <f>'Inbound SOS &amp; EOD'!MLU29</f>
        <v>0</v>
      </c>
      <c r="MYJ6" s="260">
        <f>'Inbound SOS &amp; EOD'!MLV29</f>
        <v>0</v>
      </c>
      <c r="MYK6" s="260">
        <f>'Inbound SOS &amp; EOD'!MLW29</f>
        <v>0</v>
      </c>
      <c r="MYL6" s="260">
        <f>'Inbound SOS &amp; EOD'!MLX29</f>
        <v>0</v>
      </c>
      <c r="MYM6" s="260">
        <f>'Inbound SOS &amp; EOD'!MLY29</f>
        <v>0</v>
      </c>
      <c r="MYN6" s="260">
        <f>'Inbound SOS &amp; EOD'!MLZ29</f>
        <v>0</v>
      </c>
      <c r="MYO6" s="260">
        <f>'Inbound SOS &amp; EOD'!MMA29</f>
        <v>0</v>
      </c>
      <c r="MYP6" s="260">
        <f>'Inbound SOS &amp; EOD'!MMB29</f>
        <v>0</v>
      </c>
      <c r="MYQ6" s="260">
        <f>'Inbound SOS &amp; EOD'!MMC29</f>
        <v>0</v>
      </c>
      <c r="MYR6" s="260">
        <f>'Inbound SOS &amp; EOD'!MMD29</f>
        <v>0</v>
      </c>
      <c r="MYS6" s="260">
        <f>'Inbound SOS &amp; EOD'!MME29</f>
        <v>0</v>
      </c>
      <c r="MYT6" s="260">
        <f>'Inbound SOS &amp; EOD'!MMF29</f>
        <v>0</v>
      </c>
      <c r="MYU6" s="260">
        <f>'Inbound SOS &amp; EOD'!MMG29</f>
        <v>0</v>
      </c>
      <c r="MYV6" s="260">
        <f>'Inbound SOS &amp; EOD'!MMH29</f>
        <v>0</v>
      </c>
      <c r="MYW6" s="260">
        <f>'Inbound SOS &amp; EOD'!MMI29</f>
        <v>0</v>
      </c>
      <c r="MYX6" s="260">
        <f>'Inbound SOS &amp; EOD'!MMJ29</f>
        <v>0</v>
      </c>
      <c r="MYY6" s="260">
        <f>'Inbound SOS &amp; EOD'!MMK29</f>
        <v>0</v>
      </c>
      <c r="MYZ6" s="260">
        <f>'Inbound SOS &amp; EOD'!MML29</f>
        <v>0</v>
      </c>
      <c r="MZA6" s="260">
        <f>'Inbound SOS &amp; EOD'!MMM29</f>
        <v>0</v>
      </c>
      <c r="MZB6" s="260">
        <f>'Inbound SOS &amp; EOD'!MMN29</f>
        <v>0</v>
      </c>
      <c r="MZC6" s="260">
        <f>'Inbound SOS &amp; EOD'!MMO29</f>
        <v>0</v>
      </c>
      <c r="MZD6" s="260">
        <f>'Inbound SOS &amp; EOD'!MMP29</f>
        <v>0</v>
      </c>
      <c r="MZE6" s="260">
        <f>'Inbound SOS &amp; EOD'!MMQ29</f>
        <v>0</v>
      </c>
      <c r="MZF6" s="260">
        <f>'Inbound SOS &amp; EOD'!MMR29</f>
        <v>0</v>
      </c>
      <c r="MZG6" s="260">
        <f>'Inbound SOS &amp; EOD'!MMS29</f>
        <v>0</v>
      </c>
      <c r="MZH6" s="260">
        <f>'Inbound SOS &amp; EOD'!MMT29</f>
        <v>0</v>
      </c>
      <c r="MZI6" s="260">
        <f>'Inbound SOS &amp; EOD'!MMU29</f>
        <v>0</v>
      </c>
      <c r="MZJ6" s="260">
        <f>'Inbound SOS &amp; EOD'!MMV29</f>
        <v>0</v>
      </c>
      <c r="MZK6" s="260">
        <f>'Inbound SOS &amp; EOD'!MMW29</f>
        <v>0</v>
      </c>
      <c r="MZL6" s="260">
        <f>'Inbound SOS &amp; EOD'!MMX29</f>
        <v>0</v>
      </c>
      <c r="MZM6" s="260">
        <f>'Inbound SOS &amp; EOD'!MMY29</f>
        <v>0</v>
      </c>
      <c r="MZN6" s="260">
        <f>'Inbound SOS &amp; EOD'!MMZ29</f>
        <v>0</v>
      </c>
      <c r="MZO6" s="260">
        <f>'Inbound SOS &amp; EOD'!MNA29</f>
        <v>0</v>
      </c>
      <c r="MZP6" s="260">
        <f>'Inbound SOS &amp; EOD'!MNB29</f>
        <v>0</v>
      </c>
      <c r="MZQ6" s="260">
        <f>'Inbound SOS &amp; EOD'!MNC29</f>
        <v>0</v>
      </c>
      <c r="MZR6" s="260">
        <f>'Inbound SOS &amp; EOD'!MND29</f>
        <v>0</v>
      </c>
      <c r="MZS6" s="260">
        <f>'Inbound SOS &amp; EOD'!MNE29</f>
        <v>0</v>
      </c>
      <c r="MZT6" s="260">
        <f>'Inbound SOS &amp; EOD'!MNF29</f>
        <v>0</v>
      </c>
      <c r="MZU6" s="260">
        <f>'Inbound SOS &amp; EOD'!MNG29</f>
        <v>0</v>
      </c>
      <c r="MZV6" s="260">
        <f>'Inbound SOS &amp; EOD'!MNH29</f>
        <v>0</v>
      </c>
      <c r="MZW6" s="260">
        <f>'Inbound SOS &amp; EOD'!MNI29</f>
        <v>0</v>
      </c>
      <c r="MZX6" s="260">
        <f>'Inbound SOS &amp; EOD'!MNJ29</f>
        <v>0</v>
      </c>
      <c r="MZY6" s="260">
        <f>'Inbound SOS &amp; EOD'!MNK29</f>
        <v>0</v>
      </c>
      <c r="MZZ6" s="260">
        <f>'Inbound SOS &amp; EOD'!MNL29</f>
        <v>0</v>
      </c>
      <c r="NAA6" s="260">
        <f>'Inbound SOS &amp; EOD'!MNM29</f>
        <v>0</v>
      </c>
      <c r="NAB6" s="260">
        <f>'Inbound SOS &amp; EOD'!MNN29</f>
        <v>0</v>
      </c>
      <c r="NAC6" s="260">
        <f>'Inbound SOS &amp; EOD'!MNO29</f>
        <v>0</v>
      </c>
      <c r="NAD6" s="260">
        <f>'Inbound SOS &amp; EOD'!MNP29</f>
        <v>0</v>
      </c>
      <c r="NAE6" s="260">
        <f>'Inbound SOS &amp; EOD'!MNQ29</f>
        <v>0</v>
      </c>
      <c r="NAF6" s="260">
        <f>'Inbound SOS &amp; EOD'!MNR29</f>
        <v>0</v>
      </c>
      <c r="NAG6" s="260">
        <f>'Inbound SOS &amp; EOD'!MNS29</f>
        <v>0</v>
      </c>
      <c r="NAH6" s="260">
        <f>'Inbound SOS &amp; EOD'!MNT29</f>
        <v>0</v>
      </c>
      <c r="NAI6" s="260">
        <f>'Inbound SOS &amp; EOD'!MNU29</f>
        <v>0</v>
      </c>
      <c r="NAJ6" s="260">
        <f>'Inbound SOS &amp; EOD'!MNV29</f>
        <v>0</v>
      </c>
      <c r="NAK6" s="260">
        <f>'Inbound SOS &amp; EOD'!MNW29</f>
        <v>0</v>
      </c>
      <c r="NAL6" s="260">
        <f>'Inbound SOS &amp; EOD'!MNX29</f>
        <v>0</v>
      </c>
      <c r="NAM6" s="260">
        <f>'Inbound SOS &amp; EOD'!MNY29</f>
        <v>0</v>
      </c>
      <c r="NAN6" s="260">
        <f>'Inbound SOS &amp; EOD'!MNZ29</f>
        <v>0</v>
      </c>
      <c r="NAO6" s="260">
        <f>'Inbound SOS &amp; EOD'!MOA29</f>
        <v>0</v>
      </c>
      <c r="NAP6" s="260">
        <f>'Inbound SOS &amp; EOD'!MOB29</f>
        <v>0</v>
      </c>
      <c r="NAQ6" s="260">
        <f>'Inbound SOS &amp; EOD'!MOC29</f>
        <v>0</v>
      </c>
      <c r="NAR6" s="260">
        <f>'Inbound SOS &amp; EOD'!MOD29</f>
        <v>0</v>
      </c>
      <c r="NAS6" s="260">
        <f>'Inbound SOS &amp; EOD'!MOE29</f>
        <v>0</v>
      </c>
      <c r="NAT6" s="260">
        <f>'Inbound SOS &amp; EOD'!MOF29</f>
        <v>0</v>
      </c>
      <c r="NAU6" s="260">
        <f>'Inbound SOS &amp; EOD'!MOG29</f>
        <v>0</v>
      </c>
      <c r="NAV6" s="260">
        <f>'Inbound SOS &amp; EOD'!MOH29</f>
        <v>0</v>
      </c>
      <c r="NAW6" s="260">
        <f>'Inbound SOS &amp; EOD'!MOI29</f>
        <v>0</v>
      </c>
      <c r="NAX6" s="260">
        <f>'Inbound SOS &amp; EOD'!MOJ29</f>
        <v>0</v>
      </c>
      <c r="NAY6" s="260">
        <f>'Inbound SOS &amp; EOD'!MOK29</f>
        <v>0</v>
      </c>
      <c r="NAZ6" s="260">
        <f>'Inbound SOS &amp; EOD'!MOL29</f>
        <v>0</v>
      </c>
      <c r="NBA6" s="260">
        <f>'Inbound SOS &amp; EOD'!MOM29</f>
        <v>0</v>
      </c>
      <c r="NBB6" s="260">
        <f>'Inbound SOS &amp; EOD'!MON29</f>
        <v>0</v>
      </c>
      <c r="NBC6" s="260">
        <f>'Inbound SOS &amp; EOD'!MOO29</f>
        <v>0</v>
      </c>
      <c r="NBD6" s="260">
        <f>'Inbound SOS &amp; EOD'!MOP29</f>
        <v>0</v>
      </c>
      <c r="NBE6" s="260">
        <f>'Inbound SOS &amp; EOD'!MOQ29</f>
        <v>0</v>
      </c>
      <c r="NBF6" s="260">
        <f>'Inbound SOS &amp; EOD'!MOR29</f>
        <v>0</v>
      </c>
      <c r="NBG6" s="260">
        <f>'Inbound SOS &amp; EOD'!MOS29</f>
        <v>0</v>
      </c>
      <c r="NBH6" s="260">
        <f>'Inbound SOS &amp; EOD'!MOT29</f>
        <v>0</v>
      </c>
      <c r="NBI6" s="260">
        <f>'Inbound SOS &amp; EOD'!MOU29</f>
        <v>0</v>
      </c>
      <c r="NBJ6" s="260">
        <f>'Inbound SOS &amp; EOD'!MOV29</f>
        <v>0</v>
      </c>
      <c r="NBK6" s="260">
        <f>'Inbound SOS &amp; EOD'!MOW29</f>
        <v>0</v>
      </c>
      <c r="NBL6" s="260">
        <f>'Inbound SOS &amp; EOD'!MOX29</f>
        <v>0</v>
      </c>
      <c r="NBM6" s="260">
        <f>'Inbound SOS &amp; EOD'!MOY29</f>
        <v>0</v>
      </c>
      <c r="NBN6" s="260">
        <f>'Inbound SOS &amp; EOD'!MOZ29</f>
        <v>0</v>
      </c>
      <c r="NBO6" s="260">
        <f>'Inbound SOS &amp; EOD'!MPA29</f>
        <v>0</v>
      </c>
      <c r="NBP6" s="260">
        <f>'Inbound SOS &amp; EOD'!MPB29</f>
        <v>0</v>
      </c>
      <c r="NBQ6" s="260">
        <f>'Inbound SOS &amp; EOD'!MPC29</f>
        <v>0</v>
      </c>
      <c r="NBR6" s="260">
        <f>'Inbound SOS &amp; EOD'!MPD29</f>
        <v>0</v>
      </c>
      <c r="NBS6" s="260">
        <f>'Inbound SOS &amp; EOD'!MPE29</f>
        <v>0</v>
      </c>
      <c r="NBT6" s="260">
        <f>'Inbound SOS &amp; EOD'!MPF29</f>
        <v>0</v>
      </c>
      <c r="NBU6" s="260">
        <f>'Inbound SOS &amp; EOD'!MPG29</f>
        <v>0</v>
      </c>
      <c r="NBV6" s="260">
        <f>'Inbound SOS &amp; EOD'!MPH29</f>
        <v>0</v>
      </c>
      <c r="NBW6" s="260">
        <f>'Inbound SOS &amp; EOD'!MPI29</f>
        <v>0</v>
      </c>
      <c r="NBX6" s="260">
        <f>'Inbound SOS &amp; EOD'!MPJ29</f>
        <v>0</v>
      </c>
      <c r="NBY6" s="260">
        <f>'Inbound SOS &amp; EOD'!MPK29</f>
        <v>0</v>
      </c>
      <c r="NBZ6" s="260">
        <f>'Inbound SOS &amp; EOD'!MPL29</f>
        <v>0</v>
      </c>
      <c r="NCA6" s="260">
        <f>'Inbound SOS &amp; EOD'!MPM29</f>
        <v>0</v>
      </c>
      <c r="NCB6" s="260">
        <f>'Inbound SOS &amp; EOD'!MPN29</f>
        <v>0</v>
      </c>
      <c r="NCC6" s="260">
        <f>'Inbound SOS &amp; EOD'!MPO29</f>
        <v>0</v>
      </c>
      <c r="NCD6" s="260">
        <f>'Inbound SOS &amp; EOD'!MPP29</f>
        <v>0</v>
      </c>
      <c r="NCE6" s="260">
        <f>'Inbound SOS &amp; EOD'!MPQ29</f>
        <v>0</v>
      </c>
      <c r="NCF6" s="260">
        <f>'Inbound SOS &amp; EOD'!MPR29</f>
        <v>0</v>
      </c>
      <c r="NCG6" s="260">
        <f>'Inbound SOS &amp; EOD'!MPS29</f>
        <v>0</v>
      </c>
      <c r="NCH6" s="260">
        <f>'Inbound SOS &amp; EOD'!MPT29</f>
        <v>0</v>
      </c>
      <c r="NCI6" s="260">
        <f>'Inbound SOS &amp; EOD'!MPU29</f>
        <v>0</v>
      </c>
      <c r="NCJ6" s="260">
        <f>'Inbound SOS &amp; EOD'!MPV29</f>
        <v>0</v>
      </c>
      <c r="NCK6" s="260">
        <f>'Inbound SOS &amp; EOD'!MPW29</f>
        <v>0</v>
      </c>
      <c r="NCL6" s="260">
        <f>'Inbound SOS &amp; EOD'!MPX29</f>
        <v>0</v>
      </c>
      <c r="NCM6" s="260">
        <f>'Inbound SOS &amp; EOD'!MPY29</f>
        <v>0</v>
      </c>
      <c r="NCN6" s="260">
        <f>'Inbound SOS &amp; EOD'!MPZ29</f>
        <v>0</v>
      </c>
      <c r="NCO6" s="260">
        <f>'Inbound SOS &amp; EOD'!MQA29</f>
        <v>0</v>
      </c>
      <c r="NCP6" s="260">
        <f>'Inbound SOS &amp; EOD'!MQB29</f>
        <v>0</v>
      </c>
      <c r="NCQ6" s="260">
        <f>'Inbound SOS &amp; EOD'!MQC29</f>
        <v>0</v>
      </c>
      <c r="NCR6" s="260">
        <f>'Inbound SOS &amp; EOD'!MQD29</f>
        <v>0</v>
      </c>
      <c r="NCS6" s="260">
        <f>'Inbound SOS &amp; EOD'!MQE29</f>
        <v>0</v>
      </c>
      <c r="NCT6" s="260">
        <f>'Inbound SOS &amp; EOD'!MQF29</f>
        <v>0</v>
      </c>
      <c r="NCU6" s="260">
        <f>'Inbound SOS &amp; EOD'!MQG29</f>
        <v>0</v>
      </c>
      <c r="NCV6" s="260">
        <f>'Inbound SOS &amp; EOD'!MQH29</f>
        <v>0</v>
      </c>
      <c r="NCW6" s="260">
        <f>'Inbound SOS &amp; EOD'!MQI29</f>
        <v>0</v>
      </c>
      <c r="NCX6" s="260">
        <f>'Inbound SOS &amp; EOD'!MQJ29</f>
        <v>0</v>
      </c>
      <c r="NCY6" s="260">
        <f>'Inbound SOS &amp; EOD'!MQK29</f>
        <v>0</v>
      </c>
      <c r="NCZ6" s="260">
        <f>'Inbound SOS &amp; EOD'!MQL29</f>
        <v>0</v>
      </c>
      <c r="NDA6" s="260">
        <f>'Inbound SOS &amp; EOD'!MQM29</f>
        <v>0</v>
      </c>
      <c r="NDB6" s="260">
        <f>'Inbound SOS &amp; EOD'!MQN29</f>
        <v>0</v>
      </c>
      <c r="NDC6" s="260">
        <f>'Inbound SOS &amp; EOD'!MQO29</f>
        <v>0</v>
      </c>
      <c r="NDD6" s="260">
        <f>'Inbound SOS &amp; EOD'!MQP29</f>
        <v>0</v>
      </c>
      <c r="NDE6" s="260">
        <f>'Inbound SOS &amp; EOD'!MQQ29</f>
        <v>0</v>
      </c>
      <c r="NDF6" s="260">
        <f>'Inbound SOS &amp; EOD'!MQR29</f>
        <v>0</v>
      </c>
      <c r="NDG6" s="260">
        <f>'Inbound SOS &amp; EOD'!MQS29</f>
        <v>0</v>
      </c>
      <c r="NDH6" s="260">
        <f>'Inbound SOS &amp; EOD'!MQT29</f>
        <v>0</v>
      </c>
      <c r="NDI6" s="260">
        <f>'Inbound SOS &amp; EOD'!MQU29</f>
        <v>0</v>
      </c>
      <c r="NDJ6" s="260">
        <f>'Inbound SOS &amp; EOD'!MQV29</f>
        <v>0</v>
      </c>
      <c r="NDK6" s="260">
        <f>'Inbound SOS &amp; EOD'!MQW29</f>
        <v>0</v>
      </c>
      <c r="NDL6" s="260">
        <f>'Inbound SOS &amp; EOD'!MQX29</f>
        <v>0</v>
      </c>
      <c r="NDM6" s="260">
        <f>'Inbound SOS &amp; EOD'!MQY29</f>
        <v>0</v>
      </c>
      <c r="NDN6" s="260">
        <f>'Inbound SOS &amp; EOD'!MQZ29</f>
        <v>0</v>
      </c>
      <c r="NDO6" s="260">
        <f>'Inbound SOS &amp; EOD'!MRA29</f>
        <v>0</v>
      </c>
      <c r="NDP6" s="260">
        <f>'Inbound SOS &amp; EOD'!MRB29</f>
        <v>0</v>
      </c>
      <c r="NDQ6" s="260">
        <f>'Inbound SOS &amp; EOD'!MRC29</f>
        <v>0</v>
      </c>
      <c r="NDR6" s="260">
        <f>'Inbound SOS &amp; EOD'!MRD29</f>
        <v>0</v>
      </c>
      <c r="NDS6" s="260">
        <f>'Inbound SOS &amp; EOD'!MRE29</f>
        <v>0</v>
      </c>
      <c r="NDT6" s="260">
        <f>'Inbound SOS &amp; EOD'!MRF29</f>
        <v>0</v>
      </c>
      <c r="NDU6" s="260">
        <f>'Inbound SOS &amp; EOD'!MRG29</f>
        <v>0</v>
      </c>
      <c r="NDV6" s="260">
        <f>'Inbound SOS &amp; EOD'!MRH29</f>
        <v>0</v>
      </c>
      <c r="NDW6" s="260">
        <f>'Inbound SOS &amp; EOD'!MRI29</f>
        <v>0</v>
      </c>
      <c r="NDX6" s="260">
        <f>'Inbound SOS &amp; EOD'!MRJ29</f>
        <v>0</v>
      </c>
      <c r="NDY6" s="260">
        <f>'Inbound SOS &amp; EOD'!MRK29</f>
        <v>0</v>
      </c>
      <c r="NDZ6" s="260">
        <f>'Inbound SOS &amp; EOD'!MRL29</f>
        <v>0</v>
      </c>
      <c r="NEA6" s="260">
        <f>'Inbound SOS &amp; EOD'!MRM29</f>
        <v>0</v>
      </c>
      <c r="NEB6" s="260">
        <f>'Inbound SOS &amp; EOD'!MRN29</f>
        <v>0</v>
      </c>
      <c r="NEC6" s="260">
        <f>'Inbound SOS &amp; EOD'!MRO29</f>
        <v>0</v>
      </c>
      <c r="NED6" s="260">
        <f>'Inbound SOS &amp; EOD'!MRP29</f>
        <v>0</v>
      </c>
      <c r="NEE6" s="260">
        <f>'Inbound SOS &amp; EOD'!MRQ29</f>
        <v>0</v>
      </c>
      <c r="NEF6" s="260">
        <f>'Inbound SOS &amp; EOD'!MRR29</f>
        <v>0</v>
      </c>
      <c r="NEG6" s="260">
        <f>'Inbound SOS &amp; EOD'!MRS29</f>
        <v>0</v>
      </c>
      <c r="NEH6" s="260">
        <f>'Inbound SOS &amp; EOD'!MRT29</f>
        <v>0</v>
      </c>
      <c r="NEI6" s="260">
        <f>'Inbound SOS &amp; EOD'!MRU29</f>
        <v>0</v>
      </c>
      <c r="NEJ6" s="260">
        <f>'Inbound SOS &amp; EOD'!MRV29</f>
        <v>0</v>
      </c>
      <c r="NEK6" s="260">
        <f>'Inbound SOS &amp; EOD'!MRW29</f>
        <v>0</v>
      </c>
      <c r="NEL6" s="260">
        <f>'Inbound SOS &amp; EOD'!MRX29</f>
        <v>0</v>
      </c>
      <c r="NEM6" s="260">
        <f>'Inbound SOS &amp; EOD'!MRY29</f>
        <v>0</v>
      </c>
      <c r="NEN6" s="260">
        <f>'Inbound SOS &amp; EOD'!MRZ29</f>
        <v>0</v>
      </c>
      <c r="NEO6" s="260">
        <f>'Inbound SOS &amp; EOD'!MSA29</f>
        <v>0</v>
      </c>
      <c r="NEP6" s="260">
        <f>'Inbound SOS &amp; EOD'!MSB29</f>
        <v>0</v>
      </c>
      <c r="NEQ6" s="260">
        <f>'Inbound SOS &amp; EOD'!MSC29</f>
        <v>0</v>
      </c>
      <c r="NER6" s="260">
        <f>'Inbound SOS &amp; EOD'!MSD29</f>
        <v>0</v>
      </c>
      <c r="NES6" s="260">
        <f>'Inbound SOS &amp; EOD'!MSE29</f>
        <v>0</v>
      </c>
      <c r="NET6" s="260">
        <f>'Inbound SOS &amp; EOD'!MSF29</f>
        <v>0</v>
      </c>
      <c r="NEU6" s="260">
        <f>'Inbound SOS &amp; EOD'!MSG29</f>
        <v>0</v>
      </c>
      <c r="NEV6" s="260">
        <f>'Inbound SOS &amp; EOD'!MSH29</f>
        <v>0</v>
      </c>
      <c r="NEW6" s="260">
        <f>'Inbound SOS &amp; EOD'!MSI29</f>
        <v>0</v>
      </c>
      <c r="NEX6" s="260">
        <f>'Inbound SOS &amp; EOD'!MSJ29</f>
        <v>0</v>
      </c>
      <c r="NEY6" s="260">
        <f>'Inbound SOS &amp; EOD'!MSK29</f>
        <v>0</v>
      </c>
      <c r="NEZ6" s="260">
        <f>'Inbound SOS &amp; EOD'!MSL29</f>
        <v>0</v>
      </c>
      <c r="NFA6" s="260">
        <f>'Inbound SOS &amp; EOD'!MSM29</f>
        <v>0</v>
      </c>
      <c r="NFB6" s="260">
        <f>'Inbound SOS &amp; EOD'!MSN29</f>
        <v>0</v>
      </c>
      <c r="NFC6" s="260">
        <f>'Inbound SOS &amp; EOD'!MSO29</f>
        <v>0</v>
      </c>
      <c r="NFD6" s="260">
        <f>'Inbound SOS &amp; EOD'!MSP29</f>
        <v>0</v>
      </c>
      <c r="NFE6" s="260">
        <f>'Inbound SOS &amp; EOD'!MSQ29</f>
        <v>0</v>
      </c>
      <c r="NFF6" s="260">
        <f>'Inbound SOS &amp; EOD'!MSR29</f>
        <v>0</v>
      </c>
      <c r="NFG6" s="260">
        <f>'Inbound SOS &amp; EOD'!MSS29</f>
        <v>0</v>
      </c>
      <c r="NFH6" s="260">
        <f>'Inbound SOS &amp; EOD'!MST29</f>
        <v>0</v>
      </c>
      <c r="NFI6" s="260">
        <f>'Inbound SOS &amp; EOD'!MSU29</f>
        <v>0</v>
      </c>
      <c r="NFJ6" s="260">
        <f>'Inbound SOS &amp; EOD'!MSV29</f>
        <v>0</v>
      </c>
      <c r="NFK6" s="260">
        <f>'Inbound SOS &amp; EOD'!MSW29</f>
        <v>0</v>
      </c>
      <c r="NFL6" s="260">
        <f>'Inbound SOS &amp; EOD'!MSX29</f>
        <v>0</v>
      </c>
      <c r="NFM6" s="260">
        <f>'Inbound SOS &amp; EOD'!MSY29</f>
        <v>0</v>
      </c>
      <c r="NFN6" s="260">
        <f>'Inbound SOS &amp; EOD'!MSZ29</f>
        <v>0</v>
      </c>
      <c r="NFO6" s="260">
        <f>'Inbound SOS &amp; EOD'!MTA29</f>
        <v>0</v>
      </c>
      <c r="NFP6" s="260">
        <f>'Inbound SOS &amp; EOD'!MTB29</f>
        <v>0</v>
      </c>
      <c r="NFQ6" s="260">
        <f>'Inbound SOS &amp; EOD'!MTC29</f>
        <v>0</v>
      </c>
      <c r="NFR6" s="260">
        <f>'Inbound SOS &amp; EOD'!MTD29</f>
        <v>0</v>
      </c>
      <c r="NFS6" s="260">
        <f>'Inbound SOS &amp; EOD'!MTE29</f>
        <v>0</v>
      </c>
      <c r="NFT6" s="260">
        <f>'Inbound SOS &amp; EOD'!MTF29</f>
        <v>0</v>
      </c>
      <c r="NFU6" s="260">
        <f>'Inbound SOS &amp; EOD'!MTG29</f>
        <v>0</v>
      </c>
      <c r="NFV6" s="260">
        <f>'Inbound SOS &amp; EOD'!MTH29</f>
        <v>0</v>
      </c>
      <c r="NFW6" s="260">
        <f>'Inbound SOS &amp; EOD'!MTI29</f>
        <v>0</v>
      </c>
      <c r="NFX6" s="260">
        <f>'Inbound SOS &amp; EOD'!MTJ29</f>
        <v>0</v>
      </c>
      <c r="NFY6" s="260">
        <f>'Inbound SOS &amp; EOD'!MTK29</f>
        <v>0</v>
      </c>
      <c r="NFZ6" s="260">
        <f>'Inbound SOS &amp; EOD'!MTL29</f>
        <v>0</v>
      </c>
      <c r="NGA6" s="260">
        <f>'Inbound SOS &amp; EOD'!MTM29</f>
        <v>0</v>
      </c>
      <c r="NGB6" s="260">
        <f>'Inbound SOS &amp; EOD'!MTN29</f>
        <v>0</v>
      </c>
      <c r="NGC6" s="260">
        <f>'Inbound SOS &amp; EOD'!MTO29</f>
        <v>0</v>
      </c>
      <c r="NGD6" s="260">
        <f>'Inbound SOS &amp; EOD'!MTP29</f>
        <v>0</v>
      </c>
      <c r="NGE6" s="260">
        <f>'Inbound SOS &amp; EOD'!MTQ29</f>
        <v>0</v>
      </c>
      <c r="NGF6" s="260">
        <f>'Inbound SOS &amp; EOD'!MTR29</f>
        <v>0</v>
      </c>
      <c r="NGG6" s="260">
        <f>'Inbound SOS &amp; EOD'!MTS29</f>
        <v>0</v>
      </c>
      <c r="NGH6" s="260">
        <f>'Inbound SOS &amp; EOD'!MTT29</f>
        <v>0</v>
      </c>
      <c r="NGI6" s="260">
        <f>'Inbound SOS &amp; EOD'!MTU29</f>
        <v>0</v>
      </c>
      <c r="NGJ6" s="260">
        <f>'Inbound SOS &amp; EOD'!MTV29</f>
        <v>0</v>
      </c>
      <c r="NGK6" s="260">
        <f>'Inbound SOS &amp; EOD'!MTW29</f>
        <v>0</v>
      </c>
      <c r="NGL6" s="260">
        <f>'Inbound SOS &amp; EOD'!MTX29</f>
        <v>0</v>
      </c>
      <c r="NGM6" s="260">
        <f>'Inbound SOS &amp; EOD'!MTY29</f>
        <v>0</v>
      </c>
      <c r="NGN6" s="260">
        <f>'Inbound SOS &amp; EOD'!MTZ29</f>
        <v>0</v>
      </c>
      <c r="NGO6" s="260">
        <f>'Inbound SOS &amp; EOD'!MUA29</f>
        <v>0</v>
      </c>
      <c r="NGP6" s="260">
        <f>'Inbound SOS &amp; EOD'!MUB29</f>
        <v>0</v>
      </c>
      <c r="NGQ6" s="260">
        <f>'Inbound SOS &amp; EOD'!MUC29</f>
        <v>0</v>
      </c>
      <c r="NGR6" s="260">
        <f>'Inbound SOS &amp; EOD'!MUD29</f>
        <v>0</v>
      </c>
      <c r="NGS6" s="260">
        <f>'Inbound SOS &amp; EOD'!MUE29</f>
        <v>0</v>
      </c>
      <c r="NGT6" s="260">
        <f>'Inbound SOS &amp; EOD'!MUF29</f>
        <v>0</v>
      </c>
      <c r="NGU6" s="260">
        <f>'Inbound SOS &amp; EOD'!MUG29</f>
        <v>0</v>
      </c>
      <c r="NGV6" s="260">
        <f>'Inbound SOS &amp; EOD'!MUH29</f>
        <v>0</v>
      </c>
      <c r="NGW6" s="260">
        <f>'Inbound SOS &amp; EOD'!MUI29</f>
        <v>0</v>
      </c>
      <c r="NGX6" s="260">
        <f>'Inbound SOS &amp; EOD'!MUJ29</f>
        <v>0</v>
      </c>
      <c r="NGY6" s="260">
        <f>'Inbound SOS &amp; EOD'!MUK29</f>
        <v>0</v>
      </c>
      <c r="NGZ6" s="260">
        <f>'Inbound SOS &amp; EOD'!MUL29</f>
        <v>0</v>
      </c>
      <c r="NHA6" s="260">
        <f>'Inbound SOS &amp; EOD'!MUM29</f>
        <v>0</v>
      </c>
      <c r="NHB6" s="260">
        <f>'Inbound SOS &amp; EOD'!MUN29</f>
        <v>0</v>
      </c>
      <c r="NHC6" s="260">
        <f>'Inbound SOS &amp; EOD'!MUO29</f>
        <v>0</v>
      </c>
      <c r="NHD6" s="260">
        <f>'Inbound SOS &amp; EOD'!MUP29</f>
        <v>0</v>
      </c>
      <c r="NHE6" s="260">
        <f>'Inbound SOS &amp; EOD'!MUQ29</f>
        <v>0</v>
      </c>
      <c r="NHF6" s="260">
        <f>'Inbound SOS &amp; EOD'!MUR29</f>
        <v>0</v>
      </c>
      <c r="NHG6" s="260">
        <f>'Inbound SOS &amp; EOD'!MUS29</f>
        <v>0</v>
      </c>
      <c r="NHH6" s="260">
        <f>'Inbound SOS &amp; EOD'!MUT29</f>
        <v>0</v>
      </c>
      <c r="NHI6" s="260">
        <f>'Inbound SOS &amp; EOD'!MUU29</f>
        <v>0</v>
      </c>
      <c r="NHJ6" s="260">
        <f>'Inbound SOS &amp; EOD'!MUV29</f>
        <v>0</v>
      </c>
      <c r="NHK6" s="260">
        <f>'Inbound SOS &amp; EOD'!MUW29</f>
        <v>0</v>
      </c>
      <c r="NHL6" s="260">
        <f>'Inbound SOS &amp; EOD'!MUX29</f>
        <v>0</v>
      </c>
      <c r="NHM6" s="260">
        <f>'Inbound SOS &amp; EOD'!MUY29</f>
        <v>0</v>
      </c>
      <c r="NHN6" s="260">
        <f>'Inbound SOS &amp; EOD'!MUZ29</f>
        <v>0</v>
      </c>
      <c r="NHO6" s="260">
        <f>'Inbound SOS &amp; EOD'!MVA29</f>
        <v>0</v>
      </c>
      <c r="NHP6" s="260">
        <f>'Inbound SOS &amp; EOD'!MVB29</f>
        <v>0</v>
      </c>
      <c r="NHQ6" s="260">
        <f>'Inbound SOS &amp; EOD'!MVC29</f>
        <v>0</v>
      </c>
      <c r="NHR6" s="260">
        <f>'Inbound SOS &amp; EOD'!MVD29</f>
        <v>0</v>
      </c>
      <c r="NHS6" s="260">
        <f>'Inbound SOS &amp; EOD'!MVE29</f>
        <v>0</v>
      </c>
      <c r="NHT6" s="260">
        <f>'Inbound SOS &amp; EOD'!MVF29</f>
        <v>0</v>
      </c>
      <c r="NHU6" s="260">
        <f>'Inbound SOS &amp; EOD'!MVG29</f>
        <v>0</v>
      </c>
      <c r="NHV6" s="260">
        <f>'Inbound SOS &amp; EOD'!MVH29</f>
        <v>0</v>
      </c>
      <c r="NHW6" s="260">
        <f>'Inbound SOS &amp; EOD'!MVI29</f>
        <v>0</v>
      </c>
      <c r="NHX6" s="260">
        <f>'Inbound SOS &amp; EOD'!MVJ29</f>
        <v>0</v>
      </c>
      <c r="NHY6" s="260">
        <f>'Inbound SOS &amp; EOD'!MVK29</f>
        <v>0</v>
      </c>
      <c r="NHZ6" s="260">
        <f>'Inbound SOS &amp; EOD'!MVL29</f>
        <v>0</v>
      </c>
      <c r="NIA6" s="260">
        <f>'Inbound SOS &amp; EOD'!MVM29</f>
        <v>0</v>
      </c>
      <c r="NIB6" s="260">
        <f>'Inbound SOS &amp; EOD'!MVN29</f>
        <v>0</v>
      </c>
      <c r="NIC6" s="260">
        <f>'Inbound SOS &amp; EOD'!MVO29</f>
        <v>0</v>
      </c>
      <c r="NID6" s="260">
        <f>'Inbound SOS &amp; EOD'!MVP29</f>
        <v>0</v>
      </c>
      <c r="NIE6" s="260">
        <f>'Inbound SOS &amp; EOD'!MVQ29</f>
        <v>0</v>
      </c>
      <c r="NIF6" s="260">
        <f>'Inbound SOS &amp; EOD'!MVR29</f>
        <v>0</v>
      </c>
      <c r="NIG6" s="260">
        <f>'Inbound SOS &amp; EOD'!MVS29</f>
        <v>0</v>
      </c>
      <c r="NIH6" s="260">
        <f>'Inbound SOS &amp; EOD'!MVT29</f>
        <v>0</v>
      </c>
      <c r="NII6" s="260">
        <f>'Inbound SOS &amp; EOD'!MVU29</f>
        <v>0</v>
      </c>
      <c r="NIJ6" s="260">
        <f>'Inbound SOS &amp; EOD'!MVV29</f>
        <v>0</v>
      </c>
      <c r="NIK6" s="260">
        <f>'Inbound SOS &amp; EOD'!MVW29</f>
        <v>0</v>
      </c>
      <c r="NIL6" s="260">
        <f>'Inbound SOS &amp; EOD'!MVX29</f>
        <v>0</v>
      </c>
      <c r="NIM6" s="260">
        <f>'Inbound SOS &amp; EOD'!MVY29</f>
        <v>0</v>
      </c>
      <c r="NIN6" s="260">
        <f>'Inbound SOS &amp; EOD'!MVZ29</f>
        <v>0</v>
      </c>
      <c r="NIO6" s="260">
        <f>'Inbound SOS &amp; EOD'!MWA29</f>
        <v>0</v>
      </c>
      <c r="NIP6" s="260">
        <f>'Inbound SOS &amp; EOD'!MWB29</f>
        <v>0</v>
      </c>
      <c r="NIQ6" s="260">
        <f>'Inbound SOS &amp; EOD'!MWC29</f>
        <v>0</v>
      </c>
      <c r="NIR6" s="260">
        <f>'Inbound SOS &amp; EOD'!MWD29</f>
        <v>0</v>
      </c>
      <c r="NIS6" s="260">
        <f>'Inbound SOS &amp; EOD'!MWE29</f>
        <v>0</v>
      </c>
      <c r="NIT6" s="260">
        <f>'Inbound SOS &amp; EOD'!MWF29</f>
        <v>0</v>
      </c>
      <c r="NIU6" s="260">
        <f>'Inbound SOS &amp; EOD'!MWG29</f>
        <v>0</v>
      </c>
      <c r="NIV6" s="260">
        <f>'Inbound SOS &amp; EOD'!MWH29</f>
        <v>0</v>
      </c>
      <c r="NIW6" s="260">
        <f>'Inbound SOS &amp; EOD'!MWI29</f>
        <v>0</v>
      </c>
      <c r="NIX6" s="260">
        <f>'Inbound SOS &amp; EOD'!MWJ29</f>
        <v>0</v>
      </c>
      <c r="NIY6" s="260">
        <f>'Inbound SOS &amp; EOD'!MWK29</f>
        <v>0</v>
      </c>
      <c r="NIZ6" s="260">
        <f>'Inbound SOS &amp; EOD'!MWL29</f>
        <v>0</v>
      </c>
      <c r="NJA6" s="260">
        <f>'Inbound SOS &amp; EOD'!MWM29</f>
        <v>0</v>
      </c>
      <c r="NJB6" s="260">
        <f>'Inbound SOS &amp; EOD'!MWN29</f>
        <v>0</v>
      </c>
      <c r="NJC6" s="260">
        <f>'Inbound SOS &amp; EOD'!MWO29</f>
        <v>0</v>
      </c>
      <c r="NJD6" s="260">
        <f>'Inbound SOS &amp; EOD'!MWP29</f>
        <v>0</v>
      </c>
      <c r="NJE6" s="260">
        <f>'Inbound SOS &amp; EOD'!MWQ29</f>
        <v>0</v>
      </c>
      <c r="NJF6" s="260">
        <f>'Inbound SOS &amp; EOD'!MWR29</f>
        <v>0</v>
      </c>
      <c r="NJG6" s="260">
        <f>'Inbound SOS &amp; EOD'!MWS29</f>
        <v>0</v>
      </c>
      <c r="NJH6" s="260">
        <f>'Inbound SOS &amp; EOD'!MWT29</f>
        <v>0</v>
      </c>
      <c r="NJI6" s="260">
        <f>'Inbound SOS &amp; EOD'!MWU29</f>
        <v>0</v>
      </c>
      <c r="NJJ6" s="260">
        <f>'Inbound SOS &amp; EOD'!MWV29</f>
        <v>0</v>
      </c>
      <c r="NJK6" s="260">
        <f>'Inbound SOS &amp; EOD'!MWW29</f>
        <v>0</v>
      </c>
      <c r="NJL6" s="260">
        <f>'Inbound SOS &amp; EOD'!MWX29</f>
        <v>0</v>
      </c>
      <c r="NJM6" s="260">
        <f>'Inbound SOS &amp; EOD'!MWY29</f>
        <v>0</v>
      </c>
      <c r="NJN6" s="260">
        <f>'Inbound SOS &amp; EOD'!MWZ29</f>
        <v>0</v>
      </c>
      <c r="NJO6" s="260">
        <f>'Inbound SOS &amp; EOD'!MXA29</f>
        <v>0</v>
      </c>
      <c r="NJP6" s="260">
        <f>'Inbound SOS &amp; EOD'!MXB29</f>
        <v>0</v>
      </c>
      <c r="NJQ6" s="260">
        <f>'Inbound SOS &amp; EOD'!MXC29</f>
        <v>0</v>
      </c>
      <c r="NJR6" s="260">
        <f>'Inbound SOS &amp; EOD'!MXD29</f>
        <v>0</v>
      </c>
      <c r="NJS6" s="260">
        <f>'Inbound SOS &amp; EOD'!MXE29</f>
        <v>0</v>
      </c>
      <c r="NJT6" s="260">
        <f>'Inbound SOS &amp; EOD'!MXF29</f>
        <v>0</v>
      </c>
      <c r="NJU6" s="260">
        <f>'Inbound SOS &amp; EOD'!MXG29</f>
        <v>0</v>
      </c>
      <c r="NJV6" s="260">
        <f>'Inbound SOS &amp; EOD'!MXH29</f>
        <v>0</v>
      </c>
      <c r="NJW6" s="260">
        <f>'Inbound SOS &amp; EOD'!MXI29</f>
        <v>0</v>
      </c>
      <c r="NJX6" s="260">
        <f>'Inbound SOS &amp; EOD'!MXJ29</f>
        <v>0</v>
      </c>
      <c r="NJY6" s="260">
        <f>'Inbound SOS &amp; EOD'!MXK29</f>
        <v>0</v>
      </c>
      <c r="NJZ6" s="260">
        <f>'Inbound SOS &amp; EOD'!MXL29</f>
        <v>0</v>
      </c>
      <c r="NKA6" s="260">
        <f>'Inbound SOS &amp; EOD'!MXM29</f>
        <v>0</v>
      </c>
      <c r="NKB6" s="260">
        <f>'Inbound SOS &amp; EOD'!MXN29</f>
        <v>0</v>
      </c>
      <c r="NKC6" s="260">
        <f>'Inbound SOS &amp; EOD'!MXO29</f>
        <v>0</v>
      </c>
      <c r="NKD6" s="260">
        <f>'Inbound SOS &amp; EOD'!MXP29</f>
        <v>0</v>
      </c>
      <c r="NKE6" s="260">
        <f>'Inbound SOS &amp; EOD'!MXQ29</f>
        <v>0</v>
      </c>
      <c r="NKF6" s="260">
        <f>'Inbound SOS &amp; EOD'!MXR29</f>
        <v>0</v>
      </c>
      <c r="NKG6" s="260">
        <f>'Inbound SOS &amp; EOD'!MXS29</f>
        <v>0</v>
      </c>
      <c r="NKH6" s="260">
        <f>'Inbound SOS &amp; EOD'!MXT29</f>
        <v>0</v>
      </c>
      <c r="NKI6" s="260">
        <f>'Inbound SOS &amp; EOD'!MXU29</f>
        <v>0</v>
      </c>
      <c r="NKJ6" s="260">
        <f>'Inbound SOS &amp; EOD'!MXV29</f>
        <v>0</v>
      </c>
      <c r="NKK6" s="260">
        <f>'Inbound SOS &amp; EOD'!MXW29</f>
        <v>0</v>
      </c>
      <c r="NKL6" s="260">
        <f>'Inbound SOS &amp; EOD'!MXX29</f>
        <v>0</v>
      </c>
      <c r="NKM6" s="260">
        <f>'Inbound SOS &amp; EOD'!MXY29</f>
        <v>0</v>
      </c>
      <c r="NKN6" s="260">
        <f>'Inbound SOS &amp; EOD'!MXZ29</f>
        <v>0</v>
      </c>
      <c r="NKO6" s="260">
        <f>'Inbound SOS &amp; EOD'!MYA29</f>
        <v>0</v>
      </c>
      <c r="NKP6" s="260">
        <f>'Inbound SOS &amp; EOD'!MYB29</f>
        <v>0</v>
      </c>
      <c r="NKQ6" s="260">
        <f>'Inbound SOS &amp; EOD'!MYC29</f>
        <v>0</v>
      </c>
      <c r="NKR6" s="260">
        <f>'Inbound SOS &amp; EOD'!MYD29</f>
        <v>0</v>
      </c>
      <c r="NKS6" s="260">
        <f>'Inbound SOS &amp; EOD'!MYE29</f>
        <v>0</v>
      </c>
      <c r="NKT6" s="260">
        <f>'Inbound SOS &amp; EOD'!MYF29</f>
        <v>0</v>
      </c>
      <c r="NKU6" s="260">
        <f>'Inbound SOS &amp; EOD'!MYG29</f>
        <v>0</v>
      </c>
      <c r="NKV6" s="260">
        <f>'Inbound SOS &amp; EOD'!MYH29</f>
        <v>0</v>
      </c>
      <c r="NKW6" s="260">
        <f>'Inbound SOS &amp; EOD'!MYI29</f>
        <v>0</v>
      </c>
      <c r="NKX6" s="260">
        <f>'Inbound SOS &amp; EOD'!MYJ29</f>
        <v>0</v>
      </c>
      <c r="NKY6" s="260">
        <f>'Inbound SOS &amp; EOD'!MYK29</f>
        <v>0</v>
      </c>
      <c r="NKZ6" s="260">
        <f>'Inbound SOS &amp; EOD'!MYL29</f>
        <v>0</v>
      </c>
      <c r="NLA6" s="260">
        <f>'Inbound SOS &amp; EOD'!MYM29</f>
        <v>0</v>
      </c>
      <c r="NLB6" s="260">
        <f>'Inbound SOS &amp; EOD'!MYN29</f>
        <v>0</v>
      </c>
      <c r="NLC6" s="260">
        <f>'Inbound SOS &amp; EOD'!MYO29</f>
        <v>0</v>
      </c>
      <c r="NLD6" s="260">
        <f>'Inbound SOS &amp; EOD'!MYP29</f>
        <v>0</v>
      </c>
      <c r="NLE6" s="260">
        <f>'Inbound SOS &amp; EOD'!MYQ29</f>
        <v>0</v>
      </c>
      <c r="NLF6" s="260">
        <f>'Inbound SOS &amp; EOD'!MYR29</f>
        <v>0</v>
      </c>
      <c r="NLG6" s="260">
        <f>'Inbound SOS &amp; EOD'!MYS29</f>
        <v>0</v>
      </c>
      <c r="NLH6" s="260">
        <f>'Inbound SOS &amp; EOD'!MYT29</f>
        <v>0</v>
      </c>
      <c r="NLI6" s="260">
        <f>'Inbound SOS &amp; EOD'!MYU29</f>
        <v>0</v>
      </c>
      <c r="NLJ6" s="260">
        <f>'Inbound SOS &amp; EOD'!MYV29</f>
        <v>0</v>
      </c>
      <c r="NLK6" s="260">
        <f>'Inbound SOS &amp; EOD'!MYW29</f>
        <v>0</v>
      </c>
      <c r="NLL6" s="260">
        <f>'Inbound SOS &amp; EOD'!MYX29</f>
        <v>0</v>
      </c>
      <c r="NLM6" s="260">
        <f>'Inbound SOS &amp; EOD'!MYY29</f>
        <v>0</v>
      </c>
      <c r="NLN6" s="260">
        <f>'Inbound SOS &amp; EOD'!MYZ29</f>
        <v>0</v>
      </c>
      <c r="NLO6" s="260">
        <f>'Inbound SOS &amp; EOD'!MZA29</f>
        <v>0</v>
      </c>
      <c r="NLP6" s="260">
        <f>'Inbound SOS &amp; EOD'!MZB29</f>
        <v>0</v>
      </c>
      <c r="NLQ6" s="260">
        <f>'Inbound SOS &amp; EOD'!MZC29</f>
        <v>0</v>
      </c>
      <c r="NLR6" s="260">
        <f>'Inbound SOS &amp; EOD'!MZD29</f>
        <v>0</v>
      </c>
      <c r="NLS6" s="260">
        <f>'Inbound SOS &amp; EOD'!MZE29</f>
        <v>0</v>
      </c>
      <c r="NLT6" s="260">
        <f>'Inbound SOS &amp; EOD'!MZF29</f>
        <v>0</v>
      </c>
      <c r="NLU6" s="260">
        <f>'Inbound SOS &amp; EOD'!MZG29</f>
        <v>0</v>
      </c>
      <c r="NLV6" s="260">
        <f>'Inbound SOS &amp; EOD'!MZH29</f>
        <v>0</v>
      </c>
      <c r="NLW6" s="260">
        <f>'Inbound SOS &amp; EOD'!MZI29</f>
        <v>0</v>
      </c>
      <c r="NLX6" s="260">
        <f>'Inbound SOS &amp; EOD'!MZJ29</f>
        <v>0</v>
      </c>
      <c r="NLY6" s="260">
        <f>'Inbound SOS &amp; EOD'!MZK29</f>
        <v>0</v>
      </c>
      <c r="NLZ6" s="260">
        <f>'Inbound SOS &amp; EOD'!MZL29</f>
        <v>0</v>
      </c>
      <c r="NMA6" s="260">
        <f>'Inbound SOS &amp; EOD'!MZM29</f>
        <v>0</v>
      </c>
      <c r="NMB6" s="260">
        <f>'Inbound SOS &amp; EOD'!MZN29</f>
        <v>0</v>
      </c>
      <c r="NMC6" s="260">
        <f>'Inbound SOS &amp; EOD'!MZO29</f>
        <v>0</v>
      </c>
      <c r="NMD6" s="260">
        <f>'Inbound SOS &amp; EOD'!MZP29</f>
        <v>0</v>
      </c>
      <c r="NME6" s="260">
        <f>'Inbound SOS &amp; EOD'!MZQ29</f>
        <v>0</v>
      </c>
      <c r="NMF6" s="260">
        <f>'Inbound SOS &amp; EOD'!MZR29</f>
        <v>0</v>
      </c>
      <c r="NMG6" s="260">
        <f>'Inbound SOS &amp; EOD'!MZS29</f>
        <v>0</v>
      </c>
      <c r="NMH6" s="260">
        <f>'Inbound SOS &amp; EOD'!MZT29</f>
        <v>0</v>
      </c>
      <c r="NMI6" s="260">
        <f>'Inbound SOS &amp; EOD'!MZU29</f>
        <v>0</v>
      </c>
      <c r="NMJ6" s="260">
        <f>'Inbound SOS &amp; EOD'!MZV29</f>
        <v>0</v>
      </c>
      <c r="NMK6" s="260">
        <f>'Inbound SOS &amp; EOD'!MZW29</f>
        <v>0</v>
      </c>
      <c r="NML6" s="260">
        <f>'Inbound SOS &amp; EOD'!MZX29</f>
        <v>0</v>
      </c>
      <c r="NMM6" s="260">
        <f>'Inbound SOS &amp; EOD'!MZY29</f>
        <v>0</v>
      </c>
      <c r="NMN6" s="260">
        <f>'Inbound SOS &amp; EOD'!MZZ29</f>
        <v>0</v>
      </c>
      <c r="NMO6" s="260">
        <f>'Inbound SOS &amp; EOD'!NAA29</f>
        <v>0</v>
      </c>
      <c r="NMP6" s="260">
        <f>'Inbound SOS &amp; EOD'!NAB29</f>
        <v>0</v>
      </c>
      <c r="NMQ6" s="260">
        <f>'Inbound SOS &amp; EOD'!NAC29</f>
        <v>0</v>
      </c>
      <c r="NMR6" s="260">
        <f>'Inbound SOS &amp; EOD'!NAD29</f>
        <v>0</v>
      </c>
      <c r="NMS6" s="260">
        <f>'Inbound SOS &amp; EOD'!NAE29</f>
        <v>0</v>
      </c>
      <c r="NMT6" s="260">
        <f>'Inbound SOS &amp; EOD'!NAF29</f>
        <v>0</v>
      </c>
      <c r="NMU6" s="260">
        <f>'Inbound SOS &amp; EOD'!NAG29</f>
        <v>0</v>
      </c>
      <c r="NMV6" s="260">
        <f>'Inbound SOS &amp; EOD'!NAH29</f>
        <v>0</v>
      </c>
      <c r="NMW6" s="260">
        <f>'Inbound SOS &amp; EOD'!NAI29</f>
        <v>0</v>
      </c>
      <c r="NMX6" s="260">
        <f>'Inbound SOS &amp; EOD'!NAJ29</f>
        <v>0</v>
      </c>
      <c r="NMY6" s="260">
        <f>'Inbound SOS &amp; EOD'!NAK29</f>
        <v>0</v>
      </c>
      <c r="NMZ6" s="260">
        <f>'Inbound SOS &amp; EOD'!NAL29</f>
        <v>0</v>
      </c>
      <c r="NNA6" s="260">
        <f>'Inbound SOS &amp; EOD'!NAM29</f>
        <v>0</v>
      </c>
      <c r="NNB6" s="260">
        <f>'Inbound SOS &amp; EOD'!NAN29</f>
        <v>0</v>
      </c>
      <c r="NNC6" s="260">
        <f>'Inbound SOS &amp; EOD'!NAO29</f>
        <v>0</v>
      </c>
      <c r="NND6" s="260">
        <f>'Inbound SOS &amp; EOD'!NAP29</f>
        <v>0</v>
      </c>
      <c r="NNE6" s="260">
        <f>'Inbound SOS &amp; EOD'!NAQ29</f>
        <v>0</v>
      </c>
      <c r="NNF6" s="260">
        <f>'Inbound SOS &amp; EOD'!NAR29</f>
        <v>0</v>
      </c>
      <c r="NNG6" s="260">
        <f>'Inbound SOS &amp; EOD'!NAS29</f>
        <v>0</v>
      </c>
      <c r="NNH6" s="260">
        <f>'Inbound SOS &amp; EOD'!NAT29</f>
        <v>0</v>
      </c>
      <c r="NNI6" s="260">
        <f>'Inbound SOS &amp; EOD'!NAU29</f>
        <v>0</v>
      </c>
      <c r="NNJ6" s="260">
        <f>'Inbound SOS &amp; EOD'!NAV29</f>
        <v>0</v>
      </c>
      <c r="NNK6" s="260">
        <f>'Inbound SOS &amp; EOD'!NAW29</f>
        <v>0</v>
      </c>
      <c r="NNL6" s="260">
        <f>'Inbound SOS &amp; EOD'!NAX29</f>
        <v>0</v>
      </c>
      <c r="NNM6" s="260">
        <f>'Inbound SOS &amp; EOD'!NAY29</f>
        <v>0</v>
      </c>
      <c r="NNN6" s="260">
        <f>'Inbound SOS &amp; EOD'!NAZ29</f>
        <v>0</v>
      </c>
      <c r="NNO6" s="260">
        <f>'Inbound SOS &amp; EOD'!NBA29</f>
        <v>0</v>
      </c>
      <c r="NNP6" s="260">
        <f>'Inbound SOS &amp; EOD'!NBB29</f>
        <v>0</v>
      </c>
      <c r="NNQ6" s="260">
        <f>'Inbound SOS &amp; EOD'!NBC29</f>
        <v>0</v>
      </c>
      <c r="NNR6" s="260">
        <f>'Inbound SOS &amp; EOD'!NBD29</f>
        <v>0</v>
      </c>
      <c r="NNS6" s="260">
        <f>'Inbound SOS &amp; EOD'!NBE29</f>
        <v>0</v>
      </c>
      <c r="NNT6" s="260">
        <f>'Inbound SOS &amp; EOD'!NBF29</f>
        <v>0</v>
      </c>
      <c r="NNU6" s="260">
        <f>'Inbound SOS &amp; EOD'!NBG29</f>
        <v>0</v>
      </c>
      <c r="NNV6" s="260">
        <f>'Inbound SOS &amp; EOD'!NBH29</f>
        <v>0</v>
      </c>
      <c r="NNW6" s="260">
        <f>'Inbound SOS &amp; EOD'!NBI29</f>
        <v>0</v>
      </c>
      <c r="NNX6" s="260">
        <f>'Inbound SOS &amp; EOD'!NBJ29</f>
        <v>0</v>
      </c>
      <c r="NNY6" s="260">
        <f>'Inbound SOS &amp; EOD'!NBK29</f>
        <v>0</v>
      </c>
      <c r="NNZ6" s="260">
        <f>'Inbound SOS &amp; EOD'!NBL29</f>
        <v>0</v>
      </c>
      <c r="NOA6" s="260">
        <f>'Inbound SOS &amp; EOD'!NBM29</f>
        <v>0</v>
      </c>
      <c r="NOB6" s="260">
        <f>'Inbound SOS &amp; EOD'!NBN29</f>
        <v>0</v>
      </c>
      <c r="NOC6" s="260">
        <f>'Inbound SOS &amp; EOD'!NBO29</f>
        <v>0</v>
      </c>
      <c r="NOD6" s="260">
        <f>'Inbound SOS &amp; EOD'!NBP29</f>
        <v>0</v>
      </c>
      <c r="NOE6" s="260">
        <f>'Inbound SOS &amp; EOD'!NBQ29</f>
        <v>0</v>
      </c>
      <c r="NOF6" s="260">
        <f>'Inbound SOS &amp; EOD'!NBR29</f>
        <v>0</v>
      </c>
      <c r="NOG6" s="260">
        <f>'Inbound SOS &amp; EOD'!NBS29</f>
        <v>0</v>
      </c>
      <c r="NOH6" s="260">
        <f>'Inbound SOS &amp; EOD'!NBT29</f>
        <v>0</v>
      </c>
      <c r="NOI6" s="260">
        <f>'Inbound SOS &amp; EOD'!NBU29</f>
        <v>0</v>
      </c>
      <c r="NOJ6" s="260">
        <f>'Inbound SOS &amp; EOD'!NBV29</f>
        <v>0</v>
      </c>
      <c r="NOK6" s="260">
        <f>'Inbound SOS &amp; EOD'!NBW29</f>
        <v>0</v>
      </c>
      <c r="NOL6" s="260">
        <f>'Inbound SOS &amp; EOD'!NBX29</f>
        <v>0</v>
      </c>
      <c r="NOM6" s="260">
        <f>'Inbound SOS &amp; EOD'!NBY29</f>
        <v>0</v>
      </c>
      <c r="NON6" s="260">
        <f>'Inbound SOS &amp; EOD'!NBZ29</f>
        <v>0</v>
      </c>
      <c r="NOO6" s="260">
        <f>'Inbound SOS &amp; EOD'!NCA29</f>
        <v>0</v>
      </c>
      <c r="NOP6" s="260">
        <f>'Inbound SOS &amp; EOD'!NCB29</f>
        <v>0</v>
      </c>
      <c r="NOQ6" s="260">
        <f>'Inbound SOS &amp; EOD'!NCC29</f>
        <v>0</v>
      </c>
      <c r="NOR6" s="260">
        <f>'Inbound SOS &amp; EOD'!NCD29</f>
        <v>0</v>
      </c>
      <c r="NOS6" s="260">
        <f>'Inbound SOS &amp; EOD'!NCE29</f>
        <v>0</v>
      </c>
      <c r="NOT6" s="260">
        <f>'Inbound SOS &amp; EOD'!NCF29</f>
        <v>0</v>
      </c>
      <c r="NOU6" s="260">
        <f>'Inbound SOS &amp; EOD'!NCG29</f>
        <v>0</v>
      </c>
      <c r="NOV6" s="260">
        <f>'Inbound SOS &amp; EOD'!NCH29</f>
        <v>0</v>
      </c>
      <c r="NOW6" s="260">
        <f>'Inbound SOS &amp; EOD'!NCI29</f>
        <v>0</v>
      </c>
      <c r="NOX6" s="260">
        <f>'Inbound SOS &amp; EOD'!NCJ29</f>
        <v>0</v>
      </c>
      <c r="NOY6" s="260">
        <f>'Inbound SOS &amp; EOD'!NCK29</f>
        <v>0</v>
      </c>
      <c r="NOZ6" s="260">
        <f>'Inbound SOS &amp; EOD'!NCL29</f>
        <v>0</v>
      </c>
      <c r="NPA6" s="260">
        <f>'Inbound SOS &amp; EOD'!NCM29</f>
        <v>0</v>
      </c>
      <c r="NPB6" s="260">
        <f>'Inbound SOS &amp; EOD'!NCN29</f>
        <v>0</v>
      </c>
      <c r="NPC6" s="260">
        <f>'Inbound SOS &amp; EOD'!NCO29</f>
        <v>0</v>
      </c>
      <c r="NPD6" s="260">
        <f>'Inbound SOS &amp; EOD'!NCP29</f>
        <v>0</v>
      </c>
      <c r="NPE6" s="260">
        <f>'Inbound SOS &amp; EOD'!NCQ29</f>
        <v>0</v>
      </c>
      <c r="NPF6" s="260">
        <f>'Inbound SOS &amp; EOD'!NCR29</f>
        <v>0</v>
      </c>
      <c r="NPG6" s="260">
        <f>'Inbound SOS &amp; EOD'!NCS29</f>
        <v>0</v>
      </c>
      <c r="NPH6" s="260">
        <f>'Inbound SOS &amp; EOD'!NCT29</f>
        <v>0</v>
      </c>
      <c r="NPI6" s="260">
        <f>'Inbound SOS &amp; EOD'!NCU29</f>
        <v>0</v>
      </c>
      <c r="NPJ6" s="260">
        <f>'Inbound SOS &amp; EOD'!NCV29</f>
        <v>0</v>
      </c>
      <c r="NPK6" s="260">
        <f>'Inbound SOS &amp; EOD'!NCW29</f>
        <v>0</v>
      </c>
      <c r="NPL6" s="260">
        <f>'Inbound SOS &amp; EOD'!NCX29</f>
        <v>0</v>
      </c>
      <c r="NPM6" s="260">
        <f>'Inbound SOS &amp; EOD'!NCY29</f>
        <v>0</v>
      </c>
      <c r="NPN6" s="260">
        <f>'Inbound SOS &amp; EOD'!NCZ29</f>
        <v>0</v>
      </c>
      <c r="NPO6" s="260">
        <f>'Inbound SOS &amp; EOD'!NDA29</f>
        <v>0</v>
      </c>
      <c r="NPP6" s="260">
        <f>'Inbound SOS &amp; EOD'!NDB29</f>
        <v>0</v>
      </c>
      <c r="NPQ6" s="260">
        <f>'Inbound SOS &amp; EOD'!NDC29</f>
        <v>0</v>
      </c>
      <c r="NPR6" s="260">
        <f>'Inbound SOS &amp; EOD'!NDD29</f>
        <v>0</v>
      </c>
      <c r="NPS6" s="260">
        <f>'Inbound SOS &amp; EOD'!NDE29</f>
        <v>0</v>
      </c>
      <c r="NPT6" s="260">
        <f>'Inbound SOS &amp; EOD'!NDF29</f>
        <v>0</v>
      </c>
      <c r="NPU6" s="260">
        <f>'Inbound SOS &amp; EOD'!NDG29</f>
        <v>0</v>
      </c>
      <c r="NPV6" s="260">
        <f>'Inbound SOS &amp; EOD'!NDH29</f>
        <v>0</v>
      </c>
      <c r="NPW6" s="260">
        <f>'Inbound SOS &amp; EOD'!NDI29</f>
        <v>0</v>
      </c>
      <c r="NPX6" s="260">
        <f>'Inbound SOS &amp; EOD'!NDJ29</f>
        <v>0</v>
      </c>
      <c r="NPY6" s="260">
        <f>'Inbound SOS &amp; EOD'!NDK29</f>
        <v>0</v>
      </c>
      <c r="NPZ6" s="260">
        <f>'Inbound SOS &amp; EOD'!NDL29</f>
        <v>0</v>
      </c>
      <c r="NQA6" s="260">
        <f>'Inbound SOS &amp; EOD'!NDM29</f>
        <v>0</v>
      </c>
      <c r="NQB6" s="260">
        <f>'Inbound SOS &amp; EOD'!NDN29</f>
        <v>0</v>
      </c>
      <c r="NQC6" s="260">
        <f>'Inbound SOS &amp; EOD'!NDO29</f>
        <v>0</v>
      </c>
      <c r="NQD6" s="260">
        <f>'Inbound SOS &amp; EOD'!NDP29</f>
        <v>0</v>
      </c>
      <c r="NQE6" s="260">
        <f>'Inbound SOS &amp; EOD'!NDQ29</f>
        <v>0</v>
      </c>
      <c r="NQF6" s="260">
        <f>'Inbound SOS &amp; EOD'!NDR29</f>
        <v>0</v>
      </c>
      <c r="NQG6" s="260">
        <f>'Inbound SOS &amp; EOD'!NDS29</f>
        <v>0</v>
      </c>
      <c r="NQH6" s="260">
        <f>'Inbound SOS &amp; EOD'!NDT29</f>
        <v>0</v>
      </c>
      <c r="NQI6" s="260">
        <f>'Inbound SOS &amp; EOD'!NDU29</f>
        <v>0</v>
      </c>
      <c r="NQJ6" s="260">
        <f>'Inbound SOS &amp; EOD'!NDV29</f>
        <v>0</v>
      </c>
      <c r="NQK6" s="260">
        <f>'Inbound SOS &amp; EOD'!NDW29</f>
        <v>0</v>
      </c>
      <c r="NQL6" s="260">
        <f>'Inbound SOS &amp; EOD'!NDX29</f>
        <v>0</v>
      </c>
      <c r="NQM6" s="260">
        <f>'Inbound SOS &amp; EOD'!NDY29</f>
        <v>0</v>
      </c>
      <c r="NQN6" s="260">
        <f>'Inbound SOS &amp; EOD'!NDZ29</f>
        <v>0</v>
      </c>
      <c r="NQO6" s="260">
        <f>'Inbound SOS &amp; EOD'!NEA29</f>
        <v>0</v>
      </c>
      <c r="NQP6" s="260">
        <f>'Inbound SOS &amp; EOD'!NEB29</f>
        <v>0</v>
      </c>
      <c r="NQQ6" s="260">
        <f>'Inbound SOS &amp; EOD'!NEC29</f>
        <v>0</v>
      </c>
      <c r="NQR6" s="260">
        <f>'Inbound SOS &amp; EOD'!NED29</f>
        <v>0</v>
      </c>
      <c r="NQS6" s="260">
        <f>'Inbound SOS &amp; EOD'!NEE29</f>
        <v>0</v>
      </c>
      <c r="NQT6" s="260">
        <f>'Inbound SOS &amp; EOD'!NEF29</f>
        <v>0</v>
      </c>
      <c r="NQU6" s="260">
        <f>'Inbound SOS &amp; EOD'!NEG29</f>
        <v>0</v>
      </c>
      <c r="NQV6" s="260">
        <f>'Inbound SOS &amp; EOD'!NEH29</f>
        <v>0</v>
      </c>
      <c r="NQW6" s="260">
        <f>'Inbound SOS &amp; EOD'!NEI29</f>
        <v>0</v>
      </c>
      <c r="NQX6" s="260">
        <f>'Inbound SOS &amp; EOD'!NEJ29</f>
        <v>0</v>
      </c>
      <c r="NQY6" s="260">
        <f>'Inbound SOS &amp; EOD'!NEK29</f>
        <v>0</v>
      </c>
      <c r="NQZ6" s="260">
        <f>'Inbound SOS &amp; EOD'!NEL29</f>
        <v>0</v>
      </c>
      <c r="NRA6" s="260">
        <f>'Inbound SOS &amp; EOD'!NEM29</f>
        <v>0</v>
      </c>
      <c r="NRB6" s="260">
        <f>'Inbound SOS &amp; EOD'!NEN29</f>
        <v>0</v>
      </c>
      <c r="NRC6" s="260">
        <f>'Inbound SOS &amp; EOD'!NEO29</f>
        <v>0</v>
      </c>
      <c r="NRD6" s="260">
        <f>'Inbound SOS &amp; EOD'!NEP29</f>
        <v>0</v>
      </c>
      <c r="NRE6" s="260">
        <f>'Inbound SOS &amp; EOD'!NEQ29</f>
        <v>0</v>
      </c>
      <c r="NRF6" s="260">
        <f>'Inbound SOS &amp; EOD'!NER29</f>
        <v>0</v>
      </c>
      <c r="NRG6" s="260">
        <f>'Inbound SOS &amp; EOD'!NES29</f>
        <v>0</v>
      </c>
      <c r="NRH6" s="260">
        <f>'Inbound SOS &amp; EOD'!NET29</f>
        <v>0</v>
      </c>
      <c r="NRI6" s="260">
        <f>'Inbound SOS &amp; EOD'!NEU29</f>
        <v>0</v>
      </c>
      <c r="NRJ6" s="260">
        <f>'Inbound SOS &amp; EOD'!NEV29</f>
        <v>0</v>
      </c>
      <c r="NRK6" s="260">
        <f>'Inbound SOS &amp; EOD'!NEW29</f>
        <v>0</v>
      </c>
      <c r="NRL6" s="260">
        <f>'Inbound SOS &amp; EOD'!NEX29</f>
        <v>0</v>
      </c>
      <c r="NRM6" s="260">
        <f>'Inbound SOS &amp; EOD'!NEY29</f>
        <v>0</v>
      </c>
      <c r="NRN6" s="260">
        <f>'Inbound SOS &amp; EOD'!NEZ29</f>
        <v>0</v>
      </c>
      <c r="NRO6" s="260">
        <f>'Inbound SOS &amp; EOD'!NFA29</f>
        <v>0</v>
      </c>
      <c r="NRP6" s="260">
        <f>'Inbound SOS &amp; EOD'!NFB29</f>
        <v>0</v>
      </c>
      <c r="NRQ6" s="260">
        <f>'Inbound SOS &amp; EOD'!NFC29</f>
        <v>0</v>
      </c>
      <c r="NRR6" s="260">
        <f>'Inbound SOS &amp; EOD'!NFD29</f>
        <v>0</v>
      </c>
      <c r="NRS6" s="260">
        <f>'Inbound SOS &amp; EOD'!NFE29</f>
        <v>0</v>
      </c>
      <c r="NRT6" s="260">
        <f>'Inbound SOS &amp; EOD'!NFF29</f>
        <v>0</v>
      </c>
      <c r="NRU6" s="260">
        <f>'Inbound SOS &amp; EOD'!NFG29</f>
        <v>0</v>
      </c>
      <c r="NRV6" s="260">
        <f>'Inbound SOS &amp; EOD'!NFH29</f>
        <v>0</v>
      </c>
      <c r="NRW6" s="260">
        <f>'Inbound SOS &amp; EOD'!NFI29</f>
        <v>0</v>
      </c>
      <c r="NRX6" s="260">
        <f>'Inbound SOS &amp; EOD'!NFJ29</f>
        <v>0</v>
      </c>
      <c r="NRY6" s="260">
        <f>'Inbound SOS &amp; EOD'!NFK29</f>
        <v>0</v>
      </c>
      <c r="NRZ6" s="260">
        <f>'Inbound SOS &amp; EOD'!NFL29</f>
        <v>0</v>
      </c>
      <c r="NSA6" s="260">
        <f>'Inbound SOS &amp; EOD'!NFM29</f>
        <v>0</v>
      </c>
      <c r="NSB6" s="260">
        <f>'Inbound SOS &amp; EOD'!NFN29</f>
        <v>0</v>
      </c>
      <c r="NSC6" s="260">
        <f>'Inbound SOS &amp; EOD'!NFO29</f>
        <v>0</v>
      </c>
      <c r="NSD6" s="260">
        <f>'Inbound SOS &amp; EOD'!NFP29</f>
        <v>0</v>
      </c>
      <c r="NSE6" s="260">
        <f>'Inbound SOS &amp; EOD'!NFQ29</f>
        <v>0</v>
      </c>
      <c r="NSF6" s="260">
        <f>'Inbound SOS &amp; EOD'!NFR29</f>
        <v>0</v>
      </c>
      <c r="NSG6" s="260">
        <f>'Inbound SOS &amp; EOD'!NFS29</f>
        <v>0</v>
      </c>
      <c r="NSH6" s="260">
        <f>'Inbound SOS &amp; EOD'!NFT29</f>
        <v>0</v>
      </c>
      <c r="NSI6" s="260">
        <f>'Inbound SOS &amp; EOD'!NFU29</f>
        <v>0</v>
      </c>
      <c r="NSJ6" s="260">
        <f>'Inbound SOS &amp; EOD'!NFV29</f>
        <v>0</v>
      </c>
      <c r="NSK6" s="260">
        <f>'Inbound SOS &amp; EOD'!NFW29</f>
        <v>0</v>
      </c>
      <c r="NSL6" s="260">
        <f>'Inbound SOS &amp; EOD'!NFX29</f>
        <v>0</v>
      </c>
      <c r="NSM6" s="260">
        <f>'Inbound SOS &amp; EOD'!NFY29</f>
        <v>0</v>
      </c>
      <c r="NSN6" s="260">
        <f>'Inbound SOS &amp; EOD'!NFZ29</f>
        <v>0</v>
      </c>
      <c r="NSO6" s="260">
        <f>'Inbound SOS &amp; EOD'!NGA29</f>
        <v>0</v>
      </c>
      <c r="NSP6" s="260">
        <f>'Inbound SOS &amp; EOD'!NGB29</f>
        <v>0</v>
      </c>
      <c r="NSQ6" s="260">
        <f>'Inbound SOS &amp; EOD'!NGC29</f>
        <v>0</v>
      </c>
      <c r="NSR6" s="260">
        <f>'Inbound SOS &amp; EOD'!NGD29</f>
        <v>0</v>
      </c>
      <c r="NSS6" s="260">
        <f>'Inbound SOS &amp; EOD'!NGE29</f>
        <v>0</v>
      </c>
      <c r="NST6" s="260">
        <f>'Inbound SOS &amp; EOD'!NGF29</f>
        <v>0</v>
      </c>
      <c r="NSU6" s="260">
        <f>'Inbound SOS &amp; EOD'!NGG29</f>
        <v>0</v>
      </c>
      <c r="NSV6" s="260">
        <f>'Inbound SOS &amp; EOD'!NGH29</f>
        <v>0</v>
      </c>
      <c r="NSW6" s="260">
        <f>'Inbound SOS &amp; EOD'!NGI29</f>
        <v>0</v>
      </c>
      <c r="NSX6" s="260">
        <f>'Inbound SOS &amp; EOD'!NGJ29</f>
        <v>0</v>
      </c>
      <c r="NSY6" s="260">
        <f>'Inbound SOS &amp; EOD'!NGK29</f>
        <v>0</v>
      </c>
      <c r="NSZ6" s="260">
        <f>'Inbound SOS &amp; EOD'!NGL29</f>
        <v>0</v>
      </c>
      <c r="NTA6" s="260">
        <f>'Inbound SOS &amp; EOD'!NGM29</f>
        <v>0</v>
      </c>
      <c r="NTB6" s="260">
        <f>'Inbound SOS &amp; EOD'!NGN29</f>
        <v>0</v>
      </c>
      <c r="NTC6" s="260">
        <f>'Inbound SOS &amp; EOD'!NGO29</f>
        <v>0</v>
      </c>
      <c r="NTD6" s="260">
        <f>'Inbound SOS &amp; EOD'!NGP29</f>
        <v>0</v>
      </c>
      <c r="NTE6" s="260">
        <f>'Inbound SOS &amp; EOD'!NGQ29</f>
        <v>0</v>
      </c>
      <c r="NTF6" s="260">
        <f>'Inbound SOS &amp; EOD'!NGR29</f>
        <v>0</v>
      </c>
      <c r="NTG6" s="260">
        <f>'Inbound SOS &amp; EOD'!NGS29</f>
        <v>0</v>
      </c>
      <c r="NTH6" s="260">
        <f>'Inbound SOS &amp; EOD'!NGT29</f>
        <v>0</v>
      </c>
      <c r="NTI6" s="260">
        <f>'Inbound SOS &amp; EOD'!NGU29</f>
        <v>0</v>
      </c>
      <c r="NTJ6" s="260">
        <f>'Inbound SOS &amp; EOD'!NGV29</f>
        <v>0</v>
      </c>
      <c r="NTK6" s="260">
        <f>'Inbound SOS &amp; EOD'!NGW29</f>
        <v>0</v>
      </c>
      <c r="NTL6" s="260">
        <f>'Inbound SOS &amp; EOD'!NGX29</f>
        <v>0</v>
      </c>
      <c r="NTM6" s="260">
        <f>'Inbound SOS &amp; EOD'!NGY29</f>
        <v>0</v>
      </c>
      <c r="NTN6" s="260">
        <f>'Inbound SOS &amp; EOD'!NGZ29</f>
        <v>0</v>
      </c>
      <c r="NTO6" s="260">
        <f>'Inbound SOS &amp; EOD'!NHA29</f>
        <v>0</v>
      </c>
      <c r="NTP6" s="260">
        <f>'Inbound SOS &amp; EOD'!NHB29</f>
        <v>0</v>
      </c>
      <c r="NTQ6" s="260">
        <f>'Inbound SOS &amp; EOD'!NHC29</f>
        <v>0</v>
      </c>
      <c r="NTR6" s="260">
        <f>'Inbound SOS &amp; EOD'!NHD29</f>
        <v>0</v>
      </c>
      <c r="NTS6" s="260">
        <f>'Inbound SOS &amp; EOD'!NHE29</f>
        <v>0</v>
      </c>
      <c r="NTT6" s="260">
        <f>'Inbound SOS &amp; EOD'!NHF29</f>
        <v>0</v>
      </c>
      <c r="NTU6" s="260">
        <f>'Inbound SOS &amp; EOD'!NHG29</f>
        <v>0</v>
      </c>
      <c r="NTV6" s="260">
        <f>'Inbound SOS &amp; EOD'!NHH29</f>
        <v>0</v>
      </c>
      <c r="NTW6" s="260">
        <f>'Inbound SOS &amp; EOD'!NHI29</f>
        <v>0</v>
      </c>
      <c r="NTX6" s="260">
        <f>'Inbound SOS &amp; EOD'!NHJ29</f>
        <v>0</v>
      </c>
      <c r="NTY6" s="260">
        <f>'Inbound SOS &amp; EOD'!NHK29</f>
        <v>0</v>
      </c>
      <c r="NTZ6" s="260">
        <f>'Inbound SOS &amp; EOD'!NHL29</f>
        <v>0</v>
      </c>
      <c r="NUA6" s="260">
        <f>'Inbound SOS &amp; EOD'!NHM29</f>
        <v>0</v>
      </c>
      <c r="NUB6" s="260">
        <f>'Inbound SOS &amp; EOD'!NHN29</f>
        <v>0</v>
      </c>
      <c r="NUC6" s="260">
        <f>'Inbound SOS &amp; EOD'!NHO29</f>
        <v>0</v>
      </c>
      <c r="NUD6" s="260">
        <f>'Inbound SOS &amp; EOD'!NHP29</f>
        <v>0</v>
      </c>
      <c r="NUE6" s="260">
        <f>'Inbound SOS &amp; EOD'!NHQ29</f>
        <v>0</v>
      </c>
      <c r="NUF6" s="260">
        <f>'Inbound SOS &amp; EOD'!NHR29</f>
        <v>0</v>
      </c>
      <c r="NUG6" s="260">
        <f>'Inbound SOS &amp; EOD'!NHS29</f>
        <v>0</v>
      </c>
      <c r="NUH6" s="260">
        <f>'Inbound SOS &amp; EOD'!NHT29</f>
        <v>0</v>
      </c>
      <c r="NUI6" s="260">
        <f>'Inbound SOS &amp; EOD'!NHU29</f>
        <v>0</v>
      </c>
      <c r="NUJ6" s="260">
        <f>'Inbound SOS &amp; EOD'!NHV29</f>
        <v>0</v>
      </c>
      <c r="NUK6" s="260">
        <f>'Inbound SOS &amp; EOD'!NHW29</f>
        <v>0</v>
      </c>
      <c r="NUL6" s="260">
        <f>'Inbound SOS &amp; EOD'!NHX29</f>
        <v>0</v>
      </c>
      <c r="NUM6" s="260">
        <f>'Inbound SOS &amp; EOD'!NHY29</f>
        <v>0</v>
      </c>
      <c r="NUN6" s="260">
        <f>'Inbound SOS &amp; EOD'!NHZ29</f>
        <v>0</v>
      </c>
      <c r="NUO6" s="260">
        <f>'Inbound SOS &amp; EOD'!NIA29</f>
        <v>0</v>
      </c>
      <c r="NUP6" s="260">
        <f>'Inbound SOS &amp; EOD'!NIB29</f>
        <v>0</v>
      </c>
      <c r="NUQ6" s="260">
        <f>'Inbound SOS &amp; EOD'!NIC29</f>
        <v>0</v>
      </c>
      <c r="NUR6" s="260">
        <f>'Inbound SOS &amp; EOD'!NID29</f>
        <v>0</v>
      </c>
      <c r="NUS6" s="260">
        <f>'Inbound SOS &amp; EOD'!NIE29</f>
        <v>0</v>
      </c>
      <c r="NUT6" s="260">
        <f>'Inbound SOS &amp; EOD'!NIF29</f>
        <v>0</v>
      </c>
      <c r="NUU6" s="260">
        <f>'Inbound SOS &amp; EOD'!NIG29</f>
        <v>0</v>
      </c>
      <c r="NUV6" s="260">
        <f>'Inbound SOS &amp; EOD'!NIH29</f>
        <v>0</v>
      </c>
      <c r="NUW6" s="260">
        <f>'Inbound SOS &amp; EOD'!NII29</f>
        <v>0</v>
      </c>
      <c r="NUX6" s="260">
        <f>'Inbound SOS &amp; EOD'!NIJ29</f>
        <v>0</v>
      </c>
      <c r="NUY6" s="260">
        <f>'Inbound SOS &amp; EOD'!NIK29</f>
        <v>0</v>
      </c>
      <c r="NUZ6" s="260">
        <f>'Inbound SOS &amp; EOD'!NIL29</f>
        <v>0</v>
      </c>
      <c r="NVA6" s="260">
        <f>'Inbound SOS &amp; EOD'!NIM29</f>
        <v>0</v>
      </c>
      <c r="NVB6" s="260">
        <f>'Inbound SOS &amp; EOD'!NIN29</f>
        <v>0</v>
      </c>
      <c r="NVC6" s="260">
        <f>'Inbound SOS &amp; EOD'!NIO29</f>
        <v>0</v>
      </c>
      <c r="NVD6" s="260">
        <f>'Inbound SOS &amp; EOD'!NIP29</f>
        <v>0</v>
      </c>
      <c r="NVE6" s="260">
        <f>'Inbound SOS &amp; EOD'!NIQ29</f>
        <v>0</v>
      </c>
      <c r="NVF6" s="260">
        <f>'Inbound SOS &amp; EOD'!NIR29</f>
        <v>0</v>
      </c>
      <c r="NVG6" s="260">
        <f>'Inbound SOS &amp; EOD'!NIS29</f>
        <v>0</v>
      </c>
      <c r="NVH6" s="260">
        <f>'Inbound SOS &amp; EOD'!NIT29</f>
        <v>0</v>
      </c>
      <c r="NVI6" s="260">
        <f>'Inbound SOS &amp; EOD'!NIU29</f>
        <v>0</v>
      </c>
      <c r="NVJ6" s="260">
        <f>'Inbound SOS &amp; EOD'!NIV29</f>
        <v>0</v>
      </c>
      <c r="NVK6" s="260">
        <f>'Inbound SOS &amp; EOD'!NIW29</f>
        <v>0</v>
      </c>
      <c r="NVL6" s="260">
        <f>'Inbound SOS &amp; EOD'!NIX29</f>
        <v>0</v>
      </c>
      <c r="NVM6" s="260">
        <f>'Inbound SOS &amp; EOD'!NIY29</f>
        <v>0</v>
      </c>
      <c r="NVN6" s="260">
        <f>'Inbound SOS &amp; EOD'!NIZ29</f>
        <v>0</v>
      </c>
      <c r="NVO6" s="260">
        <f>'Inbound SOS &amp; EOD'!NJA29</f>
        <v>0</v>
      </c>
      <c r="NVP6" s="260">
        <f>'Inbound SOS &amp; EOD'!NJB29</f>
        <v>0</v>
      </c>
      <c r="NVQ6" s="260">
        <f>'Inbound SOS &amp; EOD'!NJC29</f>
        <v>0</v>
      </c>
      <c r="NVR6" s="260">
        <f>'Inbound SOS &amp; EOD'!NJD29</f>
        <v>0</v>
      </c>
      <c r="NVS6" s="260">
        <f>'Inbound SOS &amp; EOD'!NJE29</f>
        <v>0</v>
      </c>
      <c r="NVT6" s="260">
        <f>'Inbound SOS &amp; EOD'!NJF29</f>
        <v>0</v>
      </c>
      <c r="NVU6" s="260">
        <f>'Inbound SOS &amp; EOD'!NJG29</f>
        <v>0</v>
      </c>
      <c r="NVV6" s="260">
        <f>'Inbound SOS &amp; EOD'!NJH29</f>
        <v>0</v>
      </c>
      <c r="NVW6" s="260">
        <f>'Inbound SOS &amp; EOD'!NJI29</f>
        <v>0</v>
      </c>
      <c r="NVX6" s="260">
        <f>'Inbound SOS &amp; EOD'!NJJ29</f>
        <v>0</v>
      </c>
      <c r="NVY6" s="260">
        <f>'Inbound SOS &amp; EOD'!NJK29</f>
        <v>0</v>
      </c>
      <c r="NVZ6" s="260">
        <f>'Inbound SOS &amp; EOD'!NJL29</f>
        <v>0</v>
      </c>
      <c r="NWA6" s="260">
        <f>'Inbound SOS &amp; EOD'!NJM29</f>
        <v>0</v>
      </c>
      <c r="NWB6" s="260">
        <f>'Inbound SOS &amp; EOD'!NJN29</f>
        <v>0</v>
      </c>
      <c r="NWC6" s="260">
        <f>'Inbound SOS &amp; EOD'!NJO29</f>
        <v>0</v>
      </c>
      <c r="NWD6" s="260">
        <f>'Inbound SOS &amp; EOD'!NJP29</f>
        <v>0</v>
      </c>
      <c r="NWE6" s="260">
        <f>'Inbound SOS &amp; EOD'!NJQ29</f>
        <v>0</v>
      </c>
      <c r="NWF6" s="260">
        <f>'Inbound SOS &amp; EOD'!NJR29</f>
        <v>0</v>
      </c>
      <c r="NWG6" s="260">
        <f>'Inbound SOS &amp; EOD'!NJS29</f>
        <v>0</v>
      </c>
      <c r="NWH6" s="260">
        <f>'Inbound SOS &amp; EOD'!NJT29</f>
        <v>0</v>
      </c>
      <c r="NWI6" s="260">
        <f>'Inbound SOS &amp; EOD'!NJU29</f>
        <v>0</v>
      </c>
      <c r="NWJ6" s="260">
        <f>'Inbound SOS &amp; EOD'!NJV29</f>
        <v>0</v>
      </c>
      <c r="NWK6" s="260">
        <f>'Inbound SOS &amp; EOD'!NJW29</f>
        <v>0</v>
      </c>
      <c r="NWL6" s="260">
        <f>'Inbound SOS &amp; EOD'!NJX29</f>
        <v>0</v>
      </c>
      <c r="NWM6" s="260">
        <f>'Inbound SOS &amp; EOD'!NJY29</f>
        <v>0</v>
      </c>
      <c r="NWN6" s="260">
        <f>'Inbound SOS &amp; EOD'!NJZ29</f>
        <v>0</v>
      </c>
      <c r="NWO6" s="260">
        <f>'Inbound SOS &amp; EOD'!NKA29</f>
        <v>0</v>
      </c>
      <c r="NWP6" s="260">
        <f>'Inbound SOS &amp; EOD'!NKB29</f>
        <v>0</v>
      </c>
      <c r="NWQ6" s="260">
        <f>'Inbound SOS &amp; EOD'!NKC29</f>
        <v>0</v>
      </c>
      <c r="NWR6" s="260">
        <f>'Inbound SOS &amp; EOD'!NKD29</f>
        <v>0</v>
      </c>
      <c r="NWS6" s="260">
        <f>'Inbound SOS &amp; EOD'!NKE29</f>
        <v>0</v>
      </c>
      <c r="NWT6" s="260">
        <f>'Inbound SOS &amp; EOD'!NKF29</f>
        <v>0</v>
      </c>
      <c r="NWU6" s="260">
        <f>'Inbound SOS &amp; EOD'!NKG29</f>
        <v>0</v>
      </c>
      <c r="NWV6" s="260">
        <f>'Inbound SOS &amp; EOD'!NKH29</f>
        <v>0</v>
      </c>
      <c r="NWW6" s="260">
        <f>'Inbound SOS &amp; EOD'!NKI29</f>
        <v>0</v>
      </c>
      <c r="NWX6" s="260">
        <f>'Inbound SOS &amp; EOD'!NKJ29</f>
        <v>0</v>
      </c>
      <c r="NWY6" s="260">
        <f>'Inbound SOS &amp; EOD'!NKK29</f>
        <v>0</v>
      </c>
      <c r="NWZ6" s="260">
        <f>'Inbound SOS &amp; EOD'!NKL29</f>
        <v>0</v>
      </c>
      <c r="NXA6" s="260">
        <f>'Inbound SOS &amp; EOD'!NKM29</f>
        <v>0</v>
      </c>
      <c r="NXB6" s="260">
        <f>'Inbound SOS &amp; EOD'!NKN29</f>
        <v>0</v>
      </c>
      <c r="NXC6" s="260">
        <f>'Inbound SOS &amp; EOD'!NKO29</f>
        <v>0</v>
      </c>
      <c r="NXD6" s="260">
        <f>'Inbound SOS &amp; EOD'!NKP29</f>
        <v>0</v>
      </c>
      <c r="NXE6" s="260">
        <f>'Inbound SOS &amp; EOD'!NKQ29</f>
        <v>0</v>
      </c>
      <c r="NXF6" s="260">
        <f>'Inbound SOS &amp; EOD'!NKR29</f>
        <v>0</v>
      </c>
      <c r="NXG6" s="260">
        <f>'Inbound SOS &amp; EOD'!NKS29</f>
        <v>0</v>
      </c>
      <c r="NXH6" s="260">
        <f>'Inbound SOS &amp; EOD'!NKT29</f>
        <v>0</v>
      </c>
      <c r="NXI6" s="260">
        <f>'Inbound SOS &amp; EOD'!NKU29</f>
        <v>0</v>
      </c>
      <c r="NXJ6" s="260">
        <f>'Inbound SOS &amp; EOD'!NKV29</f>
        <v>0</v>
      </c>
      <c r="NXK6" s="260">
        <f>'Inbound SOS &amp; EOD'!NKW29</f>
        <v>0</v>
      </c>
      <c r="NXL6" s="260">
        <f>'Inbound SOS &amp; EOD'!NKX29</f>
        <v>0</v>
      </c>
      <c r="NXM6" s="260">
        <f>'Inbound SOS &amp; EOD'!NKY29</f>
        <v>0</v>
      </c>
      <c r="NXN6" s="260">
        <f>'Inbound SOS &amp; EOD'!NKZ29</f>
        <v>0</v>
      </c>
      <c r="NXO6" s="260">
        <f>'Inbound SOS &amp; EOD'!NLA29</f>
        <v>0</v>
      </c>
      <c r="NXP6" s="260">
        <f>'Inbound SOS &amp; EOD'!NLB29</f>
        <v>0</v>
      </c>
      <c r="NXQ6" s="260">
        <f>'Inbound SOS &amp; EOD'!NLC29</f>
        <v>0</v>
      </c>
      <c r="NXR6" s="260">
        <f>'Inbound SOS &amp; EOD'!NLD29</f>
        <v>0</v>
      </c>
      <c r="NXS6" s="260">
        <f>'Inbound SOS &amp; EOD'!NLE29</f>
        <v>0</v>
      </c>
      <c r="NXT6" s="260">
        <f>'Inbound SOS &amp; EOD'!NLF29</f>
        <v>0</v>
      </c>
      <c r="NXU6" s="260">
        <f>'Inbound SOS &amp; EOD'!NLG29</f>
        <v>0</v>
      </c>
      <c r="NXV6" s="260">
        <f>'Inbound SOS &amp; EOD'!NLH29</f>
        <v>0</v>
      </c>
      <c r="NXW6" s="260">
        <f>'Inbound SOS &amp; EOD'!NLI29</f>
        <v>0</v>
      </c>
      <c r="NXX6" s="260">
        <f>'Inbound SOS &amp; EOD'!NLJ29</f>
        <v>0</v>
      </c>
      <c r="NXY6" s="260">
        <f>'Inbound SOS &amp; EOD'!NLK29</f>
        <v>0</v>
      </c>
      <c r="NXZ6" s="260">
        <f>'Inbound SOS &amp; EOD'!NLL29</f>
        <v>0</v>
      </c>
      <c r="NYA6" s="260">
        <f>'Inbound SOS &amp; EOD'!NLM29</f>
        <v>0</v>
      </c>
      <c r="NYB6" s="260">
        <f>'Inbound SOS &amp; EOD'!NLN29</f>
        <v>0</v>
      </c>
      <c r="NYC6" s="260">
        <f>'Inbound SOS &amp; EOD'!NLO29</f>
        <v>0</v>
      </c>
      <c r="NYD6" s="260">
        <f>'Inbound SOS &amp; EOD'!NLP29</f>
        <v>0</v>
      </c>
      <c r="NYE6" s="260">
        <f>'Inbound SOS &amp; EOD'!NLQ29</f>
        <v>0</v>
      </c>
      <c r="NYF6" s="260">
        <f>'Inbound SOS &amp; EOD'!NLR29</f>
        <v>0</v>
      </c>
      <c r="NYG6" s="260">
        <f>'Inbound SOS &amp; EOD'!NLS29</f>
        <v>0</v>
      </c>
      <c r="NYH6" s="260">
        <f>'Inbound SOS &amp; EOD'!NLT29</f>
        <v>0</v>
      </c>
      <c r="NYI6" s="260">
        <f>'Inbound SOS &amp; EOD'!NLU29</f>
        <v>0</v>
      </c>
      <c r="NYJ6" s="260">
        <f>'Inbound SOS &amp; EOD'!NLV29</f>
        <v>0</v>
      </c>
      <c r="NYK6" s="260">
        <f>'Inbound SOS &amp; EOD'!NLW29</f>
        <v>0</v>
      </c>
      <c r="NYL6" s="260">
        <f>'Inbound SOS &amp; EOD'!NLX29</f>
        <v>0</v>
      </c>
      <c r="NYM6" s="260">
        <f>'Inbound SOS &amp; EOD'!NLY29</f>
        <v>0</v>
      </c>
      <c r="NYN6" s="260">
        <f>'Inbound SOS &amp; EOD'!NLZ29</f>
        <v>0</v>
      </c>
      <c r="NYO6" s="260">
        <f>'Inbound SOS &amp; EOD'!NMA29</f>
        <v>0</v>
      </c>
      <c r="NYP6" s="260">
        <f>'Inbound SOS &amp; EOD'!NMB29</f>
        <v>0</v>
      </c>
      <c r="NYQ6" s="260">
        <f>'Inbound SOS &amp; EOD'!NMC29</f>
        <v>0</v>
      </c>
      <c r="NYR6" s="260">
        <f>'Inbound SOS &amp; EOD'!NMD29</f>
        <v>0</v>
      </c>
      <c r="NYS6" s="260">
        <f>'Inbound SOS &amp; EOD'!NME29</f>
        <v>0</v>
      </c>
      <c r="NYT6" s="260">
        <f>'Inbound SOS &amp; EOD'!NMF29</f>
        <v>0</v>
      </c>
      <c r="NYU6" s="260">
        <f>'Inbound SOS &amp; EOD'!NMG29</f>
        <v>0</v>
      </c>
      <c r="NYV6" s="260">
        <f>'Inbound SOS &amp; EOD'!NMH29</f>
        <v>0</v>
      </c>
      <c r="NYW6" s="260">
        <f>'Inbound SOS &amp; EOD'!NMI29</f>
        <v>0</v>
      </c>
      <c r="NYX6" s="260">
        <f>'Inbound SOS &amp; EOD'!NMJ29</f>
        <v>0</v>
      </c>
      <c r="NYY6" s="260">
        <f>'Inbound SOS &amp; EOD'!NMK29</f>
        <v>0</v>
      </c>
      <c r="NYZ6" s="260">
        <f>'Inbound SOS &amp; EOD'!NML29</f>
        <v>0</v>
      </c>
      <c r="NZA6" s="260">
        <f>'Inbound SOS &amp; EOD'!NMM29</f>
        <v>0</v>
      </c>
      <c r="NZB6" s="260">
        <f>'Inbound SOS &amp; EOD'!NMN29</f>
        <v>0</v>
      </c>
      <c r="NZC6" s="260">
        <f>'Inbound SOS &amp; EOD'!NMO29</f>
        <v>0</v>
      </c>
      <c r="NZD6" s="260">
        <f>'Inbound SOS &amp; EOD'!NMP29</f>
        <v>0</v>
      </c>
      <c r="NZE6" s="260">
        <f>'Inbound SOS &amp; EOD'!NMQ29</f>
        <v>0</v>
      </c>
      <c r="NZF6" s="260">
        <f>'Inbound SOS &amp; EOD'!NMR29</f>
        <v>0</v>
      </c>
      <c r="NZG6" s="260">
        <f>'Inbound SOS &amp; EOD'!NMS29</f>
        <v>0</v>
      </c>
      <c r="NZH6" s="260">
        <f>'Inbound SOS &amp; EOD'!NMT29</f>
        <v>0</v>
      </c>
      <c r="NZI6" s="260">
        <f>'Inbound SOS &amp; EOD'!NMU29</f>
        <v>0</v>
      </c>
      <c r="NZJ6" s="260">
        <f>'Inbound SOS &amp; EOD'!NMV29</f>
        <v>0</v>
      </c>
      <c r="NZK6" s="260">
        <f>'Inbound SOS &amp; EOD'!NMW29</f>
        <v>0</v>
      </c>
      <c r="NZL6" s="260">
        <f>'Inbound SOS &amp; EOD'!NMX29</f>
        <v>0</v>
      </c>
      <c r="NZM6" s="260">
        <f>'Inbound SOS &amp; EOD'!NMY29</f>
        <v>0</v>
      </c>
      <c r="NZN6" s="260">
        <f>'Inbound SOS &amp; EOD'!NMZ29</f>
        <v>0</v>
      </c>
      <c r="NZO6" s="260">
        <f>'Inbound SOS &amp; EOD'!NNA29</f>
        <v>0</v>
      </c>
      <c r="NZP6" s="260">
        <f>'Inbound SOS &amp; EOD'!NNB29</f>
        <v>0</v>
      </c>
      <c r="NZQ6" s="260">
        <f>'Inbound SOS &amp; EOD'!NNC29</f>
        <v>0</v>
      </c>
      <c r="NZR6" s="260">
        <f>'Inbound SOS &amp; EOD'!NND29</f>
        <v>0</v>
      </c>
      <c r="NZS6" s="260">
        <f>'Inbound SOS &amp; EOD'!NNE29</f>
        <v>0</v>
      </c>
      <c r="NZT6" s="260">
        <f>'Inbound SOS &amp; EOD'!NNF29</f>
        <v>0</v>
      </c>
      <c r="NZU6" s="260">
        <f>'Inbound SOS &amp; EOD'!NNG29</f>
        <v>0</v>
      </c>
      <c r="NZV6" s="260">
        <f>'Inbound SOS &amp; EOD'!NNH29</f>
        <v>0</v>
      </c>
      <c r="NZW6" s="260">
        <f>'Inbound SOS &amp; EOD'!NNI29</f>
        <v>0</v>
      </c>
      <c r="NZX6" s="260">
        <f>'Inbound SOS &amp; EOD'!NNJ29</f>
        <v>0</v>
      </c>
      <c r="NZY6" s="260">
        <f>'Inbound SOS &amp; EOD'!NNK29</f>
        <v>0</v>
      </c>
      <c r="NZZ6" s="260">
        <f>'Inbound SOS &amp; EOD'!NNL29</f>
        <v>0</v>
      </c>
      <c r="OAA6" s="260">
        <f>'Inbound SOS &amp; EOD'!NNM29</f>
        <v>0</v>
      </c>
      <c r="OAB6" s="260">
        <f>'Inbound SOS &amp; EOD'!NNN29</f>
        <v>0</v>
      </c>
      <c r="OAC6" s="260">
        <f>'Inbound SOS &amp; EOD'!NNO29</f>
        <v>0</v>
      </c>
      <c r="OAD6" s="260">
        <f>'Inbound SOS &amp; EOD'!NNP29</f>
        <v>0</v>
      </c>
      <c r="OAE6" s="260">
        <f>'Inbound SOS &amp; EOD'!NNQ29</f>
        <v>0</v>
      </c>
      <c r="OAF6" s="260">
        <f>'Inbound SOS &amp; EOD'!NNR29</f>
        <v>0</v>
      </c>
      <c r="OAG6" s="260">
        <f>'Inbound SOS &amp; EOD'!NNS29</f>
        <v>0</v>
      </c>
      <c r="OAH6" s="260">
        <f>'Inbound SOS &amp; EOD'!NNT29</f>
        <v>0</v>
      </c>
      <c r="OAI6" s="260">
        <f>'Inbound SOS &amp; EOD'!NNU29</f>
        <v>0</v>
      </c>
      <c r="OAJ6" s="260">
        <f>'Inbound SOS &amp; EOD'!NNV29</f>
        <v>0</v>
      </c>
      <c r="OAK6" s="260">
        <f>'Inbound SOS &amp; EOD'!NNW29</f>
        <v>0</v>
      </c>
      <c r="OAL6" s="260">
        <f>'Inbound SOS &amp; EOD'!NNX29</f>
        <v>0</v>
      </c>
      <c r="OAM6" s="260">
        <f>'Inbound SOS &amp; EOD'!NNY29</f>
        <v>0</v>
      </c>
      <c r="OAN6" s="260">
        <f>'Inbound SOS &amp; EOD'!NNZ29</f>
        <v>0</v>
      </c>
      <c r="OAO6" s="260">
        <f>'Inbound SOS &amp; EOD'!NOA29</f>
        <v>0</v>
      </c>
      <c r="OAP6" s="260">
        <f>'Inbound SOS &amp; EOD'!NOB29</f>
        <v>0</v>
      </c>
      <c r="OAQ6" s="260">
        <f>'Inbound SOS &amp; EOD'!NOC29</f>
        <v>0</v>
      </c>
      <c r="OAR6" s="260">
        <f>'Inbound SOS &amp; EOD'!NOD29</f>
        <v>0</v>
      </c>
      <c r="OAS6" s="260">
        <f>'Inbound SOS &amp; EOD'!NOE29</f>
        <v>0</v>
      </c>
      <c r="OAT6" s="260">
        <f>'Inbound SOS &amp; EOD'!NOF29</f>
        <v>0</v>
      </c>
      <c r="OAU6" s="260">
        <f>'Inbound SOS &amp; EOD'!NOG29</f>
        <v>0</v>
      </c>
      <c r="OAV6" s="260">
        <f>'Inbound SOS &amp; EOD'!NOH29</f>
        <v>0</v>
      </c>
      <c r="OAW6" s="260">
        <f>'Inbound SOS &amp; EOD'!NOI29</f>
        <v>0</v>
      </c>
      <c r="OAX6" s="260">
        <f>'Inbound SOS &amp; EOD'!NOJ29</f>
        <v>0</v>
      </c>
      <c r="OAY6" s="260">
        <f>'Inbound SOS &amp; EOD'!NOK29</f>
        <v>0</v>
      </c>
      <c r="OAZ6" s="260">
        <f>'Inbound SOS &amp; EOD'!NOL29</f>
        <v>0</v>
      </c>
      <c r="OBA6" s="260">
        <f>'Inbound SOS &amp; EOD'!NOM29</f>
        <v>0</v>
      </c>
      <c r="OBB6" s="260">
        <f>'Inbound SOS &amp; EOD'!NON29</f>
        <v>0</v>
      </c>
      <c r="OBC6" s="260">
        <f>'Inbound SOS &amp; EOD'!NOO29</f>
        <v>0</v>
      </c>
      <c r="OBD6" s="260">
        <f>'Inbound SOS &amp; EOD'!NOP29</f>
        <v>0</v>
      </c>
      <c r="OBE6" s="260">
        <f>'Inbound SOS &amp; EOD'!NOQ29</f>
        <v>0</v>
      </c>
      <c r="OBF6" s="260">
        <f>'Inbound SOS &amp; EOD'!NOR29</f>
        <v>0</v>
      </c>
      <c r="OBG6" s="260">
        <f>'Inbound SOS &amp; EOD'!NOS29</f>
        <v>0</v>
      </c>
      <c r="OBH6" s="260">
        <f>'Inbound SOS &amp; EOD'!NOT29</f>
        <v>0</v>
      </c>
      <c r="OBI6" s="260">
        <f>'Inbound SOS &amp; EOD'!NOU29</f>
        <v>0</v>
      </c>
      <c r="OBJ6" s="260">
        <f>'Inbound SOS &amp; EOD'!NOV29</f>
        <v>0</v>
      </c>
      <c r="OBK6" s="260">
        <f>'Inbound SOS &amp; EOD'!NOW29</f>
        <v>0</v>
      </c>
      <c r="OBL6" s="260">
        <f>'Inbound SOS &amp; EOD'!NOX29</f>
        <v>0</v>
      </c>
      <c r="OBM6" s="260">
        <f>'Inbound SOS &amp; EOD'!NOY29</f>
        <v>0</v>
      </c>
      <c r="OBN6" s="260">
        <f>'Inbound SOS &amp; EOD'!NOZ29</f>
        <v>0</v>
      </c>
      <c r="OBO6" s="260">
        <f>'Inbound SOS &amp; EOD'!NPA29</f>
        <v>0</v>
      </c>
      <c r="OBP6" s="260">
        <f>'Inbound SOS &amp; EOD'!NPB29</f>
        <v>0</v>
      </c>
      <c r="OBQ6" s="260">
        <f>'Inbound SOS &amp; EOD'!NPC29</f>
        <v>0</v>
      </c>
      <c r="OBR6" s="260">
        <f>'Inbound SOS &amp; EOD'!NPD29</f>
        <v>0</v>
      </c>
      <c r="OBS6" s="260">
        <f>'Inbound SOS &amp; EOD'!NPE29</f>
        <v>0</v>
      </c>
      <c r="OBT6" s="260">
        <f>'Inbound SOS &amp; EOD'!NPF29</f>
        <v>0</v>
      </c>
      <c r="OBU6" s="260">
        <f>'Inbound SOS &amp; EOD'!NPG29</f>
        <v>0</v>
      </c>
      <c r="OBV6" s="260">
        <f>'Inbound SOS &amp; EOD'!NPH29</f>
        <v>0</v>
      </c>
      <c r="OBW6" s="260">
        <f>'Inbound SOS &amp; EOD'!NPI29</f>
        <v>0</v>
      </c>
      <c r="OBX6" s="260">
        <f>'Inbound SOS &amp; EOD'!NPJ29</f>
        <v>0</v>
      </c>
      <c r="OBY6" s="260">
        <f>'Inbound SOS &amp; EOD'!NPK29</f>
        <v>0</v>
      </c>
      <c r="OBZ6" s="260">
        <f>'Inbound SOS &amp; EOD'!NPL29</f>
        <v>0</v>
      </c>
      <c r="OCA6" s="260">
        <f>'Inbound SOS &amp; EOD'!NPM29</f>
        <v>0</v>
      </c>
      <c r="OCB6" s="260">
        <f>'Inbound SOS &amp; EOD'!NPN29</f>
        <v>0</v>
      </c>
      <c r="OCC6" s="260">
        <f>'Inbound SOS &amp; EOD'!NPO29</f>
        <v>0</v>
      </c>
      <c r="OCD6" s="260">
        <f>'Inbound SOS &amp; EOD'!NPP29</f>
        <v>0</v>
      </c>
      <c r="OCE6" s="260">
        <f>'Inbound SOS &amp; EOD'!NPQ29</f>
        <v>0</v>
      </c>
      <c r="OCF6" s="260">
        <f>'Inbound SOS &amp; EOD'!NPR29</f>
        <v>0</v>
      </c>
      <c r="OCG6" s="260">
        <f>'Inbound SOS &amp; EOD'!NPS29</f>
        <v>0</v>
      </c>
      <c r="OCH6" s="260">
        <f>'Inbound SOS &amp; EOD'!NPT29</f>
        <v>0</v>
      </c>
      <c r="OCI6" s="260">
        <f>'Inbound SOS &amp; EOD'!NPU29</f>
        <v>0</v>
      </c>
      <c r="OCJ6" s="260">
        <f>'Inbound SOS &amp; EOD'!NPV29</f>
        <v>0</v>
      </c>
      <c r="OCK6" s="260">
        <f>'Inbound SOS &amp; EOD'!NPW29</f>
        <v>0</v>
      </c>
      <c r="OCL6" s="260">
        <f>'Inbound SOS &amp; EOD'!NPX29</f>
        <v>0</v>
      </c>
      <c r="OCM6" s="260">
        <f>'Inbound SOS &amp; EOD'!NPY29</f>
        <v>0</v>
      </c>
      <c r="OCN6" s="260">
        <f>'Inbound SOS &amp; EOD'!NPZ29</f>
        <v>0</v>
      </c>
      <c r="OCO6" s="260">
        <f>'Inbound SOS &amp; EOD'!NQA29</f>
        <v>0</v>
      </c>
      <c r="OCP6" s="260">
        <f>'Inbound SOS &amp; EOD'!NQB29</f>
        <v>0</v>
      </c>
      <c r="OCQ6" s="260">
        <f>'Inbound SOS &amp; EOD'!NQC29</f>
        <v>0</v>
      </c>
      <c r="OCR6" s="260">
        <f>'Inbound SOS &amp; EOD'!NQD29</f>
        <v>0</v>
      </c>
      <c r="OCS6" s="260">
        <f>'Inbound SOS &amp; EOD'!NQE29</f>
        <v>0</v>
      </c>
      <c r="OCT6" s="260">
        <f>'Inbound SOS &amp; EOD'!NQF29</f>
        <v>0</v>
      </c>
      <c r="OCU6" s="260">
        <f>'Inbound SOS &amp; EOD'!NQG29</f>
        <v>0</v>
      </c>
      <c r="OCV6" s="260">
        <f>'Inbound SOS &amp; EOD'!NQH29</f>
        <v>0</v>
      </c>
      <c r="OCW6" s="260">
        <f>'Inbound SOS &amp; EOD'!NQI29</f>
        <v>0</v>
      </c>
      <c r="OCX6" s="260">
        <f>'Inbound SOS &amp; EOD'!NQJ29</f>
        <v>0</v>
      </c>
      <c r="OCY6" s="260">
        <f>'Inbound SOS &amp; EOD'!NQK29</f>
        <v>0</v>
      </c>
      <c r="OCZ6" s="260">
        <f>'Inbound SOS &amp; EOD'!NQL29</f>
        <v>0</v>
      </c>
      <c r="ODA6" s="260">
        <f>'Inbound SOS &amp; EOD'!NQM29</f>
        <v>0</v>
      </c>
      <c r="ODB6" s="260">
        <f>'Inbound SOS &amp; EOD'!NQN29</f>
        <v>0</v>
      </c>
      <c r="ODC6" s="260">
        <f>'Inbound SOS &amp; EOD'!NQO29</f>
        <v>0</v>
      </c>
      <c r="ODD6" s="260">
        <f>'Inbound SOS &amp; EOD'!NQP29</f>
        <v>0</v>
      </c>
      <c r="ODE6" s="260">
        <f>'Inbound SOS &amp; EOD'!NQQ29</f>
        <v>0</v>
      </c>
      <c r="ODF6" s="260">
        <f>'Inbound SOS &amp; EOD'!NQR29</f>
        <v>0</v>
      </c>
      <c r="ODG6" s="260">
        <f>'Inbound SOS &amp; EOD'!NQS29</f>
        <v>0</v>
      </c>
      <c r="ODH6" s="260">
        <f>'Inbound SOS &amp; EOD'!NQT29</f>
        <v>0</v>
      </c>
      <c r="ODI6" s="260">
        <f>'Inbound SOS &amp; EOD'!NQU29</f>
        <v>0</v>
      </c>
      <c r="ODJ6" s="260">
        <f>'Inbound SOS &amp; EOD'!NQV29</f>
        <v>0</v>
      </c>
      <c r="ODK6" s="260">
        <f>'Inbound SOS &amp; EOD'!NQW29</f>
        <v>0</v>
      </c>
      <c r="ODL6" s="260">
        <f>'Inbound SOS &amp; EOD'!NQX29</f>
        <v>0</v>
      </c>
      <c r="ODM6" s="260">
        <f>'Inbound SOS &amp; EOD'!NQY29</f>
        <v>0</v>
      </c>
      <c r="ODN6" s="260">
        <f>'Inbound SOS &amp; EOD'!NQZ29</f>
        <v>0</v>
      </c>
      <c r="ODO6" s="260">
        <f>'Inbound SOS &amp; EOD'!NRA29</f>
        <v>0</v>
      </c>
      <c r="ODP6" s="260">
        <f>'Inbound SOS &amp; EOD'!NRB29</f>
        <v>0</v>
      </c>
      <c r="ODQ6" s="260">
        <f>'Inbound SOS &amp; EOD'!NRC29</f>
        <v>0</v>
      </c>
      <c r="ODR6" s="260">
        <f>'Inbound SOS &amp; EOD'!NRD29</f>
        <v>0</v>
      </c>
      <c r="ODS6" s="260">
        <f>'Inbound SOS &amp; EOD'!NRE29</f>
        <v>0</v>
      </c>
      <c r="ODT6" s="260">
        <f>'Inbound SOS &amp; EOD'!NRF29</f>
        <v>0</v>
      </c>
      <c r="ODU6" s="260">
        <f>'Inbound SOS &amp; EOD'!NRG29</f>
        <v>0</v>
      </c>
      <c r="ODV6" s="260">
        <f>'Inbound SOS &amp; EOD'!NRH29</f>
        <v>0</v>
      </c>
      <c r="ODW6" s="260">
        <f>'Inbound SOS &amp; EOD'!NRI29</f>
        <v>0</v>
      </c>
      <c r="ODX6" s="260">
        <f>'Inbound SOS &amp; EOD'!NRJ29</f>
        <v>0</v>
      </c>
      <c r="ODY6" s="260">
        <f>'Inbound SOS &amp; EOD'!NRK29</f>
        <v>0</v>
      </c>
      <c r="ODZ6" s="260">
        <f>'Inbound SOS &amp; EOD'!NRL29</f>
        <v>0</v>
      </c>
      <c r="OEA6" s="260">
        <f>'Inbound SOS &amp; EOD'!NRM29</f>
        <v>0</v>
      </c>
      <c r="OEB6" s="260">
        <f>'Inbound SOS &amp; EOD'!NRN29</f>
        <v>0</v>
      </c>
      <c r="OEC6" s="260">
        <f>'Inbound SOS &amp; EOD'!NRO29</f>
        <v>0</v>
      </c>
      <c r="OED6" s="260">
        <f>'Inbound SOS &amp; EOD'!NRP29</f>
        <v>0</v>
      </c>
      <c r="OEE6" s="260">
        <f>'Inbound SOS &amp; EOD'!NRQ29</f>
        <v>0</v>
      </c>
      <c r="OEF6" s="260">
        <f>'Inbound SOS &amp; EOD'!NRR29</f>
        <v>0</v>
      </c>
      <c r="OEG6" s="260">
        <f>'Inbound SOS &amp; EOD'!NRS29</f>
        <v>0</v>
      </c>
      <c r="OEH6" s="260">
        <f>'Inbound SOS &amp; EOD'!NRT29</f>
        <v>0</v>
      </c>
      <c r="OEI6" s="260">
        <f>'Inbound SOS &amp; EOD'!NRU29</f>
        <v>0</v>
      </c>
      <c r="OEJ6" s="260">
        <f>'Inbound SOS &amp; EOD'!NRV29</f>
        <v>0</v>
      </c>
      <c r="OEK6" s="260">
        <f>'Inbound SOS &amp; EOD'!NRW29</f>
        <v>0</v>
      </c>
      <c r="OEL6" s="260">
        <f>'Inbound SOS &amp; EOD'!NRX29</f>
        <v>0</v>
      </c>
      <c r="OEM6" s="260">
        <f>'Inbound SOS &amp; EOD'!NRY29</f>
        <v>0</v>
      </c>
      <c r="OEN6" s="260">
        <f>'Inbound SOS &amp; EOD'!NRZ29</f>
        <v>0</v>
      </c>
      <c r="OEO6" s="260">
        <f>'Inbound SOS &amp; EOD'!NSA29</f>
        <v>0</v>
      </c>
      <c r="OEP6" s="260">
        <f>'Inbound SOS &amp; EOD'!NSB29</f>
        <v>0</v>
      </c>
      <c r="OEQ6" s="260">
        <f>'Inbound SOS &amp; EOD'!NSC29</f>
        <v>0</v>
      </c>
      <c r="OER6" s="260">
        <f>'Inbound SOS &amp; EOD'!NSD29</f>
        <v>0</v>
      </c>
      <c r="OES6" s="260">
        <f>'Inbound SOS &amp; EOD'!NSE29</f>
        <v>0</v>
      </c>
      <c r="OET6" s="260">
        <f>'Inbound SOS &amp; EOD'!NSF29</f>
        <v>0</v>
      </c>
      <c r="OEU6" s="260">
        <f>'Inbound SOS &amp; EOD'!NSG29</f>
        <v>0</v>
      </c>
      <c r="OEV6" s="260">
        <f>'Inbound SOS &amp; EOD'!NSH29</f>
        <v>0</v>
      </c>
      <c r="OEW6" s="260">
        <f>'Inbound SOS &amp; EOD'!NSI29</f>
        <v>0</v>
      </c>
      <c r="OEX6" s="260">
        <f>'Inbound SOS &amp; EOD'!NSJ29</f>
        <v>0</v>
      </c>
      <c r="OEY6" s="260">
        <f>'Inbound SOS &amp; EOD'!NSK29</f>
        <v>0</v>
      </c>
      <c r="OEZ6" s="260">
        <f>'Inbound SOS &amp; EOD'!NSL29</f>
        <v>0</v>
      </c>
      <c r="OFA6" s="260">
        <f>'Inbound SOS &amp; EOD'!NSM29</f>
        <v>0</v>
      </c>
      <c r="OFB6" s="260">
        <f>'Inbound SOS &amp; EOD'!NSN29</f>
        <v>0</v>
      </c>
      <c r="OFC6" s="260">
        <f>'Inbound SOS &amp; EOD'!NSO29</f>
        <v>0</v>
      </c>
      <c r="OFD6" s="260">
        <f>'Inbound SOS &amp; EOD'!NSP29</f>
        <v>0</v>
      </c>
      <c r="OFE6" s="260">
        <f>'Inbound SOS &amp; EOD'!NSQ29</f>
        <v>0</v>
      </c>
      <c r="OFF6" s="260">
        <f>'Inbound SOS &amp; EOD'!NSR29</f>
        <v>0</v>
      </c>
      <c r="OFG6" s="260">
        <f>'Inbound SOS &amp; EOD'!NSS29</f>
        <v>0</v>
      </c>
      <c r="OFH6" s="260">
        <f>'Inbound SOS &amp; EOD'!NST29</f>
        <v>0</v>
      </c>
      <c r="OFI6" s="260">
        <f>'Inbound SOS &amp; EOD'!NSU29</f>
        <v>0</v>
      </c>
      <c r="OFJ6" s="260">
        <f>'Inbound SOS &amp; EOD'!NSV29</f>
        <v>0</v>
      </c>
      <c r="OFK6" s="260">
        <f>'Inbound SOS &amp; EOD'!NSW29</f>
        <v>0</v>
      </c>
      <c r="OFL6" s="260">
        <f>'Inbound SOS &amp; EOD'!NSX29</f>
        <v>0</v>
      </c>
      <c r="OFM6" s="260">
        <f>'Inbound SOS &amp; EOD'!NSY29</f>
        <v>0</v>
      </c>
      <c r="OFN6" s="260">
        <f>'Inbound SOS &amp; EOD'!NSZ29</f>
        <v>0</v>
      </c>
      <c r="OFO6" s="260">
        <f>'Inbound SOS &amp; EOD'!NTA29</f>
        <v>0</v>
      </c>
      <c r="OFP6" s="260">
        <f>'Inbound SOS &amp; EOD'!NTB29</f>
        <v>0</v>
      </c>
      <c r="OFQ6" s="260">
        <f>'Inbound SOS &amp; EOD'!NTC29</f>
        <v>0</v>
      </c>
      <c r="OFR6" s="260">
        <f>'Inbound SOS &amp; EOD'!NTD29</f>
        <v>0</v>
      </c>
      <c r="OFS6" s="260">
        <f>'Inbound SOS &amp; EOD'!NTE29</f>
        <v>0</v>
      </c>
      <c r="OFT6" s="260">
        <f>'Inbound SOS &amp; EOD'!NTF29</f>
        <v>0</v>
      </c>
      <c r="OFU6" s="260">
        <f>'Inbound SOS &amp; EOD'!NTG29</f>
        <v>0</v>
      </c>
      <c r="OFV6" s="260">
        <f>'Inbound SOS &amp; EOD'!NTH29</f>
        <v>0</v>
      </c>
      <c r="OFW6" s="260">
        <f>'Inbound SOS &amp; EOD'!NTI29</f>
        <v>0</v>
      </c>
      <c r="OFX6" s="260">
        <f>'Inbound SOS &amp; EOD'!NTJ29</f>
        <v>0</v>
      </c>
      <c r="OFY6" s="260">
        <f>'Inbound SOS &amp; EOD'!NTK29</f>
        <v>0</v>
      </c>
      <c r="OFZ6" s="260">
        <f>'Inbound SOS &amp; EOD'!NTL29</f>
        <v>0</v>
      </c>
      <c r="OGA6" s="260">
        <f>'Inbound SOS &amp; EOD'!NTM29</f>
        <v>0</v>
      </c>
      <c r="OGB6" s="260">
        <f>'Inbound SOS &amp; EOD'!NTN29</f>
        <v>0</v>
      </c>
      <c r="OGC6" s="260">
        <f>'Inbound SOS &amp; EOD'!NTO29</f>
        <v>0</v>
      </c>
      <c r="OGD6" s="260">
        <f>'Inbound SOS &amp; EOD'!NTP29</f>
        <v>0</v>
      </c>
      <c r="OGE6" s="260">
        <f>'Inbound SOS &amp; EOD'!NTQ29</f>
        <v>0</v>
      </c>
      <c r="OGF6" s="260">
        <f>'Inbound SOS &amp; EOD'!NTR29</f>
        <v>0</v>
      </c>
      <c r="OGG6" s="260">
        <f>'Inbound SOS &amp; EOD'!NTS29</f>
        <v>0</v>
      </c>
      <c r="OGH6" s="260">
        <f>'Inbound SOS &amp; EOD'!NTT29</f>
        <v>0</v>
      </c>
      <c r="OGI6" s="260">
        <f>'Inbound SOS &amp; EOD'!NTU29</f>
        <v>0</v>
      </c>
      <c r="OGJ6" s="260">
        <f>'Inbound SOS &amp; EOD'!NTV29</f>
        <v>0</v>
      </c>
      <c r="OGK6" s="260">
        <f>'Inbound SOS &amp; EOD'!NTW29</f>
        <v>0</v>
      </c>
      <c r="OGL6" s="260">
        <f>'Inbound SOS &amp; EOD'!NTX29</f>
        <v>0</v>
      </c>
      <c r="OGM6" s="260">
        <f>'Inbound SOS &amp; EOD'!NTY29</f>
        <v>0</v>
      </c>
      <c r="OGN6" s="260">
        <f>'Inbound SOS &amp; EOD'!NTZ29</f>
        <v>0</v>
      </c>
      <c r="OGO6" s="260">
        <f>'Inbound SOS &amp; EOD'!NUA29</f>
        <v>0</v>
      </c>
      <c r="OGP6" s="260">
        <f>'Inbound SOS &amp; EOD'!NUB29</f>
        <v>0</v>
      </c>
      <c r="OGQ6" s="260">
        <f>'Inbound SOS &amp; EOD'!NUC29</f>
        <v>0</v>
      </c>
      <c r="OGR6" s="260">
        <f>'Inbound SOS &amp; EOD'!NUD29</f>
        <v>0</v>
      </c>
      <c r="OGS6" s="260">
        <f>'Inbound SOS &amp; EOD'!NUE29</f>
        <v>0</v>
      </c>
      <c r="OGT6" s="260">
        <f>'Inbound SOS &amp; EOD'!NUF29</f>
        <v>0</v>
      </c>
      <c r="OGU6" s="260">
        <f>'Inbound SOS &amp; EOD'!NUG29</f>
        <v>0</v>
      </c>
      <c r="OGV6" s="260">
        <f>'Inbound SOS &amp; EOD'!NUH29</f>
        <v>0</v>
      </c>
      <c r="OGW6" s="260">
        <f>'Inbound SOS &amp; EOD'!NUI29</f>
        <v>0</v>
      </c>
      <c r="OGX6" s="260">
        <f>'Inbound SOS &amp; EOD'!NUJ29</f>
        <v>0</v>
      </c>
      <c r="OGY6" s="260">
        <f>'Inbound SOS &amp; EOD'!NUK29</f>
        <v>0</v>
      </c>
      <c r="OGZ6" s="260">
        <f>'Inbound SOS &amp; EOD'!NUL29</f>
        <v>0</v>
      </c>
      <c r="OHA6" s="260">
        <f>'Inbound SOS &amp; EOD'!NUM29</f>
        <v>0</v>
      </c>
      <c r="OHB6" s="260">
        <f>'Inbound SOS &amp; EOD'!NUN29</f>
        <v>0</v>
      </c>
      <c r="OHC6" s="260">
        <f>'Inbound SOS &amp; EOD'!NUO29</f>
        <v>0</v>
      </c>
      <c r="OHD6" s="260">
        <f>'Inbound SOS &amp; EOD'!NUP29</f>
        <v>0</v>
      </c>
      <c r="OHE6" s="260">
        <f>'Inbound SOS &amp; EOD'!NUQ29</f>
        <v>0</v>
      </c>
      <c r="OHF6" s="260">
        <f>'Inbound SOS &amp; EOD'!NUR29</f>
        <v>0</v>
      </c>
      <c r="OHG6" s="260">
        <f>'Inbound SOS &amp; EOD'!NUS29</f>
        <v>0</v>
      </c>
      <c r="OHH6" s="260">
        <f>'Inbound SOS &amp; EOD'!NUT29</f>
        <v>0</v>
      </c>
      <c r="OHI6" s="260">
        <f>'Inbound SOS &amp; EOD'!NUU29</f>
        <v>0</v>
      </c>
      <c r="OHJ6" s="260">
        <f>'Inbound SOS &amp; EOD'!NUV29</f>
        <v>0</v>
      </c>
      <c r="OHK6" s="260">
        <f>'Inbound SOS &amp; EOD'!NUW29</f>
        <v>0</v>
      </c>
      <c r="OHL6" s="260">
        <f>'Inbound SOS &amp; EOD'!NUX29</f>
        <v>0</v>
      </c>
      <c r="OHM6" s="260">
        <f>'Inbound SOS &amp; EOD'!NUY29</f>
        <v>0</v>
      </c>
      <c r="OHN6" s="260">
        <f>'Inbound SOS &amp; EOD'!NUZ29</f>
        <v>0</v>
      </c>
      <c r="OHO6" s="260">
        <f>'Inbound SOS &amp; EOD'!NVA29</f>
        <v>0</v>
      </c>
      <c r="OHP6" s="260">
        <f>'Inbound SOS &amp; EOD'!NVB29</f>
        <v>0</v>
      </c>
      <c r="OHQ6" s="260">
        <f>'Inbound SOS &amp; EOD'!NVC29</f>
        <v>0</v>
      </c>
      <c r="OHR6" s="260">
        <f>'Inbound SOS &amp; EOD'!NVD29</f>
        <v>0</v>
      </c>
      <c r="OHS6" s="260">
        <f>'Inbound SOS &amp; EOD'!NVE29</f>
        <v>0</v>
      </c>
      <c r="OHT6" s="260">
        <f>'Inbound SOS &amp; EOD'!NVF29</f>
        <v>0</v>
      </c>
      <c r="OHU6" s="260">
        <f>'Inbound SOS &amp; EOD'!NVG29</f>
        <v>0</v>
      </c>
      <c r="OHV6" s="260">
        <f>'Inbound SOS &amp; EOD'!NVH29</f>
        <v>0</v>
      </c>
      <c r="OHW6" s="260">
        <f>'Inbound SOS &amp; EOD'!NVI29</f>
        <v>0</v>
      </c>
      <c r="OHX6" s="260">
        <f>'Inbound SOS &amp; EOD'!NVJ29</f>
        <v>0</v>
      </c>
      <c r="OHY6" s="260">
        <f>'Inbound SOS &amp; EOD'!NVK29</f>
        <v>0</v>
      </c>
      <c r="OHZ6" s="260">
        <f>'Inbound SOS &amp; EOD'!NVL29</f>
        <v>0</v>
      </c>
      <c r="OIA6" s="260">
        <f>'Inbound SOS &amp; EOD'!NVM29</f>
        <v>0</v>
      </c>
      <c r="OIB6" s="260">
        <f>'Inbound SOS &amp; EOD'!NVN29</f>
        <v>0</v>
      </c>
      <c r="OIC6" s="260">
        <f>'Inbound SOS &amp; EOD'!NVO29</f>
        <v>0</v>
      </c>
      <c r="OID6" s="260">
        <f>'Inbound SOS &amp; EOD'!NVP29</f>
        <v>0</v>
      </c>
      <c r="OIE6" s="260">
        <f>'Inbound SOS &amp; EOD'!NVQ29</f>
        <v>0</v>
      </c>
      <c r="OIF6" s="260">
        <f>'Inbound SOS &amp; EOD'!NVR29</f>
        <v>0</v>
      </c>
      <c r="OIG6" s="260">
        <f>'Inbound SOS &amp; EOD'!NVS29</f>
        <v>0</v>
      </c>
      <c r="OIH6" s="260">
        <f>'Inbound SOS &amp; EOD'!NVT29</f>
        <v>0</v>
      </c>
      <c r="OII6" s="260">
        <f>'Inbound SOS &amp; EOD'!NVU29</f>
        <v>0</v>
      </c>
      <c r="OIJ6" s="260">
        <f>'Inbound SOS &amp; EOD'!NVV29</f>
        <v>0</v>
      </c>
      <c r="OIK6" s="260">
        <f>'Inbound SOS &amp; EOD'!NVW29</f>
        <v>0</v>
      </c>
      <c r="OIL6" s="260">
        <f>'Inbound SOS &amp; EOD'!NVX29</f>
        <v>0</v>
      </c>
      <c r="OIM6" s="260">
        <f>'Inbound SOS &amp; EOD'!NVY29</f>
        <v>0</v>
      </c>
      <c r="OIN6" s="260">
        <f>'Inbound SOS &amp; EOD'!NVZ29</f>
        <v>0</v>
      </c>
      <c r="OIO6" s="260">
        <f>'Inbound SOS &amp; EOD'!NWA29</f>
        <v>0</v>
      </c>
      <c r="OIP6" s="260">
        <f>'Inbound SOS &amp; EOD'!NWB29</f>
        <v>0</v>
      </c>
      <c r="OIQ6" s="260">
        <f>'Inbound SOS &amp; EOD'!NWC29</f>
        <v>0</v>
      </c>
      <c r="OIR6" s="260">
        <f>'Inbound SOS &amp; EOD'!NWD29</f>
        <v>0</v>
      </c>
      <c r="OIS6" s="260">
        <f>'Inbound SOS &amp; EOD'!NWE29</f>
        <v>0</v>
      </c>
      <c r="OIT6" s="260">
        <f>'Inbound SOS &amp; EOD'!NWF29</f>
        <v>0</v>
      </c>
      <c r="OIU6" s="260">
        <f>'Inbound SOS &amp; EOD'!NWG29</f>
        <v>0</v>
      </c>
      <c r="OIV6" s="260">
        <f>'Inbound SOS &amp; EOD'!NWH29</f>
        <v>0</v>
      </c>
      <c r="OIW6" s="260">
        <f>'Inbound SOS &amp; EOD'!NWI29</f>
        <v>0</v>
      </c>
      <c r="OIX6" s="260">
        <f>'Inbound SOS &amp; EOD'!NWJ29</f>
        <v>0</v>
      </c>
      <c r="OIY6" s="260">
        <f>'Inbound SOS &amp; EOD'!NWK29</f>
        <v>0</v>
      </c>
      <c r="OIZ6" s="260">
        <f>'Inbound SOS &amp; EOD'!NWL29</f>
        <v>0</v>
      </c>
      <c r="OJA6" s="260">
        <f>'Inbound SOS &amp; EOD'!NWM29</f>
        <v>0</v>
      </c>
      <c r="OJB6" s="260">
        <f>'Inbound SOS &amp; EOD'!NWN29</f>
        <v>0</v>
      </c>
      <c r="OJC6" s="260">
        <f>'Inbound SOS &amp; EOD'!NWO29</f>
        <v>0</v>
      </c>
      <c r="OJD6" s="260">
        <f>'Inbound SOS &amp; EOD'!NWP29</f>
        <v>0</v>
      </c>
      <c r="OJE6" s="260">
        <f>'Inbound SOS &amp; EOD'!NWQ29</f>
        <v>0</v>
      </c>
      <c r="OJF6" s="260">
        <f>'Inbound SOS &amp; EOD'!NWR29</f>
        <v>0</v>
      </c>
      <c r="OJG6" s="260">
        <f>'Inbound SOS &amp; EOD'!NWS29</f>
        <v>0</v>
      </c>
      <c r="OJH6" s="260">
        <f>'Inbound SOS &amp; EOD'!NWT29</f>
        <v>0</v>
      </c>
      <c r="OJI6" s="260">
        <f>'Inbound SOS &amp; EOD'!NWU29</f>
        <v>0</v>
      </c>
      <c r="OJJ6" s="260">
        <f>'Inbound SOS &amp; EOD'!NWV29</f>
        <v>0</v>
      </c>
      <c r="OJK6" s="260">
        <f>'Inbound SOS &amp; EOD'!NWW29</f>
        <v>0</v>
      </c>
      <c r="OJL6" s="260">
        <f>'Inbound SOS &amp; EOD'!NWX29</f>
        <v>0</v>
      </c>
      <c r="OJM6" s="260">
        <f>'Inbound SOS &amp; EOD'!NWY29</f>
        <v>0</v>
      </c>
      <c r="OJN6" s="260">
        <f>'Inbound SOS &amp; EOD'!NWZ29</f>
        <v>0</v>
      </c>
      <c r="OJO6" s="260">
        <f>'Inbound SOS &amp; EOD'!NXA29</f>
        <v>0</v>
      </c>
      <c r="OJP6" s="260">
        <f>'Inbound SOS &amp; EOD'!NXB29</f>
        <v>0</v>
      </c>
      <c r="OJQ6" s="260">
        <f>'Inbound SOS &amp; EOD'!NXC29</f>
        <v>0</v>
      </c>
      <c r="OJR6" s="260">
        <f>'Inbound SOS &amp; EOD'!NXD29</f>
        <v>0</v>
      </c>
      <c r="OJS6" s="260">
        <f>'Inbound SOS &amp; EOD'!NXE29</f>
        <v>0</v>
      </c>
      <c r="OJT6" s="260">
        <f>'Inbound SOS &amp; EOD'!NXF29</f>
        <v>0</v>
      </c>
      <c r="OJU6" s="260">
        <f>'Inbound SOS &amp; EOD'!NXG29</f>
        <v>0</v>
      </c>
      <c r="OJV6" s="260">
        <f>'Inbound SOS &amp; EOD'!NXH29</f>
        <v>0</v>
      </c>
      <c r="OJW6" s="260">
        <f>'Inbound SOS &amp; EOD'!NXI29</f>
        <v>0</v>
      </c>
      <c r="OJX6" s="260">
        <f>'Inbound SOS &amp; EOD'!NXJ29</f>
        <v>0</v>
      </c>
      <c r="OJY6" s="260">
        <f>'Inbound SOS &amp; EOD'!NXK29</f>
        <v>0</v>
      </c>
      <c r="OJZ6" s="260">
        <f>'Inbound SOS &amp; EOD'!NXL29</f>
        <v>0</v>
      </c>
      <c r="OKA6" s="260">
        <f>'Inbound SOS &amp; EOD'!NXM29</f>
        <v>0</v>
      </c>
      <c r="OKB6" s="260">
        <f>'Inbound SOS &amp; EOD'!NXN29</f>
        <v>0</v>
      </c>
      <c r="OKC6" s="260">
        <f>'Inbound SOS &amp; EOD'!NXO29</f>
        <v>0</v>
      </c>
      <c r="OKD6" s="260">
        <f>'Inbound SOS &amp; EOD'!NXP29</f>
        <v>0</v>
      </c>
      <c r="OKE6" s="260">
        <f>'Inbound SOS &amp; EOD'!NXQ29</f>
        <v>0</v>
      </c>
      <c r="OKF6" s="260">
        <f>'Inbound SOS &amp; EOD'!NXR29</f>
        <v>0</v>
      </c>
      <c r="OKG6" s="260">
        <f>'Inbound SOS &amp; EOD'!NXS29</f>
        <v>0</v>
      </c>
      <c r="OKH6" s="260">
        <f>'Inbound SOS &amp; EOD'!NXT29</f>
        <v>0</v>
      </c>
      <c r="OKI6" s="260">
        <f>'Inbound SOS &amp; EOD'!NXU29</f>
        <v>0</v>
      </c>
      <c r="OKJ6" s="260">
        <f>'Inbound SOS &amp; EOD'!NXV29</f>
        <v>0</v>
      </c>
      <c r="OKK6" s="260">
        <f>'Inbound SOS &amp; EOD'!NXW29</f>
        <v>0</v>
      </c>
      <c r="OKL6" s="260">
        <f>'Inbound SOS &amp; EOD'!NXX29</f>
        <v>0</v>
      </c>
      <c r="OKM6" s="260">
        <f>'Inbound SOS &amp; EOD'!NXY29</f>
        <v>0</v>
      </c>
      <c r="OKN6" s="260">
        <f>'Inbound SOS &amp; EOD'!NXZ29</f>
        <v>0</v>
      </c>
      <c r="OKO6" s="260">
        <f>'Inbound SOS &amp; EOD'!NYA29</f>
        <v>0</v>
      </c>
      <c r="OKP6" s="260">
        <f>'Inbound SOS &amp; EOD'!NYB29</f>
        <v>0</v>
      </c>
      <c r="OKQ6" s="260">
        <f>'Inbound SOS &amp; EOD'!NYC29</f>
        <v>0</v>
      </c>
      <c r="OKR6" s="260">
        <f>'Inbound SOS &amp; EOD'!NYD29</f>
        <v>0</v>
      </c>
      <c r="OKS6" s="260">
        <f>'Inbound SOS &amp; EOD'!NYE29</f>
        <v>0</v>
      </c>
      <c r="OKT6" s="260">
        <f>'Inbound SOS &amp; EOD'!NYF29</f>
        <v>0</v>
      </c>
      <c r="OKU6" s="260">
        <f>'Inbound SOS &amp; EOD'!NYG29</f>
        <v>0</v>
      </c>
      <c r="OKV6" s="260">
        <f>'Inbound SOS &amp; EOD'!NYH29</f>
        <v>0</v>
      </c>
      <c r="OKW6" s="260">
        <f>'Inbound SOS &amp; EOD'!NYI29</f>
        <v>0</v>
      </c>
      <c r="OKX6" s="260">
        <f>'Inbound SOS &amp; EOD'!NYJ29</f>
        <v>0</v>
      </c>
      <c r="OKY6" s="260">
        <f>'Inbound SOS &amp; EOD'!NYK29</f>
        <v>0</v>
      </c>
      <c r="OKZ6" s="260">
        <f>'Inbound SOS &amp; EOD'!NYL29</f>
        <v>0</v>
      </c>
      <c r="OLA6" s="260">
        <f>'Inbound SOS &amp; EOD'!NYM29</f>
        <v>0</v>
      </c>
      <c r="OLB6" s="260">
        <f>'Inbound SOS &amp; EOD'!NYN29</f>
        <v>0</v>
      </c>
      <c r="OLC6" s="260">
        <f>'Inbound SOS &amp; EOD'!NYO29</f>
        <v>0</v>
      </c>
      <c r="OLD6" s="260">
        <f>'Inbound SOS &amp; EOD'!NYP29</f>
        <v>0</v>
      </c>
      <c r="OLE6" s="260">
        <f>'Inbound SOS &amp; EOD'!NYQ29</f>
        <v>0</v>
      </c>
      <c r="OLF6" s="260">
        <f>'Inbound SOS &amp; EOD'!NYR29</f>
        <v>0</v>
      </c>
      <c r="OLG6" s="260">
        <f>'Inbound SOS &amp; EOD'!NYS29</f>
        <v>0</v>
      </c>
      <c r="OLH6" s="260">
        <f>'Inbound SOS &amp; EOD'!NYT29</f>
        <v>0</v>
      </c>
      <c r="OLI6" s="260">
        <f>'Inbound SOS &amp; EOD'!NYU29</f>
        <v>0</v>
      </c>
      <c r="OLJ6" s="260">
        <f>'Inbound SOS &amp; EOD'!NYV29</f>
        <v>0</v>
      </c>
      <c r="OLK6" s="260">
        <f>'Inbound SOS &amp; EOD'!NYW29</f>
        <v>0</v>
      </c>
      <c r="OLL6" s="260">
        <f>'Inbound SOS &amp; EOD'!NYX29</f>
        <v>0</v>
      </c>
      <c r="OLM6" s="260">
        <f>'Inbound SOS &amp; EOD'!NYY29</f>
        <v>0</v>
      </c>
      <c r="OLN6" s="260">
        <f>'Inbound SOS &amp; EOD'!NYZ29</f>
        <v>0</v>
      </c>
      <c r="OLO6" s="260">
        <f>'Inbound SOS &amp; EOD'!NZA29</f>
        <v>0</v>
      </c>
      <c r="OLP6" s="260">
        <f>'Inbound SOS &amp; EOD'!NZB29</f>
        <v>0</v>
      </c>
      <c r="OLQ6" s="260">
        <f>'Inbound SOS &amp; EOD'!NZC29</f>
        <v>0</v>
      </c>
      <c r="OLR6" s="260">
        <f>'Inbound SOS &amp; EOD'!NZD29</f>
        <v>0</v>
      </c>
      <c r="OLS6" s="260">
        <f>'Inbound SOS &amp; EOD'!NZE29</f>
        <v>0</v>
      </c>
      <c r="OLT6" s="260">
        <f>'Inbound SOS &amp; EOD'!NZF29</f>
        <v>0</v>
      </c>
      <c r="OLU6" s="260">
        <f>'Inbound SOS &amp; EOD'!NZG29</f>
        <v>0</v>
      </c>
      <c r="OLV6" s="260">
        <f>'Inbound SOS &amp; EOD'!NZH29</f>
        <v>0</v>
      </c>
      <c r="OLW6" s="260">
        <f>'Inbound SOS &amp; EOD'!NZI29</f>
        <v>0</v>
      </c>
      <c r="OLX6" s="260">
        <f>'Inbound SOS &amp; EOD'!NZJ29</f>
        <v>0</v>
      </c>
      <c r="OLY6" s="260">
        <f>'Inbound SOS &amp; EOD'!NZK29</f>
        <v>0</v>
      </c>
      <c r="OLZ6" s="260">
        <f>'Inbound SOS &amp; EOD'!NZL29</f>
        <v>0</v>
      </c>
      <c r="OMA6" s="260">
        <f>'Inbound SOS &amp; EOD'!NZM29</f>
        <v>0</v>
      </c>
      <c r="OMB6" s="260">
        <f>'Inbound SOS &amp; EOD'!NZN29</f>
        <v>0</v>
      </c>
      <c r="OMC6" s="260">
        <f>'Inbound SOS &amp; EOD'!NZO29</f>
        <v>0</v>
      </c>
      <c r="OMD6" s="260">
        <f>'Inbound SOS &amp; EOD'!NZP29</f>
        <v>0</v>
      </c>
      <c r="OME6" s="260">
        <f>'Inbound SOS &amp; EOD'!NZQ29</f>
        <v>0</v>
      </c>
      <c r="OMF6" s="260">
        <f>'Inbound SOS &amp; EOD'!NZR29</f>
        <v>0</v>
      </c>
      <c r="OMG6" s="260">
        <f>'Inbound SOS &amp; EOD'!NZS29</f>
        <v>0</v>
      </c>
      <c r="OMH6" s="260">
        <f>'Inbound SOS &amp; EOD'!NZT29</f>
        <v>0</v>
      </c>
      <c r="OMI6" s="260">
        <f>'Inbound SOS &amp; EOD'!NZU29</f>
        <v>0</v>
      </c>
      <c r="OMJ6" s="260">
        <f>'Inbound SOS &amp; EOD'!NZV29</f>
        <v>0</v>
      </c>
      <c r="OMK6" s="260">
        <f>'Inbound SOS &amp; EOD'!NZW29</f>
        <v>0</v>
      </c>
      <c r="OML6" s="260">
        <f>'Inbound SOS &amp; EOD'!NZX29</f>
        <v>0</v>
      </c>
      <c r="OMM6" s="260">
        <f>'Inbound SOS &amp; EOD'!NZY29</f>
        <v>0</v>
      </c>
      <c r="OMN6" s="260">
        <f>'Inbound SOS &amp; EOD'!NZZ29</f>
        <v>0</v>
      </c>
      <c r="OMO6" s="260">
        <f>'Inbound SOS &amp; EOD'!OAA29</f>
        <v>0</v>
      </c>
      <c r="OMP6" s="260">
        <f>'Inbound SOS &amp; EOD'!OAB29</f>
        <v>0</v>
      </c>
      <c r="OMQ6" s="260">
        <f>'Inbound SOS &amp; EOD'!OAC29</f>
        <v>0</v>
      </c>
      <c r="OMR6" s="260">
        <f>'Inbound SOS &amp; EOD'!OAD29</f>
        <v>0</v>
      </c>
      <c r="OMS6" s="260">
        <f>'Inbound SOS &amp; EOD'!OAE29</f>
        <v>0</v>
      </c>
      <c r="OMT6" s="260">
        <f>'Inbound SOS &amp; EOD'!OAF29</f>
        <v>0</v>
      </c>
      <c r="OMU6" s="260">
        <f>'Inbound SOS &amp; EOD'!OAG29</f>
        <v>0</v>
      </c>
      <c r="OMV6" s="260">
        <f>'Inbound SOS &amp; EOD'!OAH29</f>
        <v>0</v>
      </c>
      <c r="OMW6" s="260">
        <f>'Inbound SOS &amp; EOD'!OAI29</f>
        <v>0</v>
      </c>
      <c r="OMX6" s="260">
        <f>'Inbound SOS &amp; EOD'!OAJ29</f>
        <v>0</v>
      </c>
      <c r="OMY6" s="260">
        <f>'Inbound SOS &amp; EOD'!OAK29</f>
        <v>0</v>
      </c>
      <c r="OMZ6" s="260">
        <f>'Inbound SOS &amp; EOD'!OAL29</f>
        <v>0</v>
      </c>
      <c r="ONA6" s="260">
        <f>'Inbound SOS &amp; EOD'!OAM29</f>
        <v>0</v>
      </c>
      <c r="ONB6" s="260">
        <f>'Inbound SOS &amp; EOD'!OAN29</f>
        <v>0</v>
      </c>
      <c r="ONC6" s="260">
        <f>'Inbound SOS &amp; EOD'!OAO29</f>
        <v>0</v>
      </c>
      <c r="OND6" s="260">
        <f>'Inbound SOS &amp; EOD'!OAP29</f>
        <v>0</v>
      </c>
      <c r="ONE6" s="260">
        <f>'Inbound SOS &amp; EOD'!OAQ29</f>
        <v>0</v>
      </c>
      <c r="ONF6" s="260">
        <f>'Inbound SOS &amp; EOD'!OAR29</f>
        <v>0</v>
      </c>
      <c r="ONG6" s="260">
        <f>'Inbound SOS &amp; EOD'!OAS29</f>
        <v>0</v>
      </c>
      <c r="ONH6" s="260">
        <f>'Inbound SOS &amp; EOD'!OAT29</f>
        <v>0</v>
      </c>
      <c r="ONI6" s="260">
        <f>'Inbound SOS &amp; EOD'!OAU29</f>
        <v>0</v>
      </c>
      <c r="ONJ6" s="260">
        <f>'Inbound SOS &amp; EOD'!OAV29</f>
        <v>0</v>
      </c>
      <c r="ONK6" s="260">
        <f>'Inbound SOS &amp; EOD'!OAW29</f>
        <v>0</v>
      </c>
      <c r="ONL6" s="260">
        <f>'Inbound SOS &amp; EOD'!OAX29</f>
        <v>0</v>
      </c>
      <c r="ONM6" s="260">
        <f>'Inbound SOS &amp; EOD'!OAY29</f>
        <v>0</v>
      </c>
      <c r="ONN6" s="260">
        <f>'Inbound SOS &amp; EOD'!OAZ29</f>
        <v>0</v>
      </c>
      <c r="ONO6" s="260">
        <f>'Inbound SOS &amp; EOD'!OBA29</f>
        <v>0</v>
      </c>
      <c r="ONP6" s="260">
        <f>'Inbound SOS &amp; EOD'!OBB29</f>
        <v>0</v>
      </c>
      <c r="ONQ6" s="260">
        <f>'Inbound SOS &amp; EOD'!OBC29</f>
        <v>0</v>
      </c>
      <c r="ONR6" s="260">
        <f>'Inbound SOS &amp; EOD'!OBD29</f>
        <v>0</v>
      </c>
      <c r="ONS6" s="260">
        <f>'Inbound SOS &amp; EOD'!OBE29</f>
        <v>0</v>
      </c>
      <c r="ONT6" s="260">
        <f>'Inbound SOS &amp; EOD'!OBF29</f>
        <v>0</v>
      </c>
      <c r="ONU6" s="260">
        <f>'Inbound SOS &amp; EOD'!OBG29</f>
        <v>0</v>
      </c>
      <c r="ONV6" s="260">
        <f>'Inbound SOS &amp; EOD'!OBH29</f>
        <v>0</v>
      </c>
      <c r="ONW6" s="260">
        <f>'Inbound SOS &amp; EOD'!OBI29</f>
        <v>0</v>
      </c>
      <c r="ONX6" s="260">
        <f>'Inbound SOS &amp; EOD'!OBJ29</f>
        <v>0</v>
      </c>
      <c r="ONY6" s="260">
        <f>'Inbound SOS &amp; EOD'!OBK29</f>
        <v>0</v>
      </c>
      <c r="ONZ6" s="260">
        <f>'Inbound SOS &amp; EOD'!OBL29</f>
        <v>0</v>
      </c>
      <c r="OOA6" s="260">
        <f>'Inbound SOS &amp; EOD'!OBM29</f>
        <v>0</v>
      </c>
      <c r="OOB6" s="260">
        <f>'Inbound SOS &amp; EOD'!OBN29</f>
        <v>0</v>
      </c>
      <c r="OOC6" s="260">
        <f>'Inbound SOS &amp; EOD'!OBO29</f>
        <v>0</v>
      </c>
      <c r="OOD6" s="260">
        <f>'Inbound SOS &amp; EOD'!OBP29</f>
        <v>0</v>
      </c>
      <c r="OOE6" s="260">
        <f>'Inbound SOS &amp; EOD'!OBQ29</f>
        <v>0</v>
      </c>
      <c r="OOF6" s="260">
        <f>'Inbound SOS &amp; EOD'!OBR29</f>
        <v>0</v>
      </c>
      <c r="OOG6" s="260">
        <f>'Inbound SOS &amp; EOD'!OBS29</f>
        <v>0</v>
      </c>
      <c r="OOH6" s="260">
        <f>'Inbound SOS &amp; EOD'!OBT29</f>
        <v>0</v>
      </c>
      <c r="OOI6" s="260">
        <f>'Inbound SOS &amp; EOD'!OBU29</f>
        <v>0</v>
      </c>
      <c r="OOJ6" s="260">
        <f>'Inbound SOS &amp; EOD'!OBV29</f>
        <v>0</v>
      </c>
      <c r="OOK6" s="260">
        <f>'Inbound SOS &amp; EOD'!OBW29</f>
        <v>0</v>
      </c>
      <c r="OOL6" s="260">
        <f>'Inbound SOS &amp; EOD'!OBX29</f>
        <v>0</v>
      </c>
      <c r="OOM6" s="260">
        <f>'Inbound SOS &amp; EOD'!OBY29</f>
        <v>0</v>
      </c>
      <c r="OON6" s="260">
        <f>'Inbound SOS &amp; EOD'!OBZ29</f>
        <v>0</v>
      </c>
      <c r="OOO6" s="260">
        <f>'Inbound SOS &amp; EOD'!OCA29</f>
        <v>0</v>
      </c>
      <c r="OOP6" s="260">
        <f>'Inbound SOS &amp; EOD'!OCB29</f>
        <v>0</v>
      </c>
      <c r="OOQ6" s="260">
        <f>'Inbound SOS &amp; EOD'!OCC29</f>
        <v>0</v>
      </c>
      <c r="OOR6" s="260">
        <f>'Inbound SOS &amp; EOD'!OCD29</f>
        <v>0</v>
      </c>
      <c r="OOS6" s="260">
        <f>'Inbound SOS &amp; EOD'!OCE29</f>
        <v>0</v>
      </c>
      <c r="OOT6" s="260">
        <f>'Inbound SOS &amp; EOD'!OCF29</f>
        <v>0</v>
      </c>
      <c r="OOU6" s="260">
        <f>'Inbound SOS &amp; EOD'!OCG29</f>
        <v>0</v>
      </c>
      <c r="OOV6" s="260">
        <f>'Inbound SOS &amp; EOD'!OCH29</f>
        <v>0</v>
      </c>
      <c r="OOW6" s="260">
        <f>'Inbound SOS &amp; EOD'!OCI29</f>
        <v>0</v>
      </c>
      <c r="OOX6" s="260">
        <f>'Inbound SOS &amp; EOD'!OCJ29</f>
        <v>0</v>
      </c>
      <c r="OOY6" s="260">
        <f>'Inbound SOS &amp; EOD'!OCK29</f>
        <v>0</v>
      </c>
      <c r="OOZ6" s="260">
        <f>'Inbound SOS &amp; EOD'!OCL29</f>
        <v>0</v>
      </c>
      <c r="OPA6" s="260">
        <f>'Inbound SOS &amp; EOD'!OCM29</f>
        <v>0</v>
      </c>
      <c r="OPB6" s="260">
        <f>'Inbound SOS &amp; EOD'!OCN29</f>
        <v>0</v>
      </c>
      <c r="OPC6" s="260">
        <f>'Inbound SOS &amp; EOD'!OCO29</f>
        <v>0</v>
      </c>
      <c r="OPD6" s="260">
        <f>'Inbound SOS &amp; EOD'!OCP29</f>
        <v>0</v>
      </c>
      <c r="OPE6" s="260">
        <f>'Inbound SOS &amp; EOD'!OCQ29</f>
        <v>0</v>
      </c>
      <c r="OPF6" s="260">
        <f>'Inbound SOS &amp; EOD'!OCR29</f>
        <v>0</v>
      </c>
      <c r="OPG6" s="260">
        <f>'Inbound SOS &amp; EOD'!OCS29</f>
        <v>0</v>
      </c>
      <c r="OPH6" s="260">
        <f>'Inbound SOS &amp; EOD'!OCT29</f>
        <v>0</v>
      </c>
      <c r="OPI6" s="260">
        <f>'Inbound SOS &amp; EOD'!OCU29</f>
        <v>0</v>
      </c>
      <c r="OPJ6" s="260">
        <f>'Inbound SOS &amp; EOD'!OCV29</f>
        <v>0</v>
      </c>
      <c r="OPK6" s="260">
        <f>'Inbound SOS &amp; EOD'!OCW29</f>
        <v>0</v>
      </c>
      <c r="OPL6" s="260">
        <f>'Inbound SOS &amp; EOD'!OCX29</f>
        <v>0</v>
      </c>
      <c r="OPM6" s="260">
        <f>'Inbound SOS &amp; EOD'!OCY29</f>
        <v>0</v>
      </c>
      <c r="OPN6" s="260">
        <f>'Inbound SOS &amp; EOD'!OCZ29</f>
        <v>0</v>
      </c>
      <c r="OPO6" s="260">
        <f>'Inbound SOS &amp; EOD'!ODA29</f>
        <v>0</v>
      </c>
      <c r="OPP6" s="260">
        <f>'Inbound SOS &amp; EOD'!ODB29</f>
        <v>0</v>
      </c>
      <c r="OPQ6" s="260">
        <f>'Inbound SOS &amp; EOD'!ODC29</f>
        <v>0</v>
      </c>
      <c r="OPR6" s="260">
        <f>'Inbound SOS &amp; EOD'!ODD29</f>
        <v>0</v>
      </c>
      <c r="OPS6" s="260">
        <f>'Inbound SOS &amp; EOD'!ODE29</f>
        <v>0</v>
      </c>
      <c r="OPT6" s="260">
        <f>'Inbound SOS &amp; EOD'!ODF29</f>
        <v>0</v>
      </c>
      <c r="OPU6" s="260">
        <f>'Inbound SOS &amp; EOD'!ODG29</f>
        <v>0</v>
      </c>
      <c r="OPV6" s="260">
        <f>'Inbound SOS &amp; EOD'!ODH29</f>
        <v>0</v>
      </c>
      <c r="OPW6" s="260">
        <f>'Inbound SOS &amp; EOD'!ODI29</f>
        <v>0</v>
      </c>
      <c r="OPX6" s="260">
        <f>'Inbound SOS &amp; EOD'!ODJ29</f>
        <v>0</v>
      </c>
      <c r="OPY6" s="260">
        <f>'Inbound SOS &amp; EOD'!ODK29</f>
        <v>0</v>
      </c>
      <c r="OPZ6" s="260">
        <f>'Inbound SOS &amp; EOD'!ODL29</f>
        <v>0</v>
      </c>
      <c r="OQA6" s="260">
        <f>'Inbound SOS &amp; EOD'!ODM29</f>
        <v>0</v>
      </c>
      <c r="OQB6" s="260">
        <f>'Inbound SOS &amp; EOD'!ODN29</f>
        <v>0</v>
      </c>
      <c r="OQC6" s="260">
        <f>'Inbound SOS &amp; EOD'!ODO29</f>
        <v>0</v>
      </c>
      <c r="OQD6" s="260">
        <f>'Inbound SOS &amp; EOD'!ODP29</f>
        <v>0</v>
      </c>
      <c r="OQE6" s="260">
        <f>'Inbound SOS &amp; EOD'!ODQ29</f>
        <v>0</v>
      </c>
      <c r="OQF6" s="260">
        <f>'Inbound SOS &amp; EOD'!ODR29</f>
        <v>0</v>
      </c>
      <c r="OQG6" s="260">
        <f>'Inbound SOS &amp; EOD'!ODS29</f>
        <v>0</v>
      </c>
      <c r="OQH6" s="260">
        <f>'Inbound SOS &amp; EOD'!ODT29</f>
        <v>0</v>
      </c>
      <c r="OQI6" s="260">
        <f>'Inbound SOS &amp; EOD'!ODU29</f>
        <v>0</v>
      </c>
      <c r="OQJ6" s="260">
        <f>'Inbound SOS &amp; EOD'!ODV29</f>
        <v>0</v>
      </c>
      <c r="OQK6" s="260">
        <f>'Inbound SOS &amp; EOD'!ODW29</f>
        <v>0</v>
      </c>
      <c r="OQL6" s="260">
        <f>'Inbound SOS &amp; EOD'!ODX29</f>
        <v>0</v>
      </c>
      <c r="OQM6" s="260">
        <f>'Inbound SOS &amp; EOD'!ODY29</f>
        <v>0</v>
      </c>
      <c r="OQN6" s="260">
        <f>'Inbound SOS &amp; EOD'!ODZ29</f>
        <v>0</v>
      </c>
      <c r="OQO6" s="260">
        <f>'Inbound SOS &amp; EOD'!OEA29</f>
        <v>0</v>
      </c>
      <c r="OQP6" s="260">
        <f>'Inbound SOS &amp; EOD'!OEB29</f>
        <v>0</v>
      </c>
      <c r="OQQ6" s="260">
        <f>'Inbound SOS &amp; EOD'!OEC29</f>
        <v>0</v>
      </c>
      <c r="OQR6" s="260">
        <f>'Inbound SOS &amp; EOD'!OED29</f>
        <v>0</v>
      </c>
      <c r="OQS6" s="260">
        <f>'Inbound SOS &amp; EOD'!OEE29</f>
        <v>0</v>
      </c>
      <c r="OQT6" s="260">
        <f>'Inbound SOS &amp; EOD'!OEF29</f>
        <v>0</v>
      </c>
      <c r="OQU6" s="260">
        <f>'Inbound SOS &amp; EOD'!OEG29</f>
        <v>0</v>
      </c>
      <c r="OQV6" s="260">
        <f>'Inbound SOS &amp; EOD'!OEH29</f>
        <v>0</v>
      </c>
      <c r="OQW6" s="260">
        <f>'Inbound SOS &amp; EOD'!OEI29</f>
        <v>0</v>
      </c>
      <c r="OQX6" s="260">
        <f>'Inbound SOS &amp; EOD'!OEJ29</f>
        <v>0</v>
      </c>
      <c r="OQY6" s="260">
        <f>'Inbound SOS &amp; EOD'!OEK29</f>
        <v>0</v>
      </c>
      <c r="OQZ6" s="260">
        <f>'Inbound SOS &amp; EOD'!OEL29</f>
        <v>0</v>
      </c>
      <c r="ORA6" s="260">
        <f>'Inbound SOS &amp; EOD'!OEM29</f>
        <v>0</v>
      </c>
      <c r="ORB6" s="260">
        <f>'Inbound SOS &amp; EOD'!OEN29</f>
        <v>0</v>
      </c>
      <c r="ORC6" s="260">
        <f>'Inbound SOS &amp; EOD'!OEO29</f>
        <v>0</v>
      </c>
      <c r="ORD6" s="260">
        <f>'Inbound SOS &amp; EOD'!OEP29</f>
        <v>0</v>
      </c>
      <c r="ORE6" s="260">
        <f>'Inbound SOS &amp; EOD'!OEQ29</f>
        <v>0</v>
      </c>
      <c r="ORF6" s="260">
        <f>'Inbound SOS &amp; EOD'!OER29</f>
        <v>0</v>
      </c>
      <c r="ORG6" s="260">
        <f>'Inbound SOS &amp; EOD'!OES29</f>
        <v>0</v>
      </c>
      <c r="ORH6" s="260">
        <f>'Inbound SOS &amp; EOD'!OET29</f>
        <v>0</v>
      </c>
      <c r="ORI6" s="260">
        <f>'Inbound SOS &amp; EOD'!OEU29</f>
        <v>0</v>
      </c>
      <c r="ORJ6" s="260">
        <f>'Inbound SOS &amp; EOD'!OEV29</f>
        <v>0</v>
      </c>
      <c r="ORK6" s="260">
        <f>'Inbound SOS &amp; EOD'!OEW29</f>
        <v>0</v>
      </c>
      <c r="ORL6" s="260">
        <f>'Inbound SOS &amp; EOD'!OEX29</f>
        <v>0</v>
      </c>
      <c r="ORM6" s="260">
        <f>'Inbound SOS &amp; EOD'!OEY29</f>
        <v>0</v>
      </c>
      <c r="ORN6" s="260">
        <f>'Inbound SOS &amp; EOD'!OEZ29</f>
        <v>0</v>
      </c>
      <c r="ORO6" s="260">
        <f>'Inbound SOS &amp; EOD'!OFA29</f>
        <v>0</v>
      </c>
      <c r="ORP6" s="260">
        <f>'Inbound SOS &amp; EOD'!OFB29</f>
        <v>0</v>
      </c>
      <c r="ORQ6" s="260">
        <f>'Inbound SOS &amp; EOD'!OFC29</f>
        <v>0</v>
      </c>
      <c r="ORR6" s="260">
        <f>'Inbound SOS &amp; EOD'!OFD29</f>
        <v>0</v>
      </c>
      <c r="ORS6" s="260">
        <f>'Inbound SOS &amp; EOD'!OFE29</f>
        <v>0</v>
      </c>
      <c r="ORT6" s="260">
        <f>'Inbound SOS &amp; EOD'!OFF29</f>
        <v>0</v>
      </c>
      <c r="ORU6" s="260">
        <f>'Inbound SOS &amp; EOD'!OFG29</f>
        <v>0</v>
      </c>
      <c r="ORV6" s="260">
        <f>'Inbound SOS &amp; EOD'!OFH29</f>
        <v>0</v>
      </c>
      <c r="ORW6" s="260">
        <f>'Inbound SOS &amp; EOD'!OFI29</f>
        <v>0</v>
      </c>
      <c r="ORX6" s="260">
        <f>'Inbound SOS &amp; EOD'!OFJ29</f>
        <v>0</v>
      </c>
      <c r="ORY6" s="260">
        <f>'Inbound SOS &amp; EOD'!OFK29</f>
        <v>0</v>
      </c>
      <c r="ORZ6" s="260">
        <f>'Inbound SOS &amp; EOD'!OFL29</f>
        <v>0</v>
      </c>
      <c r="OSA6" s="260">
        <f>'Inbound SOS &amp; EOD'!OFM29</f>
        <v>0</v>
      </c>
      <c r="OSB6" s="260">
        <f>'Inbound SOS &amp; EOD'!OFN29</f>
        <v>0</v>
      </c>
      <c r="OSC6" s="260">
        <f>'Inbound SOS &amp; EOD'!OFO29</f>
        <v>0</v>
      </c>
      <c r="OSD6" s="260">
        <f>'Inbound SOS &amp; EOD'!OFP29</f>
        <v>0</v>
      </c>
      <c r="OSE6" s="260">
        <f>'Inbound SOS &amp; EOD'!OFQ29</f>
        <v>0</v>
      </c>
      <c r="OSF6" s="260">
        <f>'Inbound SOS &amp; EOD'!OFR29</f>
        <v>0</v>
      </c>
      <c r="OSG6" s="260">
        <f>'Inbound SOS &amp; EOD'!OFS29</f>
        <v>0</v>
      </c>
      <c r="OSH6" s="260">
        <f>'Inbound SOS &amp; EOD'!OFT29</f>
        <v>0</v>
      </c>
      <c r="OSI6" s="260">
        <f>'Inbound SOS &amp; EOD'!OFU29</f>
        <v>0</v>
      </c>
      <c r="OSJ6" s="260">
        <f>'Inbound SOS &amp; EOD'!OFV29</f>
        <v>0</v>
      </c>
      <c r="OSK6" s="260">
        <f>'Inbound SOS &amp; EOD'!OFW29</f>
        <v>0</v>
      </c>
      <c r="OSL6" s="260">
        <f>'Inbound SOS &amp; EOD'!OFX29</f>
        <v>0</v>
      </c>
      <c r="OSM6" s="260">
        <f>'Inbound SOS &amp; EOD'!OFY29</f>
        <v>0</v>
      </c>
      <c r="OSN6" s="260">
        <f>'Inbound SOS &amp; EOD'!OFZ29</f>
        <v>0</v>
      </c>
      <c r="OSO6" s="260">
        <f>'Inbound SOS &amp; EOD'!OGA29</f>
        <v>0</v>
      </c>
      <c r="OSP6" s="260">
        <f>'Inbound SOS &amp; EOD'!OGB29</f>
        <v>0</v>
      </c>
      <c r="OSQ6" s="260">
        <f>'Inbound SOS &amp; EOD'!OGC29</f>
        <v>0</v>
      </c>
      <c r="OSR6" s="260">
        <f>'Inbound SOS &amp; EOD'!OGD29</f>
        <v>0</v>
      </c>
      <c r="OSS6" s="260">
        <f>'Inbound SOS &amp; EOD'!OGE29</f>
        <v>0</v>
      </c>
      <c r="OST6" s="260">
        <f>'Inbound SOS &amp; EOD'!OGF29</f>
        <v>0</v>
      </c>
      <c r="OSU6" s="260">
        <f>'Inbound SOS &amp; EOD'!OGG29</f>
        <v>0</v>
      </c>
      <c r="OSV6" s="260">
        <f>'Inbound SOS &amp; EOD'!OGH29</f>
        <v>0</v>
      </c>
      <c r="OSW6" s="260">
        <f>'Inbound SOS &amp; EOD'!OGI29</f>
        <v>0</v>
      </c>
      <c r="OSX6" s="260">
        <f>'Inbound SOS &amp; EOD'!OGJ29</f>
        <v>0</v>
      </c>
      <c r="OSY6" s="260">
        <f>'Inbound SOS &amp; EOD'!OGK29</f>
        <v>0</v>
      </c>
      <c r="OSZ6" s="260">
        <f>'Inbound SOS &amp; EOD'!OGL29</f>
        <v>0</v>
      </c>
      <c r="OTA6" s="260">
        <f>'Inbound SOS &amp; EOD'!OGM29</f>
        <v>0</v>
      </c>
      <c r="OTB6" s="260">
        <f>'Inbound SOS &amp; EOD'!OGN29</f>
        <v>0</v>
      </c>
      <c r="OTC6" s="260">
        <f>'Inbound SOS &amp; EOD'!OGO29</f>
        <v>0</v>
      </c>
      <c r="OTD6" s="260">
        <f>'Inbound SOS &amp; EOD'!OGP29</f>
        <v>0</v>
      </c>
      <c r="OTE6" s="260">
        <f>'Inbound SOS &amp; EOD'!OGQ29</f>
        <v>0</v>
      </c>
      <c r="OTF6" s="260">
        <f>'Inbound SOS &amp; EOD'!OGR29</f>
        <v>0</v>
      </c>
      <c r="OTG6" s="260">
        <f>'Inbound SOS &amp; EOD'!OGS29</f>
        <v>0</v>
      </c>
      <c r="OTH6" s="260">
        <f>'Inbound SOS &amp; EOD'!OGT29</f>
        <v>0</v>
      </c>
      <c r="OTI6" s="260">
        <f>'Inbound SOS &amp; EOD'!OGU29</f>
        <v>0</v>
      </c>
      <c r="OTJ6" s="260">
        <f>'Inbound SOS &amp; EOD'!OGV29</f>
        <v>0</v>
      </c>
      <c r="OTK6" s="260">
        <f>'Inbound SOS &amp; EOD'!OGW29</f>
        <v>0</v>
      </c>
      <c r="OTL6" s="260">
        <f>'Inbound SOS &amp; EOD'!OGX29</f>
        <v>0</v>
      </c>
      <c r="OTM6" s="260">
        <f>'Inbound SOS &amp; EOD'!OGY29</f>
        <v>0</v>
      </c>
      <c r="OTN6" s="260">
        <f>'Inbound SOS &amp; EOD'!OGZ29</f>
        <v>0</v>
      </c>
      <c r="OTO6" s="260">
        <f>'Inbound SOS &amp; EOD'!OHA29</f>
        <v>0</v>
      </c>
      <c r="OTP6" s="260">
        <f>'Inbound SOS &amp; EOD'!OHB29</f>
        <v>0</v>
      </c>
      <c r="OTQ6" s="260">
        <f>'Inbound SOS &amp; EOD'!OHC29</f>
        <v>0</v>
      </c>
      <c r="OTR6" s="260">
        <f>'Inbound SOS &amp; EOD'!OHD29</f>
        <v>0</v>
      </c>
      <c r="OTS6" s="260">
        <f>'Inbound SOS &amp; EOD'!OHE29</f>
        <v>0</v>
      </c>
      <c r="OTT6" s="260">
        <f>'Inbound SOS &amp; EOD'!OHF29</f>
        <v>0</v>
      </c>
      <c r="OTU6" s="260">
        <f>'Inbound SOS &amp; EOD'!OHG29</f>
        <v>0</v>
      </c>
      <c r="OTV6" s="260">
        <f>'Inbound SOS &amp; EOD'!OHH29</f>
        <v>0</v>
      </c>
      <c r="OTW6" s="260">
        <f>'Inbound SOS &amp; EOD'!OHI29</f>
        <v>0</v>
      </c>
      <c r="OTX6" s="260">
        <f>'Inbound SOS &amp; EOD'!OHJ29</f>
        <v>0</v>
      </c>
      <c r="OTY6" s="260">
        <f>'Inbound SOS &amp; EOD'!OHK29</f>
        <v>0</v>
      </c>
      <c r="OTZ6" s="260">
        <f>'Inbound SOS &amp; EOD'!OHL29</f>
        <v>0</v>
      </c>
      <c r="OUA6" s="260">
        <f>'Inbound SOS &amp; EOD'!OHM29</f>
        <v>0</v>
      </c>
      <c r="OUB6" s="260">
        <f>'Inbound SOS &amp; EOD'!OHN29</f>
        <v>0</v>
      </c>
      <c r="OUC6" s="260">
        <f>'Inbound SOS &amp; EOD'!OHO29</f>
        <v>0</v>
      </c>
      <c r="OUD6" s="260">
        <f>'Inbound SOS &amp; EOD'!OHP29</f>
        <v>0</v>
      </c>
      <c r="OUE6" s="260">
        <f>'Inbound SOS &amp; EOD'!OHQ29</f>
        <v>0</v>
      </c>
      <c r="OUF6" s="260">
        <f>'Inbound SOS &amp; EOD'!OHR29</f>
        <v>0</v>
      </c>
      <c r="OUG6" s="260">
        <f>'Inbound SOS &amp; EOD'!OHS29</f>
        <v>0</v>
      </c>
      <c r="OUH6" s="260">
        <f>'Inbound SOS &amp; EOD'!OHT29</f>
        <v>0</v>
      </c>
      <c r="OUI6" s="260">
        <f>'Inbound SOS &amp; EOD'!OHU29</f>
        <v>0</v>
      </c>
      <c r="OUJ6" s="260">
        <f>'Inbound SOS &amp; EOD'!OHV29</f>
        <v>0</v>
      </c>
      <c r="OUK6" s="260">
        <f>'Inbound SOS &amp; EOD'!OHW29</f>
        <v>0</v>
      </c>
      <c r="OUL6" s="260">
        <f>'Inbound SOS &amp; EOD'!OHX29</f>
        <v>0</v>
      </c>
      <c r="OUM6" s="260">
        <f>'Inbound SOS &amp; EOD'!OHY29</f>
        <v>0</v>
      </c>
      <c r="OUN6" s="260">
        <f>'Inbound SOS &amp; EOD'!OHZ29</f>
        <v>0</v>
      </c>
      <c r="OUO6" s="260">
        <f>'Inbound SOS &amp; EOD'!OIA29</f>
        <v>0</v>
      </c>
      <c r="OUP6" s="260">
        <f>'Inbound SOS &amp; EOD'!OIB29</f>
        <v>0</v>
      </c>
      <c r="OUQ6" s="260">
        <f>'Inbound SOS &amp; EOD'!OIC29</f>
        <v>0</v>
      </c>
      <c r="OUR6" s="260">
        <f>'Inbound SOS &amp; EOD'!OID29</f>
        <v>0</v>
      </c>
      <c r="OUS6" s="260">
        <f>'Inbound SOS &amp; EOD'!OIE29</f>
        <v>0</v>
      </c>
      <c r="OUT6" s="260">
        <f>'Inbound SOS &amp; EOD'!OIF29</f>
        <v>0</v>
      </c>
      <c r="OUU6" s="260">
        <f>'Inbound SOS &amp; EOD'!OIG29</f>
        <v>0</v>
      </c>
      <c r="OUV6" s="260">
        <f>'Inbound SOS &amp; EOD'!OIH29</f>
        <v>0</v>
      </c>
      <c r="OUW6" s="260">
        <f>'Inbound SOS &amp; EOD'!OII29</f>
        <v>0</v>
      </c>
      <c r="OUX6" s="260">
        <f>'Inbound SOS &amp; EOD'!OIJ29</f>
        <v>0</v>
      </c>
      <c r="OUY6" s="260">
        <f>'Inbound SOS &amp; EOD'!OIK29</f>
        <v>0</v>
      </c>
      <c r="OUZ6" s="260">
        <f>'Inbound SOS &amp; EOD'!OIL29</f>
        <v>0</v>
      </c>
      <c r="OVA6" s="260">
        <f>'Inbound SOS &amp; EOD'!OIM29</f>
        <v>0</v>
      </c>
      <c r="OVB6" s="260">
        <f>'Inbound SOS &amp; EOD'!OIN29</f>
        <v>0</v>
      </c>
      <c r="OVC6" s="260">
        <f>'Inbound SOS &amp; EOD'!OIO29</f>
        <v>0</v>
      </c>
      <c r="OVD6" s="260">
        <f>'Inbound SOS &amp; EOD'!OIP29</f>
        <v>0</v>
      </c>
      <c r="OVE6" s="260">
        <f>'Inbound SOS &amp; EOD'!OIQ29</f>
        <v>0</v>
      </c>
      <c r="OVF6" s="260">
        <f>'Inbound SOS &amp; EOD'!OIR29</f>
        <v>0</v>
      </c>
      <c r="OVG6" s="260">
        <f>'Inbound SOS &amp; EOD'!OIS29</f>
        <v>0</v>
      </c>
      <c r="OVH6" s="260">
        <f>'Inbound SOS &amp; EOD'!OIT29</f>
        <v>0</v>
      </c>
      <c r="OVI6" s="260">
        <f>'Inbound SOS &amp; EOD'!OIU29</f>
        <v>0</v>
      </c>
      <c r="OVJ6" s="260">
        <f>'Inbound SOS &amp; EOD'!OIV29</f>
        <v>0</v>
      </c>
      <c r="OVK6" s="260">
        <f>'Inbound SOS &amp; EOD'!OIW29</f>
        <v>0</v>
      </c>
      <c r="OVL6" s="260">
        <f>'Inbound SOS &amp; EOD'!OIX29</f>
        <v>0</v>
      </c>
      <c r="OVM6" s="260">
        <f>'Inbound SOS &amp; EOD'!OIY29</f>
        <v>0</v>
      </c>
      <c r="OVN6" s="260">
        <f>'Inbound SOS &amp; EOD'!OIZ29</f>
        <v>0</v>
      </c>
      <c r="OVO6" s="260">
        <f>'Inbound SOS &amp; EOD'!OJA29</f>
        <v>0</v>
      </c>
      <c r="OVP6" s="260">
        <f>'Inbound SOS &amp; EOD'!OJB29</f>
        <v>0</v>
      </c>
      <c r="OVQ6" s="260">
        <f>'Inbound SOS &amp; EOD'!OJC29</f>
        <v>0</v>
      </c>
      <c r="OVR6" s="260">
        <f>'Inbound SOS &amp; EOD'!OJD29</f>
        <v>0</v>
      </c>
      <c r="OVS6" s="260">
        <f>'Inbound SOS &amp; EOD'!OJE29</f>
        <v>0</v>
      </c>
      <c r="OVT6" s="260">
        <f>'Inbound SOS &amp; EOD'!OJF29</f>
        <v>0</v>
      </c>
      <c r="OVU6" s="260">
        <f>'Inbound SOS &amp; EOD'!OJG29</f>
        <v>0</v>
      </c>
      <c r="OVV6" s="260">
        <f>'Inbound SOS &amp; EOD'!OJH29</f>
        <v>0</v>
      </c>
      <c r="OVW6" s="260">
        <f>'Inbound SOS &amp; EOD'!OJI29</f>
        <v>0</v>
      </c>
      <c r="OVX6" s="260">
        <f>'Inbound SOS &amp; EOD'!OJJ29</f>
        <v>0</v>
      </c>
      <c r="OVY6" s="260">
        <f>'Inbound SOS &amp; EOD'!OJK29</f>
        <v>0</v>
      </c>
      <c r="OVZ6" s="260">
        <f>'Inbound SOS &amp; EOD'!OJL29</f>
        <v>0</v>
      </c>
      <c r="OWA6" s="260">
        <f>'Inbound SOS &amp; EOD'!OJM29</f>
        <v>0</v>
      </c>
      <c r="OWB6" s="260">
        <f>'Inbound SOS &amp; EOD'!OJN29</f>
        <v>0</v>
      </c>
      <c r="OWC6" s="260">
        <f>'Inbound SOS &amp; EOD'!OJO29</f>
        <v>0</v>
      </c>
      <c r="OWD6" s="260">
        <f>'Inbound SOS &amp; EOD'!OJP29</f>
        <v>0</v>
      </c>
      <c r="OWE6" s="260">
        <f>'Inbound SOS &amp; EOD'!OJQ29</f>
        <v>0</v>
      </c>
      <c r="OWF6" s="260">
        <f>'Inbound SOS &amp; EOD'!OJR29</f>
        <v>0</v>
      </c>
      <c r="OWG6" s="260">
        <f>'Inbound SOS &amp; EOD'!OJS29</f>
        <v>0</v>
      </c>
      <c r="OWH6" s="260">
        <f>'Inbound SOS &amp; EOD'!OJT29</f>
        <v>0</v>
      </c>
      <c r="OWI6" s="260">
        <f>'Inbound SOS &amp; EOD'!OJU29</f>
        <v>0</v>
      </c>
      <c r="OWJ6" s="260">
        <f>'Inbound SOS &amp; EOD'!OJV29</f>
        <v>0</v>
      </c>
      <c r="OWK6" s="260">
        <f>'Inbound SOS &amp; EOD'!OJW29</f>
        <v>0</v>
      </c>
      <c r="OWL6" s="260">
        <f>'Inbound SOS &amp; EOD'!OJX29</f>
        <v>0</v>
      </c>
      <c r="OWM6" s="260">
        <f>'Inbound SOS &amp; EOD'!OJY29</f>
        <v>0</v>
      </c>
      <c r="OWN6" s="260">
        <f>'Inbound SOS &amp; EOD'!OJZ29</f>
        <v>0</v>
      </c>
      <c r="OWO6" s="260">
        <f>'Inbound SOS &amp; EOD'!OKA29</f>
        <v>0</v>
      </c>
      <c r="OWP6" s="260">
        <f>'Inbound SOS &amp; EOD'!OKB29</f>
        <v>0</v>
      </c>
      <c r="OWQ6" s="260">
        <f>'Inbound SOS &amp; EOD'!OKC29</f>
        <v>0</v>
      </c>
      <c r="OWR6" s="260">
        <f>'Inbound SOS &amp; EOD'!OKD29</f>
        <v>0</v>
      </c>
      <c r="OWS6" s="260">
        <f>'Inbound SOS &amp; EOD'!OKE29</f>
        <v>0</v>
      </c>
      <c r="OWT6" s="260">
        <f>'Inbound SOS &amp; EOD'!OKF29</f>
        <v>0</v>
      </c>
      <c r="OWU6" s="260">
        <f>'Inbound SOS &amp; EOD'!OKG29</f>
        <v>0</v>
      </c>
      <c r="OWV6" s="260">
        <f>'Inbound SOS &amp; EOD'!OKH29</f>
        <v>0</v>
      </c>
      <c r="OWW6" s="260">
        <f>'Inbound SOS &amp; EOD'!OKI29</f>
        <v>0</v>
      </c>
      <c r="OWX6" s="260">
        <f>'Inbound SOS &amp; EOD'!OKJ29</f>
        <v>0</v>
      </c>
      <c r="OWY6" s="260">
        <f>'Inbound SOS &amp; EOD'!OKK29</f>
        <v>0</v>
      </c>
      <c r="OWZ6" s="260">
        <f>'Inbound SOS &amp; EOD'!OKL29</f>
        <v>0</v>
      </c>
      <c r="OXA6" s="260">
        <f>'Inbound SOS &amp; EOD'!OKM29</f>
        <v>0</v>
      </c>
      <c r="OXB6" s="260">
        <f>'Inbound SOS &amp; EOD'!OKN29</f>
        <v>0</v>
      </c>
      <c r="OXC6" s="260">
        <f>'Inbound SOS &amp; EOD'!OKO29</f>
        <v>0</v>
      </c>
      <c r="OXD6" s="260">
        <f>'Inbound SOS &amp; EOD'!OKP29</f>
        <v>0</v>
      </c>
      <c r="OXE6" s="260">
        <f>'Inbound SOS &amp; EOD'!OKQ29</f>
        <v>0</v>
      </c>
      <c r="OXF6" s="260">
        <f>'Inbound SOS &amp; EOD'!OKR29</f>
        <v>0</v>
      </c>
      <c r="OXG6" s="260">
        <f>'Inbound SOS &amp; EOD'!OKS29</f>
        <v>0</v>
      </c>
      <c r="OXH6" s="260">
        <f>'Inbound SOS &amp; EOD'!OKT29</f>
        <v>0</v>
      </c>
      <c r="OXI6" s="260">
        <f>'Inbound SOS &amp; EOD'!OKU29</f>
        <v>0</v>
      </c>
      <c r="OXJ6" s="260">
        <f>'Inbound SOS &amp; EOD'!OKV29</f>
        <v>0</v>
      </c>
      <c r="OXK6" s="260">
        <f>'Inbound SOS &amp; EOD'!OKW29</f>
        <v>0</v>
      </c>
      <c r="OXL6" s="260">
        <f>'Inbound SOS &amp; EOD'!OKX29</f>
        <v>0</v>
      </c>
      <c r="OXM6" s="260">
        <f>'Inbound SOS &amp; EOD'!OKY29</f>
        <v>0</v>
      </c>
      <c r="OXN6" s="260">
        <f>'Inbound SOS &amp; EOD'!OKZ29</f>
        <v>0</v>
      </c>
      <c r="OXO6" s="260">
        <f>'Inbound SOS &amp; EOD'!OLA29</f>
        <v>0</v>
      </c>
      <c r="OXP6" s="260">
        <f>'Inbound SOS &amp; EOD'!OLB29</f>
        <v>0</v>
      </c>
      <c r="OXQ6" s="260">
        <f>'Inbound SOS &amp; EOD'!OLC29</f>
        <v>0</v>
      </c>
      <c r="OXR6" s="260">
        <f>'Inbound SOS &amp; EOD'!OLD29</f>
        <v>0</v>
      </c>
      <c r="OXS6" s="260">
        <f>'Inbound SOS &amp; EOD'!OLE29</f>
        <v>0</v>
      </c>
      <c r="OXT6" s="260">
        <f>'Inbound SOS &amp; EOD'!OLF29</f>
        <v>0</v>
      </c>
      <c r="OXU6" s="260">
        <f>'Inbound SOS &amp; EOD'!OLG29</f>
        <v>0</v>
      </c>
      <c r="OXV6" s="260">
        <f>'Inbound SOS &amp; EOD'!OLH29</f>
        <v>0</v>
      </c>
      <c r="OXW6" s="260">
        <f>'Inbound SOS &amp; EOD'!OLI29</f>
        <v>0</v>
      </c>
      <c r="OXX6" s="260">
        <f>'Inbound SOS &amp; EOD'!OLJ29</f>
        <v>0</v>
      </c>
      <c r="OXY6" s="260">
        <f>'Inbound SOS &amp; EOD'!OLK29</f>
        <v>0</v>
      </c>
      <c r="OXZ6" s="260">
        <f>'Inbound SOS &amp; EOD'!OLL29</f>
        <v>0</v>
      </c>
      <c r="OYA6" s="260">
        <f>'Inbound SOS &amp; EOD'!OLM29</f>
        <v>0</v>
      </c>
      <c r="OYB6" s="260">
        <f>'Inbound SOS &amp; EOD'!OLN29</f>
        <v>0</v>
      </c>
      <c r="OYC6" s="260">
        <f>'Inbound SOS &amp; EOD'!OLO29</f>
        <v>0</v>
      </c>
      <c r="OYD6" s="260">
        <f>'Inbound SOS &amp; EOD'!OLP29</f>
        <v>0</v>
      </c>
      <c r="OYE6" s="260">
        <f>'Inbound SOS &amp; EOD'!OLQ29</f>
        <v>0</v>
      </c>
      <c r="OYF6" s="260">
        <f>'Inbound SOS &amp; EOD'!OLR29</f>
        <v>0</v>
      </c>
      <c r="OYG6" s="260">
        <f>'Inbound SOS &amp; EOD'!OLS29</f>
        <v>0</v>
      </c>
      <c r="OYH6" s="260">
        <f>'Inbound SOS &amp; EOD'!OLT29</f>
        <v>0</v>
      </c>
      <c r="OYI6" s="260">
        <f>'Inbound SOS &amp; EOD'!OLU29</f>
        <v>0</v>
      </c>
      <c r="OYJ6" s="260">
        <f>'Inbound SOS &amp; EOD'!OLV29</f>
        <v>0</v>
      </c>
      <c r="OYK6" s="260">
        <f>'Inbound SOS &amp; EOD'!OLW29</f>
        <v>0</v>
      </c>
      <c r="OYL6" s="260">
        <f>'Inbound SOS &amp; EOD'!OLX29</f>
        <v>0</v>
      </c>
      <c r="OYM6" s="260">
        <f>'Inbound SOS &amp; EOD'!OLY29</f>
        <v>0</v>
      </c>
      <c r="OYN6" s="260">
        <f>'Inbound SOS &amp; EOD'!OLZ29</f>
        <v>0</v>
      </c>
      <c r="OYO6" s="260">
        <f>'Inbound SOS &amp; EOD'!OMA29</f>
        <v>0</v>
      </c>
      <c r="OYP6" s="260">
        <f>'Inbound SOS &amp; EOD'!OMB29</f>
        <v>0</v>
      </c>
      <c r="OYQ6" s="260">
        <f>'Inbound SOS &amp; EOD'!OMC29</f>
        <v>0</v>
      </c>
      <c r="OYR6" s="260">
        <f>'Inbound SOS &amp; EOD'!OMD29</f>
        <v>0</v>
      </c>
      <c r="OYS6" s="260">
        <f>'Inbound SOS &amp; EOD'!OME29</f>
        <v>0</v>
      </c>
      <c r="OYT6" s="260">
        <f>'Inbound SOS &amp; EOD'!OMF29</f>
        <v>0</v>
      </c>
      <c r="OYU6" s="260">
        <f>'Inbound SOS &amp; EOD'!OMG29</f>
        <v>0</v>
      </c>
      <c r="OYV6" s="260">
        <f>'Inbound SOS &amp; EOD'!OMH29</f>
        <v>0</v>
      </c>
      <c r="OYW6" s="260">
        <f>'Inbound SOS &amp; EOD'!OMI29</f>
        <v>0</v>
      </c>
      <c r="OYX6" s="260">
        <f>'Inbound SOS &amp; EOD'!OMJ29</f>
        <v>0</v>
      </c>
      <c r="OYY6" s="260">
        <f>'Inbound SOS &amp; EOD'!OMK29</f>
        <v>0</v>
      </c>
      <c r="OYZ6" s="260">
        <f>'Inbound SOS &amp; EOD'!OML29</f>
        <v>0</v>
      </c>
      <c r="OZA6" s="260">
        <f>'Inbound SOS &amp; EOD'!OMM29</f>
        <v>0</v>
      </c>
      <c r="OZB6" s="260">
        <f>'Inbound SOS &amp; EOD'!OMN29</f>
        <v>0</v>
      </c>
      <c r="OZC6" s="260">
        <f>'Inbound SOS &amp; EOD'!OMO29</f>
        <v>0</v>
      </c>
      <c r="OZD6" s="260">
        <f>'Inbound SOS &amp; EOD'!OMP29</f>
        <v>0</v>
      </c>
      <c r="OZE6" s="260">
        <f>'Inbound SOS &amp; EOD'!OMQ29</f>
        <v>0</v>
      </c>
      <c r="OZF6" s="260">
        <f>'Inbound SOS &amp; EOD'!OMR29</f>
        <v>0</v>
      </c>
      <c r="OZG6" s="260">
        <f>'Inbound SOS &amp; EOD'!OMS29</f>
        <v>0</v>
      </c>
      <c r="OZH6" s="260">
        <f>'Inbound SOS &amp; EOD'!OMT29</f>
        <v>0</v>
      </c>
      <c r="OZI6" s="260">
        <f>'Inbound SOS &amp; EOD'!OMU29</f>
        <v>0</v>
      </c>
      <c r="OZJ6" s="260">
        <f>'Inbound SOS &amp; EOD'!OMV29</f>
        <v>0</v>
      </c>
      <c r="OZK6" s="260">
        <f>'Inbound SOS &amp; EOD'!OMW29</f>
        <v>0</v>
      </c>
      <c r="OZL6" s="260">
        <f>'Inbound SOS &amp; EOD'!OMX29</f>
        <v>0</v>
      </c>
      <c r="OZM6" s="260">
        <f>'Inbound SOS &amp; EOD'!OMY29</f>
        <v>0</v>
      </c>
      <c r="OZN6" s="260">
        <f>'Inbound SOS &amp; EOD'!OMZ29</f>
        <v>0</v>
      </c>
      <c r="OZO6" s="260">
        <f>'Inbound SOS &amp; EOD'!ONA29</f>
        <v>0</v>
      </c>
      <c r="OZP6" s="260">
        <f>'Inbound SOS &amp; EOD'!ONB29</f>
        <v>0</v>
      </c>
      <c r="OZQ6" s="260">
        <f>'Inbound SOS &amp; EOD'!ONC29</f>
        <v>0</v>
      </c>
      <c r="OZR6" s="260">
        <f>'Inbound SOS &amp; EOD'!OND29</f>
        <v>0</v>
      </c>
      <c r="OZS6" s="260">
        <f>'Inbound SOS &amp; EOD'!ONE29</f>
        <v>0</v>
      </c>
      <c r="OZT6" s="260">
        <f>'Inbound SOS &amp; EOD'!ONF29</f>
        <v>0</v>
      </c>
      <c r="OZU6" s="260">
        <f>'Inbound SOS &amp; EOD'!ONG29</f>
        <v>0</v>
      </c>
      <c r="OZV6" s="260">
        <f>'Inbound SOS &amp; EOD'!ONH29</f>
        <v>0</v>
      </c>
      <c r="OZW6" s="260">
        <f>'Inbound SOS &amp; EOD'!ONI29</f>
        <v>0</v>
      </c>
      <c r="OZX6" s="260">
        <f>'Inbound SOS &amp; EOD'!ONJ29</f>
        <v>0</v>
      </c>
      <c r="OZY6" s="260">
        <f>'Inbound SOS &amp; EOD'!ONK29</f>
        <v>0</v>
      </c>
      <c r="OZZ6" s="260">
        <f>'Inbound SOS &amp; EOD'!ONL29</f>
        <v>0</v>
      </c>
      <c r="PAA6" s="260">
        <f>'Inbound SOS &amp; EOD'!ONM29</f>
        <v>0</v>
      </c>
      <c r="PAB6" s="260">
        <f>'Inbound SOS &amp; EOD'!ONN29</f>
        <v>0</v>
      </c>
      <c r="PAC6" s="260">
        <f>'Inbound SOS &amp; EOD'!ONO29</f>
        <v>0</v>
      </c>
      <c r="PAD6" s="260">
        <f>'Inbound SOS &amp; EOD'!ONP29</f>
        <v>0</v>
      </c>
      <c r="PAE6" s="260">
        <f>'Inbound SOS &amp; EOD'!ONQ29</f>
        <v>0</v>
      </c>
      <c r="PAF6" s="260">
        <f>'Inbound SOS &amp; EOD'!ONR29</f>
        <v>0</v>
      </c>
      <c r="PAG6" s="260">
        <f>'Inbound SOS &amp; EOD'!ONS29</f>
        <v>0</v>
      </c>
      <c r="PAH6" s="260">
        <f>'Inbound SOS &amp; EOD'!ONT29</f>
        <v>0</v>
      </c>
      <c r="PAI6" s="260">
        <f>'Inbound SOS &amp; EOD'!ONU29</f>
        <v>0</v>
      </c>
      <c r="PAJ6" s="260">
        <f>'Inbound SOS &amp; EOD'!ONV29</f>
        <v>0</v>
      </c>
      <c r="PAK6" s="260">
        <f>'Inbound SOS &amp; EOD'!ONW29</f>
        <v>0</v>
      </c>
      <c r="PAL6" s="260">
        <f>'Inbound SOS &amp; EOD'!ONX29</f>
        <v>0</v>
      </c>
      <c r="PAM6" s="260">
        <f>'Inbound SOS &amp; EOD'!ONY29</f>
        <v>0</v>
      </c>
      <c r="PAN6" s="260">
        <f>'Inbound SOS &amp; EOD'!ONZ29</f>
        <v>0</v>
      </c>
      <c r="PAO6" s="260">
        <f>'Inbound SOS &amp; EOD'!OOA29</f>
        <v>0</v>
      </c>
      <c r="PAP6" s="260">
        <f>'Inbound SOS &amp; EOD'!OOB29</f>
        <v>0</v>
      </c>
      <c r="PAQ6" s="260">
        <f>'Inbound SOS &amp; EOD'!OOC29</f>
        <v>0</v>
      </c>
      <c r="PAR6" s="260">
        <f>'Inbound SOS &amp; EOD'!OOD29</f>
        <v>0</v>
      </c>
      <c r="PAS6" s="260">
        <f>'Inbound SOS &amp; EOD'!OOE29</f>
        <v>0</v>
      </c>
      <c r="PAT6" s="260">
        <f>'Inbound SOS &amp; EOD'!OOF29</f>
        <v>0</v>
      </c>
      <c r="PAU6" s="260">
        <f>'Inbound SOS &amp; EOD'!OOG29</f>
        <v>0</v>
      </c>
      <c r="PAV6" s="260">
        <f>'Inbound SOS &amp; EOD'!OOH29</f>
        <v>0</v>
      </c>
      <c r="PAW6" s="260">
        <f>'Inbound SOS &amp; EOD'!OOI29</f>
        <v>0</v>
      </c>
      <c r="PAX6" s="260">
        <f>'Inbound SOS &amp; EOD'!OOJ29</f>
        <v>0</v>
      </c>
      <c r="PAY6" s="260">
        <f>'Inbound SOS &amp; EOD'!OOK29</f>
        <v>0</v>
      </c>
      <c r="PAZ6" s="260">
        <f>'Inbound SOS &amp; EOD'!OOL29</f>
        <v>0</v>
      </c>
      <c r="PBA6" s="260">
        <f>'Inbound SOS &amp; EOD'!OOM29</f>
        <v>0</v>
      </c>
      <c r="PBB6" s="260">
        <f>'Inbound SOS &amp; EOD'!OON29</f>
        <v>0</v>
      </c>
      <c r="PBC6" s="260">
        <f>'Inbound SOS &amp; EOD'!OOO29</f>
        <v>0</v>
      </c>
      <c r="PBD6" s="260">
        <f>'Inbound SOS &amp; EOD'!OOP29</f>
        <v>0</v>
      </c>
      <c r="PBE6" s="260">
        <f>'Inbound SOS &amp; EOD'!OOQ29</f>
        <v>0</v>
      </c>
      <c r="PBF6" s="260">
        <f>'Inbound SOS &amp; EOD'!OOR29</f>
        <v>0</v>
      </c>
      <c r="PBG6" s="260">
        <f>'Inbound SOS &amp; EOD'!OOS29</f>
        <v>0</v>
      </c>
      <c r="PBH6" s="260">
        <f>'Inbound SOS &amp; EOD'!OOT29</f>
        <v>0</v>
      </c>
      <c r="PBI6" s="260">
        <f>'Inbound SOS &amp; EOD'!OOU29</f>
        <v>0</v>
      </c>
      <c r="PBJ6" s="260">
        <f>'Inbound SOS &amp; EOD'!OOV29</f>
        <v>0</v>
      </c>
      <c r="PBK6" s="260">
        <f>'Inbound SOS &amp; EOD'!OOW29</f>
        <v>0</v>
      </c>
      <c r="PBL6" s="260">
        <f>'Inbound SOS &amp; EOD'!OOX29</f>
        <v>0</v>
      </c>
      <c r="PBM6" s="260">
        <f>'Inbound SOS &amp; EOD'!OOY29</f>
        <v>0</v>
      </c>
      <c r="PBN6" s="260">
        <f>'Inbound SOS &amp; EOD'!OOZ29</f>
        <v>0</v>
      </c>
      <c r="PBO6" s="260">
        <f>'Inbound SOS &amp; EOD'!OPA29</f>
        <v>0</v>
      </c>
      <c r="PBP6" s="260">
        <f>'Inbound SOS &amp; EOD'!OPB29</f>
        <v>0</v>
      </c>
      <c r="PBQ6" s="260">
        <f>'Inbound SOS &amp; EOD'!OPC29</f>
        <v>0</v>
      </c>
      <c r="PBR6" s="260">
        <f>'Inbound SOS &amp; EOD'!OPD29</f>
        <v>0</v>
      </c>
      <c r="PBS6" s="260">
        <f>'Inbound SOS &amp; EOD'!OPE29</f>
        <v>0</v>
      </c>
      <c r="PBT6" s="260">
        <f>'Inbound SOS &amp; EOD'!OPF29</f>
        <v>0</v>
      </c>
      <c r="PBU6" s="260">
        <f>'Inbound SOS &amp; EOD'!OPG29</f>
        <v>0</v>
      </c>
      <c r="PBV6" s="260">
        <f>'Inbound SOS &amp; EOD'!OPH29</f>
        <v>0</v>
      </c>
      <c r="PBW6" s="260">
        <f>'Inbound SOS &amp; EOD'!OPI29</f>
        <v>0</v>
      </c>
      <c r="PBX6" s="260">
        <f>'Inbound SOS &amp; EOD'!OPJ29</f>
        <v>0</v>
      </c>
      <c r="PBY6" s="260">
        <f>'Inbound SOS &amp; EOD'!OPK29</f>
        <v>0</v>
      </c>
      <c r="PBZ6" s="260">
        <f>'Inbound SOS &amp; EOD'!OPL29</f>
        <v>0</v>
      </c>
      <c r="PCA6" s="260">
        <f>'Inbound SOS &amp; EOD'!OPM29</f>
        <v>0</v>
      </c>
      <c r="PCB6" s="260">
        <f>'Inbound SOS &amp; EOD'!OPN29</f>
        <v>0</v>
      </c>
      <c r="PCC6" s="260">
        <f>'Inbound SOS &amp; EOD'!OPO29</f>
        <v>0</v>
      </c>
      <c r="PCD6" s="260">
        <f>'Inbound SOS &amp; EOD'!OPP29</f>
        <v>0</v>
      </c>
      <c r="PCE6" s="260">
        <f>'Inbound SOS &amp; EOD'!OPQ29</f>
        <v>0</v>
      </c>
      <c r="PCF6" s="260">
        <f>'Inbound SOS &amp; EOD'!OPR29</f>
        <v>0</v>
      </c>
      <c r="PCG6" s="260">
        <f>'Inbound SOS &amp; EOD'!OPS29</f>
        <v>0</v>
      </c>
      <c r="PCH6" s="260">
        <f>'Inbound SOS &amp; EOD'!OPT29</f>
        <v>0</v>
      </c>
      <c r="PCI6" s="260">
        <f>'Inbound SOS &amp; EOD'!OPU29</f>
        <v>0</v>
      </c>
      <c r="PCJ6" s="260">
        <f>'Inbound SOS &amp; EOD'!OPV29</f>
        <v>0</v>
      </c>
      <c r="PCK6" s="260">
        <f>'Inbound SOS &amp; EOD'!OPW29</f>
        <v>0</v>
      </c>
      <c r="PCL6" s="260">
        <f>'Inbound SOS &amp; EOD'!OPX29</f>
        <v>0</v>
      </c>
      <c r="PCM6" s="260">
        <f>'Inbound SOS &amp; EOD'!OPY29</f>
        <v>0</v>
      </c>
      <c r="PCN6" s="260">
        <f>'Inbound SOS &amp; EOD'!OPZ29</f>
        <v>0</v>
      </c>
      <c r="PCO6" s="260">
        <f>'Inbound SOS &amp; EOD'!OQA29</f>
        <v>0</v>
      </c>
      <c r="PCP6" s="260">
        <f>'Inbound SOS &amp; EOD'!OQB29</f>
        <v>0</v>
      </c>
      <c r="PCQ6" s="260">
        <f>'Inbound SOS &amp; EOD'!OQC29</f>
        <v>0</v>
      </c>
      <c r="PCR6" s="260">
        <f>'Inbound SOS &amp; EOD'!OQD29</f>
        <v>0</v>
      </c>
      <c r="PCS6" s="260">
        <f>'Inbound SOS &amp; EOD'!OQE29</f>
        <v>0</v>
      </c>
      <c r="PCT6" s="260">
        <f>'Inbound SOS &amp; EOD'!OQF29</f>
        <v>0</v>
      </c>
      <c r="PCU6" s="260">
        <f>'Inbound SOS &amp; EOD'!OQG29</f>
        <v>0</v>
      </c>
      <c r="PCV6" s="260">
        <f>'Inbound SOS &amp; EOD'!OQH29</f>
        <v>0</v>
      </c>
      <c r="PCW6" s="260">
        <f>'Inbound SOS &amp; EOD'!OQI29</f>
        <v>0</v>
      </c>
      <c r="PCX6" s="260">
        <f>'Inbound SOS &amp; EOD'!OQJ29</f>
        <v>0</v>
      </c>
      <c r="PCY6" s="260">
        <f>'Inbound SOS &amp; EOD'!OQK29</f>
        <v>0</v>
      </c>
      <c r="PCZ6" s="260">
        <f>'Inbound SOS &amp; EOD'!OQL29</f>
        <v>0</v>
      </c>
      <c r="PDA6" s="260">
        <f>'Inbound SOS &amp; EOD'!OQM29</f>
        <v>0</v>
      </c>
      <c r="PDB6" s="260">
        <f>'Inbound SOS &amp; EOD'!OQN29</f>
        <v>0</v>
      </c>
      <c r="PDC6" s="260">
        <f>'Inbound SOS &amp; EOD'!OQO29</f>
        <v>0</v>
      </c>
      <c r="PDD6" s="260">
        <f>'Inbound SOS &amp; EOD'!OQP29</f>
        <v>0</v>
      </c>
      <c r="PDE6" s="260">
        <f>'Inbound SOS &amp; EOD'!OQQ29</f>
        <v>0</v>
      </c>
      <c r="PDF6" s="260">
        <f>'Inbound SOS &amp; EOD'!OQR29</f>
        <v>0</v>
      </c>
      <c r="PDG6" s="260">
        <f>'Inbound SOS &amp; EOD'!OQS29</f>
        <v>0</v>
      </c>
      <c r="PDH6" s="260">
        <f>'Inbound SOS &amp; EOD'!OQT29</f>
        <v>0</v>
      </c>
      <c r="PDI6" s="260">
        <f>'Inbound SOS &amp; EOD'!OQU29</f>
        <v>0</v>
      </c>
      <c r="PDJ6" s="260">
        <f>'Inbound SOS &amp; EOD'!OQV29</f>
        <v>0</v>
      </c>
      <c r="PDK6" s="260">
        <f>'Inbound SOS &amp; EOD'!OQW29</f>
        <v>0</v>
      </c>
      <c r="PDL6" s="260">
        <f>'Inbound SOS &amp; EOD'!OQX29</f>
        <v>0</v>
      </c>
      <c r="PDM6" s="260">
        <f>'Inbound SOS &amp; EOD'!OQY29</f>
        <v>0</v>
      </c>
      <c r="PDN6" s="260">
        <f>'Inbound SOS &amp; EOD'!OQZ29</f>
        <v>0</v>
      </c>
      <c r="PDO6" s="260">
        <f>'Inbound SOS &amp; EOD'!ORA29</f>
        <v>0</v>
      </c>
      <c r="PDP6" s="260">
        <f>'Inbound SOS &amp; EOD'!ORB29</f>
        <v>0</v>
      </c>
      <c r="PDQ6" s="260">
        <f>'Inbound SOS &amp; EOD'!ORC29</f>
        <v>0</v>
      </c>
      <c r="PDR6" s="260">
        <f>'Inbound SOS &amp; EOD'!ORD29</f>
        <v>0</v>
      </c>
      <c r="PDS6" s="260">
        <f>'Inbound SOS &amp; EOD'!ORE29</f>
        <v>0</v>
      </c>
      <c r="PDT6" s="260">
        <f>'Inbound SOS &amp; EOD'!ORF29</f>
        <v>0</v>
      </c>
      <c r="PDU6" s="260">
        <f>'Inbound SOS &amp; EOD'!ORG29</f>
        <v>0</v>
      </c>
      <c r="PDV6" s="260">
        <f>'Inbound SOS &amp; EOD'!ORH29</f>
        <v>0</v>
      </c>
      <c r="PDW6" s="260">
        <f>'Inbound SOS &amp; EOD'!ORI29</f>
        <v>0</v>
      </c>
      <c r="PDX6" s="260">
        <f>'Inbound SOS &amp; EOD'!ORJ29</f>
        <v>0</v>
      </c>
      <c r="PDY6" s="260">
        <f>'Inbound SOS &amp; EOD'!ORK29</f>
        <v>0</v>
      </c>
      <c r="PDZ6" s="260">
        <f>'Inbound SOS &amp; EOD'!ORL29</f>
        <v>0</v>
      </c>
      <c r="PEA6" s="260">
        <f>'Inbound SOS &amp; EOD'!ORM29</f>
        <v>0</v>
      </c>
      <c r="PEB6" s="260">
        <f>'Inbound SOS &amp; EOD'!ORN29</f>
        <v>0</v>
      </c>
      <c r="PEC6" s="260">
        <f>'Inbound SOS &amp; EOD'!ORO29</f>
        <v>0</v>
      </c>
      <c r="PED6" s="260">
        <f>'Inbound SOS &amp; EOD'!ORP29</f>
        <v>0</v>
      </c>
      <c r="PEE6" s="260">
        <f>'Inbound SOS &amp; EOD'!ORQ29</f>
        <v>0</v>
      </c>
      <c r="PEF6" s="260">
        <f>'Inbound SOS &amp; EOD'!ORR29</f>
        <v>0</v>
      </c>
      <c r="PEG6" s="260">
        <f>'Inbound SOS &amp; EOD'!ORS29</f>
        <v>0</v>
      </c>
      <c r="PEH6" s="260">
        <f>'Inbound SOS &amp; EOD'!ORT29</f>
        <v>0</v>
      </c>
      <c r="PEI6" s="260">
        <f>'Inbound SOS &amp; EOD'!ORU29</f>
        <v>0</v>
      </c>
      <c r="PEJ6" s="260">
        <f>'Inbound SOS &amp; EOD'!ORV29</f>
        <v>0</v>
      </c>
      <c r="PEK6" s="260">
        <f>'Inbound SOS &amp; EOD'!ORW29</f>
        <v>0</v>
      </c>
      <c r="PEL6" s="260">
        <f>'Inbound SOS &amp; EOD'!ORX29</f>
        <v>0</v>
      </c>
      <c r="PEM6" s="260">
        <f>'Inbound SOS &amp; EOD'!ORY29</f>
        <v>0</v>
      </c>
      <c r="PEN6" s="260">
        <f>'Inbound SOS &amp; EOD'!ORZ29</f>
        <v>0</v>
      </c>
      <c r="PEO6" s="260">
        <f>'Inbound SOS &amp; EOD'!OSA29</f>
        <v>0</v>
      </c>
      <c r="PEP6" s="260">
        <f>'Inbound SOS &amp; EOD'!OSB29</f>
        <v>0</v>
      </c>
      <c r="PEQ6" s="260">
        <f>'Inbound SOS &amp; EOD'!OSC29</f>
        <v>0</v>
      </c>
      <c r="PER6" s="260">
        <f>'Inbound SOS &amp; EOD'!OSD29</f>
        <v>0</v>
      </c>
      <c r="PES6" s="260">
        <f>'Inbound SOS &amp; EOD'!OSE29</f>
        <v>0</v>
      </c>
      <c r="PET6" s="260">
        <f>'Inbound SOS &amp; EOD'!OSF29</f>
        <v>0</v>
      </c>
      <c r="PEU6" s="260">
        <f>'Inbound SOS &amp; EOD'!OSG29</f>
        <v>0</v>
      </c>
      <c r="PEV6" s="260">
        <f>'Inbound SOS &amp; EOD'!OSH29</f>
        <v>0</v>
      </c>
      <c r="PEW6" s="260">
        <f>'Inbound SOS &amp; EOD'!OSI29</f>
        <v>0</v>
      </c>
      <c r="PEX6" s="260">
        <f>'Inbound SOS &amp; EOD'!OSJ29</f>
        <v>0</v>
      </c>
      <c r="PEY6" s="260">
        <f>'Inbound SOS &amp; EOD'!OSK29</f>
        <v>0</v>
      </c>
      <c r="PEZ6" s="260">
        <f>'Inbound SOS &amp; EOD'!OSL29</f>
        <v>0</v>
      </c>
      <c r="PFA6" s="260">
        <f>'Inbound SOS &amp; EOD'!OSM29</f>
        <v>0</v>
      </c>
      <c r="PFB6" s="260">
        <f>'Inbound SOS &amp; EOD'!OSN29</f>
        <v>0</v>
      </c>
      <c r="PFC6" s="260">
        <f>'Inbound SOS &amp; EOD'!OSO29</f>
        <v>0</v>
      </c>
      <c r="PFD6" s="260">
        <f>'Inbound SOS &amp; EOD'!OSP29</f>
        <v>0</v>
      </c>
      <c r="PFE6" s="260">
        <f>'Inbound SOS &amp; EOD'!OSQ29</f>
        <v>0</v>
      </c>
      <c r="PFF6" s="260">
        <f>'Inbound SOS &amp; EOD'!OSR29</f>
        <v>0</v>
      </c>
      <c r="PFG6" s="260">
        <f>'Inbound SOS &amp; EOD'!OSS29</f>
        <v>0</v>
      </c>
      <c r="PFH6" s="260">
        <f>'Inbound SOS &amp; EOD'!OST29</f>
        <v>0</v>
      </c>
      <c r="PFI6" s="260">
        <f>'Inbound SOS &amp; EOD'!OSU29</f>
        <v>0</v>
      </c>
      <c r="PFJ6" s="260">
        <f>'Inbound SOS &amp; EOD'!OSV29</f>
        <v>0</v>
      </c>
      <c r="PFK6" s="260">
        <f>'Inbound SOS &amp; EOD'!OSW29</f>
        <v>0</v>
      </c>
      <c r="PFL6" s="260">
        <f>'Inbound SOS &amp; EOD'!OSX29</f>
        <v>0</v>
      </c>
      <c r="PFM6" s="260">
        <f>'Inbound SOS &amp; EOD'!OSY29</f>
        <v>0</v>
      </c>
      <c r="PFN6" s="260">
        <f>'Inbound SOS &amp; EOD'!OSZ29</f>
        <v>0</v>
      </c>
      <c r="PFO6" s="260">
        <f>'Inbound SOS &amp; EOD'!OTA29</f>
        <v>0</v>
      </c>
      <c r="PFP6" s="260">
        <f>'Inbound SOS &amp; EOD'!OTB29</f>
        <v>0</v>
      </c>
      <c r="PFQ6" s="260">
        <f>'Inbound SOS &amp; EOD'!OTC29</f>
        <v>0</v>
      </c>
      <c r="PFR6" s="260">
        <f>'Inbound SOS &amp; EOD'!OTD29</f>
        <v>0</v>
      </c>
      <c r="PFS6" s="260">
        <f>'Inbound SOS &amp; EOD'!OTE29</f>
        <v>0</v>
      </c>
      <c r="PFT6" s="260">
        <f>'Inbound SOS &amp; EOD'!OTF29</f>
        <v>0</v>
      </c>
      <c r="PFU6" s="260">
        <f>'Inbound SOS &amp; EOD'!OTG29</f>
        <v>0</v>
      </c>
      <c r="PFV6" s="260">
        <f>'Inbound SOS &amp; EOD'!OTH29</f>
        <v>0</v>
      </c>
      <c r="PFW6" s="260">
        <f>'Inbound SOS &amp; EOD'!OTI29</f>
        <v>0</v>
      </c>
      <c r="PFX6" s="260">
        <f>'Inbound SOS &amp; EOD'!OTJ29</f>
        <v>0</v>
      </c>
      <c r="PFY6" s="260">
        <f>'Inbound SOS &amp; EOD'!OTK29</f>
        <v>0</v>
      </c>
      <c r="PFZ6" s="260">
        <f>'Inbound SOS &amp; EOD'!OTL29</f>
        <v>0</v>
      </c>
      <c r="PGA6" s="260">
        <f>'Inbound SOS &amp; EOD'!OTM29</f>
        <v>0</v>
      </c>
      <c r="PGB6" s="260">
        <f>'Inbound SOS &amp; EOD'!OTN29</f>
        <v>0</v>
      </c>
      <c r="PGC6" s="260">
        <f>'Inbound SOS &amp; EOD'!OTO29</f>
        <v>0</v>
      </c>
      <c r="PGD6" s="260">
        <f>'Inbound SOS &amp; EOD'!OTP29</f>
        <v>0</v>
      </c>
      <c r="PGE6" s="260">
        <f>'Inbound SOS &amp; EOD'!OTQ29</f>
        <v>0</v>
      </c>
      <c r="PGF6" s="260">
        <f>'Inbound SOS &amp; EOD'!OTR29</f>
        <v>0</v>
      </c>
      <c r="PGG6" s="260">
        <f>'Inbound SOS &amp; EOD'!OTS29</f>
        <v>0</v>
      </c>
      <c r="PGH6" s="260">
        <f>'Inbound SOS &amp; EOD'!OTT29</f>
        <v>0</v>
      </c>
      <c r="PGI6" s="260">
        <f>'Inbound SOS &amp; EOD'!OTU29</f>
        <v>0</v>
      </c>
      <c r="PGJ6" s="260">
        <f>'Inbound SOS &amp; EOD'!OTV29</f>
        <v>0</v>
      </c>
      <c r="PGK6" s="260">
        <f>'Inbound SOS &amp; EOD'!OTW29</f>
        <v>0</v>
      </c>
      <c r="PGL6" s="260">
        <f>'Inbound SOS &amp; EOD'!OTX29</f>
        <v>0</v>
      </c>
      <c r="PGM6" s="260">
        <f>'Inbound SOS &amp; EOD'!OTY29</f>
        <v>0</v>
      </c>
      <c r="PGN6" s="260">
        <f>'Inbound SOS &amp; EOD'!OTZ29</f>
        <v>0</v>
      </c>
      <c r="PGO6" s="260">
        <f>'Inbound SOS &amp; EOD'!OUA29</f>
        <v>0</v>
      </c>
      <c r="PGP6" s="260">
        <f>'Inbound SOS &amp; EOD'!OUB29</f>
        <v>0</v>
      </c>
      <c r="PGQ6" s="260">
        <f>'Inbound SOS &amp; EOD'!OUC29</f>
        <v>0</v>
      </c>
      <c r="PGR6" s="260">
        <f>'Inbound SOS &amp; EOD'!OUD29</f>
        <v>0</v>
      </c>
      <c r="PGS6" s="260">
        <f>'Inbound SOS &amp; EOD'!OUE29</f>
        <v>0</v>
      </c>
      <c r="PGT6" s="260">
        <f>'Inbound SOS &amp; EOD'!OUF29</f>
        <v>0</v>
      </c>
      <c r="PGU6" s="260">
        <f>'Inbound SOS &amp; EOD'!OUG29</f>
        <v>0</v>
      </c>
      <c r="PGV6" s="260">
        <f>'Inbound SOS &amp; EOD'!OUH29</f>
        <v>0</v>
      </c>
      <c r="PGW6" s="260">
        <f>'Inbound SOS &amp; EOD'!OUI29</f>
        <v>0</v>
      </c>
      <c r="PGX6" s="260">
        <f>'Inbound SOS &amp; EOD'!OUJ29</f>
        <v>0</v>
      </c>
      <c r="PGY6" s="260">
        <f>'Inbound SOS &amp; EOD'!OUK29</f>
        <v>0</v>
      </c>
      <c r="PGZ6" s="260">
        <f>'Inbound SOS &amp; EOD'!OUL29</f>
        <v>0</v>
      </c>
      <c r="PHA6" s="260">
        <f>'Inbound SOS &amp; EOD'!OUM29</f>
        <v>0</v>
      </c>
      <c r="PHB6" s="260">
        <f>'Inbound SOS &amp; EOD'!OUN29</f>
        <v>0</v>
      </c>
      <c r="PHC6" s="260">
        <f>'Inbound SOS &amp; EOD'!OUO29</f>
        <v>0</v>
      </c>
      <c r="PHD6" s="260">
        <f>'Inbound SOS &amp; EOD'!OUP29</f>
        <v>0</v>
      </c>
      <c r="PHE6" s="260">
        <f>'Inbound SOS &amp; EOD'!OUQ29</f>
        <v>0</v>
      </c>
      <c r="PHF6" s="260">
        <f>'Inbound SOS &amp; EOD'!OUR29</f>
        <v>0</v>
      </c>
      <c r="PHG6" s="260">
        <f>'Inbound SOS &amp; EOD'!OUS29</f>
        <v>0</v>
      </c>
      <c r="PHH6" s="260">
        <f>'Inbound SOS &amp; EOD'!OUT29</f>
        <v>0</v>
      </c>
      <c r="PHI6" s="260">
        <f>'Inbound SOS &amp; EOD'!OUU29</f>
        <v>0</v>
      </c>
      <c r="PHJ6" s="260">
        <f>'Inbound SOS &amp; EOD'!OUV29</f>
        <v>0</v>
      </c>
      <c r="PHK6" s="260">
        <f>'Inbound SOS &amp; EOD'!OUW29</f>
        <v>0</v>
      </c>
      <c r="PHL6" s="260">
        <f>'Inbound SOS &amp; EOD'!OUX29</f>
        <v>0</v>
      </c>
      <c r="PHM6" s="260">
        <f>'Inbound SOS &amp; EOD'!OUY29</f>
        <v>0</v>
      </c>
      <c r="PHN6" s="260">
        <f>'Inbound SOS &amp; EOD'!OUZ29</f>
        <v>0</v>
      </c>
      <c r="PHO6" s="260">
        <f>'Inbound SOS &amp; EOD'!OVA29</f>
        <v>0</v>
      </c>
      <c r="PHP6" s="260">
        <f>'Inbound SOS &amp; EOD'!OVB29</f>
        <v>0</v>
      </c>
      <c r="PHQ6" s="260">
        <f>'Inbound SOS &amp; EOD'!OVC29</f>
        <v>0</v>
      </c>
      <c r="PHR6" s="260">
        <f>'Inbound SOS &amp; EOD'!OVD29</f>
        <v>0</v>
      </c>
      <c r="PHS6" s="260">
        <f>'Inbound SOS &amp; EOD'!OVE29</f>
        <v>0</v>
      </c>
      <c r="PHT6" s="260">
        <f>'Inbound SOS &amp; EOD'!OVF29</f>
        <v>0</v>
      </c>
      <c r="PHU6" s="260">
        <f>'Inbound SOS &amp; EOD'!OVG29</f>
        <v>0</v>
      </c>
      <c r="PHV6" s="260">
        <f>'Inbound SOS &amp; EOD'!OVH29</f>
        <v>0</v>
      </c>
      <c r="PHW6" s="260">
        <f>'Inbound SOS &amp; EOD'!OVI29</f>
        <v>0</v>
      </c>
      <c r="PHX6" s="260">
        <f>'Inbound SOS &amp; EOD'!OVJ29</f>
        <v>0</v>
      </c>
      <c r="PHY6" s="260">
        <f>'Inbound SOS &amp; EOD'!OVK29</f>
        <v>0</v>
      </c>
      <c r="PHZ6" s="260">
        <f>'Inbound SOS &amp; EOD'!OVL29</f>
        <v>0</v>
      </c>
      <c r="PIA6" s="260">
        <f>'Inbound SOS &amp; EOD'!OVM29</f>
        <v>0</v>
      </c>
      <c r="PIB6" s="260">
        <f>'Inbound SOS &amp; EOD'!OVN29</f>
        <v>0</v>
      </c>
      <c r="PIC6" s="260">
        <f>'Inbound SOS &amp; EOD'!OVO29</f>
        <v>0</v>
      </c>
      <c r="PID6" s="260">
        <f>'Inbound SOS &amp; EOD'!OVP29</f>
        <v>0</v>
      </c>
      <c r="PIE6" s="260">
        <f>'Inbound SOS &amp; EOD'!OVQ29</f>
        <v>0</v>
      </c>
      <c r="PIF6" s="260">
        <f>'Inbound SOS &amp; EOD'!OVR29</f>
        <v>0</v>
      </c>
      <c r="PIG6" s="260">
        <f>'Inbound SOS &amp; EOD'!OVS29</f>
        <v>0</v>
      </c>
      <c r="PIH6" s="260">
        <f>'Inbound SOS &amp; EOD'!OVT29</f>
        <v>0</v>
      </c>
      <c r="PII6" s="260">
        <f>'Inbound SOS &amp; EOD'!OVU29</f>
        <v>0</v>
      </c>
      <c r="PIJ6" s="260">
        <f>'Inbound SOS &amp; EOD'!OVV29</f>
        <v>0</v>
      </c>
      <c r="PIK6" s="260">
        <f>'Inbound SOS &amp; EOD'!OVW29</f>
        <v>0</v>
      </c>
      <c r="PIL6" s="260">
        <f>'Inbound SOS &amp; EOD'!OVX29</f>
        <v>0</v>
      </c>
      <c r="PIM6" s="260">
        <f>'Inbound SOS &amp; EOD'!OVY29</f>
        <v>0</v>
      </c>
      <c r="PIN6" s="260">
        <f>'Inbound SOS &amp; EOD'!OVZ29</f>
        <v>0</v>
      </c>
      <c r="PIO6" s="260">
        <f>'Inbound SOS &amp; EOD'!OWA29</f>
        <v>0</v>
      </c>
      <c r="PIP6" s="260">
        <f>'Inbound SOS &amp; EOD'!OWB29</f>
        <v>0</v>
      </c>
      <c r="PIQ6" s="260">
        <f>'Inbound SOS &amp; EOD'!OWC29</f>
        <v>0</v>
      </c>
      <c r="PIR6" s="260">
        <f>'Inbound SOS &amp; EOD'!OWD29</f>
        <v>0</v>
      </c>
      <c r="PIS6" s="260">
        <f>'Inbound SOS &amp; EOD'!OWE29</f>
        <v>0</v>
      </c>
      <c r="PIT6" s="260">
        <f>'Inbound SOS &amp; EOD'!OWF29</f>
        <v>0</v>
      </c>
      <c r="PIU6" s="260">
        <f>'Inbound SOS &amp; EOD'!OWG29</f>
        <v>0</v>
      </c>
      <c r="PIV6" s="260">
        <f>'Inbound SOS &amp; EOD'!OWH29</f>
        <v>0</v>
      </c>
      <c r="PIW6" s="260">
        <f>'Inbound SOS &amp; EOD'!OWI29</f>
        <v>0</v>
      </c>
      <c r="PIX6" s="260">
        <f>'Inbound SOS &amp; EOD'!OWJ29</f>
        <v>0</v>
      </c>
      <c r="PIY6" s="260">
        <f>'Inbound SOS &amp; EOD'!OWK29</f>
        <v>0</v>
      </c>
      <c r="PIZ6" s="260">
        <f>'Inbound SOS &amp; EOD'!OWL29</f>
        <v>0</v>
      </c>
      <c r="PJA6" s="260">
        <f>'Inbound SOS &amp; EOD'!OWM29</f>
        <v>0</v>
      </c>
      <c r="PJB6" s="260">
        <f>'Inbound SOS &amp; EOD'!OWN29</f>
        <v>0</v>
      </c>
      <c r="PJC6" s="260">
        <f>'Inbound SOS &amp; EOD'!OWO29</f>
        <v>0</v>
      </c>
      <c r="PJD6" s="260">
        <f>'Inbound SOS &amp; EOD'!OWP29</f>
        <v>0</v>
      </c>
      <c r="PJE6" s="260">
        <f>'Inbound SOS &amp; EOD'!OWQ29</f>
        <v>0</v>
      </c>
      <c r="PJF6" s="260">
        <f>'Inbound SOS &amp; EOD'!OWR29</f>
        <v>0</v>
      </c>
      <c r="PJG6" s="260">
        <f>'Inbound SOS &amp; EOD'!OWS29</f>
        <v>0</v>
      </c>
      <c r="PJH6" s="260">
        <f>'Inbound SOS &amp; EOD'!OWT29</f>
        <v>0</v>
      </c>
      <c r="PJI6" s="260">
        <f>'Inbound SOS &amp; EOD'!OWU29</f>
        <v>0</v>
      </c>
      <c r="PJJ6" s="260">
        <f>'Inbound SOS &amp; EOD'!OWV29</f>
        <v>0</v>
      </c>
      <c r="PJK6" s="260">
        <f>'Inbound SOS &amp; EOD'!OWW29</f>
        <v>0</v>
      </c>
      <c r="PJL6" s="260">
        <f>'Inbound SOS &amp; EOD'!OWX29</f>
        <v>0</v>
      </c>
      <c r="PJM6" s="260">
        <f>'Inbound SOS &amp; EOD'!OWY29</f>
        <v>0</v>
      </c>
      <c r="PJN6" s="260">
        <f>'Inbound SOS &amp; EOD'!OWZ29</f>
        <v>0</v>
      </c>
      <c r="PJO6" s="260">
        <f>'Inbound SOS &amp; EOD'!OXA29</f>
        <v>0</v>
      </c>
      <c r="PJP6" s="260">
        <f>'Inbound SOS &amp; EOD'!OXB29</f>
        <v>0</v>
      </c>
      <c r="PJQ6" s="260">
        <f>'Inbound SOS &amp; EOD'!OXC29</f>
        <v>0</v>
      </c>
      <c r="PJR6" s="260">
        <f>'Inbound SOS &amp; EOD'!OXD29</f>
        <v>0</v>
      </c>
      <c r="PJS6" s="260">
        <f>'Inbound SOS &amp; EOD'!OXE29</f>
        <v>0</v>
      </c>
      <c r="PJT6" s="260">
        <f>'Inbound SOS &amp; EOD'!OXF29</f>
        <v>0</v>
      </c>
      <c r="PJU6" s="260">
        <f>'Inbound SOS &amp; EOD'!OXG29</f>
        <v>0</v>
      </c>
      <c r="PJV6" s="260">
        <f>'Inbound SOS &amp; EOD'!OXH29</f>
        <v>0</v>
      </c>
      <c r="PJW6" s="260">
        <f>'Inbound SOS &amp; EOD'!OXI29</f>
        <v>0</v>
      </c>
      <c r="PJX6" s="260">
        <f>'Inbound SOS &amp; EOD'!OXJ29</f>
        <v>0</v>
      </c>
      <c r="PJY6" s="260">
        <f>'Inbound SOS &amp; EOD'!OXK29</f>
        <v>0</v>
      </c>
      <c r="PJZ6" s="260">
        <f>'Inbound SOS &amp; EOD'!OXL29</f>
        <v>0</v>
      </c>
      <c r="PKA6" s="260">
        <f>'Inbound SOS &amp; EOD'!OXM29</f>
        <v>0</v>
      </c>
      <c r="PKB6" s="260">
        <f>'Inbound SOS &amp; EOD'!OXN29</f>
        <v>0</v>
      </c>
      <c r="PKC6" s="260">
        <f>'Inbound SOS &amp; EOD'!OXO29</f>
        <v>0</v>
      </c>
      <c r="PKD6" s="260">
        <f>'Inbound SOS &amp; EOD'!OXP29</f>
        <v>0</v>
      </c>
      <c r="PKE6" s="260">
        <f>'Inbound SOS &amp; EOD'!OXQ29</f>
        <v>0</v>
      </c>
      <c r="PKF6" s="260">
        <f>'Inbound SOS &amp; EOD'!OXR29</f>
        <v>0</v>
      </c>
      <c r="PKG6" s="260">
        <f>'Inbound SOS &amp; EOD'!OXS29</f>
        <v>0</v>
      </c>
      <c r="PKH6" s="260">
        <f>'Inbound SOS &amp; EOD'!OXT29</f>
        <v>0</v>
      </c>
      <c r="PKI6" s="260">
        <f>'Inbound SOS &amp; EOD'!OXU29</f>
        <v>0</v>
      </c>
      <c r="PKJ6" s="260">
        <f>'Inbound SOS &amp; EOD'!OXV29</f>
        <v>0</v>
      </c>
      <c r="PKK6" s="260">
        <f>'Inbound SOS &amp; EOD'!OXW29</f>
        <v>0</v>
      </c>
      <c r="PKL6" s="260">
        <f>'Inbound SOS &amp; EOD'!OXX29</f>
        <v>0</v>
      </c>
      <c r="PKM6" s="260">
        <f>'Inbound SOS &amp; EOD'!OXY29</f>
        <v>0</v>
      </c>
      <c r="PKN6" s="260">
        <f>'Inbound SOS &amp; EOD'!OXZ29</f>
        <v>0</v>
      </c>
      <c r="PKO6" s="260">
        <f>'Inbound SOS &amp; EOD'!OYA29</f>
        <v>0</v>
      </c>
      <c r="PKP6" s="260">
        <f>'Inbound SOS &amp; EOD'!OYB29</f>
        <v>0</v>
      </c>
      <c r="PKQ6" s="260">
        <f>'Inbound SOS &amp; EOD'!OYC29</f>
        <v>0</v>
      </c>
      <c r="PKR6" s="260">
        <f>'Inbound SOS &amp; EOD'!OYD29</f>
        <v>0</v>
      </c>
      <c r="PKS6" s="260">
        <f>'Inbound SOS &amp; EOD'!OYE29</f>
        <v>0</v>
      </c>
      <c r="PKT6" s="260">
        <f>'Inbound SOS &amp; EOD'!OYF29</f>
        <v>0</v>
      </c>
      <c r="PKU6" s="260">
        <f>'Inbound SOS &amp; EOD'!OYG29</f>
        <v>0</v>
      </c>
      <c r="PKV6" s="260">
        <f>'Inbound SOS &amp; EOD'!OYH29</f>
        <v>0</v>
      </c>
      <c r="PKW6" s="260">
        <f>'Inbound SOS &amp; EOD'!OYI29</f>
        <v>0</v>
      </c>
      <c r="PKX6" s="260">
        <f>'Inbound SOS &amp; EOD'!OYJ29</f>
        <v>0</v>
      </c>
      <c r="PKY6" s="260">
        <f>'Inbound SOS &amp; EOD'!OYK29</f>
        <v>0</v>
      </c>
      <c r="PKZ6" s="260">
        <f>'Inbound SOS &amp; EOD'!OYL29</f>
        <v>0</v>
      </c>
      <c r="PLA6" s="260">
        <f>'Inbound SOS &amp; EOD'!OYM29</f>
        <v>0</v>
      </c>
      <c r="PLB6" s="260">
        <f>'Inbound SOS &amp; EOD'!OYN29</f>
        <v>0</v>
      </c>
      <c r="PLC6" s="260">
        <f>'Inbound SOS &amp; EOD'!OYO29</f>
        <v>0</v>
      </c>
      <c r="PLD6" s="260">
        <f>'Inbound SOS &amp; EOD'!OYP29</f>
        <v>0</v>
      </c>
      <c r="PLE6" s="260">
        <f>'Inbound SOS &amp; EOD'!OYQ29</f>
        <v>0</v>
      </c>
      <c r="PLF6" s="260">
        <f>'Inbound SOS &amp; EOD'!OYR29</f>
        <v>0</v>
      </c>
      <c r="PLG6" s="260">
        <f>'Inbound SOS &amp; EOD'!OYS29</f>
        <v>0</v>
      </c>
      <c r="PLH6" s="260">
        <f>'Inbound SOS &amp; EOD'!OYT29</f>
        <v>0</v>
      </c>
      <c r="PLI6" s="260">
        <f>'Inbound SOS &amp; EOD'!OYU29</f>
        <v>0</v>
      </c>
      <c r="PLJ6" s="260">
        <f>'Inbound SOS &amp; EOD'!OYV29</f>
        <v>0</v>
      </c>
      <c r="PLK6" s="260">
        <f>'Inbound SOS &amp; EOD'!OYW29</f>
        <v>0</v>
      </c>
      <c r="PLL6" s="260">
        <f>'Inbound SOS &amp; EOD'!OYX29</f>
        <v>0</v>
      </c>
      <c r="PLM6" s="260">
        <f>'Inbound SOS &amp; EOD'!OYY29</f>
        <v>0</v>
      </c>
      <c r="PLN6" s="260">
        <f>'Inbound SOS &amp; EOD'!OYZ29</f>
        <v>0</v>
      </c>
      <c r="PLO6" s="260">
        <f>'Inbound SOS &amp; EOD'!OZA29</f>
        <v>0</v>
      </c>
      <c r="PLP6" s="260">
        <f>'Inbound SOS &amp; EOD'!OZB29</f>
        <v>0</v>
      </c>
      <c r="PLQ6" s="260">
        <f>'Inbound SOS &amp; EOD'!OZC29</f>
        <v>0</v>
      </c>
      <c r="PLR6" s="260">
        <f>'Inbound SOS &amp; EOD'!OZD29</f>
        <v>0</v>
      </c>
      <c r="PLS6" s="260">
        <f>'Inbound SOS &amp; EOD'!OZE29</f>
        <v>0</v>
      </c>
      <c r="PLT6" s="260">
        <f>'Inbound SOS &amp; EOD'!OZF29</f>
        <v>0</v>
      </c>
      <c r="PLU6" s="260">
        <f>'Inbound SOS &amp; EOD'!OZG29</f>
        <v>0</v>
      </c>
      <c r="PLV6" s="260">
        <f>'Inbound SOS &amp; EOD'!OZH29</f>
        <v>0</v>
      </c>
      <c r="PLW6" s="260">
        <f>'Inbound SOS &amp; EOD'!OZI29</f>
        <v>0</v>
      </c>
      <c r="PLX6" s="260">
        <f>'Inbound SOS &amp; EOD'!OZJ29</f>
        <v>0</v>
      </c>
      <c r="PLY6" s="260">
        <f>'Inbound SOS &amp; EOD'!OZK29</f>
        <v>0</v>
      </c>
      <c r="PLZ6" s="260">
        <f>'Inbound SOS &amp; EOD'!OZL29</f>
        <v>0</v>
      </c>
      <c r="PMA6" s="260">
        <f>'Inbound SOS &amp; EOD'!OZM29</f>
        <v>0</v>
      </c>
      <c r="PMB6" s="260">
        <f>'Inbound SOS &amp; EOD'!OZN29</f>
        <v>0</v>
      </c>
      <c r="PMC6" s="260">
        <f>'Inbound SOS &amp; EOD'!OZO29</f>
        <v>0</v>
      </c>
      <c r="PMD6" s="260">
        <f>'Inbound SOS &amp; EOD'!OZP29</f>
        <v>0</v>
      </c>
      <c r="PME6" s="260">
        <f>'Inbound SOS &amp; EOD'!OZQ29</f>
        <v>0</v>
      </c>
      <c r="PMF6" s="260">
        <f>'Inbound SOS &amp; EOD'!OZR29</f>
        <v>0</v>
      </c>
      <c r="PMG6" s="260">
        <f>'Inbound SOS &amp; EOD'!OZS29</f>
        <v>0</v>
      </c>
      <c r="PMH6" s="260">
        <f>'Inbound SOS &amp; EOD'!OZT29</f>
        <v>0</v>
      </c>
      <c r="PMI6" s="260">
        <f>'Inbound SOS &amp; EOD'!OZU29</f>
        <v>0</v>
      </c>
      <c r="PMJ6" s="260">
        <f>'Inbound SOS &amp; EOD'!OZV29</f>
        <v>0</v>
      </c>
      <c r="PMK6" s="260">
        <f>'Inbound SOS &amp; EOD'!OZW29</f>
        <v>0</v>
      </c>
      <c r="PML6" s="260">
        <f>'Inbound SOS &amp; EOD'!OZX29</f>
        <v>0</v>
      </c>
      <c r="PMM6" s="260">
        <f>'Inbound SOS &amp; EOD'!OZY29</f>
        <v>0</v>
      </c>
      <c r="PMN6" s="260">
        <f>'Inbound SOS &amp; EOD'!OZZ29</f>
        <v>0</v>
      </c>
      <c r="PMO6" s="260">
        <f>'Inbound SOS &amp; EOD'!PAA29</f>
        <v>0</v>
      </c>
      <c r="PMP6" s="260">
        <f>'Inbound SOS &amp; EOD'!PAB29</f>
        <v>0</v>
      </c>
      <c r="PMQ6" s="260">
        <f>'Inbound SOS &amp; EOD'!PAC29</f>
        <v>0</v>
      </c>
      <c r="PMR6" s="260">
        <f>'Inbound SOS &amp; EOD'!PAD29</f>
        <v>0</v>
      </c>
      <c r="PMS6" s="260">
        <f>'Inbound SOS &amp; EOD'!PAE29</f>
        <v>0</v>
      </c>
      <c r="PMT6" s="260">
        <f>'Inbound SOS &amp; EOD'!PAF29</f>
        <v>0</v>
      </c>
      <c r="PMU6" s="260">
        <f>'Inbound SOS &amp; EOD'!PAG29</f>
        <v>0</v>
      </c>
      <c r="PMV6" s="260">
        <f>'Inbound SOS &amp; EOD'!PAH29</f>
        <v>0</v>
      </c>
      <c r="PMW6" s="260">
        <f>'Inbound SOS &amp; EOD'!PAI29</f>
        <v>0</v>
      </c>
      <c r="PMX6" s="260">
        <f>'Inbound SOS &amp; EOD'!PAJ29</f>
        <v>0</v>
      </c>
      <c r="PMY6" s="260">
        <f>'Inbound SOS &amp; EOD'!PAK29</f>
        <v>0</v>
      </c>
      <c r="PMZ6" s="260">
        <f>'Inbound SOS &amp; EOD'!PAL29</f>
        <v>0</v>
      </c>
      <c r="PNA6" s="260">
        <f>'Inbound SOS &amp; EOD'!PAM29</f>
        <v>0</v>
      </c>
      <c r="PNB6" s="260">
        <f>'Inbound SOS &amp; EOD'!PAN29</f>
        <v>0</v>
      </c>
      <c r="PNC6" s="260">
        <f>'Inbound SOS &amp; EOD'!PAO29</f>
        <v>0</v>
      </c>
      <c r="PND6" s="260">
        <f>'Inbound SOS &amp; EOD'!PAP29</f>
        <v>0</v>
      </c>
      <c r="PNE6" s="260">
        <f>'Inbound SOS &amp; EOD'!PAQ29</f>
        <v>0</v>
      </c>
      <c r="PNF6" s="260">
        <f>'Inbound SOS &amp; EOD'!PAR29</f>
        <v>0</v>
      </c>
      <c r="PNG6" s="260">
        <f>'Inbound SOS &amp; EOD'!PAS29</f>
        <v>0</v>
      </c>
      <c r="PNH6" s="260">
        <f>'Inbound SOS &amp; EOD'!PAT29</f>
        <v>0</v>
      </c>
      <c r="PNI6" s="260">
        <f>'Inbound SOS &amp; EOD'!PAU29</f>
        <v>0</v>
      </c>
      <c r="PNJ6" s="260">
        <f>'Inbound SOS &amp; EOD'!PAV29</f>
        <v>0</v>
      </c>
      <c r="PNK6" s="260">
        <f>'Inbound SOS &amp; EOD'!PAW29</f>
        <v>0</v>
      </c>
      <c r="PNL6" s="260">
        <f>'Inbound SOS &amp; EOD'!PAX29</f>
        <v>0</v>
      </c>
      <c r="PNM6" s="260">
        <f>'Inbound SOS &amp; EOD'!PAY29</f>
        <v>0</v>
      </c>
      <c r="PNN6" s="260">
        <f>'Inbound SOS &amp; EOD'!PAZ29</f>
        <v>0</v>
      </c>
      <c r="PNO6" s="260">
        <f>'Inbound SOS &amp; EOD'!PBA29</f>
        <v>0</v>
      </c>
      <c r="PNP6" s="260">
        <f>'Inbound SOS &amp; EOD'!PBB29</f>
        <v>0</v>
      </c>
      <c r="PNQ6" s="260">
        <f>'Inbound SOS &amp; EOD'!PBC29</f>
        <v>0</v>
      </c>
      <c r="PNR6" s="260">
        <f>'Inbound SOS &amp; EOD'!PBD29</f>
        <v>0</v>
      </c>
      <c r="PNS6" s="260">
        <f>'Inbound SOS &amp; EOD'!PBE29</f>
        <v>0</v>
      </c>
      <c r="PNT6" s="260">
        <f>'Inbound SOS &amp; EOD'!PBF29</f>
        <v>0</v>
      </c>
      <c r="PNU6" s="260">
        <f>'Inbound SOS &amp; EOD'!PBG29</f>
        <v>0</v>
      </c>
      <c r="PNV6" s="260">
        <f>'Inbound SOS &amp; EOD'!PBH29</f>
        <v>0</v>
      </c>
      <c r="PNW6" s="260">
        <f>'Inbound SOS &amp; EOD'!PBI29</f>
        <v>0</v>
      </c>
      <c r="PNX6" s="260">
        <f>'Inbound SOS &amp; EOD'!PBJ29</f>
        <v>0</v>
      </c>
      <c r="PNY6" s="260">
        <f>'Inbound SOS &amp; EOD'!PBK29</f>
        <v>0</v>
      </c>
      <c r="PNZ6" s="260">
        <f>'Inbound SOS &amp; EOD'!PBL29</f>
        <v>0</v>
      </c>
      <c r="POA6" s="260">
        <f>'Inbound SOS &amp; EOD'!PBM29</f>
        <v>0</v>
      </c>
      <c r="POB6" s="260">
        <f>'Inbound SOS &amp; EOD'!PBN29</f>
        <v>0</v>
      </c>
      <c r="POC6" s="260">
        <f>'Inbound SOS &amp; EOD'!PBO29</f>
        <v>0</v>
      </c>
      <c r="POD6" s="260">
        <f>'Inbound SOS &amp; EOD'!PBP29</f>
        <v>0</v>
      </c>
      <c r="POE6" s="260">
        <f>'Inbound SOS &amp; EOD'!PBQ29</f>
        <v>0</v>
      </c>
      <c r="POF6" s="260">
        <f>'Inbound SOS &amp; EOD'!PBR29</f>
        <v>0</v>
      </c>
      <c r="POG6" s="260">
        <f>'Inbound SOS &amp; EOD'!PBS29</f>
        <v>0</v>
      </c>
      <c r="POH6" s="260">
        <f>'Inbound SOS &amp; EOD'!PBT29</f>
        <v>0</v>
      </c>
      <c r="POI6" s="260">
        <f>'Inbound SOS &amp; EOD'!PBU29</f>
        <v>0</v>
      </c>
      <c r="POJ6" s="260">
        <f>'Inbound SOS &amp; EOD'!PBV29</f>
        <v>0</v>
      </c>
      <c r="POK6" s="260">
        <f>'Inbound SOS &amp; EOD'!PBW29</f>
        <v>0</v>
      </c>
      <c r="POL6" s="260">
        <f>'Inbound SOS &amp; EOD'!PBX29</f>
        <v>0</v>
      </c>
      <c r="POM6" s="260">
        <f>'Inbound SOS &amp; EOD'!PBY29</f>
        <v>0</v>
      </c>
      <c r="PON6" s="260">
        <f>'Inbound SOS &amp; EOD'!PBZ29</f>
        <v>0</v>
      </c>
      <c r="POO6" s="260">
        <f>'Inbound SOS &amp; EOD'!PCA29</f>
        <v>0</v>
      </c>
      <c r="POP6" s="260">
        <f>'Inbound SOS &amp; EOD'!PCB29</f>
        <v>0</v>
      </c>
      <c r="POQ6" s="260">
        <f>'Inbound SOS &amp; EOD'!PCC29</f>
        <v>0</v>
      </c>
      <c r="POR6" s="260">
        <f>'Inbound SOS &amp; EOD'!PCD29</f>
        <v>0</v>
      </c>
      <c r="POS6" s="260">
        <f>'Inbound SOS &amp; EOD'!PCE29</f>
        <v>0</v>
      </c>
      <c r="POT6" s="260">
        <f>'Inbound SOS &amp; EOD'!PCF29</f>
        <v>0</v>
      </c>
      <c r="POU6" s="260">
        <f>'Inbound SOS &amp; EOD'!PCG29</f>
        <v>0</v>
      </c>
      <c r="POV6" s="260">
        <f>'Inbound SOS &amp; EOD'!PCH29</f>
        <v>0</v>
      </c>
      <c r="POW6" s="260">
        <f>'Inbound SOS &amp; EOD'!PCI29</f>
        <v>0</v>
      </c>
      <c r="POX6" s="260">
        <f>'Inbound SOS &amp; EOD'!PCJ29</f>
        <v>0</v>
      </c>
      <c r="POY6" s="260">
        <f>'Inbound SOS &amp; EOD'!PCK29</f>
        <v>0</v>
      </c>
      <c r="POZ6" s="260">
        <f>'Inbound SOS &amp; EOD'!PCL29</f>
        <v>0</v>
      </c>
      <c r="PPA6" s="260">
        <f>'Inbound SOS &amp; EOD'!PCM29</f>
        <v>0</v>
      </c>
      <c r="PPB6" s="260">
        <f>'Inbound SOS &amp; EOD'!PCN29</f>
        <v>0</v>
      </c>
      <c r="PPC6" s="260">
        <f>'Inbound SOS &amp; EOD'!PCO29</f>
        <v>0</v>
      </c>
      <c r="PPD6" s="260">
        <f>'Inbound SOS &amp; EOD'!PCP29</f>
        <v>0</v>
      </c>
      <c r="PPE6" s="260">
        <f>'Inbound SOS &amp; EOD'!PCQ29</f>
        <v>0</v>
      </c>
      <c r="PPF6" s="260">
        <f>'Inbound SOS &amp; EOD'!PCR29</f>
        <v>0</v>
      </c>
      <c r="PPG6" s="260">
        <f>'Inbound SOS &amp; EOD'!PCS29</f>
        <v>0</v>
      </c>
      <c r="PPH6" s="260">
        <f>'Inbound SOS &amp; EOD'!PCT29</f>
        <v>0</v>
      </c>
      <c r="PPI6" s="260">
        <f>'Inbound SOS &amp; EOD'!PCU29</f>
        <v>0</v>
      </c>
      <c r="PPJ6" s="260">
        <f>'Inbound SOS &amp; EOD'!PCV29</f>
        <v>0</v>
      </c>
      <c r="PPK6" s="260">
        <f>'Inbound SOS &amp; EOD'!PCW29</f>
        <v>0</v>
      </c>
      <c r="PPL6" s="260">
        <f>'Inbound SOS &amp; EOD'!PCX29</f>
        <v>0</v>
      </c>
      <c r="PPM6" s="260">
        <f>'Inbound SOS &amp; EOD'!PCY29</f>
        <v>0</v>
      </c>
      <c r="PPN6" s="260">
        <f>'Inbound SOS &amp; EOD'!PCZ29</f>
        <v>0</v>
      </c>
      <c r="PPO6" s="260">
        <f>'Inbound SOS &amp; EOD'!PDA29</f>
        <v>0</v>
      </c>
      <c r="PPP6" s="260">
        <f>'Inbound SOS &amp; EOD'!PDB29</f>
        <v>0</v>
      </c>
      <c r="PPQ6" s="260">
        <f>'Inbound SOS &amp; EOD'!PDC29</f>
        <v>0</v>
      </c>
      <c r="PPR6" s="260">
        <f>'Inbound SOS &amp; EOD'!PDD29</f>
        <v>0</v>
      </c>
      <c r="PPS6" s="260">
        <f>'Inbound SOS &amp; EOD'!PDE29</f>
        <v>0</v>
      </c>
      <c r="PPT6" s="260">
        <f>'Inbound SOS &amp; EOD'!PDF29</f>
        <v>0</v>
      </c>
      <c r="PPU6" s="260">
        <f>'Inbound SOS &amp; EOD'!PDG29</f>
        <v>0</v>
      </c>
      <c r="PPV6" s="260">
        <f>'Inbound SOS &amp; EOD'!PDH29</f>
        <v>0</v>
      </c>
      <c r="PPW6" s="260">
        <f>'Inbound SOS &amp; EOD'!PDI29</f>
        <v>0</v>
      </c>
      <c r="PPX6" s="260">
        <f>'Inbound SOS &amp; EOD'!PDJ29</f>
        <v>0</v>
      </c>
      <c r="PPY6" s="260">
        <f>'Inbound SOS &amp; EOD'!PDK29</f>
        <v>0</v>
      </c>
      <c r="PPZ6" s="260">
        <f>'Inbound SOS &amp; EOD'!PDL29</f>
        <v>0</v>
      </c>
      <c r="PQA6" s="260">
        <f>'Inbound SOS &amp; EOD'!PDM29</f>
        <v>0</v>
      </c>
      <c r="PQB6" s="260">
        <f>'Inbound SOS &amp; EOD'!PDN29</f>
        <v>0</v>
      </c>
      <c r="PQC6" s="260">
        <f>'Inbound SOS &amp; EOD'!PDO29</f>
        <v>0</v>
      </c>
      <c r="PQD6" s="260">
        <f>'Inbound SOS &amp; EOD'!PDP29</f>
        <v>0</v>
      </c>
      <c r="PQE6" s="260">
        <f>'Inbound SOS &amp; EOD'!PDQ29</f>
        <v>0</v>
      </c>
      <c r="PQF6" s="260">
        <f>'Inbound SOS &amp; EOD'!PDR29</f>
        <v>0</v>
      </c>
      <c r="PQG6" s="260">
        <f>'Inbound SOS &amp; EOD'!PDS29</f>
        <v>0</v>
      </c>
      <c r="PQH6" s="260">
        <f>'Inbound SOS &amp; EOD'!PDT29</f>
        <v>0</v>
      </c>
      <c r="PQI6" s="260">
        <f>'Inbound SOS &amp; EOD'!PDU29</f>
        <v>0</v>
      </c>
      <c r="PQJ6" s="260">
        <f>'Inbound SOS &amp; EOD'!PDV29</f>
        <v>0</v>
      </c>
      <c r="PQK6" s="260">
        <f>'Inbound SOS &amp; EOD'!PDW29</f>
        <v>0</v>
      </c>
      <c r="PQL6" s="260">
        <f>'Inbound SOS &amp; EOD'!PDX29</f>
        <v>0</v>
      </c>
      <c r="PQM6" s="260">
        <f>'Inbound SOS &amp; EOD'!PDY29</f>
        <v>0</v>
      </c>
      <c r="PQN6" s="260">
        <f>'Inbound SOS &amp; EOD'!PDZ29</f>
        <v>0</v>
      </c>
      <c r="PQO6" s="260">
        <f>'Inbound SOS &amp; EOD'!PEA29</f>
        <v>0</v>
      </c>
      <c r="PQP6" s="260">
        <f>'Inbound SOS &amp; EOD'!PEB29</f>
        <v>0</v>
      </c>
      <c r="PQQ6" s="260">
        <f>'Inbound SOS &amp; EOD'!PEC29</f>
        <v>0</v>
      </c>
      <c r="PQR6" s="260">
        <f>'Inbound SOS &amp; EOD'!PED29</f>
        <v>0</v>
      </c>
      <c r="PQS6" s="260">
        <f>'Inbound SOS &amp; EOD'!PEE29</f>
        <v>0</v>
      </c>
      <c r="PQT6" s="260">
        <f>'Inbound SOS &amp; EOD'!PEF29</f>
        <v>0</v>
      </c>
      <c r="PQU6" s="260">
        <f>'Inbound SOS &amp; EOD'!PEG29</f>
        <v>0</v>
      </c>
      <c r="PQV6" s="260">
        <f>'Inbound SOS &amp; EOD'!PEH29</f>
        <v>0</v>
      </c>
      <c r="PQW6" s="260">
        <f>'Inbound SOS &amp; EOD'!PEI29</f>
        <v>0</v>
      </c>
      <c r="PQX6" s="260">
        <f>'Inbound SOS &amp; EOD'!PEJ29</f>
        <v>0</v>
      </c>
      <c r="PQY6" s="260">
        <f>'Inbound SOS &amp; EOD'!PEK29</f>
        <v>0</v>
      </c>
      <c r="PQZ6" s="260">
        <f>'Inbound SOS &amp; EOD'!PEL29</f>
        <v>0</v>
      </c>
      <c r="PRA6" s="260">
        <f>'Inbound SOS &amp; EOD'!PEM29</f>
        <v>0</v>
      </c>
      <c r="PRB6" s="260">
        <f>'Inbound SOS &amp; EOD'!PEN29</f>
        <v>0</v>
      </c>
      <c r="PRC6" s="260">
        <f>'Inbound SOS &amp; EOD'!PEO29</f>
        <v>0</v>
      </c>
      <c r="PRD6" s="260">
        <f>'Inbound SOS &amp; EOD'!PEP29</f>
        <v>0</v>
      </c>
      <c r="PRE6" s="260">
        <f>'Inbound SOS &amp; EOD'!PEQ29</f>
        <v>0</v>
      </c>
      <c r="PRF6" s="260">
        <f>'Inbound SOS &amp; EOD'!PER29</f>
        <v>0</v>
      </c>
      <c r="PRG6" s="260">
        <f>'Inbound SOS &amp; EOD'!PES29</f>
        <v>0</v>
      </c>
      <c r="PRH6" s="260">
        <f>'Inbound SOS &amp; EOD'!PET29</f>
        <v>0</v>
      </c>
      <c r="PRI6" s="260">
        <f>'Inbound SOS &amp; EOD'!PEU29</f>
        <v>0</v>
      </c>
      <c r="PRJ6" s="260">
        <f>'Inbound SOS &amp; EOD'!PEV29</f>
        <v>0</v>
      </c>
      <c r="PRK6" s="260">
        <f>'Inbound SOS &amp; EOD'!PEW29</f>
        <v>0</v>
      </c>
      <c r="PRL6" s="260">
        <f>'Inbound SOS &amp; EOD'!PEX29</f>
        <v>0</v>
      </c>
      <c r="PRM6" s="260">
        <f>'Inbound SOS &amp; EOD'!PEY29</f>
        <v>0</v>
      </c>
      <c r="PRN6" s="260">
        <f>'Inbound SOS &amp; EOD'!PEZ29</f>
        <v>0</v>
      </c>
      <c r="PRO6" s="260">
        <f>'Inbound SOS &amp; EOD'!PFA29</f>
        <v>0</v>
      </c>
      <c r="PRP6" s="260">
        <f>'Inbound SOS &amp; EOD'!PFB29</f>
        <v>0</v>
      </c>
      <c r="PRQ6" s="260">
        <f>'Inbound SOS &amp; EOD'!PFC29</f>
        <v>0</v>
      </c>
      <c r="PRR6" s="260">
        <f>'Inbound SOS &amp; EOD'!PFD29</f>
        <v>0</v>
      </c>
      <c r="PRS6" s="260">
        <f>'Inbound SOS &amp; EOD'!PFE29</f>
        <v>0</v>
      </c>
      <c r="PRT6" s="260">
        <f>'Inbound SOS &amp; EOD'!PFF29</f>
        <v>0</v>
      </c>
      <c r="PRU6" s="260">
        <f>'Inbound SOS &amp; EOD'!PFG29</f>
        <v>0</v>
      </c>
      <c r="PRV6" s="260">
        <f>'Inbound SOS &amp; EOD'!PFH29</f>
        <v>0</v>
      </c>
      <c r="PRW6" s="260">
        <f>'Inbound SOS &amp; EOD'!PFI29</f>
        <v>0</v>
      </c>
      <c r="PRX6" s="260">
        <f>'Inbound SOS &amp; EOD'!PFJ29</f>
        <v>0</v>
      </c>
      <c r="PRY6" s="260">
        <f>'Inbound SOS &amp; EOD'!PFK29</f>
        <v>0</v>
      </c>
      <c r="PRZ6" s="260">
        <f>'Inbound SOS &amp; EOD'!PFL29</f>
        <v>0</v>
      </c>
      <c r="PSA6" s="260">
        <f>'Inbound SOS &amp; EOD'!PFM29</f>
        <v>0</v>
      </c>
      <c r="PSB6" s="260">
        <f>'Inbound SOS &amp; EOD'!PFN29</f>
        <v>0</v>
      </c>
      <c r="PSC6" s="260">
        <f>'Inbound SOS &amp; EOD'!PFO29</f>
        <v>0</v>
      </c>
      <c r="PSD6" s="260">
        <f>'Inbound SOS &amp; EOD'!PFP29</f>
        <v>0</v>
      </c>
      <c r="PSE6" s="260">
        <f>'Inbound SOS &amp; EOD'!PFQ29</f>
        <v>0</v>
      </c>
      <c r="PSF6" s="260">
        <f>'Inbound SOS &amp; EOD'!PFR29</f>
        <v>0</v>
      </c>
      <c r="PSG6" s="260">
        <f>'Inbound SOS &amp; EOD'!PFS29</f>
        <v>0</v>
      </c>
      <c r="PSH6" s="260">
        <f>'Inbound SOS &amp; EOD'!PFT29</f>
        <v>0</v>
      </c>
      <c r="PSI6" s="260">
        <f>'Inbound SOS &amp; EOD'!PFU29</f>
        <v>0</v>
      </c>
      <c r="PSJ6" s="260">
        <f>'Inbound SOS &amp; EOD'!PFV29</f>
        <v>0</v>
      </c>
      <c r="PSK6" s="260">
        <f>'Inbound SOS &amp; EOD'!PFW29</f>
        <v>0</v>
      </c>
      <c r="PSL6" s="260">
        <f>'Inbound SOS &amp; EOD'!PFX29</f>
        <v>0</v>
      </c>
      <c r="PSM6" s="260">
        <f>'Inbound SOS &amp; EOD'!PFY29</f>
        <v>0</v>
      </c>
      <c r="PSN6" s="260">
        <f>'Inbound SOS &amp; EOD'!PFZ29</f>
        <v>0</v>
      </c>
      <c r="PSO6" s="260">
        <f>'Inbound SOS &amp; EOD'!PGA29</f>
        <v>0</v>
      </c>
      <c r="PSP6" s="260">
        <f>'Inbound SOS &amp; EOD'!PGB29</f>
        <v>0</v>
      </c>
      <c r="PSQ6" s="260">
        <f>'Inbound SOS &amp; EOD'!PGC29</f>
        <v>0</v>
      </c>
      <c r="PSR6" s="260">
        <f>'Inbound SOS &amp; EOD'!PGD29</f>
        <v>0</v>
      </c>
      <c r="PSS6" s="260">
        <f>'Inbound SOS &amp; EOD'!PGE29</f>
        <v>0</v>
      </c>
      <c r="PST6" s="260">
        <f>'Inbound SOS &amp; EOD'!PGF29</f>
        <v>0</v>
      </c>
      <c r="PSU6" s="260">
        <f>'Inbound SOS &amp; EOD'!PGG29</f>
        <v>0</v>
      </c>
      <c r="PSV6" s="260">
        <f>'Inbound SOS &amp; EOD'!PGH29</f>
        <v>0</v>
      </c>
      <c r="PSW6" s="260">
        <f>'Inbound SOS &amp; EOD'!PGI29</f>
        <v>0</v>
      </c>
      <c r="PSX6" s="260">
        <f>'Inbound SOS &amp; EOD'!PGJ29</f>
        <v>0</v>
      </c>
      <c r="PSY6" s="260">
        <f>'Inbound SOS &amp; EOD'!PGK29</f>
        <v>0</v>
      </c>
      <c r="PSZ6" s="260">
        <f>'Inbound SOS &amp; EOD'!PGL29</f>
        <v>0</v>
      </c>
      <c r="PTA6" s="260">
        <f>'Inbound SOS &amp; EOD'!PGM29</f>
        <v>0</v>
      </c>
      <c r="PTB6" s="260">
        <f>'Inbound SOS &amp; EOD'!PGN29</f>
        <v>0</v>
      </c>
      <c r="PTC6" s="260">
        <f>'Inbound SOS &amp; EOD'!PGO29</f>
        <v>0</v>
      </c>
      <c r="PTD6" s="260">
        <f>'Inbound SOS &amp; EOD'!PGP29</f>
        <v>0</v>
      </c>
      <c r="PTE6" s="260">
        <f>'Inbound SOS &amp; EOD'!PGQ29</f>
        <v>0</v>
      </c>
      <c r="PTF6" s="260">
        <f>'Inbound SOS &amp; EOD'!PGR29</f>
        <v>0</v>
      </c>
      <c r="PTG6" s="260">
        <f>'Inbound SOS &amp; EOD'!PGS29</f>
        <v>0</v>
      </c>
      <c r="PTH6" s="260">
        <f>'Inbound SOS &amp; EOD'!PGT29</f>
        <v>0</v>
      </c>
      <c r="PTI6" s="260">
        <f>'Inbound SOS &amp; EOD'!PGU29</f>
        <v>0</v>
      </c>
      <c r="PTJ6" s="260">
        <f>'Inbound SOS &amp; EOD'!PGV29</f>
        <v>0</v>
      </c>
      <c r="PTK6" s="260">
        <f>'Inbound SOS &amp; EOD'!PGW29</f>
        <v>0</v>
      </c>
      <c r="PTL6" s="260">
        <f>'Inbound SOS &amp; EOD'!PGX29</f>
        <v>0</v>
      </c>
      <c r="PTM6" s="260">
        <f>'Inbound SOS &amp; EOD'!PGY29</f>
        <v>0</v>
      </c>
      <c r="PTN6" s="260">
        <f>'Inbound SOS &amp; EOD'!PGZ29</f>
        <v>0</v>
      </c>
      <c r="PTO6" s="260">
        <f>'Inbound SOS &amp; EOD'!PHA29</f>
        <v>0</v>
      </c>
      <c r="PTP6" s="260">
        <f>'Inbound SOS &amp; EOD'!PHB29</f>
        <v>0</v>
      </c>
      <c r="PTQ6" s="260">
        <f>'Inbound SOS &amp; EOD'!PHC29</f>
        <v>0</v>
      </c>
      <c r="PTR6" s="260">
        <f>'Inbound SOS &amp; EOD'!PHD29</f>
        <v>0</v>
      </c>
      <c r="PTS6" s="260">
        <f>'Inbound SOS &amp; EOD'!PHE29</f>
        <v>0</v>
      </c>
      <c r="PTT6" s="260">
        <f>'Inbound SOS &amp; EOD'!PHF29</f>
        <v>0</v>
      </c>
      <c r="PTU6" s="260">
        <f>'Inbound SOS &amp; EOD'!PHG29</f>
        <v>0</v>
      </c>
      <c r="PTV6" s="260">
        <f>'Inbound SOS &amp; EOD'!PHH29</f>
        <v>0</v>
      </c>
      <c r="PTW6" s="260">
        <f>'Inbound SOS &amp; EOD'!PHI29</f>
        <v>0</v>
      </c>
      <c r="PTX6" s="260">
        <f>'Inbound SOS &amp; EOD'!PHJ29</f>
        <v>0</v>
      </c>
      <c r="PTY6" s="260">
        <f>'Inbound SOS &amp; EOD'!PHK29</f>
        <v>0</v>
      </c>
      <c r="PTZ6" s="260">
        <f>'Inbound SOS &amp; EOD'!PHL29</f>
        <v>0</v>
      </c>
      <c r="PUA6" s="260">
        <f>'Inbound SOS &amp; EOD'!PHM29</f>
        <v>0</v>
      </c>
      <c r="PUB6" s="260">
        <f>'Inbound SOS &amp; EOD'!PHN29</f>
        <v>0</v>
      </c>
      <c r="PUC6" s="260">
        <f>'Inbound SOS &amp; EOD'!PHO29</f>
        <v>0</v>
      </c>
      <c r="PUD6" s="260">
        <f>'Inbound SOS &amp; EOD'!PHP29</f>
        <v>0</v>
      </c>
      <c r="PUE6" s="260">
        <f>'Inbound SOS &amp; EOD'!PHQ29</f>
        <v>0</v>
      </c>
      <c r="PUF6" s="260">
        <f>'Inbound SOS &amp; EOD'!PHR29</f>
        <v>0</v>
      </c>
      <c r="PUG6" s="260">
        <f>'Inbound SOS &amp; EOD'!PHS29</f>
        <v>0</v>
      </c>
      <c r="PUH6" s="260">
        <f>'Inbound SOS &amp; EOD'!PHT29</f>
        <v>0</v>
      </c>
      <c r="PUI6" s="260">
        <f>'Inbound SOS &amp; EOD'!PHU29</f>
        <v>0</v>
      </c>
      <c r="PUJ6" s="260">
        <f>'Inbound SOS &amp; EOD'!PHV29</f>
        <v>0</v>
      </c>
      <c r="PUK6" s="260">
        <f>'Inbound SOS &amp; EOD'!PHW29</f>
        <v>0</v>
      </c>
      <c r="PUL6" s="260">
        <f>'Inbound SOS &amp; EOD'!PHX29</f>
        <v>0</v>
      </c>
      <c r="PUM6" s="260">
        <f>'Inbound SOS &amp; EOD'!PHY29</f>
        <v>0</v>
      </c>
      <c r="PUN6" s="260">
        <f>'Inbound SOS &amp; EOD'!PHZ29</f>
        <v>0</v>
      </c>
      <c r="PUO6" s="260">
        <f>'Inbound SOS &amp; EOD'!PIA29</f>
        <v>0</v>
      </c>
      <c r="PUP6" s="260">
        <f>'Inbound SOS &amp; EOD'!PIB29</f>
        <v>0</v>
      </c>
      <c r="PUQ6" s="260">
        <f>'Inbound SOS &amp; EOD'!PIC29</f>
        <v>0</v>
      </c>
      <c r="PUR6" s="260">
        <f>'Inbound SOS &amp; EOD'!PID29</f>
        <v>0</v>
      </c>
      <c r="PUS6" s="260">
        <f>'Inbound SOS &amp; EOD'!PIE29</f>
        <v>0</v>
      </c>
      <c r="PUT6" s="260">
        <f>'Inbound SOS &amp; EOD'!PIF29</f>
        <v>0</v>
      </c>
      <c r="PUU6" s="260">
        <f>'Inbound SOS &amp; EOD'!PIG29</f>
        <v>0</v>
      </c>
      <c r="PUV6" s="260">
        <f>'Inbound SOS &amp; EOD'!PIH29</f>
        <v>0</v>
      </c>
      <c r="PUW6" s="260">
        <f>'Inbound SOS &amp; EOD'!PII29</f>
        <v>0</v>
      </c>
      <c r="PUX6" s="260">
        <f>'Inbound SOS &amp; EOD'!PIJ29</f>
        <v>0</v>
      </c>
      <c r="PUY6" s="260">
        <f>'Inbound SOS &amp; EOD'!PIK29</f>
        <v>0</v>
      </c>
      <c r="PUZ6" s="260">
        <f>'Inbound SOS &amp; EOD'!PIL29</f>
        <v>0</v>
      </c>
      <c r="PVA6" s="260">
        <f>'Inbound SOS &amp; EOD'!PIM29</f>
        <v>0</v>
      </c>
      <c r="PVB6" s="260">
        <f>'Inbound SOS &amp; EOD'!PIN29</f>
        <v>0</v>
      </c>
      <c r="PVC6" s="260">
        <f>'Inbound SOS &amp; EOD'!PIO29</f>
        <v>0</v>
      </c>
      <c r="PVD6" s="260">
        <f>'Inbound SOS &amp; EOD'!PIP29</f>
        <v>0</v>
      </c>
      <c r="PVE6" s="260">
        <f>'Inbound SOS &amp; EOD'!PIQ29</f>
        <v>0</v>
      </c>
      <c r="PVF6" s="260">
        <f>'Inbound SOS &amp; EOD'!PIR29</f>
        <v>0</v>
      </c>
      <c r="PVG6" s="260">
        <f>'Inbound SOS &amp; EOD'!PIS29</f>
        <v>0</v>
      </c>
      <c r="PVH6" s="260">
        <f>'Inbound SOS &amp; EOD'!PIT29</f>
        <v>0</v>
      </c>
      <c r="PVI6" s="260">
        <f>'Inbound SOS &amp; EOD'!PIU29</f>
        <v>0</v>
      </c>
      <c r="PVJ6" s="260">
        <f>'Inbound SOS &amp; EOD'!PIV29</f>
        <v>0</v>
      </c>
      <c r="PVK6" s="260">
        <f>'Inbound SOS &amp; EOD'!PIW29</f>
        <v>0</v>
      </c>
      <c r="PVL6" s="260">
        <f>'Inbound SOS &amp; EOD'!PIX29</f>
        <v>0</v>
      </c>
      <c r="PVM6" s="260">
        <f>'Inbound SOS &amp; EOD'!PIY29</f>
        <v>0</v>
      </c>
      <c r="PVN6" s="260">
        <f>'Inbound SOS &amp; EOD'!PIZ29</f>
        <v>0</v>
      </c>
      <c r="PVO6" s="260">
        <f>'Inbound SOS &amp; EOD'!PJA29</f>
        <v>0</v>
      </c>
      <c r="PVP6" s="260">
        <f>'Inbound SOS &amp; EOD'!PJB29</f>
        <v>0</v>
      </c>
      <c r="PVQ6" s="260">
        <f>'Inbound SOS &amp; EOD'!PJC29</f>
        <v>0</v>
      </c>
      <c r="PVR6" s="260">
        <f>'Inbound SOS &amp; EOD'!PJD29</f>
        <v>0</v>
      </c>
      <c r="PVS6" s="260">
        <f>'Inbound SOS &amp; EOD'!PJE29</f>
        <v>0</v>
      </c>
      <c r="PVT6" s="260">
        <f>'Inbound SOS &amp; EOD'!PJF29</f>
        <v>0</v>
      </c>
      <c r="PVU6" s="260">
        <f>'Inbound SOS &amp; EOD'!PJG29</f>
        <v>0</v>
      </c>
      <c r="PVV6" s="260">
        <f>'Inbound SOS &amp; EOD'!PJH29</f>
        <v>0</v>
      </c>
      <c r="PVW6" s="260">
        <f>'Inbound SOS &amp; EOD'!PJI29</f>
        <v>0</v>
      </c>
      <c r="PVX6" s="260">
        <f>'Inbound SOS &amp; EOD'!PJJ29</f>
        <v>0</v>
      </c>
      <c r="PVY6" s="260">
        <f>'Inbound SOS &amp; EOD'!PJK29</f>
        <v>0</v>
      </c>
      <c r="PVZ6" s="260">
        <f>'Inbound SOS &amp; EOD'!PJL29</f>
        <v>0</v>
      </c>
      <c r="PWA6" s="260">
        <f>'Inbound SOS &amp; EOD'!PJM29</f>
        <v>0</v>
      </c>
      <c r="PWB6" s="260">
        <f>'Inbound SOS &amp; EOD'!PJN29</f>
        <v>0</v>
      </c>
      <c r="PWC6" s="260">
        <f>'Inbound SOS &amp; EOD'!PJO29</f>
        <v>0</v>
      </c>
      <c r="PWD6" s="260">
        <f>'Inbound SOS &amp; EOD'!PJP29</f>
        <v>0</v>
      </c>
      <c r="PWE6" s="260">
        <f>'Inbound SOS &amp; EOD'!PJQ29</f>
        <v>0</v>
      </c>
      <c r="PWF6" s="260">
        <f>'Inbound SOS &amp; EOD'!PJR29</f>
        <v>0</v>
      </c>
      <c r="PWG6" s="260">
        <f>'Inbound SOS &amp; EOD'!PJS29</f>
        <v>0</v>
      </c>
      <c r="PWH6" s="260">
        <f>'Inbound SOS &amp; EOD'!PJT29</f>
        <v>0</v>
      </c>
      <c r="PWI6" s="260">
        <f>'Inbound SOS &amp; EOD'!PJU29</f>
        <v>0</v>
      </c>
      <c r="PWJ6" s="260">
        <f>'Inbound SOS &amp; EOD'!PJV29</f>
        <v>0</v>
      </c>
      <c r="PWK6" s="260">
        <f>'Inbound SOS &amp; EOD'!PJW29</f>
        <v>0</v>
      </c>
      <c r="PWL6" s="260">
        <f>'Inbound SOS &amp; EOD'!PJX29</f>
        <v>0</v>
      </c>
      <c r="PWM6" s="260">
        <f>'Inbound SOS &amp; EOD'!PJY29</f>
        <v>0</v>
      </c>
      <c r="PWN6" s="260">
        <f>'Inbound SOS &amp; EOD'!PJZ29</f>
        <v>0</v>
      </c>
      <c r="PWO6" s="260">
        <f>'Inbound SOS &amp; EOD'!PKA29</f>
        <v>0</v>
      </c>
      <c r="PWP6" s="260">
        <f>'Inbound SOS &amp; EOD'!PKB29</f>
        <v>0</v>
      </c>
      <c r="PWQ6" s="260">
        <f>'Inbound SOS &amp; EOD'!PKC29</f>
        <v>0</v>
      </c>
      <c r="PWR6" s="260">
        <f>'Inbound SOS &amp; EOD'!PKD29</f>
        <v>0</v>
      </c>
      <c r="PWS6" s="260">
        <f>'Inbound SOS &amp; EOD'!PKE29</f>
        <v>0</v>
      </c>
      <c r="PWT6" s="260">
        <f>'Inbound SOS &amp; EOD'!PKF29</f>
        <v>0</v>
      </c>
      <c r="PWU6" s="260">
        <f>'Inbound SOS &amp; EOD'!PKG29</f>
        <v>0</v>
      </c>
      <c r="PWV6" s="260">
        <f>'Inbound SOS &amp; EOD'!PKH29</f>
        <v>0</v>
      </c>
      <c r="PWW6" s="260">
        <f>'Inbound SOS &amp; EOD'!PKI29</f>
        <v>0</v>
      </c>
      <c r="PWX6" s="260">
        <f>'Inbound SOS &amp; EOD'!PKJ29</f>
        <v>0</v>
      </c>
      <c r="PWY6" s="260">
        <f>'Inbound SOS &amp; EOD'!PKK29</f>
        <v>0</v>
      </c>
      <c r="PWZ6" s="260">
        <f>'Inbound SOS &amp; EOD'!PKL29</f>
        <v>0</v>
      </c>
      <c r="PXA6" s="260">
        <f>'Inbound SOS &amp; EOD'!PKM29</f>
        <v>0</v>
      </c>
      <c r="PXB6" s="260">
        <f>'Inbound SOS &amp; EOD'!PKN29</f>
        <v>0</v>
      </c>
      <c r="PXC6" s="260">
        <f>'Inbound SOS &amp; EOD'!PKO29</f>
        <v>0</v>
      </c>
      <c r="PXD6" s="260">
        <f>'Inbound SOS &amp; EOD'!PKP29</f>
        <v>0</v>
      </c>
      <c r="PXE6" s="260">
        <f>'Inbound SOS &amp; EOD'!PKQ29</f>
        <v>0</v>
      </c>
      <c r="PXF6" s="260">
        <f>'Inbound SOS &amp; EOD'!PKR29</f>
        <v>0</v>
      </c>
      <c r="PXG6" s="260">
        <f>'Inbound SOS &amp; EOD'!PKS29</f>
        <v>0</v>
      </c>
      <c r="PXH6" s="260">
        <f>'Inbound SOS &amp; EOD'!PKT29</f>
        <v>0</v>
      </c>
      <c r="PXI6" s="260">
        <f>'Inbound SOS &amp; EOD'!PKU29</f>
        <v>0</v>
      </c>
      <c r="PXJ6" s="260">
        <f>'Inbound SOS &amp; EOD'!PKV29</f>
        <v>0</v>
      </c>
      <c r="PXK6" s="260">
        <f>'Inbound SOS &amp; EOD'!PKW29</f>
        <v>0</v>
      </c>
      <c r="PXL6" s="260">
        <f>'Inbound SOS &amp; EOD'!PKX29</f>
        <v>0</v>
      </c>
      <c r="PXM6" s="260">
        <f>'Inbound SOS &amp; EOD'!PKY29</f>
        <v>0</v>
      </c>
      <c r="PXN6" s="260">
        <f>'Inbound SOS &amp; EOD'!PKZ29</f>
        <v>0</v>
      </c>
      <c r="PXO6" s="260">
        <f>'Inbound SOS &amp; EOD'!PLA29</f>
        <v>0</v>
      </c>
      <c r="PXP6" s="260">
        <f>'Inbound SOS &amp; EOD'!PLB29</f>
        <v>0</v>
      </c>
      <c r="PXQ6" s="260">
        <f>'Inbound SOS &amp; EOD'!PLC29</f>
        <v>0</v>
      </c>
      <c r="PXR6" s="260">
        <f>'Inbound SOS &amp; EOD'!PLD29</f>
        <v>0</v>
      </c>
      <c r="PXS6" s="260">
        <f>'Inbound SOS &amp; EOD'!PLE29</f>
        <v>0</v>
      </c>
      <c r="PXT6" s="260">
        <f>'Inbound SOS &amp; EOD'!PLF29</f>
        <v>0</v>
      </c>
      <c r="PXU6" s="260">
        <f>'Inbound SOS &amp; EOD'!PLG29</f>
        <v>0</v>
      </c>
      <c r="PXV6" s="260">
        <f>'Inbound SOS &amp; EOD'!PLH29</f>
        <v>0</v>
      </c>
      <c r="PXW6" s="260">
        <f>'Inbound SOS &amp; EOD'!PLI29</f>
        <v>0</v>
      </c>
      <c r="PXX6" s="260">
        <f>'Inbound SOS &amp; EOD'!PLJ29</f>
        <v>0</v>
      </c>
      <c r="PXY6" s="260">
        <f>'Inbound SOS &amp; EOD'!PLK29</f>
        <v>0</v>
      </c>
      <c r="PXZ6" s="260">
        <f>'Inbound SOS &amp; EOD'!PLL29</f>
        <v>0</v>
      </c>
      <c r="PYA6" s="260">
        <f>'Inbound SOS &amp; EOD'!PLM29</f>
        <v>0</v>
      </c>
      <c r="PYB6" s="260">
        <f>'Inbound SOS &amp; EOD'!PLN29</f>
        <v>0</v>
      </c>
      <c r="PYC6" s="260">
        <f>'Inbound SOS &amp; EOD'!PLO29</f>
        <v>0</v>
      </c>
      <c r="PYD6" s="260">
        <f>'Inbound SOS &amp; EOD'!PLP29</f>
        <v>0</v>
      </c>
      <c r="PYE6" s="260">
        <f>'Inbound SOS &amp; EOD'!PLQ29</f>
        <v>0</v>
      </c>
      <c r="PYF6" s="260">
        <f>'Inbound SOS &amp; EOD'!PLR29</f>
        <v>0</v>
      </c>
      <c r="PYG6" s="260">
        <f>'Inbound SOS &amp; EOD'!PLS29</f>
        <v>0</v>
      </c>
      <c r="PYH6" s="260">
        <f>'Inbound SOS &amp; EOD'!PLT29</f>
        <v>0</v>
      </c>
      <c r="PYI6" s="260">
        <f>'Inbound SOS &amp; EOD'!PLU29</f>
        <v>0</v>
      </c>
      <c r="PYJ6" s="260">
        <f>'Inbound SOS &amp; EOD'!PLV29</f>
        <v>0</v>
      </c>
      <c r="PYK6" s="260">
        <f>'Inbound SOS &amp; EOD'!PLW29</f>
        <v>0</v>
      </c>
      <c r="PYL6" s="260">
        <f>'Inbound SOS &amp; EOD'!PLX29</f>
        <v>0</v>
      </c>
      <c r="PYM6" s="260">
        <f>'Inbound SOS &amp; EOD'!PLY29</f>
        <v>0</v>
      </c>
      <c r="PYN6" s="260">
        <f>'Inbound SOS &amp; EOD'!PLZ29</f>
        <v>0</v>
      </c>
      <c r="PYO6" s="260">
        <f>'Inbound SOS &amp; EOD'!PMA29</f>
        <v>0</v>
      </c>
      <c r="PYP6" s="260">
        <f>'Inbound SOS &amp; EOD'!PMB29</f>
        <v>0</v>
      </c>
      <c r="PYQ6" s="260">
        <f>'Inbound SOS &amp; EOD'!PMC29</f>
        <v>0</v>
      </c>
      <c r="PYR6" s="260">
        <f>'Inbound SOS &amp; EOD'!PMD29</f>
        <v>0</v>
      </c>
      <c r="PYS6" s="260">
        <f>'Inbound SOS &amp; EOD'!PME29</f>
        <v>0</v>
      </c>
      <c r="PYT6" s="260">
        <f>'Inbound SOS &amp; EOD'!PMF29</f>
        <v>0</v>
      </c>
      <c r="PYU6" s="260">
        <f>'Inbound SOS &amp; EOD'!PMG29</f>
        <v>0</v>
      </c>
      <c r="PYV6" s="260">
        <f>'Inbound SOS &amp; EOD'!PMH29</f>
        <v>0</v>
      </c>
      <c r="PYW6" s="260">
        <f>'Inbound SOS &amp; EOD'!PMI29</f>
        <v>0</v>
      </c>
      <c r="PYX6" s="260">
        <f>'Inbound SOS &amp; EOD'!PMJ29</f>
        <v>0</v>
      </c>
      <c r="PYY6" s="260">
        <f>'Inbound SOS &amp; EOD'!PMK29</f>
        <v>0</v>
      </c>
      <c r="PYZ6" s="260">
        <f>'Inbound SOS &amp; EOD'!PML29</f>
        <v>0</v>
      </c>
      <c r="PZA6" s="260">
        <f>'Inbound SOS &amp; EOD'!PMM29</f>
        <v>0</v>
      </c>
      <c r="PZB6" s="260">
        <f>'Inbound SOS &amp; EOD'!PMN29</f>
        <v>0</v>
      </c>
      <c r="PZC6" s="260">
        <f>'Inbound SOS &amp; EOD'!PMO29</f>
        <v>0</v>
      </c>
      <c r="PZD6" s="260">
        <f>'Inbound SOS &amp; EOD'!PMP29</f>
        <v>0</v>
      </c>
      <c r="PZE6" s="260">
        <f>'Inbound SOS &amp; EOD'!PMQ29</f>
        <v>0</v>
      </c>
      <c r="PZF6" s="260">
        <f>'Inbound SOS &amp; EOD'!PMR29</f>
        <v>0</v>
      </c>
      <c r="PZG6" s="260">
        <f>'Inbound SOS &amp; EOD'!PMS29</f>
        <v>0</v>
      </c>
      <c r="PZH6" s="260">
        <f>'Inbound SOS &amp; EOD'!PMT29</f>
        <v>0</v>
      </c>
      <c r="PZI6" s="260">
        <f>'Inbound SOS &amp; EOD'!PMU29</f>
        <v>0</v>
      </c>
      <c r="PZJ6" s="260">
        <f>'Inbound SOS &amp; EOD'!PMV29</f>
        <v>0</v>
      </c>
      <c r="PZK6" s="260">
        <f>'Inbound SOS &amp; EOD'!PMW29</f>
        <v>0</v>
      </c>
      <c r="PZL6" s="260">
        <f>'Inbound SOS &amp; EOD'!PMX29</f>
        <v>0</v>
      </c>
      <c r="PZM6" s="260">
        <f>'Inbound SOS &amp; EOD'!PMY29</f>
        <v>0</v>
      </c>
      <c r="PZN6" s="260">
        <f>'Inbound SOS &amp; EOD'!PMZ29</f>
        <v>0</v>
      </c>
      <c r="PZO6" s="260">
        <f>'Inbound SOS &amp; EOD'!PNA29</f>
        <v>0</v>
      </c>
      <c r="PZP6" s="260">
        <f>'Inbound SOS &amp; EOD'!PNB29</f>
        <v>0</v>
      </c>
      <c r="PZQ6" s="260">
        <f>'Inbound SOS &amp; EOD'!PNC29</f>
        <v>0</v>
      </c>
      <c r="PZR6" s="260">
        <f>'Inbound SOS &amp; EOD'!PND29</f>
        <v>0</v>
      </c>
      <c r="PZS6" s="260">
        <f>'Inbound SOS &amp; EOD'!PNE29</f>
        <v>0</v>
      </c>
      <c r="PZT6" s="260">
        <f>'Inbound SOS &amp; EOD'!PNF29</f>
        <v>0</v>
      </c>
      <c r="PZU6" s="260">
        <f>'Inbound SOS &amp; EOD'!PNG29</f>
        <v>0</v>
      </c>
      <c r="PZV6" s="260">
        <f>'Inbound SOS &amp; EOD'!PNH29</f>
        <v>0</v>
      </c>
      <c r="PZW6" s="260">
        <f>'Inbound SOS &amp; EOD'!PNI29</f>
        <v>0</v>
      </c>
      <c r="PZX6" s="260">
        <f>'Inbound SOS &amp; EOD'!PNJ29</f>
        <v>0</v>
      </c>
      <c r="PZY6" s="260">
        <f>'Inbound SOS &amp; EOD'!PNK29</f>
        <v>0</v>
      </c>
      <c r="PZZ6" s="260">
        <f>'Inbound SOS &amp; EOD'!PNL29</f>
        <v>0</v>
      </c>
      <c r="QAA6" s="260">
        <f>'Inbound SOS &amp; EOD'!PNM29</f>
        <v>0</v>
      </c>
      <c r="QAB6" s="260">
        <f>'Inbound SOS &amp; EOD'!PNN29</f>
        <v>0</v>
      </c>
      <c r="QAC6" s="260">
        <f>'Inbound SOS &amp; EOD'!PNO29</f>
        <v>0</v>
      </c>
      <c r="QAD6" s="260">
        <f>'Inbound SOS &amp; EOD'!PNP29</f>
        <v>0</v>
      </c>
      <c r="QAE6" s="260">
        <f>'Inbound SOS &amp; EOD'!PNQ29</f>
        <v>0</v>
      </c>
      <c r="QAF6" s="260">
        <f>'Inbound SOS &amp; EOD'!PNR29</f>
        <v>0</v>
      </c>
      <c r="QAG6" s="260">
        <f>'Inbound SOS &amp; EOD'!PNS29</f>
        <v>0</v>
      </c>
      <c r="QAH6" s="260">
        <f>'Inbound SOS &amp; EOD'!PNT29</f>
        <v>0</v>
      </c>
      <c r="QAI6" s="260">
        <f>'Inbound SOS &amp; EOD'!PNU29</f>
        <v>0</v>
      </c>
      <c r="QAJ6" s="260">
        <f>'Inbound SOS &amp; EOD'!PNV29</f>
        <v>0</v>
      </c>
      <c r="QAK6" s="260">
        <f>'Inbound SOS &amp; EOD'!PNW29</f>
        <v>0</v>
      </c>
      <c r="QAL6" s="260">
        <f>'Inbound SOS &amp; EOD'!PNX29</f>
        <v>0</v>
      </c>
      <c r="QAM6" s="260">
        <f>'Inbound SOS &amp; EOD'!PNY29</f>
        <v>0</v>
      </c>
      <c r="QAN6" s="260">
        <f>'Inbound SOS &amp; EOD'!PNZ29</f>
        <v>0</v>
      </c>
      <c r="QAO6" s="260">
        <f>'Inbound SOS &amp; EOD'!POA29</f>
        <v>0</v>
      </c>
      <c r="QAP6" s="260">
        <f>'Inbound SOS &amp; EOD'!POB29</f>
        <v>0</v>
      </c>
      <c r="QAQ6" s="260">
        <f>'Inbound SOS &amp; EOD'!POC29</f>
        <v>0</v>
      </c>
      <c r="QAR6" s="260">
        <f>'Inbound SOS &amp; EOD'!POD29</f>
        <v>0</v>
      </c>
      <c r="QAS6" s="260">
        <f>'Inbound SOS &amp; EOD'!POE29</f>
        <v>0</v>
      </c>
      <c r="QAT6" s="260">
        <f>'Inbound SOS &amp; EOD'!POF29</f>
        <v>0</v>
      </c>
      <c r="QAU6" s="260">
        <f>'Inbound SOS &amp; EOD'!POG29</f>
        <v>0</v>
      </c>
      <c r="QAV6" s="260">
        <f>'Inbound SOS &amp; EOD'!POH29</f>
        <v>0</v>
      </c>
      <c r="QAW6" s="260">
        <f>'Inbound SOS &amp; EOD'!POI29</f>
        <v>0</v>
      </c>
      <c r="QAX6" s="260">
        <f>'Inbound SOS &amp; EOD'!POJ29</f>
        <v>0</v>
      </c>
      <c r="QAY6" s="260">
        <f>'Inbound SOS &amp; EOD'!POK29</f>
        <v>0</v>
      </c>
      <c r="QAZ6" s="260">
        <f>'Inbound SOS &amp; EOD'!POL29</f>
        <v>0</v>
      </c>
      <c r="QBA6" s="260">
        <f>'Inbound SOS &amp; EOD'!POM29</f>
        <v>0</v>
      </c>
      <c r="QBB6" s="260">
        <f>'Inbound SOS &amp; EOD'!PON29</f>
        <v>0</v>
      </c>
      <c r="QBC6" s="260">
        <f>'Inbound SOS &amp; EOD'!POO29</f>
        <v>0</v>
      </c>
      <c r="QBD6" s="260">
        <f>'Inbound SOS &amp; EOD'!POP29</f>
        <v>0</v>
      </c>
      <c r="QBE6" s="260">
        <f>'Inbound SOS &amp; EOD'!POQ29</f>
        <v>0</v>
      </c>
      <c r="QBF6" s="260">
        <f>'Inbound SOS &amp; EOD'!POR29</f>
        <v>0</v>
      </c>
      <c r="QBG6" s="260">
        <f>'Inbound SOS &amp; EOD'!POS29</f>
        <v>0</v>
      </c>
      <c r="QBH6" s="260">
        <f>'Inbound SOS &amp; EOD'!POT29</f>
        <v>0</v>
      </c>
      <c r="QBI6" s="260">
        <f>'Inbound SOS &amp; EOD'!POU29</f>
        <v>0</v>
      </c>
      <c r="QBJ6" s="260">
        <f>'Inbound SOS &amp; EOD'!POV29</f>
        <v>0</v>
      </c>
      <c r="QBK6" s="260">
        <f>'Inbound SOS &amp; EOD'!POW29</f>
        <v>0</v>
      </c>
      <c r="QBL6" s="260">
        <f>'Inbound SOS &amp; EOD'!POX29</f>
        <v>0</v>
      </c>
      <c r="QBM6" s="260">
        <f>'Inbound SOS &amp; EOD'!POY29</f>
        <v>0</v>
      </c>
      <c r="QBN6" s="260">
        <f>'Inbound SOS &amp; EOD'!POZ29</f>
        <v>0</v>
      </c>
      <c r="QBO6" s="260">
        <f>'Inbound SOS &amp; EOD'!PPA29</f>
        <v>0</v>
      </c>
      <c r="QBP6" s="260">
        <f>'Inbound SOS &amp; EOD'!PPB29</f>
        <v>0</v>
      </c>
      <c r="QBQ6" s="260">
        <f>'Inbound SOS &amp; EOD'!PPC29</f>
        <v>0</v>
      </c>
      <c r="QBR6" s="260">
        <f>'Inbound SOS &amp; EOD'!PPD29</f>
        <v>0</v>
      </c>
      <c r="QBS6" s="260">
        <f>'Inbound SOS &amp; EOD'!PPE29</f>
        <v>0</v>
      </c>
      <c r="QBT6" s="260">
        <f>'Inbound SOS &amp; EOD'!PPF29</f>
        <v>0</v>
      </c>
      <c r="QBU6" s="260">
        <f>'Inbound SOS &amp; EOD'!PPG29</f>
        <v>0</v>
      </c>
      <c r="QBV6" s="260">
        <f>'Inbound SOS &amp; EOD'!PPH29</f>
        <v>0</v>
      </c>
      <c r="QBW6" s="260">
        <f>'Inbound SOS &amp; EOD'!PPI29</f>
        <v>0</v>
      </c>
      <c r="QBX6" s="260">
        <f>'Inbound SOS &amp; EOD'!PPJ29</f>
        <v>0</v>
      </c>
      <c r="QBY6" s="260">
        <f>'Inbound SOS &amp; EOD'!PPK29</f>
        <v>0</v>
      </c>
      <c r="QBZ6" s="260">
        <f>'Inbound SOS &amp; EOD'!PPL29</f>
        <v>0</v>
      </c>
      <c r="QCA6" s="260">
        <f>'Inbound SOS &amp; EOD'!PPM29</f>
        <v>0</v>
      </c>
      <c r="QCB6" s="260">
        <f>'Inbound SOS &amp; EOD'!PPN29</f>
        <v>0</v>
      </c>
      <c r="QCC6" s="260">
        <f>'Inbound SOS &amp; EOD'!PPO29</f>
        <v>0</v>
      </c>
      <c r="QCD6" s="260">
        <f>'Inbound SOS &amp; EOD'!PPP29</f>
        <v>0</v>
      </c>
      <c r="QCE6" s="260">
        <f>'Inbound SOS &amp; EOD'!PPQ29</f>
        <v>0</v>
      </c>
      <c r="QCF6" s="260">
        <f>'Inbound SOS &amp; EOD'!PPR29</f>
        <v>0</v>
      </c>
      <c r="QCG6" s="260">
        <f>'Inbound SOS &amp; EOD'!PPS29</f>
        <v>0</v>
      </c>
      <c r="QCH6" s="260">
        <f>'Inbound SOS &amp; EOD'!PPT29</f>
        <v>0</v>
      </c>
      <c r="QCI6" s="260">
        <f>'Inbound SOS &amp; EOD'!PPU29</f>
        <v>0</v>
      </c>
      <c r="QCJ6" s="260">
        <f>'Inbound SOS &amp; EOD'!PPV29</f>
        <v>0</v>
      </c>
      <c r="QCK6" s="260">
        <f>'Inbound SOS &amp; EOD'!PPW29</f>
        <v>0</v>
      </c>
      <c r="QCL6" s="260">
        <f>'Inbound SOS &amp; EOD'!PPX29</f>
        <v>0</v>
      </c>
      <c r="QCM6" s="260">
        <f>'Inbound SOS &amp; EOD'!PPY29</f>
        <v>0</v>
      </c>
      <c r="QCN6" s="260">
        <f>'Inbound SOS &amp; EOD'!PPZ29</f>
        <v>0</v>
      </c>
      <c r="QCO6" s="260">
        <f>'Inbound SOS &amp; EOD'!PQA29</f>
        <v>0</v>
      </c>
      <c r="QCP6" s="260">
        <f>'Inbound SOS &amp; EOD'!PQB29</f>
        <v>0</v>
      </c>
      <c r="QCQ6" s="260">
        <f>'Inbound SOS &amp; EOD'!PQC29</f>
        <v>0</v>
      </c>
      <c r="QCR6" s="260">
        <f>'Inbound SOS &amp; EOD'!PQD29</f>
        <v>0</v>
      </c>
      <c r="QCS6" s="260">
        <f>'Inbound SOS &amp; EOD'!PQE29</f>
        <v>0</v>
      </c>
      <c r="QCT6" s="260">
        <f>'Inbound SOS &amp; EOD'!PQF29</f>
        <v>0</v>
      </c>
      <c r="QCU6" s="260">
        <f>'Inbound SOS &amp; EOD'!PQG29</f>
        <v>0</v>
      </c>
      <c r="QCV6" s="260">
        <f>'Inbound SOS &amp; EOD'!PQH29</f>
        <v>0</v>
      </c>
      <c r="QCW6" s="260">
        <f>'Inbound SOS &amp; EOD'!PQI29</f>
        <v>0</v>
      </c>
      <c r="QCX6" s="260">
        <f>'Inbound SOS &amp; EOD'!PQJ29</f>
        <v>0</v>
      </c>
      <c r="QCY6" s="260">
        <f>'Inbound SOS &amp; EOD'!PQK29</f>
        <v>0</v>
      </c>
      <c r="QCZ6" s="260">
        <f>'Inbound SOS &amp; EOD'!PQL29</f>
        <v>0</v>
      </c>
      <c r="QDA6" s="260">
        <f>'Inbound SOS &amp; EOD'!PQM29</f>
        <v>0</v>
      </c>
      <c r="QDB6" s="260">
        <f>'Inbound SOS &amp; EOD'!PQN29</f>
        <v>0</v>
      </c>
      <c r="QDC6" s="260">
        <f>'Inbound SOS &amp; EOD'!PQO29</f>
        <v>0</v>
      </c>
      <c r="QDD6" s="260">
        <f>'Inbound SOS &amp; EOD'!PQP29</f>
        <v>0</v>
      </c>
      <c r="QDE6" s="260">
        <f>'Inbound SOS &amp; EOD'!PQQ29</f>
        <v>0</v>
      </c>
      <c r="QDF6" s="260">
        <f>'Inbound SOS &amp; EOD'!PQR29</f>
        <v>0</v>
      </c>
      <c r="QDG6" s="260">
        <f>'Inbound SOS &amp; EOD'!PQS29</f>
        <v>0</v>
      </c>
      <c r="QDH6" s="260">
        <f>'Inbound SOS &amp; EOD'!PQT29</f>
        <v>0</v>
      </c>
      <c r="QDI6" s="260">
        <f>'Inbound SOS &amp; EOD'!PQU29</f>
        <v>0</v>
      </c>
      <c r="QDJ6" s="260">
        <f>'Inbound SOS &amp; EOD'!PQV29</f>
        <v>0</v>
      </c>
      <c r="QDK6" s="260">
        <f>'Inbound SOS &amp; EOD'!PQW29</f>
        <v>0</v>
      </c>
      <c r="QDL6" s="260">
        <f>'Inbound SOS &amp; EOD'!PQX29</f>
        <v>0</v>
      </c>
      <c r="QDM6" s="260">
        <f>'Inbound SOS &amp; EOD'!PQY29</f>
        <v>0</v>
      </c>
      <c r="QDN6" s="260">
        <f>'Inbound SOS &amp; EOD'!PQZ29</f>
        <v>0</v>
      </c>
      <c r="QDO6" s="260">
        <f>'Inbound SOS &amp; EOD'!PRA29</f>
        <v>0</v>
      </c>
      <c r="QDP6" s="260">
        <f>'Inbound SOS &amp; EOD'!PRB29</f>
        <v>0</v>
      </c>
      <c r="QDQ6" s="260">
        <f>'Inbound SOS &amp; EOD'!PRC29</f>
        <v>0</v>
      </c>
      <c r="QDR6" s="260">
        <f>'Inbound SOS &amp; EOD'!PRD29</f>
        <v>0</v>
      </c>
      <c r="QDS6" s="260">
        <f>'Inbound SOS &amp; EOD'!PRE29</f>
        <v>0</v>
      </c>
      <c r="QDT6" s="260">
        <f>'Inbound SOS &amp; EOD'!PRF29</f>
        <v>0</v>
      </c>
      <c r="QDU6" s="260">
        <f>'Inbound SOS &amp; EOD'!PRG29</f>
        <v>0</v>
      </c>
      <c r="QDV6" s="260">
        <f>'Inbound SOS &amp; EOD'!PRH29</f>
        <v>0</v>
      </c>
      <c r="QDW6" s="260">
        <f>'Inbound SOS &amp; EOD'!PRI29</f>
        <v>0</v>
      </c>
      <c r="QDX6" s="260">
        <f>'Inbound SOS &amp; EOD'!PRJ29</f>
        <v>0</v>
      </c>
      <c r="QDY6" s="260">
        <f>'Inbound SOS &amp; EOD'!PRK29</f>
        <v>0</v>
      </c>
      <c r="QDZ6" s="260">
        <f>'Inbound SOS &amp; EOD'!PRL29</f>
        <v>0</v>
      </c>
      <c r="QEA6" s="260">
        <f>'Inbound SOS &amp; EOD'!PRM29</f>
        <v>0</v>
      </c>
      <c r="QEB6" s="260">
        <f>'Inbound SOS &amp; EOD'!PRN29</f>
        <v>0</v>
      </c>
      <c r="QEC6" s="260">
        <f>'Inbound SOS &amp; EOD'!PRO29</f>
        <v>0</v>
      </c>
      <c r="QED6" s="260">
        <f>'Inbound SOS &amp; EOD'!PRP29</f>
        <v>0</v>
      </c>
      <c r="QEE6" s="260">
        <f>'Inbound SOS &amp; EOD'!PRQ29</f>
        <v>0</v>
      </c>
      <c r="QEF6" s="260">
        <f>'Inbound SOS &amp; EOD'!PRR29</f>
        <v>0</v>
      </c>
      <c r="QEG6" s="260">
        <f>'Inbound SOS &amp; EOD'!PRS29</f>
        <v>0</v>
      </c>
      <c r="QEH6" s="260">
        <f>'Inbound SOS &amp; EOD'!PRT29</f>
        <v>0</v>
      </c>
      <c r="QEI6" s="260">
        <f>'Inbound SOS &amp; EOD'!PRU29</f>
        <v>0</v>
      </c>
      <c r="QEJ6" s="260">
        <f>'Inbound SOS &amp; EOD'!PRV29</f>
        <v>0</v>
      </c>
      <c r="QEK6" s="260">
        <f>'Inbound SOS &amp; EOD'!PRW29</f>
        <v>0</v>
      </c>
      <c r="QEL6" s="260">
        <f>'Inbound SOS &amp; EOD'!PRX29</f>
        <v>0</v>
      </c>
      <c r="QEM6" s="260">
        <f>'Inbound SOS &amp; EOD'!PRY29</f>
        <v>0</v>
      </c>
      <c r="QEN6" s="260">
        <f>'Inbound SOS &amp; EOD'!PRZ29</f>
        <v>0</v>
      </c>
      <c r="QEO6" s="260">
        <f>'Inbound SOS &amp; EOD'!PSA29</f>
        <v>0</v>
      </c>
      <c r="QEP6" s="260">
        <f>'Inbound SOS &amp; EOD'!PSB29</f>
        <v>0</v>
      </c>
      <c r="QEQ6" s="260">
        <f>'Inbound SOS &amp; EOD'!PSC29</f>
        <v>0</v>
      </c>
      <c r="QER6" s="260">
        <f>'Inbound SOS &amp; EOD'!PSD29</f>
        <v>0</v>
      </c>
      <c r="QES6" s="260">
        <f>'Inbound SOS &amp; EOD'!PSE29</f>
        <v>0</v>
      </c>
      <c r="QET6" s="260">
        <f>'Inbound SOS &amp; EOD'!PSF29</f>
        <v>0</v>
      </c>
      <c r="QEU6" s="260">
        <f>'Inbound SOS &amp; EOD'!PSG29</f>
        <v>0</v>
      </c>
      <c r="QEV6" s="260">
        <f>'Inbound SOS &amp; EOD'!PSH29</f>
        <v>0</v>
      </c>
      <c r="QEW6" s="260">
        <f>'Inbound SOS &amp; EOD'!PSI29</f>
        <v>0</v>
      </c>
      <c r="QEX6" s="260">
        <f>'Inbound SOS &amp; EOD'!PSJ29</f>
        <v>0</v>
      </c>
      <c r="QEY6" s="260">
        <f>'Inbound SOS &amp; EOD'!PSK29</f>
        <v>0</v>
      </c>
      <c r="QEZ6" s="260">
        <f>'Inbound SOS &amp; EOD'!PSL29</f>
        <v>0</v>
      </c>
      <c r="QFA6" s="260">
        <f>'Inbound SOS &amp; EOD'!PSM29</f>
        <v>0</v>
      </c>
      <c r="QFB6" s="260">
        <f>'Inbound SOS &amp; EOD'!PSN29</f>
        <v>0</v>
      </c>
      <c r="QFC6" s="260">
        <f>'Inbound SOS &amp; EOD'!PSO29</f>
        <v>0</v>
      </c>
      <c r="QFD6" s="260">
        <f>'Inbound SOS &amp; EOD'!PSP29</f>
        <v>0</v>
      </c>
      <c r="QFE6" s="260">
        <f>'Inbound SOS &amp; EOD'!PSQ29</f>
        <v>0</v>
      </c>
      <c r="QFF6" s="260">
        <f>'Inbound SOS &amp; EOD'!PSR29</f>
        <v>0</v>
      </c>
      <c r="QFG6" s="260">
        <f>'Inbound SOS &amp; EOD'!PSS29</f>
        <v>0</v>
      </c>
      <c r="QFH6" s="260">
        <f>'Inbound SOS &amp; EOD'!PST29</f>
        <v>0</v>
      </c>
      <c r="QFI6" s="260">
        <f>'Inbound SOS &amp; EOD'!PSU29</f>
        <v>0</v>
      </c>
      <c r="QFJ6" s="260">
        <f>'Inbound SOS &amp; EOD'!PSV29</f>
        <v>0</v>
      </c>
      <c r="QFK6" s="260">
        <f>'Inbound SOS &amp; EOD'!PSW29</f>
        <v>0</v>
      </c>
      <c r="QFL6" s="260">
        <f>'Inbound SOS &amp; EOD'!PSX29</f>
        <v>0</v>
      </c>
      <c r="QFM6" s="260">
        <f>'Inbound SOS &amp; EOD'!PSY29</f>
        <v>0</v>
      </c>
      <c r="QFN6" s="260">
        <f>'Inbound SOS &amp; EOD'!PSZ29</f>
        <v>0</v>
      </c>
      <c r="QFO6" s="260">
        <f>'Inbound SOS &amp; EOD'!PTA29</f>
        <v>0</v>
      </c>
      <c r="QFP6" s="260">
        <f>'Inbound SOS &amp; EOD'!PTB29</f>
        <v>0</v>
      </c>
      <c r="QFQ6" s="260">
        <f>'Inbound SOS &amp; EOD'!PTC29</f>
        <v>0</v>
      </c>
      <c r="QFR6" s="260">
        <f>'Inbound SOS &amp; EOD'!PTD29</f>
        <v>0</v>
      </c>
      <c r="QFS6" s="260">
        <f>'Inbound SOS &amp; EOD'!PTE29</f>
        <v>0</v>
      </c>
      <c r="QFT6" s="260">
        <f>'Inbound SOS &amp; EOD'!PTF29</f>
        <v>0</v>
      </c>
      <c r="QFU6" s="260">
        <f>'Inbound SOS &amp; EOD'!PTG29</f>
        <v>0</v>
      </c>
      <c r="QFV6" s="260">
        <f>'Inbound SOS &amp; EOD'!PTH29</f>
        <v>0</v>
      </c>
      <c r="QFW6" s="260">
        <f>'Inbound SOS &amp; EOD'!PTI29</f>
        <v>0</v>
      </c>
      <c r="QFX6" s="260">
        <f>'Inbound SOS &amp; EOD'!PTJ29</f>
        <v>0</v>
      </c>
      <c r="QFY6" s="260">
        <f>'Inbound SOS &amp; EOD'!PTK29</f>
        <v>0</v>
      </c>
      <c r="QFZ6" s="260">
        <f>'Inbound SOS &amp; EOD'!PTL29</f>
        <v>0</v>
      </c>
      <c r="QGA6" s="260">
        <f>'Inbound SOS &amp; EOD'!PTM29</f>
        <v>0</v>
      </c>
      <c r="QGB6" s="260">
        <f>'Inbound SOS &amp; EOD'!PTN29</f>
        <v>0</v>
      </c>
      <c r="QGC6" s="260">
        <f>'Inbound SOS &amp; EOD'!PTO29</f>
        <v>0</v>
      </c>
      <c r="QGD6" s="260">
        <f>'Inbound SOS &amp; EOD'!PTP29</f>
        <v>0</v>
      </c>
      <c r="QGE6" s="260">
        <f>'Inbound SOS &amp; EOD'!PTQ29</f>
        <v>0</v>
      </c>
      <c r="QGF6" s="260">
        <f>'Inbound SOS &amp; EOD'!PTR29</f>
        <v>0</v>
      </c>
      <c r="QGG6" s="260">
        <f>'Inbound SOS &amp; EOD'!PTS29</f>
        <v>0</v>
      </c>
      <c r="QGH6" s="260">
        <f>'Inbound SOS &amp; EOD'!PTT29</f>
        <v>0</v>
      </c>
      <c r="QGI6" s="260">
        <f>'Inbound SOS &amp; EOD'!PTU29</f>
        <v>0</v>
      </c>
      <c r="QGJ6" s="260">
        <f>'Inbound SOS &amp; EOD'!PTV29</f>
        <v>0</v>
      </c>
      <c r="QGK6" s="260">
        <f>'Inbound SOS &amp; EOD'!PTW29</f>
        <v>0</v>
      </c>
      <c r="QGL6" s="260">
        <f>'Inbound SOS &amp; EOD'!PTX29</f>
        <v>0</v>
      </c>
      <c r="QGM6" s="260">
        <f>'Inbound SOS &amp; EOD'!PTY29</f>
        <v>0</v>
      </c>
      <c r="QGN6" s="260">
        <f>'Inbound SOS &amp; EOD'!PTZ29</f>
        <v>0</v>
      </c>
      <c r="QGO6" s="260">
        <f>'Inbound SOS &amp; EOD'!PUA29</f>
        <v>0</v>
      </c>
      <c r="QGP6" s="260">
        <f>'Inbound SOS &amp; EOD'!PUB29</f>
        <v>0</v>
      </c>
      <c r="QGQ6" s="260">
        <f>'Inbound SOS &amp; EOD'!PUC29</f>
        <v>0</v>
      </c>
      <c r="QGR6" s="260">
        <f>'Inbound SOS &amp; EOD'!PUD29</f>
        <v>0</v>
      </c>
      <c r="QGS6" s="260">
        <f>'Inbound SOS &amp; EOD'!PUE29</f>
        <v>0</v>
      </c>
      <c r="QGT6" s="260">
        <f>'Inbound SOS &amp; EOD'!PUF29</f>
        <v>0</v>
      </c>
      <c r="QGU6" s="260">
        <f>'Inbound SOS &amp; EOD'!PUG29</f>
        <v>0</v>
      </c>
      <c r="QGV6" s="260">
        <f>'Inbound SOS &amp; EOD'!PUH29</f>
        <v>0</v>
      </c>
      <c r="QGW6" s="260">
        <f>'Inbound SOS &amp; EOD'!PUI29</f>
        <v>0</v>
      </c>
      <c r="QGX6" s="260">
        <f>'Inbound SOS &amp; EOD'!PUJ29</f>
        <v>0</v>
      </c>
      <c r="QGY6" s="260">
        <f>'Inbound SOS &amp; EOD'!PUK29</f>
        <v>0</v>
      </c>
      <c r="QGZ6" s="260">
        <f>'Inbound SOS &amp; EOD'!PUL29</f>
        <v>0</v>
      </c>
      <c r="QHA6" s="260">
        <f>'Inbound SOS &amp; EOD'!PUM29</f>
        <v>0</v>
      </c>
      <c r="QHB6" s="260">
        <f>'Inbound SOS &amp; EOD'!PUN29</f>
        <v>0</v>
      </c>
      <c r="QHC6" s="260">
        <f>'Inbound SOS &amp; EOD'!PUO29</f>
        <v>0</v>
      </c>
      <c r="QHD6" s="260">
        <f>'Inbound SOS &amp; EOD'!PUP29</f>
        <v>0</v>
      </c>
      <c r="QHE6" s="260">
        <f>'Inbound SOS &amp; EOD'!PUQ29</f>
        <v>0</v>
      </c>
      <c r="QHF6" s="260">
        <f>'Inbound SOS &amp; EOD'!PUR29</f>
        <v>0</v>
      </c>
      <c r="QHG6" s="260">
        <f>'Inbound SOS &amp; EOD'!PUS29</f>
        <v>0</v>
      </c>
      <c r="QHH6" s="260">
        <f>'Inbound SOS &amp; EOD'!PUT29</f>
        <v>0</v>
      </c>
      <c r="QHI6" s="260">
        <f>'Inbound SOS &amp; EOD'!PUU29</f>
        <v>0</v>
      </c>
      <c r="QHJ6" s="260">
        <f>'Inbound SOS &amp; EOD'!PUV29</f>
        <v>0</v>
      </c>
      <c r="QHK6" s="260">
        <f>'Inbound SOS &amp; EOD'!PUW29</f>
        <v>0</v>
      </c>
      <c r="QHL6" s="260">
        <f>'Inbound SOS &amp; EOD'!PUX29</f>
        <v>0</v>
      </c>
      <c r="QHM6" s="260">
        <f>'Inbound SOS &amp; EOD'!PUY29</f>
        <v>0</v>
      </c>
      <c r="QHN6" s="260">
        <f>'Inbound SOS &amp; EOD'!PUZ29</f>
        <v>0</v>
      </c>
      <c r="QHO6" s="260">
        <f>'Inbound SOS &amp; EOD'!PVA29</f>
        <v>0</v>
      </c>
      <c r="QHP6" s="260">
        <f>'Inbound SOS &amp; EOD'!PVB29</f>
        <v>0</v>
      </c>
      <c r="QHQ6" s="260">
        <f>'Inbound SOS &amp; EOD'!PVC29</f>
        <v>0</v>
      </c>
      <c r="QHR6" s="260">
        <f>'Inbound SOS &amp; EOD'!PVD29</f>
        <v>0</v>
      </c>
      <c r="QHS6" s="260">
        <f>'Inbound SOS &amp; EOD'!PVE29</f>
        <v>0</v>
      </c>
      <c r="QHT6" s="260">
        <f>'Inbound SOS &amp; EOD'!PVF29</f>
        <v>0</v>
      </c>
      <c r="QHU6" s="260">
        <f>'Inbound SOS &amp; EOD'!PVG29</f>
        <v>0</v>
      </c>
      <c r="QHV6" s="260">
        <f>'Inbound SOS &amp; EOD'!PVH29</f>
        <v>0</v>
      </c>
      <c r="QHW6" s="260">
        <f>'Inbound SOS &amp; EOD'!PVI29</f>
        <v>0</v>
      </c>
      <c r="QHX6" s="260">
        <f>'Inbound SOS &amp; EOD'!PVJ29</f>
        <v>0</v>
      </c>
      <c r="QHY6" s="260">
        <f>'Inbound SOS &amp; EOD'!PVK29</f>
        <v>0</v>
      </c>
      <c r="QHZ6" s="260">
        <f>'Inbound SOS &amp; EOD'!PVL29</f>
        <v>0</v>
      </c>
      <c r="QIA6" s="260">
        <f>'Inbound SOS &amp; EOD'!PVM29</f>
        <v>0</v>
      </c>
      <c r="QIB6" s="260">
        <f>'Inbound SOS &amp; EOD'!PVN29</f>
        <v>0</v>
      </c>
      <c r="QIC6" s="260">
        <f>'Inbound SOS &amp; EOD'!PVO29</f>
        <v>0</v>
      </c>
      <c r="QID6" s="260">
        <f>'Inbound SOS &amp; EOD'!PVP29</f>
        <v>0</v>
      </c>
      <c r="QIE6" s="260">
        <f>'Inbound SOS &amp; EOD'!PVQ29</f>
        <v>0</v>
      </c>
      <c r="QIF6" s="260">
        <f>'Inbound SOS &amp; EOD'!PVR29</f>
        <v>0</v>
      </c>
      <c r="QIG6" s="260">
        <f>'Inbound SOS &amp; EOD'!PVS29</f>
        <v>0</v>
      </c>
      <c r="QIH6" s="260">
        <f>'Inbound SOS &amp; EOD'!PVT29</f>
        <v>0</v>
      </c>
      <c r="QII6" s="260">
        <f>'Inbound SOS &amp; EOD'!PVU29</f>
        <v>0</v>
      </c>
      <c r="QIJ6" s="260">
        <f>'Inbound SOS &amp; EOD'!PVV29</f>
        <v>0</v>
      </c>
      <c r="QIK6" s="260">
        <f>'Inbound SOS &amp; EOD'!PVW29</f>
        <v>0</v>
      </c>
      <c r="QIL6" s="260">
        <f>'Inbound SOS &amp; EOD'!PVX29</f>
        <v>0</v>
      </c>
      <c r="QIM6" s="260">
        <f>'Inbound SOS &amp; EOD'!PVY29</f>
        <v>0</v>
      </c>
      <c r="QIN6" s="260">
        <f>'Inbound SOS &amp; EOD'!PVZ29</f>
        <v>0</v>
      </c>
      <c r="QIO6" s="260">
        <f>'Inbound SOS &amp; EOD'!PWA29</f>
        <v>0</v>
      </c>
      <c r="QIP6" s="260">
        <f>'Inbound SOS &amp; EOD'!PWB29</f>
        <v>0</v>
      </c>
      <c r="QIQ6" s="260">
        <f>'Inbound SOS &amp; EOD'!PWC29</f>
        <v>0</v>
      </c>
      <c r="QIR6" s="260">
        <f>'Inbound SOS &amp; EOD'!PWD29</f>
        <v>0</v>
      </c>
      <c r="QIS6" s="260">
        <f>'Inbound SOS &amp; EOD'!PWE29</f>
        <v>0</v>
      </c>
      <c r="QIT6" s="260">
        <f>'Inbound SOS &amp; EOD'!PWF29</f>
        <v>0</v>
      </c>
      <c r="QIU6" s="260">
        <f>'Inbound SOS &amp; EOD'!PWG29</f>
        <v>0</v>
      </c>
      <c r="QIV6" s="260">
        <f>'Inbound SOS &amp; EOD'!PWH29</f>
        <v>0</v>
      </c>
      <c r="QIW6" s="260">
        <f>'Inbound SOS &amp; EOD'!PWI29</f>
        <v>0</v>
      </c>
      <c r="QIX6" s="260">
        <f>'Inbound SOS &amp; EOD'!PWJ29</f>
        <v>0</v>
      </c>
      <c r="QIY6" s="260">
        <f>'Inbound SOS &amp; EOD'!PWK29</f>
        <v>0</v>
      </c>
      <c r="QIZ6" s="260">
        <f>'Inbound SOS &amp; EOD'!PWL29</f>
        <v>0</v>
      </c>
      <c r="QJA6" s="260">
        <f>'Inbound SOS &amp; EOD'!PWM29</f>
        <v>0</v>
      </c>
      <c r="QJB6" s="260">
        <f>'Inbound SOS &amp; EOD'!PWN29</f>
        <v>0</v>
      </c>
      <c r="QJC6" s="260">
        <f>'Inbound SOS &amp; EOD'!PWO29</f>
        <v>0</v>
      </c>
      <c r="QJD6" s="260">
        <f>'Inbound SOS &amp; EOD'!PWP29</f>
        <v>0</v>
      </c>
      <c r="QJE6" s="260">
        <f>'Inbound SOS &amp; EOD'!PWQ29</f>
        <v>0</v>
      </c>
      <c r="QJF6" s="260">
        <f>'Inbound SOS &amp; EOD'!PWR29</f>
        <v>0</v>
      </c>
      <c r="QJG6" s="260">
        <f>'Inbound SOS &amp; EOD'!PWS29</f>
        <v>0</v>
      </c>
      <c r="QJH6" s="260">
        <f>'Inbound SOS &amp; EOD'!PWT29</f>
        <v>0</v>
      </c>
      <c r="QJI6" s="260">
        <f>'Inbound SOS &amp; EOD'!PWU29</f>
        <v>0</v>
      </c>
      <c r="QJJ6" s="260">
        <f>'Inbound SOS &amp; EOD'!PWV29</f>
        <v>0</v>
      </c>
      <c r="QJK6" s="260">
        <f>'Inbound SOS &amp; EOD'!PWW29</f>
        <v>0</v>
      </c>
      <c r="QJL6" s="260">
        <f>'Inbound SOS &amp; EOD'!PWX29</f>
        <v>0</v>
      </c>
      <c r="QJM6" s="260">
        <f>'Inbound SOS &amp; EOD'!PWY29</f>
        <v>0</v>
      </c>
      <c r="QJN6" s="260">
        <f>'Inbound SOS &amp; EOD'!PWZ29</f>
        <v>0</v>
      </c>
      <c r="QJO6" s="260">
        <f>'Inbound SOS &amp; EOD'!PXA29</f>
        <v>0</v>
      </c>
      <c r="QJP6" s="260">
        <f>'Inbound SOS &amp; EOD'!PXB29</f>
        <v>0</v>
      </c>
      <c r="QJQ6" s="260">
        <f>'Inbound SOS &amp; EOD'!PXC29</f>
        <v>0</v>
      </c>
      <c r="QJR6" s="260">
        <f>'Inbound SOS &amp; EOD'!PXD29</f>
        <v>0</v>
      </c>
      <c r="QJS6" s="260">
        <f>'Inbound SOS &amp; EOD'!PXE29</f>
        <v>0</v>
      </c>
      <c r="QJT6" s="260">
        <f>'Inbound SOS &amp; EOD'!PXF29</f>
        <v>0</v>
      </c>
      <c r="QJU6" s="260">
        <f>'Inbound SOS &amp; EOD'!PXG29</f>
        <v>0</v>
      </c>
      <c r="QJV6" s="260">
        <f>'Inbound SOS &amp; EOD'!PXH29</f>
        <v>0</v>
      </c>
      <c r="QJW6" s="260">
        <f>'Inbound SOS &amp; EOD'!PXI29</f>
        <v>0</v>
      </c>
      <c r="QJX6" s="260">
        <f>'Inbound SOS &amp; EOD'!PXJ29</f>
        <v>0</v>
      </c>
      <c r="QJY6" s="260">
        <f>'Inbound SOS &amp; EOD'!PXK29</f>
        <v>0</v>
      </c>
      <c r="QJZ6" s="260">
        <f>'Inbound SOS &amp; EOD'!PXL29</f>
        <v>0</v>
      </c>
      <c r="QKA6" s="260">
        <f>'Inbound SOS &amp; EOD'!PXM29</f>
        <v>0</v>
      </c>
      <c r="QKB6" s="260">
        <f>'Inbound SOS &amp; EOD'!PXN29</f>
        <v>0</v>
      </c>
      <c r="QKC6" s="260">
        <f>'Inbound SOS &amp; EOD'!PXO29</f>
        <v>0</v>
      </c>
      <c r="QKD6" s="260">
        <f>'Inbound SOS &amp; EOD'!PXP29</f>
        <v>0</v>
      </c>
      <c r="QKE6" s="260">
        <f>'Inbound SOS &amp; EOD'!PXQ29</f>
        <v>0</v>
      </c>
      <c r="QKF6" s="260">
        <f>'Inbound SOS &amp; EOD'!PXR29</f>
        <v>0</v>
      </c>
      <c r="QKG6" s="260">
        <f>'Inbound SOS &amp; EOD'!PXS29</f>
        <v>0</v>
      </c>
      <c r="QKH6" s="260">
        <f>'Inbound SOS &amp; EOD'!PXT29</f>
        <v>0</v>
      </c>
      <c r="QKI6" s="260">
        <f>'Inbound SOS &amp; EOD'!PXU29</f>
        <v>0</v>
      </c>
      <c r="QKJ6" s="260">
        <f>'Inbound SOS &amp; EOD'!PXV29</f>
        <v>0</v>
      </c>
      <c r="QKK6" s="260">
        <f>'Inbound SOS &amp; EOD'!PXW29</f>
        <v>0</v>
      </c>
      <c r="QKL6" s="260">
        <f>'Inbound SOS &amp; EOD'!PXX29</f>
        <v>0</v>
      </c>
      <c r="QKM6" s="260">
        <f>'Inbound SOS &amp; EOD'!PXY29</f>
        <v>0</v>
      </c>
      <c r="QKN6" s="260">
        <f>'Inbound SOS &amp; EOD'!PXZ29</f>
        <v>0</v>
      </c>
      <c r="QKO6" s="260">
        <f>'Inbound SOS &amp; EOD'!PYA29</f>
        <v>0</v>
      </c>
      <c r="QKP6" s="260">
        <f>'Inbound SOS &amp; EOD'!PYB29</f>
        <v>0</v>
      </c>
      <c r="QKQ6" s="260">
        <f>'Inbound SOS &amp; EOD'!PYC29</f>
        <v>0</v>
      </c>
      <c r="QKR6" s="260">
        <f>'Inbound SOS &amp; EOD'!PYD29</f>
        <v>0</v>
      </c>
      <c r="QKS6" s="260">
        <f>'Inbound SOS &amp; EOD'!PYE29</f>
        <v>0</v>
      </c>
      <c r="QKT6" s="260">
        <f>'Inbound SOS &amp; EOD'!PYF29</f>
        <v>0</v>
      </c>
      <c r="QKU6" s="260">
        <f>'Inbound SOS &amp; EOD'!PYG29</f>
        <v>0</v>
      </c>
      <c r="QKV6" s="260">
        <f>'Inbound SOS &amp; EOD'!PYH29</f>
        <v>0</v>
      </c>
      <c r="QKW6" s="260">
        <f>'Inbound SOS &amp; EOD'!PYI29</f>
        <v>0</v>
      </c>
      <c r="QKX6" s="260">
        <f>'Inbound SOS &amp; EOD'!PYJ29</f>
        <v>0</v>
      </c>
      <c r="QKY6" s="260">
        <f>'Inbound SOS &amp; EOD'!PYK29</f>
        <v>0</v>
      </c>
      <c r="QKZ6" s="260">
        <f>'Inbound SOS &amp; EOD'!PYL29</f>
        <v>0</v>
      </c>
      <c r="QLA6" s="260">
        <f>'Inbound SOS &amp; EOD'!PYM29</f>
        <v>0</v>
      </c>
      <c r="QLB6" s="260">
        <f>'Inbound SOS &amp; EOD'!PYN29</f>
        <v>0</v>
      </c>
      <c r="QLC6" s="260">
        <f>'Inbound SOS &amp; EOD'!PYO29</f>
        <v>0</v>
      </c>
      <c r="QLD6" s="260">
        <f>'Inbound SOS &amp; EOD'!PYP29</f>
        <v>0</v>
      </c>
      <c r="QLE6" s="260">
        <f>'Inbound SOS &amp; EOD'!PYQ29</f>
        <v>0</v>
      </c>
      <c r="QLF6" s="260">
        <f>'Inbound SOS &amp; EOD'!PYR29</f>
        <v>0</v>
      </c>
      <c r="QLG6" s="260">
        <f>'Inbound SOS &amp; EOD'!PYS29</f>
        <v>0</v>
      </c>
      <c r="QLH6" s="260">
        <f>'Inbound SOS &amp; EOD'!PYT29</f>
        <v>0</v>
      </c>
      <c r="QLI6" s="260">
        <f>'Inbound SOS &amp; EOD'!PYU29</f>
        <v>0</v>
      </c>
      <c r="QLJ6" s="260">
        <f>'Inbound SOS &amp; EOD'!PYV29</f>
        <v>0</v>
      </c>
      <c r="QLK6" s="260">
        <f>'Inbound SOS &amp; EOD'!PYW29</f>
        <v>0</v>
      </c>
      <c r="QLL6" s="260">
        <f>'Inbound SOS &amp; EOD'!PYX29</f>
        <v>0</v>
      </c>
      <c r="QLM6" s="260">
        <f>'Inbound SOS &amp; EOD'!PYY29</f>
        <v>0</v>
      </c>
      <c r="QLN6" s="260">
        <f>'Inbound SOS &amp; EOD'!PYZ29</f>
        <v>0</v>
      </c>
      <c r="QLO6" s="260">
        <f>'Inbound SOS &amp; EOD'!PZA29</f>
        <v>0</v>
      </c>
      <c r="QLP6" s="260">
        <f>'Inbound SOS &amp; EOD'!PZB29</f>
        <v>0</v>
      </c>
      <c r="QLQ6" s="260">
        <f>'Inbound SOS &amp; EOD'!PZC29</f>
        <v>0</v>
      </c>
      <c r="QLR6" s="260">
        <f>'Inbound SOS &amp; EOD'!PZD29</f>
        <v>0</v>
      </c>
      <c r="QLS6" s="260">
        <f>'Inbound SOS &amp; EOD'!PZE29</f>
        <v>0</v>
      </c>
      <c r="QLT6" s="260">
        <f>'Inbound SOS &amp; EOD'!PZF29</f>
        <v>0</v>
      </c>
      <c r="QLU6" s="260">
        <f>'Inbound SOS &amp; EOD'!PZG29</f>
        <v>0</v>
      </c>
      <c r="QLV6" s="260">
        <f>'Inbound SOS &amp; EOD'!PZH29</f>
        <v>0</v>
      </c>
      <c r="QLW6" s="260">
        <f>'Inbound SOS &amp; EOD'!PZI29</f>
        <v>0</v>
      </c>
      <c r="QLX6" s="260">
        <f>'Inbound SOS &amp; EOD'!PZJ29</f>
        <v>0</v>
      </c>
      <c r="QLY6" s="260">
        <f>'Inbound SOS &amp; EOD'!PZK29</f>
        <v>0</v>
      </c>
      <c r="QLZ6" s="260">
        <f>'Inbound SOS &amp; EOD'!PZL29</f>
        <v>0</v>
      </c>
      <c r="QMA6" s="260">
        <f>'Inbound SOS &amp; EOD'!PZM29</f>
        <v>0</v>
      </c>
      <c r="QMB6" s="260">
        <f>'Inbound SOS &amp; EOD'!PZN29</f>
        <v>0</v>
      </c>
      <c r="QMC6" s="260">
        <f>'Inbound SOS &amp; EOD'!PZO29</f>
        <v>0</v>
      </c>
      <c r="QMD6" s="260">
        <f>'Inbound SOS &amp; EOD'!PZP29</f>
        <v>0</v>
      </c>
      <c r="QME6" s="260">
        <f>'Inbound SOS &amp; EOD'!PZQ29</f>
        <v>0</v>
      </c>
      <c r="QMF6" s="260">
        <f>'Inbound SOS &amp; EOD'!PZR29</f>
        <v>0</v>
      </c>
      <c r="QMG6" s="260">
        <f>'Inbound SOS &amp; EOD'!PZS29</f>
        <v>0</v>
      </c>
      <c r="QMH6" s="260">
        <f>'Inbound SOS &amp; EOD'!PZT29</f>
        <v>0</v>
      </c>
      <c r="QMI6" s="260">
        <f>'Inbound SOS &amp; EOD'!PZU29</f>
        <v>0</v>
      </c>
      <c r="QMJ6" s="260">
        <f>'Inbound SOS &amp; EOD'!PZV29</f>
        <v>0</v>
      </c>
      <c r="QMK6" s="260">
        <f>'Inbound SOS &amp; EOD'!PZW29</f>
        <v>0</v>
      </c>
      <c r="QML6" s="260">
        <f>'Inbound SOS &amp; EOD'!PZX29</f>
        <v>0</v>
      </c>
      <c r="QMM6" s="260">
        <f>'Inbound SOS &amp; EOD'!PZY29</f>
        <v>0</v>
      </c>
      <c r="QMN6" s="260">
        <f>'Inbound SOS &amp; EOD'!PZZ29</f>
        <v>0</v>
      </c>
      <c r="QMO6" s="260">
        <f>'Inbound SOS &amp; EOD'!QAA29</f>
        <v>0</v>
      </c>
      <c r="QMP6" s="260">
        <f>'Inbound SOS &amp; EOD'!QAB29</f>
        <v>0</v>
      </c>
      <c r="QMQ6" s="260">
        <f>'Inbound SOS &amp; EOD'!QAC29</f>
        <v>0</v>
      </c>
      <c r="QMR6" s="260">
        <f>'Inbound SOS &amp; EOD'!QAD29</f>
        <v>0</v>
      </c>
      <c r="QMS6" s="260">
        <f>'Inbound SOS &amp; EOD'!QAE29</f>
        <v>0</v>
      </c>
      <c r="QMT6" s="260">
        <f>'Inbound SOS &amp; EOD'!QAF29</f>
        <v>0</v>
      </c>
      <c r="QMU6" s="260">
        <f>'Inbound SOS &amp; EOD'!QAG29</f>
        <v>0</v>
      </c>
      <c r="QMV6" s="260">
        <f>'Inbound SOS &amp; EOD'!QAH29</f>
        <v>0</v>
      </c>
      <c r="QMW6" s="260">
        <f>'Inbound SOS &amp; EOD'!QAI29</f>
        <v>0</v>
      </c>
      <c r="QMX6" s="260">
        <f>'Inbound SOS &amp; EOD'!QAJ29</f>
        <v>0</v>
      </c>
      <c r="QMY6" s="260">
        <f>'Inbound SOS &amp; EOD'!QAK29</f>
        <v>0</v>
      </c>
      <c r="QMZ6" s="260">
        <f>'Inbound SOS &amp; EOD'!QAL29</f>
        <v>0</v>
      </c>
      <c r="QNA6" s="260">
        <f>'Inbound SOS &amp; EOD'!QAM29</f>
        <v>0</v>
      </c>
      <c r="QNB6" s="260">
        <f>'Inbound SOS &amp; EOD'!QAN29</f>
        <v>0</v>
      </c>
      <c r="QNC6" s="260">
        <f>'Inbound SOS &amp; EOD'!QAO29</f>
        <v>0</v>
      </c>
      <c r="QND6" s="260">
        <f>'Inbound SOS &amp; EOD'!QAP29</f>
        <v>0</v>
      </c>
      <c r="QNE6" s="260">
        <f>'Inbound SOS &amp; EOD'!QAQ29</f>
        <v>0</v>
      </c>
      <c r="QNF6" s="260">
        <f>'Inbound SOS &amp; EOD'!QAR29</f>
        <v>0</v>
      </c>
      <c r="QNG6" s="260">
        <f>'Inbound SOS &amp; EOD'!QAS29</f>
        <v>0</v>
      </c>
      <c r="QNH6" s="260">
        <f>'Inbound SOS &amp; EOD'!QAT29</f>
        <v>0</v>
      </c>
      <c r="QNI6" s="260">
        <f>'Inbound SOS &amp; EOD'!QAU29</f>
        <v>0</v>
      </c>
      <c r="QNJ6" s="260">
        <f>'Inbound SOS &amp; EOD'!QAV29</f>
        <v>0</v>
      </c>
      <c r="QNK6" s="260">
        <f>'Inbound SOS &amp; EOD'!QAW29</f>
        <v>0</v>
      </c>
      <c r="QNL6" s="260">
        <f>'Inbound SOS &amp; EOD'!QAX29</f>
        <v>0</v>
      </c>
      <c r="QNM6" s="260">
        <f>'Inbound SOS &amp; EOD'!QAY29</f>
        <v>0</v>
      </c>
      <c r="QNN6" s="260">
        <f>'Inbound SOS &amp; EOD'!QAZ29</f>
        <v>0</v>
      </c>
      <c r="QNO6" s="260">
        <f>'Inbound SOS &amp; EOD'!QBA29</f>
        <v>0</v>
      </c>
      <c r="QNP6" s="260">
        <f>'Inbound SOS &amp; EOD'!QBB29</f>
        <v>0</v>
      </c>
      <c r="QNQ6" s="260">
        <f>'Inbound SOS &amp; EOD'!QBC29</f>
        <v>0</v>
      </c>
      <c r="QNR6" s="260">
        <f>'Inbound SOS &amp; EOD'!QBD29</f>
        <v>0</v>
      </c>
      <c r="QNS6" s="260">
        <f>'Inbound SOS &amp; EOD'!QBE29</f>
        <v>0</v>
      </c>
      <c r="QNT6" s="260">
        <f>'Inbound SOS &amp; EOD'!QBF29</f>
        <v>0</v>
      </c>
      <c r="QNU6" s="260">
        <f>'Inbound SOS &amp; EOD'!QBG29</f>
        <v>0</v>
      </c>
      <c r="QNV6" s="260">
        <f>'Inbound SOS &amp; EOD'!QBH29</f>
        <v>0</v>
      </c>
      <c r="QNW6" s="260">
        <f>'Inbound SOS &amp; EOD'!QBI29</f>
        <v>0</v>
      </c>
      <c r="QNX6" s="260">
        <f>'Inbound SOS &amp; EOD'!QBJ29</f>
        <v>0</v>
      </c>
      <c r="QNY6" s="260">
        <f>'Inbound SOS &amp; EOD'!QBK29</f>
        <v>0</v>
      </c>
      <c r="QNZ6" s="260">
        <f>'Inbound SOS &amp; EOD'!QBL29</f>
        <v>0</v>
      </c>
      <c r="QOA6" s="260">
        <f>'Inbound SOS &amp; EOD'!QBM29</f>
        <v>0</v>
      </c>
      <c r="QOB6" s="260">
        <f>'Inbound SOS &amp; EOD'!QBN29</f>
        <v>0</v>
      </c>
      <c r="QOC6" s="260">
        <f>'Inbound SOS &amp; EOD'!QBO29</f>
        <v>0</v>
      </c>
      <c r="QOD6" s="260">
        <f>'Inbound SOS &amp; EOD'!QBP29</f>
        <v>0</v>
      </c>
      <c r="QOE6" s="260">
        <f>'Inbound SOS &amp; EOD'!QBQ29</f>
        <v>0</v>
      </c>
      <c r="QOF6" s="260">
        <f>'Inbound SOS &amp; EOD'!QBR29</f>
        <v>0</v>
      </c>
      <c r="QOG6" s="260">
        <f>'Inbound SOS &amp; EOD'!QBS29</f>
        <v>0</v>
      </c>
      <c r="QOH6" s="260">
        <f>'Inbound SOS &amp; EOD'!QBT29</f>
        <v>0</v>
      </c>
      <c r="QOI6" s="260">
        <f>'Inbound SOS &amp; EOD'!QBU29</f>
        <v>0</v>
      </c>
      <c r="QOJ6" s="260">
        <f>'Inbound SOS &amp; EOD'!QBV29</f>
        <v>0</v>
      </c>
      <c r="QOK6" s="260">
        <f>'Inbound SOS &amp; EOD'!QBW29</f>
        <v>0</v>
      </c>
      <c r="QOL6" s="260">
        <f>'Inbound SOS &amp; EOD'!QBX29</f>
        <v>0</v>
      </c>
      <c r="QOM6" s="260">
        <f>'Inbound SOS &amp; EOD'!QBY29</f>
        <v>0</v>
      </c>
      <c r="QON6" s="260">
        <f>'Inbound SOS &amp; EOD'!QBZ29</f>
        <v>0</v>
      </c>
      <c r="QOO6" s="260">
        <f>'Inbound SOS &amp; EOD'!QCA29</f>
        <v>0</v>
      </c>
      <c r="QOP6" s="260">
        <f>'Inbound SOS &amp; EOD'!QCB29</f>
        <v>0</v>
      </c>
      <c r="QOQ6" s="260">
        <f>'Inbound SOS &amp; EOD'!QCC29</f>
        <v>0</v>
      </c>
      <c r="QOR6" s="260">
        <f>'Inbound SOS &amp; EOD'!QCD29</f>
        <v>0</v>
      </c>
      <c r="QOS6" s="260">
        <f>'Inbound SOS &amp; EOD'!QCE29</f>
        <v>0</v>
      </c>
      <c r="QOT6" s="260">
        <f>'Inbound SOS &amp; EOD'!QCF29</f>
        <v>0</v>
      </c>
      <c r="QOU6" s="260">
        <f>'Inbound SOS &amp; EOD'!QCG29</f>
        <v>0</v>
      </c>
      <c r="QOV6" s="260">
        <f>'Inbound SOS &amp; EOD'!QCH29</f>
        <v>0</v>
      </c>
      <c r="QOW6" s="260">
        <f>'Inbound SOS &amp; EOD'!QCI29</f>
        <v>0</v>
      </c>
      <c r="QOX6" s="260">
        <f>'Inbound SOS &amp; EOD'!QCJ29</f>
        <v>0</v>
      </c>
      <c r="QOY6" s="260">
        <f>'Inbound SOS &amp; EOD'!QCK29</f>
        <v>0</v>
      </c>
      <c r="QOZ6" s="260">
        <f>'Inbound SOS &amp; EOD'!QCL29</f>
        <v>0</v>
      </c>
      <c r="QPA6" s="260">
        <f>'Inbound SOS &amp; EOD'!QCM29</f>
        <v>0</v>
      </c>
      <c r="QPB6" s="260">
        <f>'Inbound SOS &amp; EOD'!QCN29</f>
        <v>0</v>
      </c>
      <c r="QPC6" s="260">
        <f>'Inbound SOS &amp; EOD'!QCO29</f>
        <v>0</v>
      </c>
      <c r="QPD6" s="260">
        <f>'Inbound SOS &amp; EOD'!QCP29</f>
        <v>0</v>
      </c>
      <c r="QPE6" s="260">
        <f>'Inbound SOS &amp; EOD'!QCQ29</f>
        <v>0</v>
      </c>
      <c r="QPF6" s="260">
        <f>'Inbound SOS &amp; EOD'!QCR29</f>
        <v>0</v>
      </c>
      <c r="QPG6" s="260">
        <f>'Inbound SOS &amp; EOD'!QCS29</f>
        <v>0</v>
      </c>
      <c r="QPH6" s="260">
        <f>'Inbound SOS &amp; EOD'!QCT29</f>
        <v>0</v>
      </c>
      <c r="QPI6" s="260">
        <f>'Inbound SOS &amp; EOD'!QCU29</f>
        <v>0</v>
      </c>
      <c r="QPJ6" s="260">
        <f>'Inbound SOS &amp; EOD'!QCV29</f>
        <v>0</v>
      </c>
      <c r="QPK6" s="260">
        <f>'Inbound SOS &amp; EOD'!QCW29</f>
        <v>0</v>
      </c>
      <c r="QPL6" s="260">
        <f>'Inbound SOS &amp; EOD'!QCX29</f>
        <v>0</v>
      </c>
      <c r="QPM6" s="260">
        <f>'Inbound SOS &amp; EOD'!QCY29</f>
        <v>0</v>
      </c>
      <c r="QPN6" s="260">
        <f>'Inbound SOS &amp; EOD'!QCZ29</f>
        <v>0</v>
      </c>
      <c r="QPO6" s="260">
        <f>'Inbound SOS &amp; EOD'!QDA29</f>
        <v>0</v>
      </c>
      <c r="QPP6" s="260">
        <f>'Inbound SOS &amp; EOD'!QDB29</f>
        <v>0</v>
      </c>
      <c r="QPQ6" s="260">
        <f>'Inbound SOS &amp; EOD'!QDC29</f>
        <v>0</v>
      </c>
      <c r="QPR6" s="260">
        <f>'Inbound SOS &amp; EOD'!QDD29</f>
        <v>0</v>
      </c>
      <c r="QPS6" s="260">
        <f>'Inbound SOS &amp; EOD'!QDE29</f>
        <v>0</v>
      </c>
      <c r="QPT6" s="260">
        <f>'Inbound SOS &amp; EOD'!QDF29</f>
        <v>0</v>
      </c>
      <c r="QPU6" s="260">
        <f>'Inbound SOS &amp; EOD'!QDG29</f>
        <v>0</v>
      </c>
      <c r="QPV6" s="260">
        <f>'Inbound SOS &amp; EOD'!QDH29</f>
        <v>0</v>
      </c>
      <c r="QPW6" s="260">
        <f>'Inbound SOS &amp; EOD'!QDI29</f>
        <v>0</v>
      </c>
      <c r="QPX6" s="260">
        <f>'Inbound SOS &amp; EOD'!QDJ29</f>
        <v>0</v>
      </c>
      <c r="QPY6" s="260">
        <f>'Inbound SOS &amp; EOD'!QDK29</f>
        <v>0</v>
      </c>
      <c r="QPZ6" s="260">
        <f>'Inbound SOS &amp; EOD'!QDL29</f>
        <v>0</v>
      </c>
      <c r="QQA6" s="260">
        <f>'Inbound SOS &amp; EOD'!QDM29</f>
        <v>0</v>
      </c>
      <c r="QQB6" s="260">
        <f>'Inbound SOS &amp; EOD'!QDN29</f>
        <v>0</v>
      </c>
      <c r="QQC6" s="260">
        <f>'Inbound SOS &amp; EOD'!QDO29</f>
        <v>0</v>
      </c>
      <c r="QQD6" s="260">
        <f>'Inbound SOS &amp; EOD'!QDP29</f>
        <v>0</v>
      </c>
      <c r="QQE6" s="260">
        <f>'Inbound SOS &amp; EOD'!QDQ29</f>
        <v>0</v>
      </c>
      <c r="QQF6" s="260">
        <f>'Inbound SOS &amp; EOD'!QDR29</f>
        <v>0</v>
      </c>
      <c r="QQG6" s="260">
        <f>'Inbound SOS &amp; EOD'!QDS29</f>
        <v>0</v>
      </c>
      <c r="QQH6" s="260">
        <f>'Inbound SOS &amp; EOD'!QDT29</f>
        <v>0</v>
      </c>
      <c r="QQI6" s="260">
        <f>'Inbound SOS &amp; EOD'!QDU29</f>
        <v>0</v>
      </c>
      <c r="QQJ6" s="260">
        <f>'Inbound SOS &amp; EOD'!QDV29</f>
        <v>0</v>
      </c>
      <c r="QQK6" s="260">
        <f>'Inbound SOS &amp; EOD'!QDW29</f>
        <v>0</v>
      </c>
      <c r="QQL6" s="260">
        <f>'Inbound SOS &amp; EOD'!QDX29</f>
        <v>0</v>
      </c>
      <c r="QQM6" s="260">
        <f>'Inbound SOS &amp; EOD'!QDY29</f>
        <v>0</v>
      </c>
      <c r="QQN6" s="260">
        <f>'Inbound SOS &amp; EOD'!QDZ29</f>
        <v>0</v>
      </c>
      <c r="QQO6" s="260">
        <f>'Inbound SOS &amp; EOD'!QEA29</f>
        <v>0</v>
      </c>
      <c r="QQP6" s="260">
        <f>'Inbound SOS &amp; EOD'!QEB29</f>
        <v>0</v>
      </c>
      <c r="QQQ6" s="260">
        <f>'Inbound SOS &amp; EOD'!QEC29</f>
        <v>0</v>
      </c>
      <c r="QQR6" s="260">
        <f>'Inbound SOS &amp; EOD'!QED29</f>
        <v>0</v>
      </c>
      <c r="QQS6" s="260">
        <f>'Inbound SOS &amp; EOD'!QEE29</f>
        <v>0</v>
      </c>
      <c r="QQT6" s="260">
        <f>'Inbound SOS &amp; EOD'!QEF29</f>
        <v>0</v>
      </c>
      <c r="QQU6" s="260">
        <f>'Inbound SOS &amp; EOD'!QEG29</f>
        <v>0</v>
      </c>
      <c r="QQV6" s="260">
        <f>'Inbound SOS &amp; EOD'!QEH29</f>
        <v>0</v>
      </c>
      <c r="QQW6" s="260">
        <f>'Inbound SOS &amp; EOD'!QEI29</f>
        <v>0</v>
      </c>
      <c r="QQX6" s="260">
        <f>'Inbound SOS &amp; EOD'!QEJ29</f>
        <v>0</v>
      </c>
      <c r="QQY6" s="260">
        <f>'Inbound SOS &amp; EOD'!QEK29</f>
        <v>0</v>
      </c>
      <c r="QQZ6" s="260">
        <f>'Inbound SOS &amp; EOD'!QEL29</f>
        <v>0</v>
      </c>
      <c r="QRA6" s="260">
        <f>'Inbound SOS &amp; EOD'!QEM29</f>
        <v>0</v>
      </c>
      <c r="QRB6" s="260">
        <f>'Inbound SOS &amp; EOD'!QEN29</f>
        <v>0</v>
      </c>
      <c r="QRC6" s="260">
        <f>'Inbound SOS &amp; EOD'!QEO29</f>
        <v>0</v>
      </c>
      <c r="QRD6" s="260">
        <f>'Inbound SOS &amp; EOD'!QEP29</f>
        <v>0</v>
      </c>
      <c r="QRE6" s="260">
        <f>'Inbound SOS &amp; EOD'!QEQ29</f>
        <v>0</v>
      </c>
      <c r="QRF6" s="260">
        <f>'Inbound SOS &amp; EOD'!QER29</f>
        <v>0</v>
      </c>
      <c r="QRG6" s="260">
        <f>'Inbound SOS &amp; EOD'!QES29</f>
        <v>0</v>
      </c>
      <c r="QRH6" s="260">
        <f>'Inbound SOS &amp; EOD'!QET29</f>
        <v>0</v>
      </c>
      <c r="QRI6" s="260">
        <f>'Inbound SOS &amp; EOD'!QEU29</f>
        <v>0</v>
      </c>
      <c r="QRJ6" s="260">
        <f>'Inbound SOS &amp; EOD'!QEV29</f>
        <v>0</v>
      </c>
      <c r="QRK6" s="260">
        <f>'Inbound SOS &amp; EOD'!QEW29</f>
        <v>0</v>
      </c>
      <c r="QRL6" s="260">
        <f>'Inbound SOS &amp; EOD'!QEX29</f>
        <v>0</v>
      </c>
      <c r="QRM6" s="260">
        <f>'Inbound SOS &amp; EOD'!QEY29</f>
        <v>0</v>
      </c>
      <c r="QRN6" s="260">
        <f>'Inbound SOS &amp; EOD'!QEZ29</f>
        <v>0</v>
      </c>
      <c r="QRO6" s="260">
        <f>'Inbound SOS &amp; EOD'!QFA29</f>
        <v>0</v>
      </c>
      <c r="QRP6" s="260">
        <f>'Inbound SOS &amp; EOD'!QFB29</f>
        <v>0</v>
      </c>
      <c r="QRQ6" s="260">
        <f>'Inbound SOS &amp; EOD'!QFC29</f>
        <v>0</v>
      </c>
      <c r="QRR6" s="260">
        <f>'Inbound SOS &amp; EOD'!QFD29</f>
        <v>0</v>
      </c>
      <c r="QRS6" s="260">
        <f>'Inbound SOS &amp; EOD'!QFE29</f>
        <v>0</v>
      </c>
      <c r="QRT6" s="260">
        <f>'Inbound SOS &amp; EOD'!QFF29</f>
        <v>0</v>
      </c>
      <c r="QRU6" s="260">
        <f>'Inbound SOS &amp; EOD'!QFG29</f>
        <v>0</v>
      </c>
      <c r="QRV6" s="260">
        <f>'Inbound SOS &amp; EOD'!QFH29</f>
        <v>0</v>
      </c>
      <c r="QRW6" s="260">
        <f>'Inbound SOS &amp; EOD'!QFI29</f>
        <v>0</v>
      </c>
      <c r="QRX6" s="260">
        <f>'Inbound SOS &amp; EOD'!QFJ29</f>
        <v>0</v>
      </c>
      <c r="QRY6" s="260">
        <f>'Inbound SOS &amp; EOD'!QFK29</f>
        <v>0</v>
      </c>
      <c r="QRZ6" s="260">
        <f>'Inbound SOS &amp; EOD'!QFL29</f>
        <v>0</v>
      </c>
      <c r="QSA6" s="260">
        <f>'Inbound SOS &amp; EOD'!QFM29</f>
        <v>0</v>
      </c>
      <c r="QSB6" s="260">
        <f>'Inbound SOS &amp; EOD'!QFN29</f>
        <v>0</v>
      </c>
      <c r="QSC6" s="260">
        <f>'Inbound SOS &amp; EOD'!QFO29</f>
        <v>0</v>
      </c>
      <c r="QSD6" s="260">
        <f>'Inbound SOS &amp; EOD'!QFP29</f>
        <v>0</v>
      </c>
      <c r="QSE6" s="260">
        <f>'Inbound SOS &amp; EOD'!QFQ29</f>
        <v>0</v>
      </c>
      <c r="QSF6" s="260">
        <f>'Inbound SOS &amp; EOD'!QFR29</f>
        <v>0</v>
      </c>
      <c r="QSG6" s="260">
        <f>'Inbound SOS &amp; EOD'!QFS29</f>
        <v>0</v>
      </c>
      <c r="QSH6" s="260">
        <f>'Inbound SOS &amp; EOD'!QFT29</f>
        <v>0</v>
      </c>
      <c r="QSI6" s="260">
        <f>'Inbound SOS &amp; EOD'!QFU29</f>
        <v>0</v>
      </c>
      <c r="QSJ6" s="260">
        <f>'Inbound SOS &amp; EOD'!QFV29</f>
        <v>0</v>
      </c>
      <c r="QSK6" s="260">
        <f>'Inbound SOS &amp; EOD'!QFW29</f>
        <v>0</v>
      </c>
      <c r="QSL6" s="260">
        <f>'Inbound SOS &amp; EOD'!QFX29</f>
        <v>0</v>
      </c>
      <c r="QSM6" s="260">
        <f>'Inbound SOS &amp; EOD'!QFY29</f>
        <v>0</v>
      </c>
      <c r="QSN6" s="260">
        <f>'Inbound SOS &amp; EOD'!QFZ29</f>
        <v>0</v>
      </c>
      <c r="QSO6" s="260">
        <f>'Inbound SOS &amp; EOD'!QGA29</f>
        <v>0</v>
      </c>
      <c r="QSP6" s="260">
        <f>'Inbound SOS &amp; EOD'!QGB29</f>
        <v>0</v>
      </c>
      <c r="QSQ6" s="260">
        <f>'Inbound SOS &amp; EOD'!QGC29</f>
        <v>0</v>
      </c>
      <c r="QSR6" s="260">
        <f>'Inbound SOS &amp; EOD'!QGD29</f>
        <v>0</v>
      </c>
      <c r="QSS6" s="260">
        <f>'Inbound SOS &amp; EOD'!QGE29</f>
        <v>0</v>
      </c>
      <c r="QST6" s="260">
        <f>'Inbound SOS &amp; EOD'!QGF29</f>
        <v>0</v>
      </c>
      <c r="QSU6" s="260">
        <f>'Inbound SOS &amp; EOD'!QGG29</f>
        <v>0</v>
      </c>
      <c r="QSV6" s="260">
        <f>'Inbound SOS &amp; EOD'!QGH29</f>
        <v>0</v>
      </c>
      <c r="QSW6" s="260">
        <f>'Inbound SOS &amp; EOD'!QGI29</f>
        <v>0</v>
      </c>
      <c r="QSX6" s="260">
        <f>'Inbound SOS &amp; EOD'!QGJ29</f>
        <v>0</v>
      </c>
      <c r="QSY6" s="260">
        <f>'Inbound SOS &amp; EOD'!QGK29</f>
        <v>0</v>
      </c>
      <c r="QSZ6" s="260">
        <f>'Inbound SOS &amp; EOD'!QGL29</f>
        <v>0</v>
      </c>
      <c r="QTA6" s="260">
        <f>'Inbound SOS &amp; EOD'!QGM29</f>
        <v>0</v>
      </c>
      <c r="QTB6" s="260">
        <f>'Inbound SOS &amp; EOD'!QGN29</f>
        <v>0</v>
      </c>
      <c r="QTC6" s="260">
        <f>'Inbound SOS &amp; EOD'!QGO29</f>
        <v>0</v>
      </c>
      <c r="QTD6" s="260">
        <f>'Inbound SOS &amp; EOD'!QGP29</f>
        <v>0</v>
      </c>
      <c r="QTE6" s="260">
        <f>'Inbound SOS &amp; EOD'!QGQ29</f>
        <v>0</v>
      </c>
      <c r="QTF6" s="260">
        <f>'Inbound SOS &amp; EOD'!QGR29</f>
        <v>0</v>
      </c>
      <c r="QTG6" s="260">
        <f>'Inbound SOS &amp; EOD'!QGS29</f>
        <v>0</v>
      </c>
      <c r="QTH6" s="260">
        <f>'Inbound SOS &amp; EOD'!QGT29</f>
        <v>0</v>
      </c>
      <c r="QTI6" s="260">
        <f>'Inbound SOS &amp; EOD'!QGU29</f>
        <v>0</v>
      </c>
      <c r="QTJ6" s="260">
        <f>'Inbound SOS &amp; EOD'!QGV29</f>
        <v>0</v>
      </c>
      <c r="QTK6" s="260">
        <f>'Inbound SOS &amp; EOD'!QGW29</f>
        <v>0</v>
      </c>
      <c r="QTL6" s="260">
        <f>'Inbound SOS &amp; EOD'!QGX29</f>
        <v>0</v>
      </c>
      <c r="QTM6" s="260">
        <f>'Inbound SOS &amp; EOD'!QGY29</f>
        <v>0</v>
      </c>
      <c r="QTN6" s="260">
        <f>'Inbound SOS &amp; EOD'!QGZ29</f>
        <v>0</v>
      </c>
      <c r="QTO6" s="260">
        <f>'Inbound SOS &amp; EOD'!QHA29</f>
        <v>0</v>
      </c>
      <c r="QTP6" s="260">
        <f>'Inbound SOS &amp; EOD'!QHB29</f>
        <v>0</v>
      </c>
      <c r="QTQ6" s="260">
        <f>'Inbound SOS &amp; EOD'!QHC29</f>
        <v>0</v>
      </c>
      <c r="QTR6" s="260">
        <f>'Inbound SOS &amp; EOD'!QHD29</f>
        <v>0</v>
      </c>
      <c r="QTS6" s="260">
        <f>'Inbound SOS &amp; EOD'!QHE29</f>
        <v>0</v>
      </c>
      <c r="QTT6" s="260">
        <f>'Inbound SOS &amp; EOD'!QHF29</f>
        <v>0</v>
      </c>
      <c r="QTU6" s="260">
        <f>'Inbound SOS &amp; EOD'!QHG29</f>
        <v>0</v>
      </c>
      <c r="QTV6" s="260">
        <f>'Inbound SOS &amp; EOD'!QHH29</f>
        <v>0</v>
      </c>
      <c r="QTW6" s="260">
        <f>'Inbound SOS &amp; EOD'!QHI29</f>
        <v>0</v>
      </c>
      <c r="QTX6" s="260">
        <f>'Inbound SOS &amp; EOD'!QHJ29</f>
        <v>0</v>
      </c>
      <c r="QTY6" s="260">
        <f>'Inbound SOS &amp; EOD'!QHK29</f>
        <v>0</v>
      </c>
      <c r="QTZ6" s="260">
        <f>'Inbound SOS &amp; EOD'!QHL29</f>
        <v>0</v>
      </c>
      <c r="QUA6" s="260">
        <f>'Inbound SOS &amp; EOD'!QHM29</f>
        <v>0</v>
      </c>
      <c r="QUB6" s="260">
        <f>'Inbound SOS &amp; EOD'!QHN29</f>
        <v>0</v>
      </c>
      <c r="QUC6" s="260">
        <f>'Inbound SOS &amp; EOD'!QHO29</f>
        <v>0</v>
      </c>
      <c r="QUD6" s="260">
        <f>'Inbound SOS &amp; EOD'!QHP29</f>
        <v>0</v>
      </c>
      <c r="QUE6" s="260">
        <f>'Inbound SOS &amp; EOD'!QHQ29</f>
        <v>0</v>
      </c>
      <c r="QUF6" s="260">
        <f>'Inbound SOS &amp; EOD'!QHR29</f>
        <v>0</v>
      </c>
      <c r="QUG6" s="260">
        <f>'Inbound SOS &amp; EOD'!QHS29</f>
        <v>0</v>
      </c>
      <c r="QUH6" s="260">
        <f>'Inbound SOS &amp; EOD'!QHT29</f>
        <v>0</v>
      </c>
      <c r="QUI6" s="260">
        <f>'Inbound SOS &amp; EOD'!QHU29</f>
        <v>0</v>
      </c>
      <c r="QUJ6" s="260">
        <f>'Inbound SOS &amp; EOD'!QHV29</f>
        <v>0</v>
      </c>
      <c r="QUK6" s="260">
        <f>'Inbound SOS &amp; EOD'!QHW29</f>
        <v>0</v>
      </c>
      <c r="QUL6" s="260">
        <f>'Inbound SOS &amp; EOD'!QHX29</f>
        <v>0</v>
      </c>
      <c r="QUM6" s="260">
        <f>'Inbound SOS &amp; EOD'!QHY29</f>
        <v>0</v>
      </c>
      <c r="QUN6" s="260">
        <f>'Inbound SOS &amp; EOD'!QHZ29</f>
        <v>0</v>
      </c>
      <c r="QUO6" s="260">
        <f>'Inbound SOS &amp; EOD'!QIA29</f>
        <v>0</v>
      </c>
      <c r="QUP6" s="260">
        <f>'Inbound SOS &amp; EOD'!QIB29</f>
        <v>0</v>
      </c>
      <c r="QUQ6" s="260">
        <f>'Inbound SOS &amp; EOD'!QIC29</f>
        <v>0</v>
      </c>
      <c r="QUR6" s="260">
        <f>'Inbound SOS &amp; EOD'!QID29</f>
        <v>0</v>
      </c>
      <c r="QUS6" s="260">
        <f>'Inbound SOS &amp; EOD'!QIE29</f>
        <v>0</v>
      </c>
      <c r="QUT6" s="260">
        <f>'Inbound SOS &amp; EOD'!QIF29</f>
        <v>0</v>
      </c>
      <c r="QUU6" s="260">
        <f>'Inbound SOS &amp; EOD'!QIG29</f>
        <v>0</v>
      </c>
      <c r="QUV6" s="260">
        <f>'Inbound SOS &amp; EOD'!QIH29</f>
        <v>0</v>
      </c>
      <c r="QUW6" s="260">
        <f>'Inbound SOS &amp; EOD'!QII29</f>
        <v>0</v>
      </c>
      <c r="QUX6" s="260">
        <f>'Inbound SOS &amp; EOD'!QIJ29</f>
        <v>0</v>
      </c>
      <c r="QUY6" s="260">
        <f>'Inbound SOS &amp; EOD'!QIK29</f>
        <v>0</v>
      </c>
      <c r="QUZ6" s="260">
        <f>'Inbound SOS &amp; EOD'!QIL29</f>
        <v>0</v>
      </c>
      <c r="QVA6" s="260">
        <f>'Inbound SOS &amp; EOD'!QIM29</f>
        <v>0</v>
      </c>
      <c r="QVB6" s="260">
        <f>'Inbound SOS &amp; EOD'!QIN29</f>
        <v>0</v>
      </c>
      <c r="QVC6" s="260">
        <f>'Inbound SOS &amp; EOD'!QIO29</f>
        <v>0</v>
      </c>
      <c r="QVD6" s="260">
        <f>'Inbound SOS &amp; EOD'!QIP29</f>
        <v>0</v>
      </c>
      <c r="QVE6" s="260">
        <f>'Inbound SOS &amp; EOD'!QIQ29</f>
        <v>0</v>
      </c>
      <c r="QVF6" s="260">
        <f>'Inbound SOS &amp; EOD'!QIR29</f>
        <v>0</v>
      </c>
      <c r="QVG6" s="260">
        <f>'Inbound SOS &amp; EOD'!QIS29</f>
        <v>0</v>
      </c>
      <c r="QVH6" s="260">
        <f>'Inbound SOS &amp; EOD'!QIT29</f>
        <v>0</v>
      </c>
      <c r="QVI6" s="260">
        <f>'Inbound SOS &amp; EOD'!QIU29</f>
        <v>0</v>
      </c>
      <c r="QVJ6" s="260">
        <f>'Inbound SOS &amp; EOD'!QIV29</f>
        <v>0</v>
      </c>
      <c r="QVK6" s="260">
        <f>'Inbound SOS &amp; EOD'!QIW29</f>
        <v>0</v>
      </c>
      <c r="QVL6" s="260">
        <f>'Inbound SOS &amp; EOD'!QIX29</f>
        <v>0</v>
      </c>
      <c r="QVM6" s="260">
        <f>'Inbound SOS &amp; EOD'!QIY29</f>
        <v>0</v>
      </c>
      <c r="QVN6" s="260">
        <f>'Inbound SOS &amp; EOD'!QIZ29</f>
        <v>0</v>
      </c>
      <c r="QVO6" s="260">
        <f>'Inbound SOS &amp; EOD'!QJA29</f>
        <v>0</v>
      </c>
      <c r="QVP6" s="260">
        <f>'Inbound SOS &amp; EOD'!QJB29</f>
        <v>0</v>
      </c>
      <c r="QVQ6" s="260">
        <f>'Inbound SOS &amp; EOD'!QJC29</f>
        <v>0</v>
      </c>
      <c r="QVR6" s="260">
        <f>'Inbound SOS &amp; EOD'!QJD29</f>
        <v>0</v>
      </c>
      <c r="QVS6" s="260">
        <f>'Inbound SOS &amp; EOD'!QJE29</f>
        <v>0</v>
      </c>
      <c r="QVT6" s="260">
        <f>'Inbound SOS &amp; EOD'!QJF29</f>
        <v>0</v>
      </c>
      <c r="QVU6" s="260">
        <f>'Inbound SOS &amp; EOD'!QJG29</f>
        <v>0</v>
      </c>
      <c r="QVV6" s="260">
        <f>'Inbound SOS &amp; EOD'!QJH29</f>
        <v>0</v>
      </c>
      <c r="QVW6" s="260">
        <f>'Inbound SOS &amp; EOD'!QJI29</f>
        <v>0</v>
      </c>
      <c r="QVX6" s="260">
        <f>'Inbound SOS &amp; EOD'!QJJ29</f>
        <v>0</v>
      </c>
      <c r="QVY6" s="260">
        <f>'Inbound SOS &amp; EOD'!QJK29</f>
        <v>0</v>
      </c>
      <c r="QVZ6" s="260">
        <f>'Inbound SOS &amp; EOD'!QJL29</f>
        <v>0</v>
      </c>
      <c r="QWA6" s="260">
        <f>'Inbound SOS &amp; EOD'!QJM29</f>
        <v>0</v>
      </c>
      <c r="QWB6" s="260">
        <f>'Inbound SOS &amp; EOD'!QJN29</f>
        <v>0</v>
      </c>
      <c r="QWC6" s="260">
        <f>'Inbound SOS &amp; EOD'!QJO29</f>
        <v>0</v>
      </c>
      <c r="QWD6" s="260">
        <f>'Inbound SOS &amp; EOD'!QJP29</f>
        <v>0</v>
      </c>
      <c r="QWE6" s="260">
        <f>'Inbound SOS &amp; EOD'!QJQ29</f>
        <v>0</v>
      </c>
      <c r="QWF6" s="260">
        <f>'Inbound SOS &amp; EOD'!QJR29</f>
        <v>0</v>
      </c>
      <c r="QWG6" s="260">
        <f>'Inbound SOS &amp; EOD'!QJS29</f>
        <v>0</v>
      </c>
      <c r="QWH6" s="260">
        <f>'Inbound SOS &amp; EOD'!QJT29</f>
        <v>0</v>
      </c>
      <c r="QWI6" s="260">
        <f>'Inbound SOS &amp; EOD'!QJU29</f>
        <v>0</v>
      </c>
      <c r="QWJ6" s="260">
        <f>'Inbound SOS &amp; EOD'!QJV29</f>
        <v>0</v>
      </c>
      <c r="QWK6" s="260">
        <f>'Inbound SOS &amp; EOD'!QJW29</f>
        <v>0</v>
      </c>
      <c r="QWL6" s="260">
        <f>'Inbound SOS &amp; EOD'!QJX29</f>
        <v>0</v>
      </c>
      <c r="QWM6" s="260">
        <f>'Inbound SOS &amp; EOD'!QJY29</f>
        <v>0</v>
      </c>
      <c r="QWN6" s="260">
        <f>'Inbound SOS &amp; EOD'!QJZ29</f>
        <v>0</v>
      </c>
      <c r="QWO6" s="260">
        <f>'Inbound SOS &amp; EOD'!QKA29</f>
        <v>0</v>
      </c>
      <c r="QWP6" s="260">
        <f>'Inbound SOS &amp; EOD'!QKB29</f>
        <v>0</v>
      </c>
      <c r="QWQ6" s="260">
        <f>'Inbound SOS &amp; EOD'!QKC29</f>
        <v>0</v>
      </c>
      <c r="QWR6" s="260">
        <f>'Inbound SOS &amp; EOD'!QKD29</f>
        <v>0</v>
      </c>
      <c r="QWS6" s="260">
        <f>'Inbound SOS &amp; EOD'!QKE29</f>
        <v>0</v>
      </c>
      <c r="QWT6" s="260">
        <f>'Inbound SOS &amp; EOD'!QKF29</f>
        <v>0</v>
      </c>
      <c r="QWU6" s="260">
        <f>'Inbound SOS &amp; EOD'!QKG29</f>
        <v>0</v>
      </c>
      <c r="QWV6" s="260">
        <f>'Inbound SOS &amp; EOD'!QKH29</f>
        <v>0</v>
      </c>
      <c r="QWW6" s="260">
        <f>'Inbound SOS &amp; EOD'!QKI29</f>
        <v>0</v>
      </c>
      <c r="QWX6" s="260">
        <f>'Inbound SOS &amp; EOD'!QKJ29</f>
        <v>0</v>
      </c>
      <c r="QWY6" s="260">
        <f>'Inbound SOS &amp; EOD'!QKK29</f>
        <v>0</v>
      </c>
      <c r="QWZ6" s="260">
        <f>'Inbound SOS &amp; EOD'!QKL29</f>
        <v>0</v>
      </c>
      <c r="QXA6" s="260">
        <f>'Inbound SOS &amp; EOD'!QKM29</f>
        <v>0</v>
      </c>
      <c r="QXB6" s="260">
        <f>'Inbound SOS &amp; EOD'!QKN29</f>
        <v>0</v>
      </c>
      <c r="QXC6" s="260">
        <f>'Inbound SOS &amp; EOD'!QKO29</f>
        <v>0</v>
      </c>
      <c r="QXD6" s="260">
        <f>'Inbound SOS &amp; EOD'!QKP29</f>
        <v>0</v>
      </c>
      <c r="QXE6" s="260">
        <f>'Inbound SOS &amp; EOD'!QKQ29</f>
        <v>0</v>
      </c>
      <c r="QXF6" s="260">
        <f>'Inbound SOS &amp; EOD'!QKR29</f>
        <v>0</v>
      </c>
      <c r="QXG6" s="260">
        <f>'Inbound SOS &amp; EOD'!QKS29</f>
        <v>0</v>
      </c>
      <c r="QXH6" s="260">
        <f>'Inbound SOS &amp; EOD'!QKT29</f>
        <v>0</v>
      </c>
      <c r="QXI6" s="260">
        <f>'Inbound SOS &amp; EOD'!QKU29</f>
        <v>0</v>
      </c>
      <c r="QXJ6" s="260">
        <f>'Inbound SOS &amp; EOD'!QKV29</f>
        <v>0</v>
      </c>
      <c r="QXK6" s="260">
        <f>'Inbound SOS &amp; EOD'!QKW29</f>
        <v>0</v>
      </c>
      <c r="QXL6" s="260">
        <f>'Inbound SOS &amp; EOD'!QKX29</f>
        <v>0</v>
      </c>
      <c r="QXM6" s="260">
        <f>'Inbound SOS &amp; EOD'!QKY29</f>
        <v>0</v>
      </c>
      <c r="QXN6" s="260">
        <f>'Inbound SOS &amp; EOD'!QKZ29</f>
        <v>0</v>
      </c>
      <c r="QXO6" s="260">
        <f>'Inbound SOS &amp; EOD'!QLA29</f>
        <v>0</v>
      </c>
      <c r="QXP6" s="260">
        <f>'Inbound SOS &amp; EOD'!QLB29</f>
        <v>0</v>
      </c>
      <c r="QXQ6" s="260">
        <f>'Inbound SOS &amp; EOD'!QLC29</f>
        <v>0</v>
      </c>
      <c r="QXR6" s="260">
        <f>'Inbound SOS &amp; EOD'!QLD29</f>
        <v>0</v>
      </c>
      <c r="QXS6" s="260">
        <f>'Inbound SOS &amp; EOD'!QLE29</f>
        <v>0</v>
      </c>
      <c r="QXT6" s="260">
        <f>'Inbound SOS &amp; EOD'!QLF29</f>
        <v>0</v>
      </c>
      <c r="QXU6" s="260">
        <f>'Inbound SOS &amp; EOD'!QLG29</f>
        <v>0</v>
      </c>
      <c r="QXV6" s="260">
        <f>'Inbound SOS &amp; EOD'!QLH29</f>
        <v>0</v>
      </c>
      <c r="QXW6" s="260">
        <f>'Inbound SOS &amp; EOD'!QLI29</f>
        <v>0</v>
      </c>
      <c r="QXX6" s="260">
        <f>'Inbound SOS &amp; EOD'!QLJ29</f>
        <v>0</v>
      </c>
      <c r="QXY6" s="260">
        <f>'Inbound SOS &amp; EOD'!QLK29</f>
        <v>0</v>
      </c>
      <c r="QXZ6" s="260">
        <f>'Inbound SOS &amp; EOD'!QLL29</f>
        <v>0</v>
      </c>
      <c r="QYA6" s="260">
        <f>'Inbound SOS &amp; EOD'!QLM29</f>
        <v>0</v>
      </c>
      <c r="QYB6" s="260">
        <f>'Inbound SOS &amp; EOD'!QLN29</f>
        <v>0</v>
      </c>
      <c r="QYC6" s="260">
        <f>'Inbound SOS &amp; EOD'!QLO29</f>
        <v>0</v>
      </c>
      <c r="QYD6" s="260">
        <f>'Inbound SOS &amp; EOD'!QLP29</f>
        <v>0</v>
      </c>
      <c r="QYE6" s="260">
        <f>'Inbound SOS &amp; EOD'!QLQ29</f>
        <v>0</v>
      </c>
      <c r="QYF6" s="260">
        <f>'Inbound SOS &amp; EOD'!QLR29</f>
        <v>0</v>
      </c>
      <c r="QYG6" s="260">
        <f>'Inbound SOS &amp; EOD'!QLS29</f>
        <v>0</v>
      </c>
      <c r="QYH6" s="260">
        <f>'Inbound SOS &amp; EOD'!QLT29</f>
        <v>0</v>
      </c>
      <c r="QYI6" s="260">
        <f>'Inbound SOS &amp; EOD'!QLU29</f>
        <v>0</v>
      </c>
      <c r="QYJ6" s="260">
        <f>'Inbound SOS &amp; EOD'!QLV29</f>
        <v>0</v>
      </c>
      <c r="QYK6" s="260">
        <f>'Inbound SOS &amp; EOD'!QLW29</f>
        <v>0</v>
      </c>
      <c r="QYL6" s="260">
        <f>'Inbound SOS &amp; EOD'!QLX29</f>
        <v>0</v>
      </c>
      <c r="QYM6" s="260">
        <f>'Inbound SOS &amp; EOD'!QLY29</f>
        <v>0</v>
      </c>
      <c r="QYN6" s="260">
        <f>'Inbound SOS &amp; EOD'!QLZ29</f>
        <v>0</v>
      </c>
      <c r="QYO6" s="260">
        <f>'Inbound SOS &amp; EOD'!QMA29</f>
        <v>0</v>
      </c>
      <c r="QYP6" s="260">
        <f>'Inbound SOS &amp; EOD'!QMB29</f>
        <v>0</v>
      </c>
      <c r="QYQ6" s="260">
        <f>'Inbound SOS &amp; EOD'!QMC29</f>
        <v>0</v>
      </c>
      <c r="QYR6" s="260">
        <f>'Inbound SOS &amp; EOD'!QMD29</f>
        <v>0</v>
      </c>
      <c r="QYS6" s="260">
        <f>'Inbound SOS &amp; EOD'!QME29</f>
        <v>0</v>
      </c>
      <c r="QYT6" s="260">
        <f>'Inbound SOS &amp; EOD'!QMF29</f>
        <v>0</v>
      </c>
      <c r="QYU6" s="260">
        <f>'Inbound SOS &amp; EOD'!QMG29</f>
        <v>0</v>
      </c>
      <c r="QYV6" s="260">
        <f>'Inbound SOS &amp; EOD'!QMH29</f>
        <v>0</v>
      </c>
      <c r="QYW6" s="260">
        <f>'Inbound SOS &amp; EOD'!QMI29</f>
        <v>0</v>
      </c>
      <c r="QYX6" s="260">
        <f>'Inbound SOS &amp; EOD'!QMJ29</f>
        <v>0</v>
      </c>
      <c r="QYY6" s="260">
        <f>'Inbound SOS &amp; EOD'!QMK29</f>
        <v>0</v>
      </c>
      <c r="QYZ6" s="260">
        <f>'Inbound SOS &amp; EOD'!QML29</f>
        <v>0</v>
      </c>
      <c r="QZA6" s="260">
        <f>'Inbound SOS &amp; EOD'!QMM29</f>
        <v>0</v>
      </c>
      <c r="QZB6" s="260">
        <f>'Inbound SOS &amp; EOD'!QMN29</f>
        <v>0</v>
      </c>
      <c r="QZC6" s="260">
        <f>'Inbound SOS &amp; EOD'!QMO29</f>
        <v>0</v>
      </c>
      <c r="QZD6" s="260">
        <f>'Inbound SOS &amp; EOD'!QMP29</f>
        <v>0</v>
      </c>
      <c r="QZE6" s="260">
        <f>'Inbound SOS &amp; EOD'!QMQ29</f>
        <v>0</v>
      </c>
      <c r="QZF6" s="260">
        <f>'Inbound SOS &amp; EOD'!QMR29</f>
        <v>0</v>
      </c>
      <c r="QZG6" s="260">
        <f>'Inbound SOS &amp; EOD'!QMS29</f>
        <v>0</v>
      </c>
      <c r="QZH6" s="260">
        <f>'Inbound SOS &amp; EOD'!QMT29</f>
        <v>0</v>
      </c>
      <c r="QZI6" s="260">
        <f>'Inbound SOS &amp; EOD'!QMU29</f>
        <v>0</v>
      </c>
      <c r="QZJ6" s="260">
        <f>'Inbound SOS &amp; EOD'!QMV29</f>
        <v>0</v>
      </c>
      <c r="QZK6" s="260">
        <f>'Inbound SOS &amp; EOD'!QMW29</f>
        <v>0</v>
      </c>
      <c r="QZL6" s="260">
        <f>'Inbound SOS &amp; EOD'!QMX29</f>
        <v>0</v>
      </c>
      <c r="QZM6" s="260">
        <f>'Inbound SOS &amp; EOD'!QMY29</f>
        <v>0</v>
      </c>
      <c r="QZN6" s="260">
        <f>'Inbound SOS &amp; EOD'!QMZ29</f>
        <v>0</v>
      </c>
      <c r="QZO6" s="260">
        <f>'Inbound SOS &amp; EOD'!QNA29</f>
        <v>0</v>
      </c>
      <c r="QZP6" s="260">
        <f>'Inbound SOS &amp; EOD'!QNB29</f>
        <v>0</v>
      </c>
      <c r="QZQ6" s="260">
        <f>'Inbound SOS &amp; EOD'!QNC29</f>
        <v>0</v>
      </c>
      <c r="QZR6" s="260">
        <f>'Inbound SOS &amp; EOD'!QND29</f>
        <v>0</v>
      </c>
      <c r="QZS6" s="260">
        <f>'Inbound SOS &amp; EOD'!QNE29</f>
        <v>0</v>
      </c>
      <c r="QZT6" s="260">
        <f>'Inbound SOS &amp; EOD'!QNF29</f>
        <v>0</v>
      </c>
      <c r="QZU6" s="260">
        <f>'Inbound SOS &amp; EOD'!QNG29</f>
        <v>0</v>
      </c>
      <c r="QZV6" s="260">
        <f>'Inbound SOS &amp; EOD'!QNH29</f>
        <v>0</v>
      </c>
      <c r="QZW6" s="260">
        <f>'Inbound SOS &amp; EOD'!QNI29</f>
        <v>0</v>
      </c>
      <c r="QZX6" s="260">
        <f>'Inbound SOS &amp; EOD'!QNJ29</f>
        <v>0</v>
      </c>
      <c r="QZY6" s="260">
        <f>'Inbound SOS &amp; EOD'!QNK29</f>
        <v>0</v>
      </c>
      <c r="QZZ6" s="260">
        <f>'Inbound SOS &amp; EOD'!QNL29</f>
        <v>0</v>
      </c>
      <c r="RAA6" s="260">
        <f>'Inbound SOS &amp; EOD'!QNM29</f>
        <v>0</v>
      </c>
      <c r="RAB6" s="260">
        <f>'Inbound SOS &amp; EOD'!QNN29</f>
        <v>0</v>
      </c>
      <c r="RAC6" s="260">
        <f>'Inbound SOS &amp; EOD'!QNO29</f>
        <v>0</v>
      </c>
      <c r="RAD6" s="260">
        <f>'Inbound SOS &amp; EOD'!QNP29</f>
        <v>0</v>
      </c>
      <c r="RAE6" s="260">
        <f>'Inbound SOS &amp; EOD'!QNQ29</f>
        <v>0</v>
      </c>
      <c r="RAF6" s="260">
        <f>'Inbound SOS &amp; EOD'!QNR29</f>
        <v>0</v>
      </c>
      <c r="RAG6" s="260">
        <f>'Inbound SOS &amp; EOD'!QNS29</f>
        <v>0</v>
      </c>
      <c r="RAH6" s="260">
        <f>'Inbound SOS &amp; EOD'!QNT29</f>
        <v>0</v>
      </c>
      <c r="RAI6" s="260">
        <f>'Inbound SOS &amp; EOD'!QNU29</f>
        <v>0</v>
      </c>
      <c r="RAJ6" s="260">
        <f>'Inbound SOS &amp; EOD'!QNV29</f>
        <v>0</v>
      </c>
      <c r="RAK6" s="260">
        <f>'Inbound SOS &amp; EOD'!QNW29</f>
        <v>0</v>
      </c>
      <c r="RAL6" s="260">
        <f>'Inbound SOS &amp; EOD'!QNX29</f>
        <v>0</v>
      </c>
      <c r="RAM6" s="260">
        <f>'Inbound SOS &amp; EOD'!QNY29</f>
        <v>0</v>
      </c>
      <c r="RAN6" s="260">
        <f>'Inbound SOS &amp; EOD'!QNZ29</f>
        <v>0</v>
      </c>
      <c r="RAO6" s="260">
        <f>'Inbound SOS &amp; EOD'!QOA29</f>
        <v>0</v>
      </c>
      <c r="RAP6" s="260">
        <f>'Inbound SOS &amp; EOD'!QOB29</f>
        <v>0</v>
      </c>
      <c r="RAQ6" s="260">
        <f>'Inbound SOS &amp; EOD'!QOC29</f>
        <v>0</v>
      </c>
      <c r="RAR6" s="260">
        <f>'Inbound SOS &amp; EOD'!QOD29</f>
        <v>0</v>
      </c>
      <c r="RAS6" s="260">
        <f>'Inbound SOS &amp; EOD'!QOE29</f>
        <v>0</v>
      </c>
      <c r="RAT6" s="260">
        <f>'Inbound SOS &amp; EOD'!QOF29</f>
        <v>0</v>
      </c>
      <c r="RAU6" s="260">
        <f>'Inbound SOS &amp; EOD'!QOG29</f>
        <v>0</v>
      </c>
      <c r="RAV6" s="260">
        <f>'Inbound SOS &amp; EOD'!QOH29</f>
        <v>0</v>
      </c>
      <c r="RAW6" s="260">
        <f>'Inbound SOS &amp; EOD'!QOI29</f>
        <v>0</v>
      </c>
      <c r="RAX6" s="260">
        <f>'Inbound SOS &amp; EOD'!QOJ29</f>
        <v>0</v>
      </c>
      <c r="RAY6" s="260">
        <f>'Inbound SOS &amp; EOD'!QOK29</f>
        <v>0</v>
      </c>
      <c r="RAZ6" s="260">
        <f>'Inbound SOS &amp; EOD'!QOL29</f>
        <v>0</v>
      </c>
      <c r="RBA6" s="260">
        <f>'Inbound SOS &amp; EOD'!QOM29</f>
        <v>0</v>
      </c>
      <c r="RBB6" s="260">
        <f>'Inbound SOS &amp; EOD'!QON29</f>
        <v>0</v>
      </c>
      <c r="RBC6" s="260">
        <f>'Inbound SOS &amp; EOD'!QOO29</f>
        <v>0</v>
      </c>
      <c r="RBD6" s="260">
        <f>'Inbound SOS &amp; EOD'!QOP29</f>
        <v>0</v>
      </c>
      <c r="RBE6" s="260">
        <f>'Inbound SOS &amp; EOD'!QOQ29</f>
        <v>0</v>
      </c>
      <c r="RBF6" s="260">
        <f>'Inbound SOS &amp; EOD'!QOR29</f>
        <v>0</v>
      </c>
      <c r="RBG6" s="260">
        <f>'Inbound SOS &amp; EOD'!QOS29</f>
        <v>0</v>
      </c>
      <c r="RBH6" s="260">
        <f>'Inbound SOS &amp; EOD'!QOT29</f>
        <v>0</v>
      </c>
      <c r="RBI6" s="260">
        <f>'Inbound SOS &amp; EOD'!QOU29</f>
        <v>0</v>
      </c>
      <c r="RBJ6" s="260">
        <f>'Inbound SOS &amp; EOD'!QOV29</f>
        <v>0</v>
      </c>
      <c r="RBK6" s="260">
        <f>'Inbound SOS &amp; EOD'!QOW29</f>
        <v>0</v>
      </c>
      <c r="RBL6" s="260">
        <f>'Inbound SOS &amp; EOD'!QOX29</f>
        <v>0</v>
      </c>
      <c r="RBM6" s="260">
        <f>'Inbound SOS &amp; EOD'!QOY29</f>
        <v>0</v>
      </c>
      <c r="RBN6" s="260">
        <f>'Inbound SOS &amp; EOD'!QOZ29</f>
        <v>0</v>
      </c>
      <c r="RBO6" s="260">
        <f>'Inbound SOS &amp; EOD'!QPA29</f>
        <v>0</v>
      </c>
      <c r="RBP6" s="260">
        <f>'Inbound SOS &amp; EOD'!QPB29</f>
        <v>0</v>
      </c>
      <c r="RBQ6" s="260">
        <f>'Inbound SOS &amp; EOD'!QPC29</f>
        <v>0</v>
      </c>
      <c r="RBR6" s="260">
        <f>'Inbound SOS &amp; EOD'!QPD29</f>
        <v>0</v>
      </c>
      <c r="RBS6" s="260">
        <f>'Inbound SOS &amp; EOD'!QPE29</f>
        <v>0</v>
      </c>
      <c r="RBT6" s="260">
        <f>'Inbound SOS &amp; EOD'!QPF29</f>
        <v>0</v>
      </c>
      <c r="RBU6" s="260">
        <f>'Inbound SOS &amp; EOD'!QPG29</f>
        <v>0</v>
      </c>
      <c r="RBV6" s="260">
        <f>'Inbound SOS &amp; EOD'!QPH29</f>
        <v>0</v>
      </c>
      <c r="RBW6" s="260">
        <f>'Inbound SOS &amp; EOD'!QPI29</f>
        <v>0</v>
      </c>
      <c r="RBX6" s="260">
        <f>'Inbound SOS &amp; EOD'!QPJ29</f>
        <v>0</v>
      </c>
      <c r="RBY6" s="260">
        <f>'Inbound SOS &amp; EOD'!QPK29</f>
        <v>0</v>
      </c>
      <c r="RBZ6" s="260">
        <f>'Inbound SOS &amp; EOD'!QPL29</f>
        <v>0</v>
      </c>
      <c r="RCA6" s="260">
        <f>'Inbound SOS &amp; EOD'!QPM29</f>
        <v>0</v>
      </c>
      <c r="RCB6" s="260">
        <f>'Inbound SOS &amp; EOD'!QPN29</f>
        <v>0</v>
      </c>
      <c r="RCC6" s="260">
        <f>'Inbound SOS &amp; EOD'!QPO29</f>
        <v>0</v>
      </c>
      <c r="RCD6" s="260">
        <f>'Inbound SOS &amp; EOD'!QPP29</f>
        <v>0</v>
      </c>
      <c r="RCE6" s="260">
        <f>'Inbound SOS &amp; EOD'!QPQ29</f>
        <v>0</v>
      </c>
      <c r="RCF6" s="260">
        <f>'Inbound SOS &amp; EOD'!QPR29</f>
        <v>0</v>
      </c>
      <c r="RCG6" s="260">
        <f>'Inbound SOS &amp; EOD'!QPS29</f>
        <v>0</v>
      </c>
      <c r="RCH6" s="260">
        <f>'Inbound SOS &amp; EOD'!QPT29</f>
        <v>0</v>
      </c>
      <c r="RCI6" s="260">
        <f>'Inbound SOS &amp; EOD'!QPU29</f>
        <v>0</v>
      </c>
      <c r="RCJ6" s="260">
        <f>'Inbound SOS &amp; EOD'!QPV29</f>
        <v>0</v>
      </c>
      <c r="RCK6" s="260">
        <f>'Inbound SOS &amp; EOD'!QPW29</f>
        <v>0</v>
      </c>
      <c r="RCL6" s="260">
        <f>'Inbound SOS &amp; EOD'!QPX29</f>
        <v>0</v>
      </c>
      <c r="RCM6" s="260">
        <f>'Inbound SOS &amp; EOD'!QPY29</f>
        <v>0</v>
      </c>
      <c r="RCN6" s="260">
        <f>'Inbound SOS &amp; EOD'!QPZ29</f>
        <v>0</v>
      </c>
      <c r="RCO6" s="260">
        <f>'Inbound SOS &amp; EOD'!QQA29</f>
        <v>0</v>
      </c>
      <c r="RCP6" s="260">
        <f>'Inbound SOS &amp; EOD'!QQB29</f>
        <v>0</v>
      </c>
      <c r="RCQ6" s="260">
        <f>'Inbound SOS &amp; EOD'!QQC29</f>
        <v>0</v>
      </c>
      <c r="RCR6" s="260">
        <f>'Inbound SOS &amp; EOD'!QQD29</f>
        <v>0</v>
      </c>
      <c r="RCS6" s="260">
        <f>'Inbound SOS &amp; EOD'!QQE29</f>
        <v>0</v>
      </c>
      <c r="RCT6" s="260">
        <f>'Inbound SOS &amp; EOD'!QQF29</f>
        <v>0</v>
      </c>
      <c r="RCU6" s="260">
        <f>'Inbound SOS &amp; EOD'!QQG29</f>
        <v>0</v>
      </c>
      <c r="RCV6" s="260">
        <f>'Inbound SOS &amp; EOD'!QQH29</f>
        <v>0</v>
      </c>
      <c r="RCW6" s="260">
        <f>'Inbound SOS &amp; EOD'!QQI29</f>
        <v>0</v>
      </c>
      <c r="RCX6" s="260">
        <f>'Inbound SOS &amp; EOD'!QQJ29</f>
        <v>0</v>
      </c>
      <c r="RCY6" s="260">
        <f>'Inbound SOS &amp; EOD'!QQK29</f>
        <v>0</v>
      </c>
      <c r="RCZ6" s="260">
        <f>'Inbound SOS &amp; EOD'!QQL29</f>
        <v>0</v>
      </c>
      <c r="RDA6" s="260">
        <f>'Inbound SOS &amp; EOD'!QQM29</f>
        <v>0</v>
      </c>
      <c r="RDB6" s="260">
        <f>'Inbound SOS &amp; EOD'!QQN29</f>
        <v>0</v>
      </c>
      <c r="RDC6" s="260">
        <f>'Inbound SOS &amp; EOD'!QQO29</f>
        <v>0</v>
      </c>
      <c r="RDD6" s="260">
        <f>'Inbound SOS &amp; EOD'!QQP29</f>
        <v>0</v>
      </c>
      <c r="RDE6" s="260">
        <f>'Inbound SOS &amp; EOD'!QQQ29</f>
        <v>0</v>
      </c>
      <c r="RDF6" s="260">
        <f>'Inbound SOS &amp; EOD'!QQR29</f>
        <v>0</v>
      </c>
      <c r="RDG6" s="260">
        <f>'Inbound SOS &amp; EOD'!QQS29</f>
        <v>0</v>
      </c>
      <c r="RDH6" s="260">
        <f>'Inbound SOS &amp; EOD'!QQT29</f>
        <v>0</v>
      </c>
      <c r="RDI6" s="260">
        <f>'Inbound SOS &amp; EOD'!QQU29</f>
        <v>0</v>
      </c>
      <c r="RDJ6" s="260">
        <f>'Inbound SOS &amp; EOD'!QQV29</f>
        <v>0</v>
      </c>
      <c r="RDK6" s="260">
        <f>'Inbound SOS &amp; EOD'!QQW29</f>
        <v>0</v>
      </c>
      <c r="RDL6" s="260">
        <f>'Inbound SOS &amp; EOD'!QQX29</f>
        <v>0</v>
      </c>
      <c r="RDM6" s="260">
        <f>'Inbound SOS &amp; EOD'!QQY29</f>
        <v>0</v>
      </c>
      <c r="RDN6" s="260">
        <f>'Inbound SOS &amp; EOD'!QQZ29</f>
        <v>0</v>
      </c>
      <c r="RDO6" s="260">
        <f>'Inbound SOS &amp; EOD'!QRA29</f>
        <v>0</v>
      </c>
      <c r="RDP6" s="260">
        <f>'Inbound SOS &amp; EOD'!QRB29</f>
        <v>0</v>
      </c>
      <c r="RDQ6" s="260">
        <f>'Inbound SOS &amp; EOD'!QRC29</f>
        <v>0</v>
      </c>
      <c r="RDR6" s="260">
        <f>'Inbound SOS &amp; EOD'!QRD29</f>
        <v>0</v>
      </c>
      <c r="RDS6" s="260">
        <f>'Inbound SOS &amp; EOD'!QRE29</f>
        <v>0</v>
      </c>
      <c r="RDT6" s="260">
        <f>'Inbound SOS &amp; EOD'!QRF29</f>
        <v>0</v>
      </c>
      <c r="RDU6" s="260">
        <f>'Inbound SOS &amp; EOD'!QRG29</f>
        <v>0</v>
      </c>
      <c r="RDV6" s="260">
        <f>'Inbound SOS &amp; EOD'!QRH29</f>
        <v>0</v>
      </c>
      <c r="RDW6" s="260">
        <f>'Inbound SOS &amp; EOD'!QRI29</f>
        <v>0</v>
      </c>
      <c r="RDX6" s="260">
        <f>'Inbound SOS &amp; EOD'!QRJ29</f>
        <v>0</v>
      </c>
      <c r="RDY6" s="260">
        <f>'Inbound SOS &amp; EOD'!QRK29</f>
        <v>0</v>
      </c>
      <c r="RDZ6" s="260">
        <f>'Inbound SOS &amp; EOD'!QRL29</f>
        <v>0</v>
      </c>
      <c r="REA6" s="260">
        <f>'Inbound SOS &amp; EOD'!QRM29</f>
        <v>0</v>
      </c>
      <c r="REB6" s="260">
        <f>'Inbound SOS &amp; EOD'!QRN29</f>
        <v>0</v>
      </c>
      <c r="REC6" s="260">
        <f>'Inbound SOS &amp; EOD'!QRO29</f>
        <v>0</v>
      </c>
      <c r="RED6" s="260">
        <f>'Inbound SOS &amp; EOD'!QRP29</f>
        <v>0</v>
      </c>
      <c r="REE6" s="260">
        <f>'Inbound SOS &amp; EOD'!QRQ29</f>
        <v>0</v>
      </c>
      <c r="REF6" s="260">
        <f>'Inbound SOS &amp; EOD'!QRR29</f>
        <v>0</v>
      </c>
      <c r="REG6" s="260">
        <f>'Inbound SOS &amp; EOD'!QRS29</f>
        <v>0</v>
      </c>
      <c r="REH6" s="260">
        <f>'Inbound SOS &amp; EOD'!QRT29</f>
        <v>0</v>
      </c>
      <c r="REI6" s="260">
        <f>'Inbound SOS &amp; EOD'!QRU29</f>
        <v>0</v>
      </c>
      <c r="REJ6" s="260">
        <f>'Inbound SOS &amp; EOD'!QRV29</f>
        <v>0</v>
      </c>
      <c r="REK6" s="260">
        <f>'Inbound SOS &amp; EOD'!QRW29</f>
        <v>0</v>
      </c>
      <c r="REL6" s="260">
        <f>'Inbound SOS &amp; EOD'!QRX29</f>
        <v>0</v>
      </c>
      <c r="REM6" s="260">
        <f>'Inbound SOS &amp; EOD'!QRY29</f>
        <v>0</v>
      </c>
      <c r="REN6" s="260">
        <f>'Inbound SOS &amp; EOD'!QRZ29</f>
        <v>0</v>
      </c>
      <c r="REO6" s="260">
        <f>'Inbound SOS &amp; EOD'!QSA29</f>
        <v>0</v>
      </c>
      <c r="REP6" s="260">
        <f>'Inbound SOS &amp; EOD'!QSB29</f>
        <v>0</v>
      </c>
      <c r="REQ6" s="260">
        <f>'Inbound SOS &amp; EOD'!QSC29</f>
        <v>0</v>
      </c>
      <c r="RER6" s="260">
        <f>'Inbound SOS &amp; EOD'!QSD29</f>
        <v>0</v>
      </c>
      <c r="RES6" s="260">
        <f>'Inbound SOS &amp; EOD'!QSE29</f>
        <v>0</v>
      </c>
      <c r="RET6" s="260">
        <f>'Inbound SOS &amp; EOD'!QSF29</f>
        <v>0</v>
      </c>
      <c r="REU6" s="260">
        <f>'Inbound SOS &amp; EOD'!QSG29</f>
        <v>0</v>
      </c>
      <c r="REV6" s="260">
        <f>'Inbound SOS &amp; EOD'!QSH29</f>
        <v>0</v>
      </c>
      <c r="REW6" s="260">
        <f>'Inbound SOS &amp; EOD'!QSI29</f>
        <v>0</v>
      </c>
      <c r="REX6" s="260">
        <f>'Inbound SOS &amp; EOD'!QSJ29</f>
        <v>0</v>
      </c>
      <c r="REY6" s="260">
        <f>'Inbound SOS &amp; EOD'!QSK29</f>
        <v>0</v>
      </c>
      <c r="REZ6" s="260">
        <f>'Inbound SOS &amp; EOD'!QSL29</f>
        <v>0</v>
      </c>
      <c r="RFA6" s="260">
        <f>'Inbound SOS &amp; EOD'!QSM29</f>
        <v>0</v>
      </c>
      <c r="RFB6" s="260">
        <f>'Inbound SOS &amp; EOD'!QSN29</f>
        <v>0</v>
      </c>
      <c r="RFC6" s="260">
        <f>'Inbound SOS &amp; EOD'!QSO29</f>
        <v>0</v>
      </c>
      <c r="RFD6" s="260">
        <f>'Inbound SOS &amp; EOD'!QSP29</f>
        <v>0</v>
      </c>
      <c r="RFE6" s="260">
        <f>'Inbound SOS &amp; EOD'!QSQ29</f>
        <v>0</v>
      </c>
      <c r="RFF6" s="260">
        <f>'Inbound SOS &amp; EOD'!QSR29</f>
        <v>0</v>
      </c>
      <c r="RFG6" s="260">
        <f>'Inbound SOS &amp; EOD'!QSS29</f>
        <v>0</v>
      </c>
      <c r="RFH6" s="260">
        <f>'Inbound SOS &amp; EOD'!QST29</f>
        <v>0</v>
      </c>
      <c r="RFI6" s="260">
        <f>'Inbound SOS &amp; EOD'!QSU29</f>
        <v>0</v>
      </c>
      <c r="RFJ6" s="260">
        <f>'Inbound SOS &amp; EOD'!QSV29</f>
        <v>0</v>
      </c>
      <c r="RFK6" s="260">
        <f>'Inbound SOS &amp; EOD'!QSW29</f>
        <v>0</v>
      </c>
      <c r="RFL6" s="260">
        <f>'Inbound SOS &amp; EOD'!QSX29</f>
        <v>0</v>
      </c>
      <c r="RFM6" s="260">
        <f>'Inbound SOS &amp; EOD'!QSY29</f>
        <v>0</v>
      </c>
      <c r="RFN6" s="260">
        <f>'Inbound SOS &amp; EOD'!QSZ29</f>
        <v>0</v>
      </c>
      <c r="RFO6" s="260">
        <f>'Inbound SOS &amp; EOD'!QTA29</f>
        <v>0</v>
      </c>
      <c r="RFP6" s="260">
        <f>'Inbound SOS &amp; EOD'!QTB29</f>
        <v>0</v>
      </c>
      <c r="RFQ6" s="260">
        <f>'Inbound SOS &amp; EOD'!QTC29</f>
        <v>0</v>
      </c>
      <c r="RFR6" s="260">
        <f>'Inbound SOS &amp; EOD'!QTD29</f>
        <v>0</v>
      </c>
      <c r="RFS6" s="260">
        <f>'Inbound SOS &amp; EOD'!QTE29</f>
        <v>0</v>
      </c>
      <c r="RFT6" s="260">
        <f>'Inbound SOS &amp; EOD'!QTF29</f>
        <v>0</v>
      </c>
      <c r="RFU6" s="260">
        <f>'Inbound SOS &amp; EOD'!QTG29</f>
        <v>0</v>
      </c>
      <c r="RFV6" s="260">
        <f>'Inbound SOS &amp; EOD'!QTH29</f>
        <v>0</v>
      </c>
      <c r="RFW6" s="260">
        <f>'Inbound SOS &amp; EOD'!QTI29</f>
        <v>0</v>
      </c>
      <c r="RFX6" s="260">
        <f>'Inbound SOS &amp; EOD'!QTJ29</f>
        <v>0</v>
      </c>
      <c r="RFY6" s="260">
        <f>'Inbound SOS &amp; EOD'!QTK29</f>
        <v>0</v>
      </c>
      <c r="RFZ6" s="260">
        <f>'Inbound SOS &amp; EOD'!QTL29</f>
        <v>0</v>
      </c>
      <c r="RGA6" s="260">
        <f>'Inbound SOS &amp; EOD'!QTM29</f>
        <v>0</v>
      </c>
      <c r="RGB6" s="260">
        <f>'Inbound SOS &amp; EOD'!QTN29</f>
        <v>0</v>
      </c>
      <c r="RGC6" s="260">
        <f>'Inbound SOS &amp; EOD'!QTO29</f>
        <v>0</v>
      </c>
      <c r="RGD6" s="260">
        <f>'Inbound SOS &amp; EOD'!QTP29</f>
        <v>0</v>
      </c>
      <c r="RGE6" s="260">
        <f>'Inbound SOS &amp; EOD'!QTQ29</f>
        <v>0</v>
      </c>
      <c r="RGF6" s="260">
        <f>'Inbound SOS &amp; EOD'!QTR29</f>
        <v>0</v>
      </c>
      <c r="RGG6" s="260">
        <f>'Inbound SOS &amp; EOD'!QTS29</f>
        <v>0</v>
      </c>
      <c r="RGH6" s="260">
        <f>'Inbound SOS &amp; EOD'!QTT29</f>
        <v>0</v>
      </c>
      <c r="RGI6" s="260">
        <f>'Inbound SOS &amp; EOD'!QTU29</f>
        <v>0</v>
      </c>
      <c r="RGJ6" s="260">
        <f>'Inbound SOS &amp; EOD'!QTV29</f>
        <v>0</v>
      </c>
      <c r="RGK6" s="260">
        <f>'Inbound SOS &amp; EOD'!QTW29</f>
        <v>0</v>
      </c>
      <c r="RGL6" s="260">
        <f>'Inbound SOS &amp; EOD'!QTX29</f>
        <v>0</v>
      </c>
      <c r="RGM6" s="260">
        <f>'Inbound SOS &amp; EOD'!QTY29</f>
        <v>0</v>
      </c>
      <c r="RGN6" s="260">
        <f>'Inbound SOS &amp; EOD'!QTZ29</f>
        <v>0</v>
      </c>
      <c r="RGO6" s="260">
        <f>'Inbound SOS &amp; EOD'!QUA29</f>
        <v>0</v>
      </c>
      <c r="RGP6" s="260">
        <f>'Inbound SOS &amp; EOD'!QUB29</f>
        <v>0</v>
      </c>
      <c r="RGQ6" s="260">
        <f>'Inbound SOS &amp; EOD'!QUC29</f>
        <v>0</v>
      </c>
      <c r="RGR6" s="260">
        <f>'Inbound SOS &amp; EOD'!QUD29</f>
        <v>0</v>
      </c>
      <c r="RGS6" s="260">
        <f>'Inbound SOS &amp; EOD'!QUE29</f>
        <v>0</v>
      </c>
      <c r="RGT6" s="260">
        <f>'Inbound SOS &amp; EOD'!QUF29</f>
        <v>0</v>
      </c>
      <c r="RGU6" s="260">
        <f>'Inbound SOS &amp; EOD'!QUG29</f>
        <v>0</v>
      </c>
      <c r="RGV6" s="260">
        <f>'Inbound SOS &amp; EOD'!QUH29</f>
        <v>0</v>
      </c>
      <c r="RGW6" s="260">
        <f>'Inbound SOS &amp; EOD'!QUI29</f>
        <v>0</v>
      </c>
      <c r="RGX6" s="260">
        <f>'Inbound SOS &amp; EOD'!QUJ29</f>
        <v>0</v>
      </c>
      <c r="RGY6" s="260">
        <f>'Inbound SOS &amp; EOD'!QUK29</f>
        <v>0</v>
      </c>
      <c r="RGZ6" s="260">
        <f>'Inbound SOS &amp; EOD'!QUL29</f>
        <v>0</v>
      </c>
      <c r="RHA6" s="260">
        <f>'Inbound SOS &amp; EOD'!QUM29</f>
        <v>0</v>
      </c>
      <c r="RHB6" s="260">
        <f>'Inbound SOS &amp; EOD'!QUN29</f>
        <v>0</v>
      </c>
      <c r="RHC6" s="260">
        <f>'Inbound SOS &amp; EOD'!QUO29</f>
        <v>0</v>
      </c>
      <c r="RHD6" s="260">
        <f>'Inbound SOS &amp; EOD'!QUP29</f>
        <v>0</v>
      </c>
      <c r="RHE6" s="260">
        <f>'Inbound SOS &amp; EOD'!QUQ29</f>
        <v>0</v>
      </c>
      <c r="RHF6" s="260">
        <f>'Inbound SOS &amp; EOD'!QUR29</f>
        <v>0</v>
      </c>
      <c r="RHG6" s="260">
        <f>'Inbound SOS &amp; EOD'!QUS29</f>
        <v>0</v>
      </c>
      <c r="RHH6" s="260">
        <f>'Inbound SOS &amp; EOD'!QUT29</f>
        <v>0</v>
      </c>
      <c r="RHI6" s="260">
        <f>'Inbound SOS &amp; EOD'!QUU29</f>
        <v>0</v>
      </c>
      <c r="RHJ6" s="260">
        <f>'Inbound SOS &amp; EOD'!QUV29</f>
        <v>0</v>
      </c>
      <c r="RHK6" s="260">
        <f>'Inbound SOS &amp; EOD'!QUW29</f>
        <v>0</v>
      </c>
      <c r="RHL6" s="260">
        <f>'Inbound SOS &amp; EOD'!QUX29</f>
        <v>0</v>
      </c>
      <c r="RHM6" s="260">
        <f>'Inbound SOS &amp; EOD'!QUY29</f>
        <v>0</v>
      </c>
      <c r="RHN6" s="260">
        <f>'Inbound SOS &amp; EOD'!QUZ29</f>
        <v>0</v>
      </c>
      <c r="RHO6" s="260">
        <f>'Inbound SOS &amp; EOD'!QVA29</f>
        <v>0</v>
      </c>
      <c r="RHP6" s="260">
        <f>'Inbound SOS &amp; EOD'!QVB29</f>
        <v>0</v>
      </c>
      <c r="RHQ6" s="260">
        <f>'Inbound SOS &amp; EOD'!QVC29</f>
        <v>0</v>
      </c>
      <c r="RHR6" s="260">
        <f>'Inbound SOS &amp; EOD'!QVD29</f>
        <v>0</v>
      </c>
      <c r="RHS6" s="260">
        <f>'Inbound SOS &amp; EOD'!QVE29</f>
        <v>0</v>
      </c>
      <c r="RHT6" s="260">
        <f>'Inbound SOS &amp; EOD'!QVF29</f>
        <v>0</v>
      </c>
      <c r="RHU6" s="260">
        <f>'Inbound SOS &amp; EOD'!QVG29</f>
        <v>0</v>
      </c>
      <c r="RHV6" s="260">
        <f>'Inbound SOS &amp; EOD'!QVH29</f>
        <v>0</v>
      </c>
      <c r="RHW6" s="260">
        <f>'Inbound SOS &amp; EOD'!QVI29</f>
        <v>0</v>
      </c>
      <c r="RHX6" s="260">
        <f>'Inbound SOS &amp; EOD'!QVJ29</f>
        <v>0</v>
      </c>
      <c r="RHY6" s="260">
        <f>'Inbound SOS &amp; EOD'!QVK29</f>
        <v>0</v>
      </c>
      <c r="RHZ6" s="260">
        <f>'Inbound SOS &amp; EOD'!QVL29</f>
        <v>0</v>
      </c>
      <c r="RIA6" s="260">
        <f>'Inbound SOS &amp; EOD'!QVM29</f>
        <v>0</v>
      </c>
      <c r="RIB6" s="260">
        <f>'Inbound SOS &amp; EOD'!QVN29</f>
        <v>0</v>
      </c>
      <c r="RIC6" s="260">
        <f>'Inbound SOS &amp; EOD'!QVO29</f>
        <v>0</v>
      </c>
      <c r="RID6" s="260">
        <f>'Inbound SOS &amp; EOD'!QVP29</f>
        <v>0</v>
      </c>
      <c r="RIE6" s="260">
        <f>'Inbound SOS &amp; EOD'!QVQ29</f>
        <v>0</v>
      </c>
      <c r="RIF6" s="260">
        <f>'Inbound SOS &amp; EOD'!QVR29</f>
        <v>0</v>
      </c>
      <c r="RIG6" s="260">
        <f>'Inbound SOS &amp; EOD'!QVS29</f>
        <v>0</v>
      </c>
      <c r="RIH6" s="260">
        <f>'Inbound SOS &amp; EOD'!QVT29</f>
        <v>0</v>
      </c>
      <c r="RII6" s="260">
        <f>'Inbound SOS &amp; EOD'!QVU29</f>
        <v>0</v>
      </c>
      <c r="RIJ6" s="260">
        <f>'Inbound SOS &amp; EOD'!QVV29</f>
        <v>0</v>
      </c>
      <c r="RIK6" s="260">
        <f>'Inbound SOS &amp; EOD'!QVW29</f>
        <v>0</v>
      </c>
      <c r="RIL6" s="260">
        <f>'Inbound SOS &amp; EOD'!QVX29</f>
        <v>0</v>
      </c>
      <c r="RIM6" s="260">
        <f>'Inbound SOS &amp; EOD'!QVY29</f>
        <v>0</v>
      </c>
      <c r="RIN6" s="260">
        <f>'Inbound SOS &amp; EOD'!QVZ29</f>
        <v>0</v>
      </c>
      <c r="RIO6" s="260">
        <f>'Inbound SOS &amp; EOD'!QWA29</f>
        <v>0</v>
      </c>
      <c r="RIP6" s="260">
        <f>'Inbound SOS &amp; EOD'!QWB29</f>
        <v>0</v>
      </c>
      <c r="RIQ6" s="260">
        <f>'Inbound SOS &amp; EOD'!QWC29</f>
        <v>0</v>
      </c>
      <c r="RIR6" s="260">
        <f>'Inbound SOS &amp; EOD'!QWD29</f>
        <v>0</v>
      </c>
      <c r="RIS6" s="260">
        <f>'Inbound SOS &amp; EOD'!QWE29</f>
        <v>0</v>
      </c>
      <c r="RIT6" s="260">
        <f>'Inbound SOS &amp; EOD'!QWF29</f>
        <v>0</v>
      </c>
      <c r="RIU6" s="260">
        <f>'Inbound SOS &amp; EOD'!QWG29</f>
        <v>0</v>
      </c>
      <c r="RIV6" s="260">
        <f>'Inbound SOS &amp; EOD'!QWH29</f>
        <v>0</v>
      </c>
      <c r="RIW6" s="260">
        <f>'Inbound SOS &amp; EOD'!QWI29</f>
        <v>0</v>
      </c>
      <c r="RIX6" s="260">
        <f>'Inbound SOS &amp; EOD'!QWJ29</f>
        <v>0</v>
      </c>
      <c r="RIY6" s="260">
        <f>'Inbound SOS &amp; EOD'!QWK29</f>
        <v>0</v>
      </c>
      <c r="RIZ6" s="260">
        <f>'Inbound SOS &amp; EOD'!QWL29</f>
        <v>0</v>
      </c>
      <c r="RJA6" s="260">
        <f>'Inbound SOS &amp; EOD'!QWM29</f>
        <v>0</v>
      </c>
      <c r="RJB6" s="260">
        <f>'Inbound SOS &amp; EOD'!QWN29</f>
        <v>0</v>
      </c>
      <c r="RJC6" s="260">
        <f>'Inbound SOS &amp; EOD'!QWO29</f>
        <v>0</v>
      </c>
      <c r="RJD6" s="260">
        <f>'Inbound SOS &amp; EOD'!QWP29</f>
        <v>0</v>
      </c>
      <c r="RJE6" s="260">
        <f>'Inbound SOS &amp; EOD'!QWQ29</f>
        <v>0</v>
      </c>
      <c r="RJF6" s="260">
        <f>'Inbound SOS &amp; EOD'!QWR29</f>
        <v>0</v>
      </c>
      <c r="RJG6" s="260">
        <f>'Inbound SOS &amp; EOD'!QWS29</f>
        <v>0</v>
      </c>
      <c r="RJH6" s="260">
        <f>'Inbound SOS &amp; EOD'!QWT29</f>
        <v>0</v>
      </c>
      <c r="RJI6" s="260">
        <f>'Inbound SOS &amp; EOD'!QWU29</f>
        <v>0</v>
      </c>
      <c r="RJJ6" s="260">
        <f>'Inbound SOS &amp; EOD'!QWV29</f>
        <v>0</v>
      </c>
      <c r="RJK6" s="260">
        <f>'Inbound SOS &amp; EOD'!QWW29</f>
        <v>0</v>
      </c>
      <c r="RJL6" s="260">
        <f>'Inbound SOS &amp; EOD'!QWX29</f>
        <v>0</v>
      </c>
      <c r="RJM6" s="260">
        <f>'Inbound SOS &amp; EOD'!QWY29</f>
        <v>0</v>
      </c>
      <c r="RJN6" s="260">
        <f>'Inbound SOS &amp; EOD'!QWZ29</f>
        <v>0</v>
      </c>
      <c r="RJO6" s="260">
        <f>'Inbound SOS &amp; EOD'!QXA29</f>
        <v>0</v>
      </c>
      <c r="RJP6" s="260">
        <f>'Inbound SOS &amp; EOD'!QXB29</f>
        <v>0</v>
      </c>
      <c r="RJQ6" s="260">
        <f>'Inbound SOS &amp; EOD'!QXC29</f>
        <v>0</v>
      </c>
      <c r="RJR6" s="260">
        <f>'Inbound SOS &amp; EOD'!QXD29</f>
        <v>0</v>
      </c>
      <c r="RJS6" s="260">
        <f>'Inbound SOS &amp; EOD'!QXE29</f>
        <v>0</v>
      </c>
      <c r="RJT6" s="260">
        <f>'Inbound SOS &amp; EOD'!QXF29</f>
        <v>0</v>
      </c>
      <c r="RJU6" s="260">
        <f>'Inbound SOS &amp; EOD'!QXG29</f>
        <v>0</v>
      </c>
      <c r="RJV6" s="260">
        <f>'Inbound SOS &amp; EOD'!QXH29</f>
        <v>0</v>
      </c>
      <c r="RJW6" s="260">
        <f>'Inbound SOS &amp; EOD'!QXI29</f>
        <v>0</v>
      </c>
      <c r="RJX6" s="260">
        <f>'Inbound SOS &amp; EOD'!QXJ29</f>
        <v>0</v>
      </c>
      <c r="RJY6" s="260">
        <f>'Inbound SOS &amp; EOD'!QXK29</f>
        <v>0</v>
      </c>
      <c r="RJZ6" s="260">
        <f>'Inbound SOS &amp; EOD'!QXL29</f>
        <v>0</v>
      </c>
      <c r="RKA6" s="260">
        <f>'Inbound SOS &amp; EOD'!QXM29</f>
        <v>0</v>
      </c>
      <c r="RKB6" s="260">
        <f>'Inbound SOS &amp; EOD'!QXN29</f>
        <v>0</v>
      </c>
      <c r="RKC6" s="260">
        <f>'Inbound SOS &amp; EOD'!QXO29</f>
        <v>0</v>
      </c>
      <c r="RKD6" s="260">
        <f>'Inbound SOS &amp; EOD'!QXP29</f>
        <v>0</v>
      </c>
      <c r="RKE6" s="260">
        <f>'Inbound SOS &amp; EOD'!QXQ29</f>
        <v>0</v>
      </c>
      <c r="RKF6" s="260">
        <f>'Inbound SOS &amp; EOD'!QXR29</f>
        <v>0</v>
      </c>
      <c r="RKG6" s="260">
        <f>'Inbound SOS &amp; EOD'!QXS29</f>
        <v>0</v>
      </c>
      <c r="RKH6" s="260">
        <f>'Inbound SOS &amp; EOD'!QXT29</f>
        <v>0</v>
      </c>
      <c r="RKI6" s="260">
        <f>'Inbound SOS &amp; EOD'!QXU29</f>
        <v>0</v>
      </c>
      <c r="RKJ6" s="260">
        <f>'Inbound SOS &amp; EOD'!QXV29</f>
        <v>0</v>
      </c>
      <c r="RKK6" s="260">
        <f>'Inbound SOS &amp; EOD'!QXW29</f>
        <v>0</v>
      </c>
      <c r="RKL6" s="260">
        <f>'Inbound SOS &amp; EOD'!QXX29</f>
        <v>0</v>
      </c>
      <c r="RKM6" s="260">
        <f>'Inbound SOS &amp; EOD'!QXY29</f>
        <v>0</v>
      </c>
      <c r="RKN6" s="260">
        <f>'Inbound SOS &amp; EOD'!QXZ29</f>
        <v>0</v>
      </c>
      <c r="RKO6" s="260">
        <f>'Inbound SOS &amp; EOD'!QYA29</f>
        <v>0</v>
      </c>
      <c r="RKP6" s="260">
        <f>'Inbound SOS &amp; EOD'!QYB29</f>
        <v>0</v>
      </c>
      <c r="RKQ6" s="260">
        <f>'Inbound SOS &amp; EOD'!QYC29</f>
        <v>0</v>
      </c>
      <c r="RKR6" s="260">
        <f>'Inbound SOS &amp; EOD'!QYD29</f>
        <v>0</v>
      </c>
      <c r="RKS6" s="260">
        <f>'Inbound SOS &amp; EOD'!QYE29</f>
        <v>0</v>
      </c>
      <c r="RKT6" s="260">
        <f>'Inbound SOS &amp; EOD'!QYF29</f>
        <v>0</v>
      </c>
      <c r="RKU6" s="260">
        <f>'Inbound SOS &amp; EOD'!QYG29</f>
        <v>0</v>
      </c>
      <c r="RKV6" s="260">
        <f>'Inbound SOS &amp; EOD'!QYH29</f>
        <v>0</v>
      </c>
      <c r="RKW6" s="260">
        <f>'Inbound SOS &amp; EOD'!QYI29</f>
        <v>0</v>
      </c>
      <c r="RKX6" s="260">
        <f>'Inbound SOS &amp; EOD'!QYJ29</f>
        <v>0</v>
      </c>
      <c r="RKY6" s="260">
        <f>'Inbound SOS &amp; EOD'!QYK29</f>
        <v>0</v>
      </c>
      <c r="RKZ6" s="260">
        <f>'Inbound SOS &amp; EOD'!QYL29</f>
        <v>0</v>
      </c>
      <c r="RLA6" s="260">
        <f>'Inbound SOS &amp; EOD'!QYM29</f>
        <v>0</v>
      </c>
      <c r="RLB6" s="260">
        <f>'Inbound SOS &amp; EOD'!QYN29</f>
        <v>0</v>
      </c>
      <c r="RLC6" s="260">
        <f>'Inbound SOS &amp; EOD'!QYO29</f>
        <v>0</v>
      </c>
      <c r="RLD6" s="260">
        <f>'Inbound SOS &amp; EOD'!QYP29</f>
        <v>0</v>
      </c>
      <c r="RLE6" s="260">
        <f>'Inbound SOS &amp; EOD'!QYQ29</f>
        <v>0</v>
      </c>
      <c r="RLF6" s="260">
        <f>'Inbound SOS &amp; EOD'!QYR29</f>
        <v>0</v>
      </c>
      <c r="RLG6" s="260">
        <f>'Inbound SOS &amp; EOD'!QYS29</f>
        <v>0</v>
      </c>
      <c r="RLH6" s="260">
        <f>'Inbound SOS &amp; EOD'!QYT29</f>
        <v>0</v>
      </c>
      <c r="RLI6" s="260">
        <f>'Inbound SOS &amp; EOD'!QYU29</f>
        <v>0</v>
      </c>
      <c r="RLJ6" s="260">
        <f>'Inbound SOS &amp; EOD'!QYV29</f>
        <v>0</v>
      </c>
      <c r="RLK6" s="260">
        <f>'Inbound SOS &amp; EOD'!QYW29</f>
        <v>0</v>
      </c>
      <c r="RLL6" s="260">
        <f>'Inbound SOS &amp; EOD'!QYX29</f>
        <v>0</v>
      </c>
      <c r="RLM6" s="260">
        <f>'Inbound SOS &amp; EOD'!QYY29</f>
        <v>0</v>
      </c>
      <c r="RLN6" s="260">
        <f>'Inbound SOS &amp; EOD'!QYZ29</f>
        <v>0</v>
      </c>
      <c r="RLO6" s="260">
        <f>'Inbound SOS &amp; EOD'!QZA29</f>
        <v>0</v>
      </c>
      <c r="RLP6" s="260">
        <f>'Inbound SOS &amp; EOD'!QZB29</f>
        <v>0</v>
      </c>
      <c r="RLQ6" s="260">
        <f>'Inbound SOS &amp; EOD'!QZC29</f>
        <v>0</v>
      </c>
      <c r="RLR6" s="260">
        <f>'Inbound SOS &amp; EOD'!QZD29</f>
        <v>0</v>
      </c>
      <c r="RLS6" s="260">
        <f>'Inbound SOS &amp; EOD'!QZE29</f>
        <v>0</v>
      </c>
      <c r="RLT6" s="260">
        <f>'Inbound SOS &amp; EOD'!QZF29</f>
        <v>0</v>
      </c>
      <c r="RLU6" s="260">
        <f>'Inbound SOS &amp; EOD'!QZG29</f>
        <v>0</v>
      </c>
      <c r="RLV6" s="260">
        <f>'Inbound SOS &amp; EOD'!QZH29</f>
        <v>0</v>
      </c>
      <c r="RLW6" s="260">
        <f>'Inbound SOS &amp; EOD'!QZI29</f>
        <v>0</v>
      </c>
      <c r="RLX6" s="260">
        <f>'Inbound SOS &amp; EOD'!QZJ29</f>
        <v>0</v>
      </c>
      <c r="RLY6" s="260">
        <f>'Inbound SOS &amp; EOD'!QZK29</f>
        <v>0</v>
      </c>
      <c r="RLZ6" s="260">
        <f>'Inbound SOS &amp; EOD'!QZL29</f>
        <v>0</v>
      </c>
      <c r="RMA6" s="260">
        <f>'Inbound SOS &amp; EOD'!QZM29</f>
        <v>0</v>
      </c>
      <c r="RMB6" s="260">
        <f>'Inbound SOS &amp; EOD'!QZN29</f>
        <v>0</v>
      </c>
      <c r="RMC6" s="260">
        <f>'Inbound SOS &amp; EOD'!QZO29</f>
        <v>0</v>
      </c>
      <c r="RMD6" s="260">
        <f>'Inbound SOS &amp; EOD'!QZP29</f>
        <v>0</v>
      </c>
      <c r="RME6" s="260">
        <f>'Inbound SOS &amp; EOD'!QZQ29</f>
        <v>0</v>
      </c>
      <c r="RMF6" s="260">
        <f>'Inbound SOS &amp; EOD'!QZR29</f>
        <v>0</v>
      </c>
      <c r="RMG6" s="260">
        <f>'Inbound SOS &amp; EOD'!QZS29</f>
        <v>0</v>
      </c>
      <c r="RMH6" s="260">
        <f>'Inbound SOS &amp; EOD'!QZT29</f>
        <v>0</v>
      </c>
      <c r="RMI6" s="260">
        <f>'Inbound SOS &amp; EOD'!QZU29</f>
        <v>0</v>
      </c>
      <c r="RMJ6" s="260">
        <f>'Inbound SOS &amp; EOD'!QZV29</f>
        <v>0</v>
      </c>
      <c r="RMK6" s="260">
        <f>'Inbound SOS &amp; EOD'!QZW29</f>
        <v>0</v>
      </c>
      <c r="RML6" s="260">
        <f>'Inbound SOS &amp; EOD'!QZX29</f>
        <v>0</v>
      </c>
      <c r="RMM6" s="260">
        <f>'Inbound SOS &amp; EOD'!QZY29</f>
        <v>0</v>
      </c>
      <c r="RMN6" s="260">
        <f>'Inbound SOS &amp; EOD'!QZZ29</f>
        <v>0</v>
      </c>
      <c r="RMO6" s="260">
        <f>'Inbound SOS &amp; EOD'!RAA29</f>
        <v>0</v>
      </c>
      <c r="RMP6" s="260">
        <f>'Inbound SOS &amp; EOD'!RAB29</f>
        <v>0</v>
      </c>
      <c r="RMQ6" s="260">
        <f>'Inbound SOS &amp; EOD'!RAC29</f>
        <v>0</v>
      </c>
      <c r="RMR6" s="260">
        <f>'Inbound SOS &amp; EOD'!RAD29</f>
        <v>0</v>
      </c>
      <c r="RMS6" s="260">
        <f>'Inbound SOS &amp; EOD'!RAE29</f>
        <v>0</v>
      </c>
      <c r="RMT6" s="260">
        <f>'Inbound SOS &amp; EOD'!RAF29</f>
        <v>0</v>
      </c>
      <c r="RMU6" s="260">
        <f>'Inbound SOS &amp; EOD'!RAG29</f>
        <v>0</v>
      </c>
      <c r="RMV6" s="260">
        <f>'Inbound SOS &amp; EOD'!RAH29</f>
        <v>0</v>
      </c>
      <c r="RMW6" s="260">
        <f>'Inbound SOS &amp; EOD'!RAI29</f>
        <v>0</v>
      </c>
      <c r="RMX6" s="260">
        <f>'Inbound SOS &amp; EOD'!RAJ29</f>
        <v>0</v>
      </c>
      <c r="RMY6" s="260">
        <f>'Inbound SOS &amp; EOD'!RAK29</f>
        <v>0</v>
      </c>
      <c r="RMZ6" s="260">
        <f>'Inbound SOS &amp; EOD'!RAL29</f>
        <v>0</v>
      </c>
      <c r="RNA6" s="260">
        <f>'Inbound SOS &amp; EOD'!RAM29</f>
        <v>0</v>
      </c>
      <c r="RNB6" s="260">
        <f>'Inbound SOS &amp; EOD'!RAN29</f>
        <v>0</v>
      </c>
      <c r="RNC6" s="260">
        <f>'Inbound SOS &amp; EOD'!RAO29</f>
        <v>0</v>
      </c>
      <c r="RND6" s="260">
        <f>'Inbound SOS &amp; EOD'!RAP29</f>
        <v>0</v>
      </c>
      <c r="RNE6" s="260">
        <f>'Inbound SOS &amp; EOD'!RAQ29</f>
        <v>0</v>
      </c>
      <c r="RNF6" s="260">
        <f>'Inbound SOS &amp; EOD'!RAR29</f>
        <v>0</v>
      </c>
      <c r="RNG6" s="260">
        <f>'Inbound SOS &amp; EOD'!RAS29</f>
        <v>0</v>
      </c>
      <c r="RNH6" s="260">
        <f>'Inbound SOS &amp; EOD'!RAT29</f>
        <v>0</v>
      </c>
      <c r="RNI6" s="260">
        <f>'Inbound SOS &amp; EOD'!RAU29</f>
        <v>0</v>
      </c>
      <c r="RNJ6" s="260">
        <f>'Inbound SOS &amp; EOD'!RAV29</f>
        <v>0</v>
      </c>
      <c r="RNK6" s="260">
        <f>'Inbound SOS &amp; EOD'!RAW29</f>
        <v>0</v>
      </c>
      <c r="RNL6" s="260">
        <f>'Inbound SOS &amp; EOD'!RAX29</f>
        <v>0</v>
      </c>
      <c r="RNM6" s="260">
        <f>'Inbound SOS &amp; EOD'!RAY29</f>
        <v>0</v>
      </c>
      <c r="RNN6" s="260">
        <f>'Inbound SOS &amp; EOD'!RAZ29</f>
        <v>0</v>
      </c>
      <c r="RNO6" s="260">
        <f>'Inbound SOS &amp; EOD'!RBA29</f>
        <v>0</v>
      </c>
      <c r="RNP6" s="260">
        <f>'Inbound SOS &amp; EOD'!RBB29</f>
        <v>0</v>
      </c>
      <c r="RNQ6" s="260">
        <f>'Inbound SOS &amp; EOD'!RBC29</f>
        <v>0</v>
      </c>
      <c r="RNR6" s="260">
        <f>'Inbound SOS &amp; EOD'!RBD29</f>
        <v>0</v>
      </c>
      <c r="RNS6" s="260">
        <f>'Inbound SOS &amp; EOD'!RBE29</f>
        <v>0</v>
      </c>
      <c r="RNT6" s="260">
        <f>'Inbound SOS &amp; EOD'!RBF29</f>
        <v>0</v>
      </c>
      <c r="RNU6" s="260">
        <f>'Inbound SOS &amp; EOD'!RBG29</f>
        <v>0</v>
      </c>
      <c r="RNV6" s="260">
        <f>'Inbound SOS &amp; EOD'!RBH29</f>
        <v>0</v>
      </c>
      <c r="RNW6" s="260">
        <f>'Inbound SOS &amp; EOD'!RBI29</f>
        <v>0</v>
      </c>
      <c r="RNX6" s="260">
        <f>'Inbound SOS &amp; EOD'!RBJ29</f>
        <v>0</v>
      </c>
      <c r="RNY6" s="260">
        <f>'Inbound SOS &amp; EOD'!RBK29</f>
        <v>0</v>
      </c>
      <c r="RNZ6" s="260">
        <f>'Inbound SOS &amp; EOD'!RBL29</f>
        <v>0</v>
      </c>
      <c r="ROA6" s="260">
        <f>'Inbound SOS &amp; EOD'!RBM29</f>
        <v>0</v>
      </c>
      <c r="ROB6" s="260">
        <f>'Inbound SOS &amp; EOD'!RBN29</f>
        <v>0</v>
      </c>
      <c r="ROC6" s="260">
        <f>'Inbound SOS &amp; EOD'!RBO29</f>
        <v>0</v>
      </c>
      <c r="ROD6" s="260">
        <f>'Inbound SOS &amp; EOD'!RBP29</f>
        <v>0</v>
      </c>
      <c r="ROE6" s="260">
        <f>'Inbound SOS &amp; EOD'!RBQ29</f>
        <v>0</v>
      </c>
      <c r="ROF6" s="260">
        <f>'Inbound SOS &amp; EOD'!RBR29</f>
        <v>0</v>
      </c>
      <c r="ROG6" s="260">
        <f>'Inbound SOS &amp; EOD'!RBS29</f>
        <v>0</v>
      </c>
      <c r="ROH6" s="260">
        <f>'Inbound SOS &amp; EOD'!RBT29</f>
        <v>0</v>
      </c>
      <c r="ROI6" s="260">
        <f>'Inbound SOS &amp; EOD'!RBU29</f>
        <v>0</v>
      </c>
      <c r="ROJ6" s="260">
        <f>'Inbound SOS &amp; EOD'!RBV29</f>
        <v>0</v>
      </c>
      <c r="ROK6" s="260">
        <f>'Inbound SOS &amp; EOD'!RBW29</f>
        <v>0</v>
      </c>
      <c r="ROL6" s="260">
        <f>'Inbound SOS &amp; EOD'!RBX29</f>
        <v>0</v>
      </c>
      <c r="ROM6" s="260">
        <f>'Inbound SOS &amp; EOD'!RBY29</f>
        <v>0</v>
      </c>
      <c r="RON6" s="260">
        <f>'Inbound SOS &amp; EOD'!RBZ29</f>
        <v>0</v>
      </c>
      <c r="ROO6" s="260">
        <f>'Inbound SOS &amp; EOD'!RCA29</f>
        <v>0</v>
      </c>
      <c r="ROP6" s="260">
        <f>'Inbound SOS &amp; EOD'!RCB29</f>
        <v>0</v>
      </c>
      <c r="ROQ6" s="260">
        <f>'Inbound SOS &amp; EOD'!RCC29</f>
        <v>0</v>
      </c>
      <c r="ROR6" s="260">
        <f>'Inbound SOS &amp; EOD'!RCD29</f>
        <v>0</v>
      </c>
      <c r="ROS6" s="260">
        <f>'Inbound SOS &amp; EOD'!RCE29</f>
        <v>0</v>
      </c>
      <c r="ROT6" s="260">
        <f>'Inbound SOS &amp; EOD'!RCF29</f>
        <v>0</v>
      </c>
      <c r="ROU6" s="260">
        <f>'Inbound SOS &amp; EOD'!RCG29</f>
        <v>0</v>
      </c>
      <c r="ROV6" s="260">
        <f>'Inbound SOS &amp; EOD'!RCH29</f>
        <v>0</v>
      </c>
      <c r="ROW6" s="260">
        <f>'Inbound SOS &amp; EOD'!RCI29</f>
        <v>0</v>
      </c>
      <c r="ROX6" s="260">
        <f>'Inbound SOS &amp; EOD'!RCJ29</f>
        <v>0</v>
      </c>
      <c r="ROY6" s="260">
        <f>'Inbound SOS &amp; EOD'!RCK29</f>
        <v>0</v>
      </c>
      <c r="ROZ6" s="260">
        <f>'Inbound SOS &amp; EOD'!RCL29</f>
        <v>0</v>
      </c>
      <c r="RPA6" s="260">
        <f>'Inbound SOS &amp; EOD'!RCM29</f>
        <v>0</v>
      </c>
      <c r="RPB6" s="260">
        <f>'Inbound SOS &amp; EOD'!RCN29</f>
        <v>0</v>
      </c>
      <c r="RPC6" s="260">
        <f>'Inbound SOS &amp; EOD'!RCO29</f>
        <v>0</v>
      </c>
      <c r="RPD6" s="260">
        <f>'Inbound SOS &amp; EOD'!RCP29</f>
        <v>0</v>
      </c>
      <c r="RPE6" s="260">
        <f>'Inbound SOS &amp; EOD'!RCQ29</f>
        <v>0</v>
      </c>
      <c r="RPF6" s="260">
        <f>'Inbound SOS &amp; EOD'!RCR29</f>
        <v>0</v>
      </c>
      <c r="RPG6" s="260">
        <f>'Inbound SOS &amp; EOD'!RCS29</f>
        <v>0</v>
      </c>
      <c r="RPH6" s="260">
        <f>'Inbound SOS &amp; EOD'!RCT29</f>
        <v>0</v>
      </c>
      <c r="RPI6" s="260">
        <f>'Inbound SOS &amp; EOD'!RCU29</f>
        <v>0</v>
      </c>
      <c r="RPJ6" s="260">
        <f>'Inbound SOS &amp; EOD'!RCV29</f>
        <v>0</v>
      </c>
      <c r="RPK6" s="260">
        <f>'Inbound SOS &amp; EOD'!RCW29</f>
        <v>0</v>
      </c>
      <c r="RPL6" s="260">
        <f>'Inbound SOS &amp; EOD'!RCX29</f>
        <v>0</v>
      </c>
      <c r="RPM6" s="260">
        <f>'Inbound SOS &amp; EOD'!RCY29</f>
        <v>0</v>
      </c>
      <c r="RPN6" s="260">
        <f>'Inbound SOS &amp; EOD'!RCZ29</f>
        <v>0</v>
      </c>
      <c r="RPO6" s="260">
        <f>'Inbound SOS &amp; EOD'!RDA29</f>
        <v>0</v>
      </c>
      <c r="RPP6" s="260">
        <f>'Inbound SOS &amp; EOD'!RDB29</f>
        <v>0</v>
      </c>
      <c r="RPQ6" s="260">
        <f>'Inbound SOS &amp; EOD'!RDC29</f>
        <v>0</v>
      </c>
      <c r="RPR6" s="260">
        <f>'Inbound SOS &amp; EOD'!RDD29</f>
        <v>0</v>
      </c>
      <c r="RPS6" s="260">
        <f>'Inbound SOS &amp; EOD'!RDE29</f>
        <v>0</v>
      </c>
      <c r="RPT6" s="260">
        <f>'Inbound SOS &amp; EOD'!RDF29</f>
        <v>0</v>
      </c>
      <c r="RPU6" s="260">
        <f>'Inbound SOS &amp; EOD'!RDG29</f>
        <v>0</v>
      </c>
      <c r="RPV6" s="260">
        <f>'Inbound SOS &amp; EOD'!RDH29</f>
        <v>0</v>
      </c>
      <c r="RPW6" s="260">
        <f>'Inbound SOS &amp; EOD'!RDI29</f>
        <v>0</v>
      </c>
      <c r="RPX6" s="260">
        <f>'Inbound SOS &amp; EOD'!RDJ29</f>
        <v>0</v>
      </c>
      <c r="RPY6" s="260">
        <f>'Inbound SOS &amp; EOD'!RDK29</f>
        <v>0</v>
      </c>
      <c r="RPZ6" s="260">
        <f>'Inbound SOS &amp; EOD'!RDL29</f>
        <v>0</v>
      </c>
      <c r="RQA6" s="260">
        <f>'Inbound SOS &amp; EOD'!RDM29</f>
        <v>0</v>
      </c>
      <c r="RQB6" s="260">
        <f>'Inbound SOS &amp; EOD'!RDN29</f>
        <v>0</v>
      </c>
      <c r="RQC6" s="260">
        <f>'Inbound SOS &amp; EOD'!RDO29</f>
        <v>0</v>
      </c>
      <c r="RQD6" s="260">
        <f>'Inbound SOS &amp; EOD'!RDP29</f>
        <v>0</v>
      </c>
      <c r="RQE6" s="260">
        <f>'Inbound SOS &amp; EOD'!RDQ29</f>
        <v>0</v>
      </c>
      <c r="RQF6" s="260">
        <f>'Inbound SOS &amp; EOD'!RDR29</f>
        <v>0</v>
      </c>
      <c r="RQG6" s="260">
        <f>'Inbound SOS &amp; EOD'!RDS29</f>
        <v>0</v>
      </c>
      <c r="RQH6" s="260">
        <f>'Inbound SOS &amp; EOD'!RDT29</f>
        <v>0</v>
      </c>
      <c r="RQI6" s="260">
        <f>'Inbound SOS &amp; EOD'!RDU29</f>
        <v>0</v>
      </c>
      <c r="RQJ6" s="260">
        <f>'Inbound SOS &amp; EOD'!RDV29</f>
        <v>0</v>
      </c>
      <c r="RQK6" s="260">
        <f>'Inbound SOS &amp; EOD'!RDW29</f>
        <v>0</v>
      </c>
      <c r="RQL6" s="260">
        <f>'Inbound SOS &amp; EOD'!RDX29</f>
        <v>0</v>
      </c>
      <c r="RQM6" s="260">
        <f>'Inbound SOS &amp; EOD'!RDY29</f>
        <v>0</v>
      </c>
      <c r="RQN6" s="260">
        <f>'Inbound SOS &amp; EOD'!RDZ29</f>
        <v>0</v>
      </c>
      <c r="RQO6" s="260">
        <f>'Inbound SOS &amp; EOD'!REA29</f>
        <v>0</v>
      </c>
      <c r="RQP6" s="260">
        <f>'Inbound SOS &amp; EOD'!REB29</f>
        <v>0</v>
      </c>
      <c r="RQQ6" s="260">
        <f>'Inbound SOS &amp; EOD'!REC29</f>
        <v>0</v>
      </c>
      <c r="RQR6" s="260">
        <f>'Inbound SOS &amp; EOD'!RED29</f>
        <v>0</v>
      </c>
      <c r="RQS6" s="260">
        <f>'Inbound SOS &amp; EOD'!REE29</f>
        <v>0</v>
      </c>
      <c r="RQT6" s="260">
        <f>'Inbound SOS &amp; EOD'!REF29</f>
        <v>0</v>
      </c>
      <c r="RQU6" s="260">
        <f>'Inbound SOS &amp; EOD'!REG29</f>
        <v>0</v>
      </c>
      <c r="RQV6" s="260">
        <f>'Inbound SOS &amp; EOD'!REH29</f>
        <v>0</v>
      </c>
      <c r="RQW6" s="260">
        <f>'Inbound SOS &amp; EOD'!REI29</f>
        <v>0</v>
      </c>
      <c r="RQX6" s="260">
        <f>'Inbound SOS &amp; EOD'!REJ29</f>
        <v>0</v>
      </c>
      <c r="RQY6" s="260">
        <f>'Inbound SOS &amp; EOD'!REK29</f>
        <v>0</v>
      </c>
      <c r="RQZ6" s="260">
        <f>'Inbound SOS &amp; EOD'!REL29</f>
        <v>0</v>
      </c>
      <c r="RRA6" s="260">
        <f>'Inbound SOS &amp; EOD'!REM29</f>
        <v>0</v>
      </c>
      <c r="RRB6" s="260">
        <f>'Inbound SOS &amp; EOD'!REN29</f>
        <v>0</v>
      </c>
      <c r="RRC6" s="260">
        <f>'Inbound SOS &amp; EOD'!REO29</f>
        <v>0</v>
      </c>
      <c r="RRD6" s="260">
        <f>'Inbound SOS &amp; EOD'!REP29</f>
        <v>0</v>
      </c>
      <c r="RRE6" s="260">
        <f>'Inbound SOS &amp; EOD'!REQ29</f>
        <v>0</v>
      </c>
      <c r="RRF6" s="260">
        <f>'Inbound SOS &amp; EOD'!RER29</f>
        <v>0</v>
      </c>
      <c r="RRG6" s="260">
        <f>'Inbound SOS &amp; EOD'!RES29</f>
        <v>0</v>
      </c>
      <c r="RRH6" s="260">
        <f>'Inbound SOS &amp; EOD'!RET29</f>
        <v>0</v>
      </c>
      <c r="RRI6" s="260">
        <f>'Inbound SOS &amp; EOD'!REU29</f>
        <v>0</v>
      </c>
      <c r="RRJ6" s="260">
        <f>'Inbound SOS &amp; EOD'!REV29</f>
        <v>0</v>
      </c>
      <c r="RRK6" s="260">
        <f>'Inbound SOS &amp; EOD'!REW29</f>
        <v>0</v>
      </c>
      <c r="RRL6" s="260">
        <f>'Inbound SOS &amp; EOD'!REX29</f>
        <v>0</v>
      </c>
      <c r="RRM6" s="260">
        <f>'Inbound SOS &amp; EOD'!REY29</f>
        <v>0</v>
      </c>
      <c r="RRN6" s="260">
        <f>'Inbound SOS &amp; EOD'!REZ29</f>
        <v>0</v>
      </c>
      <c r="RRO6" s="260">
        <f>'Inbound SOS &amp; EOD'!RFA29</f>
        <v>0</v>
      </c>
      <c r="RRP6" s="260">
        <f>'Inbound SOS &amp; EOD'!RFB29</f>
        <v>0</v>
      </c>
      <c r="RRQ6" s="260">
        <f>'Inbound SOS &amp; EOD'!RFC29</f>
        <v>0</v>
      </c>
      <c r="RRR6" s="260">
        <f>'Inbound SOS &amp; EOD'!RFD29</f>
        <v>0</v>
      </c>
      <c r="RRS6" s="260">
        <f>'Inbound SOS &amp; EOD'!RFE29</f>
        <v>0</v>
      </c>
      <c r="RRT6" s="260">
        <f>'Inbound SOS &amp; EOD'!RFF29</f>
        <v>0</v>
      </c>
      <c r="RRU6" s="260">
        <f>'Inbound SOS &amp; EOD'!RFG29</f>
        <v>0</v>
      </c>
      <c r="RRV6" s="260">
        <f>'Inbound SOS &amp; EOD'!RFH29</f>
        <v>0</v>
      </c>
      <c r="RRW6" s="260">
        <f>'Inbound SOS &amp; EOD'!RFI29</f>
        <v>0</v>
      </c>
      <c r="RRX6" s="260">
        <f>'Inbound SOS &amp; EOD'!RFJ29</f>
        <v>0</v>
      </c>
      <c r="RRY6" s="260">
        <f>'Inbound SOS &amp; EOD'!RFK29</f>
        <v>0</v>
      </c>
      <c r="RRZ6" s="260">
        <f>'Inbound SOS &amp; EOD'!RFL29</f>
        <v>0</v>
      </c>
      <c r="RSA6" s="260">
        <f>'Inbound SOS &amp; EOD'!RFM29</f>
        <v>0</v>
      </c>
      <c r="RSB6" s="260">
        <f>'Inbound SOS &amp; EOD'!RFN29</f>
        <v>0</v>
      </c>
      <c r="RSC6" s="260">
        <f>'Inbound SOS &amp; EOD'!RFO29</f>
        <v>0</v>
      </c>
      <c r="RSD6" s="260">
        <f>'Inbound SOS &amp; EOD'!RFP29</f>
        <v>0</v>
      </c>
      <c r="RSE6" s="260">
        <f>'Inbound SOS &amp; EOD'!RFQ29</f>
        <v>0</v>
      </c>
      <c r="RSF6" s="260">
        <f>'Inbound SOS &amp; EOD'!RFR29</f>
        <v>0</v>
      </c>
      <c r="RSG6" s="260">
        <f>'Inbound SOS &amp; EOD'!RFS29</f>
        <v>0</v>
      </c>
      <c r="RSH6" s="260">
        <f>'Inbound SOS &amp; EOD'!RFT29</f>
        <v>0</v>
      </c>
      <c r="RSI6" s="260">
        <f>'Inbound SOS &amp; EOD'!RFU29</f>
        <v>0</v>
      </c>
      <c r="RSJ6" s="260">
        <f>'Inbound SOS &amp; EOD'!RFV29</f>
        <v>0</v>
      </c>
      <c r="RSK6" s="260">
        <f>'Inbound SOS &amp; EOD'!RFW29</f>
        <v>0</v>
      </c>
      <c r="RSL6" s="260">
        <f>'Inbound SOS &amp; EOD'!RFX29</f>
        <v>0</v>
      </c>
      <c r="RSM6" s="260">
        <f>'Inbound SOS &amp; EOD'!RFY29</f>
        <v>0</v>
      </c>
      <c r="RSN6" s="260">
        <f>'Inbound SOS &amp; EOD'!RFZ29</f>
        <v>0</v>
      </c>
      <c r="RSO6" s="260">
        <f>'Inbound SOS &amp; EOD'!RGA29</f>
        <v>0</v>
      </c>
      <c r="RSP6" s="260">
        <f>'Inbound SOS &amp; EOD'!RGB29</f>
        <v>0</v>
      </c>
      <c r="RSQ6" s="260">
        <f>'Inbound SOS &amp; EOD'!RGC29</f>
        <v>0</v>
      </c>
      <c r="RSR6" s="260">
        <f>'Inbound SOS &amp; EOD'!RGD29</f>
        <v>0</v>
      </c>
      <c r="RSS6" s="260">
        <f>'Inbound SOS &amp; EOD'!RGE29</f>
        <v>0</v>
      </c>
      <c r="RST6" s="260">
        <f>'Inbound SOS &amp; EOD'!RGF29</f>
        <v>0</v>
      </c>
      <c r="RSU6" s="260">
        <f>'Inbound SOS &amp; EOD'!RGG29</f>
        <v>0</v>
      </c>
      <c r="RSV6" s="260">
        <f>'Inbound SOS &amp; EOD'!RGH29</f>
        <v>0</v>
      </c>
      <c r="RSW6" s="260">
        <f>'Inbound SOS &amp; EOD'!RGI29</f>
        <v>0</v>
      </c>
      <c r="RSX6" s="260">
        <f>'Inbound SOS &amp; EOD'!RGJ29</f>
        <v>0</v>
      </c>
      <c r="RSY6" s="260">
        <f>'Inbound SOS &amp; EOD'!RGK29</f>
        <v>0</v>
      </c>
      <c r="RSZ6" s="260">
        <f>'Inbound SOS &amp; EOD'!RGL29</f>
        <v>0</v>
      </c>
      <c r="RTA6" s="260">
        <f>'Inbound SOS &amp; EOD'!RGM29</f>
        <v>0</v>
      </c>
      <c r="RTB6" s="260">
        <f>'Inbound SOS &amp; EOD'!RGN29</f>
        <v>0</v>
      </c>
      <c r="RTC6" s="260">
        <f>'Inbound SOS &amp; EOD'!RGO29</f>
        <v>0</v>
      </c>
      <c r="RTD6" s="260">
        <f>'Inbound SOS &amp; EOD'!RGP29</f>
        <v>0</v>
      </c>
      <c r="RTE6" s="260">
        <f>'Inbound SOS &amp; EOD'!RGQ29</f>
        <v>0</v>
      </c>
      <c r="RTF6" s="260">
        <f>'Inbound SOS &amp; EOD'!RGR29</f>
        <v>0</v>
      </c>
      <c r="RTG6" s="260">
        <f>'Inbound SOS &amp; EOD'!RGS29</f>
        <v>0</v>
      </c>
      <c r="RTH6" s="260">
        <f>'Inbound SOS &amp; EOD'!RGT29</f>
        <v>0</v>
      </c>
      <c r="RTI6" s="260">
        <f>'Inbound SOS &amp; EOD'!RGU29</f>
        <v>0</v>
      </c>
      <c r="RTJ6" s="260">
        <f>'Inbound SOS &amp; EOD'!RGV29</f>
        <v>0</v>
      </c>
      <c r="RTK6" s="260">
        <f>'Inbound SOS &amp; EOD'!RGW29</f>
        <v>0</v>
      </c>
      <c r="RTL6" s="260">
        <f>'Inbound SOS &amp; EOD'!RGX29</f>
        <v>0</v>
      </c>
      <c r="RTM6" s="260">
        <f>'Inbound SOS &amp; EOD'!RGY29</f>
        <v>0</v>
      </c>
      <c r="RTN6" s="260">
        <f>'Inbound SOS &amp; EOD'!RGZ29</f>
        <v>0</v>
      </c>
      <c r="RTO6" s="260">
        <f>'Inbound SOS &amp; EOD'!RHA29</f>
        <v>0</v>
      </c>
      <c r="RTP6" s="260">
        <f>'Inbound SOS &amp; EOD'!RHB29</f>
        <v>0</v>
      </c>
      <c r="RTQ6" s="260">
        <f>'Inbound SOS &amp; EOD'!RHC29</f>
        <v>0</v>
      </c>
      <c r="RTR6" s="260">
        <f>'Inbound SOS &amp; EOD'!RHD29</f>
        <v>0</v>
      </c>
      <c r="RTS6" s="260">
        <f>'Inbound SOS &amp; EOD'!RHE29</f>
        <v>0</v>
      </c>
      <c r="RTT6" s="260">
        <f>'Inbound SOS &amp; EOD'!RHF29</f>
        <v>0</v>
      </c>
      <c r="RTU6" s="260">
        <f>'Inbound SOS &amp; EOD'!RHG29</f>
        <v>0</v>
      </c>
      <c r="RTV6" s="260">
        <f>'Inbound SOS &amp; EOD'!RHH29</f>
        <v>0</v>
      </c>
      <c r="RTW6" s="260">
        <f>'Inbound SOS &amp; EOD'!RHI29</f>
        <v>0</v>
      </c>
      <c r="RTX6" s="260">
        <f>'Inbound SOS &amp; EOD'!RHJ29</f>
        <v>0</v>
      </c>
      <c r="RTY6" s="260">
        <f>'Inbound SOS &amp; EOD'!RHK29</f>
        <v>0</v>
      </c>
      <c r="RTZ6" s="260">
        <f>'Inbound SOS &amp; EOD'!RHL29</f>
        <v>0</v>
      </c>
      <c r="RUA6" s="260">
        <f>'Inbound SOS &amp; EOD'!RHM29</f>
        <v>0</v>
      </c>
      <c r="RUB6" s="260">
        <f>'Inbound SOS &amp; EOD'!RHN29</f>
        <v>0</v>
      </c>
      <c r="RUC6" s="260">
        <f>'Inbound SOS &amp; EOD'!RHO29</f>
        <v>0</v>
      </c>
      <c r="RUD6" s="260">
        <f>'Inbound SOS &amp; EOD'!RHP29</f>
        <v>0</v>
      </c>
      <c r="RUE6" s="260">
        <f>'Inbound SOS &amp; EOD'!RHQ29</f>
        <v>0</v>
      </c>
      <c r="RUF6" s="260">
        <f>'Inbound SOS &amp; EOD'!RHR29</f>
        <v>0</v>
      </c>
      <c r="RUG6" s="260">
        <f>'Inbound SOS &amp; EOD'!RHS29</f>
        <v>0</v>
      </c>
      <c r="RUH6" s="260">
        <f>'Inbound SOS &amp; EOD'!RHT29</f>
        <v>0</v>
      </c>
      <c r="RUI6" s="260">
        <f>'Inbound SOS &amp; EOD'!RHU29</f>
        <v>0</v>
      </c>
      <c r="RUJ6" s="260">
        <f>'Inbound SOS &amp; EOD'!RHV29</f>
        <v>0</v>
      </c>
      <c r="RUK6" s="260">
        <f>'Inbound SOS &amp; EOD'!RHW29</f>
        <v>0</v>
      </c>
      <c r="RUL6" s="260">
        <f>'Inbound SOS &amp; EOD'!RHX29</f>
        <v>0</v>
      </c>
      <c r="RUM6" s="260">
        <f>'Inbound SOS &amp; EOD'!RHY29</f>
        <v>0</v>
      </c>
      <c r="RUN6" s="260">
        <f>'Inbound SOS &amp; EOD'!RHZ29</f>
        <v>0</v>
      </c>
      <c r="RUO6" s="260">
        <f>'Inbound SOS &amp; EOD'!RIA29</f>
        <v>0</v>
      </c>
      <c r="RUP6" s="260">
        <f>'Inbound SOS &amp; EOD'!RIB29</f>
        <v>0</v>
      </c>
      <c r="RUQ6" s="260">
        <f>'Inbound SOS &amp; EOD'!RIC29</f>
        <v>0</v>
      </c>
      <c r="RUR6" s="260">
        <f>'Inbound SOS &amp; EOD'!RID29</f>
        <v>0</v>
      </c>
      <c r="RUS6" s="260">
        <f>'Inbound SOS &amp; EOD'!RIE29</f>
        <v>0</v>
      </c>
      <c r="RUT6" s="260">
        <f>'Inbound SOS &amp; EOD'!RIF29</f>
        <v>0</v>
      </c>
      <c r="RUU6" s="260">
        <f>'Inbound SOS &amp; EOD'!RIG29</f>
        <v>0</v>
      </c>
      <c r="RUV6" s="260">
        <f>'Inbound SOS &amp; EOD'!RIH29</f>
        <v>0</v>
      </c>
      <c r="RUW6" s="260">
        <f>'Inbound SOS &amp; EOD'!RII29</f>
        <v>0</v>
      </c>
      <c r="RUX6" s="260">
        <f>'Inbound SOS &amp; EOD'!RIJ29</f>
        <v>0</v>
      </c>
      <c r="RUY6" s="260">
        <f>'Inbound SOS &amp; EOD'!RIK29</f>
        <v>0</v>
      </c>
      <c r="RUZ6" s="260">
        <f>'Inbound SOS &amp; EOD'!RIL29</f>
        <v>0</v>
      </c>
      <c r="RVA6" s="260">
        <f>'Inbound SOS &amp; EOD'!RIM29</f>
        <v>0</v>
      </c>
      <c r="RVB6" s="260">
        <f>'Inbound SOS &amp; EOD'!RIN29</f>
        <v>0</v>
      </c>
      <c r="RVC6" s="260">
        <f>'Inbound SOS &amp; EOD'!RIO29</f>
        <v>0</v>
      </c>
      <c r="RVD6" s="260">
        <f>'Inbound SOS &amp; EOD'!RIP29</f>
        <v>0</v>
      </c>
      <c r="RVE6" s="260">
        <f>'Inbound SOS &amp; EOD'!RIQ29</f>
        <v>0</v>
      </c>
      <c r="RVF6" s="260">
        <f>'Inbound SOS &amp; EOD'!RIR29</f>
        <v>0</v>
      </c>
      <c r="RVG6" s="260">
        <f>'Inbound SOS &amp; EOD'!RIS29</f>
        <v>0</v>
      </c>
      <c r="RVH6" s="260">
        <f>'Inbound SOS &amp; EOD'!RIT29</f>
        <v>0</v>
      </c>
      <c r="RVI6" s="260">
        <f>'Inbound SOS &amp; EOD'!RIU29</f>
        <v>0</v>
      </c>
      <c r="RVJ6" s="260">
        <f>'Inbound SOS &amp; EOD'!RIV29</f>
        <v>0</v>
      </c>
      <c r="RVK6" s="260">
        <f>'Inbound SOS &amp; EOD'!RIW29</f>
        <v>0</v>
      </c>
      <c r="RVL6" s="260">
        <f>'Inbound SOS &amp; EOD'!RIX29</f>
        <v>0</v>
      </c>
      <c r="RVM6" s="260">
        <f>'Inbound SOS &amp; EOD'!RIY29</f>
        <v>0</v>
      </c>
      <c r="RVN6" s="260">
        <f>'Inbound SOS &amp; EOD'!RIZ29</f>
        <v>0</v>
      </c>
      <c r="RVO6" s="260">
        <f>'Inbound SOS &amp; EOD'!RJA29</f>
        <v>0</v>
      </c>
      <c r="RVP6" s="260">
        <f>'Inbound SOS &amp; EOD'!RJB29</f>
        <v>0</v>
      </c>
      <c r="RVQ6" s="260">
        <f>'Inbound SOS &amp; EOD'!RJC29</f>
        <v>0</v>
      </c>
      <c r="RVR6" s="260">
        <f>'Inbound SOS &amp; EOD'!RJD29</f>
        <v>0</v>
      </c>
      <c r="RVS6" s="260">
        <f>'Inbound SOS &amp; EOD'!RJE29</f>
        <v>0</v>
      </c>
      <c r="RVT6" s="260">
        <f>'Inbound SOS &amp; EOD'!RJF29</f>
        <v>0</v>
      </c>
      <c r="RVU6" s="260">
        <f>'Inbound SOS &amp; EOD'!RJG29</f>
        <v>0</v>
      </c>
      <c r="RVV6" s="260">
        <f>'Inbound SOS &amp; EOD'!RJH29</f>
        <v>0</v>
      </c>
      <c r="RVW6" s="260">
        <f>'Inbound SOS &amp; EOD'!RJI29</f>
        <v>0</v>
      </c>
      <c r="RVX6" s="260">
        <f>'Inbound SOS &amp; EOD'!RJJ29</f>
        <v>0</v>
      </c>
      <c r="RVY6" s="260">
        <f>'Inbound SOS &amp; EOD'!RJK29</f>
        <v>0</v>
      </c>
      <c r="RVZ6" s="260">
        <f>'Inbound SOS &amp; EOD'!RJL29</f>
        <v>0</v>
      </c>
      <c r="RWA6" s="260">
        <f>'Inbound SOS &amp; EOD'!RJM29</f>
        <v>0</v>
      </c>
      <c r="RWB6" s="260">
        <f>'Inbound SOS &amp; EOD'!RJN29</f>
        <v>0</v>
      </c>
      <c r="RWC6" s="260">
        <f>'Inbound SOS &amp; EOD'!RJO29</f>
        <v>0</v>
      </c>
      <c r="RWD6" s="260">
        <f>'Inbound SOS &amp; EOD'!RJP29</f>
        <v>0</v>
      </c>
      <c r="RWE6" s="260">
        <f>'Inbound SOS &amp; EOD'!RJQ29</f>
        <v>0</v>
      </c>
      <c r="RWF6" s="260">
        <f>'Inbound SOS &amp; EOD'!RJR29</f>
        <v>0</v>
      </c>
      <c r="RWG6" s="260">
        <f>'Inbound SOS &amp; EOD'!RJS29</f>
        <v>0</v>
      </c>
      <c r="RWH6" s="260">
        <f>'Inbound SOS &amp; EOD'!RJT29</f>
        <v>0</v>
      </c>
      <c r="RWI6" s="260">
        <f>'Inbound SOS &amp; EOD'!RJU29</f>
        <v>0</v>
      </c>
      <c r="RWJ6" s="260">
        <f>'Inbound SOS &amp; EOD'!RJV29</f>
        <v>0</v>
      </c>
      <c r="RWK6" s="260">
        <f>'Inbound SOS &amp; EOD'!RJW29</f>
        <v>0</v>
      </c>
      <c r="RWL6" s="260">
        <f>'Inbound SOS &amp; EOD'!RJX29</f>
        <v>0</v>
      </c>
      <c r="RWM6" s="260">
        <f>'Inbound SOS &amp; EOD'!RJY29</f>
        <v>0</v>
      </c>
      <c r="RWN6" s="260">
        <f>'Inbound SOS &amp; EOD'!RJZ29</f>
        <v>0</v>
      </c>
      <c r="RWO6" s="260">
        <f>'Inbound SOS &amp; EOD'!RKA29</f>
        <v>0</v>
      </c>
      <c r="RWP6" s="260">
        <f>'Inbound SOS &amp; EOD'!RKB29</f>
        <v>0</v>
      </c>
      <c r="RWQ6" s="260">
        <f>'Inbound SOS &amp; EOD'!RKC29</f>
        <v>0</v>
      </c>
      <c r="RWR6" s="260">
        <f>'Inbound SOS &amp; EOD'!RKD29</f>
        <v>0</v>
      </c>
      <c r="RWS6" s="260">
        <f>'Inbound SOS &amp; EOD'!RKE29</f>
        <v>0</v>
      </c>
      <c r="RWT6" s="260">
        <f>'Inbound SOS &amp; EOD'!RKF29</f>
        <v>0</v>
      </c>
      <c r="RWU6" s="260">
        <f>'Inbound SOS &amp; EOD'!RKG29</f>
        <v>0</v>
      </c>
      <c r="RWV6" s="260">
        <f>'Inbound SOS &amp; EOD'!RKH29</f>
        <v>0</v>
      </c>
      <c r="RWW6" s="260">
        <f>'Inbound SOS &amp; EOD'!RKI29</f>
        <v>0</v>
      </c>
      <c r="RWX6" s="260">
        <f>'Inbound SOS &amp; EOD'!RKJ29</f>
        <v>0</v>
      </c>
      <c r="RWY6" s="260">
        <f>'Inbound SOS &amp; EOD'!RKK29</f>
        <v>0</v>
      </c>
      <c r="RWZ6" s="260">
        <f>'Inbound SOS &amp; EOD'!RKL29</f>
        <v>0</v>
      </c>
      <c r="RXA6" s="260">
        <f>'Inbound SOS &amp; EOD'!RKM29</f>
        <v>0</v>
      </c>
      <c r="RXB6" s="260">
        <f>'Inbound SOS &amp; EOD'!RKN29</f>
        <v>0</v>
      </c>
      <c r="RXC6" s="260">
        <f>'Inbound SOS &amp; EOD'!RKO29</f>
        <v>0</v>
      </c>
      <c r="RXD6" s="260">
        <f>'Inbound SOS &amp; EOD'!RKP29</f>
        <v>0</v>
      </c>
      <c r="RXE6" s="260">
        <f>'Inbound SOS &amp; EOD'!RKQ29</f>
        <v>0</v>
      </c>
      <c r="RXF6" s="260">
        <f>'Inbound SOS &amp; EOD'!RKR29</f>
        <v>0</v>
      </c>
      <c r="RXG6" s="260">
        <f>'Inbound SOS &amp; EOD'!RKS29</f>
        <v>0</v>
      </c>
      <c r="RXH6" s="260">
        <f>'Inbound SOS &amp; EOD'!RKT29</f>
        <v>0</v>
      </c>
      <c r="RXI6" s="260">
        <f>'Inbound SOS &amp; EOD'!RKU29</f>
        <v>0</v>
      </c>
      <c r="RXJ6" s="260">
        <f>'Inbound SOS &amp; EOD'!RKV29</f>
        <v>0</v>
      </c>
      <c r="RXK6" s="260">
        <f>'Inbound SOS &amp; EOD'!RKW29</f>
        <v>0</v>
      </c>
      <c r="RXL6" s="260">
        <f>'Inbound SOS &amp; EOD'!RKX29</f>
        <v>0</v>
      </c>
      <c r="RXM6" s="260">
        <f>'Inbound SOS &amp; EOD'!RKY29</f>
        <v>0</v>
      </c>
      <c r="RXN6" s="260">
        <f>'Inbound SOS &amp; EOD'!RKZ29</f>
        <v>0</v>
      </c>
      <c r="RXO6" s="260">
        <f>'Inbound SOS &amp; EOD'!RLA29</f>
        <v>0</v>
      </c>
      <c r="RXP6" s="260">
        <f>'Inbound SOS &amp; EOD'!RLB29</f>
        <v>0</v>
      </c>
      <c r="RXQ6" s="260">
        <f>'Inbound SOS &amp; EOD'!RLC29</f>
        <v>0</v>
      </c>
      <c r="RXR6" s="260">
        <f>'Inbound SOS &amp; EOD'!RLD29</f>
        <v>0</v>
      </c>
      <c r="RXS6" s="260">
        <f>'Inbound SOS &amp; EOD'!RLE29</f>
        <v>0</v>
      </c>
      <c r="RXT6" s="260">
        <f>'Inbound SOS &amp; EOD'!RLF29</f>
        <v>0</v>
      </c>
      <c r="RXU6" s="260">
        <f>'Inbound SOS &amp; EOD'!RLG29</f>
        <v>0</v>
      </c>
      <c r="RXV6" s="260">
        <f>'Inbound SOS &amp; EOD'!RLH29</f>
        <v>0</v>
      </c>
      <c r="RXW6" s="260">
        <f>'Inbound SOS &amp; EOD'!RLI29</f>
        <v>0</v>
      </c>
      <c r="RXX6" s="260">
        <f>'Inbound SOS &amp; EOD'!RLJ29</f>
        <v>0</v>
      </c>
      <c r="RXY6" s="260">
        <f>'Inbound SOS &amp; EOD'!RLK29</f>
        <v>0</v>
      </c>
      <c r="RXZ6" s="260">
        <f>'Inbound SOS &amp; EOD'!RLL29</f>
        <v>0</v>
      </c>
      <c r="RYA6" s="260">
        <f>'Inbound SOS &amp; EOD'!RLM29</f>
        <v>0</v>
      </c>
      <c r="RYB6" s="260">
        <f>'Inbound SOS &amp; EOD'!RLN29</f>
        <v>0</v>
      </c>
      <c r="RYC6" s="260">
        <f>'Inbound SOS &amp; EOD'!RLO29</f>
        <v>0</v>
      </c>
      <c r="RYD6" s="260">
        <f>'Inbound SOS &amp; EOD'!RLP29</f>
        <v>0</v>
      </c>
      <c r="RYE6" s="260">
        <f>'Inbound SOS &amp; EOD'!RLQ29</f>
        <v>0</v>
      </c>
      <c r="RYF6" s="260">
        <f>'Inbound SOS &amp; EOD'!RLR29</f>
        <v>0</v>
      </c>
      <c r="RYG6" s="260">
        <f>'Inbound SOS &amp; EOD'!RLS29</f>
        <v>0</v>
      </c>
      <c r="RYH6" s="260">
        <f>'Inbound SOS &amp; EOD'!RLT29</f>
        <v>0</v>
      </c>
      <c r="RYI6" s="260">
        <f>'Inbound SOS &amp; EOD'!RLU29</f>
        <v>0</v>
      </c>
      <c r="RYJ6" s="260">
        <f>'Inbound SOS &amp; EOD'!RLV29</f>
        <v>0</v>
      </c>
      <c r="RYK6" s="260">
        <f>'Inbound SOS &amp; EOD'!RLW29</f>
        <v>0</v>
      </c>
      <c r="RYL6" s="260">
        <f>'Inbound SOS &amp; EOD'!RLX29</f>
        <v>0</v>
      </c>
      <c r="RYM6" s="260">
        <f>'Inbound SOS &amp; EOD'!RLY29</f>
        <v>0</v>
      </c>
      <c r="RYN6" s="260">
        <f>'Inbound SOS &amp; EOD'!RLZ29</f>
        <v>0</v>
      </c>
      <c r="RYO6" s="260">
        <f>'Inbound SOS &amp; EOD'!RMA29</f>
        <v>0</v>
      </c>
      <c r="RYP6" s="260">
        <f>'Inbound SOS &amp; EOD'!RMB29</f>
        <v>0</v>
      </c>
      <c r="RYQ6" s="260">
        <f>'Inbound SOS &amp; EOD'!RMC29</f>
        <v>0</v>
      </c>
      <c r="RYR6" s="260">
        <f>'Inbound SOS &amp; EOD'!RMD29</f>
        <v>0</v>
      </c>
      <c r="RYS6" s="260">
        <f>'Inbound SOS &amp; EOD'!RME29</f>
        <v>0</v>
      </c>
      <c r="RYT6" s="260">
        <f>'Inbound SOS &amp; EOD'!RMF29</f>
        <v>0</v>
      </c>
      <c r="RYU6" s="260">
        <f>'Inbound SOS &amp; EOD'!RMG29</f>
        <v>0</v>
      </c>
      <c r="RYV6" s="260">
        <f>'Inbound SOS &amp; EOD'!RMH29</f>
        <v>0</v>
      </c>
      <c r="RYW6" s="260">
        <f>'Inbound SOS &amp; EOD'!RMI29</f>
        <v>0</v>
      </c>
      <c r="RYX6" s="260">
        <f>'Inbound SOS &amp; EOD'!RMJ29</f>
        <v>0</v>
      </c>
      <c r="RYY6" s="260">
        <f>'Inbound SOS &amp; EOD'!RMK29</f>
        <v>0</v>
      </c>
      <c r="RYZ6" s="260">
        <f>'Inbound SOS &amp; EOD'!RML29</f>
        <v>0</v>
      </c>
      <c r="RZA6" s="260">
        <f>'Inbound SOS &amp; EOD'!RMM29</f>
        <v>0</v>
      </c>
      <c r="RZB6" s="260">
        <f>'Inbound SOS &amp; EOD'!RMN29</f>
        <v>0</v>
      </c>
      <c r="RZC6" s="260">
        <f>'Inbound SOS &amp; EOD'!RMO29</f>
        <v>0</v>
      </c>
      <c r="RZD6" s="260">
        <f>'Inbound SOS &amp; EOD'!RMP29</f>
        <v>0</v>
      </c>
      <c r="RZE6" s="260">
        <f>'Inbound SOS &amp; EOD'!RMQ29</f>
        <v>0</v>
      </c>
      <c r="RZF6" s="260">
        <f>'Inbound SOS &amp; EOD'!RMR29</f>
        <v>0</v>
      </c>
      <c r="RZG6" s="260">
        <f>'Inbound SOS &amp; EOD'!RMS29</f>
        <v>0</v>
      </c>
      <c r="RZH6" s="260">
        <f>'Inbound SOS &amp; EOD'!RMT29</f>
        <v>0</v>
      </c>
      <c r="RZI6" s="260">
        <f>'Inbound SOS &amp; EOD'!RMU29</f>
        <v>0</v>
      </c>
      <c r="RZJ6" s="260">
        <f>'Inbound SOS &amp; EOD'!RMV29</f>
        <v>0</v>
      </c>
      <c r="RZK6" s="260">
        <f>'Inbound SOS &amp; EOD'!RMW29</f>
        <v>0</v>
      </c>
      <c r="RZL6" s="260">
        <f>'Inbound SOS &amp; EOD'!RMX29</f>
        <v>0</v>
      </c>
      <c r="RZM6" s="260">
        <f>'Inbound SOS &amp; EOD'!RMY29</f>
        <v>0</v>
      </c>
      <c r="RZN6" s="260">
        <f>'Inbound SOS &amp; EOD'!RMZ29</f>
        <v>0</v>
      </c>
      <c r="RZO6" s="260">
        <f>'Inbound SOS &amp; EOD'!RNA29</f>
        <v>0</v>
      </c>
      <c r="RZP6" s="260">
        <f>'Inbound SOS &amp; EOD'!RNB29</f>
        <v>0</v>
      </c>
      <c r="RZQ6" s="260">
        <f>'Inbound SOS &amp; EOD'!RNC29</f>
        <v>0</v>
      </c>
      <c r="RZR6" s="260">
        <f>'Inbound SOS &amp; EOD'!RND29</f>
        <v>0</v>
      </c>
      <c r="RZS6" s="260">
        <f>'Inbound SOS &amp; EOD'!RNE29</f>
        <v>0</v>
      </c>
      <c r="RZT6" s="260">
        <f>'Inbound SOS &amp; EOD'!RNF29</f>
        <v>0</v>
      </c>
      <c r="RZU6" s="260">
        <f>'Inbound SOS &amp; EOD'!RNG29</f>
        <v>0</v>
      </c>
      <c r="RZV6" s="260">
        <f>'Inbound SOS &amp; EOD'!RNH29</f>
        <v>0</v>
      </c>
      <c r="RZW6" s="260">
        <f>'Inbound SOS &amp; EOD'!RNI29</f>
        <v>0</v>
      </c>
      <c r="RZX6" s="260">
        <f>'Inbound SOS &amp; EOD'!RNJ29</f>
        <v>0</v>
      </c>
      <c r="RZY6" s="260">
        <f>'Inbound SOS &amp; EOD'!RNK29</f>
        <v>0</v>
      </c>
      <c r="RZZ6" s="260">
        <f>'Inbound SOS &amp; EOD'!RNL29</f>
        <v>0</v>
      </c>
      <c r="SAA6" s="260">
        <f>'Inbound SOS &amp; EOD'!RNM29</f>
        <v>0</v>
      </c>
      <c r="SAB6" s="260">
        <f>'Inbound SOS &amp; EOD'!RNN29</f>
        <v>0</v>
      </c>
      <c r="SAC6" s="260">
        <f>'Inbound SOS &amp; EOD'!RNO29</f>
        <v>0</v>
      </c>
      <c r="SAD6" s="260">
        <f>'Inbound SOS &amp; EOD'!RNP29</f>
        <v>0</v>
      </c>
      <c r="SAE6" s="260">
        <f>'Inbound SOS &amp; EOD'!RNQ29</f>
        <v>0</v>
      </c>
      <c r="SAF6" s="260">
        <f>'Inbound SOS &amp; EOD'!RNR29</f>
        <v>0</v>
      </c>
      <c r="SAG6" s="260">
        <f>'Inbound SOS &amp; EOD'!RNS29</f>
        <v>0</v>
      </c>
      <c r="SAH6" s="260">
        <f>'Inbound SOS &amp; EOD'!RNT29</f>
        <v>0</v>
      </c>
      <c r="SAI6" s="260">
        <f>'Inbound SOS &amp; EOD'!RNU29</f>
        <v>0</v>
      </c>
      <c r="SAJ6" s="260">
        <f>'Inbound SOS &amp; EOD'!RNV29</f>
        <v>0</v>
      </c>
      <c r="SAK6" s="260">
        <f>'Inbound SOS &amp; EOD'!RNW29</f>
        <v>0</v>
      </c>
      <c r="SAL6" s="260">
        <f>'Inbound SOS &amp; EOD'!RNX29</f>
        <v>0</v>
      </c>
      <c r="SAM6" s="260">
        <f>'Inbound SOS &amp; EOD'!RNY29</f>
        <v>0</v>
      </c>
      <c r="SAN6" s="260">
        <f>'Inbound SOS &amp; EOD'!RNZ29</f>
        <v>0</v>
      </c>
      <c r="SAO6" s="260">
        <f>'Inbound SOS &amp; EOD'!ROA29</f>
        <v>0</v>
      </c>
      <c r="SAP6" s="260">
        <f>'Inbound SOS &amp; EOD'!ROB29</f>
        <v>0</v>
      </c>
      <c r="SAQ6" s="260">
        <f>'Inbound SOS &amp; EOD'!ROC29</f>
        <v>0</v>
      </c>
      <c r="SAR6" s="260">
        <f>'Inbound SOS &amp; EOD'!ROD29</f>
        <v>0</v>
      </c>
      <c r="SAS6" s="260">
        <f>'Inbound SOS &amp; EOD'!ROE29</f>
        <v>0</v>
      </c>
      <c r="SAT6" s="260">
        <f>'Inbound SOS &amp; EOD'!ROF29</f>
        <v>0</v>
      </c>
      <c r="SAU6" s="260">
        <f>'Inbound SOS &amp; EOD'!ROG29</f>
        <v>0</v>
      </c>
      <c r="SAV6" s="260">
        <f>'Inbound SOS &amp; EOD'!ROH29</f>
        <v>0</v>
      </c>
      <c r="SAW6" s="260">
        <f>'Inbound SOS &amp; EOD'!ROI29</f>
        <v>0</v>
      </c>
      <c r="SAX6" s="260">
        <f>'Inbound SOS &amp; EOD'!ROJ29</f>
        <v>0</v>
      </c>
      <c r="SAY6" s="260">
        <f>'Inbound SOS &amp; EOD'!ROK29</f>
        <v>0</v>
      </c>
      <c r="SAZ6" s="260">
        <f>'Inbound SOS &amp; EOD'!ROL29</f>
        <v>0</v>
      </c>
      <c r="SBA6" s="260">
        <f>'Inbound SOS &amp; EOD'!ROM29</f>
        <v>0</v>
      </c>
      <c r="SBB6" s="260">
        <f>'Inbound SOS &amp; EOD'!RON29</f>
        <v>0</v>
      </c>
      <c r="SBC6" s="260">
        <f>'Inbound SOS &amp; EOD'!ROO29</f>
        <v>0</v>
      </c>
      <c r="SBD6" s="260">
        <f>'Inbound SOS &amp; EOD'!ROP29</f>
        <v>0</v>
      </c>
      <c r="SBE6" s="260">
        <f>'Inbound SOS &amp; EOD'!ROQ29</f>
        <v>0</v>
      </c>
      <c r="SBF6" s="260">
        <f>'Inbound SOS &amp; EOD'!ROR29</f>
        <v>0</v>
      </c>
      <c r="SBG6" s="260">
        <f>'Inbound SOS &amp; EOD'!ROS29</f>
        <v>0</v>
      </c>
      <c r="SBH6" s="260">
        <f>'Inbound SOS &amp; EOD'!ROT29</f>
        <v>0</v>
      </c>
      <c r="SBI6" s="260">
        <f>'Inbound SOS &amp; EOD'!ROU29</f>
        <v>0</v>
      </c>
      <c r="SBJ6" s="260">
        <f>'Inbound SOS &amp; EOD'!ROV29</f>
        <v>0</v>
      </c>
      <c r="SBK6" s="260">
        <f>'Inbound SOS &amp; EOD'!ROW29</f>
        <v>0</v>
      </c>
      <c r="SBL6" s="260">
        <f>'Inbound SOS &amp; EOD'!ROX29</f>
        <v>0</v>
      </c>
      <c r="SBM6" s="260">
        <f>'Inbound SOS &amp; EOD'!ROY29</f>
        <v>0</v>
      </c>
      <c r="SBN6" s="260">
        <f>'Inbound SOS &amp; EOD'!ROZ29</f>
        <v>0</v>
      </c>
      <c r="SBO6" s="260">
        <f>'Inbound SOS &amp; EOD'!RPA29</f>
        <v>0</v>
      </c>
      <c r="SBP6" s="260">
        <f>'Inbound SOS &amp; EOD'!RPB29</f>
        <v>0</v>
      </c>
      <c r="SBQ6" s="260">
        <f>'Inbound SOS &amp; EOD'!RPC29</f>
        <v>0</v>
      </c>
      <c r="SBR6" s="260">
        <f>'Inbound SOS &amp; EOD'!RPD29</f>
        <v>0</v>
      </c>
      <c r="SBS6" s="260">
        <f>'Inbound SOS &amp; EOD'!RPE29</f>
        <v>0</v>
      </c>
      <c r="SBT6" s="260">
        <f>'Inbound SOS &amp; EOD'!RPF29</f>
        <v>0</v>
      </c>
      <c r="SBU6" s="260">
        <f>'Inbound SOS &amp; EOD'!RPG29</f>
        <v>0</v>
      </c>
      <c r="SBV6" s="260">
        <f>'Inbound SOS &amp; EOD'!RPH29</f>
        <v>0</v>
      </c>
      <c r="SBW6" s="260">
        <f>'Inbound SOS &amp; EOD'!RPI29</f>
        <v>0</v>
      </c>
      <c r="SBX6" s="260">
        <f>'Inbound SOS &amp; EOD'!RPJ29</f>
        <v>0</v>
      </c>
      <c r="SBY6" s="260">
        <f>'Inbound SOS &amp; EOD'!RPK29</f>
        <v>0</v>
      </c>
      <c r="SBZ6" s="260">
        <f>'Inbound SOS &amp; EOD'!RPL29</f>
        <v>0</v>
      </c>
      <c r="SCA6" s="260">
        <f>'Inbound SOS &amp; EOD'!RPM29</f>
        <v>0</v>
      </c>
      <c r="SCB6" s="260">
        <f>'Inbound SOS &amp; EOD'!RPN29</f>
        <v>0</v>
      </c>
      <c r="SCC6" s="260">
        <f>'Inbound SOS &amp; EOD'!RPO29</f>
        <v>0</v>
      </c>
      <c r="SCD6" s="260">
        <f>'Inbound SOS &amp; EOD'!RPP29</f>
        <v>0</v>
      </c>
      <c r="SCE6" s="260">
        <f>'Inbound SOS &amp; EOD'!RPQ29</f>
        <v>0</v>
      </c>
      <c r="SCF6" s="260">
        <f>'Inbound SOS &amp; EOD'!RPR29</f>
        <v>0</v>
      </c>
      <c r="SCG6" s="260">
        <f>'Inbound SOS &amp; EOD'!RPS29</f>
        <v>0</v>
      </c>
      <c r="SCH6" s="260">
        <f>'Inbound SOS &amp; EOD'!RPT29</f>
        <v>0</v>
      </c>
      <c r="SCI6" s="260">
        <f>'Inbound SOS &amp; EOD'!RPU29</f>
        <v>0</v>
      </c>
      <c r="SCJ6" s="260">
        <f>'Inbound SOS &amp; EOD'!RPV29</f>
        <v>0</v>
      </c>
      <c r="SCK6" s="260">
        <f>'Inbound SOS &amp; EOD'!RPW29</f>
        <v>0</v>
      </c>
      <c r="SCL6" s="260">
        <f>'Inbound SOS &amp; EOD'!RPX29</f>
        <v>0</v>
      </c>
      <c r="SCM6" s="260">
        <f>'Inbound SOS &amp; EOD'!RPY29</f>
        <v>0</v>
      </c>
      <c r="SCN6" s="260">
        <f>'Inbound SOS &amp; EOD'!RPZ29</f>
        <v>0</v>
      </c>
      <c r="SCO6" s="260">
        <f>'Inbound SOS &amp; EOD'!RQA29</f>
        <v>0</v>
      </c>
      <c r="SCP6" s="260">
        <f>'Inbound SOS &amp; EOD'!RQB29</f>
        <v>0</v>
      </c>
      <c r="SCQ6" s="260">
        <f>'Inbound SOS &amp; EOD'!RQC29</f>
        <v>0</v>
      </c>
      <c r="SCR6" s="260">
        <f>'Inbound SOS &amp; EOD'!RQD29</f>
        <v>0</v>
      </c>
      <c r="SCS6" s="260">
        <f>'Inbound SOS &amp; EOD'!RQE29</f>
        <v>0</v>
      </c>
      <c r="SCT6" s="260">
        <f>'Inbound SOS &amp; EOD'!RQF29</f>
        <v>0</v>
      </c>
      <c r="SCU6" s="260">
        <f>'Inbound SOS &amp; EOD'!RQG29</f>
        <v>0</v>
      </c>
      <c r="SCV6" s="260">
        <f>'Inbound SOS &amp; EOD'!RQH29</f>
        <v>0</v>
      </c>
      <c r="SCW6" s="260">
        <f>'Inbound SOS &amp; EOD'!RQI29</f>
        <v>0</v>
      </c>
      <c r="SCX6" s="260">
        <f>'Inbound SOS &amp; EOD'!RQJ29</f>
        <v>0</v>
      </c>
      <c r="SCY6" s="260">
        <f>'Inbound SOS &amp; EOD'!RQK29</f>
        <v>0</v>
      </c>
      <c r="SCZ6" s="260">
        <f>'Inbound SOS &amp; EOD'!RQL29</f>
        <v>0</v>
      </c>
      <c r="SDA6" s="260">
        <f>'Inbound SOS &amp; EOD'!RQM29</f>
        <v>0</v>
      </c>
      <c r="SDB6" s="260">
        <f>'Inbound SOS &amp; EOD'!RQN29</f>
        <v>0</v>
      </c>
      <c r="SDC6" s="260">
        <f>'Inbound SOS &amp; EOD'!RQO29</f>
        <v>0</v>
      </c>
      <c r="SDD6" s="260">
        <f>'Inbound SOS &amp; EOD'!RQP29</f>
        <v>0</v>
      </c>
      <c r="SDE6" s="260">
        <f>'Inbound SOS &amp; EOD'!RQQ29</f>
        <v>0</v>
      </c>
      <c r="SDF6" s="260">
        <f>'Inbound SOS &amp; EOD'!RQR29</f>
        <v>0</v>
      </c>
      <c r="SDG6" s="260">
        <f>'Inbound SOS &amp; EOD'!RQS29</f>
        <v>0</v>
      </c>
      <c r="SDH6" s="260">
        <f>'Inbound SOS &amp; EOD'!RQT29</f>
        <v>0</v>
      </c>
      <c r="SDI6" s="260">
        <f>'Inbound SOS &amp; EOD'!RQU29</f>
        <v>0</v>
      </c>
      <c r="SDJ6" s="260">
        <f>'Inbound SOS &amp; EOD'!RQV29</f>
        <v>0</v>
      </c>
      <c r="SDK6" s="260">
        <f>'Inbound SOS &amp; EOD'!RQW29</f>
        <v>0</v>
      </c>
      <c r="SDL6" s="260">
        <f>'Inbound SOS &amp; EOD'!RQX29</f>
        <v>0</v>
      </c>
      <c r="SDM6" s="260">
        <f>'Inbound SOS &amp; EOD'!RQY29</f>
        <v>0</v>
      </c>
      <c r="SDN6" s="260">
        <f>'Inbound SOS &amp; EOD'!RQZ29</f>
        <v>0</v>
      </c>
      <c r="SDO6" s="260">
        <f>'Inbound SOS &amp; EOD'!RRA29</f>
        <v>0</v>
      </c>
      <c r="SDP6" s="260">
        <f>'Inbound SOS &amp; EOD'!RRB29</f>
        <v>0</v>
      </c>
      <c r="SDQ6" s="260">
        <f>'Inbound SOS &amp; EOD'!RRC29</f>
        <v>0</v>
      </c>
      <c r="SDR6" s="260">
        <f>'Inbound SOS &amp; EOD'!RRD29</f>
        <v>0</v>
      </c>
      <c r="SDS6" s="260">
        <f>'Inbound SOS &amp; EOD'!RRE29</f>
        <v>0</v>
      </c>
      <c r="SDT6" s="260">
        <f>'Inbound SOS &amp; EOD'!RRF29</f>
        <v>0</v>
      </c>
      <c r="SDU6" s="260">
        <f>'Inbound SOS &amp; EOD'!RRG29</f>
        <v>0</v>
      </c>
      <c r="SDV6" s="260">
        <f>'Inbound SOS &amp; EOD'!RRH29</f>
        <v>0</v>
      </c>
      <c r="SDW6" s="260">
        <f>'Inbound SOS &amp; EOD'!RRI29</f>
        <v>0</v>
      </c>
      <c r="SDX6" s="260">
        <f>'Inbound SOS &amp; EOD'!RRJ29</f>
        <v>0</v>
      </c>
      <c r="SDY6" s="260">
        <f>'Inbound SOS &amp; EOD'!RRK29</f>
        <v>0</v>
      </c>
      <c r="SDZ6" s="260">
        <f>'Inbound SOS &amp; EOD'!RRL29</f>
        <v>0</v>
      </c>
      <c r="SEA6" s="260">
        <f>'Inbound SOS &amp; EOD'!RRM29</f>
        <v>0</v>
      </c>
      <c r="SEB6" s="260">
        <f>'Inbound SOS &amp; EOD'!RRN29</f>
        <v>0</v>
      </c>
      <c r="SEC6" s="260">
        <f>'Inbound SOS &amp; EOD'!RRO29</f>
        <v>0</v>
      </c>
      <c r="SED6" s="260">
        <f>'Inbound SOS &amp; EOD'!RRP29</f>
        <v>0</v>
      </c>
      <c r="SEE6" s="260">
        <f>'Inbound SOS &amp; EOD'!RRQ29</f>
        <v>0</v>
      </c>
      <c r="SEF6" s="260">
        <f>'Inbound SOS &amp; EOD'!RRR29</f>
        <v>0</v>
      </c>
      <c r="SEG6" s="260">
        <f>'Inbound SOS &amp; EOD'!RRS29</f>
        <v>0</v>
      </c>
      <c r="SEH6" s="260">
        <f>'Inbound SOS &amp; EOD'!RRT29</f>
        <v>0</v>
      </c>
      <c r="SEI6" s="260">
        <f>'Inbound SOS &amp; EOD'!RRU29</f>
        <v>0</v>
      </c>
      <c r="SEJ6" s="260">
        <f>'Inbound SOS &amp; EOD'!RRV29</f>
        <v>0</v>
      </c>
      <c r="SEK6" s="260">
        <f>'Inbound SOS &amp; EOD'!RRW29</f>
        <v>0</v>
      </c>
      <c r="SEL6" s="260">
        <f>'Inbound SOS &amp; EOD'!RRX29</f>
        <v>0</v>
      </c>
      <c r="SEM6" s="260">
        <f>'Inbound SOS &amp; EOD'!RRY29</f>
        <v>0</v>
      </c>
      <c r="SEN6" s="260">
        <f>'Inbound SOS &amp; EOD'!RRZ29</f>
        <v>0</v>
      </c>
      <c r="SEO6" s="260">
        <f>'Inbound SOS &amp; EOD'!RSA29</f>
        <v>0</v>
      </c>
      <c r="SEP6" s="260">
        <f>'Inbound SOS &amp; EOD'!RSB29</f>
        <v>0</v>
      </c>
      <c r="SEQ6" s="260">
        <f>'Inbound SOS &amp; EOD'!RSC29</f>
        <v>0</v>
      </c>
      <c r="SER6" s="260">
        <f>'Inbound SOS &amp; EOD'!RSD29</f>
        <v>0</v>
      </c>
      <c r="SES6" s="260">
        <f>'Inbound SOS &amp; EOD'!RSE29</f>
        <v>0</v>
      </c>
      <c r="SET6" s="260">
        <f>'Inbound SOS &amp; EOD'!RSF29</f>
        <v>0</v>
      </c>
      <c r="SEU6" s="260">
        <f>'Inbound SOS &amp; EOD'!RSG29</f>
        <v>0</v>
      </c>
      <c r="SEV6" s="260">
        <f>'Inbound SOS &amp; EOD'!RSH29</f>
        <v>0</v>
      </c>
      <c r="SEW6" s="260">
        <f>'Inbound SOS &amp; EOD'!RSI29</f>
        <v>0</v>
      </c>
      <c r="SEX6" s="260">
        <f>'Inbound SOS &amp; EOD'!RSJ29</f>
        <v>0</v>
      </c>
      <c r="SEY6" s="260">
        <f>'Inbound SOS &amp; EOD'!RSK29</f>
        <v>0</v>
      </c>
      <c r="SEZ6" s="260">
        <f>'Inbound SOS &amp; EOD'!RSL29</f>
        <v>0</v>
      </c>
      <c r="SFA6" s="260">
        <f>'Inbound SOS &amp; EOD'!RSM29</f>
        <v>0</v>
      </c>
      <c r="SFB6" s="260">
        <f>'Inbound SOS &amp; EOD'!RSN29</f>
        <v>0</v>
      </c>
      <c r="SFC6" s="260">
        <f>'Inbound SOS &amp; EOD'!RSO29</f>
        <v>0</v>
      </c>
      <c r="SFD6" s="260">
        <f>'Inbound SOS &amp; EOD'!RSP29</f>
        <v>0</v>
      </c>
      <c r="SFE6" s="260">
        <f>'Inbound SOS &amp; EOD'!RSQ29</f>
        <v>0</v>
      </c>
      <c r="SFF6" s="260">
        <f>'Inbound SOS &amp; EOD'!RSR29</f>
        <v>0</v>
      </c>
      <c r="SFG6" s="260">
        <f>'Inbound SOS &amp; EOD'!RSS29</f>
        <v>0</v>
      </c>
      <c r="SFH6" s="260">
        <f>'Inbound SOS &amp; EOD'!RST29</f>
        <v>0</v>
      </c>
      <c r="SFI6" s="260">
        <f>'Inbound SOS &amp; EOD'!RSU29</f>
        <v>0</v>
      </c>
      <c r="SFJ6" s="260">
        <f>'Inbound SOS &amp; EOD'!RSV29</f>
        <v>0</v>
      </c>
      <c r="SFK6" s="260">
        <f>'Inbound SOS &amp; EOD'!RSW29</f>
        <v>0</v>
      </c>
      <c r="SFL6" s="260">
        <f>'Inbound SOS &amp; EOD'!RSX29</f>
        <v>0</v>
      </c>
      <c r="SFM6" s="260">
        <f>'Inbound SOS &amp; EOD'!RSY29</f>
        <v>0</v>
      </c>
      <c r="SFN6" s="260">
        <f>'Inbound SOS &amp; EOD'!RSZ29</f>
        <v>0</v>
      </c>
      <c r="SFO6" s="260">
        <f>'Inbound SOS &amp; EOD'!RTA29</f>
        <v>0</v>
      </c>
      <c r="SFP6" s="260">
        <f>'Inbound SOS &amp; EOD'!RTB29</f>
        <v>0</v>
      </c>
      <c r="SFQ6" s="260">
        <f>'Inbound SOS &amp; EOD'!RTC29</f>
        <v>0</v>
      </c>
      <c r="SFR6" s="260">
        <f>'Inbound SOS &amp; EOD'!RTD29</f>
        <v>0</v>
      </c>
      <c r="SFS6" s="260">
        <f>'Inbound SOS &amp; EOD'!RTE29</f>
        <v>0</v>
      </c>
      <c r="SFT6" s="260">
        <f>'Inbound SOS &amp; EOD'!RTF29</f>
        <v>0</v>
      </c>
      <c r="SFU6" s="260">
        <f>'Inbound SOS &amp; EOD'!RTG29</f>
        <v>0</v>
      </c>
      <c r="SFV6" s="260">
        <f>'Inbound SOS &amp; EOD'!RTH29</f>
        <v>0</v>
      </c>
      <c r="SFW6" s="260">
        <f>'Inbound SOS &amp; EOD'!RTI29</f>
        <v>0</v>
      </c>
      <c r="SFX6" s="260">
        <f>'Inbound SOS &amp; EOD'!RTJ29</f>
        <v>0</v>
      </c>
      <c r="SFY6" s="260">
        <f>'Inbound SOS &amp; EOD'!RTK29</f>
        <v>0</v>
      </c>
      <c r="SFZ6" s="260">
        <f>'Inbound SOS &amp; EOD'!RTL29</f>
        <v>0</v>
      </c>
      <c r="SGA6" s="260">
        <f>'Inbound SOS &amp; EOD'!RTM29</f>
        <v>0</v>
      </c>
      <c r="SGB6" s="260">
        <f>'Inbound SOS &amp; EOD'!RTN29</f>
        <v>0</v>
      </c>
      <c r="SGC6" s="260">
        <f>'Inbound SOS &amp; EOD'!RTO29</f>
        <v>0</v>
      </c>
      <c r="SGD6" s="260">
        <f>'Inbound SOS &amp; EOD'!RTP29</f>
        <v>0</v>
      </c>
      <c r="SGE6" s="260">
        <f>'Inbound SOS &amp; EOD'!RTQ29</f>
        <v>0</v>
      </c>
      <c r="SGF6" s="260">
        <f>'Inbound SOS &amp; EOD'!RTR29</f>
        <v>0</v>
      </c>
      <c r="SGG6" s="260">
        <f>'Inbound SOS &amp; EOD'!RTS29</f>
        <v>0</v>
      </c>
      <c r="SGH6" s="260">
        <f>'Inbound SOS &amp; EOD'!RTT29</f>
        <v>0</v>
      </c>
      <c r="SGI6" s="260">
        <f>'Inbound SOS &amp; EOD'!RTU29</f>
        <v>0</v>
      </c>
      <c r="SGJ6" s="260">
        <f>'Inbound SOS &amp; EOD'!RTV29</f>
        <v>0</v>
      </c>
      <c r="SGK6" s="260">
        <f>'Inbound SOS &amp; EOD'!RTW29</f>
        <v>0</v>
      </c>
      <c r="SGL6" s="260">
        <f>'Inbound SOS &amp; EOD'!RTX29</f>
        <v>0</v>
      </c>
      <c r="SGM6" s="260">
        <f>'Inbound SOS &amp; EOD'!RTY29</f>
        <v>0</v>
      </c>
      <c r="SGN6" s="260">
        <f>'Inbound SOS &amp; EOD'!RTZ29</f>
        <v>0</v>
      </c>
      <c r="SGO6" s="260">
        <f>'Inbound SOS &amp; EOD'!RUA29</f>
        <v>0</v>
      </c>
      <c r="SGP6" s="260">
        <f>'Inbound SOS &amp; EOD'!RUB29</f>
        <v>0</v>
      </c>
      <c r="SGQ6" s="260">
        <f>'Inbound SOS &amp; EOD'!RUC29</f>
        <v>0</v>
      </c>
      <c r="SGR6" s="260">
        <f>'Inbound SOS &amp; EOD'!RUD29</f>
        <v>0</v>
      </c>
      <c r="SGS6" s="260">
        <f>'Inbound SOS &amp; EOD'!RUE29</f>
        <v>0</v>
      </c>
      <c r="SGT6" s="260">
        <f>'Inbound SOS &amp; EOD'!RUF29</f>
        <v>0</v>
      </c>
      <c r="SGU6" s="260">
        <f>'Inbound SOS &amp; EOD'!RUG29</f>
        <v>0</v>
      </c>
      <c r="SGV6" s="260">
        <f>'Inbound SOS &amp; EOD'!RUH29</f>
        <v>0</v>
      </c>
      <c r="SGW6" s="260">
        <f>'Inbound SOS &amp; EOD'!RUI29</f>
        <v>0</v>
      </c>
      <c r="SGX6" s="260">
        <f>'Inbound SOS &amp; EOD'!RUJ29</f>
        <v>0</v>
      </c>
      <c r="SGY6" s="260">
        <f>'Inbound SOS &amp; EOD'!RUK29</f>
        <v>0</v>
      </c>
      <c r="SGZ6" s="260">
        <f>'Inbound SOS &amp; EOD'!RUL29</f>
        <v>0</v>
      </c>
      <c r="SHA6" s="260">
        <f>'Inbound SOS &amp; EOD'!RUM29</f>
        <v>0</v>
      </c>
      <c r="SHB6" s="260">
        <f>'Inbound SOS &amp; EOD'!RUN29</f>
        <v>0</v>
      </c>
      <c r="SHC6" s="260">
        <f>'Inbound SOS &amp; EOD'!RUO29</f>
        <v>0</v>
      </c>
      <c r="SHD6" s="260">
        <f>'Inbound SOS &amp; EOD'!RUP29</f>
        <v>0</v>
      </c>
      <c r="SHE6" s="260">
        <f>'Inbound SOS &amp; EOD'!RUQ29</f>
        <v>0</v>
      </c>
      <c r="SHF6" s="260">
        <f>'Inbound SOS &amp; EOD'!RUR29</f>
        <v>0</v>
      </c>
      <c r="SHG6" s="260">
        <f>'Inbound SOS &amp; EOD'!RUS29</f>
        <v>0</v>
      </c>
      <c r="SHH6" s="260">
        <f>'Inbound SOS &amp; EOD'!RUT29</f>
        <v>0</v>
      </c>
      <c r="SHI6" s="260">
        <f>'Inbound SOS &amp; EOD'!RUU29</f>
        <v>0</v>
      </c>
      <c r="SHJ6" s="260">
        <f>'Inbound SOS &amp; EOD'!RUV29</f>
        <v>0</v>
      </c>
      <c r="SHK6" s="260">
        <f>'Inbound SOS &amp; EOD'!RUW29</f>
        <v>0</v>
      </c>
      <c r="SHL6" s="260">
        <f>'Inbound SOS &amp; EOD'!RUX29</f>
        <v>0</v>
      </c>
      <c r="SHM6" s="260">
        <f>'Inbound SOS &amp; EOD'!RUY29</f>
        <v>0</v>
      </c>
      <c r="SHN6" s="260">
        <f>'Inbound SOS &amp; EOD'!RUZ29</f>
        <v>0</v>
      </c>
      <c r="SHO6" s="260">
        <f>'Inbound SOS &amp; EOD'!RVA29</f>
        <v>0</v>
      </c>
      <c r="SHP6" s="260">
        <f>'Inbound SOS &amp; EOD'!RVB29</f>
        <v>0</v>
      </c>
      <c r="SHQ6" s="260">
        <f>'Inbound SOS &amp; EOD'!RVC29</f>
        <v>0</v>
      </c>
      <c r="SHR6" s="260">
        <f>'Inbound SOS &amp; EOD'!RVD29</f>
        <v>0</v>
      </c>
      <c r="SHS6" s="260">
        <f>'Inbound SOS &amp; EOD'!RVE29</f>
        <v>0</v>
      </c>
      <c r="SHT6" s="260">
        <f>'Inbound SOS &amp; EOD'!RVF29</f>
        <v>0</v>
      </c>
      <c r="SHU6" s="260">
        <f>'Inbound SOS &amp; EOD'!RVG29</f>
        <v>0</v>
      </c>
      <c r="SHV6" s="260">
        <f>'Inbound SOS &amp; EOD'!RVH29</f>
        <v>0</v>
      </c>
      <c r="SHW6" s="260">
        <f>'Inbound SOS &amp; EOD'!RVI29</f>
        <v>0</v>
      </c>
      <c r="SHX6" s="260">
        <f>'Inbound SOS &amp; EOD'!RVJ29</f>
        <v>0</v>
      </c>
      <c r="SHY6" s="260">
        <f>'Inbound SOS &amp; EOD'!RVK29</f>
        <v>0</v>
      </c>
      <c r="SHZ6" s="260">
        <f>'Inbound SOS &amp; EOD'!RVL29</f>
        <v>0</v>
      </c>
      <c r="SIA6" s="260">
        <f>'Inbound SOS &amp; EOD'!RVM29</f>
        <v>0</v>
      </c>
      <c r="SIB6" s="260">
        <f>'Inbound SOS &amp; EOD'!RVN29</f>
        <v>0</v>
      </c>
      <c r="SIC6" s="260">
        <f>'Inbound SOS &amp; EOD'!RVO29</f>
        <v>0</v>
      </c>
      <c r="SID6" s="260">
        <f>'Inbound SOS &amp; EOD'!RVP29</f>
        <v>0</v>
      </c>
      <c r="SIE6" s="260">
        <f>'Inbound SOS &amp; EOD'!RVQ29</f>
        <v>0</v>
      </c>
      <c r="SIF6" s="260">
        <f>'Inbound SOS &amp; EOD'!RVR29</f>
        <v>0</v>
      </c>
      <c r="SIG6" s="260">
        <f>'Inbound SOS &amp; EOD'!RVS29</f>
        <v>0</v>
      </c>
      <c r="SIH6" s="260">
        <f>'Inbound SOS &amp; EOD'!RVT29</f>
        <v>0</v>
      </c>
      <c r="SII6" s="260">
        <f>'Inbound SOS &amp; EOD'!RVU29</f>
        <v>0</v>
      </c>
      <c r="SIJ6" s="260">
        <f>'Inbound SOS &amp; EOD'!RVV29</f>
        <v>0</v>
      </c>
      <c r="SIK6" s="260">
        <f>'Inbound SOS &amp; EOD'!RVW29</f>
        <v>0</v>
      </c>
      <c r="SIL6" s="260">
        <f>'Inbound SOS &amp; EOD'!RVX29</f>
        <v>0</v>
      </c>
      <c r="SIM6" s="260">
        <f>'Inbound SOS &amp; EOD'!RVY29</f>
        <v>0</v>
      </c>
      <c r="SIN6" s="260">
        <f>'Inbound SOS &amp; EOD'!RVZ29</f>
        <v>0</v>
      </c>
      <c r="SIO6" s="260">
        <f>'Inbound SOS &amp; EOD'!RWA29</f>
        <v>0</v>
      </c>
      <c r="SIP6" s="260">
        <f>'Inbound SOS &amp; EOD'!RWB29</f>
        <v>0</v>
      </c>
      <c r="SIQ6" s="260">
        <f>'Inbound SOS &amp; EOD'!RWC29</f>
        <v>0</v>
      </c>
      <c r="SIR6" s="260">
        <f>'Inbound SOS &amp; EOD'!RWD29</f>
        <v>0</v>
      </c>
      <c r="SIS6" s="260">
        <f>'Inbound SOS &amp; EOD'!RWE29</f>
        <v>0</v>
      </c>
      <c r="SIT6" s="260">
        <f>'Inbound SOS &amp; EOD'!RWF29</f>
        <v>0</v>
      </c>
      <c r="SIU6" s="260">
        <f>'Inbound SOS &amp; EOD'!RWG29</f>
        <v>0</v>
      </c>
      <c r="SIV6" s="260">
        <f>'Inbound SOS &amp; EOD'!RWH29</f>
        <v>0</v>
      </c>
      <c r="SIW6" s="260">
        <f>'Inbound SOS &amp; EOD'!RWI29</f>
        <v>0</v>
      </c>
      <c r="SIX6" s="260">
        <f>'Inbound SOS &amp; EOD'!RWJ29</f>
        <v>0</v>
      </c>
      <c r="SIY6" s="260">
        <f>'Inbound SOS &amp; EOD'!RWK29</f>
        <v>0</v>
      </c>
      <c r="SIZ6" s="260">
        <f>'Inbound SOS &amp; EOD'!RWL29</f>
        <v>0</v>
      </c>
      <c r="SJA6" s="260">
        <f>'Inbound SOS &amp; EOD'!RWM29</f>
        <v>0</v>
      </c>
      <c r="SJB6" s="260">
        <f>'Inbound SOS &amp; EOD'!RWN29</f>
        <v>0</v>
      </c>
      <c r="SJC6" s="260">
        <f>'Inbound SOS &amp; EOD'!RWO29</f>
        <v>0</v>
      </c>
      <c r="SJD6" s="260">
        <f>'Inbound SOS &amp; EOD'!RWP29</f>
        <v>0</v>
      </c>
      <c r="SJE6" s="260">
        <f>'Inbound SOS &amp; EOD'!RWQ29</f>
        <v>0</v>
      </c>
      <c r="SJF6" s="260">
        <f>'Inbound SOS &amp; EOD'!RWR29</f>
        <v>0</v>
      </c>
      <c r="SJG6" s="260">
        <f>'Inbound SOS &amp; EOD'!RWS29</f>
        <v>0</v>
      </c>
      <c r="SJH6" s="260">
        <f>'Inbound SOS &amp; EOD'!RWT29</f>
        <v>0</v>
      </c>
      <c r="SJI6" s="260">
        <f>'Inbound SOS &amp; EOD'!RWU29</f>
        <v>0</v>
      </c>
      <c r="SJJ6" s="260">
        <f>'Inbound SOS &amp; EOD'!RWV29</f>
        <v>0</v>
      </c>
      <c r="SJK6" s="260">
        <f>'Inbound SOS &amp; EOD'!RWW29</f>
        <v>0</v>
      </c>
      <c r="SJL6" s="260">
        <f>'Inbound SOS &amp; EOD'!RWX29</f>
        <v>0</v>
      </c>
      <c r="SJM6" s="260">
        <f>'Inbound SOS &amp; EOD'!RWY29</f>
        <v>0</v>
      </c>
      <c r="SJN6" s="260">
        <f>'Inbound SOS &amp; EOD'!RWZ29</f>
        <v>0</v>
      </c>
      <c r="SJO6" s="260">
        <f>'Inbound SOS &amp; EOD'!RXA29</f>
        <v>0</v>
      </c>
      <c r="SJP6" s="260">
        <f>'Inbound SOS &amp; EOD'!RXB29</f>
        <v>0</v>
      </c>
      <c r="SJQ6" s="260">
        <f>'Inbound SOS &amp; EOD'!RXC29</f>
        <v>0</v>
      </c>
      <c r="SJR6" s="260">
        <f>'Inbound SOS &amp; EOD'!RXD29</f>
        <v>0</v>
      </c>
      <c r="SJS6" s="260">
        <f>'Inbound SOS &amp; EOD'!RXE29</f>
        <v>0</v>
      </c>
      <c r="SJT6" s="260">
        <f>'Inbound SOS &amp; EOD'!RXF29</f>
        <v>0</v>
      </c>
      <c r="SJU6" s="260">
        <f>'Inbound SOS &amp; EOD'!RXG29</f>
        <v>0</v>
      </c>
      <c r="SJV6" s="260">
        <f>'Inbound SOS &amp; EOD'!RXH29</f>
        <v>0</v>
      </c>
      <c r="SJW6" s="260">
        <f>'Inbound SOS &amp; EOD'!RXI29</f>
        <v>0</v>
      </c>
      <c r="SJX6" s="260">
        <f>'Inbound SOS &amp; EOD'!RXJ29</f>
        <v>0</v>
      </c>
      <c r="SJY6" s="260">
        <f>'Inbound SOS &amp; EOD'!RXK29</f>
        <v>0</v>
      </c>
      <c r="SJZ6" s="260">
        <f>'Inbound SOS &amp; EOD'!RXL29</f>
        <v>0</v>
      </c>
      <c r="SKA6" s="260">
        <f>'Inbound SOS &amp; EOD'!RXM29</f>
        <v>0</v>
      </c>
      <c r="SKB6" s="260">
        <f>'Inbound SOS &amp; EOD'!RXN29</f>
        <v>0</v>
      </c>
      <c r="SKC6" s="260">
        <f>'Inbound SOS &amp; EOD'!RXO29</f>
        <v>0</v>
      </c>
      <c r="SKD6" s="260">
        <f>'Inbound SOS &amp; EOD'!RXP29</f>
        <v>0</v>
      </c>
      <c r="SKE6" s="260">
        <f>'Inbound SOS &amp; EOD'!RXQ29</f>
        <v>0</v>
      </c>
      <c r="SKF6" s="260">
        <f>'Inbound SOS &amp; EOD'!RXR29</f>
        <v>0</v>
      </c>
      <c r="SKG6" s="260">
        <f>'Inbound SOS &amp; EOD'!RXS29</f>
        <v>0</v>
      </c>
      <c r="SKH6" s="260">
        <f>'Inbound SOS &amp; EOD'!RXT29</f>
        <v>0</v>
      </c>
      <c r="SKI6" s="260">
        <f>'Inbound SOS &amp; EOD'!RXU29</f>
        <v>0</v>
      </c>
      <c r="SKJ6" s="260">
        <f>'Inbound SOS &amp; EOD'!RXV29</f>
        <v>0</v>
      </c>
      <c r="SKK6" s="260">
        <f>'Inbound SOS &amp; EOD'!RXW29</f>
        <v>0</v>
      </c>
      <c r="SKL6" s="260">
        <f>'Inbound SOS &amp; EOD'!RXX29</f>
        <v>0</v>
      </c>
      <c r="SKM6" s="260">
        <f>'Inbound SOS &amp; EOD'!RXY29</f>
        <v>0</v>
      </c>
      <c r="SKN6" s="260">
        <f>'Inbound SOS &amp; EOD'!RXZ29</f>
        <v>0</v>
      </c>
      <c r="SKO6" s="260">
        <f>'Inbound SOS &amp; EOD'!RYA29</f>
        <v>0</v>
      </c>
      <c r="SKP6" s="260">
        <f>'Inbound SOS &amp; EOD'!RYB29</f>
        <v>0</v>
      </c>
      <c r="SKQ6" s="260">
        <f>'Inbound SOS &amp; EOD'!RYC29</f>
        <v>0</v>
      </c>
      <c r="SKR6" s="260">
        <f>'Inbound SOS &amp; EOD'!RYD29</f>
        <v>0</v>
      </c>
      <c r="SKS6" s="260">
        <f>'Inbound SOS &amp; EOD'!RYE29</f>
        <v>0</v>
      </c>
      <c r="SKT6" s="260">
        <f>'Inbound SOS &amp; EOD'!RYF29</f>
        <v>0</v>
      </c>
      <c r="SKU6" s="260">
        <f>'Inbound SOS &amp; EOD'!RYG29</f>
        <v>0</v>
      </c>
      <c r="SKV6" s="260">
        <f>'Inbound SOS &amp; EOD'!RYH29</f>
        <v>0</v>
      </c>
      <c r="SKW6" s="260">
        <f>'Inbound SOS &amp; EOD'!RYI29</f>
        <v>0</v>
      </c>
      <c r="SKX6" s="260">
        <f>'Inbound SOS &amp; EOD'!RYJ29</f>
        <v>0</v>
      </c>
      <c r="SKY6" s="260">
        <f>'Inbound SOS &amp; EOD'!RYK29</f>
        <v>0</v>
      </c>
      <c r="SKZ6" s="260">
        <f>'Inbound SOS &amp; EOD'!RYL29</f>
        <v>0</v>
      </c>
      <c r="SLA6" s="260">
        <f>'Inbound SOS &amp; EOD'!RYM29</f>
        <v>0</v>
      </c>
      <c r="SLB6" s="260">
        <f>'Inbound SOS &amp; EOD'!RYN29</f>
        <v>0</v>
      </c>
      <c r="SLC6" s="260">
        <f>'Inbound SOS &amp; EOD'!RYO29</f>
        <v>0</v>
      </c>
      <c r="SLD6" s="260">
        <f>'Inbound SOS &amp; EOD'!RYP29</f>
        <v>0</v>
      </c>
      <c r="SLE6" s="260">
        <f>'Inbound SOS &amp; EOD'!RYQ29</f>
        <v>0</v>
      </c>
      <c r="SLF6" s="260">
        <f>'Inbound SOS &amp; EOD'!RYR29</f>
        <v>0</v>
      </c>
      <c r="SLG6" s="260">
        <f>'Inbound SOS &amp; EOD'!RYS29</f>
        <v>0</v>
      </c>
      <c r="SLH6" s="260">
        <f>'Inbound SOS &amp; EOD'!RYT29</f>
        <v>0</v>
      </c>
      <c r="SLI6" s="260">
        <f>'Inbound SOS &amp; EOD'!RYU29</f>
        <v>0</v>
      </c>
      <c r="SLJ6" s="260">
        <f>'Inbound SOS &amp; EOD'!RYV29</f>
        <v>0</v>
      </c>
      <c r="SLK6" s="260">
        <f>'Inbound SOS &amp; EOD'!RYW29</f>
        <v>0</v>
      </c>
      <c r="SLL6" s="260">
        <f>'Inbound SOS &amp; EOD'!RYX29</f>
        <v>0</v>
      </c>
      <c r="SLM6" s="260">
        <f>'Inbound SOS &amp; EOD'!RYY29</f>
        <v>0</v>
      </c>
      <c r="SLN6" s="260">
        <f>'Inbound SOS &amp; EOD'!RYZ29</f>
        <v>0</v>
      </c>
      <c r="SLO6" s="260">
        <f>'Inbound SOS &amp; EOD'!RZA29</f>
        <v>0</v>
      </c>
      <c r="SLP6" s="260">
        <f>'Inbound SOS &amp; EOD'!RZB29</f>
        <v>0</v>
      </c>
      <c r="SLQ6" s="260">
        <f>'Inbound SOS &amp; EOD'!RZC29</f>
        <v>0</v>
      </c>
      <c r="SLR6" s="260">
        <f>'Inbound SOS &amp; EOD'!RZD29</f>
        <v>0</v>
      </c>
      <c r="SLS6" s="260">
        <f>'Inbound SOS &amp; EOD'!RZE29</f>
        <v>0</v>
      </c>
      <c r="SLT6" s="260">
        <f>'Inbound SOS &amp; EOD'!RZF29</f>
        <v>0</v>
      </c>
      <c r="SLU6" s="260">
        <f>'Inbound SOS &amp; EOD'!RZG29</f>
        <v>0</v>
      </c>
      <c r="SLV6" s="260">
        <f>'Inbound SOS &amp; EOD'!RZH29</f>
        <v>0</v>
      </c>
      <c r="SLW6" s="260">
        <f>'Inbound SOS &amp; EOD'!RZI29</f>
        <v>0</v>
      </c>
      <c r="SLX6" s="260">
        <f>'Inbound SOS &amp; EOD'!RZJ29</f>
        <v>0</v>
      </c>
      <c r="SLY6" s="260">
        <f>'Inbound SOS &amp; EOD'!RZK29</f>
        <v>0</v>
      </c>
      <c r="SLZ6" s="260">
        <f>'Inbound SOS &amp; EOD'!RZL29</f>
        <v>0</v>
      </c>
      <c r="SMA6" s="260">
        <f>'Inbound SOS &amp; EOD'!RZM29</f>
        <v>0</v>
      </c>
      <c r="SMB6" s="260">
        <f>'Inbound SOS &amp; EOD'!RZN29</f>
        <v>0</v>
      </c>
      <c r="SMC6" s="260">
        <f>'Inbound SOS &amp; EOD'!RZO29</f>
        <v>0</v>
      </c>
      <c r="SMD6" s="260">
        <f>'Inbound SOS &amp; EOD'!RZP29</f>
        <v>0</v>
      </c>
      <c r="SME6" s="260">
        <f>'Inbound SOS &amp; EOD'!RZQ29</f>
        <v>0</v>
      </c>
      <c r="SMF6" s="260">
        <f>'Inbound SOS &amp; EOD'!RZR29</f>
        <v>0</v>
      </c>
      <c r="SMG6" s="260">
        <f>'Inbound SOS &amp; EOD'!RZS29</f>
        <v>0</v>
      </c>
      <c r="SMH6" s="260">
        <f>'Inbound SOS &amp; EOD'!RZT29</f>
        <v>0</v>
      </c>
      <c r="SMI6" s="260">
        <f>'Inbound SOS &amp; EOD'!RZU29</f>
        <v>0</v>
      </c>
      <c r="SMJ6" s="260">
        <f>'Inbound SOS &amp; EOD'!RZV29</f>
        <v>0</v>
      </c>
      <c r="SMK6" s="260">
        <f>'Inbound SOS &amp; EOD'!RZW29</f>
        <v>0</v>
      </c>
      <c r="SML6" s="260">
        <f>'Inbound SOS &amp; EOD'!RZX29</f>
        <v>0</v>
      </c>
      <c r="SMM6" s="260">
        <f>'Inbound SOS &amp; EOD'!RZY29</f>
        <v>0</v>
      </c>
      <c r="SMN6" s="260">
        <f>'Inbound SOS &amp; EOD'!RZZ29</f>
        <v>0</v>
      </c>
      <c r="SMO6" s="260">
        <f>'Inbound SOS &amp; EOD'!SAA29</f>
        <v>0</v>
      </c>
      <c r="SMP6" s="260">
        <f>'Inbound SOS &amp; EOD'!SAB29</f>
        <v>0</v>
      </c>
      <c r="SMQ6" s="260">
        <f>'Inbound SOS &amp; EOD'!SAC29</f>
        <v>0</v>
      </c>
      <c r="SMR6" s="260">
        <f>'Inbound SOS &amp; EOD'!SAD29</f>
        <v>0</v>
      </c>
      <c r="SMS6" s="260">
        <f>'Inbound SOS &amp; EOD'!SAE29</f>
        <v>0</v>
      </c>
      <c r="SMT6" s="260">
        <f>'Inbound SOS &amp; EOD'!SAF29</f>
        <v>0</v>
      </c>
      <c r="SMU6" s="260">
        <f>'Inbound SOS &amp; EOD'!SAG29</f>
        <v>0</v>
      </c>
      <c r="SMV6" s="260">
        <f>'Inbound SOS &amp; EOD'!SAH29</f>
        <v>0</v>
      </c>
      <c r="SMW6" s="260">
        <f>'Inbound SOS &amp; EOD'!SAI29</f>
        <v>0</v>
      </c>
      <c r="SMX6" s="260">
        <f>'Inbound SOS &amp; EOD'!SAJ29</f>
        <v>0</v>
      </c>
      <c r="SMY6" s="260">
        <f>'Inbound SOS &amp; EOD'!SAK29</f>
        <v>0</v>
      </c>
      <c r="SMZ6" s="260">
        <f>'Inbound SOS &amp; EOD'!SAL29</f>
        <v>0</v>
      </c>
      <c r="SNA6" s="260">
        <f>'Inbound SOS &amp; EOD'!SAM29</f>
        <v>0</v>
      </c>
      <c r="SNB6" s="260">
        <f>'Inbound SOS &amp; EOD'!SAN29</f>
        <v>0</v>
      </c>
      <c r="SNC6" s="260">
        <f>'Inbound SOS &amp; EOD'!SAO29</f>
        <v>0</v>
      </c>
      <c r="SND6" s="260">
        <f>'Inbound SOS &amp; EOD'!SAP29</f>
        <v>0</v>
      </c>
      <c r="SNE6" s="260">
        <f>'Inbound SOS &amp; EOD'!SAQ29</f>
        <v>0</v>
      </c>
      <c r="SNF6" s="260">
        <f>'Inbound SOS &amp; EOD'!SAR29</f>
        <v>0</v>
      </c>
      <c r="SNG6" s="260">
        <f>'Inbound SOS &amp; EOD'!SAS29</f>
        <v>0</v>
      </c>
      <c r="SNH6" s="260">
        <f>'Inbound SOS &amp; EOD'!SAT29</f>
        <v>0</v>
      </c>
      <c r="SNI6" s="260">
        <f>'Inbound SOS &amp; EOD'!SAU29</f>
        <v>0</v>
      </c>
      <c r="SNJ6" s="260">
        <f>'Inbound SOS &amp; EOD'!SAV29</f>
        <v>0</v>
      </c>
      <c r="SNK6" s="260">
        <f>'Inbound SOS &amp; EOD'!SAW29</f>
        <v>0</v>
      </c>
      <c r="SNL6" s="260">
        <f>'Inbound SOS &amp; EOD'!SAX29</f>
        <v>0</v>
      </c>
      <c r="SNM6" s="260">
        <f>'Inbound SOS &amp; EOD'!SAY29</f>
        <v>0</v>
      </c>
      <c r="SNN6" s="260">
        <f>'Inbound SOS &amp; EOD'!SAZ29</f>
        <v>0</v>
      </c>
      <c r="SNO6" s="260">
        <f>'Inbound SOS &amp; EOD'!SBA29</f>
        <v>0</v>
      </c>
      <c r="SNP6" s="260">
        <f>'Inbound SOS &amp; EOD'!SBB29</f>
        <v>0</v>
      </c>
      <c r="SNQ6" s="260">
        <f>'Inbound SOS &amp; EOD'!SBC29</f>
        <v>0</v>
      </c>
      <c r="SNR6" s="260">
        <f>'Inbound SOS &amp; EOD'!SBD29</f>
        <v>0</v>
      </c>
      <c r="SNS6" s="260">
        <f>'Inbound SOS &amp; EOD'!SBE29</f>
        <v>0</v>
      </c>
      <c r="SNT6" s="260">
        <f>'Inbound SOS &amp; EOD'!SBF29</f>
        <v>0</v>
      </c>
      <c r="SNU6" s="260">
        <f>'Inbound SOS &amp; EOD'!SBG29</f>
        <v>0</v>
      </c>
      <c r="SNV6" s="260">
        <f>'Inbound SOS &amp; EOD'!SBH29</f>
        <v>0</v>
      </c>
      <c r="SNW6" s="260">
        <f>'Inbound SOS &amp; EOD'!SBI29</f>
        <v>0</v>
      </c>
      <c r="SNX6" s="260">
        <f>'Inbound SOS &amp; EOD'!SBJ29</f>
        <v>0</v>
      </c>
      <c r="SNY6" s="260">
        <f>'Inbound SOS &amp; EOD'!SBK29</f>
        <v>0</v>
      </c>
      <c r="SNZ6" s="260">
        <f>'Inbound SOS &amp; EOD'!SBL29</f>
        <v>0</v>
      </c>
      <c r="SOA6" s="260">
        <f>'Inbound SOS &amp; EOD'!SBM29</f>
        <v>0</v>
      </c>
      <c r="SOB6" s="260">
        <f>'Inbound SOS &amp; EOD'!SBN29</f>
        <v>0</v>
      </c>
      <c r="SOC6" s="260">
        <f>'Inbound SOS &amp; EOD'!SBO29</f>
        <v>0</v>
      </c>
      <c r="SOD6" s="260">
        <f>'Inbound SOS &amp; EOD'!SBP29</f>
        <v>0</v>
      </c>
      <c r="SOE6" s="260">
        <f>'Inbound SOS &amp; EOD'!SBQ29</f>
        <v>0</v>
      </c>
      <c r="SOF6" s="260">
        <f>'Inbound SOS &amp; EOD'!SBR29</f>
        <v>0</v>
      </c>
      <c r="SOG6" s="260">
        <f>'Inbound SOS &amp; EOD'!SBS29</f>
        <v>0</v>
      </c>
      <c r="SOH6" s="260">
        <f>'Inbound SOS &amp; EOD'!SBT29</f>
        <v>0</v>
      </c>
      <c r="SOI6" s="260">
        <f>'Inbound SOS &amp; EOD'!SBU29</f>
        <v>0</v>
      </c>
      <c r="SOJ6" s="260">
        <f>'Inbound SOS &amp; EOD'!SBV29</f>
        <v>0</v>
      </c>
      <c r="SOK6" s="260">
        <f>'Inbound SOS &amp; EOD'!SBW29</f>
        <v>0</v>
      </c>
      <c r="SOL6" s="260">
        <f>'Inbound SOS &amp; EOD'!SBX29</f>
        <v>0</v>
      </c>
      <c r="SOM6" s="260">
        <f>'Inbound SOS &amp; EOD'!SBY29</f>
        <v>0</v>
      </c>
      <c r="SON6" s="260">
        <f>'Inbound SOS &amp; EOD'!SBZ29</f>
        <v>0</v>
      </c>
      <c r="SOO6" s="260">
        <f>'Inbound SOS &amp; EOD'!SCA29</f>
        <v>0</v>
      </c>
      <c r="SOP6" s="260">
        <f>'Inbound SOS &amp; EOD'!SCB29</f>
        <v>0</v>
      </c>
      <c r="SOQ6" s="260">
        <f>'Inbound SOS &amp; EOD'!SCC29</f>
        <v>0</v>
      </c>
      <c r="SOR6" s="260">
        <f>'Inbound SOS &amp; EOD'!SCD29</f>
        <v>0</v>
      </c>
      <c r="SOS6" s="260">
        <f>'Inbound SOS &amp; EOD'!SCE29</f>
        <v>0</v>
      </c>
      <c r="SOT6" s="260">
        <f>'Inbound SOS &amp; EOD'!SCF29</f>
        <v>0</v>
      </c>
      <c r="SOU6" s="260">
        <f>'Inbound SOS &amp; EOD'!SCG29</f>
        <v>0</v>
      </c>
      <c r="SOV6" s="260">
        <f>'Inbound SOS &amp; EOD'!SCH29</f>
        <v>0</v>
      </c>
      <c r="SOW6" s="260">
        <f>'Inbound SOS &amp; EOD'!SCI29</f>
        <v>0</v>
      </c>
      <c r="SOX6" s="260">
        <f>'Inbound SOS &amp; EOD'!SCJ29</f>
        <v>0</v>
      </c>
      <c r="SOY6" s="260">
        <f>'Inbound SOS &amp; EOD'!SCK29</f>
        <v>0</v>
      </c>
      <c r="SOZ6" s="260">
        <f>'Inbound SOS &amp; EOD'!SCL29</f>
        <v>0</v>
      </c>
      <c r="SPA6" s="260">
        <f>'Inbound SOS &amp; EOD'!SCM29</f>
        <v>0</v>
      </c>
      <c r="SPB6" s="260">
        <f>'Inbound SOS &amp; EOD'!SCN29</f>
        <v>0</v>
      </c>
      <c r="SPC6" s="260">
        <f>'Inbound SOS &amp; EOD'!SCO29</f>
        <v>0</v>
      </c>
      <c r="SPD6" s="260">
        <f>'Inbound SOS &amp; EOD'!SCP29</f>
        <v>0</v>
      </c>
      <c r="SPE6" s="260">
        <f>'Inbound SOS &amp; EOD'!SCQ29</f>
        <v>0</v>
      </c>
      <c r="SPF6" s="260">
        <f>'Inbound SOS &amp; EOD'!SCR29</f>
        <v>0</v>
      </c>
      <c r="SPG6" s="260">
        <f>'Inbound SOS &amp; EOD'!SCS29</f>
        <v>0</v>
      </c>
      <c r="SPH6" s="260">
        <f>'Inbound SOS &amp; EOD'!SCT29</f>
        <v>0</v>
      </c>
      <c r="SPI6" s="260">
        <f>'Inbound SOS &amp; EOD'!SCU29</f>
        <v>0</v>
      </c>
      <c r="SPJ6" s="260">
        <f>'Inbound SOS &amp; EOD'!SCV29</f>
        <v>0</v>
      </c>
      <c r="SPK6" s="260">
        <f>'Inbound SOS &amp; EOD'!SCW29</f>
        <v>0</v>
      </c>
      <c r="SPL6" s="260">
        <f>'Inbound SOS &amp; EOD'!SCX29</f>
        <v>0</v>
      </c>
      <c r="SPM6" s="260">
        <f>'Inbound SOS &amp; EOD'!SCY29</f>
        <v>0</v>
      </c>
      <c r="SPN6" s="260">
        <f>'Inbound SOS &amp; EOD'!SCZ29</f>
        <v>0</v>
      </c>
      <c r="SPO6" s="260">
        <f>'Inbound SOS &amp; EOD'!SDA29</f>
        <v>0</v>
      </c>
      <c r="SPP6" s="260">
        <f>'Inbound SOS &amp; EOD'!SDB29</f>
        <v>0</v>
      </c>
      <c r="SPQ6" s="260">
        <f>'Inbound SOS &amp; EOD'!SDC29</f>
        <v>0</v>
      </c>
      <c r="SPR6" s="260">
        <f>'Inbound SOS &amp; EOD'!SDD29</f>
        <v>0</v>
      </c>
      <c r="SPS6" s="260">
        <f>'Inbound SOS &amp; EOD'!SDE29</f>
        <v>0</v>
      </c>
      <c r="SPT6" s="260">
        <f>'Inbound SOS &amp; EOD'!SDF29</f>
        <v>0</v>
      </c>
      <c r="SPU6" s="260">
        <f>'Inbound SOS &amp; EOD'!SDG29</f>
        <v>0</v>
      </c>
      <c r="SPV6" s="260">
        <f>'Inbound SOS &amp; EOD'!SDH29</f>
        <v>0</v>
      </c>
      <c r="SPW6" s="260">
        <f>'Inbound SOS &amp; EOD'!SDI29</f>
        <v>0</v>
      </c>
      <c r="SPX6" s="260">
        <f>'Inbound SOS &amp; EOD'!SDJ29</f>
        <v>0</v>
      </c>
      <c r="SPY6" s="260">
        <f>'Inbound SOS &amp; EOD'!SDK29</f>
        <v>0</v>
      </c>
      <c r="SPZ6" s="260">
        <f>'Inbound SOS &amp; EOD'!SDL29</f>
        <v>0</v>
      </c>
      <c r="SQA6" s="260">
        <f>'Inbound SOS &amp; EOD'!SDM29</f>
        <v>0</v>
      </c>
      <c r="SQB6" s="260">
        <f>'Inbound SOS &amp; EOD'!SDN29</f>
        <v>0</v>
      </c>
      <c r="SQC6" s="260">
        <f>'Inbound SOS &amp; EOD'!SDO29</f>
        <v>0</v>
      </c>
      <c r="SQD6" s="260">
        <f>'Inbound SOS &amp; EOD'!SDP29</f>
        <v>0</v>
      </c>
      <c r="SQE6" s="260">
        <f>'Inbound SOS &amp; EOD'!SDQ29</f>
        <v>0</v>
      </c>
      <c r="SQF6" s="260">
        <f>'Inbound SOS &amp; EOD'!SDR29</f>
        <v>0</v>
      </c>
      <c r="SQG6" s="260">
        <f>'Inbound SOS &amp; EOD'!SDS29</f>
        <v>0</v>
      </c>
      <c r="SQH6" s="260">
        <f>'Inbound SOS &amp; EOD'!SDT29</f>
        <v>0</v>
      </c>
      <c r="SQI6" s="260">
        <f>'Inbound SOS &amp; EOD'!SDU29</f>
        <v>0</v>
      </c>
      <c r="SQJ6" s="260">
        <f>'Inbound SOS &amp; EOD'!SDV29</f>
        <v>0</v>
      </c>
      <c r="SQK6" s="260">
        <f>'Inbound SOS &amp; EOD'!SDW29</f>
        <v>0</v>
      </c>
      <c r="SQL6" s="260">
        <f>'Inbound SOS &amp; EOD'!SDX29</f>
        <v>0</v>
      </c>
      <c r="SQM6" s="260">
        <f>'Inbound SOS &amp; EOD'!SDY29</f>
        <v>0</v>
      </c>
      <c r="SQN6" s="260">
        <f>'Inbound SOS &amp; EOD'!SDZ29</f>
        <v>0</v>
      </c>
      <c r="SQO6" s="260">
        <f>'Inbound SOS &amp; EOD'!SEA29</f>
        <v>0</v>
      </c>
      <c r="SQP6" s="260">
        <f>'Inbound SOS &amp; EOD'!SEB29</f>
        <v>0</v>
      </c>
      <c r="SQQ6" s="260">
        <f>'Inbound SOS &amp; EOD'!SEC29</f>
        <v>0</v>
      </c>
      <c r="SQR6" s="260">
        <f>'Inbound SOS &amp; EOD'!SED29</f>
        <v>0</v>
      </c>
      <c r="SQS6" s="260">
        <f>'Inbound SOS &amp; EOD'!SEE29</f>
        <v>0</v>
      </c>
      <c r="SQT6" s="260">
        <f>'Inbound SOS &amp; EOD'!SEF29</f>
        <v>0</v>
      </c>
      <c r="SQU6" s="260">
        <f>'Inbound SOS &amp; EOD'!SEG29</f>
        <v>0</v>
      </c>
      <c r="SQV6" s="260">
        <f>'Inbound SOS &amp; EOD'!SEH29</f>
        <v>0</v>
      </c>
      <c r="SQW6" s="260">
        <f>'Inbound SOS &amp; EOD'!SEI29</f>
        <v>0</v>
      </c>
      <c r="SQX6" s="260">
        <f>'Inbound SOS &amp; EOD'!SEJ29</f>
        <v>0</v>
      </c>
      <c r="SQY6" s="260">
        <f>'Inbound SOS &amp; EOD'!SEK29</f>
        <v>0</v>
      </c>
      <c r="SQZ6" s="260">
        <f>'Inbound SOS &amp; EOD'!SEL29</f>
        <v>0</v>
      </c>
      <c r="SRA6" s="260">
        <f>'Inbound SOS &amp; EOD'!SEM29</f>
        <v>0</v>
      </c>
      <c r="SRB6" s="260">
        <f>'Inbound SOS &amp; EOD'!SEN29</f>
        <v>0</v>
      </c>
      <c r="SRC6" s="260">
        <f>'Inbound SOS &amp; EOD'!SEO29</f>
        <v>0</v>
      </c>
      <c r="SRD6" s="260">
        <f>'Inbound SOS &amp; EOD'!SEP29</f>
        <v>0</v>
      </c>
      <c r="SRE6" s="260">
        <f>'Inbound SOS &amp; EOD'!SEQ29</f>
        <v>0</v>
      </c>
      <c r="SRF6" s="260">
        <f>'Inbound SOS &amp; EOD'!SER29</f>
        <v>0</v>
      </c>
      <c r="SRG6" s="260">
        <f>'Inbound SOS &amp; EOD'!SES29</f>
        <v>0</v>
      </c>
      <c r="SRH6" s="260">
        <f>'Inbound SOS &amp; EOD'!SET29</f>
        <v>0</v>
      </c>
      <c r="SRI6" s="260">
        <f>'Inbound SOS &amp; EOD'!SEU29</f>
        <v>0</v>
      </c>
      <c r="SRJ6" s="260">
        <f>'Inbound SOS &amp; EOD'!SEV29</f>
        <v>0</v>
      </c>
      <c r="SRK6" s="260">
        <f>'Inbound SOS &amp; EOD'!SEW29</f>
        <v>0</v>
      </c>
      <c r="SRL6" s="260">
        <f>'Inbound SOS &amp; EOD'!SEX29</f>
        <v>0</v>
      </c>
      <c r="SRM6" s="260">
        <f>'Inbound SOS &amp; EOD'!SEY29</f>
        <v>0</v>
      </c>
      <c r="SRN6" s="260">
        <f>'Inbound SOS &amp; EOD'!SEZ29</f>
        <v>0</v>
      </c>
      <c r="SRO6" s="260">
        <f>'Inbound SOS &amp; EOD'!SFA29</f>
        <v>0</v>
      </c>
      <c r="SRP6" s="260">
        <f>'Inbound SOS &amp; EOD'!SFB29</f>
        <v>0</v>
      </c>
      <c r="SRQ6" s="260">
        <f>'Inbound SOS &amp; EOD'!SFC29</f>
        <v>0</v>
      </c>
      <c r="SRR6" s="260">
        <f>'Inbound SOS &amp; EOD'!SFD29</f>
        <v>0</v>
      </c>
      <c r="SRS6" s="260">
        <f>'Inbound SOS &amp; EOD'!SFE29</f>
        <v>0</v>
      </c>
      <c r="SRT6" s="260">
        <f>'Inbound SOS &amp; EOD'!SFF29</f>
        <v>0</v>
      </c>
      <c r="SRU6" s="260">
        <f>'Inbound SOS &amp; EOD'!SFG29</f>
        <v>0</v>
      </c>
      <c r="SRV6" s="260">
        <f>'Inbound SOS &amp; EOD'!SFH29</f>
        <v>0</v>
      </c>
      <c r="SRW6" s="260">
        <f>'Inbound SOS &amp; EOD'!SFI29</f>
        <v>0</v>
      </c>
      <c r="SRX6" s="260">
        <f>'Inbound SOS &amp; EOD'!SFJ29</f>
        <v>0</v>
      </c>
      <c r="SRY6" s="260">
        <f>'Inbound SOS &amp; EOD'!SFK29</f>
        <v>0</v>
      </c>
      <c r="SRZ6" s="260">
        <f>'Inbound SOS &amp; EOD'!SFL29</f>
        <v>0</v>
      </c>
      <c r="SSA6" s="260">
        <f>'Inbound SOS &amp; EOD'!SFM29</f>
        <v>0</v>
      </c>
      <c r="SSB6" s="260">
        <f>'Inbound SOS &amp; EOD'!SFN29</f>
        <v>0</v>
      </c>
      <c r="SSC6" s="260">
        <f>'Inbound SOS &amp; EOD'!SFO29</f>
        <v>0</v>
      </c>
      <c r="SSD6" s="260">
        <f>'Inbound SOS &amp; EOD'!SFP29</f>
        <v>0</v>
      </c>
      <c r="SSE6" s="260">
        <f>'Inbound SOS &amp; EOD'!SFQ29</f>
        <v>0</v>
      </c>
      <c r="SSF6" s="260">
        <f>'Inbound SOS &amp; EOD'!SFR29</f>
        <v>0</v>
      </c>
      <c r="SSG6" s="260">
        <f>'Inbound SOS &amp; EOD'!SFS29</f>
        <v>0</v>
      </c>
      <c r="SSH6" s="260">
        <f>'Inbound SOS &amp; EOD'!SFT29</f>
        <v>0</v>
      </c>
      <c r="SSI6" s="260">
        <f>'Inbound SOS &amp; EOD'!SFU29</f>
        <v>0</v>
      </c>
      <c r="SSJ6" s="260">
        <f>'Inbound SOS &amp; EOD'!SFV29</f>
        <v>0</v>
      </c>
      <c r="SSK6" s="260">
        <f>'Inbound SOS &amp; EOD'!SFW29</f>
        <v>0</v>
      </c>
      <c r="SSL6" s="260">
        <f>'Inbound SOS &amp; EOD'!SFX29</f>
        <v>0</v>
      </c>
      <c r="SSM6" s="260">
        <f>'Inbound SOS &amp; EOD'!SFY29</f>
        <v>0</v>
      </c>
      <c r="SSN6" s="260">
        <f>'Inbound SOS &amp; EOD'!SFZ29</f>
        <v>0</v>
      </c>
      <c r="SSO6" s="260">
        <f>'Inbound SOS &amp; EOD'!SGA29</f>
        <v>0</v>
      </c>
      <c r="SSP6" s="260">
        <f>'Inbound SOS &amp; EOD'!SGB29</f>
        <v>0</v>
      </c>
      <c r="SSQ6" s="260">
        <f>'Inbound SOS &amp; EOD'!SGC29</f>
        <v>0</v>
      </c>
      <c r="SSR6" s="260">
        <f>'Inbound SOS &amp; EOD'!SGD29</f>
        <v>0</v>
      </c>
      <c r="SSS6" s="260">
        <f>'Inbound SOS &amp; EOD'!SGE29</f>
        <v>0</v>
      </c>
      <c r="SST6" s="260">
        <f>'Inbound SOS &amp; EOD'!SGF29</f>
        <v>0</v>
      </c>
      <c r="SSU6" s="260">
        <f>'Inbound SOS &amp; EOD'!SGG29</f>
        <v>0</v>
      </c>
      <c r="SSV6" s="260">
        <f>'Inbound SOS &amp; EOD'!SGH29</f>
        <v>0</v>
      </c>
      <c r="SSW6" s="260">
        <f>'Inbound SOS &amp; EOD'!SGI29</f>
        <v>0</v>
      </c>
      <c r="SSX6" s="260">
        <f>'Inbound SOS &amp; EOD'!SGJ29</f>
        <v>0</v>
      </c>
      <c r="SSY6" s="260">
        <f>'Inbound SOS &amp; EOD'!SGK29</f>
        <v>0</v>
      </c>
      <c r="SSZ6" s="260">
        <f>'Inbound SOS &amp; EOD'!SGL29</f>
        <v>0</v>
      </c>
      <c r="STA6" s="260">
        <f>'Inbound SOS &amp; EOD'!SGM29</f>
        <v>0</v>
      </c>
      <c r="STB6" s="260">
        <f>'Inbound SOS &amp; EOD'!SGN29</f>
        <v>0</v>
      </c>
      <c r="STC6" s="260">
        <f>'Inbound SOS &amp; EOD'!SGO29</f>
        <v>0</v>
      </c>
      <c r="STD6" s="260">
        <f>'Inbound SOS &amp; EOD'!SGP29</f>
        <v>0</v>
      </c>
      <c r="STE6" s="260">
        <f>'Inbound SOS &amp; EOD'!SGQ29</f>
        <v>0</v>
      </c>
      <c r="STF6" s="260">
        <f>'Inbound SOS &amp; EOD'!SGR29</f>
        <v>0</v>
      </c>
      <c r="STG6" s="260">
        <f>'Inbound SOS &amp; EOD'!SGS29</f>
        <v>0</v>
      </c>
      <c r="STH6" s="260">
        <f>'Inbound SOS &amp; EOD'!SGT29</f>
        <v>0</v>
      </c>
      <c r="STI6" s="260">
        <f>'Inbound SOS &amp; EOD'!SGU29</f>
        <v>0</v>
      </c>
      <c r="STJ6" s="260">
        <f>'Inbound SOS &amp; EOD'!SGV29</f>
        <v>0</v>
      </c>
      <c r="STK6" s="260">
        <f>'Inbound SOS &amp; EOD'!SGW29</f>
        <v>0</v>
      </c>
      <c r="STL6" s="260">
        <f>'Inbound SOS &amp; EOD'!SGX29</f>
        <v>0</v>
      </c>
      <c r="STM6" s="260">
        <f>'Inbound SOS &amp; EOD'!SGY29</f>
        <v>0</v>
      </c>
      <c r="STN6" s="260">
        <f>'Inbound SOS &amp; EOD'!SGZ29</f>
        <v>0</v>
      </c>
      <c r="STO6" s="260">
        <f>'Inbound SOS &amp; EOD'!SHA29</f>
        <v>0</v>
      </c>
      <c r="STP6" s="260">
        <f>'Inbound SOS &amp; EOD'!SHB29</f>
        <v>0</v>
      </c>
      <c r="STQ6" s="260">
        <f>'Inbound SOS &amp; EOD'!SHC29</f>
        <v>0</v>
      </c>
      <c r="STR6" s="260">
        <f>'Inbound SOS &amp; EOD'!SHD29</f>
        <v>0</v>
      </c>
      <c r="STS6" s="260">
        <f>'Inbound SOS &amp; EOD'!SHE29</f>
        <v>0</v>
      </c>
      <c r="STT6" s="260">
        <f>'Inbound SOS &amp; EOD'!SHF29</f>
        <v>0</v>
      </c>
      <c r="STU6" s="260">
        <f>'Inbound SOS &amp; EOD'!SHG29</f>
        <v>0</v>
      </c>
      <c r="STV6" s="260">
        <f>'Inbound SOS &amp; EOD'!SHH29</f>
        <v>0</v>
      </c>
      <c r="STW6" s="260">
        <f>'Inbound SOS &amp; EOD'!SHI29</f>
        <v>0</v>
      </c>
      <c r="STX6" s="260">
        <f>'Inbound SOS &amp; EOD'!SHJ29</f>
        <v>0</v>
      </c>
      <c r="STY6" s="260">
        <f>'Inbound SOS &amp; EOD'!SHK29</f>
        <v>0</v>
      </c>
      <c r="STZ6" s="260">
        <f>'Inbound SOS &amp; EOD'!SHL29</f>
        <v>0</v>
      </c>
      <c r="SUA6" s="260">
        <f>'Inbound SOS &amp; EOD'!SHM29</f>
        <v>0</v>
      </c>
      <c r="SUB6" s="260">
        <f>'Inbound SOS &amp; EOD'!SHN29</f>
        <v>0</v>
      </c>
      <c r="SUC6" s="260">
        <f>'Inbound SOS &amp; EOD'!SHO29</f>
        <v>0</v>
      </c>
      <c r="SUD6" s="260">
        <f>'Inbound SOS &amp; EOD'!SHP29</f>
        <v>0</v>
      </c>
      <c r="SUE6" s="260">
        <f>'Inbound SOS &amp; EOD'!SHQ29</f>
        <v>0</v>
      </c>
      <c r="SUF6" s="260">
        <f>'Inbound SOS &amp; EOD'!SHR29</f>
        <v>0</v>
      </c>
      <c r="SUG6" s="260">
        <f>'Inbound SOS &amp; EOD'!SHS29</f>
        <v>0</v>
      </c>
      <c r="SUH6" s="260">
        <f>'Inbound SOS &amp; EOD'!SHT29</f>
        <v>0</v>
      </c>
      <c r="SUI6" s="260">
        <f>'Inbound SOS &amp; EOD'!SHU29</f>
        <v>0</v>
      </c>
      <c r="SUJ6" s="260">
        <f>'Inbound SOS &amp; EOD'!SHV29</f>
        <v>0</v>
      </c>
      <c r="SUK6" s="260">
        <f>'Inbound SOS &amp; EOD'!SHW29</f>
        <v>0</v>
      </c>
      <c r="SUL6" s="260">
        <f>'Inbound SOS &amp; EOD'!SHX29</f>
        <v>0</v>
      </c>
      <c r="SUM6" s="260">
        <f>'Inbound SOS &amp; EOD'!SHY29</f>
        <v>0</v>
      </c>
      <c r="SUN6" s="260">
        <f>'Inbound SOS &amp; EOD'!SHZ29</f>
        <v>0</v>
      </c>
      <c r="SUO6" s="260">
        <f>'Inbound SOS &amp; EOD'!SIA29</f>
        <v>0</v>
      </c>
      <c r="SUP6" s="260">
        <f>'Inbound SOS &amp; EOD'!SIB29</f>
        <v>0</v>
      </c>
      <c r="SUQ6" s="260">
        <f>'Inbound SOS &amp; EOD'!SIC29</f>
        <v>0</v>
      </c>
      <c r="SUR6" s="260">
        <f>'Inbound SOS &amp; EOD'!SID29</f>
        <v>0</v>
      </c>
      <c r="SUS6" s="260">
        <f>'Inbound SOS &amp; EOD'!SIE29</f>
        <v>0</v>
      </c>
      <c r="SUT6" s="260">
        <f>'Inbound SOS &amp; EOD'!SIF29</f>
        <v>0</v>
      </c>
      <c r="SUU6" s="260">
        <f>'Inbound SOS &amp; EOD'!SIG29</f>
        <v>0</v>
      </c>
      <c r="SUV6" s="260">
        <f>'Inbound SOS &amp; EOD'!SIH29</f>
        <v>0</v>
      </c>
      <c r="SUW6" s="260">
        <f>'Inbound SOS &amp; EOD'!SII29</f>
        <v>0</v>
      </c>
      <c r="SUX6" s="260">
        <f>'Inbound SOS &amp; EOD'!SIJ29</f>
        <v>0</v>
      </c>
      <c r="SUY6" s="260">
        <f>'Inbound SOS &amp; EOD'!SIK29</f>
        <v>0</v>
      </c>
      <c r="SUZ6" s="260">
        <f>'Inbound SOS &amp; EOD'!SIL29</f>
        <v>0</v>
      </c>
      <c r="SVA6" s="260">
        <f>'Inbound SOS &amp; EOD'!SIM29</f>
        <v>0</v>
      </c>
      <c r="SVB6" s="260">
        <f>'Inbound SOS &amp; EOD'!SIN29</f>
        <v>0</v>
      </c>
      <c r="SVC6" s="260">
        <f>'Inbound SOS &amp; EOD'!SIO29</f>
        <v>0</v>
      </c>
      <c r="SVD6" s="260">
        <f>'Inbound SOS &amp; EOD'!SIP29</f>
        <v>0</v>
      </c>
      <c r="SVE6" s="260">
        <f>'Inbound SOS &amp; EOD'!SIQ29</f>
        <v>0</v>
      </c>
      <c r="SVF6" s="260">
        <f>'Inbound SOS &amp; EOD'!SIR29</f>
        <v>0</v>
      </c>
      <c r="SVG6" s="260">
        <f>'Inbound SOS &amp; EOD'!SIS29</f>
        <v>0</v>
      </c>
      <c r="SVH6" s="260">
        <f>'Inbound SOS &amp; EOD'!SIT29</f>
        <v>0</v>
      </c>
      <c r="SVI6" s="260">
        <f>'Inbound SOS &amp; EOD'!SIU29</f>
        <v>0</v>
      </c>
      <c r="SVJ6" s="260">
        <f>'Inbound SOS &amp; EOD'!SIV29</f>
        <v>0</v>
      </c>
      <c r="SVK6" s="260">
        <f>'Inbound SOS &amp; EOD'!SIW29</f>
        <v>0</v>
      </c>
      <c r="SVL6" s="260">
        <f>'Inbound SOS &amp; EOD'!SIX29</f>
        <v>0</v>
      </c>
      <c r="SVM6" s="260">
        <f>'Inbound SOS &amp; EOD'!SIY29</f>
        <v>0</v>
      </c>
      <c r="SVN6" s="260">
        <f>'Inbound SOS &amp; EOD'!SIZ29</f>
        <v>0</v>
      </c>
      <c r="SVO6" s="260">
        <f>'Inbound SOS &amp; EOD'!SJA29</f>
        <v>0</v>
      </c>
      <c r="SVP6" s="260">
        <f>'Inbound SOS &amp; EOD'!SJB29</f>
        <v>0</v>
      </c>
      <c r="SVQ6" s="260">
        <f>'Inbound SOS &amp; EOD'!SJC29</f>
        <v>0</v>
      </c>
      <c r="SVR6" s="260">
        <f>'Inbound SOS &amp; EOD'!SJD29</f>
        <v>0</v>
      </c>
      <c r="SVS6" s="260">
        <f>'Inbound SOS &amp; EOD'!SJE29</f>
        <v>0</v>
      </c>
      <c r="SVT6" s="260">
        <f>'Inbound SOS &amp; EOD'!SJF29</f>
        <v>0</v>
      </c>
      <c r="SVU6" s="260">
        <f>'Inbound SOS &amp; EOD'!SJG29</f>
        <v>0</v>
      </c>
      <c r="SVV6" s="260">
        <f>'Inbound SOS &amp; EOD'!SJH29</f>
        <v>0</v>
      </c>
      <c r="SVW6" s="260">
        <f>'Inbound SOS &amp; EOD'!SJI29</f>
        <v>0</v>
      </c>
      <c r="SVX6" s="260">
        <f>'Inbound SOS &amp; EOD'!SJJ29</f>
        <v>0</v>
      </c>
      <c r="SVY6" s="260">
        <f>'Inbound SOS &amp; EOD'!SJK29</f>
        <v>0</v>
      </c>
      <c r="SVZ6" s="260">
        <f>'Inbound SOS &amp; EOD'!SJL29</f>
        <v>0</v>
      </c>
      <c r="SWA6" s="260">
        <f>'Inbound SOS &amp; EOD'!SJM29</f>
        <v>0</v>
      </c>
      <c r="SWB6" s="260">
        <f>'Inbound SOS &amp; EOD'!SJN29</f>
        <v>0</v>
      </c>
      <c r="SWC6" s="260">
        <f>'Inbound SOS &amp; EOD'!SJO29</f>
        <v>0</v>
      </c>
      <c r="SWD6" s="260">
        <f>'Inbound SOS &amp; EOD'!SJP29</f>
        <v>0</v>
      </c>
      <c r="SWE6" s="260">
        <f>'Inbound SOS &amp; EOD'!SJQ29</f>
        <v>0</v>
      </c>
      <c r="SWF6" s="260">
        <f>'Inbound SOS &amp; EOD'!SJR29</f>
        <v>0</v>
      </c>
      <c r="SWG6" s="260">
        <f>'Inbound SOS &amp; EOD'!SJS29</f>
        <v>0</v>
      </c>
      <c r="SWH6" s="260">
        <f>'Inbound SOS &amp; EOD'!SJT29</f>
        <v>0</v>
      </c>
      <c r="SWI6" s="260">
        <f>'Inbound SOS &amp; EOD'!SJU29</f>
        <v>0</v>
      </c>
      <c r="SWJ6" s="260">
        <f>'Inbound SOS &amp; EOD'!SJV29</f>
        <v>0</v>
      </c>
      <c r="SWK6" s="260">
        <f>'Inbound SOS &amp; EOD'!SJW29</f>
        <v>0</v>
      </c>
      <c r="SWL6" s="260">
        <f>'Inbound SOS &amp; EOD'!SJX29</f>
        <v>0</v>
      </c>
      <c r="SWM6" s="260">
        <f>'Inbound SOS &amp; EOD'!SJY29</f>
        <v>0</v>
      </c>
      <c r="SWN6" s="260">
        <f>'Inbound SOS &amp; EOD'!SJZ29</f>
        <v>0</v>
      </c>
      <c r="SWO6" s="260">
        <f>'Inbound SOS &amp; EOD'!SKA29</f>
        <v>0</v>
      </c>
      <c r="SWP6" s="260">
        <f>'Inbound SOS &amp; EOD'!SKB29</f>
        <v>0</v>
      </c>
      <c r="SWQ6" s="260">
        <f>'Inbound SOS &amp; EOD'!SKC29</f>
        <v>0</v>
      </c>
      <c r="SWR6" s="260">
        <f>'Inbound SOS &amp; EOD'!SKD29</f>
        <v>0</v>
      </c>
      <c r="SWS6" s="260">
        <f>'Inbound SOS &amp; EOD'!SKE29</f>
        <v>0</v>
      </c>
      <c r="SWT6" s="260">
        <f>'Inbound SOS &amp; EOD'!SKF29</f>
        <v>0</v>
      </c>
      <c r="SWU6" s="260">
        <f>'Inbound SOS &amp; EOD'!SKG29</f>
        <v>0</v>
      </c>
      <c r="SWV6" s="260">
        <f>'Inbound SOS &amp; EOD'!SKH29</f>
        <v>0</v>
      </c>
      <c r="SWW6" s="260">
        <f>'Inbound SOS &amp; EOD'!SKI29</f>
        <v>0</v>
      </c>
      <c r="SWX6" s="260">
        <f>'Inbound SOS &amp; EOD'!SKJ29</f>
        <v>0</v>
      </c>
      <c r="SWY6" s="260">
        <f>'Inbound SOS &amp; EOD'!SKK29</f>
        <v>0</v>
      </c>
      <c r="SWZ6" s="260">
        <f>'Inbound SOS &amp; EOD'!SKL29</f>
        <v>0</v>
      </c>
      <c r="SXA6" s="260">
        <f>'Inbound SOS &amp; EOD'!SKM29</f>
        <v>0</v>
      </c>
      <c r="SXB6" s="260">
        <f>'Inbound SOS &amp; EOD'!SKN29</f>
        <v>0</v>
      </c>
      <c r="SXC6" s="260">
        <f>'Inbound SOS &amp; EOD'!SKO29</f>
        <v>0</v>
      </c>
      <c r="SXD6" s="260">
        <f>'Inbound SOS &amp; EOD'!SKP29</f>
        <v>0</v>
      </c>
      <c r="SXE6" s="260">
        <f>'Inbound SOS &amp; EOD'!SKQ29</f>
        <v>0</v>
      </c>
      <c r="SXF6" s="260">
        <f>'Inbound SOS &amp; EOD'!SKR29</f>
        <v>0</v>
      </c>
      <c r="SXG6" s="260">
        <f>'Inbound SOS &amp; EOD'!SKS29</f>
        <v>0</v>
      </c>
      <c r="SXH6" s="260">
        <f>'Inbound SOS &amp; EOD'!SKT29</f>
        <v>0</v>
      </c>
      <c r="SXI6" s="260">
        <f>'Inbound SOS &amp; EOD'!SKU29</f>
        <v>0</v>
      </c>
      <c r="SXJ6" s="260">
        <f>'Inbound SOS &amp; EOD'!SKV29</f>
        <v>0</v>
      </c>
      <c r="SXK6" s="260">
        <f>'Inbound SOS &amp; EOD'!SKW29</f>
        <v>0</v>
      </c>
      <c r="SXL6" s="260">
        <f>'Inbound SOS &amp; EOD'!SKX29</f>
        <v>0</v>
      </c>
      <c r="SXM6" s="260">
        <f>'Inbound SOS &amp; EOD'!SKY29</f>
        <v>0</v>
      </c>
      <c r="SXN6" s="260">
        <f>'Inbound SOS &amp; EOD'!SKZ29</f>
        <v>0</v>
      </c>
      <c r="SXO6" s="260">
        <f>'Inbound SOS &amp; EOD'!SLA29</f>
        <v>0</v>
      </c>
      <c r="SXP6" s="260">
        <f>'Inbound SOS &amp; EOD'!SLB29</f>
        <v>0</v>
      </c>
      <c r="SXQ6" s="260">
        <f>'Inbound SOS &amp; EOD'!SLC29</f>
        <v>0</v>
      </c>
      <c r="SXR6" s="260">
        <f>'Inbound SOS &amp; EOD'!SLD29</f>
        <v>0</v>
      </c>
      <c r="SXS6" s="260">
        <f>'Inbound SOS &amp; EOD'!SLE29</f>
        <v>0</v>
      </c>
      <c r="SXT6" s="260">
        <f>'Inbound SOS &amp; EOD'!SLF29</f>
        <v>0</v>
      </c>
      <c r="SXU6" s="260">
        <f>'Inbound SOS &amp; EOD'!SLG29</f>
        <v>0</v>
      </c>
      <c r="SXV6" s="260">
        <f>'Inbound SOS &amp; EOD'!SLH29</f>
        <v>0</v>
      </c>
      <c r="SXW6" s="260">
        <f>'Inbound SOS &amp; EOD'!SLI29</f>
        <v>0</v>
      </c>
      <c r="SXX6" s="260">
        <f>'Inbound SOS &amp; EOD'!SLJ29</f>
        <v>0</v>
      </c>
      <c r="SXY6" s="260">
        <f>'Inbound SOS &amp; EOD'!SLK29</f>
        <v>0</v>
      </c>
      <c r="SXZ6" s="260">
        <f>'Inbound SOS &amp; EOD'!SLL29</f>
        <v>0</v>
      </c>
      <c r="SYA6" s="260">
        <f>'Inbound SOS &amp; EOD'!SLM29</f>
        <v>0</v>
      </c>
      <c r="SYB6" s="260">
        <f>'Inbound SOS &amp; EOD'!SLN29</f>
        <v>0</v>
      </c>
      <c r="SYC6" s="260">
        <f>'Inbound SOS &amp; EOD'!SLO29</f>
        <v>0</v>
      </c>
      <c r="SYD6" s="260">
        <f>'Inbound SOS &amp; EOD'!SLP29</f>
        <v>0</v>
      </c>
      <c r="SYE6" s="260">
        <f>'Inbound SOS &amp; EOD'!SLQ29</f>
        <v>0</v>
      </c>
      <c r="SYF6" s="260">
        <f>'Inbound SOS &amp; EOD'!SLR29</f>
        <v>0</v>
      </c>
      <c r="SYG6" s="260">
        <f>'Inbound SOS &amp; EOD'!SLS29</f>
        <v>0</v>
      </c>
      <c r="SYH6" s="260">
        <f>'Inbound SOS &amp; EOD'!SLT29</f>
        <v>0</v>
      </c>
      <c r="SYI6" s="260">
        <f>'Inbound SOS &amp; EOD'!SLU29</f>
        <v>0</v>
      </c>
      <c r="SYJ6" s="260">
        <f>'Inbound SOS &amp; EOD'!SLV29</f>
        <v>0</v>
      </c>
      <c r="SYK6" s="260">
        <f>'Inbound SOS &amp; EOD'!SLW29</f>
        <v>0</v>
      </c>
      <c r="SYL6" s="260">
        <f>'Inbound SOS &amp; EOD'!SLX29</f>
        <v>0</v>
      </c>
      <c r="SYM6" s="260">
        <f>'Inbound SOS &amp; EOD'!SLY29</f>
        <v>0</v>
      </c>
      <c r="SYN6" s="260">
        <f>'Inbound SOS &amp; EOD'!SLZ29</f>
        <v>0</v>
      </c>
      <c r="SYO6" s="260">
        <f>'Inbound SOS &amp; EOD'!SMA29</f>
        <v>0</v>
      </c>
      <c r="SYP6" s="260">
        <f>'Inbound SOS &amp; EOD'!SMB29</f>
        <v>0</v>
      </c>
      <c r="SYQ6" s="260">
        <f>'Inbound SOS &amp; EOD'!SMC29</f>
        <v>0</v>
      </c>
      <c r="SYR6" s="260">
        <f>'Inbound SOS &amp; EOD'!SMD29</f>
        <v>0</v>
      </c>
      <c r="SYS6" s="260">
        <f>'Inbound SOS &amp; EOD'!SME29</f>
        <v>0</v>
      </c>
      <c r="SYT6" s="260">
        <f>'Inbound SOS &amp; EOD'!SMF29</f>
        <v>0</v>
      </c>
      <c r="SYU6" s="260">
        <f>'Inbound SOS &amp; EOD'!SMG29</f>
        <v>0</v>
      </c>
      <c r="SYV6" s="260">
        <f>'Inbound SOS &amp; EOD'!SMH29</f>
        <v>0</v>
      </c>
      <c r="SYW6" s="260">
        <f>'Inbound SOS &amp; EOD'!SMI29</f>
        <v>0</v>
      </c>
      <c r="SYX6" s="260">
        <f>'Inbound SOS &amp; EOD'!SMJ29</f>
        <v>0</v>
      </c>
      <c r="SYY6" s="260">
        <f>'Inbound SOS &amp; EOD'!SMK29</f>
        <v>0</v>
      </c>
      <c r="SYZ6" s="260">
        <f>'Inbound SOS &amp; EOD'!SML29</f>
        <v>0</v>
      </c>
      <c r="SZA6" s="260">
        <f>'Inbound SOS &amp; EOD'!SMM29</f>
        <v>0</v>
      </c>
      <c r="SZB6" s="260">
        <f>'Inbound SOS &amp; EOD'!SMN29</f>
        <v>0</v>
      </c>
      <c r="SZC6" s="260">
        <f>'Inbound SOS &amp; EOD'!SMO29</f>
        <v>0</v>
      </c>
      <c r="SZD6" s="260">
        <f>'Inbound SOS &amp; EOD'!SMP29</f>
        <v>0</v>
      </c>
      <c r="SZE6" s="260">
        <f>'Inbound SOS &amp; EOD'!SMQ29</f>
        <v>0</v>
      </c>
      <c r="SZF6" s="260">
        <f>'Inbound SOS &amp; EOD'!SMR29</f>
        <v>0</v>
      </c>
      <c r="SZG6" s="260">
        <f>'Inbound SOS &amp; EOD'!SMS29</f>
        <v>0</v>
      </c>
      <c r="SZH6" s="260">
        <f>'Inbound SOS &amp; EOD'!SMT29</f>
        <v>0</v>
      </c>
      <c r="SZI6" s="260">
        <f>'Inbound SOS &amp; EOD'!SMU29</f>
        <v>0</v>
      </c>
      <c r="SZJ6" s="260">
        <f>'Inbound SOS &amp; EOD'!SMV29</f>
        <v>0</v>
      </c>
      <c r="SZK6" s="260">
        <f>'Inbound SOS &amp; EOD'!SMW29</f>
        <v>0</v>
      </c>
      <c r="SZL6" s="260">
        <f>'Inbound SOS &amp; EOD'!SMX29</f>
        <v>0</v>
      </c>
      <c r="SZM6" s="260">
        <f>'Inbound SOS &amp; EOD'!SMY29</f>
        <v>0</v>
      </c>
      <c r="SZN6" s="260">
        <f>'Inbound SOS &amp; EOD'!SMZ29</f>
        <v>0</v>
      </c>
      <c r="SZO6" s="260">
        <f>'Inbound SOS &amp; EOD'!SNA29</f>
        <v>0</v>
      </c>
      <c r="SZP6" s="260">
        <f>'Inbound SOS &amp; EOD'!SNB29</f>
        <v>0</v>
      </c>
      <c r="SZQ6" s="260">
        <f>'Inbound SOS &amp; EOD'!SNC29</f>
        <v>0</v>
      </c>
      <c r="SZR6" s="260">
        <f>'Inbound SOS &amp; EOD'!SND29</f>
        <v>0</v>
      </c>
      <c r="SZS6" s="260">
        <f>'Inbound SOS &amp; EOD'!SNE29</f>
        <v>0</v>
      </c>
      <c r="SZT6" s="260">
        <f>'Inbound SOS &amp; EOD'!SNF29</f>
        <v>0</v>
      </c>
      <c r="SZU6" s="260">
        <f>'Inbound SOS &amp; EOD'!SNG29</f>
        <v>0</v>
      </c>
      <c r="SZV6" s="260">
        <f>'Inbound SOS &amp; EOD'!SNH29</f>
        <v>0</v>
      </c>
      <c r="SZW6" s="260">
        <f>'Inbound SOS &amp; EOD'!SNI29</f>
        <v>0</v>
      </c>
      <c r="SZX6" s="260">
        <f>'Inbound SOS &amp; EOD'!SNJ29</f>
        <v>0</v>
      </c>
      <c r="SZY6" s="260">
        <f>'Inbound SOS &amp; EOD'!SNK29</f>
        <v>0</v>
      </c>
      <c r="SZZ6" s="260">
        <f>'Inbound SOS &amp; EOD'!SNL29</f>
        <v>0</v>
      </c>
      <c r="TAA6" s="260">
        <f>'Inbound SOS &amp; EOD'!SNM29</f>
        <v>0</v>
      </c>
      <c r="TAB6" s="260">
        <f>'Inbound SOS &amp; EOD'!SNN29</f>
        <v>0</v>
      </c>
      <c r="TAC6" s="260">
        <f>'Inbound SOS &amp; EOD'!SNO29</f>
        <v>0</v>
      </c>
      <c r="TAD6" s="260">
        <f>'Inbound SOS &amp; EOD'!SNP29</f>
        <v>0</v>
      </c>
      <c r="TAE6" s="260">
        <f>'Inbound SOS &amp; EOD'!SNQ29</f>
        <v>0</v>
      </c>
      <c r="TAF6" s="260">
        <f>'Inbound SOS &amp; EOD'!SNR29</f>
        <v>0</v>
      </c>
      <c r="TAG6" s="260">
        <f>'Inbound SOS &amp; EOD'!SNS29</f>
        <v>0</v>
      </c>
      <c r="TAH6" s="260">
        <f>'Inbound SOS &amp; EOD'!SNT29</f>
        <v>0</v>
      </c>
      <c r="TAI6" s="260">
        <f>'Inbound SOS &amp; EOD'!SNU29</f>
        <v>0</v>
      </c>
      <c r="TAJ6" s="260">
        <f>'Inbound SOS &amp; EOD'!SNV29</f>
        <v>0</v>
      </c>
      <c r="TAK6" s="260">
        <f>'Inbound SOS &amp; EOD'!SNW29</f>
        <v>0</v>
      </c>
      <c r="TAL6" s="260">
        <f>'Inbound SOS &amp; EOD'!SNX29</f>
        <v>0</v>
      </c>
      <c r="TAM6" s="260">
        <f>'Inbound SOS &amp; EOD'!SNY29</f>
        <v>0</v>
      </c>
      <c r="TAN6" s="260">
        <f>'Inbound SOS &amp; EOD'!SNZ29</f>
        <v>0</v>
      </c>
      <c r="TAO6" s="260">
        <f>'Inbound SOS &amp; EOD'!SOA29</f>
        <v>0</v>
      </c>
      <c r="TAP6" s="260">
        <f>'Inbound SOS &amp; EOD'!SOB29</f>
        <v>0</v>
      </c>
      <c r="TAQ6" s="260">
        <f>'Inbound SOS &amp; EOD'!SOC29</f>
        <v>0</v>
      </c>
      <c r="TAR6" s="260">
        <f>'Inbound SOS &amp; EOD'!SOD29</f>
        <v>0</v>
      </c>
      <c r="TAS6" s="260">
        <f>'Inbound SOS &amp; EOD'!SOE29</f>
        <v>0</v>
      </c>
      <c r="TAT6" s="260">
        <f>'Inbound SOS &amp; EOD'!SOF29</f>
        <v>0</v>
      </c>
      <c r="TAU6" s="260">
        <f>'Inbound SOS &amp; EOD'!SOG29</f>
        <v>0</v>
      </c>
      <c r="TAV6" s="260">
        <f>'Inbound SOS &amp; EOD'!SOH29</f>
        <v>0</v>
      </c>
      <c r="TAW6" s="260">
        <f>'Inbound SOS &amp; EOD'!SOI29</f>
        <v>0</v>
      </c>
      <c r="TAX6" s="260">
        <f>'Inbound SOS &amp; EOD'!SOJ29</f>
        <v>0</v>
      </c>
      <c r="TAY6" s="260">
        <f>'Inbound SOS &amp; EOD'!SOK29</f>
        <v>0</v>
      </c>
      <c r="TAZ6" s="260">
        <f>'Inbound SOS &amp; EOD'!SOL29</f>
        <v>0</v>
      </c>
      <c r="TBA6" s="260">
        <f>'Inbound SOS &amp; EOD'!SOM29</f>
        <v>0</v>
      </c>
      <c r="TBB6" s="260">
        <f>'Inbound SOS &amp; EOD'!SON29</f>
        <v>0</v>
      </c>
      <c r="TBC6" s="260">
        <f>'Inbound SOS &amp; EOD'!SOO29</f>
        <v>0</v>
      </c>
      <c r="TBD6" s="260">
        <f>'Inbound SOS &amp; EOD'!SOP29</f>
        <v>0</v>
      </c>
      <c r="TBE6" s="260">
        <f>'Inbound SOS &amp; EOD'!SOQ29</f>
        <v>0</v>
      </c>
      <c r="TBF6" s="260">
        <f>'Inbound SOS &amp; EOD'!SOR29</f>
        <v>0</v>
      </c>
      <c r="TBG6" s="260">
        <f>'Inbound SOS &amp; EOD'!SOS29</f>
        <v>0</v>
      </c>
      <c r="TBH6" s="260">
        <f>'Inbound SOS &amp; EOD'!SOT29</f>
        <v>0</v>
      </c>
      <c r="TBI6" s="260">
        <f>'Inbound SOS &amp; EOD'!SOU29</f>
        <v>0</v>
      </c>
      <c r="TBJ6" s="260">
        <f>'Inbound SOS &amp; EOD'!SOV29</f>
        <v>0</v>
      </c>
      <c r="TBK6" s="260">
        <f>'Inbound SOS &amp; EOD'!SOW29</f>
        <v>0</v>
      </c>
      <c r="TBL6" s="260">
        <f>'Inbound SOS &amp; EOD'!SOX29</f>
        <v>0</v>
      </c>
      <c r="TBM6" s="260">
        <f>'Inbound SOS &amp; EOD'!SOY29</f>
        <v>0</v>
      </c>
      <c r="TBN6" s="260">
        <f>'Inbound SOS &amp; EOD'!SOZ29</f>
        <v>0</v>
      </c>
      <c r="TBO6" s="260">
        <f>'Inbound SOS &amp; EOD'!SPA29</f>
        <v>0</v>
      </c>
      <c r="TBP6" s="260">
        <f>'Inbound SOS &amp; EOD'!SPB29</f>
        <v>0</v>
      </c>
      <c r="TBQ6" s="260">
        <f>'Inbound SOS &amp; EOD'!SPC29</f>
        <v>0</v>
      </c>
      <c r="TBR6" s="260">
        <f>'Inbound SOS &amp; EOD'!SPD29</f>
        <v>0</v>
      </c>
      <c r="TBS6" s="260">
        <f>'Inbound SOS &amp; EOD'!SPE29</f>
        <v>0</v>
      </c>
      <c r="TBT6" s="260">
        <f>'Inbound SOS &amp; EOD'!SPF29</f>
        <v>0</v>
      </c>
      <c r="TBU6" s="260">
        <f>'Inbound SOS &amp; EOD'!SPG29</f>
        <v>0</v>
      </c>
      <c r="TBV6" s="260">
        <f>'Inbound SOS &amp; EOD'!SPH29</f>
        <v>0</v>
      </c>
      <c r="TBW6" s="260">
        <f>'Inbound SOS &amp; EOD'!SPI29</f>
        <v>0</v>
      </c>
      <c r="TBX6" s="260">
        <f>'Inbound SOS &amp; EOD'!SPJ29</f>
        <v>0</v>
      </c>
      <c r="TBY6" s="260">
        <f>'Inbound SOS &amp; EOD'!SPK29</f>
        <v>0</v>
      </c>
      <c r="TBZ6" s="260">
        <f>'Inbound SOS &amp; EOD'!SPL29</f>
        <v>0</v>
      </c>
      <c r="TCA6" s="260">
        <f>'Inbound SOS &amp; EOD'!SPM29</f>
        <v>0</v>
      </c>
      <c r="TCB6" s="260">
        <f>'Inbound SOS &amp; EOD'!SPN29</f>
        <v>0</v>
      </c>
      <c r="TCC6" s="260">
        <f>'Inbound SOS &amp; EOD'!SPO29</f>
        <v>0</v>
      </c>
      <c r="TCD6" s="260">
        <f>'Inbound SOS &amp; EOD'!SPP29</f>
        <v>0</v>
      </c>
      <c r="TCE6" s="260">
        <f>'Inbound SOS &amp; EOD'!SPQ29</f>
        <v>0</v>
      </c>
      <c r="TCF6" s="260">
        <f>'Inbound SOS &amp; EOD'!SPR29</f>
        <v>0</v>
      </c>
      <c r="TCG6" s="260">
        <f>'Inbound SOS &amp; EOD'!SPS29</f>
        <v>0</v>
      </c>
      <c r="TCH6" s="260">
        <f>'Inbound SOS &amp; EOD'!SPT29</f>
        <v>0</v>
      </c>
      <c r="TCI6" s="260">
        <f>'Inbound SOS &amp; EOD'!SPU29</f>
        <v>0</v>
      </c>
      <c r="TCJ6" s="260">
        <f>'Inbound SOS &amp; EOD'!SPV29</f>
        <v>0</v>
      </c>
      <c r="TCK6" s="260">
        <f>'Inbound SOS &amp; EOD'!SPW29</f>
        <v>0</v>
      </c>
      <c r="TCL6" s="260">
        <f>'Inbound SOS &amp; EOD'!SPX29</f>
        <v>0</v>
      </c>
      <c r="TCM6" s="260">
        <f>'Inbound SOS &amp; EOD'!SPY29</f>
        <v>0</v>
      </c>
      <c r="TCN6" s="260">
        <f>'Inbound SOS &amp; EOD'!SPZ29</f>
        <v>0</v>
      </c>
      <c r="TCO6" s="260">
        <f>'Inbound SOS &amp; EOD'!SQA29</f>
        <v>0</v>
      </c>
      <c r="TCP6" s="260">
        <f>'Inbound SOS &amp; EOD'!SQB29</f>
        <v>0</v>
      </c>
      <c r="TCQ6" s="260">
        <f>'Inbound SOS &amp; EOD'!SQC29</f>
        <v>0</v>
      </c>
      <c r="TCR6" s="260">
        <f>'Inbound SOS &amp; EOD'!SQD29</f>
        <v>0</v>
      </c>
      <c r="TCS6" s="260">
        <f>'Inbound SOS &amp; EOD'!SQE29</f>
        <v>0</v>
      </c>
      <c r="TCT6" s="260">
        <f>'Inbound SOS &amp; EOD'!SQF29</f>
        <v>0</v>
      </c>
      <c r="TCU6" s="260">
        <f>'Inbound SOS &amp; EOD'!SQG29</f>
        <v>0</v>
      </c>
      <c r="TCV6" s="260">
        <f>'Inbound SOS &amp; EOD'!SQH29</f>
        <v>0</v>
      </c>
      <c r="TCW6" s="260">
        <f>'Inbound SOS &amp; EOD'!SQI29</f>
        <v>0</v>
      </c>
      <c r="TCX6" s="260">
        <f>'Inbound SOS &amp; EOD'!SQJ29</f>
        <v>0</v>
      </c>
      <c r="TCY6" s="260">
        <f>'Inbound SOS &amp; EOD'!SQK29</f>
        <v>0</v>
      </c>
      <c r="TCZ6" s="260">
        <f>'Inbound SOS &amp; EOD'!SQL29</f>
        <v>0</v>
      </c>
      <c r="TDA6" s="260">
        <f>'Inbound SOS &amp; EOD'!SQM29</f>
        <v>0</v>
      </c>
      <c r="TDB6" s="260">
        <f>'Inbound SOS &amp; EOD'!SQN29</f>
        <v>0</v>
      </c>
      <c r="TDC6" s="260">
        <f>'Inbound SOS &amp; EOD'!SQO29</f>
        <v>0</v>
      </c>
      <c r="TDD6" s="260">
        <f>'Inbound SOS &amp; EOD'!SQP29</f>
        <v>0</v>
      </c>
      <c r="TDE6" s="260">
        <f>'Inbound SOS &amp; EOD'!SQQ29</f>
        <v>0</v>
      </c>
      <c r="TDF6" s="260">
        <f>'Inbound SOS &amp; EOD'!SQR29</f>
        <v>0</v>
      </c>
      <c r="TDG6" s="260">
        <f>'Inbound SOS &amp; EOD'!SQS29</f>
        <v>0</v>
      </c>
      <c r="TDH6" s="260">
        <f>'Inbound SOS &amp; EOD'!SQT29</f>
        <v>0</v>
      </c>
      <c r="TDI6" s="260">
        <f>'Inbound SOS &amp; EOD'!SQU29</f>
        <v>0</v>
      </c>
      <c r="TDJ6" s="260">
        <f>'Inbound SOS &amp; EOD'!SQV29</f>
        <v>0</v>
      </c>
      <c r="TDK6" s="260">
        <f>'Inbound SOS &amp; EOD'!SQW29</f>
        <v>0</v>
      </c>
      <c r="TDL6" s="260">
        <f>'Inbound SOS &amp; EOD'!SQX29</f>
        <v>0</v>
      </c>
      <c r="TDM6" s="260">
        <f>'Inbound SOS &amp; EOD'!SQY29</f>
        <v>0</v>
      </c>
      <c r="TDN6" s="260">
        <f>'Inbound SOS &amp; EOD'!SQZ29</f>
        <v>0</v>
      </c>
      <c r="TDO6" s="260">
        <f>'Inbound SOS &amp; EOD'!SRA29</f>
        <v>0</v>
      </c>
      <c r="TDP6" s="260">
        <f>'Inbound SOS &amp; EOD'!SRB29</f>
        <v>0</v>
      </c>
      <c r="TDQ6" s="260">
        <f>'Inbound SOS &amp; EOD'!SRC29</f>
        <v>0</v>
      </c>
      <c r="TDR6" s="260">
        <f>'Inbound SOS &amp; EOD'!SRD29</f>
        <v>0</v>
      </c>
      <c r="TDS6" s="260">
        <f>'Inbound SOS &amp; EOD'!SRE29</f>
        <v>0</v>
      </c>
      <c r="TDT6" s="260">
        <f>'Inbound SOS &amp; EOD'!SRF29</f>
        <v>0</v>
      </c>
      <c r="TDU6" s="260">
        <f>'Inbound SOS &amp; EOD'!SRG29</f>
        <v>0</v>
      </c>
      <c r="TDV6" s="260">
        <f>'Inbound SOS &amp; EOD'!SRH29</f>
        <v>0</v>
      </c>
      <c r="TDW6" s="260">
        <f>'Inbound SOS &amp; EOD'!SRI29</f>
        <v>0</v>
      </c>
      <c r="TDX6" s="260">
        <f>'Inbound SOS &amp; EOD'!SRJ29</f>
        <v>0</v>
      </c>
      <c r="TDY6" s="260">
        <f>'Inbound SOS &amp; EOD'!SRK29</f>
        <v>0</v>
      </c>
      <c r="TDZ6" s="260">
        <f>'Inbound SOS &amp; EOD'!SRL29</f>
        <v>0</v>
      </c>
      <c r="TEA6" s="260">
        <f>'Inbound SOS &amp; EOD'!SRM29</f>
        <v>0</v>
      </c>
      <c r="TEB6" s="260">
        <f>'Inbound SOS &amp; EOD'!SRN29</f>
        <v>0</v>
      </c>
      <c r="TEC6" s="260">
        <f>'Inbound SOS &amp; EOD'!SRO29</f>
        <v>0</v>
      </c>
      <c r="TED6" s="260">
        <f>'Inbound SOS &amp; EOD'!SRP29</f>
        <v>0</v>
      </c>
      <c r="TEE6" s="260">
        <f>'Inbound SOS &amp; EOD'!SRQ29</f>
        <v>0</v>
      </c>
      <c r="TEF6" s="260">
        <f>'Inbound SOS &amp; EOD'!SRR29</f>
        <v>0</v>
      </c>
      <c r="TEG6" s="260">
        <f>'Inbound SOS &amp; EOD'!SRS29</f>
        <v>0</v>
      </c>
      <c r="TEH6" s="260">
        <f>'Inbound SOS &amp; EOD'!SRT29</f>
        <v>0</v>
      </c>
      <c r="TEI6" s="260">
        <f>'Inbound SOS &amp; EOD'!SRU29</f>
        <v>0</v>
      </c>
      <c r="TEJ6" s="260">
        <f>'Inbound SOS &amp; EOD'!SRV29</f>
        <v>0</v>
      </c>
      <c r="TEK6" s="260">
        <f>'Inbound SOS &amp; EOD'!SRW29</f>
        <v>0</v>
      </c>
      <c r="TEL6" s="260">
        <f>'Inbound SOS &amp; EOD'!SRX29</f>
        <v>0</v>
      </c>
      <c r="TEM6" s="260">
        <f>'Inbound SOS &amp; EOD'!SRY29</f>
        <v>0</v>
      </c>
      <c r="TEN6" s="260">
        <f>'Inbound SOS &amp; EOD'!SRZ29</f>
        <v>0</v>
      </c>
      <c r="TEO6" s="260">
        <f>'Inbound SOS &amp; EOD'!SSA29</f>
        <v>0</v>
      </c>
      <c r="TEP6" s="260">
        <f>'Inbound SOS &amp; EOD'!SSB29</f>
        <v>0</v>
      </c>
      <c r="TEQ6" s="260">
        <f>'Inbound SOS &amp; EOD'!SSC29</f>
        <v>0</v>
      </c>
      <c r="TER6" s="260">
        <f>'Inbound SOS &amp; EOD'!SSD29</f>
        <v>0</v>
      </c>
      <c r="TES6" s="260">
        <f>'Inbound SOS &amp; EOD'!SSE29</f>
        <v>0</v>
      </c>
      <c r="TET6" s="260">
        <f>'Inbound SOS &amp; EOD'!SSF29</f>
        <v>0</v>
      </c>
      <c r="TEU6" s="260">
        <f>'Inbound SOS &amp; EOD'!SSG29</f>
        <v>0</v>
      </c>
      <c r="TEV6" s="260">
        <f>'Inbound SOS &amp; EOD'!SSH29</f>
        <v>0</v>
      </c>
      <c r="TEW6" s="260">
        <f>'Inbound SOS &amp; EOD'!SSI29</f>
        <v>0</v>
      </c>
      <c r="TEX6" s="260">
        <f>'Inbound SOS &amp; EOD'!SSJ29</f>
        <v>0</v>
      </c>
      <c r="TEY6" s="260">
        <f>'Inbound SOS &amp; EOD'!SSK29</f>
        <v>0</v>
      </c>
      <c r="TEZ6" s="260">
        <f>'Inbound SOS &amp; EOD'!SSL29</f>
        <v>0</v>
      </c>
      <c r="TFA6" s="260">
        <f>'Inbound SOS &amp; EOD'!SSM29</f>
        <v>0</v>
      </c>
      <c r="TFB6" s="260">
        <f>'Inbound SOS &amp; EOD'!SSN29</f>
        <v>0</v>
      </c>
      <c r="TFC6" s="260">
        <f>'Inbound SOS &amp; EOD'!SSO29</f>
        <v>0</v>
      </c>
      <c r="TFD6" s="260">
        <f>'Inbound SOS &amp; EOD'!SSP29</f>
        <v>0</v>
      </c>
      <c r="TFE6" s="260">
        <f>'Inbound SOS &amp; EOD'!SSQ29</f>
        <v>0</v>
      </c>
      <c r="TFF6" s="260">
        <f>'Inbound SOS &amp; EOD'!SSR29</f>
        <v>0</v>
      </c>
      <c r="TFG6" s="260">
        <f>'Inbound SOS &amp; EOD'!SSS29</f>
        <v>0</v>
      </c>
      <c r="TFH6" s="260">
        <f>'Inbound SOS &amp; EOD'!SST29</f>
        <v>0</v>
      </c>
      <c r="TFI6" s="260">
        <f>'Inbound SOS &amp; EOD'!SSU29</f>
        <v>0</v>
      </c>
      <c r="TFJ6" s="260">
        <f>'Inbound SOS &amp; EOD'!SSV29</f>
        <v>0</v>
      </c>
      <c r="TFK6" s="260">
        <f>'Inbound SOS &amp; EOD'!SSW29</f>
        <v>0</v>
      </c>
      <c r="TFL6" s="260">
        <f>'Inbound SOS &amp; EOD'!SSX29</f>
        <v>0</v>
      </c>
      <c r="TFM6" s="260">
        <f>'Inbound SOS &amp; EOD'!SSY29</f>
        <v>0</v>
      </c>
      <c r="TFN6" s="260">
        <f>'Inbound SOS &amp; EOD'!SSZ29</f>
        <v>0</v>
      </c>
      <c r="TFO6" s="260">
        <f>'Inbound SOS &amp; EOD'!STA29</f>
        <v>0</v>
      </c>
      <c r="TFP6" s="260">
        <f>'Inbound SOS &amp; EOD'!STB29</f>
        <v>0</v>
      </c>
      <c r="TFQ6" s="260">
        <f>'Inbound SOS &amp; EOD'!STC29</f>
        <v>0</v>
      </c>
      <c r="TFR6" s="260">
        <f>'Inbound SOS &amp; EOD'!STD29</f>
        <v>0</v>
      </c>
      <c r="TFS6" s="260">
        <f>'Inbound SOS &amp; EOD'!STE29</f>
        <v>0</v>
      </c>
      <c r="TFT6" s="260">
        <f>'Inbound SOS &amp; EOD'!STF29</f>
        <v>0</v>
      </c>
      <c r="TFU6" s="260">
        <f>'Inbound SOS &amp; EOD'!STG29</f>
        <v>0</v>
      </c>
      <c r="TFV6" s="260">
        <f>'Inbound SOS &amp; EOD'!STH29</f>
        <v>0</v>
      </c>
      <c r="TFW6" s="260">
        <f>'Inbound SOS &amp; EOD'!STI29</f>
        <v>0</v>
      </c>
      <c r="TFX6" s="260">
        <f>'Inbound SOS &amp; EOD'!STJ29</f>
        <v>0</v>
      </c>
      <c r="TFY6" s="260">
        <f>'Inbound SOS &amp; EOD'!STK29</f>
        <v>0</v>
      </c>
      <c r="TFZ6" s="260">
        <f>'Inbound SOS &amp; EOD'!STL29</f>
        <v>0</v>
      </c>
      <c r="TGA6" s="260">
        <f>'Inbound SOS &amp; EOD'!STM29</f>
        <v>0</v>
      </c>
      <c r="TGB6" s="260">
        <f>'Inbound SOS &amp; EOD'!STN29</f>
        <v>0</v>
      </c>
      <c r="TGC6" s="260">
        <f>'Inbound SOS &amp; EOD'!STO29</f>
        <v>0</v>
      </c>
      <c r="TGD6" s="260">
        <f>'Inbound SOS &amp; EOD'!STP29</f>
        <v>0</v>
      </c>
      <c r="TGE6" s="260">
        <f>'Inbound SOS &amp; EOD'!STQ29</f>
        <v>0</v>
      </c>
      <c r="TGF6" s="260">
        <f>'Inbound SOS &amp; EOD'!STR29</f>
        <v>0</v>
      </c>
      <c r="TGG6" s="260">
        <f>'Inbound SOS &amp; EOD'!STS29</f>
        <v>0</v>
      </c>
      <c r="TGH6" s="260">
        <f>'Inbound SOS &amp; EOD'!STT29</f>
        <v>0</v>
      </c>
      <c r="TGI6" s="260">
        <f>'Inbound SOS &amp; EOD'!STU29</f>
        <v>0</v>
      </c>
      <c r="TGJ6" s="260">
        <f>'Inbound SOS &amp; EOD'!STV29</f>
        <v>0</v>
      </c>
      <c r="TGK6" s="260">
        <f>'Inbound SOS &amp; EOD'!STW29</f>
        <v>0</v>
      </c>
      <c r="TGL6" s="260">
        <f>'Inbound SOS &amp; EOD'!STX29</f>
        <v>0</v>
      </c>
      <c r="TGM6" s="260">
        <f>'Inbound SOS &amp; EOD'!STY29</f>
        <v>0</v>
      </c>
      <c r="TGN6" s="260">
        <f>'Inbound SOS &amp; EOD'!STZ29</f>
        <v>0</v>
      </c>
      <c r="TGO6" s="260">
        <f>'Inbound SOS &amp; EOD'!SUA29</f>
        <v>0</v>
      </c>
      <c r="TGP6" s="260">
        <f>'Inbound SOS &amp; EOD'!SUB29</f>
        <v>0</v>
      </c>
      <c r="TGQ6" s="260">
        <f>'Inbound SOS &amp; EOD'!SUC29</f>
        <v>0</v>
      </c>
      <c r="TGR6" s="260">
        <f>'Inbound SOS &amp; EOD'!SUD29</f>
        <v>0</v>
      </c>
      <c r="TGS6" s="260">
        <f>'Inbound SOS &amp; EOD'!SUE29</f>
        <v>0</v>
      </c>
      <c r="TGT6" s="260">
        <f>'Inbound SOS &amp; EOD'!SUF29</f>
        <v>0</v>
      </c>
      <c r="TGU6" s="260">
        <f>'Inbound SOS &amp; EOD'!SUG29</f>
        <v>0</v>
      </c>
      <c r="TGV6" s="260">
        <f>'Inbound SOS &amp; EOD'!SUH29</f>
        <v>0</v>
      </c>
      <c r="TGW6" s="260">
        <f>'Inbound SOS &amp; EOD'!SUI29</f>
        <v>0</v>
      </c>
      <c r="TGX6" s="260">
        <f>'Inbound SOS &amp; EOD'!SUJ29</f>
        <v>0</v>
      </c>
      <c r="TGY6" s="260">
        <f>'Inbound SOS &amp; EOD'!SUK29</f>
        <v>0</v>
      </c>
      <c r="TGZ6" s="260">
        <f>'Inbound SOS &amp; EOD'!SUL29</f>
        <v>0</v>
      </c>
      <c r="THA6" s="260">
        <f>'Inbound SOS &amp; EOD'!SUM29</f>
        <v>0</v>
      </c>
      <c r="THB6" s="260">
        <f>'Inbound SOS &amp; EOD'!SUN29</f>
        <v>0</v>
      </c>
      <c r="THC6" s="260">
        <f>'Inbound SOS &amp; EOD'!SUO29</f>
        <v>0</v>
      </c>
      <c r="THD6" s="260">
        <f>'Inbound SOS &amp; EOD'!SUP29</f>
        <v>0</v>
      </c>
      <c r="THE6" s="260">
        <f>'Inbound SOS &amp; EOD'!SUQ29</f>
        <v>0</v>
      </c>
      <c r="THF6" s="260">
        <f>'Inbound SOS &amp; EOD'!SUR29</f>
        <v>0</v>
      </c>
      <c r="THG6" s="260">
        <f>'Inbound SOS &amp; EOD'!SUS29</f>
        <v>0</v>
      </c>
      <c r="THH6" s="260">
        <f>'Inbound SOS &amp; EOD'!SUT29</f>
        <v>0</v>
      </c>
      <c r="THI6" s="260">
        <f>'Inbound SOS &amp; EOD'!SUU29</f>
        <v>0</v>
      </c>
      <c r="THJ6" s="260">
        <f>'Inbound SOS &amp; EOD'!SUV29</f>
        <v>0</v>
      </c>
      <c r="THK6" s="260">
        <f>'Inbound SOS &amp; EOD'!SUW29</f>
        <v>0</v>
      </c>
      <c r="THL6" s="260">
        <f>'Inbound SOS &amp; EOD'!SUX29</f>
        <v>0</v>
      </c>
      <c r="THM6" s="260">
        <f>'Inbound SOS &amp; EOD'!SUY29</f>
        <v>0</v>
      </c>
      <c r="THN6" s="260">
        <f>'Inbound SOS &amp; EOD'!SUZ29</f>
        <v>0</v>
      </c>
      <c r="THO6" s="260">
        <f>'Inbound SOS &amp; EOD'!SVA29</f>
        <v>0</v>
      </c>
      <c r="THP6" s="260">
        <f>'Inbound SOS &amp; EOD'!SVB29</f>
        <v>0</v>
      </c>
      <c r="THQ6" s="260">
        <f>'Inbound SOS &amp; EOD'!SVC29</f>
        <v>0</v>
      </c>
      <c r="THR6" s="260">
        <f>'Inbound SOS &amp; EOD'!SVD29</f>
        <v>0</v>
      </c>
      <c r="THS6" s="260">
        <f>'Inbound SOS &amp; EOD'!SVE29</f>
        <v>0</v>
      </c>
      <c r="THT6" s="260">
        <f>'Inbound SOS &amp; EOD'!SVF29</f>
        <v>0</v>
      </c>
      <c r="THU6" s="260">
        <f>'Inbound SOS &amp; EOD'!SVG29</f>
        <v>0</v>
      </c>
      <c r="THV6" s="260">
        <f>'Inbound SOS &amp; EOD'!SVH29</f>
        <v>0</v>
      </c>
      <c r="THW6" s="260">
        <f>'Inbound SOS &amp; EOD'!SVI29</f>
        <v>0</v>
      </c>
      <c r="THX6" s="260">
        <f>'Inbound SOS &amp; EOD'!SVJ29</f>
        <v>0</v>
      </c>
      <c r="THY6" s="260">
        <f>'Inbound SOS &amp; EOD'!SVK29</f>
        <v>0</v>
      </c>
      <c r="THZ6" s="260">
        <f>'Inbound SOS &amp; EOD'!SVL29</f>
        <v>0</v>
      </c>
      <c r="TIA6" s="260">
        <f>'Inbound SOS &amp; EOD'!SVM29</f>
        <v>0</v>
      </c>
      <c r="TIB6" s="260">
        <f>'Inbound SOS &amp; EOD'!SVN29</f>
        <v>0</v>
      </c>
      <c r="TIC6" s="260">
        <f>'Inbound SOS &amp; EOD'!SVO29</f>
        <v>0</v>
      </c>
      <c r="TID6" s="260">
        <f>'Inbound SOS &amp; EOD'!SVP29</f>
        <v>0</v>
      </c>
      <c r="TIE6" s="260">
        <f>'Inbound SOS &amp; EOD'!SVQ29</f>
        <v>0</v>
      </c>
      <c r="TIF6" s="260">
        <f>'Inbound SOS &amp; EOD'!SVR29</f>
        <v>0</v>
      </c>
      <c r="TIG6" s="260">
        <f>'Inbound SOS &amp; EOD'!SVS29</f>
        <v>0</v>
      </c>
      <c r="TIH6" s="260">
        <f>'Inbound SOS &amp; EOD'!SVT29</f>
        <v>0</v>
      </c>
      <c r="TII6" s="260">
        <f>'Inbound SOS &amp; EOD'!SVU29</f>
        <v>0</v>
      </c>
      <c r="TIJ6" s="260">
        <f>'Inbound SOS &amp; EOD'!SVV29</f>
        <v>0</v>
      </c>
      <c r="TIK6" s="260">
        <f>'Inbound SOS &amp; EOD'!SVW29</f>
        <v>0</v>
      </c>
      <c r="TIL6" s="260">
        <f>'Inbound SOS &amp; EOD'!SVX29</f>
        <v>0</v>
      </c>
      <c r="TIM6" s="260">
        <f>'Inbound SOS &amp; EOD'!SVY29</f>
        <v>0</v>
      </c>
      <c r="TIN6" s="260">
        <f>'Inbound SOS &amp; EOD'!SVZ29</f>
        <v>0</v>
      </c>
      <c r="TIO6" s="260">
        <f>'Inbound SOS &amp; EOD'!SWA29</f>
        <v>0</v>
      </c>
      <c r="TIP6" s="260">
        <f>'Inbound SOS &amp; EOD'!SWB29</f>
        <v>0</v>
      </c>
      <c r="TIQ6" s="260">
        <f>'Inbound SOS &amp; EOD'!SWC29</f>
        <v>0</v>
      </c>
      <c r="TIR6" s="260">
        <f>'Inbound SOS &amp; EOD'!SWD29</f>
        <v>0</v>
      </c>
      <c r="TIS6" s="260">
        <f>'Inbound SOS &amp; EOD'!SWE29</f>
        <v>0</v>
      </c>
      <c r="TIT6" s="260">
        <f>'Inbound SOS &amp; EOD'!SWF29</f>
        <v>0</v>
      </c>
      <c r="TIU6" s="260">
        <f>'Inbound SOS &amp; EOD'!SWG29</f>
        <v>0</v>
      </c>
      <c r="TIV6" s="260">
        <f>'Inbound SOS &amp; EOD'!SWH29</f>
        <v>0</v>
      </c>
      <c r="TIW6" s="260">
        <f>'Inbound SOS &amp; EOD'!SWI29</f>
        <v>0</v>
      </c>
      <c r="TIX6" s="260">
        <f>'Inbound SOS &amp; EOD'!SWJ29</f>
        <v>0</v>
      </c>
      <c r="TIY6" s="260">
        <f>'Inbound SOS &amp; EOD'!SWK29</f>
        <v>0</v>
      </c>
      <c r="TIZ6" s="260">
        <f>'Inbound SOS &amp; EOD'!SWL29</f>
        <v>0</v>
      </c>
      <c r="TJA6" s="260">
        <f>'Inbound SOS &amp; EOD'!SWM29</f>
        <v>0</v>
      </c>
      <c r="TJB6" s="260">
        <f>'Inbound SOS &amp; EOD'!SWN29</f>
        <v>0</v>
      </c>
      <c r="TJC6" s="260">
        <f>'Inbound SOS &amp; EOD'!SWO29</f>
        <v>0</v>
      </c>
      <c r="TJD6" s="260">
        <f>'Inbound SOS &amp; EOD'!SWP29</f>
        <v>0</v>
      </c>
      <c r="TJE6" s="260">
        <f>'Inbound SOS &amp; EOD'!SWQ29</f>
        <v>0</v>
      </c>
      <c r="TJF6" s="260">
        <f>'Inbound SOS &amp; EOD'!SWR29</f>
        <v>0</v>
      </c>
      <c r="TJG6" s="260">
        <f>'Inbound SOS &amp; EOD'!SWS29</f>
        <v>0</v>
      </c>
      <c r="TJH6" s="260">
        <f>'Inbound SOS &amp; EOD'!SWT29</f>
        <v>0</v>
      </c>
      <c r="TJI6" s="260">
        <f>'Inbound SOS &amp; EOD'!SWU29</f>
        <v>0</v>
      </c>
      <c r="TJJ6" s="260">
        <f>'Inbound SOS &amp; EOD'!SWV29</f>
        <v>0</v>
      </c>
      <c r="TJK6" s="260">
        <f>'Inbound SOS &amp; EOD'!SWW29</f>
        <v>0</v>
      </c>
      <c r="TJL6" s="260">
        <f>'Inbound SOS &amp; EOD'!SWX29</f>
        <v>0</v>
      </c>
      <c r="TJM6" s="260">
        <f>'Inbound SOS &amp; EOD'!SWY29</f>
        <v>0</v>
      </c>
      <c r="TJN6" s="260">
        <f>'Inbound SOS &amp; EOD'!SWZ29</f>
        <v>0</v>
      </c>
      <c r="TJO6" s="260">
        <f>'Inbound SOS &amp; EOD'!SXA29</f>
        <v>0</v>
      </c>
      <c r="TJP6" s="260">
        <f>'Inbound SOS &amp; EOD'!SXB29</f>
        <v>0</v>
      </c>
      <c r="TJQ6" s="260">
        <f>'Inbound SOS &amp; EOD'!SXC29</f>
        <v>0</v>
      </c>
      <c r="TJR6" s="260">
        <f>'Inbound SOS &amp; EOD'!SXD29</f>
        <v>0</v>
      </c>
      <c r="TJS6" s="260">
        <f>'Inbound SOS &amp; EOD'!SXE29</f>
        <v>0</v>
      </c>
      <c r="TJT6" s="260">
        <f>'Inbound SOS &amp; EOD'!SXF29</f>
        <v>0</v>
      </c>
      <c r="TJU6" s="260">
        <f>'Inbound SOS &amp; EOD'!SXG29</f>
        <v>0</v>
      </c>
      <c r="TJV6" s="260">
        <f>'Inbound SOS &amp; EOD'!SXH29</f>
        <v>0</v>
      </c>
      <c r="TJW6" s="260">
        <f>'Inbound SOS &amp; EOD'!SXI29</f>
        <v>0</v>
      </c>
      <c r="TJX6" s="260">
        <f>'Inbound SOS &amp; EOD'!SXJ29</f>
        <v>0</v>
      </c>
      <c r="TJY6" s="260">
        <f>'Inbound SOS &amp; EOD'!SXK29</f>
        <v>0</v>
      </c>
      <c r="TJZ6" s="260">
        <f>'Inbound SOS &amp; EOD'!SXL29</f>
        <v>0</v>
      </c>
      <c r="TKA6" s="260">
        <f>'Inbound SOS &amp; EOD'!SXM29</f>
        <v>0</v>
      </c>
      <c r="TKB6" s="260">
        <f>'Inbound SOS &amp; EOD'!SXN29</f>
        <v>0</v>
      </c>
      <c r="TKC6" s="260">
        <f>'Inbound SOS &amp; EOD'!SXO29</f>
        <v>0</v>
      </c>
      <c r="TKD6" s="260">
        <f>'Inbound SOS &amp; EOD'!SXP29</f>
        <v>0</v>
      </c>
      <c r="TKE6" s="260">
        <f>'Inbound SOS &amp; EOD'!SXQ29</f>
        <v>0</v>
      </c>
      <c r="TKF6" s="260">
        <f>'Inbound SOS &amp; EOD'!SXR29</f>
        <v>0</v>
      </c>
      <c r="TKG6" s="260">
        <f>'Inbound SOS &amp; EOD'!SXS29</f>
        <v>0</v>
      </c>
      <c r="TKH6" s="260">
        <f>'Inbound SOS &amp; EOD'!SXT29</f>
        <v>0</v>
      </c>
      <c r="TKI6" s="260">
        <f>'Inbound SOS &amp; EOD'!SXU29</f>
        <v>0</v>
      </c>
      <c r="TKJ6" s="260">
        <f>'Inbound SOS &amp; EOD'!SXV29</f>
        <v>0</v>
      </c>
      <c r="TKK6" s="260">
        <f>'Inbound SOS &amp; EOD'!SXW29</f>
        <v>0</v>
      </c>
      <c r="TKL6" s="260">
        <f>'Inbound SOS &amp; EOD'!SXX29</f>
        <v>0</v>
      </c>
      <c r="TKM6" s="260">
        <f>'Inbound SOS &amp; EOD'!SXY29</f>
        <v>0</v>
      </c>
      <c r="TKN6" s="260">
        <f>'Inbound SOS &amp; EOD'!SXZ29</f>
        <v>0</v>
      </c>
      <c r="TKO6" s="260">
        <f>'Inbound SOS &amp; EOD'!SYA29</f>
        <v>0</v>
      </c>
      <c r="TKP6" s="260">
        <f>'Inbound SOS &amp; EOD'!SYB29</f>
        <v>0</v>
      </c>
      <c r="TKQ6" s="260">
        <f>'Inbound SOS &amp; EOD'!SYC29</f>
        <v>0</v>
      </c>
      <c r="TKR6" s="260">
        <f>'Inbound SOS &amp; EOD'!SYD29</f>
        <v>0</v>
      </c>
      <c r="TKS6" s="260">
        <f>'Inbound SOS &amp; EOD'!SYE29</f>
        <v>0</v>
      </c>
      <c r="TKT6" s="260">
        <f>'Inbound SOS &amp; EOD'!SYF29</f>
        <v>0</v>
      </c>
      <c r="TKU6" s="260">
        <f>'Inbound SOS &amp; EOD'!SYG29</f>
        <v>0</v>
      </c>
      <c r="TKV6" s="260">
        <f>'Inbound SOS &amp; EOD'!SYH29</f>
        <v>0</v>
      </c>
      <c r="TKW6" s="260">
        <f>'Inbound SOS &amp; EOD'!SYI29</f>
        <v>0</v>
      </c>
      <c r="TKX6" s="260">
        <f>'Inbound SOS &amp; EOD'!SYJ29</f>
        <v>0</v>
      </c>
      <c r="TKY6" s="260">
        <f>'Inbound SOS &amp; EOD'!SYK29</f>
        <v>0</v>
      </c>
      <c r="TKZ6" s="260">
        <f>'Inbound SOS &amp; EOD'!SYL29</f>
        <v>0</v>
      </c>
      <c r="TLA6" s="260">
        <f>'Inbound SOS &amp; EOD'!SYM29</f>
        <v>0</v>
      </c>
      <c r="TLB6" s="260">
        <f>'Inbound SOS &amp; EOD'!SYN29</f>
        <v>0</v>
      </c>
      <c r="TLC6" s="260">
        <f>'Inbound SOS &amp; EOD'!SYO29</f>
        <v>0</v>
      </c>
      <c r="TLD6" s="260">
        <f>'Inbound SOS &amp; EOD'!SYP29</f>
        <v>0</v>
      </c>
      <c r="TLE6" s="260">
        <f>'Inbound SOS &amp; EOD'!SYQ29</f>
        <v>0</v>
      </c>
      <c r="TLF6" s="260">
        <f>'Inbound SOS &amp; EOD'!SYR29</f>
        <v>0</v>
      </c>
      <c r="TLG6" s="260">
        <f>'Inbound SOS &amp; EOD'!SYS29</f>
        <v>0</v>
      </c>
      <c r="TLH6" s="260">
        <f>'Inbound SOS &amp; EOD'!SYT29</f>
        <v>0</v>
      </c>
      <c r="TLI6" s="260">
        <f>'Inbound SOS &amp; EOD'!SYU29</f>
        <v>0</v>
      </c>
      <c r="TLJ6" s="260">
        <f>'Inbound SOS &amp; EOD'!SYV29</f>
        <v>0</v>
      </c>
      <c r="TLK6" s="260">
        <f>'Inbound SOS &amp; EOD'!SYW29</f>
        <v>0</v>
      </c>
      <c r="TLL6" s="260">
        <f>'Inbound SOS &amp; EOD'!SYX29</f>
        <v>0</v>
      </c>
      <c r="TLM6" s="260">
        <f>'Inbound SOS &amp; EOD'!SYY29</f>
        <v>0</v>
      </c>
      <c r="TLN6" s="260">
        <f>'Inbound SOS &amp; EOD'!SYZ29</f>
        <v>0</v>
      </c>
      <c r="TLO6" s="260">
        <f>'Inbound SOS &amp; EOD'!SZA29</f>
        <v>0</v>
      </c>
      <c r="TLP6" s="260">
        <f>'Inbound SOS &amp; EOD'!SZB29</f>
        <v>0</v>
      </c>
      <c r="TLQ6" s="260">
        <f>'Inbound SOS &amp; EOD'!SZC29</f>
        <v>0</v>
      </c>
      <c r="TLR6" s="260">
        <f>'Inbound SOS &amp; EOD'!SZD29</f>
        <v>0</v>
      </c>
      <c r="TLS6" s="260">
        <f>'Inbound SOS &amp; EOD'!SZE29</f>
        <v>0</v>
      </c>
      <c r="TLT6" s="260">
        <f>'Inbound SOS &amp; EOD'!SZF29</f>
        <v>0</v>
      </c>
      <c r="TLU6" s="260">
        <f>'Inbound SOS &amp; EOD'!SZG29</f>
        <v>0</v>
      </c>
      <c r="TLV6" s="260">
        <f>'Inbound SOS &amp; EOD'!SZH29</f>
        <v>0</v>
      </c>
      <c r="TLW6" s="260">
        <f>'Inbound SOS &amp; EOD'!SZI29</f>
        <v>0</v>
      </c>
      <c r="TLX6" s="260">
        <f>'Inbound SOS &amp; EOD'!SZJ29</f>
        <v>0</v>
      </c>
      <c r="TLY6" s="260">
        <f>'Inbound SOS &amp; EOD'!SZK29</f>
        <v>0</v>
      </c>
      <c r="TLZ6" s="260">
        <f>'Inbound SOS &amp; EOD'!SZL29</f>
        <v>0</v>
      </c>
      <c r="TMA6" s="260">
        <f>'Inbound SOS &amp; EOD'!SZM29</f>
        <v>0</v>
      </c>
      <c r="TMB6" s="260">
        <f>'Inbound SOS &amp; EOD'!SZN29</f>
        <v>0</v>
      </c>
      <c r="TMC6" s="260">
        <f>'Inbound SOS &amp; EOD'!SZO29</f>
        <v>0</v>
      </c>
      <c r="TMD6" s="260">
        <f>'Inbound SOS &amp; EOD'!SZP29</f>
        <v>0</v>
      </c>
      <c r="TME6" s="260">
        <f>'Inbound SOS &amp; EOD'!SZQ29</f>
        <v>0</v>
      </c>
      <c r="TMF6" s="260">
        <f>'Inbound SOS &amp; EOD'!SZR29</f>
        <v>0</v>
      </c>
      <c r="TMG6" s="260">
        <f>'Inbound SOS &amp; EOD'!SZS29</f>
        <v>0</v>
      </c>
      <c r="TMH6" s="260">
        <f>'Inbound SOS &amp; EOD'!SZT29</f>
        <v>0</v>
      </c>
      <c r="TMI6" s="260">
        <f>'Inbound SOS &amp; EOD'!SZU29</f>
        <v>0</v>
      </c>
      <c r="TMJ6" s="260">
        <f>'Inbound SOS &amp; EOD'!SZV29</f>
        <v>0</v>
      </c>
      <c r="TMK6" s="260">
        <f>'Inbound SOS &amp; EOD'!SZW29</f>
        <v>0</v>
      </c>
      <c r="TML6" s="260">
        <f>'Inbound SOS &amp; EOD'!SZX29</f>
        <v>0</v>
      </c>
      <c r="TMM6" s="260">
        <f>'Inbound SOS &amp; EOD'!SZY29</f>
        <v>0</v>
      </c>
      <c r="TMN6" s="260">
        <f>'Inbound SOS &amp; EOD'!SZZ29</f>
        <v>0</v>
      </c>
      <c r="TMO6" s="260">
        <f>'Inbound SOS &amp; EOD'!TAA29</f>
        <v>0</v>
      </c>
      <c r="TMP6" s="260">
        <f>'Inbound SOS &amp; EOD'!TAB29</f>
        <v>0</v>
      </c>
      <c r="TMQ6" s="260">
        <f>'Inbound SOS &amp; EOD'!TAC29</f>
        <v>0</v>
      </c>
      <c r="TMR6" s="260">
        <f>'Inbound SOS &amp; EOD'!TAD29</f>
        <v>0</v>
      </c>
      <c r="TMS6" s="260">
        <f>'Inbound SOS &amp; EOD'!TAE29</f>
        <v>0</v>
      </c>
      <c r="TMT6" s="260">
        <f>'Inbound SOS &amp; EOD'!TAF29</f>
        <v>0</v>
      </c>
      <c r="TMU6" s="260">
        <f>'Inbound SOS &amp; EOD'!TAG29</f>
        <v>0</v>
      </c>
      <c r="TMV6" s="260">
        <f>'Inbound SOS &amp; EOD'!TAH29</f>
        <v>0</v>
      </c>
      <c r="TMW6" s="260">
        <f>'Inbound SOS &amp; EOD'!TAI29</f>
        <v>0</v>
      </c>
      <c r="TMX6" s="260">
        <f>'Inbound SOS &amp; EOD'!TAJ29</f>
        <v>0</v>
      </c>
      <c r="TMY6" s="260">
        <f>'Inbound SOS &amp; EOD'!TAK29</f>
        <v>0</v>
      </c>
      <c r="TMZ6" s="260">
        <f>'Inbound SOS &amp; EOD'!TAL29</f>
        <v>0</v>
      </c>
      <c r="TNA6" s="260">
        <f>'Inbound SOS &amp; EOD'!TAM29</f>
        <v>0</v>
      </c>
      <c r="TNB6" s="260">
        <f>'Inbound SOS &amp; EOD'!TAN29</f>
        <v>0</v>
      </c>
      <c r="TNC6" s="260">
        <f>'Inbound SOS &amp; EOD'!TAO29</f>
        <v>0</v>
      </c>
      <c r="TND6" s="260">
        <f>'Inbound SOS &amp; EOD'!TAP29</f>
        <v>0</v>
      </c>
      <c r="TNE6" s="260">
        <f>'Inbound SOS &amp; EOD'!TAQ29</f>
        <v>0</v>
      </c>
      <c r="TNF6" s="260">
        <f>'Inbound SOS &amp; EOD'!TAR29</f>
        <v>0</v>
      </c>
      <c r="TNG6" s="260">
        <f>'Inbound SOS &amp; EOD'!TAS29</f>
        <v>0</v>
      </c>
      <c r="TNH6" s="260">
        <f>'Inbound SOS &amp; EOD'!TAT29</f>
        <v>0</v>
      </c>
      <c r="TNI6" s="260">
        <f>'Inbound SOS &amp; EOD'!TAU29</f>
        <v>0</v>
      </c>
      <c r="TNJ6" s="260">
        <f>'Inbound SOS &amp; EOD'!TAV29</f>
        <v>0</v>
      </c>
      <c r="TNK6" s="260">
        <f>'Inbound SOS &amp; EOD'!TAW29</f>
        <v>0</v>
      </c>
      <c r="TNL6" s="260">
        <f>'Inbound SOS &amp; EOD'!TAX29</f>
        <v>0</v>
      </c>
      <c r="TNM6" s="260">
        <f>'Inbound SOS &amp; EOD'!TAY29</f>
        <v>0</v>
      </c>
      <c r="TNN6" s="260">
        <f>'Inbound SOS &amp; EOD'!TAZ29</f>
        <v>0</v>
      </c>
      <c r="TNO6" s="260">
        <f>'Inbound SOS &amp; EOD'!TBA29</f>
        <v>0</v>
      </c>
      <c r="TNP6" s="260">
        <f>'Inbound SOS &amp; EOD'!TBB29</f>
        <v>0</v>
      </c>
      <c r="TNQ6" s="260">
        <f>'Inbound SOS &amp; EOD'!TBC29</f>
        <v>0</v>
      </c>
      <c r="TNR6" s="260">
        <f>'Inbound SOS &amp; EOD'!TBD29</f>
        <v>0</v>
      </c>
      <c r="TNS6" s="260">
        <f>'Inbound SOS &amp; EOD'!TBE29</f>
        <v>0</v>
      </c>
      <c r="TNT6" s="260">
        <f>'Inbound SOS &amp; EOD'!TBF29</f>
        <v>0</v>
      </c>
      <c r="TNU6" s="260">
        <f>'Inbound SOS &amp; EOD'!TBG29</f>
        <v>0</v>
      </c>
      <c r="TNV6" s="260">
        <f>'Inbound SOS &amp; EOD'!TBH29</f>
        <v>0</v>
      </c>
      <c r="TNW6" s="260">
        <f>'Inbound SOS &amp; EOD'!TBI29</f>
        <v>0</v>
      </c>
      <c r="TNX6" s="260">
        <f>'Inbound SOS &amp; EOD'!TBJ29</f>
        <v>0</v>
      </c>
      <c r="TNY6" s="260">
        <f>'Inbound SOS &amp; EOD'!TBK29</f>
        <v>0</v>
      </c>
      <c r="TNZ6" s="260">
        <f>'Inbound SOS &amp; EOD'!TBL29</f>
        <v>0</v>
      </c>
      <c r="TOA6" s="260">
        <f>'Inbound SOS &amp; EOD'!TBM29</f>
        <v>0</v>
      </c>
      <c r="TOB6" s="260">
        <f>'Inbound SOS &amp; EOD'!TBN29</f>
        <v>0</v>
      </c>
      <c r="TOC6" s="260">
        <f>'Inbound SOS &amp; EOD'!TBO29</f>
        <v>0</v>
      </c>
      <c r="TOD6" s="260">
        <f>'Inbound SOS &amp; EOD'!TBP29</f>
        <v>0</v>
      </c>
      <c r="TOE6" s="260">
        <f>'Inbound SOS &amp; EOD'!TBQ29</f>
        <v>0</v>
      </c>
      <c r="TOF6" s="260">
        <f>'Inbound SOS &amp; EOD'!TBR29</f>
        <v>0</v>
      </c>
      <c r="TOG6" s="260">
        <f>'Inbound SOS &amp; EOD'!TBS29</f>
        <v>0</v>
      </c>
      <c r="TOH6" s="260">
        <f>'Inbound SOS &amp; EOD'!TBT29</f>
        <v>0</v>
      </c>
      <c r="TOI6" s="260">
        <f>'Inbound SOS &amp; EOD'!TBU29</f>
        <v>0</v>
      </c>
      <c r="TOJ6" s="260">
        <f>'Inbound SOS &amp; EOD'!TBV29</f>
        <v>0</v>
      </c>
      <c r="TOK6" s="260">
        <f>'Inbound SOS &amp; EOD'!TBW29</f>
        <v>0</v>
      </c>
      <c r="TOL6" s="260">
        <f>'Inbound SOS &amp; EOD'!TBX29</f>
        <v>0</v>
      </c>
      <c r="TOM6" s="260">
        <f>'Inbound SOS &amp; EOD'!TBY29</f>
        <v>0</v>
      </c>
      <c r="TON6" s="260">
        <f>'Inbound SOS &amp; EOD'!TBZ29</f>
        <v>0</v>
      </c>
      <c r="TOO6" s="260">
        <f>'Inbound SOS &amp; EOD'!TCA29</f>
        <v>0</v>
      </c>
      <c r="TOP6" s="260">
        <f>'Inbound SOS &amp; EOD'!TCB29</f>
        <v>0</v>
      </c>
      <c r="TOQ6" s="260">
        <f>'Inbound SOS &amp; EOD'!TCC29</f>
        <v>0</v>
      </c>
      <c r="TOR6" s="260">
        <f>'Inbound SOS &amp; EOD'!TCD29</f>
        <v>0</v>
      </c>
      <c r="TOS6" s="260">
        <f>'Inbound SOS &amp; EOD'!TCE29</f>
        <v>0</v>
      </c>
      <c r="TOT6" s="260">
        <f>'Inbound SOS &amp; EOD'!TCF29</f>
        <v>0</v>
      </c>
      <c r="TOU6" s="260">
        <f>'Inbound SOS &amp; EOD'!TCG29</f>
        <v>0</v>
      </c>
      <c r="TOV6" s="260">
        <f>'Inbound SOS &amp; EOD'!TCH29</f>
        <v>0</v>
      </c>
      <c r="TOW6" s="260">
        <f>'Inbound SOS &amp; EOD'!TCI29</f>
        <v>0</v>
      </c>
      <c r="TOX6" s="260">
        <f>'Inbound SOS &amp; EOD'!TCJ29</f>
        <v>0</v>
      </c>
      <c r="TOY6" s="260">
        <f>'Inbound SOS &amp; EOD'!TCK29</f>
        <v>0</v>
      </c>
      <c r="TOZ6" s="260">
        <f>'Inbound SOS &amp; EOD'!TCL29</f>
        <v>0</v>
      </c>
      <c r="TPA6" s="260">
        <f>'Inbound SOS &amp; EOD'!TCM29</f>
        <v>0</v>
      </c>
      <c r="TPB6" s="260">
        <f>'Inbound SOS &amp; EOD'!TCN29</f>
        <v>0</v>
      </c>
      <c r="TPC6" s="260">
        <f>'Inbound SOS &amp; EOD'!TCO29</f>
        <v>0</v>
      </c>
      <c r="TPD6" s="260">
        <f>'Inbound SOS &amp; EOD'!TCP29</f>
        <v>0</v>
      </c>
      <c r="TPE6" s="260">
        <f>'Inbound SOS &amp; EOD'!TCQ29</f>
        <v>0</v>
      </c>
      <c r="TPF6" s="260">
        <f>'Inbound SOS &amp; EOD'!TCR29</f>
        <v>0</v>
      </c>
      <c r="TPG6" s="260">
        <f>'Inbound SOS &amp; EOD'!TCS29</f>
        <v>0</v>
      </c>
      <c r="TPH6" s="260">
        <f>'Inbound SOS &amp; EOD'!TCT29</f>
        <v>0</v>
      </c>
      <c r="TPI6" s="260">
        <f>'Inbound SOS &amp; EOD'!TCU29</f>
        <v>0</v>
      </c>
      <c r="TPJ6" s="260">
        <f>'Inbound SOS &amp; EOD'!TCV29</f>
        <v>0</v>
      </c>
      <c r="TPK6" s="260">
        <f>'Inbound SOS &amp; EOD'!TCW29</f>
        <v>0</v>
      </c>
      <c r="TPL6" s="260">
        <f>'Inbound SOS &amp; EOD'!TCX29</f>
        <v>0</v>
      </c>
      <c r="TPM6" s="260">
        <f>'Inbound SOS &amp; EOD'!TCY29</f>
        <v>0</v>
      </c>
      <c r="TPN6" s="260">
        <f>'Inbound SOS &amp; EOD'!TCZ29</f>
        <v>0</v>
      </c>
      <c r="TPO6" s="260">
        <f>'Inbound SOS &amp; EOD'!TDA29</f>
        <v>0</v>
      </c>
      <c r="TPP6" s="260">
        <f>'Inbound SOS &amp; EOD'!TDB29</f>
        <v>0</v>
      </c>
      <c r="TPQ6" s="260">
        <f>'Inbound SOS &amp; EOD'!TDC29</f>
        <v>0</v>
      </c>
      <c r="TPR6" s="260">
        <f>'Inbound SOS &amp; EOD'!TDD29</f>
        <v>0</v>
      </c>
      <c r="TPS6" s="260">
        <f>'Inbound SOS &amp; EOD'!TDE29</f>
        <v>0</v>
      </c>
      <c r="TPT6" s="260">
        <f>'Inbound SOS &amp; EOD'!TDF29</f>
        <v>0</v>
      </c>
      <c r="TPU6" s="260">
        <f>'Inbound SOS &amp; EOD'!TDG29</f>
        <v>0</v>
      </c>
      <c r="TPV6" s="260">
        <f>'Inbound SOS &amp; EOD'!TDH29</f>
        <v>0</v>
      </c>
      <c r="TPW6" s="260">
        <f>'Inbound SOS &amp; EOD'!TDI29</f>
        <v>0</v>
      </c>
      <c r="TPX6" s="260">
        <f>'Inbound SOS &amp; EOD'!TDJ29</f>
        <v>0</v>
      </c>
      <c r="TPY6" s="260">
        <f>'Inbound SOS &amp; EOD'!TDK29</f>
        <v>0</v>
      </c>
      <c r="TPZ6" s="260">
        <f>'Inbound SOS &amp; EOD'!TDL29</f>
        <v>0</v>
      </c>
      <c r="TQA6" s="260">
        <f>'Inbound SOS &amp; EOD'!TDM29</f>
        <v>0</v>
      </c>
      <c r="TQB6" s="260">
        <f>'Inbound SOS &amp; EOD'!TDN29</f>
        <v>0</v>
      </c>
      <c r="TQC6" s="260">
        <f>'Inbound SOS &amp; EOD'!TDO29</f>
        <v>0</v>
      </c>
      <c r="TQD6" s="260">
        <f>'Inbound SOS &amp; EOD'!TDP29</f>
        <v>0</v>
      </c>
      <c r="TQE6" s="260">
        <f>'Inbound SOS &amp; EOD'!TDQ29</f>
        <v>0</v>
      </c>
      <c r="TQF6" s="260">
        <f>'Inbound SOS &amp; EOD'!TDR29</f>
        <v>0</v>
      </c>
      <c r="TQG6" s="260">
        <f>'Inbound SOS &amp; EOD'!TDS29</f>
        <v>0</v>
      </c>
      <c r="TQH6" s="260">
        <f>'Inbound SOS &amp; EOD'!TDT29</f>
        <v>0</v>
      </c>
      <c r="TQI6" s="260">
        <f>'Inbound SOS &amp; EOD'!TDU29</f>
        <v>0</v>
      </c>
      <c r="TQJ6" s="260">
        <f>'Inbound SOS &amp; EOD'!TDV29</f>
        <v>0</v>
      </c>
      <c r="TQK6" s="260">
        <f>'Inbound SOS &amp; EOD'!TDW29</f>
        <v>0</v>
      </c>
      <c r="TQL6" s="260">
        <f>'Inbound SOS &amp; EOD'!TDX29</f>
        <v>0</v>
      </c>
      <c r="TQM6" s="260">
        <f>'Inbound SOS &amp; EOD'!TDY29</f>
        <v>0</v>
      </c>
      <c r="TQN6" s="260">
        <f>'Inbound SOS &amp; EOD'!TDZ29</f>
        <v>0</v>
      </c>
      <c r="TQO6" s="260">
        <f>'Inbound SOS &amp; EOD'!TEA29</f>
        <v>0</v>
      </c>
      <c r="TQP6" s="260">
        <f>'Inbound SOS &amp; EOD'!TEB29</f>
        <v>0</v>
      </c>
      <c r="TQQ6" s="260">
        <f>'Inbound SOS &amp; EOD'!TEC29</f>
        <v>0</v>
      </c>
      <c r="TQR6" s="260">
        <f>'Inbound SOS &amp; EOD'!TED29</f>
        <v>0</v>
      </c>
      <c r="TQS6" s="260">
        <f>'Inbound SOS &amp; EOD'!TEE29</f>
        <v>0</v>
      </c>
      <c r="TQT6" s="260">
        <f>'Inbound SOS &amp; EOD'!TEF29</f>
        <v>0</v>
      </c>
      <c r="TQU6" s="260">
        <f>'Inbound SOS &amp; EOD'!TEG29</f>
        <v>0</v>
      </c>
      <c r="TQV6" s="260">
        <f>'Inbound SOS &amp; EOD'!TEH29</f>
        <v>0</v>
      </c>
      <c r="TQW6" s="260">
        <f>'Inbound SOS &amp; EOD'!TEI29</f>
        <v>0</v>
      </c>
      <c r="TQX6" s="260">
        <f>'Inbound SOS &amp; EOD'!TEJ29</f>
        <v>0</v>
      </c>
      <c r="TQY6" s="260">
        <f>'Inbound SOS &amp; EOD'!TEK29</f>
        <v>0</v>
      </c>
      <c r="TQZ6" s="260">
        <f>'Inbound SOS &amp; EOD'!TEL29</f>
        <v>0</v>
      </c>
      <c r="TRA6" s="260">
        <f>'Inbound SOS &amp; EOD'!TEM29</f>
        <v>0</v>
      </c>
      <c r="TRB6" s="260">
        <f>'Inbound SOS &amp; EOD'!TEN29</f>
        <v>0</v>
      </c>
      <c r="TRC6" s="260">
        <f>'Inbound SOS &amp; EOD'!TEO29</f>
        <v>0</v>
      </c>
      <c r="TRD6" s="260">
        <f>'Inbound SOS &amp; EOD'!TEP29</f>
        <v>0</v>
      </c>
      <c r="TRE6" s="260">
        <f>'Inbound SOS &amp; EOD'!TEQ29</f>
        <v>0</v>
      </c>
      <c r="TRF6" s="260">
        <f>'Inbound SOS &amp; EOD'!TER29</f>
        <v>0</v>
      </c>
      <c r="TRG6" s="260">
        <f>'Inbound SOS &amp; EOD'!TES29</f>
        <v>0</v>
      </c>
      <c r="TRH6" s="260">
        <f>'Inbound SOS &amp; EOD'!TET29</f>
        <v>0</v>
      </c>
      <c r="TRI6" s="260">
        <f>'Inbound SOS &amp; EOD'!TEU29</f>
        <v>0</v>
      </c>
      <c r="TRJ6" s="260">
        <f>'Inbound SOS &amp; EOD'!TEV29</f>
        <v>0</v>
      </c>
      <c r="TRK6" s="260">
        <f>'Inbound SOS &amp; EOD'!TEW29</f>
        <v>0</v>
      </c>
      <c r="TRL6" s="260">
        <f>'Inbound SOS &amp; EOD'!TEX29</f>
        <v>0</v>
      </c>
      <c r="TRM6" s="260">
        <f>'Inbound SOS &amp; EOD'!TEY29</f>
        <v>0</v>
      </c>
      <c r="TRN6" s="260">
        <f>'Inbound SOS &amp; EOD'!TEZ29</f>
        <v>0</v>
      </c>
      <c r="TRO6" s="260">
        <f>'Inbound SOS &amp; EOD'!TFA29</f>
        <v>0</v>
      </c>
      <c r="TRP6" s="260">
        <f>'Inbound SOS &amp; EOD'!TFB29</f>
        <v>0</v>
      </c>
      <c r="TRQ6" s="260">
        <f>'Inbound SOS &amp; EOD'!TFC29</f>
        <v>0</v>
      </c>
      <c r="TRR6" s="260">
        <f>'Inbound SOS &amp; EOD'!TFD29</f>
        <v>0</v>
      </c>
      <c r="TRS6" s="260">
        <f>'Inbound SOS &amp; EOD'!TFE29</f>
        <v>0</v>
      </c>
      <c r="TRT6" s="260">
        <f>'Inbound SOS &amp; EOD'!TFF29</f>
        <v>0</v>
      </c>
      <c r="TRU6" s="260">
        <f>'Inbound SOS &amp; EOD'!TFG29</f>
        <v>0</v>
      </c>
      <c r="TRV6" s="260">
        <f>'Inbound SOS &amp; EOD'!TFH29</f>
        <v>0</v>
      </c>
      <c r="TRW6" s="260">
        <f>'Inbound SOS &amp; EOD'!TFI29</f>
        <v>0</v>
      </c>
      <c r="TRX6" s="260">
        <f>'Inbound SOS &amp; EOD'!TFJ29</f>
        <v>0</v>
      </c>
      <c r="TRY6" s="260">
        <f>'Inbound SOS &amp; EOD'!TFK29</f>
        <v>0</v>
      </c>
      <c r="TRZ6" s="260">
        <f>'Inbound SOS &amp; EOD'!TFL29</f>
        <v>0</v>
      </c>
      <c r="TSA6" s="260">
        <f>'Inbound SOS &amp; EOD'!TFM29</f>
        <v>0</v>
      </c>
      <c r="TSB6" s="260">
        <f>'Inbound SOS &amp; EOD'!TFN29</f>
        <v>0</v>
      </c>
      <c r="TSC6" s="260">
        <f>'Inbound SOS &amp; EOD'!TFO29</f>
        <v>0</v>
      </c>
      <c r="TSD6" s="260">
        <f>'Inbound SOS &amp; EOD'!TFP29</f>
        <v>0</v>
      </c>
      <c r="TSE6" s="260">
        <f>'Inbound SOS &amp; EOD'!TFQ29</f>
        <v>0</v>
      </c>
      <c r="TSF6" s="260">
        <f>'Inbound SOS &amp; EOD'!TFR29</f>
        <v>0</v>
      </c>
      <c r="TSG6" s="260">
        <f>'Inbound SOS &amp; EOD'!TFS29</f>
        <v>0</v>
      </c>
      <c r="TSH6" s="260">
        <f>'Inbound SOS &amp; EOD'!TFT29</f>
        <v>0</v>
      </c>
      <c r="TSI6" s="260">
        <f>'Inbound SOS &amp; EOD'!TFU29</f>
        <v>0</v>
      </c>
      <c r="TSJ6" s="260">
        <f>'Inbound SOS &amp; EOD'!TFV29</f>
        <v>0</v>
      </c>
      <c r="TSK6" s="260">
        <f>'Inbound SOS &amp; EOD'!TFW29</f>
        <v>0</v>
      </c>
      <c r="TSL6" s="260">
        <f>'Inbound SOS &amp; EOD'!TFX29</f>
        <v>0</v>
      </c>
      <c r="TSM6" s="260">
        <f>'Inbound SOS &amp; EOD'!TFY29</f>
        <v>0</v>
      </c>
      <c r="TSN6" s="260">
        <f>'Inbound SOS &amp; EOD'!TFZ29</f>
        <v>0</v>
      </c>
      <c r="TSO6" s="260">
        <f>'Inbound SOS &amp; EOD'!TGA29</f>
        <v>0</v>
      </c>
      <c r="TSP6" s="260">
        <f>'Inbound SOS &amp; EOD'!TGB29</f>
        <v>0</v>
      </c>
      <c r="TSQ6" s="260">
        <f>'Inbound SOS &amp; EOD'!TGC29</f>
        <v>0</v>
      </c>
      <c r="TSR6" s="260">
        <f>'Inbound SOS &amp; EOD'!TGD29</f>
        <v>0</v>
      </c>
      <c r="TSS6" s="260">
        <f>'Inbound SOS &amp; EOD'!TGE29</f>
        <v>0</v>
      </c>
      <c r="TST6" s="260">
        <f>'Inbound SOS &amp; EOD'!TGF29</f>
        <v>0</v>
      </c>
      <c r="TSU6" s="260">
        <f>'Inbound SOS &amp; EOD'!TGG29</f>
        <v>0</v>
      </c>
      <c r="TSV6" s="260">
        <f>'Inbound SOS &amp; EOD'!TGH29</f>
        <v>0</v>
      </c>
      <c r="TSW6" s="260">
        <f>'Inbound SOS &amp; EOD'!TGI29</f>
        <v>0</v>
      </c>
      <c r="TSX6" s="260">
        <f>'Inbound SOS &amp; EOD'!TGJ29</f>
        <v>0</v>
      </c>
      <c r="TSY6" s="260">
        <f>'Inbound SOS &amp; EOD'!TGK29</f>
        <v>0</v>
      </c>
      <c r="TSZ6" s="260">
        <f>'Inbound SOS &amp; EOD'!TGL29</f>
        <v>0</v>
      </c>
      <c r="TTA6" s="260">
        <f>'Inbound SOS &amp; EOD'!TGM29</f>
        <v>0</v>
      </c>
      <c r="TTB6" s="260">
        <f>'Inbound SOS &amp; EOD'!TGN29</f>
        <v>0</v>
      </c>
      <c r="TTC6" s="260">
        <f>'Inbound SOS &amp; EOD'!TGO29</f>
        <v>0</v>
      </c>
      <c r="TTD6" s="260">
        <f>'Inbound SOS &amp; EOD'!TGP29</f>
        <v>0</v>
      </c>
      <c r="TTE6" s="260">
        <f>'Inbound SOS &amp; EOD'!TGQ29</f>
        <v>0</v>
      </c>
      <c r="TTF6" s="260">
        <f>'Inbound SOS &amp; EOD'!TGR29</f>
        <v>0</v>
      </c>
      <c r="TTG6" s="260">
        <f>'Inbound SOS &amp; EOD'!TGS29</f>
        <v>0</v>
      </c>
      <c r="TTH6" s="260">
        <f>'Inbound SOS &amp; EOD'!TGT29</f>
        <v>0</v>
      </c>
      <c r="TTI6" s="260">
        <f>'Inbound SOS &amp; EOD'!TGU29</f>
        <v>0</v>
      </c>
      <c r="TTJ6" s="260">
        <f>'Inbound SOS &amp; EOD'!TGV29</f>
        <v>0</v>
      </c>
      <c r="TTK6" s="260">
        <f>'Inbound SOS &amp; EOD'!TGW29</f>
        <v>0</v>
      </c>
      <c r="TTL6" s="260">
        <f>'Inbound SOS &amp; EOD'!TGX29</f>
        <v>0</v>
      </c>
      <c r="TTM6" s="260">
        <f>'Inbound SOS &amp; EOD'!TGY29</f>
        <v>0</v>
      </c>
      <c r="TTN6" s="260">
        <f>'Inbound SOS &amp; EOD'!TGZ29</f>
        <v>0</v>
      </c>
      <c r="TTO6" s="260">
        <f>'Inbound SOS &amp; EOD'!THA29</f>
        <v>0</v>
      </c>
      <c r="TTP6" s="260">
        <f>'Inbound SOS &amp; EOD'!THB29</f>
        <v>0</v>
      </c>
      <c r="TTQ6" s="260">
        <f>'Inbound SOS &amp; EOD'!THC29</f>
        <v>0</v>
      </c>
      <c r="TTR6" s="260">
        <f>'Inbound SOS &amp; EOD'!THD29</f>
        <v>0</v>
      </c>
      <c r="TTS6" s="260">
        <f>'Inbound SOS &amp; EOD'!THE29</f>
        <v>0</v>
      </c>
      <c r="TTT6" s="260">
        <f>'Inbound SOS &amp; EOD'!THF29</f>
        <v>0</v>
      </c>
      <c r="TTU6" s="260">
        <f>'Inbound SOS &amp; EOD'!THG29</f>
        <v>0</v>
      </c>
      <c r="TTV6" s="260">
        <f>'Inbound SOS &amp; EOD'!THH29</f>
        <v>0</v>
      </c>
      <c r="TTW6" s="260">
        <f>'Inbound SOS &amp; EOD'!THI29</f>
        <v>0</v>
      </c>
      <c r="TTX6" s="260">
        <f>'Inbound SOS &amp; EOD'!THJ29</f>
        <v>0</v>
      </c>
      <c r="TTY6" s="260">
        <f>'Inbound SOS &amp; EOD'!THK29</f>
        <v>0</v>
      </c>
      <c r="TTZ6" s="260">
        <f>'Inbound SOS &amp; EOD'!THL29</f>
        <v>0</v>
      </c>
      <c r="TUA6" s="260">
        <f>'Inbound SOS &amp; EOD'!THM29</f>
        <v>0</v>
      </c>
      <c r="TUB6" s="260">
        <f>'Inbound SOS &amp; EOD'!THN29</f>
        <v>0</v>
      </c>
      <c r="TUC6" s="260">
        <f>'Inbound SOS &amp; EOD'!THO29</f>
        <v>0</v>
      </c>
      <c r="TUD6" s="260">
        <f>'Inbound SOS &amp; EOD'!THP29</f>
        <v>0</v>
      </c>
      <c r="TUE6" s="260">
        <f>'Inbound SOS &amp; EOD'!THQ29</f>
        <v>0</v>
      </c>
      <c r="TUF6" s="260">
        <f>'Inbound SOS &amp; EOD'!THR29</f>
        <v>0</v>
      </c>
      <c r="TUG6" s="260">
        <f>'Inbound SOS &amp; EOD'!THS29</f>
        <v>0</v>
      </c>
      <c r="TUH6" s="260">
        <f>'Inbound SOS &amp; EOD'!THT29</f>
        <v>0</v>
      </c>
      <c r="TUI6" s="260">
        <f>'Inbound SOS &amp; EOD'!THU29</f>
        <v>0</v>
      </c>
      <c r="TUJ6" s="260">
        <f>'Inbound SOS &amp; EOD'!THV29</f>
        <v>0</v>
      </c>
      <c r="TUK6" s="260">
        <f>'Inbound SOS &amp; EOD'!THW29</f>
        <v>0</v>
      </c>
      <c r="TUL6" s="260">
        <f>'Inbound SOS &amp; EOD'!THX29</f>
        <v>0</v>
      </c>
      <c r="TUM6" s="260">
        <f>'Inbound SOS &amp; EOD'!THY29</f>
        <v>0</v>
      </c>
      <c r="TUN6" s="260">
        <f>'Inbound SOS &amp; EOD'!THZ29</f>
        <v>0</v>
      </c>
      <c r="TUO6" s="260">
        <f>'Inbound SOS &amp; EOD'!TIA29</f>
        <v>0</v>
      </c>
      <c r="TUP6" s="260">
        <f>'Inbound SOS &amp; EOD'!TIB29</f>
        <v>0</v>
      </c>
      <c r="TUQ6" s="260">
        <f>'Inbound SOS &amp; EOD'!TIC29</f>
        <v>0</v>
      </c>
      <c r="TUR6" s="260">
        <f>'Inbound SOS &amp; EOD'!TID29</f>
        <v>0</v>
      </c>
      <c r="TUS6" s="260">
        <f>'Inbound SOS &amp; EOD'!TIE29</f>
        <v>0</v>
      </c>
      <c r="TUT6" s="260">
        <f>'Inbound SOS &amp; EOD'!TIF29</f>
        <v>0</v>
      </c>
      <c r="TUU6" s="260">
        <f>'Inbound SOS &amp; EOD'!TIG29</f>
        <v>0</v>
      </c>
      <c r="TUV6" s="260">
        <f>'Inbound SOS &amp; EOD'!TIH29</f>
        <v>0</v>
      </c>
      <c r="TUW6" s="260">
        <f>'Inbound SOS &amp; EOD'!TII29</f>
        <v>0</v>
      </c>
      <c r="TUX6" s="260">
        <f>'Inbound SOS &amp; EOD'!TIJ29</f>
        <v>0</v>
      </c>
      <c r="TUY6" s="260">
        <f>'Inbound SOS &amp; EOD'!TIK29</f>
        <v>0</v>
      </c>
      <c r="TUZ6" s="260">
        <f>'Inbound SOS &amp; EOD'!TIL29</f>
        <v>0</v>
      </c>
      <c r="TVA6" s="260">
        <f>'Inbound SOS &amp; EOD'!TIM29</f>
        <v>0</v>
      </c>
      <c r="TVB6" s="260">
        <f>'Inbound SOS &amp; EOD'!TIN29</f>
        <v>0</v>
      </c>
      <c r="TVC6" s="260">
        <f>'Inbound SOS &amp; EOD'!TIO29</f>
        <v>0</v>
      </c>
      <c r="TVD6" s="260">
        <f>'Inbound SOS &amp; EOD'!TIP29</f>
        <v>0</v>
      </c>
      <c r="TVE6" s="260">
        <f>'Inbound SOS &amp; EOD'!TIQ29</f>
        <v>0</v>
      </c>
      <c r="TVF6" s="260">
        <f>'Inbound SOS &amp; EOD'!TIR29</f>
        <v>0</v>
      </c>
      <c r="TVG6" s="260">
        <f>'Inbound SOS &amp; EOD'!TIS29</f>
        <v>0</v>
      </c>
      <c r="TVH6" s="260">
        <f>'Inbound SOS &amp; EOD'!TIT29</f>
        <v>0</v>
      </c>
      <c r="TVI6" s="260">
        <f>'Inbound SOS &amp; EOD'!TIU29</f>
        <v>0</v>
      </c>
      <c r="TVJ6" s="260">
        <f>'Inbound SOS &amp; EOD'!TIV29</f>
        <v>0</v>
      </c>
      <c r="TVK6" s="260">
        <f>'Inbound SOS &amp; EOD'!TIW29</f>
        <v>0</v>
      </c>
      <c r="TVL6" s="260">
        <f>'Inbound SOS &amp; EOD'!TIX29</f>
        <v>0</v>
      </c>
      <c r="TVM6" s="260">
        <f>'Inbound SOS &amp; EOD'!TIY29</f>
        <v>0</v>
      </c>
      <c r="TVN6" s="260">
        <f>'Inbound SOS &amp; EOD'!TIZ29</f>
        <v>0</v>
      </c>
      <c r="TVO6" s="260">
        <f>'Inbound SOS &amp; EOD'!TJA29</f>
        <v>0</v>
      </c>
      <c r="TVP6" s="260">
        <f>'Inbound SOS &amp; EOD'!TJB29</f>
        <v>0</v>
      </c>
      <c r="TVQ6" s="260">
        <f>'Inbound SOS &amp; EOD'!TJC29</f>
        <v>0</v>
      </c>
      <c r="TVR6" s="260">
        <f>'Inbound SOS &amp; EOD'!TJD29</f>
        <v>0</v>
      </c>
      <c r="TVS6" s="260">
        <f>'Inbound SOS &amp; EOD'!TJE29</f>
        <v>0</v>
      </c>
      <c r="TVT6" s="260">
        <f>'Inbound SOS &amp; EOD'!TJF29</f>
        <v>0</v>
      </c>
      <c r="TVU6" s="260">
        <f>'Inbound SOS &amp; EOD'!TJG29</f>
        <v>0</v>
      </c>
      <c r="TVV6" s="260">
        <f>'Inbound SOS &amp; EOD'!TJH29</f>
        <v>0</v>
      </c>
      <c r="TVW6" s="260">
        <f>'Inbound SOS &amp; EOD'!TJI29</f>
        <v>0</v>
      </c>
      <c r="TVX6" s="260">
        <f>'Inbound SOS &amp; EOD'!TJJ29</f>
        <v>0</v>
      </c>
      <c r="TVY6" s="260">
        <f>'Inbound SOS &amp; EOD'!TJK29</f>
        <v>0</v>
      </c>
      <c r="TVZ6" s="260">
        <f>'Inbound SOS &amp; EOD'!TJL29</f>
        <v>0</v>
      </c>
      <c r="TWA6" s="260">
        <f>'Inbound SOS &amp; EOD'!TJM29</f>
        <v>0</v>
      </c>
      <c r="TWB6" s="260">
        <f>'Inbound SOS &amp; EOD'!TJN29</f>
        <v>0</v>
      </c>
      <c r="TWC6" s="260">
        <f>'Inbound SOS &amp; EOD'!TJO29</f>
        <v>0</v>
      </c>
      <c r="TWD6" s="260">
        <f>'Inbound SOS &amp; EOD'!TJP29</f>
        <v>0</v>
      </c>
      <c r="TWE6" s="260">
        <f>'Inbound SOS &amp; EOD'!TJQ29</f>
        <v>0</v>
      </c>
      <c r="TWF6" s="260">
        <f>'Inbound SOS &amp; EOD'!TJR29</f>
        <v>0</v>
      </c>
      <c r="TWG6" s="260">
        <f>'Inbound SOS &amp; EOD'!TJS29</f>
        <v>0</v>
      </c>
      <c r="TWH6" s="260">
        <f>'Inbound SOS &amp; EOD'!TJT29</f>
        <v>0</v>
      </c>
      <c r="TWI6" s="260">
        <f>'Inbound SOS &amp; EOD'!TJU29</f>
        <v>0</v>
      </c>
      <c r="TWJ6" s="260">
        <f>'Inbound SOS &amp; EOD'!TJV29</f>
        <v>0</v>
      </c>
      <c r="TWK6" s="260">
        <f>'Inbound SOS &amp; EOD'!TJW29</f>
        <v>0</v>
      </c>
      <c r="TWL6" s="260">
        <f>'Inbound SOS &amp; EOD'!TJX29</f>
        <v>0</v>
      </c>
      <c r="TWM6" s="260">
        <f>'Inbound SOS &amp; EOD'!TJY29</f>
        <v>0</v>
      </c>
      <c r="TWN6" s="260">
        <f>'Inbound SOS &amp; EOD'!TJZ29</f>
        <v>0</v>
      </c>
      <c r="TWO6" s="260">
        <f>'Inbound SOS &amp; EOD'!TKA29</f>
        <v>0</v>
      </c>
      <c r="TWP6" s="260">
        <f>'Inbound SOS &amp; EOD'!TKB29</f>
        <v>0</v>
      </c>
      <c r="TWQ6" s="260">
        <f>'Inbound SOS &amp; EOD'!TKC29</f>
        <v>0</v>
      </c>
      <c r="TWR6" s="260">
        <f>'Inbound SOS &amp; EOD'!TKD29</f>
        <v>0</v>
      </c>
      <c r="TWS6" s="260">
        <f>'Inbound SOS &amp; EOD'!TKE29</f>
        <v>0</v>
      </c>
      <c r="TWT6" s="260">
        <f>'Inbound SOS &amp; EOD'!TKF29</f>
        <v>0</v>
      </c>
      <c r="TWU6" s="260">
        <f>'Inbound SOS &amp; EOD'!TKG29</f>
        <v>0</v>
      </c>
      <c r="TWV6" s="260">
        <f>'Inbound SOS &amp; EOD'!TKH29</f>
        <v>0</v>
      </c>
      <c r="TWW6" s="260">
        <f>'Inbound SOS &amp; EOD'!TKI29</f>
        <v>0</v>
      </c>
      <c r="TWX6" s="260">
        <f>'Inbound SOS &amp; EOD'!TKJ29</f>
        <v>0</v>
      </c>
      <c r="TWY6" s="260">
        <f>'Inbound SOS &amp; EOD'!TKK29</f>
        <v>0</v>
      </c>
      <c r="TWZ6" s="260">
        <f>'Inbound SOS &amp; EOD'!TKL29</f>
        <v>0</v>
      </c>
      <c r="TXA6" s="260">
        <f>'Inbound SOS &amp; EOD'!TKM29</f>
        <v>0</v>
      </c>
      <c r="TXB6" s="260">
        <f>'Inbound SOS &amp; EOD'!TKN29</f>
        <v>0</v>
      </c>
      <c r="TXC6" s="260">
        <f>'Inbound SOS &amp; EOD'!TKO29</f>
        <v>0</v>
      </c>
      <c r="TXD6" s="260">
        <f>'Inbound SOS &amp; EOD'!TKP29</f>
        <v>0</v>
      </c>
      <c r="TXE6" s="260">
        <f>'Inbound SOS &amp; EOD'!TKQ29</f>
        <v>0</v>
      </c>
      <c r="TXF6" s="260">
        <f>'Inbound SOS &amp; EOD'!TKR29</f>
        <v>0</v>
      </c>
      <c r="TXG6" s="260">
        <f>'Inbound SOS &amp; EOD'!TKS29</f>
        <v>0</v>
      </c>
      <c r="TXH6" s="260">
        <f>'Inbound SOS &amp; EOD'!TKT29</f>
        <v>0</v>
      </c>
      <c r="TXI6" s="260">
        <f>'Inbound SOS &amp; EOD'!TKU29</f>
        <v>0</v>
      </c>
      <c r="TXJ6" s="260">
        <f>'Inbound SOS &amp; EOD'!TKV29</f>
        <v>0</v>
      </c>
      <c r="TXK6" s="260">
        <f>'Inbound SOS &amp; EOD'!TKW29</f>
        <v>0</v>
      </c>
      <c r="TXL6" s="260">
        <f>'Inbound SOS &amp; EOD'!TKX29</f>
        <v>0</v>
      </c>
      <c r="TXM6" s="260">
        <f>'Inbound SOS &amp; EOD'!TKY29</f>
        <v>0</v>
      </c>
      <c r="TXN6" s="260">
        <f>'Inbound SOS &amp; EOD'!TKZ29</f>
        <v>0</v>
      </c>
      <c r="TXO6" s="260">
        <f>'Inbound SOS &amp; EOD'!TLA29</f>
        <v>0</v>
      </c>
      <c r="TXP6" s="260">
        <f>'Inbound SOS &amp; EOD'!TLB29</f>
        <v>0</v>
      </c>
      <c r="TXQ6" s="260">
        <f>'Inbound SOS &amp; EOD'!TLC29</f>
        <v>0</v>
      </c>
      <c r="TXR6" s="260">
        <f>'Inbound SOS &amp; EOD'!TLD29</f>
        <v>0</v>
      </c>
      <c r="TXS6" s="260">
        <f>'Inbound SOS &amp; EOD'!TLE29</f>
        <v>0</v>
      </c>
      <c r="TXT6" s="260">
        <f>'Inbound SOS &amp; EOD'!TLF29</f>
        <v>0</v>
      </c>
      <c r="TXU6" s="260">
        <f>'Inbound SOS &amp; EOD'!TLG29</f>
        <v>0</v>
      </c>
      <c r="TXV6" s="260">
        <f>'Inbound SOS &amp; EOD'!TLH29</f>
        <v>0</v>
      </c>
      <c r="TXW6" s="260">
        <f>'Inbound SOS &amp; EOD'!TLI29</f>
        <v>0</v>
      </c>
      <c r="TXX6" s="260">
        <f>'Inbound SOS &amp; EOD'!TLJ29</f>
        <v>0</v>
      </c>
      <c r="TXY6" s="260">
        <f>'Inbound SOS &amp; EOD'!TLK29</f>
        <v>0</v>
      </c>
      <c r="TXZ6" s="260">
        <f>'Inbound SOS &amp; EOD'!TLL29</f>
        <v>0</v>
      </c>
      <c r="TYA6" s="260">
        <f>'Inbound SOS &amp; EOD'!TLM29</f>
        <v>0</v>
      </c>
      <c r="TYB6" s="260">
        <f>'Inbound SOS &amp; EOD'!TLN29</f>
        <v>0</v>
      </c>
      <c r="TYC6" s="260">
        <f>'Inbound SOS &amp; EOD'!TLO29</f>
        <v>0</v>
      </c>
      <c r="TYD6" s="260">
        <f>'Inbound SOS &amp; EOD'!TLP29</f>
        <v>0</v>
      </c>
      <c r="TYE6" s="260">
        <f>'Inbound SOS &amp; EOD'!TLQ29</f>
        <v>0</v>
      </c>
      <c r="TYF6" s="260">
        <f>'Inbound SOS &amp; EOD'!TLR29</f>
        <v>0</v>
      </c>
      <c r="TYG6" s="260">
        <f>'Inbound SOS &amp; EOD'!TLS29</f>
        <v>0</v>
      </c>
      <c r="TYH6" s="260">
        <f>'Inbound SOS &amp; EOD'!TLT29</f>
        <v>0</v>
      </c>
      <c r="TYI6" s="260">
        <f>'Inbound SOS &amp; EOD'!TLU29</f>
        <v>0</v>
      </c>
      <c r="TYJ6" s="260">
        <f>'Inbound SOS &amp; EOD'!TLV29</f>
        <v>0</v>
      </c>
      <c r="TYK6" s="260">
        <f>'Inbound SOS &amp; EOD'!TLW29</f>
        <v>0</v>
      </c>
      <c r="TYL6" s="260">
        <f>'Inbound SOS &amp; EOD'!TLX29</f>
        <v>0</v>
      </c>
      <c r="TYM6" s="260">
        <f>'Inbound SOS &amp; EOD'!TLY29</f>
        <v>0</v>
      </c>
      <c r="TYN6" s="260">
        <f>'Inbound SOS &amp; EOD'!TLZ29</f>
        <v>0</v>
      </c>
      <c r="TYO6" s="260">
        <f>'Inbound SOS &amp; EOD'!TMA29</f>
        <v>0</v>
      </c>
      <c r="TYP6" s="260">
        <f>'Inbound SOS &amp; EOD'!TMB29</f>
        <v>0</v>
      </c>
      <c r="TYQ6" s="260">
        <f>'Inbound SOS &amp; EOD'!TMC29</f>
        <v>0</v>
      </c>
      <c r="TYR6" s="260">
        <f>'Inbound SOS &amp; EOD'!TMD29</f>
        <v>0</v>
      </c>
      <c r="TYS6" s="260">
        <f>'Inbound SOS &amp; EOD'!TME29</f>
        <v>0</v>
      </c>
      <c r="TYT6" s="260">
        <f>'Inbound SOS &amp; EOD'!TMF29</f>
        <v>0</v>
      </c>
      <c r="TYU6" s="260">
        <f>'Inbound SOS &amp; EOD'!TMG29</f>
        <v>0</v>
      </c>
      <c r="TYV6" s="260">
        <f>'Inbound SOS &amp; EOD'!TMH29</f>
        <v>0</v>
      </c>
      <c r="TYW6" s="260">
        <f>'Inbound SOS &amp; EOD'!TMI29</f>
        <v>0</v>
      </c>
      <c r="TYX6" s="260">
        <f>'Inbound SOS &amp; EOD'!TMJ29</f>
        <v>0</v>
      </c>
      <c r="TYY6" s="260">
        <f>'Inbound SOS &amp; EOD'!TMK29</f>
        <v>0</v>
      </c>
      <c r="TYZ6" s="260">
        <f>'Inbound SOS &amp; EOD'!TML29</f>
        <v>0</v>
      </c>
      <c r="TZA6" s="260">
        <f>'Inbound SOS &amp; EOD'!TMM29</f>
        <v>0</v>
      </c>
      <c r="TZB6" s="260">
        <f>'Inbound SOS &amp; EOD'!TMN29</f>
        <v>0</v>
      </c>
      <c r="TZC6" s="260">
        <f>'Inbound SOS &amp; EOD'!TMO29</f>
        <v>0</v>
      </c>
      <c r="TZD6" s="260">
        <f>'Inbound SOS &amp; EOD'!TMP29</f>
        <v>0</v>
      </c>
      <c r="TZE6" s="260">
        <f>'Inbound SOS &amp; EOD'!TMQ29</f>
        <v>0</v>
      </c>
      <c r="TZF6" s="260">
        <f>'Inbound SOS &amp; EOD'!TMR29</f>
        <v>0</v>
      </c>
      <c r="TZG6" s="260">
        <f>'Inbound SOS &amp; EOD'!TMS29</f>
        <v>0</v>
      </c>
      <c r="TZH6" s="260">
        <f>'Inbound SOS &amp; EOD'!TMT29</f>
        <v>0</v>
      </c>
      <c r="TZI6" s="260">
        <f>'Inbound SOS &amp; EOD'!TMU29</f>
        <v>0</v>
      </c>
      <c r="TZJ6" s="260">
        <f>'Inbound SOS &amp; EOD'!TMV29</f>
        <v>0</v>
      </c>
      <c r="TZK6" s="260">
        <f>'Inbound SOS &amp; EOD'!TMW29</f>
        <v>0</v>
      </c>
      <c r="TZL6" s="260">
        <f>'Inbound SOS &amp; EOD'!TMX29</f>
        <v>0</v>
      </c>
      <c r="TZM6" s="260">
        <f>'Inbound SOS &amp; EOD'!TMY29</f>
        <v>0</v>
      </c>
      <c r="TZN6" s="260">
        <f>'Inbound SOS &amp; EOD'!TMZ29</f>
        <v>0</v>
      </c>
      <c r="TZO6" s="260">
        <f>'Inbound SOS &amp; EOD'!TNA29</f>
        <v>0</v>
      </c>
      <c r="TZP6" s="260">
        <f>'Inbound SOS &amp; EOD'!TNB29</f>
        <v>0</v>
      </c>
      <c r="TZQ6" s="260">
        <f>'Inbound SOS &amp; EOD'!TNC29</f>
        <v>0</v>
      </c>
      <c r="TZR6" s="260">
        <f>'Inbound SOS &amp; EOD'!TND29</f>
        <v>0</v>
      </c>
      <c r="TZS6" s="260">
        <f>'Inbound SOS &amp; EOD'!TNE29</f>
        <v>0</v>
      </c>
      <c r="TZT6" s="260">
        <f>'Inbound SOS &amp; EOD'!TNF29</f>
        <v>0</v>
      </c>
      <c r="TZU6" s="260">
        <f>'Inbound SOS &amp; EOD'!TNG29</f>
        <v>0</v>
      </c>
      <c r="TZV6" s="260">
        <f>'Inbound SOS &amp; EOD'!TNH29</f>
        <v>0</v>
      </c>
      <c r="TZW6" s="260">
        <f>'Inbound SOS &amp; EOD'!TNI29</f>
        <v>0</v>
      </c>
      <c r="TZX6" s="260">
        <f>'Inbound SOS &amp; EOD'!TNJ29</f>
        <v>0</v>
      </c>
      <c r="TZY6" s="260">
        <f>'Inbound SOS &amp; EOD'!TNK29</f>
        <v>0</v>
      </c>
      <c r="TZZ6" s="260">
        <f>'Inbound SOS &amp; EOD'!TNL29</f>
        <v>0</v>
      </c>
      <c r="UAA6" s="260">
        <f>'Inbound SOS &amp; EOD'!TNM29</f>
        <v>0</v>
      </c>
      <c r="UAB6" s="260">
        <f>'Inbound SOS &amp; EOD'!TNN29</f>
        <v>0</v>
      </c>
      <c r="UAC6" s="260">
        <f>'Inbound SOS &amp; EOD'!TNO29</f>
        <v>0</v>
      </c>
      <c r="UAD6" s="260">
        <f>'Inbound SOS &amp; EOD'!TNP29</f>
        <v>0</v>
      </c>
      <c r="UAE6" s="260">
        <f>'Inbound SOS &amp; EOD'!TNQ29</f>
        <v>0</v>
      </c>
      <c r="UAF6" s="260">
        <f>'Inbound SOS &amp; EOD'!TNR29</f>
        <v>0</v>
      </c>
      <c r="UAG6" s="260">
        <f>'Inbound SOS &amp; EOD'!TNS29</f>
        <v>0</v>
      </c>
      <c r="UAH6" s="260">
        <f>'Inbound SOS &amp; EOD'!TNT29</f>
        <v>0</v>
      </c>
      <c r="UAI6" s="260">
        <f>'Inbound SOS &amp; EOD'!TNU29</f>
        <v>0</v>
      </c>
      <c r="UAJ6" s="260">
        <f>'Inbound SOS &amp; EOD'!TNV29</f>
        <v>0</v>
      </c>
      <c r="UAK6" s="260">
        <f>'Inbound SOS &amp; EOD'!TNW29</f>
        <v>0</v>
      </c>
      <c r="UAL6" s="260">
        <f>'Inbound SOS &amp; EOD'!TNX29</f>
        <v>0</v>
      </c>
      <c r="UAM6" s="260">
        <f>'Inbound SOS &amp; EOD'!TNY29</f>
        <v>0</v>
      </c>
      <c r="UAN6" s="260">
        <f>'Inbound SOS &amp; EOD'!TNZ29</f>
        <v>0</v>
      </c>
      <c r="UAO6" s="260">
        <f>'Inbound SOS &amp; EOD'!TOA29</f>
        <v>0</v>
      </c>
      <c r="UAP6" s="260">
        <f>'Inbound SOS &amp; EOD'!TOB29</f>
        <v>0</v>
      </c>
      <c r="UAQ6" s="260">
        <f>'Inbound SOS &amp; EOD'!TOC29</f>
        <v>0</v>
      </c>
      <c r="UAR6" s="260">
        <f>'Inbound SOS &amp; EOD'!TOD29</f>
        <v>0</v>
      </c>
      <c r="UAS6" s="260">
        <f>'Inbound SOS &amp; EOD'!TOE29</f>
        <v>0</v>
      </c>
      <c r="UAT6" s="260">
        <f>'Inbound SOS &amp; EOD'!TOF29</f>
        <v>0</v>
      </c>
      <c r="UAU6" s="260">
        <f>'Inbound SOS &amp; EOD'!TOG29</f>
        <v>0</v>
      </c>
      <c r="UAV6" s="260">
        <f>'Inbound SOS &amp; EOD'!TOH29</f>
        <v>0</v>
      </c>
      <c r="UAW6" s="260">
        <f>'Inbound SOS &amp; EOD'!TOI29</f>
        <v>0</v>
      </c>
      <c r="UAX6" s="260">
        <f>'Inbound SOS &amp; EOD'!TOJ29</f>
        <v>0</v>
      </c>
      <c r="UAY6" s="260">
        <f>'Inbound SOS &amp; EOD'!TOK29</f>
        <v>0</v>
      </c>
      <c r="UAZ6" s="260">
        <f>'Inbound SOS &amp; EOD'!TOL29</f>
        <v>0</v>
      </c>
      <c r="UBA6" s="260">
        <f>'Inbound SOS &amp; EOD'!TOM29</f>
        <v>0</v>
      </c>
      <c r="UBB6" s="260">
        <f>'Inbound SOS &amp; EOD'!TON29</f>
        <v>0</v>
      </c>
      <c r="UBC6" s="260">
        <f>'Inbound SOS &amp; EOD'!TOO29</f>
        <v>0</v>
      </c>
      <c r="UBD6" s="260">
        <f>'Inbound SOS &amp; EOD'!TOP29</f>
        <v>0</v>
      </c>
      <c r="UBE6" s="260">
        <f>'Inbound SOS &amp; EOD'!TOQ29</f>
        <v>0</v>
      </c>
      <c r="UBF6" s="260">
        <f>'Inbound SOS &amp; EOD'!TOR29</f>
        <v>0</v>
      </c>
      <c r="UBG6" s="260">
        <f>'Inbound SOS &amp; EOD'!TOS29</f>
        <v>0</v>
      </c>
      <c r="UBH6" s="260">
        <f>'Inbound SOS &amp; EOD'!TOT29</f>
        <v>0</v>
      </c>
      <c r="UBI6" s="260">
        <f>'Inbound SOS &amp; EOD'!TOU29</f>
        <v>0</v>
      </c>
      <c r="UBJ6" s="260">
        <f>'Inbound SOS &amp; EOD'!TOV29</f>
        <v>0</v>
      </c>
      <c r="UBK6" s="260">
        <f>'Inbound SOS &amp; EOD'!TOW29</f>
        <v>0</v>
      </c>
      <c r="UBL6" s="260">
        <f>'Inbound SOS &amp; EOD'!TOX29</f>
        <v>0</v>
      </c>
      <c r="UBM6" s="260">
        <f>'Inbound SOS &amp; EOD'!TOY29</f>
        <v>0</v>
      </c>
      <c r="UBN6" s="260">
        <f>'Inbound SOS &amp; EOD'!TOZ29</f>
        <v>0</v>
      </c>
      <c r="UBO6" s="260">
        <f>'Inbound SOS &amp; EOD'!TPA29</f>
        <v>0</v>
      </c>
      <c r="UBP6" s="260">
        <f>'Inbound SOS &amp; EOD'!TPB29</f>
        <v>0</v>
      </c>
      <c r="UBQ6" s="260">
        <f>'Inbound SOS &amp; EOD'!TPC29</f>
        <v>0</v>
      </c>
      <c r="UBR6" s="260">
        <f>'Inbound SOS &amp; EOD'!TPD29</f>
        <v>0</v>
      </c>
      <c r="UBS6" s="260">
        <f>'Inbound SOS &amp; EOD'!TPE29</f>
        <v>0</v>
      </c>
      <c r="UBT6" s="260">
        <f>'Inbound SOS &amp; EOD'!TPF29</f>
        <v>0</v>
      </c>
      <c r="UBU6" s="260">
        <f>'Inbound SOS &amp; EOD'!TPG29</f>
        <v>0</v>
      </c>
      <c r="UBV6" s="260">
        <f>'Inbound SOS &amp; EOD'!TPH29</f>
        <v>0</v>
      </c>
      <c r="UBW6" s="260">
        <f>'Inbound SOS &amp; EOD'!TPI29</f>
        <v>0</v>
      </c>
      <c r="UBX6" s="260">
        <f>'Inbound SOS &amp; EOD'!TPJ29</f>
        <v>0</v>
      </c>
      <c r="UBY6" s="260">
        <f>'Inbound SOS &amp; EOD'!TPK29</f>
        <v>0</v>
      </c>
      <c r="UBZ6" s="260">
        <f>'Inbound SOS &amp; EOD'!TPL29</f>
        <v>0</v>
      </c>
      <c r="UCA6" s="260">
        <f>'Inbound SOS &amp; EOD'!TPM29</f>
        <v>0</v>
      </c>
      <c r="UCB6" s="260">
        <f>'Inbound SOS &amp; EOD'!TPN29</f>
        <v>0</v>
      </c>
      <c r="UCC6" s="260">
        <f>'Inbound SOS &amp; EOD'!TPO29</f>
        <v>0</v>
      </c>
      <c r="UCD6" s="260">
        <f>'Inbound SOS &amp; EOD'!TPP29</f>
        <v>0</v>
      </c>
      <c r="UCE6" s="260">
        <f>'Inbound SOS &amp; EOD'!TPQ29</f>
        <v>0</v>
      </c>
      <c r="UCF6" s="260">
        <f>'Inbound SOS &amp; EOD'!TPR29</f>
        <v>0</v>
      </c>
      <c r="UCG6" s="260">
        <f>'Inbound SOS &amp; EOD'!TPS29</f>
        <v>0</v>
      </c>
      <c r="UCH6" s="260">
        <f>'Inbound SOS &amp; EOD'!TPT29</f>
        <v>0</v>
      </c>
      <c r="UCI6" s="260">
        <f>'Inbound SOS &amp; EOD'!TPU29</f>
        <v>0</v>
      </c>
      <c r="UCJ6" s="260">
        <f>'Inbound SOS &amp; EOD'!TPV29</f>
        <v>0</v>
      </c>
      <c r="UCK6" s="260">
        <f>'Inbound SOS &amp; EOD'!TPW29</f>
        <v>0</v>
      </c>
      <c r="UCL6" s="260">
        <f>'Inbound SOS &amp; EOD'!TPX29</f>
        <v>0</v>
      </c>
      <c r="UCM6" s="260">
        <f>'Inbound SOS &amp; EOD'!TPY29</f>
        <v>0</v>
      </c>
      <c r="UCN6" s="260">
        <f>'Inbound SOS &amp; EOD'!TPZ29</f>
        <v>0</v>
      </c>
      <c r="UCO6" s="260">
        <f>'Inbound SOS &amp; EOD'!TQA29</f>
        <v>0</v>
      </c>
      <c r="UCP6" s="260">
        <f>'Inbound SOS &amp; EOD'!TQB29</f>
        <v>0</v>
      </c>
      <c r="UCQ6" s="260">
        <f>'Inbound SOS &amp; EOD'!TQC29</f>
        <v>0</v>
      </c>
      <c r="UCR6" s="260">
        <f>'Inbound SOS &amp; EOD'!TQD29</f>
        <v>0</v>
      </c>
      <c r="UCS6" s="260">
        <f>'Inbound SOS &amp; EOD'!TQE29</f>
        <v>0</v>
      </c>
      <c r="UCT6" s="260">
        <f>'Inbound SOS &amp; EOD'!TQF29</f>
        <v>0</v>
      </c>
      <c r="UCU6" s="260">
        <f>'Inbound SOS &amp; EOD'!TQG29</f>
        <v>0</v>
      </c>
      <c r="UCV6" s="260">
        <f>'Inbound SOS &amp; EOD'!TQH29</f>
        <v>0</v>
      </c>
      <c r="UCW6" s="260">
        <f>'Inbound SOS &amp; EOD'!TQI29</f>
        <v>0</v>
      </c>
      <c r="UCX6" s="260">
        <f>'Inbound SOS &amp; EOD'!TQJ29</f>
        <v>0</v>
      </c>
      <c r="UCY6" s="260">
        <f>'Inbound SOS &amp; EOD'!TQK29</f>
        <v>0</v>
      </c>
      <c r="UCZ6" s="260">
        <f>'Inbound SOS &amp; EOD'!TQL29</f>
        <v>0</v>
      </c>
      <c r="UDA6" s="260">
        <f>'Inbound SOS &amp; EOD'!TQM29</f>
        <v>0</v>
      </c>
      <c r="UDB6" s="260">
        <f>'Inbound SOS &amp; EOD'!TQN29</f>
        <v>0</v>
      </c>
      <c r="UDC6" s="260">
        <f>'Inbound SOS &amp; EOD'!TQO29</f>
        <v>0</v>
      </c>
      <c r="UDD6" s="260">
        <f>'Inbound SOS &amp; EOD'!TQP29</f>
        <v>0</v>
      </c>
      <c r="UDE6" s="260">
        <f>'Inbound SOS &amp; EOD'!TQQ29</f>
        <v>0</v>
      </c>
      <c r="UDF6" s="260">
        <f>'Inbound SOS &amp; EOD'!TQR29</f>
        <v>0</v>
      </c>
      <c r="UDG6" s="260">
        <f>'Inbound SOS &amp; EOD'!TQS29</f>
        <v>0</v>
      </c>
      <c r="UDH6" s="260">
        <f>'Inbound SOS &amp; EOD'!TQT29</f>
        <v>0</v>
      </c>
      <c r="UDI6" s="260">
        <f>'Inbound SOS &amp; EOD'!TQU29</f>
        <v>0</v>
      </c>
      <c r="UDJ6" s="260">
        <f>'Inbound SOS &amp; EOD'!TQV29</f>
        <v>0</v>
      </c>
      <c r="UDK6" s="260">
        <f>'Inbound SOS &amp; EOD'!TQW29</f>
        <v>0</v>
      </c>
      <c r="UDL6" s="260">
        <f>'Inbound SOS &amp; EOD'!TQX29</f>
        <v>0</v>
      </c>
      <c r="UDM6" s="260">
        <f>'Inbound SOS &amp; EOD'!TQY29</f>
        <v>0</v>
      </c>
      <c r="UDN6" s="260">
        <f>'Inbound SOS &amp; EOD'!TQZ29</f>
        <v>0</v>
      </c>
      <c r="UDO6" s="260">
        <f>'Inbound SOS &amp; EOD'!TRA29</f>
        <v>0</v>
      </c>
      <c r="UDP6" s="260">
        <f>'Inbound SOS &amp; EOD'!TRB29</f>
        <v>0</v>
      </c>
      <c r="UDQ6" s="260">
        <f>'Inbound SOS &amp; EOD'!TRC29</f>
        <v>0</v>
      </c>
      <c r="UDR6" s="260">
        <f>'Inbound SOS &amp; EOD'!TRD29</f>
        <v>0</v>
      </c>
      <c r="UDS6" s="260">
        <f>'Inbound SOS &amp; EOD'!TRE29</f>
        <v>0</v>
      </c>
      <c r="UDT6" s="260">
        <f>'Inbound SOS &amp; EOD'!TRF29</f>
        <v>0</v>
      </c>
      <c r="UDU6" s="260">
        <f>'Inbound SOS &amp; EOD'!TRG29</f>
        <v>0</v>
      </c>
      <c r="UDV6" s="260">
        <f>'Inbound SOS &amp; EOD'!TRH29</f>
        <v>0</v>
      </c>
      <c r="UDW6" s="260">
        <f>'Inbound SOS &amp; EOD'!TRI29</f>
        <v>0</v>
      </c>
      <c r="UDX6" s="260">
        <f>'Inbound SOS &amp; EOD'!TRJ29</f>
        <v>0</v>
      </c>
      <c r="UDY6" s="260">
        <f>'Inbound SOS &amp; EOD'!TRK29</f>
        <v>0</v>
      </c>
      <c r="UDZ6" s="260">
        <f>'Inbound SOS &amp; EOD'!TRL29</f>
        <v>0</v>
      </c>
      <c r="UEA6" s="260">
        <f>'Inbound SOS &amp; EOD'!TRM29</f>
        <v>0</v>
      </c>
      <c r="UEB6" s="260">
        <f>'Inbound SOS &amp; EOD'!TRN29</f>
        <v>0</v>
      </c>
      <c r="UEC6" s="260">
        <f>'Inbound SOS &amp; EOD'!TRO29</f>
        <v>0</v>
      </c>
      <c r="UED6" s="260">
        <f>'Inbound SOS &amp; EOD'!TRP29</f>
        <v>0</v>
      </c>
      <c r="UEE6" s="260">
        <f>'Inbound SOS &amp; EOD'!TRQ29</f>
        <v>0</v>
      </c>
      <c r="UEF6" s="260">
        <f>'Inbound SOS &amp; EOD'!TRR29</f>
        <v>0</v>
      </c>
      <c r="UEG6" s="260">
        <f>'Inbound SOS &amp; EOD'!TRS29</f>
        <v>0</v>
      </c>
      <c r="UEH6" s="260">
        <f>'Inbound SOS &amp; EOD'!TRT29</f>
        <v>0</v>
      </c>
      <c r="UEI6" s="260">
        <f>'Inbound SOS &amp; EOD'!TRU29</f>
        <v>0</v>
      </c>
      <c r="UEJ6" s="260">
        <f>'Inbound SOS &amp; EOD'!TRV29</f>
        <v>0</v>
      </c>
      <c r="UEK6" s="260">
        <f>'Inbound SOS &amp; EOD'!TRW29</f>
        <v>0</v>
      </c>
      <c r="UEL6" s="260">
        <f>'Inbound SOS &amp; EOD'!TRX29</f>
        <v>0</v>
      </c>
      <c r="UEM6" s="260">
        <f>'Inbound SOS &amp; EOD'!TRY29</f>
        <v>0</v>
      </c>
      <c r="UEN6" s="260">
        <f>'Inbound SOS &amp; EOD'!TRZ29</f>
        <v>0</v>
      </c>
      <c r="UEO6" s="260">
        <f>'Inbound SOS &amp; EOD'!TSA29</f>
        <v>0</v>
      </c>
      <c r="UEP6" s="260">
        <f>'Inbound SOS &amp; EOD'!TSB29</f>
        <v>0</v>
      </c>
      <c r="UEQ6" s="260">
        <f>'Inbound SOS &amp; EOD'!TSC29</f>
        <v>0</v>
      </c>
      <c r="UER6" s="260">
        <f>'Inbound SOS &amp; EOD'!TSD29</f>
        <v>0</v>
      </c>
      <c r="UES6" s="260">
        <f>'Inbound SOS &amp; EOD'!TSE29</f>
        <v>0</v>
      </c>
      <c r="UET6" s="260">
        <f>'Inbound SOS &amp; EOD'!TSF29</f>
        <v>0</v>
      </c>
      <c r="UEU6" s="260">
        <f>'Inbound SOS &amp; EOD'!TSG29</f>
        <v>0</v>
      </c>
      <c r="UEV6" s="260">
        <f>'Inbound SOS &amp; EOD'!TSH29</f>
        <v>0</v>
      </c>
      <c r="UEW6" s="260">
        <f>'Inbound SOS &amp; EOD'!TSI29</f>
        <v>0</v>
      </c>
      <c r="UEX6" s="260">
        <f>'Inbound SOS &amp; EOD'!TSJ29</f>
        <v>0</v>
      </c>
      <c r="UEY6" s="260">
        <f>'Inbound SOS &amp; EOD'!TSK29</f>
        <v>0</v>
      </c>
      <c r="UEZ6" s="260">
        <f>'Inbound SOS &amp; EOD'!TSL29</f>
        <v>0</v>
      </c>
      <c r="UFA6" s="260">
        <f>'Inbound SOS &amp; EOD'!TSM29</f>
        <v>0</v>
      </c>
      <c r="UFB6" s="260">
        <f>'Inbound SOS &amp; EOD'!TSN29</f>
        <v>0</v>
      </c>
      <c r="UFC6" s="260">
        <f>'Inbound SOS &amp; EOD'!TSO29</f>
        <v>0</v>
      </c>
      <c r="UFD6" s="260">
        <f>'Inbound SOS &amp; EOD'!TSP29</f>
        <v>0</v>
      </c>
      <c r="UFE6" s="260">
        <f>'Inbound SOS &amp; EOD'!TSQ29</f>
        <v>0</v>
      </c>
      <c r="UFF6" s="260">
        <f>'Inbound SOS &amp; EOD'!TSR29</f>
        <v>0</v>
      </c>
      <c r="UFG6" s="260">
        <f>'Inbound SOS &amp; EOD'!TSS29</f>
        <v>0</v>
      </c>
      <c r="UFH6" s="260">
        <f>'Inbound SOS &amp; EOD'!TST29</f>
        <v>0</v>
      </c>
      <c r="UFI6" s="260">
        <f>'Inbound SOS &amp; EOD'!TSU29</f>
        <v>0</v>
      </c>
      <c r="UFJ6" s="260">
        <f>'Inbound SOS &amp; EOD'!TSV29</f>
        <v>0</v>
      </c>
      <c r="UFK6" s="260">
        <f>'Inbound SOS &amp; EOD'!TSW29</f>
        <v>0</v>
      </c>
      <c r="UFL6" s="260">
        <f>'Inbound SOS &amp; EOD'!TSX29</f>
        <v>0</v>
      </c>
      <c r="UFM6" s="260">
        <f>'Inbound SOS &amp; EOD'!TSY29</f>
        <v>0</v>
      </c>
      <c r="UFN6" s="260">
        <f>'Inbound SOS &amp; EOD'!TSZ29</f>
        <v>0</v>
      </c>
      <c r="UFO6" s="260">
        <f>'Inbound SOS &amp; EOD'!TTA29</f>
        <v>0</v>
      </c>
      <c r="UFP6" s="260">
        <f>'Inbound SOS &amp; EOD'!TTB29</f>
        <v>0</v>
      </c>
      <c r="UFQ6" s="260">
        <f>'Inbound SOS &amp; EOD'!TTC29</f>
        <v>0</v>
      </c>
      <c r="UFR6" s="260">
        <f>'Inbound SOS &amp; EOD'!TTD29</f>
        <v>0</v>
      </c>
      <c r="UFS6" s="260">
        <f>'Inbound SOS &amp; EOD'!TTE29</f>
        <v>0</v>
      </c>
      <c r="UFT6" s="260">
        <f>'Inbound SOS &amp; EOD'!TTF29</f>
        <v>0</v>
      </c>
      <c r="UFU6" s="260">
        <f>'Inbound SOS &amp; EOD'!TTG29</f>
        <v>0</v>
      </c>
      <c r="UFV6" s="260">
        <f>'Inbound SOS &amp; EOD'!TTH29</f>
        <v>0</v>
      </c>
      <c r="UFW6" s="260">
        <f>'Inbound SOS &amp; EOD'!TTI29</f>
        <v>0</v>
      </c>
      <c r="UFX6" s="260">
        <f>'Inbound SOS &amp; EOD'!TTJ29</f>
        <v>0</v>
      </c>
      <c r="UFY6" s="260">
        <f>'Inbound SOS &amp; EOD'!TTK29</f>
        <v>0</v>
      </c>
      <c r="UFZ6" s="260">
        <f>'Inbound SOS &amp; EOD'!TTL29</f>
        <v>0</v>
      </c>
      <c r="UGA6" s="260">
        <f>'Inbound SOS &amp; EOD'!TTM29</f>
        <v>0</v>
      </c>
      <c r="UGB6" s="260">
        <f>'Inbound SOS &amp; EOD'!TTN29</f>
        <v>0</v>
      </c>
      <c r="UGC6" s="260">
        <f>'Inbound SOS &amp; EOD'!TTO29</f>
        <v>0</v>
      </c>
      <c r="UGD6" s="260">
        <f>'Inbound SOS &amp; EOD'!TTP29</f>
        <v>0</v>
      </c>
      <c r="UGE6" s="260">
        <f>'Inbound SOS &amp; EOD'!TTQ29</f>
        <v>0</v>
      </c>
      <c r="UGF6" s="260">
        <f>'Inbound SOS &amp; EOD'!TTR29</f>
        <v>0</v>
      </c>
      <c r="UGG6" s="260">
        <f>'Inbound SOS &amp; EOD'!TTS29</f>
        <v>0</v>
      </c>
      <c r="UGH6" s="260">
        <f>'Inbound SOS &amp; EOD'!TTT29</f>
        <v>0</v>
      </c>
      <c r="UGI6" s="260">
        <f>'Inbound SOS &amp; EOD'!TTU29</f>
        <v>0</v>
      </c>
      <c r="UGJ6" s="260">
        <f>'Inbound SOS &amp; EOD'!TTV29</f>
        <v>0</v>
      </c>
      <c r="UGK6" s="260">
        <f>'Inbound SOS &amp; EOD'!TTW29</f>
        <v>0</v>
      </c>
      <c r="UGL6" s="260">
        <f>'Inbound SOS &amp; EOD'!TTX29</f>
        <v>0</v>
      </c>
      <c r="UGM6" s="260">
        <f>'Inbound SOS &amp; EOD'!TTY29</f>
        <v>0</v>
      </c>
      <c r="UGN6" s="260">
        <f>'Inbound SOS &amp; EOD'!TTZ29</f>
        <v>0</v>
      </c>
      <c r="UGO6" s="260">
        <f>'Inbound SOS &amp; EOD'!TUA29</f>
        <v>0</v>
      </c>
      <c r="UGP6" s="260">
        <f>'Inbound SOS &amp; EOD'!TUB29</f>
        <v>0</v>
      </c>
      <c r="UGQ6" s="260">
        <f>'Inbound SOS &amp; EOD'!TUC29</f>
        <v>0</v>
      </c>
      <c r="UGR6" s="260">
        <f>'Inbound SOS &amp; EOD'!TUD29</f>
        <v>0</v>
      </c>
      <c r="UGS6" s="260">
        <f>'Inbound SOS &amp; EOD'!TUE29</f>
        <v>0</v>
      </c>
      <c r="UGT6" s="260">
        <f>'Inbound SOS &amp; EOD'!TUF29</f>
        <v>0</v>
      </c>
      <c r="UGU6" s="260">
        <f>'Inbound SOS &amp; EOD'!TUG29</f>
        <v>0</v>
      </c>
      <c r="UGV6" s="260">
        <f>'Inbound SOS &amp; EOD'!TUH29</f>
        <v>0</v>
      </c>
      <c r="UGW6" s="260">
        <f>'Inbound SOS &amp; EOD'!TUI29</f>
        <v>0</v>
      </c>
      <c r="UGX6" s="260">
        <f>'Inbound SOS &amp; EOD'!TUJ29</f>
        <v>0</v>
      </c>
      <c r="UGY6" s="260">
        <f>'Inbound SOS &amp; EOD'!TUK29</f>
        <v>0</v>
      </c>
      <c r="UGZ6" s="260">
        <f>'Inbound SOS &amp; EOD'!TUL29</f>
        <v>0</v>
      </c>
      <c r="UHA6" s="260">
        <f>'Inbound SOS &amp; EOD'!TUM29</f>
        <v>0</v>
      </c>
      <c r="UHB6" s="260">
        <f>'Inbound SOS &amp; EOD'!TUN29</f>
        <v>0</v>
      </c>
      <c r="UHC6" s="260">
        <f>'Inbound SOS &amp; EOD'!TUO29</f>
        <v>0</v>
      </c>
      <c r="UHD6" s="260">
        <f>'Inbound SOS &amp; EOD'!TUP29</f>
        <v>0</v>
      </c>
      <c r="UHE6" s="260">
        <f>'Inbound SOS &amp; EOD'!TUQ29</f>
        <v>0</v>
      </c>
      <c r="UHF6" s="260">
        <f>'Inbound SOS &amp; EOD'!TUR29</f>
        <v>0</v>
      </c>
      <c r="UHG6" s="260">
        <f>'Inbound SOS &amp; EOD'!TUS29</f>
        <v>0</v>
      </c>
      <c r="UHH6" s="260">
        <f>'Inbound SOS &amp; EOD'!TUT29</f>
        <v>0</v>
      </c>
      <c r="UHI6" s="260">
        <f>'Inbound SOS &amp; EOD'!TUU29</f>
        <v>0</v>
      </c>
      <c r="UHJ6" s="260">
        <f>'Inbound SOS &amp; EOD'!TUV29</f>
        <v>0</v>
      </c>
      <c r="UHK6" s="260">
        <f>'Inbound SOS &amp; EOD'!TUW29</f>
        <v>0</v>
      </c>
      <c r="UHL6" s="260">
        <f>'Inbound SOS &amp; EOD'!TUX29</f>
        <v>0</v>
      </c>
      <c r="UHM6" s="260">
        <f>'Inbound SOS &amp; EOD'!TUY29</f>
        <v>0</v>
      </c>
      <c r="UHN6" s="260">
        <f>'Inbound SOS &amp; EOD'!TUZ29</f>
        <v>0</v>
      </c>
      <c r="UHO6" s="260">
        <f>'Inbound SOS &amp; EOD'!TVA29</f>
        <v>0</v>
      </c>
      <c r="UHP6" s="260">
        <f>'Inbound SOS &amp; EOD'!TVB29</f>
        <v>0</v>
      </c>
      <c r="UHQ6" s="260">
        <f>'Inbound SOS &amp; EOD'!TVC29</f>
        <v>0</v>
      </c>
      <c r="UHR6" s="260">
        <f>'Inbound SOS &amp; EOD'!TVD29</f>
        <v>0</v>
      </c>
      <c r="UHS6" s="260">
        <f>'Inbound SOS &amp; EOD'!TVE29</f>
        <v>0</v>
      </c>
      <c r="UHT6" s="260">
        <f>'Inbound SOS &amp; EOD'!TVF29</f>
        <v>0</v>
      </c>
      <c r="UHU6" s="260">
        <f>'Inbound SOS &amp; EOD'!TVG29</f>
        <v>0</v>
      </c>
      <c r="UHV6" s="260">
        <f>'Inbound SOS &amp; EOD'!TVH29</f>
        <v>0</v>
      </c>
      <c r="UHW6" s="260">
        <f>'Inbound SOS &amp; EOD'!TVI29</f>
        <v>0</v>
      </c>
      <c r="UHX6" s="260">
        <f>'Inbound SOS &amp; EOD'!TVJ29</f>
        <v>0</v>
      </c>
      <c r="UHY6" s="260">
        <f>'Inbound SOS &amp; EOD'!TVK29</f>
        <v>0</v>
      </c>
      <c r="UHZ6" s="260">
        <f>'Inbound SOS &amp; EOD'!TVL29</f>
        <v>0</v>
      </c>
      <c r="UIA6" s="260">
        <f>'Inbound SOS &amp; EOD'!TVM29</f>
        <v>0</v>
      </c>
      <c r="UIB6" s="260">
        <f>'Inbound SOS &amp; EOD'!TVN29</f>
        <v>0</v>
      </c>
      <c r="UIC6" s="260">
        <f>'Inbound SOS &amp; EOD'!TVO29</f>
        <v>0</v>
      </c>
      <c r="UID6" s="260">
        <f>'Inbound SOS &amp; EOD'!TVP29</f>
        <v>0</v>
      </c>
      <c r="UIE6" s="260">
        <f>'Inbound SOS &amp; EOD'!TVQ29</f>
        <v>0</v>
      </c>
      <c r="UIF6" s="260">
        <f>'Inbound SOS &amp; EOD'!TVR29</f>
        <v>0</v>
      </c>
      <c r="UIG6" s="260">
        <f>'Inbound SOS &amp; EOD'!TVS29</f>
        <v>0</v>
      </c>
      <c r="UIH6" s="260">
        <f>'Inbound SOS &amp; EOD'!TVT29</f>
        <v>0</v>
      </c>
      <c r="UII6" s="260">
        <f>'Inbound SOS &amp; EOD'!TVU29</f>
        <v>0</v>
      </c>
      <c r="UIJ6" s="260">
        <f>'Inbound SOS &amp; EOD'!TVV29</f>
        <v>0</v>
      </c>
      <c r="UIK6" s="260">
        <f>'Inbound SOS &amp; EOD'!TVW29</f>
        <v>0</v>
      </c>
      <c r="UIL6" s="260">
        <f>'Inbound SOS &amp; EOD'!TVX29</f>
        <v>0</v>
      </c>
      <c r="UIM6" s="260">
        <f>'Inbound SOS &amp; EOD'!TVY29</f>
        <v>0</v>
      </c>
      <c r="UIN6" s="260">
        <f>'Inbound SOS &amp; EOD'!TVZ29</f>
        <v>0</v>
      </c>
      <c r="UIO6" s="260">
        <f>'Inbound SOS &amp; EOD'!TWA29</f>
        <v>0</v>
      </c>
      <c r="UIP6" s="260">
        <f>'Inbound SOS &amp; EOD'!TWB29</f>
        <v>0</v>
      </c>
      <c r="UIQ6" s="260">
        <f>'Inbound SOS &amp; EOD'!TWC29</f>
        <v>0</v>
      </c>
      <c r="UIR6" s="260">
        <f>'Inbound SOS &amp; EOD'!TWD29</f>
        <v>0</v>
      </c>
      <c r="UIS6" s="260">
        <f>'Inbound SOS &amp; EOD'!TWE29</f>
        <v>0</v>
      </c>
      <c r="UIT6" s="260">
        <f>'Inbound SOS &amp; EOD'!TWF29</f>
        <v>0</v>
      </c>
      <c r="UIU6" s="260">
        <f>'Inbound SOS &amp; EOD'!TWG29</f>
        <v>0</v>
      </c>
      <c r="UIV6" s="260">
        <f>'Inbound SOS &amp; EOD'!TWH29</f>
        <v>0</v>
      </c>
      <c r="UIW6" s="260">
        <f>'Inbound SOS &amp; EOD'!TWI29</f>
        <v>0</v>
      </c>
      <c r="UIX6" s="260">
        <f>'Inbound SOS &amp; EOD'!TWJ29</f>
        <v>0</v>
      </c>
      <c r="UIY6" s="260">
        <f>'Inbound SOS &amp; EOD'!TWK29</f>
        <v>0</v>
      </c>
      <c r="UIZ6" s="260">
        <f>'Inbound SOS &amp; EOD'!TWL29</f>
        <v>0</v>
      </c>
      <c r="UJA6" s="260">
        <f>'Inbound SOS &amp; EOD'!TWM29</f>
        <v>0</v>
      </c>
      <c r="UJB6" s="260">
        <f>'Inbound SOS &amp; EOD'!TWN29</f>
        <v>0</v>
      </c>
      <c r="UJC6" s="260">
        <f>'Inbound SOS &amp; EOD'!TWO29</f>
        <v>0</v>
      </c>
      <c r="UJD6" s="260">
        <f>'Inbound SOS &amp; EOD'!TWP29</f>
        <v>0</v>
      </c>
      <c r="UJE6" s="260">
        <f>'Inbound SOS &amp; EOD'!TWQ29</f>
        <v>0</v>
      </c>
      <c r="UJF6" s="260">
        <f>'Inbound SOS &amp; EOD'!TWR29</f>
        <v>0</v>
      </c>
      <c r="UJG6" s="260">
        <f>'Inbound SOS &amp; EOD'!TWS29</f>
        <v>0</v>
      </c>
      <c r="UJH6" s="260">
        <f>'Inbound SOS &amp; EOD'!TWT29</f>
        <v>0</v>
      </c>
      <c r="UJI6" s="260">
        <f>'Inbound SOS &amp; EOD'!TWU29</f>
        <v>0</v>
      </c>
      <c r="UJJ6" s="260">
        <f>'Inbound SOS &amp; EOD'!TWV29</f>
        <v>0</v>
      </c>
      <c r="UJK6" s="260">
        <f>'Inbound SOS &amp; EOD'!TWW29</f>
        <v>0</v>
      </c>
      <c r="UJL6" s="260">
        <f>'Inbound SOS &amp; EOD'!TWX29</f>
        <v>0</v>
      </c>
      <c r="UJM6" s="260">
        <f>'Inbound SOS &amp; EOD'!TWY29</f>
        <v>0</v>
      </c>
      <c r="UJN6" s="260">
        <f>'Inbound SOS &amp; EOD'!TWZ29</f>
        <v>0</v>
      </c>
      <c r="UJO6" s="260">
        <f>'Inbound SOS &amp; EOD'!TXA29</f>
        <v>0</v>
      </c>
      <c r="UJP6" s="260">
        <f>'Inbound SOS &amp; EOD'!TXB29</f>
        <v>0</v>
      </c>
      <c r="UJQ6" s="260">
        <f>'Inbound SOS &amp; EOD'!TXC29</f>
        <v>0</v>
      </c>
      <c r="UJR6" s="260">
        <f>'Inbound SOS &amp; EOD'!TXD29</f>
        <v>0</v>
      </c>
      <c r="UJS6" s="260">
        <f>'Inbound SOS &amp; EOD'!TXE29</f>
        <v>0</v>
      </c>
      <c r="UJT6" s="260">
        <f>'Inbound SOS &amp; EOD'!TXF29</f>
        <v>0</v>
      </c>
      <c r="UJU6" s="260">
        <f>'Inbound SOS &amp; EOD'!TXG29</f>
        <v>0</v>
      </c>
      <c r="UJV6" s="260">
        <f>'Inbound SOS &amp; EOD'!TXH29</f>
        <v>0</v>
      </c>
      <c r="UJW6" s="260">
        <f>'Inbound SOS &amp; EOD'!TXI29</f>
        <v>0</v>
      </c>
      <c r="UJX6" s="260">
        <f>'Inbound SOS &amp; EOD'!TXJ29</f>
        <v>0</v>
      </c>
      <c r="UJY6" s="260">
        <f>'Inbound SOS &amp; EOD'!TXK29</f>
        <v>0</v>
      </c>
      <c r="UJZ6" s="260">
        <f>'Inbound SOS &amp; EOD'!TXL29</f>
        <v>0</v>
      </c>
      <c r="UKA6" s="260">
        <f>'Inbound SOS &amp; EOD'!TXM29</f>
        <v>0</v>
      </c>
      <c r="UKB6" s="260">
        <f>'Inbound SOS &amp; EOD'!TXN29</f>
        <v>0</v>
      </c>
      <c r="UKC6" s="260">
        <f>'Inbound SOS &amp; EOD'!TXO29</f>
        <v>0</v>
      </c>
      <c r="UKD6" s="260">
        <f>'Inbound SOS &amp; EOD'!TXP29</f>
        <v>0</v>
      </c>
      <c r="UKE6" s="260">
        <f>'Inbound SOS &amp; EOD'!TXQ29</f>
        <v>0</v>
      </c>
      <c r="UKF6" s="260">
        <f>'Inbound SOS &amp; EOD'!TXR29</f>
        <v>0</v>
      </c>
      <c r="UKG6" s="260">
        <f>'Inbound SOS &amp; EOD'!TXS29</f>
        <v>0</v>
      </c>
      <c r="UKH6" s="260">
        <f>'Inbound SOS &amp; EOD'!TXT29</f>
        <v>0</v>
      </c>
      <c r="UKI6" s="260">
        <f>'Inbound SOS &amp; EOD'!TXU29</f>
        <v>0</v>
      </c>
      <c r="UKJ6" s="260">
        <f>'Inbound SOS &amp; EOD'!TXV29</f>
        <v>0</v>
      </c>
      <c r="UKK6" s="260">
        <f>'Inbound SOS &amp; EOD'!TXW29</f>
        <v>0</v>
      </c>
      <c r="UKL6" s="260">
        <f>'Inbound SOS &amp; EOD'!TXX29</f>
        <v>0</v>
      </c>
      <c r="UKM6" s="260">
        <f>'Inbound SOS &amp; EOD'!TXY29</f>
        <v>0</v>
      </c>
      <c r="UKN6" s="260">
        <f>'Inbound SOS &amp; EOD'!TXZ29</f>
        <v>0</v>
      </c>
      <c r="UKO6" s="260">
        <f>'Inbound SOS &amp; EOD'!TYA29</f>
        <v>0</v>
      </c>
      <c r="UKP6" s="260">
        <f>'Inbound SOS &amp; EOD'!TYB29</f>
        <v>0</v>
      </c>
      <c r="UKQ6" s="260">
        <f>'Inbound SOS &amp; EOD'!TYC29</f>
        <v>0</v>
      </c>
      <c r="UKR6" s="260">
        <f>'Inbound SOS &amp; EOD'!TYD29</f>
        <v>0</v>
      </c>
      <c r="UKS6" s="260">
        <f>'Inbound SOS &amp; EOD'!TYE29</f>
        <v>0</v>
      </c>
      <c r="UKT6" s="260">
        <f>'Inbound SOS &amp; EOD'!TYF29</f>
        <v>0</v>
      </c>
      <c r="UKU6" s="260">
        <f>'Inbound SOS &amp; EOD'!TYG29</f>
        <v>0</v>
      </c>
      <c r="UKV6" s="260">
        <f>'Inbound SOS &amp; EOD'!TYH29</f>
        <v>0</v>
      </c>
      <c r="UKW6" s="260">
        <f>'Inbound SOS &amp; EOD'!TYI29</f>
        <v>0</v>
      </c>
      <c r="UKX6" s="260">
        <f>'Inbound SOS &amp; EOD'!TYJ29</f>
        <v>0</v>
      </c>
      <c r="UKY6" s="260">
        <f>'Inbound SOS &amp; EOD'!TYK29</f>
        <v>0</v>
      </c>
      <c r="UKZ6" s="260">
        <f>'Inbound SOS &amp; EOD'!TYL29</f>
        <v>0</v>
      </c>
      <c r="ULA6" s="260">
        <f>'Inbound SOS &amp; EOD'!TYM29</f>
        <v>0</v>
      </c>
      <c r="ULB6" s="260">
        <f>'Inbound SOS &amp; EOD'!TYN29</f>
        <v>0</v>
      </c>
      <c r="ULC6" s="260">
        <f>'Inbound SOS &amp; EOD'!TYO29</f>
        <v>0</v>
      </c>
      <c r="ULD6" s="260">
        <f>'Inbound SOS &amp; EOD'!TYP29</f>
        <v>0</v>
      </c>
      <c r="ULE6" s="260">
        <f>'Inbound SOS &amp; EOD'!TYQ29</f>
        <v>0</v>
      </c>
      <c r="ULF6" s="260">
        <f>'Inbound SOS &amp; EOD'!TYR29</f>
        <v>0</v>
      </c>
      <c r="ULG6" s="260">
        <f>'Inbound SOS &amp; EOD'!TYS29</f>
        <v>0</v>
      </c>
      <c r="ULH6" s="260">
        <f>'Inbound SOS &amp; EOD'!TYT29</f>
        <v>0</v>
      </c>
      <c r="ULI6" s="260">
        <f>'Inbound SOS &amp; EOD'!TYU29</f>
        <v>0</v>
      </c>
      <c r="ULJ6" s="260">
        <f>'Inbound SOS &amp; EOD'!TYV29</f>
        <v>0</v>
      </c>
      <c r="ULK6" s="260">
        <f>'Inbound SOS &amp; EOD'!TYW29</f>
        <v>0</v>
      </c>
      <c r="ULL6" s="260">
        <f>'Inbound SOS &amp; EOD'!TYX29</f>
        <v>0</v>
      </c>
      <c r="ULM6" s="260">
        <f>'Inbound SOS &amp; EOD'!TYY29</f>
        <v>0</v>
      </c>
      <c r="ULN6" s="260">
        <f>'Inbound SOS &amp; EOD'!TYZ29</f>
        <v>0</v>
      </c>
      <c r="ULO6" s="260">
        <f>'Inbound SOS &amp; EOD'!TZA29</f>
        <v>0</v>
      </c>
      <c r="ULP6" s="260">
        <f>'Inbound SOS &amp; EOD'!TZB29</f>
        <v>0</v>
      </c>
      <c r="ULQ6" s="260">
        <f>'Inbound SOS &amp; EOD'!TZC29</f>
        <v>0</v>
      </c>
      <c r="ULR6" s="260">
        <f>'Inbound SOS &amp; EOD'!TZD29</f>
        <v>0</v>
      </c>
      <c r="ULS6" s="260">
        <f>'Inbound SOS &amp; EOD'!TZE29</f>
        <v>0</v>
      </c>
      <c r="ULT6" s="260">
        <f>'Inbound SOS &amp; EOD'!TZF29</f>
        <v>0</v>
      </c>
      <c r="ULU6" s="260">
        <f>'Inbound SOS &amp; EOD'!TZG29</f>
        <v>0</v>
      </c>
      <c r="ULV6" s="260">
        <f>'Inbound SOS &amp; EOD'!TZH29</f>
        <v>0</v>
      </c>
      <c r="ULW6" s="260">
        <f>'Inbound SOS &amp; EOD'!TZI29</f>
        <v>0</v>
      </c>
      <c r="ULX6" s="260">
        <f>'Inbound SOS &amp; EOD'!TZJ29</f>
        <v>0</v>
      </c>
      <c r="ULY6" s="260">
        <f>'Inbound SOS &amp; EOD'!TZK29</f>
        <v>0</v>
      </c>
      <c r="ULZ6" s="260">
        <f>'Inbound SOS &amp; EOD'!TZL29</f>
        <v>0</v>
      </c>
      <c r="UMA6" s="260">
        <f>'Inbound SOS &amp; EOD'!TZM29</f>
        <v>0</v>
      </c>
      <c r="UMB6" s="260">
        <f>'Inbound SOS &amp; EOD'!TZN29</f>
        <v>0</v>
      </c>
      <c r="UMC6" s="260">
        <f>'Inbound SOS &amp; EOD'!TZO29</f>
        <v>0</v>
      </c>
      <c r="UMD6" s="260">
        <f>'Inbound SOS &amp; EOD'!TZP29</f>
        <v>0</v>
      </c>
      <c r="UME6" s="260">
        <f>'Inbound SOS &amp; EOD'!TZQ29</f>
        <v>0</v>
      </c>
      <c r="UMF6" s="260">
        <f>'Inbound SOS &amp; EOD'!TZR29</f>
        <v>0</v>
      </c>
      <c r="UMG6" s="260">
        <f>'Inbound SOS &amp; EOD'!TZS29</f>
        <v>0</v>
      </c>
      <c r="UMH6" s="260">
        <f>'Inbound SOS &amp; EOD'!TZT29</f>
        <v>0</v>
      </c>
      <c r="UMI6" s="260">
        <f>'Inbound SOS &amp; EOD'!TZU29</f>
        <v>0</v>
      </c>
      <c r="UMJ6" s="260">
        <f>'Inbound SOS &amp; EOD'!TZV29</f>
        <v>0</v>
      </c>
      <c r="UMK6" s="260">
        <f>'Inbound SOS &amp; EOD'!TZW29</f>
        <v>0</v>
      </c>
      <c r="UML6" s="260">
        <f>'Inbound SOS &amp; EOD'!TZX29</f>
        <v>0</v>
      </c>
      <c r="UMM6" s="260">
        <f>'Inbound SOS &amp; EOD'!TZY29</f>
        <v>0</v>
      </c>
      <c r="UMN6" s="260">
        <f>'Inbound SOS &amp; EOD'!TZZ29</f>
        <v>0</v>
      </c>
      <c r="UMO6" s="260">
        <f>'Inbound SOS &amp; EOD'!UAA29</f>
        <v>0</v>
      </c>
      <c r="UMP6" s="260">
        <f>'Inbound SOS &amp; EOD'!UAB29</f>
        <v>0</v>
      </c>
      <c r="UMQ6" s="260">
        <f>'Inbound SOS &amp; EOD'!UAC29</f>
        <v>0</v>
      </c>
      <c r="UMR6" s="260">
        <f>'Inbound SOS &amp; EOD'!UAD29</f>
        <v>0</v>
      </c>
      <c r="UMS6" s="260">
        <f>'Inbound SOS &amp; EOD'!UAE29</f>
        <v>0</v>
      </c>
      <c r="UMT6" s="260">
        <f>'Inbound SOS &amp; EOD'!UAF29</f>
        <v>0</v>
      </c>
      <c r="UMU6" s="260">
        <f>'Inbound SOS &amp; EOD'!UAG29</f>
        <v>0</v>
      </c>
      <c r="UMV6" s="260">
        <f>'Inbound SOS &amp; EOD'!UAH29</f>
        <v>0</v>
      </c>
      <c r="UMW6" s="260">
        <f>'Inbound SOS &amp; EOD'!UAI29</f>
        <v>0</v>
      </c>
      <c r="UMX6" s="260">
        <f>'Inbound SOS &amp; EOD'!UAJ29</f>
        <v>0</v>
      </c>
      <c r="UMY6" s="260">
        <f>'Inbound SOS &amp; EOD'!UAK29</f>
        <v>0</v>
      </c>
      <c r="UMZ6" s="260">
        <f>'Inbound SOS &amp; EOD'!UAL29</f>
        <v>0</v>
      </c>
      <c r="UNA6" s="260">
        <f>'Inbound SOS &amp; EOD'!UAM29</f>
        <v>0</v>
      </c>
      <c r="UNB6" s="260">
        <f>'Inbound SOS &amp; EOD'!UAN29</f>
        <v>0</v>
      </c>
      <c r="UNC6" s="260">
        <f>'Inbound SOS &amp; EOD'!UAO29</f>
        <v>0</v>
      </c>
      <c r="UND6" s="260">
        <f>'Inbound SOS &amp; EOD'!UAP29</f>
        <v>0</v>
      </c>
      <c r="UNE6" s="260">
        <f>'Inbound SOS &amp; EOD'!UAQ29</f>
        <v>0</v>
      </c>
      <c r="UNF6" s="260">
        <f>'Inbound SOS &amp; EOD'!UAR29</f>
        <v>0</v>
      </c>
      <c r="UNG6" s="260">
        <f>'Inbound SOS &amp; EOD'!UAS29</f>
        <v>0</v>
      </c>
      <c r="UNH6" s="260">
        <f>'Inbound SOS &amp; EOD'!UAT29</f>
        <v>0</v>
      </c>
      <c r="UNI6" s="260">
        <f>'Inbound SOS &amp; EOD'!UAU29</f>
        <v>0</v>
      </c>
      <c r="UNJ6" s="260">
        <f>'Inbound SOS &amp; EOD'!UAV29</f>
        <v>0</v>
      </c>
      <c r="UNK6" s="260">
        <f>'Inbound SOS &amp; EOD'!UAW29</f>
        <v>0</v>
      </c>
      <c r="UNL6" s="260">
        <f>'Inbound SOS &amp; EOD'!UAX29</f>
        <v>0</v>
      </c>
      <c r="UNM6" s="260">
        <f>'Inbound SOS &amp; EOD'!UAY29</f>
        <v>0</v>
      </c>
      <c r="UNN6" s="260">
        <f>'Inbound SOS &amp; EOD'!UAZ29</f>
        <v>0</v>
      </c>
      <c r="UNO6" s="260">
        <f>'Inbound SOS &amp; EOD'!UBA29</f>
        <v>0</v>
      </c>
      <c r="UNP6" s="260">
        <f>'Inbound SOS &amp; EOD'!UBB29</f>
        <v>0</v>
      </c>
      <c r="UNQ6" s="260">
        <f>'Inbound SOS &amp; EOD'!UBC29</f>
        <v>0</v>
      </c>
      <c r="UNR6" s="260">
        <f>'Inbound SOS &amp; EOD'!UBD29</f>
        <v>0</v>
      </c>
      <c r="UNS6" s="260">
        <f>'Inbound SOS &amp; EOD'!UBE29</f>
        <v>0</v>
      </c>
      <c r="UNT6" s="260">
        <f>'Inbound SOS &amp; EOD'!UBF29</f>
        <v>0</v>
      </c>
      <c r="UNU6" s="260">
        <f>'Inbound SOS &amp; EOD'!UBG29</f>
        <v>0</v>
      </c>
      <c r="UNV6" s="260">
        <f>'Inbound SOS &amp; EOD'!UBH29</f>
        <v>0</v>
      </c>
      <c r="UNW6" s="260">
        <f>'Inbound SOS &amp; EOD'!UBI29</f>
        <v>0</v>
      </c>
      <c r="UNX6" s="260">
        <f>'Inbound SOS &amp; EOD'!UBJ29</f>
        <v>0</v>
      </c>
      <c r="UNY6" s="260">
        <f>'Inbound SOS &amp; EOD'!UBK29</f>
        <v>0</v>
      </c>
      <c r="UNZ6" s="260">
        <f>'Inbound SOS &amp; EOD'!UBL29</f>
        <v>0</v>
      </c>
      <c r="UOA6" s="260">
        <f>'Inbound SOS &amp; EOD'!UBM29</f>
        <v>0</v>
      </c>
      <c r="UOB6" s="260">
        <f>'Inbound SOS &amp; EOD'!UBN29</f>
        <v>0</v>
      </c>
      <c r="UOC6" s="260">
        <f>'Inbound SOS &amp; EOD'!UBO29</f>
        <v>0</v>
      </c>
      <c r="UOD6" s="260">
        <f>'Inbound SOS &amp; EOD'!UBP29</f>
        <v>0</v>
      </c>
      <c r="UOE6" s="260">
        <f>'Inbound SOS &amp; EOD'!UBQ29</f>
        <v>0</v>
      </c>
      <c r="UOF6" s="260">
        <f>'Inbound SOS &amp; EOD'!UBR29</f>
        <v>0</v>
      </c>
      <c r="UOG6" s="260">
        <f>'Inbound SOS &amp; EOD'!UBS29</f>
        <v>0</v>
      </c>
      <c r="UOH6" s="260">
        <f>'Inbound SOS &amp; EOD'!UBT29</f>
        <v>0</v>
      </c>
      <c r="UOI6" s="260">
        <f>'Inbound SOS &amp; EOD'!UBU29</f>
        <v>0</v>
      </c>
      <c r="UOJ6" s="260">
        <f>'Inbound SOS &amp; EOD'!UBV29</f>
        <v>0</v>
      </c>
      <c r="UOK6" s="260">
        <f>'Inbound SOS &amp; EOD'!UBW29</f>
        <v>0</v>
      </c>
      <c r="UOL6" s="260">
        <f>'Inbound SOS &amp; EOD'!UBX29</f>
        <v>0</v>
      </c>
      <c r="UOM6" s="260">
        <f>'Inbound SOS &amp; EOD'!UBY29</f>
        <v>0</v>
      </c>
      <c r="UON6" s="260">
        <f>'Inbound SOS &amp; EOD'!UBZ29</f>
        <v>0</v>
      </c>
      <c r="UOO6" s="260">
        <f>'Inbound SOS &amp; EOD'!UCA29</f>
        <v>0</v>
      </c>
      <c r="UOP6" s="260">
        <f>'Inbound SOS &amp; EOD'!UCB29</f>
        <v>0</v>
      </c>
      <c r="UOQ6" s="260">
        <f>'Inbound SOS &amp; EOD'!UCC29</f>
        <v>0</v>
      </c>
      <c r="UOR6" s="260">
        <f>'Inbound SOS &amp; EOD'!UCD29</f>
        <v>0</v>
      </c>
      <c r="UOS6" s="260">
        <f>'Inbound SOS &amp; EOD'!UCE29</f>
        <v>0</v>
      </c>
      <c r="UOT6" s="260">
        <f>'Inbound SOS &amp; EOD'!UCF29</f>
        <v>0</v>
      </c>
      <c r="UOU6" s="260">
        <f>'Inbound SOS &amp; EOD'!UCG29</f>
        <v>0</v>
      </c>
      <c r="UOV6" s="260">
        <f>'Inbound SOS &amp; EOD'!UCH29</f>
        <v>0</v>
      </c>
      <c r="UOW6" s="260">
        <f>'Inbound SOS &amp; EOD'!UCI29</f>
        <v>0</v>
      </c>
      <c r="UOX6" s="260">
        <f>'Inbound SOS &amp; EOD'!UCJ29</f>
        <v>0</v>
      </c>
      <c r="UOY6" s="260">
        <f>'Inbound SOS &amp; EOD'!UCK29</f>
        <v>0</v>
      </c>
      <c r="UOZ6" s="260">
        <f>'Inbound SOS &amp; EOD'!UCL29</f>
        <v>0</v>
      </c>
      <c r="UPA6" s="260">
        <f>'Inbound SOS &amp; EOD'!UCM29</f>
        <v>0</v>
      </c>
      <c r="UPB6" s="260">
        <f>'Inbound SOS &amp; EOD'!UCN29</f>
        <v>0</v>
      </c>
      <c r="UPC6" s="260">
        <f>'Inbound SOS &amp; EOD'!UCO29</f>
        <v>0</v>
      </c>
      <c r="UPD6" s="260">
        <f>'Inbound SOS &amp; EOD'!UCP29</f>
        <v>0</v>
      </c>
      <c r="UPE6" s="260">
        <f>'Inbound SOS &amp; EOD'!UCQ29</f>
        <v>0</v>
      </c>
      <c r="UPF6" s="260">
        <f>'Inbound SOS &amp; EOD'!UCR29</f>
        <v>0</v>
      </c>
      <c r="UPG6" s="260">
        <f>'Inbound SOS &amp; EOD'!UCS29</f>
        <v>0</v>
      </c>
      <c r="UPH6" s="260">
        <f>'Inbound SOS &amp; EOD'!UCT29</f>
        <v>0</v>
      </c>
      <c r="UPI6" s="260">
        <f>'Inbound SOS &amp; EOD'!UCU29</f>
        <v>0</v>
      </c>
      <c r="UPJ6" s="260">
        <f>'Inbound SOS &amp; EOD'!UCV29</f>
        <v>0</v>
      </c>
      <c r="UPK6" s="260">
        <f>'Inbound SOS &amp; EOD'!UCW29</f>
        <v>0</v>
      </c>
      <c r="UPL6" s="260">
        <f>'Inbound SOS &amp; EOD'!UCX29</f>
        <v>0</v>
      </c>
      <c r="UPM6" s="260">
        <f>'Inbound SOS &amp; EOD'!UCY29</f>
        <v>0</v>
      </c>
      <c r="UPN6" s="260">
        <f>'Inbound SOS &amp; EOD'!UCZ29</f>
        <v>0</v>
      </c>
      <c r="UPO6" s="260">
        <f>'Inbound SOS &amp; EOD'!UDA29</f>
        <v>0</v>
      </c>
      <c r="UPP6" s="260">
        <f>'Inbound SOS &amp; EOD'!UDB29</f>
        <v>0</v>
      </c>
      <c r="UPQ6" s="260">
        <f>'Inbound SOS &amp; EOD'!UDC29</f>
        <v>0</v>
      </c>
      <c r="UPR6" s="260">
        <f>'Inbound SOS &amp; EOD'!UDD29</f>
        <v>0</v>
      </c>
      <c r="UPS6" s="260">
        <f>'Inbound SOS &amp; EOD'!UDE29</f>
        <v>0</v>
      </c>
      <c r="UPT6" s="260">
        <f>'Inbound SOS &amp; EOD'!UDF29</f>
        <v>0</v>
      </c>
      <c r="UPU6" s="260">
        <f>'Inbound SOS &amp; EOD'!UDG29</f>
        <v>0</v>
      </c>
      <c r="UPV6" s="260">
        <f>'Inbound SOS &amp; EOD'!UDH29</f>
        <v>0</v>
      </c>
      <c r="UPW6" s="260">
        <f>'Inbound SOS &amp; EOD'!UDI29</f>
        <v>0</v>
      </c>
      <c r="UPX6" s="260">
        <f>'Inbound SOS &amp; EOD'!UDJ29</f>
        <v>0</v>
      </c>
      <c r="UPY6" s="260">
        <f>'Inbound SOS &amp; EOD'!UDK29</f>
        <v>0</v>
      </c>
      <c r="UPZ6" s="260">
        <f>'Inbound SOS &amp; EOD'!UDL29</f>
        <v>0</v>
      </c>
      <c r="UQA6" s="260">
        <f>'Inbound SOS &amp; EOD'!UDM29</f>
        <v>0</v>
      </c>
      <c r="UQB6" s="260">
        <f>'Inbound SOS &amp; EOD'!UDN29</f>
        <v>0</v>
      </c>
      <c r="UQC6" s="260">
        <f>'Inbound SOS &amp; EOD'!UDO29</f>
        <v>0</v>
      </c>
      <c r="UQD6" s="260">
        <f>'Inbound SOS &amp; EOD'!UDP29</f>
        <v>0</v>
      </c>
      <c r="UQE6" s="260">
        <f>'Inbound SOS &amp; EOD'!UDQ29</f>
        <v>0</v>
      </c>
      <c r="UQF6" s="260">
        <f>'Inbound SOS &amp; EOD'!UDR29</f>
        <v>0</v>
      </c>
      <c r="UQG6" s="260">
        <f>'Inbound SOS &amp; EOD'!UDS29</f>
        <v>0</v>
      </c>
      <c r="UQH6" s="260">
        <f>'Inbound SOS &amp; EOD'!UDT29</f>
        <v>0</v>
      </c>
      <c r="UQI6" s="260">
        <f>'Inbound SOS &amp; EOD'!UDU29</f>
        <v>0</v>
      </c>
      <c r="UQJ6" s="260">
        <f>'Inbound SOS &amp; EOD'!UDV29</f>
        <v>0</v>
      </c>
      <c r="UQK6" s="260">
        <f>'Inbound SOS &amp; EOD'!UDW29</f>
        <v>0</v>
      </c>
      <c r="UQL6" s="260">
        <f>'Inbound SOS &amp; EOD'!UDX29</f>
        <v>0</v>
      </c>
      <c r="UQM6" s="260">
        <f>'Inbound SOS &amp; EOD'!UDY29</f>
        <v>0</v>
      </c>
      <c r="UQN6" s="260">
        <f>'Inbound SOS &amp; EOD'!UDZ29</f>
        <v>0</v>
      </c>
      <c r="UQO6" s="260">
        <f>'Inbound SOS &amp; EOD'!UEA29</f>
        <v>0</v>
      </c>
      <c r="UQP6" s="260">
        <f>'Inbound SOS &amp; EOD'!UEB29</f>
        <v>0</v>
      </c>
      <c r="UQQ6" s="260">
        <f>'Inbound SOS &amp; EOD'!UEC29</f>
        <v>0</v>
      </c>
      <c r="UQR6" s="260">
        <f>'Inbound SOS &amp; EOD'!UED29</f>
        <v>0</v>
      </c>
      <c r="UQS6" s="260">
        <f>'Inbound SOS &amp; EOD'!UEE29</f>
        <v>0</v>
      </c>
      <c r="UQT6" s="260">
        <f>'Inbound SOS &amp; EOD'!UEF29</f>
        <v>0</v>
      </c>
      <c r="UQU6" s="260">
        <f>'Inbound SOS &amp; EOD'!UEG29</f>
        <v>0</v>
      </c>
      <c r="UQV6" s="260">
        <f>'Inbound SOS &amp; EOD'!UEH29</f>
        <v>0</v>
      </c>
      <c r="UQW6" s="260">
        <f>'Inbound SOS &amp; EOD'!UEI29</f>
        <v>0</v>
      </c>
      <c r="UQX6" s="260">
        <f>'Inbound SOS &amp; EOD'!UEJ29</f>
        <v>0</v>
      </c>
      <c r="UQY6" s="260">
        <f>'Inbound SOS &amp; EOD'!UEK29</f>
        <v>0</v>
      </c>
      <c r="UQZ6" s="260">
        <f>'Inbound SOS &amp; EOD'!UEL29</f>
        <v>0</v>
      </c>
      <c r="URA6" s="260">
        <f>'Inbound SOS &amp; EOD'!UEM29</f>
        <v>0</v>
      </c>
      <c r="URB6" s="260">
        <f>'Inbound SOS &amp; EOD'!UEN29</f>
        <v>0</v>
      </c>
      <c r="URC6" s="260">
        <f>'Inbound SOS &amp; EOD'!UEO29</f>
        <v>0</v>
      </c>
      <c r="URD6" s="260">
        <f>'Inbound SOS &amp; EOD'!UEP29</f>
        <v>0</v>
      </c>
      <c r="URE6" s="260">
        <f>'Inbound SOS &amp; EOD'!UEQ29</f>
        <v>0</v>
      </c>
      <c r="URF6" s="260">
        <f>'Inbound SOS &amp; EOD'!UER29</f>
        <v>0</v>
      </c>
      <c r="URG6" s="260">
        <f>'Inbound SOS &amp; EOD'!UES29</f>
        <v>0</v>
      </c>
      <c r="URH6" s="260">
        <f>'Inbound SOS &amp; EOD'!UET29</f>
        <v>0</v>
      </c>
      <c r="URI6" s="260">
        <f>'Inbound SOS &amp; EOD'!UEU29</f>
        <v>0</v>
      </c>
      <c r="URJ6" s="260">
        <f>'Inbound SOS &amp; EOD'!UEV29</f>
        <v>0</v>
      </c>
      <c r="URK6" s="260">
        <f>'Inbound SOS &amp; EOD'!UEW29</f>
        <v>0</v>
      </c>
      <c r="URL6" s="260">
        <f>'Inbound SOS &amp; EOD'!UEX29</f>
        <v>0</v>
      </c>
      <c r="URM6" s="260">
        <f>'Inbound SOS &amp; EOD'!UEY29</f>
        <v>0</v>
      </c>
      <c r="URN6" s="260">
        <f>'Inbound SOS &amp; EOD'!UEZ29</f>
        <v>0</v>
      </c>
      <c r="URO6" s="260">
        <f>'Inbound SOS &amp; EOD'!UFA29</f>
        <v>0</v>
      </c>
      <c r="URP6" s="260">
        <f>'Inbound SOS &amp; EOD'!UFB29</f>
        <v>0</v>
      </c>
      <c r="URQ6" s="260">
        <f>'Inbound SOS &amp; EOD'!UFC29</f>
        <v>0</v>
      </c>
      <c r="URR6" s="260">
        <f>'Inbound SOS &amp; EOD'!UFD29</f>
        <v>0</v>
      </c>
      <c r="URS6" s="260">
        <f>'Inbound SOS &amp; EOD'!UFE29</f>
        <v>0</v>
      </c>
      <c r="URT6" s="260">
        <f>'Inbound SOS &amp; EOD'!UFF29</f>
        <v>0</v>
      </c>
      <c r="URU6" s="260">
        <f>'Inbound SOS &amp; EOD'!UFG29</f>
        <v>0</v>
      </c>
      <c r="URV6" s="260">
        <f>'Inbound SOS &amp; EOD'!UFH29</f>
        <v>0</v>
      </c>
      <c r="URW6" s="260">
        <f>'Inbound SOS &amp; EOD'!UFI29</f>
        <v>0</v>
      </c>
      <c r="URX6" s="260">
        <f>'Inbound SOS &amp; EOD'!UFJ29</f>
        <v>0</v>
      </c>
      <c r="URY6" s="260">
        <f>'Inbound SOS &amp; EOD'!UFK29</f>
        <v>0</v>
      </c>
      <c r="URZ6" s="260">
        <f>'Inbound SOS &amp; EOD'!UFL29</f>
        <v>0</v>
      </c>
      <c r="USA6" s="260">
        <f>'Inbound SOS &amp; EOD'!UFM29</f>
        <v>0</v>
      </c>
      <c r="USB6" s="260">
        <f>'Inbound SOS &amp; EOD'!UFN29</f>
        <v>0</v>
      </c>
      <c r="USC6" s="260">
        <f>'Inbound SOS &amp; EOD'!UFO29</f>
        <v>0</v>
      </c>
      <c r="USD6" s="260">
        <f>'Inbound SOS &amp; EOD'!UFP29</f>
        <v>0</v>
      </c>
      <c r="USE6" s="260">
        <f>'Inbound SOS &amp; EOD'!UFQ29</f>
        <v>0</v>
      </c>
      <c r="USF6" s="260">
        <f>'Inbound SOS &amp; EOD'!UFR29</f>
        <v>0</v>
      </c>
      <c r="USG6" s="260">
        <f>'Inbound SOS &amp; EOD'!UFS29</f>
        <v>0</v>
      </c>
      <c r="USH6" s="260">
        <f>'Inbound SOS &amp; EOD'!UFT29</f>
        <v>0</v>
      </c>
      <c r="USI6" s="260">
        <f>'Inbound SOS &amp; EOD'!UFU29</f>
        <v>0</v>
      </c>
      <c r="USJ6" s="260">
        <f>'Inbound SOS &amp; EOD'!UFV29</f>
        <v>0</v>
      </c>
      <c r="USK6" s="260">
        <f>'Inbound SOS &amp; EOD'!UFW29</f>
        <v>0</v>
      </c>
      <c r="USL6" s="260">
        <f>'Inbound SOS &amp; EOD'!UFX29</f>
        <v>0</v>
      </c>
      <c r="USM6" s="260">
        <f>'Inbound SOS &amp; EOD'!UFY29</f>
        <v>0</v>
      </c>
      <c r="USN6" s="260">
        <f>'Inbound SOS &amp; EOD'!UFZ29</f>
        <v>0</v>
      </c>
      <c r="USO6" s="260">
        <f>'Inbound SOS &amp; EOD'!UGA29</f>
        <v>0</v>
      </c>
      <c r="USP6" s="260">
        <f>'Inbound SOS &amp; EOD'!UGB29</f>
        <v>0</v>
      </c>
      <c r="USQ6" s="260">
        <f>'Inbound SOS &amp; EOD'!UGC29</f>
        <v>0</v>
      </c>
      <c r="USR6" s="260">
        <f>'Inbound SOS &amp; EOD'!UGD29</f>
        <v>0</v>
      </c>
      <c r="USS6" s="260">
        <f>'Inbound SOS &amp; EOD'!UGE29</f>
        <v>0</v>
      </c>
      <c r="UST6" s="260">
        <f>'Inbound SOS &amp; EOD'!UGF29</f>
        <v>0</v>
      </c>
      <c r="USU6" s="260">
        <f>'Inbound SOS &amp; EOD'!UGG29</f>
        <v>0</v>
      </c>
      <c r="USV6" s="260">
        <f>'Inbound SOS &amp; EOD'!UGH29</f>
        <v>0</v>
      </c>
      <c r="USW6" s="260">
        <f>'Inbound SOS &amp; EOD'!UGI29</f>
        <v>0</v>
      </c>
      <c r="USX6" s="260">
        <f>'Inbound SOS &amp; EOD'!UGJ29</f>
        <v>0</v>
      </c>
      <c r="USY6" s="260">
        <f>'Inbound SOS &amp; EOD'!UGK29</f>
        <v>0</v>
      </c>
      <c r="USZ6" s="260">
        <f>'Inbound SOS &amp; EOD'!UGL29</f>
        <v>0</v>
      </c>
      <c r="UTA6" s="260">
        <f>'Inbound SOS &amp; EOD'!UGM29</f>
        <v>0</v>
      </c>
      <c r="UTB6" s="260">
        <f>'Inbound SOS &amp; EOD'!UGN29</f>
        <v>0</v>
      </c>
      <c r="UTC6" s="260">
        <f>'Inbound SOS &amp; EOD'!UGO29</f>
        <v>0</v>
      </c>
      <c r="UTD6" s="260">
        <f>'Inbound SOS &amp; EOD'!UGP29</f>
        <v>0</v>
      </c>
      <c r="UTE6" s="260">
        <f>'Inbound SOS &amp; EOD'!UGQ29</f>
        <v>0</v>
      </c>
      <c r="UTF6" s="260">
        <f>'Inbound SOS &amp; EOD'!UGR29</f>
        <v>0</v>
      </c>
      <c r="UTG6" s="260">
        <f>'Inbound SOS &amp; EOD'!UGS29</f>
        <v>0</v>
      </c>
      <c r="UTH6" s="260">
        <f>'Inbound SOS &amp; EOD'!UGT29</f>
        <v>0</v>
      </c>
      <c r="UTI6" s="260">
        <f>'Inbound SOS &amp; EOD'!UGU29</f>
        <v>0</v>
      </c>
      <c r="UTJ6" s="260">
        <f>'Inbound SOS &amp; EOD'!UGV29</f>
        <v>0</v>
      </c>
      <c r="UTK6" s="260">
        <f>'Inbound SOS &amp; EOD'!UGW29</f>
        <v>0</v>
      </c>
      <c r="UTL6" s="260">
        <f>'Inbound SOS &amp; EOD'!UGX29</f>
        <v>0</v>
      </c>
      <c r="UTM6" s="260">
        <f>'Inbound SOS &amp; EOD'!UGY29</f>
        <v>0</v>
      </c>
      <c r="UTN6" s="260">
        <f>'Inbound SOS &amp; EOD'!UGZ29</f>
        <v>0</v>
      </c>
      <c r="UTO6" s="260">
        <f>'Inbound SOS &amp; EOD'!UHA29</f>
        <v>0</v>
      </c>
      <c r="UTP6" s="260">
        <f>'Inbound SOS &amp; EOD'!UHB29</f>
        <v>0</v>
      </c>
      <c r="UTQ6" s="260">
        <f>'Inbound SOS &amp; EOD'!UHC29</f>
        <v>0</v>
      </c>
      <c r="UTR6" s="260">
        <f>'Inbound SOS &amp; EOD'!UHD29</f>
        <v>0</v>
      </c>
      <c r="UTS6" s="260">
        <f>'Inbound SOS &amp; EOD'!UHE29</f>
        <v>0</v>
      </c>
      <c r="UTT6" s="260">
        <f>'Inbound SOS &amp; EOD'!UHF29</f>
        <v>0</v>
      </c>
      <c r="UTU6" s="260">
        <f>'Inbound SOS &amp; EOD'!UHG29</f>
        <v>0</v>
      </c>
      <c r="UTV6" s="260">
        <f>'Inbound SOS &amp; EOD'!UHH29</f>
        <v>0</v>
      </c>
      <c r="UTW6" s="260">
        <f>'Inbound SOS &amp; EOD'!UHI29</f>
        <v>0</v>
      </c>
      <c r="UTX6" s="260">
        <f>'Inbound SOS &amp; EOD'!UHJ29</f>
        <v>0</v>
      </c>
      <c r="UTY6" s="260">
        <f>'Inbound SOS &amp; EOD'!UHK29</f>
        <v>0</v>
      </c>
      <c r="UTZ6" s="260">
        <f>'Inbound SOS &amp; EOD'!UHL29</f>
        <v>0</v>
      </c>
      <c r="UUA6" s="260">
        <f>'Inbound SOS &amp; EOD'!UHM29</f>
        <v>0</v>
      </c>
      <c r="UUB6" s="260">
        <f>'Inbound SOS &amp; EOD'!UHN29</f>
        <v>0</v>
      </c>
      <c r="UUC6" s="260">
        <f>'Inbound SOS &amp; EOD'!UHO29</f>
        <v>0</v>
      </c>
      <c r="UUD6" s="260">
        <f>'Inbound SOS &amp; EOD'!UHP29</f>
        <v>0</v>
      </c>
      <c r="UUE6" s="260">
        <f>'Inbound SOS &amp; EOD'!UHQ29</f>
        <v>0</v>
      </c>
      <c r="UUF6" s="260">
        <f>'Inbound SOS &amp; EOD'!UHR29</f>
        <v>0</v>
      </c>
      <c r="UUG6" s="260">
        <f>'Inbound SOS &amp; EOD'!UHS29</f>
        <v>0</v>
      </c>
      <c r="UUH6" s="260">
        <f>'Inbound SOS &amp; EOD'!UHT29</f>
        <v>0</v>
      </c>
      <c r="UUI6" s="260">
        <f>'Inbound SOS &amp; EOD'!UHU29</f>
        <v>0</v>
      </c>
      <c r="UUJ6" s="260">
        <f>'Inbound SOS &amp; EOD'!UHV29</f>
        <v>0</v>
      </c>
      <c r="UUK6" s="260">
        <f>'Inbound SOS &amp; EOD'!UHW29</f>
        <v>0</v>
      </c>
      <c r="UUL6" s="260">
        <f>'Inbound SOS &amp; EOD'!UHX29</f>
        <v>0</v>
      </c>
      <c r="UUM6" s="260">
        <f>'Inbound SOS &amp; EOD'!UHY29</f>
        <v>0</v>
      </c>
      <c r="UUN6" s="260">
        <f>'Inbound SOS &amp; EOD'!UHZ29</f>
        <v>0</v>
      </c>
      <c r="UUO6" s="260">
        <f>'Inbound SOS &amp; EOD'!UIA29</f>
        <v>0</v>
      </c>
      <c r="UUP6" s="260">
        <f>'Inbound SOS &amp; EOD'!UIB29</f>
        <v>0</v>
      </c>
      <c r="UUQ6" s="260">
        <f>'Inbound SOS &amp; EOD'!UIC29</f>
        <v>0</v>
      </c>
      <c r="UUR6" s="260">
        <f>'Inbound SOS &amp; EOD'!UID29</f>
        <v>0</v>
      </c>
      <c r="UUS6" s="260">
        <f>'Inbound SOS &amp; EOD'!UIE29</f>
        <v>0</v>
      </c>
      <c r="UUT6" s="260">
        <f>'Inbound SOS &amp; EOD'!UIF29</f>
        <v>0</v>
      </c>
      <c r="UUU6" s="260">
        <f>'Inbound SOS &amp; EOD'!UIG29</f>
        <v>0</v>
      </c>
      <c r="UUV6" s="260">
        <f>'Inbound SOS &amp; EOD'!UIH29</f>
        <v>0</v>
      </c>
      <c r="UUW6" s="260">
        <f>'Inbound SOS &amp; EOD'!UII29</f>
        <v>0</v>
      </c>
      <c r="UUX6" s="260">
        <f>'Inbound SOS &amp; EOD'!UIJ29</f>
        <v>0</v>
      </c>
      <c r="UUY6" s="260">
        <f>'Inbound SOS &amp; EOD'!UIK29</f>
        <v>0</v>
      </c>
      <c r="UUZ6" s="260">
        <f>'Inbound SOS &amp; EOD'!UIL29</f>
        <v>0</v>
      </c>
      <c r="UVA6" s="260">
        <f>'Inbound SOS &amp; EOD'!UIM29</f>
        <v>0</v>
      </c>
      <c r="UVB6" s="260">
        <f>'Inbound SOS &amp; EOD'!UIN29</f>
        <v>0</v>
      </c>
      <c r="UVC6" s="260">
        <f>'Inbound SOS &amp; EOD'!UIO29</f>
        <v>0</v>
      </c>
      <c r="UVD6" s="260">
        <f>'Inbound SOS &amp; EOD'!UIP29</f>
        <v>0</v>
      </c>
      <c r="UVE6" s="260">
        <f>'Inbound SOS &amp; EOD'!UIQ29</f>
        <v>0</v>
      </c>
      <c r="UVF6" s="260">
        <f>'Inbound SOS &amp; EOD'!UIR29</f>
        <v>0</v>
      </c>
      <c r="UVG6" s="260">
        <f>'Inbound SOS &amp; EOD'!UIS29</f>
        <v>0</v>
      </c>
      <c r="UVH6" s="260">
        <f>'Inbound SOS &amp; EOD'!UIT29</f>
        <v>0</v>
      </c>
      <c r="UVI6" s="260">
        <f>'Inbound SOS &amp; EOD'!UIU29</f>
        <v>0</v>
      </c>
      <c r="UVJ6" s="260">
        <f>'Inbound SOS &amp; EOD'!UIV29</f>
        <v>0</v>
      </c>
      <c r="UVK6" s="260">
        <f>'Inbound SOS &amp; EOD'!UIW29</f>
        <v>0</v>
      </c>
      <c r="UVL6" s="260">
        <f>'Inbound SOS &amp; EOD'!UIX29</f>
        <v>0</v>
      </c>
      <c r="UVM6" s="260">
        <f>'Inbound SOS &amp; EOD'!UIY29</f>
        <v>0</v>
      </c>
      <c r="UVN6" s="260">
        <f>'Inbound SOS &amp; EOD'!UIZ29</f>
        <v>0</v>
      </c>
      <c r="UVO6" s="260">
        <f>'Inbound SOS &amp; EOD'!UJA29</f>
        <v>0</v>
      </c>
      <c r="UVP6" s="260">
        <f>'Inbound SOS &amp; EOD'!UJB29</f>
        <v>0</v>
      </c>
      <c r="UVQ6" s="260">
        <f>'Inbound SOS &amp; EOD'!UJC29</f>
        <v>0</v>
      </c>
      <c r="UVR6" s="260">
        <f>'Inbound SOS &amp; EOD'!UJD29</f>
        <v>0</v>
      </c>
      <c r="UVS6" s="260">
        <f>'Inbound SOS &amp; EOD'!UJE29</f>
        <v>0</v>
      </c>
      <c r="UVT6" s="260">
        <f>'Inbound SOS &amp; EOD'!UJF29</f>
        <v>0</v>
      </c>
      <c r="UVU6" s="260">
        <f>'Inbound SOS &amp; EOD'!UJG29</f>
        <v>0</v>
      </c>
      <c r="UVV6" s="260">
        <f>'Inbound SOS &amp; EOD'!UJH29</f>
        <v>0</v>
      </c>
      <c r="UVW6" s="260">
        <f>'Inbound SOS &amp; EOD'!UJI29</f>
        <v>0</v>
      </c>
      <c r="UVX6" s="260">
        <f>'Inbound SOS &amp; EOD'!UJJ29</f>
        <v>0</v>
      </c>
      <c r="UVY6" s="260">
        <f>'Inbound SOS &amp; EOD'!UJK29</f>
        <v>0</v>
      </c>
      <c r="UVZ6" s="260">
        <f>'Inbound SOS &amp; EOD'!UJL29</f>
        <v>0</v>
      </c>
      <c r="UWA6" s="260">
        <f>'Inbound SOS &amp; EOD'!UJM29</f>
        <v>0</v>
      </c>
      <c r="UWB6" s="260">
        <f>'Inbound SOS &amp; EOD'!UJN29</f>
        <v>0</v>
      </c>
      <c r="UWC6" s="260">
        <f>'Inbound SOS &amp; EOD'!UJO29</f>
        <v>0</v>
      </c>
      <c r="UWD6" s="260">
        <f>'Inbound SOS &amp; EOD'!UJP29</f>
        <v>0</v>
      </c>
      <c r="UWE6" s="260">
        <f>'Inbound SOS &amp; EOD'!UJQ29</f>
        <v>0</v>
      </c>
      <c r="UWF6" s="260">
        <f>'Inbound SOS &amp; EOD'!UJR29</f>
        <v>0</v>
      </c>
      <c r="UWG6" s="260">
        <f>'Inbound SOS &amp; EOD'!UJS29</f>
        <v>0</v>
      </c>
      <c r="UWH6" s="260">
        <f>'Inbound SOS &amp; EOD'!UJT29</f>
        <v>0</v>
      </c>
      <c r="UWI6" s="260">
        <f>'Inbound SOS &amp; EOD'!UJU29</f>
        <v>0</v>
      </c>
      <c r="UWJ6" s="260">
        <f>'Inbound SOS &amp; EOD'!UJV29</f>
        <v>0</v>
      </c>
      <c r="UWK6" s="260">
        <f>'Inbound SOS &amp; EOD'!UJW29</f>
        <v>0</v>
      </c>
      <c r="UWL6" s="260">
        <f>'Inbound SOS &amp; EOD'!UJX29</f>
        <v>0</v>
      </c>
      <c r="UWM6" s="260">
        <f>'Inbound SOS &amp; EOD'!UJY29</f>
        <v>0</v>
      </c>
      <c r="UWN6" s="260">
        <f>'Inbound SOS &amp; EOD'!UJZ29</f>
        <v>0</v>
      </c>
      <c r="UWO6" s="260">
        <f>'Inbound SOS &amp; EOD'!UKA29</f>
        <v>0</v>
      </c>
      <c r="UWP6" s="260">
        <f>'Inbound SOS &amp; EOD'!UKB29</f>
        <v>0</v>
      </c>
      <c r="UWQ6" s="260">
        <f>'Inbound SOS &amp; EOD'!UKC29</f>
        <v>0</v>
      </c>
      <c r="UWR6" s="260">
        <f>'Inbound SOS &amp; EOD'!UKD29</f>
        <v>0</v>
      </c>
      <c r="UWS6" s="260">
        <f>'Inbound SOS &amp; EOD'!UKE29</f>
        <v>0</v>
      </c>
      <c r="UWT6" s="260">
        <f>'Inbound SOS &amp; EOD'!UKF29</f>
        <v>0</v>
      </c>
      <c r="UWU6" s="260">
        <f>'Inbound SOS &amp; EOD'!UKG29</f>
        <v>0</v>
      </c>
      <c r="UWV6" s="260">
        <f>'Inbound SOS &amp; EOD'!UKH29</f>
        <v>0</v>
      </c>
      <c r="UWW6" s="260">
        <f>'Inbound SOS &amp; EOD'!UKI29</f>
        <v>0</v>
      </c>
      <c r="UWX6" s="260">
        <f>'Inbound SOS &amp; EOD'!UKJ29</f>
        <v>0</v>
      </c>
      <c r="UWY6" s="260">
        <f>'Inbound SOS &amp; EOD'!UKK29</f>
        <v>0</v>
      </c>
      <c r="UWZ6" s="260">
        <f>'Inbound SOS &amp; EOD'!UKL29</f>
        <v>0</v>
      </c>
      <c r="UXA6" s="260">
        <f>'Inbound SOS &amp; EOD'!UKM29</f>
        <v>0</v>
      </c>
      <c r="UXB6" s="260">
        <f>'Inbound SOS &amp; EOD'!UKN29</f>
        <v>0</v>
      </c>
      <c r="UXC6" s="260">
        <f>'Inbound SOS &amp; EOD'!UKO29</f>
        <v>0</v>
      </c>
      <c r="UXD6" s="260">
        <f>'Inbound SOS &amp; EOD'!UKP29</f>
        <v>0</v>
      </c>
      <c r="UXE6" s="260">
        <f>'Inbound SOS &amp; EOD'!UKQ29</f>
        <v>0</v>
      </c>
      <c r="UXF6" s="260">
        <f>'Inbound SOS &amp; EOD'!UKR29</f>
        <v>0</v>
      </c>
      <c r="UXG6" s="260">
        <f>'Inbound SOS &amp; EOD'!UKS29</f>
        <v>0</v>
      </c>
      <c r="UXH6" s="260">
        <f>'Inbound SOS &amp; EOD'!UKT29</f>
        <v>0</v>
      </c>
      <c r="UXI6" s="260">
        <f>'Inbound SOS &amp; EOD'!UKU29</f>
        <v>0</v>
      </c>
      <c r="UXJ6" s="260">
        <f>'Inbound SOS &amp; EOD'!UKV29</f>
        <v>0</v>
      </c>
      <c r="UXK6" s="260">
        <f>'Inbound SOS &amp; EOD'!UKW29</f>
        <v>0</v>
      </c>
      <c r="UXL6" s="260">
        <f>'Inbound SOS &amp; EOD'!UKX29</f>
        <v>0</v>
      </c>
      <c r="UXM6" s="260">
        <f>'Inbound SOS &amp; EOD'!UKY29</f>
        <v>0</v>
      </c>
      <c r="UXN6" s="260">
        <f>'Inbound SOS &amp; EOD'!UKZ29</f>
        <v>0</v>
      </c>
      <c r="UXO6" s="260">
        <f>'Inbound SOS &amp; EOD'!ULA29</f>
        <v>0</v>
      </c>
      <c r="UXP6" s="260">
        <f>'Inbound SOS &amp; EOD'!ULB29</f>
        <v>0</v>
      </c>
      <c r="UXQ6" s="260">
        <f>'Inbound SOS &amp; EOD'!ULC29</f>
        <v>0</v>
      </c>
      <c r="UXR6" s="260">
        <f>'Inbound SOS &amp; EOD'!ULD29</f>
        <v>0</v>
      </c>
      <c r="UXS6" s="260">
        <f>'Inbound SOS &amp; EOD'!ULE29</f>
        <v>0</v>
      </c>
      <c r="UXT6" s="260">
        <f>'Inbound SOS &amp; EOD'!ULF29</f>
        <v>0</v>
      </c>
      <c r="UXU6" s="260">
        <f>'Inbound SOS &amp; EOD'!ULG29</f>
        <v>0</v>
      </c>
      <c r="UXV6" s="260">
        <f>'Inbound SOS &amp; EOD'!ULH29</f>
        <v>0</v>
      </c>
      <c r="UXW6" s="260">
        <f>'Inbound SOS &amp; EOD'!ULI29</f>
        <v>0</v>
      </c>
      <c r="UXX6" s="260">
        <f>'Inbound SOS &amp; EOD'!ULJ29</f>
        <v>0</v>
      </c>
      <c r="UXY6" s="260">
        <f>'Inbound SOS &amp; EOD'!ULK29</f>
        <v>0</v>
      </c>
      <c r="UXZ6" s="260">
        <f>'Inbound SOS &amp; EOD'!ULL29</f>
        <v>0</v>
      </c>
      <c r="UYA6" s="260">
        <f>'Inbound SOS &amp; EOD'!ULM29</f>
        <v>0</v>
      </c>
      <c r="UYB6" s="260">
        <f>'Inbound SOS &amp; EOD'!ULN29</f>
        <v>0</v>
      </c>
      <c r="UYC6" s="260">
        <f>'Inbound SOS &amp; EOD'!ULO29</f>
        <v>0</v>
      </c>
      <c r="UYD6" s="260">
        <f>'Inbound SOS &amp; EOD'!ULP29</f>
        <v>0</v>
      </c>
      <c r="UYE6" s="260">
        <f>'Inbound SOS &amp; EOD'!ULQ29</f>
        <v>0</v>
      </c>
      <c r="UYF6" s="260">
        <f>'Inbound SOS &amp; EOD'!ULR29</f>
        <v>0</v>
      </c>
      <c r="UYG6" s="260">
        <f>'Inbound SOS &amp; EOD'!ULS29</f>
        <v>0</v>
      </c>
      <c r="UYH6" s="260">
        <f>'Inbound SOS &amp; EOD'!ULT29</f>
        <v>0</v>
      </c>
      <c r="UYI6" s="260">
        <f>'Inbound SOS &amp; EOD'!ULU29</f>
        <v>0</v>
      </c>
      <c r="UYJ6" s="260">
        <f>'Inbound SOS &amp; EOD'!ULV29</f>
        <v>0</v>
      </c>
      <c r="UYK6" s="260">
        <f>'Inbound SOS &amp; EOD'!ULW29</f>
        <v>0</v>
      </c>
      <c r="UYL6" s="260">
        <f>'Inbound SOS &amp; EOD'!ULX29</f>
        <v>0</v>
      </c>
      <c r="UYM6" s="260">
        <f>'Inbound SOS &amp; EOD'!ULY29</f>
        <v>0</v>
      </c>
      <c r="UYN6" s="260">
        <f>'Inbound SOS &amp; EOD'!ULZ29</f>
        <v>0</v>
      </c>
      <c r="UYO6" s="260">
        <f>'Inbound SOS &amp; EOD'!UMA29</f>
        <v>0</v>
      </c>
      <c r="UYP6" s="260">
        <f>'Inbound SOS &amp; EOD'!UMB29</f>
        <v>0</v>
      </c>
      <c r="UYQ6" s="260">
        <f>'Inbound SOS &amp; EOD'!UMC29</f>
        <v>0</v>
      </c>
      <c r="UYR6" s="260">
        <f>'Inbound SOS &amp; EOD'!UMD29</f>
        <v>0</v>
      </c>
      <c r="UYS6" s="260">
        <f>'Inbound SOS &amp; EOD'!UME29</f>
        <v>0</v>
      </c>
      <c r="UYT6" s="260">
        <f>'Inbound SOS &amp; EOD'!UMF29</f>
        <v>0</v>
      </c>
      <c r="UYU6" s="260">
        <f>'Inbound SOS &amp; EOD'!UMG29</f>
        <v>0</v>
      </c>
      <c r="UYV6" s="260">
        <f>'Inbound SOS &amp; EOD'!UMH29</f>
        <v>0</v>
      </c>
      <c r="UYW6" s="260">
        <f>'Inbound SOS &amp; EOD'!UMI29</f>
        <v>0</v>
      </c>
      <c r="UYX6" s="260">
        <f>'Inbound SOS &amp; EOD'!UMJ29</f>
        <v>0</v>
      </c>
      <c r="UYY6" s="260">
        <f>'Inbound SOS &amp; EOD'!UMK29</f>
        <v>0</v>
      </c>
      <c r="UYZ6" s="260">
        <f>'Inbound SOS &amp; EOD'!UML29</f>
        <v>0</v>
      </c>
      <c r="UZA6" s="260">
        <f>'Inbound SOS &amp; EOD'!UMM29</f>
        <v>0</v>
      </c>
      <c r="UZB6" s="260">
        <f>'Inbound SOS &amp; EOD'!UMN29</f>
        <v>0</v>
      </c>
      <c r="UZC6" s="260">
        <f>'Inbound SOS &amp; EOD'!UMO29</f>
        <v>0</v>
      </c>
      <c r="UZD6" s="260">
        <f>'Inbound SOS &amp; EOD'!UMP29</f>
        <v>0</v>
      </c>
      <c r="UZE6" s="260">
        <f>'Inbound SOS &amp; EOD'!UMQ29</f>
        <v>0</v>
      </c>
      <c r="UZF6" s="260">
        <f>'Inbound SOS &amp; EOD'!UMR29</f>
        <v>0</v>
      </c>
      <c r="UZG6" s="260">
        <f>'Inbound SOS &amp; EOD'!UMS29</f>
        <v>0</v>
      </c>
      <c r="UZH6" s="260">
        <f>'Inbound SOS &amp; EOD'!UMT29</f>
        <v>0</v>
      </c>
      <c r="UZI6" s="260">
        <f>'Inbound SOS &amp; EOD'!UMU29</f>
        <v>0</v>
      </c>
      <c r="UZJ6" s="260">
        <f>'Inbound SOS &amp; EOD'!UMV29</f>
        <v>0</v>
      </c>
      <c r="UZK6" s="260">
        <f>'Inbound SOS &amp; EOD'!UMW29</f>
        <v>0</v>
      </c>
      <c r="UZL6" s="260">
        <f>'Inbound SOS &amp; EOD'!UMX29</f>
        <v>0</v>
      </c>
      <c r="UZM6" s="260">
        <f>'Inbound SOS &amp; EOD'!UMY29</f>
        <v>0</v>
      </c>
      <c r="UZN6" s="260">
        <f>'Inbound SOS &amp; EOD'!UMZ29</f>
        <v>0</v>
      </c>
      <c r="UZO6" s="260">
        <f>'Inbound SOS &amp; EOD'!UNA29</f>
        <v>0</v>
      </c>
      <c r="UZP6" s="260">
        <f>'Inbound SOS &amp; EOD'!UNB29</f>
        <v>0</v>
      </c>
      <c r="UZQ6" s="260">
        <f>'Inbound SOS &amp; EOD'!UNC29</f>
        <v>0</v>
      </c>
      <c r="UZR6" s="260">
        <f>'Inbound SOS &amp; EOD'!UND29</f>
        <v>0</v>
      </c>
      <c r="UZS6" s="260">
        <f>'Inbound SOS &amp; EOD'!UNE29</f>
        <v>0</v>
      </c>
      <c r="UZT6" s="260">
        <f>'Inbound SOS &amp; EOD'!UNF29</f>
        <v>0</v>
      </c>
      <c r="UZU6" s="260">
        <f>'Inbound SOS &amp; EOD'!UNG29</f>
        <v>0</v>
      </c>
      <c r="UZV6" s="260">
        <f>'Inbound SOS &amp; EOD'!UNH29</f>
        <v>0</v>
      </c>
      <c r="UZW6" s="260">
        <f>'Inbound SOS &amp; EOD'!UNI29</f>
        <v>0</v>
      </c>
      <c r="UZX6" s="260">
        <f>'Inbound SOS &amp; EOD'!UNJ29</f>
        <v>0</v>
      </c>
      <c r="UZY6" s="260">
        <f>'Inbound SOS &amp; EOD'!UNK29</f>
        <v>0</v>
      </c>
      <c r="UZZ6" s="260">
        <f>'Inbound SOS &amp; EOD'!UNL29</f>
        <v>0</v>
      </c>
      <c r="VAA6" s="260">
        <f>'Inbound SOS &amp; EOD'!UNM29</f>
        <v>0</v>
      </c>
      <c r="VAB6" s="260">
        <f>'Inbound SOS &amp; EOD'!UNN29</f>
        <v>0</v>
      </c>
      <c r="VAC6" s="260">
        <f>'Inbound SOS &amp; EOD'!UNO29</f>
        <v>0</v>
      </c>
      <c r="VAD6" s="260">
        <f>'Inbound SOS &amp; EOD'!UNP29</f>
        <v>0</v>
      </c>
      <c r="VAE6" s="260">
        <f>'Inbound SOS &amp; EOD'!UNQ29</f>
        <v>0</v>
      </c>
      <c r="VAF6" s="260">
        <f>'Inbound SOS &amp; EOD'!UNR29</f>
        <v>0</v>
      </c>
      <c r="VAG6" s="260">
        <f>'Inbound SOS &amp; EOD'!UNS29</f>
        <v>0</v>
      </c>
      <c r="VAH6" s="260">
        <f>'Inbound SOS &amp; EOD'!UNT29</f>
        <v>0</v>
      </c>
      <c r="VAI6" s="260">
        <f>'Inbound SOS &amp; EOD'!UNU29</f>
        <v>0</v>
      </c>
      <c r="VAJ6" s="260">
        <f>'Inbound SOS &amp; EOD'!UNV29</f>
        <v>0</v>
      </c>
      <c r="VAK6" s="260">
        <f>'Inbound SOS &amp; EOD'!UNW29</f>
        <v>0</v>
      </c>
      <c r="VAL6" s="260">
        <f>'Inbound SOS &amp; EOD'!UNX29</f>
        <v>0</v>
      </c>
      <c r="VAM6" s="260">
        <f>'Inbound SOS &amp; EOD'!UNY29</f>
        <v>0</v>
      </c>
      <c r="VAN6" s="260">
        <f>'Inbound SOS &amp; EOD'!UNZ29</f>
        <v>0</v>
      </c>
      <c r="VAO6" s="260">
        <f>'Inbound SOS &amp; EOD'!UOA29</f>
        <v>0</v>
      </c>
      <c r="VAP6" s="260">
        <f>'Inbound SOS &amp; EOD'!UOB29</f>
        <v>0</v>
      </c>
      <c r="VAQ6" s="260">
        <f>'Inbound SOS &amp; EOD'!UOC29</f>
        <v>0</v>
      </c>
      <c r="VAR6" s="260">
        <f>'Inbound SOS &amp; EOD'!UOD29</f>
        <v>0</v>
      </c>
      <c r="VAS6" s="260">
        <f>'Inbound SOS &amp; EOD'!UOE29</f>
        <v>0</v>
      </c>
      <c r="VAT6" s="260">
        <f>'Inbound SOS &amp; EOD'!UOF29</f>
        <v>0</v>
      </c>
      <c r="VAU6" s="260">
        <f>'Inbound SOS &amp; EOD'!UOG29</f>
        <v>0</v>
      </c>
      <c r="VAV6" s="260">
        <f>'Inbound SOS &amp; EOD'!UOH29</f>
        <v>0</v>
      </c>
      <c r="VAW6" s="260">
        <f>'Inbound SOS &amp; EOD'!UOI29</f>
        <v>0</v>
      </c>
      <c r="VAX6" s="260">
        <f>'Inbound SOS &amp; EOD'!UOJ29</f>
        <v>0</v>
      </c>
      <c r="VAY6" s="260">
        <f>'Inbound SOS &amp; EOD'!UOK29</f>
        <v>0</v>
      </c>
      <c r="VAZ6" s="260">
        <f>'Inbound SOS &amp; EOD'!UOL29</f>
        <v>0</v>
      </c>
      <c r="VBA6" s="260">
        <f>'Inbound SOS &amp; EOD'!UOM29</f>
        <v>0</v>
      </c>
      <c r="VBB6" s="260">
        <f>'Inbound SOS &amp; EOD'!UON29</f>
        <v>0</v>
      </c>
      <c r="VBC6" s="260">
        <f>'Inbound SOS &amp; EOD'!UOO29</f>
        <v>0</v>
      </c>
      <c r="VBD6" s="260">
        <f>'Inbound SOS &amp; EOD'!UOP29</f>
        <v>0</v>
      </c>
      <c r="VBE6" s="260">
        <f>'Inbound SOS &amp; EOD'!UOQ29</f>
        <v>0</v>
      </c>
      <c r="VBF6" s="260">
        <f>'Inbound SOS &amp; EOD'!UOR29</f>
        <v>0</v>
      </c>
      <c r="VBG6" s="260">
        <f>'Inbound SOS &amp; EOD'!UOS29</f>
        <v>0</v>
      </c>
      <c r="VBH6" s="260">
        <f>'Inbound SOS &amp; EOD'!UOT29</f>
        <v>0</v>
      </c>
      <c r="VBI6" s="260">
        <f>'Inbound SOS &amp; EOD'!UOU29</f>
        <v>0</v>
      </c>
      <c r="VBJ6" s="260">
        <f>'Inbound SOS &amp; EOD'!UOV29</f>
        <v>0</v>
      </c>
      <c r="VBK6" s="260">
        <f>'Inbound SOS &amp; EOD'!UOW29</f>
        <v>0</v>
      </c>
      <c r="VBL6" s="260">
        <f>'Inbound SOS &amp; EOD'!UOX29</f>
        <v>0</v>
      </c>
      <c r="VBM6" s="260">
        <f>'Inbound SOS &amp; EOD'!UOY29</f>
        <v>0</v>
      </c>
      <c r="VBN6" s="260">
        <f>'Inbound SOS &amp; EOD'!UOZ29</f>
        <v>0</v>
      </c>
      <c r="VBO6" s="260">
        <f>'Inbound SOS &amp; EOD'!UPA29</f>
        <v>0</v>
      </c>
      <c r="VBP6" s="260">
        <f>'Inbound SOS &amp; EOD'!UPB29</f>
        <v>0</v>
      </c>
      <c r="VBQ6" s="260">
        <f>'Inbound SOS &amp; EOD'!UPC29</f>
        <v>0</v>
      </c>
      <c r="VBR6" s="260">
        <f>'Inbound SOS &amp; EOD'!UPD29</f>
        <v>0</v>
      </c>
      <c r="VBS6" s="260">
        <f>'Inbound SOS &amp; EOD'!UPE29</f>
        <v>0</v>
      </c>
      <c r="VBT6" s="260">
        <f>'Inbound SOS &amp; EOD'!UPF29</f>
        <v>0</v>
      </c>
      <c r="VBU6" s="260">
        <f>'Inbound SOS &amp; EOD'!UPG29</f>
        <v>0</v>
      </c>
      <c r="VBV6" s="260">
        <f>'Inbound SOS &amp; EOD'!UPH29</f>
        <v>0</v>
      </c>
      <c r="VBW6" s="260">
        <f>'Inbound SOS &amp; EOD'!UPI29</f>
        <v>0</v>
      </c>
      <c r="VBX6" s="260">
        <f>'Inbound SOS &amp; EOD'!UPJ29</f>
        <v>0</v>
      </c>
      <c r="VBY6" s="260">
        <f>'Inbound SOS &amp; EOD'!UPK29</f>
        <v>0</v>
      </c>
      <c r="VBZ6" s="260">
        <f>'Inbound SOS &amp; EOD'!UPL29</f>
        <v>0</v>
      </c>
      <c r="VCA6" s="260">
        <f>'Inbound SOS &amp; EOD'!UPM29</f>
        <v>0</v>
      </c>
      <c r="VCB6" s="260">
        <f>'Inbound SOS &amp; EOD'!UPN29</f>
        <v>0</v>
      </c>
      <c r="VCC6" s="260">
        <f>'Inbound SOS &amp; EOD'!UPO29</f>
        <v>0</v>
      </c>
      <c r="VCD6" s="260">
        <f>'Inbound SOS &amp; EOD'!UPP29</f>
        <v>0</v>
      </c>
      <c r="VCE6" s="260">
        <f>'Inbound SOS &amp; EOD'!UPQ29</f>
        <v>0</v>
      </c>
      <c r="VCF6" s="260">
        <f>'Inbound SOS &amp; EOD'!UPR29</f>
        <v>0</v>
      </c>
      <c r="VCG6" s="260">
        <f>'Inbound SOS &amp; EOD'!UPS29</f>
        <v>0</v>
      </c>
      <c r="VCH6" s="260">
        <f>'Inbound SOS &amp; EOD'!UPT29</f>
        <v>0</v>
      </c>
      <c r="VCI6" s="260">
        <f>'Inbound SOS &amp; EOD'!UPU29</f>
        <v>0</v>
      </c>
      <c r="VCJ6" s="260">
        <f>'Inbound SOS &amp; EOD'!UPV29</f>
        <v>0</v>
      </c>
      <c r="VCK6" s="260">
        <f>'Inbound SOS &amp; EOD'!UPW29</f>
        <v>0</v>
      </c>
      <c r="VCL6" s="260">
        <f>'Inbound SOS &amp; EOD'!UPX29</f>
        <v>0</v>
      </c>
      <c r="VCM6" s="260">
        <f>'Inbound SOS &amp; EOD'!UPY29</f>
        <v>0</v>
      </c>
      <c r="VCN6" s="260">
        <f>'Inbound SOS &amp; EOD'!UPZ29</f>
        <v>0</v>
      </c>
      <c r="VCO6" s="260">
        <f>'Inbound SOS &amp; EOD'!UQA29</f>
        <v>0</v>
      </c>
      <c r="VCP6" s="260">
        <f>'Inbound SOS &amp; EOD'!UQB29</f>
        <v>0</v>
      </c>
      <c r="VCQ6" s="260">
        <f>'Inbound SOS &amp; EOD'!UQC29</f>
        <v>0</v>
      </c>
      <c r="VCR6" s="260">
        <f>'Inbound SOS &amp; EOD'!UQD29</f>
        <v>0</v>
      </c>
      <c r="VCS6" s="260">
        <f>'Inbound SOS &amp; EOD'!UQE29</f>
        <v>0</v>
      </c>
      <c r="VCT6" s="260">
        <f>'Inbound SOS &amp; EOD'!UQF29</f>
        <v>0</v>
      </c>
      <c r="VCU6" s="260">
        <f>'Inbound SOS &amp; EOD'!UQG29</f>
        <v>0</v>
      </c>
      <c r="VCV6" s="260">
        <f>'Inbound SOS &amp; EOD'!UQH29</f>
        <v>0</v>
      </c>
      <c r="VCW6" s="260">
        <f>'Inbound SOS &amp; EOD'!UQI29</f>
        <v>0</v>
      </c>
      <c r="VCX6" s="260">
        <f>'Inbound SOS &amp; EOD'!UQJ29</f>
        <v>0</v>
      </c>
      <c r="VCY6" s="260">
        <f>'Inbound SOS &amp; EOD'!UQK29</f>
        <v>0</v>
      </c>
      <c r="VCZ6" s="260">
        <f>'Inbound SOS &amp; EOD'!UQL29</f>
        <v>0</v>
      </c>
      <c r="VDA6" s="260">
        <f>'Inbound SOS &amp; EOD'!UQM29</f>
        <v>0</v>
      </c>
      <c r="VDB6" s="260">
        <f>'Inbound SOS &amp; EOD'!UQN29</f>
        <v>0</v>
      </c>
      <c r="VDC6" s="260">
        <f>'Inbound SOS &amp; EOD'!UQO29</f>
        <v>0</v>
      </c>
      <c r="VDD6" s="260">
        <f>'Inbound SOS &amp; EOD'!UQP29</f>
        <v>0</v>
      </c>
      <c r="VDE6" s="260">
        <f>'Inbound SOS &amp; EOD'!UQQ29</f>
        <v>0</v>
      </c>
      <c r="VDF6" s="260">
        <f>'Inbound SOS &amp; EOD'!UQR29</f>
        <v>0</v>
      </c>
      <c r="VDG6" s="260">
        <f>'Inbound SOS &amp; EOD'!UQS29</f>
        <v>0</v>
      </c>
      <c r="VDH6" s="260">
        <f>'Inbound SOS &amp; EOD'!UQT29</f>
        <v>0</v>
      </c>
      <c r="VDI6" s="260">
        <f>'Inbound SOS &amp; EOD'!UQU29</f>
        <v>0</v>
      </c>
      <c r="VDJ6" s="260">
        <f>'Inbound SOS &amp; EOD'!UQV29</f>
        <v>0</v>
      </c>
      <c r="VDK6" s="260">
        <f>'Inbound SOS &amp; EOD'!UQW29</f>
        <v>0</v>
      </c>
      <c r="VDL6" s="260">
        <f>'Inbound SOS &amp; EOD'!UQX29</f>
        <v>0</v>
      </c>
      <c r="VDM6" s="260">
        <f>'Inbound SOS &amp; EOD'!UQY29</f>
        <v>0</v>
      </c>
      <c r="VDN6" s="260">
        <f>'Inbound SOS &amp; EOD'!UQZ29</f>
        <v>0</v>
      </c>
      <c r="VDO6" s="260">
        <f>'Inbound SOS &amp; EOD'!URA29</f>
        <v>0</v>
      </c>
      <c r="VDP6" s="260">
        <f>'Inbound SOS &amp; EOD'!URB29</f>
        <v>0</v>
      </c>
      <c r="VDQ6" s="260">
        <f>'Inbound SOS &amp; EOD'!URC29</f>
        <v>0</v>
      </c>
      <c r="VDR6" s="260">
        <f>'Inbound SOS &amp; EOD'!URD29</f>
        <v>0</v>
      </c>
      <c r="VDS6" s="260">
        <f>'Inbound SOS &amp; EOD'!URE29</f>
        <v>0</v>
      </c>
      <c r="VDT6" s="260">
        <f>'Inbound SOS &amp; EOD'!URF29</f>
        <v>0</v>
      </c>
      <c r="VDU6" s="260">
        <f>'Inbound SOS &amp; EOD'!URG29</f>
        <v>0</v>
      </c>
      <c r="VDV6" s="260">
        <f>'Inbound SOS &amp; EOD'!URH29</f>
        <v>0</v>
      </c>
      <c r="VDW6" s="260">
        <f>'Inbound SOS &amp; EOD'!URI29</f>
        <v>0</v>
      </c>
      <c r="VDX6" s="260">
        <f>'Inbound SOS &amp; EOD'!URJ29</f>
        <v>0</v>
      </c>
      <c r="VDY6" s="260">
        <f>'Inbound SOS &amp; EOD'!URK29</f>
        <v>0</v>
      </c>
      <c r="VDZ6" s="260">
        <f>'Inbound SOS &amp; EOD'!URL29</f>
        <v>0</v>
      </c>
      <c r="VEA6" s="260">
        <f>'Inbound SOS &amp; EOD'!URM29</f>
        <v>0</v>
      </c>
      <c r="VEB6" s="260">
        <f>'Inbound SOS &amp; EOD'!URN29</f>
        <v>0</v>
      </c>
      <c r="VEC6" s="260">
        <f>'Inbound SOS &amp; EOD'!URO29</f>
        <v>0</v>
      </c>
      <c r="VED6" s="260">
        <f>'Inbound SOS &amp; EOD'!URP29</f>
        <v>0</v>
      </c>
      <c r="VEE6" s="260">
        <f>'Inbound SOS &amp; EOD'!URQ29</f>
        <v>0</v>
      </c>
      <c r="VEF6" s="260">
        <f>'Inbound SOS &amp; EOD'!URR29</f>
        <v>0</v>
      </c>
      <c r="VEG6" s="260">
        <f>'Inbound SOS &amp; EOD'!URS29</f>
        <v>0</v>
      </c>
      <c r="VEH6" s="260">
        <f>'Inbound SOS &amp; EOD'!URT29</f>
        <v>0</v>
      </c>
      <c r="VEI6" s="260">
        <f>'Inbound SOS &amp; EOD'!URU29</f>
        <v>0</v>
      </c>
      <c r="VEJ6" s="260">
        <f>'Inbound SOS &amp; EOD'!URV29</f>
        <v>0</v>
      </c>
      <c r="VEK6" s="260">
        <f>'Inbound SOS &amp; EOD'!URW29</f>
        <v>0</v>
      </c>
      <c r="VEL6" s="260">
        <f>'Inbound SOS &amp; EOD'!URX29</f>
        <v>0</v>
      </c>
      <c r="VEM6" s="260">
        <f>'Inbound SOS &amp; EOD'!URY29</f>
        <v>0</v>
      </c>
      <c r="VEN6" s="260">
        <f>'Inbound SOS &amp; EOD'!URZ29</f>
        <v>0</v>
      </c>
      <c r="VEO6" s="260">
        <f>'Inbound SOS &amp; EOD'!USA29</f>
        <v>0</v>
      </c>
      <c r="VEP6" s="260">
        <f>'Inbound SOS &amp; EOD'!USB29</f>
        <v>0</v>
      </c>
      <c r="VEQ6" s="260">
        <f>'Inbound SOS &amp; EOD'!USC29</f>
        <v>0</v>
      </c>
      <c r="VER6" s="260">
        <f>'Inbound SOS &amp; EOD'!USD29</f>
        <v>0</v>
      </c>
      <c r="VES6" s="260">
        <f>'Inbound SOS &amp; EOD'!USE29</f>
        <v>0</v>
      </c>
      <c r="VET6" s="260">
        <f>'Inbound SOS &amp; EOD'!USF29</f>
        <v>0</v>
      </c>
      <c r="VEU6" s="260">
        <f>'Inbound SOS &amp; EOD'!USG29</f>
        <v>0</v>
      </c>
      <c r="VEV6" s="260">
        <f>'Inbound SOS &amp; EOD'!USH29</f>
        <v>0</v>
      </c>
      <c r="VEW6" s="260">
        <f>'Inbound SOS &amp; EOD'!USI29</f>
        <v>0</v>
      </c>
      <c r="VEX6" s="260">
        <f>'Inbound SOS &amp; EOD'!USJ29</f>
        <v>0</v>
      </c>
      <c r="VEY6" s="260">
        <f>'Inbound SOS &amp; EOD'!USK29</f>
        <v>0</v>
      </c>
      <c r="VEZ6" s="260">
        <f>'Inbound SOS &amp; EOD'!USL29</f>
        <v>0</v>
      </c>
      <c r="VFA6" s="260">
        <f>'Inbound SOS &amp; EOD'!USM29</f>
        <v>0</v>
      </c>
      <c r="VFB6" s="260">
        <f>'Inbound SOS &amp; EOD'!USN29</f>
        <v>0</v>
      </c>
      <c r="VFC6" s="260">
        <f>'Inbound SOS &amp; EOD'!USO29</f>
        <v>0</v>
      </c>
      <c r="VFD6" s="260">
        <f>'Inbound SOS &amp; EOD'!USP29</f>
        <v>0</v>
      </c>
      <c r="VFE6" s="260">
        <f>'Inbound SOS &amp; EOD'!USQ29</f>
        <v>0</v>
      </c>
      <c r="VFF6" s="260">
        <f>'Inbound SOS &amp; EOD'!USR29</f>
        <v>0</v>
      </c>
      <c r="VFG6" s="260">
        <f>'Inbound SOS &amp; EOD'!USS29</f>
        <v>0</v>
      </c>
      <c r="VFH6" s="260">
        <f>'Inbound SOS &amp; EOD'!UST29</f>
        <v>0</v>
      </c>
      <c r="VFI6" s="260">
        <f>'Inbound SOS &amp; EOD'!USU29</f>
        <v>0</v>
      </c>
      <c r="VFJ6" s="260">
        <f>'Inbound SOS &amp; EOD'!USV29</f>
        <v>0</v>
      </c>
      <c r="VFK6" s="260">
        <f>'Inbound SOS &amp; EOD'!USW29</f>
        <v>0</v>
      </c>
      <c r="VFL6" s="260">
        <f>'Inbound SOS &amp; EOD'!USX29</f>
        <v>0</v>
      </c>
      <c r="VFM6" s="260">
        <f>'Inbound SOS &amp; EOD'!USY29</f>
        <v>0</v>
      </c>
      <c r="VFN6" s="260">
        <f>'Inbound SOS &amp; EOD'!USZ29</f>
        <v>0</v>
      </c>
      <c r="VFO6" s="260">
        <f>'Inbound SOS &amp; EOD'!UTA29</f>
        <v>0</v>
      </c>
      <c r="VFP6" s="260">
        <f>'Inbound SOS &amp; EOD'!UTB29</f>
        <v>0</v>
      </c>
      <c r="VFQ6" s="260">
        <f>'Inbound SOS &amp; EOD'!UTC29</f>
        <v>0</v>
      </c>
      <c r="VFR6" s="260">
        <f>'Inbound SOS &amp; EOD'!UTD29</f>
        <v>0</v>
      </c>
      <c r="VFS6" s="260">
        <f>'Inbound SOS &amp; EOD'!UTE29</f>
        <v>0</v>
      </c>
      <c r="VFT6" s="260">
        <f>'Inbound SOS &amp; EOD'!UTF29</f>
        <v>0</v>
      </c>
      <c r="VFU6" s="260">
        <f>'Inbound SOS &amp; EOD'!UTG29</f>
        <v>0</v>
      </c>
      <c r="VFV6" s="260">
        <f>'Inbound SOS &amp; EOD'!UTH29</f>
        <v>0</v>
      </c>
      <c r="VFW6" s="260">
        <f>'Inbound SOS &amp; EOD'!UTI29</f>
        <v>0</v>
      </c>
      <c r="VFX6" s="260">
        <f>'Inbound SOS &amp; EOD'!UTJ29</f>
        <v>0</v>
      </c>
      <c r="VFY6" s="260">
        <f>'Inbound SOS &amp; EOD'!UTK29</f>
        <v>0</v>
      </c>
      <c r="VFZ6" s="260">
        <f>'Inbound SOS &amp; EOD'!UTL29</f>
        <v>0</v>
      </c>
      <c r="VGA6" s="260">
        <f>'Inbound SOS &amp; EOD'!UTM29</f>
        <v>0</v>
      </c>
      <c r="VGB6" s="260">
        <f>'Inbound SOS &amp; EOD'!UTN29</f>
        <v>0</v>
      </c>
      <c r="VGC6" s="260">
        <f>'Inbound SOS &amp; EOD'!UTO29</f>
        <v>0</v>
      </c>
      <c r="VGD6" s="260">
        <f>'Inbound SOS &amp; EOD'!UTP29</f>
        <v>0</v>
      </c>
      <c r="VGE6" s="260">
        <f>'Inbound SOS &amp; EOD'!UTQ29</f>
        <v>0</v>
      </c>
      <c r="VGF6" s="260">
        <f>'Inbound SOS &amp; EOD'!UTR29</f>
        <v>0</v>
      </c>
      <c r="VGG6" s="260">
        <f>'Inbound SOS &amp; EOD'!UTS29</f>
        <v>0</v>
      </c>
      <c r="VGH6" s="260">
        <f>'Inbound SOS &amp; EOD'!UTT29</f>
        <v>0</v>
      </c>
      <c r="VGI6" s="260">
        <f>'Inbound SOS &amp; EOD'!UTU29</f>
        <v>0</v>
      </c>
      <c r="VGJ6" s="260">
        <f>'Inbound SOS &amp; EOD'!UTV29</f>
        <v>0</v>
      </c>
      <c r="VGK6" s="260">
        <f>'Inbound SOS &amp; EOD'!UTW29</f>
        <v>0</v>
      </c>
      <c r="VGL6" s="260">
        <f>'Inbound SOS &amp; EOD'!UTX29</f>
        <v>0</v>
      </c>
      <c r="VGM6" s="260">
        <f>'Inbound SOS &amp; EOD'!UTY29</f>
        <v>0</v>
      </c>
      <c r="VGN6" s="260">
        <f>'Inbound SOS &amp; EOD'!UTZ29</f>
        <v>0</v>
      </c>
      <c r="VGO6" s="260">
        <f>'Inbound SOS &amp; EOD'!UUA29</f>
        <v>0</v>
      </c>
      <c r="VGP6" s="260">
        <f>'Inbound SOS &amp; EOD'!UUB29</f>
        <v>0</v>
      </c>
      <c r="VGQ6" s="260">
        <f>'Inbound SOS &amp; EOD'!UUC29</f>
        <v>0</v>
      </c>
      <c r="VGR6" s="260">
        <f>'Inbound SOS &amp; EOD'!UUD29</f>
        <v>0</v>
      </c>
      <c r="VGS6" s="260">
        <f>'Inbound SOS &amp; EOD'!UUE29</f>
        <v>0</v>
      </c>
      <c r="VGT6" s="260">
        <f>'Inbound SOS &amp; EOD'!UUF29</f>
        <v>0</v>
      </c>
      <c r="VGU6" s="260">
        <f>'Inbound SOS &amp; EOD'!UUG29</f>
        <v>0</v>
      </c>
      <c r="VGV6" s="260">
        <f>'Inbound SOS &amp; EOD'!UUH29</f>
        <v>0</v>
      </c>
      <c r="VGW6" s="260">
        <f>'Inbound SOS &amp; EOD'!UUI29</f>
        <v>0</v>
      </c>
      <c r="VGX6" s="260">
        <f>'Inbound SOS &amp; EOD'!UUJ29</f>
        <v>0</v>
      </c>
      <c r="VGY6" s="260">
        <f>'Inbound SOS &amp; EOD'!UUK29</f>
        <v>0</v>
      </c>
      <c r="VGZ6" s="260">
        <f>'Inbound SOS &amp; EOD'!UUL29</f>
        <v>0</v>
      </c>
      <c r="VHA6" s="260">
        <f>'Inbound SOS &amp; EOD'!UUM29</f>
        <v>0</v>
      </c>
      <c r="VHB6" s="260">
        <f>'Inbound SOS &amp; EOD'!UUN29</f>
        <v>0</v>
      </c>
      <c r="VHC6" s="260">
        <f>'Inbound SOS &amp; EOD'!UUO29</f>
        <v>0</v>
      </c>
      <c r="VHD6" s="260">
        <f>'Inbound SOS &amp; EOD'!UUP29</f>
        <v>0</v>
      </c>
      <c r="VHE6" s="260">
        <f>'Inbound SOS &amp; EOD'!UUQ29</f>
        <v>0</v>
      </c>
      <c r="VHF6" s="260">
        <f>'Inbound SOS &amp; EOD'!UUR29</f>
        <v>0</v>
      </c>
      <c r="VHG6" s="260">
        <f>'Inbound SOS &amp; EOD'!UUS29</f>
        <v>0</v>
      </c>
      <c r="VHH6" s="260">
        <f>'Inbound SOS &amp; EOD'!UUT29</f>
        <v>0</v>
      </c>
      <c r="VHI6" s="260">
        <f>'Inbound SOS &amp; EOD'!UUU29</f>
        <v>0</v>
      </c>
      <c r="VHJ6" s="260">
        <f>'Inbound SOS &amp; EOD'!UUV29</f>
        <v>0</v>
      </c>
      <c r="VHK6" s="260">
        <f>'Inbound SOS &amp; EOD'!UUW29</f>
        <v>0</v>
      </c>
      <c r="VHL6" s="260">
        <f>'Inbound SOS &amp; EOD'!UUX29</f>
        <v>0</v>
      </c>
      <c r="VHM6" s="260">
        <f>'Inbound SOS &amp; EOD'!UUY29</f>
        <v>0</v>
      </c>
      <c r="VHN6" s="260">
        <f>'Inbound SOS &amp; EOD'!UUZ29</f>
        <v>0</v>
      </c>
      <c r="VHO6" s="260">
        <f>'Inbound SOS &amp; EOD'!UVA29</f>
        <v>0</v>
      </c>
      <c r="VHP6" s="260">
        <f>'Inbound SOS &amp; EOD'!UVB29</f>
        <v>0</v>
      </c>
      <c r="VHQ6" s="260">
        <f>'Inbound SOS &amp; EOD'!UVC29</f>
        <v>0</v>
      </c>
      <c r="VHR6" s="260">
        <f>'Inbound SOS &amp; EOD'!UVD29</f>
        <v>0</v>
      </c>
      <c r="VHS6" s="260">
        <f>'Inbound SOS &amp; EOD'!UVE29</f>
        <v>0</v>
      </c>
      <c r="VHT6" s="260">
        <f>'Inbound SOS &amp; EOD'!UVF29</f>
        <v>0</v>
      </c>
      <c r="VHU6" s="260">
        <f>'Inbound SOS &amp; EOD'!UVG29</f>
        <v>0</v>
      </c>
      <c r="VHV6" s="260">
        <f>'Inbound SOS &amp; EOD'!UVH29</f>
        <v>0</v>
      </c>
      <c r="VHW6" s="260">
        <f>'Inbound SOS &amp; EOD'!UVI29</f>
        <v>0</v>
      </c>
      <c r="VHX6" s="260">
        <f>'Inbound SOS &amp; EOD'!UVJ29</f>
        <v>0</v>
      </c>
      <c r="VHY6" s="260">
        <f>'Inbound SOS &amp; EOD'!UVK29</f>
        <v>0</v>
      </c>
      <c r="VHZ6" s="260">
        <f>'Inbound SOS &amp; EOD'!UVL29</f>
        <v>0</v>
      </c>
      <c r="VIA6" s="260">
        <f>'Inbound SOS &amp; EOD'!UVM29</f>
        <v>0</v>
      </c>
      <c r="VIB6" s="260">
        <f>'Inbound SOS &amp; EOD'!UVN29</f>
        <v>0</v>
      </c>
      <c r="VIC6" s="260">
        <f>'Inbound SOS &amp; EOD'!UVO29</f>
        <v>0</v>
      </c>
      <c r="VID6" s="260">
        <f>'Inbound SOS &amp; EOD'!UVP29</f>
        <v>0</v>
      </c>
      <c r="VIE6" s="260">
        <f>'Inbound SOS &amp; EOD'!UVQ29</f>
        <v>0</v>
      </c>
      <c r="VIF6" s="260">
        <f>'Inbound SOS &amp; EOD'!UVR29</f>
        <v>0</v>
      </c>
      <c r="VIG6" s="260">
        <f>'Inbound SOS &amp; EOD'!UVS29</f>
        <v>0</v>
      </c>
      <c r="VIH6" s="260">
        <f>'Inbound SOS &amp; EOD'!UVT29</f>
        <v>0</v>
      </c>
      <c r="VII6" s="260">
        <f>'Inbound SOS &amp; EOD'!UVU29</f>
        <v>0</v>
      </c>
      <c r="VIJ6" s="260">
        <f>'Inbound SOS &amp; EOD'!UVV29</f>
        <v>0</v>
      </c>
      <c r="VIK6" s="260">
        <f>'Inbound SOS &amp; EOD'!UVW29</f>
        <v>0</v>
      </c>
      <c r="VIL6" s="260">
        <f>'Inbound SOS &amp; EOD'!UVX29</f>
        <v>0</v>
      </c>
      <c r="VIM6" s="260">
        <f>'Inbound SOS &amp; EOD'!UVY29</f>
        <v>0</v>
      </c>
      <c r="VIN6" s="260">
        <f>'Inbound SOS &amp; EOD'!UVZ29</f>
        <v>0</v>
      </c>
      <c r="VIO6" s="260">
        <f>'Inbound SOS &amp; EOD'!UWA29</f>
        <v>0</v>
      </c>
      <c r="VIP6" s="260">
        <f>'Inbound SOS &amp; EOD'!UWB29</f>
        <v>0</v>
      </c>
      <c r="VIQ6" s="260">
        <f>'Inbound SOS &amp; EOD'!UWC29</f>
        <v>0</v>
      </c>
      <c r="VIR6" s="260">
        <f>'Inbound SOS &amp; EOD'!UWD29</f>
        <v>0</v>
      </c>
      <c r="VIS6" s="260">
        <f>'Inbound SOS &amp; EOD'!UWE29</f>
        <v>0</v>
      </c>
      <c r="VIT6" s="260">
        <f>'Inbound SOS &amp; EOD'!UWF29</f>
        <v>0</v>
      </c>
      <c r="VIU6" s="260">
        <f>'Inbound SOS &amp; EOD'!UWG29</f>
        <v>0</v>
      </c>
      <c r="VIV6" s="260">
        <f>'Inbound SOS &amp; EOD'!UWH29</f>
        <v>0</v>
      </c>
      <c r="VIW6" s="260">
        <f>'Inbound SOS &amp; EOD'!UWI29</f>
        <v>0</v>
      </c>
      <c r="VIX6" s="260">
        <f>'Inbound SOS &amp; EOD'!UWJ29</f>
        <v>0</v>
      </c>
      <c r="VIY6" s="260">
        <f>'Inbound SOS &amp; EOD'!UWK29</f>
        <v>0</v>
      </c>
      <c r="VIZ6" s="260">
        <f>'Inbound SOS &amp; EOD'!UWL29</f>
        <v>0</v>
      </c>
      <c r="VJA6" s="260">
        <f>'Inbound SOS &amp; EOD'!UWM29</f>
        <v>0</v>
      </c>
      <c r="VJB6" s="260">
        <f>'Inbound SOS &amp; EOD'!UWN29</f>
        <v>0</v>
      </c>
      <c r="VJC6" s="260">
        <f>'Inbound SOS &amp; EOD'!UWO29</f>
        <v>0</v>
      </c>
      <c r="VJD6" s="260">
        <f>'Inbound SOS &amp; EOD'!UWP29</f>
        <v>0</v>
      </c>
      <c r="VJE6" s="260">
        <f>'Inbound SOS &amp; EOD'!UWQ29</f>
        <v>0</v>
      </c>
      <c r="VJF6" s="260">
        <f>'Inbound SOS &amp; EOD'!UWR29</f>
        <v>0</v>
      </c>
      <c r="VJG6" s="260">
        <f>'Inbound SOS &amp; EOD'!UWS29</f>
        <v>0</v>
      </c>
      <c r="VJH6" s="260">
        <f>'Inbound SOS &amp; EOD'!UWT29</f>
        <v>0</v>
      </c>
      <c r="VJI6" s="260">
        <f>'Inbound SOS &amp; EOD'!UWU29</f>
        <v>0</v>
      </c>
      <c r="VJJ6" s="260">
        <f>'Inbound SOS &amp; EOD'!UWV29</f>
        <v>0</v>
      </c>
      <c r="VJK6" s="260">
        <f>'Inbound SOS &amp; EOD'!UWW29</f>
        <v>0</v>
      </c>
      <c r="VJL6" s="260">
        <f>'Inbound SOS &amp; EOD'!UWX29</f>
        <v>0</v>
      </c>
      <c r="VJM6" s="260">
        <f>'Inbound SOS &amp; EOD'!UWY29</f>
        <v>0</v>
      </c>
      <c r="VJN6" s="260">
        <f>'Inbound SOS &amp; EOD'!UWZ29</f>
        <v>0</v>
      </c>
      <c r="VJO6" s="260">
        <f>'Inbound SOS &amp; EOD'!UXA29</f>
        <v>0</v>
      </c>
      <c r="VJP6" s="260">
        <f>'Inbound SOS &amp; EOD'!UXB29</f>
        <v>0</v>
      </c>
      <c r="VJQ6" s="260">
        <f>'Inbound SOS &amp; EOD'!UXC29</f>
        <v>0</v>
      </c>
      <c r="VJR6" s="260">
        <f>'Inbound SOS &amp; EOD'!UXD29</f>
        <v>0</v>
      </c>
      <c r="VJS6" s="260">
        <f>'Inbound SOS &amp; EOD'!UXE29</f>
        <v>0</v>
      </c>
      <c r="VJT6" s="260">
        <f>'Inbound SOS &amp; EOD'!UXF29</f>
        <v>0</v>
      </c>
      <c r="VJU6" s="260">
        <f>'Inbound SOS &amp; EOD'!UXG29</f>
        <v>0</v>
      </c>
      <c r="VJV6" s="260">
        <f>'Inbound SOS &amp; EOD'!UXH29</f>
        <v>0</v>
      </c>
      <c r="VJW6" s="260">
        <f>'Inbound SOS &amp; EOD'!UXI29</f>
        <v>0</v>
      </c>
      <c r="VJX6" s="260">
        <f>'Inbound SOS &amp; EOD'!UXJ29</f>
        <v>0</v>
      </c>
      <c r="VJY6" s="260">
        <f>'Inbound SOS &amp; EOD'!UXK29</f>
        <v>0</v>
      </c>
      <c r="VJZ6" s="260">
        <f>'Inbound SOS &amp; EOD'!UXL29</f>
        <v>0</v>
      </c>
      <c r="VKA6" s="260">
        <f>'Inbound SOS &amp; EOD'!UXM29</f>
        <v>0</v>
      </c>
      <c r="VKB6" s="260">
        <f>'Inbound SOS &amp; EOD'!UXN29</f>
        <v>0</v>
      </c>
      <c r="VKC6" s="260">
        <f>'Inbound SOS &amp; EOD'!UXO29</f>
        <v>0</v>
      </c>
      <c r="VKD6" s="260">
        <f>'Inbound SOS &amp; EOD'!UXP29</f>
        <v>0</v>
      </c>
      <c r="VKE6" s="260">
        <f>'Inbound SOS &amp; EOD'!UXQ29</f>
        <v>0</v>
      </c>
      <c r="VKF6" s="260">
        <f>'Inbound SOS &amp; EOD'!UXR29</f>
        <v>0</v>
      </c>
      <c r="VKG6" s="260">
        <f>'Inbound SOS &amp; EOD'!UXS29</f>
        <v>0</v>
      </c>
      <c r="VKH6" s="260">
        <f>'Inbound SOS &amp; EOD'!UXT29</f>
        <v>0</v>
      </c>
      <c r="VKI6" s="260">
        <f>'Inbound SOS &amp; EOD'!UXU29</f>
        <v>0</v>
      </c>
      <c r="VKJ6" s="260">
        <f>'Inbound SOS &amp; EOD'!UXV29</f>
        <v>0</v>
      </c>
      <c r="VKK6" s="260">
        <f>'Inbound SOS &amp; EOD'!UXW29</f>
        <v>0</v>
      </c>
      <c r="VKL6" s="260">
        <f>'Inbound SOS &amp; EOD'!UXX29</f>
        <v>0</v>
      </c>
      <c r="VKM6" s="260">
        <f>'Inbound SOS &amp; EOD'!UXY29</f>
        <v>0</v>
      </c>
      <c r="VKN6" s="260">
        <f>'Inbound SOS &amp; EOD'!UXZ29</f>
        <v>0</v>
      </c>
      <c r="VKO6" s="260">
        <f>'Inbound SOS &amp; EOD'!UYA29</f>
        <v>0</v>
      </c>
      <c r="VKP6" s="260">
        <f>'Inbound SOS &amp; EOD'!UYB29</f>
        <v>0</v>
      </c>
      <c r="VKQ6" s="260">
        <f>'Inbound SOS &amp; EOD'!UYC29</f>
        <v>0</v>
      </c>
      <c r="VKR6" s="260">
        <f>'Inbound SOS &amp; EOD'!UYD29</f>
        <v>0</v>
      </c>
      <c r="VKS6" s="260">
        <f>'Inbound SOS &amp; EOD'!UYE29</f>
        <v>0</v>
      </c>
      <c r="VKT6" s="260">
        <f>'Inbound SOS &amp; EOD'!UYF29</f>
        <v>0</v>
      </c>
      <c r="VKU6" s="260">
        <f>'Inbound SOS &amp; EOD'!UYG29</f>
        <v>0</v>
      </c>
      <c r="VKV6" s="260">
        <f>'Inbound SOS &amp; EOD'!UYH29</f>
        <v>0</v>
      </c>
      <c r="VKW6" s="260">
        <f>'Inbound SOS &amp; EOD'!UYI29</f>
        <v>0</v>
      </c>
      <c r="VKX6" s="260">
        <f>'Inbound SOS &amp; EOD'!UYJ29</f>
        <v>0</v>
      </c>
      <c r="VKY6" s="260">
        <f>'Inbound SOS &amp; EOD'!UYK29</f>
        <v>0</v>
      </c>
      <c r="VKZ6" s="260">
        <f>'Inbound SOS &amp; EOD'!UYL29</f>
        <v>0</v>
      </c>
      <c r="VLA6" s="260">
        <f>'Inbound SOS &amp; EOD'!UYM29</f>
        <v>0</v>
      </c>
      <c r="VLB6" s="260">
        <f>'Inbound SOS &amp; EOD'!UYN29</f>
        <v>0</v>
      </c>
      <c r="VLC6" s="260">
        <f>'Inbound SOS &amp; EOD'!UYO29</f>
        <v>0</v>
      </c>
      <c r="VLD6" s="260">
        <f>'Inbound SOS &amp; EOD'!UYP29</f>
        <v>0</v>
      </c>
      <c r="VLE6" s="260">
        <f>'Inbound SOS &amp; EOD'!UYQ29</f>
        <v>0</v>
      </c>
      <c r="VLF6" s="260">
        <f>'Inbound SOS &amp; EOD'!UYR29</f>
        <v>0</v>
      </c>
      <c r="VLG6" s="260">
        <f>'Inbound SOS &amp; EOD'!UYS29</f>
        <v>0</v>
      </c>
      <c r="VLH6" s="260">
        <f>'Inbound SOS &amp; EOD'!UYT29</f>
        <v>0</v>
      </c>
      <c r="VLI6" s="260">
        <f>'Inbound SOS &amp; EOD'!UYU29</f>
        <v>0</v>
      </c>
      <c r="VLJ6" s="260">
        <f>'Inbound SOS &amp; EOD'!UYV29</f>
        <v>0</v>
      </c>
      <c r="VLK6" s="260">
        <f>'Inbound SOS &amp; EOD'!UYW29</f>
        <v>0</v>
      </c>
      <c r="VLL6" s="260">
        <f>'Inbound SOS &amp; EOD'!UYX29</f>
        <v>0</v>
      </c>
      <c r="VLM6" s="260">
        <f>'Inbound SOS &amp; EOD'!UYY29</f>
        <v>0</v>
      </c>
      <c r="VLN6" s="260">
        <f>'Inbound SOS &amp; EOD'!UYZ29</f>
        <v>0</v>
      </c>
      <c r="VLO6" s="260">
        <f>'Inbound SOS &amp; EOD'!UZA29</f>
        <v>0</v>
      </c>
      <c r="VLP6" s="260">
        <f>'Inbound SOS &amp; EOD'!UZB29</f>
        <v>0</v>
      </c>
      <c r="VLQ6" s="260">
        <f>'Inbound SOS &amp; EOD'!UZC29</f>
        <v>0</v>
      </c>
      <c r="VLR6" s="260">
        <f>'Inbound SOS &amp; EOD'!UZD29</f>
        <v>0</v>
      </c>
      <c r="VLS6" s="260">
        <f>'Inbound SOS &amp; EOD'!UZE29</f>
        <v>0</v>
      </c>
      <c r="VLT6" s="260">
        <f>'Inbound SOS &amp; EOD'!UZF29</f>
        <v>0</v>
      </c>
      <c r="VLU6" s="260">
        <f>'Inbound SOS &amp; EOD'!UZG29</f>
        <v>0</v>
      </c>
      <c r="VLV6" s="260">
        <f>'Inbound SOS &amp; EOD'!UZH29</f>
        <v>0</v>
      </c>
      <c r="VLW6" s="260">
        <f>'Inbound SOS &amp; EOD'!UZI29</f>
        <v>0</v>
      </c>
      <c r="VLX6" s="260">
        <f>'Inbound SOS &amp; EOD'!UZJ29</f>
        <v>0</v>
      </c>
      <c r="VLY6" s="260">
        <f>'Inbound SOS &amp; EOD'!UZK29</f>
        <v>0</v>
      </c>
      <c r="VLZ6" s="260">
        <f>'Inbound SOS &amp; EOD'!UZL29</f>
        <v>0</v>
      </c>
      <c r="VMA6" s="260">
        <f>'Inbound SOS &amp; EOD'!UZM29</f>
        <v>0</v>
      </c>
      <c r="VMB6" s="260">
        <f>'Inbound SOS &amp; EOD'!UZN29</f>
        <v>0</v>
      </c>
      <c r="VMC6" s="260">
        <f>'Inbound SOS &amp; EOD'!UZO29</f>
        <v>0</v>
      </c>
      <c r="VMD6" s="260">
        <f>'Inbound SOS &amp; EOD'!UZP29</f>
        <v>0</v>
      </c>
      <c r="VME6" s="260">
        <f>'Inbound SOS &amp; EOD'!UZQ29</f>
        <v>0</v>
      </c>
      <c r="VMF6" s="260">
        <f>'Inbound SOS &amp; EOD'!UZR29</f>
        <v>0</v>
      </c>
      <c r="VMG6" s="260">
        <f>'Inbound SOS &amp; EOD'!UZS29</f>
        <v>0</v>
      </c>
      <c r="VMH6" s="260">
        <f>'Inbound SOS &amp; EOD'!UZT29</f>
        <v>0</v>
      </c>
      <c r="VMI6" s="260">
        <f>'Inbound SOS &amp; EOD'!UZU29</f>
        <v>0</v>
      </c>
      <c r="VMJ6" s="260">
        <f>'Inbound SOS &amp; EOD'!UZV29</f>
        <v>0</v>
      </c>
      <c r="VMK6" s="260">
        <f>'Inbound SOS &amp; EOD'!UZW29</f>
        <v>0</v>
      </c>
      <c r="VML6" s="260">
        <f>'Inbound SOS &amp; EOD'!UZX29</f>
        <v>0</v>
      </c>
      <c r="VMM6" s="260">
        <f>'Inbound SOS &amp; EOD'!UZY29</f>
        <v>0</v>
      </c>
      <c r="VMN6" s="260">
        <f>'Inbound SOS &amp; EOD'!UZZ29</f>
        <v>0</v>
      </c>
      <c r="VMO6" s="260">
        <f>'Inbound SOS &amp; EOD'!VAA29</f>
        <v>0</v>
      </c>
      <c r="VMP6" s="260">
        <f>'Inbound SOS &amp; EOD'!VAB29</f>
        <v>0</v>
      </c>
      <c r="VMQ6" s="260">
        <f>'Inbound SOS &amp; EOD'!VAC29</f>
        <v>0</v>
      </c>
      <c r="VMR6" s="260">
        <f>'Inbound SOS &amp; EOD'!VAD29</f>
        <v>0</v>
      </c>
      <c r="VMS6" s="260">
        <f>'Inbound SOS &amp; EOD'!VAE29</f>
        <v>0</v>
      </c>
      <c r="VMT6" s="260">
        <f>'Inbound SOS &amp; EOD'!VAF29</f>
        <v>0</v>
      </c>
      <c r="VMU6" s="260">
        <f>'Inbound SOS &amp; EOD'!VAG29</f>
        <v>0</v>
      </c>
      <c r="VMV6" s="260">
        <f>'Inbound SOS &amp; EOD'!VAH29</f>
        <v>0</v>
      </c>
      <c r="VMW6" s="260">
        <f>'Inbound SOS &amp; EOD'!VAI29</f>
        <v>0</v>
      </c>
      <c r="VMX6" s="260">
        <f>'Inbound SOS &amp; EOD'!VAJ29</f>
        <v>0</v>
      </c>
      <c r="VMY6" s="260">
        <f>'Inbound SOS &amp; EOD'!VAK29</f>
        <v>0</v>
      </c>
      <c r="VMZ6" s="260">
        <f>'Inbound SOS &amp; EOD'!VAL29</f>
        <v>0</v>
      </c>
      <c r="VNA6" s="260">
        <f>'Inbound SOS &amp; EOD'!VAM29</f>
        <v>0</v>
      </c>
      <c r="VNB6" s="260">
        <f>'Inbound SOS &amp; EOD'!VAN29</f>
        <v>0</v>
      </c>
      <c r="VNC6" s="260">
        <f>'Inbound SOS &amp; EOD'!VAO29</f>
        <v>0</v>
      </c>
      <c r="VND6" s="260">
        <f>'Inbound SOS &amp; EOD'!VAP29</f>
        <v>0</v>
      </c>
      <c r="VNE6" s="260">
        <f>'Inbound SOS &amp; EOD'!VAQ29</f>
        <v>0</v>
      </c>
      <c r="VNF6" s="260">
        <f>'Inbound SOS &amp; EOD'!VAR29</f>
        <v>0</v>
      </c>
      <c r="VNG6" s="260">
        <f>'Inbound SOS &amp; EOD'!VAS29</f>
        <v>0</v>
      </c>
      <c r="VNH6" s="260">
        <f>'Inbound SOS &amp; EOD'!VAT29</f>
        <v>0</v>
      </c>
      <c r="VNI6" s="260">
        <f>'Inbound SOS &amp; EOD'!VAU29</f>
        <v>0</v>
      </c>
      <c r="VNJ6" s="260">
        <f>'Inbound SOS &amp; EOD'!VAV29</f>
        <v>0</v>
      </c>
      <c r="VNK6" s="260">
        <f>'Inbound SOS &amp; EOD'!VAW29</f>
        <v>0</v>
      </c>
      <c r="VNL6" s="260">
        <f>'Inbound SOS &amp; EOD'!VAX29</f>
        <v>0</v>
      </c>
      <c r="VNM6" s="260">
        <f>'Inbound SOS &amp; EOD'!VAY29</f>
        <v>0</v>
      </c>
      <c r="VNN6" s="260">
        <f>'Inbound SOS &amp; EOD'!VAZ29</f>
        <v>0</v>
      </c>
      <c r="VNO6" s="260">
        <f>'Inbound SOS &amp; EOD'!VBA29</f>
        <v>0</v>
      </c>
      <c r="VNP6" s="260">
        <f>'Inbound SOS &amp; EOD'!VBB29</f>
        <v>0</v>
      </c>
      <c r="VNQ6" s="260">
        <f>'Inbound SOS &amp; EOD'!VBC29</f>
        <v>0</v>
      </c>
      <c r="VNR6" s="260">
        <f>'Inbound SOS &amp; EOD'!VBD29</f>
        <v>0</v>
      </c>
      <c r="VNS6" s="260">
        <f>'Inbound SOS &amp; EOD'!VBE29</f>
        <v>0</v>
      </c>
      <c r="VNT6" s="260">
        <f>'Inbound SOS &amp; EOD'!VBF29</f>
        <v>0</v>
      </c>
      <c r="VNU6" s="260">
        <f>'Inbound SOS &amp; EOD'!VBG29</f>
        <v>0</v>
      </c>
      <c r="VNV6" s="260">
        <f>'Inbound SOS &amp; EOD'!VBH29</f>
        <v>0</v>
      </c>
      <c r="VNW6" s="260">
        <f>'Inbound SOS &amp; EOD'!VBI29</f>
        <v>0</v>
      </c>
      <c r="VNX6" s="260">
        <f>'Inbound SOS &amp; EOD'!VBJ29</f>
        <v>0</v>
      </c>
      <c r="VNY6" s="260">
        <f>'Inbound SOS &amp; EOD'!VBK29</f>
        <v>0</v>
      </c>
      <c r="VNZ6" s="260">
        <f>'Inbound SOS &amp; EOD'!VBL29</f>
        <v>0</v>
      </c>
      <c r="VOA6" s="260">
        <f>'Inbound SOS &amp; EOD'!VBM29</f>
        <v>0</v>
      </c>
      <c r="VOB6" s="260">
        <f>'Inbound SOS &amp; EOD'!VBN29</f>
        <v>0</v>
      </c>
      <c r="VOC6" s="260">
        <f>'Inbound SOS &amp; EOD'!VBO29</f>
        <v>0</v>
      </c>
      <c r="VOD6" s="260">
        <f>'Inbound SOS &amp; EOD'!VBP29</f>
        <v>0</v>
      </c>
      <c r="VOE6" s="260">
        <f>'Inbound SOS &amp; EOD'!VBQ29</f>
        <v>0</v>
      </c>
      <c r="VOF6" s="260">
        <f>'Inbound SOS &amp; EOD'!VBR29</f>
        <v>0</v>
      </c>
      <c r="VOG6" s="260">
        <f>'Inbound SOS &amp; EOD'!VBS29</f>
        <v>0</v>
      </c>
      <c r="VOH6" s="260">
        <f>'Inbound SOS &amp; EOD'!VBT29</f>
        <v>0</v>
      </c>
      <c r="VOI6" s="260">
        <f>'Inbound SOS &amp; EOD'!VBU29</f>
        <v>0</v>
      </c>
      <c r="VOJ6" s="260">
        <f>'Inbound SOS &amp; EOD'!VBV29</f>
        <v>0</v>
      </c>
      <c r="VOK6" s="260">
        <f>'Inbound SOS &amp; EOD'!VBW29</f>
        <v>0</v>
      </c>
      <c r="VOL6" s="260">
        <f>'Inbound SOS &amp; EOD'!VBX29</f>
        <v>0</v>
      </c>
      <c r="VOM6" s="260">
        <f>'Inbound SOS &amp; EOD'!VBY29</f>
        <v>0</v>
      </c>
      <c r="VON6" s="260">
        <f>'Inbound SOS &amp; EOD'!VBZ29</f>
        <v>0</v>
      </c>
      <c r="VOO6" s="260">
        <f>'Inbound SOS &amp; EOD'!VCA29</f>
        <v>0</v>
      </c>
      <c r="VOP6" s="260">
        <f>'Inbound SOS &amp; EOD'!VCB29</f>
        <v>0</v>
      </c>
      <c r="VOQ6" s="260">
        <f>'Inbound SOS &amp; EOD'!VCC29</f>
        <v>0</v>
      </c>
      <c r="VOR6" s="260">
        <f>'Inbound SOS &amp; EOD'!VCD29</f>
        <v>0</v>
      </c>
      <c r="VOS6" s="260">
        <f>'Inbound SOS &amp; EOD'!VCE29</f>
        <v>0</v>
      </c>
      <c r="VOT6" s="260">
        <f>'Inbound SOS &amp; EOD'!VCF29</f>
        <v>0</v>
      </c>
      <c r="VOU6" s="260">
        <f>'Inbound SOS &amp; EOD'!VCG29</f>
        <v>0</v>
      </c>
      <c r="VOV6" s="260">
        <f>'Inbound SOS &amp; EOD'!VCH29</f>
        <v>0</v>
      </c>
      <c r="VOW6" s="260">
        <f>'Inbound SOS &amp; EOD'!VCI29</f>
        <v>0</v>
      </c>
      <c r="VOX6" s="260">
        <f>'Inbound SOS &amp; EOD'!VCJ29</f>
        <v>0</v>
      </c>
      <c r="VOY6" s="260">
        <f>'Inbound SOS &amp; EOD'!VCK29</f>
        <v>0</v>
      </c>
      <c r="VOZ6" s="260">
        <f>'Inbound SOS &amp; EOD'!VCL29</f>
        <v>0</v>
      </c>
      <c r="VPA6" s="260">
        <f>'Inbound SOS &amp; EOD'!VCM29</f>
        <v>0</v>
      </c>
      <c r="VPB6" s="260">
        <f>'Inbound SOS &amp; EOD'!VCN29</f>
        <v>0</v>
      </c>
      <c r="VPC6" s="260">
        <f>'Inbound SOS &amp; EOD'!VCO29</f>
        <v>0</v>
      </c>
      <c r="VPD6" s="260">
        <f>'Inbound SOS &amp; EOD'!VCP29</f>
        <v>0</v>
      </c>
      <c r="VPE6" s="260">
        <f>'Inbound SOS &amp; EOD'!VCQ29</f>
        <v>0</v>
      </c>
      <c r="VPF6" s="260">
        <f>'Inbound SOS &amp; EOD'!VCR29</f>
        <v>0</v>
      </c>
      <c r="VPG6" s="260">
        <f>'Inbound SOS &amp; EOD'!VCS29</f>
        <v>0</v>
      </c>
      <c r="VPH6" s="260">
        <f>'Inbound SOS &amp; EOD'!VCT29</f>
        <v>0</v>
      </c>
      <c r="VPI6" s="260">
        <f>'Inbound SOS &amp; EOD'!VCU29</f>
        <v>0</v>
      </c>
      <c r="VPJ6" s="260">
        <f>'Inbound SOS &amp; EOD'!VCV29</f>
        <v>0</v>
      </c>
      <c r="VPK6" s="260">
        <f>'Inbound SOS &amp; EOD'!VCW29</f>
        <v>0</v>
      </c>
      <c r="VPL6" s="260">
        <f>'Inbound SOS &amp; EOD'!VCX29</f>
        <v>0</v>
      </c>
      <c r="VPM6" s="260">
        <f>'Inbound SOS &amp; EOD'!VCY29</f>
        <v>0</v>
      </c>
      <c r="VPN6" s="260">
        <f>'Inbound SOS &amp; EOD'!VCZ29</f>
        <v>0</v>
      </c>
      <c r="VPO6" s="260">
        <f>'Inbound SOS &amp; EOD'!VDA29</f>
        <v>0</v>
      </c>
      <c r="VPP6" s="260">
        <f>'Inbound SOS &amp; EOD'!VDB29</f>
        <v>0</v>
      </c>
      <c r="VPQ6" s="260">
        <f>'Inbound SOS &amp; EOD'!VDC29</f>
        <v>0</v>
      </c>
      <c r="VPR6" s="260">
        <f>'Inbound SOS &amp; EOD'!VDD29</f>
        <v>0</v>
      </c>
      <c r="VPS6" s="260">
        <f>'Inbound SOS &amp; EOD'!VDE29</f>
        <v>0</v>
      </c>
      <c r="VPT6" s="260">
        <f>'Inbound SOS &amp; EOD'!VDF29</f>
        <v>0</v>
      </c>
      <c r="VPU6" s="260">
        <f>'Inbound SOS &amp; EOD'!VDG29</f>
        <v>0</v>
      </c>
      <c r="VPV6" s="260">
        <f>'Inbound SOS &amp; EOD'!VDH29</f>
        <v>0</v>
      </c>
      <c r="VPW6" s="260">
        <f>'Inbound SOS &amp; EOD'!VDI29</f>
        <v>0</v>
      </c>
      <c r="VPX6" s="260">
        <f>'Inbound SOS &amp; EOD'!VDJ29</f>
        <v>0</v>
      </c>
      <c r="VPY6" s="260">
        <f>'Inbound SOS &amp; EOD'!VDK29</f>
        <v>0</v>
      </c>
      <c r="VPZ6" s="260">
        <f>'Inbound SOS &amp; EOD'!VDL29</f>
        <v>0</v>
      </c>
      <c r="VQA6" s="260">
        <f>'Inbound SOS &amp; EOD'!VDM29</f>
        <v>0</v>
      </c>
      <c r="VQB6" s="260">
        <f>'Inbound SOS &amp; EOD'!VDN29</f>
        <v>0</v>
      </c>
      <c r="VQC6" s="260">
        <f>'Inbound SOS &amp; EOD'!VDO29</f>
        <v>0</v>
      </c>
      <c r="VQD6" s="260">
        <f>'Inbound SOS &amp; EOD'!VDP29</f>
        <v>0</v>
      </c>
      <c r="VQE6" s="260">
        <f>'Inbound SOS &amp; EOD'!VDQ29</f>
        <v>0</v>
      </c>
      <c r="VQF6" s="260">
        <f>'Inbound SOS &amp; EOD'!VDR29</f>
        <v>0</v>
      </c>
      <c r="VQG6" s="260">
        <f>'Inbound SOS &amp; EOD'!VDS29</f>
        <v>0</v>
      </c>
      <c r="VQH6" s="260">
        <f>'Inbound SOS &amp; EOD'!VDT29</f>
        <v>0</v>
      </c>
      <c r="VQI6" s="260">
        <f>'Inbound SOS &amp; EOD'!VDU29</f>
        <v>0</v>
      </c>
      <c r="VQJ6" s="260">
        <f>'Inbound SOS &amp; EOD'!VDV29</f>
        <v>0</v>
      </c>
      <c r="VQK6" s="260">
        <f>'Inbound SOS &amp; EOD'!VDW29</f>
        <v>0</v>
      </c>
      <c r="VQL6" s="260">
        <f>'Inbound SOS &amp; EOD'!VDX29</f>
        <v>0</v>
      </c>
      <c r="VQM6" s="260">
        <f>'Inbound SOS &amp; EOD'!VDY29</f>
        <v>0</v>
      </c>
      <c r="VQN6" s="260">
        <f>'Inbound SOS &amp; EOD'!VDZ29</f>
        <v>0</v>
      </c>
      <c r="VQO6" s="260">
        <f>'Inbound SOS &amp; EOD'!VEA29</f>
        <v>0</v>
      </c>
      <c r="VQP6" s="260">
        <f>'Inbound SOS &amp; EOD'!VEB29</f>
        <v>0</v>
      </c>
      <c r="VQQ6" s="260">
        <f>'Inbound SOS &amp; EOD'!VEC29</f>
        <v>0</v>
      </c>
      <c r="VQR6" s="260">
        <f>'Inbound SOS &amp; EOD'!VED29</f>
        <v>0</v>
      </c>
      <c r="VQS6" s="260">
        <f>'Inbound SOS &amp; EOD'!VEE29</f>
        <v>0</v>
      </c>
      <c r="VQT6" s="260">
        <f>'Inbound SOS &amp; EOD'!VEF29</f>
        <v>0</v>
      </c>
      <c r="VQU6" s="260">
        <f>'Inbound SOS &amp; EOD'!VEG29</f>
        <v>0</v>
      </c>
      <c r="VQV6" s="260">
        <f>'Inbound SOS &amp; EOD'!VEH29</f>
        <v>0</v>
      </c>
      <c r="VQW6" s="260">
        <f>'Inbound SOS &amp; EOD'!VEI29</f>
        <v>0</v>
      </c>
      <c r="VQX6" s="260">
        <f>'Inbound SOS &amp; EOD'!VEJ29</f>
        <v>0</v>
      </c>
      <c r="VQY6" s="260">
        <f>'Inbound SOS &amp; EOD'!VEK29</f>
        <v>0</v>
      </c>
      <c r="VQZ6" s="260">
        <f>'Inbound SOS &amp; EOD'!VEL29</f>
        <v>0</v>
      </c>
      <c r="VRA6" s="260">
        <f>'Inbound SOS &amp; EOD'!VEM29</f>
        <v>0</v>
      </c>
      <c r="VRB6" s="260">
        <f>'Inbound SOS &amp; EOD'!VEN29</f>
        <v>0</v>
      </c>
      <c r="VRC6" s="260">
        <f>'Inbound SOS &amp; EOD'!VEO29</f>
        <v>0</v>
      </c>
      <c r="VRD6" s="260">
        <f>'Inbound SOS &amp; EOD'!VEP29</f>
        <v>0</v>
      </c>
      <c r="VRE6" s="260">
        <f>'Inbound SOS &amp; EOD'!VEQ29</f>
        <v>0</v>
      </c>
      <c r="VRF6" s="260">
        <f>'Inbound SOS &amp; EOD'!VER29</f>
        <v>0</v>
      </c>
      <c r="VRG6" s="260">
        <f>'Inbound SOS &amp; EOD'!VES29</f>
        <v>0</v>
      </c>
      <c r="VRH6" s="260">
        <f>'Inbound SOS &amp; EOD'!VET29</f>
        <v>0</v>
      </c>
      <c r="VRI6" s="260">
        <f>'Inbound SOS &amp; EOD'!VEU29</f>
        <v>0</v>
      </c>
      <c r="VRJ6" s="260">
        <f>'Inbound SOS &amp; EOD'!VEV29</f>
        <v>0</v>
      </c>
      <c r="VRK6" s="260">
        <f>'Inbound SOS &amp; EOD'!VEW29</f>
        <v>0</v>
      </c>
      <c r="VRL6" s="260">
        <f>'Inbound SOS &amp; EOD'!VEX29</f>
        <v>0</v>
      </c>
      <c r="VRM6" s="260">
        <f>'Inbound SOS &amp; EOD'!VEY29</f>
        <v>0</v>
      </c>
      <c r="VRN6" s="260">
        <f>'Inbound SOS &amp; EOD'!VEZ29</f>
        <v>0</v>
      </c>
      <c r="VRO6" s="260">
        <f>'Inbound SOS &amp; EOD'!VFA29</f>
        <v>0</v>
      </c>
      <c r="VRP6" s="260">
        <f>'Inbound SOS &amp; EOD'!VFB29</f>
        <v>0</v>
      </c>
      <c r="VRQ6" s="260">
        <f>'Inbound SOS &amp; EOD'!VFC29</f>
        <v>0</v>
      </c>
      <c r="VRR6" s="260">
        <f>'Inbound SOS &amp; EOD'!VFD29</f>
        <v>0</v>
      </c>
      <c r="VRS6" s="260">
        <f>'Inbound SOS &amp; EOD'!VFE29</f>
        <v>0</v>
      </c>
      <c r="VRT6" s="260">
        <f>'Inbound SOS &amp; EOD'!VFF29</f>
        <v>0</v>
      </c>
      <c r="VRU6" s="260">
        <f>'Inbound SOS &amp; EOD'!VFG29</f>
        <v>0</v>
      </c>
      <c r="VRV6" s="260">
        <f>'Inbound SOS &amp; EOD'!VFH29</f>
        <v>0</v>
      </c>
      <c r="VRW6" s="260">
        <f>'Inbound SOS &amp; EOD'!VFI29</f>
        <v>0</v>
      </c>
      <c r="VRX6" s="260">
        <f>'Inbound SOS &amp; EOD'!VFJ29</f>
        <v>0</v>
      </c>
      <c r="VRY6" s="260">
        <f>'Inbound SOS &amp; EOD'!VFK29</f>
        <v>0</v>
      </c>
      <c r="VRZ6" s="260">
        <f>'Inbound SOS &amp; EOD'!VFL29</f>
        <v>0</v>
      </c>
      <c r="VSA6" s="260">
        <f>'Inbound SOS &amp; EOD'!VFM29</f>
        <v>0</v>
      </c>
      <c r="VSB6" s="260">
        <f>'Inbound SOS &amp; EOD'!VFN29</f>
        <v>0</v>
      </c>
      <c r="VSC6" s="260">
        <f>'Inbound SOS &amp; EOD'!VFO29</f>
        <v>0</v>
      </c>
      <c r="VSD6" s="260">
        <f>'Inbound SOS &amp; EOD'!VFP29</f>
        <v>0</v>
      </c>
      <c r="VSE6" s="260">
        <f>'Inbound SOS &amp; EOD'!VFQ29</f>
        <v>0</v>
      </c>
      <c r="VSF6" s="260">
        <f>'Inbound SOS &amp; EOD'!VFR29</f>
        <v>0</v>
      </c>
      <c r="VSG6" s="260">
        <f>'Inbound SOS &amp; EOD'!VFS29</f>
        <v>0</v>
      </c>
      <c r="VSH6" s="260">
        <f>'Inbound SOS &amp; EOD'!VFT29</f>
        <v>0</v>
      </c>
      <c r="VSI6" s="260">
        <f>'Inbound SOS &amp; EOD'!VFU29</f>
        <v>0</v>
      </c>
      <c r="VSJ6" s="260">
        <f>'Inbound SOS &amp; EOD'!VFV29</f>
        <v>0</v>
      </c>
      <c r="VSK6" s="260">
        <f>'Inbound SOS &amp; EOD'!VFW29</f>
        <v>0</v>
      </c>
      <c r="VSL6" s="260">
        <f>'Inbound SOS &amp; EOD'!VFX29</f>
        <v>0</v>
      </c>
      <c r="VSM6" s="260">
        <f>'Inbound SOS &amp; EOD'!VFY29</f>
        <v>0</v>
      </c>
      <c r="VSN6" s="260">
        <f>'Inbound SOS &amp; EOD'!VFZ29</f>
        <v>0</v>
      </c>
      <c r="VSO6" s="260">
        <f>'Inbound SOS &amp; EOD'!VGA29</f>
        <v>0</v>
      </c>
      <c r="VSP6" s="260">
        <f>'Inbound SOS &amp; EOD'!VGB29</f>
        <v>0</v>
      </c>
      <c r="VSQ6" s="260">
        <f>'Inbound SOS &amp; EOD'!VGC29</f>
        <v>0</v>
      </c>
      <c r="VSR6" s="260">
        <f>'Inbound SOS &amp; EOD'!VGD29</f>
        <v>0</v>
      </c>
      <c r="VSS6" s="260">
        <f>'Inbound SOS &amp; EOD'!VGE29</f>
        <v>0</v>
      </c>
      <c r="VST6" s="260">
        <f>'Inbound SOS &amp; EOD'!VGF29</f>
        <v>0</v>
      </c>
      <c r="VSU6" s="260">
        <f>'Inbound SOS &amp; EOD'!VGG29</f>
        <v>0</v>
      </c>
      <c r="VSV6" s="260">
        <f>'Inbound SOS &amp; EOD'!VGH29</f>
        <v>0</v>
      </c>
      <c r="VSW6" s="260">
        <f>'Inbound SOS &amp; EOD'!VGI29</f>
        <v>0</v>
      </c>
      <c r="VSX6" s="260">
        <f>'Inbound SOS &amp; EOD'!VGJ29</f>
        <v>0</v>
      </c>
      <c r="VSY6" s="260">
        <f>'Inbound SOS &amp; EOD'!VGK29</f>
        <v>0</v>
      </c>
      <c r="VSZ6" s="260">
        <f>'Inbound SOS &amp; EOD'!VGL29</f>
        <v>0</v>
      </c>
      <c r="VTA6" s="260">
        <f>'Inbound SOS &amp; EOD'!VGM29</f>
        <v>0</v>
      </c>
      <c r="VTB6" s="260">
        <f>'Inbound SOS &amp; EOD'!VGN29</f>
        <v>0</v>
      </c>
      <c r="VTC6" s="260">
        <f>'Inbound SOS &amp; EOD'!VGO29</f>
        <v>0</v>
      </c>
      <c r="VTD6" s="260">
        <f>'Inbound SOS &amp; EOD'!VGP29</f>
        <v>0</v>
      </c>
      <c r="VTE6" s="260">
        <f>'Inbound SOS &amp; EOD'!VGQ29</f>
        <v>0</v>
      </c>
      <c r="VTF6" s="260">
        <f>'Inbound SOS &amp; EOD'!VGR29</f>
        <v>0</v>
      </c>
      <c r="VTG6" s="260">
        <f>'Inbound SOS &amp; EOD'!VGS29</f>
        <v>0</v>
      </c>
      <c r="VTH6" s="260">
        <f>'Inbound SOS &amp; EOD'!VGT29</f>
        <v>0</v>
      </c>
      <c r="VTI6" s="260">
        <f>'Inbound SOS &amp; EOD'!VGU29</f>
        <v>0</v>
      </c>
      <c r="VTJ6" s="260">
        <f>'Inbound SOS &amp; EOD'!VGV29</f>
        <v>0</v>
      </c>
      <c r="VTK6" s="260">
        <f>'Inbound SOS &amp; EOD'!VGW29</f>
        <v>0</v>
      </c>
      <c r="VTL6" s="260">
        <f>'Inbound SOS &amp; EOD'!VGX29</f>
        <v>0</v>
      </c>
      <c r="VTM6" s="260">
        <f>'Inbound SOS &amp; EOD'!VGY29</f>
        <v>0</v>
      </c>
      <c r="VTN6" s="260">
        <f>'Inbound SOS &amp; EOD'!VGZ29</f>
        <v>0</v>
      </c>
      <c r="VTO6" s="260">
        <f>'Inbound SOS &amp; EOD'!VHA29</f>
        <v>0</v>
      </c>
      <c r="VTP6" s="260">
        <f>'Inbound SOS &amp; EOD'!VHB29</f>
        <v>0</v>
      </c>
      <c r="VTQ6" s="260">
        <f>'Inbound SOS &amp; EOD'!VHC29</f>
        <v>0</v>
      </c>
      <c r="VTR6" s="260">
        <f>'Inbound SOS &amp; EOD'!VHD29</f>
        <v>0</v>
      </c>
      <c r="VTS6" s="260">
        <f>'Inbound SOS &amp; EOD'!VHE29</f>
        <v>0</v>
      </c>
      <c r="VTT6" s="260">
        <f>'Inbound SOS &amp; EOD'!VHF29</f>
        <v>0</v>
      </c>
      <c r="VTU6" s="260">
        <f>'Inbound SOS &amp; EOD'!VHG29</f>
        <v>0</v>
      </c>
      <c r="VTV6" s="260">
        <f>'Inbound SOS &amp; EOD'!VHH29</f>
        <v>0</v>
      </c>
      <c r="VTW6" s="260">
        <f>'Inbound SOS &amp; EOD'!VHI29</f>
        <v>0</v>
      </c>
      <c r="VTX6" s="260">
        <f>'Inbound SOS &amp; EOD'!VHJ29</f>
        <v>0</v>
      </c>
      <c r="VTY6" s="260">
        <f>'Inbound SOS &amp; EOD'!VHK29</f>
        <v>0</v>
      </c>
      <c r="VTZ6" s="260">
        <f>'Inbound SOS &amp; EOD'!VHL29</f>
        <v>0</v>
      </c>
      <c r="VUA6" s="260">
        <f>'Inbound SOS &amp; EOD'!VHM29</f>
        <v>0</v>
      </c>
      <c r="VUB6" s="260">
        <f>'Inbound SOS &amp; EOD'!VHN29</f>
        <v>0</v>
      </c>
      <c r="VUC6" s="260">
        <f>'Inbound SOS &amp; EOD'!VHO29</f>
        <v>0</v>
      </c>
      <c r="VUD6" s="260">
        <f>'Inbound SOS &amp; EOD'!VHP29</f>
        <v>0</v>
      </c>
      <c r="VUE6" s="260">
        <f>'Inbound SOS &amp; EOD'!VHQ29</f>
        <v>0</v>
      </c>
      <c r="VUF6" s="260">
        <f>'Inbound SOS &amp; EOD'!VHR29</f>
        <v>0</v>
      </c>
      <c r="VUG6" s="260">
        <f>'Inbound SOS &amp; EOD'!VHS29</f>
        <v>0</v>
      </c>
      <c r="VUH6" s="260">
        <f>'Inbound SOS &amp; EOD'!VHT29</f>
        <v>0</v>
      </c>
      <c r="VUI6" s="260">
        <f>'Inbound SOS &amp; EOD'!VHU29</f>
        <v>0</v>
      </c>
      <c r="VUJ6" s="260">
        <f>'Inbound SOS &amp; EOD'!VHV29</f>
        <v>0</v>
      </c>
      <c r="VUK6" s="260">
        <f>'Inbound SOS &amp; EOD'!VHW29</f>
        <v>0</v>
      </c>
      <c r="VUL6" s="260">
        <f>'Inbound SOS &amp; EOD'!VHX29</f>
        <v>0</v>
      </c>
      <c r="VUM6" s="260">
        <f>'Inbound SOS &amp; EOD'!VHY29</f>
        <v>0</v>
      </c>
      <c r="VUN6" s="260">
        <f>'Inbound SOS &amp; EOD'!VHZ29</f>
        <v>0</v>
      </c>
      <c r="VUO6" s="260">
        <f>'Inbound SOS &amp; EOD'!VIA29</f>
        <v>0</v>
      </c>
      <c r="VUP6" s="260">
        <f>'Inbound SOS &amp; EOD'!VIB29</f>
        <v>0</v>
      </c>
      <c r="VUQ6" s="260">
        <f>'Inbound SOS &amp; EOD'!VIC29</f>
        <v>0</v>
      </c>
      <c r="VUR6" s="260">
        <f>'Inbound SOS &amp; EOD'!VID29</f>
        <v>0</v>
      </c>
      <c r="VUS6" s="260">
        <f>'Inbound SOS &amp; EOD'!VIE29</f>
        <v>0</v>
      </c>
      <c r="VUT6" s="260">
        <f>'Inbound SOS &amp; EOD'!VIF29</f>
        <v>0</v>
      </c>
      <c r="VUU6" s="260">
        <f>'Inbound SOS &amp; EOD'!VIG29</f>
        <v>0</v>
      </c>
      <c r="VUV6" s="260">
        <f>'Inbound SOS &amp; EOD'!VIH29</f>
        <v>0</v>
      </c>
      <c r="VUW6" s="260">
        <f>'Inbound SOS &amp; EOD'!VII29</f>
        <v>0</v>
      </c>
      <c r="VUX6" s="260">
        <f>'Inbound SOS &amp; EOD'!VIJ29</f>
        <v>0</v>
      </c>
      <c r="VUY6" s="260">
        <f>'Inbound SOS &amp; EOD'!VIK29</f>
        <v>0</v>
      </c>
      <c r="VUZ6" s="260">
        <f>'Inbound SOS &amp; EOD'!VIL29</f>
        <v>0</v>
      </c>
      <c r="VVA6" s="260">
        <f>'Inbound SOS &amp; EOD'!VIM29</f>
        <v>0</v>
      </c>
      <c r="VVB6" s="260">
        <f>'Inbound SOS &amp; EOD'!VIN29</f>
        <v>0</v>
      </c>
      <c r="VVC6" s="260">
        <f>'Inbound SOS &amp; EOD'!VIO29</f>
        <v>0</v>
      </c>
      <c r="VVD6" s="260">
        <f>'Inbound SOS &amp; EOD'!VIP29</f>
        <v>0</v>
      </c>
      <c r="VVE6" s="260">
        <f>'Inbound SOS &amp; EOD'!VIQ29</f>
        <v>0</v>
      </c>
      <c r="VVF6" s="260">
        <f>'Inbound SOS &amp; EOD'!VIR29</f>
        <v>0</v>
      </c>
      <c r="VVG6" s="260">
        <f>'Inbound SOS &amp; EOD'!VIS29</f>
        <v>0</v>
      </c>
      <c r="VVH6" s="260">
        <f>'Inbound SOS &amp; EOD'!VIT29</f>
        <v>0</v>
      </c>
      <c r="VVI6" s="260">
        <f>'Inbound SOS &amp; EOD'!VIU29</f>
        <v>0</v>
      </c>
      <c r="VVJ6" s="260">
        <f>'Inbound SOS &amp; EOD'!VIV29</f>
        <v>0</v>
      </c>
      <c r="VVK6" s="260">
        <f>'Inbound SOS &amp; EOD'!VIW29</f>
        <v>0</v>
      </c>
      <c r="VVL6" s="260">
        <f>'Inbound SOS &amp; EOD'!VIX29</f>
        <v>0</v>
      </c>
      <c r="VVM6" s="260">
        <f>'Inbound SOS &amp; EOD'!VIY29</f>
        <v>0</v>
      </c>
      <c r="VVN6" s="260">
        <f>'Inbound SOS &amp; EOD'!VIZ29</f>
        <v>0</v>
      </c>
      <c r="VVO6" s="260">
        <f>'Inbound SOS &amp; EOD'!VJA29</f>
        <v>0</v>
      </c>
      <c r="VVP6" s="260">
        <f>'Inbound SOS &amp; EOD'!VJB29</f>
        <v>0</v>
      </c>
      <c r="VVQ6" s="260">
        <f>'Inbound SOS &amp; EOD'!VJC29</f>
        <v>0</v>
      </c>
      <c r="VVR6" s="260">
        <f>'Inbound SOS &amp; EOD'!VJD29</f>
        <v>0</v>
      </c>
      <c r="VVS6" s="260">
        <f>'Inbound SOS &amp; EOD'!VJE29</f>
        <v>0</v>
      </c>
      <c r="VVT6" s="260">
        <f>'Inbound SOS &amp; EOD'!VJF29</f>
        <v>0</v>
      </c>
      <c r="VVU6" s="260">
        <f>'Inbound SOS &amp; EOD'!VJG29</f>
        <v>0</v>
      </c>
      <c r="VVV6" s="260">
        <f>'Inbound SOS &amp; EOD'!VJH29</f>
        <v>0</v>
      </c>
      <c r="VVW6" s="260">
        <f>'Inbound SOS &amp; EOD'!VJI29</f>
        <v>0</v>
      </c>
      <c r="VVX6" s="260">
        <f>'Inbound SOS &amp; EOD'!VJJ29</f>
        <v>0</v>
      </c>
      <c r="VVY6" s="260">
        <f>'Inbound SOS &amp; EOD'!VJK29</f>
        <v>0</v>
      </c>
      <c r="VVZ6" s="260">
        <f>'Inbound SOS &amp; EOD'!VJL29</f>
        <v>0</v>
      </c>
      <c r="VWA6" s="260">
        <f>'Inbound SOS &amp; EOD'!VJM29</f>
        <v>0</v>
      </c>
      <c r="VWB6" s="260">
        <f>'Inbound SOS &amp; EOD'!VJN29</f>
        <v>0</v>
      </c>
      <c r="VWC6" s="260">
        <f>'Inbound SOS &amp; EOD'!VJO29</f>
        <v>0</v>
      </c>
      <c r="VWD6" s="260">
        <f>'Inbound SOS &amp; EOD'!VJP29</f>
        <v>0</v>
      </c>
      <c r="VWE6" s="260">
        <f>'Inbound SOS &amp; EOD'!VJQ29</f>
        <v>0</v>
      </c>
      <c r="VWF6" s="260">
        <f>'Inbound SOS &amp; EOD'!VJR29</f>
        <v>0</v>
      </c>
      <c r="VWG6" s="260">
        <f>'Inbound SOS &amp; EOD'!VJS29</f>
        <v>0</v>
      </c>
      <c r="VWH6" s="260">
        <f>'Inbound SOS &amp; EOD'!VJT29</f>
        <v>0</v>
      </c>
      <c r="VWI6" s="260">
        <f>'Inbound SOS &amp; EOD'!VJU29</f>
        <v>0</v>
      </c>
      <c r="VWJ6" s="260">
        <f>'Inbound SOS &amp; EOD'!VJV29</f>
        <v>0</v>
      </c>
      <c r="VWK6" s="260">
        <f>'Inbound SOS &amp; EOD'!VJW29</f>
        <v>0</v>
      </c>
      <c r="VWL6" s="260">
        <f>'Inbound SOS &amp; EOD'!VJX29</f>
        <v>0</v>
      </c>
      <c r="VWM6" s="260">
        <f>'Inbound SOS &amp; EOD'!VJY29</f>
        <v>0</v>
      </c>
      <c r="VWN6" s="260">
        <f>'Inbound SOS &amp; EOD'!VJZ29</f>
        <v>0</v>
      </c>
      <c r="VWO6" s="260">
        <f>'Inbound SOS &amp; EOD'!VKA29</f>
        <v>0</v>
      </c>
      <c r="VWP6" s="260">
        <f>'Inbound SOS &amp; EOD'!VKB29</f>
        <v>0</v>
      </c>
      <c r="VWQ6" s="260">
        <f>'Inbound SOS &amp; EOD'!VKC29</f>
        <v>0</v>
      </c>
      <c r="VWR6" s="260">
        <f>'Inbound SOS &amp; EOD'!VKD29</f>
        <v>0</v>
      </c>
      <c r="VWS6" s="260">
        <f>'Inbound SOS &amp; EOD'!VKE29</f>
        <v>0</v>
      </c>
      <c r="VWT6" s="260">
        <f>'Inbound SOS &amp; EOD'!VKF29</f>
        <v>0</v>
      </c>
      <c r="VWU6" s="260">
        <f>'Inbound SOS &amp; EOD'!VKG29</f>
        <v>0</v>
      </c>
      <c r="VWV6" s="260">
        <f>'Inbound SOS &amp; EOD'!VKH29</f>
        <v>0</v>
      </c>
      <c r="VWW6" s="260">
        <f>'Inbound SOS &amp; EOD'!VKI29</f>
        <v>0</v>
      </c>
      <c r="VWX6" s="260">
        <f>'Inbound SOS &amp; EOD'!VKJ29</f>
        <v>0</v>
      </c>
      <c r="VWY6" s="260">
        <f>'Inbound SOS &amp; EOD'!VKK29</f>
        <v>0</v>
      </c>
      <c r="VWZ6" s="260">
        <f>'Inbound SOS &amp; EOD'!VKL29</f>
        <v>0</v>
      </c>
      <c r="VXA6" s="260">
        <f>'Inbound SOS &amp; EOD'!VKM29</f>
        <v>0</v>
      </c>
      <c r="VXB6" s="260">
        <f>'Inbound SOS &amp; EOD'!VKN29</f>
        <v>0</v>
      </c>
      <c r="VXC6" s="260">
        <f>'Inbound SOS &amp; EOD'!VKO29</f>
        <v>0</v>
      </c>
      <c r="VXD6" s="260">
        <f>'Inbound SOS &amp; EOD'!VKP29</f>
        <v>0</v>
      </c>
      <c r="VXE6" s="260">
        <f>'Inbound SOS &amp; EOD'!VKQ29</f>
        <v>0</v>
      </c>
      <c r="VXF6" s="260">
        <f>'Inbound SOS &amp; EOD'!VKR29</f>
        <v>0</v>
      </c>
      <c r="VXG6" s="260">
        <f>'Inbound SOS &amp; EOD'!VKS29</f>
        <v>0</v>
      </c>
      <c r="VXH6" s="260">
        <f>'Inbound SOS &amp; EOD'!VKT29</f>
        <v>0</v>
      </c>
      <c r="VXI6" s="260">
        <f>'Inbound SOS &amp; EOD'!VKU29</f>
        <v>0</v>
      </c>
      <c r="VXJ6" s="260">
        <f>'Inbound SOS &amp; EOD'!VKV29</f>
        <v>0</v>
      </c>
      <c r="VXK6" s="260">
        <f>'Inbound SOS &amp; EOD'!VKW29</f>
        <v>0</v>
      </c>
      <c r="VXL6" s="260">
        <f>'Inbound SOS &amp; EOD'!VKX29</f>
        <v>0</v>
      </c>
      <c r="VXM6" s="260">
        <f>'Inbound SOS &amp; EOD'!VKY29</f>
        <v>0</v>
      </c>
      <c r="VXN6" s="260">
        <f>'Inbound SOS &amp; EOD'!VKZ29</f>
        <v>0</v>
      </c>
      <c r="VXO6" s="260">
        <f>'Inbound SOS &amp; EOD'!VLA29</f>
        <v>0</v>
      </c>
      <c r="VXP6" s="260">
        <f>'Inbound SOS &amp; EOD'!VLB29</f>
        <v>0</v>
      </c>
      <c r="VXQ6" s="260">
        <f>'Inbound SOS &amp; EOD'!VLC29</f>
        <v>0</v>
      </c>
      <c r="VXR6" s="260">
        <f>'Inbound SOS &amp; EOD'!VLD29</f>
        <v>0</v>
      </c>
      <c r="VXS6" s="260">
        <f>'Inbound SOS &amp; EOD'!VLE29</f>
        <v>0</v>
      </c>
      <c r="VXT6" s="260">
        <f>'Inbound SOS &amp; EOD'!VLF29</f>
        <v>0</v>
      </c>
      <c r="VXU6" s="260">
        <f>'Inbound SOS &amp; EOD'!VLG29</f>
        <v>0</v>
      </c>
      <c r="VXV6" s="260">
        <f>'Inbound SOS &amp; EOD'!VLH29</f>
        <v>0</v>
      </c>
      <c r="VXW6" s="260">
        <f>'Inbound SOS &amp; EOD'!VLI29</f>
        <v>0</v>
      </c>
      <c r="VXX6" s="260">
        <f>'Inbound SOS &amp; EOD'!VLJ29</f>
        <v>0</v>
      </c>
      <c r="VXY6" s="260">
        <f>'Inbound SOS &amp; EOD'!VLK29</f>
        <v>0</v>
      </c>
      <c r="VXZ6" s="260">
        <f>'Inbound SOS &amp; EOD'!VLL29</f>
        <v>0</v>
      </c>
      <c r="VYA6" s="260">
        <f>'Inbound SOS &amp; EOD'!VLM29</f>
        <v>0</v>
      </c>
      <c r="VYB6" s="260">
        <f>'Inbound SOS &amp; EOD'!VLN29</f>
        <v>0</v>
      </c>
      <c r="VYC6" s="260">
        <f>'Inbound SOS &amp; EOD'!VLO29</f>
        <v>0</v>
      </c>
      <c r="VYD6" s="260">
        <f>'Inbound SOS &amp; EOD'!VLP29</f>
        <v>0</v>
      </c>
      <c r="VYE6" s="260">
        <f>'Inbound SOS &amp; EOD'!VLQ29</f>
        <v>0</v>
      </c>
      <c r="VYF6" s="260">
        <f>'Inbound SOS &amp; EOD'!VLR29</f>
        <v>0</v>
      </c>
      <c r="VYG6" s="260">
        <f>'Inbound SOS &amp; EOD'!VLS29</f>
        <v>0</v>
      </c>
      <c r="VYH6" s="260">
        <f>'Inbound SOS &amp; EOD'!VLT29</f>
        <v>0</v>
      </c>
      <c r="VYI6" s="260">
        <f>'Inbound SOS &amp; EOD'!VLU29</f>
        <v>0</v>
      </c>
      <c r="VYJ6" s="260">
        <f>'Inbound SOS &amp; EOD'!VLV29</f>
        <v>0</v>
      </c>
      <c r="VYK6" s="260">
        <f>'Inbound SOS &amp; EOD'!VLW29</f>
        <v>0</v>
      </c>
      <c r="VYL6" s="260">
        <f>'Inbound SOS &amp; EOD'!VLX29</f>
        <v>0</v>
      </c>
      <c r="VYM6" s="260">
        <f>'Inbound SOS &amp; EOD'!VLY29</f>
        <v>0</v>
      </c>
      <c r="VYN6" s="260">
        <f>'Inbound SOS &amp; EOD'!VLZ29</f>
        <v>0</v>
      </c>
      <c r="VYO6" s="260">
        <f>'Inbound SOS &amp; EOD'!VMA29</f>
        <v>0</v>
      </c>
      <c r="VYP6" s="260">
        <f>'Inbound SOS &amp; EOD'!VMB29</f>
        <v>0</v>
      </c>
      <c r="VYQ6" s="260">
        <f>'Inbound SOS &amp; EOD'!VMC29</f>
        <v>0</v>
      </c>
      <c r="VYR6" s="260">
        <f>'Inbound SOS &amp; EOD'!VMD29</f>
        <v>0</v>
      </c>
      <c r="VYS6" s="260">
        <f>'Inbound SOS &amp; EOD'!VME29</f>
        <v>0</v>
      </c>
      <c r="VYT6" s="260">
        <f>'Inbound SOS &amp; EOD'!VMF29</f>
        <v>0</v>
      </c>
      <c r="VYU6" s="260">
        <f>'Inbound SOS &amp; EOD'!VMG29</f>
        <v>0</v>
      </c>
      <c r="VYV6" s="260">
        <f>'Inbound SOS &amp; EOD'!VMH29</f>
        <v>0</v>
      </c>
      <c r="VYW6" s="260">
        <f>'Inbound SOS &amp; EOD'!VMI29</f>
        <v>0</v>
      </c>
      <c r="VYX6" s="260">
        <f>'Inbound SOS &amp; EOD'!VMJ29</f>
        <v>0</v>
      </c>
      <c r="VYY6" s="260">
        <f>'Inbound SOS &amp; EOD'!VMK29</f>
        <v>0</v>
      </c>
      <c r="VYZ6" s="260">
        <f>'Inbound SOS &amp; EOD'!VML29</f>
        <v>0</v>
      </c>
      <c r="VZA6" s="260">
        <f>'Inbound SOS &amp; EOD'!VMM29</f>
        <v>0</v>
      </c>
      <c r="VZB6" s="260">
        <f>'Inbound SOS &amp; EOD'!VMN29</f>
        <v>0</v>
      </c>
      <c r="VZC6" s="260">
        <f>'Inbound SOS &amp; EOD'!VMO29</f>
        <v>0</v>
      </c>
      <c r="VZD6" s="260">
        <f>'Inbound SOS &amp; EOD'!VMP29</f>
        <v>0</v>
      </c>
      <c r="VZE6" s="260">
        <f>'Inbound SOS &amp; EOD'!VMQ29</f>
        <v>0</v>
      </c>
      <c r="VZF6" s="260">
        <f>'Inbound SOS &amp; EOD'!VMR29</f>
        <v>0</v>
      </c>
      <c r="VZG6" s="260">
        <f>'Inbound SOS &amp; EOD'!VMS29</f>
        <v>0</v>
      </c>
      <c r="VZH6" s="260">
        <f>'Inbound SOS &amp; EOD'!VMT29</f>
        <v>0</v>
      </c>
      <c r="VZI6" s="260">
        <f>'Inbound SOS &amp; EOD'!VMU29</f>
        <v>0</v>
      </c>
      <c r="VZJ6" s="260">
        <f>'Inbound SOS &amp; EOD'!VMV29</f>
        <v>0</v>
      </c>
      <c r="VZK6" s="260">
        <f>'Inbound SOS &amp; EOD'!VMW29</f>
        <v>0</v>
      </c>
      <c r="VZL6" s="260">
        <f>'Inbound SOS &amp; EOD'!VMX29</f>
        <v>0</v>
      </c>
      <c r="VZM6" s="260">
        <f>'Inbound SOS &amp; EOD'!VMY29</f>
        <v>0</v>
      </c>
      <c r="VZN6" s="260">
        <f>'Inbound SOS &amp; EOD'!VMZ29</f>
        <v>0</v>
      </c>
      <c r="VZO6" s="260">
        <f>'Inbound SOS &amp; EOD'!VNA29</f>
        <v>0</v>
      </c>
      <c r="VZP6" s="260">
        <f>'Inbound SOS &amp; EOD'!VNB29</f>
        <v>0</v>
      </c>
      <c r="VZQ6" s="260">
        <f>'Inbound SOS &amp; EOD'!VNC29</f>
        <v>0</v>
      </c>
      <c r="VZR6" s="260">
        <f>'Inbound SOS &amp; EOD'!VND29</f>
        <v>0</v>
      </c>
      <c r="VZS6" s="260">
        <f>'Inbound SOS &amp; EOD'!VNE29</f>
        <v>0</v>
      </c>
      <c r="VZT6" s="260">
        <f>'Inbound SOS &amp; EOD'!VNF29</f>
        <v>0</v>
      </c>
      <c r="VZU6" s="260">
        <f>'Inbound SOS &amp; EOD'!VNG29</f>
        <v>0</v>
      </c>
      <c r="VZV6" s="260">
        <f>'Inbound SOS &amp; EOD'!VNH29</f>
        <v>0</v>
      </c>
      <c r="VZW6" s="260">
        <f>'Inbound SOS &amp; EOD'!VNI29</f>
        <v>0</v>
      </c>
      <c r="VZX6" s="260">
        <f>'Inbound SOS &amp; EOD'!VNJ29</f>
        <v>0</v>
      </c>
      <c r="VZY6" s="260">
        <f>'Inbound SOS &amp; EOD'!VNK29</f>
        <v>0</v>
      </c>
      <c r="VZZ6" s="260">
        <f>'Inbound SOS &amp; EOD'!VNL29</f>
        <v>0</v>
      </c>
      <c r="WAA6" s="260">
        <f>'Inbound SOS &amp; EOD'!VNM29</f>
        <v>0</v>
      </c>
      <c r="WAB6" s="260">
        <f>'Inbound SOS &amp; EOD'!VNN29</f>
        <v>0</v>
      </c>
      <c r="WAC6" s="260">
        <f>'Inbound SOS &amp; EOD'!VNO29</f>
        <v>0</v>
      </c>
      <c r="WAD6" s="260">
        <f>'Inbound SOS &amp; EOD'!VNP29</f>
        <v>0</v>
      </c>
      <c r="WAE6" s="260">
        <f>'Inbound SOS &amp; EOD'!VNQ29</f>
        <v>0</v>
      </c>
      <c r="WAF6" s="260">
        <f>'Inbound SOS &amp; EOD'!VNR29</f>
        <v>0</v>
      </c>
      <c r="WAG6" s="260">
        <f>'Inbound SOS &amp; EOD'!VNS29</f>
        <v>0</v>
      </c>
      <c r="WAH6" s="260">
        <f>'Inbound SOS &amp; EOD'!VNT29</f>
        <v>0</v>
      </c>
      <c r="WAI6" s="260">
        <f>'Inbound SOS &amp; EOD'!VNU29</f>
        <v>0</v>
      </c>
      <c r="WAJ6" s="260">
        <f>'Inbound SOS &amp; EOD'!VNV29</f>
        <v>0</v>
      </c>
      <c r="WAK6" s="260">
        <f>'Inbound SOS &amp; EOD'!VNW29</f>
        <v>0</v>
      </c>
      <c r="WAL6" s="260">
        <f>'Inbound SOS &amp; EOD'!VNX29</f>
        <v>0</v>
      </c>
      <c r="WAM6" s="260">
        <f>'Inbound SOS &amp; EOD'!VNY29</f>
        <v>0</v>
      </c>
      <c r="WAN6" s="260">
        <f>'Inbound SOS &amp; EOD'!VNZ29</f>
        <v>0</v>
      </c>
      <c r="WAO6" s="260">
        <f>'Inbound SOS &amp; EOD'!VOA29</f>
        <v>0</v>
      </c>
      <c r="WAP6" s="260">
        <f>'Inbound SOS &amp; EOD'!VOB29</f>
        <v>0</v>
      </c>
      <c r="WAQ6" s="260">
        <f>'Inbound SOS &amp; EOD'!VOC29</f>
        <v>0</v>
      </c>
      <c r="WAR6" s="260">
        <f>'Inbound SOS &amp; EOD'!VOD29</f>
        <v>0</v>
      </c>
      <c r="WAS6" s="260">
        <f>'Inbound SOS &amp; EOD'!VOE29</f>
        <v>0</v>
      </c>
      <c r="WAT6" s="260">
        <f>'Inbound SOS &amp; EOD'!VOF29</f>
        <v>0</v>
      </c>
      <c r="WAU6" s="260">
        <f>'Inbound SOS &amp; EOD'!VOG29</f>
        <v>0</v>
      </c>
      <c r="WAV6" s="260">
        <f>'Inbound SOS &amp; EOD'!VOH29</f>
        <v>0</v>
      </c>
      <c r="WAW6" s="260">
        <f>'Inbound SOS &amp; EOD'!VOI29</f>
        <v>0</v>
      </c>
      <c r="WAX6" s="260">
        <f>'Inbound SOS &amp; EOD'!VOJ29</f>
        <v>0</v>
      </c>
      <c r="WAY6" s="260">
        <f>'Inbound SOS &amp; EOD'!VOK29</f>
        <v>0</v>
      </c>
      <c r="WAZ6" s="260">
        <f>'Inbound SOS &amp; EOD'!VOL29</f>
        <v>0</v>
      </c>
      <c r="WBA6" s="260">
        <f>'Inbound SOS &amp; EOD'!VOM29</f>
        <v>0</v>
      </c>
      <c r="WBB6" s="260">
        <f>'Inbound SOS &amp; EOD'!VON29</f>
        <v>0</v>
      </c>
      <c r="WBC6" s="260">
        <f>'Inbound SOS &amp; EOD'!VOO29</f>
        <v>0</v>
      </c>
      <c r="WBD6" s="260">
        <f>'Inbound SOS &amp; EOD'!VOP29</f>
        <v>0</v>
      </c>
      <c r="WBE6" s="260">
        <f>'Inbound SOS &amp; EOD'!VOQ29</f>
        <v>0</v>
      </c>
      <c r="WBF6" s="260">
        <f>'Inbound SOS &amp; EOD'!VOR29</f>
        <v>0</v>
      </c>
      <c r="WBG6" s="260">
        <f>'Inbound SOS &amp; EOD'!VOS29</f>
        <v>0</v>
      </c>
      <c r="WBH6" s="260">
        <f>'Inbound SOS &amp; EOD'!VOT29</f>
        <v>0</v>
      </c>
      <c r="WBI6" s="260">
        <f>'Inbound SOS &amp; EOD'!VOU29</f>
        <v>0</v>
      </c>
      <c r="WBJ6" s="260">
        <f>'Inbound SOS &amp; EOD'!VOV29</f>
        <v>0</v>
      </c>
      <c r="WBK6" s="260">
        <f>'Inbound SOS &amp; EOD'!VOW29</f>
        <v>0</v>
      </c>
      <c r="WBL6" s="260">
        <f>'Inbound SOS &amp; EOD'!VOX29</f>
        <v>0</v>
      </c>
      <c r="WBM6" s="260">
        <f>'Inbound SOS &amp; EOD'!VOY29</f>
        <v>0</v>
      </c>
      <c r="WBN6" s="260">
        <f>'Inbound SOS &amp; EOD'!VOZ29</f>
        <v>0</v>
      </c>
      <c r="WBO6" s="260">
        <f>'Inbound SOS &amp; EOD'!VPA29</f>
        <v>0</v>
      </c>
      <c r="WBP6" s="260">
        <f>'Inbound SOS &amp; EOD'!VPB29</f>
        <v>0</v>
      </c>
      <c r="WBQ6" s="260">
        <f>'Inbound SOS &amp; EOD'!VPC29</f>
        <v>0</v>
      </c>
      <c r="WBR6" s="260">
        <f>'Inbound SOS &amp; EOD'!VPD29</f>
        <v>0</v>
      </c>
      <c r="WBS6" s="260">
        <f>'Inbound SOS &amp; EOD'!VPE29</f>
        <v>0</v>
      </c>
      <c r="WBT6" s="260">
        <f>'Inbound SOS &amp; EOD'!VPF29</f>
        <v>0</v>
      </c>
      <c r="WBU6" s="260">
        <f>'Inbound SOS &amp; EOD'!VPG29</f>
        <v>0</v>
      </c>
      <c r="WBV6" s="260">
        <f>'Inbound SOS &amp; EOD'!VPH29</f>
        <v>0</v>
      </c>
      <c r="WBW6" s="260">
        <f>'Inbound SOS &amp; EOD'!VPI29</f>
        <v>0</v>
      </c>
      <c r="WBX6" s="260">
        <f>'Inbound SOS &amp; EOD'!VPJ29</f>
        <v>0</v>
      </c>
      <c r="WBY6" s="260">
        <f>'Inbound SOS &amp; EOD'!VPK29</f>
        <v>0</v>
      </c>
      <c r="WBZ6" s="260">
        <f>'Inbound SOS &amp; EOD'!VPL29</f>
        <v>0</v>
      </c>
      <c r="WCA6" s="260">
        <f>'Inbound SOS &amp; EOD'!VPM29</f>
        <v>0</v>
      </c>
      <c r="WCB6" s="260">
        <f>'Inbound SOS &amp; EOD'!VPN29</f>
        <v>0</v>
      </c>
      <c r="WCC6" s="260">
        <f>'Inbound SOS &amp; EOD'!VPO29</f>
        <v>0</v>
      </c>
      <c r="WCD6" s="260">
        <f>'Inbound SOS &amp; EOD'!VPP29</f>
        <v>0</v>
      </c>
      <c r="WCE6" s="260">
        <f>'Inbound SOS &amp; EOD'!VPQ29</f>
        <v>0</v>
      </c>
      <c r="WCF6" s="260">
        <f>'Inbound SOS &amp; EOD'!VPR29</f>
        <v>0</v>
      </c>
      <c r="WCG6" s="260">
        <f>'Inbound SOS &amp; EOD'!VPS29</f>
        <v>0</v>
      </c>
      <c r="WCH6" s="260">
        <f>'Inbound SOS &amp; EOD'!VPT29</f>
        <v>0</v>
      </c>
      <c r="WCI6" s="260">
        <f>'Inbound SOS &amp; EOD'!VPU29</f>
        <v>0</v>
      </c>
      <c r="WCJ6" s="260">
        <f>'Inbound SOS &amp; EOD'!VPV29</f>
        <v>0</v>
      </c>
      <c r="WCK6" s="260">
        <f>'Inbound SOS &amp; EOD'!VPW29</f>
        <v>0</v>
      </c>
      <c r="WCL6" s="260">
        <f>'Inbound SOS &amp; EOD'!VPX29</f>
        <v>0</v>
      </c>
      <c r="WCM6" s="260">
        <f>'Inbound SOS &amp; EOD'!VPY29</f>
        <v>0</v>
      </c>
      <c r="WCN6" s="260">
        <f>'Inbound SOS &amp; EOD'!VPZ29</f>
        <v>0</v>
      </c>
      <c r="WCO6" s="260">
        <f>'Inbound SOS &amp; EOD'!VQA29</f>
        <v>0</v>
      </c>
      <c r="WCP6" s="260">
        <f>'Inbound SOS &amp; EOD'!VQB29</f>
        <v>0</v>
      </c>
      <c r="WCQ6" s="260">
        <f>'Inbound SOS &amp; EOD'!VQC29</f>
        <v>0</v>
      </c>
      <c r="WCR6" s="260">
        <f>'Inbound SOS &amp; EOD'!VQD29</f>
        <v>0</v>
      </c>
      <c r="WCS6" s="260">
        <f>'Inbound SOS &amp; EOD'!VQE29</f>
        <v>0</v>
      </c>
      <c r="WCT6" s="260">
        <f>'Inbound SOS &amp; EOD'!VQF29</f>
        <v>0</v>
      </c>
      <c r="WCU6" s="260">
        <f>'Inbound SOS &amp; EOD'!VQG29</f>
        <v>0</v>
      </c>
      <c r="WCV6" s="260">
        <f>'Inbound SOS &amp; EOD'!VQH29</f>
        <v>0</v>
      </c>
      <c r="WCW6" s="260">
        <f>'Inbound SOS &amp; EOD'!VQI29</f>
        <v>0</v>
      </c>
      <c r="WCX6" s="260">
        <f>'Inbound SOS &amp; EOD'!VQJ29</f>
        <v>0</v>
      </c>
      <c r="WCY6" s="260">
        <f>'Inbound SOS &amp; EOD'!VQK29</f>
        <v>0</v>
      </c>
      <c r="WCZ6" s="260">
        <f>'Inbound SOS &amp; EOD'!VQL29</f>
        <v>0</v>
      </c>
      <c r="WDA6" s="260">
        <f>'Inbound SOS &amp; EOD'!VQM29</f>
        <v>0</v>
      </c>
      <c r="WDB6" s="260">
        <f>'Inbound SOS &amp; EOD'!VQN29</f>
        <v>0</v>
      </c>
      <c r="WDC6" s="260">
        <f>'Inbound SOS &amp; EOD'!VQO29</f>
        <v>0</v>
      </c>
      <c r="WDD6" s="260">
        <f>'Inbound SOS &amp; EOD'!VQP29</f>
        <v>0</v>
      </c>
      <c r="WDE6" s="260">
        <f>'Inbound SOS &amp; EOD'!VQQ29</f>
        <v>0</v>
      </c>
      <c r="WDF6" s="260">
        <f>'Inbound SOS &amp; EOD'!VQR29</f>
        <v>0</v>
      </c>
      <c r="WDG6" s="260">
        <f>'Inbound SOS &amp; EOD'!VQS29</f>
        <v>0</v>
      </c>
      <c r="WDH6" s="260">
        <f>'Inbound SOS &amp; EOD'!VQT29</f>
        <v>0</v>
      </c>
      <c r="WDI6" s="260">
        <f>'Inbound SOS &amp; EOD'!VQU29</f>
        <v>0</v>
      </c>
      <c r="WDJ6" s="260">
        <f>'Inbound SOS &amp; EOD'!VQV29</f>
        <v>0</v>
      </c>
      <c r="WDK6" s="260">
        <f>'Inbound SOS &amp; EOD'!VQW29</f>
        <v>0</v>
      </c>
      <c r="WDL6" s="260">
        <f>'Inbound SOS &amp; EOD'!VQX29</f>
        <v>0</v>
      </c>
      <c r="WDM6" s="260">
        <f>'Inbound SOS &amp; EOD'!VQY29</f>
        <v>0</v>
      </c>
      <c r="WDN6" s="260">
        <f>'Inbound SOS &amp; EOD'!VQZ29</f>
        <v>0</v>
      </c>
      <c r="WDO6" s="260">
        <f>'Inbound SOS &amp; EOD'!VRA29</f>
        <v>0</v>
      </c>
      <c r="WDP6" s="260">
        <f>'Inbound SOS &amp; EOD'!VRB29</f>
        <v>0</v>
      </c>
      <c r="WDQ6" s="260">
        <f>'Inbound SOS &amp; EOD'!VRC29</f>
        <v>0</v>
      </c>
      <c r="WDR6" s="260">
        <f>'Inbound SOS &amp; EOD'!VRD29</f>
        <v>0</v>
      </c>
      <c r="WDS6" s="260">
        <f>'Inbound SOS &amp; EOD'!VRE29</f>
        <v>0</v>
      </c>
      <c r="WDT6" s="260">
        <f>'Inbound SOS &amp; EOD'!VRF29</f>
        <v>0</v>
      </c>
      <c r="WDU6" s="260">
        <f>'Inbound SOS &amp; EOD'!VRG29</f>
        <v>0</v>
      </c>
      <c r="WDV6" s="260">
        <f>'Inbound SOS &amp; EOD'!VRH29</f>
        <v>0</v>
      </c>
      <c r="WDW6" s="260">
        <f>'Inbound SOS &amp; EOD'!VRI29</f>
        <v>0</v>
      </c>
      <c r="WDX6" s="260">
        <f>'Inbound SOS &amp; EOD'!VRJ29</f>
        <v>0</v>
      </c>
      <c r="WDY6" s="260">
        <f>'Inbound SOS &amp; EOD'!VRK29</f>
        <v>0</v>
      </c>
      <c r="WDZ6" s="260">
        <f>'Inbound SOS &amp; EOD'!VRL29</f>
        <v>0</v>
      </c>
      <c r="WEA6" s="260">
        <f>'Inbound SOS &amp; EOD'!VRM29</f>
        <v>0</v>
      </c>
      <c r="WEB6" s="260">
        <f>'Inbound SOS &amp; EOD'!VRN29</f>
        <v>0</v>
      </c>
      <c r="WEC6" s="260">
        <f>'Inbound SOS &amp; EOD'!VRO29</f>
        <v>0</v>
      </c>
      <c r="WED6" s="260">
        <f>'Inbound SOS &amp; EOD'!VRP29</f>
        <v>0</v>
      </c>
      <c r="WEE6" s="260">
        <f>'Inbound SOS &amp; EOD'!VRQ29</f>
        <v>0</v>
      </c>
      <c r="WEF6" s="260">
        <f>'Inbound SOS &amp; EOD'!VRR29</f>
        <v>0</v>
      </c>
      <c r="WEG6" s="260">
        <f>'Inbound SOS &amp; EOD'!VRS29</f>
        <v>0</v>
      </c>
      <c r="WEH6" s="260">
        <f>'Inbound SOS &amp; EOD'!VRT29</f>
        <v>0</v>
      </c>
      <c r="WEI6" s="260">
        <f>'Inbound SOS &amp; EOD'!VRU29</f>
        <v>0</v>
      </c>
      <c r="WEJ6" s="260">
        <f>'Inbound SOS &amp; EOD'!VRV29</f>
        <v>0</v>
      </c>
      <c r="WEK6" s="260">
        <f>'Inbound SOS &amp; EOD'!VRW29</f>
        <v>0</v>
      </c>
      <c r="WEL6" s="260">
        <f>'Inbound SOS &amp; EOD'!VRX29</f>
        <v>0</v>
      </c>
      <c r="WEM6" s="260">
        <f>'Inbound SOS &amp; EOD'!VRY29</f>
        <v>0</v>
      </c>
      <c r="WEN6" s="260">
        <f>'Inbound SOS &amp; EOD'!VRZ29</f>
        <v>0</v>
      </c>
      <c r="WEO6" s="260">
        <f>'Inbound SOS &amp; EOD'!VSA29</f>
        <v>0</v>
      </c>
      <c r="WEP6" s="260">
        <f>'Inbound SOS &amp; EOD'!VSB29</f>
        <v>0</v>
      </c>
      <c r="WEQ6" s="260">
        <f>'Inbound SOS &amp; EOD'!VSC29</f>
        <v>0</v>
      </c>
      <c r="WER6" s="260">
        <f>'Inbound SOS &amp; EOD'!VSD29</f>
        <v>0</v>
      </c>
      <c r="WES6" s="260">
        <f>'Inbound SOS &amp; EOD'!VSE29</f>
        <v>0</v>
      </c>
      <c r="WET6" s="260">
        <f>'Inbound SOS &amp; EOD'!VSF29</f>
        <v>0</v>
      </c>
      <c r="WEU6" s="260">
        <f>'Inbound SOS &amp; EOD'!VSG29</f>
        <v>0</v>
      </c>
      <c r="WEV6" s="260">
        <f>'Inbound SOS &amp; EOD'!VSH29</f>
        <v>0</v>
      </c>
      <c r="WEW6" s="260">
        <f>'Inbound SOS &amp; EOD'!VSI29</f>
        <v>0</v>
      </c>
      <c r="WEX6" s="260">
        <f>'Inbound SOS &amp; EOD'!VSJ29</f>
        <v>0</v>
      </c>
      <c r="WEY6" s="260">
        <f>'Inbound SOS &amp; EOD'!VSK29</f>
        <v>0</v>
      </c>
      <c r="WEZ6" s="260">
        <f>'Inbound SOS &amp; EOD'!VSL29</f>
        <v>0</v>
      </c>
      <c r="WFA6" s="260">
        <f>'Inbound SOS &amp; EOD'!VSM29</f>
        <v>0</v>
      </c>
      <c r="WFB6" s="260">
        <f>'Inbound SOS &amp; EOD'!VSN29</f>
        <v>0</v>
      </c>
      <c r="WFC6" s="260">
        <f>'Inbound SOS &amp; EOD'!VSO29</f>
        <v>0</v>
      </c>
      <c r="WFD6" s="260">
        <f>'Inbound SOS &amp; EOD'!VSP29</f>
        <v>0</v>
      </c>
      <c r="WFE6" s="260">
        <f>'Inbound SOS &amp; EOD'!VSQ29</f>
        <v>0</v>
      </c>
      <c r="WFF6" s="260">
        <f>'Inbound SOS &amp; EOD'!VSR29</f>
        <v>0</v>
      </c>
      <c r="WFG6" s="260">
        <f>'Inbound SOS &amp; EOD'!VSS29</f>
        <v>0</v>
      </c>
      <c r="WFH6" s="260">
        <f>'Inbound SOS &amp; EOD'!VST29</f>
        <v>0</v>
      </c>
      <c r="WFI6" s="260">
        <f>'Inbound SOS &amp; EOD'!VSU29</f>
        <v>0</v>
      </c>
      <c r="WFJ6" s="260">
        <f>'Inbound SOS &amp; EOD'!VSV29</f>
        <v>0</v>
      </c>
      <c r="WFK6" s="260">
        <f>'Inbound SOS &amp; EOD'!VSW29</f>
        <v>0</v>
      </c>
      <c r="WFL6" s="260">
        <f>'Inbound SOS &amp; EOD'!VSX29</f>
        <v>0</v>
      </c>
      <c r="WFM6" s="260">
        <f>'Inbound SOS &amp; EOD'!VSY29</f>
        <v>0</v>
      </c>
      <c r="WFN6" s="260">
        <f>'Inbound SOS &amp; EOD'!VSZ29</f>
        <v>0</v>
      </c>
      <c r="WFO6" s="260">
        <f>'Inbound SOS &amp; EOD'!VTA29</f>
        <v>0</v>
      </c>
      <c r="WFP6" s="260">
        <f>'Inbound SOS &amp; EOD'!VTB29</f>
        <v>0</v>
      </c>
      <c r="WFQ6" s="260">
        <f>'Inbound SOS &amp; EOD'!VTC29</f>
        <v>0</v>
      </c>
      <c r="WFR6" s="260">
        <f>'Inbound SOS &amp; EOD'!VTD29</f>
        <v>0</v>
      </c>
      <c r="WFS6" s="260">
        <f>'Inbound SOS &amp; EOD'!VTE29</f>
        <v>0</v>
      </c>
      <c r="WFT6" s="260">
        <f>'Inbound SOS &amp; EOD'!VTF29</f>
        <v>0</v>
      </c>
      <c r="WFU6" s="260">
        <f>'Inbound SOS &amp; EOD'!VTG29</f>
        <v>0</v>
      </c>
      <c r="WFV6" s="260">
        <f>'Inbound SOS &amp; EOD'!VTH29</f>
        <v>0</v>
      </c>
      <c r="WFW6" s="260">
        <f>'Inbound SOS &amp; EOD'!VTI29</f>
        <v>0</v>
      </c>
      <c r="WFX6" s="260">
        <f>'Inbound SOS &amp; EOD'!VTJ29</f>
        <v>0</v>
      </c>
      <c r="WFY6" s="260">
        <f>'Inbound SOS &amp; EOD'!VTK29</f>
        <v>0</v>
      </c>
      <c r="WFZ6" s="260">
        <f>'Inbound SOS &amp; EOD'!VTL29</f>
        <v>0</v>
      </c>
      <c r="WGA6" s="260">
        <f>'Inbound SOS &amp; EOD'!VTM29</f>
        <v>0</v>
      </c>
      <c r="WGB6" s="260">
        <f>'Inbound SOS &amp; EOD'!VTN29</f>
        <v>0</v>
      </c>
      <c r="WGC6" s="260">
        <f>'Inbound SOS &amp; EOD'!VTO29</f>
        <v>0</v>
      </c>
      <c r="WGD6" s="260">
        <f>'Inbound SOS &amp; EOD'!VTP29</f>
        <v>0</v>
      </c>
      <c r="WGE6" s="260">
        <f>'Inbound SOS &amp; EOD'!VTQ29</f>
        <v>0</v>
      </c>
      <c r="WGF6" s="260">
        <f>'Inbound SOS &amp; EOD'!VTR29</f>
        <v>0</v>
      </c>
      <c r="WGG6" s="260">
        <f>'Inbound SOS &amp; EOD'!VTS29</f>
        <v>0</v>
      </c>
      <c r="WGH6" s="260">
        <f>'Inbound SOS &amp; EOD'!VTT29</f>
        <v>0</v>
      </c>
      <c r="WGI6" s="260">
        <f>'Inbound SOS &amp; EOD'!VTU29</f>
        <v>0</v>
      </c>
      <c r="WGJ6" s="260">
        <f>'Inbound SOS &amp; EOD'!VTV29</f>
        <v>0</v>
      </c>
      <c r="WGK6" s="260">
        <f>'Inbound SOS &amp; EOD'!VTW29</f>
        <v>0</v>
      </c>
      <c r="WGL6" s="260">
        <f>'Inbound SOS &amp; EOD'!VTX29</f>
        <v>0</v>
      </c>
      <c r="WGM6" s="260">
        <f>'Inbound SOS &amp; EOD'!VTY29</f>
        <v>0</v>
      </c>
      <c r="WGN6" s="260">
        <f>'Inbound SOS &amp; EOD'!VTZ29</f>
        <v>0</v>
      </c>
      <c r="WGO6" s="260">
        <f>'Inbound SOS &amp; EOD'!VUA29</f>
        <v>0</v>
      </c>
      <c r="WGP6" s="260">
        <f>'Inbound SOS &amp; EOD'!VUB29</f>
        <v>0</v>
      </c>
      <c r="WGQ6" s="260">
        <f>'Inbound SOS &amp; EOD'!VUC29</f>
        <v>0</v>
      </c>
      <c r="WGR6" s="260">
        <f>'Inbound SOS &amp; EOD'!VUD29</f>
        <v>0</v>
      </c>
      <c r="WGS6" s="260">
        <f>'Inbound SOS &amp; EOD'!VUE29</f>
        <v>0</v>
      </c>
      <c r="WGT6" s="260">
        <f>'Inbound SOS &amp; EOD'!VUF29</f>
        <v>0</v>
      </c>
      <c r="WGU6" s="260">
        <f>'Inbound SOS &amp; EOD'!VUG29</f>
        <v>0</v>
      </c>
      <c r="WGV6" s="260">
        <f>'Inbound SOS &amp; EOD'!VUH29</f>
        <v>0</v>
      </c>
      <c r="WGW6" s="260">
        <f>'Inbound SOS &amp; EOD'!VUI29</f>
        <v>0</v>
      </c>
      <c r="WGX6" s="260">
        <f>'Inbound SOS &amp; EOD'!VUJ29</f>
        <v>0</v>
      </c>
      <c r="WGY6" s="260">
        <f>'Inbound SOS &amp; EOD'!VUK29</f>
        <v>0</v>
      </c>
      <c r="WGZ6" s="260">
        <f>'Inbound SOS &amp; EOD'!VUL29</f>
        <v>0</v>
      </c>
      <c r="WHA6" s="260">
        <f>'Inbound SOS &amp; EOD'!VUM29</f>
        <v>0</v>
      </c>
      <c r="WHB6" s="260">
        <f>'Inbound SOS &amp; EOD'!VUN29</f>
        <v>0</v>
      </c>
      <c r="WHC6" s="260">
        <f>'Inbound SOS &amp; EOD'!VUO29</f>
        <v>0</v>
      </c>
      <c r="WHD6" s="260">
        <f>'Inbound SOS &amp; EOD'!VUP29</f>
        <v>0</v>
      </c>
      <c r="WHE6" s="260">
        <f>'Inbound SOS &amp; EOD'!VUQ29</f>
        <v>0</v>
      </c>
      <c r="WHF6" s="260">
        <f>'Inbound SOS &amp; EOD'!VUR29</f>
        <v>0</v>
      </c>
      <c r="WHG6" s="260">
        <f>'Inbound SOS &amp; EOD'!VUS29</f>
        <v>0</v>
      </c>
      <c r="WHH6" s="260">
        <f>'Inbound SOS &amp; EOD'!VUT29</f>
        <v>0</v>
      </c>
      <c r="WHI6" s="260">
        <f>'Inbound SOS &amp; EOD'!VUU29</f>
        <v>0</v>
      </c>
      <c r="WHJ6" s="260">
        <f>'Inbound SOS &amp; EOD'!VUV29</f>
        <v>0</v>
      </c>
      <c r="WHK6" s="260">
        <f>'Inbound SOS &amp; EOD'!VUW29</f>
        <v>0</v>
      </c>
      <c r="WHL6" s="260">
        <f>'Inbound SOS &amp; EOD'!VUX29</f>
        <v>0</v>
      </c>
      <c r="WHM6" s="260">
        <f>'Inbound SOS &amp; EOD'!VUY29</f>
        <v>0</v>
      </c>
      <c r="WHN6" s="260">
        <f>'Inbound SOS &amp; EOD'!VUZ29</f>
        <v>0</v>
      </c>
      <c r="WHO6" s="260">
        <f>'Inbound SOS &amp; EOD'!VVA29</f>
        <v>0</v>
      </c>
      <c r="WHP6" s="260">
        <f>'Inbound SOS &amp; EOD'!VVB29</f>
        <v>0</v>
      </c>
      <c r="WHQ6" s="260">
        <f>'Inbound SOS &amp; EOD'!VVC29</f>
        <v>0</v>
      </c>
      <c r="WHR6" s="260">
        <f>'Inbound SOS &amp; EOD'!VVD29</f>
        <v>0</v>
      </c>
      <c r="WHS6" s="260">
        <f>'Inbound SOS &amp; EOD'!VVE29</f>
        <v>0</v>
      </c>
      <c r="WHT6" s="260">
        <f>'Inbound SOS &amp; EOD'!VVF29</f>
        <v>0</v>
      </c>
      <c r="WHU6" s="260">
        <f>'Inbound SOS &amp; EOD'!VVG29</f>
        <v>0</v>
      </c>
      <c r="WHV6" s="260">
        <f>'Inbound SOS &amp; EOD'!VVH29</f>
        <v>0</v>
      </c>
      <c r="WHW6" s="260">
        <f>'Inbound SOS &amp; EOD'!VVI29</f>
        <v>0</v>
      </c>
      <c r="WHX6" s="260">
        <f>'Inbound SOS &amp; EOD'!VVJ29</f>
        <v>0</v>
      </c>
      <c r="WHY6" s="260">
        <f>'Inbound SOS &amp; EOD'!VVK29</f>
        <v>0</v>
      </c>
      <c r="WHZ6" s="260">
        <f>'Inbound SOS &amp; EOD'!VVL29</f>
        <v>0</v>
      </c>
      <c r="WIA6" s="260">
        <f>'Inbound SOS &amp; EOD'!VVM29</f>
        <v>0</v>
      </c>
      <c r="WIB6" s="260">
        <f>'Inbound SOS &amp; EOD'!VVN29</f>
        <v>0</v>
      </c>
      <c r="WIC6" s="260">
        <f>'Inbound SOS &amp; EOD'!VVO29</f>
        <v>0</v>
      </c>
      <c r="WID6" s="260">
        <f>'Inbound SOS &amp; EOD'!VVP29</f>
        <v>0</v>
      </c>
      <c r="WIE6" s="260">
        <f>'Inbound SOS &amp; EOD'!VVQ29</f>
        <v>0</v>
      </c>
      <c r="WIF6" s="260">
        <f>'Inbound SOS &amp; EOD'!VVR29</f>
        <v>0</v>
      </c>
      <c r="WIG6" s="260">
        <f>'Inbound SOS &amp; EOD'!VVS29</f>
        <v>0</v>
      </c>
      <c r="WIH6" s="260">
        <f>'Inbound SOS &amp; EOD'!VVT29</f>
        <v>0</v>
      </c>
      <c r="WII6" s="260">
        <f>'Inbound SOS &amp; EOD'!VVU29</f>
        <v>0</v>
      </c>
      <c r="WIJ6" s="260">
        <f>'Inbound SOS &amp; EOD'!VVV29</f>
        <v>0</v>
      </c>
      <c r="WIK6" s="260">
        <f>'Inbound SOS &amp; EOD'!VVW29</f>
        <v>0</v>
      </c>
      <c r="WIL6" s="260">
        <f>'Inbound SOS &amp; EOD'!VVX29</f>
        <v>0</v>
      </c>
      <c r="WIM6" s="260">
        <f>'Inbound SOS &amp; EOD'!VVY29</f>
        <v>0</v>
      </c>
      <c r="WIN6" s="260">
        <f>'Inbound SOS &amp; EOD'!VVZ29</f>
        <v>0</v>
      </c>
      <c r="WIO6" s="260">
        <f>'Inbound SOS &amp; EOD'!VWA29</f>
        <v>0</v>
      </c>
      <c r="WIP6" s="260">
        <f>'Inbound SOS &amp; EOD'!VWB29</f>
        <v>0</v>
      </c>
      <c r="WIQ6" s="260">
        <f>'Inbound SOS &amp; EOD'!VWC29</f>
        <v>0</v>
      </c>
      <c r="WIR6" s="260">
        <f>'Inbound SOS &amp; EOD'!VWD29</f>
        <v>0</v>
      </c>
      <c r="WIS6" s="260">
        <f>'Inbound SOS &amp; EOD'!VWE29</f>
        <v>0</v>
      </c>
      <c r="WIT6" s="260">
        <f>'Inbound SOS &amp; EOD'!VWF29</f>
        <v>0</v>
      </c>
      <c r="WIU6" s="260">
        <f>'Inbound SOS &amp; EOD'!VWG29</f>
        <v>0</v>
      </c>
      <c r="WIV6" s="260">
        <f>'Inbound SOS &amp; EOD'!VWH29</f>
        <v>0</v>
      </c>
      <c r="WIW6" s="260">
        <f>'Inbound SOS &amp; EOD'!VWI29</f>
        <v>0</v>
      </c>
      <c r="WIX6" s="260">
        <f>'Inbound SOS &amp; EOD'!VWJ29</f>
        <v>0</v>
      </c>
      <c r="WIY6" s="260">
        <f>'Inbound SOS &amp; EOD'!VWK29</f>
        <v>0</v>
      </c>
      <c r="WIZ6" s="260">
        <f>'Inbound SOS &amp; EOD'!VWL29</f>
        <v>0</v>
      </c>
      <c r="WJA6" s="260">
        <f>'Inbound SOS &amp; EOD'!VWM29</f>
        <v>0</v>
      </c>
      <c r="WJB6" s="260">
        <f>'Inbound SOS &amp; EOD'!VWN29</f>
        <v>0</v>
      </c>
      <c r="WJC6" s="260">
        <f>'Inbound SOS &amp; EOD'!VWO29</f>
        <v>0</v>
      </c>
      <c r="WJD6" s="260">
        <f>'Inbound SOS &amp; EOD'!VWP29</f>
        <v>0</v>
      </c>
      <c r="WJE6" s="260">
        <f>'Inbound SOS &amp; EOD'!VWQ29</f>
        <v>0</v>
      </c>
      <c r="WJF6" s="260">
        <f>'Inbound SOS &amp; EOD'!VWR29</f>
        <v>0</v>
      </c>
      <c r="WJG6" s="260">
        <f>'Inbound SOS &amp; EOD'!VWS29</f>
        <v>0</v>
      </c>
      <c r="WJH6" s="260">
        <f>'Inbound SOS &amp; EOD'!VWT29</f>
        <v>0</v>
      </c>
      <c r="WJI6" s="260">
        <f>'Inbound SOS &amp; EOD'!VWU29</f>
        <v>0</v>
      </c>
      <c r="WJJ6" s="260">
        <f>'Inbound SOS &amp; EOD'!VWV29</f>
        <v>0</v>
      </c>
      <c r="WJK6" s="260">
        <f>'Inbound SOS &amp; EOD'!VWW29</f>
        <v>0</v>
      </c>
      <c r="WJL6" s="260">
        <f>'Inbound SOS &amp; EOD'!VWX29</f>
        <v>0</v>
      </c>
      <c r="WJM6" s="260">
        <f>'Inbound SOS &amp; EOD'!VWY29</f>
        <v>0</v>
      </c>
      <c r="WJN6" s="260">
        <f>'Inbound SOS &amp; EOD'!VWZ29</f>
        <v>0</v>
      </c>
      <c r="WJO6" s="260">
        <f>'Inbound SOS &amp; EOD'!VXA29</f>
        <v>0</v>
      </c>
      <c r="WJP6" s="260">
        <f>'Inbound SOS &amp; EOD'!VXB29</f>
        <v>0</v>
      </c>
      <c r="WJQ6" s="260">
        <f>'Inbound SOS &amp; EOD'!VXC29</f>
        <v>0</v>
      </c>
      <c r="WJR6" s="260">
        <f>'Inbound SOS &amp; EOD'!VXD29</f>
        <v>0</v>
      </c>
      <c r="WJS6" s="260">
        <f>'Inbound SOS &amp; EOD'!VXE29</f>
        <v>0</v>
      </c>
      <c r="WJT6" s="260">
        <f>'Inbound SOS &amp; EOD'!VXF29</f>
        <v>0</v>
      </c>
      <c r="WJU6" s="260">
        <f>'Inbound SOS &amp; EOD'!VXG29</f>
        <v>0</v>
      </c>
      <c r="WJV6" s="260">
        <f>'Inbound SOS &amp; EOD'!VXH29</f>
        <v>0</v>
      </c>
      <c r="WJW6" s="260">
        <f>'Inbound SOS &amp; EOD'!VXI29</f>
        <v>0</v>
      </c>
      <c r="WJX6" s="260">
        <f>'Inbound SOS &amp; EOD'!VXJ29</f>
        <v>0</v>
      </c>
      <c r="WJY6" s="260">
        <f>'Inbound SOS &amp; EOD'!VXK29</f>
        <v>0</v>
      </c>
      <c r="WJZ6" s="260">
        <f>'Inbound SOS &amp; EOD'!VXL29</f>
        <v>0</v>
      </c>
      <c r="WKA6" s="260">
        <f>'Inbound SOS &amp; EOD'!VXM29</f>
        <v>0</v>
      </c>
      <c r="WKB6" s="260">
        <f>'Inbound SOS &amp; EOD'!VXN29</f>
        <v>0</v>
      </c>
      <c r="WKC6" s="260">
        <f>'Inbound SOS &amp; EOD'!VXO29</f>
        <v>0</v>
      </c>
      <c r="WKD6" s="260">
        <f>'Inbound SOS &amp; EOD'!VXP29</f>
        <v>0</v>
      </c>
      <c r="WKE6" s="260">
        <f>'Inbound SOS &amp; EOD'!VXQ29</f>
        <v>0</v>
      </c>
      <c r="WKF6" s="260">
        <f>'Inbound SOS &amp; EOD'!VXR29</f>
        <v>0</v>
      </c>
      <c r="WKG6" s="260">
        <f>'Inbound SOS &amp; EOD'!VXS29</f>
        <v>0</v>
      </c>
      <c r="WKH6" s="260">
        <f>'Inbound SOS &amp; EOD'!VXT29</f>
        <v>0</v>
      </c>
      <c r="WKI6" s="260">
        <f>'Inbound SOS &amp; EOD'!VXU29</f>
        <v>0</v>
      </c>
      <c r="WKJ6" s="260">
        <f>'Inbound SOS &amp; EOD'!VXV29</f>
        <v>0</v>
      </c>
      <c r="WKK6" s="260">
        <f>'Inbound SOS &amp; EOD'!VXW29</f>
        <v>0</v>
      </c>
      <c r="WKL6" s="260">
        <f>'Inbound SOS &amp; EOD'!VXX29</f>
        <v>0</v>
      </c>
      <c r="WKM6" s="260">
        <f>'Inbound SOS &amp; EOD'!VXY29</f>
        <v>0</v>
      </c>
      <c r="WKN6" s="260">
        <f>'Inbound SOS &amp; EOD'!VXZ29</f>
        <v>0</v>
      </c>
      <c r="WKO6" s="260">
        <f>'Inbound SOS &amp; EOD'!VYA29</f>
        <v>0</v>
      </c>
      <c r="WKP6" s="260">
        <f>'Inbound SOS &amp; EOD'!VYB29</f>
        <v>0</v>
      </c>
      <c r="WKQ6" s="260">
        <f>'Inbound SOS &amp; EOD'!VYC29</f>
        <v>0</v>
      </c>
      <c r="WKR6" s="260">
        <f>'Inbound SOS &amp; EOD'!VYD29</f>
        <v>0</v>
      </c>
      <c r="WKS6" s="260">
        <f>'Inbound SOS &amp; EOD'!VYE29</f>
        <v>0</v>
      </c>
      <c r="WKT6" s="260">
        <f>'Inbound SOS &amp; EOD'!VYF29</f>
        <v>0</v>
      </c>
      <c r="WKU6" s="260">
        <f>'Inbound SOS &amp; EOD'!VYG29</f>
        <v>0</v>
      </c>
      <c r="WKV6" s="260">
        <f>'Inbound SOS &amp; EOD'!VYH29</f>
        <v>0</v>
      </c>
      <c r="WKW6" s="260">
        <f>'Inbound SOS &amp; EOD'!VYI29</f>
        <v>0</v>
      </c>
      <c r="WKX6" s="260">
        <f>'Inbound SOS &amp; EOD'!VYJ29</f>
        <v>0</v>
      </c>
      <c r="WKY6" s="260">
        <f>'Inbound SOS &amp; EOD'!VYK29</f>
        <v>0</v>
      </c>
      <c r="WKZ6" s="260">
        <f>'Inbound SOS &amp; EOD'!VYL29</f>
        <v>0</v>
      </c>
      <c r="WLA6" s="260">
        <f>'Inbound SOS &amp; EOD'!VYM29</f>
        <v>0</v>
      </c>
      <c r="WLB6" s="260">
        <f>'Inbound SOS &amp; EOD'!VYN29</f>
        <v>0</v>
      </c>
      <c r="WLC6" s="260">
        <f>'Inbound SOS &amp; EOD'!VYO29</f>
        <v>0</v>
      </c>
      <c r="WLD6" s="260">
        <f>'Inbound SOS &amp; EOD'!VYP29</f>
        <v>0</v>
      </c>
      <c r="WLE6" s="260">
        <f>'Inbound SOS &amp; EOD'!VYQ29</f>
        <v>0</v>
      </c>
      <c r="WLF6" s="260">
        <f>'Inbound SOS &amp; EOD'!VYR29</f>
        <v>0</v>
      </c>
      <c r="WLG6" s="260">
        <f>'Inbound SOS &amp; EOD'!VYS29</f>
        <v>0</v>
      </c>
      <c r="WLH6" s="260">
        <f>'Inbound SOS &amp; EOD'!VYT29</f>
        <v>0</v>
      </c>
      <c r="WLI6" s="260">
        <f>'Inbound SOS &amp; EOD'!VYU29</f>
        <v>0</v>
      </c>
      <c r="WLJ6" s="260">
        <f>'Inbound SOS &amp; EOD'!VYV29</f>
        <v>0</v>
      </c>
      <c r="WLK6" s="260">
        <f>'Inbound SOS &amp; EOD'!VYW29</f>
        <v>0</v>
      </c>
      <c r="WLL6" s="260">
        <f>'Inbound SOS &amp; EOD'!VYX29</f>
        <v>0</v>
      </c>
      <c r="WLM6" s="260">
        <f>'Inbound SOS &amp; EOD'!VYY29</f>
        <v>0</v>
      </c>
      <c r="WLN6" s="260">
        <f>'Inbound SOS &amp; EOD'!VYZ29</f>
        <v>0</v>
      </c>
      <c r="WLO6" s="260">
        <f>'Inbound SOS &amp; EOD'!VZA29</f>
        <v>0</v>
      </c>
      <c r="WLP6" s="260">
        <f>'Inbound SOS &amp; EOD'!VZB29</f>
        <v>0</v>
      </c>
      <c r="WLQ6" s="260">
        <f>'Inbound SOS &amp; EOD'!VZC29</f>
        <v>0</v>
      </c>
      <c r="WLR6" s="260">
        <f>'Inbound SOS &amp; EOD'!VZD29</f>
        <v>0</v>
      </c>
      <c r="WLS6" s="260">
        <f>'Inbound SOS &amp; EOD'!VZE29</f>
        <v>0</v>
      </c>
      <c r="WLT6" s="260">
        <f>'Inbound SOS &amp; EOD'!VZF29</f>
        <v>0</v>
      </c>
      <c r="WLU6" s="260">
        <f>'Inbound SOS &amp; EOD'!VZG29</f>
        <v>0</v>
      </c>
      <c r="WLV6" s="260">
        <f>'Inbound SOS &amp; EOD'!VZH29</f>
        <v>0</v>
      </c>
      <c r="WLW6" s="260">
        <f>'Inbound SOS &amp; EOD'!VZI29</f>
        <v>0</v>
      </c>
      <c r="WLX6" s="260">
        <f>'Inbound SOS &amp; EOD'!VZJ29</f>
        <v>0</v>
      </c>
      <c r="WLY6" s="260">
        <f>'Inbound SOS &amp; EOD'!VZK29</f>
        <v>0</v>
      </c>
      <c r="WLZ6" s="260">
        <f>'Inbound SOS &amp; EOD'!VZL29</f>
        <v>0</v>
      </c>
      <c r="WMA6" s="260">
        <f>'Inbound SOS &amp; EOD'!VZM29</f>
        <v>0</v>
      </c>
      <c r="WMB6" s="260">
        <f>'Inbound SOS &amp; EOD'!VZN29</f>
        <v>0</v>
      </c>
      <c r="WMC6" s="260">
        <f>'Inbound SOS &amp; EOD'!VZO29</f>
        <v>0</v>
      </c>
      <c r="WMD6" s="260">
        <f>'Inbound SOS &amp; EOD'!VZP29</f>
        <v>0</v>
      </c>
      <c r="WME6" s="260">
        <f>'Inbound SOS &amp; EOD'!VZQ29</f>
        <v>0</v>
      </c>
      <c r="WMF6" s="260">
        <f>'Inbound SOS &amp; EOD'!VZR29</f>
        <v>0</v>
      </c>
      <c r="WMG6" s="260">
        <f>'Inbound SOS &amp; EOD'!VZS29</f>
        <v>0</v>
      </c>
      <c r="WMH6" s="260">
        <f>'Inbound SOS &amp; EOD'!VZT29</f>
        <v>0</v>
      </c>
      <c r="WMI6" s="260">
        <f>'Inbound SOS &amp; EOD'!VZU29</f>
        <v>0</v>
      </c>
      <c r="WMJ6" s="260">
        <f>'Inbound SOS &amp; EOD'!VZV29</f>
        <v>0</v>
      </c>
      <c r="WMK6" s="260">
        <f>'Inbound SOS &amp; EOD'!VZW29</f>
        <v>0</v>
      </c>
      <c r="WML6" s="260">
        <f>'Inbound SOS &amp; EOD'!VZX29</f>
        <v>0</v>
      </c>
      <c r="WMM6" s="260">
        <f>'Inbound SOS &amp; EOD'!VZY29</f>
        <v>0</v>
      </c>
      <c r="WMN6" s="260">
        <f>'Inbound SOS &amp; EOD'!VZZ29</f>
        <v>0</v>
      </c>
      <c r="WMO6" s="260">
        <f>'Inbound SOS &amp; EOD'!WAA29</f>
        <v>0</v>
      </c>
      <c r="WMP6" s="260">
        <f>'Inbound SOS &amp; EOD'!WAB29</f>
        <v>0</v>
      </c>
      <c r="WMQ6" s="260">
        <f>'Inbound SOS &amp; EOD'!WAC29</f>
        <v>0</v>
      </c>
      <c r="WMR6" s="260">
        <f>'Inbound SOS &amp; EOD'!WAD29</f>
        <v>0</v>
      </c>
      <c r="WMS6" s="260">
        <f>'Inbound SOS &amp; EOD'!WAE29</f>
        <v>0</v>
      </c>
      <c r="WMT6" s="260">
        <f>'Inbound SOS &amp; EOD'!WAF29</f>
        <v>0</v>
      </c>
      <c r="WMU6" s="260">
        <f>'Inbound SOS &amp; EOD'!WAG29</f>
        <v>0</v>
      </c>
      <c r="WMV6" s="260">
        <f>'Inbound SOS &amp; EOD'!WAH29</f>
        <v>0</v>
      </c>
      <c r="WMW6" s="260">
        <f>'Inbound SOS &amp; EOD'!WAI29</f>
        <v>0</v>
      </c>
      <c r="WMX6" s="260">
        <f>'Inbound SOS &amp; EOD'!WAJ29</f>
        <v>0</v>
      </c>
      <c r="WMY6" s="260">
        <f>'Inbound SOS &amp; EOD'!WAK29</f>
        <v>0</v>
      </c>
      <c r="WMZ6" s="260">
        <f>'Inbound SOS &amp; EOD'!WAL29</f>
        <v>0</v>
      </c>
      <c r="WNA6" s="260">
        <f>'Inbound SOS &amp; EOD'!WAM29</f>
        <v>0</v>
      </c>
      <c r="WNB6" s="260">
        <f>'Inbound SOS &amp; EOD'!WAN29</f>
        <v>0</v>
      </c>
      <c r="WNC6" s="260">
        <f>'Inbound SOS &amp; EOD'!WAO29</f>
        <v>0</v>
      </c>
      <c r="WND6" s="260">
        <f>'Inbound SOS &amp; EOD'!WAP29</f>
        <v>0</v>
      </c>
      <c r="WNE6" s="260">
        <f>'Inbound SOS &amp; EOD'!WAQ29</f>
        <v>0</v>
      </c>
      <c r="WNF6" s="260">
        <f>'Inbound SOS &amp; EOD'!WAR29</f>
        <v>0</v>
      </c>
      <c r="WNG6" s="260">
        <f>'Inbound SOS &amp; EOD'!WAS29</f>
        <v>0</v>
      </c>
      <c r="WNH6" s="260">
        <f>'Inbound SOS &amp; EOD'!WAT29</f>
        <v>0</v>
      </c>
      <c r="WNI6" s="260">
        <f>'Inbound SOS &amp; EOD'!WAU29</f>
        <v>0</v>
      </c>
      <c r="WNJ6" s="260">
        <f>'Inbound SOS &amp; EOD'!WAV29</f>
        <v>0</v>
      </c>
      <c r="WNK6" s="260">
        <f>'Inbound SOS &amp; EOD'!WAW29</f>
        <v>0</v>
      </c>
      <c r="WNL6" s="260">
        <f>'Inbound SOS &amp; EOD'!WAX29</f>
        <v>0</v>
      </c>
      <c r="WNM6" s="260">
        <f>'Inbound SOS &amp; EOD'!WAY29</f>
        <v>0</v>
      </c>
      <c r="WNN6" s="260">
        <f>'Inbound SOS &amp; EOD'!WAZ29</f>
        <v>0</v>
      </c>
      <c r="WNO6" s="260">
        <f>'Inbound SOS &amp; EOD'!WBA29</f>
        <v>0</v>
      </c>
      <c r="WNP6" s="260">
        <f>'Inbound SOS &amp; EOD'!WBB29</f>
        <v>0</v>
      </c>
      <c r="WNQ6" s="260">
        <f>'Inbound SOS &amp; EOD'!WBC29</f>
        <v>0</v>
      </c>
      <c r="WNR6" s="260">
        <f>'Inbound SOS &amp; EOD'!WBD29</f>
        <v>0</v>
      </c>
      <c r="WNS6" s="260">
        <f>'Inbound SOS &amp; EOD'!WBE29</f>
        <v>0</v>
      </c>
      <c r="WNT6" s="260">
        <f>'Inbound SOS &amp; EOD'!WBF29</f>
        <v>0</v>
      </c>
      <c r="WNU6" s="260">
        <f>'Inbound SOS &amp; EOD'!WBG29</f>
        <v>0</v>
      </c>
      <c r="WNV6" s="260">
        <f>'Inbound SOS &amp; EOD'!WBH29</f>
        <v>0</v>
      </c>
      <c r="WNW6" s="260">
        <f>'Inbound SOS &amp; EOD'!WBI29</f>
        <v>0</v>
      </c>
      <c r="WNX6" s="260">
        <f>'Inbound SOS &amp; EOD'!WBJ29</f>
        <v>0</v>
      </c>
      <c r="WNY6" s="260">
        <f>'Inbound SOS &amp; EOD'!WBK29</f>
        <v>0</v>
      </c>
      <c r="WNZ6" s="260">
        <f>'Inbound SOS &amp; EOD'!WBL29</f>
        <v>0</v>
      </c>
      <c r="WOA6" s="260">
        <f>'Inbound SOS &amp; EOD'!WBM29</f>
        <v>0</v>
      </c>
      <c r="WOB6" s="260">
        <f>'Inbound SOS &amp; EOD'!WBN29</f>
        <v>0</v>
      </c>
      <c r="WOC6" s="260">
        <f>'Inbound SOS &amp; EOD'!WBO29</f>
        <v>0</v>
      </c>
      <c r="WOD6" s="260">
        <f>'Inbound SOS &amp; EOD'!WBP29</f>
        <v>0</v>
      </c>
      <c r="WOE6" s="260">
        <f>'Inbound SOS &amp; EOD'!WBQ29</f>
        <v>0</v>
      </c>
      <c r="WOF6" s="260">
        <f>'Inbound SOS &amp; EOD'!WBR29</f>
        <v>0</v>
      </c>
      <c r="WOG6" s="260">
        <f>'Inbound SOS &amp; EOD'!WBS29</f>
        <v>0</v>
      </c>
      <c r="WOH6" s="260">
        <f>'Inbound SOS &amp; EOD'!WBT29</f>
        <v>0</v>
      </c>
      <c r="WOI6" s="260">
        <f>'Inbound SOS &amp; EOD'!WBU29</f>
        <v>0</v>
      </c>
      <c r="WOJ6" s="260">
        <f>'Inbound SOS &amp; EOD'!WBV29</f>
        <v>0</v>
      </c>
      <c r="WOK6" s="260">
        <f>'Inbound SOS &amp; EOD'!WBW29</f>
        <v>0</v>
      </c>
      <c r="WOL6" s="260">
        <f>'Inbound SOS &amp; EOD'!WBX29</f>
        <v>0</v>
      </c>
      <c r="WOM6" s="260">
        <f>'Inbound SOS &amp; EOD'!WBY29</f>
        <v>0</v>
      </c>
      <c r="WON6" s="260">
        <f>'Inbound SOS &amp; EOD'!WBZ29</f>
        <v>0</v>
      </c>
      <c r="WOO6" s="260">
        <f>'Inbound SOS &amp; EOD'!WCA29</f>
        <v>0</v>
      </c>
      <c r="WOP6" s="260">
        <f>'Inbound SOS &amp; EOD'!WCB29</f>
        <v>0</v>
      </c>
      <c r="WOQ6" s="260">
        <f>'Inbound SOS &amp; EOD'!WCC29</f>
        <v>0</v>
      </c>
      <c r="WOR6" s="260">
        <f>'Inbound SOS &amp; EOD'!WCD29</f>
        <v>0</v>
      </c>
      <c r="WOS6" s="260">
        <f>'Inbound SOS &amp; EOD'!WCE29</f>
        <v>0</v>
      </c>
      <c r="WOT6" s="260">
        <f>'Inbound SOS &amp; EOD'!WCF29</f>
        <v>0</v>
      </c>
      <c r="WOU6" s="260">
        <f>'Inbound SOS &amp; EOD'!WCG29</f>
        <v>0</v>
      </c>
      <c r="WOV6" s="260">
        <f>'Inbound SOS &amp; EOD'!WCH29</f>
        <v>0</v>
      </c>
      <c r="WOW6" s="260">
        <f>'Inbound SOS &amp; EOD'!WCI29</f>
        <v>0</v>
      </c>
      <c r="WOX6" s="260">
        <f>'Inbound SOS &amp; EOD'!WCJ29</f>
        <v>0</v>
      </c>
      <c r="WOY6" s="260">
        <f>'Inbound SOS &amp; EOD'!WCK29</f>
        <v>0</v>
      </c>
      <c r="WOZ6" s="260">
        <f>'Inbound SOS &amp; EOD'!WCL29</f>
        <v>0</v>
      </c>
      <c r="WPA6" s="260">
        <f>'Inbound SOS &amp; EOD'!WCM29</f>
        <v>0</v>
      </c>
      <c r="WPB6" s="260">
        <f>'Inbound SOS &amp; EOD'!WCN29</f>
        <v>0</v>
      </c>
      <c r="WPC6" s="260">
        <f>'Inbound SOS &amp; EOD'!WCO29</f>
        <v>0</v>
      </c>
      <c r="WPD6" s="260">
        <f>'Inbound SOS &amp; EOD'!WCP29</f>
        <v>0</v>
      </c>
      <c r="WPE6" s="260">
        <f>'Inbound SOS &amp; EOD'!WCQ29</f>
        <v>0</v>
      </c>
      <c r="WPF6" s="260">
        <f>'Inbound SOS &amp; EOD'!WCR29</f>
        <v>0</v>
      </c>
      <c r="WPG6" s="260">
        <f>'Inbound SOS &amp; EOD'!WCS29</f>
        <v>0</v>
      </c>
      <c r="WPH6" s="260">
        <f>'Inbound SOS &amp; EOD'!WCT29</f>
        <v>0</v>
      </c>
      <c r="WPI6" s="260">
        <f>'Inbound SOS &amp; EOD'!WCU29</f>
        <v>0</v>
      </c>
      <c r="WPJ6" s="260">
        <f>'Inbound SOS &amp; EOD'!WCV29</f>
        <v>0</v>
      </c>
      <c r="WPK6" s="260">
        <f>'Inbound SOS &amp; EOD'!WCW29</f>
        <v>0</v>
      </c>
      <c r="WPL6" s="260">
        <f>'Inbound SOS &amp; EOD'!WCX29</f>
        <v>0</v>
      </c>
      <c r="WPM6" s="260">
        <f>'Inbound SOS &amp; EOD'!WCY29</f>
        <v>0</v>
      </c>
      <c r="WPN6" s="260">
        <f>'Inbound SOS &amp; EOD'!WCZ29</f>
        <v>0</v>
      </c>
      <c r="WPO6" s="260">
        <f>'Inbound SOS &amp; EOD'!WDA29</f>
        <v>0</v>
      </c>
      <c r="WPP6" s="260">
        <f>'Inbound SOS &amp; EOD'!WDB29</f>
        <v>0</v>
      </c>
      <c r="WPQ6" s="260">
        <f>'Inbound SOS &amp; EOD'!WDC29</f>
        <v>0</v>
      </c>
      <c r="WPR6" s="260">
        <f>'Inbound SOS &amp; EOD'!WDD29</f>
        <v>0</v>
      </c>
      <c r="WPS6" s="260">
        <f>'Inbound SOS &amp; EOD'!WDE29</f>
        <v>0</v>
      </c>
      <c r="WPT6" s="260">
        <f>'Inbound SOS &amp; EOD'!WDF29</f>
        <v>0</v>
      </c>
      <c r="WPU6" s="260">
        <f>'Inbound SOS &amp; EOD'!WDG29</f>
        <v>0</v>
      </c>
      <c r="WPV6" s="260">
        <f>'Inbound SOS &amp; EOD'!WDH29</f>
        <v>0</v>
      </c>
      <c r="WPW6" s="260">
        <f>'Inbound SOS &amp; EOD'!WDI29</f>
        <v>0</v>
      </c>
      <c r="WPX6" s="260">
        <f>'Inbound SOS &amp; EOD'!WDJ29</f>
        <v>0</v>
      </c>
      <c r="WPY6" s="260">
        <f>'Inbound SOS &amp; EOD'!WDK29</f>
        <v>0</v>
      </c>
      <c r="WPZ6" s="260">
        <f>'Inbound SOS &amp; EOD'!WDL29</f>
        <v>0</v>
      </c>
      <c r="WQA6" s="260">
        <f>'Inbound SOS &amp; EOD'!WDM29</f>
        <v>0</v>
      </c>
      <c r="WQB6" s="260">
        <f>'Inbound SOS &amp; EOD'!WDN29</f>
        <v>0</v>
      </c>
      <c r="WQC6" s="260">
        <f>'Inbound SOS &amp; EOD'!WDO29</f>
        <v>0</v>
      </c>
      <c r="WQD6" s="260">
        <f>'Inbound SOS &amp; EOD'!WDP29</f>
        <v>0</v>
      </c>
      <c r="WQE6" s="260">
        <f>'Inbound SOS &amp; EOD'!WDQ29</f>
        <v>0</v>
      </c>
      <c r="WQF6" s="260">
        <f>'Inbound SOS &amp; EOD'!WDR29</f>
        <v>0</v>
      </c>
      <c r="WQG6" s="260">
        <f>'Inbound SOS &amp; EOD'!WDS29</f>
        <v>0</v>
      </c>
      <c r="WQH6" s="260">
        <f>'Inbound SOS &amp; EOD'!WDT29</f>
        <v>0</v>
      </c>
      <c r="WQI6" s="260">
        <f>'Inbound SOS &amp; EOD'!WDU29</f>
        <v>0</v>
      </c>
      <c r="WQJ6" s="260">
        <f>'Inbound SOS &amp; EOD'!WDV29</f>
        <v>0</v>
      </c>
      <c r="WQK6" s="260">
        <f>'Inbound SOS &amp; EOD'!WDW29</f>
        <v>0</v>
      </c>
      <c r="WQL6" s="260">
        <f>'Inbound SOS &amp; EOD'!WDX29</f>
        <v>0</v>
      </c>
      <c r="WQM6" s="260">
        <f>'Inbound SOS &amp; EOD'!WDY29</f>
        <v>0</v>
      </c>
      <c r="WQN6" s="260">
        <f>'Inbound SOS &amp; EOD'!WDZ29</f>
        <v>0</v>
      </c>
      <c r="WQO6" s="260">
        <f>'Inbound SOS &amp; EOD'!WEA29</f>
        <v>0</v>
      </c>
      <c r="WQP6" s="260">
        <f>'Inbound SOS &amp; EOD'!WEB29</f>
        <v>0</v>
      </c>
      <c r="WQQ6" s="260">
        <f>'Inbound SOS &amp; EOD'!WEC29</f>
        <v>0</v>
      </c>
      <c r="WQR6" s="260">
        <f>'Inbound SOS &amp; EOD'!WED29</f>
        <v>0</v>
      </c>
      <c r="WQS6" s="260">
        <f>'Inbound SOS &amp; EOD'!WEE29</f>
        <v>0</v>
      </c>
      <c r="WQT6" s="260">
        <f>'Inbound SOS &amp; EOD'!WEF29</f>
        <v>0</v>
      </c>
      <c r="WQU6" s="260">
        <f>'Inbound SOS &amp; EOD'!WEG29</f>
        <v>0</v>
      </c>
      <c r="WQV6" s="260">
        <f>'Inbound SOS &amp; EOD'!WEH29</f>
        <v>0</v>
      </c>
      <c r="WQW6" s="260">
        <f>'Inbound SOS &amp; EOD'!WEI29</f>
        <v>0</v>
      </c>
      <c r="WQX6" s="260">
        <f>'Inbound SOS &amp; EOD'!WEJ29</f>
        <v>0</v>
      </c>
      <c r="WQY6" s="260">
        <f>'Inbound SOS &amp; EOD'!WEK29</f>
        <v>0</v>
      </c>
      <c r="WQZ6" s="260">
        <f>'Inbound SOS &amp; EOD'!WEL29</f>
        <v>0</v>
      </c>
      <c r="WRA6" s="260">
        <f>'Inbound SOS &amp; EOD'!WEM29</f>
        <v>0</v>
      </c>
      <c r="WRB6" s="260">
        <f>'Inbound SOS &amp; EOD'!WEN29</f>
        <v>0</v>
      </c>
      <c r="WRC6" s="260">
        <f>'Inbound SOS &amp; EOD'!WEO29</f>
        <v>0</v>
      </c>
      <c r="WRD6" s="260">
        <f>'Inbound SOS &amp; EOD'!WEP29</f>
        <v>0</v>
      </c>
      <c r="WRE6" s="260">
        <f>'Inbound SOS &amp; EOD'!WEQ29</f>
        <v>0</v>
      </c>
      <c r="WRF6" s="260">
        <f>'Inbound SOS &amp; EOD'!WER29</f>
        <v>0</v>
      </c>
      <c r="WRG6" s="260">
        <f>'Inbound SOS &amp; EOD'!WES29</f>
        <v>0</v>
      </c>
      <c r="WRH6" s="260">
        <f>'Inbound SOS &amp; EOD'!WET29</f>
        <v>0</v>
      </c>
      <c r="WRI6" s="260">
        <f>'Inbound SOS &amp; EOD'!WEU29</f>
        <v>0</v>
      </c>
      <c r="WRJ6" s="260">
        <f>'Inbound SOS &amp; EOD'!WEV29</f>
        <v>0</v>
      </c>
      <c r="WRK6" s="260">
        <f>'Inbound SOS &amp; EOD'!WEW29</f>
        <v>0</v>
      </c>
      <c r="WRL6" s="260">
        <f>'Inbound SOS &amp; EOD'!WEX29</f>
        <v>0</v>
      </c>
      <c r="WRM6" s="260">
        <f>'Inbound SOS &amp; EOD'!WEY29</f>
        <v>0</v>
      </c>
      <c r="WRN6" s="260">
        <f>'Inbound SOS &amp; EOD'!WEZ29</f>
        <v>0</v>
      </c>
      <c r="WRO6" s="260">
        <f>'Inbound SOS &amp; EOD'!WFA29</f>
        <v>0</v>
      </c>
      <c r="WRP6" s="260">
        <f>'Inbound SOS &amp; EOD'!WFB29</f>
        <v>0</v>
      </c>
      <c r="WRQ6" s="260">
        <f>'Inbound SOS &amp; EOD'!WFC29</f>
        <v>0</v>
      </c>
      <c r="WRR6" s="260">
        <f>'Inbound SOS &amp; EOD'!WFD29</f>
        <v>0</v>
      </c>
      <c r="WRS6" s="260">
        <f>'Inbound SOS &amp; EOD'!WFE29</f>
        <v>0</v>
      </c>
      <c r="WRT6" s="260">
        <f>'Inbound SOS &amp; EOD'!WFF29</f>
        <v>0</v>
      </c>
      <c r="WRU6" s="260">
        <f>'Inbound SOS &amp; EOD'!WFG29</f>
        <v>0</v>
      </c>
      <c r="WRV6" s="260">
        <f>'Inbound SOS &amp; EOD'!WFH29</f>
        <v>0</v>
      </c>
      <c r="WRW6" s="260">
        <f>'Inbound SOS &amp; EOD'!WFI29</f>
        <v>0</v>
      </c>
      <c r="WRX6" s="260">
        <f>'Inbound SOS &amp; EOD'!WFJ29</f>
        <v>0</v>
      </c>
      <c r="WRY6" s="260">
        <f>'Inbound SOS &amp; EOD'!WFK29</f>
        <v>0</v>
      </c>
      <c r="WRZ6" s="260">
        <f>'Inbound SOS &amp; EOD'!WFL29</f>
        <v>0</v>
      </c>
      <c r="WSA6" s="260">
        <f>'Inbound SOS &amp; EOD'!WFM29</f>
        <v>0</v>
      </c>
      <c r="WSB6" s="260">
        <f>'Inbound SOS &amp; EOD'!WFN29</f>
        <v>0</v>
      </c>
      <c r="WSC6" s="260">
        <f>'Inbound SOS &amp; EOD'!WFO29</f>
        <v>0</v>
      </c>
      <c r="WSD6" s="260">
        <f>'Inbound SOS &amp; EOD'!WFP29</f>
        <v>0</v>
      </c>
      <c r="WSE6" s="260">
        <f>'Inbound SOS &amp; EOD'!WFQ29</f>
        <v>0</v>
      </c>
      <c r="WSF6" s="260">
        <f>'Inbound SOS &amp; EOD'!WFR29</f>
        <v>0</v>
      </c>
      <c r="WSG6" s="260">
        <f>'Inbound SOS &amp; EOD'!WFS29</f>
        <v>0</v>
      </c>
      <c r="WSH6" s="260">
        <f>'Inbound SOS &amp; EOD'!WFT29</f>
        <v>0</v>
      </c>
      <c r="WSI6" s="260">
        <f>'Inbound SOS &amp; EOD'!WFU29</f>
        <v>0</v>
      </c>
      <c r="WSJ6" s="260">
        <f>'Inbound SOS &amp; EOD'!WFV29</f>
        <v>0</v>
      </c>
      <c r="WSK6" s="260">
        <f>'Inbound SOS &amp; EOD'!WFW29</f>
        <v>0</v>
      </c>
      <c r="WSL6" s="260">
        <f>'Inbound SOS &amp; EOD'!WFX29</f>
        <v>0</v>
      </c>
      <c r="WSM6" s="260">
        <f>'Inbound SOS &amp; EOD'!WFY29</f>
        <v>0</v>
      </c>
      <c r="WSN6" s="260">
        <f>'Inbound SOS &amp; EOD'!WFZ29</f>
        <v>0</v>
      </c>
      <c r="WSO6" s="260">
        <f>'Inbound SOS &amp; EOD'!WGA29</f>
        <v>0</v>
      </c>
      <c r="WSP6" s="260">
        <f>'Inbound SOS &amp; EOD'!WGB29</f>
        <v>0</v>
      </c>
      <c r="WSQ6" s="260">
        <f>'Inbound SOS &amp; EOD'!WGC29</f>
        <v>0</v>
      </c>
      <c r="WSR6" s="260">
        <f>'Inbound SOS &amp; EOD'!WGD29</f>
        <v>0</v>
      </c>
      <c r="WSS6" s="260">
        <f>'Inbound SOS &amp; EOD'!WGE29</f>
        <v>0</v>
      </c>
      <c r="WST6" s="260">
        <f>'Inbound SOS &amp; EOD'!WGF29</f>
        <v>0</v>
      </c>
      <c r="WSU6" s="260">
        <f>'Inbound SOS &amp; EOD'!WGG29</f>
        <v>0</v>
      </c>
      <c r="WSV6" s="260">
        <f>'Inbound SOS &amp; EOD'!WGH29</f>
        <v>0</v>
      </c>
      <c r="WSW6" s="260">
        <f>'Inbound SOS &amp; EOD'!WGI29</f>
        <v>0</v>
      </c>
      <c r="WSX6" s="260">
        <f>'Inbound SOS &amp; EOD'!WGJ29</f>
        <v>0</v>
      </c>
      <c r="WSY6" s="260">
        <f>'Inbound SOS &amp; EOD'!WGK29</f>
        <v>0</v>
      </c>
      <c r="WSZ6" s="260">
        <f>'Inbound SOS &amp; EOD'!WGL29</f>
        <v>0</v>
      </c>
      <c r="WTA6" s="260">
        <f>'Inbound SOS &amp; EOD'!WGM29</f>
        <v>0</v>
      </c>
      <c r="WTB6" s="260">
        <f>'Inbound SOS &amp; EOD'!WGN29</f>
        <v>0</v>
      </c>
      <c r="WTC6" s="260">
        <f>'Inbound SOS &amp; EOD'!WGO29</f>
        <v>0</v>
      </c>
      <c r="WTD6" s="260">
        <f>'Inbound SOS &amp; EOD'!WGP29</f>
        <v>0</v>
      </c>
      <c r="WTE6" s="260">
        <f>'Inbound SOS &amp; EOD'!WGQ29</f>
        <v>0</v>
      </c>
      <c r="WTF6" s="260">
        <f>'Inbound SOS &amp; EOD'!WGR29</f>
        <v>0</v>
      </c>
      <c r="WTG6" s="260">
        <f>'Inbound SOS &amp; EOD'!WGS29</f>
        <v>0</v>
      </c>
      <c r="WTH6" s="260">
        <f>'Inbound SOS &amp; EOD'!WGT29</f>
        <v>0</v>
      </c>
      <c r="WTI6" s="260">
        <f>'Inbound SOS &amp; EOD'!WGU29</f>
        <v>0</v>
      </c>
      <c r="WTJ6" s="260">
        <f>'Inbound SOS &amp; EOD'!WGV29</f>
        <v>0</v>
      </c>
      <c r="WTK6" s="260">
        <f>'Inbound SOS &amp; EOD'!WGW29</f>
        <v>0</v>
      </c>
      <c r="WTL6" s="260">
        <f>'Inbound SOS &amp; EOD'!WGX29</f>
        <v>0</v>
      </c>
      <c r="WTM6" s="260">
        <f>'Inbound SOS &amp; EOD'!WGY29</f>
        <v>0</v>
      </c>
      <c r="WTN6" s="260">
        <f>'Inbound SOS &amp; EOD'!WGZ29</f>
        <v>0</v>
      </c>
      <c r="WTO6" s="260">
        <f>'Inbound SOS &amp; EOD'!WHA29</f>
        <v>0</v>
      </c>
      <c r="WTP6" s="260">
        <f>'Inbound SOS &amp; EOD'!WHB29</f>
        <v>0</v>
      </c>
      <c r="WTQ6" s="260">
        <f>'Inbound SOS &amp; EOD'!WHC29</f>
        <v>0</v>
      </c>
      <c r="WTR6" s="260">
        <f>'Inbound SOS &amp; EOD'!WHD29</f>
        <v>0</v>
      </c>
      <c r="WTS6" s="260">
        <f>'Inbound SOS &amp; EOD'!WHE29</f>
        <v>0</v>
      </c>
      <c r="WTT6" s="260">
        <f>'Inbound SOS &amp; EOD'!WHF29</f>
        <v>0</v>
      </c>
      <c r="WTU6" s="260">
        <f>'Inbound SOS &amp; EOD'!WHG29</f>
        <v>0</v>
      </c>
      <c r="WTV6" s="260">
        <f>'Inbound SOS &amp; EOD'!WHH29</f>
        <v>0</v>
      </c>
      <c r="WTW6" s="260">
        <f>'Inbound SOS &amp; EOD'!WHI29</f>
        <v>0</v>
      </c>
      <c r="WTX6" s="260">
        <f>'Inbound SOS &amp; EOD'!WHJ29</f>
        <v>0</v>
      </c>
      <c r="WTY6" s="260">
        <f>'Inbound SOS &amp; EOD'!WHK29</f>
        <v>0</v>
      </c>
      <c r="WTZ6" s="260">
        <f>'Inbound SOS &amp; EOD'!WHL29</f>
        <v>0</v>
      </c>
      <c r="WUA6" s="260">
        <f>'Inbound SOS &amp; EOD'!WHM29</f>
        <v>0</v>
      </c>
      <c r="WUB6" s="260">
        <f>'Inbound SOS &amp; EOD'!WHN29</f>
        <v>0</v>
      </c>
      <c r="WUC6" s="260">
        <f>'Inbound SOS &amp; EOD'!WHO29</f>
        <v>0</v>
      </c>
      <c r="WUD6" s="260">
        <f>'Inbound SOS &amp; EOD'!WHP29</f>
        <v>0</v>
      </c>
      <c r="WUE6" s="260">
        <f>'Inbound SOS &amp; EOD'!WHQ29</f>
        <v>0</v>
      </c>
      <c r="WUF6" s="260">
        <f>'Inbound SOS &amp; EOD'!WHR29</f>
        <v>0</v>
      </c>
      <c r="WUG6" s="260">
        <f>'Inbound SOS &amp; EOD'!WHS29</f>
        <v>0</v>
      </c>
      <c r="WUH6" s="260">
        <f>'Inbound SOS &amp; EOD'!WHT29</f>
        <v>0</v>
      </c>
      <c r="WUI6" s="260">
        <f>'Inbound SOS &amp; EOD'!WHU29</f>
        <v>0</v>
      </c>
      <c r="WUJ6" s="260">
        <f>'Inbound SOS &amp; EOD'!WHV29</f>
        <v>0</v>
      </c>
      <c r="WUK6" s="260">
        <f>'Inbound SOS &amp; EOD'!WHW29</f>
        <v>0</v>
      </c>
      <c r="WUL6" s="260">
        <f>'Inbound SOS &amp; EOD'!WHX29</f>
        <v>0</v>
      </c>
      <c r="WUM6" s="260">
        <f>'Inbound SOS &amp; EOD'!WHY29</f>
        <v>0</v>
      </c>
      <c r="WUN6" s="260">
        <f>'Inbound SOS &amp; EOD'!WHZ29</f>
        <v>0</v>
      </c>
      <c r="WUO6" s="260">
        <f>'Inbound SOS &amp; EOD'!WIA29</f>
        <v>0</v>
      </c>
      <c r="WUP6" s="260">
        <f>'Inbound SOS &amp; EOD'!WIB29</f>
        <v>0</v>
      </c>
      <c r="WUQ6" s="260">
        <f>'Inbound SOS &amp; EOD'!WIC29</f>
        <v>0</v>
      </c>
      <c r="WUR6" s="260">
        <f>'Inbound SOS &amp; EOD'!WID29</f>
        <v>0</v>
      </c>
      <c r="WUS6" s="260">
        <f>'Inbound SOS &amp; EOD'!WIE29</f>
        <v>0</v>
      </c>
      <c r="WUT6" s="260">
        <f>'Inbound SOS &amp; EOD'!WIF29</f>
        <v>0</v>
      </c>
      <c r="WUU6" s="260">
        <f>'Inbound SOS &amp; EOD'!WIG29</f>
        <v>0</v>
      </c>
      <c r="WUV6" s="260">
        <f>'Inbound SOS &amp; EOD'!WIH29</f>
        <v>0</v>
      </c>
      <c r="WUW6" s="260">
        <f>'Inbound SOS &amp; EOD'!WII29</f>
        <v>0</v>
      </c>
      <c r="WUX6" s="260">
        <f>'Inbound SOS &amp; EOD'!WIJ29</f>
        <v>0</v>
      </c>
      <c r="WUY6" s="260">
        <f>'Inbound SOS &amp; EOD'!WIK29</f>
        <v>0</v>
      </c>
      <c r="WUZ6" s="260">
        <f>'Inbound SOS &amp; EOD'!WIL29</f>
        <v>0</v>
      </c>
      <c r="WVA6" s="260">
        <f>'Inbound SOS &amp; EOD'!WIM29</f>
        <v>0</v>
      </c>
      <c r="WVB6" s="260">
        <f>'Inbound SOS &amp; EOD'!WIN29</f>
        <v>0</v>
      </c>
      <c r="WVC6" s="260">
        <f>'Inbound SOS &amp; EOD'!WIO29</f>
        <v>0</v>
      </c>
      <c r="WVD6" s="260">
        <f>'Inbound SOS &amp; EOD'!WIP29</f>
        <v>0</v>
      </c>
      <c r="WVE6" s="260">
        <f>'Inbound SOS &amp; EOD'!WIQ29</f>
        <v>0</v>
      </c>
      <c r="WVF6" s="260">
        <f>'Inbound SOS &amp; EOD'!WIR29</f>
        <v>0</v>
      </c>
      <c r="WVG6" s="260">
        <f>'Inbound SOS &amp; EOD'!WIS29</f>
        <v>0</v>
      </c>
      <c r="WVH6" s="260">
        <f>'Inbound SOS &amp; EOD'!WIT29</f>
        <v>0</v>
      </c>
      <c r="WVI6" s="260">
        <f>'Inbound SOS &amp; EOD'!WIU29</f>
        <v>0</v>
      </c>
      <c r="WVJ6" s="260">
        <f>'Inbound SOS &amp; EOD'!WIV29</f>
        <v>0</v>
      </c>
      <c r="WVK6" s="260">
        <f>'Inbound SOS &amp; EOD'!WIW29</f>
        <v>0</v>
      </c>
      <c r="WVL6" s="260">
        <f>'Inbound SOS &amp; EOD'!WIX29</f>
        <v>0</v>
      </c>
      <c r="WVM6" s="260">
        <f>'Inbound SOS &amp; EOD'!WIY29</f>
        <v>0</v>
      </c>
      <c r="WVN6" s="260">
        <f>'Inbound SOS &amp; EOD'!WIZ29</f>
        <v>0</v>
      </c>
      <c r="WVO6" s="260">
        <f>'Inbound SOS &amp; EOD'!WJA29</f>
        <v>0</v>
      </c>
      <c r="WVP6" s="260">
        <f>'Inbound SOS &amp; EOD'!WJB29</f>
        <v>0</v>
      </c>
      <c r="WVQ6" s="260">
        <f>'Inbound SOS &amp; EOD'!WJC29</f>
        <v>0</v>
      </c>
      <c r="WVR6" s="260">
        <f>'Inbound SOS &amp; EOD'!WJD29</f>
        <v>0</v>
      </c>
      <c r="WVS6" s="260">
        <f>'Inbound SOS &amp; EOD'!WJE29</f>
        <v>0</v>
      </c>
      <c r="WVT6" s="260">
        <f>'Inbound SOS &amp; EOD'!WJF29</f>
        <v>0</v>
      </c>
      <c r="WVU6" s="260">
        <f>'Inbound SOS &amp; EOD'!WJG29</f>
        <v>0</v>
      </c>
      <c r="WVV6" s="260">
        <f>'Inbound SOS &amp; EOD'!WJH29</f>
        <v>0</v>
      </c>
      <c r="WVW6" s="260">
        <f>'Inbound SOS &amp; EOD'!WJI29</f>
        <v>0</v>
      </c>
      <c r="WVX6" s="260">
        <f>'Inbound SOS &amp; EOD'!WJJ29</f>
        <v>0</v>
      </c>
      <c r="WVY6" s="260">
        <f>'Inbound SOS &amp; EOD'!WJK29</f>
        <v>0</v>
      </c>
      <c r="WVZ6" s="260">
        <f>'Inbound SOS &amp; EOD'!WJL29</f>
        <v>0</v>
      </c>
      <c r="WWA6" s="260">
        <f>'Inbound SOS &amp; EOD'!WJM29</f>
        <v>0</v>
      </c>
      <c r="WWB6" s="260">
        <f>'Inbound SOS &amp; EOD'!WJN29</f>
        <v>0</v>
      </c>
      <c r="WWC6" s="260">
        <f>'Inbound SOS &amp; EOD'!WJO29</f>
        <v>0</v>
      </c>
      <c r="WWD6" s="260">
        <f>'Inbound SOS &amp; EOD'!WJP29</f>
        <v>0</v>
      </c>
      <c r="WWE6" s="260">
        <f>'Inbound SOS &amp; EOD'!WJQ29</f>
        <v>0</v>
      </c>
      <c r="WWF6" s="260">
        <f>'Inbound SOS &amp; EOD'!WJR29</f>
        <v>0</v>
      </c>
      <c r="WWG6" s="260">
        <f>'Inbound SOS &amp; EOD'!WJS29</f>
        <v>0</v>
      </c>
      <c r="WWH6" s="260">
        <f>'Inbound SOS &amp; EOD'!WJT29</f>
        <v>0</v>
      </c>
      <c r="WWI6" s="260">
        <f>'Inbound SOS &amp; EOD'!WJU29</f>
        <v>0</v>
      </c>
      <c r="WWJ6" s="260">
        <f>'Inbound SOS &amp; EOD'!WJV29</f>
        <v>0</v>
      </c>
      <c r="WWK6" s="260">
        <f>'Inbound SOS &amp; EOD'!WJW29</f>
        <v>0</v>
      </c>
      <c r="WWL6" s="260">
        <f>'Inbound SOS &amp; EOD'!WJX29</f>
        <v>0</v>
      </c>
      <c r="WWM6" s="260">
        <f>'Inbound SOS &amp; EOD'!WJY29</f>
        <v>0</v>
      </c>
      <c r="WWN6" s="260">
        <f>'Inbound SOS &amp; EOD'!WJZ29</f>
        <v>0</v>
      </c>
      <c r="WWO6" s="260">
        <f>'Inbound SOS &amp; EOD'!WKA29</f>
        <v>0</v>
      </c>
      <c r="WWP6" s="260">
        <f>'Inbound SOS &amp; EOD'!WKB29</f>
        <v>0</v>
      </c>
      <c r="WWQ6" s="260">
        <f>'Inbound SOS &amp; EOD'!WKC29</f>
        <v>0</v>
      </c>
      <c r="WWR6" s="260">
        <f>'Inbound SOS &amp; EOD'!WKD29</f>
        <v>0</v>
      </c>
      <c r="WWS6" s="260">
        <f>'Inbound SOS &amp; EOD'!WKE29</f>
        <v>0</v>
      </c>
      <c r="WWT6" s="260">
        <f>'Inbound SOS &amp; EOD'!WKF29</f>
        <v>0</v>
      </c>
      <c r="WWU6" s="260">
        <f>'Inbound SOS &amp; EOD'!WKG29</f>
        <v>0</v>
      </c>
      <c r="WWV6" s="260">
        <f>'Inbound SOS &amp; EOD'!WKH29</f>
        <v>0</v>
      </c>
      <c r="WWW6" s="260">
        <f>'Inbound SOS &amp; EOD'!WKI29</f>
        <v>0</v>
      </c>
      <c r="WWX6" s="260">
        <f>'Inbound SOS &amp; EOD'!WKJ29</f>
        <v>0</v>
      </c>
      <c r="WWY6" s="260">
        <f>'Inbound SOS &amp; EOD'!WKK29</f>
        <v>0</v>
      </c>
      <c r="WWZ6" s="260">
        <f>'Inbound SOS &amp; EOD'!WKL29</f>
        <v>0</v>
      </c>
      <c r="WXA6" s="260">
        <f>'Inbound SOS &amp; EOD'!WKM29</f>
        <v>0</v>
      </c>
      <c r="WXB6" s="260">
        <f>'Inbound SOS &amp; EOD'!WKN29</f>
        <v>0</v>
      </c>
      <c r="WXC6" s="260">
        <f>'Inbound SOS &amp; EOD'!WKO29</f>
        <v>0</v>
      </c>
      <c r="WXD6" s="260">
        <f>'Inbound SOS &amp; EOD'!WKP29</f>
        <v>0</v>
      </c>
      <c r="WXE6" s="260">
        <f>'Inbound SOS &amp; EOD'!WKQ29</f>
        <v>0</v>
      </c>
      <c r="WXF6" s="260">
        <f>'Inbound SOS &amp; EOD'!WKR29</f>
        <v>0</v>
      </c>
      <c r="WXG6" s="260">
        <f>'Inbound SOS &amp; EOD'!WKS29</f>
        <v>0</v>
      </c>
      <c r="WXH6" s="260">
        <f>'Inbound SOS &amp; EOD'!WKT29</f>
        <v>0</v>
      </c>
      <c r="WXI6" s="260">
        <f>'Inbound SOS &amp; EOD'!WKU29</f>
        <v>0</v>
      </c>
      <c r="WXJ6" s="260">
        <f>'Inbound SOS &amp; EOD'!WKV29</f>
        <v>0</v>
      </c>
      <c r="WXK6" s="260">
        <f>'Inbound SOS &amp; EOD'!WKW29</f>
        <v>0</v>
      </c>
      <c r="WXL6" s="260">
        <f>'Inbound SOS &amp; EOD'!WKX29</f>
        <v>0</v>
      </c>
      <c r="WXM6" s="260">
        <f>'Inbound SOS &amp; EOD'!WKY29</f>
        <v>0</v>
      </c>
      <c r="WXN6" s="260">
        <f>'Inbound SOS &amp; EOD'!WKZ29</f>
        <v>0</v>
      </c>
      <c r="WXO6" s="260">
        <f>'Inbound SOS &amp; EOD'!WLA29</f>
        <v>0</v>
      </c>
      <c r="WXP6" s="260">
        <f>'Inbound SOS &amp; EOD'!WLB29</f>
        <v>0</v>
      </c>
      <c r="WXQ6" s="260">
        <f>'Inbound SOS &amp; EOD'!WLC29</f>
        <v>0</v>
      </c>
      <c r="WXR6" s="260">
        <f>'Inbound SOS &amp; EOD'!WLD29</f>
        <v>0</v>
      </c>
      <c r="WXS6" s="260">
        <f>'Inbound SOS &amp; EOD'!WLE29</f>
        <v>0</v>
      </c>
      <c r="WXT6" s="260">
        <f>'Inbound SOS &amp; EOD'!WLF29</f>
        <v>0</v>
      </c>
      <c r="WXU6" s="260">
        <f>'Inbound SOS &amp; EOD'!WLG29</f>
        <v>0</v>
      </c>
      <c r="WXV6" s="260">
        <f>'Inbound SOS &amp; EOD'!WLH29</f>
        <v>0</v>
      </c>
      <c r="WXW6" s="260">
        <f>'Inbound SOS &amp; EOD'!WLI29</f>
        <v>0</v>
      </c>
      <c r="WXX6" s="260">
        <f>'Inbound SOS &amp; EOD'!WLJ29</f>
        <v>0</v>
      </c>
      <c r="WXY6" s="260">
        <f>'Inbound SOS &amp; EOD'!WLK29</f>
        <v>0</v>
      </c>
      <c r="WXZ6" s="260">
        <f>'Inbound SOS &amp; EOD'!WLL29</f>
        <v>0</v>
      </c>
      <c r="WYA6" s="260">
        <f>'Inbound SOS &amp; EOD'!WLM29</f>
        <v>0</v>
      </c>
      <c r="WYB6" s="260">
        <f>'Inbound SOS &amp; EOD'!WLN29</f>
        <v>0</v>
      </c>
      <c r="WYC6" s="260">
        <f>'Inbound SOS &amp; EOD'!WLO29</f>
        <v>0</v>
      </c>
      <c r="WYD6" s="260">
        <f>'Inbound SOS &amp; EOD'!WLP29</f>
        <v>0</v>
      </c>
      <c r="WYE6" s="260">
        <f>'Inbound SOS &amp; EOD'!WLQ29</f>
        <v>0</v>
      </c>
      <c r="WYF6" s="260">
        <f>'Inbound SOS &amp; EOD'!WLR29</f>
        <v>0</v>
      </c>
      <c r="WYG6" s="260">
        <f>'Inbound SOS &amp; EOD'!WLS29</f>
        <v>0</v>
      </c>
      <c r="WYH6" s="260">
        <f>'Inbound SOS &amp; EOD'!WLT29</f>
        <v>0</v>
      </c>
      <c r="WYI6" s="260">
        <f>'Inbound SOS &amp; EOD'!WLU29</f>
        <v>0</v>
      </c>
      <c r="WYJ6" s="260">
        <f>'Inbound SOS &amp; EOD'!WLV29</f>
        <v>0</v>
      </c>
      <c r="WYK6" s="260">
        <f>'Inbound SOS &amp; EOD'!WLW29</f>
        <v>0</v>
      </c>
      <c r="WYL6" s="260">
        <f>'Inbound SOS &amp; EOD'!WLX29</f>
        <v>0</v>
      </c>
      <c r="WYM6" s="260">
        <f>'Inbound SOS &amp; EOD'!WLY29</f>
        <v>0</v>
      </c>
      <c r="WYN6" s="260">
        <f>'Inbound SOS &amp; EOD'!WLZ29</f>
        <v>0</v>
      </c>
      <c r="WYO6" s="260">
        <f>'Inbound SOS &amp; EOD'!WMA29</f>
        <v>0</v>
      </c>
      <c r="WYP6" s="260">
        <f>'Inbound SOS &amp; EOD'!WMB29</f>
        <v>0</v>
      </c>
      <c r="WYQ6" s="260">
        <f>'Inbound SOS &amp; EOD'!WMC29</f>
        <v>0</v>
      </c>
      <c r="WYR6" s="260">
        <f>'Inbound SOS &amp; EOD'!WMD29</f>
        <v>0</v>
      </c>
      <c r="WYS6" s="260">
        <f>'Inbound SOS &amp; EOD'!WME29</f>
        <v>0</v>
      </c>
      <c r="WYT6" s="260">
        <f>'Inbound SOS &amp; EOD'!WMF29</f>
        <v>0</v>
      </c>
      <c r="WYU6" s="260">
        <f>'Inbound SOS &amp; EOD'!WMG29</f>
        <v>0</v>
      </c>
      <c r="WYV6" s="260">
        <f>'Inbound SOS &amp; EOD'!WMH29</f>
        <v>0</v>
      </c>
      <c r="WYW6" s="260">
        <f>'Inbound SOS &amp; EOD'!WMI29</f>
        <v>0</v>
      </c>
      <c r="WYX6" s="260">
        <f>'Inbound SOS &amp; EOD'!WMJ29</f>
        <v>0</v>
      </c>
      <c r="WYY6" s="260">
        <f>'Inbound SOS &amp; EOD'!WMK29</f>
        <v>0</v>
      </c>
      <c r="WYZ6" s="260">
        <f>'Inbound SOS &amp; EOD'!WML29</f>
        <v>0</v>
      </c>
      <c r="WZA6" s="260">
        <f>'Inbound SOS &amp; EOD'!WMM29</f>
        <v>0</v>
      </c>
      <c r="WZB6" s="260">
        <f>'Inbound SOS &amp; EOD'!WMN29</f>
        <v>0</v>
      </c>
      <c r="WZC6" s="260">
        <f>'Inbound SOS &amp; EOD'!WMO29</f>
        <v>0</v>
      </c>
      <c r="WZD6" s="260">
        <f>'Inbound SOS &amp; EOD'!WMP29</f>
        <v>0</v>
      </c>
      <c r="WZE6" s="260">
        <f>'Inbound SOS &amp; EOD'!WMQ29</f>
        <v>0</v>
      </c>
      <c r="WZF6" s="260">
        <f>'Inbound SOS &amp; EOD'!WMR29</f>
        <v>0</v>
      </c>
      <c r="WZG6" s="260">
        <f>'Inbound SOS &amp; EOD'!WMS29</f>
        <v>0</v>
      </c>
      <c r="WZH6" s="260">
        <f>'Inbound SOS &amp; EOD'!WMT29</f>
        <v>0</v>
      </c>
      <c r="WZI6" s="260">
        <f>'Inbound SOS &amp; EOD'!WMU29</f>
        <v>0</v>
      </c>
      <c r="WZJ6" s="260">
        <f>'Inbound SOS &amp; EOD'!WMV29</f>
        <v>0</v>
      </c>
      <c r="WZK6" s="260">
        <f>'Inbound SOS &amp; EOD'!WMW29</f>
        <v>0</v>
      </c>
      <c r="WZL6" s="260">
        <f>'Inbound SOS &amp; EOD'!WMX29</f>
        <v>0</v>
      </c>
      <c r="WZM6" s="260">
        <f>'Inbound SOS &amp; EOD'!WMY29</f>
        <v>0</v>
      </c>
      <c r="WZN6" s="260">
        <f>'Inbound SOS &amp; EOD'!WMZ29</f>
        <v>0</v>
      </c>
      <c r="WZO6" s="260">
        <f>'Inbound SOS &amp; EOD'!WNA29</f>
        <v>0</v>
      </c>
      <c r="WZP6" s="260">
        <f>'Inbound SOS &amp; EOD'!WNB29</f>
        <v>0</v>
      </c>
      <c r="WZQ6" s="260">
        <f>'Inbound SOS &amp; EOD'!WNC29</f>
        <v>0</v>
      </c>
      <c r="WZR6" s="260">
        <f>'Inbound SOS &amp; EOD'!WND29</f>
        <v>0</v>
      </c>
      <c r="WZS6" s="260">
        <f>'Inbound SOS &amp; EOD'!WNE29</f>
        <v>0</v>
      </c>
      <c r="WZT6" s="260">
        <f>'Inbound SOS &amp; EOD'!WNF29</f>
        <v>0</v>
      </c>
      <c r="WZU6" s="260">
        <f>'Inbound SOS &amp; EOD'!WNG29</f>
        <v>0</v>
      </c>
      <c r="WZV6" s="260">
        <f>'Inbound SOS &amp; EOD'!WNH29</f>
        <v>0</v>
      </c>
      <c r="WZW6" s="260">
        <f>'Inbound SOS &amp; EOD'!WNI29</f>
        <v>0</v>
      </c>
      <c r="WZX6" s="260">
        <f>'Inbound SOS &amp; EOD'!WNJ29</f>
        <v>0</v>
      </c>
      <c r="WZY6" s="260">
        <f>'Inbound SOS &amp; EOD'!WNK29</f>
        <v>0</v>
      </c>
      <c r="WZZ6" s="260">
        <f>'Inbound SOS &amp; EOD'!WNL29</f>
        <v>0</v>
      </c>
      <c r="XAA6" s="260">
        <f>'Inbound SOS &amp; EOD'!WNM29</f>
        <v>0</v>
      </c>
      <c r="XAB6" s="260">
        <f>'Inbound SOS &amp; EOD'!WNN29</f>
        <v>0</v>
      </c>
      <c r="XAC6" s="260">
        <f>'Inbound SOS &amp; EOD'!WNO29</f>
        <v>0</v>
      </c>
      <c r="XAD6" s="260">
        <f>'Inbound SOS &amp; EOD'!WNP29</f>
        <v>0</v>
      </c>
      <c r="XAE6" s="260">
        <f>'Inbound SOS &amp; EOD'!WNQ29</f>
        <v>0</v>
      </c>
      <c r="XAF6" s="260">
        <f>'Inbound SOS &amp; EOD'!WNR29</f>
        <v>0</v>
      </c>
      <c r="XAG6" s="260">
        <f>'Inbound SOS &amp; EOD'!WNS29</f>
        <v>0</v>
      </c>
      <c r="XAH6" s="260">
        <f>'Inbound SOS &amp; EOD'!WNT29</f>
        <v>0</v>
      </c>
      <c r="XAI6" s="260">
        <f>'Inbound SOS &amp; EOD'!WNU29</f>
        <v>0</v>
      </c>
      <c r="XAJ6" s="260">
        <f>'Inbound SOS &amp; EOD'!WNV29</f>
        <v>0</v>
      </c>
      <c r="XAK6" s="260">
        <f>'Inbound SOS &amp; EOD'!WNW29</f>
        <v>0</v>
      </c>
      <c r="XAL6" s="260">
        <f>'Inbound SOS &amp; EOD'!WNX29</f>
        <v>0</v>
      </c>
      <c r="XAM6" s="260">
        <f>'Inbound SOS &amp; EOD'!WNY29</f>
        <v>0</v>
      </c>
      <c r="XAN6" s="260">
        <f>'Inbound SOS &amp; EOD'!WNZ29</f>
        <v>0</v>
      </c>
      <c r="XAO6" s="260">
        <f>'Inbound SOS &amp; EOD'!WOA29</f>
        <v>0</v>
      </c>
      <c r="XAP6" s="260">
        <f>'Inbound SOS &amp; EOD'!WOB29</f>
        <v>0</v>
      </c>
      <c r="XAQ6" s="260">
        <f>'Inbound SOS &amp; EOD'!WOC29</f>
        <v>0</v>
      </c>
      <c r="XAR6" s="260">
        <f>'Inbound SOS &amp; EOD'!WOD29</f>
        <v>0</v>
      </c>
      <c r="XAS6" s="260">
        <f>'Inbound SOS &amp; EOD'!WOE29</f>
        <v>0</v>
      </c>
      <c r="XAT6" s="260">
        <f>'Inbound SOS &amp; EOD'!WOF29</f>
        <v>0</v>
      </c>
      <c r="XAU6" s="260">
        <f>'Inbound SOS &amp; EOD'!WOG29</f>
        <v>0</v>
      </c>
      <c r="XAV6" s="260">
        <f>'Inbound SOS &amp; EOD'!WOH29</f>
        <v>0</v>
      </c>
      <c r="XAW6" s="260">
        <f>'Inbound SOS &amp; EOD'!WOI29</f>
        <v>0</v>
      </c>
      <c r="XAX6" s="260">
        <f>'Inbound SOS &amp; EOD'!WOJ29</f>
        <v>0</v>
      </c>
      <c r="XAY6" s="260">
        <f>'Inbound SOS &amp; EOD'!WOK29</f>
        <v>0</v>
      </c>
      <c r="XAZ6" s="260">
        <f>'Inbound SOS &amp; EOD'!WOL29</f>
        <v>0</v>
      </c>
      <c r="XBA6" s="260">
        <f>'Inbound SOS &amp; EOD'!WOM29</f>
        <v>0</v>
      </c>
      <c r="XBB6" s="260">
        <f>'Inbound SOS &amp; EOD'!WON29</f>
        <v>0</v>
      </c>
      <c r="XBC6" s="260">
        <f>'Inbound SOS &amp; EOD'!WOO29</f>
        <v>0</v>
      </c>
      <c r="XBD6" s="260">
        <f>'Inbound SOS &amp; EOD'!WOP29</f>
        <v>0</v>
      </c>
      <c r="XBE6" s="260">
        <f>'Inbound SOS &amp; EOD'!WOQ29</f>
        <v>0</v>
      </c>
      <c r="XBF6" s="260">
        <f>'Inbound SOS &amp; EOD'!WOR29</f>
        <v>0</v>
      </c>
      <c r="XBG6" s="260">
        <f>'Inbound SOS &amp; EOD'!WOS29</f>
        <v>0</v>
      </c>
      <c r="XBH6" s="260">
        <f>'Inbound SOS &amp; EOD'!WOT29</f>
        <v>0</v>
      </c>
      <c r="XBI6" s="260">
        <f>'Inbound SOS &amp; EOD'!WOU29</f>
        <v>0</v>
      </c>
      <c r="XBJ6" s="260">
        <f>'Inbound SOS &amp; EOD'!WOV29</f>
        <v>0</v>
      </c>
      <c r="XBK6" s="260">
        <f>'Inbound SOS &amp; EOD'!WOW29</f>
        <v>0</v>
      </c>
      <c r="XBL6" s="260">
        <f>'Inbound SOS &amp; EOD'!WOX29</f>
        <v>0</v>
      </c>
      <c r="XBM6" s="260">
        <f>'Inbound SOS &amp; EOD'!WOY29</f>
        <v>0</v>
      </c>
      <c r="XBN6" s="260">
        <f>'Inbound SOS &amp; EOD'!WOZ29</f>
        <v>0</v>
      </c>
      <c r="XBO6" s="260">
        <f>'Inbound SOS &amp; EOD'!WPA29</f>
        <v>0</v>
      </c>
      <c r="XBP6" s="260">
        <f>'Inbound SOS &amp; EOD'!WPB29</f>
        <v>0</v>
      </c>
      <c r="XBQ6" s="260">
        <f>'Inbound SOS &amp; EOD'!WPC29</f>
        <v>0</v>
      </c>
      <c r="XBR6" s="260">
        <f>'Inbound SOS &amp; EOD'!WPD29</f>
        <v>0</v>
      </c>
      <c r="XBS6" s="260">
        <f>'Inbound SOS &amp; EOD'!WPE29</f>
        <v>0</v>
      </c>
      <c r="XBT6" s="260">
        <f>'Inbound SOS &amp; EOD'!WPF29</f>
        <v>0</v>
      </c>
      <c r="XBU6" s="260">
        <f>'Inbound SOS &amp; EOD'!WPG29</f>
        <v>0</v>
      </c>
      <c r="XBV6" s="260">
        <f>'Inbound SOS &amp; EOD'!WPH29</f>
        <v>0</v>
      </c>
      <c r="XBW6" s="260">
        <f>'Inbound SOS &amp; EOD'!WPI29</f>
        <v>0</v>
      </c>
      <c r="XBX6" s="260">
        <f>'Inbound SOS &amp; EOD'!WPJ29</f>
        <v>0</v>
      </c>
      <c r="XBY6" s="260">
        <f>'Inbound SOS &amp; EOD'!WPK29</f>
        <v>0</v>
      </c>
      <c r="XBZ6" s="260">
        <f>'Inbound SOS &amp; EOD'!WPL29</f>
        <v>0</v>
      </c>
      <c r="XCA6" s="260">
        <f>'Inbound SOS &amp; EOD'!WPM29</f>
        <v>0</v>
      </c>
      <c r="XCB6" s="260">
        <f>'Inbound SOS &amp; EOD'!WPN29</f>
        <v>0</v>
      </c>
      <c r="XCC6" s="260">
        <f>'Inbound SOS &amp; EOD'!WPO29</f>
        <v>0</v>
      </c>
      <c r="XCD6" s="260">
        <f>'Inbound SOS &amp; EOD'!WPP29</f>
        <v>0</v>
      </c>
      <c r="XCE6" s="260">
        <f>'Inbound SOS &amp; EOD'!WPQ29</f>
        <v>0</v>
      </c>
      <c r="XCF6" s="260">
        <f>'Inbound SOS &amp; EOD'!WPR29</f>
        <v>0</v>
      </c>
      <c r="XCG6" s="260">
        <f>'Inbound SOS &amp; EOD'!WPS29</f>
        <v>0</v>
      </c>
      <c r="XCH6" s="260">
        <f>'Inbound SOS &amp; EOD'!WPT29</f>
        <v>0</v>
      </c>
      <c r="XCI6" s="260">
        <f>'Inbound SOS &amp; EOD'!WPU29</f>
        <v>0</v>
      </c>
      <c r="XCJ6" s="260">
        <f>'Inbound SOS &amp; EOD'!WPV29</f>
        <v>0</v>
      </c>
      <c r="XCK6" s="260">
        <f>'Inbound SOS &amp; EOD'!WPW29</f>
        <v>0</v>
      </c>
      <c r="XCL6" s="260">
        <f>'Inbound SOS &amp; EOD'!WPX29</f>
        <v>0</v>
      </c>
      <c r="XCM6" s="260">
        <f>'Inbound SOS &amp; EOD'!WPY29</f>
        <v>0</v>
      </c>
      <c r="XCN6" s="260">
        <f>'Inbound SOS &amp; EOD'!WPZ29</f>
        <v>0</v>
      </c>
      <c r="XCO6" s="260">
        <f>'Inbound SOS &amp; EOD'!WQA29</f>
        <v>0</v>
      </c>
      <c r="XCP6" s="260">
        <f>'Inbound SOS &amp; EOD'!WQB29</f>
        <v>0</v>
      </c>
      <c r="XCQ6" s="260">
        <f>'Inbound SOS &amp; EOD'!WQC29</f>
        <v>0</v>
      </c>
      <c r="XCR6" s="260">
        <f>'Inbound SOS &amp; EOD'!WQD29</f>
        <v>0</v>
      </c>
      <c r="XCS6" s="260">
        <f>'Inbound SOS &amp; EOD'!WQE29</f>
        <v>0</v>
      </c>
      <c r="XCT6" s="260">
        <f>'Inbound SOS &amp; EOD'!WQF29</f>
        <v>0</v>
      </c>
      <c r="XCU6" s="260">
        <f>'Inbound SOS &amp; EOD'!WQG29</f>
        <v>0</v>
      </c>
      <c r="XCV6" s="260">
        <f>'Inbound SOS &amp; EOD'!WQH29</f>
        <v>0</v>
      </c>
      <c r="XCW6" s="260">
        <f>'Inbound SOS &amp; EOD'!WQI29</f>
        <v>0</v>
      </c>
      <c r="XCX6" s="260">
        <f>'Inbound SOS &amp; EOD'!WQJ29</f>
        <v>0</v>
      </c>
      <c r="XCY6" s="260">
        <f>'Inbound SOS &amp; EOD'!WQK29</f>
        <v>0</v>
      </c>
      <c r="XCZ6" s="260">
        <f>'Inbound SOS &amp; EOD'!WQL29</f>
        <v>0</v>
      </c>
      <c r="XDA6" s="260">
        <f>'Inbound SOS &amp; EOD'!WQM29</f>
        <v>0</v>
      </c>
      <c r="XDB6" s="260">
        <f>'Inbound SOS &amp; EOD'!WQN29</f>
        <v>0</v>
      </c>
      <c r="XDC6" s="260">
        <f>'Inbound SOS &amp; EOD'!WQO29</f>
        <v>0</v>
      </c>
      <c r="XDD6" s="260">
        <f>'Inbound SOS &amp; EOD'!WQP29</f>
        <v>0</v>
      </c>
      <c r="XDE6" s="260">
        <f>'Inbound SOS &amp; EOD'!WQQ29</f>
        <v>0</v>
      </c>
      <c r="XDF6" s="260">
        <f>'Inbound SOS &amp; EOD'!WQR29</f>
        <v>0</v>
      </c>
      <c r="XDG6" s="260">
        <f>'Inbound SOS &amp; EOD'!WQS29</f>
        <v>0</v>
      </c>
      <c r="XDH6" s="260">
        <f>'Inbound SOS &amp; EOD'!WQT29</f>
        <v>0</v>
      </c>
      <c r="XDI6" s="260">
        <f>'Inbound SOS &amp; EOD'!WQU29</f>
        <v>0</v>
      </c>
      <c r="XDJ6" s="260">
        <f>'Inbound SOS &amp; EOD'!WQV29</f>
        <v>0</v>
      </c>
      <c r="XDK6" s="260">
        <f>'Inbound SOS &amp; EOD'!WQW29</f>
        <v>0</v>
      </c>
      <c r="XDL6" s="260">
        <f>'Inbound SOS &amp; EOD'!WQX29</f>
        <v>0</v>
      </c>
      <c r="XDM6" s="260">
        <f>'Inbound SOS &amp; EOD'!WQY29</f>
        <v>0</v>
      </c>
      <c r="XDN6" s="260">
        <f>'Inbound SOS &amp; EOD'!WQZ29</f>
        <v>0</v>
      </c>
      <c r="XDO6" s="260">
        <f>'Inbound SOS &amp; EOD'!WRA29</f>
        <v>0</v>
      </c>
      <c r="XDP6" s="260">
        <f>'Inbound SOS &amp; EOD'!WRB29</f>
        <v>0</v>
      </c>
      <c r="XDQ6" s="260">
        <f>'Inbound SOS &amp; EOD'!WRC29</f>
        <v>0</v>
      </c>
    </row>
    <row r="7" spans="1:16345" s="264" customFormat="1" ht="15.75" customHeight="1">
      <c r="A7" s="263" t="s">
        <v>194</v>
      </c>
      <c r="B7" s="264">
        <f>'Inbound SOS &amp; EOD'!B65+'Inbound SOS &amp; EOD'!B88</f>
        <v>109</v>
      </c>
      <c r="C7" s="264">
        <f>'Inbound SOS &amp; EOD'!C65+'Inbound SOS &amp; EOD'!C88</f>
        <v>0</v>
      </c>
      <c r="D7" s="264">
        <f>'Inbound SOS &amp; EOD'!D65+'Inbound SOS &amp; EOD'!D88</f>
        <v>1284</v>
      </c>
      <c r="E7" s="264">
        <f>'Inbound SOS &amp; EOD'!E65+'Inbound SOS &amp; EOD'!E88</f>
        <v>164</v>
      </c>
      <c r="F7" s="264">
        <f>'Inbound SOS &amp; EOD'!F65+'Inbound SOS &amp; EOD'!F88</f>
        <v>184</v>
      </c>
      <c r="G7" s="264">
        <f>'Inbound SOS &amp; EOD'!G65+'Inbound SOS &amp; EOD'!G88</f>
        <v>0</v>
      </c>
      <c r="H7" s="264">
        <f>'Inbound SOS &amp; EOD'!H65+'Inbound SOS &amp; EOD'!H88</f>
        <v>820</v>
      </c>
      <c r="I7" s="264">
        <f>'Inbound SOS &amp; EOD'!I65+'Inbound SOS &amp; EOD'!I88</f>
        <v>0</v>
      </c>
      <c r="J7" s="264">
        <f>'Inbound SOS &amp; EOD'!J65+'Inbound SOS &amp; EOD'!J88</f>
        <v>84</v>
      </c>
      <c r="K7" s="264">
        <f>'Inbound SOS &amp; EOD'!K65+'Inbound SOS &amp; EOD'!K88</f>
        <v>112</v>
      </c>
      <c r="L7" s="264">
        <f>'Inbound SOS &amp; EOD'!L65+'Inbound SOS &amp; EOD'!L88</f>
        <v>92</v>
      </c>
      <c r="M7" s="264">
        <f>'Inbound SOS &amp; EOD'!M65+'Inbound SOS &amp; EOD'!M88</f>
        <v>0</v>
      </c>
      <c r="N7" s="264">
        <f>'Inbound SOS &amp; EOD'!N65+'Inbound SOS &amp; EOD'!N88</f>
        <v>157</v>
      </c>
      <c r="O7" s="264">
        <f>'Inbound SOS &amp; EOD'!O65+'Inbound SOS &amp; EOD'!O88</f>
        <v>691</v>
      </c>
      <c r="P7" s="264">
        <f>'Inbound SOS &amp; EOD'!P65+'Inbound SOS &amp; EOD'!P88</f>
        <v>0</v>
      </c>
      <c r="Q7" s="264">
        <f>'Inbound SOS &amp; EOD'!Q65+'Inbound SOS &amp; EOD'!Q88</f>
        <v>0</v>
      </c>
      <c r="R7" s="264">
        <f>'Inbound SOS &amp; EOD'!R65+'Inbound SOS &amp; EOD'!R88</f>
        <v>0</v>
      </c>
      <c r="S7" s="264">
        <f>'Inbound SOS &amp; EOD'!S65+'Inbound SOS &amp; EOD'!S88</f>
        <v>158</v>
      </c>
      <c r="T7" s="264">
        <f>'Inbound SOS &amp; EOD'!T65+'Inbound SOS &amp; EOD'!T88</f>
        <v>210</v>
      </c>
      <c r="U7" s="264">
        <f>'Inbound SOS &amp; EOD'!U65+'Inbound SOS &amp; EOD'!U88</f>
        <v>0</v>
      </c>
      <c r="V7" s="264">
        <f>'Inbound SOS &amp; EOD'!V65+'Inbound SOS &amp; EOD'!V88</f>
        <v>0</v>
      </c>
      <c r="W7" s="264">
        <f>'Inbound SOS &amp; EOD'!W65+'Inbound SOS &amp; EOD'!W88</f>
        <v>757</v>
      </c>
      <c r="X7" s="264">
        <f>'Inbound SOS &amp; EOD'!X65+'Inbound SOS &amp; EOD'!X88</f>
        <v>0</v>
      </c>
      <c r="Y7" s="264">
        <f>'Inbound SOS &amp; EOD'!Y65+'Inbound SOS &amp; EOD'!Y88</f>
        <v>91</v>
      </c>
      <c r="Z7" s="264">
        <f>'Inbound SOS &amp; EOD'!Z65+'Inbound SOS &amp; EOD'!Z88</f>
        <v>106</v>
      </c>
      <c r="AA7" s="264">
        <f>'Inbound SOS &amp; EOD'!AA65+'Inbound SOS &amp; EOD'!AA88</f>
        <v>0</v>
      </c>
      <c r="AB7" s="264">
        <f>'Inbound SOS &amp; EOD'!AB65+'Inbound SOS &amp; EOD'!AB88</f>
        <v>79</v>
      </c>
      <c r="AC7" s="264">
        <f>'Inbound SOS &amp; EOD'!AC65+'Inbound SOS &amp; EOD'!AC88</f>
        <v>91</v>
      </c>
      <c r="AD7" s="264">
        <f>'Inbound SOS &amp; EOD'!AD65+'Inbound SOS &amp; EOD'!AD88</f>
        <v>832</v>
      </c>
      <c r="AE7" s="264">
        <f>'Inbound SOS &amp; EOD'!AE65+'Inbound SOS &amp; EOD'!AE88</f>
        <v>0</v>
      </c>
      <c r="AF7" s="264">
        <f>'Inbound SOS &amp; EOD'!AF65+'Inbound SOS &amp; EOD'!AF88</f>
        <v>270</v>
      </c>
      <c r="AG7" s="264">
        <f>'Inbound SOS &amp; EOD'!AG65+'Inbound SOS &amp; EOD'!AG88</f>
        <v>120</v>
      </c>
      <c r="AH7" s="264">
        <f>'Inbound SOS &amp; EOD'!AH65+'Inbound SOS &amp; EOD'!AH88</f>
        <v>728</v>
      </c>
      <c r="AI7" s="264">
        <f>'Inbound SOS &amp; EOD'!AI65+'Inbound SOS &amp; EOD'!AI88</f>
        <v>0</v>
      </c>
      <c r="AJ7" s="264">
        <f>'Inbound SOS &amp; EOD'!AJ65+'Inbound SOS &amp; EOD'!AJ88</f>
        <v>75</v>
      </c>
      <c r="AK7" s="264">
        <f>'Inbound SOS &amp; EOD'!AK65+'Inbound SOS &amp; EOD'!AK88</f>
        <v>36</v>
      </c>
      <c r="AL7" s="264">
        <f>'Inbound SOS &amp; EOD'!AL65+'Inbound SOS &amp; EOD'!AL88</f>
        <v>0</v>
      </c>
      <c r="AM7" s="264">
        <f>'Inbound SOS &amp; EOD'!AM65+'Inbound SOS &amp; EOD'!AM88</f>
        <v>95</v>
      </c>
      <c r="AN7" s="264">
        <f>'Inbound SOS &amp; EOD'!AN65+'Inbound SOS &amp; EOD'!AN88</f>
        <v>806</v>
      </c>
      <c r="AO7" s="264">
        <f>'Inbound SOS &amp; EOD'!AO65+'Inbound SOS &amp; EOD'!AO88</f>
        <v>85</v>
      </c>
      <c r="AP7" s="264">
        <f>'Inbound SOS &amp; EOD'!AP65+'Inbound SOS &amp; EOD'!AP88</f>
        <v>0</v>
      </c>
      <c r="AQ7" s="264">
        <f>'Inbound SOS &amp; EOD'!AQ65+'Inbound SOS &amp; EOD'!AQ88</f>
        <v>80</v>
      </c>
      <c r="AR7" s="264">
        <f>'Inbound SOS &amp; EOD'!AR65+'Inbound SOS &amp; EOD'!AR88</f>
        <v>77</v>
      </c>
      <c r="AS7" s="264">
        <f>'Inbound SOS &amp; EOD'!AS65+'Inbound SOS &amp; EOD'!AS88</f>
        <v>0</v>
      </c>
      <c r="AT7" s="264">
        <f>'Inbound SOS &amp; EOD'!AT65+'Inbound SOS &amp; EOD'!AT88</f>
        <v>80</v>
      </c>
      <c r="AU7" s="264">
        <f>'Inbound SOS &amp; EOD'!AU65+'Inbound SOS &amp; EOD'!AU88</f>
        <v>116</v>
      </c>
      <c r="AV7" s="264">
        <f>'Inbound SOS &amp; EOD'!AV65+'Inbound SOS &amp; EOD'!AV88</f>
        <v>955</v>
      </c>
      <c r="AW7" s="264">
        <f>'Inbound SOS &amp; EOD'!AW65+'Inbound SOS &amp; EOD'!AW88</f>
        <v>0</v>
      </c>
      <c r="AX7" s="264">
        <f>'Inbound SOS &amp; EOD'!AX65+'Inbound SOS &amp; EOD'!AX88</f>
        <v>82</v>
      </c>
      <c r="AY7" s="264">
        <f>'Inbound SOS &amp; EOD'!AY65+'Inbound SOS &amp; EOD'!AY88</f>
        <v>77</v>
      </c>
      <c r="AZ7" s="264">
        <f>'Inbound SOS &amp; EOD'!AZ65+'Inbound SOS &amp; EOD'!AZ88</f>
        <v>0</v>
      </c>
      <c r="BA7" s="264">
        <f>'Inbound SOS &amp; EOD'!BA65+'Inbound SOS &amp; EOD'!BA88</f>
        <v>520</v>
      </c>
      <c r="BB7" s="264">
        <f>'Inbound SOS &amp; EOD'!BB65+'Inbound SOS &amp; EOD'!BB88</f>
        <v>764</v>
      </c>
      <c r="BC7" s="264">
        <f>'Inbound SOS &amp; EOD'!BC65+'Inbound SOS &amp; EOD'!BC88</f>
        <v>87</v>
      </c>
      <c r="BD7" s="264">
        <f>'Inbound SOS &amp; EOD'!BD65+'Inbound SOS &amp; EOD'!BD88</f>
        <v>0</v>
      </c>
      <c r="BE7" s="264">
        <f>'Inbound SOS &amp; EOD'!BE65+'Inbound SOS &amp; EOD'!BE88</f>
        <v>85</v>
      </c>
      <c r="BF7" s="264">
        <f>'Inbound SOS &amp; EOD'!BF65+'Inbound SOS &amp; EOD'!BF88</f>
        <v>85</v>
      </c>
      <c r="BG7" s="264">
        <f>'Inbound SOS &amp; EOD'!BG65+'Inbound SOS &amp; EOD'!BG88</f>
        <v>0</v>
      </c>
      <c r="BH7" s="264">
        <f>'Inbound SOS &amp; EOD'!BH65+'Inbound SOS &amp; EOD'!BH88</f>
        <v>740</v>
      </c>
      <c r="BI7" s="264">
        <f>'Inbound SOS &amp; EOD'!BI65+'Inbound SOS &amp; EOD'!BI88</f>
        <v>107</v>
      </c>
      <c r="BJ7" s="264">
        <f>'Inbound SOS &amp; EOD'!BJ65+'Inbound SOS &amp; EOD'!BJ88</f>
        <v>0</v>
      </c>
      <c r="BK7" s="264">
        <f>'Inbound SOS &amp; EOD'!BK65+'Inbound SOS &amp; EOD'!BK88</f>
        <v>0</v>
      </c>
      <c r="BL7" s="264">
        <f>'Inbound SOS &amp; EOD'!BL65+'Inbound SOS &amp; EOD'!BL88</f>
        <v>180</v>
      </c>
      <c r="BM7" s="264">
        <f>'Inbound SOS &amp; EOD'!BM65+'Inbound SOS &amp; EOD'!BM88</f>
        <v>98</v>
      </c>
      <c r="BN7" s="264">
        <f>'Inbound SOS &amp; EOD'!BN65+'Inbound SOS &amp; EOD'!BN88</f>
        <v>0</v>
      </c>
      <c r="BO7" s="264">
        <f>'Inbound SOS &amp; EOD'!BO65+'Inbound SOS &amp; EOD'!BO88</f>
        <v>589</v>
      </c>
      <c r="BP7" s="264">
        <f>'Inbound SOS &amp; EOD'!BP65+'Inbound SOS &amp; EOD'!BP88</f>
        <v>65</v>
      </c>
      <c r="BQ7" s="264">
        <f>'Inbound SOS &amp; EOD'!BQ65+'Inbound SOS &amp; EOD'!BQ88</f>
        <v>120</v>
      </c>
      <c r="BR7" s="264">
        <f>'Inbound SOS &amp; EOD'!BR65+'Inbound SOS &amp; EOD'!BR88</f>
        <v>0</v>
      </c>
      <c r="BS7" s="264">
        <f>'Inbound SOS &amp; EOD'!BS65+'Inbound SOS &amp; EOD'!BS88</f>
        <v>88</v>
      </c>
      <c r="BT7" s="264">
        <f>'Inbound SOS &amp; EOD'!BT65+'Inbound SOS &amp; EOD'!BT88</f>
        <v>340</v>
      </c>
      <c r="BU7" s="264">
        <f>'Inbound SOS &amp; EOD'!BU65+'Inbound SOS &amp; EOD'!BU88</f>
        <v>0</v>
      </c>
      <c r="BV7" s="264">
        <f>'Inbound SOS &amp; EOD'!BV65+'Inbound SOS &amp; EOD'!BV88</f>
        <v>143</v>
      </c>
      <c r="BW7" s="264">
        <f>'Inbound SOS &amp; EOD'!BW65+'Inbound SOS &amp; EOD'!BW88</f>
        <v>428</v>
      </c>
      <c r="BX7" s="264">
        <f>'Inbound SOS &amp; EOD'!BX65+'Inbound SOS &amp; EOD'!BX88</f>
        <v>109</v>
      </c>
      <c r="BY7" s="264">
        <f>'Inbound SOS &amp; EOD'!BY65+'Inbound SOS &amp; EOD'!BY88</f>
        <v>0</v>
      </c>
      <c r="BZ7" s="264">
        <f>'Inbound SOS &amp; EOD'!BZ65+'Inbound SOS &amp; EOD'!BZ88</f>
        <v>90</v>
      </c>
      <c r="CA7" s="264">
        <f>'Inbound SOS &amp; EOD'!CA65+'Inbound SOS &amp; EOD'!CA88</f>
        <v>93</v>
      </c>
      <c r="CB7" s="264">
        <f>'Inbound SOS &amp; EOD'!CB65+'Inbound SOS &amp; EOD'!CB88</f>
        <v>0</v>
      </c>
      <c r="CC7" s="264">
        <f>'Inbound SOS &amp; EOD'!CC65+'Inbound SOS &amp; EOD'!CC88</f>
        <v>915</v>
      </c>
      <c r="CD7" s="264">
        <f>'Inbound SOS &amp; EOD'!CD65+'Inbound SOS &amp; EOD'!CD88</f>
        <v>91</v>
      </c>
      <c r="CE7" s="264">
        <f>'Inbound SOS &amp; EOD'!CE65+'Inbound SOS &amp; EOD'!CE88</f>
        <v>91</v>
      </c>
      <c r="CF7" s="264">
        <f>'Inbound SOS &amp; EOD'!CF65+'Inbound SOS &amp; EOD'!CF88</f>
        <v>95</v>
      </c>
      <c r="CG7" s="264">
        <f>'Inbound SOS &amp; EOD'!CG65+'Inbound SOS &amp; EOD'!CG88</f>
        <v>0</v>
      </c>
      <c r="CH7" s="264">
        <f>'Inbound SOS &amp; EOD'!CH65+'Inbound SOS &amp; EOD'!CH88</f>
        <v>0</v>
      </c>
      <c r="CI7" s="264">
        <f>'Inbound SOS &amp; EOD'!CI65+'Inbound SOS &amp; EOD'!CI88</f>
        <v>0</v>
      </c>
      <c r="CJ7" s="264">
        <f>'Inbound SOS &amp; EOD'!CJ65+'Inbound SOS &amp; EOD'!CJ88</f>
        <v>525</v>
      </c>
      <c r="CK7" s="264">
        <f>'Inbound SOS &amp; EOD'!CK65+'Inbound SOS &amp; EOD'!CK88</f>
        <v>0</v>
      </c>
      <c r="CL7" s="264">
        <f>'Inbound SOS &amp; EOD'!CL65+'Inbound SOS &amp; EOD'!CL88</f>
        <v>477</v>
      </c>
      <c r="CM7" s="264">
        <f>'Inbound SOS &amp; EOD'!CM65+'Inbound SOS &amp; EOD'!CM88</f>
        <v>100</v>
      </c>
      <c r="CN7" s="264">
        <f>'Inbound SOS &amp; EOD'!CN65+'Inbound SOS &amp; EOD'!CN88</f>
        <v>0</v>
      </c>
      <c r="CO7" s="264">
        <f>'Inbound SOS &amp; EOD'!CO65+'Inbound SOS &amp; EOD'!CO88</f>
        <v>0</v>
      </c>
      <c r="CP7" s="264">
        <f>'Inbound SOS &amp; EOD'!CP65+'Inbound SOS &amp; EOD'!CP88</f>
        <v>472</v>
      </c>
      <c r="CQ7" s="264">
        <f>'Inbound SOS &amp; EOD'!CQ65+'Inbound SOS &amp; EOD'!CQ88</f>
        <v>472</v>
      </c>
      <c r="CR7" s="264">
        <f>'Inbound SOS &amp; EOD'!CR65+'Inbound SOS &amp; EOD'!CR88</f>
        <v>773</v>
      </c>
      <c r="CS7" s="264">
        <f>'Inbound SOS &amp; EOD'!CS65+'Inbound SOS &amp; EOD'!CS88</f>
        <v>77</v>
      </c>
      <c r="CT7" s="264">
        <f>'Inbound SOS &amp; EOD'!CT65+'Inbound SOS &amp; EOD'!CT88</f>
        <v>75</v>
      </c>
      <c r="CU7" s="264">
        <f>'Inbound SOS &amp; EOD'!CU65+'Inbound SOS &amp; EOD'!CU88</f>
        <v>0</v>
      </c>
      <c r="CV7" s="264">
        <f>'Inbound SOS &amp; EOD'!CV65+'Inbound SOS &amp; EOD'!CV88</f>
        <v>0</v>
      </c>
      <c r="CW7" s="264">
        <f>'Inbound SOS &amp; EOD'!CW65+'Inbound SOS &amp; EOD'!CW88</f>
        <v>609</v>
      </c>
      <c r="CX7" s="264">
        <f>'Inbound SOS &amp; EOD'!CX65+'Inbound SOS &amp; EOD'!CX88</f>
        <v>132</v>
      </c>
      <c r="CY7" s="264">
        <f>'Inbound SOS &amp; EOD'!CY65+'Inbound SOS &amp; EOD'!CY88</f>
        <v>701</v>
      </c>
      <c r="CZ7" s="264">
        <f>'Inbound SOS &amp; EOD'!CZ65+'Inbound SOS &amp; EOD'!CZ88</f>
        <v>95</v>
      </c>
      <c r="DA7" s="264">
        <f>'Inbound SOS &amp; EOD'!DA65+'Inbound SOS &amp; EOD'!DA88</f>
        <v>657</v>
      </c>
      <c r="DB7" s="264">
        <f>'Inbound SOS &amp; EOD'!DB65+'Inbound SOS &amp; EOD'!DB88</f>
        <v>0</v>
      </c>
      <c r="DC7" s="264">
        <f>'Inbound SOS &amp; EOD'!DC65+'Inbound SOS &amp; EOD'!DC88</f>
        <v>0</v>
      </c>
      <c r="DD7" s="264">
        <f>'Inbound SOS &amp; EOD'!DD65+'Inbound SOS &amp; EOD'!DD88</f>
        <v>0</v>
      </c>
      <c r="DE7" s="264">
        <f>'Inbound SOS &amp; EOD'!DE65+'Inbound SOS &amp; EOD'!DE88</f>
        <v>937</v>
      </c>
      <c r="DF7" s="264">
        <f>'Inbound SOS &amp; EOD'!DF65+'Inbound SOS &amp; EOD'!DF88</f>
        <v>174</v>
      </c>
      <c r="DG7" s="264">
        <f>'Inbound SOS &amp; EOD'!DG65+'Inbound SOS &amp; EOD'!DG88</f>
        <v>611</v>
      </c>
      <c r="DH7" s="264">
        <f>'Inbound SOS &amp; EOD'!DH65+'Inbound SOS &amp; EOD'!DH88</f>
        <v>175</v>
      </c>
      <c r="DI7" s="264">
        <f>'Inbound SOS &amp; EOD'!DI65+'Inbound SOS &amp; EOD'!DI88</f>
        <v>0</v>
      </c>
      <c r="DJ7" s="264">
        <f>'Inbound SOS &amp; EOD'!DJ65+'Inbound SOS &amp; EOD'!DJ88</f>
        <v>423</v>
      </c>
      <c r="DK7" s="264">
        <f>'Inbound SOS &amp; EOD'!DK65+'Inbound SOS &amp; EOD'!DK88</f>
        <v>0</v>
      </c>
      <c r="DL7" s="264">
        <f>'Inbound SOS &amp; EOD'!DL65+'Inbound SOS &amp; EOD'!DL88</f>
        <v>0</v>
      </c>
      <c r="DM7" s="264">
        <f>'Inbound SOS &amp; EOD'!DM65+'Inbound SOS &amp; EOD'!DM88</f>
        <v>917</v>
      </c>
      <c r="DN7" s="264">
        <f>'Inbound SOS &amp; EOD'!DN65+'Inbound SOS &amp; EOD'!DN88</f>
        <v>869</v>
      </c>
      <c r="DO7" s="264">
        <f>'Inbound SOS &amp; EOD'!DO65+'Inbound SOS &amp; EOD'!DO88</f>
        <v>89</v>
      </c>
      <c r="DP7" s="264">
        <f>'Inbound SOS &amp; EOD'!DP65+'Inbound SOS &amp; EOD'!DP88</f>
        <v>0</v>
      </c>
      <c r="DQ7" s="264">
        <f>'Inbound SOS &amp; EOD'!DQ65+'Inbound SOS &amp; EOD'!DQ88</f>
        <v>0</v>
      </c>
      <c r="DR7" s="264">
        <f>'Inbound SOS &amp; EOD'!DR65+'Inbound SOS &amp; EOD'!DR88</f>
        <v>340</v>
      </c>
      <c r="DS7" s="264">
        <f>'Inbound SOS &amp; EOD'!DS65+'Inbound SOS &amp; EOD'!DS88</f>
        <v>427</v>
      </c>
      <c r="DT7" s="264">
        <f>'Inbound SOS &amp; EOD'!DT65+'Inbound SOS &amp; EOD'!DT88</f>
        <v>240</v>
      </c>
      <c r="DU7" s="264">
        <f>'Inbound SOS &amp; EOD'!DU65+'Inbound SOS &amp; EOD'!DU88</f>
        <v>767</v>
      </c>
      <c r="DV7" s="264">
        <f>'Inbound SOS &amp; EOD'!DV65+'Inbound SOS &amp; EOD'!DV88</f>
        <v>235</v>
      </c>
      <c r="DW7" s="264">
        <f>'Inbound SOS &amp; EOD'!DW65+'Inbound SOS &amp; EOD'!DW88</f>
        <v>0</v>
      </c>
      <c r="DX7" s="264">
        <f>'Inbound SOS &amp; EOD'!DX65+'Inbound SOS &amp; EOD'!DX88</f>
        <v>0</v>
      </c>
      <c r="DY7" s="264">
        <f>'Inbound SOS &amp; EOD'!DY65+'Inbound SOS &amp; EOD'!DY88</f>
        <v>205</v>
      </c>
      <c r="DZ7" s="264">
        <f>'Inbound SOS &amp; EOD'!DZ65+'Inbound SOS &amp; EOD'!DZ88</f>
        <v>751</v>
      </c>
      <c r="EA7" s="264">
        <f>'Inbound SOS &amp; EOD'!EA65+'Inbound SOS &amp; EOD'!EA88</f>
        <v>719</v>
      </c>
      <c r="EB7" s="264">
        <f>'Inbound SOS &amp; EOD'!EB65+'Inbound SOS &amp; EOD'!EB88</f>
        <v>99</v>
      </c>
      <c r="EC7" s="264">
        <f>'Inbound SOS &amp; EOD'!EC65+'Inbound SOS &amp; EOD'!EC88</f>
        <v>0</v>
      </c>
      <c r="ED7" s="264">
        <f>'Inbound SOS &amp; EOD'!ED65+'Inbound SOS &amp; EOD'!ED88</f>
        <v>153</v>
      </c>
      <c r="EE7" s="264">
        <f>'Inbound SOS &amp; EOD'!EE65+'Inbound SOS &amp; EOD'!EE88</f>
        <v>0</v>
      </c>
      <c r="EF7" s="264">
        <f>'Inbound SOS &amp; EOD'!EF65+'Inbound SOS &amp; EOD'!EF88</f>
        <v>672</v>
      </c>
      <c r="EG7" s="264">
        <f>'Inbound SOS &amp; EOD'!EG65+'Inbound SOS &amp; EOD'!EG88</f>
        <v>880</v>
      </c>
      <c r="EH7" s="264">
        <f>'Inbound SOS &amp; EOD'!EH65+'Inbound SOS &amp; EOD'!EH88</f>
        <v>71</v>
      </c>
      <c r="EI7" s="264">
        <f>'Inbound SOS &amp; EOD'!EI65+'Inbound SOS &amp; EOD'!EI88</f>
        <v>67</v>
      </c>
      <c r="EJ7" s="264">
        <f>'Inbound SOS &amp; EOD'!EJ65+'Inbound SOS &amp; EOD'!EJ88</f>
        <v>680</v>
      </c>
      <c r="EK7" s="264">
        <f>'Inbound SOS &amp; EOD'!EK65+'Inbound SOS &amp; EOD'!EK88</f>
        <v>0</v>
      </c>
      <c r="EL7" s="264">
        <f>'Inbound SOS &amp; EOD'!EL65+'Inbound SOS &amp; EOD'!EL88</f>
        <v>0</v>
      </c>
      <c r="EM7" s="264">
        <f>'Inbound SOS &amp; EOD'!EM65+'Inbound SOS &amp; EOD'!EM88</f>
        <v>154</v>
      </c>
      <c r="EN7" s="264">
        <f>'Inbound SOS &amp; EOD'!EN65+'Inbound SOS &amp; EOD'!EN88</f>
        <v>609</v>
      </c>
      <c r="EO7" s="264">
        <f>'Inbound SOS &amp; EOD'!EO65+'Inbound SOS &amp; EOD'!EO88</f>
        <v>104</v>
      </c>
      <c r="EP7" s="264">
        <f>'Inbound SOS &amp; EOD'!EP65+'Inbound SOS &amp; EOD'!EP88</f>
        <v>646</v>
      </c>
      <c r="EQ7" s="264">
        <f>'Inbound SOS &amp; EOD'!EQ65+'Inbound SOS &amp; EOD'!EQ88</f>
        <v>138</v>
      </c>
      <c r="ER7" s="264">
        <f>'Inbound SOS &amp; EOD'!ER65+'Inbound SOS &amp; EOD'!ER88</f>
        <v>0</v>
      </c>
      <c r="ES7" s="264">
        <f>'Inbound SOS &amp; EOD'!ES65+'Inbound SOS &amp; EOD'!ES88</f>
        <v>0</v>
      </c>
      <c r="ET7" s="264">
        <f>'Inbound SOS &amp; EOD'!ET65+'Inbound SOS &amp; EOD'!ET88</f>
        <v>0</v>
      </c>
      <c r="EU7" s="264">
        <f>'Inbound SOS &amp; EOD'!EU65+'Inbound SOS &amp; EOD'!EU88</f>
        <v>433</v>
      </c>
      <c r="EV7" s="264">
        <f>'Inbound SOS &amp; EOD'!EV65+'Inbound SOS &amp; EOD'!EV88</f>
        <v>555</v>
      </c>
      <c r="EW7" s="264">
        <f>'Inbound SOS &amp; EOD'!EW65+'Inbound SOS &amp; EOD'!EW88</f>
        <v>0</v>
      </c>
      <c r="EX7" s="264">
        <f>'Inbound SOS &amp; EOD'!EX65+'Inbound SOS &amp; EOD'!EX88</f>
        <v>88</v>
      </c>
      <c r="EY7" s="264">
        <f>'Inbound SOS &amp; EOD'!EY65+'Inbound SOS &amp; EOD'!EY88</f>
        <v>0</v>
      </c>
      <c r="EZ7" s="264">
        <f>'Inbound SOS &amp; EOD'!EZ65+'Inbound SOS &amp; EOD'!EZ88</f>
        <v>0</v>
      </c>
      <c r="FA7" s="264">
        <f>'Inbound SOS &amp; EOD'!FA65+'Inbound SOS &amp; EOD'!FA88</f>
        <v>231</v>
      </c>
      <c r="FB7" s="264">
        <f>'Inbound SOS &amp; EOD'!FB65+'Inbound SOS &amp; EOD'!FB88</f>
        <v>590</v>
      </c>
      <c r="FC7" s="264">
        <f>'Inbound SOS &amp; EOD'!FC65+'Inbound SOS &amp; EOD'!FC88</f>
        <v>406</v>
      </c>
      <c r="FD7" s="264">
        <f>'Inbound SOS &amp; EOD'!FD65+'Inbound SOS &amp; EOD'!FD88</f>
        <v>68</v>
      </c>
      <c r="FE7" s="264">
        <f>'Inbound SOS &amp; EOD'!FE65+'Inbound SOS &amp; EOD'!FE88</f>
        <v>89</v>
      </c>
      <c r="FF7" s="264">
        <f>'Inbound SOS &amp; EOD'!FF65+'Inbound SOS &amp; EOD'!FF88</f>
        <v>0</v>
      </c>
      <c r="FG7" s="264">
        <f>'Inbound SOS &amp; EOD'!FG65+'Inbound SOS &amp; EOD'!FG88</f>
        <v>0</v>
      </c>
      <c r="FH7" s="264">
        <f>'Inbound SOS &amp; EOD'!FH65+'Inbound SOS &amp; EOD'!FH88</f>
        <v>101</v>
      </c>
      <c r="FI7" s="264">
        <f>'Inbound SOS &amp; EOD'!FI65+'Inbound SOS &amp; EOD'!FI88</f>
        <v>508</v>
      </c>
      <c r="FJ7" s="264">
        <f>'Inbound SOS &amp; EOD'!FJ65+'Inbound SOS &amp; EOD'!FJ88</f>
        <v>67</v>
      </c>
      <c r="FK7" s="264">
        <f>'Inbound SOS &amp; EOD'!FK65+'Inbound SOS &amp; EOD'!FK88</f>
        <v>459</v>
      </c>
      <c r="FL7" s="264">
        <f>'Inbound SOS &amp; EOD'!FL65+'Inbound SOS &amp; EOD'!FL88</f>
        <v>0</v>
      </c>
      <c r="FM7" s="264">
        <f>'Inbound SOS &amp; EOD'!FM65+'Inbound SOS &amp; EOD'!FM88</f>
        <v>0</v>
      </c>
      <c r="FN7" s="264">
        <f>'Inbound SOS &amp; EOD'!FN65+'Inbound SOS &amp; EOD'!FN88</f>
        <v>0</v>
      </c>
      <c r="FO7" s="264">
        <f>'Inbound SOS &amp; EOD'!FO65+'Inbound SOS &amp; EOD'!FO88</f>
        <v>155</v>
      </c>
      <c r="FP7" s="264">
        <f>'Inbound SOS &amp; EOD'!FP65+'Inbound SOS &amp; EOD'!FP88</f>
        <v>657</v>
      </c>
      <c r="FQ7" s="264">
        <f>'Inbound SOS &amp; EOD'!FQ65+'Inbound SOS &amp; EOD'!FQ88</f>
        <v>87</v>
      </c>
      <c r="FR7" s="264">
        <f>'Inbound SOS &amp; EOD'!FR65+'Inbound SOS &amp; EOD'!FR88</f>
        <v>518</v>
      </c>
      <c r="FS7" s="264">
        <f>'Inbound SOS &amp; EOD'!FS65+'Inbound SOS &amp; EOD'!FS88</f>
        <v>113</v>
      </c>
      <c r="FT7" s="264">
        <f>'Inbound SOS &amp; EOD'!FT65+'Inbound SOS &amp; EOD'!FT88</f>
        <v>0</v>
      </c>
      <c r="FU7" s="264">
        <f>'Inbound SOS &amp; EOD'!FU65+'Inbound SOS &amp; EOD'!FU88</f>
        <v>0</v>
      </c>
      <c r="FV7" s="264">
        <f>'Inbound SOS &amp; EOD'!FV65+'Inbound SOS &amp; EOD'!FV88</f>
        <v>0</v>
      </c>
      <c r="FW7" s="264">
        <f>'Inbound SOS &amp; EOD'!FW65+'Inbound SOS &amp; EOD'!FW88</f>
        <v>0</v>
      </c>
      <c r="FX7" s="264">
        <f>'Inbound SOS &amp; EOD'!FX65+'Inbound SOS &amp; EOD'!FX88</f>
        <v>1027</v>
      </c>
      <c r="FY7" s="264">
        <f>'Inbound SOS &amp; EOD'!FY65+'Inbound SOS &amp; EOD'!FY88</f>
        <v>117</v>
      </c>
      <c r="FZ7" s="264">
        <f>'Inbound SOS &amp; EOD'!FZ65+'Inbound SOS &amp; EOD'!FZ88</f>
        <v>227</v>
      </c>
      <c r="GA7" s="264">
        <f>'Inbound SOS &amp; EOD'!GA65+'Inbound SOS &amp; EOD'!GA88</f>
        <v>0</v>
      </c>
      <c r="GB7" s="264">
        <f>'Inbound SOS &amp; EOD'!GB65+'Inbound SOS &amp; EOD'!GB88</f>
        <v>0</v>
      </c>
      <c r="GC7" s="264">
        <f>'Inbound SOS &amp; EOD'!GC65+'Inbound SOS &amp; EOD'!GC88</f>
        <v>179</v>
      </c>
      <c r="GD7" s="264">
        <f>'Inbound SOS &amp; EOD'!GD65+'Inbound SOS &amp; EOD'!GD88</f>
        <v>549</v>
      </c>
      <c r="GE7" s="264">
        <f>'Inbound SOS &amp; EOD'!GE65+'Inbound SOS &amp; EOD'!GE88</f>
        <v>106</v>
      </c>
      <c r="GF7" s="264">
        <f>'Inbound SOS &amp; EOD'!GF65+'Inbound SOS &amp; EOD'!GF88</f>
        <v>99</v>
      </c>
      <c r="GG7" s="264">
        <f>'Inbound SOS &amp; EOD'!GG65+'Inbound SOS &amp; EOD'!GG88</f>
        <v>74</v>
      </c>
      <c r="GH7" s="264">
        <f>'Inbound SOS &amp; EOD'!GH65+'Inbound SOS &amp; EOD'!GH88</f>
        <v>0</v>
      </c>
      <c r="GI7" s="264">
        <f>'Inbound SOS &amp; EOD'!GI65+'Inbound SOS &amp; EOD'!GI88</f>
        <v>0</v>
      </c>
      <c r="GJ7" s="264">
        <f>'Inbound SOS &amp; EOD'!GJ65+'Inbound SOS &amp; EOD'!GJ88</f>
        <v>588</v>
      </c>
      <c r="GK7" s="264">
        <f>'Inbound SOS &amp; EOD'!GK65+'Inbound SOS &amp; EOD'!GK88</f>
        <v>64</v>
      </c>
      <c r="GL7" s="264">
        <f>'Inbound SOS &amp; EOD'!GL65+'Inbound SOS &amp; EOD'!GL88</f>
        <v>97</v>
      </c>
      <c r="GM7" s="264">
        <f>'Inbound SOS &amp; EOD'!GM65+'Inbound SOS &amp; EOD'!GM88</f>
        <v>408</v>
      </c>
      <c r="GN7" s="264">
        <f>'Inbound SOS &amp; EOD'!GN65+'Inbound SOS &amp; EOD'!GN88</f>
        <v>36</v>
      </c>
      <c r="GO7" s="264">
        <f>'Inbound SOS &amp; EOD'!GO65+'Inbound SOS &amp; EOD'!GO88</f>
        <v>0</v>
      </c>
      <c r="GP7" s="264">
        <f>'Inbound SOS &amp; EOD'!GP65+'Inbound SOS &amp; EOD'!GP88</f>
        <v>0</v>
      </c>
      <c r="GQ7" s="264">
        <f>'Inbound SOS &amp; EOD'!GQ65+'Inbound SOS &amp; EOD'!GQ88</f>
        <v>65</v>
      </c>
      <c r="GR7" s="264">
        <f>'Inbound SOS &amp; EOD'!GR65+'Inbound SOS &amp; EOD'!GR88</f>
        <v>423</v>
      </c>
      <c r="GS7" s="264">
        <f>'Inbound SOS &amp; EOD'!GS65+'Inbound SOS &amp; EOD'!GS88</f>
        <v>147</v>
      </c>
      <c r="GT7" s="264">
        <f>'Inbound SOS &amp; EOD'!GT65+'Inbound SOS &amp; EOD'!GT88</f>
        <v>82</v>
      </c>
      <c r="GU7" s="264">
        <f>'Inbound SOS &amp; EOD'!GU65+'Inbound SOS &amp; EOD'!GU88</f>
        <v>97</v>
      </c>
      <c r="GV7" s="264">
        <f>'Inbound SOS &amp; EOD'!GV65+'Inbound SOS &amp; EOD'!GV88</f>
        <v>0</v>
      </c>
      <c r="GW7" s="264">
        <f>'Inbound SOS &amp; EOD'!GW65+'Inbound SOS &amp; EOD'!GW88</f>
        <v>0</v>
      </c>
      <c r="GX7" s="264">
        <f>'Inbound SOS &amp; EOD'!GX65+'Inbound SOS &amp; EOD'!GX88</f>
        <v>0</v>
      </c>
      <c r="GY7" s="264">
        <f>'Inbound SOS &amp; EOD'!GY65+'Inbound SOS &amp; EOD'!GY88</f>
        <v>66</v>
      </c>
      <c r="GZ7" s="264">
        <f>'Inbound SOS &amp; EOD'!GZ65+'Inbound SOS &amp; EOD'!GZ88</f>
        <v>0</v>
      </c>
      <c r="HA7" s="264">
        <f>'Inbound SOS &amp; EOD'!HA65+'Inbound SOS &amp; EOD'!HA88</f>
        <v>360</v>
      </c>
      <c r="HB7" s="264">
        <f>'Inbound SOS &amp; EOD'!HB65+'Inbound SOS &amp; EOD'!HB88</f>
        <v>324</v>
      </c>
      <c r="HC7" s="264">
        <f>'Inbound SOS &amp; EOD'!HC65+'Inbound SOS &amp; EOD'!HC88</f>
        <v>0</v>
      </c>
      <c r="HD7" s="264">
        <f>'Inbound SOS &amp; EOD'!HD65+'Inbound SOS &amp; EOD'!HD88</f>
        <v>0</v>
      </c>
      <c r="HE7" s="264">
        <f>'Inbound SOS &amp; EOD'!HE65+'Inbound SOS &amp; EOD'!HE88</f>
        <v>0</v>
      </c>
      <c r="HF7" s="264">
        <f>'Inbound SOS &amp; EOD'!HF65+'Inbound SOS &amp; EOD'!HF88</f>
        <v>0</v>
      </c>
      <c r="HG7" s="264">
        <f>'Inbound SOS &amp; EOD'!HG65+'Inbound SOS &amp; EOD'!HG88</f>
        <v>331</v>
      </c>
      <c r="HH7" s="264">
        <f>'Inbound SOS &amp; EOD'!HH65+'Inbound SOS &amp; EOD'!HH88</f>
        <v>140</v>
      </c>
      <c r="HI7" s="264">
        <f>'Inbound SOS &amp; EOD'!HI65+'Inbound SOS &amp; EOD'!HI88</f>
        <v>0</v>
      </c>
      <c r="HJ7" s="264">
        <f>'Inbound SOS &amp; EOD'!HJ65+'Inbound SOS &amp; EOD'!HJ88</f>
        <v>0</v>
      </c>
      <c r="HK7" s="264">
        <f>'Inbound SOS &amp; EOD'!HK65+'Inbound SOS &amp; EOD'!HK88</f>
        <v>0</v>
      </c>
      <c r="HL7" s="264">
        <f>'Inbound SOS &amp; EOD'!HL65+'Inbound SOS &amp; EOD'!HL88</f>
        <v>697</v>
      </c>
      <c r="HM7" s="264">
        <f>'Inbound SOS &amp; EOD'!HM65+'Inbound SOS &amp; EOD'!HM88</f>
        <v>72</v>
      </c>
      <c r="HN7" s="264">
        <f>'Inbound SOS &amp; EOD'!HN65+'Inbound SOS &amp; EOD'!HN88</f>
        <v>480</v>
      </c>
      <c r="HO7" s="264">
        <f>'Inbound SOS &amp; EOD'!HO65+'Inbound SOS &amp; EOD'!HO88</f>
        <v>0</v>
      </c>
      <c r="HP7" s="264">
        <f>'Inbound SOS &amp; EOD'!HP65+'Inbound SOS &amp; EOD'!HP88</f>
        <v>965</v>
      </c>
      <c r="HQ7" s="264">
        <f>'Inbound SOS &amp; EOD'!HQ65+'Inbound SOS &amp; EOD'!HQ88</f>
        <v>0</v>
      </c>
      <c r="HR7" s="264">
        <f>'Inbound SOS &amp; EOD'!HR65+'Inbound SOS &amp; EOD'!HR88</f>
        <v>0</v>
      </c>
      <c r="HS7" s="264">
        <f>'Inbound SOS &amp; EOD'!HS65+'Inbound SOS &amp; EOD'!HS88</f>
        <v>129</v>
      </c>
      <c r="HT7" s="264">
        <f>'Inbound SOS &amp; EOD'!HT65+'Inbound SOS &amp; EOD'!HT88</f>
        <v>255</v>
      </c>
      <c r="HU7" s="264">
        <f>'Inbound SOS &amp; EOD'!HU65+'Inbound SOS &amp; EOD'!HU88</f>
        <v>548</v>
      </c>
      <c r="HV7" s="264">
        <f>'Inbound SOS &amp; EOD'!HV65+'Inbound SOS &amp; EOD'!HV88</f>
        <v>178</v>
      </c>
      <c r="HW7" s="264">
        <f>'Inbound SOS &amp; EOD'!HW65+'Inbound SOS &amp; EOD'!HW88</f>
        <v>0</v>
      </c>
      <c r="HX7" s="264">
        <f>'Inbound SOS &amp; EOD'!HX65+'Inbound SOS &amp; EOD'!HX88</f>
        <v>0</v>
      </c>
      <c r="HY7" s="264">
        <f>'Inbound SOS &amp; EOD'!HY65+'Inbound SOS &amp; EOD'!HY88</f>
        <v>0</v>
      </c>
      <c r="HZ7" s="264">
        <f>'Inbound SOS &amp; EOD'!HZ65+'Inbound SOS &amp; EOD'!HZ88</f>
        <v>1283</v>
      </c>
      <c r="IA7" s="264">
        <f>'Inbound SOS &amp; EOD'!IA65+'Inbound SOS &amp; EOD'!IA88</f>
        <v>561</v>
      </c>
      <c r="IB7" s="264">
        <f>'Inbound SOS &amp; EOD'!IB65+'Inbound SOS &amp; EOD'!IB88</f>
        <v>63</v>
      </c>
      <c r="IC7" s="264">
        <f>'Inbound SOS &amp; EOD'!IC65+'Inbound SOS &amp; EOD'!IC88</f>
        <v>269</v>
      </c>
      <c r="ID7" s="264">
        <f>'Inbound SOS &amp; EOD'!ID65+'Inbound SOS &amp; EOD'!ID88</f>
        <v>593</v>
      </c>
      <c r="IE7" s="264">
        <f>'Inbound SOS &amp; EOD'!IE65+'Inbound SOS &amp; EOD'!IE88</f>
        <v>0</v>
      </c>
      <c r="IF7" s="264">
        <f>'Inbound SOS &amp; EOD'!IF65+'Inbound SOS &amp; EOD'!IF88</f>
        <v>0</v>
      </c>
      <c r="IG7" s="264">
        <f>'Inbound SOS &amp; EOD'!IG65+'Inbound SOS &amp; EOD'!IG88</f>
        <v>212</v>
      </c>
      <c r="IH7" s="264">
        <f>'Inbound SOS &amp; EOD'!IH65+'Inbound SOS &amp; EOD'!IH88</f>
        <v>766</v>
      </c>
      <c r="II7" s="264">
        <f>'Inbound SOS &amp; EOD'!II65+'Inbound SOS &amp; EOD'!II88</f>
        <v>89</v>
      </c>
      <c r="IJ7" s="264">
        <f>'Inbound SOS &amp; EOD'!IJ65+'Inbound SOS &amp; EOD'!IJ88</f>
        <v>758</v>
      </c>
      <c r="IK7" s="264">
        <f>'Inbound SOS &amp; EOD'!IK65+'Inbound SOS &amp; EOD'!IK88</f>
        <v>320</v>
      </c>
      <c r="IL7" s="264">
        <f>'Inbound SOS &amp; EOD'!IL65+'Inbound SOS &amp; EOD'!IL88</f>
        <v>0</v>
      </c>
      <c r="IM7" s="264">
        <f>'Inbound SOS &amp; EOD'!IM65+'Inbound SOS &amp; EOD'!IM88</f>
        <v>0</v>
      </c>
      <c r="IN7" s="264">
        <f>'Inbound SOS &amp; EOD'!IN65+'Inbound SOS &amp; EOD'!IN88</f>
        <v>148</v>
      </c>
      <c r="IO7" s="264">
        <f>'Inbound SOS &amp; EOD'!IO65+'Inbound SOS &amp; EOD'!IO88</f>
        <v>703</v>
      </c>
      <c r="IP7" s="264">
        <f>'Inbound SOS &amp; EOD'!IP65+'Inbound SOS &amp; EOD'!IP88</f>
        <v>100</v>
      </c>
      <c r="IQ7" s="264">
        <f>'Inbound SOS &amp; EOD'!IQ65+'Inbound SOS &amp; EOD'!IQ88</f>
        <v>227</v>
      </c>
      <c r="IR7" s="264">
        <f>'Inbound SOS &amp; EOD'!IR65+'Inbound SOS &amp; EOD'!IR88</f>
        <v>653</v>
      </c>
      <c r="IS7" s="264">
        <f>'Inbound SOS &amp; EOD'!IS65+'Inbound SOS &amp; EOD'!IS88</f>
        <v>0</v>
      </c>
      <c r="IT7" s="264">
        <f>'Inbound SOS &amp; EOD'!IT65+'Inbound SOS &amp; EOD'!IT88</f>
        <v>0</v>
      </c>
      <c r="IU7" s="264">
        <f>'Inbound SOS &amp; EOD'!IU65+'Inbound SOS &amp; EOD'!IU88</f>
        <v>160</v>
      </c>
      <c r="IV7" s="264">
        <f>'Inbound SOS &amp; EOD'!IV65+'Inbound SOS &amp; EOD'!IV88</f>
        <v>721</v>
      </c>
      <c r="IW7" s="264">
        <f>'Inbound SOS &amp; EOD'!IW65+'Inbound SOS &amp; EOD'!IW88</f>
        <v>445</v>
      </c>
      <c r="IX7" s="264">
        <f>'Inbound SOS &amp; EOD'!IX65+'Inbound SOS &amp; EOD'!IX88</f>
        <v>0</v>
      </c>
      <c r="IY7" s="264">
        <f>'Inbound SOS &amp; EOD'!IY65+'Inbound SOS &amp; EOD'!IY88</f>
        <v>530</v>
      </c>
      <c r="IZ7" s="264">
        <f>'Inbound SOS &amp; EOD'!IZ65+'Inbound SOS &amp; EOD'!IZ88</f>
        <v>0</v>
      </c>
      <c r="JA7" s="264">
        <f>'Inbound SOS &amp; EOD'!JA65+'Inbound SOS &amp; EOD'!JA88</f>
        <v>0</v>
      </c>
      <c r="JB7" s="264">
        <f>'Inbound SOS &amp; EOD'!JB65+'Inbound SOS &amp; EOD'!JB88</f>
        <v>1130</v>
      </c>
      <c r="JC7" s="264">
        <f>'Inbound SOS &amp; EOD'!JC65+'Inbound SOS &amp; EOD'!JC88</f>
        <v>748</v>
      </c>
      <c r="JD7" s="264">
        <f>'Inbound SOS &amp; EOD'!JD65+'Inbound SOS &amp; EOD'!JD88</f>
        <v>0</v>
      </c>
      <c r="JE7" s="264">
        <f>'Inbound SOS &amp; EOD'!JE65+'Inbound SOS &amp; EOD'!JE88</f>
        <v>796</v>
      </c>
      <c r="JF7" s="264">
        <f>'Inbound SOS &amp; EOD'!JF65+'Inbound SOS &amp; EOD'!JF88</f>
        <v>743</v>
      </c>
      <c r="JG7" s="264">
        <f>'Inbound SOS &amp; EOD'!JG65+'Inbound SOS &amp; EOD'!JG88</f>
        <v>0</v>
      </c>
      <c r="JH7" s="264">
        <f>'Inbound SOS &amp; EOD'!JH65+'Inbound SOS &amp; EOD'!JH88</f>
        <v>0</v>
      </c>
      <c r="JI7" s="264">
        <f>'Inbound SOS &amp; EOD'!JI65+'Inbound SOS &amp; EOD'!JI88</f>
        <v>670</v>
      </c>
      <c r="JJ7" s="264">
        <f>'Inbound SOS &amp; EOD'!JJ65+'Inbound SOS &amp; EOD'!JJ88</f>
        <v>1133</v>
      </c>
      <c r="JK7" s="264">
        <f>'Inbound SOS &amp; EOD'!JK65+'Inbound SOS &amp; EOD'!JK88</f>
        <v>730</v>
      </c>
      <c r="JL7" s="264">
        <f>'Inbound SOS &amp; EOD'!JL65+'Inbound SOS &amp; EOD'!JL88</f>
        <v>759</v>
      </c>
      <c r="JM7" s="264">
        <f>'Inbound SOS &amp; EOD'!JM65+'Inbound SOS &amp; EOD'!JM88</f>
        <v>867</v>
      </c>
      <c r="JN7" s="264">
        <f>'Inbound SOS &amp; EOD'!JN65+'Inbound SOS &amp; EOD'!JN88</f>
        <v>0</v>
      </c>
      <c r="JO7" s="264">
        <f>'Inbound SOS &amp; EOD'!JO65+'Inbound SOS &amp; EOD'!JO88</f>
        <v>0</v>
      </c>
      <c r="JP7" s="264">
        <f>'Inbound SOS &amp; EOD'!JP65+'Inbound SOS &amp; EOD'!JP88</f>
        <v>644</v>
      </c>
      <c r="JQ7" s="264">
        <f>'Inbound SOS &amp; EOD'!JQ65+'Inbound SOS &amp; EOD'!JQ88</f>
        <v>1351</v>
      </c>
      <c r="JR7" s="264">
        <f>'Inbound SOS &amp; EOD'!JR65+'Inbound SOS &amp; EOD'!JR88</f>
        <v>0</v>
      </c>
      <c r="JS7" s="264">
        <f>'Inbound SOS &amp; EOD'!JS65+'Inbound SOS &amp; EOD'!JS88</f>
        <v>707</v>
      </c>
      <c r="JT7" s="264">
        <f>'Inbound SOS &amp; EOD'!JT65+'Inbound SOS &amp; EOD'!JT88</f>
        <v>814</v>
      </c>
      <c r="JU7" s="264">
        <f>'Inbound SOS &amp; EOD'!JU65+'Inbound SOS &amp; EOD'!JU88</f>
        <v>0</v>
      </c>
      <c r="JV7" s="264">
        <f>'Inbound SOS &amp; EOD'!JV65+'Inbound SOS &amp; EOD'!JV88</f>
        <v>0</v>
      </c>
      <c r="JW7" s="264">
        <f>'Inbound SOS &amp; EOD'!JW65+'Inbound SOS &amp; EOD'!JW88</f>
        <v>654</v>
      </c>
      <c r="JX7" s="264">
        <f>'Inbound SOS &amp; EOD'!JX65+'Inbound SOS &amp; EOD'!JX88</f>
        <v>1247</v>
      </c>
      <c r="JY7" s="264">
        <f>'Inbound SOS &amp; EOD'!JY65+'Inbound SOS &amp; EOD'!JY88</f>
        <v>381</v>
      </c>
      <c r="JZ7" s="264">
        <f>'Inbound SOS &amp; EOD'!JZ65+'Inbound SOS &amp; EOD'!JZ88</f>
        <v>1043</v>
      </c>
      <c r="KA7" s="264">
        <f>'Inbound SOS &amp; EOD'!KA65+'Inbound SOS &amp; EOD'!KA88</f>
        <v>797</v>
      </c>
      <c r="KB7" s="264">
        <f>'Inbound SOS &amp; EOD'!KB65+'Inbound SOS &amp; EOD'!KB88</f>
        <v>0</v>
      </c>
      <c r="KC7" s="264">
        <f>'Inbound SOS &amp; EOD'!KC65+'Inbound SOS &amp; EOD'!KC88</f>
        <v>0</v>
      </c>
      <c r="KD7" s="264">
        <f>'Inbound SOS &amp; EOD'!KD65+'Inbound SOS &amp; EOD'!KD88</f>
        <v>122</v>
      </c>
      <c r="KE7" s="264">
        <f>'Inbound SOS &amp; EOD'!KE65+'Inbound SOS &amp; EOD'!KE88</f>
        <v>0</v>
      </c>
      <c r="KF7" s="264">
        <f>'Inbound SOS &amp; EOD'!KF65+'Inbound SOS &amp; EOD'!KF88</f>
        <v>2414</v>
      </c>
      <c r="KG7" s="264">
        <f>'Inbound SOS &amp; EOD'!KG65+'Inbound SOS &amp; EOD'!KG88</f>
        <v>1040</v>
      </c>
      <c r="KH7" s="264" t="e">
        <f>'Inbound SOS &amp; EOD'!#REF!+'Inbound SOS &amp; EOD'!KH88</f>
        <v>#REF!</v>
      </c>
      <c r="KI7" s="264">
        <f>'Inbound SOS &amp; EOD'!KI65+'Inbound SOS &amp; EOD'!KI88</f>
        <v>0</v>
      </c>
      <c r="KJ7" s="264">
        <f>'Inbound SOS &amp; EOD'!KJ65+'Inbound SOS &amp; EOD'!KJ88</f>
        <v>0</v>
      </c>
      <c r="KK7" s="264">
        <f>'Inbound SOS &amp; EOD'!KK65+'Inbound SOS &amp; EOD'!KK88</f>
        <v>808</v>
      </c>
      <c r="KL7" s="264">
        <f>'Inbound SOS &amp; EOD'!KL65+'Inbound SOS &amp; EOD'!KL88</f>
        <v>1568</v>
      </c>
      <c r="KM7" s="264">
        <f>'Inbound SOS &amp; EOD'!KM65+'Inbound SOS &amp; EOD'!KM88</f>
        <v>852</v>
      </c>
      <c r="KN7" s="264">
        <f>'Inbound SOS &amp; EOD'!KN65+'Inbound SOS &amp; EOD'!KN88</f>
        <v>0</v>
      </c>
      <c r="KO7" s="264">
        <f>'Inbound SOS &amp; EOD'!KO65+'Inbound SOS &amp; EOD'!KO88</f>
        <v>835</v>
      </c>
      <c r="KP7" s="264">
        <f>'Inbound SOS &amp; EOD'!KP65+'Inbound SOS &amp; EOD'!KP88</f>
        <v>0</v>
      </c>
      <c r="KQ7" s="264">
        <f>'Inbound SOS &amp; EOD'!KQ65+'Inbound SOS &amp; EOD'!KQ88</f>
        <v>0</v>
      </c>
      <c r="KR7" s="264">
        <f>'Inbound SOS &amp; EOD'!KR65+'Inbound SOS &amp; EOD'!KR88</f>
        <v>1753</v>
      </c>
      <c r="KS7" s="264">
        <f>'Inbound SOS &amp; EOD'!KS65+'Inbound SOS &amp; EOD'!KS88</f>
        <v>2141</v>
      </c>
      <c r="KT7" s="264">
        <f>'Inbound SOS &amp; EOD'!KT65+'Inbound SOS &amp; EOD'!KT88</f>
        <v>384</v>
      </c>
      <c r="KU7" s="264">
        <f>'Inbound SOS &amp; EOD'!KU65+'Inbound SOS &amp; EOD'!KU88</f>
        <v>806</v>
      </c>
      <c r="KV7" s="264">
        <f>'Inbound SOS &amp; EOD'!KV65+'Inbound SOS &amp; EOD'!KV88</f>
        <v>945</v>
      </c>
      <c r="KW7" s="264">
        <f>'Inbound SOS &amp; EOD'!KW65+'Inbound SOS &amp; EOD'!KW88</f>
        <v>0</v>
      </c>
      <c r="KX7" s="264">
        <f>'Inbound SOS &amp; EOD'!KX65+'Inbound SOS &amp; EOD'!KX88</f>
        <v>0</v>
      </c>
      <c r="KY7" s="264">
        <f>'Inbound SOS &amp; EOD'!KY65+'Inbound SOS &amp; EOD'!KY88</f>
        <v>672</v>
      </c>
      <c r="KZ7" s="264">
        <f>'Inbound SOS &amp; EOD'!KZ65+'Inbound SOS &amp; EOD'!KZ88</f>
        <v>2236</v>
      </c>
      <c r="LA7" s="264">
        <f>'Inbound SOS &amp; EOD'!LA65+'Inbound SOS &amp; EOD'!LA88</f>
        <v>757</v>
      </c>
      <c r="LB7" s="264">
        <f>'Inbound SOS &amp; EOD'!LB65+'Inbound SOS &amp; EOD'!LB88</f>
        <v>1016</v>
      </c>
      <c r="LC7" s="264">
        <f>'Inbound SOS &amp; EOD'!KH65+'Inbound SOS &amp; EOD'!LC88</f>
        <v>938</v>
      </c>
      <c r="LD7" s="264">
        <f>'Inbound SOS &amp; EOD'!LD65+'Inbound SOS &amp; EOD'!LD88</f>
        <v>0</v>
      </c>
      <c r="LE7" s="264">
        <f>'Inbound SOS &amp; EOD'!LE65+'Inbound SOS &amp; EOD'!LE88</f>
        <v>0</v>
      </c>
      <c r="LF7" s="264">
        <f>'Inbound SOS &amp; EOD'!LF65+'Inbound SOS &amp; EOD'!LF88</f>
        <v>1455</v>
      </c>
      <c r="LG7" s="264">
        <f>'Inbound SOS &amp; EOD'!LG65+'Inbound SOS &amp; EOD'!LG88</f>
        <v>1987</v>
      </c>
      <c r="LH7" s="264">
        <f>'Inbound SOS &amp; EOD'!LH65+'Inbound SOS &amp; EOD'!LH88</f>
        <v>964</v>
      </c>
      <c r="LI7" s="264">
        <f>'Inbound SOS &amp; EOD'!LI65+'Inbound SOS &amp; EOD'!LI88</f>
        <v>1167</v>
      </c>
      <c r="LJ7" s="264">
        <f>'Inbound SOS &amp; EOD'!LJ65+'Inbound SOS &amp; EOD'!LJ88</f>
        <v>1267</v>
      </c>
      <c r="LK7" s="264">
        <f>'Inbound SOS &amp; EOD'!LK65+'Inbound SOS &amp; EOD'!LK88</f>
        <v>0</v>
      </c>
      <c r="LL7" s="264">
        <f>'Inbound SOS &amp; EOD'!LL65+'Inbound SOS &amp; EOD'!LL88</f>
        <v>0</v>
      </c>
      <c r="LM7" s="264">
        <f>'Inbound SOS &amp; EOD'!LM65+'Inbound SOS &amp; EOD'!LM88</f>
        <v>1441</v>
      </c>
      <c r="LN7" s="264">
        <f>'Inbound SOS &amp; EOD'!LN65+'Inbound SOS &amp; EOD'!LN88</f>
        <v>0</v>
      </c>
      <c r="LO7" s="264">
        <f>'Inbound SOS &amp; EOD'!LO65+'Inbound SOS &amp; EOD'!LO88</f>
        <v>0</v>
      </c>
      <c r="LP7" s="264">
        <f>'Inbound SOS &amp; EOD'!LP65+'Inbound SOS &amp; EOD'!LP88</f>
        <v>1140</v>
      </c>
      <c r="LQ7" s="264">
        <f>'Inbound SOS &amp; EOD'!LQ65+'Inbound SOS &amp; EOD'!LQ88</f>
        <v>1205</v>
      </c>
      <c r="LR7" s="264">
        <f>'Inbound SOS &amp; EOD'!LR65+'Inbound SOS &amp; EOD'!LR88</f>
        <v>0</v>
      </c>
      <c r="LS7" s="264">
        <f>'Inbound SOS &amp; EOD'!LS65+'Inbound SOS &amp; EOD'!LS88</f>
        <v>0</v>
      </c>
      <c r="LT7" s="264">
        <f>'Inbound SOS &amp; EOD'!LT65+'Inbound SOS &amp; EOD'!LT88</f>
        <v>1882</v>
      </c>
      <c r="LU7" s="264">
        <f>'Inbound SOS &amp; EOD'!LU65+'Inbound SOS &amp; EOD'!LU88</f>
        <v>0</v>
      </c>
      <c r="LV7" s="264">
        <f>'Inbound SOS &amp; EOD'!LV65+'Inbound SOS &amp; EOD'!LV88</f>
        <v>0</v>
      </c>
      <c r="LW7" s="264">
        <f>'Inbound SOS &amp; EOD'!LW65+'Inbound SOS &amp; EOD'!LW88</f>
        <v>1998</v>
      </c>
      <c r="LX7" s="264">
        <f>'Inbound SOS &amp; EOD'!LX65+'Inbound SOS &amp; EOD'!LX88</f>
        <v>1332</v>
      </c>
      <c r="LY7" s="264">
        <f>'Inbound SOS &amp; EOD'!LY65+'Inbound SOS &amp; EOD'!LY88</f>
        <v>0</v>
      </c>
      <c r="LZ7" s="264">
        <f>'Inbound SOS &amp; EOD'!LZ65+'Inbound SOS &amp; EOD'!LZ88</f>
        <v>0</v>
      </c>
      <c r="MA7" s="264">
        <f>'Inbound SOS &amp; EOD'!MA65+'Inbound SOS &amp; EOD'!MA88</f>
        <v>0</v>
      </c>
      <c r="MB7" s="264">
        <f>'Inbound SOS &amp; EOD'!MB65+'Inbound SOS &amp; EOD'!MB88</f>
        <v>0</v>
      </c>
      <c r="MC7" s="264">
        <f>'Inbound SOS &amp; EOD'!MC65+'Inbound SOS &amp; EOD'!MC88</f>
        <v>1808</v>
      </c>
      <c r="MD7" s="264">
        <f>'Inbound SOS &amp; EOD'!MD65+'Inbound SOS &amp; EOD'!MD88</f>
        <v>1558</v>
      </c>
      <c r="ME7" s="264">
        <f>'Inbound SOS &amp; EOD'!ME65+'Inbound SOS &amp; EOD'!ME88</f>
        <v>1571</v>
      </c>
      <c r="MF7" s="264">
        <f>'Inbound SOS &amp; EOD'!MF65+'Inbound SOS &amp; EOD'!MF88</f>
        <v>0</v>
      </c>
      <c r="MG7" s="264">
        <f>'Inbound SOS &amp; EOD'!MG65+'Inbound SOS &amp; EOD'!MG88</f>
        <v>0</v>
      </c>
      <c r="MH7" s="264">
        <f>'Inbound SOS &amp; EOD'!MH65+'Inbound SOS &amp; EOD'!MH88</f>
        <v>0</v>
      </c>
      <c r="MI7" s="264">
        <f>'Inbound SOS &amp; EOD'!MI65+'Inbound SOS &amp; EOD'!MI88</f>
        <v>2299</v>
      </c>
      <c r="MJ7" s="264">
        <f>'Inbound SOS &amp; EOD'!MJ65+'Inbound SOS &amp; EOD'!MJ88</f>
        <v>452</v>
      </c>
      <c r="MK7" s="264">
        <f>'Inbound SOS &amp; EOD'!MK65+'Inbound SOS &amp; EOD'!MK88</f>
        <v>1015</v>
      </c>
      <c r="ML7" s="264">
        <f>'Inbound SOS &amp; EOD'!ML65+'Inbound SOS &amp; EOD'!ML88</f>
        <v>1226</v>
      </c>
      <c r="MM7" s="264">
        <f>'Inbound SOS &amp; EOD'!MM65+'Inbound SOS &amp; EOD'!MM88</f>
        <v>0</v>
      </c>
      <c r="MN7" s="264">
        <f>'Inbound SOS &amp; EOD'!MN65+'Inbound SOS &amp; EOD'!MN88</f>
        <v>0</v>
      </c>
      <c r="MO7" s="264">
        <f>'Inbound SOS &amp; EOD'!MO65+'Inbound SOS &amp; EOD'!MO88</f>
        <v>1411</v>
      </c>
      <c r="MP7" s="264">
        <f>'Inbound SOS &amp; EOD'!MP65+'Inbound SOS &amp; EOD'!MP88</f>
        <v>1610</v>
      </c>
      <c r="MQ7" s="264">
        <f>'Inbound SOS &amp; EOD'!MQ65+'Inbound SOS &amp; EOD'!MQ88</f>
        <v>478</v>
      </c>
      <c r="MR7" s="264">
        <f>'Inbound SOS &amp; EOD'!MR65+'Inbound SOS &amp; EOD'!MR88</f>
        <v>621</v>
      </c>
      <c r="MS7" s="264">
        <f>'Inbound SOS &amp; EOD'!MS65+'Inbound SOS &amp; EOD'!MS88</f>
        <v>0</v>
      </c>
      <c r="MT7" s="264">
        <f>'Inbound SOS &amp; EOD'!MT65+'Inbound SOS &amp; EOD'!MT88</f>
        <v>0</v>
      </c>
      <c r="MU7" s="264">
        <f>'Inbound SOS &amp; EOD'!MU65+'Inbound SOS &amp; EOD'!MU88</f>
        <v>0</v>
      </c>
      <c r="MV7" s="264">
        <f>'Inbound SOS &amp; EOD'!MV65+'Inbound SOS &amp; EOD'!MV88</f>
        <v>1242</v>
      </c>
      <c r="MW7" s="264">
        <f>'Inbound SOS &amp; EOD'!MW65+'Inbound SOS &amp; EOD'!MW88</f>
        <v>800</v>
      </c>
      <c r="MX7" s="264">
        <f>'Inbound SOS &amp; EOD'!MX65+'Inbound SOS &amp; EOD'!MX88</f>
        <v>513</v>
      </c>
      <c r="MY7" s="264">
        <f>'Inbound SOS &amp; EOD'!MY65+'Inbound SOS &amp; EOD'!MY88</f>
        <v>617</v>
      </c>
      <c r="MZ7" s="264">
        <f>'Inbound SOS &amp; EOD'!MZ65+'Inbound SOS &amp; EOD'!MZ88</f>
        <v>836</v>
      </c>
      <c r="NA7" s="264">
        <f>'Inbound SOS &amp; EOD'!NA65+'Inbound SOS &amp; EOD'!NA88</f>
        <v>0</v>
      </c>
      <c r="NB7" s="528"/>
      <c r="NC7" s="528"/>
      <c r="ND7" s="528"/>
      <c r="NE7" s="528"/>
      <c r="NF7" s="528"/>
      <c r="NG7" s="528"/>
      <c r="NH7" s="528"/>
      <c r="NI7" s="528"/>
      <c r="NJ7" s="528"/>
      <c r="NK7" s="528"/>
      <c r="NL7" s="528"/>
      <c r="NM7" s="528"/>
      <c r="NN7" s="528"/>
      <c r="NO7" s="528"/>
      <c r="NP7" s="528"/>
      <c r="NQ7" s="528"/>
      <c r="NR7" s="528"/>
      <c r="NS7" s="528"/>
      <c r="NT7" s="528"/>
      <c r="NU7" s="528"/>
      <c r="NV7" s="528"/>
      <c r="NW7" s="528"/>
      <c r="NX7" s="528"/>
      <c r="NY7" s="528"/>
      <c r="NZ7" s="528"/>
      <c r="OA7" s="528"/>
      <c r="OB7" s="528"/>
      <c r="OC7" s="528"/>
      <c r="OD7" s="528"/>
      <c r="OE7" s="528"/>
      <c r="OF7" s="528"/>
      <c r="OG7" s="528"/>
      <c r="OH7" s="528"/>
      <c r="OI7" s="528"/>
      <c r="OJ7" s="528"/>
      <c r="OK7" s="528"/>
      <c r="OL7" s="528"/>
      <c r="OM7" s="528"/>
      <c r="ON7" s="528"/>
      <c r="OO7" s="528"/>
      <c r="OP7" s="528"/>
      <c r="OQ7" s="528"/>
      <c r="OR7" s="528"/>
      <c r="OS7" s="528"/>
      <c r="OT7" s="528"/>
      <c r="OU7" s="528"/>
      <c r="OV7" s="528"/>
      <c r="OW7" s="528"/>
      <c r="OX7" s="528"/>
      <c r="OY7" s="528"/>
      <c r="OZ7" s="528"/>
      <c r="PA7" s="528"/>
      <c r="PB7" s="528"/>
    </row>
    <row r="8" spans="1:16345" s="266" customFormat="1" ht="15.75" customHeight="1">
      <c r="A8" s="265" t="s">
        <v>195</v>
      </c>
      <c r="B8" s="266">
        <f t="shared" ref="B8" si="10">B7-B6</f>
        <v>0</v>
      </c>
      <c r="C8" s="266">
        <f t="shared" ref="C8:BN8" si="11">C7-C6</f>
        <v>0</v>
      </c>
      <c r="D8" s="266">
        <f t="shared" si="11"/>
        <v>211</v>
      </c>
      <c r="E8" s="266">
        <f t="shared" si="11"/>
        <v>0</v>
      </c>
      <c r="F8" s="266">
        <f t="shared" si="11"/>
        <v>0</v>
      </c>
      <c r="G8" s="266">
        <f t="shared" si="11"/>
        <v>0</v>
      </c>
      <c r="H8" s="266">
        <f t="shared" si="11"/>
        <v>820</v>
      </c>
      <c r="I8" s="266">
        <f t="shared" si="11"/>
        <v>0</v>
      </c>
      <c r="J8" s="266">
        <f t="shared" si="11"/>
        <v>84</v>
      </c>
      <c r="K8" s="266">
        <f t="shared" si="11"/>
        <v>0</v>
      </c>
      <c r="L8" s="266">
        <f t="shared" si="11"/>
        <v>0</v>
      </c>
      <c r="M8" s="266">
        <f t="shared" si="11"/>
        <v>0</v>
      </c>
      <c r="N8" s="266">
        <f t="shared" si="11"/>
        <v>-662</v>
      </c>
      <c r="O8" s="266">
        <f t="shared" si="11"/>
        <v>-128</v>
      </c>
      <c r="P8" s="266">
        <f t="shared" si="11"/>
        <v>0</v>
      </c>
      <c r="Q8" s="266">
        <f t="shared" si="11"/>
        <v>-75</v>
      </c>
      <c r="R8" s="266">
        <f t="shared" si="11"/>
        <v>-158</v>
      </c>
      <c r="S8" s="266">
        <f t="shared" si="11"/>
        <v>158</v>
      </c>
      <c r="T8" s="266">
        <f t="shared" si="11"/>
        <v>114</v>
      </c>
      <c r="U8" s="266">
        <f t="shared" si="11"/>
        <v>-674</v>
      </c>
      <c r="V8" s="266">
        <f t="shared" si="11"/>
        <v>0</v>
      </c>
      <c r="W8" s="266">
        <f t="shared" si="11"/>
        <v>674</v>
      </c>
      <c r="X8" s="266">
        <f t="shared" si="11"/>
        <v>0</v>
      </c>
      <c r="Y8" s="266">
        <f t="shared" si="11"/>
        <v>7</v>
      </c>
      <c r="Z8" s="266">
        <f t="shared" si="11"/>
        <v>16</v>
      </c>
      <c r="AA8" s="266">
        <f t="shared" si="11"/>
        <v>-79</v>
      </c>
      <c r="AB8" s="266">
        <f t="shared" si="11"/>
        <v>79</v>
      </c>
      <c r="AC8" s="266">
        <f t="shared" si="11"/>
        <v>-741</v>
      </c>
      <c r="AD8" s="266">
        <f t="shared" si="11"/>
        <v>832</v>
      </c>
      <c r="AE8" s="266">
        <f t="shared" si="11"/>
        <v>0</v>
      </c>
      <c r="AF8" s="266">
        <f t="shared" si="11"/>
        <v>161</v>
      </c>
      <c r="AG8" s="266">
        <f t="shared" si="11"/>
        <v>-26</v>
      </c>
      <c r="AH8" s="266">
        <f t="shared" si="11"/>
        <v>728</v>
      </c>
      <c r="AI8" s="266">
        <f t="shared" si="11"/>
        <v>-75</v>
      </c>
      <c r="AJ8" s="266">
        <f t="shared" si="11"/>
        <v>75</v>
      </c>
      <c r="AK8" s="266">
        <f t="shared" si="11"/>
        <v>36</v>
      </c>
      <c r="AL8" s="266">
        <f t="shared" si="11"/>
        <v>0</v>
      </c>
      <c r="AM8" s="266">
        <f t="shared" si="11"/>
        <v>0</v>
      </c>
      <c r="AN8" s="266">
        <f t="shared" si="11"/>
        <v>78</v>
      </c>
      <c r="AO8" s="266">
        <f t="shared" si="11"/>
        <v>-82</v>
      </c>
      <c r="AP8" s="266">
        <f t="shared" si="11"/>
        <v>-80</v>
      </c>
      <c r="AQ8" s="266">
        <f t="shared" si="11"/>
        <v>3</v>
      </c>
      <c r="AR8" s="266">
        <f t="shared" si="11"/>
        <v>77</v>
      </c>
      <c r="AS8" s="266">
        <f t="shared" si="11"/>
        <v>0</v>
      </c>
      <c r="AT8" s="266">
        <f t="shared" si="11"/>
        <v>0</v>
      </c>
      <c r="AU8" s="266">
        <f t="shared" si="11"/>
        <v>31</v>
      </c>
      <c r="AV8" s="266">
        <f t="shared" si="11"/>
        <v>0</v>
      </c>
      <c r="AW8" s="266">
        <f t="shared" si="11"/>
        <v>-82</v>
      </c>
      <c r="AX8" s="266">
        <f t="shared" si="11"/>
        <v>82</v>
      </c>
      <c r="AY8" s="266">
        <f t="shared" si="11"/>
        <v>77</v>
      </c>
      <c r="AZ8" s="266">
        <f t="shared" si="11"/>
        <v>0</v>
      </c>
      <c r="BA8" s="266">
        <f t="shared" si="11"/>
        <v>419</v>
      </c>
      <c r="BB8" s="266">
        <f t="shared" si="11"/>
        <v>0</v>
      </c>
      <c r="BC8" s="266">
        <f t="shared" si="11"/>
        <v>0</v>
      </c>
      <c r="BD8" s="266">
        <f t="shared" si="11"/>
        <v>-85</v>
      </c>
      <c r="BE8" s="266">
        <f t="shared" si="11"/>
        <v>7</v>
      </c>
      <c r="BF8" s="266">
        <f t="shared" si="11"/>
        <v>85</v>
      </c>
      <c r="BG8" s="266">
        <f t="shared" si="11"/>
        <v>0</v>
      </c>
      <c r="BH8" s="266">
        <f t="shared" si="11"/>
        <v>0</v>
      </c>
      <c r="BI8" s="266">
        <f t="shared" si="11"/>
        <v>0</v>
      </c>
      <c r="BJ8" s="266">
        <f t="shared" si="11"/>
        <v>-539</v>
      </c>
      <c r="BK8" s="266">
        <f t="shared" si="11"/>
        <v>-180</v>
      </c>
      <c r="BL8" s="266">
        <f t="shared" si="11"/>
        <v>180</v>
      </c>
      <c r="BM8" s="266">
        <f t="shared" si="11"/>
        <v>98</v>
      </c>
      <c r="BN8" s="266">
        <f t="shared" si="11"/>
        <v>0</v>
      </c>
      <c r="BO8" s="266">
        <f t="shared" ref="BO8:DZ8" si="12">BO7-BO6</f>
        <v>63</v>
      </c>
      <c r="BP8" s="266">
        <f t="shared" si="12"/>
        <v>0</v>
      </c>
      <c r="BQ8" s="266">
        <f t="shared" si="12"/>
        <v>-180</v>
      </c>
      <c r="BR8" s="266">
        <f t="shared" si="12"/>
        <v>-171</v>
      </c>
      <c r="BS8" s="266">
        <f t="shared" si="12"/>
        <v>-252</v>
      </c>
      <c r="BT8" s="266">
        <f t="shared" si="12"/>
        <v>340</v>
      </c>
      <c r="BU8" s="266">
        <f t="shared" si="12"/>
        <v>0</v>
      </c>
      <c r="BV8" s="266">
        <f t="shared" si="12"/>
        <v>0</v>
      </c>
      <c r="BW8" s="266">
        <f t="shared" si="12"/>
        <v>-60</v>
      </c>
      <c r="BX8" s="266">
        <f t="shared" si="12"/>
        <v>0</v>
      </c>
      <c r="BY8" s="266">
        <f t="shared" si="12"/>
        <v>-90</v>
      </c>
      <c r="BZ8" s="266">
        <f t="shared" si="12"/>
        <v>90</v>
      </c>
      <c r="CA8" s="266">
        <f t="shared" si="12"/>
        <v>93</v>
      </c>
      <c r="CB8" s="266">
        <f t="shared" si="12"/>
        <v>0</v>
      </c>
      <c r="CC8" s="266">
        <f t="shared" si="12"/>
        <v>0</v>
      </c>
      <c r="CD8" s="266">
        <f t="shared" si="12"/>
        <v>0</v>
      </c>
      <c r="CE8" s="266">
        <f t="shared" si="12"/>
        <v>1</v>
      </c>
      <c r="CF8" s="266">
        <f t="shared" si="12"/>
        <v>0</v>
      </c>
      <c r="CG8" s="266">
        <f t="shared" si="12"/>
        <v>-549</v>
      </c>
      <c r="CH8" s="266">
        <f t="shared" si="12"/>
        <v>0</v>
      </c>
      <c r="CI8" s="266">
        <f t="shared" si="12"/>
        <v>0</v>
      </c>
      <c r="CJ8" s="266">
        <f t="shared" si="12"/>
        <v>0</v>
      </c>
      <c r="CK8" s="266">
        <f t="shared" si="12"/>
        <v>-86</v>
      </c>
      <c r="CL8" s="266">
        <f t="shared" si="12"/>
        <v>400</v>
      </c>
      <c r="CM8" s="266">
        <f t="shared" si="12"/>
        <v>100</v>
      </c>
      <c r="CN8" s="266">
        <f t="shared" si="12"/>
        <v>-93</v>
      </c>
      <c r="CO8" s="266">
        <f t="shared" si="12"/>
        <v>-93</v>
      </c>
      <c r="CP8" s="266">
        <f t="shared" si="12"/>
        <v>379</v>
      </c>
      <c r="CQ8" s="266">
        <f t="shared" si="12"/>
        <v>276</v>
      </c>
      <c r="CR8" s="266">
        <f t="shared" si="12"/>
        <v>196</v>
      </c>
      <c r="CS8" s="266">
        <f t="shared" si="12"/>
        <v>0</v>
      </c>
      <c r="CT8" s="266">
        <f t="shared" si="12"/>
        <v>0</v>
      </c>
      <c r="CU8" s="266">
        <f t="shared" si="12"/>
        <v>0</v>
      </c>
      <c r="CV8" s="266">
        <f t="shared" si="12"/>
        <v>0</v>
      </c>
      <c r="CW8" s="266">
        <f t="shared" si="12"/>
        <v>609</v>
      </c>
      <c r="CX8" s="266">
        <f t="shared" si="12"/>
        <v>0</v>
      </c>
      <c r="CY8" s="266">
        <f t="shared" si="12"/>
        <v>0</v>
      </c>
      <c r="CZ8" s="266">
        <f t="shared" si="12"/>
        <v>0</v>
      </c>
      <c r="DA8" s="266">
        <f t="shared" si="12"/>
        <v>0</v>
      </c>
      <c r="DB8" s="266">
        <f t="shared" si="12"/>
        <v>-186</v>
      </c>
      <c r="DC8" s="266">
        <f t="shared" si="12"/>
        <v>-186</v>
      </c>
      <c r="DD8" s="266">
        <f t="shared" si="12"/>
        <v>-186</v>
      </c>
      <c r="DE8" s="266">
        <f t="shared" si="12"/>
        <v>186</v>
      </c>
      <c r="DF8" s="266">
        <f t="shared" si="12"/>
        <v>0</v>
      </c>
      <c r="DG8" s="266">
        <f t="shared" si="12"/>
        <v>0</v>
      </c>
      <c r="DH8" s="266">
        <f t="shared" si="12"/>
        <v>0</v>
      </c>
      <c r="DI8" s="266">
        <f t="shared" si="12"/>
        <v>0</v>
      </c>
      <c r="DJ8" s="266">
        <f t="shared" si="12"/>
        <v>423</v>
      </c>
      <c r="DK8" s="266">
        <f t="shared" si="12"/>
        <v>0</v>
      </c>
      <c r="DL8" s="266">
        <f t="shared" si="12"/>
        <v>0</v>
      </c>
      <c r="DM8" s="266">
        <f t="shared" si="12"/>
        <v>0</v>
      </c>
      <c r="DN8" s="266">
        <f t="shared" si="12"/>
        <v>0</v>
      </c>
      <c r="DO8" s="266">
        <f t="shared" si="12"/>
        <v>0</v>
      </c>
      <c r="DP8" s="266">
        <f t="shared" si="12"/>
        <v>-340</v>
      </c>
      <c r="DQ8" s="266">
        <f t="shared" si="12"/>
        <v>0</v>
      </c>
      <c r="DR8" s="266">
        <f t="shared" si="12"/>
        <v>0</v>
      </c>
      <c r="DS8" s="266">
        <f t="shared" si="12"/>
        <v>0</v>
      </c>
      <c r="DT8" s="266">
        <f t="shared" si="12"/>
        <v>240</v>
      </c>
      <c r="DU8" s="266">
        <f t="shared" si="12"/>
        <v>0</v>
      </c>
      <c r="DV8" s="266">
        <f t="shared" si="12"/>
        <v>0</v>
      </c>
      <c r="DW8" s="266">
        <f t="shared" si="12"/>
        <v>0</v>
      </c>
      <c r="DX8" s="266">
        <f t="shared" si="12"/>
        <v>-205</v>
      </c>
      <c r="DY8" s="266">
        <f t="shared" si="12"/>
        <v>205</v>
      </c>
      <c r="DZ8" s="266">
        <f t="shared" si="12"/>
        <v>0</v>
      </c>
      <c r="EA8" s="266">
        <f t="shared" ref="EA8:GL8" si="13">EA7-EA6</f>
        <v>0</v>
      </c>
      <c r="EB8" s="266">
        <f t="shared" si="13"/>
        <v>0</v>
      </c>
      <c r="EC8" s="266">
        <f t="shared" si="13"/>
        <v>-153</v>
      </c>
      <c r="ED8" s="266">
        <f t="shared" si="13"/>
        <v>0</v>
      </c>
      <c r="EE8" s="266">
        <f t="shared" si="13"/>
        <v>0</v>
      </c>
      <c r="EF8" s="266">
        <f t="shared" si="13"/>
        <v>0</v>
      </c>
      <c r="EG8" s="266">
        <f t="shared" si="13"/>
        <v>0</v>
      </c>
      <c r="EH8" s="266">
        <f t="shared" si="13"/>
        <v>0</v>
      </c>
      <c r="EI8" s="266">
        <f t="shared" si="13"/>
        <v>0</v>
      </c>
      <c r="EJ8" s="266">
        <f t="shared" si="13"/>
        <v>0</v>
      </c>
      <c r="EK8" s="266">
        <f t="shared" si="13"/>
        <v>-154</v>
      </c>
      <c r="EL8" s="266">
        <f t="shared" si="13"/>
        <v>-154</v>
      </c>
      <c r="EM8" s="266">
        <f t="shared" si="13"/>
        <v>154</v>
      </c>
      <c r="EN8" s="266">
        <f t="shared" si="13"/>
        <v>-92</v>
      </c>
      <c r="EO8" s="266">
        <f t="shared" si="13"/>
        <v>0</v>
      </c>
      <c r="EP8" s="266">
        <f t="shared" si="13"/>
        <v>0</v>
      </c>
      <c r="EQ8" s="266">
        <f t="shared" si="13"/>
        <v>0</v>
      </c>
      <c r="ER8" s="266">
        <f t="shared" si="13"/>
        <v>0</v>
      </c>
      <c r="ES8" s="266">
        <f t="shared" si="13"/>
        <v>-172</v>
      </c>
      <c r="ET8" s="266">
        <f t="shared" si="13"/>
        <v>-172</v>
      </c>
      <c r="EU8" s="266">
        <f t="shared" si="13"/>
        <v>0</v>
      </c>
      <c r="EV8" s="266">
        <f t="shared" si="13"/>
        <v>0</v>
      </c>
      <c r="EW8" s="266">
        <f t="shared" si="13"/>
        <v>-88</v>
      </c>
      <c r="EX8" s="266">
        <f t="shared" si="13"/>
        <v>88</v>
      </c>
      <c r="EY8" s="266">
        <f t="shared" si="13"/>
        <v>-162</v>
      </c>
      <c r="EZ8" s="266">
        <f t="shared" si="13"/>
        <v>-162</v>
      </c>
      <c r="FA8" s="266">
        <f t="shared" si="13"/>
        <v>69</v>
      </c>
      <c r="FB8" s="266">
        <f t="shared" si="13"/>
        <v>0</v>
      </c>
      <c r="FC8" s="266">
        <f t="shared" si="13"/>
        <v>0</v>
      </c>
      <c r="FD8" s="266">
        <f t="shared" si="13"/>
        <v>0</v>
      </c>
      <c r="FE8" s="266">
        <f t="shared" si="13"/>
        <v>-12</v>
      </c>
      <c r="FF8" s="266">
        <f t="shared" si="13"/>
        <v>0</v>
      </c>
      <c r="FG8" s="266">
        <f t="shared" si="13"/>
        <v>0</v>
      </c>
      <c r="FH8" s="266">
        <f t="shared" si="13"/>
        <v>0</v>
      </c>
      <c r="FI8" s="266">
        <f t="shared" si="13"/>
        <v>0</v>
      </c>
      <c r="FJ8" s="266">
        <f t="shared" si="13"/>
        <v>0</v>
      </c>
      <c r="FK8" s="266">
        <f t="shared" si="13"/>
        <v>0</v>
      </c>
      <c r="FL8" s="266">
        <f t="shared" si="13"/>
        <v>-155</v>
      </c>
      <c r="FM8" s="266">
        <f t="shared" si="13"/>
        <v>-155</v>
      </c>
      <c r="FN8" s="266">
        <f t="shared" si="13"/>
        <v>-155</v>
      </c>
      <c r="FO8" s="266">
        <f t="shared" si="13"/>
        <v>0</v>
      </c>
      <c r="FP8" s="266">
        <f t="shared" si="13"/>
        <v>0</v>
      </c>
      <c r="FQ8" s="266">
        <f t="shared" si="13"/>
        <v>0</v>
      </c>
      <c r="FR8" s="266">
        <f t="shared" si="13"/>
        <v>0</v>
      </c>
      <c r="FS8" s="266">
        <f t="shared" si="13"/>
        <v>0</v>
      </c>
      <c r="FT8" s="266">
        <f t="shared" si="13"/>
        <v>0</v>
      </c>
      <c r="FU8" s="266">
        <f t="shared" si="13"/>
        <v>0</v>
      </c>
      <c r="FV8" s="266">
        <f t="shared" si="13"/>
        <v>-184</v>
      </c>
      <c r="FW8" s="266">
        <f t="shared" si="13"/>
        <v>-574</v>
      </c>
      <c r="FX8" s="266">
        <f t="shared" si="13"/>
        <v>758</v>
      </c>
      <c r="FY8" s="266">
        <f t="shared" si="13"/>
        <v>0</v>
      </c>
      <c r="FZ8" s="266">
        <f t="shared" si="13"/>
        <v>0</v>
      </c>
      <c r="GA8" s="266">
        <f t="shared" si="13"/>
        <v>-179</v>
      </c>
      <c r="GB8" s="266">
        <f t="shared" si="13"/>
        <v>-179</v>
      </c>
      <c r="GC8" s="266">
        <f t="shared" si="13"/>
        <v>179</v>
      </c>
      <c r="GD8" s="266">
        <f t="shared" si="13"/>
        <v>90</v>
      </c>
      <c r="GE8" s="266">
        <f t="shared" si="13"/>
        <v>0</v>
      </c>
      <c r="GF8" s="266">
        <f t="shared" si="13"/>
        <v>0</v>
      </c>
      <c r="GG8" s="266">
        <f t="shared" si="13"/>
        <v>0</v>
      </c>
      <c r="GH8" s="266">
        <f t="shared" si="13"/>
        <v>-588</v>
      </c>
      <c r="GI8" s="266">
        <f t="shared" si="13"/>
        <v>-588</v>
      </c>
      <c r="GJ8" s="266">
        <f t="shared" si="13"/>
        <v>0</v>
      </c>
      <c r="GK8" s="266">
        <f t="shared" si="13"/>
        <v>64</v>
      </c>
      <c r="GL8" s="266">
        <f t="shared" si="13"/>
        <v>0</v>
      </c>
      <c r="GM8" s="266">
        <f t="shared" ref="GM8:IX8" si="14">GM7-GM6</f>
        <v>0</v>
      </c>
      <c r="GN8" s="266">
        <f t="shared" si="14"/>
        <v>0</v>
      </c>
      <c r="GO8" s="266">
        <f t="shared" si="14"/>
        <v>0</v>
      </c>
      <c r="GP8" s="266">
        <f t="shared" si="14"/>
        <v>0</v>
      </c>
      <c r="GQ8" s="266">
        <f t="shared" si="14"/>
        <v>65</v>
      </c>
      <c r="GR8" s="266">
        <f t="shared" si="14"/>
        <v>0</v>
      </c>
      <c r="GS8" s="266">
        <f t="shared" si="14"/>
        <v>0</v>
      </c>
      <c r="GT8" s="266">
        <f t="shared" si="14"/>
        <v>0</v>
      </c>
      <c r="GU8" s="266">
        <f t="shared" si="14"/>
        <v>0</v>
      </c>
      <c r="GV8" s="266">
        <f t="shared" si="14"/>
        <v>0</v>
      </c>
      <c r="GW8" s="266">
        <f t="shared" si="14"/>
        <v>0</v>
      </c>
      <c r="GX8" s="266">
        <f t="shared" si="14"/>
        <v>0</v>
      </c>
      <c r="GY8" s="266">
        <f t="shared" si="14"/>
        <v>0</v>
      </c>
      <c r="GZ8" s="266">
        <f t="shared" si="14"/>
        <v>-265</v>
      </c>
      <c r="HA8" s="266">
        <f t="shared" si="14"/>
        <v>0</v>
      </c>
      <c r="HB8" s="266">
        <f t="shared" si="14"/>
        <v>0</v>
      </c>
      <c r="HC8" s="266">
        <f t="shared" si="14"/>
        <v>0</v>
      </c>
      <c r="HD8" s="266">
        <f t="shared" si="14"/>
        <v>0</v>
      </c>
      <c r="HE8" s="266">
        <f t="shared" si="14"/>
        <v>0</v>
      </c>
      <c r="HF8" s="266">
        <f t="shared" si="14"/>
        <v>0</v>
      </c>
      <c r="HG8" s="266">
        <f t="shared" si="14"/>
        <v>-20</v>
      </c>
      <c r="HH8" s="266">
        <f t="shared" si="14"/>
        <v>0</v>
      </c>
      <c r="HI8" s="266">
        <f t="shared" si="14"/>
        <v>-172</v>
      </c>
      <c r="HJ8" s="266">
        <f t="shared" si="14"/>
        <v>-697</v>
      </c>
      <c r="HK8" s="266">
        <f t="shared" si="14"/>
        <v>0</v>
      </c>
      <c r="HL8" s="266">
        <f t="shared" si="14"/>
        <v>0</v>
      </c>
      <c r="HM8" s="266">
        <f t="shared" si="14"/>
        <v>0</v>
      </c>
      <c r="HN8" s="266">
        <f t="shared" si="14"/>
        <v>0</v>
      </c>
      <c r="HO8" s="266">
        <f t="shared" si="14"/>
        <v>-256</v>
      </c>
      <c r="HP8" s="266">
        <f t="shared" si="14"/>
        <v>256</v>
      </c>
      <c r="HQ8" s="266">
        <f t="shared" si="14"/>
        <v>0</v>
      </c>
      <c r="HR8" s="266">
        <f t="shared" si="14"/>
        <v>0</v>
      </c>
      <c r="HS8" s="266">
        <f t="shared" si="14"/>
        <v>0</v>
      </c>
      <c r="HT8" s="266">
        <f t="shared" si="14"/>
        <v>0</v>
      </c>
      <c r="HU8" s="266">
        <f t="shared" si="14"/>
        <v>0</v>
      </c>
      <c r="HV8" s="266">
        <f t="shared" si="14"/>
        <v>0</v>
      </c>
      <c r="HW8" s="266">
        <f t="shared" si="14"/>
        <v>-793</v>
      </c>
      <c r="HX8" s="266">
        <f t="shared" si="14"/>
        <v>-490</v>
      </c>
      <c r="HY8" s="266">
        <f t="shared" si="14"/>
        <v>0</v>
      </c>
      <c r="HZ8" s="266">
        <f t="shared" si="14"/>
        <v>0</v>
      </c>
      <c r="IA8" s="266">
        <f t="shared" si="14"/>
        <v>0</v>
      </c>
      <c r="IB8" s="266">
        <f t="shared" si="14"/>
        <v>0</v>
      </c>
      <c r="IC8" s="266">
        <f t="shared" si="14"/>
        <v>0</v>
      </c>
      <c r="ID8" s="266">
        <f t="shared" si="14"/>
        <v>0</v>
      </c>
      <c r="IE8" s="266">
        <f t="shared" si="14"/>
        <v>-212</v>
      </c>
      <c r="IF8" s="266">
        <f t="shared" si="14"/>
        <v>0</v>
      </c>
      <c r="IG8" s="266">
        <f t="shared" si="14"/>
        <v>0</v>
      </c>
      <c r="IH8" s="266">
        <f t="shared" si="14"/>
        <v>0</v>
      </c>
      <c r="II8" s="266">
        <f t="shared" si="14"/>
        <v>0</v>
      </c>
      <c r="IJ8" s="266">
        <f t="shared" si="14"/>
        <v>0</v>
      </c>
      <c r="IK8" s="266">
        <f t="shared" si="14"/>
        <v>0</v>
      </c>
      <c r="IL8" s="266">
        <f t="shared" si="14"/>
        <v>-1448</v>
      </c>
      <c r="IM8" s="266">
        <f t="shared" si="14"/>
        <v>0</v>
      </c>
      <c r="IN8" s="266">
        <f t="shared" si="14"/>
        <v>0</v>
      </c>
      <c r="IO8" s="266">
        <f t="shared" si="14"/>
        <v>0</v>
      </c>
      <c r="IP8" s="266">
        <f t="shared" si="14"/>
        <v>0</v>
      </c>
      <c r="IQ8" s="266">
        <f t="shared" si="14"/>
        <v>0</v>
      </c>
      <c r="IR8" s="266">
        <f t="shared" si="14"/>
        <v>0</v>
      </c>
      <c r="IS8" s="266">
        <f t="shared" si="14"/>
        <v>0</v>
      </c>
      <c r="IT8" s="266">
        <f t="shared" si="14"/>
        <v>0</v>
      </c>
      <c r="IU8" s="266">
        <f t="shared" si="14"/>
        <v>160</v>
      </c>
      <c r="IV8" s="266">
        <f t="shared" si="14"/>
        <v>0</v>
      </c>
      <c r="IW8" s="266">
        <f t="shared" si="14"/>
        <v>0</v>
      </c>
      <c r="IX8" s="266">
        <f t="shared" si="14"/>
        <v>0</v>
      </c>
      <c r="IY8" s="266">
        <f t="shared" ref="IY8:LJ8" si="15">IY7-IY6</f>
        <v>0</v>
      </c>
      <c r="IZ8" s="266">
        <f t="shared" si="15"/>
        <v>0</v>
      </c>
      <c r="JA8" s="266">
        <f t="shared" si="15"/>
        <v>0</v>
      </c>
      <c r="JB8" s="266">
        <f t="shared" si="15"/>
        <v>1130</v>
      </c>
      <c r="JC8" s="266">
        <f t="shared" si="15"/>
        <v>0</v>
      </c>
      <c r="JD8" s="266">
        <f t="shared" si="15"/>
        <v>-291</v>
      </c>
      <c r="JE8" s="266">
        <f t="shared" si="15"/>
        <v>454</v>
      </c>
      <c r="JF8" s="266">
        <f t="shared" si="15"/>
        <v>0</v>
      </c>
      <c r="JG8" s="266">
        <f t="shared" si="15"/>
        <v>0</v>
      </c>
      <c r="JH8" s="266">
        <f t="shared" si="15"/>
        <v>0</v>
      </c>
      <c r="JI8" s="266">
        <f t="shared" si="15"/>
        <v>0</v>
      </c>
      <c r="JJ8" s="266">
        <f t="shared" si="15"/>
        <v>0</v>
      </c>
      <c r="JK8" s="266">
        <f t="shared" si="15"/>
        <v>0</v>
      </c>
      <c r="JL8" s="266">
        <f t="shared" si="15"/>
        <v>0</v>
      </c>
      <c r="JM8" s="266">
        <f t="shared" si="15"/>
        <v>0</v>
      </c>
      <c r="JN8" s="266">
        <f t="shared" si="15"/>
        <v>0</v>
      </c>
      <c r="JO8" s="266">
        <f t="shared" si="15"/>
        <v>0</v>
      </c>
      <c r="JP8" s="266">
        <f t="shared" si="15"/>
        <v>0</v>
      </c>
      <c r="JQ8" s="266">
        <f t="shared" si="15"/>
        <v>0</v>
      </c>
      <c r="JR8" s="266">
        <f t="shared" si="15"/>
        <v>0</v>
      </c>
      <c r="JS8" s="266">
        <f t="shared" si="15"/>
        <v>0</v>
      </c>
      <c r="JT8" s="266">
        <f t="shared" si="15"/>
        <v>0</v>
      </c>
      <c r="JU8" s="266">
        <f t="shared" si="15"/>
        <v>0</v>
      </c>
      <c r="JV8" s="266">
        <f t="shared" si="15"/>
        <v>0</v>
      </c>
      <c r="JW8" s="266">
        <f t="shared" si="15"/>
        <v>654</v>
      </c>
      <c r="JX8" s="266">
        <f t="shared" si="15"/>
        <v>0</v>
      </c>
      <c r="JY8" s="266">
        <f t="shared" si="15"/>
        <v>0</v>
      </c>
      <c r="JZ8" s="266">
        <f t="shared" si="15"/>
        <v>0</v>
      </c>
      <c r="KA8" s="266">
        <f t="shared" si="15"/>
        <v>0</v>
      </c>
      <c r="KB8" s="266">
        <f t="shared" si="15"/>
        <v>0</v>
      </c>
      <c r="KC8" s="266">
        <f t="shared" si="15"/>
        <v>0</v>
      </c>
      <c r="KD8" s="266">
        <f t="shared" si="15"/>
        <v>122</v>
      </c>
      <c r="KE8" s="266">
        <f t="shared" si="15"/>
        <v>0</v>
      </c>
      <c r="KF8" s="266">
        <f t="shared" si="15"/>
        <v>0</v>
      </c>
      <c r="KG8" s="266">
        <f t="shared" si="15"/>
        <v>0</v>
      </c>
      <c r="KH8" s="266" t="e">
        <f t="shared" si="15"/>
        <v>#REF!</v>
      </c>
      <c r="KI8" s="266">
        <f t="shared" si="15"/>
        <v>0</v>
      </c>
      <c r="KJ8" s="266">
        <f t="shared" si="15"/>
        <v>0</v>
      </c>
      <c r="KK8" s="266">
        <f t="shared" si="15"/>
        <v>808</v>
      </c>
      <c r="KL8" s="266">
        <f t="shared" si="15"/>
        <v>0</v>
      </c>
      <c r="KM8" s="266">
        <f t="shared" si="15"/>
        <v>0</v>
      </c>
      <c r="KN8" s="266">
        <f t="shared" si="15"/>
        <v>0</v>
      </c>
      <c r="KO8" s="266">
        <f t="shared" si="15"/>
        <v>0</v>
      </c>
      <c r="KP8" s="266">
        <f t="shared" si="15"/>
        <v>0</v>
      </c>
      <c r="KQ8" s="266">
        <f t="shared" si="15"/>
        <v>0</v>
      </c>
      <c r="KR8" s="266">
        <f t="shared" si="15"/>
        <v>0</v>
      </c>
      <c r="KS8" s="266">
        <f t="shared" si="15"/>
        <v>0</v>
      </c>
      <c r="KT8" s="266">
        <f t="shared" si="15"/>
        <v>0</v>
      </c>
      <c r="KU8" s="266">
        <f t="shared" si="15"/>
        <v>0</v>
      </c>
      <c r="KV8" s="266">
        <f t="shared" si="15"/>
        <v>0</v>
      </c>
      <c r="KW8" s="266">
        <f t="shared" si="15"/>
        <v>0</v>
      </c>
      <c r="KX8" s="266">
        <f t="shared" si="15"/>
        <v>0</v>
      </c>
      <c r="KY8" s="266">
        <f t="shared" si="15"/>
        <v>0</v>
      </c>
      <c r="KZ8" s="266">
        <f t="shared" si="15"/>
        <v>0</v>
      </c>
      <c r="LA8" s="266">
        <f t="shared" si="15"/>
        <v>0</v>
      </c>
      <c r="LB8" s="266">
        <f t="shared" si="15"/>
        <v>0</v>
      </c>
      <c r="LC8" s="266">
        <f t="shared" si="15"/>
        <v>-81</v>
      </c>
      <c r="LD8" s="266">
        <f t="shared" si="15"/>
        <v>0</v>
      </c>
      <c r="LE8" s="266">
        <f t="shared" si="15"/>
        <v>0</v>
      </c>
      <c r="LF8" s="266">
        <f t="shared" si="15"/>
        <v>0</v>
      </c>
      <c r="LG8" s="266">
        <f t="shared" si="15"/>
        <v>0</v>
      </c>
      <c r="LH8" s="266">
        <f t="shared" si="15"/>
        <v>0</v>
      </c>
      <c r="LI8" s="266">
        <f t="shared" si="15"/>
        <v>0</v>
      </c>
      <c r="LJ8" s="266">
        <f t="shared" si="15"/>
        <v>0</v>
      </c>
      <c r="LK8" s="266">
        <f t="shared" ref="LK8:LY8" si="16">LK7-LK6</f>
        <v>0</v>
      </c>
      <c r="LL8" s="266">
        <f t="shared" si="16"/>
        <v>0</v>
      </c>
      <c r="LM8" s="266">
        <f t="shared" si="16"/>
        <v>0</v>
      </c>
      <c r="LN8" s="266">
        <f t="shared" si="16"/>
        <v>0</v>
      </c>
      <c r="LO8" s="266">
        <f t="shared" si="16"/>
        <v>0</v>
      </c>
      <c r="LP8" s="266">
        <f t="shared" si="16"/>
        <v>0</v>
      </c>
      <c r="LQ8" s="266">
        <f t="shared" si="16"/>
        <v>0</v>
      </c>
      <c r="LR8" s="266">
        <f t="shared" si="16"/>
        <v>0</v>
      </c>
      <c r="LS8" s="266">
        <f t="shared" si="16"/>
        <v>0</v>
      </c>
      <c r="LT8" s="266">
        <f t="shared" si="16"/>
        <v>0</v>
      </c>
      <c r="LU8" s="266">
        <f t="shared" si="16"/>
        <v>0</v>
      </c>
      <c r="LV8" s="266">
        <f t="shared" si="16"/>
        <v>0</v>
      </c>
      <c r="LW8" s="266">
        <f t="shared" si="16"/>
        <v>116</v>
      </c>
      <c r="LX8" s="266">
        <f t="shared" si="16"/>
        <v>0</v>
      </c>
      <c r="LY8" s="266">
        <f t="shared" si="16"/>
        <v>0</v>
      </c>
      <c r="LZ8" s="266">
        <f t="shared" ref="LZ8:MR8" si="17">LZ7-LZ6</f>
        <v>0</v>
      </c>
      <c r="MA8" s="266">
        <f t="shared" si="17"/>
        <v>-1512</v>
      </c>
      <c r="MB8" s="266">
        <f t="shared" si="17"/>
        <v>-1512</v>
      </c>
      <c r="MC8" s="266">
        <f t="shared" si="17"/>
        <v>0</v>
      </c>
      <c r="MD8" s="266">
        <f t="shared" si="17"/>
        <v>0</v>
      </c>
      <c r="ME8" s="266">
        <f t="shared" si="17"/>
        <v>0</v>
      </c>
      <c r="MF8" s="266">
        <f t="shared" si="17"/>
        <v>0</v>
      </c>
      <c r="MG8" s="266">
        <f t="shared" si="17"/>
        <v>0</v>
      </c>
      <c r="MH8" s="266">
        <f t="shared" si="17"/>
        <v>0</v>
      </c>
      <c r="MI8" s="266">
        <f t="shared" si="17"/>
        <v>0</v>
      </c>
      <c r="MJ8" s="266">
        <f t="shared" si="17"/>
        <v>0</v>
      </c>
      <c r="MK8" s="266">
        <f t="shared" si="17"/>
        <v>0</v>
      </c>
      <c r="ML8" s="266">
        <f t="shared" si="17"/>
        <v>0</v>
      </c>
      <c r="MM8" s="266">
        <f t="shared" si="17"/>
        <v>0</v>
      </c>
      <c r="MN8" s="266">
        <f t="shared" si="17"/>
        <v>0</v>
      </c>
      <c r="MO8" s="266">
        <f t="shared" si="17"/>
        <v>0</v>
      </c>
      <c r="MP8" s="266">
        <f t="shared" si="17"/>
        <v>0</v>
      </c>
      <c r="MQ8" s="266">
        <f t="shared" si="17"/>
        <v>0</v>
      </c>
      <c r="MR8" s="266">
        <f t="shared" si="17"/>
        <v>0</v>
      </c>
      <c r="MS8" s="266">
        <f t="shared" ref="MS8:NA8" si="18">MS7-MS6</f>
        <v>-636</v>
      </c>
      <c r="MT8" s="266">
        <f t="shared" si="18"/>
        <v>0</v>
      </c>
      <c r="MU8" s="266">
        <f t="shared" si="18"/>
        <v>0</v>
      </c>
      <c r="MV8" s="266">
        <f t="shared" si="18"/>
        <v>347</v>
      </c>
      <c r="MW8" s="266">
        <f t="shared" si="18"/>
        <v>0</v>
      </c>
      <c r="MX8" s="266">
        <f t="shared" si="18"/>
        <v>-300</v>
      </c>
      <c r="MY8" s="266">
        <f t="shared" si="18"/>
        <v>0</v>
      </c>
      <c r="MZ8" s="266">
        <f t="shared" si="18"/>
        <v>0</v>
      </c>
      <c r="NA8" s="266">
        <f t="shared" si="18"/>
        <v>0</v>
      </c>
      <c r="NB8" s="529"/>
      <c r="NC8" s="529"/>
      <c r="ND8" s="529"/>
      <c r="NE8" s="529"/>
      <c r="NF8" s="529"/>
      <c r="NG8" s="529"/>
      <c r="NH8" s="529"/>
      <c r="NI8" s="529"/>
      <c r="NJ8" s="529"/>
      <c r="NK8" s="529"/>
      <c r="NL8" s="529"/>
      <c r="NM8" s="529"/>
      <c r="NN8" s="529"/>
      <c r="NO8" s="529"/>
      <c r="NP8" s="529"/>
      <c r="NQ8" s="529"/>
      <c r="NR8" s="529"/>
      <c r="NS8" s="529"/>
      <c r="NT8" s="529"/>
      <c r="NU8" s="529"/>
      <c r="NV8" s="529"/>
      <c r="NW8" s="529"/>
      <c r="NX8" s="529"/>
      <c r="NY8" s="529"/>
      <c r="NZ8" s="529"/>
      <c r="OA8" s="529"/>
      <c r="OB8" s="529"/>
      <c r="OC8" s="529"/>
      <c r="OD8" s="529"/>
      <c r="OE8" s="529"/>
      <c r="OF8" s="529"/>
      <c r="OG8" s="529"/>
      <c r="OH8" s="529"/>
      <c r="OI8" s="529"/>
      <c r="OJ8" s="529"/>
      <c r="OK8" s="529"/>
      <c r="OL8" s="529"/>
      <c r="OM8" s="529"/>
      <c r="ON8" s="529"/>
      <c r="OO8" s="529"/>
      <c r="OP8" s="529"/>
      <c r="OQ8" s="529"/>
      <c r="OR8" s="529"/>
      <c r="OS8" s="529"/>
      <c r="OT8" s="529"/>
      <c r="OU8" s="529"/>
      <c r="OV8" s="529"/>
      <c r="OW8" s="529"/>
      <c r="OX8" s="529"/>
      <c r="OY8" s="529"/>
      <c r="OZ8" s="529"/>
      <c r="PA8" s="529"/>
      <c r="PB8" s="529"/>
    </row>
    <row r="9" spans="1:16345" s="84" customFormat="1" ht="14.25" customHeight="1">
      <c r="A9" s="83" t="s">
        <v>196</v>
      </c>
      <c r="B9" s="82">
        <f>'Inbound SOS &amp; EOD'!B66</f>
        <v>1076</v>
      </c>
      <c r="C9" s="82">
        <f>'Inbound SOS &amp; EOD'!C66</f>
        <v>1140</v>
      </c>
      <c r="D9" s="82">
        <f>'Inbound SOS &amp; EOD'!D66</f>
        <v>0</v>
      </c>
      <c r="E9" s="82">
        <f>'Inbound SOS &amp; EOD'!E66</f>
        <v>1066</v>
      </c>
      <c r="F9" s="82">
        <f>'Inbound SOS &amp; EOD'!F66</f>
        <v>152</v>
      </c>
      <c r="G9" s="82">
        <f>'Inbound SOS &amp; EOD'!G66</f>
        <v>149</v>
      </c>
      <c r="H9" s="82">
        <f>'Inbound SOS &amp; EOD'!H66</f>
        <v>0</v>
      </c>
      <c r="I9" s="82">
        <f>'Inbound SOS &amp; EOD'!I66</f>
        <v>505</v>
      </c>
      <c r="J9" s="82">
        <f>'Inbound SOS &amp; EOD'!J66</f>
        <v>783</v>
      </c>
      <c r="K9" s="82">
        <f>'Inbound SOS &amp; EOD'!K66</f>
        <v>0</v>
      </c>
      <c r="L9" s="82">
        <f>'Inbound SOS &amp; EOD'!L66</f>
        <v>0</v>
      </c>
      <c r="M9" s="82">
        <f>'Inbound SOS &amp; EOD'!M66</f>
        <v>78</v>
      </c>
      <c r="N9" s="82">
        <f>'Inbound SOS &amp; EOD'!N66</f>
        <v>0</v>
      </c>
      <c r="O9" s="82">
        <f>'Inbound SOS &amp; EOD'!O66</f>
        <v>0</v>
      </c>
      <c r="P9" s="82">
        <f>'Inbound SOS &amp; EOD'!P66</f>
        <v>576</v>
      </c>
      <c r="Q9" s="82">
        <f>'Inbound SOS &amp; EOD'!Q66</f>
        <v>770</v>
      </c>
      <c r="R9" s="82">
        <f>'Inbound SOS &amp; EOD'!R66</f>
        <v>40</v>
      </c>
      <c r="S9" s="82">
        <f>'Inbound SOS &amp; EOD'!S66</f>
        <v>335</v>
      </c>
      <c r="T9" s="82">
        <f>'Inbound SOS &amp; EOD'!T66</f>
        <v>631</v>
      </c>
      <c r="U9" s="82">
        <f>'Inbound SOS &amp; EOD'!U66</f>
        <v>76</v>
      </c>
      <c r="V9" s="82">
        <f>'Inbound SOS &amp; EOD'!V66</f>
        <v>0</v>
      </c>
      <c r="W9" s="82">
        <f>'Inbound SOS &amp; EOD'!W66</f>
        <v>262</v>
      </c>
      <c r="X9" s="82">
        <f>'Inbound SOS &amp; EOD'!X66</f>
        <v>884</v>
      </c>
      <c r="Y9" s="82">
        <f>'Inbound SOS &amp; EOD'!Y66</f>
        <v>113</v>
      </c>
      <c r="Z9" s="82">
        <f>'Inbound SOS &amp; EOD'!Z66</f>
        <v>0</v>
      </c>
      <c r="AA9" s="82">
        <f>'Inbound SOS &amp; EOD'!AA66</f>
        <v>41</v>
      </c>
      <c r="AB9" s="82">
        <f>'Inbound SOS &amp; EOD'!AB66</f>
        <v>0</v>
      </c>
      <c r="AC9" s="82">
        <f>'Inbound SOS &amp; EOD'!AC66</f>
        <v>579</v>
      </c>
      <c r="AD9" s="82">
        <f>'Inbound SOS &amp; EOD'!AD66</f>
        <v>245</v>
      </c>
      <c r="AE9" s="82">
        <f>'Inbound SOS &amp; EOD'!AE66</f>
        <v>430</v>
      </c>
      <c r="AF9" s="82">
        <f>'Inbound SOS &amp; EOD'!AF66</f>
        <v>38</v>
      </c>
      <c r="AG9" s="82">
        <f>'Inbound SOS &amp; EOD'!AG66</f>
        <v>66</v>
      </c>
      <c r="AH9" s="82">
        <f>'Inbound SOS &amp; EOD'!AH66</f>
        <v>0</v>
      </c>
      <c r="AI9" s="82">
        <f>'Inbound SOS &amp; EOD'!AI66</f>
        <v>905</v>
      </c>
      <c r="AJ9" s="82">
        <f>'Inbound SOS &amp; EOD'!AJ66</f>
        <v>411</v>
      </c>
      <c r="AK9" s="82">
        <f>'Inbound SOS &amp; EOD'!AK66</f>
        <v>0</v>
      </c>
      <c r="AL9" s="82">
        <f>'Inbound SOS &amp; EOD'!AL66</f>
        <v>74</v>
      </c>
      <c r="AM9" s="82">
        <f>'Inbound SOS &amp; EOD'!AM66</f>
        <v>9</v>
      </c>
      <c r="AN9" s="82">
        <f>'Inbound SOS &amp; EOD'!AN66</f>
        <v>0</v>
      </c>
      <c r="AO9" s="82">
        <f>'Inbound SOS &amp; EOD'!AO66</f>
        <v>0</v>
      </c>
      <c r="AP9" s="82">
        <f>'Inbound SOS &amp; EOD'!AP66</f>
        <v>685</v>
      </c>
      <c r="AQ9" s="82">
        <f>'Inbound SOS &amp; EOD'!AQ66</f>
        <v>139</v>
      </c>
      <c r="AR9" s="82">
        <f>'Inbound SOS &amp; EOD'!AR66</f>
        <v>0</v>
      </c>
      <c r="AS9" s="82">
        <f>'Inbound SOS &amp; EOD'!AS66</f>
        <v>861</v>
      </c>
      <c r="AT9" s="82">
        <f>'Inbound SOS &amp; EOD'!AT66</f>
        <v>3</v>
      </c>
      <c r="AU9" s="82">
        <f>'Inbound SOS &amp; EOD'!AU66</f>
        <v>33</v>
      </c>
      <c r="AV9" s="82">
        <f>'Inbound SOS &amp; EOD'!AV66</f>
        <v>0</v>
      </c>
      <c r="AW9" s="82">
        <f>'Inbound SOS &amp; EOD'!AW66</f>
        <v>76</v>
      </c>
      <c r="AX9" s="82">
        <f>'Inbound SOS &amp; EOD'!AX66</f>
        <v>0</v>
      </c>
      <c r="AY9" s="82">
        <f>'Inbound SOS &amp; EOD'!AY66</f>
        <v>0</v>
      </c>
      <c r="AZ9" s="82">
        <f>'Inbound SOS &amp; EOD'!AZ66</f>
        <v>249</v>
      </c>
      <c r="BA9" s="82">
        <f>'Inbound SOS &amp; EOD'!BA66</f>
        <v>316</v>
      </c>
      <c r="BB9" s="82">
        <f>'Inbound SOS &amp; EOD'!BB66</f>
        <v>417</v>
      </c>
      <c r="BC9" s="82">
        <f>'Inbound SOS &amp; EOD'!BC66</f>
        <v>555</v>
      </c>
      <c r="BD9" s="82">
        <f>'Inbound SOS &amp; EOD'!BD66</f>
        <v>581</v>
      </c>
      <c r="BE9" s="82">
        <f>'Inbound SOS &amp; EOD'!BE66</f>
        <v>238</v>
      </c>
      <c r="BF9" s="82">
        <f>'Inbound SOS &amp; EOD'!BF66</f>
        <v>238</v>
      </c>
      <c r="BG9" s="82">
        <f>'Inbound SOS &amp; EOD'!BG66</f>
        <v>251</v>
      </c>
      <c r="BH9" s="82">
        <f>'Inbound SOS &amp; EOD'!BH66</f>
        <v>305</v>
      </c>
      <c r="BI9" s="82">
        <f>'Inbound SOS &amp; EOD'!BI66</f>
        <v>505</v>
      </c>
      <c r="BJ9" s="82">
        <f>'Inbound SOS &amp; EOD'!BJ66</f>
        <v>366</v>
      </c>
      <c r="BK9" s="82">
        <f>'Inbound SOS &amp; EOD'!BK66</f>
        <v>0</v>
      </c>
      <c r="BL9" s="82">
        <f>'Inbound SOS &amp; EOD'!BL66</f>
        <v>0</v>
      </c>
      <c r="BM9" s="82">
        <f>'Inbound SOS &amp; EOD'!BM66</f>
        <v>572</v>
      </c>
      <c r="BN9" s="82">
        <f>'Inbound SOS &amp; EOD'!BN66</f>
        <v>687</v>
      </c>
      <c r="BO9" s="82">
        <f>'Inbound SOS &amp; EOD'!BO66</f>
        <v>813</v>
      </c>
      <c r="BP9" s="82">
        <f>'Inbound SOS &amp; EOD'!BP66</f>
        <v>50</v>
      </c>
      <c r="BQ9" s="82">
        <f>'Inbound SOS &amp; EOD'!BQ66</f>
        <v>460</v>
      </c>
      <c r="BR9" s="82">
        <f>'Inbound SOS &amp; EOD'!BR66</f>
        <v>1294</v>
      </c>
      <c r="BS9" s="82">
        <f>'Inbound SOS &amp; EOD'!BS66</f>
        <v>593</v>
      </c>
      <c r="BT9" s="82">
        <f>'Inbound SOS &amp; EOD'!BT66</f>
        <v>514</v>
      </c>
      <c r="BU9" s="82">
        <f>'Inbound SOS &amp; EOD'!BU66</f>
        <v>476</v>
      </c>
      <c r="BV9" s="82">
        <f>'Inbound SOS &amp; EOD'!BV66</f>
        <v>75</v>
      </c>
      <c r="BW9" s="82">
        <f>'Inbound SOS &amp; EOD'!BW66</f>
        <v>222</v>
      </c>
      <c r="BX9" s="82">
        <f>'Inbound SOS &amp; EOD'!BX66</f>
        <v>328</v>
      </c>
      <c r="BY9" s="82">
        <f>'Inbound SOS &amp; EOD'!BY66</f>
        <v>234</v>
      </c>
      <c r="BZ9" s="82">
        <f>'Inbound SOS &amp; EOD'!BZ66</f>
        <v>0</v>
      </c>
      <c r="CA9" s="82">
        <f>'Inbound SOS &amp; EOD'!CA66</f>
        <v>329</v>
      </c>
      <c r="CB9" s="82">
        <f>'Inbound SOS &amp; EOD'!CB66</f>
        <v>410</v>
      </c>
      <c r="CC9" s="82">
        <f>'Inbound SOS &amp; EOD'!CC66</f>
        <v>38</v>
      </c>
      <c r="CD9" s="82">
        <f>'Inbound SOS &amp; EOD'!CD66</f>
        <v>749</v>
      </c>
      <c r="CE9" s="82">
        <f>'Inbound SOS &amp; EOD'!CE66</f>
        <v>113</v>
      </c>
      <c r="CF9" s="82">
        <f>'Inbound SOS &amp; EOD'!CF66</f>
        <v>442</v>
      </c>
      <c r="CG9" s="82">
        <f>'Inbound SOS &amp; EOD'!CG66</f>
        <v>276</v>
      </c>
      <c r="CH9" s="82">
        <f>'Inbound SOS &amp; EOD'!CH66</f>
        <v>0</v>
      </c>
      <c r="CI9" s="82">
        <f>'Inbound SOS &amp; EOD'!CI66</f>
        <v>328</v>
      </c>
      <c r="CJ9" s="82">
        <f>'Inbound SOS &amp; EOD'!CJ66</f>
        <v>1058</v>
      </c>
      <c r="CK9" s="82">
        <f>'Inbound SOS &amp; EOD'!CK66</f>
        <v>21</v>
      </c>
      <c r="CL9" s="82">
        <f>'Inbound SOS &amp; EOD'!CL66</f>
        <v>0</v>
      </c>
      <c r="CM9" s="82">
        <f>'Inbound SOS &amp; EOD'!CM66</f>
        <v>0</v>
      </c>
      <c r="CN9" s="82">
        <f>'Inbound SOS &amp; EOD'!CN66</f>
        <v>0</v>
      </c>
      <c r="CO9" s="82">
        <f>'Inbound SOS &amp; EOD'!CO66</f>
        <v>422</v>
      </c>
      <c r="CP9" s="82">
        <f>'Inbound SOS &amp; EOD'!CP66</f>
        <v>566</v>
      </c>
      <c r="CQ9" s="82">
        <f>'Inbound SOS &amp; EOD'!CQ66</f>
        <v>234</v>
      </c>
      <c r="CR9" s="82">
        <f>'Inbound SOS &amp; EOD'!CR66</f>
        <v>434</v>
      </c>
      <c r="CS9" s="82">
        <f>'Inbound SOS &amp; EOD'!CS66</f>
        <v>744</v>
      </c>
      <c r="CT9" s="82">
        <f>'Inbound SOS &amp; EOD'!CT66</f>
        <v>538</v>
      </c>
      <c r="CU9" s="82">
        <f>'Inbound SOS &amp; EOD'!CU66</f>
        <v>0</v>
      </c>
      <c r="CV9" s="82">
        <f>'Inbound SOS &amp; EOD'!CV66</f>
        <v>0</v>
      </c>
      <c r="CW9" s="82">
        <f>'Inbound SOS &amp; EOD'!CW66</f>
        <v>986</v>
      </c>
      <c r="CX9" s="82">
        <f>'Inbound SOS &amp; EOD'!CX66</f>
        <v>893</v>
      </c>
      <c r="CY9" s="82">
        <f>'Inbound SOS &amp; EOD'!CY66</f>
        <v>729</v>
      </c>
      <c r="CZ9" s="82">
        <f>'Inbound SOS &amp; EOD'!CZ66</f>
        <v>873</v>
      </c>
      <c r="DA9" s="82">
        <f>'Inbound SOS &amp; EOD'!DA66</f>
        <v>1685</v>
      </c>
      <c r="DB9" s="82">
        <f>'Inbound SOS &amp; EOD'!DB66</f>
        <v>1189</v>
      </c>
      <c r="DC9" s="82">
        <f>'Inbound SOS &amp; EOD'!DC66</f>
        <v>841</v>
      </c>
      <c r="DD9" s="82">
        <f>'Inbound SOS &amp; EOD'!DD66</f>
        <v>1702</v>
      </c>
      <c r="DE9" s="82">
        <f>'Inbound SOS &amp; EOD'!DE66</f>
        <v>270</v>
      </c>
      <c r="DF9" s="82">
        <f>'Inbound SOS &amp; EOD'!DF66</f>
        <v>0</v>
      </c>
      <c r="DG9" s="82">
        <f>'Inbound SOS &amp; EOD'!DG66</f>
        <v>0</v>
      </c>
      <c r="DH9" s="82">
        <f>'Inbound SOS &amp; EOD'!DH66</f>
        <v>0</v>
      </c>
      <c r="DI9" s="82">
        <f>'Inbound SOS &amp; EOD'!DI66</f>
        <v>472</v>
      </c>
      <c r="DJ9" s="82">
        <f>'Inbound SOS &amp; EOD'!DJ66</f>
        <v>750</v>
      </c>
      <c r="DK9" s="82">
        <f>'Inbound SOS &amp; EOD'!DK66</f>
        <v>1198</v>
      </c>
      <c r="DL9" s="82">
        <f>'Inbound SOS &amp; EOD'!DL66</f>
        <v>237</v>
      </c>
      <c r="DM9" s="82">
        <f>'Inbound SOS &amp; EOD'!DM66</f>
        <v>434</v>
      </c>
      <c r="DN9" s="82">
        <f>'Inbound SOS &amp; EOD'!DN66</f>
        <v>920</v>
      </c>
      <c r="DO9" s="82">
        <f>'Inbound SOS &amp; EOD'!DO66</f>
        <v>0</v>
      </c>
      <c r="DP9" s="82">
        <f>'Inbound SOS &amp; EOD'!DP66</f>
        <v>637</v>
      </c>
      <c r="DQ9" s="82">
        <f>'Inbound SOS &amp; EOD'!DQ66</f>
        <v>303</v>
      </c>
      <c r="DR9" s="82">
        <f>'Inbound SOS &amp; EOD'!DR66</f>
        <v>2478</v>
      </c>
      <c r="DS9" s="82">
        <f>'Inbound SOS &amp; EOD'!DS66</f>
        <v>1309</v>
      </c>
      <c r="DT9" s="82">
        <f>'Inbound SOS &amp; EOD'!DT66</f>
        <v>369</v>
      </c>
      <c r="DU9" s="82">
        <f>'Inbound SOS &amp; EOD'!DU66</f>
        <v>563</v>
      </c>
      <c r="DV9" s="82">
        <f>'Inbound SOS &amp; EOD'!DV66</f>
        <v>486</v>
      </c>
      <c r="DW9" s="82">
        <f>'Inbound SOS &amp; EOD'!DW66</f>
        <v>224</v>
      </c>
      <c r="DX9" s="82">
        <f>'Inbound SOS &amp; EOD'!DX66</f>
        <v>516</v>
      </c>
      <c r="DY9" s="82">
        <f>'Inbound SOS &amp; EOD'!DY66</f>
        <v>1423</v>
      </c>
      <c r="DZ9" s="82">
        <f>'Inbound SOS &amp; EOD'!DZ66</f>
        <v>1090</v>
      </c>
      <c r="EA9" s="82">
        <f>'Inbound SOS &amp; EOD'!EA66</f>
        <v>975</v>
      </c>
      <c r="EB9" s="82">
        <f>'Inbound SOS &amp; EOD'!EB66</f>
        <v>773</v>
      </c>
      <c r="EC9" s="82">
        <f>'Inbound SOS &amp; EOD'!EC66</f>
        <v>1295</v>
      </c>
      <c r="ED9" s="82">
        <f>'Inbound SOS &amp; EOD'!ED66</f>
        <v>0</v>
      </c>
      <c r="EE9" s="82">
        <f>'Inbound SOS &amp; EOD'!EE66</f>
        <v>0</v>
      </c>
      <c r="EF9" s="82">
        <f>'Inbound SOS &amp; EOD'!EF66</f>
        <v>294</v>
      </c>
      <c r="EG9" s="82">
        <f>'Inbound SOS &amp; EOD'!EG66</f>
        <v>700</v>
      </c>
      <c r="EH9" s="82">
        <f>'Inbound SOS &amp; EOD'!EH66</f>
        <v>698</v>
      </c>
      <c r="EI9" s="82">
        <f>'Inbound SOS &amp; EOD'!EI66</f>
        <v>548</v>
      </c>
      <c r="EJ9" s="82">
        <f>'Inbound SOS &amp; EOD'!EJ66</f>
        <v>488</v>
      </c>
      <c r="EK9" s="82">
        <f>'Inbound SOS &amp; EOD'!EK66</f>
        <v>9</v>
      </c>
      <c r="EL9" s="82">
        <f>'Inbound SOS &amp; EOD'!EL66</f>
        <v>0</v>
      </c>
      <c r="EM9" s="82">
        <f>'Inbound SOS &amp; EOD'!EM66</f>
        <v>314</v>
      </c>
      <c r="EN9" s="82">
        <f>'Inbound SOS &amp; EOD'!EN66</f>
        <v>1269</v>
      </c>
      <c r="EO9" s="82">
        <f>'Inbound SOS &amp; EOD'!EO66</f>
        <v>605</v>
      </c>
      <c r="EP9" s="82">
        <f>'Inbound SOS &amp; EOD'!EP66</f>
        <v>897</v>
      </c>
      <c r="EQ9" s="82">
        <f>'Inbound SOS &amp; EOD'!EQ66</f>
        <v>0</v>
      </c>
      <c r="ER9" s="82">
        <f>'Inbound SOS &amp; EOD'!ER66</f>
        <v>240</v>
      </c>
      <c r="ES9" s="82">
        <f>'Inbound SOS &amp; EOD'!ES66</f>
        <v>0</v>
      </c>
      <c r="ET9" s="82">
        <f>'Inbound SOS &amp; EOD'!ET66</f>
        <v>1415</v>
      </c>
      <c r="EU9" s="82">
        <f>'Inbound SOS &amp; EOD'!EU66</f>
        <v>893</v>
      </c>
      <c r="EV9" s="82">
        <f>'Inbound SOS &amp; EOD'!EV66</f>
        <v>857</v>
      </c>
      <c r="EW9" s="82">
        <f>'Inbound SOS &amp; EOD'!EW66</f>
        <v>748</v>
      </c>
      <c r="EX9" s="82">
        <f>'Inbound SOS &amp; EOD'!EX66</f>
        <v>301</v>
      </c>
      <c r="EY9" s="82">
        <f>'Inbound SOS &amp; EOD'!EY66</f>
        <v>0</v>
      </c>
      <c r="EZ9" s="82">
        <f>'Inbound SOS &amp; EOD'!EZ66</f>
        <v>0</v>
      </c>
      <c r="FA9" s="82">
        <f>'Inbound SOS &amp; EOD'!FA66</f>
        <v>544</v>
      </c>
      <c r="FB9" s="82">
        <f>'Inbound SOS &amp; EOD'!FB66</f>
        <v>491</v>
      </c>
      <c r="FC9" s="82">
        <f>'Inbound SOS &amp; EOD'!FC66</f>
        <v>513</v>
      </c>
      <c r="FD9" s="82">
        <f>'Inbound SOS &amp; EOD'!FD66</f>
        <v>724</v>
      </c>
      <c r="FE9" s="82">
        <f>'Inbound SOS &amp; EOD'!FE66</f>
        <v>719</v>
      </c>
      <c r="FF9" s="82">
        <f>'Inbound SOS &amp; EOD'!FF66</f>
        <v>468</v>
      </c>
      <c r="FG9" s="82">
        <f>'Inbound SOS &amp; EOD'!FG66</f>
        <v>0</v>
      </c>
      <c r="FH9" s="82">
        <f>'Inbound SOS &amp; EOD'!FH66</f>
        <v>292</v>
      </c>
      <c r="FI9" s="82">
        <f>'Inbound SOS &amp; EOD'!FI66</f>
        <v>646</v>
      </c>
      <c r="FJ9" s="82">
        <f>'Inbound SOS &amp; EOD'!FJ66</f>
        <v>403</v>
      </c>
      <c r="FK9" s="82">
        <f>'Inbound SOS &amp; EOD'!FK66</f>
        <v>1628</v>
      </c>
      <c r="FL9" s="82">
        <f>'Inbound SOS &amp; EOD'!FL66</f>
        <v>830</v>
      </c>
      <c r="FM9" s="82">
        <f>'Inbound SOS &amp; EOD'!FM66</f>
        <v>980</v>
      </c>
      <c r="FN9" s="82">
        <f>'Inbound SOS &amp; EOD'!FN66</f>
        <v>704</v>
      </c>
      <c r="FO9" s="82">
        <f>'Inbound SOS &amp; EOD'!FO66</f>
        <v>1194</v>
      </c>
      <c r="FP9" s="82">
        <f>'Inbound SOS &amp; EOD'!FP66</f>
        <v>943</v>
      </c>
      <c r="FQ9" s="82">
        <f>'Inbound SOS &amp; EOD'!FQ66</f>
        <v>800</v>
      </c>
      <c r="FR9" s="82">
        <f>'Inbound SOS &amp; EOD'!FR66</f>
        <v>307</v>
      </c>
      <c r="FS9" s="82">
        <f>'Inbound SOS &amp; EOD'!FS66</f>
        <v>339</v>
      </c>
      <c r="FT9" s="82">
        <f>'Inbound SOS &amp; EOD'!FT66</f>
        <v>318</v>
      </c>
      <c r="FU9" s="82">
        <f>'Inbound SOS &amp; EOD'!FU66</f>
        <v>648</v>
      </c>
      <c r="FV9" s="82">
        <f>'Inbound SOS &amp; EOD'!FV66</f>
        <v>552</v>
      </c>
      <c r="FW9" s="82">
        <f>'Inbound SOS &amp; EOD'!FW66</f>
        <v>80</v>
      </c>
      <c r="FX9" s="82">
        <f>'Inbound SOS &amp; EOD'!FX66</f>
        <v>0</v>
      </c>
      <c r="FY9" s="82">
        <f>'Inbound SOS &amp; EOD'!FY66</f>
        <v>367</v>
      </c>
      <c r="FZ9" s="82">
        <f>'Inbound SOS &amp; EOD'!FZ66</f>
        <v>763</v>
      </c>
      <c r="GA9" s="82">
        <f>'Inbound SOS &amp; EOD'!GA66</f>
        <v>190</v>
      </c>
      <c r="GB9" s="82">
        <f>'Inbound SOS &amp; EOD'!GB66</f>
        <v>573</v>
      </c>
      <c r="GC9" s="82">
        <f>'Inbound SOS &amp; EOD'!GC66</f>
        <v>985</v>
      </c>
      <c r="GD9" s="82">
        <f>'Inbound SOS &amp; EOD'!GD66</f>
        <v>174</v>
      </c>
      <c r="GE9" s="82">
        <f>'Inbound SOS &amp; EOD'!GE66</f>
        <v>490</v>
      </c>
      <c r="GF9" s="82">
        <f>'Inbound SOS &amp; EOD'!GF66</f>
        <v>250</v>
      </c>
      <c r="GG9" s="82">
        <f>'Inbound SOS &amp; EOD'!GG66</f>
        <v>0</v>
      </c>
      <c r="GH9" s="82">
        <f>'Inbound SOS &amp; EOD'!GH66</f>
        <v>648</v>
      </c>
      <c r="GI9" s="82">
        <f>'Inbound SOS &amp; EOD'!GI66</f>
        <v>0</v>
      </c>
      <c r="GJ9" s="82">
        <f>'Inbound SOS &amp; EOD'!GJ66</f>
        <v>281</v>
      </c>
      <c r="GK9" s="82">
        <f>'Inbound SOS &amp; EOD'!GK66</f>
        <v>741</v>
      </c>
      <c r="GL9" s="82">
        <f>'Inbound SOS &amp; EOD'!GL66</f>
        <v>549</v>
      </c>
      <c r="GM9" s="82">
        <f>'Inbound SOS &amp; EOD'!GM66</f>
        <v>431</v>
      </c>
      <c r="GN9" s="82">
        <f>'Inbound SOS &amp; EOD'!GN66</f>
        <v>555</v>
      </c>
      <c r="GO9" s="82">
        <f>'Inbound SOS &amp; EOD'!GO66</f>
        <v>371</v>
      </c>
      <c r="GP9" s="82">
        <f>'Inbound SOS &amp; EOD'!GP66</f>
        <v>541</v>
      </c>
      <c r="GQ9" s="82">
        <f>'Inbound SOS &amp; EOD'!GQ66</f>
        <v>610</v>
      </c>
      <c r="GR9" s="82">
        <f>'Inbound SOS &amp; EOD'!GR66</f>
        <v>724</v>
      </c>
      <c r="GS9" s="82">
        <f>'Inbound SOS &amp; EOD'!GS66</f>
        <v>565</v>
      </c>
      <c r="GT9" s="82">
        <f>'Inbound SOS &amp; EOD'!GT66</f>
        <v>338</v>
      </c>
      <c r="GU9" s="82">
        <f>'Inbound SOS &amp; EOD'!GU65</f>
        <v>97</v>
      </c>
      <c r="GV9" s="82">
        <f>'Inbound SOS &amp; EOD'!GV66</f>
        <v>216</v>
      </c>
      <c r="GW9" s="82">
        <f>'Inbound SOS &amp; EOD'!GW66</f>
        <v>0</v>
      </c>
      <c r="GX9" s="82">
        <f>'Inbound SOS &amp; EOD'!GX66</f>
        <v>266</v>
      </c>
      <c r="GY9" s="82">
        <f>'Inbound SOS &amp; EOD'!GY66</f>
        <v>496</v>
      </c>
      <c r="GZ9" s="82">
        <f>'Inbound SOS &amp; EOD'!GZ66</f>
        <v>546</v>
      </c>
      <c r="HA9" s="82">
        <f>'Inbound SOS &amp; EOD'!HA66</f>
        <v>573</v>
      </c>
      <c r="HB9" s="82">
        <f>'Inbound SOS &amp; EOD'!HB66</f>
        <v>0</v>
      </c>
      <c r="HC9" s="82">
        <f>'Inbound SOS &amp; EOD'!HC66</f>
        <v>278</v>
      </c>
      <c r="HD9" s="82">
        <f>'Inbound SOS &amp; EOD'!HD66</f>
        <v>0</v>
      </c>
      <c r="HE9" s="82">
        <f>'Inbound SOS &amp; EOD'!HE66</f>
        <v>28</v>
      </c>
      <c r="HF9" s="82">
        <f>'Inbound SOS &amp; EOD'!HF66</f>
        <v>101</v>
      </c>
      <c r="HG9" s="82">
        <f>'Inbound SOS &amp; EOD'!HG66</f>
        <v>351</v>
      </c>
      <c r="HH9" s="82">
        <f>'Inbound SOS &amp; EOD'!HH66</f>
        <v>413</v>
      </c>
      <c r="HI9" s="82">
        <f>'Inbound SOS &amp; EOD'!HI66</f>
        <v>0</v>
      </c>
      <c r="HJ9" s="82">
        <f>'Inbound SOS &amp; EOD'!HJ66</f>
        <v>0</v>
      </c>
      <c r="HK9" s="82">
        <f>'Inbound SOS &amp; EOD'!HK66</f>
        <v>0</v>
      </c>
      <c r="HL9" s="82">
        <f>'Inbound SOS &amp; EOD'!HL66</f>
        <v>131</v>
      </c>
      <c r="HM9" s="82">
        <f>'Inbound SOS &amp; EOD'!HM66</f>
        <v>527</v>
      </c>
      <c r="HN9" s="82">
        <f>'Inbound SOS &amp; EOD'!HN66</f>
        <v>772</v>
      </c>
      <c r="HO9" s="82">
        <f>'Inbound SOS &amp; EOD'!HO66</f>
        <v>412</v>
      </c>
      <c r="HP9" s="82">
        <f>'Inbound SOS &amp; EOD'!HP66</f>
        <v>1448</v>
      </c>
      <c r="HQ9" s="82">
        <f>'Inbound SOS &amp; EOD'!HQ66</f>
        <v>1421</v>
      </c>
      <c r="HR9" s="82">
        <f>'Inbound SOS &amp; EOD'!HR66</f>
        <v>1151</v>
      </c>
      <c r="HS9" s="82">
        <f>'Inbound SOS &amp; EOD'!HS66</f>
        <v>746</v>
      </c>
      <c r="HT9" s="82">
        <f>'Inbound SOS &amp; EOD'!HT66</f>
        <v>277</v>
      </c>
      <c r="HU9" s="82">
        <f>'Inbound SOS &amp; EOD'!HU66</f>
        <v>333</v>
      </c>
      <c r="HV9" s="82">
        <f>'Inbound SOS &amp; EOD'!HV66</f>
        <v>869</v>
      </c>
      <c r="HW9" s="82">
        <f>'Inbound SOS &amp; EOD'!HW66</f>
        <v>1017</v>
      </c>
      <c r="HX9" s="82">
        <f>'Inbound SOS &amp; EOD'!HX66</f>
        <v>128</v>
      </c>
      <c r="HY9" s="82">
        <f>'Inbound SOS &amp; EOD'!HY66</f>
        <v>141</v>
      </c>
      <c r="HZ9" s="82">
        <f>'Inbound SOS &amp; EOD'!HZ66</f>
        <v>519</v>
      </c>
      <c r="IA9" s="82">
        <f>'Inbound SOS &amp; EOD'!IA66</f>
        <v>418</v>
      </c>
      <c r="IB9" s="82">
        <f>'Inbound SOS &amp; EOD'!IB66</f>
        <v>491</v>
      </c>
      <c r="IC9" s="82">
        <f>'Inbound SOS &amp; EOD'!IC66</f>
        <v>777</v>
      </c>
      <c r="ID9" s="82">
        <f>'Inbound SOS &amp; EOD'!ID66</f>
        <v>1366</v>
      </c>
      <c r="IE9" s="82">
        <f>'Inbound SOS &amp; EOD'!IE66</f>
        <v>1298</v>
      </c>
      <c r="IF9" s="82">
        <f>'Inbound SOS &amp; EOD'!IF66</f>
        <v>1410</v>
      </c>
      <c r="IG9" s="82">
        <f>'Inbound SOS &amp; EOD'!IG66</f>
        <v>981</v>
      </c>
      <c r="IH9" s="82">
        <f>'Inbound SOS &amp; EOD'!IH66</f>
        <v>307</v>
      </c>
      <c r="II9" s="82">
        <f>'Inbound SOS &amp; EOD'!II66</f>
        <v>911</v>
      </c>
      <c r="IJ9" s="82">
        <f>'Inbound SOS &amp; EOD'!IJ66</f>
        <v>811</v>
      </c>
      <c r="IK9" s="82">
        <f>'Inbound SOS &amp; EOD'!IK66</f>
        <v>2268</v>
      </c>
      <c r="IL9" s="82">
        <f>'Inbound SOS &amp; EOD'!IL66</f>
        <v>2168</v>
      </c>
      <c r="IM9" s="82">
        <f>'Inbound SOS &amp; EOD'!IM66</f>
        <v>264</v>
      </c>
      <c r="IN9" s="82">
        <f>'Inbound SOS &amp; EOD'!IN66</f>
        <v>198</v>
      </c>
      <c r="IO9" s="82">
        <f>'Inbound SOS &amp; EOD'!IO66</f>
        <v>321</v>
      </c>
      <c r="IP9" s="82">
        <f>'Inbound SOS &amp; EOD'!IP66</f>
        <v>660</v>
      </c>
      <c r="IQ9" s="82">
        <f>'Inbound SOS &amp; EOD'!IQ67</f>
        <v>210</v>
      </c>
      <c r="IR9" s="82">
        <f>'Inbound SOS &amp; EOD'!IR66</f>
        <v>166</v>
      </c>
      <c r="IS9" s="82">
        <f>'Inbound SOS &amp; EOD'!IS66</f>
        <v>0</v>
      </c>
      <c r="IT9" s="82">
        <f>'Inbound SOS &amp; EOD'!IT66</f>
        <v>486</v>
      </c>
      <c r="IU9" s="82">
        <f>'Inbound SOS &amp; EOD'!IU66</f>
        <v>280</v>
      </c>
      <c r="IV9" s="82">
        <f>'Inbound SOS &amp; EOD'!IV66</f>
        <v>1101</v>
      </c>
      <c r="IW9" s="82">
        <f>'Inbound SOS &amp; EOD'!IW66</f>
        <v>476</v>
      </c>
      <c r="IX9" s="82">
        <f>'Inbound SOS &amp; EOD'!IX66</f>
        <v>370</v>
      </c>
      <c r="IY9" s="82">
        <f>'Inbound SOS &amp; EOD'!IY66</f>
        <v>1156</v>
      </c>
      <c r="IZ9" s="82">
        <f>'Inbound SOS &amp; EOD'!IZ66</f>
        <v>0</v>
      </c>
      <c r="JA9" s="82">
        <f>'Inbound SOS &amp; EOD'!JA66</f>
        <v>0</v>
      </c>
      <c r="JB9" s="82">
        <f>'Inbound SOS &amp; EOD'!JB66</f>
        <v>417</v>
      </c>
      <c r="JC9" s="82">
        <f>'Inbound SOS &amp; EOD'!JC66</f>
        <v>449</v>
      </c>
      <c r="JD9" s="82">
        <f>'Inbound SOS &amp; EOD'!JD66</f>
        <v>514</v>
      </c>
      <c r="JE9" s="82">
        <f>'Inbound SOS &amp; EOD'!JE66</f>
        <v>873</v>
      </c>
      <c r="JF9" s="82">
        <f>'Inbound SOS &amp; EOD'!JF66</f>
        <v>1088</v>
      </c>
      <c r="JG9" s="82">
        <f>'Inbound SOS &amp; EOD'!JG66</f>
        <v>1091</v>
      </c>
      <c r="JH9" s="82">
        <f>'Inbound SOS &amp; EOD'!JH66</f>
        <v>668</v>
      </c>
      <c r="JI9" s="82">
        <f>'Inbound SOS &amp; EOD'!JI66</f>
        <v>1425</v>
      </c>
      <c r="JJ9" s="82">
        <f>'Inbound SOS &amp; EOD'!JJ66</f>
        <v>1062</v>
      </c>
      <c r="JK9" s="82">
        <f>'Inbound SOS &amp; EOD'!JK66</f>
        <v>940</v>
      </c>
      <c r="JL9" s="82">
        <f>'Inbound SOS &amp; EOD'!JL66</f>
        <v>1188</v>
      </c>
      <c r="JM9" s="82">
        <f>'Inbound SOS &amp; EOD'!JM66</f>
        <v>1117</v>
      </c>
      <c r="JN9" s="82">
        <f>'Inbound SOS &amp; EOD'!JN66</f>
        <v>0</v>
      </c>
      <c r="JO9" s="82">
        <f>'Inbound SOS &amp; EOD'!JO66</f>
        <v>135</v>
      </c>
      <c r="JP9" s="82">
        <f>'Inbound SOS &amp; EOD'!JP66</f>
        <v>501</v>
      </c>
      <c r="JQ9" s="82">
        <f>'Inbound SOS &amp; EOD'!JQ66</f>
        <v>522</v>
      </c>
      <c r="JR9" s="82">
        <f>'Inbound SOS &amp; EOD'!JR66</f>
        <v>1222</v>
      </c>
      <c r="JS9" s="82">
        <f>'Inbound SOS &amp; EOD'!JS66</f>
        <v>1726</v>
      </c>
      <c r="JT9" s="82">
        <f>'Inbound SOS &amp; EOD'!JT66</f>
        <v>839</v>
      </c>
      <c r="JU9" s="82">
        <f>'Inbound SOS &amp; EOD'!JU66</f>
        <v>1202</v>
      </c>
      <c r="JV9" s="82">
        <f>'Inbound SOS &amp; EOD'!JV66</f>
        <v>470</v>
      </c>
      <c r="JW9" s="82">
        <f>'Inbound SOS &amp; EOD'!JW66</f>
        <v>431</v>
      </c>
      <c r="JX9" s="82">
        <f>'Inbound SOS &amp; EOD'!JX66</f>
        <v>596</v>
      </c>
      <c r="JY9" s="82">
        <f>'Inbound SOS &amp; EOD'!JY66</f>
        <v>1905</v>
      </c>
      <c r="JZ9" s="82">
        <f>'Inbound SOS &amp; EOD'!JZ66</f>
        <v>1819</v>
      </c>
      <c r="KA9" s="82">
        <f>'Inbound SOS &amp; EOD'!KA66</f>
        <v>1005</v>
      </c>
      <c r="KB9" s="82">
        <f>'Inbound SOS &amp; EOD'!KB66</f>
        <v>0</v>
      </c>
      <c r="KC9" s="82">
        <f>'Inbound SOS &amp; EOD'!KC66</f>
        <v>0</v>
      </c>
      <c r="KD9" s="82">
        <f>'Inbound SOS &amp; EOD'!KD66</f>
        <v>589</v>
      </c>
      <c r="KE9" s="82">
        <f>'Inbound SOS &amp; EOD'!KE66</f>
        <v>1624</v>
      </c>
      <c r="KF9" s="82">
        <f>'Inbound SOS &amp; EOD'!KF66</f>
        <v>756</v>
      </c>
      <c r="KG9" s="82">
        <f>'Inbound SOS &amp; EOD'!KG66</f>
        <v>295</v>
      </c>
      <c r="KH9" s="82" t="e">
        <f>'Inbound SOS &amp; EOD'!#REF!</f>
        <v>#REF!</v>
      </c>
      <c r="KI9" s="82">
        <f>'Inbound SOS &amp; EOD'!KI66</f>
        <v>544</v>
      </c>
      <c r="KJ9" s="82">
        <f>'Inbound SOS &amp; EOD'!KJ66</f>
        <v>1858</v>
      </c>
      <c r="KK9" s="82">
        <f>'Inbound SOS &amp; EOD'!KK66</f>
        <v>1864</v>
      </c>
      <c r="KL9" s="82">
        <f>'Inbound SOS &amp; EOD'!KL66</f>
        <v>2146</v>
      </c>
      <c r="KM9" s="82">
        <f>'Inbound SOS &amp; EOD'!KM66</f>
        <v>2539</v>
      </c>
      <c r="KN9" s="82">
        <f>'Inbound SOS &amp; EOD'!KN66</f>
        <v>0</v>
      </c>
      <c r="KO9" s="82">
        <f>'Inbound SOS &amp; EOD'!KO66</f>
        <v>1894</v>
      </c>
      <c r="KP9" s="82">
        <f>'Inbound SOS &amp; EOD'!KP66</f>
        <v>2270</v>
      </c>
      <c r="KQ9" s="82">
        <f>'Inbound SOS &amp; EOD'!KQ66</f>
        <v>1070</v>
      </c>
      <c r="KR9" s="82">
        <f>'Inbound SOS &amp; EOD'!KR66</f>
        <v>1091</v>
      </c>
      <c r="KS9" s="82">
        <f>'Inbound SOS &amp; EOD'!KS66</f>
        <v>2261</v>
      </c>
      <c r="KT9" s="82">
        <f>'Inbound SOS &amp; EOD'!KT66</f>
        <v>1803</v>
      </c>
      <c r="KU9" s="82">
        <f>'Inbound SOS &amp; EOD'!KU66</f>
        <v>564</v>
      </c>
      <c r="KV9" s="82">
        <f>'Inbound SOS &amp; EOD'!KV66</f>
        <v>482</v>
      </c>
      <c r="KW9" s="82">
        <f>'Inbound SOS &amp; EOD'!KW66</f>
        <v>540</v>
      </c>
      <c r="KX9" s="82">
        <f>'Inbound SOS &amp; EOD'!KX66</f>
        <v>1673</v>
      </c>
      <c r="KY9" s="82">
        <f>'Inbound SOS &amp; EOD'!KY66</f>
        <v>158</v>
      </c>
      <c r="KZ9" s="82">
        <f>'Inbound SOS &amp; EOD'!KZ66</f>
        <v>3516</v>
      </c>
      <c r="LA9" s="82">
        <f>'Inbound SOS &amp; EOD'!LA66</f>
        <v>2680</v>
      </c>
      <c r="LB9" s="82">
        <f>'Inbound SOS &amp; EOD'!LB66</f>
        <v>1057</v>
      </c>
      <c r="LC9" s="82">
        <f>'Inbound SOS &amp; EOD'!KH66</f>
        <v>1560</v>
      </c>
      <c r="LD9" s="82">
        <f>'Inbound SOS &amp; EOD'!LD66</f>
        <v>0</v>
      </c>
      <c r="LE9" s="82">
        <f>'Inbound SOS &amp; EOD'!LE66</f>
        <v>0</v>
      </c>
      <c r="LF9" s="82">
        <f>'Inbound SOS &amp; EOD'!LF66</f>
        <v>1064</v>
      </c>
      <c r="LG9" s="82">
        <f>'Inbound SOS &amp; EOD'!LG66</f>
        <v>1098</v>
      </c>
      <c r="LH9" s="82">
        <f>'Inbound SOS &amp; EOD'!LH66</f>
        <v>963</v>
      </c>
      <c r="LI9" s="82">
        <f>'Inbound SOS &amp; EOD'!LI66</f>
        <v>2843</v>
      </c>
      <c r="LJ9" s="82">
        <f>'Inbound SOS &amp; EOD'!LJ66</f>
        <v>1735</v>
      </c>
      <c r="LK9" s="82">
        <f>'Inbound SOS &amp; EOD'!LK66</f>
        <v>0</v>
      </c>
      <c r="LL9" s="82">
        <f>'Inbound SOS &amp; EOD'!LL66</f>
        <v>1172</v>
      </c>
      <c r="LM9" s="82">
        <f>'Inbound SOS &amp; EOD'!LM66</f>
        <v>2751</v>
      </c>
      <c r="LN9" s="82">
        <f>'Inbound SOS &amp; EOD'!LN66</f>
        <v>0</v>
      </c>
      <c r="LO9" s="82">
        <f>'Inbound SOS &amp; EOD'!LO66</f>
        <v>0</v>
      </c>
      <c r="LP9" s="82">
        <f>'Inbound SOS &amp; EOD'!LP66</f>
        <v>2075</v>
      </c>
      <c r="LQ9" s="82">
        <f>'Inbound SOS &amp; EOD'!LQ66</f>
        <v>3296</v>
      </c>
      <c r="LR9" s="82">
        <f>'Inbound SOS &amp; EOD'!LR66</f>
        <v>2700</v>
      </c>
      <c r="LS9" s="82">
        <f>'Inbound SOS &amp; EOD'!LS66</f>
        <v>1621</v>
      </c>
      <c r="LT9" s="82">
        <f>'Inbound SOS &amp; EOD'!LT66</f>
        <v>2258</v>
      </c>
      <c r="LU9" s="82">
        <f>'Inbound SOS &amp; EOD'!LU66</f>
        <v>0</v>
      </c>
      <c r="LV9" s="82">
        <f>'Inbound SOS &amp; EOD'!LV66</f>
        <v>0</v>
      </c>
      <c r="LW9" s="82">
        <f>'Inbound SOS &amp; EOD'!LW66</f>
        <v>264</v>
      </c>
      <c r="LX9" s="82">
        <f>'Inbound SOS &amp; EOD'!LX66</f>
        <v>1407</v>
      </c>
      <c r="LY9" s="82">
        <f>'Inbound SOS &amp; EOD'!LY66</f>
        <v>1332</v>
      </c>
      <c r="LZ9" s="82">
        <f>'Inbound SOS &amp; EOD'!LZ66</f>
        <v>536</v>
      </c>
      <c r="MA9" s="82">
        <f>'Inbound SOS &amp; EOD'!MA66</f>
        <v>0</v>
      </c>
      <c r="MB9" s="82">
        <f>'Inbound SOS &amp; EOD'!MB66</f>
        <v>0</v>
      </c>
      <c r="MC9" s="82">
        <f>'Inbound SOS &amp; EOD'!MC66</f>
        <v>239</v>
      </c>
      <c r="MD9" s="82">
        <f>'Inbound SOS &amp; EOD'!MD66</f>
        <v>244</v>
      </c>
      <c r="ME9" s="82">
        <f>'Inbound SOS &amp; EOD'!ME66</f>
        <v>540</v>
      </c>
      <c r="MF9" s="82">
        <f>'Inbound SOS &amp; EOD'!MF66</f>
        <v>771</v>
      </c>
      <c r="MG9" s="82">
        <f>'Inbound SOS &amp; EOD'!MG66</f>
        <v>1529</v>
      </c>
      <c r="MH9" s="82">
        <f>'Inbound SOS &amp; EOD'!MH66</f>
        <v>3359</v>
      </c>
      <c r="MI9" s="82">
        <f>'Inbound SOS &amp; EOD'!MI66</f>
        <v>2357</v>
      </c>
      <c r="MJ9" s="82">
        <f>'Inbound SOS &amp; EOD'!MJ66</f>
        <v>2071</v>
      </c>
      <c r="MK9" s="82">
        <f>'Inbound SOS &amp; EOD'!MK66</f>
        <v>2114</v>
      </c>
      <c r="ML9" s="82">
        <f>'Inbound SOS &amp; EOD'!ML66</f>
        <v>1630</v>
      </c>
      <c r="MM9" s="82">
        <f>'Inbound SOS &amp; EOD'!MM66</f>
        <v>2342</v>
      </c>
      <c r="MN9" s="82">
        <f>'Inbound SOS &amp; EOD'!MN66</f>
        <v>1934</v>
      </c>
      <c r="MO9" s="82">
        <f>'Inbound SOS &amp; EOD'!MO66</f>
        <v>2553</v>
      </c>
      <c r="MP9" s="82">
        <f>'Inbound SOS &amp; EOD'!MP66</f>
        <v>2697</v>
      </c>
      <c r="MQ9" s="82">
        <f>'Inbound SOS &amp; EOD'!MQ66</f>
        <v>1689</v>
      </c>
      <c r="MR9" s="82">
        <f>'Inbound SOS &amp; EOD'!MR66</f>
        <v>2295</v>
      </c>
      <c r="MS9" s="82">
        <f>'Inbound SOS &amp; EOD'!MS66</f>
        <v>318</v>
      </c>
      <c r="MT9" s="82">
        <f>'Inbound SOS &amp; EOD'!MT66</f>
        <v>360</v>
      </c>
      <c r="MU9" s="82">
        <f>'Inbound SOS &amp; EOD'!MU66</f>
        <v>1324</v>
      </c>
      <c r="MV9" s="82">
        <f>'Inbound SOS &amp; EOD'!MV66</f>
        <v>1085</v>
      </c>
      <c r="MW9" s="82">
        <f>'Inbound SOS &amp; EOD'!MW66</f>
        <v>906</v>
      </c>
      <c r="MX9" s="82">
        <f>'Inbound SOS &amp; EOD'!MX66</f>
        <v>1445</v>
      </c>
      <c r="MY9" s="82">
        <f>'Inbound SOS &amp; EOD'!MY66</f>
        <v>1033</v>
      </c>
      <c r="MZ9" s="82">
        <f>'Inbound SOS &amp; EOD'!MZ66</f>
        <v>948</v>
      </c>
      <c r="NA9" s="82">
        <f>'Inbound SOS &amp; EOD'!NA66</f>
        <v>563</v>
      </c>
      <c r="NB9" s="530"/>
      <c r="NC9" s="530"/>
      <c r="ND9" s="530"/>
      <c r="NE9" s="530"/>
      <c r="NF9" s="530"/>
      <c r="NG9" s="530"/>
      <c r="NH9" s="530"/>
      <c r="NI9" s="530"/>
      <c r="NJ9" s="530"/>
      <c r="NK9" s="530"/>
      <c r="NL9" s="530"/>
      <c r="NM9" s="530"/>
      <c r="NN9" s="530"/>
      <c r="NO9" s="530"/>
      <c r="NP9" s="530"/>
      <c r="NQ9" s="530"/>
      <c r="NR9" s="530"/>
      <c r="NS9" s="530"/>
      <c r="NT9" s="530"/>
      <c r="NU9" s="530"/>
      <c r="NV9" s="530"/>
      <c r="NW9" s="530"/>
      <c r="NX9" s="530"/>
      <c r="NY9" s="530"/>
      <c r="NZ9" s="530"/>
      <c r="OA9" s="530"/>
      <c r="OB9" s="530"/>
      <c r="OC9" s="530"/>
      <c r="OD9" s="530"/>
      <c r="OE9" s="530"/>
      <c r="OF9" s="530"/>
      <c r="OG9" s="530"/>
      <c r="OH9" s="530"/>
      <c r="OI9" s="530"/>
      <c r="OJ9" s="530"/>
      <c r="OK9" s="530"/>
      <c r="OL9" s="530"/>
      <c r="OM9" s="530"/>
      <c r="ON9" s="530"/>
      <c r="OO9" s="530"/>
      <c r="OP9" s="530"/>
      <c r="OQ9" s="530"/>
      <c r="OR9" s="530"/>
      <c r="OS9" s="530"/>
      <c r="OT9" s="530"/>
      <c r="OU9" s="530"/>
      <c r="OV9" s="530"/>
      <c r="OW9" s="530"/>
      <c r="OX9" s="530"/>
      <c r="OY9" s="530"/>
      <c r="OZ9" s="530"/>
      <c r="PA9" s="527"/>
      <c r="PB9" s="527"/>
    </row>
    <row r="10" spans="1:16345" s="84" customFormat="1" ht="14.25" customHeight="1">
      <c r="A10" s="83" t="s">
        <v>197</v>
      </c>
      <c r="B10" s="82">
        <f>'Inbound SOS &amp; EOD'!B89</f>
        <v>1270</v>
      </c>
      <c r="C10" s="82">
        <f>'Inbound SOS &amp; EOD'!C89</f>
        <v>0</v>
      </c>
      <c r="D10" s="82">
        <f>'Inbound SOS &amp; EOD'!D89</f>
        <v>897</v>
      </c>
      <c r="E10" s="82">
        <f>'Inbound SOS &amp; EOD'!E89</f>
        <v>609</v>
      </c>
      <c r="F10" s="82">
        <f>'Inbound SOS &amp; EOD'!F89</f>
        <v>606</v>
      </c>
      <c r="G10" s="82">
        <f>'Inbound SOS &amp; EOD'!G89</f>
        <v>0</v>
      </c>
      <c r="H10" s="82">
        <f>'Inbound SOS &amp; EOD'!H89</f>
        <v>0</v>
      </c>
      <c r="I10" s="82">
        <f>'Inbound SOS &amp; EOD'!I89</f>
        <v>291</v>
      </c>
      <c r="J10" s="82">
        <f>'Inbound SOS &amp; EOD'!J89</f>
        <v>369</v>
      </c>
      <c r="K10" s="82">
        <f>'Inbound SOS &amp; EOD'!K89</f>
        <v>340</v>
      </c>
      <c r="L10" s="82">
        <f>'Inbound SOS &amp; EOD'!L89</f>
        <v>297</v>
      </c>
      <c r="M10" s="82">
        <f>'Inbound SOS &amp; EOD'!M89</f>
        <v>0</v>
      </c>
      <c r="N10" s="82">
        <f>'Inbound SOS &amp; EOD'!N89</f>
        <v>0</v>
      </c>
      <c r="O10" s="82">
        <f>'Inbound SOS &amp; EOD'!O89</f>
        <v>0</v>
      </c>
      <c r="P10" s="82">
        <f>'Inbound SOS &amp; EOD'!P89</f>
        <v>205</v>
      </c>
      <c r="Q10" s="82">
        <f>'Inbound SOS &amp; EOD'!Q89</f>
        <v>0</v>
      </c>
      <c r="R10" s="82">
        <f>'Inbound SOS &amp; EOD'!R89</f>
        <v>0</v>
      </c>
      <c r="S10" s="82">
        <f>'Inbound SOS &amp; EOD'!S89</f>
        <v>0</v>
      </c>
      <c r="T10" s="82">
        <f>'Inbound SOS &amp; EOD'!T89</f>
        <v>474</v>
      </c>
      <c r="U10" s="82">
        <f>'Inbound SOS &amp; EOD'!U89</f>
        <v>0</v>
      </c>
      <c r="V10" s="82">
        <f>'Inbound SOS &amp; EOD'!V89</f>
        <v>0</v>
      </c>
      <c r="W10" s="82">
        <f>'Inbound SOS &amp; EOD'!W89</f>
        <v>353</v>
      </c>
      <c r="X10" s="82">
        <f>'Inbound SOS &amp; EOD'!X89</f>
        <v>321</v>
      </c>
      <c r="Y10" s="82">
        <f>'Inbound SOS &amp; EOD'!Y89</f>
        <v>357</v>
      </c>
      <c r="Z10" s="82">
        <f>'Inbound SOS &amp; EOD'!Z89</f>
        <v>311</v>
      </c>
      <c r="AA10" s="82">
        <f>'Inbound SOS &amp; EOD'!AA89</f>
        <v>0</v>
      </c>
      <c r="AB10" s="82">
        <f>'Inbound SOS &amp; EOD'!AB89</f>
        <v>0</v>
      </c>
      <c r="AC10" s="82">
        <f>'Inbound SOS &amp; EOD'!AC89</f>
        <v>0</v>
      </c>
      <c r="AD10" s="82">
        <f>'Inbound SOS &amp; EOD'!AD89</f>
        <v>455</v>
      </c>
      <c r="AE10" s="82">
        <f>'Inbound SOS &amp; EOD'!AE89</f>
        <v>376</v>
      </c>
      <c r="AF10" s="82">
        <f>'Inbound SOS &amp; EOD'!AF89</f>
        <v>737</v>
      </c>
      <c r="AG10" s="82">
        <f>'Inbound SOS &amp; EOD'!AG89</f>
        <v>326</v>
      </c>
      <c r="AH10" s="82">
        <f>'Inbound SOS &amp; EOD'!AH89</f>
        <v>646</v>
      </c>
      <c r="AI10" s="82">
        <f>'Inbound SOS &amp; EOD'!AI89</f>
        <v>0</v>
      </c>
      <c r="AJ10" s="82">
        <f>'Inbound SOS &amp; EOD'!AJ89</f>
        <v>0</v>
      </c>
      <c r="AK10" s="82">
        <f>'Inbound SOS &amp; EOD'!AK89</f>
        <v>114</v>
      </c>
      <c r="AL10" s="82">
        <f>'Inbound SOS &amp; EOD'!AL89</f>
        <v>0</v>
      </c>
      <c r="AM10" s="82">
        <f>'Inbound SOS &amp; EOD'!AM89</f>
        <v>345</v>
      </c>
      <c r="AN10" s="82">
        <f>'Inbound SOS &amp; EOD'!AN89</f>
        <v>588</v>
      </c>
      <c r="AO10" s="82">
        <f>'Inbound SOS &amp; EOD'!AO89</f>
        <v>684</v>
      </c>
      <c r="AP10" s="82">
        <f>'Inbound SOS &amp; EOD'!AP89</f>
        <v>0</v>
      </c>
      <c r="AQ10" s="82">
        <f>'Inbound SOS &amp; EOD'!AQ89</f>
        <v>0</v>
      </c>
      <c r="AR10" s="82">
        <f>'Inbound SOS &amp; EOD'!AR89</f>
        <v>0</v>
      </c>
      <c r="AS10" s="82">
        <f>'Inbound SOS &amp; EOD'!AS89</f>
        <v>0</v>
      </c>
      <c r="AT10" s="82">
        <f>'Inbound SOS &amp; EOD'!AT89</f>
        <v>187</v>
      </c>
      <c r="AU10" s="82">
        <f>'Inbound SOS &amp; EOD'!AU89</f>
        <v>357</v>
      </c>
      <c r="AV10" s="82">
        <f>'Inbound SOS &amp; EOD'!AV89</f>
        <v>691</v>
      </c>
      <c r="AW10" s="82">
        <f>'Inbound SOS &amp; EOD'!AW89</f>
        <v>0</v>
      </c>
      <c r="AX10" s="82">
        <f>'Inbound SOS &amp; EOD'!AX89</f>
        <v>0</v>
      </c>
      <c r="AY10" s="82">
        <f>'Inbound SOS &amp; EOD'!AY89</f>
        <v>0</v>
      </c>
      <c r="AZ10" s="82">
        <f>'Inbound SOS &amp; EOD'!AZ89</f>
        <v>0</v>
      </c>
      <c r="BA10" s="82">
        <f>'Inbound SOS &amp; EOD'!BA89</f>
        <v>0</v>
      </c>
      <c r="BB10" s="82">
        <f>'Inbound SOS &amp; EOD'!BB89</f>
        <v>710</v>
      </c>
      <c r="BC10" s="82">
        <f>'Inbound SOS &amp; EOD'!BC89</f>
        <v>441</v>
      </c>
      <c r="BD10" s="82">
        <f>'Inbound SOS &amp; EOD'!BD89</f>
        <v>0</v>
      </c>
      <c r="BE10" s="82">
        <f>'Inbound SOS &amp; EOD'!BE89</f>
        <v>0</v>
      </c>
      <c r="BF10" s="82">
        <f>'Inbound SOS &amp; EOD'!BF89</f>
        <v>0</v>
      </c>
      <c r="BG10" s="82">
        <f>'Inbound SOS &amp; EOD'!BG89</f>
        <v>192</v>
      </c>
      <c r="BH10" s="82">
        <f>'Inbound SOS &amp; EOD'!BH89</f>
        <v>171</v>
      </c>
      <c r="BI10" s="82">
        <f>'Inbound SOS &amp; EOD'!BI89</f>
        <v>0</v>
      </c>
      <c r="BJ10" s="82">
        <f>'Inbound SOS &amp; EOD'!BJ89</f>
        <v>0</v>
      </c>
      <c r="BK10" s="82">
        <f>'Inbound SOS &amp; EOD'!BK89</f>
        <v>0</v>
      </c>
      <c r="BL10" s="82">
        <f>'Inbound SOS &amp; EOD'!BL89</f>
        <v>0</v>
      </c>
      <c r="BM10" s="82">
        <f>'Inbound SOS &amp; EOD'!BM89</f>
        <v>0</v>
      </c>
      <c r="BN10" s="82">
        <f>'Inbound SOS &amp; EOD'!BN89</f>
        <v>0</v>
      </c>
      <c r="BO10" s="82">
        <f>'Inbound SOS &amp; EOD'!BO89</f>
        <v>295</v>
      </c>
      <c r="BP10" s="82">
        <f>'Inbound SOS &amp; EOD'!BP89</f>
        <v>0</v>
      </c>
      <c r="BQ10" s="82">
        <f>'Inbound SOS &amp; EOD'!BQ89</f>
        <v>302</v>
      </c>
      <c r="BR10" s="82">
        <f>'Inbound SOS &amp; EOD'!BR89</f>
        <v>0</v>
      </c>
      <c r="BS10" s="82">
        <f>'Inbound SOS &amp; EOD'!BS89</f>
        <v>0</v>
      </c>
      <c r="BT10" s="82">
        <f>'Inbound SOS &amp; EOD'!BT89</f>
        <v>1065</v>
      </c>
      <c r="BU10" s="82">
        <f>'Inbound SOS &amp; EOD'!BU89</f>
        <v>955</v>
      </c>
      <c r="BV10" s="82">
        <f>'Inbound SOS &amp; EOD'!BV89</f>
        <v>337</v>
      </c>
      <c r="BW10" s="82">
        <f>'Inbound SOS &amp; EOD'!BW89</f>
        <v>648</v>
      </c>
      <c r="BX10" s="82">
        <f>'Inbound SOS &amp; EOD'!BX89</f>
        <v>241</v>
      </c>
      <c r="BY10" s="82">
        <f>'Inbound SOS &amp; EOD'!BY89</f>
        <v>0</v>
      </c>
      <c r="BZ10" s="82">
        <f>'Inbound SOS &amp; EOD'!BZ89</f>
        <v>0</v>
      </c>
      <c r="CA10" s="82">
        <f>'Inbound SOS &amp; EOD'!CA89</f>
        <v>0</v>
      </c>
      <c r="CB10" s="82">
        <f>'Inbound SOS &amp; EOD'!CB89</f>
        <v>0</v>
      </c>
      <c r="CC10" s="82">
        <f>'Inbound SOS &amp; EOD'!CC89</f>
        <v>35</v>
      </c>
      <c r="CD10" s="82">
        <f>'Inbound SOS &amp; EOD'!CD89</f>
        <v>538</v>
      </c>
      <c r="CE10" s="82">
        <f>'Inbound SOS &amp; EOD'!CE89</f>
        <v>0</v>
      </c>
      <c r="CF10" s="82">
        <f>'Inbound SOS &amp; EOD'!CF89</f>
        <v>642</v>
      </c>
      <c r="CG10" s="82">
        <f>'Inbound SOS &amp; EOD'!CG89</f>
        <v>0</v>
      </c>
      <c r="CH10" s="82">
        <f>'Inbound SOS &amp; EOD'!CH89</f>
        <v>0</v>
      </c>
      <c r="CI10" s="82">
        <f>'Inbound SOS &amp; EOD'!CI89</f>
        <v>0</v>
      </c>
      <c r="CJ10" s="82">
        <f>'Inbound SOS &amp; EOD'!CJ89</f>
        <v>0</v>
      </c>
      <c r="CK10" s="82">
        <f>'Inbound SOS &amp; EOD'!CK89</f>
        <v>0</v>
      </c>
      <c r="CL10" s="82">
        <f>'Inbound SOS &amp; EOD'!CL89</f>
        <v>0</v>
      </c>
      <c r="CM10" s="82">
        <f>'Inbound SOS &amp; EOD'!CM89</f>
        <v>0</v>
      </c>
      <c r="CN10" s="82">
        <f>'Inbound SOS &amp; EOD'!CN89</f>
        <v>0</v>
      </c>
      <c r="CO10" s="82">
        <f>'Inbound SOS &amp; EOD'!CO89</f>
        <v>0</v>
      </c>
      <c r="CP10" s="82">
        <f>'Inbound SOS &amp; EOD'!CP89</f>
        <v>0</v>
      </c>
      <c r="CQ10" s="82">
        <f>'Inbound SOS &amp; EOD'!CQ89</f>
        <v>167</v>
      </c>
      <c r="CR10" s="82">
        <f>'Inbound SOS &amp; EOD'!CR89</f>
        <v>0</v>
      </c>
      <c r="CS10" s="82">
        <f>'Inbound SOS &amp; EOD'!CS89</f>
        <v>0</v>
      </c>
      <c r="CT10" s="82">
        <f>'Inbound SOS &amp; EOD'!CT89</f>
        <v>0</v>
      </c>
      <c r="CU10" s="82">
        <f>'Inbound SOS &amp; EOD'!CU89</f>
        <v>0</v>
      </c>
      <c r="CV10" s="82">
        <f>'Inbound SOS &amp; EOD'!CV89</f>
        <v>0</v>
      </c>
      <c r="CW10" s="82">
        <f>'Inbound SOS &amp; EOD'!CW89</f>
        <v>0</v>
      </c>
      <c r="CX10" s="82">
        <f>'Inbound SOS &amp; EOD'!CX89</f>
        <v>0</v>
      </c>
      <c r="CY10" s="82">
        <f>'Inbound SOS &amp; EOD'!CY89</f>
        <v>512</v>
      </c>
      <c r="CZ10" s="82">
        <f>'Inbound SOS &amp; EOD'!CZ89</f>
        <v>237</v>
      </c>
      <c r="DA10" s="82">
        <f>'Inbound SOS &amp; EOD'!DA89</f>
        <v>0</v>
      </c>
      <c r="DB10" s="82">
        <f>'Inbound SOS &amp; EOD'!DB89</f>
        <v>0</v>
      </c>
      <c r="DC10" s="82">
        <f>'Inbound SOS &amp; EOD'!DC89</f>
        <v>100</v>
      </c>
      <c r="DD10" s="82">
        <f>'Inbound SOS &amp; EOD'!DD89</f>
        <v>168</v>
      </c>
      <c r="DE10" s="82">
        <f>'Inbound SOS &amp; EOD'!DE89</f>
        <v>127</v>
      </c>
      <c r="DF10" s="82">
        <f>'Inbound SOS &amp; EOD'!DF89</f>
        <v>0</v>
      </c>
      <c r="DG10" s="82">
        <f>'Inbound SOS &amp; EOD'!DG89</f>
        <v>0</v>
      </c>
      <c r="DH10" s="82">
        <f>'Inbound SOS &amp; EOD'!DH89</f>
        <v>0</v>
      </c>
      <c r="DI10" s="82">
        <f>'Inbound SOS &amp; EOD'!DI89</f>
        <v>0</v>
      </c>
      <c r="DJ10" s="82">
        <f>'Inbound SOS &amp; EOD'!DJ89</f>
        <v>0</v>
      </c>
      <c r="DK10" s="82">
        <f>'Inbound SOS &amp; EOD'!DK89</f>
        <v>0</v>
      </c>
      <c r="DL10" s="82">
        <f>'Inbound SOS &amp; EOD'!DL89</f>
        <v>0</v>
      </c>
      <c r="DM10" s="82">
        <f>'Inbound SOS &amp; EOD'!DM89</f>
        <v>349</v>
      </c>
      <c r="DN10" s="82">
        <f>'Inbound SOS &amp; EOD'!DN89</f>
        <v>67</v>
      </c>
      <c r="DO10" s="82">
        <f>'Inbound SOS &amp; EOD'!DO89</f>
        <v>0</v>
      </c>
      <c r="DP10" s="82">
        <f>'Inbound SOS &amp; EOD'!DP89</f>
        <v>0</v>
      </c>
      <c r="DQ10" s="82">
        <f>'Inbound SOS &amp; EOD'!DQ89</f>
        <v>0</v>
      </c>
      <c r="DR10" s="82">
        <f>'Inbound SOS &amp; EOD'!DR89</f>
        <v>774</v>
      </c>
      <c r="DS10" s="82">
        <f>'Inbound SOS &amp; EOD'!DS89</f>
        <v>349</v>
      </c>
      <c r="DT10" s="82">
        <f>'Inbound SOS &amp; EOD'!DT89</f>
        <v>213</v>
      </c>
      <c r="DU10" s="82">
        <f>'Inbound SOS &amp; EOD'!DU89</f>
        <v>365</v>
      </c>
      <c r="DV10" s="82">
        <f>'Inbound SOS &amp; EOD'!DV89</f>
        <v>0</v>
      </c>
      <c r="DW10" s="82">
        <f>'Inbound SOS &amp; EOD'!DW89</f>
        <v>0</v>
      </c>
      <c r="DX10" s="82">
        <f>'Inbound SOS &amp; EOD'!DX89</f>
        <v>219</v>
      </c>
      <c r="DY10" s="82">
        <f>'Inbound SOS &amp; EOD'!DY89</f>
        <v>663</v>
      </c>
      <c r="DZ10" s="82">
        <f>'Inbound SOS &amp; EOD'!DZ89</f>
        <v>468</v>
      </c>
      <c r="EA10" s="82">
        <f>'Inbound SOS &amp; EOD'!EA89</f>
        <v>612</v>
      </c>
      <c r="EB10" s="82">
        <f>'Inbound SOS &amp; EOD'!EB89</f>
        <v>526</v>
      </c>
      <c r="EC10" s="82">
        <f>'Inbound SOS &amp; EOD'!EC89</f>
        <v>0</v>
      </c>
      <c r="ED10" s="82">
        <f>'Inbound SOS &amp; EOD'!ED89</f>
        <v>0</v>
      </c>
      <c r="EE10" s="82">
        <f>'Inbound SOS &amp; EOD'!EE89</f>
        <v>0</v>
      </c>
      <c r="EF10" s="82">
        <f>'Inbound SOS &amp; EOD'!EF89</f>
        <v>511</v>
      </c>
      <c r="EG10" s="82">
        <f>'Inbound SOS &amp; EOD'!EG89</f>
        <v>1004</v>
      </c>
      <c r="EH10" s="82">
        <f>'Inbound SOS &amp; EOD'!EH89</f>
        <v>784</v>
      </c>
      <c r="EI10" s="82">
        <f>'Inbound SOS &amp; EOD'!EI89</f>
        <v>738</v>
      </c>
      <c r="EJ10" s="82">
        <f>'Inbound SOS &amp; EOD'!EJ89</f>
        <v>0</v>
      </c>
      <c r="EK10" s="82">
        <f>'Inbound SOS &amp; EOD'!EK89</f>
        <v>0</v>
      </c>
      <c r="EL10" s="82">
        <f>'Inbound SOS &amp; EOD'!EL89</f>
        <v>194</v>
      </c>
      <c r="EM10" s="82">
        <f>'Inbound SOS &amp; EOD'!EM89</f>
        <v>306</v>
      </c>
      <c r="EN10" s="82">
        <f>'Inbound SOS &amp; EOD'!EN89</f>
        <v>971</v>
      </c>
      <c r="EO10" s="82">
        <f>'Inbound SOS &amp; EOD'!EO89</f>
        <v>0</v>
      </c>
      <c r="EP10" s="82">
        <f>'Inbound SOS &amp; EOD'!EP89</f>
        <v>0</v>
      </c>
      <c r="EQ10" s="82">
        <f>'Inbound SOS &amp; EOD'!EQ89</f>
        <v>0</v>
      </c>
      <c r="ER10" s="82">
        <f>'Inbound SOS &amp; EOD'!ER89</f>
        <v>0</v>
      </c>
      <c r="ES10" s="82">
        <f>'Inbound SOS &amp; EOD'!ES89</f>
        <v>0</v>
      </c>
      <c r="ET10" s="82">
        <f>'Inbound SOS &amp; EOD'!ET89</f>
        <v>544</v>
      </c>
      <c r="EU10" s="82">
        <f>'Inbound SOS &amp; EOD'!EU89</f>
        <v>373</v>
      </c>
      <c r="EV10" s="82">
        <f>'Inbound SOS &amp; EOD'!EV89</f>
        <v>407</v>
      </c>
      <c r="EW10" s="82">
        <f>'Inbound SOS &amp; EOD'!EW89</f>
        <v>63</v>
      </c>
      <c r="EX10" s="82">
        <f>'Inbound SOS &amp; EOD'!EX89</f>
        <v>0</v>
      </c>
      <c r="EY10" s="82">
        <f>'Inbound SOS &amp; EOD'!EY89</f>
        <v>0</v>
      </c>
      <c r="EZ10" s="82">
        <f>'Inbound SOS &amp; EOD'!EZ89</f>
        <v>0</v>
      </c>
      <c r="FA10" s="82">
        <f>'Inbound SOS &amp; EOD'!FA89</f>
        <v>400</v>
      </c>
      <c r="FB10" s="82">
        <f>'Inbound SOS &amp; EOD'!FB89</f>
        <v>184</v>
      </c>
      <c r="FC10" s="82">
        <f>'Inbound SOS &amp; EOD'!FC89</f>
        <v>618</v>
      </c>
      <c r="FD10" s="82">
        <f>'Inbound SOS &amp; EOD'!FD89</f>
        <v>220</v>
      </c>
      <c r="FE10" s="82">
        <f>'Inbound SOS &amp; EOD'!FE89</f>
        <v>272</v>
      </c>
      <c r="FF10" s="82">
        <f>'Inbound SOS &amp; EOD'!FF89</f>
        <v>0</v>
      </c>
      <c r="FG10" s="82">
        <f>'Inbound SOS &amp; EOD'!FG89</f>
        <v>0</v>
      </c>
      <c r="FH10" s="82">
        <f>'Inbound SOS &amp; EOD'!FH89</f>
        <v>291</v>
      </c>
      <c r="FI10" s="82">
        <f>'Inbound SOS &amp; EOD'!FI89</f>
        <v>0</v>
      </c>
      <c r="FJ10" s="82">
        <f>'Inbound SOS &amp; EOD'!FJ89</f>
        <v>108</v>
      </c>
      <c r="FK10" s="82">
        <f>'Inbound SOS &amp; EOD'!FK89</f>
        <v>407</v>
      </c>
      <c r="FL10" s="82">
        <f>'Inbound SOS &amp; EOD'!FL89</f>
        <v>0</v>
      </c>
      <c r="FM10" s="82">
        <f>'Inbound SOS &amp; EOD'!FM89</f>
        <v>0</v>
      </c>
      <c r="FN10" s="82">
        <f>'Inbound SOS &amp; EOD'!FN89</f>
        <v>0</v>
      </c>
      <c r="FO10" s="82">
        <f>'Inbound SOS &amp; EOD'!FO89</f>
        <v>392</v>
      </c>
      <c r="FP10" s="82">
        <f>'Inbound SOS &amp; EOD'!FP89</f>
        <v>0</v>
      </c>
      <c r="FQ10" s="82">
        <f>'Inbound SOS &amp; EOD'!FQ89</f>
        <v>176</v>
      </c>
      <c r="FR10" s="82">
        <f>'Inbound SOS &amp; EOD'!FR89</f>
        <v>435</v>
      </c>
      <c r="FS10" s="82">
        <f>'Inbound SOS &amp; EOD'!FS89</f>
        <v>0</v>
      </c>
      <c r="FT10" s="82">
        <f>'Inbound SOS &amp; EOD'!FT89</f>
        <v>0</v>
      </c>
      <c r="FU10" s="82">
        <f>'Inbound SOS &amp; EOD'!FU89</f>
        <v>0</v>
      </c>
      <c r="FV10" s="82">
        <f>'Inbound SOS &amp; EOD'!FV89</f>
        <v>204</v>
      </c>
      <c r="FW10" s="82">
        <f>'Inbound SOS &amp; EOD'!FW89</f>
        <v>0</v>
      </c>
      <c r="FX10" s="82">
        <f>'Inbound SOS &amp; EOD'!FX89</f>
        <v>0</v>
      </c>
      <c r="FY10" s="82">
        <f>'Inbound SOS &amp; EOD'!FY89</f>
        <v>0</v>
      </c>
      <c r="FZ10" s="82">
        <f>'Inbound SOS &amp; EOD'!FZ89</f>
        <v>0</v>
      </c>
      <c r="GA10" s="82">
        <f>'Inbound SOS &amp; EOD'!GA89</f>
        <v>0</v>
      </c>
      <c r="GB10" s="82">
        <f>'Inbound SOS &amp; EOD'!GB89</f>
        <v>0</v>
      </c>
      <c r="GC10" s="82">
        <f>'Inbound SOS &amp; EOD'!GC89</f>
        <v>0</v>
      </c>
      <c r="GD10" s="82">
        <f>'Inbound SOS &amp; EOD'!GD89</f>
        <v>265</v>
      </c>
      <c r="GE10" s="82">
        <f>'Inbound SOS &amp; EOD'!GE89</f>
        <v>233</v>
      </c>
      <c r="GF10" s="82">
        <f>'Inbound SOS &amp; EOD'!GF89</f>
        <v>240</v>
      </c>
      <c r="GG10" s="82">
        <f>'Inbound SOS &amp; EOD'!GG89</f>
        <v>0</v>
      </c>
      <c r="GH10" s="82">
        <f>'Inbound SOS &amp; EOD'!GH89</f>
        <v>0</v>
      </c>
      <c r="GI10" s="82">
        <f>'Inbound SOS &amp; EOD'!GI89</f>
        <v>0</v>
      </c>
      <c r="GJ10" s="82">
        <f>'Inbound SOS &amp; EOD'!GJ89</f>
        <v>0</v>
      </c>
      <c r="GK10" s="82">
        <f>'Inbound SOS &amp; EOD'!GK89</f>
        <v>87</v>
      </c>
      <c r="GL10" s="82">
        <f>'Inbound SOS &amp; EOD'!GL89</f>
        <v>0</v>
      </c>
      <c r="GM10" s="82">
        <f>'Inbound SOS &amp; EOD'!GM89</f>
        <v>118</v>
      </c>
      <c r="GN10" s="82">
        <f>'Inbound SOS &amp; EOD'!GN89</f>
        <v>0</v>
      </c>
      <c r="GO10" s="82">
        <f>'Inbound SOS &amp; EOD'!GO89</f>
        <v>0</v>
      </c>
      <c r="GP10" s="82">
        <f>'Inbound SOS &amp; EOD'!GP89</f>
        <v>364</v>
      </c>
      <c r="GQ10" s="82">
        <f>'Inbound SOS &amp; EOD'!GQ89</f>
        <v>220</v>
      </c>
      <c r="GR10" s="82">
        <f>'Inbound SOS &amp; EOD'!GR89</f>
        <v>257</v>
      </c>
      <c r="GS10" s="82">
        <f>'Inbound SOS &amp; EOD'!GS89</f>
        <v>184</v>
      </c>
      <c r="GT10" s="82">
        <f>'Inbound SOS &amp; EOD'!GT89</f>
        <v>214</v>
      </c>
      <c r="GU10" s="82">
        <f>'Inbound SOS &amp; EOD'!GU89</f>
        <v>0</v>
      </c>
      <c r="GV10" s="82">
        <f>'Inbound SOS &amp; EOD'!GV89</f>
        <v>0</v>
      </c>
      <c r="GW10" s="82">
        <f>'Inbound SOS &amp; EOD'!GW89</f>
        <v>176</v>
      </c>
      <c r="GX10" s="82">
        <f>'Inbound SOS &amp; EOD'!GX89</f>
        <v>105</v>
      </c>
      <c r="GY10" s="82">
        <f>'Inbound SOS &amp; EOD'!GY89</f>
        <v>146</v>
      </c>
      <c r="GZ10" s="82">
        <f>'Inbound SOS &amp; EOD'!GZ89</f>
        <v>127</v>
      </c>
      <c r="HA10" s="82">
        <f>'Inbound SOS &amp; EOD'!HA89</f>
        <v>0</v>
      </c>
      <c r="HB10" s="82">
        <f>'Inbound SOS &amp; EOD'!HB89</f>
        <v>0</v>
      </c>
      <c r="HC10" s="82">
        <f>'Inbound SOS &amp; EOD'!HC89</f>
        <v>0</v>
      </c>
      <c r="HD10" s="82">
        <f>'Inbound SOS &amp; EOD'!HD89</f>
        <v>0</v>
      </c>
      <c r="HE10" s="82">
        <f>'Inbound SOS &amp; EOD'!HE89</f>
        <v>82</v>
      </c>
      <c r="HF10" s="82">
        <f>'Inbound SOS &amp; EOD'!HF89</f>
        <v>0</v>
      </c>
      <c r="HG10" s="82">
        <f>'Inbound SOS &amp; EOD'!HG89</f>
        <v>0</v>
      </c>
      <c r="HH10" s="82">
        <f>'Inbound SOS &amp; EOD'!HH89</f>
        <v>192</v>
      </c>
      <c r="HI10" s="82">
        <f>'Inbound SOS &amp; EOD'!HI89</f>
        <v>0</v>
      </c>
      <c r="HJ10" s="82">
        <f>'Inbound SOS &amp; EOD'!HJ89</f>
        <v>0</v>
      </c>
      <c r="HK10" s="82">
        <f>'Inbound SOS &amp; EOD'!HK89</f>
        <v>0</v>
      </c>
      <c r="HL10" s="82">
        <f>'Inbound SOS &amp; EOD'!HL89</f>
        <v>0</v>
      </c>
      <c r="HM10" s="82">
        <f>'Inbound SOS &amp; EOD'!HM89</f>
        <v>0</v>
      </c>
      <c r="HN10" s="82">
        <f>'Inbound SOS &amp; EOD'!HN89</f>
        <v>0</v>
      </c>
      <c r="HO10" s="82">
        <f>'Inbound SOS &amp; EOD'!HO89</f>
        <v>0</v>
      </c>
      <c r="HP10" s="82">
        <f>'Inbound SOS &amp; EOD'!HP89</f>
        <v>0</v>
      </c>
      <c r="HQ10" s="82">
        <f>'Inbound SOS &amp; EOD'!HQ89</f>
        <v>0</v>
      </c>
      <c r="HR10" s="82">
        <f>'Inbound SOS &amp; EOD'!HR89</f>
        <v>877</v>
      </c>
      <c r="HS10" s="82">
        <f>'Inbound SOS &amp; EOD'!HS89</f>
        <v>733</v>
      </c>
      <c r="HT10" s="82">
        <f>'Inbound SOS &amp; EOD'!HT89</f>
        <v>1325</v>
      </c>
      <c r="HU10" s="82">
        <f>'Inbound SOS &amp; EOD'!HU89</f>
        <v>991</v>
      </c>
      <c r="HV10" s="82">
        <f>'Inbound SOS &amp; EOD'!HV89</f>
        <v>0</v>
      </c>
      <c r="HW10" s="82">
        <f>'Inbound SOS &amp; EOD'!HW89</f>
        <v>0</v>
      </c>
      <c r="HX10" s="82">
        <f>'Inbound SOS &amp; EOD'!HX89</f>
        <v>0</v>
      </c>
      <c r="HY10" s="82">
        <f>'Inbound SOS &amp; EOD'!HY89</f>
        <v>0</v>
      </c>
      <c r="HZ10" s="82">
        <f>'Inbound SOS &amp; EOD'!HZ89</f>
        <v>137</v>
      </c>
      <c r="IA10" s="82">
        <f>'Inbound SOS &amp; EOD'!IA89</f>
        <v>0</v>
      </c>
      <c r="IB10" s="82">
        <f>'Inbound SOS &amp; EOD'!IB89</f>
        <v>0</v>
      </c>
      <c r="IC10" s="82">
        <f>'Inbound SOS &amp; EOD'!IC89</f>
        <v>0</v>
      </c>
      <c r="ID10" s="82">
        <f>'Inbound SOS &amp; EOD'!ID89</f>
        <v>0</v>
      </c>
      <c r="IE10" s="82">
        <f>'Inbound SOS &amp; EOD'!IE89</f>
        <v>0</v>
      </c>
      <c r="IF10" s="82">
        <f>'Inbound SOS &amp; EOD'!IF89</f>
        <v>158</v>
      </c>
      <c r="IG10" s="82">
        <f>'Inbound SOS &amp; EOD'!IG89</f>
        <v>329</v>
      </c>
      <c r="IH10" s="82">
        <f>'Inbound SOS &amp; EOD'!IH89</f>
        <v>405</v>
      </c>
      <c r="II10" s="82">
        <f>'Inbound SOS &amp; EOD'!II89</f>
        <v>606</v>
      </c>
      <c r="IJ10" s="82">
        <f>'Inbound SOS &amp; EOD'!IJ89</f>
        <v>1086</v>
      </c>
      <c r="IK10" s="82">
        <f>'Inbound SOS &amp; EOD'!IK89</f>
        <v>0</v>
      </c>
      <c r="IL10" s="82">
        <f>'Inbound SOS &amp; EOD'!IL89</f>
        <v>0</v>
      </c>
      <c r="IM10" s="82">
        <f>'Inbound SOS &amp; EOD'!IM89</f>
        <v>189</v>
      </c>
      <c r="IN10" s="82">
        <f>'Inbound SOS &amp; EOD'!IN89</f>
        <v>399</v>
      </c>
      <c r="IO10" s="82">
        <f>'Inbound SOS &amp; EOD'!IO89</f>
        <v>502</v>
      </c>
      <c r="IP10" s="82">
        <f>'Inbound SOS &amp; EOD'!IP89</f>
        <v>0</v>
      </c>
      <c r="IQ10" s="82">
        <f>'Inbound SOS &amp; EOD'!IQ89</f>
        <v>757</v>
      </c>
      <c r="IR10" s="82">
        <f>'Inbound SOS &amp; EOD'!IR89</f>
        <v>0</v>
      </c>
      <c r="IS10" s="82">
        <f>'Inbound SOS &amp; EOD'!IS89</f>
        <v>0</v>
      </c>
      <c r="IT10" s="82">
        <f>'Inbound SOS &amp; EOD'!IT89</f>
        <v>0</v>
      </c>
      <c r="IU10" s="82">
        <f>'Inbound SOS &amp; EOD'!IU89</f>
        <v>0</v>
      </c>
      <c r="IV10" s="82">
        <f>'Inbound SOS &amp; EOD'!IV89</f>
        <v>513</v>
      </c>
      <c r="IW10" s="82">
        <f>'Inbound SOS &amp; EOD'!IW89</f>
        <v>479</v>
      </c>
      <c r="IX10" s="82">
        <f>'Inbound SOS &amp; EOD'!IX89</f>
        <v>661</v>
      </c>
      <c r="IY10" s="82">
        <f>'Inbound SOS &amp; EOD'!IY89</f>
        <v>471</v>
      </c>
      <c r="IZ10" s="82">
        <f>'Inbound SOS &amp; EOD'!IZ89</f>
        <v>0</v>
      </c>
      <c r="JA10" s="82">
        <f>'Inbound SOS &amp; EOD'!JA89</f>
        <v>0</v>
      </c>
      <c r="JB10" s="82">
        <f>'Inbound SOS &amp; EOD'!JB89</f>
        <v>529</v>
      </c>
      <c r="JC10" s="82">
        <f>'Inbound SOS &amp; EOD'!JC89</f>
        <v>231</v>
      </c>
      <c r="JD10" s="82">
        <f>'Inbound SOS &amp; EOD'!JD89</f>
        <v>417</v>
      </c>
      <c r="JE10" s="82">
        <f>'Inbound SOS &amp; EOD'!JE89</f>
        <v>986</v>
      </c>
      <c r="JF10" s="82">
        <f>'Inbound SOS &amp; EOD'!JF89</f>
        <v>0</v>
      </c>
      <c r="JG10" s="82">
        <f>'Inbound SOS &amp; EOD'!JG89</f>
        <v>0</v>
      </c>
      <c r="JH10" s="82">
        <f>'Inbound SOS &amp; EOD'!JH89</f>
        <v>1236</v>
      </c>
      <c r="JI10" s="82">
        <f>'Inbound SOS &amp; EOD'!JI89</f>
        <v>1260</v>
      </c>
      <c r="JJ10" s="82">
        <f>'Inbound SOS &amp; EOD'!JJ89</f>
        <v>1431</v>
      </c>
      <c r="JK10" s="82">
        <f>'Inbound SOS &amp; EOD'!JK89</f>
        <v>1308</v>
      </c>
      <c r="JL10" s="82">
        <f>'Inbound SOS &amp; EOD'!JL89</f>
        <v>729</v>
      </c>
      <c r="JM10" s="82">
        <f>'Inbound SOS &amp; EOD'!JM89</f>
        <v>0</v>
      </c>
      <c r="JN10" s="82">
        <f>'Inbound SOS &amp; EOD'!JN89</f>
        <v>0</v>
      </c>
      <c r="JO10" s="82">
        <f>'Inbound SOS &amp; EOD'!JO89</f>
        <v>821</v>
      </c>
      <c r="JP10" s="82">
        <f>'Inbound SOS &amp; EOD'!JP89</f>
        <v>0</v>
      </c>
      <c r="JQ10" s="82">
        <f>'Inbound SOS &amp; EOD'!JQ89</f>
        <v>437</v>
      </c>
      <c r="JR10" s="82">
        <f>'Inbound SOS &amp; EOD'!JR89</f>
        <v>890</v>
      </c>
      <c r="JS10" s="82">
        <f>'Inbound SOS &amp; EOD'!JS89</f>
        <v>1481</v>
      </c>
      <c r="JT10" s="82">
        <f>'Inbound SOS &amp; EOD'!JT89</f>
        <v>0</v>
      </c>
      <c r="JU10" s="82">
        <f>'Inbound SOS &amp; EOD'!JU89</f>
        <v>0</v>
      </c>
      <c r="JV10" s="82">
        <f>'Inbound SOS &amp; EOD'!JV89</f>
        <v>1639</v>
      </c>
      <c r="JW10" s="82">
        <f>'Inbound SOS &amp; EOD'!JW89</f>
        <v>1590</v>
      </c>
      <c r="JX10" s="82">
        <f>'Inbound SOS &amp; EOD'!JX89</f>
        <v>1558</v>
      </c>
      <c r="JY10" s="82">
        <f>'Inbound SOS &amp; EOD'!JY89</f>
        <v>1324</v>
      </c>
      <c r="JZ10" s="82">
        <f>'Inbound SOS &amp; EOD'!JZ89</f>
        <v>1544</v>
      </c>
      <c r="KA10" s="82">
        <f>'Inbound SOS &amp; EOD'!KA89</f>
        <v>0</v>
      </c>
      <c r="KB10" s="82">
        <f>'Inbound SOS &amp; EOD'!KB89</f>
        <v>0</v>
      </c>
      <c r="KC10" s="82">
        <f>'Inbound SOS &amp; EOD'!KC89</f>
        <v>859</v>
      </c>
      <c r="KD10" s="82">
        <f>'Inbound SOS &amp; EOD'!KD89</f>
        <v>892</v>
      </c>
      <c r="KE10" s="82">
        <f>'Inbound SOS &amp; EOD'!KE89</f>
        <v>56</v>
      </c>
      <c r="KF10" s="82">
        <f>'Inbound SOS &amp; EOD'!KF89</f>
        <v>33</v>
      </c>
      <c r="KG10" s="82">
        <f>'Inbound SOS &amp; EOD'!KG89</f>
        <v>318</v>
      </c>
      <c r="KH10" s="82">
        <f>'Inbound SOS &amp; EOD'!KH89</f>
        <v>0</v>
      </c>
      <c r="KI10" s="82">
        <f>'Inbound SOS &amp; EOD'!KI89</f>
        <v>0</v>
      </c>
      <c r="KJ10" s="82">
        <f>'Inbound SOS &amp; EOD'!KJ89</f>
        <v>160</v>
      </c>
      <c r="KK10" s="82">
        <f>'Inbound SOS &amp; EOD'!KK89</f>
        <v>507</v>
      </c>
      <c r="KL10" s="82">
        <f>'Inbound SOS &amp; EOD'!KL89</f>
        <v>833</v>
      </c>
      <c r="KM10" s="82">
        <f>'Inbound SOS &amp; EOD'!KM89</f>
        <v>1043</v>
      </c>
      <c r="KN10" s="82">
        <f>'Inbound SOS &amp; EOD'!KN89</f>
        <v>0</v>
      </c>
      <c r="KO10" s="82">
        <f>'Inbound SOS &amp; EOD'!KO89</f>
        <v>0</v>
      </c>
      <c r="KP10" s="82">
        <f>'Inbound SOS &amp; EOD'!KP89</f>
        <v>304</v>
      </c>
      <c r="KQ10" s="82">
        <f>'Inbound SOS &amp; EOD'!KQ89</f>
        <v>0</v>
      </c>
      <c r="KR10" s="82">
        <f>'Inbound SOS &amp; EOD'!KR89</f>
        <v>783</v>
      </c>
      <c r="KS10" s="82">
        <f>'Inbound SOS &amp; EOD'!KS89</f>
        <v>1182</v>
      </c>
      <c r="KT10" s="82">
        <f>'Inbound SOS &amp; EOD'!KT89</f>
        <v>726</v>
      </c>
      <c r="KU10" s="82">
        <f>'Inbound SOS &amp; EOD'!KU89</f>
        <v>299</v>
      </c>
      <c r="KV10" s="82">
        <f>'Inbound SOS &amp; EOD'!KV89</f>
        <v>0</v>
      </c>
      <c r="KW10" s="82">
        <f>'Inbound SOS &amp; EOD'!KW89</f>
        <v>0</v>
      </c>
      <c r="KX10" s="82">
        <f>'Inbound SOS &amp; EOD'!KX89</f>
        <v>1518</v>
      </c>
      <c r="KY10" s="82">
        <f>'Inbound SOS &amp; EOD'!KY89</f>
        <v>1855</v>
      </c>
      <c r="KZ10" s="82">
        <f>'Inbound SOS &amp; EOD'!KZ89</f>
        <v>1890</v>
      </c>
      <c r="LA10" s="82">
        <f>'Inbound SOS &amp; EOD'!LA89</f>
        <v>1497</v>
      </c>
      <c r="LB10" s="82">
        <f>'Inbound SOS &amp; EOD'!LB89</f>
        <v>1427</v>
      </c>
      <c r="LC10" s="82">
        <f>'Inbound SOS &amp; EOD'!LC89</f>
        <v>0</v>
      </c>
      <c r="LD10" s="82">
        <f>'Inbound SOS &amp; EOD'!LD89</f>
        <v>0</v>
      </c>
      <c r="LE10" s="82">
        <f>'Inbound SOS &amp; EOD'!LE89</f>
        <v>0</v>
      </c>
      <c r="LF10" s="82">
        <f>'Inbound SOS &amp; EOD'!LF89</f>
        <v>565</v>
      </c>
      <c r="LG10" s="82">
        <f>'Inbound SOS &amp; EOD'!LG89</f>
        <v>0</v>
      </c>
      <c r="LH10" s="82">
        <f>'Inbound SOS &amp; EOD'!LH89</f>
        <v>2148</v>
      </c>
      <c r="LI10" s="82">
        <f>'Inbound SOS &amp; EOD'!LI89</f>
        <v>1657</v>
      </c>
      <c r="LJ10" s="82">
        <f>'Inbound SOS &amp; EOD'!LJ89</f>
        <v>0</v>
      </c>
      <c r="LK10" s="82">
        <f>'Inbound SOS &amp; EOD'!LK89</f>
        <v>0</v>
      </c>
      <c r="LL10" s="82">
        <f>'Inbound SOS &amp; EOD'!LL89</f>
        <v>2069</v>
      </c>
      <c r="LM10" s="82">
        <f>'Inbound SOS &amp; EOD'!LM89</f>
        <v>0</v>
      </c>
      <c r="LN10" s="82">
        <f>'Inbound SOS &amp; EOD'!LN89</f>
        <v>0</v>
      </c>
      <c r="LO10" s="82">
        <f>'Inbound SOS &amp; EOD'!LO89</f>
        <v>0</v>
      </c>
      <c r="LP10" s="82">
        <f>'Inbound SOS &amp; EOD'!LP89</f>
        <v>1278</v>
      </c>
      <c r="LQ10" s="82">
        <f>'Inbound SOS &amp; EOD'!LQ89</f>
        <v>1070</v>
      </c>
      <c r="LR10" s="82">
        <f>'Inbound SOS &amp; EOD'!LR89</f>
        <v>0</v>
      </c>
      <c r="LS10" s="82">
        <f>'Inbound SOS &amp; EOD'!LS89</f>
        <v>508</v>
      </c>
      <c r="LT10" s="82">
        <f>'Inbound SOS &amp; EOD'!LT89</f>
        <v>830</v>
      </c>
      <c r="LU10" s="82">
        <f>'Inbound SOS &amp; EOD'!LU89</f>
        <v>0</v>
      </c>
      <c r="LV10" s="82">
        <f>'Inbound SOS &amp; EOD'!LV89</f>
        <v>0</v>
      </c>
      <c r="LW10" s="82">
        <f>'Inbound SOS &amp; EOD'!LW89</f>
        <v>0</v>
      </c>
      <c r="LX10" s="82">
        <f>'Inbound SOS &amp; EOD'!LX89</f>
        <v>496</v>
      </c>
      <c r="LY10" s="82">
        <f>'Inbound SOS &amp; EOD'!LY89</f>
        <v>0</v>
      </c>
      <c r="LZ10" s="82">
        <f>'Inbound SOS &amp; EOD'!LZ89</f>
        <v>0</v>
      </c>
      <c r="MA10" s="82">
        <f>'Inbound SOS &amp; EOD'!MA89</f>
        <v>0</v>
      </c>
      <c r="MB10" s="82">
        <f>'Inbound SOS &amp; EOD'!MB89</f>
        <v>0</v>
      </c>
      <c r="MC10" s="82">
        <f>'Inbound SOS &amp; EOD'!MC89</f>
        <v>0</v>
      </c>
      <c r="MD10" s="82">
        <f>'Inbound SOS &amp; EOD'!MD89</f>
        <v>634</v>
      </c>
      <c r="ME10" s="82">
        <f>'Inbound SOS &amp; EOD'!ME89</f>
        <v>0</v>
      </c>
      <c r="MF10" s="82">
        <f>'Inbound SOS &amp; EOD'!MF89</f>
        <v>0</v>
      </c>
      <c r="MG10" s="82">
        <f>'Inbound SOS &amp; EOD'!MG89</f>
        <v>2445</v>
      </c>
      <c r="MH10" s="82">
        <f>'Inbound SOS &amp; EOD'!MH89</f>
        <v>2346</v>
      </c>
      <c r="MI10" s="82">
        <f>'Inbound SOS &amp; EOD'!MI89</f>
        <v>1835</v>
      </c>
      <c r="MJ10" s="82">
        <f>'Inbound SOS &amp; EOD'!MJ89</f>
        <v>2053</v>
      </c>
      <c r="MK10" s="82">
        <f>'Inbound SOS &amp; EOD'!MK89</f>
        <v>1687</v>
      </c>
      <c r="ML10" s="82">
        <f>'Inbound SOS &amp; EOD'!ML89</f>
        <v>0</v>
      </c>
      <c r="MM10" s="82">
        <f>'Inbound SOS &amp; EOD'!MM89</f>
        <v>0</v>
      </c>
      <c r="MN10" s="82">
        <f>'Inbound SOS &amp; EOD'!MN89</f>
        <v>2259</v>
      </c>
      <c r="MO10" s="82">
        <f>'Inbound SOS &amp; EOD'!MO89</f>
        <v>1945</v>
      </c>
      <c r="MP10" s="82">
        <f>'Inbound SOS &amp; EOD'!MP89</f>
        <v>1541</v>
      </c>
      <c r="MQ10" s="82">
        <f>'Inbound SOS &amp; EOD'!MQ89</f>
        <v>1188</v>
      </c>
      <c r="MR10" s="82">
        <f>'Inbound SOS &amp; EOD'!MR89</f>
        <v>2368</v>
      </c>
      <c r="MS10" s="82">
        <f>'Inbound SOS &amp; EOD'!MS89</f>
        <v>0</v>
      </c>
      <c r="MT10" s="82">
        <f>'Inbound SOS &amp; EOD'!MT89</f>
        <v>0</v>
      </c>
      <c r="MU10" s="82">
        <f>'Inbound SOS &amp; EOD'!MU89</f>
        <v>317</v>
      </c>
      <c r="MV10" s="82">
        <f>'Inbound SOS &amp; EOD'!MV89</f>
        <v>1268</v>
      </c>
      <c r="MW10" s="82">
        <f>'Inbound SOS &amp; EOD'!MW89</f>
        <v>960</v>
      </c>
      <c r="MX10" s="82">
        <f>'Inbound SOS &amp; EOD'!MX89</f>
        <v>744</v>
      </c>
      <c r="MY10" s="82">
        <f>'Inbound SOS &amp; EOD'!MY89</f>
        <v>811</v>
      </c>
      <c r="MZ10" s="82">
        <f>'Inbound SOS &amp; EOD'!MZ89</f>
        <v>0</v>
      </c>
      <c r="NA10" s="82">
        <f>'Inbound SOS &amp; EOD'!NA89</f>
        <v>0</v>
      </c>
      <c r="NB10" s="530"/>
      <c r="NC10" s="530"/>
      <c r="ND10" s="530"/>
      <c r="NE10" s="530"/>
      <c r="NF10" s="530"/>
      <c r="NG10" s="530"/>
      <c r="NH10" s="530"/>
      <c r="NI10" s="530"/>
      <c r="NJ10" s="530"/>
      <c r="NK10" s="530"/>
      <c r="NL10" s="530"/>
      <c r="NM10" s="530"/>
      <c r="NN10" s="530"/>
      <c r="NO10" s="530"/>
      <c r="NP10" s="530"/>
      <c r="NQ10" s="530"/>
      <c r="NR10" s="530"/>
      <c r="NS10" s="530"/>
      <c r="NT10" s="530"/>
      <c r="NU10" s="530"/>
      <c r="NV10" s="530"/>
      <c r="NW10" s="530"/>
      <c r="NX10" s="530"/>
      <c r="NY10" s="530"/>
      <c r="NZ10" s="530"/>
      <c r="OA10" s="530"/>
      <c r="OB10" s="530"/>
      <c r="OC10" s="530"/>
      <c r="OD10" s="530"/>
      <c r="OE10" s="530"/>
      <c r="OF10" s="530"/>
      <c r="OG10" s="530"/>
      <c r="OH10" s="530"/>
      <c r="OI10" s="530"/>
      <c r="OJ10" s="530"/>
      <c r="OK10" s="530"/>
      <c r="OL10" s="530"/>
      <c r="OM10" s="530"/>
      <c r="ON10" s="530"/>
      <c r="OO10" s="530"/>
      <c r="OP10" s="530"/>
      <c r="OQ10" s="530"/>
      <c r="OR10" s="530"/>
      <c r="OS10" s="530"/>
      <c r="OT10" s="530"/>
      <c r="OU10" s="530"/>
      <c r="OV10" s="530"/>
      <c r="OW10" s="530"/>
      <c r="OX10" s="530"/>
      <c r="OY10" s="530"/>
      <c r="OZ10" s="530"/>
      <c r="PA10" s="527"/>
      <c r="PB10" s="527"/>
    </row>
    <row r="11" spans="1:16345" s="84" customFormat="1" ht="14.25" customHeight="1">
      <c r="A11" s="83" t="s">
        <v>198</v>
      </c>
      <c r="B11" s="82">
        <f>'Inbound SOS &amp; EOD'!B67</f>
        <v>578</v>
      </c>
      <c r="C11" s="82">
        <f>'Inbound SOS &amp; EOD'!C67</f>
        <v>390</v>
      </c>
      <c r="D11" s="82">
        <f>'Inbound SOS &amp; EOD'!D67</f>
        <v>0</v>
      </c>
      <c r="E11" s="82">
        <f>'Inbound SOS &amp; EOD'!E67</f>
        <v>479</v>
      </c>
      <c r="F11" s="82">
        <f>'Inbound SOS &amp; EOD'!F67</f>
        <v>80</v>
      </c>
      <c r="G11" s="82">
        <f>'Inbound SOS &amp; EOD'!G67</f>
        <v>86</v>
      </c>
      <c r="H11" s="82">
        <f>'Inbound SOS &amp; EOD'!H67</f>
        <v>0</v>
      </c>
      <c r="I11" s="82">
        <f>'Inbound SOS &amp; EOD'!I67</f>
        <v>265</v>
      </c>
      <c r="J11" s="82">
        <f>'Inbound SOS &amp; EOD'!J67</f>
        <v>380</v>
      </c>
      <c r="K11" s="82">
        <f>'Inbound SOS &amp; EOD'!K67</f>
        <v>0</v>
      </c>
      <c r="L11" s="82">
        <f>'Inbound SOS &amp; EOD'!L67</f>
        <v>0</v>
      </c>
      <c r="M11" s="82">
        <f>'Inbound SOS &amp; EOD'!M67</f>
        <v>21</v>
      </c>
      <c r="N11" s="82">
        <f>'Inbound SOS &amp; EOD'!N67</f>
        <v>0</v>
      </c>
      <c r="O11" s="82">
        <f>'Inbound SOS &amp; EOD'!O67</f>
        <v>0</v>
      </c>
      <c r="P11" s="82">
        <f>'Inbound SOS &amp; EOD'!P67</f>
        <v>168</v>
      </c>
      <c r="Q11" s="82">
        <f>'Inbound SOS &amp; EOD'!Q67</f>
        <v>401</v>
      </c>
      <c r="R11" s="82">
        <f>'Inbound SOS &amp; EOD'!R67</f>
        <v>24</v>
      </c>
      <c r="S11" s="82">
        <f>'Inbound SOS &amp; EOD'!S67</f>
        <v>223</v>
      </c>
      <c r="T11" s="82">
        <f>'Inbound SOS &amp; EOD'!T67</f>
        <v>237</v>
      </c>
      <c r="U11" s="82">
        <f>'Inbound SOS &amp; EOD'!U67</f>
        <v>40</v>
      </c>
      <c r="V11" s="82">
        <f>'Inbound SOS &amp; EOD'!V67</f>
        <v>0</v>
      </c>
      <c r="W11" s="82">
        <f>'Inbound SOS &amp; EOD'!W67</f>
        <v>144</v>
      </c>
      <c r="X11" s="82">
        <f>'Inbound SOS &amp; EOD'!X67</f>
        <v>458</v>
      </c>
      <c r="Y11" s="82">
        <f>'Inbound SOS &amp; EOD'!Y67</f>
        <v>72</v>
      </c>
      <c r="Z11" s="82">
        <f>'Inbound SOS &amp; EOD'!Z67</f>
        <v>0</v>
      </c>
      <c r="AA11" s="82">
        <f>'Inbound SOS &amp; EOD'!AA67</f>
        <v>23</v>
      </c>
      <c r="AB11" s="82">
        <f>'Inbound SOS &amp; EOD'!AB67</f>
        <v>0</v>
      </c>
      <c r="AC11" s="82">
        <f>'Inbound SOS &amp; EOD'!AC67</f>
        <v>172</v>
      </c>
      <c r="AD11" s="82">
        <f>'Inbound SOS &amp; EOD'!AD67</f>
        <v>112</v>
      </c>
      <c r="AE11" s="82">
        <f>'Inbound SOS &amp; EOD'!AE67</f>
        <v>231</v>
      </c>
      <c r="AF11" s="82">
        <f>'Inbound SOS &amp; EOD'!AF67</f>
        <v>24</v>
      </c>
      <c r="AG11" s="82">
        <f>'Inbound SOS &amp; EOD'!AG67</f>
        <v>27</v>
      </c>
      <c r="AH11" s="82">
        <f>'Inbound SOS &amp; EOD'!AH67</f>
        <v>0</v>
      </c>
      <c r="AI11" s="82">
        <f>'Inbound SOS &amp; EOD'!AI67</f>
        <v>419</v>
      </c>
      <c r="AJ11" s="82">
        <f>'Inbound SOS &amp; EOD'!AJ67</f>
        <v>114</v>
      </c>
      <c r="AK11" s="82">
        <f>'Inbound SOS &amp; EOD'!AK67</f>
        <v>0</v>
      </c>
      <c r="AL11" s="82">
        <f>'Inbound SOS &amp; EOD'!AL67</f>
        <v>24</v>
      </c>
      <c r="AM11" s="82">
        <f>'Inbound SOS &amp; EOD'!AM67</f>
        <v>3</v>
      </c>
      <c r="AN11" s="82">
        <f>'Inbound SOS &amp; EOD'!AN67</f>
        <v>0</v>
      </c>
      <c r="AO11" s="82">
        <f>'Inbound SOS &amp; EOD'!AO67</f>
        <v>0</v>
      </c>
      <c r="AP11" s="82">
        <f>'Inbound SOS &amp; EOD'!AP67</f>
        <v>201</v>
      </c>
      <c r="AQ11" s="82">
        <f>'Inbound SOS &amp; EOD'!AQ67</f>
        <v>42</v>
      </c>
      <c r="AR11" s="82">
        <f>'Inbound SOS &amp; EOD'!AR67</f>
        <v>0</v>
      </c>
      <c r="AS11" s="82">
        <f>'Inbound SOS &amp; EOD'!AS67</f>
        <v>260</v>
      </c>
      <c r="AT11" s="82">
        <f>'Inbound SOS &amp; EOD'!AT67</f>
        <v>2</v>
      </c>
      <c r="AU11" s="82">
        <f>'Inbound SOS &amp; EOD'!AU67</f>
        <v>18</v>
      </c>
      <c r="AV11" s="82">
        <f>'Inbound SOS &amp; EOD'!AV67</f>
        <v>0</v>
      </c>
      <c r="AW11" s="82">
        <f>'Inbound SOS &amp; EOD'!AW67</f>
        <v>36</v>
      </c>
      <c r="AX11" s="82">
        <f>'Inbound SOS &amp; EOD'!AX67</f>
        <v>0</v>
      </c>
      <c r="AY11" s="82">
        <f>'Inbound SOS &amp; EOD'!AY67</f>
        <v>0</v>
      </c>
      <c r="AZ11" s="82">
        <f>'Inbound SOS &amp; EOD'!AZ67</f>
        <v>144</v>
      </c>
      <c r="BA11" s="82">
        <f>'Inbound SOS &amp; EOD'!BA67</f>
        <v>200</v>
      </c>
      <c r="BB11" s="82">
        <f>'Inbound SOS &amp; EOD'!BB67</f>
        <v>244</v>
      </c>
      <c r="BC11" s="82">
        <f>'Inbound SOS &amp; EOD'!BC67</f>
        <v>166</v>
      </c>
      <c r="BD11" s="82">
        <f>'Inbound SOS &amp; EOD'!BD67</f>
        <v>298</v>
      </c>
      <c r="BE11" s="82">
        <f>'Inbound SOS &amp; EOD'!BE67</f>
        <v>140</v>
      </c>
      <c r="BF11" s="82">
        <f>'Inbound SOS &amp; EOD'!BF67</f>
        <v>140</v>
      </c>
      <c r="BG11" s="82">
        <f>'Inbound SOS &amp; EOD'!BG67</f>
        <v>162</v>
      </c>
      <c r="BH11" s="82">
        <f>'Inbound SOS &amp; EOD'!BH67</f>
        <v>120</v>
      </c>
      <c r="BI11" s="82">
        <f>'Inbound SOS &amp; EOD'!BI67</f>
        <v>115</v>
      </c>
      <c r="BJ11" s="82">
        <f>'Inbound SOS &amp; EOD'!BJ67</f>
        <v>166</v>
      </c>
      <c r="BK11" s="82">
        <f>'Inbound SOS &amp; EOD'!BK67</f>
        <v>0</v>
      </c>
      <c r="BL11" s="82">
        <f>'Inbound SOS &amp; EOD'!BL67</f>
        <v>0</v>
      </c>
      <c r="BM11" s="82">
        <f>'Inbound SOS &amp; EOD'!BM67</f>
        <v>296</v>
      </c>
      <c r="BN11" s="82">
        <f>'Inbound SOS &amp; EOD'!BN67</f>
        <v>228</v>
      </c>
      <c r="BO11" s="82">
        <f>'Inbound SOS &amp; EOD'!BO67</f>
        <v>251</v>
      </c>
      <c r="BP11" s="82">
        <f>'Inbound SOS &amp; EOD'!BP67</f>
        <v>19</v>
      </c>
      <c r="BQ11" s="82">
        <f>'Inbound SOS &amp; EOD'!BQ67</f>
        <v>117</v>
      </c>
      <c r="BR11" s="82">
        <f>'Inbound SOS &amp; EOD'!BR67</f>
        <v>665</v>
      </c>
      <c r="BS11" s="82">
        <f>'Inbound SOS &amp; EOD'!BS67</f>
        <v>324</v>
      </c>
      <c r="BT11" s="82">
        <f>'Inbound SOS &amp; EOD'!BT67</f>
        <v>133</v>
      </c>
      <c r="BU11" s="82">
        <f>'Inbound SOS &amp; EOD'!BU67</f>
        <v>156</v>
      </c>
      <c r="BV11" s="82">
        <f>'Inbound SOS &amp; EOD'!BV67</f>
        <v>39</v>
      </c>
      <c r="BW11" s="82">
        <f>'Inbound SOS &amp; EOD'!BW67</f>
        <v>95</v>
      </c>
      <c r="BX11" s="82">
        <f>'Inbound SOS &amp; EOD'!BX67</f>
        <v>211</v>
      </c>
      <c r="BY11" s="82">
        <f>'Inbound SOS &amp; EOD'!BY67</f>
        <v>73</v>
      </c>
      <c r="BZ11" s="82">
        <f>'Inbound SOS &amp; EOD'!BZ67</f>
        <v>0</v>
      </c>
      <c r="CA11" s="82">
        <f>'Inbound SOS &amp; EOD'!CA67</f>
        <v>77</v>
      </c>
      <c r="CB11" s="82">
        <f>'Inbound SOS &amp; EOD'!CB67</f>
        <v>136</v>
      </c>
      <c r="CC11" s="82">
        <f>'Inbound SOS &amp; EOD'!CC67</f>
        <v>15</v>
      </c>
      <c r="CD11" s="82">
        <f>'Inbound SOS &amp; EOD'!CD67</f>
        <v>245</v>
      </c>
      <c r="CE11" s="82">
        <f>'Inbound SOS &amp; EOD'!CE67</f>
        <v>54</v>
      </c>
      <c r="CF11" s="82">
        <f>'Inbound SOS &amp; EOD'!CF67</f>
        <v>293</v>
      </c>
      <c r="CG11" s="82">
        <f>'Inbound SOS &amp; EOD'!CG67</f>
        <v>94</v>
      </c>
      <c r="CH11" s="82">
        <f>'Inbound SOS &amp; EOD'!CH67</f>
        <v>0</v>
      </c>
      <c r="CI11" s="82">
        <f>'Inbound SOS &amp; EOD'!CI67</f>
        <v>87</v>
      </c>
      <c r="CJ11" s="82">
        <f>'Inbound SOS &amp; EOD'!CJ67</f>
        <v>482</v>
      </c>
      <c r="CK11" s="82">
        <f>'Inbound SOS &amp; EOD'!CK67</f>
        <v>14</v>
      </c>
      <c r="CL11" s="82">
        <f>'Inbound SOS &amp; EOD'!CL67</f>
        <v>0</v>
      </c>
      <c r="CM11" s="82">
        <f>'Inbound SOS &amp; EOD'!CM67</f>
        <v>0</v>
      </c>
      <c r="CN11" s="82">
        <f>'Inbound SOS &amp; EOD'!CN67</f>
        <v>0</v>
      </c>
      <c r="CO11" s="82">
        <f>'Inbound SOS &amp; EOD'!CO67</f>
        <v>125</v>
      </c>
      <c r="CP11" s="82">
        <f>'Inbound SOS &amp; EOD'!CP67</f>
        <v>296</v>
      </c>
      <c r="CQ11" s="82">
        <f>'Inbound SOS &amp; EOD'!CQ67</f>
        <v>156</v>
      </c>
      <c r="CR11" s="82">
        <f>'Inbound SOS &amp; EOD'!CR67</f>
        <v>114</v>
      </c>
      <c r="CS11" s="82">
        <f>'Inbound SOS &amp; EOD'!CS67</f>
        <v>272</v>
      </c>
      <c r="CT11" s="82">
        <f>'Inbound SOS &amp; EOD'!CT67</f>
        <v>191</v>
      </c>
      <c r="CU11" s="82">
        <f>'Inbound SOS &amp; EOD'!CU67</f>
        <v>0</v>
      </c>
      <c r="CV11" s="82">
        <f>'Inbound SOS &amp; EOD'!CV67</f>
        <v>0</v>
      </c>
      <c r="CW11" s="82">
        <f>'Inbound SOS &amp; EOD'!CW67</f>
        <v>358</v>
      </c>
      <c r="CX11" s="82">
        <f>'Inbound SOS &amp; EOD'!CX67</f>
        <v>324</v>
      </c>
      <c r="CY11" s="82">
        <f>'Inbound SOS &amp; EOD'!CY67</f>
        <v>360</v>
      </c>
      <c r="CZ11" s="82">
        <f>'Inbound SOS &amp; EOD'!CZ67</f>
        <v>345</v>
      </c>
      <c r="DA11" s="82">
        <f>'Inbound SOS &amp; EOD'!DA67</f>
        <v>394</v>
      </c>
      <c r="DB11" s="82">
        <f>'Inbound SOS &amp; EOD'!DB67</f>
        <v>385</v>
      </c>
      <c r="DC11" s="82">
        <f>'Inbound SOS &amp; EOD'!DC67</f>
        <v>305</v>
      </c>
      <c r="DD11" s="82">
        <f>'Inbound SOS &amp; EOD'!DD67</f>
        <v>740</v>
      </c>
      <c r="DE11" s="82">
        <f>'Inbound SOS &amp; EOD'!DE67</f>
        <v>81</v>
      </c>
      <c r="DF11" s="82">
        <f>'Inbound SOS &amp; EOD'!DF67</f>
        <v>0</v>
      </c>
      <c r="DG11" s="82">
        <f>'Inbound SOS &amp; EOD'!DG67</f>
        <v>0</v>
      </c>
      <c r="DH11" s="82">
        <f>'Inbound SOS &amp; EOD'!DH67</f>
        <v>0</v>
      </c>
      <c r="DI11" s="82">
        <f>'Inbound SOS &amp; EOD'!DI67</f>
        <v>98</v>
      </c>
      <c r="DJ11" s="82">
        <f>'Inbound SOS &amp; EOD'!DJ67</f>
        <v>197</v>
      </c>
      <c r="DK11" s="82">
        <f>'Inbound SOS &amp; EOD'!DK67</f>
        <v>575</v>
      </c>
      <c r="DL11" s="82">
        <f>'Inbound SOS &amp; EOD'!DL67</f>
        <v>74</v>
      </c>
      <c r="DM11" s="82">
        <f>'Inbound SOS &amp; EOD'!DM67</f>
        <v>81</v>
      </c>
      <c r="DN11" s="82">
        <f>'Inbound SOS &amp; EOD'!DN67</f>
        <v>217</v>
      </c>
      <c r="DO11" s="82">
        <f>'Inbound SOS &amp; EOD'!DO67</f>
        <v>0</v>
      </c>
      <c r="DP11" s="82">
        <f>'Inbound SOS &amp; EOD'!DP67</f>
        <v>277</v>
      </c>
      <c r="DQ11" s="82">
        <f>'Inbound SOS &amp; EOD'!DQ67</f>
        <v>141</v>
      </c>
      <c r="DR11" s="82">
        <f>'Inbound SOS &amp; EOD'!DR67</f>
        <v>1041</v>
      </c>
      <c r="DS11" s="82">
        <f>'Inbound SOS &amp; EOD'!DS67</f>
        <v>465</v>
      </c>
      <c r="DT11" s="82">
        <f>'Inbound SOS &amp; EOD'!DT67</f>
        <v>202</v>
      </c>
      <c r="DU11" s="82">
        <f>'Inbound SOS &amp; EOD'!DU67</f>
        <v>149</v>
      </c>
      <c r="DV11" s="82">
        <f>'Inbound SOS &amp; EOD'!DV67</f>
        <v>128</v>
      </c>
      <c r="DW11" s="82">
        <f>'Inbound SOS &amp; EOD'!DW67</f>
        <v>24</v>
      </c>
      <c r="DX11" s="82">
        <f>'Inbound SOS &amp; EOD'!DX67</f>
        <v>94</v>
      </c>
      <c r="DY11" s="82">
        <f>'Inbound SOS &amp; EOD'!DY67</f>
        <v>660</v>
      </c>
      <c r="DZ11" s="82">
        <f>'Inbound SOS &amp; EOD'!DZ67</f>
        <v>467</v>
      </c>
      <c r="EA11" s="82">
        <f>'Inbound SOS &amp; EOD'!EA67</f>
        <v>279</v>
      </c>
      <c r="EB11" s="82">
        <f>'Inbound SOS &amp; EOD'!EB67</f>
        <v>161</v>
      </c>
      <c r="EC11" s="82">
        <f>'Inbound SOS &amp; EOD'!EC67</f>
        <v>584</v>
      </c>
      <c r="ED11" s="82">
        <f>'Inbound SOS &amp; EOD'!ED67</f>
        <v>0</v>
      </c>
      <c r="EE11" s="82">
        <f>'Inbound SOS &amp; EOD'!EE67</f>
        <v>0</v>
      </c>
      <c r="EF11" s="82">
        <f>'Inbound SOS &amp; EOD'!EF67</f>
        <v>138</v>
      </c>
      <c r="EG11" s="82">
        <f>'Inbound SOS &amp; EOD'!EG67</f>
        <v>355</v>
      </c>
      <c r="EH11" s="82">
        <f>'Inbound SOS &amp; EOD'!EH67</f>
        <v>168</v>
      </c>
      <c r="EI11" s="82">
        <f>'Inbound SOS &amp; EOD'!EI67</f>
        <v>208</v>
      </c>
      <c r="EJ11" s="82">
        <f>'Inbound SOS &amp; EOD'!EJ67</f>
        <v>154</v>
      </c>
      <c r="EK11" s="82">
        <f>'Inbound SOS &amp; EOD'!EK67</f>
        <v>4</v>
      </c>
      <c r="EL11" s="82">
        <f>'Inbound SOS &amp; EOD'!EL67</f>
        <v>0</v>
      </c>
      <c r="EM11" s="82">
        <f>'Inbound SOS &amp; EOD'!EM67</f>
        <v>86</v>
      </c>
      <c r="EN11" s="82">
        <f>'Inbound SOS &amp; EOD'!EN67</f>
        <v>562</v>
      </c>
      <c r="EO11" s="82">
        <f>'Inbound SOS &amp; EOD'!EO67</f>
        <v>297</v>
      </c>
      <c r="EP11" s="82">
        <f>'Inbound SOS &amp; EOD'!EP67</f>
        <v>353</v>
      </c>
      <c r="EQ11" s="82">
        <f>'Inbound SOS &amp; EOD'!EQ67</f>
        <v>0</v>
      </c>
      <c r="ER11" s="82">
        <f>'Inbound SOS &amp; EOD'!ER67</f>
        <v>33</v>
      </c>
      <c r="ES11" s="82">
        <f>'Inbound SOS &amp; EOD'!ES67</f>
        <v>0</v>
      </c>
      <c r="ET11" s="82">
        <f>'Inbound SOS &amp; EOD'!ET67</f>
        <v>543</v>
      </c>
      <c r="EU11" s="82">
        <f>'Inbound SOS &amp; EOD'!EU67</f>
        <v>292</v>
      </c>
      <c r="EV11" s="82">
        <f>'Inbound SOS &amp; EOD'!EV67</f>
        <v>356</v>
      </c>
      <c r="EW11" s="82">
        <f>'Inbound SOS &amp; EOD'!EW67</f>
        <v>201</v>
      </c>
      <c r="EX11" s="82">
        <f>'Inbound SOS &amp; EOD'!EX67</f>
        <v>96</v>
      </c>
      <c r="EY11" s="82">
        <f>'Inbound SOS &amp; EOD'!EY67</f>
        <v>0</v>
      </c>
      <c r="EZ11" s="82">
        <f>'Inbound SOS &amp; EOD'!EZ67</f>
        <v>0</v>
      </c>
      <c r="FA11" s="82">
        <f>'Inbound SOS &amp; EOD'!FA67</f>
        <v>104</v>
      </c>
      <c r="FB11" s="82">
        <f>'Inbound SOS &amp; EOD'!FB67</f>
        <v>241</v>
      </c>
      <c r="FC11" s="82">
        <f>'Inbound SOS &amp; EOD'!FC67</f>
        <v>264</v>
      </c>
      <c r="FD11" s="82">
        <f>'Inbound SOS &amp; EOD'!FD67</f>
        <v>340</v>
      </c>
      <c r="FE11" s="82">
        <f>'Inbound SOS &amp; EOD'!FE67</f>
        <v>254</v>
      </c>
      <c r="FF11" s="82">
        <f>'Inbound SOS &amp; EOD'!FF67</f>
        <v>130</v>
      </c>
      <c r="FG11" s="82">
        <f>'Inbound SOS &amp; EOD'!FG67</f>
        <v>0</v>
      </c>
      <c r="FH11" s="82">
        <f>'Inbound SOS &amp; EOD'!FH67</f>
        <v>97</v>
      </c>
      <c r="FI11" s="82">
        <f>'Inbound SOS &amp; EOD'!FI67</f>
        <v>329</v>
      </c>
      <c r="FJ11" s="82">
        <f>'Inbound SOS &amp; EOD'!FJ67</f>
        <v>185</v>
      </c>
      <c r="FK11" s="82">
        <f>'Inbound SOS &amp; EOD'!FK67</f>
        <v>599</v>
      </c>
      <c r="FL11" s="82">
        <f>'Inbound SOS &amp; EOD'!FL67</f>
        <v>215</v>
      </c>
      <c r="FM11" s="82">
        <f>'Inbound SOS &amp; EOD'!FM67</f>
        <v>409</v>
      </c>
      <c r="FN11" s="82">
        <f>'Inbound SOS &amp; EOD'!FN67</f>
        <v>236</v>
      </c>
      <c r="FO11" s="82">
        <f>'Inbound SOS &amp; EOD'!FO67</f>
        <v>479</v>
      </c>
      <c r="FP11" s="82">
        <f>'Inbound SOS &amp; EOD'!FP67</f>
        <v>294</v>
      </c>
      <c r="FQ11" s="82">
        <f>'Inbound SOS &amp; EOD'!FQ67</f>
        <v>377</v>
      </c>
      <c r="FR11" s="82">
        <f>'Inbound SOS &amp; EOD'!FR67</f>
        <v>167</v>
      </c>
      <c r="FS11" s="82">
        <f>'Inbound SOS &amp; EOD'!FS67</f>
        <v>89</v>
      </c>
      <c r="FT11" s="82">
        <f>'Inbound SOS &amp; EOD'!FT67</f>
        <v>120</v>
      </c>
      <c r="FU11" s="82">
        <f>'Inbound SOS &amp; EOD'!FU67</f>
        <v>213</v>
      </c>
      <c r="FV11" s="82">
        <f>'Inbound SOS &amp; EOD'!FV67</f>
        <v>247</v>
      </c>
      <c r="FW11" s="82">
        <f>'Inbound SOS &amp; EOD'!FW67</f>
        <v>32</v>
      </c>
      <c r="FX11" s="82">
        <f>'Inbound SOS &amp; EOD'!FX67</f>
        <v>0</v>
      </c>
      <c r="FY11" s="82">
        <f>'Inbound SOS &amp; EOD'!FY67</f>
        <v>84</v>
      </c>
      <c r="FZ11" s="82">
        <f>'Inbound SOS &amp; EOD'!FZ67</f>
        <v>266</v>
      </c>
      <c r="GA11" s="82">
        <f>'Inbound SOS &amp; EOD'!GA67</f>
        <v>102</v>
      </c>
      <c r="GB11" s="82">
        <f>'Inbound SOS &amp; EOD'!GB67</f>
        <v>175</v>
      </c>
      <c r="GC11" s="82">
        <f>'Inbound SOS &amp; EOD'!GC67</f>
        <v>439</v>
      </c>
      <c r="GD11" s="82">
        <f>'Inbound SOS &amp; EOD'!GD67</f>
        <v>43</v>
      </c>
      <c r="GE11" s="82">
        <f>'Inbound SOS &amp; EOD'!GE67</f>
        <v>139</v>
      </c>
      <c r="GF11" s="82">
        <f>'Inbound SOS &amp; EOD'!GF67</f>
        <v>66</v>
      </c>
      <c r="GG11" s="82">
        <f>'Inbound SOS &amp; EOD'!GG67</f>
        <v>0</v>
      </c>
      <c r="GH11" s="82">
        <f>'Inbound SOS &amp; EOD'!GH67</f>
        <v>229</v>
      </c>
      <c r="GI11" s="82">
        <f>'Inbound SOS &amp; EOD'!GI67</f>
        <v>0</v>
      </c>
      <c r="GJ11" s="82">
        <f>'Inbound SOS &amp; EOD'!GJ67</f>
        <v>194</v>
      </c>
      <c r="GK11" s="82">
        <f>'Inbound SOS &amp; EOD'!GK67</f>
        <v>291</v>
      </c>
      <c r="GL11" s="82">
        <f>'Inbound SOS &amp; EOD'!GL67</f>
        <v>153</v>
      </c>
      <c r="GM11" s="82">
        <f>'Inbound SOS &amp; EOD'!GM67</f>
        <v>136</v>
      </c>
      <c r="GN11" s="82">
        <f>'Inbound SOS &amp; EOD'!GN67</f>
        <v>264</v>
      </c>
      <c r="GO11" s="82">
        <f>'Inbound SOS &amp; EOD'!GO67</f>
        <v>83</v>
      </c>
      <c r="GP11" s="82">
        <f>'Inbound SOS &amp; EOD'!GP67</f>
        <v>203</v>
      </c>
      <c r="GQ11" s="82">
        <f>'Inbound SOS &amp; EOD'!GQ67</f>
        <v>379</v>
      </c>
      <c r="GR11" s="82">
        <f>'Inbound SOS &amp; EOD'!GR67</f>
        <v>166</v>
      </c>
      <c r="GS11" s="82">
        <f>'Inbound SOS &amp; EOD'!GS67</f>
        <v>292</v>
      </c>
      <c r="GT11" s="82">
        <f>'Inbound SOS &amp; EOD'!GT67</f>
        <v>79</v>
      </c>
      <c r="GU11" s="82">
        <f>'Inbound SOS &amp; EOD'!GU67</f>
        <v>0</v>
      </c>
      <c r="GV11" s="82">
        <f>'Inbound SOS &amp; EOD'!GV67</f>
        <v>48</v>
      </c>
      <c r="GW11" s="82">
        <f>'Inbound SOS &amp; EOD'!GW67</f>
        <v>0</v>
      </c>
      <c r="GX11" s="82">
        <f>'Inbound SOS &amp; EOD'!GX67</f>
        <v>93</v>
      </c>
      <c r="GY11" s="82">
        <f>'Inbound SOS &amp; EOD'!GY67</f>
        <v>136</v>
      </c>
      <c r="GZ11" s="82">
        <f>'Inbound SOS &amp; EOD'!GZ67</f>
        <v>262</v>
      </c>
      <c r="HA11" s="82">
        <f>'Inbound SOS &amp; EOD'!HA67</f>
        <v>218</v>
      </c>
      <c r="HB11" s="82">
        <f>'Inbound SOS &amp; EOD'!HB67</f>
        <v>0</v>
      </c>
      <c r="HC11" s="82">
        <f>'Inbound SOS &amp; EOD'!HC67</f>
        <v>90</v>
      </c>
      <c r="HD11" s="82">
        <f>'Inbound SOS &amp; EOD'!HD67</f>
        <v>0</v>
      </c>
      <c r="HE11" s="82">
        <f>'Inbound SOS &amp; EOD'!HE67</f>
        <v>11</v>
      </c>
      <c r="HF11" s="82">
        <f>'Inbound SOS &amp; EOD'!HF67</f>
        <v>66</v>
      </c>
      <c r="HG11" s="82">
        <f>'Inbound SOS &amp; EOD'!HG67</f>
        <v>138</v>
      </c>
      <c r="HH11" s="82">
        <f>'Inbound SOS &amp; EOD'!HH67</f>
        <v>106</v>
      </c>
      <c r="HI11" s="82">
        <f>'Inbound SOS &amp; EOD'!HI67</f>
        <v>0</v>
      </c>
      <c r="HJ11" s="82">
        <f>'Inbound SOS &amp; EOD'!HJ67</f>
        <v>0</v>
      </c>
      <c r="HK11" s="82">
        <f>'Inbound SOS &amp; EOD'!HK67</f>
        <v>0</v>
      </c>
      <c r="HL11" s="82">
        <f>'Inbound SOS &amp; EOD'!HL67</f>
        <v>48</v>
      </c>
      <c r="HM11" s="82">
        <f>'Inbound SOS &amp; EOD'!HM67</f>
        <v>140</v>
      </c>
      <c r="HN11" s="82">
        <f>'Inbound SOS &amp; EOD'!HN67</f>
        <v>237</v>
      </c>
      <c r="HO11" s="82">
        <f>'Inbound SOS &amp; EOD'!HO67</f>
        <v>166</v>
      </c>
      <c r="HP11" s="82">
        <f>'Inbound SOS &amp; EOD'!HP67</f>
        <v>563</v>
      </c>
      <c r="HQ11" s="82">
        <f>'Inbound SOS &amp; EOD'!HQ67</f>
        <v>368</v>
      </c>
      <c r="HR11" s="82">
        <f>'Inbound SOS &amp; EOD'!HR67</f>
        <v>504</v>
      </c>
      <c r="HS11" s="82">
        <f>'Inbound SOS &amp; EOD'!HS67</f>
        <v>319</v>
      </c>
      <c r="HT11" s="82">
        <f>'Inbound SOS &amp; EOD'!HT68</f>
        <v>753</v>
      </c>
      <c r="HU11" s="82">
        <f>'Inbound SOS &amp; EOD'!HU67</f>
        <v>110</v>
      </c>
      <c r="HV11" s="82">
        <f>'Inbound SOS &amp; EOD'!HV67</f>
        <v>52</v>
      </c>
      <c r="HW11" s="82">
        <f>'Inbound SOS &amp; EOD'!HW67</f>
        <v>265</v>
      </c>
      <c r="HX11" s="82">
        <f>'Inbound SOS &amp; EOD'!HX67</f>
        <v>48</v>
      </c>
      <c r="HY11" s="82">
        <f>'Inbound SOS &amp; EOD'!HY67</f>
        <v>37</v>
      </c>
      <c r="HZ11" s="82">
        <f>'Inbound SOS &amp; EOD'!HZ67</f>
        <v>224</v>
      </c>
      <c r="IA11" s="82">
        <f>'Inbound SOS &amp; EOD'!IA67</f>
        <v>186</v>
      </c>
      <c r="IB11" s="82">
        <f>'Inbound SOS &amp; EOD'!IB67</f>
        <v>192</v>
      </c>
      <c r="IC11" s="82">
        <f>'Inbound SOS &amp; EOD'!IC67</f>
        <v>197</v>
      </c>
      <c r="ID11" s="82">
        <f>'Inbound SOS &amp; EOD'!ID67</f>
        <v>343</v>
      </c>
      <c r="IE11" s="82">
        <f>'Inbound SOS &amp; EOD'!IE67</f>
        <v>481</v>
      </c>
      <c r="IF11" s="82">
        <f>'Inbound SOS &amp; EOD'!IF67</f>
        <v>545</v>
      </c>
      <c r="IG11" s="82">
        <f>'Inbound SOS &amp; EOD'!IG67</f>
        <v>331</v>
      </c>
      <c r="IH11" s="82">
        <f>'Inbound SOS &amp; EOD'!IH67</f>
        <v>106</v>
      </c>
      <c r="II11" s="82">
        <f>'Inbound SOS &amp; EOD'!II67</f>
        <v>241</v>
      </c>
      <c r="IJ11" s="82">
        <f>'Inbound SOS &amp; EOD'!IJ67</f>
        <v>451</v>
      </c>
      <c r="IK11" s="82">
        <f>'Inbound SOS &amp; EOD'!IK67</f>
        <v>819</v>
      </c>
      <c r="IL11" s="82">
        <f>'Inbound SOS &amp; EOD'!IL67</f>
        <v>825</v>
      </c>
      <c r="IM11" s="82">
        <f>'Inbound SOS &amp; EOD'!IM67</f>
        <v>91</v>
      </c>
      <c r="IN11" s="82">
        <f>'Inbound SOS &amp; EOD'!IN67</f>
        <v>65</v>
      </c>
      <c r="IO11" s="82">
        <f>'Inbound SOS &amp; EOD'!IO67</f>
        <v>176</v>
      </c>
      <c r="IP11" s="82">
        <f>'Inbound SOS &amp; EOD'!IP67</f>
        <v>188</v>
      </c>
      <c r="IQ11" s="82" t="e">
        <f>'Inbound SOS &amp; EOD'!#REF!</f>
        <v>#REF!</v>
      </c>
      <c r="IR11" s="82">
        <f>'Inbound SOS &amp; EOD'!IR67</f>
        <v>88</v>
      </c>
      <c r="IS11" s="82">
        <f>'Inbound SOS &amp; EOD'!IS67</f>
        <v>0</v>
      </c>
      <c r="IT11" s="82">
        <f>'Inbound SOS &amp; EOD'!IT67</f>
        <v>229</v>
      </c>
      <c r="IU11" s="82">
        <f>'Inbound SOS &amp; EOD'!IU67</f>
        <v>113</v>
      </c>
      <c r="IV11" s="82">
        <f>'Inbound SOS &amp; EOD'!IV67</f>
        <v>340</v>
      </c>
      <c r="IW11" s="82">
        <f>'Inbound SOS &amp; EOD'!IW67</f>
        <v>202</v>
      </c>
      <c r="IX11" s="82">
        <f>'Inbound SOS &amp; EOD'!IX67</f>
        <v>126</v>
      </c>
      <c r="IY11" s="82">
        <f>'Inbound SOS &amp; EOD'!IY67</f>
        <v>547</v>
      </c>
      <c r="IZ11" s="82">
        <f>'Inbound SOS &amp; EOD'!IZ67</f>
        <v>0</v>
      </c>
      <c r="JA11" s="82">
        <f>'Inbound SOS &amp; EOD'!JA67</f>
        <v>0</v>
      </c>
      <c r="JB11" s="82">
        <f>'Inbound SOS &amp; EOD'!JB68</f>
        <v>36</v>
      </c>
      <c r="JC11" s="82">
        <f>'Inbound SOS &amp; EOD'!JC67</f>
        <v>234</v>
      </c>
      <c r="JD11" s="82">
        <f>'Inbound SOS &amp; EOD'!JD67</f>
        <v>267</v>
      </c>
      <c r="JE11" s="82">
        <f>'Inbound SOS &amp; EOD'!JE67</f>
        <v>265</v>
      </c>
      <c r="JF11" s="82">
        <f>'Inbound SOS &amp; EOD'!JF67</f>
        <v>361</v>
      </c>
      <c r="JG11" s="82">
        <f>'Inbound SOS &amp; EOD'!JG67</f>
        <v>462</v>
      </c>
      <c r="JH11" s="82">
        <f>'Inbound SOS &amp; EOD'!JH67</f>
        <v>184</v>
      </c>
      <c r="JI11" s="82">
        <f>'Inbound SOS &amp; EOD'!JI67</f>
        <v>607</v>
      </c>
      <c r="JJ11" s="82">
        <f>'Inbound SOS &amp; EOD'!JJ67</f>
        <v>378</v>
      </c>
      <c r="JK11" s="82">
        <f>'Inbound SOS &amp; EOD'!JK67</f>
        <v>352</v>
      </c>
      <c r="JL11" s="82">
        <f>'Inbound SOS &amp; EOD'!JL67</f>
        <v>315</v>
      </c>
      <c r="JM11" s="82">
        <f>'Inbound SOS &amp; EOD'!JM67</f>
        <v>323</v>
      </c>
      <c r="JN11" s="82">
        <f>'Inbound SOS &amp; EOD'!JN67</f>
        <v>0</v>
      </c>
      <c r="JO11" s="82">
        <f>'Inbound SOS &amp; EOD'!JO67</f>
        <v>84</v>
      </c>
      <c r="JP11" s="82">
        <f>'Inbound SOS &amp; EOD'!JP67</f>
        <v>213</v>
      </c>
      <c r="JQ11" s="82">
        <f>'Inbound SOS &amp; EOD'!JQ67</f>
        <v>148</v>
      </c>
      <c r="JR11" s="82">
        <f>'Inbound SOS &amp; EOD'!JR67</f>
        <v>826</v>
      </c>
      <c r="JS11" s="82">
        <f>'Inbound SOS &amp; EOD'!JS67</f>
        <v>586</v>
      </c>
      <c r="JT11" s="82">
        <f>'Inbound SOS &amp; EOD'!JT67</f>
        <v>261</v>
      </c>
      <c r="JU11" s="82">
        <f>'Inbound SOS &amp; EOD'!JU67</f>
        <v>718</v>
      </c>
      <c r="JV11" s="82">
        <f>'Inbound SOS &amp; EOD'!JV67</f>
        <v>292</v>
      </c>
      <c r="JW11" s="82">
        <f>'Inbound SOS &amp; EOD'!JW67</f>
        <v>190</v>
      </c>
      <c r="JX11" s="82">
        <f>'Inbound SOS &amp; EOD'!JX67</f>
        <v>298</v>
      </c>
      <c r="JY11" s="82">
        <f>'Inbound SOS &amp; EOD'!JY67</f>
        <v>722</v>
      </c>
      <c r="JZ11" s="82">
        <f>'Inbound SOS &amp; EOD'!JZ67</f>
        <v>779</v>
      </c>
      <c r="KA11" s="82">
        <f>'Inbound SOS &amp; EOD'!KA67</f>
        <v>354</v>
      </c>
      <c r="KB11" s="82">
        <f>'Inbound SOS &amp; EOD'!KB67</f>
        <v>0</v>
      </c>
      <c r="KC11" s="82">
        <f>'Inbound SOS &amp; EOD'!KC67</f>
        <v>0</v>
      </c>
      <c r="KD11" s="82">
        <f>'Inbound SOS &amp; EOD'!KD67</f>
        <v>198</v>
      </c>
      <c r="KE11" s="82">
        <f>'Inbound SOS &amp; EOD'!KE68</f>
        <v>179</v>
      </c>
      <c r="KF11" s="82">
        <f>'Inbound SOS &amp; EOD'!KF67</f>
        <v>310</v>
      </c>
      <c r="KG11" s="82">
        <f>'Inbound SOS &amp; EOD'!KG67</f>
        <v>129</v>
      </c>
      <c r="KH11" s="82" t="e">
        <f>'Inbound SOS &amp; EOD'!#REF!</f>
        <v>#REF!</v>
      </c>
      <c r="KI11" s="82">
        <f>'Inbound SOS &amp; EOD'!KI67</f>
        <v>194</v>
      </c>
      <c r="KJ11" s="82">
        <f>'Inbound SOS &amp; EOD'!KJ67</f>
        <v>874</v>
      </c>
      <c r="KK11" s="82">
        <f>'Inbound SOS &amp; EOD'!KK67</f>
        <v>836</v>
      </c>
      <c r="KL11" s="82">
        <f>'Inbound SOS &amp; EOD'!KL67</f>
        <v>816</v>
      </c>
      <c r="KM11" s="82">
        <f>'Inbound SOS &amp; EOD'!KM67</f>
        <v>1039</v>
      </c>
      <c r="KN11" s="82">
        <f>'Inbound SOS &amp; EOD'!KN67</f>
        <v>0</v>
      </c>
      <c r="KO11" s="82">
        <f>'Inbound SOS &amp; EOD'!KO67</f>
        <v>684</v>
      </c>
      <c r="KP11" s="82">
        <f>'Inbound SOS &amp; EOD'!KP67</f>
        <v>622</v>
      </c>
      <c r="KQ11" s="82">
        <f>'Inbound SOS &amp; EOD'!KQ67</f>
        <v>507</v>
      </c>
      <c r="KR11" s="82">
        <f>'Inbound SOS &amp; EOD'!KR67</f>
        <v>527</v>
      </c>
      <c r="KS11" s="82">
        <f>'Inbound SOS &amp; EOD'!KS67</f>
        <v>655</v>
      </c>
      <c r="KT11" s="82">
        <f>'Inbound SOS &amp; EOD'!KT67</f>
        <v>731</v>
      </c>
      <c r="KU11" s="82">
        <f>'Inbound SOS &amp; EOD'!KU67</f>
        <v>270</v>
      </c>
      <c r="KV11" s="82">
        <f>'Inbound SOS &amp; EOD'!KV67</f>
        <v>136</v>
      </c>
      <c r="KW11" s="82">
        <f>'Inbound SOS &amp; EOD'!KW67</f>
        <v>191</v>
      </c>
      <c r="KX11" s="82">
        <f>'Inbound SOS &amp; EOD'!KX67</f>
        <v>683</v>
      </c>
      <c r="KY11" s="82">
        <f>'Inbound SOS &amp; EOD'!KY67</f>
        <v>34</v>
      </c>
      <c r="KZ11" s="82">
        <f>'Inbound SOS &amp; EOD'!KZ67</f>
        <v>1193</v>
      </c>
      <c r="LA11" s="82">
        <f>'Inbound SOS &amp; EOD'!LA67</f>
        <v>1062</v>
      </c>
      <c r="LB11" s="82">
        <f>'Inbound SOS &amp; EOD'!LB67</f>
        <v>345</v>
      </c>
      <c r="LC11" s="82">
        <f>'Inbound SOS &amp; EOD'!KH67</f>
        <v>451</v>
      </c>
      <c r="LD11" s="82">
        <f>'Inbound SOS &amp; EOD'!LD67</f>
        <v>0</v>
      </c>
      <c r="LE11" s="82">
        <f>'Inbound SOS &amp; EOD'!LE67</f>
        <v>0</v>
      </c>
      <c r="LF11" s="82">
        <f>'Inbound SOS &amp; EOD'!LF67</f>
        <v>460</v>
      </c>
      <c r="LG11" s="82">
        <f>'Inbound SOS &amp; EOD'!LG67</f>
        <v>301</v>
      </c>
      <c r="LH11" s="82">
        <f>'Inbound SOS &amp; EOD'!LH67</f>
        <v>477</v>
      </c>
      <c r="LI11" s="82">
        <f>'Inbound SOS &amp; EOD'!LI67</f>
        <v>1014</v>
      </c>
      <c r="LJ11" s="82">
        <f>'Inbound SOS &amp; EOD'!LJ67</f>
        <v>511</v>
      </c>
      <c r="LK11" s="82">
        <f>'Inbound SOS &amp; EOD'!LK67</f>
        <v>0</v>
      </c>
      <c r="LL11" s="82">
        <f>'Inbound SOS &amp; EOD'!LL67</f>
        <v>547</v>
      </c>
      <c r="LM11" s="82">
        <f>'Inbound SOS &amp; EOD'!LM67</f>
        <v>938</v>
      </c>
      <c r="LN11" s="82">
        <f>'Inbound SOS &amp; EOD'!LN67</f>
        <v>0</v>
      </c>
      <c r="LO11" s="82">
        <f>'Inbound SOS &amp; EOD'!LO67</f>
        <v>0</v>
      </c>
      <c r="LP11" s="82">
        <f>'Inbound SOS &amp; EOD'!LP67</f>
        <v>816</v>
      </c>
      <c r="LQ11" s="82">
        <f>'Inbound SOS &amp; EOD'!LQ67</f>
        <v>1371</v>
      </c>
      <c r="LR11" s="82">
        <f>'Inbound SOS &amp; EOD'!LR67</f>
        <v>1010</v>
      </c>
      <c r="LS11" s="82">
        <f>'Inbound SOS &amp; EOD'!LS67</f>
        <v>706</v>
      </c>
      <c r="LT11" s="82">
        <f>'Inbound SOS &amp; EOD'!LT67</f>
        <v>801</v>
      </c>
      <c r="LU11" s="82">
        <f>'Inbound SOS &amp; EOD'!LU67</f>
        <v>0</v>
      </c>
      <c r="LV11" s="82">
        <f>'Inbound SOS &amp; EOD'!LV67</f>
        <v>0</v>
      </c>
      <c r="LW11" s="82">
        <f>'Inbound SOS &amp; EOD'!LW67</f>
        <v>87</v>
      </c>
      <c r="LX11" s="82">
        <f>'Inbound SOS &amp; EOD'!LX67</f>
        <v>583</v>
      </c>
      <c r="LY11" s="82">
        <f>'Inbound SOS &amp; EOD'!LY67</f>
        <v>633</v>
      </c>
      <c r="LZ11" s="82">
        <f>'Inbound SOS &amp; EOD'!LZ67</f>
        <v>181</v>
      </c>
      <c r="MA11" s="82">
        <f>'Inbound SOS &amp; EOD'!MA67</f>
        <v>0</v>
      </c>
      <c r="MB11" s="82">
        <f>'Inbound SOS &amp; EOD'!MB67</f>
        <v>0</v>
      </c>
      <c r="MC11" s="82">
        <f>'Inbound SOS &amp; EOD'!MC67</f>
        <v>78</v>
      </c>
      <c r="MD11" s="82">
        <f>'Inbound SOS &amp; EOD'!MD67</f>
        <v>90</v>
      </c>
      <c r="ME11" s="82">
        <f>'Inbound SOS &amp; EOD'!ME67</f>
        <v>215</v>
      </c>
      <c r="MF11" s="82">
        <f>'Inbound SOS &amp; EOD'!MF67</f>
        <v>278</v>
      </c>
      <c r="MG11" s="82">
        <f>'Inbound SOS &amp; EOD'!MG67</f>
        <v>480</v>
      </c>
      <c r="MH11" s="82">
        <f>'Inbound SOS &amp; EOD'!MH67</f>
        <v>1157</v>
      </c>
      <c r="MI11" s="82">
        <f>'Inbound SOS &amp; EOD'!MI67</f>
        <v>815</v>
      </c>
      <c r="MJ11" s="82">
        <f>'Inbound SOS &amp; EOD'!MJ67</f>
        <v>857</v>
      </c>
      <c r="MK11" s="82">
        <f>'Inbound SOS &amp; EOD'!MK67</f>
        <v>823</v>
      </c>
      <c r="ML11" s="82">
        <f>'Inbound SOS &amp; EOD'!ML67</f>
        <v>1598</v>
      </c>
      <c r="MM11" s="82">
        <f>'Inbound SOS &amp; EOD'!MM67</f>
        <v>1036</v>
      </c>
      <c r="MN11" s="82">
        <f>'Inbound SOS &amp; EOD'!MN67</f>
        <v>760</v>
      </c>
      <c r="MO11" s="82">
        <f>'Inbound SOS &amp; EOD'!MO67</f>
        <v>1121</v>
      </c>
      <c r="MP11" s="82">
        <f>'Inbound SOS &amp; EOD'!MP67</f>
        <v>931</v>
      </c>
      <c r="MQ11" s="82">
        <f>'Inbound SOS &amp; EOD'!MQ67</f>
        <v>528</v>
      </c>
      <c r="MR11" s="82">
        <f>'Inbound SOS &amp; EOD'!MR67</f>
        <v>881</v>
      </c>
      <c r="MS11" s="82">
        <f>'Inbound SOS &amp; EOD'!MS67</f>
        <v>159</v>
      </c>
      <c r="MT11" s="82">
        <f>'Inbound SOS &amp; EOD'!MT67</f>
        <v>215</v>
      </c>
      <c r="MU11" s="82">
        <f>'Inbound SOS &amp; EOD'!MU67</f>
        <v>385</v>
      </c>
      <c r="MV11" s="82">
        <f>'Inbound SOS &amp; EOD'!MV67</f>
        <v>501</v>
      </c>
      <c r="MW11" s="82">
        <f>'Inbound SOS &amp; EOD'!MW67</f>
        <v>376</v>
      </c>
      <c r="MX11" s="82">
        <f>'Inbound SOS &amp; EOD'!MX67</f>
        <v>413</v>
      </c>
      <c r="MY11" s="82">
        <f>'Inbound SOS &amp; EOD'!MY67</f>
        <v>363</v>
      </c>
      <c r="MZ11" s="82">
        <f>'Inbound SOS &amp; EOD'!MZ67</f>
        <v>317</v>
      </c>
      <c r="NA11" s="82">
        <f>'Inbound SOS &amp; EOD'!NA67</f>
        <v>192</v>
      </c>
      <c r="NB11" s="530"/>
      <c r="NC11" s="530"/>
      <c r="ND11" s="530"/>
      <c r="NE11" s="530"/>
      <c r="NF11" s="530"/>
      <c r="NG11" s="530"/>
      <c r="NH11" s="530"/>
      <c r="NI11" s="530"/>
      <c r="NJ11" s="530"/>
      <c r="NK11" s="530"/>
      <c r="NL11" s="530"/>
      <c r="NM11" s="530"/>
      <c r="NN11" s="530"/>
      <c r="NO11" s="530"/>
      <c r="NP11" s="530"/>
      <c r="NQ11" s="530"/>
      <c r="NR11" s="530"/>
      <c r="NS11" s="530"/>
      <c r="NT11" s="530"/>
      <c r="NU11" s="530"/>
      <c r="NV11" s="530"/>
      <c r="NW11" s="530"/>
      <c r="NX11" s="530"/>
      <c r="NY11" s="530"/>
      <c r="NZ11" s="530"/>
      <c r="OA11" s="530"/>
      <c r="OB11" s="530"/>
      <c r="OC11" s="530"/>
      <c r="OD11" s="530"/>
      <c r="OE11" s="530"/>
      <c r="OF11" s="530"/>
      <c r="OG11" s="530"/>
      <c r="OH11" s="530"/>
      <c r="OI11" s="530"/>
      <c r="OJ11" s="530"/>
      <c r="OK11" s="530"/>
      <c r="OL11" s="530"/>
      <c r="OM11" s="530"/>
      <c r="ON11" s="530"/>
      <c r="OO11" s="530"/>
      <c r="OP11" s="530"/>
      <c r="OQ11" s="530"/>
      <c r="OR11" s="530"/>
      <c r="OS11" s="530"/>
      <c r="OT11" s="530"/>
      <c r="OU11" s="530"/>
      <c r="OV11" s="530"/>
      <c r="OW11" s="530"/>
      <c r="OX11" s="530"/>
      <c r="OY11" s="530"/>
      <c r="OZ11" s="530"/>
      <c r="PA11" s="527"/>
      <c r="PB11" s="527"/>
    </row>
    <row r="12" spans="1:16345" s="84" customFormat="1" ht="14.25" customHeight="1">
      <c r="A12" s="83" t="s">
        <v>199</v>
      </c>
      <c r="B12" s="82">
        <f>'Inbound SOS &amp; EOD'!B90</f>
        <v>400</v>
      </c>
      <c r="C12" s="82">
        <f>'Inbound SOS &amp; EOD'!C90</f>
        <v>0</v>
      </c>
      <c r="D12" s="82">
        <f>'Inbound SOS &amp; EOD'!D90</f>
        <v>432</v>
      </c>
      <c r="E12" s="82">
        <f>'Inbound SOS &amp; EOD'!E90</f>
        <v>206</v>
      </c>
      <c r="F12" s="82">
        <f>'Inbound SOS &amp; EOD'!F90</f>
        <v>195</v>
      </c>
      <c r="G12" s="82">
        <f>'Inbound SOS &amp; EOD'!G90</f>
        <v>0</v>
      </c>
      <c r="H12" s="82">
        <f>'Inbound SOS &amp; EOD'!H90</f>
        <v>0</v>
      </c>
      <c r="I12" s="82">
        <f>'Inbound SOS &amp; EOD'!I90</f>
        <v>170</v>
      </c>
      <c r="J12" s="82">
        <f>'Inbound SOS &amp; EOD'!J90</f>
        <v>120</v>
      </c>
      <c r="K12" s="82">
        <f>'Inbound SOS &amp; EOD'!K90</f>
        <v>130</v>
      </c>
      <c r="L12" s="82">
        <f>'Inbound SOS &amp; EOD'!L90</f>
        <v>97</v>
      </c>
      <c r="M12" s="82">
        <f>'Inbound SOS &amp; EOD'!M90</f>
        <v>0</v>
      </c>
      <c r="N12" s="82">
        <f>'Inbound SOS &amp; EOD'!N90</f>
        <v>0</v>
      </c>
      <c r="O12" s="82">
        <f>'Inbound SOS &amp; EOD'!O90</f>
        <v>0</v>
      </c>
      <c r="P12" s="82">
        <f>'Inbound SOS &amp; EOD'!P90</f>
        <v>66</v>
      </c>
      <c r="Q12" s="82">
        <f>'Inbound SOS &amp; EOD'!Q90</f>
        <v>0</v>
      </c>
      <c r="R12" s="82">
        <f>'Inbound SOS &amp; EOD'!R90</f>
        <v>0</v>
      </c>
      <c r="S12" s="82">
        <f>'Inbound SOS &amp; EOD'!S90</f>
        <v>0</v>
      </c>
      <c r="T12" s="82">
        <f>'Inbound SOS &amp; EOD'!T90</f>
        <v>169</v>
      </c>
      <c r="U12" s="82">
        <f>'Inbound SOS &amp; EOD'!U90</f>
        <v>0</v>
      </c>
      <c r="V12" s="82">
        <f>'Inbound SOS &amp; EOD'!V90</f>
        <v>0</v>
      </c>
      <c r="W12" s="82">
        <f>'Inbound SOS &amp; EOD'!W90</f>
        <v>170</v>
      </c>
      <c r="X12" s="82">
        <f>'Inbound SOS &amp; EOD'!X90</f>
        <v>94</v>
      </c>
      <c r="Y12" s="82">
        <f>'Inbound SOS &amp; EOD'!Y90</f>
        <v>85</v>
      </c>
      <c r="Z12" s="82">
        <f>'Inbound SOS &amp; EOD'!Z90</f>
        <v>95</v>
      </c>
      <c r="AA12" s="82">
        <f>'Inbound SOS &amp; EOD'!AA90</f>
        <v>0</v>
      </c>
      <c r="AB12" s="82">
        <f>'Inbound SOS &amp; EOD'!AB90</f>
        <v>0</v>
      </c>
      <c r="AC12" s="82">
        <f>'Inbound SOS &amp; EOD'!AC90</f>
        <v>0</v>
      </c>
      <c r="AD12" s="82">
        <f>'Inbound SOS &amp; EOD'!AD90</f>
        <v>223</v>
      </c>
      <c r="AE12" s="82">
        <f>'Inbound SOS &amp; EOD'!AE90</f>
        <v>254</v>
      </c>
      <c r="AF12" s="82">
        <f>'Inbound SOS &amp; EOD'!AF90</f>
        <v>272</v>
      </c>
      <c r="AG12" s="82">
        <f>'Inbound SOS &amp; EOD'!AG90</f>
        <v>91</v>
      </c>
      <c r="AH12" s="82">
        <f>'Inbound SOS &amp; EOD'!AH90</f>
        <v>317</v>
      </c>
      <c r="AI12" s="82">
        <f>'Inbound SOS &amp; EOD'!AI90</f>
        <v>0</v>
      </c>
      <c r="AJ12" s="82">
        <f>'Inbound SOS &amp; EOD'!AJ90</f>
        <v>0</v>
      </c>
      <c r="AK12" s="82">
        <f>'Inbound SOS &amp; EOD'!AK90</f>
        <v>26</v>
      </c>
      <c r="AL12" s="82">
        <f>'Inbound SOS &amp; EOD'!AL90</f>
        <v>0</v>
      </c>
      <c r="AM12" s="82">
        <f>'Inbound SOS &amp; EOD'!AM90</f>
        <v>93</v>
      </c>
      <c r="AN12" s="82">
        <f>'Inbound SOS &amp; EOD'!AN90</f>
        <v>282</v>
      </c>
      <c r="AO12" s="82">
        <f>'Inbound SOS &amp; EOD'!AO90</f>
        <v>384</v>
      </c>
      <c r="AP12" s="82">
        <f>'Inbound SOS &amp; EOD'!AP90</f>
        <v>0</v>
      </c>
      <c r="AQ12" s="82">
        <f>'Inbound SOS &amp; EOD'!AQ90</f>
        <v>0</v>
      </c>
      <c r="AR12" s="82">
        <f>'Inbound SOS &amp; EOD'!AR90</f>
        <v>0</v>
      </c>
      <c r="AS12" s="82">
        <f>'Inbound SOS &amp; EOD'!AS90</f>
        <v>0</v>
      </c>
      <c r="AT12" s="82">
        <f>'Inbound SOS &amp; EOD'!AT90</f>
        <v>58</v>
      </c>
      <c r="AU12" s="82">
        <f>'Inbound SOS &amp; EOD'!AU90</f>
        <v>111</v>
      </c>
      <c r="AV12" s="82">
        <f>'Inbound SOS &amp; EOD'!AV90</f>
        <v>299</v>
      </c>
      <c r="AW12" s="82">
        <f>'Inbound SOS &amp; EOD'!AW90</f>
        <v>0</v>
      </c>
      <c r="AX12" s="82">
        <f>'Inbound SOS &amp; EOD'!AX90</f>
        <v>0</v>
      </c>
      <c r="AY12" s="82">
        <f>'Inbound SOS &amp; EOD'!AY90</f>
        <v>0</v>
      </c>
      <c r="AZ12" s="82">
        <f>'Inbound SOS &amp; EOD'!AZ90</f>
        <v>0</v>
      </c>
      <c r="BA12" s="82">
        <f>'Inbound SOS &amp; EOD'!BA90</f>
        <v>0</v>
      </c>
      <c r="BB12" s="82">
        <f>'Inbound SOS &amp; EOD'!BB90</f>
        <v>207</v>
      </c>
      <c r="BC12" s="82">
        <f>'Inbound SOS &amp; EOD'!BC90</f>
        <v>148</v>
      </c>
      <c r="BD12" s="82">
        <f>'Inbound SOS &amp; EOD'!BD90</f>
        <v>0</v>
      </c>
      <c r="BE12" s="82">
        <f>'Inbound SOS &amp; EOD'!BE90</f>
        <v>0</v>
      </c>
      <c r="BF12" s="82">
        <f>'Inbound SOS &amp; EOD'!BF90</f>
        <v>0</v>
      </c>
      <c r="BG12" s="82">
        <f>'Inbound SOS &amp; EOD'!BG90</f>
        <v>59</v>
      </c>
      <c r="BH12" s="82">
        <f>'Inbound SOS &amp; EOD'!BH90</f>
        <v>41</v>
      </c>
      <c r="BI12" s="82">
        <f>'Inbound SOS &amp; EOD'!BI90</f>
        <v>0</v>
      </c>
      <c r="BJ12" s="82">
        <f>'Inbound SOS &amp; EOD'!BJ90</f>
        <v>0</v>
      </c>
      <c r="BK12" s="82">
        <f>'Inbound SOS &amp; EOD'!BK90</f>
        <v>0</v>
      </c>
      <c r="BL12" s="82">
        <f>'Inbound SOS &amp; EOD'!BL90</f>
        <v>0</v>
      </c>
      <c r="BM12" s="82">
        <f>'Inbound SOS &amp; EOD'!BM90</f>
        <v>0</v>
      </c>
      <c r="BN12" s="82">
        <f>'Inbound SOS &amp; EOD'!BN90</f>
        <v>0</v>
      </c>
      <c r="BO12" s="82">
        <f>'Inbound SOS &amp; EOD'!BO90</f>
        <v>120</v>
      </c>
      <c r="BP12" s="82">
        <f>'Inbound SOS &amp; EOD'!BP90</f>
        <v>0</v>
      </c>
      <c r="BQ12" s="82">
        <f>'Inbound SOS &amp; EOD'!BQ90</f>
        <v>136</v>
      </c>
      <c r="BR12" s="82">
        <f>'Inbound SOS &amp; EOD'!BR90</f>
        <v>0</v>
      </c>
      <c r="BS12" s="82">
        <f>'Inbound SOS &amp; EOD'!BS90</f>
        <v>0</v>
      </c>
      <c r="BT12" s="82">
        <f>'Inbound SOS &amp; EOD'!BT90</f>
        <v>321</v>
      </c>
      <c r="BU12" s="82">
        <f>'Inbound SOS &amp; EOD'!BU90</f>
        <v>529</v>
      </c>
      <c r="BV12" s="82">
        <f>'Inbound SOS &amp; EOD'!BV90</f>
        <v>71</v>
      </c>
      <c r="BW12" s="82">
        <f>'Inbound SOS &amp; EOD'!BW90</f>
        <v>307</v>
      </c>
      <c r="BX12" s="82">
        <f>'Inbound SOS &amp; EOD'!BX90</f>
        <v>52</v>
      </c>
      <c r="BY12" s="82">
        <f>'Inbound SOS &amp; EOD'!BY90</f>
        <v>0</v>
      </c>
      <c r="BZ12" s="82">
        <f>'Inbound SOS &amp; EOD'!BZ90</f>
        <v>0</v>
      </c>
      <c r="CA12" s="82">
        <f>'Inbound SOS &amp; EOD'!CA90</f>
        <v>0</v>
      </c>
      <c r="CB12" s="82">
        <f>'Inbound SOS &amp; EOD'!CB90</f>
        <v>0</v>
      </c>
      <c r="CC12" s="82">
        <f>'Inbound SOS &amp; EOD'!CC90</f>
        <v>7</v>
      </c>
      <c r="CD12" s="82">
        <f>'Inbound SOS &amp; EOD'!CD90</f>
        <v>234</v>
      </c>
      <c r="CE12" s="82">
        <f>'Inbound SOS &amp; EOD'!CE90</f>
        <v>0</v>
      </c>
      <c r="CF12" s="82">
        <f>'Inbound SOS &amp; EOD'!CF90</f>
        <v>215</v>
      </c>
      <c r="CG12" s="82">
        <f>'Inbound SOS &amp; EOD'!CG90</f>
        <v>0</v>
      </c>
      <c r="CH12" s="82">
        <f>'Inbound SOS &amp; EOD'!CH90</f>
        <v>0</v>
      </c>
      <c r="CI12" s="82">
        <f>'Inbound SOS &amp; EOD'!CI90</f>
        <v>0</v>
      </c>
      <c r="CJ12" s="82">
        <f>'Inbound SOS &amp; EOD'!CJ90</f>
        <v>0</v>
      </c>
      <c r="CK12" s="82">
        <f>'Inbound SOS &amp; EOD'!CK90</f>
        <v>0</v>
      </c>
      <c r="CL12" s="82">
        <f>'Inbound SOS &amp; EOD'!CL90</f>
        <v>0</v>
      </c>
      <c r="CM12" s="82">
        <f>'Inbound SOS &amp; EOD'!CM90</f>
        <v>0</v>
      </c>
      <c r="CN12" s="82">
        <f>'Inbound SOS &amp; EOD'!CN90</f>
        <v>0</v>
      </c>
      <c r="CO12" s="82">
        <f>'Inbound SOS &amp; EOD'!CO90</f>
        <v>0</v>
      </c>
      <c r="CP12" s="82">
        <f>'Inbound SOS &amp; EOD'!CP90</f>
        <v>0</v>
      </c>
      <c r="CQ12" s="82">
        <f>'Inbound SOS &amp; EOD'!CQ90</f>
        <v>80</v>
      </c>
      <c r="CR12" s="82">
        <f>'Inbound SOS &amp; EOD'!CR90</f>
        <v>0</v>
      </c>
      <c r="CS12" s="82">
        <f>'Inbound SOS &amp; EOD'!CS90</f>
        <v>0</v>
      </c>
      <c r="CT12" s="82">
        <f>'Inbound SOS &amp; EOD'!CT90</f>
        <v>0</v>
      </c>
      <c r="CU12" s="82">
        <f>'Inbound SOS &amp; EOD'!CU90</f>
        <v>0</v>
      </c>
      <c r="CV12" s="82">
        <f>'Inbound SOS &amp; EOD'!CV90</f>
        <v>0</v>
      </c>
      <c r="CW12" s="82">
        <f>'Inbound SOS &amp; EOD'!CW90</f>
        <v>0</v>
      </c>
      <c r="CX12" s="82">
        <f>'Inbound SOS &amp; EOD'!CX90</f>
        <v>0</v>
      </c>
      <c r="CY12" s="82">
        <f>'Inbound SOS &amp; EOD'!CY90</f>
        <v>87</v>
      </c>
      <c r="CZ12" s="82">
        <f>'Inbound SOS &amp; EOD'!CZ90</f>
        <v>117</v>
      </c>
      <c r="DA12" s="82">
        <f>'Inbound SOS &amp; EOD'!DA90</f>
        <v>0</v>
      </c>
      <c r="DB12" s="82">
        <f>'Inbound SOS &amp; EOD'!DB90</f>
        <v>0</v>
      </c>
      <c r="DC12" s="82">
        <f>'Inbound SOS &amp; EOD'!DC90</f>
        <v>60</v>
      </c>
      <c r="DD12" s="82">
        <f>'Inbound SOS &amp; EOD'!DD90</f>
        <v>45</v>
      </c>
      <c r="DE12" s="82">
        <f>'Inbound SOS &amp; EOD'!DE90</f>
        <v>25</v>
      </c>
      <c r="DF12" s="82">
        <f>'Inbound SOS &amp; EOD'!DF90</f>
        <v>0</v>
      </c>
      <c r="DG12" s="82">
        <f>'Inbound SOS &amp; EOD'!DG90</f>
        <v>0</v>
      </c>
      <c r="DH12" s="82">
        <f>'Inbound SOS &amp; EOD'!DH90</f>
        <v>0</v>
      </c>
      <c r="DI12" s="82">
        <f>'Inbound SOS &amp; EOD'!DI90</f>
        <v>0</v>
      </c>
      <c r="DJ12" s="82">
        <f>'Inbound SOS &amp; EOD'!DJ90</f>
        <v>0</v>
      </c>
      <c r="DK12" s="82">
        <f>'Inbound SOS &amp; EOD'!DK90</f>
        <v>0</v>
      </c>
      <c r="DL12" s="82">
        <f>'Inbound SOS &amp; EOD'!DL90</f>
        <v>0</v>
      </c>
      <c r="DM12" s="82">
        <f>'Inbound SOS &amp; EOD'!DM90</f>
        <v>85</v>
      </c>
      <c r="DN12" s="82">
        <f>'Inbound SOS &amp; EOD'!DN90</f>
        <v>20</v>
      </c>
      <c r="DO12" s="82">
        <f>'Inbound SOS &amp; EOD'!DO90</f>
        <v>0</v>
      </c>
      <c r="DP12" s="82">
        <f>'Inbound SOS &amp; EOD'!DP90</f>
        <v>0</v>
      </c>
      <c r="DQ12" s="82">
        <f>'Inbound SOS &amp; EOD'!DQ90</f>
        <v>0</v>
      </c>
      <c r="DR12" s="82">
        <f>'Inbound SOS &amp; EOD'!DR90</f>
        <v>177</v>
      </c>
      <c r="DS12" s="82">
        <f>'Inbound SOS &amp; EOD'!DS90</f>
        <v>167</v>
      </c>
      <c r="DT12" s="82">
        <f>'Inbound SOS &amp; EOD'!DT90</f>
        <v>41</v>
      </c>
      <c r="DU12" s="82">
        <f>'Inbound SOS &amp; EOD'!DU90</f>
        <v>89</v>
      </c>
      <c r="DV12" s="82">
        <f>'Inbound SOS &amp; EOD'!DV90</f>
        <v>0</v>
      </c>
      <c r="DW12" s="82">
        <f>'Inbound SOS &amp; EOD'!DW90</f>
        <v>0</v>
      </c>
      <c r="DX12" s="82">
        <f>'Inbound SOS &amp; EOD'!DX90</f>
        <v>84</v>
      </c>
      <c r="DY12" s="82">
        <f>'Inbound SOS &amp; EOD'!DY90</f>
        <v>121</v>
      </c>
      <c r="DZ12" s="82">
        <f>'Inbound SOS &amp; EOD'!DZ90</f>
        <v>255</v>
      </c>
      <c r="EA12" s="82">
        <f>'Inbound SOS &amp; EOD'!EA90</f>
        <v>96</v>
      </c>
      <c r="EB12" s="82">
        <f>'Inbound SOS &amp; EOD'!EB90</f>
        <v>122</v>
      </c>
      <c r="EC12" s="82">
        <f>'Inbound SOS &amp; EOD'!EC90</f>
        <v>0</v>
      </c>
      <c r="ED12" s="82">
        <f>'Inbound SOS &amp; EOD'!ED90</f>
        <v>0</v>
      </c>
      <c r="EE12" s="82">
        <f>'Inbound SOS &amp; EOD'!EE90</f>
        <v>0</v>
      </c>
      <c r="EF12" s="82">
        <f>'Inbound SOS &amp; EOD'!EF90</f>
        <v>244</v>
      </c>
      <c r="EG12" s="82">
        <f>'Inbound SOS &amp; EOD'!EG90</f>
        <v>286</v>
      </c>
      <c r="EH12" s="82">
        <f>'Inbound SOS &amp; EOD'!EH90</f>
        <v>204</v>
      </c>
      <c r="EI12" s="82">
        <f>'Inbound SOS &amp; EOD'!EI90</f>
        <v>356</v>
      </c>
      <c r="EJ12" s="82">
        <f>'Inbound SOS &amp; EOD'!EJ90</f>
        <v>0</v>
      </c>
      <c r="EK12" s="82">
        <f>'Inbound SOS &amp; EOD'!EK90</f>
        <v>0</v>
      </c>
      <c r="EL12" s="82">
        <f>'Inbound SOS &amp; EOD'!EL90</f>
        <v>90</v>
      </c>
      <c r="EM12" s="82">
        <f>'Inbound SOS &amp; EOD'!EM90</f>
        <v>119</v>
      </c>
      <c r="EN12" s="82">
        <f>'Inbound SOS &amp; EOD'!EN90</f>
        <v>274</v>
      </c>
      <c r="EO12" s="82">
        <f>'Inbound SOS &amp; EOD'!EO90</f>
        <v>0</v>
      </c>
      <c r="EP12" s="82">
        <f>'Inbound SOS &amp; EOD'!EP90</f>
        <v>0</v>
      </c>
      <c r="EQ12" s="82">
        <f>'Inbound SOS &amp; EOD'!EQ90</f>
        <v>0</v>
      </c>
      <c r="ER12" s="82">
        <f>'Inbound SOS &amp; EOD'!ER90</f>
        <v>0</v>
      </c>
      <c r="ES12" s="82">
        <f>'Inbound SOS &amp; EOD'!ES90</f>
        <v>0</v>
      </c>
      <c r="ET12" s="82">
        <f>'Inbound SOS &amp; EOD'!ET90</f>
        <v>228</v>
      </c>
      <c r="EU12" s="82">
        <f>'Inbound SOS &amp; EOD'!EU90</f>
        <v>161</v>
      </c>
      <c r="EV12" s="82">
        <f>'Inbound SOS &amp; EOD'!EV90</f>
        <v>152</v>
      </c>
      <c r="EW12" s="82">
        <f>'Inbound SOS &amp; EOD'!EW90</f>
        <v>18</v>
      </c>
      <c r="EX12" s="82">
        <f>'Inbound SOS &amp; EOD'!EX90</f>
        <v>0</v>
      </c>
      <c r="EY12" s="82">
        <f>'Inbound SOS &amp; EOD'!EY90</f>
        <v>0</v>
      </c>
      <c r="EZ12" s="82">
        <f>'Inbound SOS &amp; EOD'!EZ90</f>
        <v>0</v>
      </c>
      <c r="FA12" s="82">
        <f>'Inbound SOS &amp; EOD'!FA90</f>
        <v>136</v>
      </c>
      <c r="FB12" s="82">
        <f>'Inbound SOS &amp; EOD'!FB90</f>
        <v>94</v>
      </c>
      <c r="FC12" s="82">
        <f>'Inbound SOS &amp; EOD'!FC90</f>
        <v>178</v>
      </c>
      <c r="FD12" s="82">
        <f>'Inbound SOS &amp; EOD'!FD90</f>
        <v>105</v>
      </c>
      <c r="FE12" s="82">
        <f>'Inbound SOS &amp; EOD'!FE90</f>
        <v>66</v>
      </c>
      <c r="FF12" s="82">
        <f>'Inbound SOS &amp; EOD'!FF90</f>
        <v>0</v>
      </c>
      <c r="FG12" s="82">
        <f>'Inbound SOS &amp; EOD'!FG90</f>
        <v>0</v>
      </c>
      <c r="FH12" s="82">
        <f>'Inbound SOS &amp; EOD'!FH90</f>
        <v>127</v>
      </c>
      <c r="FI12" s="82">
        <f>'Inbound SOS &amp; EOD'!FI90</f>
        <v>0</v>
      </c>
      <c r="FJ12" s="82">
        <f>'Inbound SOS &amp; EOD'!FJ90</f>
        <v>20</v>
      </c>
      <c r="FK12" s="82">
        <f>'Inbound SOS &amp; EOD'!FK90</f>
        <v>101</v>
      </c>
      <c r="FL12" s="82">
        <f>'Inbound SOS &amp; EOD'!FL90</f>
        <v>0</v>
      </c>
      <c r="FM12" s="82">
        <f>'Inbound SOS &amp; EOD'!FM90</f>
        <v>0</v>
      </c>
      <c r="FN12" s="82">
        <f>'Inbound SOS &amp; EOD'!FN90</f>
        <v>0</v>
      </c>
      <c r="FO12" s="82">
        <f>'Inbound SOS &amp; EOD'!FO90</f>
        <v>211</v>
      </c>
      <c r="FP12" s="82">
        <f>'Inbound SOS &amp; EOD'!FP90</f>
        <v>0</v>
      </c>
      <c r="FQ12" s="82">
        <f>'Inbound SOS &amp; EOD'!FQ90</f>
        <v>89</v>
      </c>
      <c r="FR12" s="82">
        <f>'Inbound SOS &amp; EOD'!FR90</f>
        <v>124</v>
      </c>
      <c r="FS12" s="82">
        <f>'Inbound SOS &amp; EOD'!FS90</f>
        <v>0</v>
      </c>
      <c r="FT12" s="82">
        <f>'Inbound SOS &amp; EOD'!FT90</f>
        <v>0</v>
      </c>
      <c r="FU12" s="82">
        <f>'Inbound SOS &amp; EOD'!FU90</f>
        <v>0</v>
      </c>
      <c r="FV12" s="82">
        <f>'Inbound SOS &amp; EOD'!FV90</f>
        <v>70</v>
      </c>
      <c r="FW12" s="82">
        <f>'Inbound SOS &amp; EOD'!FW90</f>
        <v>0</v>
      </c>
      <c r="FX12" s="82">
        <f>'Inbound SOS &amp; EOD'!FX90</f>
        <v>0</v>
      </c>
      <c r="FY12" s="82">
        <f>'Inbound SOS &amp; EOD'!FY90</f>
        <v>0</v>
      </c>
      <c r="FZ12" s="82">
        <f>'Inbound SOS &amp; EOD'!FZ90</f>
        <v>0</v>
      </c>
      <c r="GA12" s="82">
        <f>'Inbound SOS &amp; EOD'!GA90</f>
        <v>0</v>
      </c>
      <c r="GB12" s="82">
        <f>'Inbound SOS &amp; EOD'!GB90</f>
        <v>0</v>
      </c>
      <c r="GC12" s="82">
        <f>'Inbound SOS &amp; EOD'!GC90</f>
        <v>0</v>
      </c>
      <c r="GD12" s="82">
        <f>'Inbound SOS &amp; EOD'!GD90</f>
        <v>85</v>
      </c>
      <c r="GE12" s="82">
        <f>'Inbound SOS &amp; EOD'!GE90</f>
        <v>67</v>
      </c>
      <c r="GF12" s="82">
        <f>'Inbound SOS &amp; EOD'!GF90</f>
        <v>86</v>
      </c>
      <c r="GG12" s="82">
        <f>'Inbound SOS &amp; EOD'!GG90</f>
        <v>0</v>
      </c>
      <c r="GH12" s="82">
        <f>'Inbound SOS &amp; EOD'!GH90</f>
        <v>0</v>
      </c>
      <c r="GI12" s="82">
        <f>'Inbound SOS &amp; EOD'!GI90</f>
        <v>0</v>
      </c>
      <c r="GJ12" s="82">
        <f>'Inbound SOS &amp; EOD'!GJ90</f>
        <v>0</v>
      </c>
      <c r="GK12" s="82">
        <f>'Inbound SOS &amp; EOD'!GK90</f>
        <v>32</v>
      </c>
      <c r="GL12" s="82">
        <f>'Inbound SOS &amp; EOD'!GL90</f>
        <v>0</v>
      </c>
      <c r="GM12" s="82">
        <f>'Inbound SOS &amp; EOD'!GM90</f>
        <v>33</v>
      </c>
      <c r="GN12" s="82">
        <f>'Inbound SOS &amp; EOD'!GN90</f>
        <v>0</v>
      </c>
      <c r="GO12" s="82">
        <f>'Inbound SOS &amp; EOD'!GO90</f>
        <v>0</v>
      </c>
      <c r="GP12" s="82">
        <f>'Inbound SOS &amp; EOD'!GP90</f>
        <v>173</v>
      </c>
      <c r="GQ12" s="82">
        <f>'Inbound SOS &amp; EOD'!GQ90</f>
        <v>65</v>
      </c>
      <c r="GR12" s="82">
        <f>'Inbound SOS &amp; EOD'!GR90</f>
        <v>113</v>
      </c>
      <c r="GS12" s="82">
        <f>'Inbound SOS &amp; EOD'!GS90</f>
        <v>102</v>
      </c>
      <c r="GT12" s="82">
        <f>'Inbound SOS &amp; EOD'!GT90</f>
        <v>39</v>
      </c>
      <c r="GU12" s="82">
        <f>'Inbound SOS &amp; EOD'!GU90</f>
        <v>0</v>
      </c>
      <c r="GV12" s="82">
        <f>'Inbound SOS &amp; EOD'!GV90</f>
        <v>0</v>
      </c>
      <c r="GW12" s="82">
        <f>'Inbound SOS &amp; EOD'!GW90</f>
        <v>42</v>
      </c>
      <c r="GX12" s="82">
        <f>'Inbound SOS &amp; EOD'!GX90</f>
        <v>25</v>
      </c>
      <c r="GY12" s="82">
        <f>'Inbound SOS &amp; EOD'!GY90</f>
        <v>42</v>
      </c>
      <c r="GZ12" s="82">
        <f>'Inbound SOS &amp; EOD'!GZ90</f>
        <v>42</v>
      </c>
      <c r="HA12" s="82">
        <f>'Inbound SOS &amp; EOD'!HA90</f>
        <v>0</v>
      </c>
      <c r="HB12" s="82">
        <f>'Inbound SOS &amp; EOD'!HB90</f>
        <v>0</v>
      </c>
      <c r="HC12" s="82">
        <f>'Inbound SOS &amp; EOD'!HC90</f>
        <v>0</v>
      </c>
      <c r="HD12" s="82">
        <f>'Inbound SOS &amp; EOD'!HD90</f>
        <v>0</v>
      </c>
      <c r="HE12" s="82">
        <f>'Inbound SOS &amp; EOD'!HE90</f>
        <v>33</v>
      </c>
      <c r="HF12" s="82">
        <f>'Inbound SOS &amp; EOD'!HF90</f>
        <v>0</v>
      </c>
      <c r="HG12" s="82">
        <f>'Inbound SOS &amp; EOD'!HG90</f>
        <v>0</v>
      </c>
      <c r="HH12" s="82">
        <f>'Inbound SOS &amp; EOD'!HH90</f>
        <v>39</v>
      </c>
      <c r="HI12" s="82">
        <f>'Inbound SOS &amp; EOD'!HI90</f>
        <v>0</v>
      </c>
      <c r="HJ12" s="82">
        <f>'Inbound SOS &amp; EOD'!HJ90</f>
        <v>0</v>
      </c>
      <c r="HK12" s="82">
        <f>'Inbound SOS &amp; EOD'!HK90</f>
        <v>0</v>
      </c>
      <c r="HL12" s="82">
        <f>'Inbound SOS &amp; EOD'!HL90</f>
        <v>0</v>
      </c>
      <c r="HM12" s="82">
        <f>'Inbound SOS &amp; EOD'!HM90</f>
        <v>0</v>
      </c>
      <c r="HN12" s="82">
        <f>'Inbound SOS &amp; EOD'!HN90</f>
        <v>0</v>
      </c>
      <c r="HO12" s="82">
        <f>'Inbound SOS &amp; EOD'!HO90</f>
        <v>0</v>
      </c>
      <c r="HP12" s="82">
        <f>'Inbound SOS &amp; EOD'!HP90</f>
        <v>0</v>
      </c>
      <c r="HQ12" s="82">
        <f>'Inbound SOS &amp; EOD'!HQ90</f>
        <v>0</v>
      </c>
      <c r="HR12" s="82">
        <f>'Inbound SOS &amp; EOD'!HR90</f>
        <v>205</v>
      </c>
      <c r="HS12" s="82">
        <f>'Inbound SOS &amp; EOD'!HS90</f>
        <v>376</v>
      </c>
      <c r="HT12" s="82">
        <f>'Inbound SOS &amp; EOD'!HT90</f>
        <v>487</v>
      </c>
      <c r="HU12" s="82">
        <f>'Inbound SOS &amp; EOD'!HU90</f>
        <v>237</v>
      </c>
      <c r="HV12" s="82">
        <f>'Inbound SOS &amp; EOD'!HV90</f>
        <v>0</v>
      </c>
      <c r="HW12" s="82">
        <f>'Inbound SOS &amp; EOD'!HW90</f>
        <v>0</v>
      </c>
      <c r="HX12" s="82">
        <f>'Inbound SOS &amp; EOD'!HX90</f>
        <v>0</v>
      </c>
      <c r="HY12" s="82">
        <f>'Inbound SOS &amp; EOD'!HY90</f>
        <v>0</v>
      </c>
      <c r="HZ12" s="82">
        <f>'Inbound SOS &amp; EOD'!HZ90</f>
        <v>25</v>
      </c>
      <c r="IA12" s="82">
        <f>'Inbound SOS &amp; EOD'!IA90</f>
        <v>0</v>
      </c>
      <c r="IB12" s="82">
        <f>'Inbound SOS &amp; EOD'!IB90</f>
        <v>0</v>
      </c>
      <c r="IC12" s="82">
        <f>'Inbound SOS &amp; EOD'!IC90</f>
        <v>0</v>
      </c>
      <c r="ID12" s="82">
        <f>'Inbound SOS &amp; EOD'!ID90</f>
        <v>0</v>
      </c>
      <c r="IE12" s="82">
        <f>'Inbound SOS &amp; EOD'!IE90</f>
        <v>0</v>
      </c>
      <c r="IF12" s="82">
        <f>'Inbound SOS &amp; EOD'!IF90</f>
        <v>120</v>
      </c>
      <c r="IG12" s="82">
        <f>'Inbound SOS &amp; EOD'!IG90</f>
        <v>134</v>
      </c>
      <c r="IH12" s="82">
        <f>'Inbound SOS &amp; EOD'!IH90</f>
        <v>128</v>
      </c>
      <c r="II12" s="82">
        <f>'Inbound SOS &amp; EOD'!II90</f>
        <v>192</v>
      </c>
      <c r="IJ12" s="82">
        <f>'Inbound SOS &amp; EOD'!IJ90</f>
        <v>237</v>
      </c>
      <c r="IK12" s="82">
        <f>'Inbound SOS &amp; EOD'!IK90</f>
        <v>0</v>
      </c>
      <c r="IL12" s="82">
        <f>'Inbound SOS &amp; EOD'!IL90</f>
        <v>0</v>
      </c>
      <c r="IM12" s="82">
        <f>'Inbound SOS &amp; EOD'!IM90</f>
        <v>65</v>
      </c>
      <c r="IN12" s="82">
        <f>'Inbound SOS &amp; EOD'!IN90</f>
        <v>168</v>
      </c>
      <c r="IO12" s="82">
        <f>'Inbound SOS &amp; EOD'!IO90</f>
        <v>222</v>
      </c>
      <c r="IP12" s="82">
        <f>'Inbound SOS &amp; EOD'!IP90</f>
        <v>0</v>
      </c>
      <c r="IQ12" s="82">
        <f>'Inbound SOS &amp; EOD'!IQ90</f>
        <v>291</v>
      </c>
      <c r="IR12" s="82">
        <f>'Inbound SOS &amp; EOD'!IR90</f>
        <v>0</v>
      </c>
      <c r="IS12" s="82">
        <f>'Inbound SOS &amp; EOD'!IS90</f>
        <v>0</v>
      </c>
      <c r="IT12" s="82">
        <f>'Inbound SOS &amp; EOD'!IT90</f>
        <v>0</v>
      </c>
      <c r="IU12" s="82">
        <f>'Inbound SOS &amp; EOD'!IU90</f>
        <v>0</v>
      </c>
      <c r="IV12" s="82">
        <f>'Inbound SOS &amp; EOD'!IV90</f>
        <v>261</v>
      </c>
      <c r="IW12" s="82">
        <f>'Inbound SOS &amp; EOD'!IW90</f>
        <v>131</v>
      </c>
      <c r="IX12" s="82">
        <f>'Inbound SOS &amp; EOD'!IX90</f>
        <v>248</v>
      </c>
      <c r="IY12" s="82">
        <f>'Inbound SOS &amp; EOD'!IY90</f>
        <v>173</v>
      </c>
      <c r="IZ12" s="82">
        <f>'Inbound SOS &amp; EOD'!IZ90</f>
        <v>0</v>
      </c>
      <c r="JA12" s="82">
        <f>'Inbound SOS &amp; EOD'!JA90</f>
        <v>0</v>
      </c>
      <c r="JB12" s="82">
        <f>'Inbound SOS &amp; EOD'!JB90</f>
        <v>192</v>
      </c>
      <c r="JC12" s="82">
        <f>'Inbound SOS &amp; EOD'!JC90</f>
        <v>70</v>
      </c>
      <c r="JD12" s="82">
        <f>'Inbound SOS &amp; EOD'!JD90</f>
        <v>199</v>
      </c>
      <c r="JE12" s="82">
        <f>'Inbound SOS &amp; EOD'!JE90</f>
        <v>344</v>
      </c>
      <c r="JF12" s="82">
        <f>'Inbound SOS &amp; EOD'!JF90</f>
        <v>0</v>
      </c>
      <c r="JG12" s="82">
        <f>'Inbound SOS &amp; EOD'!JG90</f>
        <v>0</v>
      </c>
      <c r="JH12" s="82">
        <f>'Inbound SOS &amp; EOD'!JH90</f>
        <v>559</v>
      </c>
      <c r="JI12" s="82">
        <f>'Inbound SOS &amp; EOD'!JI90</f>
        <v>372</v>
      </c>
      <c r="JJ12" s="82">
        <f>'Inbound SOS &amp; EOD'!JJ90</f>
        <v>498</v>
      </c>
      <c r="JK12" s="82">
        <f>'Inbound SOS &amp; EOD'!JK90</f>
        <v>667</v>
      </c>
      <c r="JL12" s="82">
        <f>'Inbound SOS &amp; EOD'!JL90</f>
        <v>177</v>
      </c>
      <c r="JM12" s="82">
        <f>'Inbound SOS &amp; EOD'!JM90</f>
        <v>0</v>
      </c>
      <c r="JN12" s="82">
        <f>'Inbound SOS &amp; EOD'!JN90</f>
        <v>0</v>
      </c>
      <c r="JO12" s="82">
        <f>'Inbound SOS &amp; EOD'!JO90</f>
        <v>419</v>
      </c>
      <c r="JP12" s="82">
        <f>'Inbound SOS &amp; EOD'!JP90</f>
        <v>0</v>
      </c>
      <c r="JQ12" s="82">
        <f>'Inbound SOS &amp; EOD'!JQ90</f>
        <v>115</v>
      </c>
      <c r="JR12" s="82">
        <f>'Inbound SOS &amp; EOD'!JR90</f>
        <v>325</v>
      </c>
      <c r="JS12" s="82">
        <f>'Inbound SOS &amp; EOD'!JS90</f>
        <v>570</v>
      </c>
      <c r="JT12" s="82">
        <f>'Inbound SOS &amp; EOD'!JT90</f>
        <v>0</v>
      </c>
      <c r="JU12" s="82">
        <f>'Inbound SOS &amp; EOD'!JU90</f>
        <v>0</v>
      </c>
      <c r="JV12" s="82">
        <f>'Inbound SOS &amp; EOD'!JV90</f>
        <v>621</v>
      </c>
      <c r="JW12" s="82">
        <f>'Inbound SOS &amp; EOD'!JW90</f>
        <v>557</v>
      </c>
      <c r="JX12" s="82">
        <f>'Inbound SOS &amp; EOD'!JX90</f>
        <v>415</v>
      </c>
      <c r="JY12" s="82">
        <f>'Inbound SOS &amp; EOD'!JY90</f>
        <v>550</v>
      </c>
      <c r="JZ12" s="82">
        <f>'Inbound SOS &amp; EOD'!JZ90</f>
        <v>566</v>
      </c>
      <c r="KA12" s="82">
        <f>'Inbound SOS &amp; EOD'!KA90</f>
        <v>0</v>
      </c>
      <c r="KB12" s="82">
        <f>'Inbound SOS &amp; EOD'!KB90</f>
        <v>0</v>
      </c>
      <c r="KC12" s="82">
        <f>'Inbound SOS &amp; EOD'!KC90</f>
        <v>379</v>
      </c>
      <c r="KD12" s="82">
        <f>'Inbound SOS &amp; EOD'!KD90</f>
        <v>230</v>
      </c>
      <c r="KE12" s="82">
        <f>'Inbound SOS &amp; EOD'!KE90</f>
        <v>20</v>
      </c>
      <c r="KF12" s="82">
        <f>'Inbound SOS &amp; EOD'!KF90</f>
        <v>12</v>
      </c>
      <c r="KG12" s="82">
        <f>'Inbound SOS &amp; EOD'!KG90</f>
        <v>78</v>
      </c>
      <c r="KH12" s="82">
        <f>'Inbound SOS &amp; EOD'!KH90</f>
        <v>0</v>
      </c>
      <c r="KI12" s="82">
        <f>'Inbound SOS &amp; EOD'!KI90</f>
        <v>0</v>
      </c>
      <c r="KJ12" s="82">
        <f>'Inbound SOS &amp; EOD'!KJ90</f>
        <v>65</v>
      </c>
      <c r="KK12" s="82">
        <f>'Inbound SOS &amp; EOD'!KK90</f>
        <v>211</v>
      </c>
      <c r="KL12" s="82">
        <f>'Inbound SOS &amp; EOD'!KL90</f>
        <v>248</v>
      </c>
      <c r="KM12" s="82">
        <f>'Inbound SOS &amp; EOD'!KM90</f>
        <v>506</v>
      </c>
      <c r="KN12" s="82">
        <f>'Inbound SOS &amp; EOD'!KN90</f>
        <v>0</v>
      </c>
      <c r="KO12" s="82">
        <f>'Inbound SOS &amp; EOD'!KO90</f>
        <v>0</v>
      </c>
      <c r="KP12" s="82">
        <f>'Inbound SOS &amp; EOD'!KP90</f>
        <v>157</v>
      </c>
      <c r="KQ12" s="82">
        <f>'Inbound SOS &amp; EOD'!KQ90</f>
        <v>0</v>
      </c>
      <c r="KR12" s="82">
        <f>'Inbound SOS &amp; EOD'!KR90</f>
        <v>356</v>
      </c>
      <c r="KS12" s="82">
        <f>'Inbound SOS &amp; EOD'!KS90</f>
        <v>602</v>
      </c>
      <c r="KT12" s="82">
        <f>'Inbound SOS &amp; EOD'!KT90</f>
        <v>350</v>
      </c>
      <c r="KU12" s="82">
        <f>'Inbound SOS &amp; EOD'!KU90</f>
        <v>133</v>
      </c>
      <c r="KV12" s="82">
        <f>'Inbound SOS &amp; EOD'!KV90</f>
        <v>0</v>
      </c>
      <c r="KW12" s="82">
        <f>'Inbound SOS &amp; EOD'!KW90</f>
        <v>0</v>
      </c>
      <c r="KX12" s="82">
        <f>'Inbound SOS &amp; EOD'!KX90</f>
        <v>639</v>
      </c>
      <c r="KY12" s="82">
        <f>'Inbound SOS &amp; EOD'!KY90</f>
        <v>617</v>
      </c>
      <c r="KZ12" s="82">
        <f>'Inbound SOS &amp; EOD'!KZ90</f>
        <v>1106</v>
      </c>
      <c r="LA12" s="82">
        <f>'Inbound SOS &amp; EOD'!LA90</f>
        <v>803</v>
      </c>
      <c r="LB12" s="82">
        <f>'Inbound SOS &amp; EOD'!LB90</f>
        <v>403</v>
      </c>
      <c r="LC12" s="82">
        <f>'Inbound SOS &amp; EOD'!LC90</f>
        <v>0</v>
      </c>
      <c r="LD12" s="82">
        <f>'Inbound SOS &amp; EOD'!LD90</f>
        <v>0</v>
      </c>
      <c r="LE12" s="82">
        <f>'Inbound SOS &amp; EOD'!LE90</f>
        <v>0</v>
      </c>
      <c r="LF12" s="82">
        <f>'Inbound SOS &amp; EOD'!LF90</f>
        <v>276</v>
      </c>
      <c r="LG12" s="82">
        <f>'Inbound SOS &amp; EOD'!LG90</f>
        <v>0</v>
      </c>
      <c r="LH12" s="82">
        <f>'Inbound SOS &amp; EOD'!LH90</f>
        <v>892</v>
      </c>
      <c r="LI12" s="82">
        <f>'Inbound SOS &amp; EOD'!LI90</f>
        <v>749</v>
      </c>
      <c r="LJ12" s="82">
        <f>'Inbound SOS &amp; EOD'!LJ90</f>
        <v>0</v>
      </c>
      <c r="LK12" s="82">
        <f>'Inbound SOS &amp; EOD'!LK90</f>
        <v>0</v>
      </c>
      <c r="LL12" s="82">
        <f>'Inbound SOS &amp; EOD'!LL90</f>
        <v>1043</v>
      </c>
      <c r="LM12" s="82">
        <f>'Inbound SOS &amp; EOD'!LM90</f>
        <v>0</v>
      </c>
      <c r="LN12" s="82">
        <f>'Inbound SOS &amp; EOD'!LN90</f>
        <v>0</v>
      </c>
      <c r="LO12" s="82">
        <f>'Inbound SOS &amp; EOD'!LO90</f>
        <v>0</v>
      </c>
      <c r="LP12" s="82">
        <f>'Inbound SOS &amp; EOD'!LP90</f>
        <v>568</v>
      </c>
      <c r="LQ12" s="82">
        <f>'Inbound SOS &amp; EOD'!LQ90</f>
        <v>340</v>
      </c>
      <c r="LR12" s="82">
        <f>'Inbound SOS &amp; EOD'!LR90</f>
        <v>0</v>
      </c>
      <c r="LS12" s="82">
        <f>'Inbound SOS &amp; EOD'!LS90</f>
        <v>284</v>
      </c>
      <c r="LT12" s="82">
        <f>'Inbound SOS &amp; EOD'!LT90</f>
        <v>241</v>
      </c>
      <c r="LU12" s="82">
        <f>'Inbound SOS &amp; EOD'!LU90</f>
        <v>0</v>
      </c>
      <c r="LV12" s="82">
        <f>'Inbound SOS &amp; EOD'!LV90</f>
        <v>0</v>
      </c>
      <c r="LW12" s="82">
        <f>'Inbound SOS &amp; EOD'!LW90</f>
        <v>0</v>
      </c>
      <c r="LX12" s="82">
        <f>'Inbound SOS &amp; EOD'!LX90</f>
        <v>260</v>
      </c>
      <c r="LY12" s="82">
        <f>'Inbound SOS &amp; EOD'!LY90</f>
        <v>0</v>
      </c>
      <c r="LZ12" s="82">
        <f>'Inbound SOS &amp; EOD'!LZ90</f>
        <v>0</v>
      </c>
      <c r="MA12" s="82">
        <f>'Inbound SOS &amp; EOD'!MA90</f>
        <v>0</v>
      </c>
      <c r="MB12" s="82">
        <f>'Inbound SOS &amp; EOD'!MB90</f>
        <v>0</v>
      </c>
      <c r="MC12" s="82">
        <f>'Inbound SOS &amp; EOD'!MC90</f>
        <v>0</v>
      </c>
      <c r="MD12" s="82">
        <f>'Inbound SOS &amp; EOD'!MD90</f>
        <v>333</v>
      </c>
      <c r="ME12" s="82">
        <f>'Inbound SOS &amp; EOD'!ME90</f>
        <v>0</v>
      </c>
      <c r="MF12" s="82">
        <f>'Inbound SOS &amp; EOD'!MF90</f>
        <v>0</v>
      </c>
      <c r="MG12" s="82">
        <f>'Inbound SOS &amp; EOD'!MG90</f>
        <v>1057</v>
      </c>
      <c r="MH12" s="82">
        <f>'Inbound SOS &amp; EOD'!MH90</f>
        <v>1111</v>
      </c>
      <c r="MI12" s="82">
        <f>'Inbound SOS &amp; EOD'!MI90</f>
        <v>982</v>
      </c>
      <c r="MJ12" s="82">
        <f>'Inbound SOS &amp; EOD'!MJ90</f>
        <v>758</v>
      </c>
      <c r="MK12" s="82">
        <f>'Inbound SOS &amp; EOD'!MK90</f>
        <v>868</v>
      </c>
      <c r="ML12" s="82">
        <f>'Inbound SOS &amp; EOD'!ML90</f>
        <v>0</v>
      </c>
      <c r="MM12" s="82">
        <f>'Inbound SOS &amp; EOD'!MM90</f>
        <v>0</v>
      </c>
      <c r="MN12" s="82">
        <f>'Inbound SOS &amp; EOD'!MN90</f>
        <v>814</v>
      </c>
      <c r="MO12" s="82">
        <f>'Inbound SOS &amp; EOD'!MO90</f>
        <v>845</v>
      </c>
      <c r="MP12" s="82">
        <f>'Inbound SOS &amp; EOD'!MP90</f>
        <v>646</v>
      </c>
      <c r="MQ12" s="82">
        <f>'Inbound SOS &amp; EOD'!MQ90</f>
        <v>546</v>
      </c>
      <c r="MR12" s="82">
        <f>'Inbound SOS &amp; EOD'!MR90</f>
        <v>1097</v>
      </c>
      <c r="MS12" s="82">
        <f>'Inbound SOS &amp; EOD'!MS90</f>
        <v>0</v>
      </c>
      <c r="MT12" s="82">
        <f>'Inbound SOS &amp; EOD'!MT90</f>
        <v>0</v>
      </c>
      <c r="MU12" s="82">
        <f>'Inbound SOS &amp; EOD'!MU90</f>
        <v>111</v>
      </c>
      <c r="MV12" s="82">
        <f>'Inbound SOS &amp; EOD'!MV90</f>
        <v>386</v>
      </c>
      <c r="MW12" s="82">
        <f>'Inbound SOS &amp; EOD'!MW90</f>
        <v>425</v>
      </c>
      <c r="MX12" s="82">
        <f>'Inbound SOS &amp; EOD'!MX90</f>
        <v>402</v>
      </c>
      <c r="MY12" s="82">
        <f>'Inbound SOS &amp; EOD'!MY90</f>
        <v>446</v>
      </c>
      <c r="MZ12" s="82">
        <f>'Inbound SOS &amp; EOD'!MZ90</f>
        <v>0</v>
      </c>
      <c r="NA12" s="82">
        <f>'Inbound SOS &amp; EOD'!NA90</f>
        <v>0</v>
      </c>
      <c r="NB12" s="530"/>
      <c r="NC12" s="530"/>
      <c r="ND12" s="530"/>
      <c r="NE12" s="530"/>
      <c r="NF12" s="530"/>
      <c r="NG12" s="530"/>
      <c r="NH12" s="530"/>
      <c r="NI12" s="530"/>
      <c r="NJ12" s="530"/>
      <c r="NK12" s="530"/>
      <c r="NL12" s="530"/>
      <c r="NM12" s="530"/>
      <c r="NN12" s="530"/>
      <c r="NO12" s="530"/>
      <c r="NP12" s="530"/>
      <c r="NQ12" s="530"/>
      <c r="NR12" s="530"/>
      <c r="NS12" s="530"/>
      <c r="NT12" s="530"/>
      <c r="NU12" s="530"/>
      <c r="NV12" s="530"/>
      <c r="NW12" s="530"/>
      <c r="NX12" s="530"/>
      <c r="NY12" s="530"/>
      <c r="NZ12" s="530"/>
      <c r="OA12" s="530"/>
      <c r="OB12" s="530"/>
      <c r="OC12" s="530"/>
      <c r="OD12" s="530"/>
      <c r="OE12" s="530"/>
      <c r="OF12" s="530"/>
      <c r="OG12" s="530"/>
      <c r="OH12" s="530"/>
      <c r="OI12" s="530"/>
      <c r="OJ12" s="530"/>
      <c r="OK12" s="530"/>
      <c r="OL12" s="530"/>
      <c r="OM12" s="530"/>
      <c r="ON12" s="530"/>
      <c r="OO12" s="530"/>
      <c r="OP12" s="530"/>
      <c r="OQ12" s="530"/>
      <c r="OR12" s="530"/>
      <c r="OS12" s="530"/>
      <c r="OT12" s="530"/>
      <c r="OU12" s="530"/>
      <c r="OV12" s="530"/>
      <c r="OW12" s="530"/>
      <c r="OX12" s="530"/>
      <c r="OY12" s="530"/>
      <c r="OZ12" s="530"/>
      <c r="PA12" s="527"/>
      <c r="PB12" s="527"/>
    </row>
    <row r="13" spans="1:16345" s="84" customFormat="1" ht="14.25" customHeight="1">
      <c r="A13" s="83" t="s">
        <v>200</v>
      </c>
      <c r="B13" s="82">
        <f t="shared" ref="B13" si="19">B9+B10</f>
        <v>2346</v>
      </c>
      <c r="C13" s="82">
        <f t="shared" ref="C13:BN13" si="20">C9+C10</f>
        <v>1140</v>
      </c>
      <c r="D13" s="82">
        <f t="shared" si="20"/>
        <v>897</v>
      </c>
      <c r="E13" s="82">
        <f t="shared" si="20"/>
        <v>1675</v>
      </c>
      <c r="F13" s="82">
        <f t="shared" si="20"/>
        <v>758</v>
      </c>
      <c r="G13" s="82">
        <f t="shared" si="20"/>
        <v>149</v>
      </c>
      <c r="H13" s="82">
        <f t="shared" si="20"/>
        <v>0</v>
      </c>
      <c r="I13" s="82">
        <f t="shared" si="20"/>
        <v>796</v>
      </c>
      <c r="J13" s="82">
        <f t="shared" si="20"/>
        <v>1152</v>
      </c>
      <c r="K13" s="82">
        <f t="shared" si="20"/>
        <v>340</v>
      </c>
      <c r="L13" s="82">
        <f t="shared" si="20"/>
        <v>297</v>
      </c>
      <c r="M13" s="82">
        <f t="shared" si="20"/>
        <v>78</v>
      </c>
      <c r="N13" s="82">
        <f t="shared" si="20"/>
        <v>0</v>
      </c>
      <c r="O13" s="82">
        <f t="shared" si="20"/>
        <v>0</v>
      </c>
      <c r="P13" s="82">
        <f t="shared" si="20"/>
        <v>781</v>
      </c>
      <c r="Q13" s="82">
        <f t="shared" si="20"/>
        <v>770</v>
      </c>
      <c r="R13" s="82">
        <f t="shared" si="20"/>
        <v>40</v>
      </c>
      <c r="S13" s="82">
        <f t="shared" si="20"/>
        <v>335</v>
      </c>
      <c r="T13" s="82">
        <f t="shared" si="20"/>
        <v>1105</v>
      </c>
      <c r="U13" s="82">
        <f t="shared" si="20"/>
        <v>76</v>
      </c>
      <c r="V13" s="82">
        <f t="shared" si="20"/>
        <v>0</v>
      </c>
      <c r="W13" s="82">
        <f t="shared" si="20"/>
        <v>615</v>
      </c>
      <c r="X13" s="82">
        <f t="shared" si="20"/>
        <v>1205</v>
      </c>
      <c r="Y13" s="82">
        <f t="shared" si="20"/>
        <v>470</v>
      </c>
      <c r="Z13" s="82">
        <f t="shared" si="20"/>
        <v>311</v>
      </c>
      <c r="AA13" s="82">
        <f t="shared" si="20"/>
        <v>41</v>
      </c>
      <c r="AB13" s="82">
        <f t="shared" si="20"/>
        <v>0</v>
      </c>
      <c r="AC13" s="82">
        <f t="shared" si="20"/>
        <v>579</v>
      </c>
      <c r="AD13" s="82">
        <f t="shared" si="20"/>
        <v>700</v>
      </c>
      <c r="AE13" s="82">
        <f t="shared" si="20"/>
        <v>806</v>
      </c>
      <c r="AF13" s="82">
        <f t="shared" si="20"/>
        <v>775</v>
      </c>
      <c r="AG13" s="82">
        <f t="shared" si="20"/>
        <v>392</v>
      </c>
      <c r="AH13" s="82">
        <f t="shared" si="20"/>
        <v>646</v>
      </c>
      <c r="AI13" s="82">
        <f t="shared" si="20"/>
        <v>905</v>
      </c>
      <c r="AJ13" s="82">
        <f t="shared" si="20"/>
        <v>411</v>
      </c>
      <c r="AK13" s="82">
        <f t="shared" si="20"/>
        <v>114</v>
      </c>
      <c r="AL13" s="82">
        <f t="shared" si="20"/>
        <v>74</v>
      </c>
      <c r="AM13" s="82">
        <f t="shared" si="20"/>
        <v>354</v>
      </c>
      <c r="AN13" s="82">
        <f t="shared" si="20"/>
        <v>588</v>
      </c>
      <c r="AO13" s="82">
        <f t="shared" si="20"/>
        <v>684</v>
      </c>
      <c r="AP13" s="82">
        <f t="shared" si="20"/>
        <v>685</v>
      </c>
      <c r="AQ13" s="82">
        <f t="shared" si="20"/>
        <v>139</v>
      </c>
      <c r="AR13" s="82">
        <f t="shared" si="20"/>
        <v>0</v>
      </c>
      <c r="AS13" s="82">
        <f t="shared" si="20"/>
        <v>861</v>
      </c>
      <c r="AT13" s="82">
        <f t="shared" si="20"/>
        <v>190</v>
      </c>
      <c r="AU13" s="82">
        <f t="shared" si="20"/>
        <v>390</v>
      </c>
      <c r="AV13" s="82">
        <f t="shared" si="20"/>
        <v>691</v>
      </c>
      <c r="AW13" s="82">
        <f t="shared" si="20"/>
        <v>76</v>
      </c>
      <c r="AX13" s="82">
        <f t="shared" si="20"/>
        <v>0</v>
      </c>
      <c r="AY13" s="82">
        <f t="shared" si="20"/>
        <v>0</v>
      </c>
      <c r="AZ13" s="82">
        <f t="shared" si="20"/>
        <v>249</v>
      </c>
      <c r="BA13" s="82">
        <f t="shared" si="20"/>
        <v>316</v>
      </c>
      <c r="BB13" s="82">
        <f t="shared" si="20"/>
        <v>1127</v>
      </c>
      <c r="BC13" s="82">
        <f t="shared" si="20"/>
        <v>996</v>
      </c>
      <c r="BD13" s="82">
        <f t="shared" si="20"/>
        <v>581</v>
      </c>
      <c r="BE13" s="82">
        <f t="shared" si="20"/>
        <v>238</v>
      </c>
      <c r="BF13" s="82">
        <f t="shared" si="20"/>
        <v>238</v>
      </c>
      <c r="BG13" s="82">
        <f t="shared" si="20"/>
        <v>443</v>
      </c>
      <c r="BH13" s="82">
        <f t="shared" si="20"/>
        <v>476</v>
      </c>
      <c r="BI13" s="82">
        <f t="shared" si="20"/>
        <v>505</v>
      </c>
      <c r="BJ13" s="82">
        <f t="shared" si="20"/>
        <v>366</v>
      </c>
      <c r="BK13" s="82">
        <f t="shared" si="20"/>
        <v>0</v>
      </c>
      <c r="BL13" s="82">
        <f t="shared" si="20"/>
        <v>0</v>
      </c>
      <c r="BM13" s="82">
        <f t="shared" si="20"/>
        <v>572</v>
      </c>
      <c r="BN13" s="82">
        <f t="shared" si="20"/>
        <v>687</v>
      </c>
      <c r="BO13" s="82">
        <f t="shared" ref="BO13:DZ13" si="21">BO9+BO10</f>
        <v>1108</v>
      </c>
      <c r="BP13" s="82">
        <f t="shared" si="21"/>
        <v>50</v>
      </c>
      <c r="BQ13" s="82">
        <f t="shared" si="21"/>
        <v>762</v>
      </c>
      <c r="BR13" s="82">
        <f t="shared" si="21"/>
        <v>1294</v>
      </c>
      <c r="BS13" s="82">
        <f t="shared" si="21"/>
        <v>593</v>
      </c>
      <c r="BT13" s="82">
        <f t="shared" si="21"/>
        <v>1579</v>
      </c>
      <c r="BU13" s="82">
        <f t="shared" si="21"/>
        <v>1431</v>
      </c>
      <c r="BV13" s="82">
        <f t="shared" si="21"/>
        <v>412</v>
      </c>
      <c r="BW13" s="82">
        <f t="shared" si="21"/>
        <v>870</v>
      </c>
      <c r="BX13" s="82">
        <f t="shared" si="21"/>
        <v>569</v>
      </c>
      <c r="BY13" s="82">
        <f t="shared" si="21"/>
        <v>234</v>
      </c>
      <c r="BZ13" s="82">
        <f t="shared" si="21"/>
        <v>0</v>
      </c>
      <c r="CA13" s="82">
        <f t="shared" si="21"/>
        <v>329</v>
      </c>
      <c r="CB13" s="82">
        <f t="shared" si="21"/>
        <v>410</v>
      </c>
      <c r="CC13" s="82">
        <f t="shared" si="21"/>
        <v>73</v>
      </c>
      <c r="CD13" s="82">
        <f t="shared" si="21"/>
        <v>1287</v>
      </c>
      <c r="CE13" s="82">
        <f t="shared" si="21"/>
        <v>113</v>
      </c>
      <c r="CF13" s="82">
        <f t="shared" si="21"/>
        <v>1084</v>
      </c>
      <c r="CG13" s="82">
        <f t="shared" si="21"/>
        <v>276</v>
      </c>
      <c r="CH13" s="82">
        <f t="shared" si="21"/>
        <v>0</v>
      </c>
      <c r="CI13" s="82">
        <f t="shared" si="21"/>
        <v>328</v>
      </c>
      <c r="CJ13" s="82">
        <f t="shared" si="21"/>
        <v>1058</v>
      </c>
      <c r="CK13" s="82">
        <f t="shared" si="21"/>
        <v>21</v>
      </c>
      <c r="CL13" s="82">
        <f t="shared" si="21"/>
        <v>0</v>
      </c>
      <c r="CM13" s="82">
        <f t="shared" si="21"/>
        <v>0</v>
      </c>
      <c r="CN13" s="82">
        <f t="shared" si="21"/>
        <v>0</v>
      </c>
      <c r="CO13" s="82">
        <f t="shared" si="21"/>
        <v>422</v>
      </c>
      <c r="CP13" s="82">
        <f t="shared" si="21"/>
        <v>566</v>
      </c>
      <c r="CQ13" s="82">
        <f t="shared" si="21"/>
        <v>401</v>
      </c>
      <c r="CR13" s="82">
        <f t="shared" si="21"/>
        <v>434</v>
      </c>
      <c r="CS13" s="82">
        <f t="shared" si="21"/>
        <v>744</v>
      </c>
      <c r="CT13" s="82">
        <f t="shared" si="21"/>
        <v>538</v>
      </c>
      <c r="CU13" s="82">
        <f t="shared" si="21"/>
        <v>0</v>
      </c>
      <c r="CV13" s="82">
        <f t="shared" si="21"/>
        <v>0</v>
      </c>
      <c r="CW13" s="82">
        <f t="shared" si="21"/>
        <v>986</v>
      </c>
      <c r="CX13" s="82">
        <f t="shared" si="21"/>
        <v>893</v>
      </c>
      <c r="CY13" s="82">
        <f t="shared" si="21"/>
        <v>1241</v>
      </c>
      <c r="CZ13" s="82">
        <f t="shared" si="21"/>
        <v>1110</v>
      </c>
      <c r="DA13" s="82">
        <f t="shared" si="21"/>
        <v>1685</v>
      </c>
      <c r="DB13" s="82">
        <f t="shared" si="21"/>
        <v>1189</v>
      </c>
      <c r="DC13" s="82">
        <f t="shared" si="21"/>
        <v>941</v>
      </c>
      <c r="DD13" s="82">
        <f t="shared" si="21"/>
        <v>1870</v>
      </c>
      <c r="DE13" s="82">
        <f t="shared" si="21"/>
        <v>397</v>
      </c>
      <c r="DF13" s="82">
        <f t="shared" si="21"/>
        <v>0</v>
      </c>
      <c r="DG13" s="82">
        <f t="shared" si="21"/>
        <v>0</v>
      </c>
      <c r="DH13" s="82">
        <f t="shared" si="21"/>
        <v>0</v>
      </c>
      <c r="DI13" s="82">
        <f t="shared" si="21"/>
        <v>472</v>
      </c>
      <c r="DJ13" s="82">
        <f t="shared" si="21"/>
        <v>750</v>
      </c>
      <c r="DK13" s="82">
        <f t="shared" si="21"/>
        <v>1198</v>
      </c>
      <c r="DL13" s="82">
        <f t="shared" si="21"/>
        <v>237</v>
      </c>
      <c r="DM13" s="82">
        <f t="shared" si="21"/>
        <v>783</v>
      </c>
      <c r="DN13" s="82">
        <f t="shared" si="21"/>
        <v>987</v>
      </c>
      <c r="DO13" s="82">
        <f t="shared" si="21"/>
        <v>0</v>
      </c>
      <c r="DP13" s="82">
        <f t="shared" si="21"/>
        <v>637</v>
      </c>
      <c r="DQ13" s="82">
        <f t="shared" si="21"/>
        <v>303</v>
      </c>
      <c r="DR13" s="82">
        <f t="shared" si="21"/>
        <v>3252</v>
      </c>
      <c r="DS13" s="82">
        <f t="shared" si="21"/>
        <v>1658</v>
      </c>
      <c r="DT13" s="82">
        <f t="shared" si="21"/>
        <v>582</v>
      </c>
      <c r="DU13" s="82">
        <f t="shared" si="21"/>
        <v>928</v>
      </c>
      <c r="DV13" s="82">
        <f t="shared" si="21"/>
        <v>486</v>
      </c>
      <c r="DW13" s="82">
        <f t="shared" si="21"/>
        <v>224</v>
      </c>
      <c r="DX13" s="82">
        <f t="shared" si="21"/>
        <v>735</v>
      </c>
      <c r="DY13" s="82">
        <f t="shared" si="21"/>
        <v>2086</v>
      </c>
      <c r="DZ13" s="82">
        <f t="shared" si="21"/>
        <v>1558</v>
      </c>
      <c r="EA13" s="82">
        <f t="shared" ref="EA13:GL13" si="22">EA9+EA10</f>
        <v>1587</v>
      </c>
      <c r="EB13" s="82">
        <f t="shared" si="22"/>
        <v>1299</v>
      </c>
      <c r="EC13" s="82">
        <f t="shared" si="22"/>
        <v>1295</v>
      </c>
      <c r="ED13" s="82">
        <f t="shared" si="22"/>
        <v>0</v>
      </c>
      <c r="EE13" s="82">
        <f t="shared" si="22"/>
        <v>0</v>
      </c>
      <c r="EF13" s="82">
        <f t="shared" si="22"/>
        <v>805</v>
      </c>
      <c r="EG13" s="82">
        <f t="shared" si="22"/>
        <v>1704</v>
      </c>
      <c r="EH13" s="82">
        <f t="shared" si="22"/>
        <v>1482</v>
      </c>
      <c r="EI13" s="82">
        <f t="shared" si="22"/>
        <v>1286</v>
      </c>
      <c r="EJ13" s="82">
        <f t="shared" si="22"/>
        <v>488</v>
      </c>
      <c r="EK13" s="82">
        <f t="shared" si="22"/>
        <v>9</v>
      </c>
      <c r="EL13" s="82">
        <f t="shared" si="22"/>
        <v>194</v>
      </c>
      <c r="EM13" s="82">
        <f t="shared" si="22"/>
        <v>620</v>
      </c>
      <c r="EN13" s="82">
        <f t="shared" si="22"/>
        <v>2240</v>
      </c>
      <c r="EO13" s="82">
        <f t="shared" si="22"/>
        <v>605</v>
      </c>
      <c r="EP13" s="82">
        <f t="shared" si="22"/>
        <v>897</v>
      </c>
      <c r="EQ13" s="82">
        <f t="shared" si="22"/>
        <v>0</v>
      </c>
      <c r="ER13" s="82">
        <f t="shared" si="22"/>
        <v>240</v>
      </c>
      <c r="ES13" s="82">
        <f t="shared" si="22"/>
        <v>0</v>
      </c>
      <c r="ET13" s="82">
        <f t="shared" si="22"/>
        <v>1959</v>
      </c>
      <c r="EU13" s="82">
        <f t="shared" si="22"/>
        <v>1266</v>
      </c>
      <c r="EV13" s="82">
        <f t="shared" si="22"/>
        <v>1264</v>
      </c>
      <c r="EW13" s="82">
        <f t="shared" si="22"/>
        <v>811</v>
      </c>
      <c r="EX13" s="82">
        <f t="shared" si="22"/>
        <v>301</v>
      </c>
      <c r="EY13" s="82">
        <f t="shared" si="22"/>
        <v>0</v>
      </c>
      <c r="EZ13" s="82">
        <f t="shared" si="22"/>
        <v>0</v>
      </c>
      <c r="FA13" s="82">
        <f t="shared" si="22"/>
        <v>944</v>
      </c>
      <c r="FB13" s="82">
        <f t="shared" si="22"/>
        <v>675</v>
      </c>
      <c r="FC13" s="82">
        <f t="shared" si="22"/>
        <v>1131</v>
      </c>
      <c r="FD13" s="82">
        <f t="shared" si="22"/>
        <v>944</v>
      </c>
      <c r="FE13" s="82">
        <f t="shared" si="22"/>
        <v>991</v>
      </c>
      <c r="FF13" s="82">
        <f t="shared" si="22"/>
        <v>468</v>
      </c>
      <c r="FG13" s="82">
        <f t="shared" si="22"/>
        <v>0</v>
      </c>
      <c r="FH13" s="82">
        <f t="shared" si="22"/>
        <v>583</v>
      </c>
      <c r="FI13" s="82">
        <f t="shared" si="22"/>
        <v>646</v>
      </c>
      <c r="FJ13" s="82">
        <f t="shared" si="22"/>
        <v>511</v>
      </c>
      <c r="FK13" s="82">
        <f t="shared" si="22"/>
        <v>2035</v>
      </c>
      <c r="FL13" s="82">
        <f t="shared" si="22"/>
        <v>830</v>
      </c>
      <c r="FM13" s="82">
        <f t="shared" si="22"/>
        <v>980</v>
      </c>
      <c r="FN13" s="82">
        <f t="shared" si="22"/>
        <v>704</v>
      </c>
      <c r="FO13" s="82">
        <f t="shared" si="22"/>
        <v>1586</v>
      </c>
      <c r="FP13" s="82">
        <f t="shared" si="22"/>
        <v>943</v>
      </c>
      <c r="FQ13" s="82">
        <f t="shared" si="22"/>
        <v>976</v>
      </c>
      <c r="FR13" s="82">
        <f t="shared" si="22"/>
        <v>742</v>
      </c>
      <c r="FS13" s="82">
        <f t="shared" si="22"/>
        <v>339</v>
      </c>
      <c r="FT13" s="82">
        <f t="shared" si="22"/>
        <v>318</v>
      </c>
      <c r="FU13" s="82">
        <f t="shared" si="22"/>
        <v>648</v>
      </c>
      <c r="FV13" s="82">
        <f t="shared" si="22"/>
        <v>756</v>
      </c>
      <c r="FW13" s="82">
        <f t="shared" si="22"/>
        <v>80</v>
      </c>
      <c r="FX13" s="82">
        <f t="shared" si="22"/>
        <v>0</v>
      </c>
      <c r="FY13" s="82">
        <f t="shared" si="22"/>
        <v>367</v>
      </c>
      <c r="FZ13" s="82">
        <f t="shared" si="22"/>
        <v>763</v>
      </c>
      <c r="GA13" s="82">
        <f t="shared" si="22"/>
        <v>190</v>
      </c>
      <c r="GB13" s="82">
        <f t="shared" si="22"/>
        <v>573</v>
      </c>
      <c r="GC13" s="82">
        <f t="shared" si="22"/>
        <v>985</v>
      </c>
      <c r="GD13" s="82">
        <f t="shared" si="22"/>
        <v>439</v>
      </c>
      <c r="GE13" s="82">
        <f t="shared" si="22"/>
        <v>723</v>
      </c>
      <c r="GF13" s="82">
        <f t="shared" si="22"/>
        <v>490</v>
      </c>
      <c r="GG13" s="82">
        <f t="shared" si="22"/>
        <v>0</v>
      </c>
      <c r="GH13" s="82">
        <f t="shared" si="22"/>
        <v>648</v>
      </c>
      <c r="GI13" s="82">
        <f t="shared" si="22"/>
        <v>0</v>
      </c>
      <c r="GJ13" s="82">
        <f t="shared" si="22"/>
        <v>281</v>
      </c>
      <c r="GK13" s="82">
        <f t="shared" si="22"/>
        <v>828</v>
      </c>
      <c r="GL13" s="82">
        <f t="shared" si="22"/>
        <v>549</v>
      </c>
      <c r="GM13" s="82">
        <f t="shared" ref="GM13:IX13" si="23">GM9+GM10</f>
        <v>549</v>
      </c>
      <c r="GN13" s="82">
        <f t="shared" si="23"/>
        <v>555</v>
      </c>
      <c r="GO13" s="82">
        <f t="shared" si="23"/>
        <v>371</v>
      </c>
      <c r="GP13" s="82">
        <f t="shared" si="23"/>
        <v>905</v>
      </c>
      <c r="GQ13" s="82">
        <f t="shared" si="23"/>
        <v>830</v>
      </c>
      <c r="GR13" s="82">
        <f t="shared" si="23"/>
        <v>981</v>
      </c>
      <c r="GS13" s="82">
        <f t="shared" si="23"/>
        <v>749</v>
      </c>
      <c r="GT13" s="82">
        <f t="shared" si="23"/>
        <v>552</v>
      </c>
      <c r="GU13" s="82">
        <f t="shared" si="23"/>
        <v>97</v>
      </c>
      <c r="GV13" s="82">
        <f t="shared" si="23"/>
        <v>216</v>
      </c>
      <c r="GW13" s="82">
        <f t="shared" si="23"/>
        <v>176</v>
      </c>
      <c r="GX13" s="82">
        <f t="shared" si="23"/>
        <v>371</v>
      </c>
      <c r="GY13" s="82">
        <f t="shared" si="23"/>
        <v>642</v>
      </c>
      <c r="GZ13" s="82">
        <f t="shared" si="23"/>
        <v>673</v>
      </c>
      <c r="HA13" s="82">
        <f t="shared" si="23"/>
        <v>573</v>
      </c>
      <c r="HB13" s="82">
        <f t="shared" si="23"/>
        <v>0</v>
      </c>
      <c r="HC13" s="82">
        <f t="shared" si="23"/>
        <v>278</v>
      </c>
      <c r="HD13" s="82">
        <f t="shared" si="23"/>
        <v>0</v>
      </c>
      <c r="HE13" s="82">
        <f t="shared" si="23"/>
        <v>110</v>
      </c>
      <c r="HF13" s="82">
        <f t="shared" si="23"/>
        <v>101</v>
      </c>
      <c r="HG13" s="82">
        <f t="shared" si="23"/>
        <v>351</v>
      </c>
      <c r="HH13" s="82">
        <f t="shared" si="23"/>
        <v>605</v>
      </c>
      <c r="HI13" s="82">
        <f t="shared" si="23"/>
        <v>0</v>
      </c>
      <c r="HJ13" s="82">
        <f t="shared" si="23"/>
        <v>0</v>
      </c>
      <c r="HK13" s="82">
        <f t="shared" si="23"/>
        <v>0</v>
      </c>
      <c r="HL13" s="82">
        <f t="shared" si="23"/>
        <v>131</v>
      </c>
      <c r="HM13" s="82">
        <f t="shared" si="23"/>
        <v>527</v>
      </c>
      <c r="HN13" s="82">
        <f t="shared" si="23"/>
        <v>772</v>
      </c>
      <c r="HO13" s="82">
        <f t="shared" si="23"/>
        <v>412</v>
      </c>
      <c r="HP13" s="82">
        <f t="shared" si="23"/>
        <v>1448</v>
      </c>
      <c r="HQ13" s="82">
        <f t="shared" si="23"/>
        <v>1421</v>
      </c>
      <c r="HR13" s="82">
        <f t="shared" si="23"/>
        <v>2028</v>
      </c>
      <c r="HS13" s="82">
        <f t="shared" si="23"/>
        <v>1479</v>
      </c>
      <c r="HT13" s="82">
        <f t="shared" si="23"/>
        <v>1602</v>
      </c>
      <c r="HU13" s="82">
        <f t="shared" si="23"/>
        <v>1324</v>
      </c>
      <c r="HV13" s="82">
        <f t="shared" si="23"/>
        <v>869</v>
      </c>
      <c r="HW13" s="82">
        <f t="shared" si="23"/>
        <v>1017</v>
      </c>
      <c r="HX13" s="82">
        <f t="shared" si="23"/>
        <v>128</v>
      </c>
      <c r="HY13" s="82">
        <f t="shared" si="23"/>
        <v>141</v>
      </c>
      <c r="HZ13" s="82">
        <f t="shared" si="23"/>
        <v>656</v>
      </c>
      <c r="IA13" s="82">
        <f t="shared" si="23"/>
        <v>418</v>
      </c>
      <c r="IB13" s="82">
        <f t="shared" si="23"/>
        <v>491</v>
      </c>
      <c r="IC13" s="82">
        <f t="shared" si="23"/>
        <v>777</v>
      </c>
      <c r="ID13" s="82">
        <f t="shared" si="23"/>
        <v>1366</v>
      </c>
      <c r="IE13" s="82">
        <f t="shared" si="23"/>
        <v>1298</v>
      </c>
      <c r="IF13" s="82">
        <f t="shared" si="23"/>
        <v>1568</v>
      </c>
      <c r="IG13" s="82">
        <f t="shared" si="23"/>
        <v>1310</v>
      </c>
      <c r="IH13" s="82">
        <f t="shared" si="23"/>
        <v>712</v>
      </c>
      <c r="II13" s="82">
        <f t="shared" si="23"/>
        <v>1517</v>
      </c>
      <c r="IJ13" s="82">
        <f t="shared" si="23"/>
        <v>1897</v>
      </c>
      <c r="IK13" s="82">
        <f t="shared" si="23"/>
        <v>2268</v>
      </c>
      <c r="IL13" s="82">
        <f t="shared" si="23"/>
        <v>2168</v>
      </c>
      <c r="IM13" s="82">
        <f t="shared" si="23"/>
        <v>453</v>
      </c>
      <c r="IN13" s="82">
        <f t="shared" si="23"/>
        <v>597</v>
      </c>
      <c r="IO13" s="82">
        <f t="shared" si="23"/>
        <v>823</v>
      </c>
      <c r="IP13" s="82">
        <f t="shared" si="23"/>
        <v>660</v>
      </c>
      <c r="IQ13" s="82">
        <f t="shared" si="23"/>
        <v>967</v>
      </c>
      <c r="IR13" s="82">
        <f t="shared" si="23"/>
        <v>166</v>
      </c>
      <c r="IS13" s="82">
        <f t="shared" si="23"/>
        <v>0</v>
      </c>
      <c r="IT13" s="82">
        <f t="shared" si="23"/>
        <v>486</v>
      </c>
      <c r="IU13" s="82">
        <f t="shared" si="23"/>
        <v>280</v>
      </c>
      <c r="IV13" s="82">
        <f t="shared" si="23"/>
        <v>1614</v>
      </c>
      <c r="IW13" s="82">
        <f t="shared" si="23"/>
        <v>955</v>
      </c>
      <c r="IX13" s="82">
        <f t="shared" si="23"/>
        <v>1031</v>
      </c>
      <c r="IY13" s="82">
        <f t="shared" ref="IY13:LJ13" si="24">IY9+IY10</f>
        <v>1627</v>
      </c>
      <c r="IZ13" s="82">
        <f t="shared" si="24"/>
        <v>0</v>
      </c>
      <c r="JA13" s="82">
        <f t="shared" si="24"/>
        <v>0</v>
      </c>
      <c r="JB13" s="82">
        <f t="shared" si="24"/>
        <v>946</v>
      </c>
      <c r="JC13" s="82">
        <f t="shared" si="24"/>
        <v>680</v>
      </c>
      <c r="JD13" s="82">
        <f t="shared" si="24"/>
        <v>931</v>
      </c>
      <c r="JE13" s="82">
        <f t="shared" si="24"/>
        <v>1859</v>
      </c>
      <c r="JF13" s="82">
        <f t="shared" si="24"/>
        <v>1088</v>
      </c>
      <c r="JG13" s="82">
        <f t="shared" si="24"/>
        <v>1091</v>
      </c>
      <c r="JH13" s="82">
        <f t="shared" si="24"/>
        <v>1904</v>
      </c>
      <c r="JI13" s="82">
        <f t="shared" si="24"/>
        <v>2685</v>
      </c>
      <c r="JJ13" s="82">
        <f t="shared" si="24"/>
        <v>2493</v>
      </c>
      <c r="JK13" s="82">
        <f t="shared" si="24"/>
        <v>2248</v>
      </c>
      <c r="JL13" s="82">
        <f t="shared" si="24"/>
        <v>1917</v>
      </c>
      <c r="JM13" s="82">
        <f t="shared" si="24"/>
        <v>1117</v>
      </c>
      <c r="JN13" s="82">
        <f t="shared" si="24"/>
        <v>0</v>
      </c>
      <c r="JO13" s="82">
        <f t="shared" si="24"/>
        <v>956</v>
      </c>
      <c r="JP13" s="82">
        <f t="shared" si="24"/>
        <v>501</v>
      </c>
      <c r="JQ13" s="82">
        <f t="shared" si="24"/>
        <v>959</v>
      </c>
      <c r="JR13" s="82">
        <f t="shared" si="24"/>
        <v>2112</v>
      </c>
      <c r="JS13" s="82">
        <f t="shared" si="24"/>
        <v>3207</v>
      </c>
      <c r="JT13" s="82">
        <f t="shared" si="24"/>
        <v>839</v>
      </c>
      <c r="JU13" s="82">
        <f t="shared" si="24"/>
        <v>1202</v>
      </c>
      <c r="JV13" s="82">
        <f t="shared" si="24"/>
        <v>2109</v>
      </c>
      <c r="JW13" s="82">
        <f t="shared" si="24"/>
        <v>2021</v>
      </c>
      <c r="JX13" s="82">
        <f t="shared" si="24"/>
        <v>2154</v>
      </c>
      <c r="JY13" s="82">
        <f t="shared" si="24"/>
        <v>3229</v>
      </c>
      <c r="JZ13" s="82">
        <f t="shared" si="24"/>
        <v>3363</v>
      </c>
      <c r="KA13" s="82">
        <f t="shared" si="24"/>
        <v>1005</v>
      </c>
      <c r="KB13" s="82">
        <f t="shared" si="24"/>
        <v>0</v>
      </c>
      <c r="KC13" s="82">
        <f t="shared" si="24"/>
        <v>859</v>
      </c>
      <c r="KD13" s="82">
        <f t="shared" si="24"/>
        <v>1481</v>
      </c>
      <c r="KE13" s="82">
        <f t="shared" si="24"/>
        <v>1680</v>
      </c>
      <c r="KF13" s="82">
        <f t="shared" si="24"/>
        <v>789</v>
      </c>
      <c r="KG13" s="82">
        <f t="shared" si="24"/>
        <v>613</v>
      </c>
      <c r="KH13" s="82" t="e">
        <f t="shared" si="24"/>
        <v>#REF!</v>
      </c>
      <c r="KI13" s="82">
        <f t="shared" si="24"/>
        <v>544</v>
      </c>
      <c r="KJ13" s="82">
        <f t="shared" si="24"/>
        <v>2018</v>
      </c>
      <c r="KK13" s="82">
        <f t="shared" si="24"/>
        <v>2371</v>
      </c>
      <c r="KL13" s="82">
        <f t="shared" si="24"/>
        <v>2979</v>
      </c>
      <c r="KM13" s="82">
        <f t="shared" si="24"/>
        <v>3582</v>
      </c>
      <c r="KN13" s="82">
        <f t="shared" si="24"/>
        <v>0</v>
      </c>
      <c r="KO13" s="82">
        <f t="shared" si="24"/>
        <v>1894</v>
      </c>
      <c r="KP13" s="82">
        <f t="shared" si="24"/>
        <v>2574</v>
      </c>
      <c r="KQ13" s="82">
        <f t="shared" si="24"/>
        <v>1070</v>
      </c>
      <c r="KR13" s="82">
        <f t="shared" si="24"/>
        <v>1874</v>
      </c>
      <c r="KS13" s="82">
        <f t="shared" si="24"/>
        <v>3443</v>
      </c>
      <c r="KT13" s="82">
        <f t="shared" si="24"/>
        <v>2529</v>
      </c>
      <c r="KU13" s="82">
        <f t="shared" si="24"/>
        <v>863</v>
      </c>
      <c r="KV13" s="82">
        <f t="shared" si="24"/>
        <v>482</v>
      </c>
      <c r="KW13" s="82">
        <f t="shared" si="24"/>
        <v>540</v>
      </c>
      <c r="KX13" s="82">
        <f t="shared" si="24"/>
        <v>3191</v>
      </c>
      <c r="KY13" s="82">
        <f t="shared" si="24"/>
        <v>2013</v>
      </c>
      <c r="KZ13" s="82">
        <f t="shared" si="24"/>
        <v>5406</v>
      </c>
      <c r="LA13" s="82">
        <f t="shared" si="24"/>
        <v>4177</v>
      </c>
      <c r="LB13" s="82">
        <f t="shared" si="24"/>
        <v>2484</v>
      </c>
      <c r="LC13" s="82">
        <f t="shared" si="24"/>
        <v>1560</v>
      </c>
      <c r="LD13" s="82">
        <f t="shared" si="24"/>
        <v>0</v>
      </c>
      <c r="LE13" s="82">
        <f t="shared" si="24"/>
        <v>0</v>
      </c>
      <c r="LF13" s="82">
        <f t="shared" si="24"/>
        <v>1629</v>
      </c>
      <c r="LG13" s="82">
        <f t="shared" si="24"/>
        <v>1098</v>
      </c>
      <c r="LH13" s="82">
        <f t="shared" si="24"/>
        <v>3111</v>
      </c>
      <c r="LI13" s="82">
        <f t="shared" si="24"/>
        <v>4500</v>
      </c>
      <c r="LJ13" s="82">
        <f t="shared" si="24"/>
        <v>1735</v>
      </c>
      <c r="LK13" s="82">
        <f t="shared" ref="LK13:LY13" si="25">LK9+LK10</f>
        <v>0</v>
      </c>
      <c r="LL13" s="82">
        <f t="shared" si="25"/>
        <v>3241</v>
      </c>
      <c r="LM13" s="82">
        <f t="shared" si="25"/>
        <v>2751</v>
      </c>
      <c r="LN13" s="82">
        <f t="shared" si="25"/>
        <v>0</v>
      </c>
      <c r="LO13" s="82">
        <f t="shared" si="25"/>
        <v>0</v>
      </c>
      <c r="LP13" s="82">
        <f t="shared" si="25"/>
        <v>3353</v>
      </c>
      <c r="LQ13" s="82">
        <f t="shared" si="25"/>
        <v>4366</v>
      </c>
      <c r="LR13" s="82">
        <f t="shared" si="25"/>
        <v>2700</v>
      </c>
      <c r="LS13" s="82">
        <f t="shared" si="25"/>
        <v>2129</v>
      </c>
      <c r="LT13" s="82">
        <f t="shared" si="25"/>
        <v>3088</v>
      </c>
      <c r="LU13" s="82">
        <f t="shared" si="25"/>
        <v>0</v>
      </c>
      <c r="LV13" s="82">
        <f t="shared" si="25"/>
        <v>0</v>
      </c>
      <c r="LW13" s="82">
        <f t="shared" si="25"/>
        <v>264</v>
      </c>
      <c r="LX13" s="82">
        <f t="shared" si="25"/>
        <v>1903</v>
      </c>
      <c r="LY13" s="82">
        <f t="shared" si="25"/>
        <v>1332</v>
      </c>
      <c r="LZ13" s="82">
        <f t="shared" ref="LZ13:MR13" si="26">LZ9+LZ10</f>
        <v>536</v>
      </c>
      <c r="MA13" s="82">
        <f t="shared" si="26"/>
        <v>0</v>
      </c>
      <c r="MB13" s="82">
        <f t="shared" si="26"/>
        <v>0</v>
      </c>
      <c r="MC13" s="82">
        <f t="shared" si="26"/>
        <v>239</v>
      </c>
      <c r="MD13" s="82">
        <f t="shared" si="26"/>
        <v>878</v>
      </c>
      <c r="ME13" s="82">
        <f t="shared" si="26"/>
        <v>540</v>
      </c>
      <c r="MF13" s="82">
        <f t="shared" si="26"/>
        <v>771</v>
      </c>
      <c r="MG13" s="82">
        <f t="shared" si="26"/>
        <v>3974</v>
      </c>
      <c r="MH13" s="82">
        <f t="shared" si="26"/>
        <v>5705</v>
      </c>
      <c r="MI13" s="82">
        <f t="shared" si="26"/>
        <v>4192</v>
      </c>
      <c r="MJ13" s="82">
        <f t="shared" si="26"/>
        <v>4124</v>
      </c>
      <c r="MK13" s="82">
        <f t="shared" si="26"/>
        <v>3801</v>
      </c>
      <c r="ML13" s="82">
        <f t="shared" si="26"/>
        <v>1630</v>
      </c>
      <c r="MM13" s="82">
        <f t="shared" si="26"/>
        <v>2342</v>
      </c>
      <c r="MN13" s="82">
        <f t="shared" si="26"/>
        <v>4193</v>
      </c>
      <c r="MO13" s="82">
        <f t="shared" si="26"/>
        <v>4498</v>
      </c>
      <c r="MP13" s="82">
        <f t="shared" si="26"/>
        <v>4238</v>
      </c>
      <c r="MQ13" s="82">
        <f t="shared" si="26"/>
        <v>2877</v>
      </c>
      <c r="MR13" s="82">
        <f t="shared" si="26"/>
        <v>4663</v>
      </c>
      <c r="MS13" s="82">
        <f t="shared" ref="MS13:NA13" si="27">MS9+MS10</f>
        <v>318</v>
      </c>
      <c r="MT13" s="82">
        <f t="shared" si="27"/>
        <v>360</v>
      </c>
      <c r="MU13" s="82">
        <f t="shared" si="27"/>
        <v>1641</v>
      </c>
      <c r="MV13" s="82">
        <f t="shared" si="27"/>
        <v>2353</v>
      </c>
      <c r="MW13" s="82">
        <f t="shared" si="27"/>
        <v>1866</v>
      </c>
      <c r="MX13" s="82">
        <f t="shared" si="27"/>
        <v>2189</v>
      </c>
      <c r="MY13" s="82">
        <f t="shared" si="27"/>
        <v>1844</v>
      </c>
      <c r="MZ13" s="82">
        <f t="shared" si="27"/>
        <v>948</v>
      </c>
      <c r="NA13" s="82">
        <f t="shared" si="27"/>
        <v>563</v>
      </c>
      <c r="NB13" s="530"/>
      <c r="NC13" s="530"/>
      <c r="ND13" s="530"/>
      <c r="NE13" s="530"/>
      <c r="NF13" s="530"/>
      <c r="NG13" s="530"/>
      <c r="NH13" s="530"/>
      <c r="NI13" s="530"/>
      <c r="NJ13" s="530"/>
      <c r="NK13" s="530"/>
      <c r="NL13" s="530"/>
      <c r="NM13" s="530"/>
      <c r="NN13" s="530"/>
      <c r="NO13" s="530"/>
      <c r="NP13" s="530"/>
      <c r="NQ13" s="530"/>
      <c r="NR13" s="530"/>
      <c r="NS13" s="530"/>
      <c r="NT13" s="530"/>
      <c r="NU13" s="530"/>
      <c r="NV13" s="530"/>
      <c r="NW13" s="530"/>
      <c r="NX13" s="530"/>
      <c r="NY13" s="530"/>
      <c r="NZ13" s="530"/>
      <c r="OA13" s="530"/>
      <c r="OB13" s="530"/>
      <c r="OC13" s="530"/>
      <c r="OD13" s="530"/>
      <c r="OE13" s="530"/>
      <c r="OF13" s="530"/>
      <c r="OG13" s="530"/>
      <c r="OH13" s="530"/>
      <c r="OI13" s="530"/>
      <c r="OJ13" s="530"/>
      <c r="OK13" s="530"/>
      <c r="OL13" s="530"/>
      <c r="OM13" s="530"/>
      <c r="ON13" s="530"/>
      <c r="OO13" s="530"/>
      <c r="OP13" s="530"/>
      <c r="OQ13" s="530"/>
      <c r="OR13" s="530"/>
      <c r="OS13" s="530"/>
      <c r="OT13" s="530"/>
      <c r="OU13" s="530"/>
      <c r="OV13" s="530"/>
      <c r="OW13" s="530"/>
      <c r="OX13" s="530"/>
      <c r="OY13" s="530"/>
      <c r="OZ13" s="530"/>
      <c r="PA13" s="527"/>
      <c r="PB13" s="527"/>
    </row>
    <row r="14" spans="1:16345" s="84" customFormat="1" ht="15.75" customHeight="1">
      <c r="A14" s="83" t="s">
        <v>201</v>
      </c>
      <c r="B14" s="82">
        <f t="shared" ref="B14" si="28">B11+B12</f>
        <v>978</v>
      </c>
      <c r="C14" s="82">
        <f t="shared" ref="C14:BN14" si="29">C11+C12</f>
        <v>390</v>
      </c>
      <c r="D14" s="82">
        <f t="shared" si="29"/>
        <v>432</v>
      </c>
      <c r="E14" s="82">
        <f t="shared" si="29"/>
        <v>685</v>
      </c>
      <c r="F14" s="82">
        <f t="shared" si="29"/>
        <v>275</v>
      </c>
      <c r="G14" s="82">
        <f t="shared" si="29"/>
        <v>86</v>
      </c>
      <c r="H14" s="82">
        <f t="shared" si="29"/>
        <v>0</v>
      </c>
      <c r="I14" s="82">
        <f t="shared" si="29"/>
        <v>435</v>
      </c>
      <c r="J14" s="82">
        <f t="shared" si="29"/>
        <v>500</v>
      </c>
      <c r="K14" s="82">
        <f t="shared" si="29"/>
        <v>130</v>
      </c>
      <c r="L14" s="82">
        <f t="shared" si="29"/>
        <v>97</v>
      </c>
      <c r="M14" s="82">
        <f t="shared" si="29"/>
        <v>21</v>
      </c>
      <c r="N14" s="82">
        <f t="shared" si="29"/>
        <v>0</v>
      </c>
      <c r="O14" s="82">
        <f t="shared" si="29"/>
        <v>0</v>
      </c>
      <c r="P14" s="82">
        <f t="shared" si="29"/>
        <v>234</v>
      </c>
      <c r="Q14" s="82">
        <f t="shared" si="29"/>
        <v>401</v>
      </c>
      <c r="R14" s="82">
        <f t="shared" si="29"/>
        <v>24</v>
      </c>
      <c r="S14" s="82">
        <f t="shared" si="29"/>
        <v>223</v>
      </c>
      <c r="T14" s="82">
        <f t="shared" si="29"/>
        <v>406</v>
      </c>
      <c r="U14" s="82">
        <f t="shared" si="29"/>
        <v>40</v>
      </c>
      <c r="V14" s="82">
        <f t="shared" si="29"/>
        <v>0</v>
      </c>
      <c r="W14" s="82">
        <f t="shared" si="29"/>
        <v>314</v>
      </c>
      <c r="X14" s="82">
        <f t="shared" si="29"/>
        <v>552</v>
      </c>
      <c r="Y14" s="82">
        <f t="shared" si="29"/>
        <v>157</v>
      </c>
      <c r="Z14" s="82">
        <f t="shared" si="29"/>
        <v>95</v>
      </c>
      <c r="AA14" s="82">
        <f t="shared" si="29"/>
        <v>23</v>
      </c>
      <c r="AB14" s="82">
        <f t="shared" si="29"/>
        <v>0</v>
      </c>
      <c r="AC14" s="82">
        <f t="shared" si="29"/>
        <v>172</v>
      </c>
      <c r="AD14" s="82">
        <f t="shared" si="29"/>
        <v>335</v>
      </c>
      <c r="AE14" s="82">
        <f t="shared" si="29"/>
        <v>485</v>
      </c>
      <c r="AF14" s="82">
        <f t="shared" si="29"/>
        <v>296</v>
      </c>
      <c r="AG14" s="82">
        <f t="shared" si="29"/>
        <v>118</v>
      </c>
      <c r="AH14" s="82">
        <f t="shared" si="29"/>
        <v>317</v>
      </c>
      <c r="AI14" s="82">
        <f t="shared" si="29"/>
        <v>419</v>
      </c>
      <c r="AJ14" s="82">
        <f t="shared" si="29"/>
        <v>114</v>
      </c>
      <c r="AK14" s="82">
        <f t="shared" si="29"/>
        <v>26</v>
      </c>
      <c r="AL14" s="82">
        <f t="shared" si="29"/>
        <v>24</v>
      </c>
      <c r="AM14" s="82">
        <f t="shared" si="29"/>
        <v>96</v>
      </c>
      <c r="AN14" s="82">
        <f t="shared" si="29"/>
        <v>282</v>
      </c>
      <c r="AO14" s="82">
        <f t="shared" si="29"/>
        <v>384</v>
      </c>
      <c r="AP14" s="82">
        <f t="shared" si="29"/>
        <v>201</v>
      </c>
      <c r="AQ14" s="82">
        <f t="shared" si="29"/>
        <v>42</v>
      </c>
      <c r="AR14" s="82">
        <f t="shared" si="29"/>
        <v>0</v>
      </c>
      <c r="AS14" s="82">
        <f t="shared" si="29"/>
        <v>260</v>
      </c>
      <c r="AT14" s="82">
        <f t="shared" si="29"/>
        <v>60</v>
      </c>
      <c r="AU14" s="82">
        <f t="shared" si="29"/>
        <v>129</v>
      </c>
      <c r="AV14" s="82">
        <f t="shared" si="29"/>
        <v>299</v>
      </c>
      <c r="AW14" s="82">
        <f t="shared" si="29"/>
        <v>36</v>
      </c>
      <c r="AX14" s="82">
        <f t="shared" si="29"/>
        <v>0</v>
      </c>
      <c r="AY14" s="82">
        <f t="shared" si="29"/>
        <v>0</v>
      </c>
      <c r="AZ14" s="82">
        <f t="shared" si="29"/>
        <v>144</v>
      </c>
      <c r="BA14" s="82">
        <f t="shared" si="29"/>
        <v>200</v>
      </c>
      <c r="BB14" s="82">
        <f t="shared" si="29"/>
        <v>451</v>
      </c>
      <c r="BC14" s="82">
        <f t="shared" si="29"/>
        <v>314</v>
      </c>
      <c r="BD14" s="82">
        <f t="shared" si="29"/>
        <v>298</v>
      </c>
      <c r="BE14" s="82">
        <f t="shared" si="29"/>
        <v>140</v>
      </c>
      <c r="BF14" s="82">
        <f t="shared" si="29"/>
        <v>140</v>
      </c>
      <c r="BG14" s="82">
        <f t="shared" si="29"/>
        <v>221</v>
      </c>
      <c r="BH14" s="82">
        <f t="shared" si="29"/>
        <v>161</v>
      </c>
      <c r="BI14" s="82">
        <f t="shared" si="29"/>
        <v>115</v>
      </c>
      <c r="BJ14" s="82">
        <f t="shared" si="29"/>
        <v>166</v>
      </c>
      <c r="BK14" s="82">
        <f t="shared" si="29"/>
        <v>0</v>
      </c>
      <c r="BL14" s="82">
        <f t="shared" si="29"/>
        <v>0</v>
      </c>
      <c r="BM14" s="82">
        <f t="shared" si="29"/>
        <v>296</v>
      </c>
      <c r="BN14" s="82">
        <f t="shared" si="29"/>
        <v>228</v>
      </c>
      <c r="BO14" s="82">
        <f t="shared" ref="BO14:DZ14" si="30">BO11+BO12</f>
        <v>371</v>
      </c>
      <c r="BP14" s="82">
        <f t="shared" si="30"/>
        <v>19</v>
      </c>
      <c r="BQ14" s="82">
        <f t="shared" si="30"/>
        <v>253</v>
      </c>
      <c r="BR14" s="82">
        <f t="shared" si="30"/>
        <v>665</v>
      </c>
      <c r="BS14" s="82">
        <f t="shared" si="30"/>
        <v>324</v>
      </c>
      <c r="BT14" s="82">
        <f t="shared" si="30"/>
        <v>454</v>
      </c>
      <c r="BU14" s="82">
        <f t="shared" si="30"/>
        <v>685</v>
      </c>
      <c r="BV14" s="82">
        <f t="shared" si="30"/>
        <v>110</v>
      </c>
      <c r="BW14" s="82">
        <f t="shared" si="30"/>
        <v>402</v>
      </c>
      <c r="BX14" s="82">
        <f t="shared" si="30"/>
        <v>263</v>
      </c>
      <c r="BY14" s="82">
        <f t="shared" si="30"/>
        <v>73</v>
      </c>
      <c r="BZ14" s="82">
        <f t="shared" si="30"/>
        <v>0</v>
      </c>
      <c r="CA14" s="82">
        <f t="shared" si="30"/>
        <v>77</v>
      </c>
      <c r="CB14" s="82">
        <f t="shared" si="30"/>
        <v>136</v>
      </c>
      <c r="CC14" s="82">
        <f t="shared" si="30"/>
        <v>22</v>
      </c>
      <c r="CD14" s="82">
        <f t="shared" si="30"/>
        <v>479</v>
      </c>
      <c r="CE14" s="82">
        <f t="shared" si="30"/>
        <v>54</v>
      </c>
      <c r="CF14" s="82">
        <f t="shared" si="30"/>
        <v>508</v>
      </c>
      <c r="CG14" s="82">
        <f t="shared" si="30"/>
        <v>94</v>
      </c>
      <c r="CH14" s="82">
        <f t="shared" si="30"/>
        <v>0</v>
      </c>
      <c r="CI14" s="82">
        <f t="shared" si="30"/>
        <v>87</v>
      </c>
      <c r="CJ14" s="82">
        <f t="shared" si="30"/>
        <v>482</v>
      </c>
      <c r="CK14" s="82">
        <f t="shared" si="30"/>
        <v>14</v>
      </c>
      <c r="CL14" s="82">
        <f t="shared" si="30"/>
        <v>0</v>
      </c>
      <c r="CM14" s="82">
        <f t="shared" si="30"/>
        <v>0</v>
      </c>
      <c r="CN14" s="82">
        <f t="shared" si="30"/>
        <v>0</v>
      </c>
      <c r="CO14" s="82">
        <f t="shared" si="30"/>
        <v>125</v>
      </c>
      <c r="CP14" s="82">
        <f t="shared" si="30"/>
        <v>296</v>
      </c>
      <c r="CQ14" s="82">
        <f t="shared" si="30"/>
        <v>236</v>
      </c>
      <c r="CR14" s="82">
        <f t="shared" si="30"/>
        <v>114</v>
      </c>
      <c r="CS14" s="82">
        <f t="shared" si="30"/>
        <v>272</v>
      </c>
      <c r="CT14" s="82">
        <f t="shared" si="30"/>
        <v>191</v>
      </c>
      <c r="CU14" s="82">
        <f t="shared" si="30"/>
        <v>0</v>
      </c>
      <c r="CV14" s="82">
        <f t="shared" si="30"/>
        <v>0</v>
      </c>
      <c r="CW14" s="82">
        <f t="shared" si="30"/>
        <v>358</v>
      </c>
      <c r="CX14" s="82">
        <f t="shared" si="30"/>
        <v>324</v>
      </c>
      <c r="CY14" s="82">
        <f t="shared" si="30"/>
        <v>447</v>
      </c>
      <c r="CZ14" s="82">
        <f t="shared" si="30"/>
        <v>462</v>
      </c>
      <c r="DA14" s="82">
        <f t="shared" si="30"/>
        <v>394</v>
      </c>
      <c r="DB14" s="82">
        <f t="shared" si="30"/>
        <v>385</v>
      </c>
      <c r="DC14" s="82">
        <f t="shared" si="30"/>
        <v>365</v>
      </c>
      <c r="DD14" s="82">
        <f t="shared" si="30"/>
        <v>785</v>
      </c>
      <c r="DE14" s="82">
        <f t="shared" si="30"/>
        <v>106</v>
      </c>
      <c r="DF14" s="82">
        <f t="shared" si="30"/>
        <v>0</v>
      </c>
      <c r="DG14" s="82">
        <f t="shared" si="30"/>
        <v>0</v>
      </c>
      <c r="DH14" s="82">
        <f t="shared" si="30"/>
        <v>0</v>
      </c>
      <c r="DI14" s="82">
        <f t="shared" si="30"/>
        <v>98</v>
      </c>
      <c r="DJ14" s="82">
        <f t="shared" si="30"/>
        <v>197</v>
      </c>
      <c r="DK14" s="82">
        <f t="shared" si="30"/>
        <v>575</v>
      </c>
      <c r="DL14" s="82">
        <f t="shared" si="30"/>
        <v>74</v>
      </c>
      <c r="DM14" s="82">
        <f t="shared" si="30"/>
        <v>166</v>
      </c>
      <c r="DN14" s="82">
        <f t="shared" si="30"/>
        <v>237</v>
      </c>
      <c r="DO14" s="82">
        <f t="shared" si="30"/>
        <v>0</v>
      </c>
      <c r="DP14" s="82">
        <f t="shared" si="30"/>
        <v>277</v>
      </c>
      <c r="DQ14" s="82">
        <f t="shared" si="30"/>
        <v>141</v>
      </c>
      <c r="DR14" s="82">
        <f t="shared" si="30"/>
        <v>1218</v>
      </c>
      <c r="DS14" s="82">
        <f t="shared" si="30"/>
        <v>632</v>
      </c>
      <c r="DT14" s="82">
        <f t="shared" si="30"/>
        <v>243</v>
      </c>
      <c r="DU14" s="82">
        <f t="shared" si="30"/>
        <v>238</v>
      </c>
      <c r="DV14" s="82">
        <f t="shared" si="30"/>
        <v>128</v>
      </c>
      <c r="DW14" s="82">
        <f t="shared" si="30"/>
        <v>24</v>
      </c>
      <c r="DX14" s="82">
        <f t="shared" si="30"/>
        <v>178</v>
      </c>
      <c r="DY14" s="82">
        <f t="shared" si="30"/>
        <v>781</v>
      </c>
      <c r="DZ14" s="82">
        <f t="shared" si="30"/>
        <v>722</v>
      </c>
      <c r="EA14" s="82">
        <f t="shared" ref="EA14:GL14" si="31">EA11+EA12</f>
        <v>375</v>
      </c>
      <c r="EB14" s="82">
        <f t="shared" si="31"/>
        <v>283</v>
      </c>
      <c r="EC14" s="82">
        <f t="shared" si="31"/>
        <v>584</v>
      </c>
      <c r="ED14" s="82">
        <f t="shared" si="31"/>
        <v>0</v>
      </c>
      <c r="EE14" s="82">
        <f t="shared" si="31"/>
        <v>0</v>
      </c>
      <c r="EF14" s="82">
        <f t="shared" si="31"/>
        <v>382</v>
      </c>
      <c r="EG14" s="82">
        <f t="shared" si="31"/>
        <v>641</v>
      </c>
      <c r="EH14" s="82">
        <f t="shared" si="31"/>
        <v>372</v>
      </c>
      <c r="EI14" s="82">
        <f t="shared" si="31"/>
        <v>564</v>
      </c>
      <c r="EJ14" s="82">
        <f t="shared" si="31"/>
        <v>154</v>
      </c>
      <c r="EK14" s="82">
        <f t="shared" si="31"/>
        <v>4</v>
      </c>
      <c r="EL14" s="82">
        <f t="shared" si="31"/>
        <v>90</v>
      </c>
      <c r="EM14" s="82">
        <f t="shared" si="31"/>
        <v>205</v>
      </c>
      <c r="EN14" s="82">
        <f t="shared" si="31"/>
        <v>836</v>
      </c>
      <c r="EO14" s="82">
        <f t="shared" si="31"/>
        <v>297</v>
      </c>
      <c r="EP14" s="82">
        <f t="shared" si="31"/>
        <v>353</v>
      </c>
      <c r="EQ14" s="82">
        <f t="shared" si="31"/>
        <v>0</v>
      </c>
      <c r="ER14" s="82">
        <f t="shared" si="31"/>
        <v>33</v>
      </c>
      <c r="ES14" s="82">
        <f t="shared" si="31"/>
        <v>0</v>
      </c>
      <c r="ET14" s="82">
        <f t="shared" si="31"/>
        <v>771</v>
      </c>
      <c r="EU14" s="82">
        <f t="shared" si="31"/>
        <v>453</v>
      </c>
      <c r="EV14" s="82">
        <f t="shared" si="31"/>
        <v>508</v>
      </c>
      <c r="EW14" s="82">
        <f t="shared" si="31"/>
        <v>219</v>
      </c>
      <c r="EX14" s="82">
        <f t="shared" si="31"/>
        <v>96</v>
      </c>
      <c r="EY14" s="82">
        <f t="shared" si="31"/>
        <v>0</v>
      </c>
      <c r="EZ14" s="82">
        <f t="shared" si="31"/>
        <v>0</v>
      </c>
      <c r="FA14" s="82">
        <f t="shared" si="31"/>
        <v>240</v>
      </c>
      <c r="FB14" s="82">
        <f t="shared" si="31"/>
        <v>335</v>
      </c>
      <c r="FC14" s="82">
        <f t="shared" si="31"/>
        <v>442</v>
      </c>
      <c r="FD14" s="82">
        <f t="shared" si="31"/>
        <v>445</v>
      </c>
      <c r="FE14" s="82">
        <f t="shared" si="31"/>
        <v>320</v>
      </c>
      <c r="FF14" s="82">
        <f t="shared" si="31"/>
        <v>130</v>
      </c>
      <c r="FG14" s="82">
        <f t="shared" si="31"/>
        <v>0</v>
      </c>
      <c r="FH14" s="82">
        <f t="shared" si="31"/>
        <v>224</v>
      </c>
      <c r="FI14" s="82">
        <f t="shared" si="31"/>
        <v>329</v>
      </c>
      <c r="FJ14" s="82">
        <f t="shared" si="31"/>
        <v>205</v>
      </c>
      <c r="FK14" s="82">
        <f t="shared" si="31"/>
        <v>700</v>
      </c>
      <c r="FL14" s="82">
        <f t="shared" si="31"/>
        <v>215</v>
      </c>
      <c r="FM14" s="82">
        <f t="shared" si="31"/>
        <v>409</v>
      </c>
      <c r="FN14" s="82">
        <f t="shared" si="31"/>
        <v>236</v>
      </c>
      <c r="FO14" s="82">
        <f t="shared" si="31"/>
        <v>690</v>
      </c>
      <c r="FP14" s="82">
        <f t="shared" si="31"/>
        <v>294</v>
      </c>
      <c r="FQ14" s="82">
        <f t="shared" si="31"/>
        <v>466</v>
      </c>
      <c r="FR14" s="82">
        <f t="shared" si="31"/>
        <v>291</v>
      </c>
      <c r="FS14" s="82">
        <f t="shared" si="31"/>
        <v>89</v>
      </c>
      <c r="FT14" s="82">
        <f t="shared" si="31"/>
        <v>120</v>
      </c>
      <c r="FU14" s="82">
        <f t="shared" si="31"/>
        <v>213</v>
      </c>
      <c r="FV14" s="82">
        <f t="shared" si="31"/>
        <v>317</v>
      </c>
      <c r="FW14" s="82">
        <f t="shared" si="31"/>
        <v>32</v>
      </c>
      <c r="FX14" s="82">
        <f t="shared" si="31"/>
        <v>0</v>
      </c>
      <c r="FY14" s="82">
        <f t="shared" si="31"/>
        <v>84</v>
      </c>
      <c r="FZ14" s="82">
        <f t="shared" si="31"/>
        <v>266</v>
      </c>
      <c r="GA14" s="82">
        <f t="shared" si="31"/>
        <v>102</v>
      </c>
      <c r="GB14" s="82">
        <f t="shared" si="31"/>
        <v>175</v>
      </c>
      <c r="GC14" s="82">
        <f t="shared" si="31"/>
        <v>439</v>
      </c>
      <c r="GD14" s="82">
        <f t="shared" si="31"/>
        <v>128</v>
      </c>
      <c r="GE14" s="82">
        <f t="shared" si="31"/>
        <v>206</v>
      </c>
      <c r="GF14" s="82">
        <f t="shared" si="31"/>
        <v>152</v>
      </c>
      <c r="GG14" s="82">
        <f t="shared" si="31"/>
        <v>0</v>
      </c>
      <c r="GH14" s="82">
        <f t="shared" si="31"/>
        <v>229</v>
      </c>
      <c r="GI14" s="82">
        <f t="shared" si="31"/>
        <v>0</v>
      </c>
      <c r="GJ14" s="82">
        <f t="shared" si="31"/>
        <v>194</v>
      </c>
      <c r="GK14" s="82">
        <f t="shared" si="31"/>
        <v>323</v>
      </c>
      <c r="GL14" s="82">
        <f t="shared" si="31"/>
        <v>153</v>
      </c>
      <c r="GM14" s="82">
        <f t="shared" ref="GM14:IX14" si="32">GM11+GM12</f>
        <v>169</v>
      </c>
      <c r="GN14" s="82">
        <f t="shared" si="32"/>
        <v>264</v>
      </c>
      <c r="GO14" s="82">
        <f t="shared" si="32"/>
        <v>83</v>
      </c>
      <c r="GP14" s="82">
        <f t="shared" si="32"/>
        <v>376</v>
      </c>
      <c r="GQ14" s="82">
        <f t="shared" si="32"/>
        <v>444</v>
      </c>
      <c r="GR14" s="82">
        <f t="shared" si="32"/>
        <v>279</v>
      </c>
      <c r="GS14" s="82">
        <f t="shared" si="32"/>
        <v>394</v>
      </c>
      <c r="GT14" s="82">
        <f t="shared" si="32"/>
        <v>118</v>
      </c>
      <c r="GU14" s="82">
        <f t="shared" si="32"/>
        <v>0</v>
      </c>
      <c r="GV14" s="82">
        <f t="shared" si="32"/>
        <v>48</v>
      </c>
      <c r="GW14" s="82">
        <f t="shared" si="32"/>
        <v>42</v>
      </c>
      <c r="GX14" s="82">
        <f t="shared" si="32"/>
        <v>118</v>
      </c>
      <c r="GY14" s="82">
        <f t="shared" si="32"/>
        <v>178</v>
      </c>
      <c r="GZ14" s="82">
        <f t="shared" si="32"/>
        <v>304</v>
      </c>
      <c r="HA14" s="82">
        <f t="shared" si="32"/>
        <v>218</v>
      </c>
      <c r="HB14" s="82">
        <f t="shared" si="32"/>
        <v>0</v>
      </c>
      <c r="HC14" s="82">
        <f t="shared" si="32"/>
        <v>90</v>
      </c>
      <c r="HD14" s="82">
        <f t="shared" si="32"/>
        <v>0</v>
      </c>
      <c r="HE14" s="82">
        <f t="shared" si="32"/>
        <v>44</v>
      </c>
      <c r="HF14" s="82">
        <f t="shared" si="32"/>
        <v>66</v>
      </c>
      <c r="HG14" s="82">
        <f t="shared" si="32"/>
        <v>138</v>
      </c>
      <c r="HH14" s="82">
        <f t="shared" si="32"/>
        <v>145</v>
      </c>
      <c r="HI14" s="82">
        <f t="shared" si="32"/>
        <v>0</v>
      </c>
      <c r="HJ14" s="82">
        <f t="shared" si="32"/>
        <v>0</v>
      </c>
      <c r="HK14" s="82">
        <f t="shared" si="32"/>
        <v>0</v>
      </c>
      <c r="HL14" s="82">
        <f t="shared" si="32"/>
        <v>48</v>
      </c>
      <c r="HM14" s="82">
        <f t="shared" si="32"/>
        <v>140</v>
      </c>
      <c r="HN14" s="82">
        <f t="shared" si="32"/>
        <v>237</v>
      </c>
      <c r="HO14" s="82">
        <f t="shared" si="32"/>
        <v>166</v>
      </c>
      <c r="HP14" s="82">
        <f t="shared" si="32"/>
        <v>563</v>
      </c>
      <c r="HQ14" s="82">
        <f t="shared" si="32"/>
        <v>368</v>
      </c>
      <c r="HR14" s="82">
        <f t="shared" si="32"/>
        <v>709</v>
      </c>
      <c r="HS14" s="82">
        <f t="shared" si="32"/>
        <v>695</v>
      </c>
      <c r="HT14" s="82">
        <f t="shared" si="32"/>
        <v>1240</v>
      </c>
      <c r="HU14" s="82">
        <f t="shared" si="32"/>
        <v>347</v>
      </c>
      <c r="HV14" s="82">
        <f t="shared" si="32"/>
        <v>52</v>
      </c>
      <c r="HW14" s="82">
        <f t="shared" si="32"/>
        <v>265</v>
      </c>
      <c r="HX14" s="82">
        <f t="shared" si="32"/>
        <v>48</v>
      </c>
      <c r="HY14" s="82">
        <f t="shared" si="32"/>
        <v>37</v>
      </c>
      <c r="HZ14" s="82">
        <f t="shared" si="32"/>
        <v>249</v>
      </c>
      <c r="IA14" s="82">
        <f t="shared" si="32"/>
        <v>186</v>
      </c>
      <c r="IB14" s="82">
        <f t="shared" si="32"/>
        <v>192</v>
      </c>
      <c r="IC14" s="82">
        <f t="shared" si="32"/>
        <v>197</v>
      </c>
      <c r="ID14" s="82">
        <f t="shared" si="32"/>
        <v>343</v>
      </c>
      <c r="IE14" s="82">
        <f t="shared" si="32"/>
        <v>481</v>
      </c>
      <c r="IF14" s="82">
        <f t="shared" si="32"/>
        <v>665</v>
      </c>
      <c r="IG14" s="82">
        <f t="shared" si="32"/>
        <v>465</v>
      </c>
      <c r="IH14" s="82">
        <f t="shared" si="32"/>
        <v>234</v>
      </c>
      <c r="II14" s="82">
        <f t="shared" si="32"/>
        <v>433</v>
      </c>
      <c r="IJ14" s="82">
        <f t="shared" si="32"/>
        <v>688</v>
      </c>
      <c r="IK14" s="82">
        <f t="shared" si="32"/>
        <v>819</v>
      </c>
      <c r="IL14" s="82">
        <f t="shared" si="32"/>
        <v>825</v>
      </c>
      <c r="IM14" s="82">
        <f t="shared" si="32"/>
        <v>156</v>
      </c>
      <c r="IN14" s="82">
        <f t="shared" si="32"/>
        <v>233</v>
      </c>
      <c r="IO14" s="82">
        <f t="shared" si="32"/>
        <v>398</v>
      </c>
      <c r="IP14" s="82">
        <f t="shared" si="32"/>
        <v>188</v>
      </c>
      <c r="IQ14" s="82" t="e">
        <f t="shared" si="32"/>
        <v>#REF!</v>
      </c>
      <c r="IR14" s="82">
        <f t="shared" si="32"/>
        <v>88</v>
      </c>
      <c r="IS14" s="82">
        <f t="shared" si="32"/>
        <v>0</v>
      </c>
      <c r="IT14" s="82">
        <f t="shared" si="32"/>
        <v>229</v>
      </c>
      <c r="IU14" s="82">
        <f t="shared" si="32"/>
        <v>113</v>
      </c>
      <c r="IV14" s="82">
        <f t="shared" si="32"/>
        <v>601</v>
      </c>
      <c r="IW14" s="82">
        <f t="shared" si="32"/>
        <v>333</v>
      </c>
      <c r="IX14" s="82">
        <f t="shared" si="32"/>
        <v>374</v>
      </c>
      <c r="IY14" s="82">
        <f t="shared" ref="IY14:LJ14" si="33">IY11+IY12</f>
        <v>720</v>
      </c>
      <c r="IZ14" s="82">
        <f t="shared" si="33"/>
        <v>0</v>
      </c>
      <c r="JA14" s="82">
        <f t="shared" si="33"/>
        <v>0</v>
      </c>
      <c r="JB14" s="82">
        <f t="shared" si="33"/>
        <v>228</v>
      </c>
      <c r="JC14" s="82">
        <f t="shared" si="33"/>
        <v>304</v>
      </c>
      <c r="JD14" s="82">
        <f t="shared" si="33"/>
        <v>466</v>
      </c>
      <c r="JE14" s="82">
        <f t="shared" si="33"/>
        <v>609</v>
      </c>
      <c r="JF14" s="82">
        <f t="shared" si="33"/>
        <v>361</v>
      </c>
      <c r="JG14" s="82">
        <f t="shared" si="33"/>
        <v>462</v>
      </c>
      <c r="JH14" s="82">
        <f t="shared" si="33"/>
        <v>743</v>
      </c>
      <c r="JI14" s="82">
        <f t="shared" si="33"/>
        <v>979</v>
      </c>
      <c r="JJ14" s="82">
        <f t="shared" si="33"/>
        <v>876</v>
      </c>
      <c r="JK14" s="82">
        <f t="shared" si="33"/>
        <v>1019</v>
      </c>
      <c r="JL14" s="82">
        <f t="shared" si="33"/>
        <v>492</v>
      </c>
      <c r="JM14" s="82">
        <f t="shared" si="33"/>
        <v>323</v>
      </c>
      <c r="JN14" s="82">
        <f t="shared" si="33"/>
        <v>0</v>
      </c>
      <c r="JO14" s="82">
        <f t="shared" si="33"/>
        <v>503</v>
      </c>
      <c r="JP14" s="82">
        <f t="shared" si="33"/>
        <v>213</v>
      </c>
      <c r="JQ14" s="82">
        <f t="shared" si="33"/>
        <v>263</v>
      </c>
      <c r="JR14" s="82">
        <f t="shared" si="33"/>
        <v>1151</v>
      </c>
      <c r="JS14" s="82">
        <f t="shared" si="33"/>
        <v>1156</v>
      </c>
      <c r="JT14" s="82">
        <f t="shared" si="33"/>
        <v>261</v>
      </c>
      <c r="JU14" s="82">
        <f t="shared" si="33"/>
        <v>718</v>
      </c>
      <c r="JV14" s="82">
        <f t="shared" si="33"/>
        <v>913</v>
      </c>
      <c r="JW14" s="82">
        <f t="shared" si="33"/>
        <v>747</v>
      </c>
      <c r="JX14" s="82">
        <f t="shared" si="33"/>
        <v>713</v>
      </c>
      <c r="JY14" s="82">
        <f t="shared" si="33"/>
        <v>1272</v>
      </c>
      <c r="JZ14" s="82">
        <f t="shared" si="33"/>
        <v>1345</v>
      </c>
      <c r="KA14" s="82">
        <f t="shared" si="33"/>
        <v>354</v>
      </c>
      <c r="KB14" s="82">
        <f t="shared" si="33"/>
        <v>0</v>
      </c>
      <c r="KC14" s="82">
        <f t="shared" si="33"/>
        <v>379</v>
      </c>
      <c r="KD14" s="82">
        <f t="shared" si="33"/>
        <v>428</v>
      </c>
      <c r="KE14" s="82">
        <f t="shared" si="33"/>
        <v>199</v>
      </c>
      <c r="KF14" s="82">
        <f t="shared" si="33"/>
        <v>322</v>
      </c>
      <c r="KG14" s="82">
        <f t="shared" si="33"/>
        <v>207</v>
      </c>
      <c r="KH14" s="82" t="e">
        <f t="shared" si="33"/>
        <v>#REF!</v>
      </c>
      <c r="KI14" s="82">
        <f t="shared" si="33"/>
        <v>194</v>
      </c>
      <c r="KJ14" s="82">
        <f t="shared" si="33"/>
        <v>939</v>
      </c>
      <c r="KK14" s="82">
        <f t="shared" si="33"/>
        <v>1047</v>
      </c>
      <c r="KL14" s="82">
        <f t="shared" si="33"/>
        <v>1064</v>
      </c>
      <c r="KM14" s="82">
        <f t="shared" si="33"/>
        <v>1545</v>
      </c>
      <c r="KN14" s="82">
        <f t="shared" si="33"/>
        <v>0</v>
      </c>
      <c r="KO14" s="82">
        <f t="shared" si="33"/>
        <v>684</v>
      </c>
      <c r="KP14" s="82">
        <f t="shared" si="33"/>
        <v>779</v>
      </c>
      <c r="KQ14" s="82">
        <f t="shared" si="33"/>
        <v>507</v>
      </c>
      <c r="KR14" s="82">
        <f t="shared" si="33"/>
        <v>883</v>
      </c>
      <c r="KS14" s="82">
        <f t="shared" si="33"/>
        <v>1257</v>
      </c>
      <c r="KT14" s="82">
        <f t="shared" si="33"/>
        <v>1081</v>
      </c>
      <c r="KU14" s="82">
        <f t="shared" si="33"/>
        <v>403</v>
      </c>
      <c r="KV14" s="82">
        <f t="shared" si="33"/>
        <v>136</v>
      </c>
      <c r="KW14" s="82">
        <f t="shared" si="33"/>
        <v>191</v>
      </c>
      <c r="KX14" s="82">
        <f t="shared" si="33"/>
        <v>1322</v>
      </c>
      <c r="KY14" s="82">
        <f t="shared" si="33"/>
        <v>651</v>
      </c>
      <c r="KZ14" s="82">
        <f t="shared" si="33"/>
        <v>2299</v>
      </c>
      <c r="LA14" s="82">
        <f t="shared" si="33"/>
        <v>1865</v>
      </c>
      <c r="LB14" s="82">
        <f t="shared" si="33"/>
        <v>748</v>
      </c>
      <c r="LC14" s="82">
        <f t="shared" si="33"/>
        <v>451</v>
      </c>
      <c r="LD14" s="82">
        <f t="shared" si="33"/>
        <v>0</v>
      </c>
      <c r="LE14" s="82">
        <f t="shared" si="33"/>
        <v>0</v>
      </c>
      <c r="LF14" s="82">
        <f t="shared" si="33"/>
        <v>736</v>
      </c>
      <c r="LG14" s="82">
        <f t="shared" si="33"/>
        <v>301</v>
      </c>
      <c r="LH14" s="82">
        <f t="shared" si="33"/>
        <v>1369</v>
      </c>
      <c r="LI14" s="82">
        <f t="shared" si="33"/>
        <v>1763</v>
      </c>
      <c r="LJ14" s="82">
        <f t="shared" si="33"/>
        <v>511</v>
      </c>
      <c r="LK14" s="82">
        <f t="shared" ref="LK14:LY14" si="34">LK11+LK12</f>
        <v>0</v>
      </c>
      <c r="LL14" s="82">
        <f t="shared" si="34"/>
        <v>1590</v>
      </c>
      <c r="LM14" s="82">
        <f t="shared" si="34"/>
        <v>938</v>
      </c>
      <c r="LN14" s="82">
        <f t="shared" si="34"/>
        <v>0</v>
      </c>
      <c r="LO14" s="82">
        <f t="shared" si="34"/>
        <v>0</v>
      </c>
      <c r="LP14" s="82">
        <f t="shared" si="34"/>
        <v>1384</v>
      </c>
      <c r="LQ14" s="82">
        <f t="shared" si="34"/>
        <v>1711</v>
      </c>
      <c r="LR14" s="82">
        <f t="shared" si="34"/>
        <v>1010</v>
      </c>
      <c r="LS14" s="82">
        <f t="shared" si="34"/>
        <v>990</v>
      </c>
      <c r="LT14" s="82">
        <f t="shared" si="34"/>
        <v>1042</v>
      </c>
      <c r="LU14" s="82">
        <f t="shared" si="34"/>
        <v>0</v>
      </c>
      <c r="LV14" s="82">
        <f t="shared" si="34"/>
        <v>0</v>
      </c>
      <c r="LW14" s="82">
        <f t="shared" si="34"/>
        <v>87</v>
      </c>
      <c r="LX14" s="82">
        <f t="shared" si="34"/>
        <v>843</v>
      </c>
      <c r="LY14" s="82">
        <f t="shared" si="34"/>
        <v>633</v>
      </c>
      <c r="LZ14" s="82">
        <f t="shared" ref="LZ14:MR14" si="35">LZ11+LZ12</f>
        <v>181</v>
      </c>
      <c r="MA14" s="82">
        <f t="shared" si="35"/>
        <v>0</v>
      </c>
      <c r="MB14" s="82">
        <f t="shared" si="35"/>
        <v>0</v>
      </c>
      <c r="MC14" s="82">
        <f t="shared" si="35"/>
        <v>78</v>
      </c>
      <c r="MD14" s="82">
        <f t="shared" si="35"/>
        <v>423</v>
      </c>
      <c r="ME14" s="82">
        <f t="shared" si="35"/>
        <v>215</v>
      </c>
      <c r="MF14" s="82">
        <f t="shared" si="35"/>
        <v>278</v>
      </c>
      <c r="MG14" s="82">
        <f t="shared" si="35"/>
        <v>1537</v>
      </c>
      <c r="MH14" s="82">
        <f t="shared" si="35"/>
        <v>2268</v>
      </c>
      <c r="MI14" s="82">
        <f t="shared" si="35"/>
        <v>1797</v>
      </c>
      <c r="MJ14" s="82">
        <f t="shared" si="35"/>
        <v>1615</v>
      </c>
      <c r="MK14" s="82">
        <f t="shared" si="35"/>
        <v>1691</v>
      </c>
      <c r="ML14" s="82">
        <f t="shared" si="35"/>
        <v>1598</v>
      </c>
      <c r="MM14" s="82">
        <f t="shared" si="35"/>
        <v>1036</v>
      </c>
      <c r="MN14" s="82">
        <f t="shared" si="35"/>
        <v>1574</v>
      </c>
      <c r="MO14" s="82">
        <f t="shared" si="35"/>
        <v>1966</v>
      </c>
      <c r="MP14" s="82">
        <f t="shared" si="35"/>
        <v>1577</v>
      </c>
      <c r="MQ14" s="82">
        <f t="shared" si="35"/>
        <v>1074</v>
      </c>
      <c r="MR14" s="82">
        <f t="shared" si="35"/>
        <v>1978</v>
      </c>
      <c r="MS14" s="82">
        <f t="shared" ref="MS14:NA14" si="36">MS11+MS12</f>
        <v>159</v>
      </c>
      <c r="MT14" s="82">
        <f t="shared" si="36"/>
        <v>215</v>
      </c>
      <c r="MU14" s="82">
        <f t="shared" si="36"/>
        <v>496</v>
      </c>
      <c r="MV14" s="82">
        <f t="shared" si="36"/>
        <v>887</v>
      </c>
      <c r="MW14" s="82">
        <f t="shared" si="36"/>
        <v>801</v>
      </c>
      <c r="MX14" s="82">
        <f t="shared" si="36"/>
        <v>815</v>
      </c>
      <c r="MY14" s="82">
        <f t="shared" si="36"/>
        <v>809</v>
      </c>
      <c r="MZ14" s="82">
        <f t="shared" si="36"/>
        <v>317</v>
      </c>
      <c r="NA14" s="82">
        <f t="shared" si="36"/>
        <v>192</v>
      </c>
      <c r="NB14" s="530"/>
      <c r="NC14" s="530"/>
      <c r="ND14" s="530"/>
      <c r="NE14" s="530"/>
      <c r="NF14" s="530"/>
      <c r="NG14" s="530"/>
      <c r="NH14" s="530"/>
      <c r="NI14" s="530"/>
      <c r="NJ14" s="530"/>
      <c r="NK14" s="530"/>
      <c r="NL14" s="530"/>
      <c r="NM14" s="530"/>
      <c r="NN14" s="530"/>
      <c r="NO14" s="530"/>
      <c r="NP14" s="530"/>
      <c r="NQ14" s="530"/>
      <c r="NR14" s="530"/>
      <c r="NS14" s="530"/>
      <c r="NT14" s="530"/>
      <c r="NU14" s="530"/>
      <c r="NV14" s="530"/>
      <c r="NW14" s="530"/>
      <c r="NX14" s="530"/>
      <c r="NY14" s="530"/>
      <c r="NZ14" s="530"/>
      <c r="OA14" s="530"/>
      <c r="OB14" s="530"/>
      <c r="OC14" s="530"/>
      <c r="OD14" s="530"/>
      <c r="OE14" s="530"/>
      <c r="OF14" s="530"/>
      <c r="OG14" s="530"/>
      <c r="OH14" s="530"/>
      <c r="OI14" s="530"/>
      <c r="OJ14" s="530"/>
      <c r="OK14" s="530"/>
      <c r="OL14" s="530"/>
      <c r="OM14" s="530"/>
      <c r="ON14" s="530"/>
      <c r="OO14" s="530"/>
      <c r="OP14" s="530"/>
      <c r="OQ14" s="530"/>
      <c r="OR14" s="530"/>
      <c r="OS14" s="530"/>
      <c r="OT14" s="530"/>
      <c r="OU14" s="530"/>
      <c r="OV14" s="530"/>
      <c r="OW14" s="530"/>
      <c r="OX14" s="530"/>
      <c r="OY14" s="530"/>
      <c r="OZ14" s="530"/>
      <c r="PA14" s="527"/>
      <c r="PB14" s="527"/>
    </row>
    <row r="15" spans="1:16345" s="84" customFormat="1" ht="15.75" customHeight="1">
      <c r="A15" s="83" t="s">
        <v>202</v>
      </c>
      <c r="B15" s="81">
        <f t="shared" ref="B15" si="37">IFERROR(B13/B14,0)</f>
        <v>2.3987730061349692</v>
      </c>
      <c r="C15" s="81">
        <f t="shared" ref="C15:BN15" si="38">IFERROR(C13/C14,0)</f>
        <v>2.9230769230769229</v>
      </c>
      <c r="D15" s="81">
        <f t="shared" si="38"/>
        <v>2.0763888888888888</v>
      </c>
      <c r="E15" s="81">
        <f t="shared" si="38"/>
        <v>2.4452554744525545</v>
      </c>
      <c r="F15" s="81">
        <f t="shared" si="38"/>
        <v>2.7563636363636363</v>
      </c>
      <c r="G15" s="81">
        <f t="shared" si="38"/>
        <v>1.7325581395348837</v>
      </c>
      <c r="H15" s="81">
        <f t="shared" si="38"/>
        <v>0</v>
      </c>
      <c r="I15" s="81">
        <f t="shared" si="38"/>
        <v>1.8298850574712644</v>
      </c>
      <c r="J15" s="81">
        <f t="shared" si="38"/>
        <v>2.3039999999999998</v>
      </c>
      <c r="K15" s="81">
        <f t="shared" si="38"/>
        <v>2.6153846153846154</v>
      </c>
      <c r="L15" s="81">
        <f t="shared" si="38"/>
        <v>3.0618556701030926</v>
      </c>
      <c r="M15" s="81">
        <f t="shared" si="38"/>
        <v>3.7142857142857144</v>
      </c>
      <c r="N15" s="81">
        <f t="shared" si="38"/>
        <v>0</v>
      </c>
      <c r="O15" s="81">
        <f t="shared" si="38"/>
        <v>0</v>
      </c>
      <c r="P15" s="81">
        <f t="shared" si="38"/>
        <v>3.3376068376068377</v>
      </c>
      <c r="Q15" s="81">
        <f t="shared" si="38"/>
        <v>1.9201995012468829</v>
      </c>
      <c r="R15" s="81">
        <f t="shared" si="38"/>
        <v>1.6666666666666667</v>
      </c>
      <c r="S15" s="81">
        <f t="shared" si="38"/>
        <v>1.5022421524663676</v>
      </c>
      <c r="T15" s="81">
        <f t="shared" si="38"/>
        <v>2.7216748768472905</v>
      </c>
      <c r="U15" s="81">
        <f t="shared" si="38"/>
        <v>1.9</v>
      </c>
      <c r="V15" s="81">
        <f t="shared" si="38"/>
        <v>0</v>
      </c>
      <c r="W15" s="81">
        <f t="shared" si="38"/>
        <v>1.9585987261146496</v>
      </c>
      <c r="X15" s="81">
        <f t="shared" si="38"/>
        <v>2.1829710144927534</v>
      </c>
      <c r="Y15" s="81">
        <f t="shared" si="38"/>
        <v>2.9936305732484074</v>
      </c>
      <c r="Z15" s="81">
        <f t="shared" si="38"/>
        <v>3.2736842105263158</v>
      </c>
      <c r="AA15" s="81">
        <f t="shared" si="38"/>
        <v>1.7826086956521738</v>
      </c>
      <c r="AB15" s="81">
        <f t="shared" si="38"/>
        <v>0</v>
      </c>
      <c r="AC15" s="81">
        <f t="shared" si="38"/>
        <v>3.3662790697674421</v>
      </c>
      <c r="AD15" s="81">
        <f t="shared" si="38"/>
        <v>2.08955223880597</v>
      </c>
      <c r="AE15" s="81">
        <f t="shared" si="38"/>
        <v>1.6618556701030929</v>
      </c>
      <c r="AF15" s="81">
        <f t="shared" si="38"/>
        <v>2.6182432432432434</v>
      </c>
      <c r="AG15" s="81">
        <f t="shared" si="38"/>
        <v>3.3220338983050848</v>
      </c>
      <c r="AH15" s="81">
        <f t="shared" si="38"/>
        <v>2.0378548895899056</v>
      </c>
      <c r="AI15" s="81">
        <f t="shared" si="38"/>
        <v>2.1599045346062051</v>
      </c>
      <c r="AJ15" s="81">
        <f t="shared" si="38"/>
        <v>3.6052631578947367</v>
      </c>
      <c r="AK15" s="81">
        <f t="shared" si="38"/>
        <v>4.384615384615385</v>
      </c>
      <c r="AL15" s="81">
        <f t="shared" si="38"/>
        <v>3.0833333333333335</v>
      </c>
      <c r="AM15" s="81">
        <f t="shared" si="38"/>
        <v>3.6875</v>
      </c>
      <c r="AN15" s="81">
        <f t="shared" si="38"/>
        <v>2.0851063829787235</v>
      </c>
      <c r="AO15" s="81">
        <f t="shared" si="38"/>
        <v>1.78125</v>
      </c>
      <c r="AP15" s="81">
        <f t="shared" si="38"/>
        <v>3.4079601990049753</v>
      </c>
      <c r="AQ15" s="81">
        <f t="shared" si="38"/>
        <v>3.3095238095238093</v>
      </c>
      <c r="AR15" s="81">
        <f t="shared" si="38"/>
        <v>0</v>
      </c>
      <c r="AS15" s="81">
        <f t="shared" si="38"/>
        <v>3.3115384615384613</v>
      </c>
      <c r="AT15" s="81">
        <f t="shared" si="38"/>
        <v>3.1666666666666665</v>
      </c>
      <c r="AU15" s="81">
        <f t="shared" si="38"/>
        <v>3.0232558139534884</v>
      </c>
      <c r="AV15" s="81">
        <f t="shared" si="38"/>
        <v>2.3110367892976589</v>
      </c>
      <c r="AW15" s="81">
        <f t="shared" si="38"/>
        <v>2.1111111111111112</v>
      </c>
      <c r="AX15" s="81">
        <f t="shared" si="38"/>
        <v>0</v>
      </c>
      <c r="AY15" s="81">
        <f t="shared" si="38"/>
        <v>0</v>
      </c>
      <c r="AZ15" s="81">
        <f t="shared" si="38"/>
        <v>1.7291666666666667</v>
      </c>
      <c r="BA15" s="81">
        <f t="shared" si="38"/>
        <v>1.58</v>
      </c>
      <c r="BB15" s="81">
        <f t="shared" si="38"/>
        <v>2.4988913525498893</v>
      </c>
      <c r="BC15" s="81">
        <f t="shared" si="38"/>
        <v>3.1719745222929938</v>
      </c>
      <c r="BD15" s="81">
        <f t="shared" si="38"/>
        <v>1.9496644295302012</v>
      </c>
      <c r="BE15" s="81">
        <f t="shared" si="38"/>
        <v>1.7</v>
      </c>
      <c r="BF15" s="81">
        <f t="shared" si="38"/>
        <v>1.7</v>
      </c>
      <c r="BG15" s="81">
        <f t="shared" si="38"/>
        <v>2.004524886877828</v>
      </c>
      <c r="BH15" s="81">
        <f t="shared" si="38"/>
        <v>2.9565217391304346</v>
      </c>
      <c r="BI15" s="81">
        <f t="shared" si="38"/>
        <v>4.3913043478260869</v>
      </c>
      <c r="BJ15" s="81">
        <f t="shared" si="38"/>
        <v>2.2048192771084336</v>
      </c>
      <c r="BK15" s="81">
        <f t="shared" si="38"/>
        <v>0</v>
      </c>
      <c r="BL15" s="81">
        <f t="shared" si="38"/>
        <v>0</v>
      </c>
      <c r="BM15" s="81">
        <f t="shared" si="38"/>
        <v>1.9324324324324325</v>
      </c>
      <c r="BN15" s="81">
        <f t="shared" si="38"/>
        <v>3.013157894736842</v>
      </c>
      <c r="BO15" s="81">
        <f t="shared" ref="BO15:DZ15" si="39">IFERROR(BO13/BO14,0)</f>
        <v>2.986522911051213</v>
      </c>
      <c r="BP15" s="81">
        <f t="shared" si="39"/>
        <v>2.6315789473684212</v>
      </c>
      <c r="BQ15" s="81">
        <f t="shared" si="39"/>
        <v>3.0118577075098814</v>
      </c>
      <c r="BR15" s="81">
        <f t="shared" si="39"/>
        <v>1.9458646616541353</v>
      </c>
      <c r="BS15" s="81">
        <f t="shared" si="39"/>
        <v>1.8302469135802468</v>
      </c>
      <c r="BT15" s="81">
        <f t="shared" si="39"/>
        <v>3.4779735682819384</v>
      </c>
      <c r="BU15" s="81">
        <f t="shared" si="39"/>
        <v>2.089051094890511</v>
      </c>
      <c r="BV15" s="81">
        <f t="shared" si="39"/>
        <v>3.7454545454545456</v>
      </c>
      <c r="BW15" s="81">
        <f t="shared" si="39"/>
        <v>2.1641791044776117</v>
      </c>
      <c r="BX15" s="81">
        <f t="shared" si="39"/>
        <v>2.1634980988593155</v>
      </c>
      <c r="BY15" s="81">
        <f t="shared" si="39"/>
        <v>3.2054794520547945</v>
      </c>
      <c r="BZ15" s="81">
        <f t="shared" si="39"/>
        <v>0</v>
      </c>
      <c r="CA15" s="81">
        <f t="shared" si="39"/>
        <v>4.2727272727272725</v>
      </c>
      <c r="CB15" s="81">
        <f t="shared" si="39"/>
        <v>3.0147058823529411</v>
      </c>
      <c r="CC15" s="81">
        <f t="shared" si="39"/>
        <v>3.3181818181818183</v>
      </c>
      <c r="CD15" s="81">
        <f t="shared" si="39"/>
        <v>2.6868475991649268</v>
      </c>
      <c r="CE15" s="81">
        <f t="shared" si="39"/>
        <v>2.0925925925925926</v>
      </c>
      <c r="CF15" s="81">
        <f t="shared" si="39"/>
        <v>2.1338582677165356</v>
      </c>
      <c r="CG15" s="81">
        <f t="shared" si="39"/>
        <v>2.9361702127659575</v>
      </c>
      <c r="CH15" s="81">
        <f t="shared" si="39"/>
        <v>0</v>
      </c>
      <c r="CI15" s="81">
        <f t="shared" si="39"/>
        <v>3.7701149425287355</v>
      </c>
      <c r="CJ15" s="81">
        <f t="shared" si="39"/>
        <v>2.195020746887967</v>
      </c>
      <c r="CK15" s="81">
        <f t="shared" si="39"/>
        <v>1.5</v>
      </c>
      <c r="CL15" s="81">
        <f t="shared" si="39"/>
        <v>0</v>
      </c>
      <c r="CM15" s="81">
        <f t="shared" si="39"/>
        <v>0</v>
      </c>
      <c r="CN15" s="81">
        <f t="shared" si="39"/>
        <v>0</v>
      </c>
      <c r="CO15" s="81">
        <f t="shared" si="39"/>
        <v>3.3759999999999999</v>
      </c>
      <c r="CP15" s="81">
        <f t="shared" si="39"/>
        <v>1.9121621621621621</v>
      </c>
      <c r="CQ15" s="81">
        <f t="shared" si="39"/>
        <v>1.6991525423728813</v>
      </c>
      <c r="CR15" s="81">
        <f t="shared" si="39"/>
        <v>3.807017543859649</v>
      </c>
      <c r="CS15" s="81">
        <f t="shared" si="39"/>
        <v>2.7352941176470589</v>
      </c>
      <c r="CT15" s="81">
        <f t="shared" si="39"/>
        <v>2.8167539267015709</v>
      </c>
      <c r="CU15" s="81">
        <f t="shared" si="39"/>
        <v>0</v>
      </c>
      <c r="CV15" s="81">
        <f t="shared" si="39"/>
        <v>0</v>
      </c>
      <c r="CW15" s="81">
        <f t="shared" si="39"/>
        <v>2.7541899441340782</v>
      </c>
      <c r="CX15" s="81">
        <f t="shared" si="39"/>
        <v>2.7561728395061729</v>
      </c>
      <c r="CY15" s="81">
        <f t="shared" si="39"/>
        <v>2.7762863534675617</v>
      </c>
      <c r="CZ15" s="81">
        <f t="shared" si="39"/>
        <v>2.4025974025974026</v>
      </c>
      <c r="DA15" s="81">
        <f t="shared" si="39"/>
        <v>4.2766497461928932</v>
      </c>
      <c r="DB15" s="81">
        <f t="shared" si="39"/>
        <v>3.0883116883116881</v>
      </c>
      <c r="DC15" s="81">
        <f t="shared" si="39"/>
        <v>2.5780821917808221</v>
      </c>
      <c r="DD15" s="81">
        <f t="shared" si="39"/>
        <v>2.3821656050955413</v>
      </c>
      <c r="DE15" s="81">
        <f t="shared" si="39"/>
        <v>3.7452830188679247</v>
      </c>
      <c r="DF15" s="81">
        <f t="shared" si="39"/>
        <v>0</v>
      </c>
      <c r="DG15" s="81">
        <f t="shared" si="39"/>
        <v>0</v>
      </c>
      <c r="DH15" s="81">
        <f t="shared" si="39"/>
        <v>0</v>
      </c>
      <c r="DI15" s="81">
        <f t="shared" si="39"/>
        <v>4.8163265306122449</v>
      </c>
      <c r="DJ15" s="81">
        <f t="shared" si="39"/>
        <v>3.8071065989847717</v>
      </c>
      <c r="DK15" s="81">
        <f t="shared" si="39"/>
        <v>2.083478260869565</v>
      </c>
      <c r="DL15" s="81">
        <f t="shared" si="39"/>
        <v>3.2027027027027026</v>
      </c>
      <c r="DM15" s="81">
        <f t="shared" si="39"/>
        <v>4.7168674698795181</v>
      </c>
      <c r="DN15" s="81">
        <f t="shared" si="39"/>
        <v>4.1645569620253164</v>
      </c>
      <c r="DO15" s="81">
        <f t="shared" si="39"/>
        <v>0</v>
      </c>
      <c r="DP15" s="81">
        <f t="shared" si="39"/>
        <v>2.2996389891696749</v>
      </c>
      <c r="DQ15" s="81">
        <f t="shared" si="39"/>
        <v>2.1489361702127661</v>
      </c>
      <c r="DR15" s="81">
        <f t="shared" si="39"/>
        <v>2.6699507389162562</v>
      </c>
      <c r="DS15" s="81">
        <f t="shared" si="39"/>
        <v>2.6234177215189876</v>
      </c>
      <c r="DT15" s="81">
        <f t="shared" si="39"/>
        <v>2.3950617283950617</v>
      </c>
      <c r="DU15" s="81">
        <f t="shared" si="39"/>
        <v>3.8991596638655461</v>
      </c>
      <c r="DV15" s="81">
        <f t="shared" si="39"/>
        <v>3.796875</v>
      </c>
      <c r="DW15" s="81">
        <f t="shared" si="39"/>
        <v>9.3333333333333339</v>
      </c>
      <c r="DX15" s="81">
        <f t="shared" si="39"/>
        <v>4.1292134831460672</v>
      </c>
      <c r="DY15" s="81">
        <f t="shared" si="39"/>
        <v>2.6709346991037131</v>
      </c>
      <c r="DZ15" s="81">
        <f t="shared" si="39"/>
        <v>2.1578947368421053</v>
      </c>
      <c r="EA15" s="81">
        <f t="shared" ref="EA15:GL15" si="40">IFERROR(EA13/EA14,0)</f>
        <v>4.2320000000000002</v>
      </c>
      <c r="EB15" s="81">
        <f t="shared" si="40"/>
        <v>4.5901060070671376</v>
      </c>
      <c r="EC15" s="81">
        <f t="shared" si="40"/>
        <v>2.2174657534246576</v>
      </c>
      <c r="ED15" s="81">
        <f t="shared" si="40"/>
        <v>0</v>
      </c>
      <c r="EE15" s="81">
        <f t="shared" si="40"/>
        <v>0</v>
      </c>
      <c r="EF15" s="81">
        <f t="shared" si="40"/>
        <v>2.1073298429319371</v>
      </c>
      <c r="EG15" s="81">
        <f t="shared" si="40"/>
        <v>2.6583463338533542</v>
      </c>
      <c r="EH15" s="81">
        <f t="shared" si="40"/>
        <v>3.9838709677419355</v>
      </c>
      <c r="EI15" s="81">
        <f t="shared" si="40"/>
        <v>2.2801418439716312</v>
      </c>
      <c r="EJ15" s="81">
        <f t="shared" si="40"/>
        <v>3.168831168831169</v>
      </c>
      <c r="EK15" s="81">
        <f t="shared" si="40"/>
        <v>2.25</v>
      </c>
      <c r="EL15" s="81">
        <f t="shared" si="40"/>
        <v>2.1555555555555554</v>
      </c>
      <c r="EM15" s="81">
        <f t="shared" si="40"/>
        <v>3.024390243902439</v>
      </c>
      <c r="EN15" s="81">
        <f t="shared" si="40"/>
        <v>2.6794258373205744</v>
      </c>
      <c r="EO15" s="81">
        <f t="shared" si="40"/>
        <v>2.0370370370370372</v>
      </c>
      <c r="EP15" s="81">
        <f t="shared" si="40"/>
        <v>2.5410764872521248</v>
      </c>
      <c r="EQ15" s="81">
        <f t="shared" si="40"/>
        <v>0</v>
      </c>
      <c r="ER15" s="81">
        <f t="shared" si="40"/>
        <v>7.2727272727272725</v>
      </c>
      <c r="ES15" s="81">
        <f t="shared" si="40"/>
        <v>0</v>
      </c>
      <c r="ET15" s="81">
        <f t="shared" si="40"/>
        <v>2.5408560311284045</v>
      </c>
      <c r="EU15" s="81">
        <f t="shared" si="40"/>
        <v>2.7947019867549669</v>
      </c>
      <c r="EV15" s="81">
        <f t="shared" si="40"/>
        <v>2.4881889763779528</v>
      </c>
      <c r="EW15" s="81">
        <f t="shared" si="40"/>
        <v>3.7031963470319633</v>
      </c>
      <c r="EX15" s="81">
        <f t="shared" si="40"/>
        <v>3.1354166666666665</v>
      </c>
      <c r="EY15" s="81">
        <f t="shared" si="40"/>
        <v>0</v>
      </c>
      <c r="EZ15" s="81">
        <f t="shared" si="40"/>
        <v>0</v>
      </c>
      <c r="FA15" s="81">
        <f t="shared" si="40"/>
        <v>3.9333333333333331</v>
      </c>
      <c r="FB15" s="81">
        <f t="shared" si="40"/>
        <v>2.0149253731343282</v>
      </c>
      <c r="FC15" s="81">
        <f t="shared" si="40"/>
        <v>2.5588235294117645</v>
      </c>
      <c r="FD15" s="81">
        <f t="shared" si="40"/>
        <v>2.1213483146067418</v>
      </c>
      <c r="FE15" s="81">
        <f t="shared" si="40"/>
        <v>3.0968749999999998</v>
      </c>
      <c r="FF15" s="81">
        <f t="shared" si="40"/>
        <v>3.6</v>
      </c>
      <c r="FG15" s="81">
        <f t="shared" si="40"/>
        <v>0</v>
      </c>
      <c r="FH15" s="81">
        <f t="shared" si="40"/>
        <v>2.6026785714285716</v>
      </c>
      <c r="FI15" s="81">
        <f t="shared" si="40"/>
        <v>1.9635258358662615</v>
      </c>
      <c r="FJ15" s="81">
        <f t="shared" si="40"/>
        <v>2.4926829268292683</v>
      </c>
      <c r="FK15" s="81">
        <f t="shared" si="40"/>
        <v>2.907142857142857</v>
      </c>
      <c r="FL15" s="81">
        <f t="shared" si="40"/>
        <v>3.86046511627907</v>
      </c>
      <c r="FM15" s="81">
        <f t="shared" si="40"/>
        <v>2.3960880195599024</v>
      </c>
      <c r="FN15" s="81">
        <f t="shared" si="40"/>
        <v>2.9830508474576272</v>
      </c>
      <c r="FO15" s="81">
        <f t="shared" si="40"/>
        <v>2.2985507246376811</v>
      </c>
      <c r="FP15" s="81">
        <f t="shared" si="40"/>
        <v>3.2074829931972788</v>
      </c>
      <c r="FQ15" s="81">
        <f t="shared" si="40"/>
        <v>2.0944206008583692</v>
      </c>
      <c r="FR15" s="81">
        <f t="shared" si="40"/>
        <v>2.5498281786941579</v>
      </c>
      <c r="FS15" s="81">
        <f t="shared" si="40"/>
        <v>3.808988764044944</v>
      </c>
      <c r="FT15" s="81">
        <f t="shared" si="40"/>
        <v>2.65</v>
      </c>
      <c r="FU15" s="81">
        <f t="shared" si="40"/>
        <v>3.0422535211267605</v>
      </c>
      <c r="FV15" s="81">
        <f t="shared" si="40"/>
        <v>2.3848580441640377</v>
      </c>
      <c r="FW15" s="81">
        <f t="shared" si="40"/>
        <v>2.5</v>
      </c>
      <c r="FX15" s="81">
        <f t="shared" si="40"/>
        <v>0</v>
      </c>
      <c r="FY15" s="81">
        <f t="shared" si="40"/>
        <v>4.3690476190476186</v>
      </c>
      <c r="FZ15" s="81">
        <f t="shared" si="40"/>
        <v>2.8684210526315788</v>
      </c>
      <c r="GA15" s="81">
        <f t="shared" si="40"/>
        <v>1.8627450980392157</v>
      </c>
      <c r="GB15" s="81">
        <f t="shared" si="40"/>
        <v>3.2742857142857145</v>
      </c>
      <c r="GC15" s="81">
        <f t="shared" si="40"/>
        <v>2.2437357630979498</v>
      </c>
      <c r="GD15" s="81">
        <f t="shared" si="40"/>
        <v>3.4296875</v>
      </c>
      <c r="GE15" s="81">
        <f t="shared" si="40"/>
        <v>3.5097087378640777</v>
      </c>
      <c r="GF15" s="81">
        <f t="shared" si="40"/>
        <v>3.2236842105263159</v>
      </c>
      <c r="GG15" s="81">
        <f t="shared" si="40"/>
        <v>0</v>
      </c>
      <c r="GH15" s="81">
        <f t="shared" si="40"/>
        <v>2.8296943231441047</v>
      </c>
      <c r="GI15" s="81">
        <f t="shared" si="40"/>
        <v>0</v>
      </c>
      <c r="GJ15" s="81">
        <f t="shared" si="40"/>
        <v>1.4484536082474226</v>
      </c>
      <c r="GK15" s="81">
        <f t="shared" si="40"/>
        <v>2.5634674922600618</v>
      </c>
      <c r="GL15" s="81">
        <f t="shared" si="40"/>
        <v>3.5882352941176472</v>
      </c>
      <c r="GM15" s="81">
        <f t="shared" ref="GM15:IX15" si="41">IFERROR(GM13/GM14,0)</f>
        <v>3.2485207100591715</v>
      </c>
      <c r="GN15" s="81">
        <f t="shared" si="41"/>
        <v>2.1022727272727271</v>
      </c>
      <c r="GO15" s="81">
        <f t="shared" si="41"/>
        <v>4.4698795180722888</v>
      </c>
      <c r="GP15" s="81">
        <f t="shared" si="41"/>
        <v>2.4069148936170213</v>
      </c>
      <c r="GQ15" s="81">
        <f t="shared" si="41"/>
        <v>1.8693693693693694</v>
      </c>
      <c r="GR15" s="81">
        <f t="shared" si="41"/>
        <v>3.5161290322580645</v>
      </c>
      <c r="GS15" s="81">
        <f t="shared" si="41"/>
        <v>1.9010152284263959</v>
      </c>
      <c r="GT15" s="81">
        <f t="shared" si="41"/>
        <v>4.6779661016949152</v>
      </c>
      <c r="GU15" s="81">
        <f t="shared" si="41"/>
        <v>0</v>
      </c>
      <c r="GV15" s="81">
        <f t="shared" si="41"/>
        <v>4.5</v>
      </c>
      <c r="GW15" s="81">
        <f t="shared" si="41"/>
        <v>4.1904761904761907</v>
      </c>
      <c r="GX15" s="81">
        <f t="shared" si="41"/>
        <v>3.1440677966101696</v>
      </c>
      <c r="GY15" s="81">
        <f t="shared" si="41"/>
        <v>3.606741573033708</v>
      </c>
      <c r="GZ15" s="81">
        <f t="shared" si="41"/>
        <v>2.2138157894736841</v>
      </c>
      <c r="HA15" s="81">
        <f t="shared" si="41"/>
        <v>2.6284403669724772</v>
      </c>
      <c r="HB15" s="81">
        <f t="shared" si="41"/>
        <v>0</v>
      </c>
      <c r="HC15" s="81">
        <f t="shared" si="41"/>
        <v>3.088888888888889</v>
      </c>
      <c r="HD15" s="81">
        <f t="shared" si="41"/>
        <v>0</v>
      </c>
      <c r="HE15" s="81">
        <f t="shared" si="41"/>
        <v>2.5</v>
      </c>
      <c r="HF15" s="81">
        <f t="shared" si="41"/>
        <v>1.5303030303030303</v>
      </c>
      <c r="HG15" s="81">
        <f t="shared" si="41"/>
        <v>2.5434782608695654</v>
      </c>
      <c r="HH15" s="81">
        <f t="shared" si="41"/>
        <v>4.1724137931034484</v>
      </c>
      <c r="HI15" s="81">
        <f t="shared" si="41"/>
        <v>0</v>
      </c>
      <c r="HJ15" s="81">
        <f t="shared" si="41"/>
        <v>0</v>
      </c>
      <c r="HK15" s="81">
        <f t="shared" si="41"/>
        <v>0</v>
      </c>
      <c r="HL15" s="81">
        <f t="shared" si="41"/>
        <v>2.7291666666666665</v>
      </c>
      <c r="HM15" s="81">
        <f t="shared" si="41"/>
        <v>3.7642857142857142</v>
      </c>
      <c r="HN15" s="81">
        <f t="shared" si="41"/>
        <v>3.2573839662447259</v>
      </c>
      <c r="HO15" s="81">
        <f t="shared" si="41"/>
        <v>2.4819277108433737</v>
      </c>
      <c r="HP15" s="81">
        <f t="shared" si="41"/>
        <v>2.571936056838366</v>
      </c>
      <c r="HQ15" s="81">
        <f t="shared" si="41"/>
        <v>3.8614130434782608</v>
      </c>
      <c r="HR15" s="81">
        <f t="shared" si="41"/>
        <v>2.8603667136812412</v>
      </c>
      <c r="HS15" s="81">
        <f t="shared" si="41"/>
        <v>2.1280575539568347</v>
      </c>
      <c r="HT15" s="81">
        <f t="shared" si="41"/>
        <v>1.2919354838709678</v>
      </c>
      <c r="HU15" s="81">
        <f t="shared" si="41"/>
        <v>3.8155619596541785</v>
      </c>
      <c r="HV15" s="81">
        <f t="shared" si="41"/>
        <v>16.71153846153846</v>
      </c>
      <c r="HW15" s="81">
        <f t="shared" si="41"/>
        <v>3.8377358490566036</v>
      </c>
      <c r="HX15" s="81">
        <f t="shared" si="41"/>
        <v>2.6666666666666665</v>
      </c>
      <c r="HY15" s="81">
        <f t="shared" si="41"/>
        <v>3.810810810810811</v>
      </c>
      <c r="HZ15" s="81">
        <f t="shared" si="41"/>
        <v>2.6345381526104417</v>
      </c>
      <c r="IA15" s="81">
        <f t="shared" si="41"/>
        <v>2.247311827956989</v>
      </c>
      <c r="IB15" s="81">
        <f t="shared" si="41"/>
        <v>2.5572916666666665</v>
      </c>
      <c r="IC15" s="81">
        <f t="shared" si="41"/>
        <v>3.9441624365482233</v>
      </c>
      <c r="ID15" s="81">
        <f t="shared" si="41"/>
        <v>3.9825072886297375</v>
      </c>
      <c r="IE15" s="81">
        <f t="shared" si="41"/>
        <v>2.6985446985446986</v>
      </c>
      <c r="IF15" s="81">
        <f t="shared" si="41"/>
        <v>2.357894736842105</v>
      </c>
      <c r="IG15" s="81">
        <f t="shared" si="41"/>
        <v>2.817204301075269</v>
      </c>
      <c r="IH15" s="81">
        <f t="shared" si="41"/>
        <v>3.0427350427350426</v>
      </c>
      <c r="II15" s="81">
        <f t="shared" si="41"/>
        <v>3.5034642032332561</v>
      </c>
      <c r="IJ15" s="81">
        <f t="shared" si="41"/>
        <v>2.7572674418604652</v>
      </c>
      <c r="IK15" s="81">
        <f t="shared" si="41"/>
        <v>2.7692307692307692</v>
      </c>
      <c r="IL15" s="81">
        <f t="shared" si="41"/>
        <v>2.6278787878787879</v>
      </c>
      <c r="IM15" s="81">
        <f t="shared" si="41"/>
        <v>2.9038461538461537</v>
      </c>
      <c r="IN15" s="81">
        <f t="shared" si="41"/>
        <v>2.5622317596566524</v>
      </c>
      <c r="IO15" s="81">
        <f t="shared" si="41"/>
        <v>2.0678391959798996</v>
      </c>
      <c r="IP15" s="81">
        <f t="shared" si="41"/>
        <v>3.5106382978723403</v>
      </c>
      <c r="IQ15" s="81">
        <f t="shared" si="41"/>
        <v>0</v>
      </c>
      <c r="IR15" s="81">
        <f t="shared" si="41"/>
        <v>1.8863636363636365</v>
      </c>
      <c r="IS15" s="81">
        <f t="shared" si="41"/>
        <v>0</v>
      </c>
      <c r="IT15" s="81">
        <f t="shared" si="41"/>
        <v>2.1222707423580784</v>
      </c>
      <c r="IU15" s="81">
        <f t="shared" si="41"/>
        <v>2.4778761061946901</v>
      </c>
      <c r="IV15" s="81">
        <f t="shared" si="41"/>
        <v>2.6855241264559067</v>
      </c>
      <c r="IW15" s="81">
        <f t="shared" si="41"/>
        <v>2.8678678678678677</v>
      </c>
      <c r="IX15" s="81">
        <f t="shared" si="41"/>
        <v>2.7566844919786098</v>
      </c>
      <c r="IY15" s="81">
        <f t="shared" ref="IY15:LJ15" si="42">IFERROR(IY13/IY14,0)</f>
        <v>2.2597222222222224</v>
      </c>
      <c r="IZ15" s="81">
        <f t="shared" si="42"/>
        <v>0</v>
      </c>
      <c r="JA15" s="81">
        <f t="shared" si="42"/>
        <v>0</v>
      </c>
      <c r="JB15" s="81">
        <f t="shared" si="42"/>
        <v>4.1491228070175437</v>
      </c>
      <c r="JC15" s="81">
        <f t="shared" si="42"/>
        <v>2.236842105263158</v>
      </c>
      <c r="JD15" s="81">
        <f t="shared" si="42"/>
        <v>1.997854077253219</v>
      </c>
      <c r="JE15" s="81">
        <f t="shared" si="42"/>
        <v>3.0525451559934318</v>
      </c>
      <c r="JF15" s="81">
        <f t="shared" si="42"/>
        <v>3.0138504155124655</v>
      </c>
      <c r="JG15" s="81">
        <f t="shared" si="42"/>
        <v>2.3614718614718613</v>
      </c>
      <c r="JH15" s="81">
        <f t="shared" si="42"/>
        <v>2.5625841184387617</v>
      </c>
      <c r="JI15" s="81">
        <f t="shared" si="42"/>
        <v>2.7425944841675181</v>
      </c>
      <c r="JJ15" s="81">
        <f t="shared" si="42"/>
        <v>2.845890410958904</v>
      </c>
      <c r="JK15" s="81">
        <f t="shared" si="42"/>
        <v>2.2060843964671246</v>
      </c>
      <c r="JL15" s="81">
        <f t="shared" si="42"/>
        <v>3.8963414634146343</v>
      </c>
      <c r="JM15" s="81">
        <f t="shared" si="42"/>
        <v>3.458204334365325</v>
      </c>
      <c r="JN15" s="81">
        <f t="shared" si="42"/>
        <v>0</v>
      </c>
      <c r="JO15" s="81">
        <f t="shared" si="42"/>
        <v>1.900596421471173</v>
      </c>
      <c r="JP15" s="81">
        <f t="shared" si="42"/>
        <v>2.352112676056338</v>
      </c>
      <c r="JQ15" s="81">
        <f t="shared" si="42"/>
        <v>3.6463878326996197</v>
      </c>
      <c r="JR15" s="81">
        <f t="shared" si="42"/>
        <v>1.8349261511728931</v>
      </c>
      <c r="JS15" s="81">
        <f t="shared" si="42"/>
        <v>2.7742214532871974</v>
      </c>
      <c r="JT15" s="81">
        <f t="shared" si="42"/>
        <v>3.2145593869731801</v>
      </c>
      <c r="JU15" s="81">
        <f t="shared" si="42"/>
        <v>1.6740947075208914</v>
      </c>
      <c r="JV15" s="81">
        <f t="shared" si="42"/>
        <v>2.3099671412924425</v>
      </c>
      <c r="JW15" s="81">
        <f t="shared" si="42"/>
        <v>2.7054886211512716</v>
      </c>
      <c r="JX15" s="81">
        <f t="shared" si="42"/>
        <v>3.021037868162693</v>
      </c>
      <c r="JY15" s="81">
        <f t="shared" si="42"/>
        <v>2.5385220125786163</v>
      </c>
      <c r="JZ15" s="81">
        <f t="shared" si="42"/>
        <v>2.5003717472118958</v>
      </c>
      <c r="KA15" s="81">
        <f t="shared" si="42"/>
        <v>2.8389830508474576</v>
      </c>
      <c r="KB15" s="81">
        <f t="shared" si="42"/>
        <v>0</v>
      </c>
      <c r="KC15" s="81">
        <f t="shared" si="42"/>
        <v>2.2664907651715041</v>
      </c>
      <c r="KD15" s="81">
        <f t="shared" si="42"/>
        <v>3.4602803738317758</v>
      </c>
      <c r="KE15" s="81">
        <f t="shared" si="42"/>
        <v>8.4422110552763812</v>
      </c>
      <c r="KF15" s="81">
        <f t="shared" si="42"/>
        <v>2.4503105590062111</v>
      </c>
      <c r="KG15" s="81">
        <f t="shared" si="42"/>
        <v>2.9613526570048307</v>
      </c>
      <c r="KH15" s="81">
        <f t="shared" si="42"/>
        <v>0</v>
      </c>
      <c r="KI15" s="81">
        <f t="shared" si="42"/>
        <v>2.804123711340206</v>
      </c>
      <c r="KJ15" s="81">
        <f t="shared" si="42"/>
        <v>2.1490947816826411</v>
      </c>
      <c r="KK15" s="81">
        <f t="shared" si="42"/>
        <v>2.2645654250238776</v>
      </c>
      <c r="KL15" s="81">
        <f t="shared" si="42"/>
        <v>2.7998120300751879</v>
      </c>
      <c r="KM15" s="81">
        <f t="shared" si="42"/>
        <v>2.3184466019417478</v>
      </c>
      <c r="KN15" s="81">
        <f t="shared" si="42"/>
        <v>0</v>
      </c>
      <c r="KO15" s="81">
        <f t="shared" si="42"/>
        <v>2.7690058479532165</v>
      </c>
      <c r="KP15" s="81">
        <f t="shared" si="42"/>
        <v>3.3042362002567396</v>
      </c>
      <c r="KQ15" s="81">
        <f t="shared" si="42"/>
        <v>2.1104536489151875</v>
      </c>
      <c r="KR15" s="81">
        <f t="shared" si="42"/>
        <v>2.1223103057757644</v>
      </c>
      <c r="KS15" s="81">
        <f t="shared" si="42"/>
        <v>2.7390612569610182</v>
      </c>
      <c r="KT15" s="81">
        <f t="shared" si="42"/>
        <v>2.3395004625346902</v>
      </c>
      <c r="KU15" s="81">
        <f t="shared" si="42"/>
        <v>2.1414392059553351</v>
      </c>
      <c r="KV15" s="81">
        <f t="shared" si="42"/>
        <v>3.5441176470588234</v>
      </c>
      <c r="KW15" s="81">
        <f t="shared" si="42"/>
        <v>2.8272251308900525</v>
      </c>
      <c r="KX15" s="81">
        <f t="shared" si="42"/>
        <v>2.413767019667171</v>
      </c>
      <c r="KY15" s="81">
        <f t="shared" si="42"/>
        <v>3.0921658986175116</v>
      </c>
      <c r="KZ15" s="81">
        <f t="shared" si="42"/>
        <v>2.3514571552849066</v>
      </c>
      <c r="LA15" s="81">
        <f t="shared" si="42"/>
        <v>2.2396782841823057</v>
      </c>
      <c r="LB15" s="81">
        <f t="shared" si="42"/>
        <v>3.320855614973262</v>
      </c>
      <c r="LC15" s="81">
        <f t="shared" si="42"/>
        <v>3.458980044345898</v>
      </c>
      <c r="LD15" s="81">
        <f t="shared" si="42"/>
        <v>0</v>
      </c>
      <c r="LE15" s="81">
        <f t="shared" si="42"/>
        <v>0</v>
      </c>
      <c r="LF15" s="81">
        <f t="shared" si="42"/>
        <v>2.2133152173913042</v>
      </c>
      <c r="LG15" s="81">
        <f t="shared" si="42"/>
        <v>3.6478405315614619</v>
      </c>
      <c r="LH15" s="81">
        <f t="shared" si="42"/>
        <v>2.2724616508400293</v>
      </c>
      <c r="LI15" s="81">
        <f t="shared" si="42"/>
        <v>2.5524673851389679</v>
      </c>
      <c r="LJ15" s="81">
        <f t="shared" si="42"/>
        <v>3.395303326810176</v>
      </c>
      <c r="LK15" s="81">
        <f t="shared" ref="LK15:LY15" si="43">IFERROR(LK13/LK14,0)</f>
        <v>0</v>
      </c>
      <c r="LL15" s="81">
        <f t="shared" si="43"/>
        <v>2.0383647798742137</v>
      </c>
      <c r="LM15" s="81">
        <f t="shared" si="43"/>
        <v>2.9328358208955225</v>
      </c>
      <c r="LN15" s="81">
        <f t="shared" si="43"/>
        <v>0</v>
      </c>
      <c r="LO15" s="81">
        <f t="shared" si="43"/>
        <v>0</v>
      </c>
      <c r="LP15" s="81">
        <f t="shared" si="43"/>
        <v>2.4226878612716765</v>
      </c>
      <c r="LQ15" s="81">
        <f t="shared" si="43"/>
        <v>2.5517241379310347</v>
      </c>
      <c r="LR15" s="81">
        <f t="shared" si="43"/>
        <v>2.6732673267326734</v>
      </c>
      <c r="LS15" s="81">
        <f t="shared" si="43"/>
        <v>2.1505050505050507</v>
      </c>
      <c r="LT15" s="81">
        <f t="shared" si="43"/>
        <v>2.9635316698656431</v>
      </c>
      <c r="LU15" s="81">
        <f t="shared" si="43"/>
        <v>0</v>
      </c>
      <c r="LV15" s="81">
        <f t="shared" si="43"/>
        <v>0</v>
      </c>
      <c r="LW15" s="81">
        <f t="shared" si="43"/>
        <v>3.0344827586206895</v>
      </c>
      <c r="LX15" s="81">
        <f t="shared" si="43"/>
        <v>2.2574139976275207</v>
      </c>
      <c r="LY15" s="81">
        <f t="shared" si="43"/>
        <v>2.1042654028436019</v>
      </c>
      <c r="LZ15" s="81">
        <f t="shared" ref="LZ15:MR15" si="44">IFERROR(LZ13/LZ14,0)</f>
        <v>2.9613259668508287</v>
      </c>
      <c r="MA15" s="81">
        <f t="shared" si="44"/>
        <v>0</v>
      </c>
      <c r="MB15" s="81">
        <f t="shared" si="44"/>
        <v>0</v>
      </c>
      <c r="MC15" s="81">
        <f t="shared" si="44"/>
        <v>3.0641025641025643</v>
      </c>
      <c r="MD15" s="81">
        <f t="shared" si="44"/>
        <v>2.0756501182033098</v>
      </c>
      <c r="ME15" s="81">
        <f t="shared" si="44"/>
        <v>2.5116279069767442</v>
      </c>
      <c r="MF15" s="81">
        <f t="shared" si="44"/>
        <v>2.7733812949640289</v>
      </c>
      <c r="MG15" s="81">
        <f t="shared" si="44"/>
        <v>2.5855562784645412</v>
      </c>
      <c r="MH15" s="81">
        <f t="shared" si="44"/>
        <v>2.5154320987654319</v>
      </c>
      <c r="MI15" s="81">
        <f t="shared" si="44"/>
        <v>2.3327768503060655</v>
      </c>
      <c r="MJ15" s="81">
        <f t="shared" si="44"/>
        <v>2.5535603715170279</v>
      </c>
      <c r="MK15" s="81">
        <f t="shared" si="44"/>
        <v>2.2477823772915433</v>
      </c>
      <c r="ML15" s="81">
        <f t="shared" si="44"/>
        <v>1.0200250312891115</v>
      </c>
      <c r="MM15" s="81">
        <f t="shared" si="44"/>
        <v>2.2606177606177607</v>
      </c>
      <c r="MN15" s="81">
        <f t="shared" si="44"/>
        <v>2.6639135959339262</v>
      </c>
      <c r="MO15" s="81">
        <f t="shared" si="44"/>
        <v>2.2878942014242116</v>
      </c>
      <c r="MP15" s="81">
        <f t="shared" si="44"/>
        <v>2.6873811033608117</v>
      </c>
      <c r="MQ15" s="81">
        <f t="shared" si="44"/>
        <v>2.6787709497206702</v>
      </c>
      <c r="MR15" s="81">
        <f t="shared" si="44"/>
        <v>2.3574317492416581</v>
      </c>
      <c r="MS15" s="81">
        <f t="shared" ref="MS15:NA15" si="45">IFERROR(MS13/MS14,0)</f>
        <v>2</v>
      </c>
      <c r="MT15" s="81">
        <f t="shared" si="45"/>
        <v>1.6744186046511629</v>
      </c>
      <c r="MU15" s="81">
        <f t="shared" si="45"/>
        <v>3.308467741935484</v>
      </c>
      <c r="MV15" s="81">
        <f t="shared" si="45"/>
        <v>2.6527621195039459</v>
      </c>
      <c r="MW15" s="81">
        <f t="shared" si="45"/>
        <v>2.3295880149812733</v>
      </c>
      <c r="MX15" s="81">
        <f t="shared" si="45"/>
        <v>2.6858895705521473</v>
      </c>
      <c r="MY15" s="81">
        <f t="shared" si="45"/>
        <v>2.2793572311495676</v>
      </c>
      <c r="MZ15" s="81">
        <f t="shared" si="45"/>
        <v>2.9905362776025237</v>
      </c>
      <c r="NA15" s="81">
        <f t="shared" si="45"/>
        <v>2.9322916666666665</v>
      </c>
      <c r="NB15" s="531"/>
      <c r="NC15" s="531"/>
      <c r="ND15" s="531"/>
      <c r="NE15" s="531"/>
      <c r="NF15" s="531"/>
      <c r="NG15" s="531"/>
      <c r="NH15" s="531"/>
      <c r="NI15" s="531"/>
      <c r="NJ15" s="531"/>
      <c r="NK15" s="531"/>
      <c r="NL15" s="531"/>
      <c r="NM15" s="531"/>
      <c r="NN15" s="531"/>
      <c r="NO15" s="531"/>
      <c r="NP15" s="531"/>
      <c r="NQ15" s="531"/>
      <c r="NR15" s="531"/>
      <c r="NS15" s="531"/>
      <c r="NT15" s="531"/>
      <c r="NU15" s="531"/>
      <c r="NV15" s="531"/>
      <c r="NW15" s="531"/>
      <c r="NX15" s="531"/>
      <c r="NY15" s="531"/>
      <c r="NZ15" s="531"/>
      <c r="OA15" s="531"/>
      <c r="OB15" s="531"/>
      <c r="OC15" s="531"/>
      <c r="OD15" s="531"/>
      <c r="OE15" s="531"/>
      <c r="OF15" s="531"/>
      <c r="OG15" s="531"/>
      <c r="OH15" s="531"/>
      <c r="OI15" s="531"/>
      <c r="OJ15" s="531"/>
      <c r="OK15" s="531"/>
      <c r="OL15" s="531"/>
      <c r="OM15" s="531"/>
      <c r="ON15" s="531"/>
      <c r="OO15" s="531"/>
      <c r="OP15" s="531"/>
      <c r="OQ15" s="531"/>
      <c r="OR15" s="531"/>
      <c r="OS15" s="531"/>
      <c r="OT15" s="531"/>
      <c r="OU15" s="531"/>
      <c r="OV15" s="531"/>
      <c r="OW15" s="531"/>
      <c r="OX15" s="531"/>
      <c r="OY15" s="531"/>
      <c r="OZ15" s="531"/>
      <c r="PA15" s="527"/>
      <c r="PB15" s="527"/>
    </row>
    <row r="16" spans="1:16345" s="84" customFormat="1" ht="15.75" customHeight="1">
      <c r="A16" s="83" t="s">
        <v>203</v>
      </c>
      <c r="B16" s="84">
        <f>'Inbound SOS &amp; EOD'!B40</f>
        <v>921</v>
      </c>
      <c r="C16" s="84">
        <f>'Inbound SOS &amp; EOD'!C40</f>
        <v>109</v>
      </c>
      <c r="D16" s="84">
        <f>'Inbound SOS &amp; EOD'!D40</f>
        <v>0</v>
      </c>
      <c r="E16" s="84">
        <f>'Inbound SOS &amp; EOD'!E40</f>
        <v>810</v>
      </c>
      <c r="F16" s="84">
        <f>'Inbound SOS &amp; EOD'!F40</f>
        <v>55</v>
      </c>
      <c r="G16" s="84">
        <f>'Inbound SOS &amp; EOD'!G40</f>
        <v>23</v>
      </c>
      <c r="H16" s="84">
        <f>'Inbound SOS &amp; EOD'!H40</f>
        <v>820</v>
      </c>
      <c r="I16" s="84">
        <f>'Inbound SOS &amp; EOD'!I40</f>
        <v>820</v>
      </c>
      <c r="J16" s="84">
        <f>'Inbound SOS &amp; EOD'!J40</f>
        <v>380</v>
      </c>
      <c r="K16" s="84">
        <f>'Inbound SOS &amp; EOD'!K40</f>
        <v>0</v>
      </c>
      <c r="L16" s="84">
        <f>'Inbound SOS &amp; EOD'!L40</f>
        <v>0</v>
      </c>
      <c r="M16" s="84">
        <f>'Inbound SOS &amp; EOD'!M40</f>
        <v>0</v>
      </c>
      <c r="N16" s="84">
        <f>'Inbound SOS &amp; EOD'!N40</f>
        <v>157</v>
      </c>
      <c r="O16" s="84">
        <v>162</v>
      </c>
      <c r="P16" s="84">
        <v>989</v>
      </c>
      <c r="Q16" s="84">
        <f>'Inbound SOS &amp; EOD'!Q40</f>
        <v>614</v>
      </c>
      <c r="R16" s="84">
        <f>'Inbound SOS &amp; EOD'!R40</f>
        <v>214</v>
      </c>
      <c r="S16" s="84">
        <f>'Inbound SOS &amp; EOD'!S40</f>
        <v>214</v>
      </c>
      <c r="T16" s="84">
        <f>'Inbound SOS &amp; EOD'!T40</f>
        <v>208</v>
      </c>
      <c r="U16" s="84">
        <f>'Inbound SOS &amp; EOD'!U40</f>
        <v>18</v>
      </c>
      <c r="V16" s="84">
        <f>'Inbound SOS &amp; EOD'!V40</f>
        <v>0</v>
      </c>
      <c r="W16" s="84">
        <f>'Inbound SOS &amp; EOD'!W40</f>
        <v>0</v>
      </c>
      <c r="X16" s="84">
        <f>'Inbound SOS &amp; EOD'!X40</f>
        <v>0</v>
      </c>
      <c r="Y16" s="84">
        <f>'Inbound SOS &amp; EOD'!Y40</f>
        <v>0</v>
      </c>
      <c r="Z16" s="84">
        <f>'Inbound SOS &amp; EOD'!Z40</f>
        <v>0</v>
      </c>
      <c r="AA16" s="84">
        <f>'Inbound SOS &amp; EOD'!AA40</f>
        <v>0</v>
      </c>
      <c r="AB16" s="84">
        <f>'Inbound SOS &amp; EOD'!AB40</f>
        <v>0</v>
      </c>
      <c r="AC16" s="84">
        <f>'Inbound SOS &amp; EOD'!AC40</f>
        <v>79</v>
      </c>
      <c r="AD16" s="84">
        <f>'Inbound SOS &amp; EOD'!AD40</f>
        <v>840</v>
      </c>
      <c r="AE16" s="84">
        <f>'Inbound SOS &amp; EOD'!AE40</f>
        <v>501</v>
      </c>
      <c r="AF16" s="84">
        <f>'Inbound SOS &amp; EOD'!AF40</f>
        <v>0</v>
      </c>
      <c r="AG16" s="84">
        <f>'Inbound SOS &amp; EOD'!AG40</f>
        <v>0</v>
      </c>
      <c r="AH16" s="84">
        <f>'Inbound SOS &amp; EOD'!AH40</f>
        <v>0</v>
      </c>
      <c r="AI16" s="84">
        <f>'Inbound SOS &amp; EOD'!AI40</f>
        <v>256</v>
      </c>
      <c r="AJ16" s="84">
        <f>'Inbound SOS &amp; EOD'!AJ40</f>
        <v>99</v>
      </c>
      <c r="AK16" s="84">
        <f>'Inbound SOS &amp; EOD'!AK40</f>
        <v>36</v>
      </c>
      <c r="AL16" s="84">
        <f>'Inbound SOS &amp; EOD'!AL40</f>
        <v>23</v>
      </c>
      <c r="AM16" s="84">
        <f>'Inbound SOS &amp; EOD'!AM40</f>
        <v>0</v>
      </c>
      <c r="AN16" s="84">
        <f>'Inbound SOS &amp; EOD'!AN40</f>
        <v>0</v>
      </c>
      <c r="AO16" s="84">
        <f>'Inbound SOS &amp; EOD'!AO40</f>
        <v>530</v>
      </c>
      <c r="AP16" s="84">
        <f>'Inbound SOS &amp; EOD'!AP40</f>
        <v>231</v>
      </c>
      <c r="AQ16" s="84">
        <f>'Inbound SOS &amp; EOD'!AQ40</f>
        <v>155</v>
      </c>
      <c r="AR16" s="84">
        <f>'Inbound SOS &amp; EOD'!AR40</f>
        <v>194</v>
      </c>
      <c r="AS16" s="84">
        <f>'Inbound SOS &amp; EOD'!AS40</f>
        <v>194</v>
      </c>
      <c r="AT16" s="84">
        <f>'Inbound SOS &amp; EOD'!AT40</f>
        <v>0</v>
      </c>
      <c r="AU16" s="84">
        <f>'Inbound SOS &amp; EOD'!AU40</f>
        <v>0</v>
      </c>
      <c r="AV16" s="84">
        <f>'Inbound SOS &amp; EOD'!AV40</f>
        <v>0</v>
      </c>
      <c r="AW16" s="84">
        <f>'Inbound SOS &amp; EOD'!AW40</f>
        <v>640</v>
      </c>
      <c r="AX16" s="84">
        <f>'Inbound SOS &amp; EOD'!AX40</f>
        <v>686</v>
      </c>
      <c r="AY16" s="84">
        <f>'Inbound SOS &amp; EOD'!AY40</f>
        <v>763</v>
      </c>
      <c r="AZ16" s="84">
        <f>'Inbound SOS &amp; EOD'!AZ40</f>
        <v>763</v>
      </c>
      <c r="BA16" s="84">
        <f>'Inbound SOS &amp; EOD'!BA40</f>
        <v>619</v>
      </c>
      <c r="BB16" s="84">
        <f>'Inbound SOS &amp; EOD'!BB40</f>
        <v>522</v>
      </c>
      <c r="BC16" s="84">
        <f>'Inbound SOS &amp; EOD'!BC40</f>
        <v>865</v>
      </c>
      <c r="BD16" s="84">
        <f>'Inbound SOS &amp; EOD'!BD40</f>
        <v>851</v>
      </c>
      <c r="BE16" s="84">
        <f>'Inbound SOS &amp; EOD'!BE40</f>
        <v>638</v>
      </c>
      <c r="BF16" s="84">
        <f>'Inbound SOS &amp; EOD'!BF40</f>
        <v>498</v>
      </c>
      <c r="BG16" s="84">
        <f>'Inbound SOS &amp; EOD'!BG40</f>
        <v>498</v>
      </c>
      <c r="BH16" s="84">
        <f>'Inbound SOS &amp; EOD'!BH40</f>
        <v>228</v>
      </c>
      <c r="BI16" s="84">
        <f>'Inbound SOS &amp; EOD'!BI40</f>
        <v>880</v>
      </c>
      <c r="BJ16" s="84">
        <f>'Inbound SOS &amp; EOD'!BJ40</f>
        <v>882</v>
      </c>
      <c r="BK16" s="84">
        <f>'Inbound SOS &amp; EOD'!BK40</f>
        <v>716</v>
      </c>
      <c r="BL16" s="84">
        <f>'Inbound SOS &amp; EOD'!BL40</f>
        <v>896</v>
      </c>
      <c r="BM16" s="84">
        <f>'Inbound SOS &amp; EOD'!BM40</f>
        <v>994</v>
      </c>
      <c r="BN16" s="84">
        <f>'Inbound SOS &amp; EOD'!BN40</f>
        <v>698</v>
      </c>
      <c r="BO16" s="84">
        <f>'Inbound SOS &amp; EOD'!BO40</f>
        <v>460</v>
      </c>
      <c r="BP16" s="84">
        <f>'Inbound SOS &amp; EOD'!BP40</f>
        <v>755</v>
      </c>
      <c r="BQ16" s="84">
        <f>'Inbound SOS &amp; EOD'!BQ40</f>
        <v>801</v>
      </c>
      <c r="BR16" s="84">
        <f>'Inbound SOS &amp; EOD'!BR40</f>
        <v>657</v>
      </c>
      <c r="BS16" s="84">
        <f>'Inbound SOS &amp; EOD'!BS40</f>
        <v>823</v>
      </c>
      <c r="BT16" s="84">
        <f>'Inbound SOS &amp; EOD'!BT40</f>
        <v>927</v>
      </c>
      <c r="BU16" s="84">
        <f>'Inbound SOS &amp; EOD'!BU40</f>
        <v>353</v>
      </c>
      <c r="BV16" s="84">
        <f>'Inbound SOS &amp; EOD'!BV40</f>
        <v>0</v>
      </c>
      <c r="BW16" s="84">
        <f>'Inbound SOS &amp; EOD'!BW40</f>
        <v>72</v>
      </c>
      <c r="BX16" s="84">
        <f>'Inbound SOS &amp; EOD'!BX40</f>
        <v>121</v>
      </c>
      <c r="BY16" s="84">
        <f>'Inbound SOS &amp; EOD'!BY40</f>
        <v>60</v>
      </c>
      <c r="BZ16" s="84">
        <f>'Inbound SOS &amp; EOD'!BZ40</f>
        <v>90</v>
      </c>
      <c r="CA16" s="84">
        <f>'Inbound SOS &amp; EOD'!CA40</f>
        <v>183</v>
      </c>
      <c r="CB16" s="84">
        <f>'Inbound SOS &amp; EOD'!CB40</f>
        <v>106</v>
      </c>
      <c r="CC16" s="84">
        <f>'Inbound SOS &amp; EOD'!CC40</f>
        <v>0</v>
      </c>
      <c r="CD16" s="84">
        <f>'Inbound SOS &amp; EOD'!CD40</f>
        <v>908</v>
      </c>
      <c r="CE16" s="84">
        <f>'Inbound SOS &amp; EOD'!CE40</f>
        <v>520</v>
      </c>
      <c r="CF16" s="84">
        <f>'Inbound SOS &amp; EOD'!CF40</f>
        <v>82</v>
      </c>
      <c r="CG16" s="84">
        <f>'Inbound SOS &amp; EOD'!CG40</f>
        <v>165</v>
      </c>
      <c r="CH16" s="84">
        <f>'Inbound SOS &amp; EOD'!CH40</f>
        <v>92</v>
      </c>
      <c r="CI16" s="84">
        <f>'Inbound SOS &amp; EOD'!CI40</f>
        <v>630</v>
      </c>
      <c r="CJ16" s="84">
        <f>'Inbound SOS &amp; EOD'!CJ40</f>
        <v>538</v>
      </c>
      <c r="CK16" s="84">
        <f>'Inbound SOS &amp; EOD'!CK40</f>
        <v>575</v>
      </c>
      <c r="CL16" s="84">
        <f>'Inbound SOS &amp; EOD'!CL40</f>
        <v>575</v>
      </c>
      <c r="CM16" s="84">
        <f>'Inbound SOS &amp; EOD'!CM40</f>
        <v>1152</v>
      </c>
      <c r="CN16" s="84">
        <f>'Inbound SOS &amp; EOD'!CN40</f>
        <v>1152</v>
      </c>
      <c r="CO16" s="84">
        <v>1152</v>
      </c>
      <c r="CP16" s="84">
        <v>1027</v>
      </c>
      <c r="CQ16" s="84">
        <v>1203</v>
      </c>
      <c r="CR16" s="84">
        <f>'Inbound SOS &amp; EOD'!CR40</f>
        <v>880</v>
      </c>
      <c r="CS16" s="84">
        <f>'Inbound SOS &amp; EOD'!CS40</f>
        <v>1539</v>
      </c>
      <c r="CT16" s="84">
        <f>'Inbound SOS &amp; EOD'!CT40</f>
        <v>1397</v>
      </c>
      <c r="CU16" s="84">
        <f>'Inbound SOS &amp; EOD'!CU40</f>
        <v>1206</v>
      </c>
      <c r="CV16" s="84">
        <f>'Inbound SOS &amp; EOD'!CV40</f>
        <v>1206</v>
      </c>
      <c r="CW16" s="84">
        <f>'Inbound SOS &amp; EOD'!CW40</f>
        <v>1457</v>
      </c>
      <c r="CX16" s="84">
        <f>'Inbound SOS &amp; EOD'!CX40</f>
        <v>1457</v>
      </c>
      <c r="CY16" s="84">
        <f>'Inbound SOS &amp; EOD'!CY40</f>
        <v>1263</v>
      </c>
      <c r="CZ16" s="84">
        <f>'Inbound SOS &amp; EOD'!CZ40</f>
        <v>1496</v>
      </c>
      <c r="DA16" s="84">
        <f>'Inbound SOS &amp; EOD'!DA40</f>
        <v>1785</v>
      </c>
      <c r="DB16" s="84">
        <f>'Inbound SOS &amp; EOD'!DB40</f>
        <v>1391</v>
      </c>
      <c r="DC16" s="84">
        <f>'Inbound SOS &amp; EOD'!DC40</f>
        <v>1006</v>
      </c>
      <c r="DD16" s="84">
        <f>'Inbound SOS &amp; EOD'!DD40</f>
        <v>752</v>
      </c>
      <c r="DE16" s="84">
        <f>'Inbound SOS &amp; EOD'!DE40</f>
        <v>55</v>
      </c>
      <c r="DF16" s="84">
        <f>'Inbound SOS &amp; EOD'!DF40</f>
        <v>1083</v>
      </c>
      <c r="DG16" s="84">
        <f>'Inbound SOS &amp; EOD'!DG40</f>
        <v>1083</v>
      </c>
      <c r="DH16" s="84">
        <v>1869</v>
      </c>
      <c r="DI16" s="84">
        <v>1771</v>
      </c>
      <c r="DJ16" s="84">
        <v>2174</v>
      </c>
      <c r="DK16" s="84">
        <v>1443</v>
      </c>
      <c r="DL16" s="84">
        <f>'Inbound SOS &amp; EOD'!DL40</f>
        <v>1443</v>
      </c>
      <c r="DM16" s="84">
        <f>'Inbound SOS &amp; EOD'!DM40</f>
        <v>1369</v>
      </c>
      <c r="DN16" s="84">
        <f>'Inbound SOS &amp; EOD'!DN40</f>
        <v>2126</v>
      </c>
      <c r="DO16" s="84">
        <v>2758</v>
      </c>
      <c r="DP16" s="84">
        <v>2570</v>
      </c>
      <c r="DQ16" s="84">
        <v>2429</v>
      </c>
      <c r="DR16" s="84">
        <f>'Inbound SOS &amp; EOD'!DR40</f>
        <v>2429</v>
      </c>
      <c r="DS16" s="84">
        <f>'Inbound SOS &amp; EOD'!DS40</f>
        <v>1551</v>
      </c>
      <c r="DT16" s="84">
        <f>'Inbound SOS &amp; EOD'!DT40</f>
        <v>1356</v>
      </c>
      <c r="DU16" s="84">
        <f>'Inbound SOS &amp; EOD'!DU40</f>
        <v>1279</v>
      </c>
      <c r="DV16" s="84">
        <f>'Inbound SOS &amp; EOD'!DV40</f>
        <v>1460</v>
      </c>
      <c r="DW16" s="84">
        <f>'Inbound SOS &amp; EOD'!DW40</f>
        <v>1568</v>
      </c>
      <c r="DX16" s="84">
        <f>'Inbound SOS &amp; EOD'!DX40</f>
        <v>1544</v>
      </c>
      <c r="DY16" s="84">
        <f>'Inbound SOS &amp; EOD'!DY40</f>
        <v>1368</v>
      </c>
      <c r="DZ16" s="84">
        <f>'Inbound SOS &amp; EOD'!DZ40</f>
        <v>1086</v>
      </c>
      <c r="EA16" s="84">
        <f>'Inbound SOS &amp; EOD'!EA40</f>
        <v>1248</v>
      </c>
      <c r="EB16" s="84">
        <f>'Inbound SOS &amp; EOD'!EB40</f>
        <v>1580</v>
      </c>
      <c r="EC16" s="84">
        <f>'Inbound SOS &amp; EOD'!EC40</f>
        <v>1447</v>
      </c>
      <c r="ED16" s="84">
        <f>'Inbound SOS &amp; EOD'!ED40</f>
        <v>863</v>
      </c>
      <c r="EE16" s="84">
        <f>'Inbound SOS &amp; EOD'!EE40</f>
        <v>1016</v>
      </c>
      <c r="EF16" s="84">
        <f>'Inbound SOS &amp; EOD'!EF40</f>
        <v>1306</v>
      </c>
      <c r="EG16" s="84">
        <f>'Inbound SOS &amp; EOD'!EG40</f>
        <v>1785</v>
      </c>
      <c r="EH16" s="84">
        <f>'Inbound SOS &amp; EOD'!EH40</f>
        <v>1785</v>
      </c>
      <c r="EI16" s="84">
        <f>'Inbound SOS &amp; EOD'!EI40</f>
        <v>1551</v>
      </c>
      <c r="EJ16" s="84">
        <f>'Inbound SOS &amp; EOD'!EJ40</f>
        <v>1118</v>
      </c>
      <c r="EK16" s="84">
        <f>'Inbound SOS &amp; EOD'!EK40</f>
        <v>1644</v>
      </c>
      <c r="EL16" s="84">
        <f>'Inbound SOS &amp; EOD'!EL40</f>
        <v>1640</v>
      </c>
      <c r="EM16" s="84">
        <f>'Inbound SOS &amp; EOD'!EM40</f>
        <v>1617</v>
      </c>
      <c r="EN16" s="84">
        <f>'Inbound SOS &amp; EOD'!EN40</f>
        <v>1572</v>
      </c>
      <c r="EO16" s="84">
        <f>'Inbound SOS &amp; EOD'!EO40</f>
        <v>1363</v>
      </c>
      <c r="EP16" s="84">
        <f>'Inbound SOS &amp; EOD'!EP40</f>
        <v>1170</v>
      </c>
      <c r="EQ16" s="84">
        <f>'Inbound SOS &amp; EOD'!EQ40</f>
        <v>1651</v>
      </c>
      <c r="ER16" s="84">
        <f>'Inbound SOS &amp; EOD'!ER40</f>
        <v>1651</v>
      </c>
      <c r="ES16" s="84">
        <f>'Inbound SOS &amp; EOD'!ES40</f>
        <v>1618</v>
      </c>
      <c r="ET16" s="84">
        <f>'Inbound SOS &amp; EOD'!ET40</f>
        <v>1618</v>
      </c>
      <c r="EU16" s="84">
        <f>'Inbound SOS &amp; EOD'!EU40</f>
        <v>879</v>
      </c>
      <c r="EV16" s="84">
        <f>'Inbound SOS &amp; EOD'!EV40</f>
        <v>859</v>
      </c>
      <c r="EW16" s="84">
        <f>'Inbound SOS &amp; EOD'!EW40</f>
        <v>988</v>
      </c>
      <c r="EX16" s="84">
        <f>'Inbound SOS &amp; EOD'!EX40</f>
        <v>973</v>
      </c>
      <c r="EY16" s="84">
        <f>'Inbound SOS &amp; EOD'!EY40</f>
        <v>965</v>
      </c>
      <c r="EZ16" s="84">
        <f>'Inbound SOS &amp; EOD'!EZ40</f>
        <v>965</v>
      </c>
      <c r="FA16" s="84">
        <f>'Inbound SOS &amp; EOD'!FA40</f>
        <v>1196</v>
      </c>
      <c r="FB16" s="84">
        <f>'Inbound SOS &amp; EOD'!FB40</f>
        <v>1564</v>
      </c>
      <c r="FC16" s="84">
        <f>'Inbound SOS &amp; EOD'!FC40</f>
        <v>1229</v>
      </c>
      <c r="FD16" s="84">
        <f>'Inbound SOS &amp; EOD'!FD40</f>
        <v>1371</v>
      </c>
      <c r="FE16" s="84">
        <f>'Inbound SOS &amp; EOD'!FE40</f>
        <v>1373</v>
      </c>
      <c r="FF16" s="84">
        <f>'Inbound SOS &amp; EOD'!FF40</f>
        <v>1208</v>
      </c>
      <c r="FG16" s="84">
        <f>'Inbound SOS &amp; EOD'!FG40</f>
        <v>1078</v>
      </c>
      <c r="FH16" s="84">
        <f>'Inbound SOS &amp; EOD'!FH40</f>
        <v>1078</v>
      </c>
      <c r="FI16" s="84">
        <f>'Inbound SOS &amp; EOD'!FI40</f>
        <v>964</v>
      </c>
      <c r="FJ16" s="84">
        <f>'Inbound SOS &amp; EOD'!FJ40</f>
        <v>1397</v>
      </c>
      <c r="FK16" s="84">
        <f>'Inbound SOS &amp; EOD'!FK40</f>
        <v>1279</v>
      </c>
      <c r="FL16" s="84">
        <f>'Inbound SOS &amp; EOD'!FL40</f>
        <v>1956</v>
      </c>
      <c r="FM16" s="84">
        <f>'Inbound SOS &amp; EOD'!FM40</f>
        <v>1741</v>
      </c>
      <c r="FN16" s="84">
        <f>'Inbound SOS &amp; EOD'!FN40</f>
        <v>1332</v>
      </c>
      <c r="FO16" s="84">
        <f>'Inbound SOS &amp; EOD'!FO40</f>
        <v>1096</v>
      </c>
      <c r="FP16" s="84">
        <f>'Inbound SOS &amp; EOD'!FP40</f>
        <v>235</v>
      </c>
      <c r="FQ16" s="84">
        <f>'Inbound SOS &amp; EOD'!FQ40</f>
        <v>789</v>
      </c>
      <c r="FR16" s="84">
        <f>'Inbound SOS &amp; EOD'!FR40</f>
        <v>778</v>
      </c>
      <c r="FS16" s="84">
        <f>'Inbound SOS &amp; EOD'!FS40</f>
        <v>595</v>
      </c>
      <c r="FT16" s="84">
        <f>'Inbound SOS &amp; EOD'!FT40</f>
        <v>619</v>
      </c>
      <c r="FU16" s="84">
        <f>'Inbound SOS &amp; EOD'!FU40</f>
        <v>499</v>
      </c>
      <c r="FV16" s="84">
        <f>'Inbound SOS &amp; EOD'!FV40</f>
        <v>499</v>
      </c>
      <c r="FW16" s="84">
        <f>'Inbound SOS &amp; EOD'!FW40</f>
        <v>0</v>
      </c>
      <c r="FX16" s="84">
        <f>'Inbound SOS &amp; EOD'!FX40</f>
        <v>0</v>
      </c>
      <c r="FY16" s="84">
        <f>'Inbound SOS &amp; EOD'!FY40</f>
        <v>1027</v>
      </c>
      <c r="FZ16" s="84">
        <f>'Inbound SOS &amp; EOD'!FZ40</f>
        <v>1041</v>
      </c>
      <c r="GA16" s="84">
        <f>'Inbound SOS &amp; EOD'!GA40</f>
        <v>1002</v>
      </c>
      <c r="GB16" s="84">
        <f>'Inbound SOS &amp; EOD'!GB40</f>
        <v>900</v>
      </c>
      <c r="GC16" s="84">
        <f>'Inbound SOS &amp; EOD'!GC40</f>
        <v>725</v>
      </c>
      <c r="GD16" s="84">
        <f>'Inbound SOS &amp; EOD'!GD40</f>
        <v>465</v>
      </c>
      <c r="GE16" s="84">
        <f>'Inbound SOS &amp; EOD'!GE40</f>
        <v>939</v>
      </c>
      <c r="GF16" s="84">
        <f>'Inbound SOS &amp; EOD'!GF40</f>
        <v>658</v>
      </c>
      <c r="GG16" s="84">
        <f>'Inbound SOS &amp; EOD'!GG40</f>
        <v>617</v>
      </c>
      <c r="GH16" s="84">
        <f>'Inbound SOS &amp; EOD'!GH40</f>
        <v>691</v>
      </c>
      <c r="GI16" s="84">
        <f>'Inbound SOS &amp; EOD'!GI40</f>
        <v>462</v>
      </c>
      <c r="GJ16" s="84">
        <f>'Inbound SOS &amp; EOD'!GJ40</f>
        <v>1050</v>
      </c>
      <c r="GK16" s="84">
        <f>'Inbound SOS &amp; EOD'!GK40</f>
        <v>917</v>
      </c>
      <c r="GL16" s="84">
        <f>'Inbound SOS &amp; EOD'!GL40</f>
        <v>766</v>
      </c>
      <c r="GM16" s="84">
        <f>'Inbound SOS &amp; EOD'!GM40</f>
        <v>779</v>
      </c>
      <c r="GN16" s="84">
        <f>'Inbound SOS &amp; EOD'!GN40</f>
        <v>760</v>
      </c>
      <c r="GO16" s="84">
        <f>'Inbound SOS &amp; EOD'!GO40</f>
        <v>680</v>
      </c>
      <c r="GP16" s="84">
        <f>'Inbound SOS &amp; EOD'!GP40</f>
        <v>680</v>
      </c>
      <c r="GQ16" s="84">
        <f>'Inbound SOS &amp; EOD'!GQ40</f>
        <v>271</v>
      </c>
      <c r="GR16" s="84">
        <f>'Inbound SOS &amp; EOD'!GR40</f>
        <v>111</v>
      </c>
      <c r="GS16" s="84">
        <f>'Inbound SOS &amp; EOD'!GS40</f>
        <v>310</v>
      </c>
      <c r="GT16" s="84">
        <f>'Inbound SOS &amp; EOD'!GT40</f>
        <v>304</v>
      </c>
      <c r="GU16" s="84">
        <f>'Inbound SOS &amp; EOD'!GU40</f>
        <v>326</v>
      </c>
      <c r="GV16" s="84">
        <f>'Inbound SOS &amp; EOD'!GV40</f>
        <v>326</v>
      </c>
      <c r="GW16" s="84">
        <f>'Inbound SOS &amp; EOD'!GW40</f>
        <v>179</v>
      </c>
      <c r="GX16" s="84">
        <f>'Inbound SOS &amp; EOD'!GX40</f>
        <v>179</v>
      </c>
      <c r="GY16" s="84">
        <f>'Inbound SOS &amp; EOD'!GY40</f>
        <v>59</v>
      </c>
      <c r="GZ16" s="84">
        <f>'Inbound SOS &amp; EOD'!GZ40</f>
        <v>420</v>
      </c>
      <c r="HA16" s="84">
        <f>'Inbound SOS &amp; EOD'!HA40</f>
        <v>293</v>
      </c>
      <c r="HB16" s="84">
        <f>'Inbound SOS &amp; EOD'!HB40</f>
        <v>360</v>
      </c>
      <c r="HC16" s="84">
        <f>'Inbound SOS &amp; EOD'!HC40</f>
        <v>684</v>
      </c>
      <c r="HD16" s="84" t="e">
        <f>'Inbound SOS &amp; EOD'!HD40</f>
        <v>#REF!</v>
      </c>
      <c r="HE16" s="84" t="e">
        <f>'Inbound SOS &amp; EOD'!HE40</f>
        <v>#REF!</v>
      </c>
      <c r="HF16" s="84">
        <f>'Inbound SOS &amp; EOD'!HF40</f>
        <v>550</v>
      </c>
      <c r="HG16" s="84">
        <f>'Inbound SOS &amp; EOD'!HG40</f>
        <v>550</v>
      </c>
      <c r="HH16" s="84">
        <f>'Inbound SOS &amp; EOD'!HH40</f>
        <v>900</v>
      </c>
      <c r="HI16" s="84">
        <f>'Inbound SOS &amp; EOD'!HI40</f>
        <v>776</v>
      </c>
      <c r="HJ16" s="84">
        <f>'Inbound SOS &amp; EOD'!HJ40</f>
        <v>948</v>
      </c>
      <c r="HK16" s="84">
        <f>'Inbound SOS &amp; EOD'!HK40</f>
        <v>948</v>
      </c>
      <c r="HL16" s="84">
        <f>'Inbound SOS &amp; EOD'!HL40</f>
        <v>1645</v>
      </c>
      <c r="HM16" s="84">
        <f>'Inbound SOS &amp; EOD'!HM40</f>
        <v>1598</v>
      </c>
      <c r="HN16" s="84">
        <f>'Inbound SOS &amp; EOD'!HN40</f>
        <v>1882</v>
      </c>
      <c r="HO16" s="84">
        <f>'Inbound SOS &amp; EOD'!HO40</f>
        <v>2264</v>
      </c>
      <c r="HP16" s="84">
        <f>'Inbound SOS &amp; EOD'!HP40</f>
        <v>3063</v>
      </c>
      <c r="HQ16" s="84">
        <f>'Inbound SOS &amp; EOD'!HQ40</f>
        <v>2500</v>
      </c>
      <c r="HR16" s="84">
        <f>'Inbound SOS &amp; EOD'!HR40</f>
        <v>2132</v>
      </c>
      <c r="HS16" s="84">
        <f>'Inbound SOS &amp; EOD'!HS40</f>
        <v>1544</v>
      </c>
      <c r="HT16" s="84">
        <f>'Inbound SOS &amp; EOD'!HT40</f>
        <v>829</v>
      </c>
      <c r="HU16" s="84">
        <f>'Inbound SOS &amp; EOD'!HU40</f>
        <v>684</v>
      </c>
      <c r="HV16" s="84">
        <f>'Inbound SOS &amp; EOD'!HV40</f>
        <v>803</v>
      </c>
      <c r="HW16" s="84">
        <f>'Inbound SOS &amp; EOD'!HW40</f>
        <v>929</v>
      </c>
      <c r="HX16" s="84">
        <f>'Inbound SOS &amp; EOD'!HX40</f>
        <v>664</v>
      </c>
      <c r="HY16" s="84">
        <f>'Inbound SOS &amp; EOD'!HY40</f>
        <v>616</v>
      </c>
      <c r="HZ16" s="84">
        <f>'Inbound SOS &amp; EOD'!HZ40</f>
        <v>1899</v>
      </c>
      <c r="IA16" s="84">
        <f>'Inbound SOS &amp; EOD'!IA40</f>
        <v>1545</v>
      </c>
      <c r="IB16" s="84">
        <f>'Inbound SOS &amp; EOD'!IB40</f>
        <v>2189</v>
      </c>
      <c r="IC16" s="84">
        <f>'Inbound SOS &amp; EOD'!IC40</f>
        <v>2165</v>
      </c>
      <c r="ID16" s="84">
        <f>'Inbound SOS &amp; EOD'!ID40</f>
        <v>2830</v>
      </c>
      <c r="IE16" s="84">
        <f>'Inbound SOS &amp; EOD'!IE40</f>
        <v>2487</v>
      </c>
      <c r="IF16" s="84">
        <f>'Inbound SOS &amp; EOD'!IF40</f>
        <v>2006</v>
      </c>
      <c r="IG16" s="84">
        <f>'Inbound SOS &amp; EOD'!IG40</f>
        <v>1341</v>
      </c>
      <c r="IH16" s="84">
        <f>'Inbound SOS &amp; EOD'!IH40</f>
        <v>1207</v>
      </c>
      <c r="II16" s="84">
        <f>'Inbound SOS &amp; EOD'!II40</f>
        <v>1821</v>
      </c>
      <c r="IJ16" s="84">
        <f>'Inbound SOS &amp; EOD'!IJ40</f>
        <v>1017</v>
      </c>
      <c r="IK16" s="84">
        <f>'Inbound SOS &amp; EOD'!IK40</f>
        <v>1665</v>
      </c>
      <c r="IL16" s="84">
        <f>'Inbound SOS &amp; EOD'!IL40</f>
        <v>1167</v>
      </c>
      <c r="IM16" s="84">
        <f>'Inbound SOS &amp; EOD'!IM40</f>
        <v>342</v>
      </c>
      <c r="IN16" s="84">
        <f>'Inbound SOS &amp; EOD'!IN40</f>
        <v>148</v>
      </c>
      <c r="IO16" s="84">
        <f>'Inbound SOS &amp; EOD'!IO40</f>
        <v>986</v>
      </c>
      <c r="IP16" s="84">
        <f>'Inbound SOS &amp; EOD'!IP40</f>
        <v>1115</v>
      </c>
      <c r="IQ16" s="84">
        <f>'Inbound SOS &amp; EOD'!IQ40</f>
        <v>723</v>
      </c>
      <c r="IR16" s="84">
        <f>'Inbound SOS &amp; EOD'!IR40</f>
        <v>1173</v>
      </c>
      <c r="IS16" s="84">
        <f>'Inbound SOS &amp; EOD'!IS40</f>
        <v>1173</v>
      </c>
      <c r="IT16" s="84">
        <f>'Inbound SOS &amp; EOD'!IT40</f>
        <v>1173</v>
      </c>
      <c r="IU16" s="84">
        <f>'Inbound SOS &amp; EOD'!IU40</f>
        <v>1104</v>
      </c>
      <c r="IV16" s="84">
        <f>'Inbound SOS &amp; EOD'!IV40</f>
        <v>991</v>
      </c>
      <c r="IW16" s="84">
        <f>'Inbound SOS &amp; EOD'!IW40</f>
        <v>1273</v>
      </c>
      <c r="IX16" s="84">
        <f>'Inbound SOS &amp; EOD'!IX40</f>
        <v>1367</v>
      </c>
      <c r="IY16" s="84">
        <f>'Inbound SOS &amp; EOD'!IY40</f>
        <v>1045</v>
      </c>
      <c r="IZ16" s="84">
        <f>'Inbound SOS &amp; EOD'!IZ40</f>
        <v>1102</v>
      </c>
      <c r="JA16" s="84">
        <f>'Inbound SOS &amp; EOD'!JA40</f>
        <v>1102</v>
      </c>
      <c r="JB16" s="84">
        <f>'Inbound SOS &amp; EOD'!JB40</f>
        <v>1102</v>
      </c>
      <c r="JC16" s="84">
        <f>'Inbound SOS &amp; EOD'!JC40</f>
        <v>2027</v>
      </c>
      <c r="JD16" s="84">
        <f>'Inbound SOS &amp; EOD'!JD40</f>
        <v>2455</v>
      </c>
      <c r="JE16" s="84">
        <f>'Inbound SOS &amp; EOD'!JE40</f>
        <v>1998</v>
      </c>
      <c r="JF16" s="84">
        <f>'Inbound SOS &amp; EOD'!JF40</f>
        <v>3197</v>
      </c>
      <c r="JG16" s="84">
        <f>'Inbound SOS &amp; EOD'!JG40</f>
        <v>2836</v>
      </c>
      <c r="JH16" s="84">
        <f>'Inbound SOS &amp; EOD'!JH40</f>
        <v>2374</v>
      </c>
      <c r="JI16" s="84">
        <f>'Inbound SOS &amp; EOD'!JI40</f>
        <v>1689</v>
      </c>
      <c r="JJ16" s="84">
        <f>'Inbound SOS &amp; EOD'!JJ40</f>
        <v>920</v>
      </c>
      <c r="JK16" s="84">
        <f>'Inbound SOS &amp; EOD'!JK40</f>
        <v>1179</v>
      </c>
      <c r="JL16" s="84">
        <f>'Inbound SOS &amp; EOD'!JL40</f>
        <v>955</v>
      </c>
      <c r="JM16" s="84">
        <f>'Inbound SOS &amp; EOD'!JM40</f>
        <v>1312</v>
      </c>
      <c r="JN16" s="84">
        <f>'Inbound SOS &amp; EOD'!JN40</f>
        <v>1856</v>
      </c>
      <c r="JO16" s="84">
        <f>'Inbound SOS &amp; EOD'!JO40</f>
        <v>1856</v>
      </c>
      <c r="JP16" s="84">
        <f>'Inbound SOS &amp; EOD'!JP40</f>
        <v>1353</v>
      </c>
      <c r="JQ16" s="84">
        <f>'Inbound SOS &amp; EOD'!JQ40</f>
        <v>1605</v>
      </c>
      <c r="JR16" s="84">
        <f>'Inbound SOS &amp; EOD'!JR40</f>
        <v>2959</v>
      </c>
      <c r="JS16" s="84">
        <f>'Inbound SOS &amp; EOD'!JS40</f>
        <v>2724</v>
      </c>
      <c r="JT16" s="84">
        <f>'Inbound SOS &amp; EOD'!JT40</f>
        <v>2210</v>
      </c>
      <c r="JU16" s="84">
        <f>'Inbound SOS &amp; EOD'!JU40</f>
        <v>2763</v>
      </c>
      <c r="JV16" s="84">
        <f>'Inbound SOS &amp; EOD'!JV40</f>
        <v>762</v>
      </c>
      <c r="JW16" s="84">
        <f>'Inbound SOS &amp; EOD'!JW40</f>
        <v>889</v>
      </c>
      <c r="JX16" s="84">
        <f>'Inbound SOS &amp; EOD'!JX40</f>
        <v>1270</v>
      </c>
      <c r="JY16" s="84">
        <f>'Inbound SOS &amp; EOD'!JY40</f>
        <v>1947</v>
      </c>
      <c r="JZ16" s="84">
        <f>'Inbound SOS &amp; EOD'!JZ40</f>
        <v>1241</v>
      </c>
      <c r="KA16" s="84">
        <f>'Inbound SOS &amp; EOD'!KA40</f>
        <v>1173</v>
      </c>
      <c r="KB16" s="84">
        <f>'Inbound SOS &amp; EOD'!KB40</f>
        <v>1616</v>
      </c>
      <c r="KC16" s="84">
        <f>'Inbound SOS &amp; EOD'!KC40</f>
        <v>1197</v>
      </c>
      <c r="KD16" s="84">
        <f>'Inbound SOS &amp; EOD'!KD40</f>
        <v>1197</v>
      </c>
      <c r="KE16" s="84">
        <f>'Inbound SOS &amp; EOD'!KE40</f>
        <v>1099</v>
      </c>
      <c r="KF16" s="84">
        <f>'Inbound SOS &amp; EOD'!KF40</f>
        <v>550</v>
      </c>
      <c r="KG16" s="84">
        <f>'Inbound SOS &amp; EOD'!KG40</f>
        <v>2762</v>
      </c>
      <c r="KH16" s="84">
        <f>'Inbound SOS &amp; EOD'!KH40</f>
        <v>3618</v>
      </c>
      <c r="KI16" s="84">
        <f>'Inbound SOS &amp; EOD'!KI40</f>
        <v>4105</v>
      </c>
      <c r="KJ16" s="84">
        <f>'Inbound SOS &amp; EOD'!KJ40</f>
        <v>3911</v>
      </c>
      <c r="KK16" s="84">
        <f>'Inbound SOS &amp; EOD'!KK40</f>
        <v>2986</v>
      </c>
      <c r="KL16" s="84">
        <f>'Inbound SOS &amp; EOD'!KL40</f>
        <v>3438</v>
      </c>
      <c r="KM16" s="84">
        <f>'Inbound SOS &amp; EOD'!KM40</f>
        <v>2456</v>
      </c>
      <c r="KN16" s="84">
        <f>'Inbound SOS &amp; EOD'!KN40</f>
        <v>1852</v>
      </c>
      <c r="KO16" s="84">
        <f>'Inbound SOS &amp; EOD'!KO40</f>
        <v>1852</v>
      </c>
      <c r="KP16" s="84">
        <f>'Inbound SOS &amp; EOD'!KP40</f>
        <v>2003</v>
      </c>
      <c r="KQ16" s="84">
        <f>'Inbound SOS &amp; EOD'!KQ40</f>
        <v>1224</v>
      </c>
      <c r="KR16" s="84">
        <f>'Inbound SOS &amp; EOD'!KR40</f>
        <v>1602</v>
      </c>
      <c r="KS16" s="84">
        <f>'Inbound SOS &amp; EOD'!KS40</f>
        <v>2999</v>
      </c>
      <c r="KT16" s="84">
        <f>'Inbound SOS &amp; EOD'!KT40</f>
        <v>3994</v>
      </c>
      <c r="KU16" s="84" t="e">
        <f>'Inbound SOS &amp; EOD'!#REF!</f>
        <v>#REF!</v>
      </c>
      <c r="KV16" s="84">
        <f>'Inbound SOS &amp; EOD'!KV40</f>
        <v>2888</v>
      </c>
      <c r="KW16" s="84">
        <f>'Inbound SOS &amp; EOD'!KW40</f>
        <v>3697</v>
      </c>
      <c r="KX16" s="84">
        <f>'Inbound SOS &amp; EOD'!KX40</f>
        <v>3506</v>
      </c>
      <c r="KY16" s="84">
        <f>'Inbound SOS &amp; EOD'!KY40</f>
        <v>2255</v>
      </c>
      <c r="KZ16" s="84">
        <f>'Inbound SOS &amp; EOD'!KZ40</f>
        <v>2310</v>
      </c>
      <c r="LA16" s="84">
        <f>'Inbound SOS &amp; EOD'!LA40</f>
        <v>2859</v>
      </c>
      <c r="LB16" s="84">
        <f>'Inbound SOS &amp; EOD'!LB40</f>
        <v>1747</v>
      </c>
      <c r="LC16" s="84">
        <f>'Inbound SOS &amp; EOD'!LC40</f>
        <v>1919</v>
      </c>
      <c r="LD16" s="84">
        <f>'Inbound SOS &amp; EOD'!LD40</f>
        <v>2522</v>
      </c>
      <c r="LE16" s="84">
        <f>'Inbound SOS &amp; EOD'!LE40</f>
        <v>2522</v>
      </c>
      <c r="LF16" s="84">
        <f>'Inbound SOS &amp; EOD'!LF40</f>
        <v>2522</v>
      </c>
      <c r="LG16" s="84">
        <f>'Inbound SOS &amp; EOD'!LG40</f>
        <v>3520</v>
      </c>
      <c r="LH16" s="84" t="e">
        <f>'Inbound SOS &amp; EOD'!LH40</f>
        <v>#REF!</v>
      </c>
      <c r="LI16" s="84">
        <f>'Inbound SOS &amp; EOD'!LI40</f>
        <v>5097</v>
      </c>
      <c r="LJ16" s="84">
        <f>'Inbound SOS &amp; EOD'!LJ40</f>
        <v>4501</v>
      </c>
      <c r="LK16" s="84">
        <f>'Inbound SOS &amp; EOD'!LK40</f>
        <v>5257</v>
      </c>
      <c r="LL16" s="84">
        <f>'Inbound SOS &amp; EOD'!LL40</f>
        <v>5257</v>
      </c>
      <c r="LM16" s="84">
        <f>'Inbound SOS &amp; EOD'!LM40</f>
        <v>3828</v>
      </c>
      <c r="LN16" s="84">
        <f>'Inbound SOS &amp; EOD'!LN40</f>
        <v>0</v>
      </c>
      <c r="LO16" s="84">
        <f>'Inbound SOS &amp; EOD'!LO40</f>
        <v>0</v>
      </c>
      <c r="LP16" s="84">
        <f>'Inbound SOS &amp; EOD'!LP40</f>
        <v>4331</v>
      </c>
      <c r="LQ16" s="84" t="e">
        <f>'Inbound SOS &amp; EOD'!LQ40</f>
        <v>#REF!</v>
      </c>
      <c r="LR16" s="84">
        <f>'Inbound SOS &amp; EOD'!LR40</f>
        <v>3891</v>
      </c>
      <c r="LS16" s="84">
        <f>'Inbound SOS &amp; EOD'!LS40</f>
        <v>2989</v>
      </c>
      <c r="LT16" s="84">
        <f>'Inbound SOS &amp; EOD'!LT40</f>
        <v>2104</v>
      </c>
      <c r="LU16" s="84">
        <f>'Inbound SOS &amp; EOD'!LU40</f>
        <v>3426</v>
      </c>
      <c r="LV16" s="84">
        <f>'Inbound SOS &amp; EOD'!LV40</f>
        <v>0</v>
      </c>
      <c r="LW16" s="84">
        <f>'Inbound SOS &amp; EOD'!LW40</f>
        <v>3185</v>
      </c>
      <c r="LX16" s="84">
        <f>'Inbound SOS &amp; EOD'!LX40</f>
        <v>5159</v>
      </c>
      <c r="LY16" s="84">
        <f>'Inbound SOS &amp; EOD'!LY40</f>
        <v>5648</v>
      </c>
      <c r="LZ16" s="84">
        <f>'Inbound SOS &amp; EOD'!LZ40</f>
        <v>5057</v>
      </c>
      <c r="MA16" s="84" t="e">
        <f>'Inbound SOS &amp; EOD'!MA40</f>
        <v>#REF!</v>
      </c>
      <c r="MB16" s="84" t="e">
        <f>'Inbound SOS &amp; EOD'!MB40</f>
        <v>#REF!</v>
      </c>
      <c r="MC16" s="84">
        <f>'Inbound SOS &amp; EOD'!MC40</f>
        <v>6207</v>
      </c>
      <c r="MD16" s="84">
        <f>'Inbound SOS &amp; EOD'!MD40</f>
        <v>7928</v>
      </c>
      <c r="ME16" s="84">
        <f>'Inbound SOS &amp; EOD'!ME40</f>
        <v>8975</v>
      </c>
      <c r="MF16" s="84">
        <f>'Inbound SOS &amp; EOD'!MF40</f>
        <v>10332</v>
      </c>
      <c r="MG16" s="84">
        <f>'Inbound SOS &amp; EOD'!MG40</f>
        <v>9009</v>
      </c>
      <c r="MH16" s="84">
        <f>'Inbound SOS &amp; EOD'!MH40</f>
        <v>9009</v>
      </c>
      <c r="MI16" s="84">
        <f>'Inbound SOS &amp; EOD'!MI40</f>
        <v>6449</v>
      </c>
      <c r="MJ16" s="84">
        <f>'Inbound SOS &amp; EOD'!MJ40</f>
        <v>7494</v>
      </c>
      <c r="MK16" s="84">
        <f>'Inbound SOS &amp; EOD'!MK40</f>
        <v>6331</v>
      </c>
      <c r="ML16" s="84">
        <f>'Inbound SOS &amp; EOD'!ML40</f>
        <v>6563</v>
      </c>
      <c r="MM16" s="84">
        <f>'Inbound SOS &amp; EOD'!MM40</f>
        <v>5844</v>
      </c>
      <c r="MN16" s="84">
        <f>'Inbound SOS &amp; EOD'!MN40</f>
        <v>4992</v>
      </c>
      <c r="MO16" s="84">
        <f>'Inbound SOS &amp; EOD'!MO40</f>
        <v>4178</v>
      </c>
      <c r="MP16" s="84">
        <f>'Inbound SOS &amp; EOD'!MP40</f>
        <v>4104</v>
      </c>
      <c r="MQ16" s="84">
        <f>'Inbound SOS &amp; EOD'!MQ40</f>
        <v>4137</v>
      </c>
      <c r="MR16" s="84">
        <f>'Inbound SOS &amp; EOD'!MR40</f>
        <v>3499</v>
      </c>
      <c r="MS16" s="84">
        <f>'Inbound SOS &amp; EOD'!MS40</f>
        <v>2142</v>
      </c>
      <c r="MT16" s="84">
        <f>'Inbound SOS &amp; EOD'!MT40</f>
        <v>1983</v>
      </c>
      <c r="MU16" s="84">
        <f>'Inbound SOS &amp; EOD'!MU40</f>
        <v>1842</v>
      </c>
      <c r="MV16" s="84">
        <f>'Inbound SOS &amp; EOD'!MV40</f>
        <v>1189</v>
      </c>
      <c r="MW16" s="84">
        <f>'Inbound SOS &amp; EOD'!MW40</f>
        <v>1477</v>
      </c>
      <c r="MX16" s="84">
        <f>'Inbound SOS &amp; EOD'!MX40</f>
        <v>1541</v>
      </c>
      <c r="MY16" s="84">
        <f>'Inbound SOS &amp; EOD'!MY40</f>
        <v>1513</v>
      </c>
      <c r="MZ16" s="84">
        <f>'Inbound SOS &amp; EOD'!MZ40</f>
        <v>1320</v>
      </c>
      <c r="NA16" s="84">
        <f>'Inbound SOS &amp; EOD'!NA40</f>
        <v>1839</v>
      </c>
      <c r="NB16" s="527"/>
      <c r="NC16" s="527"/>
      <c r="ND16" s="527"/>
      <c r="NE16" s="527"/>
      <c r="NF16" s="527"/>
      <c r="NG16" s="527"/>
      <c r="NH16" s="527"/>
      <c r="NI16" s="527"/>
      <c r="NJ16" s="527"/>
      <c r="NK16" s="527"/>
      <c r="NL16" s="527"/>
      <c r="NM16" s="527"/>
      <c r="NN16" s="527"/>
      <c r="NO16" s="527"/>
      <c r="NP16" s="527"/>
      <c r="NQ16" s="527"/>
      <c r="NR16" s="527"/>
      <c r="NS16" s="527"/>
      <c r="NT16" s="527"/>
      <c r="NU16" s="527"/>
      <c r="NV16" s="527"/>
      <c r="NW16" s="527"/>
      <c r="NX16" s="527"/>
      <c r="NY16" s="527"/>
      <c r="NZ16" s="527"/>
      <c r="OA16" s="527"/>
      <c r="OB16" s="527"/>
      <c r="OC16" s="527"/>
      <c r="OD16" s="527"/>
      <c r="OE16" s="527"/>
      <c r="OF16" s="527"/>
      <c r="OG16" s="527"/>
      <c r="OH16" s="527"/>
      <c r="OI16" s="527"/>
      <c r="OJ16" s="527"/>
      <c r="OK16" s="527"/>
      <c r="OL16" s="527"/>
      <c r="OM16" s="527"/>
      <c r="ON16" s="527"/>
      <c r="OO16" s="527"/>
      <c r="OP16" s="527"/>
      <c r="OQ16" s="527"/>
      <c r="OR16" s="527"/>
      <c r="OS16" s="527"/>
      <c r="OT16" s="527"/>
      <c r="OU16" s="527"/>
      <c r="OV16" s="527"/>
      <c r="OW16" s="527"/>
      <c r="OX16" s="527"/>
      <c r="OY16" s="527"/>
      <c r="OZ16" s="527"/>
      <c r="PA16" s="527"/>
      <c r="PB16" s="527"/>
    </row>
    <row r="17" spans="1:418" s="84" customFormat="1" ht="15.75" customHeight="1">
      <c r="A17" s="83" t="s">
        <v>204</v>
      </c>
      <c r="B17" s="84">
        <f>'Inbound SOS &amp; EOD'!B44</f>
        <v>18</v>
      </c>
      <c r="C17" s="84">
        <f>'Inbound SOS &amp; EOD'!C44</f>
        <v>14</v>
      </c>
      <c r="D17" s="84">
        <f>'Inbound SOS &amp; EOD'!D44</f>
        <v>14</v>
      </c>
      <c r="E17" s="84">
        <f>'Inbound SOS &amp; EOD'!E44</f>
        <v>10</v>
      </c>
      <c r="F17" s="84">
        <f>'Inbound SOS &amp; EOD'!F44</f>
        <v>12</v>
      </c>
      <c r="G17" s="84">
        <f>'Inbound SOS &amp; EOD'!G44</f>
        <v>10</v>
      </c>
      <c r="H17" s="84">
        <f>'Inbound SOS &amp; EOD'!H44</f>
        <v>10</v>
      </c>
      <c r="I17" s="84">
        <f>'Inbound SOS &amp; EOD'!I44</f>
        <v>10</v>
      </c>
      <c r="J17" s="84">
        <f>'Inbound SOS &amp; EOD'!J44</f>
        <v>9</v>
      </c>
      <c r="K17" s="84">
        <f>'Inbound SOS &amp; EOD'!K44</f>
        <v>10</v>
      </c>
      <c r="L17" s="84">
        <f>'Inbound SOS &amp; EOD'!L44</f>
        <v>7</v>
      </c>
      <c r="M17" s="84">
        <f>'Inbound SOS &amp; EOD'!M44</f>
        <v>10</v>
      </c>
      <c r="N17" s="84">
        <f>'Inbound SOS &amp; EOD'!N44</f>
        <v>5</v>
      </c>
      <c r="O17" s="84">
        <f>'Inbound SOS &amp; EOD'!O44</f>
        <v>5</v>
      </c>
      <c r="P17" s="84">
        <f>'Inbound SOS &amp; EOD'!P44</f>
        <v>4</v>
      </c>
      <c r="Q17" s="84">
        <f>'Inbound SOS &amp; EOD'!Q44</f>
        <v>4</v>
      </c>
      <c r="R17" s="84">
        <f>'Inbound SOS &amp; EOD'!R44</f>
        <v>5</v>
      </c>
      <c r="S17" s="84">
        <f>'Inbound SOS &amp; EOD'!S44</f>
        <v>6</v>
      </c>
      <c r="T17" s="84">
        <f>'Inbound SOS &amp; EOD'!T44</f>
        <v>4</v>
      </c>
      <c r="U17" s="84">
        <f>'Inbound SOS &amp; EOD'!U44</f>
        <v>4</v>
      </c>
      <c r="V17" s="84">
        <f>'Inbound SOS &amp; EOD'!V44</f>
        <v>4</v>
      </c>
      <c r="W17" s="84">
        <f>'Inbound SOS &amp; EOD'!W44</f>
        <v>4</v>
      </c>
      <c r="X17" s="84">
        <f>'Inbound SOS &amp; EOD'!X44</f>
        <v>4</v>
      </c>
      <c r="Y17" s="84">
        <f>'Inbound SOS &amp; EOD'!Y44</f>
        <v>0</v>
      </c>
      <c r="Z17" s="84">
        <f>'Inbound SOS &amp; EOD'!Z44</f>
        <v>4</v>
      </c>
      <c r="AA17" s="84">
        <f>'Inbound SOS &amp; EOD'!AA44</f>
        <v>8</v>
      </c>
      <c r="AB17" s="84">
        <f>'Inbound SOS &amp; EOD'!AB44</f>
        <v>7</v>
      </c>
      <c r="AC17" s="84">
        <f>'Inbound SOS &amp; EOD'!AC44</f>
        <v>7</v>
      </c>
      <c r="AD17" s="84">
        <f>'Inbound SOS &amp; EOD'!AD44</f>
        <v>7</v>
      </c>
      <c r="AE17" s="84">
        <f>'Inbound SOS &amp; EOD'!AE44</f>
        <v>8</v>
      </c>
      <c r="AF17" s="84">
        <f>'Inbound SOS &amp; EOD'!AF44</f>
        <v>0</v>
      </c>
      <c r="AG17" s="84">
        <f>'Inbound SOS &amp; EOD'!AG44</f>
        <v>4</v>
      </c>
      <c r="AH17" s="84">
        <f>'Inbound SOS &amp; EOD'!AH44</f>
        <v>4</v>
      </c>
      <c r="AI17" s="84">
        <f>'Inbound SOS &amp; EOD'!AI44</f>
        <v>4</v>
      </c>
      <c r="AJ17" s="84">
        <f>'Inbound SOS &amp; EOD'!AJ44</f>
        <v>4</v>
      </c>
      <c r="AK17" s="84">
        <f>'Inbound SOS &amp; EOD'!AK44</f>
        <v>4</v>
      </c>
      <c r="AL17" s="84">
        <f>'Inbound SOS &amp; EOD'!AL44</f>
        <v>4</v>
      </c>
      <c r="AM17" s="84">
        <f>'Inbound SOS &amp; EOD'!AM44</f>
        <v>4</v>
      </c>
      <c r="AN17" s="84">
        <f>'Inbound SOS &amp; EOD'!AN44</f>
        <v>3</v>
      </c>
      <c r="AO17" s="84">
        <f>'Inbound SOS &amp; EOD'!AO44</f>
        <v>0</v>
      </c>
      <c r="AP17" s="84">
        <f>'Inbound SOS &amp; EOD'!AP44</f>
        <v>0</v>
      </c>
      <c r="AQ17" s="84">
        <f>'Inbound SOS &amp; EOD'!AQ44</f>
        <v>0</v>
      </c>
      <c r="AR17" s="84">
        <f>'Inbound SOS &amp; EOD'!AR44</f>
        <v>0</v>
      </c>
      <c r="AS17" s="84">
        <f>'Inbound SOS &amp; EOD'!AS44</f>
        <v>0</v>
      </c>
      <c r="AT17" s="84">
        <f>'Inbound SOS &amp; EOD'!AT44</f>
        <v>5</v>
      </c>
      <c r="AU17" s="84">
        <f>'Inbound SOS &amp; EOD'!AU44</f>
        <v>4</v>
      </c>
      <c r="AV17" s="84">
        <f>'Inbound SOS &amp; EOD'!AV44</f>
        <v>4</v>
      </c>
      <c r="AW17" s="84">
        <f>'Inbound SOS &amp; EOD'!AW44</f>
        <v>4</v>
      </c>
      <c r="AX17" s="84">
        <f>'Inbound SOS &amp; EOD'!AX44</f>
        <v>4</v>
      </c>
      <c r="AY17" s="84">
        <f>'Inbound SOS &amp; EOD'!AY44</f>
        <v>9</v>
      </c>
      <c r="AZ17" s="84">
        <f>'Inbound SOS &amp; EOD'!AZ44</f>
        <v>9</v>
      </c>
      <c r="BA17" s="84">
        <f>'Inbound SOS &amp; EOD'!BA44</f>
        <v>0</v>
      </c>
      <c r="BB17" s="84">
        <f>'Inbound SOS &amp; EOD'!BB44</f>
        <v>4</v>
      </c>
      <c r="BC17" s="84">
        <f>'Inbound SOS &amp; EOD'!BC44</f>
        <v>6</v>
      </c>
      <c r="BD17" s="84">
        <f>'Inbound SOS &amp; EOD'!BD44</f>
        <v>5</v>
      </c>
      <c r="BE17" s="84">
        <f>'Inbound SOS &amp; EOD'!BE44</f>
        <v>5</v>
      </c>
      <c r="BF17" s="84">
        <f>'Inbound SOS &amp; EOD'!BF44</f>
        <v>5</v>
      </c>
      <c r="BG17" s="84">
        <f>'Inbound SOS &amp; EOD'!BG44</f>
        <v>5</v>
      </c>
      <c r="BH17" s="84">
        <f>'Inbound SOS &amp; EOD'!BH44</f>
        <v>0</v>
      </c>
      <c r="BI17" s="84">
        <f>'Inbound SOS &amp; EOD'!BI44</f>
        <v>0</v>
      </c>
      <c r="BJ17" s="84">
        <f>'Inbound SOS &amp; EOD'!BJ44</f>
        <v>7</v>
      </c>
      <c r="BK17" s="84">
        <f>'Inbound SOS &amp; EOD'!BK44</f>
        <v>8</v>
      </c>
      <c r="BL17" s="84">
        <f>'Inbound SOS &amp; EOD'!BL44</f>
        <v>8</v>
      </c>
      <c r="BM17" s="84">
        <f>'Inbound SOS &amp; EOD'!BM44</f>
        <v>8</v>
      </c>
      <c r="BN17" s="84">
        <f>'Inbound SOS &amp; EOD'!BN44</f>
        <v>8</v>
      </c>
      <c r="BO17" s="84">
        <f>'Inbound SOS &amp; EOD'!BO44</f>
        <v>6</v>
      </c>
      <c r="BP17" s="84">
        <f>'Inbound SOS &amp; EOD'!BP44</f>
        <v>8</v>
      </c>
      <c r="BQ17" s="84">
        <f>'Inbound SOS &amp; EOD'!BQ44</f>
        <v>10</v>
      </c>
      <c r="BR17" s="84">
        <f>'Inbound SOS &amp; EOD'!BR44</f>
        <v>14</v>
      </c>
      <c r="BS17" s="84">
        <f>'Inbound SOS &amp; EOD'!BS44</f>
        <v>14</v>
      </c>
      <c r="BT17" s="84">
        <f>'Inbound SOS &amp; EOD'!BT44</f>
        <v>14</v>
      </c>
      <c r="BU17" s="84">
        <f>'Inbound SOS &amp; EOD'!BU44</f>
        <v>14</v>
      </c>
      <c r="BV17" s="84">
        <f>'Inbound SOS &amp; EOD'!BV44</f>
        <v>13</v>
      </c>
      <c r="BW17" s="84">
        <f>'Inbound SOS &amp; EOD'!BW44</f>
        <v>11</v>
      </c>
      <c r="BX17" s="84">
        <f>'Inbound SOS &amp; EOD'!BX44</f>
        <v>2</v>
      </c>
      <c r="BY17" s="84">
        <f>'Inbound SOS &amp; EOD'!BY44</f>
        <v>3</v>
      </c>
      <c r="BZ17" s="84">
        <f>'Inbound SOS &amp; EOD'!BZ44</f>
        <v>3</v>
      </c>
      <c r="CA17" s="84">
        <f>'Inbound SOS &amp; EOD'!CA44</f>
        <v>3</v>
      </c>
      <c r="CB17" s="84">
        <f>'Inbound SOS &amp; EOD'!CB44</f>
        <v>2</v>
      </c>
      <c r="CC17" s="84">
        <f>'Inbound SOS &amp; EOD'!CC44</f>
        <v>2</v>
      </c>
      <c r="CD17" s="84">
        <f>'Inbound SOS &amp; EOD'!CD44</f>
        <v>5</v>
      </c>
      <c r="CE17" s="84">
        <f>'Inbound SOS &amp; EOD'!CE44</f>
        <v>6</v>
      </c>
      <c r="CF17" s="84">
        <f>'Inbound SOS &amp; EOD'!CF44</f>
        <v>7</v>
      </c>
      <c r="CG17" s="84">
        <f>'Inbound SOS &amp; EOD'!CG44</f>
        <v>11</v>
      </c>
      <c r="CH17" s="84">
        <f>'Inbound SOS &amp; EOD'!CH44</f>
        <v>12</v>
      </c>
      <c r="CI17" s="84">
        <f>'Inbound SOS &amp; EOD'!CI44</f>
        <v>12</v>
      </c>
      <c r="CJ17" s="84">
        <f>'Inbound SOS &amp; EOD'!CJ44</f>
        <v>7</v>
      </c>
      <c r="CK17" s="84">
        <f>'Inbound SOS &amp; EOD'!CK44</f>
        <v>7</v>
      </c>
      <c r="CL17" s="84">
        <f>'Inbound SOS &amp; EOD'!CL44</f>
        <v>12</v>
      </c>
      <c r="CM17" s="84">
        <f>'Inbound SOS &amp; EOD'!CM44</f>
        <v>4</v>
      </c>
      <c r="CN17" s="84">
        <f>'Inbound SOS &amp; EOD'!CN44</f>
        <v>4</v>
      </c>
      <c r="CO17" s="84">
        <f>'Inbound SOS &amp; EOD'!CO44</f>
        <v>4</v>
      </c>
      <c r="CP17" s="84">
        <f>'Inbound SOS &amp; EOD'!CP44</f>
        <v>4</v>
      </c>
      <c r="CQ17" s="84">
        <f>'Inbound SOS &amp; EOD'!CQ44</f>
        <v>4</v>
      </c>
      <c r="CR17" s="84">
        <f>'Inbound SOS &amp; EOD'!CR44</f>
        <v>5</v>
      </c>
      <c r="CS17" s="84">
        <f>'Inbound SOS &amp; EOD'!CS44</f>
        <v>13</v>
      </c>
      <c r="CT17" s="84">
        <f>'Inbound SOS &amp; EOD'!CT44</f>
        <v>15</v>
      </c>
      <c r="CU17" s="84">
        <f>'Inbound SOS &amp; EOD'!CU44</f>
        <v>15</v>
      </c>
      <c r="CV17" s="84">
        <f>'Inbound SOS &amp; EOD'!CV44</f>
        <v>15</v>
      </c>
      <c r="CW17" s="84">
        <f>'Inbound SOS &amp; EOD'!CW44</f>
        <v>10</v>
      </c>
      <c r="CX17" s="84">
        <f>'Inbound SOS &amp; EOD'!CX44</f>
        <v>10</v>
      </c>
      <c r="CY17" s="84">
        <f>'Inbound SOS &amp; EOD'!CY44</f>
        <v>11</v>
      </c>
      <c r="CZ17" s="84">
        <f>'Inbound SOS &amp; EOD'!CZ44</f>
        <v>8</v>
      </c>
      <c r="DA17" s="84">
        <f>'Inbound SOS &amp; EOD'!DA44</f>
        <v>10</v>
      </c>
      <c r="DB17" s="84">
        <f>'Inbound SOS &amp; EOD'!DB44</f>
        <v>10</v>
      </c>
      <c r="DC17" s="84">
        <f>'Inbound SOS &amp; EOD'!DC44</f>
        <v>10</v>
      </c>
      <c r="DD17" s="84">
        <v>23</v>
      </c>
      <c r="DE17" s="84">
        <v>15</v>
      </c>
      <c r="DF17" s="84">
        <f>'Inbound SOS &amp; EOD'!DF44</f>
        <v>12</v>
      </c>
      <c r="DG17" s="84">
        <f>'Inbound SOS &amp; EOD'!DG44</f>
        <v>12</v>
      </c>
      <c r="DH17" s="84">
        <f>'Inbound SOS &amp; EOD'!DH44</f>
        <v>14</v>
      </c>
      <c r="DI17" s="84">
        <f>'Inbound SOS &amp; EOD'!DI44</f>
        <v>14</v>
      </c>
      <c r="DJ17" s="84">
        <v>18</v>
      </c>
      <c r="DK17" s="84">
        <v>16</v>
      </c>
      <c r="DL17" s="84">
        <f>'Inbound SOS &amp; EOD'!DL44</f>
        <v>15</v>
      </c>
      <c r="DM17" s="84">
        <f>'Inbound SOS &amp; EOD'!DM44</f>
        <v>14</v>
      </c>
      <c r="DN17" s="84">
        <f>'Inbound SOS &amp; EOD'!DN44</f>
        <v>14</v>
      </c>
      <c r="DO17" s="84">
        <f>'Inbound SOS &amp; EOD'!DO44</f>
        <v>14</v>
      </c>
      <c r="DP17" s="84">
        <f>'Inbound SOS &amp; EOD'!DP44</f>
        <v>14</v>
      </c>
      <c r="DQ17" s="84">
        <v>31</v>
      </c>
      <c r="DR17" s="84">
        <v>68</v>
      </c>
      <c r="DS17" s="84">
        <f>'Inbound SOS &amp; EOD'!DS44</f>
        <v>30</v>
      </c>
      <c r="DT17" s="84">
        <f>'Inbound SOS &amp; EOD'!DT44</f>
        <v>18</v>
      </c>
      <c r="DU17" s="84">
        <f>'Inbound SOS &amp; EOD'!DU44</f>
        <v>24</v>
      </c>
      <c r="DV17" s="84">
        <f>'Inbound SOS &amp; EOD'!DV44</f>
        <v>9</v>
      </c>
      <c r="DW17" s="84">
        <f>'Inbound SOS &amp; EOD'!DW44</f>
        <v>9</v>
      </c>
      <c r="DX17" s="84">
        <f>'Inbound SOS &amp; EOD'!DX44</f>
        <v>9</v>
      </c>
      <c r="DY17" s="84">
        <f>'Inbound SOS &amp; EOD'!DY44</f>
        <v>9</v>
      </c>
      <c r="DZ17" s="84">
        <f>'Inbound SOS &amp; EOD'!DZ44</f>
        <v>12</v>
      </c>
      <c r="EA17" s="84">
        <f>'Inbound SOS &amp; EOD'!EA44</f>
        <v>14</v>
      </c>
      <c r="EB17" s="84">
        <f>'Inbound SOS &amp; EOD'!EB44</f>
        <v>5</v>
      </c>
      <c r="EC17" s="84">
        <f>'Inbound SOS &amp; EOD'!EC44</f>
        <v>5</v>
      </c>
      <c r="ED17" s="84">
        <f>'Inbound SOS &amp; EOD'!ED44</f>
        <v>5</v>
      </c>
      <c r="EE17" s="84">
        <f>'Inbound SOS &amp; EOD'!EE44</f>
        <v>5</v>
      </c>
      <c r="EF17" s="84">
        <f>'Inbound SOS &amp; EOD'!EF44</f>
        <v>5</v>
      </c>
      <c r="EG17" s="84">
        <f>'Inbound SOS &amp; EOD'!EG44</f>
        <v>7</v>
      </c>
      <c r="EH17" s="84">
        <f>'Inbound SOS &amp; EOD'!EH44</f>
        <v>5</v>
      </c>
      <c r="EI17" s="84">
        <f>'Inbound SOS &amp; EOD'!EI44</f>
        <v>5</v>
      </c>
      <c r="EJ17" s="84">
        <f>'Inbound SOS &amp; EOD'!EJ44</f>
        <v>14</v>
      </c>
      <c r="EK17" s="84">
        <f>'Inbound SOS &amp; EOD'!EK44</f>
        <v>9</v>
      </c>
      <c r="EL17" s="84">
        <f>'Inbound SOS &amp; EOD'!EL44</f>
        <v>9</v>
      </c>
      <c r="EM17" s="84">
        <f>'Inbound SOS &amp; EOD'!EM44</f>
        <v>9</v>
      </c>
      <c r="EN17" s="84">
        <f>'Inbound SOS &amp; EOD'!EN44</f>
        <v>8</v>
      </c>
      <c r="EO17" s="84">
        <f>'Inbound SOS &amp; EOD'!EO44</f>
        <v>3</v>
      </c>
      <c r="EP17" s="84">
        <f>'Inbound SOS &amp; EOD'!EP44</f>
        <v>8</v>
      </c>
      <c r="EQ17" s="84">
        <f>'Inbound SOS &amp; EOD'!EQ44</f>
        <v>8</v>
      </c>
      <c r="ER17" s="84">
        <f>'Inbound SOS &amp; EOD'!ER44</f>
        <v>8</v>
      </c>
      <c r="ES17" s="84">
        <f>'Inbound SOS &amp; EOD'!ES44</f>
        <v>8</v>
      </c>
      <c r="ET17" s="84">
        <f>'Inbound SOS &amp; EOD'!ET44</f>
        <v>8</v>
      </c>
      <c r="EU17" s="84">
        <f>'Inbound SOS &amp; EOD'!EU44</f>
        <v>6</v>
      </c>
      <c r="EV17" s="84">
        <f>'Inbound SOS &amp; EOD'!EV44</f>
        <v>6</v>
      </c>
      <c r="EW17" s="84">
        <f>'Inbound SOS &amp; EOD'!EW44</f>
        <v>8</v>
      </c>
      <c r="EX17" s="84">
        <f>'Inbound SOS &amp; EOD'!EX44</f>
        <v>8</v>
      </c>
      <c r="EY17" s="84">
        <f>'Inbound SOS &amp; EOD'!EY44</f>
        <v>7</v>
      </c>
      <c r="EZ17" s="84">
        <f>'Inbound SOS &amp; EOD'!EZ44</f>
        <v>7</v>
      </c>
      <c r="FA17" s="84">
        <f>'Inbound SOS &amp; EOD'!FA44</f>
        <v>7</v>
      </c>
      <c r="FB17" s="84">
        <f>'Inbound SOS &amp; EOD'!FB44</f>
        <v>10</v>
      </c>
      <c r="FC17" s="84">
        <f>'Inbound SOS &amp; EOD'!FC44</f>
        <v>10</v>
      </c>
      <c r="FD17" s="84">
        <f>'Inbound SOS &amp; EOD'!FD44</f>
        <v>24</v>
      </c>
      <c r="FE17" s="84">
        <f>'Inbound SOS &amp; EOD'!FE44</f>
        <v>19</v>
      </c>
      <c r="FF17" s="84">
        <f>'Inbound SOS &amp; EOD'!FF44</f>
        <v>26</v>
      </c>
      <c r="FG17" s="84">
        <f>'Inbound SOS &amp; EOD'!FG44</f>
        <v>26</v>
      </c>
      <c r="FH17" s="84">
        <f>'Inbound SOS &amp; EOD'!FH44</f>
        <v>25</v>
      </c>
      <c r="FI17" s="84">
        <f>'Inbound SOS &amp; EOD'!FI44</f>
        <v>5</v>
      </c>
      <c r="FJ17" s="84">
        <f>'Inbound SOS &amp; EOD'!FJ44</f>
        <v>5</v>
      </c>
      <c r="FK17" s="84">
        <f>'Inbound SOS &amp; EOD'!FK44</f>
        <v>7</v>
      </c>
      <c r="FL17" s="84">
        <f>'Inbound SOS &amp; EOD'!FL44</f>
        <v>13</v>
      </c>
      <c r="FM17" s="84">
        <f>'Inbound SOS &amp; EOD'!FM44</f>
        <v>16</v>
      </c>
      <c r="FN17" s="84">
        <f>'Inbound SOS &amp; EOD'!FN44</f>
        <v>16</v>
      </c>
      <c r="FO17" s="84">
        <f>'Inbound SOS &amp; EOD'!FO44</f>
        <v>16</v>
      </c>
      <c r="FP17" s="84">
        <f>'Inbound SOS &amp; EOD'!FP44</f>
        <v>20</v>
      </c>
      <c r="FQ17" s="84">
        <f>'Inbound SOS &amp; EOD'!FQ44</f>
        <v>20</v>
      </c>
      <c r="FR17" s="84">
        <f>'Inbound SOS &amp; EOD'!FR44</f>
        <v>19</v>
      </c>
      <c r="FS17" s="84">
        <f>'Inbound SOS &amp; EOD'!FS44</f>
        <v>8</v>
      </c>
      <c r="FT17" s="84">
        <f>'Inbound SOS &amp; EOD'!FT44</f>
        <v>8</v>
      </c>
      <c r="FU17" s="84">
        <f>'Inbound SOS &amp; EOD'!FU44</f>
        <v>8</v>
      </c>
      <c r="FV17" s="84">
        <f>'Inbound SOS &amp; EOD'!FV44</f>
        <v>8</v>
      </c>
      <c r="FW17" s="84">
        <f>'Inbound SOS &amp; EOD'!FW44</f>
        <v>9</v>
      </c>
      <c r="FX17" s="84">
        <f>'Inbound SOS &amp; EOD'!FX44</f>
        <v>31</v>
      </c>
      <c r="FY17" s="84">
        <f>'Inbound SOS &amp; EOD'!FY44</f>
        <v>24</v>
      </c>
      <c r="FZ17" s="84">
        <f>'Inbound SOS &amp; EOD'!FZ44</f>
        <v>24</v>
      </c>
      <c r="GA17" s="84">
        <f>'Inbound SOS &amp; EOD'!GA44</f>
        <v>24</v>
      </c>
      <c r="GB17" s="84">
        <f>'Inbound SOS &amp; EOD'!GB44</f>
        <v>24</v>
      </c>
      <c r="GC17" s="84">
        <f>'Inbound SOS &amp; EOD'!GC44</f>
        <v>24</v>
      </c>
      <c r="GD17" s="84">
        <f>'Inbound SOS &amp; EOD'!GD44</f>
        <v>18</v>
      </c>
      <c r="GE17" s="84">
        <f>'Inbound SOS &amp; EOD'!GE44</f>
        <v>17</v>
      </c>
      <c r="GF17" s="84">
        <f>'Inbound SOS &amp; EOD'!GF44</f>
        <v>9</v>
      </c>
      <c r="GG17" s="84">
        <f>'Inbound SOS &amp; EOD'!GG44</f>
        <v>7</v>
      </c>
      <c r="GH17" s="84">
        <f>'Inbound SOS &amp; EOD'!GH44</f>
        <v>7</v>
      </c>
      <c r="GI17" s="84">
        <f>'Inbound SOS &amp; EOD'!GI44</f>
        <v>7</v>
      </c>
      <c r="GJ17" s="84">
        <f>'Inbound SOS &amp; EOD'!GJ44</f>
        <v>7</v>
      </c>
      <c r="GK17" s="84">
        <f>'Inbound SOS &amp; EOD'!GK44</f>
        <v>10</v>
      </c>
      <c r="GL17" s="84">
        <f>'Inbound SOS &amp; EOD'!GL44</f>
        <v>4</v>
      </c>
      <c r="GM17" s="84">
        <f>'Inbound SOS &amp; EOD'!GM44</f>
        <v>10</v>
      </c>
      <c r="GN17" s="84">
        <f>'Inbound SOS &amp; EOD'!GN44</f>
        <v>13</v>
      </c>
      <c r="GO17" s="84">
        <f>'Inbound SOS &amp; EOD'!GO44</f>
        <v>13</v>
      </c>
      <c r="GP17" s="84">
        <f>'Inbound SOS &amp; EOD'!GP44</f>
        <v>13</v>
      </c>
      <c r="GQ17" s="84">
        <f>'Inbound SOS &amp; EOD'!GQ44</f>
        <v>13</v>
      </c>
      <c r="GR17" s="84">
        <f>'Inbound SOS &amp; EOD'!GR44</f>
        <v>10</v>
      </c>
      <c r="GS17" s="84">
        <f>'Inbound SOS &amp; EOD'!GS44</f>
        <v>8</v>
      </c>
      <c r="GT17" s="84">
        <f>'Inbound SOS &amp; EOD'!GT44</f>
        <v>7</v>
      </c>
      <c r="GU17" s="84">
        <f>'Inbound SOS &amp; EOD'!GU44</f>
        <v>7</v>
      </c>
      <c r="GV17" s="84">
        <f>'Inbound SOS &amp; EOD'!GV44</f>
        <v>7</v>
      </c>
      <c r="GW17" s="84">
        <f>'Inbound SOS &amp; EOD'!GW44</f>
        <v>7</v>
      </c>
      <c r="GX17" s="84">
        <f>'Inbound SOS &amp; EOD'!GX44</f>
        <v>7</v>
      </c>
      <c r="GY17" s="84">
        <f>'Inbound SOS &amp; EOD'!GY44</f>
        <v>15</v>
      </c>
      <c r="GZ17" s="84">
        <f>'Inbound SOS &amp; EOD'!GZ44</f>
        <v>24</v>
      </c>
      <c r="HA17" s="84">
        <f>'Inbound SOS &amp; EOD'!HA44</f>
        <v>12</v>
      </c>
      <c r="HB17" s="84">
        <f>'Inbound SOS &amp; EOD'!HB44</f>
        <v>20</v>
      </c>
      <c r="HC17" s="84">
        <f>'Inbound SOS &amp; EOD'!HC44</f>
        <v>20</v>
      </c>
      <c r="HD17" s="84">
        <f>'Inbound SOS &amp; EOD'!HD44</f>
        <v>18</v>
      </c>
      <c r="HE17" s="84">
        <f>'Inbound SOS &amp; EOD'!HE44</f>
        <v>18</v>
      </c>
      <c r="HF17" s="84">
        <f>'Inbound SOS &amp; EOD'!HF44</f>
        <v>9</v>
      </c>
      <c r="HG17" s="84">
        <f>'Inbound SOS &amp; EOD'!HG44</f>
        <v>9</v>
      </c>
      <c r="HH17" s="84">
        <f>'Inbound SOS &amp; EOD'!HH44</f>
        <v>1</v>
      </c>
      <c r="HI17" s="84">
        <f>'Inbound SOS &amp; EOD'!HI44</f>
        <v>18</v>
      </c>
      <c r="HJ17" s="84">
        <f>'Inbound SOS &amp; EOD'!HJ44</f>
        <v>18</v>
      </c>
      <c r="HK17" s="84">
        <f>'Inbound SOS &amp; EOD'!HK44</f>
        <v>18</v>
      </c>
      <c r="HL17" s="84">
        <f>'Inbound SOS &amp; EOD'!HL44</f>
        <v>18</v>
      </c>
      <c r="HM17" s="84">
        <f>'Inbound SOS &amp; EOD'!HM44</f>
        <v>30</v>
      </c>
      <c r="HN17" s="84">
        <f>'Inbound SOS &amp; EOD'!HN44</f>
        <v>35</v>
      </c>
      <c r="HO17" s="84">
        <f>'Inbound SOS &amp; EOD'!HO44</f>
        <v>46</v>
      </c>
      <c r="HP17" s="84">
        <f>'Inbound SOS &amp; EOD'!HP44</f>
        <v>36</v>
      </c>
      <c r="HQ17" s="84">
        <f>'Inbound SOS &amp; EOD'!HQ44</f>
        <v>36</v>
      </c>
      <c r="HR17" s="84">
        <f>'Inbound SOS &amp; EOD'!HR44</f>
        <v>36</v>
      </c>
      <c r="HS17" s="84">
        <f>'Inbound SOS &amp; EOD'!HS44</f>
        <v>36</v>
      </c>
      <c r="HT17" s="84">
        <f>'Inbound SOS &amp; EOD'!HT44</f>
        <v>28</v>
      </c>
      <c r="HU17" s="84">
        <f>'Inbound SOS &amp; EOD'!HU44</f>
        <v>28</v>
      </c>
      <c r="HV17" s="84">
        <f>'Inbound SOS &amp; EOD'!HV44</f>
        <v>12</v>
      </c>
      <c r="HW17" s="84">
        <f>'Inbound SOS &amp; EOD'!HW44</f>
        <v>19</v>
      </c>
      <c r="HX17" s="84">
        <f>'Inbound SOS &amp; EOD'!HX44</f>
        <v>18</v>
      </c>
      <c r="HY17" s="84">
        <f>'Inbound SOS &amp; EOD'!HY44</f>
        <v>17</v>
      </c>
      <c r="HZ17" s="84">
        <f>'Inbound SOS &amp; EOD'!HZ44</f>
        <v>17</v>
      </c>
      <c r="IA17" s="84">
        <f>'Inbound SOS &amp; EOD'!IA44</f>
        <v>16</v>
      </c>
      <c r="IB17" s="84">
        <f>'Inbound SOS &amp; EOD'!IB44</f>
        <v>22</v>
      </c>
      <c r="IC17" s="84">
        <f>'Inbound SOS &amp; EOD'!IC44</f>
        <v>22</v>
      </c>
      <c r="ID17" s="84">
        <f>'Inbound SOS &amp; EOD'!ID44</f>
        <v>24</v>
      </c>
      <c r="IE17" s="84">
        <f>'Inbound SOS &amp; EOD'!IE44</f>
        <v>18</v>
      </c>
      <c r="IF17" s="84">
        <f>'Inbound SOS &amp; EOD'!IF44</f>
        <v>18</v>
      </c>
      <c r="IG17" s="84">
        <f>'Inbound SOS &amp; EOD'!IG44</f>
        <v>18</v>
      </c>
      <c r="IH17" s="84">
        <f>'Inbound SOS &amp; EOD'!IH44</f>
        <v>18</v>
      </c>
      <c r="II17" s="84">
        <f>'Inbound SOS &amp; EOD'!II44</f>
        <v>19</v>
      </c>
      <c r="IJ17" s="84">
        <f>'Inbound SOS &amp; EOD'!IJ44</f>
        <v>23</v>
      </c>
      <c r="IK17" s="84">
        <f>'Inbound SOS &amp; EOD'!IK44</f>
        <v>15</v>
      </c>
      <c r="IL17" s="84">
        <f>'Inbound SOS &amp; EOD'!IL44</f>
        <v>15</v>
      </c>
      <c r="IM17" s="84">
        <f>'Inbound SOS &amp; EOD'!IM44</f>
        <v>15</v>
      </c>
      <c r="IN17" s="84">
        <f>'Inbound SOS &amp; EOD'!IN44</f>
        <v>15</v>
      </c>
      <c r="IO17" s="84">
        <f>'Inbound SOS &amp; EOD'!IO44</f>
        <v>15</v>
      </c>
      <c r="IP17" s="84">
        <f>'Inbound SOS &amp; EOD'!IP44</f>
        <v>21</v>
      </c>
      <c r="IQ17" s="84">
        <f>'Inbound SOS &amp; EOD'!IQ44</f>
        <v>16</v>
      </c>
      <c r="IR17" s="84">
        <f>'Inbound SOS &amp; EOD'!IR44</f>
        <v>17</v>
      </c>
      <c r="IS17" s="84">
        <f>'Inbound SOS &amp; EOD'!IS44</f>
        <v>17</v>
      </c>
      <c r="IT17" s="84">
        <f>'Inbound SOS &amp; EOD'!IT44</f>
        <v>17</v>
      </c>
      <c r="IU17" s="84">
        <f>'Inbound SOS &amp; EOD'!IU44</f>
        <v>17</v>
      </c>
      <c r="IV17" s="84">
        <f>'Inbound SOS &amp; EOD'!IV44</f>
        <v>12</v>
      </c>
      <c r="IW17" s="84">
        <f>'Inbound SOS &amp; EOD'!IW44</f>
        <v>19</v>
      </c>
      <c r="IX17" s="84">
        <f>'Inbound SOS &amp; EOD'!IX44</f>
        <v>16</v>
      </c>
      <c r="IY17" s="84">
        <f>'Inbound SOS &amp; EOD'!IY44</f>
        <v>38</v>
      </c>
      <c r="IZ17" s="84">
        <f>'Inbound SOS &amp; EOD'!IZ44</f>
        <v>37</v>
      </c>
      <c r="JA17" s="84">
        <f>'Inbound SOS &amp; EOD'!JA44</f>
        <v>37</v>
      </c>
      <c r="JB17" s="84">
        <f>'Inbound SOS &amp; EOD'!JB44</f>
        <v>37</v>
      </c>
      <c r="JC17" s="84">
        <f>'Inbound SOS &amp; EOD'!JC44</f>
        <v>41</v>
      </c>
      <c r="JD17" s="84">
        <f>'Inbound SOS &amp; EOD'!JD44</f>
        <v>43</v>
      </c>
      <c r="JE17" s="84">
        <f>'Inbound SOS &amp; EOD'!JE44</f>
        <v>38</v>
      </c>
      <c r="JF17" s="84">
        <f>'Inbound SOS &amp; EOD'!JF44</f>
        <v>30</v>
      </c>
      <c r="JG17" s="84">
        <f>'Inbound SOS &amp; EOD'!JG44</f>
        <v>30</v>
      </c>
      <c r="JH17" s="84">
        <f>'Inbound SOS &amp; EOD'!JH44</f>
        <v>30</v>
      </c>
      <c r="JI17" s="84">
        <f>'Inbound SOS &amp; EOD'!JI44</f>
        <v>30</v>
      </c>
      <c r="JJ17" s="84">
        <f>'Inbound SOS &amp; EOD'!JJ44</f>
        <v>37</v>
      </c>
      <c r="JK17" s="84">
        <f>'Inbound SOS &amp; EOD'!JK44</f>
        <v>40</v>
      </c>
      <c r="JL17" s="84">
        <f>'Inbound SOS &amp; EOD'!JL44</f>
        <v>24</v>
      </c>
      <c r="JM17" s="84">
        <f>'Inbound SOS &amp; EOD'!JM44</f>
        <v>30</v>
      </c>
      <c r="JN17" s="84">
        <f>'Inbound SOS &amp; EOD'!JN44</f>
        <v>30</v>
      </c>
      <c r="JO17" s="84">
        <f>'Inbound SOS &amp; EOD'!JO44</f>
        <v>30</v>
      </c>
      <c r="JP17" s="84">
        <f>'Inbound SOS &amp; EOD'!JP44</f>
        <v>30</v>
      </c>
      <c r="JQ17" s="84">
        <f>'Inbound SOS &amp; EOD'!JQ44</f>
        <v>32</v>
      </c>
      <c r="JR17" s="84">
        <f>'Inbound SOS &amp; EOD'!JR44</f>
        <v>24</v>
      </c>
      <c r="JS17" s="84">
        <f>'Inbound SOS &amp; EOD'!JS44</f>
        <v>24</v>
      </c>
      <c r="JT17" s="84">
        <f>'Inbound SOS &amp; EOD'!JT44</f>
        <v>21</v>
      </c>
      <c r="JU17" s="84">
        <f>'Inbound SOS &amp; EOD'!JU44</f>
        <v>21</v>
      </c>
      <c r="JV17" s="84">
        <f>'Inbound SOS &amp; EOD'!JV44</f>
        <v>21</v>
      </c>
      <c r="JW17" s="84">
        <f>'Inbound SOS &amp; EOD'!JW44</f>
        <v>21</v>
      </c>
      <c r="JX17" s="84">
        <f>'Inbound SOS &amp; EOD'!JX44</f>
        <v>26</v>
      </c>
      <c r="JY17" s="84">
        <f>'Inbound SOS &amp; EOD'!JY44</f>
        <v>28</v>
      </c>
      <c r="JZ17" s="84">
        <f>'Inbound SOS &amp; EOD'!JZ44</f>
        <v>28</v>
      </c>
      <c r="KA17" s="84">
        <f>'Inbound SOS &amp; EOD'!KA44</f>
        <v>62</v>
      </c>
      <c r="KB17" s="84">
        <f>'Inbound SOS &amp; EOD'!KB44</f>
        <v>62</v>
      </c>
      <c r="KC17" s="84">
        <f>'Inbound SOS &amp; EOD'!KC44</f>
        <v>61</v>
      </c>
      <c r="KD17" s="84">
        <f>'Inbound SOS &amp; EOD'!KD44</f>
        <v>61</v>
      </c>
      <c r="KE17" s="84">
        <f>'Inbound SOS &amp; EOD'!KE44</f>
        <v>34</v>
      </c>
      <c r="KF17" s="84">
        <f>'Inbound SOS &amp; EOD'!KF44</f>
        <v>34</v>
      </c>
      <c r="KG17" s="84">
        <f>'Inbound SOS &amp; EOD'!KG44</f>
        <v>44</v>
      </c>
      <c r="KH17" s="84">
        <f>'Inbound SOS &amp; EOD'!KH44</f>
        <v>44</v>
      </c>
      <c r="KI17" s="84">
        <f>'Inbound SOS &amp; EOD'!KI44</f>
        <v>44</v>
      </c>
      <c r="KJ17" s="84">
        <f>'Inbound SOS &amp; EOD'!KJ44</f>
        <v>44</v>
      </c>
      <c r="KK17" s="84">
        <f>'Inbound SOS &amp; EOD'!KK44</f>
        <v>18</v>
      </c>
      <c r="KL17" s="84">
        <f>'Inbound SOS &amp; EOD'!KL44</f>
        <v>26</v>
      </c>
      <c r="KM17" s="84">
        <f>'Inbound SOS &amp; EOD'!KM44</f>
        <v>20</v>
      </c>
      <c r="KN17" s="84">
        <f>'Inbound SOS &amp; EOD'!KN44</f>
        <v>25</v>
      </c>
      <c r="KO17" s="84">
        <f>'Inbound SOS &amp; EOD'!KO44</f>
        <v>25</v>
      </c>
      <c r="KP17" s="84">
        <f>'Inbound SOS &amp; EOD'!KP44</f>
        <v>24</v>
      </c>
      <c r="KQ17" s="84">
        <f>'Inbound SOS &amp; EOD'!KQ44</f>
        <v>24</v>
      </c>
      <c r="KR17" s="84">
        <f>'Inbound SOS &amp; EOD'!KR44</f>
        <v>24</v>
      </c>
      <c r="KS17" s="84">
        <f>'Inbound SOS &amp; EOD'!KS44</f>
        <v>24</v>
      </c>
      <c r="KT17" s="84">
        <f>'Inbound SOS &amp; EOD'!KT44</f>
        <v>37</v>
      </c>
      <c r="KU17" s="84">
        <f>'Inbound SOS &amp; EOD'!KU44</f>
        <v>47</v>
      </c>
      <c r="KV17" s="84">
        <f>'Inbound SOS &amp; EOD'!KV44</f>
        <v>49</v>
      </c>
      <c r="KW17" s="84">
        <f>'Inbound SOS &amp; EOD'!KW44</f>
        <v>40</v>
      </c>
      <c r="KX17" s="84">
        <f>'Inbound SOS &amp; EOD'!KX44</f>
        <v>29</v>
      </c>
      <c r="KY17" s="84">
        <f>'Inbound SOS &amp; EOD'!KY44</f>
        <v>31</v>
      </c>
      <c r="KZ17" s="84">
        <f>'Inbound SOS &amp; EOD'!KZ44</f>
        <v>20</v>
      </c>
      <c r="LA17" s="84">
        <f>'Inbound SOS &amp; EOD'!LA44</f>
        <v>36</v>
      </c>
      <c r="LB17" s="84">
        <f>'Inbound SOS &amp; EOD'!LB44</f>
        <v>40</v>
      </c>
      <c r="LC17" s="84">
        <f>'Inbound SOS &amp; EOD'!LC44</f>
        <v>25</v>
      </c>
      <c r="LD17" s="84">
        <f>'Inbound SOS &amp; EOD'!LD44</f>
        <v>30</v>
      </c>
      <c r="LE17" s="84">
        <f>'Inbound SOS &amp; EOD'!LE44</f>
        <v>30</v>
      </c>
      <c r="LF17" s="84">
        <f>'Inbound SOS &amp; EOD'!LF44</f>
        <v>30</v>
      </c>
      <c r="LG17" s="84">
        <f>'Inbound SOS &amp; EOD'!LG44</f>
        <v>18</v>
      </c>
      <c r="LH17" s="84">
        <f>'Inbound SOS &amp; EOD'!LH44</f>
        <v>16</v>
      </c>
      <c r="LI17" s="84">
        <f>'Inbound SOS &amp; EOD'!LI44</f>
        <v>28</v>
      </c>
      <c r="LJ17" s="84">
        <f>'Inbound SOS &amp; EOD'!LJ44</f>
        <v>26</v>
      </c>
      <c r="LK17" s="84">
        <f>'Inbound SOS &amp; EOD'!LK44</f>
        <v>27</v>
      </c>
      <c r="LL17" s="84">
        <f>'Inbound SOS &amp; EOD'!LL44</f>
        <v>27</v>
      </c>
      <c r="LM17" s="84">
        <f>'Inbound SOS &amp; EOD'!LM44</f>
        <v>27</v>
      </c>
      <c r="LN17" s="84">
        <f>'Inbound SOS &amp; EOD'!LN44</f>
        <v>0</v>
      </c>
      <c r="LO17" s="84">
        <f>'Inbound SOS &amp; EOD'!LO44</f>
        <v>0</v>
      </c>
      <c r="LP17" s="84">
        <f>'Inbound SOS &amp; EOD'!LP44</f>
        <v>48</v>
      </c>
      <c r="LQ17" s="84">
        <f>'Inbound SOS &amp; EOD'!LQ44</f>
        <v>38</v>
      </c>
      <c r="LR17" s="84">
        <f>'Inbound SOS &amp; EOD'!LR44</f>
        <v>23</v>
      </c>
      <c r="LS17" s="84">
        <f>'Inbound SOS &amp; EOD'!LS44</f>
        <v>23</v>
      </c>
      <c r="LT17" s="84">
        <f>'Inbound SOS &amp; EOD'!LT44</f>
        <v>44</v>
      </c>
      <c r="LU17" s="84">
        <f>'Inbound SOS &amp; EOD'!LU44</f>
        <v>18</v>
      </c>
      <c r="LV17" s="84">
        <f>'Inbound SOS &amp; EOD'!LV44</f>
        <v>0</v>
      </c>
      <c r="LW17" s="84">
        <f>'Inbound SOS &amp; EOD'!LW44</f>
        <v>16</v>
      </c>
      <c r="LX17" s="84">
        <f>'Inbound SOS &amp; EOD'!LX44</f>
        <v>7</v>
      </c>
      <c r="LY17" s="84">
        <f>'Inbound SOS &amp; EOD'!LY44</f>
        <v>16</v>
      </c>
      <c r="LZ17" s="84">
        <f>'Inbound SOS &amp; EOD'!LZ44</f>
        <v>16</v>
      </c>
      <c r="MA17" s="84">
        <f>'Inbound SOS &amp; EOD'!MA44</f>
        <v>16</v>
      </c>
      <c r="MB17" s="84">
        <f>'Inbound SOS &amp; EOD'!MB44</f>
        <v>16</v>
      </c>
      <c r="MC17" s="84">
        <f>'Inbound SOS &amp; EOD'!MC44</f>
        <v>16</v>
      </c>
      <c r="MD17" s="84">
        <f>'Inbound SOS &amp; EOD'!MD44</f>
        <v>10</v>
      </c>
      <c r="ME17" s="84">
        <f>'Inbound SOS &amp; EOD'!ME44</f>
        <v>9</v>
      </c>
      <c r="MF17" s="84">
        <f>'Inbound SOS &amp; EOD'!MF44</f>
        <v>12</v>
      </c>
      <c r="MG17" s="84">
        <f>'Inbound SOS &amp; EOD'!MG44</f>
        <v>8</v>
      </c>
      <c r="MH17" s="84">
        <f>'Inbound SOS &amp; EOD'!MH44</f>
        <v>8</v>
      </c>
      <c r="MI17" s="84">
        <f>'Inbound SOS &amp; EOD'!MI44</f>
        <v>13</v>
      </c>
      <c r="MJ17" s="84">
        <f>'Inbound SOS &amp; EOD'!MJ44</f>
        <v>17</v>
      </c>
      <c r="MK17" s="84">
        <f>'Inbound SOS &amp; EOD'!MK44</f>
        <v>23</v>
      </c>
      <c r="ML17" s="84">
        <f>'Inbound SOS &amp; EOD'!ML44</f>
        <v>9</v>
      </c>
      <c r="MM17" s="84">
        <f>'Inbound SOS &amp; EOD'!MM44</f>
        <v>0</v>
      </c>
      <c r="MN17" s="84">
        <f>'Inbound SOS &amp; EOD'!MN44</f>
        <v>0</v>
      </c>
      <c r="MO17" s="84">
        <f>'Inbound SOS &amp; EOD'!MO44</f>
        <v>9</v>
      </c>
      <c r="MP17" s="84">
        <f>'Inbound SOS &amp; EOD'!MP44</f>
        <v>12</v>
      </c>
      <c r="MQ17" s="84">
        <f>'Inbound SOS &amp; EOD'!MQ44</f>
        <v>38</v>
      </c>
      <c r="MR17" s="84">
        <f>'Inbound SOS &amp; EOD'!MR44</f>
        <v>31</v>
      </c>
      <c r="MS17" s="84">
        <f>'Inbound SOS &amp; EOD'!MS44</f>
        <v>35</v>
      </c>
      <c r="MT17" s="84">
        <f>'Inbound SOS &amp; EOD'!MT44</f>
        <v>30</v>
      </c>
      <c r="MU17" s="84">
        <f>'Inbound SOS &amp; EOD'!MU44</f>
        <v>30</v>
      </c>
      <c r="MV17" s="84">
        <f>'Inbound SOS &amp; EOD'!MV44</f>
        <v>30</v>
      </c>
      <c r="MW17" s="84">
        <f>'Inbound SOS &amp; EOD'!MW44</f>
        <v>29</v>
      </c>
      <c r="MX17" s="84">
        <f>'Inbound SOS &amp; EOD'!MX44</f>
        <v>31</v>
      </c>
      <c r="MY17" s="84">
        <f>'Inbound SOS &amp; EOD'!MY44</f>
        <v>25</v>
      </c>
      <c r="MZ17" s="84">
        <f>'Inbound SOS &amp; EOD'!MZ44</f>
        <v>25</v>
      </c>
      <c r="NA17" s="84">
        <f>'Inbound SOS &amp; EOD'!NA44</f>
        <v>25</v>
      </c>
      <c r="NB17" s="527"/>
      <c r="NC17" s="527"/>
      <c r="ND17" s="527"/>
      <c r="NE17" s="527"/>
      <c r="NF17" s="527"/>
      <c r="NG17" s="527"/>
      <c r="NH17" s="527"/>
      <c r="NI17" s="527"/>
      <c r="NJ17" s="527"/>
      <c r="NK17" s="527"/>
      <c r="NL17" s="527"/>
      <c r="NM17" s="527"/>
      <c r="NN17" s="527"/>
      <c r="NO17" s="527"/>
      <c r="NP17" s="527"/>
      <c r="NQ17" s="527"/>
      <c r="NR17" s="527"/>
      <c r="NS17" s="527"/>
      <c r="NT17" s="527"/>
      <c r="NU17" s="527"/>
      <c r="NV17" s="527"/>
      <c r="NW17" s="527"/>
      <c r="NX17" s="527"/>
      <c r="NY17" s="527"/>
      <c r="NZ17" s="527"/>
      <c r="OA17" s="527"/>
      <c r="OB17" s="527"/>
      <c r="OC17" s="527"/>
      <c r="OD17" s="527"/>
      <c r="OE17" s="527"/>
      <c r="OF17" s="527"/>
      <c r="OG17" s="527"/>
      <c r="OH17" s="527"/>
      <c r="OI17" s="527"/>
      <c r="OJ17" s="527"/>
      <c r="OK17" s="527"/>
      <c r="OL17" s="527"/>
      <c r="OM17" s="527"/>
      <c r="ON17" s="527"/>
      <c r="OO17" s="527"/>
      <c r="OP17" s="527"/>
      <c r="OQ17" s="527"/>
      <c r="OR17" s="527"/>
      <c r="OS17" s="527"/>
      <c r="OT17" s="527"/>
      <c r="OU17" s="527"/>
      <c r="OV17" s="527"/>
      <c r="OW17" s="527"/>
      <c r="OX17" s="527"/>
      <c r="OY17" s="527"/>
      <c r="OZ17" s="527"/>
      <c r="PA17" s="527"/>
      <c r="PB17" s="527"/>
    </row>
    <row r="18" spans="1:418" s="84" customFormat="1" ht="15.75" customHeight="1">
      <c r="A18" s="83" t="s">
        <v>205</v>
      </c>
      <c r="B18" s="84">
        <f>'Inbound SOS &amp; EOD'!B43</f>
        <v>55</v>
      </c>
      <c r="C18" s="84">
        <f>'Inbound SOS &amp; EOD'!C43</f>
        <v>40</v>
      </c>
      <c r="D18" s="84">
        <f>'Inbound SOS &amp; EOD'!D43</f>
        <v>0</v>
      </c>
      <c r="E18" s="84">
        <f>'Inbound SOS &amp; EOD'!E43</f>
        <v>47</v>
      </c>
      <c r="F18" s="84">
        <f>'Inbound SOS &amp; EOD'!F43</f>
        <v>62</v>
      </c>
      <c r="G18" s="84">
        <f>'Inbound SOS &amp; EOD'!G43</f>
        <v>0</v>
      </c>
      <c r="H18" s="84">
        <f>'Inbound SOS &amp; EOD'!H43</f>
        <v>0</v>
      </c>
      <c r="I18" s="84">
        <f>'Inbound SOS &amp; EOD'!I43</f>
        <v>0</v>
      </c>
      <c r="J18" s="84">
        <f>'Inbound SOS &amp; EOD'!J43</f>
        <v>54</v>
      </c>
      <c r="K18" s="84">
        <f>'Inbound SOS &amp; EOD'!K43</f>
        <v>11</v>
      </c>
      <c r="L18" s="84">
        <f>'Inbound SOS &amp; EOD'!L43</f>
        <v>0</v>
      </c>
      <c r="M18" s="84">
        <f>'Inbound SOS &amp; EOD'!M43</f>
        <v>6</v>
      </c>
      <c r="N18" s="84">
        <f>'Inbound SOS &amp; EOD'!N43</f>
        <v>0</v>
      </c>
      <c r="O18" s="84">
        <f>'Inbound SOS &amp; EOD'!O43</f>
        <v>0</v>
      </c>
      <c r="P18" s="84">
        <f>'Inbound SOS &amp; EOD'!P43</f>
        <v>0</v>
      </c>
      <c r="Q18" s="84">
        <f>'Inbound SOS &amp; EOD'!Q43</f>
        <v>28</v>
      </c>
      <c r="R18" s="84">
        <f>'Inbound SOS &amp; EOD'!R43</f>
        <v>54</v>
      </c>
      <c r="S18" s="84">
        <f>'Inbound SOS &amp; EOD'!S43</f>
        <v>25</v>
      </c>
      <c r="T18" s="84">
        <f>'Inbound SOS &amp; EOD'!T43</f>
        <v>0</v>
      </c>
      <c r="U18" s="84">
        <f>'Inbound SOS &amp; EOD'!U43</f>
        <v>20</v>
      </c>
      <c r="V18" s="84">
        <f>'Inbound SOS &amp; EOD'!V43</f>
        <v>0</v>
      </c>
      <c r="W18" s="84">
        <f>'Inbound SOS &amp; EOD'!W43</f>
        <v>0</v>
      </c>
      <c r="X18" s="84">
        <f>'Inbound SOS &amp; EOD'!X43</f>
        <v>0</v>
      </c>
      <c r="Y18" s="84">
        <f>'Inbound SOS &amp; EOD'!Y43</f>
        <v>0</v>
      </c>
      <c r="Z18" s="84">
        <f>'Inbound SOS &amp; EOD'!Z43</f>
        <v>0</v>
      </c>
      <c r="AA18" s="84">
        <f>'Inbound SOS &amp; EOD'!AA43</f>
        <v>15</v>
      </c>
      <c r="AB18" s="84">
        <f>'Inbound SOS &amp; EOD'!AB43</f>
        <v>0</v>
      </c>
      <c r="AC18" s="84">
        <f>'Inbound SOS &amp; EOD'!AC43</f>
        <v>0</v>
      </c>
      <c r="AD18" s="84">
        <f>'Inbound SOS &amp; EOD'!AD43</f>
        <v>10</v>
      </c>
      <c r="AE18" s="84">
        <f>'Inbound SOS &amp; EOD'!AE43</f>
        <v>14</v>
      </c>
      <c r="AF18" s="84">
        <f>'Inbound SOS &amp; EOD'!AF43</f>
        <v>0</v>
      </c>
      <c r="AG18" s="84">
        <f>'Inbound SOS &amp; EOD'!AG43</f>
        <v>22</v>
      </c>
      <c r="AH18" s="84">
        <f>'Inbound SOS &amp; EOD'!AH43</f>
        <v>8</v>
      </c>
      <c r="AI18" s="84">
        <f>'Inbound SOS &amp; EOD'!AI43</f>
        <v>32</v>
      </c>
      <c r="AJ18" s="84">
        <f>'Inbound SOS &amp; EOD'!AJ43</f>
        <v>5</v>
      </c>
      <c r="AK18" s="84">
        <f>'Inbound SOS &amp; EOD'!AK43</f>
        <v>0</v>
      </c>
      <c r="AL18" s="84">
        <f>'Inbound SOS &amp; EOD'!AL43</f>
        <v>0</v>
      </c>
      <c r="AM18" s="84">
        <f>'Inbound SOS &amp; EOD'!AM43</f>
        <v>0</v>
      </c>
      <c r="AN18" s="84">
        <f>'Inbound SOS &amp; EOD'!AN43</f>
        <v>10</v>
      </c>
      <c r="AO18" s="84">
        <f>'Inbound SOS &amp; EOD'!AO43</f>
        <v>24</v>
      </c>
      <c r="AP18" s="84">
        <f>'Inbound SOS &amp; EOD'!AP43</f>
        <v>49</v>
      </c>
      <c r="AQ18" s="84">
        <f>'Inbound SOS &amp; EOD'!AQ43</f>
        <v>30</v>
      </c>
      <c r="AR18" s="84">
        <f>'Inbound SOS &amp; EOD'!AR43</f>
        <v>7</v>
      </c>
      <c r="AS18" s="84">
        <f>'Inbound SOS &amp; EOD'!AS43</f>
        <v>7</v>
      </c>
      <c r="AT18" s="84">
        <f>'Inbound SOS &amp; EOD'!AT43</f>
        <v>0</v>
      </c>
      <c r="AU18" s="84">
        <f>'Inbound SOS &amp; EOD'!AU43</f>
        <v>5</v>
      </c>
      <c r="AV18" s="84">
        <f>'Inbound SOS &amp; EOD'!AV43</f>
        <v>5</v>
      </c>
      <c r="AW18" s="84">
        <f>'Inbound SOS &amp; EOD'!AW43</f>
        <v>16</v>
      </c>
      <c r="AX18" s="84">
        <f>'Inbound SOS &amp; EOD'!AX43</f>
        <v>16</v>
      </c>
      <c r="AY18" s="84">
        <f>'Inbound SOS &amp; EOD'!AY43</f>
        <v>16</v>
      </c>
      <c r="AZ18" s="84">
        <f>'Inbound SOS &amp; EOD'!AZ43</f>
        <v>16</v>
      </c>
      <c r="BA18" s="84">
        <f>'Inbound SOS &amp; EOD'!BA43</f>
        <v>0</v>
      </c>
      <c r="BB18" s="84">
        <f>'Inbound SOS &amp; EOD'!BB43</f>
        <v>0</v>
      </c>
      <c r="BC18" s="84">
        <f>'Inbound SOS &amp; EOD'!BC43</f>
        <v>0</v>
      </c>
      <c r="BD18" s="84">
        <f>'Inbound SOS &amp; EOD'!BD43</f>
        <v>10</v>
      </c>
      <c r="BE18" s="84">
        <f>'Inbound SOS &amp; EOD'!BE43</f>
        <v>11</v>
      </c>
      <c r="BF18" s="84">
        <f>'Inbound SOS &amp; EOD'!BF43</f>
        <v>44</v>
      </c>
      <c r="BG18" s="84">
        <f>'Inbound SOS &amp; EOD'!BG43</f>
        <v>44</v>
      </c>
      <c r="BH18" s="84">
        <f>'Inbound SOS &amp; EOD'!BH43</f>
        <v>58</v>
      </c>
      <c r="BI18" s="84">
        <f>'Inbound SOS &amp; EOD'!BI43</f>
        <v>61</v>
      </c>
      <c r="BJ18" s="84">
        <f>'Inbound SOS &amp; EOD'!BJ43</f>
        <v>0</v>
      </c>
      <c r="BK18" s="84">
        <f>'Inbound SOS &amp; EOD'!BK43</f>
        <v>0</v>
      </c>
      <c r="BL18" s="84">
        <f>'Inbound SOS &amp; EOD'!BL43</f>
        <v>0</v>
      </c>
      <c r="BM18" s="84">
        <f>'Inbound SOS &amp; EOD'!BM43</f>
        <v>19</v>
      </c>
      <c r="BN18" s="84">
        <f>'Inbound SOS &amp; EOD'!BN43</f>
        <v>19</v>
      </c>
      <c r="BO18" s="84">
        <f>'Inbound SOS &amp; EOD'!BO43</f>
        <v>34</v>
      </c>
      <c r="BP18" s="84">
        <f>'Inbound SOS &amp; EOD'!BP43</f>
        <v>0</v>
      </c>
      <c r="BQ18" s="84">
        <f>'Inbound SOS &amp; EOD'!BQ43</f>
        <v>5</v>
      </c>
      <c r="BR18" s="84">
        <f>'Inbound SOS &amp; EOD'!BR43</f>
        <v>10</v>
      </c>
      <c r="BS18" s="84">
        <f>'Inbound SOS &amp; EOD'!BS43</f>
        <v>70</v>
      </c>
      <c r="BT18" s="84">
        <f>'Inbound SOS &amp; EOD'!BT43</f>
        <v>36</v>
      </c>
      <c r="BU18" s="84">
        <f>'Inbound SOS &amp; EOD'!BU43</f>
        <v>7</v>
      </c>
      <c r="BV18" s="84">
        <f>'Inbound SOS &amp; EOD'!BV43</f>
        <v>39</v>
      </c>
      <c r="BW18" s="84">
        <f>'Inbound SOS &amp; EOD'!BW43</f>
        <v>4</v>
      </c>
      <c r="BX18" s="84">
        <f>'Inbound SOS &amp; EOD'!BX43</f>
        <v>12</v>
      </c>
      <c r="BY18" s="84">
        <f>'Inbound SOS &amp; EOD'!BY43</f>
        <v>2</v>
      </c>
      <c r="BZ18" s="84">
        <f>'Inbound SOS &amp; EOD'!BZ43</f>
        <v>0</v>
      </c>
      <c r="CA18" s="84">
        <f>'Inbound SOS &amp; EOD'!CA43</f>
        <v>0</v>
      </c>
      <c r="CB18" s="84">
        <f>'Inbound SOS &amp; EOD'!CB43</f>
        <v>0</v>
      </c>
      <c r="CC18" s="84">
        <f>'Inbound SOS &amp; EOD'!CC43</f>
        <v>0</v>
      </c>
      <c r="CD18" s="84">
        <f>'Inbound SOS &amp; EOD'!CD43</f>
        <v>2</v>
      </c>
      <c r="CE18" s="84">
        <f>'Inbound SOS &amp; EOD'!CE43</f>
        <v>13</v>
      </c>
      <c r="CF18" s="84">
        <f>'Inbound SOS &amp; EOD'!CF43</f>
        <v>0</v>
      </c>
      <c r="CG18" s="84">
        <f>'Inbound SOS &amp; EOD'!CG43</f>
        <v>23</v>
      </c>
      <c r="CH18" s="84">
        <f>'Inbound SOS &amp; EOD'!CH43</f>
        <v>2</v>
      </c>
      <c r="CI18" s="84">
        <f>'Inbound SOS &amp; EOD'!CI43</f>
        <v>2</v>
      </c>
      <c r="CJ18" s="84">
        <f>'Inbound SOS &amp; EOD'!CJ43</f>
        <v>0</v>
      </c>
      <c r="CK18" s="84">
        <f>'Inbound SOS &amp; EOD'!CK43</f>
        <v>0</v>
      </c>
      <c r="CL18" s="84">
        <f>'Inbound SOS &amp; EOD'!CL43</f>
        <v>0</v>
      </c>
      <c r="CM18" s="84">
        <f>'Inbound SOS &amp; EOD'!CM43</f>
        <v>3</v>
      </c>
      <c r="CN18" s="84">
        <f>'Inbound SOS &amp; EOD'!CN43</f>
        <v>3</v>
      </c>
      <c r="CO18" s="84">
        <f>'Inbound SOS &amp; EOD'!CO43</f>
        <v>3</v>
      </c>
      <c r="CP18" s="84">
        <f>'Inbound SOS &amp; EOD'!CP43</f>
        <v>0</v>
      </c>
      <c r="CQ18" s="84">
        <f>'Inbound SOS &amp; EOD'!CQ43</f>
        <v>0</v>
      </c>
      <c r="CR18" s="84">
        <f>'Inbound SOS &amp; EOD'!CR43</f>
        <v>18</v>
      </c>
      <c r="CS18" s="84">
        <f>'Inbound SOS &amp; EOD'!CS43</f>
        <v>0</v>
      </c>
      <c r="CT18" s="84">
        <f>'Inbound SOS &amp; EOD'!CT43</f>
        <v>0</v>
      </c>
      <c r="CU18" s="84">
        <f>'Inbound SOS &amp; EOD'!CU43</f>
        <v>0</v>
      </c>
      <c r="CV18" s="84">
        <f>'Inbound SOS &amp; EOD'!CV43</f>
        <v>0</v>
      </c>
      <c r="CW18" s="84">
        <f>'Inbound SOS &amp; EOD'!CW43</f>
        <v>0</v>
      </c>
      <c r="CX18" s="84">
        <f>'Inbound SOS &amp; EOD'!CX43</f>
        <v>0</v>
      </c>
      <c r="CY18" s="84">
        <f>'Inbound SOS &amp; EOD'!CY43</f>
        <v>0</v>
      </c>
      <c r="CZ18" s="84">
        <f>'Inbound SOS &amp; EOD'!CZ43</f>
        <v>4</v>
      </c>
      <c r="DA18" s="84">
        <f>'Inbound SOS &amp; EOD'!DA43</f>
        <v>5</v>
      </c>
      <c r="DB18" s="84">
        <f>'Inbound SOS &amp; EOD'!DB43</f>
        <v>0</v>
      </c>
      <c r="DC18" s="84">
        <f>'Inbound SOS &amp; EOD'!DC43</f>
        <v>2</v>
      </c>
      <c r="DD18" s="84">
        <f>'Inbound SOS &amp; EOD'!DD43</f>
        <v>4</v>
      </c>
      <c r="DE18" s="84">
        <f>'Inbound SOS &amp; EOD'!DE43</f>
        <v>6</v>
      </c>
      <c r="DF18" s="84">
        <f>'Inbound SOS &amp; EOD'!DF43</f>
        <v>3</v>
      </c>
      <c r="DG18" s="84">
        <f>'Inbound SOS &amp; EOD'!DG43</f>
        <v>3</v>
      </c>
      <c r="DH18" s="84">
        <f>'Inbound SOS &amp; EOD'!DH43</f>
        <v>3</v>
      </c>
      <c r="DI18" s="84">
        <f>'Inbound SOS &amp; EOD'!DI43</f>
        <v>3</v>
      </c>
      <c r="DJ18" s="84">
        <f>'Inbound SOS &amp; EOD'!DJ43</f>
        <v>2</v>
      </c>
      <c r="DK18" s="84">
        <f>'Inbound SOS &amp; EOD'!DK43</f>
        <v>4</v>
      </c>
      <c r="DL18" s="84">
        <f>'Inbound SOS &amp; EOD'!DL43</f>
        <v>1</v>
      </c>
      <c r="DM18" s="84">
        <f>'Inbound SOS &amp; EOD'!DM43</f>
        <v>1</v>
      </c>
      <c r="DN18" s="84">
        <f>'Inbound SOS &amp; EOD'!DN43</f>
        <v>4</v>
      </c>
      <c r="DO18" s="84">
        <f>'Inbound SOS &amp; EOD'!DO43</f>
        <v>5</v>
      </c>
      <c r="DP18" s="84">
        <f>'Inbound SOS &amp; EOD'!DP43</f>
        <v>5</v>
      </c>
      <c r="DQ18" s="84">
        <f>'Inbound SOS &amp; EOD'!DQ43</f>
        <v>17</v>
      </c>
      <c r="DR18" s="84">
        <f>'Inbound SOS &amp; EOD'!DR43</f>
        <v>17</v>
      </c>
      <c r="DS18" s="84">
        <f>'Inbound SOS &amp; EOD'!DS43</f>
        <v>38</v>
      </c>
      <c r="DT18" s="84">
        <f>'Inbound SOS &amp; EOD'!DT43</f>
        <v>15</v>
      </c>
      <c r="DU18" s="84">
        <f>'Inbound SOS &amp; EOD'!DU43</f>
        <v>6</v>
      </c>
      <c r="DV18" s="84">
        <f>'Inbound SOS &amp; EOD'!DV43</f>
        <v>3</v>
      </c>
      <c r="DW18" s="84">
        <f>'Inbound SOS &amp; EOD'!DW43</f>
        <v>2</v>
      </c>
      <c r="DX18" s="84">
        <f>'Inbound SOS &amp; EOD'!DX43</f>
        <v>2</v>
      </c>
      <c r="DY18" s="84">
        <f>'Inbound SOS &amp; EOD'!DY43</f>
        <v>12</v>
      </c>
      <c r="DZ18" s="84">
        <f>'Inbound SOS &amp; EOD'!DZ43</f>
        <v>7</v>
      </c>
      <c r="EA18" s="84">
        <f>'Inbound SOS &amp; EOD'!EA43</f>
        <v>16</v>
      </c>
      <c r="EB18" s="84">
        <f>'Inbound SOS &amp; EOD'!EB43</f>
        <v>0</v>
      </c>
      <c r="EC18" s="84">
        <f>'Inbound SOS &amp; EOD'!EC43</f>
        <v>7</v>
      </c>
      <c r="ED18" s="84">
        <f>'Inbound SOS &amp; EOD'!ED43</f>
        <v>7</v>
      </c>
      <c r="EE18" s="84">
        <f>'Inbound SOS &amp; EOD'!EE43</f>
        <v>3</v>
      </c>
      <c r="EF18" s="84">
        <f>'Inbound SOS &amp; EOD'!EF43</f>
        <v>3</v>
      </c>
      <c r="EG18" s="84">
        <f>'Inbound SOS &amp; EOD'!EG43</f>
        <v>13</v>
      </c>
      <c r="EH18" s="84">
        <f>'Inbound SOS &amp; EOD'!EH43</f>
        <v>20</v>
      </c>
      <c r="EI18" s="84">
        <f>'Inbound SOS &amp; EOD'!EI43</f>
        <v>17</v>
      </c>
      <c r="EJ18" s="84">
        <f>'Inbound SOS &amp; EOD'!EJ43</f>
        <v>0</v>
      </c>
      <c r="EK18" s="84">
        <f>'Inbound SOS &amp; EOD'!EK43</f>
        <v>0</v>
      </c>
      <c r="EL18" s="84">
        <f>'Inbound SOS &amp; EOD'!EL43</f>
        <v>4</v>
      </c>
      <c r="EM18" s="84">
        <f>'Inbound SOS &amp; EOD'!EM43</f>
        <v>4</v>
      </c>
      <c r="EN18" s="84">
        <f>'Inbound SOS &amp; EOD'!EN43</f>
        <v>13</v>
      </c>
      <c r="EO18" s="84">
        <f>'Inbound SOS &amp; EOD'!EO43</f>
        <v>27</v>
      </c>
      <c r="EP18" s="84">
        <f>'Inbound SOS &amp; EOD'!EP43</f>
        <v>0</v>
      </c>
      <c r="EQ18" s="84">
        <f>'Inbound SOS &amp; EOD'!EQ43</f>
        <v>0</v>
      </c>
      <c r="ER18" s="84">
        <f>'Inbound SOS &amp; EOD'!ER43</f>
        <v>0</v>
      </c>
      <c r="ES18" s="84">
        <f>'Inbound SOS &amp; EOD'!ES43</f>
        <v>8</v>
      </c>
      <c r="ET18" s="84">
        <f>'Inbound SOS &amp; EOD'!ET43</f>
        <v>8</v>
      </c>
      <c r="EU18" s="84">
        <f>'Inbound SOS &amp; EOD'!EU43</f>
        <v>40</v>
      </c>
      <c r="EV18" s="84">
        <f>'Inbound SOS &amp; EOD'!EV43</f>
        <v>27</v>
      </c>
      <c r="EW18" s="84">
        <f>'Inbound SOS &amp; EOD'!EW43</f>
        <v>6</v>
      </c>
      <c r="EX18" s="84">
        <f>'Inbound SOS &amp; EOD'!EX43</f>
        <v>7</v>
      </c>
      <c r="EY18" s="84">
        <f>'Inbound SOS &amp; EOD'!EY43</f>
        <v>21</v>
      </c>
      <c r="EZ18" s="84">
        <f>'Inbound SOS &amp; EOD'!EZ43</f>
        <v>21</v>
      </c>
      <c r="FA18" s="84">
        <f>'Inbound SOS &amp; EOD'!FA43</f>
        <v>21</v>
      </c>
      <c r="FB18" s="84">
        <f>'Inbound SOS &amp; EOD'!FB43</f>
        <v>45</v>
      </c>
      <c r="FC18" s="84">
        <f>'Inbound SOS &amp; EOD'!FC43</f>
        <v>66</v>
      </c>
      <c r="FD18" s="84">
        <f>'Inbound SOS &amp; EOD'!FD43</f>
        <v>48</v>
      </c>
      <c r="FE18" s="84">
        <f>'Inbound SOS &amp; EOD'!FE43</f>
        <v>0</v>
      </c>
      <c r="FF18" s="84">
        <f>'Inbound SOS &amp; EOD'!FF43</f>
        <v>8</v>
      </c>
      <c r="FG18" s="84">
        <f>'Inbound SOS &amp; EOD'!FG43</f>
        <v>8</v>
      </c>
      <c r="FH18" s="84">
        <f>'Inbound SOS &amp; EOD'!FH43</f>
        <v>8</v>
      </c>
      <c r="FI18" s="84">
        <f>'Inbound SOS &amp; EOD'!FI43</f>
        <v>3</v>
      </c>
      <c r="FJ18" s="84">
        <f>'Inbound SOS &amp; EOD'!FJ43</f>
        <v>0</v>
      </c>
      <c r="FK18" s="84">
        <f>'Inbound SOS &amp; EOD'!FK43</f>
        <v>0</v>
      </c>
      <c r="FL18" s="84">
        <f>'Inbound SOS &amp; EOD'!FL43</f>
        <v>29</v>
      </c>
      <c r="FM18" s="84">
        <f>'Inbound SOS &amp; EOD'!FM43</f>
        <v>47</v>
      </c>
      <c r="FN18" s="84">
        <f>'Inbound SOS &amp; EOD'!FN43</f>
        <v>0</v>
      </c>
      <c r="FO18" s="84">
        <f>'Inbound SOS &amp; EOD'!FO43</f>
        <v>2</v>
      </c>
      <c r="FP18" s="84">
        <f>'Inbound SOS &amp; EOD'!FP43</f>
        <v>18</v>
      </c>
      <c r="FQ18" s="84">
        <f>'Inbound SOS &amp; EOD'!FQ43</f>
        <v>18</v>
      </c>
      <c r="FR18" s="84">
        <f>'Inbound SOS &amp; EOD'!FR43</f>
        <v>9</v>
      </c>
      <c r="FS18" s="84">
        <f>'Inbound SOS &amp; EOD'!FS43</f>
        <v>6</v>
      </c>
      <c r="FT18" s="84">
        <f>'Inbound SOS &amp; EOD'!FT43</f>
        <v>6</v>
      </c>
      <c r="FU18" s="84">
        <f>'Inbound SOS &amp; EOD'!FU43</f>
        <v>6</v>
      </c>
      <c r="FV18" s="84">
        <f>'Inbound SOS &amp; EOD'!FV43</f>
        <v>6</v>
      </c>
      <c r="FW18" s="84">
        <f>'Inbound SOS &amp; EOD'!FW43</f>
        <v>9</v>
      </c>
      <c r="FX18" s="84">
        <f>'Inbound SOS &amp; EOD'!FX43</f>
        <v>0</v>
      </c>
      <c r="FY18" s="84">
        <f>'Inbound SOS &amp; EOD'!FY43</f>
        <v>0</v>
      </c>
      <c r="FZ18" s="84">
        <f>'Inbound SOS &amp; EOD'!FZ43</f>
        <v>0</v>
      </c>
      <c r="GA18" s="84">
        <f>'Inbound SOS &amp; EOD'!GA43</f>
        <v>0</v>
      </c>
      <c r="GB18" s="84">
        <f>'Inbound SOS &amp; EOD'!GB43</f>
        <v>0</v>
      </c>
      <c r="GC18" s="84">
        <f>'Inbound SOS &amp; EOD'!GC43</f>
        <v>7</v>
      </c>
      <c r="GD18" s="84">
        <f>'Inbound SOS &amp; EOD'!GD43</f>
        <v>0</v>
      </c>
      <c r="GE18" s="84">
        <f>'Inbound SOS &amp; EOD'!GE43</f>
        <v>7</v>
      </c>
      <c r="GF18" s="84">
        <f>'Inbound SOS &amp; EOD'!GF43</f>
        <v>8</v>
      </c>
      <c r="GG18" s="84">
        <f>'Inbound SOS &amp; EOD'!GG43</f>
        <v>15</v>
      </c>
      <c r="GH18" s="84">
        <f>'Inbound SOS &amp; EOD'!GH43</f>
        <v>15</v>
      </c>
      <c r="GI18" s="84">
        <f>'Inbound SOS &amp; EOD'!GI43</f>
        <v>0</v>
      </c>
      <c r="GJ18" s="84">
        <f>'Inbound SOS &amp; EOD'!GJ43</f>
        <v>0</v>
      </c>
      <c r="GK18" s="84">
        <f>'Inbound SOS &amp; EOD'!GK43</f>
        <v>0</v>
      </c>
      <c r="GL18" s="84">
        <f>'Inbound SOS &amp; EOD'!GL43</f>
        <v>3</v>
      </c>
      <c r="GM18" s="84">
        <f>'Inbound SOS &amp; EOD'!GM43</f>
        <v>0</v>
      </c>
      <c r="GN18" s="84">
        <f>'Inbound SOS &amp; EOD'!GN43</f>
        <v>6</v>
      </c>
      <c r="GO18" s="84">
        <f>'Inbound SOS &amp; EOD'!GO43</f>
        <v>6</v>
      </c>
      <c r="GP18" s="84">
        <f>'Inbound SOS &amp; EOD'!GP43</f>
        <v>6</v>
      </c>
      <c r="GQ18" s="84">
        <f>'Inbound SOS &amp; EOD'!GQ43</f>
        <v>15</v>
      </c>
      <c r="GR18" s="84">
        <f>'Inbound SOS &amp; EOD'!GR43</f>
        <v>3</v>
      </c>
      <c r="GS18" s="84">
        <f>'Inbound SOS &amp; EOD'!GS43</f>
        <v>12</v>
      </c>
      <c r="GT18" s="84">
        <f>'Inbound SOS &amp; EOD'!GT43</f>
        <v>4</v>
      </c>
      <c r="GU18" s="84">
        <f>'Inbound SOS &amp; EOD'!GU43</f>
        <v>2</v>
      </c>
      <c r="GV18" s="84">
        <f>'Inbound SOS &amp; EOD'!GV43</f>
        <v>2</v>
      </c>
      <c r="GW18" s="84">
        <f>'Inbound SOS &amp; EOD'!GW43</f>
        <v>7</v>
      </c>
      <c r="GX18" s="84">
        <f>'Inbound SOS &amp; EOD'!GX43</f>
        <v>7</v>
      </c>
      <c r="GY18" s="84">
        <f>'Inbound SOS &amp; EOD'!GY43</f>
        <v>3</v>
      </c>
      <c r="GZ18" s="84">
        <f>'Inbound SOS &amp; EOD'!GZ43</f>
        <v>3</v>
      </c>
      <c r="HA18" s="84">
        <f>'Inbound SOS &amp; EOD'!HA43</f>
        <v>2</v>
      </c>
      <c r="HB18" s="84">
        <f>'Inbound SOS &amp; EOD'!HB43</f>
        <v>2</v>
      </c>
      <c r="HC18" s="84">
        <f>'Inbound SOS &amp; EOD'!HC43</f>
        <v>0</v>
      </c>
      <c r="HD18" s="84">
        <f>'Inbound SOS &amp; EOD'!HD43</f>
        <v>0</v>
      </c>
      <c r="HE18" s="84">
        <f>'Inbound SOS &amp; EOD'!HE43</f>
        <v>0</v>
      </c>
      <c r="HF18" s="84">
        <f>'Inbound SOS &amp; EOD'!HF43</f>
        <v>2</v>
      </c>
      <c r="HG18" s="84">
        <f>'Inbound SOS &amp; EOD'!HG43</f>
        <v>2</v>
      </c>
      <c r="HH18" s="84">
        <f>'Inbound SOS &amp; EOD'!HH43</f>
        <v>2</v>
      </c>
      <c r="HI18" s="84">
        <f>'Inbound SOS &amp; EOD'!HI43</f>
        <v>0</v>
      </c>
      <c r="HJ18" s="84">
        <f>'Inbound SOS &amp; EOD'!HJ43</f>
        <v>0</v>
      </c>
      <c r="HK18" s="84">
        <f>'Inbound SOS &amp; EOD'!HK43</f>
        <v>0</v>
      </c>
      <c r="HL18" s="84">
        <f>'Inbound SOS &amp; EOD'!HL43</f>
        <v>0</v>
      </c>
      <c r="HM18" s="84">
        <f>'Inbound SOS &amp; EOD'!HM43</f>
        <v>0</v>
      </c>
      <c r="HN18" s="84">
        <f>'Inbound SOS &amp; EOD'!HN43</f>
        <v>0</v>
      </c>
      <c r="HO18" s="84">
        <f>'Inbound SOS &amp; EOD'!HO43</f>
        <v>15</v>
      </c>
      <c r="HP18" s="84">
        <f>'Inbound SOS &amp; EOD'!HP43</f>
        <v>0</v>
      </c>
      <c r="HQ18" s="84">
        <f>'Inbound SOS &amp; EOD'!HQ43</f>
        <v>50</v>
      </c>
      <c r="HR18" s="84">
        <f>'Inbound SOS &amp; EOD'!HR43</f>
        <v>50</v>
      </c>
      <c r="HS18" s="84">
        <f>'Inbound SOS &amp; EOD'!HS43</f>
        <v>111</v>
      </c>
      <c r="HT18" s="84">
        <f>'Inbound SOS &amp; EOD'!HT43</f>
        <v>130</v>
      </c>
      <c r="HU18" s="84">
        <f>'Inbound SOS &amp; EOD'!HU43</f>
        <v>101</v>
      </c>
      <c r="HV18" s="84">
        <f>'Inbound SOS &amp; EOD'!HV43</f>
        <v>41</v>
      </c>
      <c r="HW18" s="84">
        <f>'Inbound SOS &amp; EOD'!HW43</f>
        <v>0</v>
      </c>
      <c r="HX18" s="84">
        <f>'Inbound SOS &amp; EOD'!HX43</f>
        <v>0</v>
      </c>
      <c r="HY18" s="84">
        <f>'Inbound SOS &amp; EOD'!HY43</f>
        <v>0</v>
      </c>
      <c r="HZ18" s="84">
        <f>'Inbound SOS &amp; EOD'!HZ43</f>
        <v>0</v>
      </c>
      <c r="IA18" s="84">
        <f>'Inbound SOS &amp; EOD'!IA43</f>
        <v>23</v>
      </c>
      <c r="IB18" s="84">
        <f>'Inbound SOS &amp; EOD'!IB43</f>
        <v>40</v>
      </c>
      <c r="IC18" s="84">
        <f>'Inbound SOS &amp; EOD'!IC43</f>
        <v>0</v>
      </c>
      <c r="ID18" s="84">
        <f>'Inbound SOS &amp; EOD'!ID43</f>
        <v>0</v>
      </c>
      <c r="IE18" s="84">
        <f>'Inbound SOS &amp; EOD'!IE43</f>
        <v>51</v>
      </c>
      <c r="IF18" s="84">
        <f>'Inbound SOS &amp; EOD'!IF43</f>
        <v>101</v>
      </c>
      <c r="IG18" s="84">
        <f>'Inbound SOS &amp; EOD'!IG43</f>
        <v>151</v>
      </c>
      <c r="IH18" s="84">
        <f>'Inbound SOS &amp; EOD'!IH43</f>
        <v>110</v>
      </c>
      <c r="II18" s="84">
        <f>'Inbound SOS &amp; EOD'!II43</f>
        <v>130</v>
      </c>
      <c r="IJ18" s="84">
        <f>'Inbound SOS &amp; EOD'!IJ43</f>
        <v>158</v>
      </c>
      <c r="IK18" s="84">
        <f>'Inbound SOS &amp; EOD'!IK43</f>
        <v>185</v>
      </c>
      <c r="IL18" s="84">
        <f>'Inbound SOS &amp; EOD'!IL43</f>
        <v>338</v>
      </c>
      <c r="IM18" s="84">
        <f>'Inbound SOS &amp; EOD'!IM43</f>
        <v>338</v>
      </c>
      <c r="IN18" s="84">
        <f>'Inbound SOS &amp; EOD'!IN43</f>
        <v>346</v>
      </c>
      <c r="IO18" s="84">
        <f>'Inbound SOS &amp; EOD'!IO43</f>
        <v>346</v>
      </c>
      <c r="IP18" s="84">
        <f>'Inbound SOS &amp; EOD'!IP43</f>
        <v>278</v>
      </c>
      <c r="IQ18" s="84">
        <f>'Inbound SOS &amp; EOD'!IQ43</f>
        <v>228</v>
      </c>
      <c r="IR18" s="84">
        <f>'Inbound SOS &amp; EOD'!IR43</f>
        <v>5</v>
      </c>
      <c r="IS18" s="84">
        <f>'Inbound SOS &amp; EOD'!IS43</f>
        <v>5</v>
      </c>
      <c r="IT18" s="84">
        <f>'Inbound SOS &amp; EOD'!IT43</f>
        <v>5</v>
      </c>
      <c r="IU18" s="84">
        <f>'Inbound SOS &amp; EOD'!IU43</f>
        <v>5</v>
      </c>
      <c r="IV18" s="84">
        <f>'Inbound SOS &amp; EOD'!IV43</f>
        <v>0</v>
      </c>
      <c r="IW18" s="84">
        <f>'Inbound SOS &amp; EOD'!IW43</f>
        <v>17</v>
      </c>
      <c r="IX18" s="84">
        <f>'Inbound SOS &amp; EOD'!IX43</f>
        <v>14</v>
      </c>
      <c r="IY18" s="84">
        <f>'Inbound SOS &amp; EOD'!IY43</f>
        <v>24</v>
      </c>
      <c r="IZ18" s="84">
        <f>'Inbound SOS &amp; EOD'!IZ43</f>
        <v>49</v>
      </c>
      <c r="JA18" s="84">
        <f>'Inbound SOS &amp; EOD'!JA43</f>
        <v>49</v>
      </c>
      <c r="JB18" s="84">
        <f>'Inbound SOS &amp; EOD'!JB43</f>
        <v>49</v>
      </c>
      <c r="JC18" s="84">
        <f>'Inbound SOS &amp; EOD'!JC43</f>
        <v>76</v>
      </c>
      <c r="JD18" s="84">
        <f>'Inbound SOS &amp; EOD'!JD43</f>
        <v>28</v>
      </c>
      <c r="JE18" s="84">
        <f>'Inbound SOS &amp; EOD'!JE43</f>
        <v>17</v>
      </c>
      <c r="JF18" s="84">
        <f>'Inbound SOS &amp; EOD'!JF43</f>
        <v>63</v>
      </c>
      <c r="JG18" s="84">
        <f>'Inbound SOS &amp; EOD'!JG43</f>
        <v>63</v>
      </c>
      <c r="JH18" s="84">
        <f>'Inbound SOS &amp; EOD'!JH43</f>
        <v>63</v>
      </c>
      <c r="JI18" s="84">
        <f>'Inbound SOS &amp; EOD'!JI43</f>
        <v>87</v>
      </c>
      <c r="JJ18" s="84">
        <f>'Inbound SOS &amp; EOD'!JJ43</f>
        <v>78</v>
      </c>
      <c r="JK18" s="84">
        <f>'Inbound SOS &amp; EOD'!JK43</f>
        <v>137</v>
      </c>
      <c r="JL18" s="84">
        <f>'Inbound SOS &amp; EOD'!JL43</f>
        <v>135</v>
      </c>
      <c r="JM18" s="84">
        <f>'Inbound SOS &amp; EOD'!JM43</f>
        <v>131</v>
      </c>
      <c r="JN18" s="84">
        <f>'Inbound SOS &amp; EOD'!JN43</f>
        <v>131</v>
      </c>
      <c r="JO18" s="84">
        <f>'Inbound SOS &amp; EOD'!JO43</f>
        <v>131</v>
      </c>
      <c r="JP18" s="84">
        <f>'Inbound SOS &amp; EOD'!JP43</f>
        <v>91</v>
      </c>
      <c r="JQ18" s="84">
        <f>'Inbound SOS &amp; EOD'!JQ43</f>
        <v>174</v>
      </c>
      <c r="JR18" s="84">
        <f>'Inbound SOS &amp; EOD'!JR43</f>
        <v>166</v>
      </c>
      <c r="JS18" s="84">
        <f>'Inbound SOS &amp; EOD'!JS43</f>
        <v>214</v>
      </c>
      <c r="JT18" s="84">
        <f>'Inbound SOS &amp; EOD'!JT43</f>
        <v>231</v>
      </c>
      <c r="JU18" s="84">
        <f>'Inbound SOS &amp; EOD'!JU43</f>
        <v>119</v>
      </c>
      <c r="JV18" s="84">
        <f>'Inbound SOS &amp; EOD'!JV43</f>
        <v>119</v>
      </c>
      <c r="JW18" s="84">
        <f>'Inbound SOS &amp; EOD'!JW43</f>
        <v>251</v>
      </c>
      <c r="JX18" s="84">
        <f>'Inbound SOS &amp; EOD'!JX43</f>
        <v>219</v>
      </c>
      <c r="JY18" s="84">
        <f>'Inbound SOS &amp; EOD'!JY43</f>
        <v>125</v>
      </c>
      <c r="JZ18" s="84">
        <f>'Inbound SOS &amp; EOD'!JZ43</f>
        <v>113</v>
      </c>
      <c r="KA18" s="84">
        <f>'Inbound SOS &amp; EOD'!KA43</f>
        <v>118</v>
      </c>
      <c r="KB18" s="84">
        <f>'Inbound SOS &amp; EOD'!KB43</f>
        <v>118</v>
      </c>
      <c r="KC18" s="84">
        <f>'Inbound SOS &amp; EOD'!KC43</f>
        <v>180</v>
      </c>
      <c r="KD18" s="84">
        <f>'Inbound SOS &amp; EOD'!KD43</f>
        <v>180</v>
      </c>
      <c r="KE18" s="84">
        <f>'Inbound SOS &amp; EOD'!KE43</f>
        <v>168</v>
      </c>
      <c r="KF18" s="84">
        <f>'Inbound SOS &amp; EOD'!KF43</f>
        <v>141</v>
      </c>
      <c r="KG18" s="84">
        <f>'Inbound SOS &amp; EOD'!KG43</f>
        <v>102</v>
      </c>
      <c r="KH18" s="84">
        <f>'Inbound SOS &amp; EOD'!KH43</f>
        <v>0</v>
      </c>
      <c r="KI18" s="84">
        <f>'Inbound SOS &amp; EOD'!KI43</f>
        <v>58</v>
      </c>
      <c r="KJ18" s="84">
        <f>'Inbound SOS &amp; EOD'!KJ43</f>
        <v>14</v>
      </c>
      <c r="KK18" s="84">
        <f>'Inbound SOS &amp; EOD'!KK43</f>
        <v>8</v>
      </c>
      <c r="KL18" s="84">
        <f>'Inbound SOS &amp; EOD'!KL43</f>
        <v>30</v>
      </c>
      <c r="KM18" s="84">
        <f>'Inbound SOS &amp; EOD'!KM43</f>
        <v>0</v>
      </c>
      <c r="KN18" s="84">
        <f>'Inbound SOS &amp; EOD'!KN43</f>
        <v>41</v>
      </c>
      <c r="KO18" s="84">
        <f>'Inbound SOS &amp; EOD'!KO43</f>
        <v>41</v>
      </c>
      <c r="KP18" s="84">
        <f>'Inbound SOS &amp; EOD'!KP43</f>
        <v>9</v>
      </c>
      <c r="KQ18" s="84">
        <f>'Inbound SOS &amp; EOD'!KQ43</f>
        <v>24</v>
      </c>
      <c r="KR18" s="84">
        <f>'Inbound SOS &amp; EOD'!KR43</f>
        <v>0</v>
      </c>
      <c r="KS18" s="84">
        <f>'Inbound SOS &amp; EOD'!KS43</f>
        <v>44</v>
      </c>
      <c r="KT18" s="84">
        <f>'Inbound SOS &amp; EOD'!KT43</f>
        <v>153</v>
      </c>
      <c r="KU18" s="84">
        <f>'Inbound SOS &amp; EOD'!KU43</f>
        <v>57</v>
      </c>
      <c r="KV18" s="84">
        <f>'Inbound SOS &amp; EOD'!KV43</f>
        <v>39</v>
      </c>
      <c r="KW18" s="84">
        <f>'Inbound SOS &amp; EOD'!KW43</f>
        <v>2</v>
      </c>
      <c r="KX18" s="84">
        <f>'Inbound SOS &amp; EOD'!KX43</f>
        <v>0</v>
      </c>
      <c r="KY18" s="84">
        <f>'Inbound SOS &amp; EOD'!KY43</f>
        <v>33</v>
      </c>
      <c r="KZ18" s="84">
        <f>'Inbound SOS &amp; EOD'!KZ43</f>
        <v>62</v>
      </c>
      <c r="LA18" s="84">
        <f>'Inbound SOS &amp; EOD'!LA43</f>
        <v>107</v>
      </c>
      <c r="LB18" s="84">
        <f>'Inbound SOS &amp; EOD'!LB43</f>
        <v>170</v>
      </c>
      <c r="LC18" s="84">
        <f>'Inbound SOS &amp; EOD'!LC43</f>
        <v>176</v>
      </c>
      <c r="LD18" s="84">
        <f>'Inbound SOS &amp; EOD'!LD43</f>
        <v>162</v>
      </c>
      <c r="LE18" s="84">
        <f>'Inbound SOS &amp; EOD'!LE43</f>
        <v>162</v>
      </c>
      <c r="LF18" s="84">
        <f>'Inbound SOS &amp; EOD'!LF43</f>
        <v>162</v>
      </c>
      <c r="LG18" s="84">
        <f>'Inbound SOS &amp; EOD'!LG43</f>
        <v>57</v>
      </c>
      <c r="LH18" s="84">
        <f>'Inbound SOS &amp; EOD'!LH43</f>
        <v>6</v>
      </c>
      <c r="LI18" s="84">
        <f>'Inbound SOS &amp; EOD'!LI43</f>
        <v>84</v>
      </c>
      <c r="LJ18" s="84">
        <f>'Inbound SOS &amp; EOD'!LJ43</f>
        <v>175</v>
      </c>
      <c r="LK18" s="84">
        <f>'Inbound SOS &amp; EOD'!LK43</f>
        <v>78</v>
      </c>
      <c r="LL18" s="84">
        <f>'Inbound SOS &amp; EOD'!LL43</f>
        <v>78</v>
      </c>
      <c r="LM18" s="84">
        <f>'Inbound SOS &amp; EOD'!LM43</f>
        <v>63</v>
      </c>
      <c r="LN18" s="84">
        <f>'Inbound SOS &amp; EOD'!LN43</f>
        <v>0</v>
      </c>
      <c r="LO18" s="84">
        <f>'Inbound SOS &amp; EOD'!LO43</f>
        <v>0</v>
      </c>
      <c r="LP18" s="84">
        <f>'Inbound SOS &amp; EOD'!LP43</f>
        <v>55</v>
      </c>
      <c r="LQ18" s="84">
        <f>'Inbound SOS &amp; EOD'!LQ43</f>
        <v>97</v>
      </c>
      <c r="LR18" s="84">
        <f>'Inbound SOS &amp; EOD'!LR43</f>
        <v>106</v>
      </c>
      <c r="LS18" s="84">
        <f>'Inbound SOS &amp; EOD'!LS43</f>
        <v>109</v>
      </c>
      <c r="LT18" s="84">
        <f>'Inbound SOS &amp; EOD'!LT43</f>
        <v>76</v>
      </c>
      <c r="LU18" s="84">
        <f>'Inbound SOS &amp; EOD'!LU43</f>
        <v>4</v>
      </c>
      <c r="LV18" s="84">
        <f>'Inbound SOS &amp; EOD'!LV43</f>
        <v>0</v>
      </c>
      <c r="LW18" s="84">
        <f>'Inbound SOS &amp; EOD'!LW43</f>
        <v>31</v>
      </c>
      <c r="LX18" s="84">
        <f>'Inbound SOS &amp; EOD'!LX43</f>
        <v>0</v>
      </c>
      <c r="LY18" s="84">
        <f>'Inbound SOS &amp; EOD'!LY43</f>
        <v>20</v>
      </c>
      <c r="LZ18" s="84">
        <f>'Inbound SOS &amp; EOD'!LZ43</f>
        <v>9</v>
      </c>
      <c r="MA18" s="84">
        <f>'Inbound SOS &amp; EOD'!MA43</f>
        <v>9</v>
      </c>
      <c r="MB18" s="84">
        <f>'Inbound SOS &amp; EOD'!MB43</f>
        <v>9</v>
      </c>
      <c r="MC18" s="84">
        <f>'Inbound SOS &amp; EOD'!MC43</f>
        <v>9</v>
      </c>
      <c r="MD18" s="84">
        <f>'Inbound SOS &amp; EOD'!MD43</f>
        <v>0</v>
      </c>
      <c r="ME18" s="84">
        <f>'Inbound SOS &amp; EOD'!ME43</f>
        <v>16</v>
      </c>
      <c r="MF18" s="84">
        <f>'Inbound SOS &amp; EOD'!MF43</f>
        <v>16</v>
      </c>
      <c r="MG18" s="84">
        <f>'Inbound SOS &amp; EOD'!MG43</f>
        <v>77</v>
      </c>
      <c r="MH18" s="84">
        <f>'Inbound SOS &amp; EOD'!MH43</f>
        <v>77</v>
      </c>
      <c r="MI18" s="84">
        <f>'Inbound SOS &amp; EOD'!MI43</f>
        <v>114</v>
      </c>
      <c r="MJ18" s="84">
        <f>'Inbound SOS &amp; EOD'!MJ43</f>
        <v>102</v>
      </c>
      <c r="MK18" s="84">
        <f>'Inbound SOS &amp; EOD'!MK43</f>
        <v>75</v>
      </c>
      <c r="ML18" s="84">
        <f>'Inbound SOS &amp; EOD'!ML43</f>
        <v>95</v>
      </c>
      <c r="MM18" s="84">
        <f>'Inbound SOS &amp; EOD'!MM43</f>
        <v>101</v>
      </c>
      <c r="MN18" s="84">
        <f>'Inbound SOS &amp; EOD'!MN43</f>
        <v>0</v>
      </c>
      <c r="MO18" s="84">
        <f>'Inbound SOS &amp; EOD'!MO43</f>
        <v>98</v>
      </c>
      <c r="MP18" s="84">
        <f>'Inbound SOS &amp; EOD'!MP43</f>
        <v>86</v>
      </c>
      <c r="MQ18" s="84">
        <f>'Inbound SOS &amp; EOD'!MQ43</f>
        <v>191</v>
      </c>
      <c r="MR18" s="84">
        <f>'Inbound SOS &amp; EOD'!MR43</f>
        <v>171</v>
      </c>
      <c r="MS18" s="84">
        <f>'Inbound SOS &amp; EOD'!MS43</f>
        <v>129</v>
      </c>
      <c r="MT18" s="84">
        <f>'Inbound SOS &amp; EOD'!MT43</f>
        <v>74</v>
      </c>
      <c r="MU18" s="84">
        <f>'Inbound SOS &amp; EOD'!MU43</f>
        <v>6</v>
      </c>
      <c r="MV18" s="84">
        <f>'Inbound SOS &amp; EOD'!MV43</f>
        <v>20</v>
      </c>
      <c r="MW18" s="84">
        <f>'Inbound SOS &amp; EOD'!MW43</f>
        <v>27</v>
      </c>
      <c r="MX18" s="84">
        <f>'Inbound SOS &amp; EOD'!MX43</f>
        <v>4</v>
      </c>
      <c r="MY18" s="84">
        <f>'Inbound SOS &amp; EOD'!MY43</f>
        <v>9</v>
      </c>
      <c r="MZ18" s="84">
        <f>'Inbound SOS &amp; EOD'!MZ43</f>
        <v>31</v>
      </c>
      <c r="NA18" s="84">
        <f>'Inbound SOS &amp; EOD'!NA43</f>
        <v>12</v>
      </c>
      <c r="NB18" s="527"/>
      <c r="NC18" s="527"/>
      <c r="ND18" s="527"/>
      <c r="NE18" s="527"/>
      <c r="NF18" s="527"/>
      <c r="NG18" s="527"/>
      <c r="NH18" s="527"/>
      <c r="NI18" s="527"/>
      <c r="NJ18" s="527"/>
      <c r="NK18" s="527"/>
      <c r="NL18" s="527"/>
      <c r="NM18" s="527"/>
      <c r="NN18" s="527"/>
      <c r="NO18" s="527"/>
      <c r="NP18" s="527"/>
      <c r="NQ18" s="527"/>
      <c r="NR18" s="527"/>
      <c r="NS18" s="527"/>
      <c r="NT18" s="527"/>
      <c r="NU18" s="527"/>
      <c r="NV18" s="527"/>
      <c r="NW18" s="527"/>
      <c r="NX18" s="527"/>
      <c r="NY18" s="527"/>
      <c r="NZ18" s="527"/>
      <c r="OA18" s="527"/>
      <c r="OB18" s="527"/>
      <c r="OC18" s="527"/>
      <c r="OD18" s="527"/>
      <c r="OE18" s="527"/>
      <c r="OF18" s="527"/>
      <c r="OG18" s="527"/>
      <c r="OH18" s="527"/>
      <c r="OI18" s="527"/>
      <c r="OJ18" s="527"/>
      <c r="OK18" s="527"/>
      <c r="OL18" s="527"/>
      <c r="OM18" s="527"/>
      <c r="ON18" s="527"/>
      <c r="OO18" s="527"/>
      <c r="OP18" s="527"/>
      <c r="OQ18" s="527"/>
      <c r="OR18" s="527"/>
      <c r="OS18" s="527"/>
      <c r="OT18" s="527"/>
      <c r="OU18" s="527"/>
      <c r="OV18" s="527"/>
      <c r="OW18" s="527"/>
      <c r="OX18" s="527"/>
      <c r="OY18" s="527"/>
      <c r="OZ18" s="527"/>
      <c r="PA18" s="527"/>
      <c r="PB18" s="527"/>
    </row>
    <row r="19" spans="1:418" s="84" customFormat="1" ht="15.75" customHeight="1">
      <c r="A19" s="83" t="s">
        <v>206</v>
      </c>
      <c r="B19" s="84">
        <f t="shared" ref="B19" si="46">SUM(B16:B18)</f>
        <v>994</v>
      </c>
      <c r="C19" s="84">
        <f t="shared" ref="C19:BN19" si="47">SUM(C16:C18)</f>
        <v>163</v>
      </c>
      <c r="D19" s="84">
        <f t="shared" si="47"/>
        <v>14</v>
      </c>
      <c r="E19" s="84">
        <f t="shared" si="47"/>
        <v>867</v>
      </c>
      <c r="F19" s="84">
        <f t="shared" si="47"/>
        <v>129</v>
      </c>
      <c r="G19" s="84">
        <f t="shared" si="47"/>
        <v>33</v>
      </c>
      <c r="H19" s="84">
        <f t="shared" si="47"/>
        <v>830</v>
      </c>
      <c r="I19" s="84">
        <f t="shared" si="47"/>
        <v>830</v>
      </c>
      <c r="J19" s="84">
        <f t="shared" si="47"/>
        <v>443</v>
      </c>
      <c r="K19" s="84">
        <f t="shared" si="47"/>
        <v>21</v>
      </c>
      <c r="L19" s="84">
        <f t="shared" si="47"/>
        <v>7</v>
      </c>
      <c r="M19" s="84">
        <f t="shared" si="47"/>
        <v>16</v>
      </c>
      <c r="N19" s="84">
        <f t="shared" si="47"/>
        <v>162</v>
      </c>
      <c r="O19" s="84">
        <f t="shared" si="47"/>
        <v>167</v>
      </c>
      <c r="P19" s="84">
        <f t="shared" si="47"/>
        <v>993</v>
      </c>
      <c r="Q19" s="84">
        <f t="shared" si="47"/>
        <v>646</v>
      </c>
      <c r="R19" s="84">
        <f t="shared" si="47"/>
        <v>273</v>
      </c>
      <c r="S19" s="84">
        <f t="shared" si="47"/>
        <v>245</v>
      </c>
      <c r="T19" s="84">
        <f t="shared" si="47"/>
        <v>212</v>
      </c>
      <c r="U19" s="84">
        <f t="shared" si="47"/>
        <v>42</v>
      </c>
      <c r="V19" s="84">
        <f t="shared" si="47"/>
        <v>4</v>
      </c>
      <c r="W19" s="84">
        <f t="shared" si="47"/>
        <v>4</v>
      </c>
      <c r="X19" s="84">
        <f t="shared" si="47"/>
        <v>4</v>
      </c>
      <c r="Y19" s="84">
        <f t="shared" si="47"/>
        <v>0</v>
      </c>
      <c r="Z19" s="84">
        <f t="shared" si="47"/>
        <v>4</v>
      </c>
      <c r="AA19" s="84">
        <f t="shared" si="47"/>
        <v>23</v>
      </c>
      <c r="AB19" s="84">
        <f t="shared" si="47"/>
        <v>7</v>
      </c>
      <c r="AC19" s="84">
        <f t="shared" si="47"/>
        <v>86</v>
      </c>
      <c r="AD19" s="84">
        <f t="shared" si="47"/>
        <v>857</v>
      </c>
      <c r="AE19" s="84">
        <f t="shared" si="47"/>
        <v>523</v>
      </c>
      <c r="AF19" s="84">
        <f t="shared" si="47"/>
        <v>0</v>
      </c>
      <c r="AG19" s="84">
        <f t="shared" si="47"/>
        <v>26</v>
      </c>
      <c r="AH19" s="84">
        <f t="shared" si="47"/>
        <v>12</v>
      </c>
      <c r="AI19" s="84">
        <f t="shared" si="47"/>
        <v>292</v>
      </c>
      <c r="AJ19" s="84">
        <f t="shared" si="47"/>
        <v>108</v>
      </c>
      <c r="AK19" s="84">
        <f t="shared" si="47"/>
        <v>40</v>
      </c>
      <c r="AL19" s="84">
        <f t="shared" si="47"/>
        <v>27</v>
      </c>
      <c r="AM19" s="84">
        <f t="shared" si="47"/>
        <v>4</v>
      </c>
      <c r="AN19" s="84">
        <f t="shared" si="47"/>
        <v>13</v>
      </c>
      <c r="AO19" s="84">
        <f t="shared" si="47"/>
        <v>554</v>
      </c>
      <c r="AP19" s="84">
        <f t="shared" si="47"/>
        <v>280</v>
      </c>
      <c r="AQ19" s="84">
        <f t="shared" si="47"/>
        <v>185</v>
      </c>
      <c r="AR19" s="84">
        <f t="shared" si="47"/>
        <v>201</v>
      </c>
      <c r="AS19" s="84">
        <f t="shared" si="47"/>
        <v>201</v>
      </c>
      <c r="AT19" s="84">
        <f t="shared" si="47"/>
        <v>5</v>
      </c>
      <c r="AU19" s="84">
        <f t="shared" si="47"/>
        <v>9</v>
      </c>
      <c r="AV19" s="84">
        <f t="shared" si="47"/>
        <v>9</v>
      </c>
      <c r="AW19" s="84">
        <f t="shared" si="47"/>
        <v>660</v>
      </c>
      <c r="AX19" s="84">
        <f t="shared" si="47"/>
        <v>706</v>
      </c>
      <c r="AY19" s="84">
        <f t="shared" si="47"/>
        <v>788</v>
      </c>
      <c r="AZ19" s="84">
        <f t="shared" si="47"/>
        <v>788</v>
      </c>
      <c r="BA19" s="84">
        <f t="shared" si="47"/>
        <v>619</v>
      </c>
      <c r="BB19" s="84">
        <f t="shared" si="47"/>
        <v>526</v>
      </c>
      <c r="BC19" s="84">
        <f t="shared" si="47"/>
        <v>871</v>
      </c>
      <c r="BD19" s="84">
        <f t="shared" si="47"/>
        <v>866</v>
      </c>
      <c r="BE19" s="84">
        <f t="shared" si="47"/>
        <v>654</v>
      </c>
      <c r="BF19" s="84">
        <f t="shared" si="47"/>
        <v>547</v>
      </c>
      <c r="BG19" s="84">
        <f t="shared" si="47"/>
        <v>547</v>
      </c>
      <c r="BH19" s="84">
        <f t="shared" si="47"/>
        <v>286</v>
      </c>
      <c r="BI19" s="84">
        <f t="shared" si="47"/>
        <v>941</v>
      </c>
      <c r="BJ19" s="84">
        <f t="shared" si="47"/>
        <v>889</v>
      </c>
      <c r="BK19" s="84">
        <f t="shared" si="47"/>
        <v>724</v>
      </c>
      <c r="BL19" s="84">
        <f t="shared" si="47"/>
        <v>904</v>
      </c>
      <c r="BM19" s="84">
        <f t="shared" si="47"/>
        <v>1021</v>
      </c>
      <c r="BN19" s="84">
        <f t="shared" si="47"/>
        <v>725</v>
      </c>
      <c r="BO19" s="84">
        <f t="shared" ref="BO19:DZ19" si="48">SUM(BO16:BO18)</f>
        <v>500</v>
      </c>
      <c r="BP19" s="84">
        <f t="shared" si="48"/>
        <v>763</v>
      </c>
      <c r="BQ19" s="84">
        <f t="shared" si="48"/>
        <v>816</v>
      </c>
      <c r="BR19" s="84">
        <f t="shared" si="48"/>
        <v>681</v>
      </c>
      <c r="BS19" s="84">
        <f t="shared" si="48"/>
        <v>907</v>
      </c>
      <c r="BT19" s="84">
        <f t="shared" si="48"/>
        <v>977</v>
      </c>
      <c r="BU19" s="84">
        <f t="shared" si="48"/>
        <v>374</v>
      </c>
      <c r="BV19" s="84">
        <f t="shared" si="48"/>
        <v>52</v>
      </c>
      <c r="BW19" s="84">
        <f t="shared" si="48"/>
        <v>87</v>
      </c>
      <c r="BX19" s="84">
        <f t="shared" si="48"/>
        <v>135</v>
      </c>
      <c r="BY19" s="84">
        <f t="shared" si="48"/>
        <v>65</v>
      </c>
      <c r="BZ19" s="84">
        <f t="shared" si="48"/>
        <v>93</v>
      </c>
      <c r="CA19" s="84">
        <f t="shared" si="48"/>
        <v>186</v>
      </c>
      <c r="CB19" s="84">
        <f t="shared" si="48"/>
        <v>108</v>
      </c>
      <c r="CC19" s="84">
        <f t="shared" si="48"/>
        <v>2</v>
      </c>
      <c r="CD19" s="84">
        <f t="shared" si="48"/>
        <v>915</v>
      </c>
      <c r="CE19" s="84">
        <f t="shared" si="48"/>
        <v>539</v>
      </c>
      <c r="CF19" s="84">
        <f t="shared" si="48"/>
        <v>89</v>
      </c>
      <c r="CG19" s="84">
        <f t="shared" si="48"/>
        <v>199</v>
      </c>
      <c r="CH19" s="84">
        <f t="shared" si="48"/>
        <v>106</v>
      </c>
      <c r="CI19" s="84">
        <f t="shared" si="48"/>
        <v>644</v>
      </c>
      <c r="CJ19" s="84">
        <f t="shared" si="48"/>
        <v>545</v>
      </c>
      <c r="CK19" s="84">
        <f t="shared" si="48"/>
        <v>582</v>
      </c>
      <c r="CL19" s="84">
        <f t="shared" si="48"/>
        <v>587</v>
      </c>
      <c r="CM19" s="84">
        <f t="shared" si="48"/>
        <v>1159</v>
      </c>
      <c r="CN19" s="84">
        <f t="shared" si="48"/>
        <v>1159</v>
      </c>
      <c r="CO19" s="84">
        <f t="shared" si="48"/>
        <v>1159</v>
      </c>
      <c r="CP19" s="84">
        <f t="shared" si="48"/>
        <v>1031</v>
      </c>
      <c r="CQ19" s="84">
        <f t="shared" si="48"/>
        <v>1207</v>
      </c>
      <c r="CR19" s="84">
        <f t="shared" si="48"/>
        <v>903</v>
      </c>
      <c r="CS19" s="84">
        <f t="shared" si="48"/>
        <v>1552</v>
      </c>
      <c r="CT19" s="84">
        <f t="shared" si="48"/>
        <v>1412</v>
      </c>
      <c r="CU19" s="84">
        <f t="shared" si="48"/>
        <v>1221</v>
      </c>
      <c r="CV19" s="84">
        <f t="shared" si="48"/>
        <v>1221</v>
      </c>
      <c r="CW19" s="84">
        <f t="shared" si="48"/>
        <v>1467</v>
      </c>
      <c r="CX19" s="84">
        <f t="shared" si="48"/>
        <v>1467</v>
      </c>
      <c r="CY19" s="84">
        <f t="shared" si="48"/>
        <v>1274</v>
      </c>
      <c r="CZ19" s="84">
        <f t="shared" si="48"/>
        <v>1508</v>
      </c>
      <c r="DA19" s="84">
        <f t="shared" si="48"/>
        <v>1800</v>
      </c>
      <c r="DB19" s="84">
        <f t="shared" si="48"/>
        <v>1401</v>
      </c>
      <c r="DC19" s="84">
        <f t="shared" si="48"/>
        <v>1018</v>
      </c>
      <c r="DD19" s="84">
        <f t="shared" si="48"/>
        <v>779</v>
      </c>
      <c r="DE19" s="84">
        <f t="shared" si="48"/>
        <v>76</v>
      </c>
      <c r="DF19" s="84">
        <f t="shared" si="48"/>
        <v>1098</v>
      </c>
      <c r="DG19" s="84">
        <f t="shared" si="48"/>
        <v>1098</v>
      </c>
      <c r="DH19" s="84">
        <f t="shared" si="48"/>
        <v>1886</v>
      </c>
      <c r="DI19" s="84">
        <f t="shared" si="48"/>
        <v>1788</v>
      </c>
      <c r="DJ19" s="84">
        <f t="shared" si="48"/>
        <v>2194</v>
      </c>
      <c r="DK19" s="84">
        <f t="shared" si="48"/>
        <v>1463</v>
      </c>
      <c r="DL19" s="84">
        <f t="shared" si="48"/>
        <v>1459</v>
      </c>
      <c r="DM19" s="84">
        <f t="shared" si="48"/>
        <v>1384</v>
      </c>
      <c r="DN19" s="84">
        <f t="shared" si="48"/>
        <v>2144</v>
      </c>
      <c r="DO19" s="84">
        <f t="shared" si="48"/>
        <v>2777</v>
      </c>
      <c r="DP19" s="84">
        <f t="shared" si="48"/>
        <v>2589</v>
      </c>
      <c r="DQ19" s="84">
        <f t="shared" si="48"/>
        <v>2477</v>
      </c>
      <c r="DR19" s="84">
        <f t="shared" si="48"/>
        <v>2514</v>
      </c>
      <c r="DS19" s="84">
        <f t="shared" si="48"/>
        <v>1619</v>
      </c>
      <c r="DT19" s="84">
        <f t="shared" si="48"/>
        <v>1389</v>
      </c>
      <c r="DU19" s="84">
        <f t="shared" si="48"/>
        <v>1309</v>
      </c>
      <c r="DV19" s="84">
        <f t="shared" si="48"/>
        <v>1472</v>
      </c>
      <c r="DW19" s="84">
        <f t="shared" si="48"/>
        <v>1579</v>
      </c>
      <c r="DX19" s="84">
        <f t="shared" si="48"/>
        <v>1555</v>
      </c>
      <c r="DY19" s="84">
        <f t="shared" si="48"/>
        <v>1389</v>
      </c>
      <c r="DZ19" s="84">
        <f t="shared" si="48"/>
        <v>1105</v>
      </c>
      <c r="EA19" s="84">
        <f t="shared" ref="EA19:GL19" si="49">SUM(EA16:EA18)</f>
        <v>1278</v>
      </c>
      <c r="EB19" s="84">
        <f t="shared" si="49"/>
        <v>1585</v>
      </c>
      <c r="EC19" s="84">
        <f t="shared" si="49"/>
        <v>1459</v>
      </c>
      <c r="ED19" s="84">
        <f t="shared" si="49"/>
        <v>875</v>
      </c>
      <c r="EE19" s="84">
        <f t="shared" si="49"/>
        <v>1024</v>
      </c>
      <c r="EF19" s="84">
        <f t="shared" si="49"/>
        <v>1314</v>
      </c>
      <c r="EG19" s="84">
        <f t="shared" si="49"/>
        <v>1805</v>
      </c>
      <c r="EH19" s="84">
        <f t="shared" si="49"/>
        <v>1810</v>
      </c>
      <c r="EI19" s="84">
        <f t="shared" si="49"/>
        <v>1573</v>
      </c>
      <c r="EJ19" s="84">
        <f t="shared" si="49"/>
        <v>1132</v>
      </c>
      <c r="EK19" s="84">
        <f t="shared" si="49"/>
        <v>1653</v>
      </c>
      <c r="EL19" s="84">
        <f t="shared" si="49"/>
        <v>1653</v>
      </c>
      <c r="EM19" s="84">
        <f t="shared" si="49"/>
        <v>1630</v>
      </c>
      <c r="EN19" s="84">
        <f t="shared" si="49"/>
        <v>1593</v>
      </c>
      <c r="EO19" s="84">
        <f t="shared" si="49"/>
        <v>1393</v>
      </c>
      <c r="EP19" s="84">
        <f t="shared" si="49"/>
        <v>1178</v>
      </c>
      <c r="EQ19" s="84">
        <f t="shared" si="49"/>
        <v>1659</v>
      </c>
      <c r="ER19" s="84">
        <f t="shared" si="49"/>
        <v>1659</v>
      </c>
      <c r="ES19" s="84">
        <f t="shared" si="49"/>
        <v>1634</v>
      </c>
      <c r="ET19" s="84">
        <f t="shared" si="49"/>
        <v>1634</v>
      </c>
      <c r="EU19" s="84">
        <f t="shared" si="49"/>
        <v>925</v>
      </c>
      <c r="EV19" s="84">
        <f t="shared" si="49"/>
        <v>892</v>
      </c>
      <c r="EW19" s="84">
        <f t="shared" si="49"/>
        <v>1002</v>
      </c>
      <c r="EX19" s="84">
        <f t="shared" si="49"/>
        <v>988</v>
      </c>
      <c r="EY19" s="84">
        <f t="shared" si="49"/>
        <v>993</v>
      </c>
      <c r="EZ19" s="84">
        <f t="shared" si="49"/>
        <v>993</v>
      </c>
      <c r="FA19" s="84">
        <f t="shared" si="49"/>
        <v>1224</v>
      </c>
      <c r="FB19" s="84">
        <f t="shared" si="49"/>
        <v>1619</v>
      </c>
      <c r="FC19" s="84">
        <f t="shared" si="49"/>
        <v>1305</v>
      </c>
      <c r="FD19" s="84">
        <f t="shared" si="49"/>
        <v>1443</v>
      </c>
      <c r="FE19" s="84">
        <f t="shared" si="49"/>
        <v>1392</v>
      </c>
      <c r="FF19" s="84">
        <f t="shared" si="49"/>
        <v>1242</v>
      </c>
      <c r="FG19" s="84">
        <f t="shared" si="49"/>
        <v>1112</v>
      </c>
      <c r="FH19" s="84">
        <f t="shared" si="49"/>
        <v>1111</v>
      </c>
      <c r="FI19" s="84">
        <f t="shared" si="49"/>
        <v>972</v>
      </c>
      <c r="FJ19" s="84">
        <f t="shared" si="49"/>
        <v>1402</v>
      </c>
      <c r="FK19" s="84">
        <f t="shared" si="49"/>
        <v>1286</v>
      </c>
      <c r="FL19" s="84">
        <f t="shared" si="49"/>
        <v>1998</v>
      </c>
      <c r="FM19" s="84">
        <f t="shared" si="49"/>
        <v>1804</v>
      </c>
      <c r="FN19" s="84">
        <f t="shared" si="49"/>
        <v>1348</v>
      </c>
      <c r="FO19" s="84">
        <f t="shared" si="49"/>
        <v>1114</v>
      </c>
      <c r="FP19" s="84">
        <f t="shared" si="49"/>
        <v>273</v>
      </c>
      <c r="FQ19" s="84">
        <f t="shared" si="49"/>
        <v>827</v>
      </c>
      <c r="FR19" s="84">
        <f t="shared" si="49"/>
        <v>806</v>
      </c>
      <c r="FS19" s="84">
        <f t="shared" si="49"/>
        <v>609</v>
      </c>
      <c r="FT19" s="84">
        <f t="shared" si="49"/>
        <v>633</v>
      </c>
      <c r="FU19" s="84">
        <f t="shared" si="49"/>
        <v>513</v>
      </c>
      <c r="FV19" s="84">
        <f t="shared" si="49"/>
        <v>513</v>
      </c>
      <c r="FW19" s="84">
        <f t="shared" si="49"/>
        <v>18</v>
      </c>
      <c r="FX19" s="84">
        <f t="shared" si="49"/>
        <v>31</v>
      </c>
      <c r="FY19" s="84">
        <f t="shared" si="49"/>
        <v>1051</v>
      </c>
      <c r="FZ19" s="84">
        <f t="shared" si="49"/>
        <v>1065</v>
      </c>
      <c r="GA19" s="84">
        <f t="shared" si="49"/>
        <v>1026</v>
      </c>
      <c r="GB19" s="84">
        <f t="shared" si="49"/>
        <v>924</v>
      </c>
      <c r="GC19" s="84">
        <f t="shared" si="49"/>
        <v>756</v>
      </c>
      <c r="GD19" s="84">
        <f t="shared" si="49"/>
        <v>483</v>
      </c>
      <c r="GE19" s="84">
        <f t="shared" si="49"/>
        <v>963</v>
      </c>
      <c r="GF19" s="84">
        <f t="shared" si="49"/>
        <v>675</v>
      </c>
      <c r="GG19" s="84">
        <f t="shared" si="49"/>
        <v>639</v>
      </c>
      <c r="GH19" s="84">
        <f t="shared" si="49"/>
        <v>713</v>
      </c>
      <c r="GI19" s="84">
        <f t="shared" si="49"/>
        <v>469</v>
      </c>
      <c r="GJ19" s="84">
        <f t="shared" si="49"/>
        <v>1057</v>
      </c>
      <c r="GK19" s="84">
        <f t="shared" si="49"/>
        <v>927</v>
      </c>
      <c r="GL19" s="84">
        <f t="shared" si="49"/>
        <v>773</v>
      </c>
      <c r="GM19" s="84">
        <f t="shared" ref="GM19:IX19" si="50">SUM(GM16:GM18)</f>
        <v>789</v>
      </c>
      <c r="GN19" s="84">
        <f t="shared" si="50"/>
        <v>779</v>
      </c>
      <c r="GO19" s="84">
        <f t="shared" si="50"/>
        <v>699</v>
      </c>
      <c r="GP19" s="84">
        <f t="shared" si="50"/>
        <v>699</v>
      </c>
      <c r="GQ19" s="84">
        <f t="shared" si="50"/>
        <v>299</v>
      </c>
      <c r="GR19" s="84">
        <f t="shared" si="50"/>
        <v>124</v>
      </c>
      <c r="GS19" s="84">
        <f t="shared" si="50"/>
        <v>330</v>
      </c>
      <c r="GT19" s="84">
        <f t="shared" si="50"/>
        <v>315</v>
      </c>
      <c r="GU19" s="84">
        <f t="shared" si="50"/>
        <v>335</v>
      </c>
      <c r="GV19" s="84">
        <f t="shared" si="50"/>
        <v>335</v>
      </c>
      <c r="GW19" s="84">
        <f t="shared" si="50"/>
        <v>193</v>
      </c>
      <c r="GX19" s="84">
        <f t="shared" si="50"/>
        <v>193</v>
      </c>
      <c r="GY19" s="84">
        <f t="shared" si="50"/>
        <v>77</v>
      </c>
      <c r="GZ19" s="84">
        <f t="shared" si="50"/>
        <v>447</v>
      </c>
      <c r="HA19" s="84">
        <f t="shared" si="50"/>
        <v>307</v>
      </c>
      <c r="HB19" s="84">
        <f t="shared" si="50"/>
        <v>382</v>
      </c>
      <c r="HC19" s="84">
        <f t="shared" si="50"/>
        <v>704</v>
      </c>
      <c r="HD19" s="84" t="e">
        <f t="shared" si="50"/>
        <v>#REF!</v>
      </c>
      <c r="HE19" s="84" t="e">
        <f t="shared" si="50"/>
        <v>#REF!</v>
      </c>
      <c r="HF19" s="84">
        <f t="shared" si="50"/>
        <v>561</v>
      </c>
      <c r="HG19" s="84">
        <f t="shared" si="50"/>
        <v>561</v>
      </c>
      <c r="HH19" s="84">
        <f t="shared" si="50"/>
        <v>903</v>
      </c>
      <c r="HI19" s="84">
        <f t="shared" si="50"/>
        <v>794</v>
      </c>
      <c r="HJ19" s="84">
        <f t="shared" si="50"/>
        <v>966</v>
      </c>
      <c r="HK19" s="84">
        <f t="shared" si="50"/>
        <v>966</v>
      </c>
      <c r="HL19" s="84">
        <f t="shared" si="50"/>
        <v>1663</v>
      </c>
      <c r="HM19" s="84">
        <f t="shared" si="50"/>
        <v>1628</v>
      </c>
      <c r="HN19" s="84">
        <f t="shared" si="50"/>
        <v>1917</v>
      </c>
      <c r="HO19" s="84">
        <f t="shared" si="50"/>
        <v>2325</v>
      </c>
      <c r="HP19" s="84">
        <f t="shared" si="50"/>
        <v>3099</v>
      </c>
      <c r="HQ19" s="84">
        <f t="shared" si="50"/>
        <v>2586</v>
      </c>
      <c r="HR19" s="84">
        <f t="shared" si="50"/>
        <v>2218</v>
      </c>
      <c r="HS19" s="84">
        <f t="shared" si="50"/>
        <v>1691</v>
      </c>
      <c r="HT19" s="84">
        <f t="shared" si="50"/>
        <v>987</v>
      </c>
      <c r="HU19" s="84">
        <f t="shared" si="50"/>
        <v>813</v>
      </c>
      <c r="HV19" s="84">
        <f t="shared" si="50"/>
        <v>856</v>
      </c>
      <c r="HW19" s="84">
        <f t="shared" si="50"/>
        <v>948</v>
      </c>
      <c r="HX19" s="84">
        <f t="shared" si="50"/>
        <v>682</v>
      </c>
      <c r="HY19" s="84">
        <f t="shared" si="50"/>
        <v>633</v>
      </c>
      <c r="HZ19" s="84">
        <f t="shared" si="50"/>
        <v>1916</v>
      </c>
      <c r="IA19" s="84">
        <f t="shared" si="50"/>
        <v>1584</v>
      </c>
      <c r="IB19" s="84">
        <f t="shared" si="50"/>
        <v>2251</v>
      </c>
      <c r="IC19" s="84">
        <f t="shared" si="50"/>
        <v>2187</v>
      </c>
      <c r="ID19" s="84">
        <f t="shared" si="50"/>
        <v>2854</v>
      </c>
      <c r="IE19" s="84">
        <f t="shared" si="50"/>
        <v>2556</v>
      </c>
      <c r="IF19" s="84">
        <f t="shared" si="50"/>
        <v>2125</v>
      </c>
      <c r="IG19" s="84">
        <f t="shared" si="50"/>
        <v>1510</v>
      </c>
      <c r="IH19" s="84">
        <f t="shared" si="50"/>
        <v>1335</v>
      </c>
      <c r="II19" s="84">
        <f t="shared" si="50"/>
        <v>1970</v>
      </c>
      <c r="IJ19" s="84">
        <f t="shared" si="50"/>
        <v>1198</v>
      </c>
      <c r="IK19" s="84">
        <f t="shared" si="50"/>
        <v>1865</v>
      </c>
      <c r="IL19" s="84">
        <f t="shared" si="50"/>
        <v>1520</v>
      </c>
      <c r="IM19" s="84">
        <f t="shared" si="50"/>
        <v>695</v>
      </c>
      <c r="IN19" s="84">
        <f t="shared" si="50"/>
        <v>509</v>
      </c>
      <c r="IO19" s="84">
        <f t="shared" si="50"/>
        <v>1347</v>
      </c>
      <c r="IP19" s="84">
        <f t="shared" si="50"/>
        <v>1414</v>
      </c>
      <c r="IQ19" s="84">
        <f t="shared" si="50"/>
        <v>967</v>
      </c>
      <c r="IR19" s="84">
        <f t="shared" si="50"/>
        <v>1195</v>
      </c>
      <c r="IS19" s="84">
        <f t="shared" si="50"/>
        <v>1195</v>
      </c>
      <c r="IT19" s="84">
        <f t="shared" si="50"/>
        <v>1195</v>
      </c>
      <c r="IU19" s="84">
        <f t="shared" si="50"/>
        <v>1126</v>
      </c>
      <c r="IV19" s="84">
        <f t="shared" si="50"/>
        <v>1003</v>
      </c>
      <c r="IW19" s="84">
        <f t="shared" si="50"/>
        <v>1309</v>
      </c>
      <c r="IX19" s="84">
        <f t="shared" si="50"/>
        <v>1397</v>
      </c>
      <c r="IY19" s="84">
        <f t="shared" ref="IY19:LJ19" si="51">SUM(IY16:IY18)</f>
        <v>1107</v>
      </c>
      <c r="IZ19" s="84">
        <f t="shared" si="51"/>
        <v>1188</v>
      </c>
      <c r="JA19" s="84">
        <f t="shared" si="51"/>
        <v>1188</v>
      </c>
      <c r="JB19" s="84">
        <f t="shared" si="51"/>
        <v>1188</v>
      </c>
      <c r="JC19" s="84">
        <f t="shared" si="51"/>
        <v>2144</v>
      </c>
      <c r="JD19" s="84">
        <f t="shared" si="51"/>
        <v>2526</v>
      </c>
      <c r="JE19" s="84">
        <f t="shared" si="51"/>
        <v>2053</v>
      </c>
      <c r="JF19" s="84">
        <f t="shared" si="51"/>
        <v>3290</v>
      </c>
      <c r="JG19" s="84">
        <f t="shared" si="51"/>
        <v>2929</v>
      </c>
      <c r="JH19" s="84">
        <f t="shared" si="51"/>
        <v>2467</v>
      </c>
      <c r="JI19" s="84">
        <f t="shared" si="51"/>
        <v>1806</v>
      </c>
      <c r="JJ19" s="84">
        <f t="shared" si="51"/>
        <v>1035</v>
      </c>
      <c r="JK19" s="84">
        <f t="shared" si="51"/>
        <v>1356</v>
      </c>
      <c r="JL19" s="84">
        <f t="shared" si="51"/>
        <v>1114</v>
      </c>
      <c r="JM19" s="84">
        <f t="shared" si="51"/>
        <v>1473</v>
      </c>
      <c r="JN19" s="84">
        <f t="shared" si="51"/>
        <v>2017</v>
      </c>
      <c r="JO19" s="84">
        <f t="shared" si="51"/>
        <v>2017</v>
      </c>
      <c r="JP19" s="84">
        <f t="shared" si="51"/>
        <v>1474</v>
      </c>
      <c r="JQ19" s="84">
        <f t="shared" si="51"/>
        <v>1811</v>
      </c>
      <c r="JR19" s="84">
        <f t="shared" si="51"/>
        <v>3149</v>
      </c>
      <c r="JS19" s="84">
        <f t="shared" si="51"/>
        <v>2962</v>
      </c>
      <c r="JT19" s="84">
        <f t="shared" si="51"/>
        <v>2462</v>
      </c>
      <c r="JU19" s="84">
        <f t="shared" si="51"/>
        <v>2903</v>
      </c>
      <c r="JV19" s="84">
        <f t="shared" si="51"/>
        <v>902</v>
      </c>
      <c r="JW19" s="84">
        <f t="shared" si="51"/>
        <v>1161</v>
      </c>
      <c r="JX19" s="84">
        <f t="shared" si="51"/>
        <v>1515</v>
      </c>
      <c r="JY19" s="84">
        <f t="shared" si="51"/>
        <v>2100</v>
      </c>
      <c r="JZ19" s="84">
        <f t="shared" si="51"/>
        <v>1382</v>
      </c>
      <c r="KA19" s="84">
        <f t="shared" si="51"/>
        <v>1353</v>
      </c>
      <c r="KB19" s="84">
        <f t="shared" si="51"/>
        <v>1796</v>
      </c>
      <c r="KC19" s="84">
        <f t="shared" si="51"/>
        <v>1438</v>
      </c>
      <c r="KD19" s="84">
        <f t="shared" si="51"/>
        <v>1438</v>
      </c>
      <c r="KE19" s="84">
        <f t="shared" si="51"/>
        <v>1301</v>
      </c>
      <c r="KF19" s="84">
        <f t="shared" si="51"/>
        <v>725</v>
      </c>
      <c r="KG19" s="84">
        <f t="shared" si="51"/>
        <v>2908</v>
      </c>
      <c r="KH19" s="84">
        <f t="shared" si="51"/>
        <v>3662</v>
      </c>
      <c r="KI19" s="84">
        <f t="shared" si="51"/>
        <v>4207</v>
      </c>
      <c r="KJ19" s="84">
        <f t="shared" si="51"/>
        <v>3969</v>
      </c>
      <c r="KK19" s="84">
        <f t="shared" si="51"/>
        <v>3012</v>
      </c>
      <c r="KL19" s="84">
        <f t="shared" si="51"/>
        <v>3494</v>
      </c>
      <c r="KM19" s="84">
        <f t="shared" si="51"/>
        <v>2476</v>
      </c>
      <c r="KN19" s="84">
        <f t="shared" si="51"/>
        <v>1918</v>
      </c>
      <c r="KO19" s="84">
        <f t="shared" si="51"/>
        <v>1918</v>
      </c>
      <c r="KP19" s="84">
        <f t="shared" si="51"/>
        <v>2036</v>
      </c>
      <c r="KQ19" s="84">
        <f t="shared" si="51"/>
        <v>1272</v>
      </c>
      <c r="KR19" s="84">
        <f t="shared" si="51"/>
        <v>1626</v>
      </c>
      <c r="KS19" s="84">
        <f t="shared" si="51"/>
        <v>3067</v>
      </c>
      <c r="KT19" s="84">
        <f t="shared" si="51"/>
        <v>4184</v>
      </c>
      <c r="KU19" s="84" t="e">
        <f t="shared" si="51"/>
        <v>#REF!</v>
      </c>
      <c r="KV19" s="84">
        <f t="shared" si="51"/>
        <v>2976</v>
      </c>
      <c r="KW19" s="84">
        <f t="shared" si="51"/>
        <v>3739</v>
      </c>
      <c r="KX19" s="84">
        <f t="shared" si="51"/>
        <v>3535</v>
      </c>
      <c r="KY19" s="84">
        <f t="shared" si="51"/>
        <v>2319</v>
      </c>
      <c r="KZ19" s="84">
        <f t="shared" si="51"/>
        <v>2392</v>
      </c>
      <c r="LA19" s="84">
        <f t="shared" si="51"/>
        <v>3002</v>
      </c>
      <c r="LB19" s="84">
        <f t="shared" si="51"/>
        <v>1957</v>
      </c>
      <c r="LC19" s="84">
        <f t="shared" si="51"/>
        <v>2120</v>
      </c>
      <c r="LD19" s="84">
        <f t="shared" si="51"/>
        <v>2714</v>
      </c>
      <c r="LE19" s="84">
        <f t="shared" si="51"/>
        <v>2714</v>
      </c>
      <c r="LF19" s="84">
        <f t="shared" si="51"/>
        <v>2714</v>
      </c>
      <c r="LG19" s="84">
        <f t="shared" si="51"/>
        <v>3595</v>
      </c>
      <c r="LH19" s="84" t="e">
        <f t="shared" si="51"/>
        <v>#REF!</v>
      </c>
      <c r="LI19" s="84">
        <f t="shared" si="51"/>
        <v>5209</v>
      </c>
      <c r="LJ19" s="84">
        <f t="shared" si="51"/>
        <v>4702</v>
      </c>
      <c r="LK19" s="84">
        <f t="shared" ref="LK19:LY19" si="52">SUM(LK16:LK18)</f>
        <v>5362</v>
      </c>
      <c r="LL19" s="84">
        <f t="shared" si="52"/>
        <v>5362</v>
      </c>
      <c r="LM19" s="84">
        <f t="shared" si="52"/>
        <v>3918</v>
      </c>
      <c r="LN19" s="84">
        <f t="shared" si="52"/>
        <v>0</v>
      </c>
      <c r="LO19" s="84">
        <f t="shared" si="52"/>
        <v>0</v>
      </c>
      <c r="LP19" s="84">
        <f t="shared" si="52"/>
        <v>4434</v>
      </c>
      <c r="LQ19" s="84" t="e">
        <f t="shared" si="52"/>
        <v>#REF!</v>
      </c>
      <c r="LR19" s="84">
        <f t="shared" si="52"/>
        <v>4020</v>
      </c>
      <c r="LS19" s="84">
        <f t="shared" si="52"/>
        <v>3121</v>
      </c>
      <c r="LT19" s="84">
        <f t="shared" si="52"/>
        <v>2224</v>
      </c>
      <c r="LU19" s="84">
        <f t="shared" si="52"/>
        <v>3448</v>
      </c>
      <c r="LV19" s="84">
        <f t="shared" si="52"/>
        <v>0</v>
      </c>
      <c r="LW19" s="84">
        <f t="shared" si="52"/>
        <v>3232</v>
      </c>
      <c r="LX19" s="84">
        <f t="shared" si="52"/>
        <v>5166</v>
      </c>
      <c r="LY19" s="84">
        <f t="shared" si="52"/>
        <v>5684</v>
      </c>
      <c r="LZ19" s="84">
        <f t="shared" ref="LZ19:MR19" si="53">SUM(LZ16:LZ18)</f>
        <v>5082</v>
      </c>
      <c r="MA19" s="84" t="e">
        <f t="shared" si="53"/>
        <v>#REF!</v>
      </c>
      <c r="MB19" s="84" t="e">
        <f t="shared" si="53"/>
        <v>#REF!</v>
      </c>
      <c r="MC19" s="84">
        <f t="shared" si="53"/>
        <v>6232</v>
      </c>
      <c r="MD19" s="84">
        <f t="shared" si="53"/>
        <v>7938</v>
      </c>
      <c r="ME19" s="84">
        <f t="shared" si="53"/>
        <v>9000</v>
      </c>
      <c r="MF19" s="84">
        <f t="shared" si="53"/>
        <v>10360</v>
      </c>
      <c r="MG19" s="84">
        <f t="shared" si="53"/>
        <v>9094</v>
      </c>
      <c r="MH19" s="84">
        <f t="shared" si="53"/>
        <v>9094</v>
      </c>
      <c r="MI19" s="84">
        <f t="shared" si="53"/>
        <v>6576</v>
      </c>
      <c r="MJ19" s="84">
        <f t="shared" si="53"/>
        <v>7613</v>
      </c>
      <c r="MK19" s="84">
        <f t="shared" si="53"/>
        <v>6429</v>
      </c>
      <c r="ML19" s="84">
        <f t="shared" si="53"/>
        <v>6667</v>
      </c>
      <c r="MM19" s="84">
        <f t="shared" si="53"/>
        <v>5945</v>
      </c>
      <c r="MN19" s="84">
        <f t="shared" si="53"/>
        <v>4992</v>
      </c>
      <c r="MO19" s="84">
        <f t="shared" si="53"/>
        <v>4285</v>
      </c>
      <c r="MP19" s="84">
        <f t="shared" si="53"/>
        <v>4202</v>
      </c>
      <c r="MQ19" s="84">
        <f t="shared" si="53"/>
        <v>4366</v>
      </c>
      <c r="MR19" s="84">
        <f t="shared" si="53"/>
        <v>3701</v>
      </c>
      <c r="MS19" s="84">
        <f t="shared" ref="MS19:NA19" si="54">SUM(MS16:MS18)</f>
        <v>2306</v>
      </c>
      <c r="MT19" s="84">
        <f t="shared" si="54"/>
        <v>2087</v>
      </c>
      <c r="MU19" s="84">
        <f t="shared" si="54"/>
        <v>1878</v>
      </c>
      <c r="MV19" s="84">
        <f t="shared" si="54"/>
        <v>1239</v>
      </c>
      <c r="MW19" s="84">
        <f t="shared" si="54"/>
        <v>1533</v>
      </c>
      <c r="MX19" s="84">
        <f t="shared" si="54"/>
        <v>1576</v>
      </c>
      <c r="MY19" s="84">
        <f t="shared" si="54"/>
        <v>1547</v>
      </c>
      <c r="MZ19" s="84">
        <f t="shared" si="54"/>
        <v>1376</v>
      </c>
      <c r="NA19" s="84">
        <f t="shared" si="54"/>
        <v>1876</v>
      </c>
      <c r="NB19" s="527"/>
      <c r="NC19" s="527"/>
      <c r="ND19" s="527"/>
      <c r="NE19" s="527"/>
      <c r="NF19" s="527"/>
      <c r="NG19" s="527"/>
      <c r="NH19" s="527"/>
      <c r="NI19" s="527"/>
      <c r="NJ19" s="527"/>
      <c r="NK19" s="527"/>
      <c r="NL19" s="527"/>
      <c r="NM19" s="527"/>
      <c r="NN19" s="527"/>
      <c r="NO19" s="527"/>
      <c r="NP19" s="527"/>
      <c r="NQ19" s="527"/>
      <c r="NR19" s="527"/>
      <c r="NS19" s="527"/>
      <c r="NT19" s="527"/>
      <c r="NU19" s="527"/>
      <c r="NV19" s="527"/>
      <c r="NW19" s="527"/>
      <c r="NX19" s="527"/>
      <c r="NY19" s="527"/>
      <c r="NZ19" s="527"/>
      <c r="OA19" s="527"/>
      <c r="OB19" s="527"/>
      <c r="OC19" s="527"/>
      <c r="OD19" s="527"/>
      <c r="OE19" s="527"/>
      <c r="OF19" s="527"/>
      <c r="OG19" s="527"/>
      <c r="OH19" s="527"/>
      <c r="OI19" s="527"/>
      <c r="OJ19" s="527"/>
      <c r="OK19" s="527"/>
      <c r="OL19" s="527"/>
      <c r="OM19" s="527"/>
      <c r="ON19" s="527"/>
      <c r="OO19" s="527"/>
      <c r="OP19" s="527"/>
      <c r="OQ19" s="527"/>
      <c r="OR19" s="527"/>
      <c r="OS19" s="527"/>
      <c r="OT19" s="527"/>
      <c r="OU19" s="527"/>
      <c r="OV19" s="527"/>
      <c r="OW19" s="527"/>
      <c r="OX19" s="527"/>
      <c r="OY19" s="527"/>
      <c r="OZ19" s="527"/>
      <c r="PA19" s="527"/>
      <c r="PB19" s="527"/>
    </row>
    <row r="20" spans="1:418" s="54" customFormat="1" ht="15.75" customHeight="1">
      <c r="A20" s="53" t="s">
        <v>179</v>
      </c>
      <c r="B20" s="54">
        <v>2</v>
      </c>
      <c r="C20" s="54">
        <v>3</v>
      </c>
      <c r="D20" s="54">
        <v>4</v>
      </c>
      <c r="E20" s="54">
        <v>5</v>
      </c>
      <c r="F20" s="54">
        <v>6</v>
      </c>
      <c r="G20" s="54">
        <v>7</v>
      </c>
      <c r="H20" s="54">
        <v>8</v>
      </c>
      <c r="I20" s="54">
        <v>9</v>
      </c>
      <c r="J20" s="54">
        <v>10</v>
      </c>
      <c r="K20" s="54">
        <v>11</v>
      </c>
      <c r="L20" s="54">
        <v>12</v>
      </c>
      <c r="M20" s="54">
        <v>13</v>
      </c>
      <c r="N20" s="54">
        <v>14</v>
      </c>
      <c r="O20" s="54">
        <v>15</v>
      </c>
      <c r="P20" s="54">
        <v>16</v>
      </c>
      <c r="Q20" s="54">
        <v>17</v>
      </c>
      <c r="R20" s="54">
        <v>18</v>
      </c>
      <c r="S20" s="54">
        <v>19</v>
      </c>
      <c r="T20" s="54">
        <v>20</v>
      </c>
      <c r="U20" s="54">
        <v>21</v>
      </c>
      <c r="V20" s="54">
        <v>22</v>
      </c>
      <c r="W20" s="54">
        <v>23</v>
      </c>
      <c r="X20" s="54">
        <v>24</v>
      </c>
      <c r="Y20" s="54">
        <v>25</v>
      </c>
      <c r="Z20" s="54">
        <v>26</v>
      </c>
      <c r="AA20" s="54">
        <v>27</v>
      </c>
      <c r="AB20" s="54">
        <v>28</v>
      </c>
      <c r="AC20" s="54">
        <v>29</v>
      </c>
      <c r="AD20" s="54">
        <v>30</v>
      </c>
      <c r="AE20" s="54">
        <v>31</v>
      </c>
      <c r="AF20" s="54">
        <v>32</v>
      </c>
      <c r="AG20" s="54">
        <v>33</v>
      </c>
      <c r="AH20" s="54">
        <v>34</v>
      </c>
      <c r="AI20" s="54">
        <v>35</v>
      </c>
      <c r="AJ20" s="54">
        <v>36</v>
      </c>
      <c r="AK20" s="54">
        <v>37</v>
      </c>
      <c r="AL20" s="54">
        <v>38</v>
      </c>
      <c r="AM20" s="54">
        <v>39</v>
      </c>
      <c r="AN20" s="54">
        <v>40</v>
      </c>
      <c r="AO20" s="54">
        <v>41</v>
      </c>
      <c r="AP20" s="54">
        <v>42</v>
      </c>
      <c r="AQ20" s="54">
        <v>43</v>
      </c>
      <c r="AR20" s="54">
        <v>44</v>
      </c>
      <c r="AS20" s="54">
        <v>45</v>
      </c>
      <c r="AT20" s="54">
        <v>46</v>
      </c>
      <c r="AU20" s="54">
        <v>47</v>
      </c>
      <c r="AV20" s="54">
        <v>48</v>
      </c>
      <c r="AW20" s="54">
        <v>49</v>
      </c>
      <c r="AX20" s="54">
        <v>50</v>
      </c>
      <c r="AY20" s="54">
        <v>51</v>
      </c>
      <c r="AZ20" s="54">
        <v>52</v>
      </c>
      <c r="BA20" s="54">
        <v>53</v>
      </c>
      <c r="BB20" s="54">
        <v>54</v>
      </c>
      <c r="BC20" s="54">
        <v>55</v>
      </c>
      <c r="BD20" s="54">
        <v>56</v>
      </c>
      <c r="BE20" s="54">
        <v>57</v>
      </c>
      <c r="BF20" s="54">
        <v>58</v>
      </c>
      <c r="BG20" s="54">
        <v>59</v>
      </c>
      <c r="BH20" s="54">
        <v>60</v>
      </c>
      <c r="BI20" s="54">
        <v>61</v>
      </c>
      <c r="BJ20" s="54">
        <v>62</v>
      </c>
      <c r="BK20" s="54">
        <v>63</v>
      </c>
      <c r="BL20" s="54">
        <v>64</v>
      </c>
      <c r="BM20" s="54">
        <v>65</v>
      </c>
      <c r="BN20" s="54">
        <v>66</v>
      </c>
      <c r="BO20" s="54">
        <v>67</v>
      </c>
      <c r="BP20" s="54">
        <v>68</v>
      </c>
      <c r="BQ20" s="54">
        <v>69</v>
      </c>
      <c r="BR20" s="54">
        <v>70</v>
      </c>
      <c r="BS20" s="54">
        <v>71</v>
      </c>
      <c r="BT20" s="54">
        <v>72</v>
      </c>
      <c r="BU20" s="54">
        <v>73</v>
      </c>
      <c r="BV20" s="54">
        <v>74</v>
      </c>
      <c r="BW20" s="54">
        <v>75</v>
      </c>
      <c r="BX20" s="54">
        <v>76</v>
      </c>
      <c r="BY20" s="54">
        <v>77</v>
      </c>
      <c r="BZ20" s="54">
        <v>78</v>
      </c>
      <c r="CA20" s="54">
        <v>79</v>
      </c>
      <c r="CB20" s="54">
        <v>80</v>
      </c>
      <c r="CC20" s="54">
        <v>81</v>
      </c>
      <c r="CD20" s="54">
        <v>82</v>
      </c>
      <c r="CE20" s="54">
        <v>83</v>
      </c>
      <c r="CF20" s="54">
        <v>84</v>
      </c>
      <c r="CG20" s="54">
        <v>85</v>
      </c>
      <c r="CH20" s="54">
        <v>86</v>
      </c>
      <c r="CI20" s="54">
        <v>87</v>
      </c>
      <c r="CJ20" s="54">
        <v>88</v>
      </c>
      <c r="CK20" s="54">
        <v>89</v>
      </c>
      <c r="CL20" s="54">
        <v>90</v>
      </c>
      <c r="CM20" s="54">
        <v>91</v>
      </c>
      <c r="CN20" s="54">
        <v>92</v>
      </c>
      <c r="CO20" s="54">
        <v>93</v>
      </c>
      <c r="CP20" s="54">
        <v>94</v>
      </c>
      <c r="CQ20" s="54">
        <v>95</v>
      </c>
      <c r="CR20" s="54">
        <v>96</v>
      </c>
      <c r="CS20" s="54">
        <v>97</v>
      </c>
      <c r="CT20" s="54">
        <v>98</v>
      </c>
      <c r="CU20" s="54">
        <v>99</v>
      </c>
      <c r="CV20" s="54">
        <v>100</v>
      </c>
      <c r="CW20" s="54">
        <v>101</v>
      </c>
      <c r="CX20" s="54">
        <v>102</v>
      </c>
      <c r="CY20" s="54">
        <v>103</v>
      </c>
      <c r="CZ20" s="54">
        <v>104</v>
      </c>
      <c r="DA20" s="54">
        <v>105</v>
      </c>
      <c r="DB20" s="54">
        <v>106</v>
      </c>
      <c r="DC20" s="54">
        <v>107</v>
      </c>
      <c r="DD20" s="54">
        <v>108</v>
      </c>
      <c r="DE20" s="54">
        <v>109</v>
      </c>
      <c r="DF20" s="54">
        <v>110</v>
      </c>
      <c r="DG20" s="54">
        <v>111</v>
      </c>
      <c r="DH20" s="54">
        <v>112</v>
      </c>
      <c r="DI20" s="54">
        <v>113</v>
      </c>
      <c r="DJ20" s="54">
        <v>114</v>
      </c>
      <c r="DK20" s="54">
        <v>115</v>
      </c>
      <c r="DL20" s="54">
        <v>116</v>
      </c>
      <c r="DM20" s="54">
        <v>117</v>
      </c>
      <c r="DN20" s="54">
        <v>118</v>
      </c>
      <c r="DO20" s="54">
        <v>119</v>
      </c>
      <c r="DP20" s="54">
        <v>120</v>
      </c>
      <c r="DQ20" s="54">
        <v>121</v>
      </c>
      <c r="DR20" s="54">
        <v>122</v>
      </c>
      <c r="DS20" s="54">
        <v>123</v>
      </c>
      <c r="DT20" s="54">
        <v>124</v>
      </c>
      <c r="DU20" s="54">
        <v>125</v>
      </c>
      <c r="DV20" s="54">
        <v>126</v>
      </c>
      <c r="DW20" s="54">
        <v>127</v>
      </c>
      <c r="DX20" s="54">
        <v>128</v>
      </c>
      <c r="DY20" s="54">
        <v>129</v>
      </c>
      <c r="DZ20" s="54">
        <v>130</v>
      </c>
      <c r="EA20" s="54">
        <v>131</v>
      </c>
      <c r="EB20" s="54">
        <v>132</v>
      </c>
      <c r="EC20" s="54">
        <v>133</v>
      </c>
      <c r="ED20" s="54">
        <v>134</v>
      </c>
      <c r="EE20" s="54">
        <v>135</v>
      </c>
      <c r="EF20" s="54">
        <v>136</v>
      </c>
      <c r="EG20" s="54">
        <v>137</v>
      </c>
      <c r="EH20" s="54">
        <v>138</v>
      </c>
      <c r="EI20" s="54">
        <v>139</v>
      </c>
      <c r="EJ20" s="54">
        <v>140</v>
      </c>
      <c r="EK20" s="54">
        <v>141</v>
      </c>
      <c r="EL20" s="54">
        <v>142</v>
      </c>
      <c r="EM20" s="54">
        <v>143</v>
      </c>
      <c r="EN20" s="54">
        <v>144</v>
      </c>
      <c r="EO20" s="54">
        <v>145</v>
      </c>
      <c r="EP20" s="54">
        <v>146</v>
      </c>
      <c r="EQ20" s="54">
        <v>147</v>
      </c>
      <c r="ER20" s="54">
        <v>148</v>
      </c>
      <c r="ES20" s="54">
        <v>149</v>
      </c>
      <c r="ET20" s="54">
        <v>150</v>
      </c>
      <c r="EU20" s="54">
        <v>151</v>
      </c>
      <c r="EV20" s="54">
        <v>152</v>
      </c>
      <c r="EW20" s="54">
        <v>153</v>
      </c>
      <c r="EX20" s="54">
        <v>154</v>
      </c>
      <c r="EY20" s="54">
        <v>155</v>
      </c>
      <c r="EZ20" s="54">
        <v>156</v>
      </c>
      <c r="FA20" s="54">
        <v>157</v>
      </c>
      <c r="FB20" s="54">
        <v>158</v>
      </c>
      <c r="FC20" s="54">
        <v>159</v>
      </c>
      <c r="FD20" s="54">
        <v>160</v>
      </c>
      <c r="FE20" s="54">
        <v>161</v>
      </c>
      <c r="FF20" s="54">
        <v>162</v>
      </c>
      <c r="FG20" s="54">
        <v>163</v>
      </c>
      <c r="FH20" s="54">
        <v>164</v>
      </c>
      <c r="FI20" s="54">
        <v>165</v>
      </c>
      <c r="FJ20" s="54">
        <v>166</v>
      </c>
      <c r="FK20" s="54">
        <v>167</v>
      </c>
      <c r="FL20" s="54">
        <v>168</v>
      </c>
      <c r="FM20" s="54">
        <v>169</v>
      </c>
      <c r="FN20" s="54">
        <v>170</v>
      </c>
      <c r="FO20" s="54">
        <v>171</v>
      </c>
      <c r="FP20" s="54">
        <v>172</v>
      </c>
      <c r="FQ20" s="54">
        <v>173</v>
      </c>
      <c r="FR20" s="54">
        <v>174</v>
      </c>
      <c r="FS20" s="54">
        <v>175</v>
      </c>
      <c r="FT20" s="54">
        <v>176</v>
      </c>
      <c r="FU20" s="54">
        <v>177</v>
      </c>
      <c r="FV20" s="54">
        <v>178</v>
      </c>
      <c r="FW20" s="54">
        <v>179</v>
      </c>
      <c r="FX20" s="54">
        <v>180</v>
      </c>
      <c r="FY20" s="54">
        <v>181</v>
      </c>
      <c r="FZ20" s="54">
        <v>182</v>
      </c>
      <c r="GA20" s="54">
        <v>183</v>
      </c>
      <c r="GB20" s="54">
        <v>184</v>
      </c>
      <c r="GC20" s="54">
        <v>185</v>
      </c>
      <c r="GD20" s="54">
        <v>186</v>
      </c>
      <c r="GE20" s="54">
        <v>187</v>
      </c>
      <c r="GF20" s="54">
        <v>188</v>
      </c>
      <c r="GG20" s="54">
        <v>189</v>
      </c>
      <c r="GH20" s="54">
        <v>190</v>
      </c>
      <c r="GI20" s="54">
        <v>191</v>
      </c>
      <c r="GJ20" s="54">
        <v>192</v>
      </c>
      <c r="GK20" s="54">
        <v>193</v>
      </c>
      <c r="GL20" s="54">
        <v>194</v>
      </c>
      <c r="GM20" s="54">
        <v>195</v>
      </c>
      <c r="GN20" s="54">
        <v>196</v>
      </c>
      <c r="GO20" s="54">
        <v>197</v>
      </c>
      <c r="GP20" s="54">
        <v>198</v>
      </c>
      <c r="GQ20" s="54">
        <v>199</v>
      </c>
      <c r="GR20" s="54">
        <v>200</v>
      </c>
      <c r="GS20" s="54">
        <v>201</v>
      </c>
      <c r="GT20" s="54">
        <v>202</v>
      </c>
      <c r="GU20" s="54">
        <v>203</v>
      </c>
      <c r="GV20" s="54">
        <v>204</v>
      </c>
      <c r="GW20" s="54">
        <v>205</v>
      </c>
      <c r="GX20" s="54">
        <v>206</v>
      </c>
      <c r="GY20" s="54">
        <v>207</v>
      </c>
      <c r="GZ20" s="54">
        <v>208</v>
      </c>
      <c r="HA20" s="54">
        <v>209</v>
      </c>
      <c r="HB20" s="54">
        <v>210</v>
      </c>
      <c r="HC20" s="54">
        <v>211</v>
      </c>
      <c r="HD20" s="54">
        <v>212</v>
      </c>
      <c r="HE20" s="54">
        <v>213</v>
      </c>
      <c r="HF20" s="54">
        <v>214</v>
      </c>
      <c r="HG20" s="54">
        <v>215</v>
      </c>
      <c r="HH20" s="54">
        <v>216</v>
      </c>
      <c r="HI20" s="54">
        <v>217</v>
      </c>
      <c r="HJ20" s="54">
        <v>218</v>
      </c>
      <c r="HK20" s="54">
        <v>219</v>
      </c>
      <c r="HL20" s="54">
        <v>220</v>
      </c>
      <c r="HM20" s="54">
        <v>221</v>
      </c>
      <c r="HN20" s="54">
        <v>222</v>
      </c>
      <c r="HO20" s="54">
        <v>223</v>
      </c>
      <c r="HP20" s="54">
        <v>224</v>
      </c>
      <c r="HQ20" s="54">
        <v>225</v>
      </c>
      <c r="HR20" s="54">
        <v>226</v>
      </c>
      <c r="HS20" s="54">
        <v>227</v>
      </c>
      <c r="HT20" s="54">
        <v>228</v>
      </c>
      <c r="HU20" s="54">
        <v>229</v>
      </c>
      <c r="HV20" s="54">
        <v>230</v>
      </c>
      <c r="HW20" s="54">
        <v>231</v>
      </c>
      <c r="HX20" s="54">
        <v>232</v>
      </c>
      <c r="HY20" s="54">
        <v>233</v>
      </c>
      <c r="HZ20" s="54">
        <v>234</v>
      </c>
      <c r="IA20" s="54">
        <v>235</v>
      </c>
      <c r="IB20" s="54">
        <v>236</v>
      </c>
      <c r="IC20" s="54">
        <v>237</v>
      </c>
      <c r="ID20" s="54">
        <v>238</v>
      </c>
      <c r="IE20" s="54">
        <v>239</v>
      </c>
      <c r="IF20" s="54">
        <v>240</v>
      </c>
      <c r="IG20" s="54">
        <v>241</v>
      </c>
      <c r="IH20" s="54">
        <v>242</v>
      </c>
      <c r="II20" s="54">
        <v>243</v>
      </c>
      <c r="IJ20" s="54">
        <v>244</v>
      </c>
      <c r="IK20" s="54">
        <v>245</v>
      </c>
      <c r="IL20" s="54">
        <v>246</v>
      </c>
      <c r="IM20" s="54">
        <v>247</v>
      </c>
      <c r="IN20" s="54">
        <v>248</v>
      </c>
      <c r="IO20" s="54">
        <v>249</v>
      </c>
      <c r="IP20" s="54">
        <v>250</v>
      </c>
      <c r="IQ20" s="54">
        <v>251</v>
      </c>
      <c r="IR20" s="54">
        <v>252</v>
      </c>
      <c r="IS20" s="54">
        <v>253</v>
      </c>
      <c r="IT20" s="54">
        <v>254</v>
      </c>
      <c r="IU20" s="54">
        <v>255</v>
      </c>
      <c r="IV20" s="54">
        <v>256</v>
      </c>
      <c r="IW20" s="54">
        <v>257</v>
      </c>
      <c r="IX20" s="54">
        <v>258</v>
      </c>
      <c r="IY20" s="54">
        <v>259</v>
      </c>
      <c r="IZ20" s="54">
        <v>260</v>
      </c>
      <c r="JA20" s="54">
        <v>261</v>
      </c>
      <c r="JB20" s="54">
        <v>262</v>
      </c>
      <c r="JC20" s="54">
        <v>263</v>
      </c>
      <c r="JD20" s="54">
        <v>264</v>
      </c>
      <c r="JE20" s="54">
        <v>265</v>
      </c>
      <c r="JF20" s="54">
        <v>266</v>
      </c>
      <c r="JG20" s="54">
        <v>267</v>
      </c>
      <c r="JH20" s="54">
        <v>268</v>
      </c>
      <c r="JI20" s="54">
        <v>269</v>
      </c>
      <c r="JJ20" s="54">
        <v>270</v>
      </c>
      <c r="JK20" s="54">
        <v>271</v>
      </c>
      <c r="JL20" s="54">
        <v>272</v>
      </c>
      <c r="JM20" s="54">
        <v>273</v>
      </c>
      <c r="JN20" s="54">
        <v>274</v>
      </c>
      <c r="JO20" s="54">
        <v>275</v>
      </c>
      <c r="JP20" s="54">
        <v>276</v>
      </c>
      <c r="JQ20" s="54">
        <v>277</v>
      </c>
      <c r="JR20" s="54">
        <v>278</v>
      </c>
      <c r="JS20" s="54">
        <v>279</v>
      </c>
      <c r="JT20" s="54">
        <v>280</v>
      </c>
      <c r="JU20" s="54">
        <v>281</v>
      </c>
      <c r="JV20" s="54">
        <v>282</v>
      </c>
      <c r="JW20" s="54">
        <v>283</v>
      </c>
      <c r="JX20" s="54">
        <v>284</v>
      </c>
      <c r="JY20" s="54">
        <v>285</v>
      </c>
      <c r="JZ20" s="54">
        <v>286</v>
      </c>
      <c r="KA20" s="54">
        <v>287</v>
      </c>
      <c r="KB20" s="54">
        <v>288</v>
      </c>
      <c r="KC20" s="54">
        <v>289</v>
      </c>
      <c r="KD20" s="54">
        <v>290</v>
      </c>
      <c r="KE20" s="54">
        <v>291</v>
      </c>
      <c r="KF20" s="54">
        <v>292</v>
      </c>
      <c r="KG20" s="54">
        <v>293</v>
      </c>
      <c r="KH20" s="54">
        <v>294</v>
      </c>
      <c r="KI20" s="54">
        <v>295</v>
      </c>
      <c r="KJ20" s="54">
        <v>296</v>
      </c>
      <c r="KK20" s="54">
        <v>297</v>
      </c>
      <c r="KL20" s="54">
        <v>298</v>
      </c>
      <c r="KM20" s="54">
        <v>299</v>
      </c>
      <c r="KN20" s="54">
        <v>300</v>
      </c>
      <c r="KO20" s="54">
        <v>301</v>
      </c>
      <c r="KP20" s="54">
        <v>302</v>
      </c>
      <c r="KQ20" s="54">
        <v>303</v>
      </c>
      <c r="KR20" s="54">
        <v>304</v>
      </c>
      <c r="KS20" s="54">
        <v>305</v>
      </c>
      <c r="KT20" s="54">
        <v>306</v>
      </c>
      <c r="KU20" s="54">
        <v>307</v>
      </c>
      <c r="KV20" s="54">
        <v>308</v>
      </c>
      <c r="KW20" s="54">
        <v>309</v>
      </c>
      <c r="KX20" s="54">
        <v>310</v>
      </c>
      <c r="KY20" s="54">
        <v>311</v>
      </c>
      <c r="KZ20" s="54">
        <v>312</v>
      </c>
      <c r="LA20" s="54">
        <v>313</v>
      </c>
      <c r="LB20" s="54">
        <v>314</v>
      </c>
      <c r="LC20" s="54">
        <v>315</v>
      </c>
      <c r="LD20" s="54">
        <v>316</v>
      </c>
      <c r="LE20" s="54">
        <v>317</v>
      </c>
      <c r="LF20" s="54">
        <v>318</v>
      </c>
      <c r="LG20" s="54">
        <v>319</v>
      </c>
      <c r="LH20" s="54">
        <v>320</v>
      </c>
      <c r="LI20" s="54">
        <v>321</v>
      </c>
      <c r="LJ20" s="54">
        <v>322</v>
      </c>
      <c r="LK20" s="54">
        <v>323</v>
      </c>
      <c r="LL20" s="54">
        <v>324</v>
      </c>
      <c r="LM20" s="54">
        <v>325</v>
      </c>
      <c r="LN20" s="54">
        <v>326</v>
      </c>
      <c r="LO20" s="54">
        <v>327</v>
      </c>
      <c r="LP20" s="54">
        <v>328</v>
      </c>
      <c r="LQ20" s="54">
        <v>329</v>
      </c>
      <c r="LR20" s="54">
        <v>330</v>
      </c>
      <c r="LS20" s="54">
        <v>331</v>
      </c>
      <c r="LT20" s="54">
        <v>332</v>
      </c>
      <c r="LU20" s="54">
        <v>333</v>
      </c>
      <c r="LV20" s="54">
        <v>334</v>
      </c>
      <c r="LW20" s="54">
        <v>335</v>
      </c>
      <c r="LX20" s="54">
        <v>336</v>
      </c>
      <c r="LY20" s="54">
        <v>337</v>
      </c>
      <c r="LZ20" s="54">
        <v>338</v>
      </c>
      <c r="MA20" s="54">
        <v>339</v>
      </c>
      <c r="MB20" s="54">
        <v>340</v>
      </c>
      <c r="MC20" s="54">
        <v>341</v>
      </c>
      <c r="MD20" s="54">
        <v>342</v>
      </c>
      <c r="ME20" s="54">
        <v>343</v>
      </c>
      <c r="MF20" s="54">
        <v>344</v>
      </c>
      <c r="MG20" s="54">
        <v>345</v>
      </c>
      <c r="MH20" s="54">
        <v>346</v>
      </c>
      <c r="MI20" s="54">
        <v>347</v>
      </c>
      <c r="MJ20" s="54">
        <v>348</v>
      </c>
      <c r="MK20" s="54">
        <v>349</v>
      </c>
      <c r="ML20" s="54">
        <v>350</v>
      </c>
      <c r="MM20" s="54">
        <v>351</v>
      </c>
      <c r="MN20" s="54">
        <v>352</v>
      </c>
      <c r="MO20" s="54">
        <v>353</v>
      </c>
      <c r="MP20" s="54">
        <v>354</v>
      </c>
      <c r="MQ20" s="54">
        <v>355</v>
      </c>
      <c r="MR20" s="54">
        <v>356</v>
      </c>
      <c r="MS20" s="54">
        <v>357</v>
      </c>
      <c r="MT20" s="54">
        <v>358</v>
      </c>
      <c r="MU20" s="54">
        <v>359</v>
      </c>
      <c r="MV20" s="54">
        <v>360</v>
      </c>
      <c r="MW20" s="54">
        <v>361</v>
      </c>
      <c r="MX20" s="54">
        <v>362</v>
      </c>
      <c r="MY20" s="54">
        <v>363</v>
      </c>
      <c r="MZ20" s="54">
        <v>364</v>
      </c>
      <c r="NA20" s="54">
        <v>365</v>
      </c>
      <c r="NB20" s="527"/>
      <c r="NC20" s="527"/>
      <c r="ND20" s="527"/>
      <c r="NE20" s="527"/>
      <c r="NF20" s="527"/>
      <c r="NG20" s="527"/>
      <c r="NH20" s="527"/>
      <c r="NI20" s="527"/>
      <c r="NJ20" s="527"/>
      <c r="NK20" s="527"/>
      <c r="NL20" s="527"/>
      <c r="NM20" s="527"/>
      <c r="NN20" s="527"/>
      <c r="NO20" s="527"/>
      <c r="NP20" s="527"/>
      <c r="NQ20" s="527"/>
      <c r="NR20" s="527"/>
      <c r="NS20" s="527"/>
      <c r="NT20" s="527"/>
      <c r="NU20" s="527"/>
      <c r="NV20" s="527"/>
      <c r="NW20" s="527"/>
      <c r="NX20" s="527"/>
      <c r="NY20" s="527"/>
      <c r="NZ20" s="527"/>
      <c r="OA20" s="527"/>
      <c r="OB20" s="527"/>
      <c r="OC20" s="527"/>
      <c r="OD20" s="527"/>
      <c r="OE20" s="527"/>
      <c r="OF20" s="527"/>
      <c r="OG20" s="527"/>
      <c r="OH20" s="527"/>
      <c r="OI20" s="527"/>
      <c r="OJ20" s="527"/>
      <c r="OK20" s="527"/>
      <c r="OL20" s="527"/>
      <c r="OM20" s="527"/>
      <c r="ON20" s="527"/>
      <c r="OO20" s="527"/>
      <c r="OP20" s="527"/>
      <c r="OQ20" s="527"/>
      <c r="OR20" s="527"/>
      <c r="OS20" s="527"/>
      <c r="OT20" s="527"/>
      <c r="OU20" s="527"/>
      <c r="OV20" s="527"/>
      <c r="OW20" s="527"/>
      <c r="OX20" s="527"/>
      <c r="OY20" s="527"/>
      <c r="OZ20" s="527"/>
      <c r="PA20" s="527"/>
      <c r="PB20" s="527"/>
    </row>
    <row r="21" spans="1:418" s="55" customFormat="1" ht="15.75" customHeight="1">
      <c r="A21" s="31" t="s">
        <v>180</v>
      </c>
      <c r="B21" s="55">
        <f t="shared" ref="B21" si="55">B3+3</f>
        <v>45329</v>
      </c>
      <c r="C21" s="55">
        <f t="shared" ref="C21:BN21" si="56">C3+3</f>
        <v>45677</v>
      </c>
      <c r="D21" s="55">
        <f t="shared" si="56"/>
        <v>45331</v>
      </c>
      <c r="E21" s="55">
        <f t="shared" si="56"/>
        <v>45332</v>
      </c>
      <c r="F21" s="55">
        <f t="shared" si="56"/>
        <v>45333</v>
      </c>
      <c r="G21" s="55">
        <f t="shared" si="56"/>
        <v>45334</v>
      </c>
      <c r="H21" s="55">
        <f t="shared" si="56"/>
        <v>45335</v>
      </c>
      <c r="I21" s="55">
        <f t="shared" si="56"/>
        <v>45336</v>
      </c>
      <c r="J21" s="55">
        <f t="shared" si="56"/>
        <v>45337</v>
      </c>
      <c r="K21" s="55">
        <f t="shared" si="56"/>
        <v>45338</v>
      </c>
      <c r="L21" s="55">
        <f t="shared" si="56"/>
        <v>45339</v>
      </c>
      <c r="M21" s="55">
        <f t="shared" si="56"/>
        <v>45340</v>
      </c>
      <c r="N21" s="55">
        <f t="shared" si="56"/>
        <v>45341</v>
      </c>
      <c r="O21" s="55">
        <f t="shared" si="56"/>
        <v>45342</v>
      </c>
      <c r="P21" s="55">
        <f t="shared" si="56"/>
        <v>45343</v>
      </c>
      <c r="Q21" s="55">
        <f t="shared" si="56"/>
        <v>45344</v>
      </c>
      <c r="R21" s="55">
        <f t="shared" si="56"/>
        <v>45345</v>
      </c>
      <c r="S21" s="55">
        <f t="shared" si="56"/>
        <v>45346</v>
      </c>
      <c r="T21" s="55">
        <f t="shared" si="56"/>
        <v>45347</v>
      </c>
      <c r="U21" s="55">
        <f t="shared" si="56"/>
        <v>45348</v>
      </c>
      <c r="V21" s="55">
        <f t="shared" si="56"/>
        <v>45349</v>
      </c>
      <c r="W21" s="55">
        <f t="shared" si="56"/>
        <v>45350</v>
      </c>
      <c r="X21" s="55">
        <f t="shared" si="56"/>
        <v>45350</v>
      </c>
      <c r="Y21" s="55">
        <f t="shared" si="56"/>
        <v>45352</v>
      </c>
      <c r="Z21" s="55">
        <f t="shared" si="56"/>
        <v>45353</v>
      </c>
      <c r="AA21" s="55">
        <f t="shared" si="56"/>
        <v>45354</v>
      </c>
      <c r="AB21" s="55">
        <f t="shared" si="56"/>
        <v>45355</v>
      </c>
      <c r="AC21" s="55">
        <f t="shared" si="56"/>
        <v>45356</v>
      </c>
      <c r="AD21" s="55">
        <f t="shared" si="56"/>
        <v>45356</v>
      </c>
      <c r="AE21" s="55">
        <f t="shared" si="56"/>
        <v>45358</v>
      </c>
      <c r="AF21" s="55">
        <f t="shared" si="56"/>
        <v>45359</v>
      </c>
      <c r="AG21" s="55">
        <f t="shared" si="56"/>
        <v>45360</v>
      </c>
      <c r="AH21" s="55">
        <f t="shared" si="56"/>
        <v>45361</v>
      </c>
      <c r="AI21" s="55">
        <f t="shared" si="56"/>
        <v>45362</v>
      </c>
      <c r="AJ21" s="55">
        <f t="shared" si="56"/>
        <v>45363</v>
      </c>
      <c r="AK21" s="55">
        <f t="shared" si="56"/>
        <v>45364</v>
      </c>
      <c r="AL21" s="55">
        <f t="shared" si="56"/>
        <v>45365</v>
      </c>
      <c r="AM21" s="55">
        <f t="shared" si="56"/>
        <v>45366</v>
      </c>
      <c r="AN21" s="55">
        <f t="shared" si="56"/>
        <v>45367</v>
      </c>
      <c r="AO21" s="55">
        <f t="shared" si="56"/>
        <v>45368</v>
      </c>
      <c r="AP21" s="55">
        <f t="shared" si="56"/>
        <v>45369</v>
      </c>
      <c r="AQ21" s="55">
        <f t="shared" si="56"/>
        <v>45370</v>
      </c>
      <c r="AR21" s="55">
        <f t="shared" si="56"/>
        <v>45371</v>
      </c>
      <c r="AS21" s="55">
        <f t="shared" si="56"/>
        <v>45372</v>
      </c>
      <c r="AT21" s="55">
        <f t="shared" si="56"/>
        <v>45373</v>
      </c>
      <c r="AU21" s="55">
        <f t="shared" si="56"/>
        <v>45374</v>
      </c>
      <c r="AV21" s="55">
        <f t="shared" si="56"/>
        <v>45375</v>
      </c>
      <c r="AW21" s="55">
        <f t="shared" si="56"/>
        <v>45376</v>
      </c>
      <c r="AX21" s="55">
        <f t="shared" si="56"/>
        <v>45377</v>
      </c>
      <c r="AY21" s="55">
        <f t="shared" si="56"/>
        <v>45378</v>
      </c>
      <c r="AZ21" s="55">
        <f t="shared" si="56"/>
        <v>45379</v>
      </c>
      <c r="BA21" s="55">
        <f t="shared" si="56"/>
        <v>45380</v>
      </c>
      <c r="BB21" s="55">
        <f t="shared" si="56"/>
        <v>45381</v>
      </c>
      <c r="BC21" s="55">
        <f t="shared" si="56"/>
        <v>45382</v>
      </c>
      <c r="BD21" s="55">
        <f t="shared" si="56"/>
        <v>45382</v>
      </c>
      <c r="BE21" s="55">
        <f t="shared" si="56"/>
        <v>45382</v>
      </c>
      <c r="BF21" s="55">
        <f t="shared" si="56"/>
        <v>45384</v>
      </c>
      <c r="BG21" s="55">
        <f t="shared" si="56"/>
        <v>45386</v>
      </c>
      <c r="BH21" s="55">
        <f t="shared" si="56"/>
        <v>45387</v>
      </c>
      <c r="BI21" s="55">
        <f t="shared" si="56"/>
        <v>45384</v>
      </c>
      <c r="BJ21" s="55">
        <f t="shared" si="56"/>
        <v>45384</v>
      </c>
      <c r="BK21" s="55">
        <f t="shared" si="56"/>
        <v>45388</v>
      </c>
      <c r="BL21" s="55">
        <f t="shared" si="56"/>
        <v>45388</v>
      </c>
      <c r="BM21" s="55">
        <f t="shared" si="56"/>
        <v>45388</v>
      </c>
      <c r="BN21" s="55">
        <f t="shared" si="56"/>
        <v>45388</v>
      </c>
      <c r="BO21" s="55">
        <f t="shared" ref="BO21:DZ21" si="57">BO3+3</f>
        <v>45388</v>
      </c>
      <c r="BP21" s="55">
        <f t="shared" si="57"/>
        <v>45391</v>
      </c>
      <c r="BQ21" s="55">
        <f t="shared" si="57"/>
        <v>45391</v>
      </c>
      <c r="BR21" s="55">
        <f t="shared" si="57"/>
        <v>45395</v>
      </c>
      <c r="BS21" s="55">
        <f t="shared" si="57"/>
        <v>45395</v>
      </c>
      <c r="BT21" s="55">
        <f t="shared" si="57"/>
        <v>45395</v>
      </c>
      <c r="BU21" s="55">
        <f t="shared" si="57"/>
        <v>45398</v>
      </c>
      <c r="BV21" s="55">
        <f t="shared" si="57"/>
        <v>45401</v>
      </c>
      <c r="BW21" s="55">
        <f t="shared" si="57"/>
        <v>45402</v>
      </c>
      <c r="BX21" s="55">
        <f t="shared" si="57"/>
        <v>45403</v>
      </c>
      <c r="BY21" s="55">
        <f t="shared" si="57"/>
        <v>45404</v>
      </c>
      <c r="BZ21" s="55">
        <f t="shared" si="57"/>
        <v>45405</v>
      </c>
      <c r="CA21" s="55">
        <f t="shared" si="57"/>
        <v>45405</v>
      </c>
      <c r="CB21" s="55">
        <f t="shared" si="57"/>
        <v>45405</v>
      </c>
      <c r="CC21" s="55">
        <f t="shared" si="57"/>
        <v>45405</v>
      </c>
      <c r="CD21" s="55">
        <f t="shared" si="57"/>
        <v>45409</v>
      </c>
      <c r="CE21" s="55">
        <f t="shared" si="57"/>
        <v>45409</v>
      </c>
      <c r="CF21" s="55">
        <f t="shared" si="57"/>
        <v>45409</v>
      </c>
      <c r="CG21" s="55">
        <f t="shared" si="57"/>
        <v>45411</v>
      </c>
      <c r="CH21" s="55">
        <f t="shared" si="57"/>
        <v>45411</v>
      </c>
      <c r="CI21" s="55">
        <f t="shared" si="57"/>
        <v>45412</v>
      </c>
      <c r="CJ21" s="55">
        <f t="shared" si="57"/>
        <v>45412</v>
      </c>
      <c r="CK21" s="55">
        <f t="shared" si="57"/>
        <v>45414</v>
      </c>
      <c r="CL21" s="55">
        <f t="shared" si="57"/>
        <v>45414</v>
      </c>
      <c r="CM21" s="55">
        <f t="shared" si="57"/>
        <v>45414</v>
      </c>
      <c r="CN21" s="55">
        <f t="shared" si="57"/>
        <v>45414</v>
      </c>
      <c r="CO21" s="55">
        <f t="shared" si="57"/>
        <v>45414</v>
      </c>
      <c r="CP21" s="55">
        <f t="shared" si="57"/>
        <v>45416</v>
      </c>
      <c r="CQ21" s="55">
        <f t="shared" si="57"/>
        <v>45416</v>
      </c>
      <c r="CR21" s="55">
        <f t="shared" si="57"/>
        <v>45418</v>
      </c>
      <c r="CS21" s="55">
        <f t="shared" si="57"/>
        <v>45418</v>
      </c>
      <c r="CT21" s="55">
        <f t="shared" si="57"/>
        <v>45422</v>
      </c>
      <c r="CU21" s="55">
        <f t="shared" si="57"/>
        <v>45422</v>
      </c>
      <c r="CV21" s="55">
        <f t="shared" si="57"/>
        <v>45422</v>
      </c>
      <c r="CW21" s="55">
        <f t="shared" si="57"/>
        <v>45422</v>
      </c>
      <c r="CX21" s="55">
        <f t="shared" si="57"/>
        <v>45423</v>
      </c>
      <c r="CY21" s="55">
        <f t="shared" si="57"/>
        <v>45423</v>
      </c>
      <c r="CZ21" s="55">
        <f t="shared" si="57"/>
        <v>45425</v>
      </c>
      <c r="DA21" s="55">
        <f t="shared" si="57"/>
        <v>45428</v>
      </c>
      <c r="DB21" s="55">
        <f t="shared" si="57"/>
        <v>45430</v>
      </c>
      <c r="DC21" s="55">
        <f t="shared" si="57"/>
        <v>45430</v>
      </c>
      <c r="DD21" s="55">
        <f t="shared" si="57"/>
        <v>45431</v>
      </c>
      <c r="DE21" s="55">
        <f t="shared" si="57"/>
        <v>45432</v>
      </c>
      <c r="DF21" s="55">
        <f t="shared" si="57"/>
        <v>45436</v>
      </c>
      <c r="DG21" s="55">
        <f t="shared" si="57"/>
        <v>45436</v>
      </c>
      <c r="DH21" s="55">
        <f t="shared" si="57"/>
        <v>45436</v>
      </c>
      <c r="DI21" s="55">
        <f t="shared" si="57"/>
        <v>45436</v>
      </c>
      <c r="DJ21" s="55">
        <f t="shared" si="57"/>
        <v>45436</v>
      </c>
      <c r="DK21" s="55">
        <f t="shared" si="57"/>
        <v>45436</v>
      </c>
      <c r="DL21" s="55">
        <f t="shared" si="57"/>
        <v>45436</v>
      </c>
      <c r="DM21" s="55">
        <f t="shared" si="57"/>
        <v>45437</v>
      </c>
      <c r="DN21" s="55">
        <f t="shared" si="57"/>
        <v>45438</v>
      </c>
      <c r="DO21" s="55">
        <f t="shared" si="57"/>
        <v>45438</v>
      </c>
      <c r="DP21" s="55">
        <f t="shared" si="57"/>
        <v>45438</v>
      </c>
      <c r="DQ21" s="55">
        <f t="shared" si="57"/>
        <v>45438</v>
      </c>
      <c r="DR21" s="55">
        <f t="shared" si="57"/>
        <v>45439</v>
      </c>
      <c r="DS21" s="55">
        <f t="shared" si="57"/>
        <v>45444</v>
      </c>
      <c r="DT21" s="55">
        <f t="shared" si="57"/>
        <v>45445</v>
      </c>
      <c r="DU21" s="55">
        <f t="shared" si="57"/>
        <v>45445</v>
      </c>
      <c r="DV21" s="55">
        <f t="shared" si="57"/>
        <v>45450</v>
      </c>
      <c r="DW21" s="55">
        <f t="shared" si="57"/>
        <v>45450</v>
      </c>
      <c r="DX21" s="55">
        <f t="shared" si="57"/>
        <v>45450</v>
      </c>
      <c r="DY21" s="55">
        <f t="shared" si="57"/>
        <v>45450</v>
      </c>
      <c r="DZ21" s="55">
        <f t="shared" si="57"/>
        <v>45452</v>
      </c>
      <c r="EA21" s="55">
        <f t="shared" ref="EA21:GL21" si="58">EA3+3</f>
        <v>45452</v>
      </c>
      <c r="EB21" s="55">
        <f t="shared" si="58"/>
        <v>45456</v>
      </c>
      <c r="EC21" s="55">
        <f t="shared" si="58"/>
        <v>45457</v>
      </c>
      <c r="ED21" s="55">
        <f t="shared" si="58"/>
        <v>45457</v>
      </c>
      <c r="EE21" s="55">
        <f t="shared" si="58"/>
        <v>45457</v>
      </c>
      <c r="EF21" s="55">
        <f t="shared" si="58"/>
        <v>45457</v>
      </c>
      <c r="EG21" s="55">
        <f t="shared" si="58"/>
        <v>45458</v>
      </c>
      <c r="EH21" s="55">
        <f t="shared" si="58"/>
        <v>45459</v>
      </c>
      <c r="EI21" s="55">
        <f t="shared" si="58"/>
        <v>45463</v>
      </c>
      <c r="EJ21" s="55">
        <f t="shared" si="58"/>
        <v>45463</v>
      </c>
      <c r="EK21" s="55">
        <f t="shared" si="58"/>
        <v>45464</v>
      </c>
      <c r="EL21" s="55">
        <f t="shared" si="58"/>
        <v>45464</v>
      </c>
      <c r="EM21" s="55">
        <f t="shared" si="58"/>
        <v>45464</v>
      </c>
      <c r="EN21" s="55">
        <f t="shared" si="58"/>
        <v>45464</v>
      </c>
      <c r="EO21" s="55">
        <f t="shared" si="58"/>
        <v>45467</v>
      </c>
      <c r="EP21" s="55">
        <f t="shared" si="58"/>
        <v>45467</v>
      </c>
      <c r="EQ21" s="55">
        <f t="shared" si="58"/>
        <v>45470</v>
      </c>
      <c r="ER21" s="55">
        <f t="shared" si="58"/>
        <v>45470</v>
      </c>
      <c r="ES21" s="55">
        <f t="shared" si="58"/>
        <v>45470</v>
      </c>
      <c r="ET21" s="55">
        <f t="shared" si="58"/>
        <v>45470</v>
      </c>
      <c r="EU21" s="55">
        <f t="shared" si="58"/>
        <v>45472</v>
      </c>
      <c r="EV21" s="55">
        <f t="shared" si="58"/>
        <v>45473</v>
      </c>
      <c r="EW21" s="55">
        <f t="shared" si="58"/>
        <v>45478</v>
      </c>
      <c r="EX21" s="55">
        <f t="shared" si="58"/>
        <v>45478</v>
      </c>
      <c r="EY21" s="55">
        <f t="shared" si="58"/>
        <v>45478</v>
      </c>
      <c r="EZ21" s="55">
        <f t="shared" si="58"/>
        <v>45478</v>
      </c>
      <c r="FA21" s="55">
        <f t="shared" si="58"/>
        <v>45478</v>
      </c>
      <c r="FB21" s="55">
        <f t="shared" si="58"/>
        <v>45478</v>
      </c>
      <c r="FC21" s="55">
        <f t="shared" si="58"/>
        <v>45479</v>
      </c>
      <c r="FD21" s="55">
        <f t="shared" si="58"/>
        <v>45479</v>
      </c>
      <c r="FE21" s="55">
        <f t="shared" si="58"/>
        <v>45481</v>
      </c>
      <c r="FF21" s="55">
        <f t="shared" si="58"/>
        <v>45484</v>
      </c>
      <c r="FG21" s="55">
        <f t="shared" si="58"/>
        <v>45485</v>
      </c>
      <c r="FH21" s="55">
        <f t="shared" si="58"/>
        <v>45485</v>
      </c>
      <c r="FI21" s="55">
        <f t="shared" si="58"/>
        <v>45485</v>
      </c>
      <c r="FJ21" s="55">
        <f t="shared" si="58"/>
        <v>45485</v>
      </c>
      <c r="FK21" s="55">
        <f t="shared" si="58"/>
        <v>45485</v>
      </c>
      <c r="FL21" s="55">
        <f t="shared" si="58"/>
        <v>45488</v>
      </c>
      <c r="FM21" s="55">
        <f t="shared" si="58"/>
        <v>45491</v>
      </c>
      <c r="FN21" s="55">
        <f t="shared" si="58"/>
        <v>45491</v>
      </c>
      <c r="FO21" s="55">
        <f t="shared" si="58"/>
        <v>45491</v>
      </c>
      <c r="FP21" s="55">
        <f t="shared" si="58"/>
        <v>45494</v>
      </c>
      <c r="FQ21" s="55">
        <f t="shared" si="58"/>
        <v>45499</v>
      </c>
      <c r="FR21" s="55">
        <f t="shared" si="58"/>
        <v>45499</v>
      </c>
      <c r="FS21" s="55">
        <f t="shared" si="58"/>
        <v>45500</v>
      </c>
      <c r="FT21" s="55">
        <f t="shared" si="58"/>
        <v>45499</v>
      </c>
      <c r="FU21" s="55">
        <f t="shared" si="58"/>
        <v>45500</v>
      </c>
      <c r="FV21" s="55">
        <f t="shared" si="58"/>
        <v>45500</v>
      </c>
      <c r="FW21" s="55">
        <f t="shared" si="58"/>
        <v>45502</v>
      </c>
      <c r="FX21" s="55">
        <f t="shared" si="58"/>
        <v>3</v>
      </c>
      <c r="FY21" s="55">
        <f t="shared" si="58"/>
        <v>45507</v>
      </c>
      <c r="FZ21" s="55">
        <f t="shared" si="58"/>
        <v>45507</v>
      </c>
      <c r="GA21" s="55">
        <f t="shared" si="58"/>
        <v>45507</v>
      </c>
      <c r="GB21" s="55">
        <f t="shared" si="58"/>
        <v>45507</v>
      </c>
      <c r="GC21" s="55">
        <f t="shared" si="58"/>
        <v>45507</v>
      </c>
      <c r="GD21" s="55">
        <f t="shared" si="58"/>
        <v>45508</v>
      </c>
      <c r="GE21" s="55">
        <f t="shared" si="58"/>
        <v>45509</v>
      </c>
      <c r="GF21" s="55">
        <f t="shared" si="58"/>
        <v>45512</v>
      </c>
      <c r="GG21" s="55">
        <f t="shared" si="58"/>
        <v>45512</v>
      </c>
      <c r="GH21" s="55">
        <f t="shared" si="58"/>
        <v>45512</v>
      </c>
      <c r="GI21" s="55">
        <f t="shared" si="58"/>
        <v>45513</v>
      </c>
      <c r="GJ21" s="55">
        <f t="shared" si="58"/>
        <v>45513</v>
      </c>
      <c r="GK21" s="55">
        <f t="shared" si="58"/>
        <v>45513</v>
      </c>
      <c r="GL21" s="55">
        <f t="shared" si="58"/>
        <v>45515</v>
      </c>
      <c r="GM21" s="55">
        <f t="shared" ref="GM21:IX21" si="59">GM3+3</f>
        <v>45516</v>
      </c>
      <c r="GN21" s="55">
        <f t="shared" si="59"/>
        <v>45519</v>
      </c>
      <c r="GO21" s="55">
        <f t="shared" si="59"/>
        <v>45519</v>
      </c>
      <c r="GP21" s="55">
        <f t="shared" si="59"/>
        <v>45519</v>
      </c>
      <c r="GQ21" s="55">
        <f t="shared" si="59"/>
        <v>45522</v>
      </c>
      <c r="GR21" s="55">
        <f t="shared" si="59"/>
        <v>45522</v>
      </c>
      <c r="GS21" s="55">
        <f t="shared" si="59"/>
        <v>45527</v>
      </c>
      <c r="GT21" s="55">
        <f t="shared" si="59"/>
        <v>45527</v>
      </c>
      <c r="GU21" s="55">
        <f t="shared" si="59"/>
        <v>45528</v>
      </c>
      <c r="GV21" s="55">
        <f t="shared" si="59"/>
        <v>45528</v>
      </c>
      <c r="GW21" s="55">
        <f t="shared" si="59"/>
        <v>45528</v>
      </c>
      <c r="GX21" s="55">
        <f t="shared" si="59"/>
        <v>45529</v>
      </c>
      <c r="GY21" s="55">
        <f t="shared" si="59"/>
        <v>45530</v>
      </c>
      <c r="GZ21" s="55">
        <f t="shared" si="59"/>
        <v>45533</v>
      </c>
      <c r="HA21" s="55">
        <f t="shared" si="59"/>
        <v>45533</v>
      </c>
      <c r="HB21" s="55">
        <f t="shared" si="59"/>
        <v>45536</v>
      </c>
      <c r="HC21" s="55">
        <f t="shared" si="59"/>
        <v>45536</v>
      </c>
      <c r="HD21" s="55">
        <f t="shared" si="59"/>
        <v>45536</v>
      </c>
      <c r="HE21" s="55">
        <f t="shared" si="59"/>
        <v>45536</v>
      </c>
      <c r="HF21" s="55">
        <f t="shared" si="59"/>
        <v>45536</v>
      </c>
      <c r="HG21" s="55">
        <f t="shared" si="59"/>
        <v>45536</v>
      </c>
      <c r="HH21" s="55">
        <f t="shared" si="59"/>
        <v>45536</v>
      </c>
      <c r="HI21" s="55">
        <f t="shared" si="59"/>
        <v>45537</v>
      </c>
      <c r="HJ21" s="55">
        <f t="shared" si="59"/>
        <v>45537</v>
      </c>
      <c r="HK21" s="55">
        <f t="shared" si="59"/>
        <v>45537</v>
      </c>
      <c r="HL21" s="55">
        <f t="shared" si="59"/>
        <v>45537</v>
      </c>
      <c r="HM21" s="55">
        <f t="shared" si="59"/>
        <v>45537</v>
      </c>
      <c r="HN21" s="55">
        <f t="shared" si="59"/>
        <v>45537</v>
      </c>
      <c r="HO21" s="55">
        <f t="shared" si="59"/>
        <v>45541</v>
      </c>
      <c r="HP21" s="55">
        <f t="shared" si="59"/>
        <v>45541</v>
      </c>
      <c r="HQ21" s="55">
        <f t="shared" si="59"/>
        <v>45543</v>
      </c>
      <c r="HR21" s="55">
        <f t="shared" si="59"/>
        <v>45544</v>
      </c>
      <c r="HS21" s="55">
        <f t="shared" si="59"/>
        <v>45549</v>
      </c>
      <c r="HT21" s="55">
        <f t="shared" si="59"/>
        <v>45549</v>
      </c>
      <c r="HU21" s="55">
        <f t="shared" si="59"/>
        <v>45551</v>
      </c>
      <c r="HV21" s="55">
        <f t="shared" si="59"/>
        <v>45555</v>
      </c>
      <c r="HW21" s="55">
        <f t="shared" si="59"/>
        <v>45555</v>
      </c>
      <c r="HX21" s="55">
        <f t="shared" si="59"/>
        <v>45556</v>
      </c>
      <c r="HY21" s="55">
        <f t="shared" si="59"/>
        <v>45556</v>
      </c>
      <c r="HZ21" s="55">
        <f t="shared" si="59"/>
        <v>45556</v>
      </c>
      <c r="IA21" s="55">
        <f t="shared" si="59"/>
        <v>45556</v>
      </c>
      <c r="IB21" s="55">
        <f t="shared" si="59"/>
        <v>45556</v>
      </c>
      <c r="IC21" s="55">
        <f t="shared" si="59"/>
        <v>45556</v>
      </c>
      <c r="ID21" s="55">
        <f t="shared" si="59"/>
        <v>45557</v>
      </c>
      <c r="IE21" s="55">
        <f t="shared" si="59"/>
        <v>45561</v>
      </c>
      <c r="IF21" s="55">
        <f t="shared" si="59"/>
        <v>45561</v>
      </c>
      <c r="IG21" s="55">
        <f t="shared" si="59"/>
        <v>45562</v>
      </c>
      <c r="IH21" s="55">
        <f t="shared" si="59"/>
        <v>45562</v>
      </c>
      <c r="II21" s="55">
        <f t="shared" si="59"/>
        <v>45564</v>
      </c>
      <c r="IJ21" s="55">
        <f t="shared" si="59"/>
        <v>45565</v>
      </c>
      <c r="IK21" s="55">
        <f t="shared" si="59"/>
        <v>45561</v>
      </c>
      <c r="IL21" s="55">
        <f t="shared" si="59"/>
        <v>45561</v>
      </c>
      <c r="IM21" s="55">
        <f t="shared" si="59"/>
        <v>45561</v>
      </c>
      <c r="IN21" s="55">
        <f t="shared" si="59"/>
        <v>45561</v>
      </c>
      <c r="IO21" s="55">
        <f t="shared" si="59"/>
        <v>45575</v>
      </c>
      <c r="IP21" s="55">
        <f t="shared" si="59"/>
        <v>45575</v>
      </c>
      <c r="IQ21" s="55">
        <f t="shared" si="59"/>
        <v>45576</v>
      </c>
      <c r="IR21" s="55">
        <f t="shared" si="59"/>
        <v>45572</v>
      </c>
      <c r="IS21" s="55">
        <f t="shared" si="59"/>
        <v>45576</v>
      </c>
      <c r="IT21" s="55">
        <f t="shared" si="59"/>
        <v>45576</v>
      </c>
      <c r="IU21" s="55">
        <f t="shared" si="59"/>
        <v>45577</v>
      </c>
      <c r="IV21" s="55">
        <f t="shared" si="59"/>
        <v>45578</v>
      </c>
      <c r="IW21" s="55">
        <f t="shared" si="59"/>
        <v>45579</v>
      </c>
      <c r="IX21" s="55">
        <f t="shared" si="59"/>
        <v>45579</v>
      </c>
      <c r="IY21" s="55">
        <f t="shared" ref="IY21:LJ21" si="60">IY3+3</f>
        <v>45583</v>
      </c>
      <c r="IZ21" s="55">
        <f t="shared" si="60"/>
        <v>45583</v>
      </c>
      <c r="JA21" s="55">
        <f t="shared" si="60"/>
        <v>45583</v>
      </c>
      <c r="JB21" s="55">
        <f t="shared" si="60"/>
        <v>45583</v>
      </c>
      <c r="JC21" s="55">
        <f t="shared" si="60"/>
        <v>45584</v>
      </c>
      <c r="JD21" s="55">
        <f t="shared" si="60"/>
        <v>45586</v>
      </c>
      <c r="JE21" s="55">
        <f t="shared" si="60"/>
        <v>45586</v>
      </c>
      <c r="JF21" s="55">
        <f t="shared" si="60"/>
        <v>45589</v>
      </c>
      <c r="JG21" s="55">
        <f t="shared" si="60"/>
        <v>45589</v>
      </c>
      <c r="JH21" s="55">
        <f t="shared" si="60"/>
        <v>45559</v>
      </c>
      <c r="JI21" s="55">
        <f t="shared" si="60"/>
        <v>45590</v>
      </c>
      <c r="JJ21" s="55">
        <f t="shared" si="60"/>
        <v>45593</v>
      </c>
      <c r="JK21" s="55">
        <f t="shared" si="60"/>
        <v>45596</v>
      </c>
      <c r="JL21" s="55">
        <f t="shared" si="60"/>
        <v>45597</v>
      </c>
      <c r="JM21" s="55">
        <f t="shared" si="60"/>
        <v>45596</v>
      </c>
      <c r="JN21" s="55">
        <f t="shared" si="60"/>
        <v>45596</v>
      </c>
      <c r="JO21" s="55">
        <f t="shared" si="60"/>
        <v>45596</v>
      </c>
      <c r="JP21" s="55">
        <f t="shared" si="60"/>
        <v>45598</v>
      </c>
      <c r="JQ21" s="55">
        <f t="shared" si="60"/>
        <v>45599</v>
      </c>
      <c r="JR21" s="55">
        <f t="shared" si="60"/>
        <v>45599</v>
      </c>
      <c r="JS21" s="55">
        <f t="shared" si="60"/>
        <v>45603</v>
      </c>
      <c r="JT21" s="55">
        <f t="shared" si="60"/>
        <v>45603</v>
      </c>
      <c r="JU21" s="55">
        <f t="shared" si="60"/>
        <v>45603</v>
      </c>
      <c r="JV21" s="55">
        <f t="shared" si="60"/>
        <v>45603</v>
      </c>
      <c r="JW21" s="55">
        <f t="shared" si="60"/>
        <v>45606</v>
      </c>
      <c r="JX21" s="55">
        <f t="shared" si="60"/>
        <v>45607</v>
      </c>
      <c r="JY21" s="55">
        <f t="shared" si="60"/>
        <v>45607</v>
      </c>
      <c r="JZ21" s="55">
        <f t="shared" si="60"/>
        <v>45611</v>
      </c>
      <c r="KA21" s="55">
        <f t="shared" si="60"/>
        <v>45612</v>
      </c>
      <c r="KB21" s="55">
        <f t="shared" si="60"/>
        <v>45613</v>
      </c>
      <c r="KC21" s="55">
        <f t="shared" si="60"/>
        <v>45613</v>
      </c>
      <c r="KD21" s="55">
        <f t="shared" si="60"/>
        <v>45613</v>
      </c>
      <c r="KE21" s="55">
        <f t="shared" si="60"/>
        <v>45613</v>
      </c>
      <c r="KF21" s="55">
        <f t="shared" si="60"/>
        <v>45614</v>
      </c>
      <c r="KG21" s="55">
        <f t="shared" si="60"/>
        <v>45614</v>
      </c>
      <c r="KH21" s="55">
        <f t="shared" si="60"/>
        <v>45614</v>
      </c>
      <c r="KI21" s="55">
        <f t="shared" si="60"/>
        <v>45619</v>
      </c>
      <c r="KJ21" s="55">
        <f t="shared" si="60"/>
        <v>45619</v>
      </c>
      <c r="KK21" s="55">
        <f t="shared" si="60"/>
        <v>45619</v>
      </c>
      <c r="KL21" s="55">
        <f t="shared" si="60"/>
        <v>45619</v>
      </c>
      <c r="KM21" s="55">
        <f t="shared" si="60"/>
        <v>45620</v>
      </c>
      <c r="KN21" s="55">
        <f t="shared" si="60"/>
        <v>45624</v>
      </c>
      <c r="KO21" s="55">
        <f t="shared" si="60"/>
        <v>45625</v>
      </c>
      <c r="KP21" s="55">
        <f t="shared" si="60"/>
        <v>45625</v>
      </c>
      <c r="KQ21" s="55">
        <f t="shared" si="60"/>
        <v>45626</v>
      </c>
      <c r="KR21" s="55">
        <f t="shared" si="60"/>
        <v>45628</v>
      </c>
      <c r="KS21" s="55">
        <f t="shared" si="60"/>
        <v>45626</v>
      </c>
      <c r="KT21" s="55">
        <f t="shared" si="60"/>
        <v>45628</v>
      </c>
      <c r="KU21" s="55">
        <f t="shared" si="60"/>
        <v>45601</v>
      </c>
      <c r="KV21" s="55">
        <f t="shared" si="60"/>
        <v>45632</v>
      </c>
      <c r="KW21" s="55">
        <f t="shared" si="60"/>
        <v>45632</v>
      </c>
      <c r="KX21" s="55">
        <f t="shared" si="60"/>
        <v>45632</v>
      </c>
      <c r="KY21" s="55">
        <f t="shared" si="60"/>
        <v>45632</v>
      </c>
      <c r="KZ21" s="55">
        <f t="shared" si="60"/>
        <v>45634</v>
      </c>
      <c r="LA21" s="55">
        <f t="shared" si="60"/>
        <v>45638</v>
      </c>
      <c r="LB21" s="55">
        <f t="shared" si="60"/>
        <v>45639</v>
      </c>
      <c r="LC21" s="55">
        <f t="shared" si="60"/>
        <v>45639</v>
      </c>
      <c r="LD21" s="55">
        <f t="shared" si="60"/>
        <v>45640</v>
      </c>
      <c r="LE21" s="55">
        <f t="shared" si="60"/>
        <v>45640</v>
      </c>
      <c r="LF21" s="55">
        <f t="shared" si="60"/>
        <v>45640</v>
      </c>
      <c r="LG21" s="55">
        <f t="shared" si="60"/>
        <v>45640</v>
      </c>
      <c r="LH21" s="55">
        <f t="shared" si="60"/>
        <v>45641</v>
      </c>
      <c r="LI21" s="55">
        <f t="shared" si="60"/>
        <v>45642</v>
      </c>
      <c r="LJ21" s="55">
        <f t="shared" si="60"/>
        <v>45645</v>
      </c>
      <c r="LK21" s="55">
        <f t="shared" ref="LK21:LY21" si="61">LK3+3</f>
        <v>45646</v>
      </c>
      <c r="LL21" s="55">
        <f t="shared" si="61"/>
        <v>45646</v>
      </c>
      <c r="LM21" s="55">
        <f t="shared" si="61"/>
        <v>45646</v>
      </c>
      <c r="LN21" s="55" t="e">
        <f t="shared" si="61"/>
        <v>#VALUE!</v>
      </c>
      <c r="LO21" s="55" t="e">
        <f t="shared" si="61"/>
        <v>#VALUE!</v>
      </c>
      <c r="LP21" s="55">
        <f t="shared" si="61"/>
        <v>45647</v>
      </c>
      <c r="LQ21" s="55">
        <f t="shared" si="61"/>
        <v>45648</v>
      </c>
      <c r="LR21" s="55">
        <f t="shared" si="61"/>
        <v>45649</v>
      </c>
      <c r="LS21" s="55">
        <f t="shared" si="61"/>
        <v>45652</v>
      </c>
      <c r="LT21" s="55">
        <f t="shared" si="61"/>
        <v>45655</v>
      </c>
      <c r="LU21" s="55">
        <f t="shared" si="61"/>
        <v>3</v>
      </c>
      <c r="LV21" s="55">
        <f t="shared" si="61"/>
        <v>3</v>
      </c>
      <c r="LW21" s="55">
        <f t="shared" si="61"/>
        <v>45655</v>
      </c>
      <c r="LX21" s="55">
        <f t="shared" si="61"/>
        <v>45655</v>
      </c>
      <c r="LY21" s="55">
        <f t="shared" si="61"/>
        <v>45656</v>
      </c>
      <c r="LZ21" s="55">
        <f t="shared" ref="LZ21:MR21" si="62">LZ3+3</f>
        <v>45659</v>
      </c>
      <c r="MA21" s="55">
        <f t="shared" si="62"/>
        <v>3</v>
      </c>
      <c r="MB21" s="55">
        <f t="shared" si="62"/>
        <v>46024</v>
      </c>
      <c r="MC21" s="55">
        <f t="shared" si="62"/>
        <v>46024</v>
      </c>
      <c r="MD21" s="55">
        <f t="shared" si="62"/>
        <v>46024</v>
      </c>
      <c r="ME21" s="55">
        <f t="shared" si="62"/>
        <v>45659</v>
      </c>
      <c r="MF21" s="55">
        <f t="shared" si="62"/>
        <v>45659</v>
      </c>
      <c r="MG21" s="55">
        <f t="shared" si="62"/>
        <v>45659</v>
      </c>
      <c r="MH21" s="55">
        <f t="shared" si="62"/>
        <v>45662</v>
      </c>
      <c r="MI21" s="55">
        <f t="shared" si="62"/>
        <v>45667</v>
      </c>
      <c r="MJ21" s="55">
        <f t="shared" si="62"/>
        <v>45667</v>
      </c>
      <c r="MK21" s="55">
        <f t="shared" si="62"/>
        <v>45668</v>
      </c>
      <c r="ML21" s="55">
        <f t="shared" si="62"/>
        <v>11</v>
      </c>
      <c r="MM21" s="55">
        <f t="shared" si="62"/>
        <v>45668</v>
      </c>
      <c r="MN21" s="55">
        <f t="shared" si="62"/>
        <v>45668</v>
      </c>
      <c r="MO21" s="55">
        <f t="shared" si="62"/>
        <v>45674</v>
      </c>
      <c r="MP21" s="55">
        <f t="shared" si="62"/>
        <v>45675</v>
      </c>
      <c r="MQ21" s="55">
        <f t="shared" si="62"/>
        <v>45677</v>
      </c>
      <c r="MR21" s="55">
        <f t="shared" si="62"/>
        <v>45680</v>
      </c>
      <c r="MS21" s="55">
        <f t="shared" ref="MS21:NA21" si="63">MS3+3</f>
        <v>45681</v>
      </c>
      <c r="MT21" s="55">
        <f t="shared" si="63"/>
        <v>45681</v>
      </c>
      <c r="MU21" s="55">
        <f t="shared" si="63"/>
        <v>45681</v>
      </c>
      <c r="MV21" s="55">
        <f t="shared" si="63"/>
        <v>45681</v>
      </c>
      <c r="MW21" s="55">
        <f t="shared" si="63"/>
        <v>45683</v>
      </c>
      <c r="MX21" s="55">
        <f t="shared" si="63"/>
        <v>45687</v>
      </c>
      <c r="MY21" s="55">
        <f t="shared" si="63"/>
        <v>45687</v>
      </c>
      <c r="MZ21" s="55">
        <f t="shared" si="63"/>
        <v>45688</v>
      </c>
      <c r="NA21" s="55">
        <f t="shared" si="63"/>
        <v>45689</v>
      </c>
      <c r="NB21" s="532"/>
      <c r="NC21" s="532"/>
      <c r="ND21" s="532"/>
      <c r="NE21" s="532"/>
      <c r="NF21" s="532"/>
      <c r="NG21" s="532"/>
      <c r="NH21" s="532"/>
      <c r="NI21" s="532"/>
      <c r="NJ21" s="532"/>
      <c r="NK21" s="532"/>
      <c r="NL21" s="532"/>
      <c r="NM21" s="532"/>
      <c r="NN21" s="532"/>
      <c r="NO21" s="532"/>
      <c r="NP21" s="532"/>
      <c r="NQ21" s="532"/>
      <c r="NR21" s="532"/>
      <c r="NS21" s="532"/>
      <c r="NT21" s="532"/>
      <c r="NU21" s="532"/>
      <c r="NV21" s="532"/>
      <c r="NW21" s="532"/>
      <c r="NX21" s="532"/>
      <c r="NY21" s="532"/>
      <c r="NZ21" s="532"/>
      <c r="OA21" s="532"/>
      <c r="OB21" s="532"/>
      <c r="OC21" s="532"/>
      <c r="OD21" s="532"/>
      <c r="OE21" s="532"/>
      <c r="OF21" s="532"/>
      <c r="OG21" s="532"/>
      <c r="OH21" s="532"/>
      <c r="OI21" s="532"/>
      <c r="OJ21" s="532"/>
      <c r="OK21" s="532"/>
      <c r="OL21" s="532"/>
      <c r="OM21" s="532"/>
      <c r="ON21" s="532"/>
      <c r="OO21" s="532"/>
      <c r="OP21" s="532"/>
      <c r="OQ21" s="532"/>
      <c r="OR21" s="532"/>
      <c r="OS21" s="532"/>
      <c r="OT21" s="532"/>
      <c r="OU21" s="532"/>
      <c r="OV21" s="532"/>
      <c r="OW21" s="532"/>
      <c r="OX21" s="532"/>
      <c r="OY21" s="532"/>
      <c r="OZ21" s="532"/>
      <c r="PA21" s="532"/>
      <c r="PB21" s="532"/>
    </row>
    <row r="22" spans="1:418" s="249" customFormat="1" ht="15.75" customHeight="1">
      <c r="A22" s="248"/>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row>
    <row r="23" spans="1:418" s="84" customFormat="1" ht="15.75" customHeight="1">
      <c r="A23" s="83" t="s">
        <v>207</v>
      </c>
      <c r="B23" s="84">
        <f>'Inbound SOS &amp; EOD'!B31</f>
        <v>92</v>
      </c>
      <c r="C23" s="84">
        <f>'Inbound SOS &amp; EOD'!C31</f>
        <v>1079</v>
      </c>
      <c r="D23" s="84">
        <f>'Inbound SOS &amp; EOD'!D31</f>
        <v>454</v>
      </c>
      <c r="E23" s="84">
        <f>'Inbound SOS &amp; EOD'!E31</f>
        <v>816</v>
      </c>
      <c r="F23" s="84">
        <f>'Inbound SOS &amp; EOD'!F31</f>
        <v>1277</v>
      </c>
      <c r="G23" s="84">
        <f>'Inbound SOS &amp; EOD'!G31</f>
        <v>521</v>
      </c>
      <c r="H23" s="84">
        <f>'Inbound SOS &amp; EOD'!H31</f>
        <v>383</v>
      </c>
      <c r="I23" s="84">
        <f>'Inbound SOS &amp; EOD'!I31</f>
        <v>70</v>
      </c>
      <c r="J23" s="84">
        <f>'Inbound SOS &amp; EOD'!J31</f>
        <v>599</v>
      </c>
      <c r="K23" s="84">
        <f>'Inbound SOS &amp; EOD'!K31</f>
        <v>165</v>
      </c>
      <c r="L23" s="84">
        <f>'Inbound SOS &amp; EOD'!L31</f>
        <v>186</v>
      </c>
      <c r="M23" s="84">
        <f>'Inbound SOS &amp; EOD'!M31</f>
        <v>35</v>
      </c>
      <c r="N23" s="84">
        <f>'Inbound SOS &amp; EOD'!N31</f>
        <v>0</v>
      </c>
      <c r="O23" s="84">
        <f>'Inbound SOS &amp; EOD'!O31</f>
        <v>0</v>
      </c>
      <c r="P23" s="84">
        <f>'Inbound SOS &amp; EOD'!P31</f>
        <v>0</v>
      </c>
      <c r="Q23" s="84">
        <f>'Inbound SOS &amp; EOD'!Q31</f>
        <v>611</v>
      </c>
      <c r="R23" s="84">
        <f>'Inbound SOS &amp; EOD'!R31</f>
        <v>291</v>
      </c>
      <c r="S23" s="84">
        <f>'Inbound SOS &amp; EOD'!S31</f>
        <v>289</v>
      </c>
      <c r="T23" s="84">
        <f>'Inbound SOS &amp; EOD'!T31</f>
        <v>246</v>
      </c>
      <c r="U23" s="84">
        <f>'Inbound SOS &amp; EOD'!U31</f>
        <v>418</v>
      </c>
      <c r="V23" s="84">
        <f>'Inbound SOS &amp; EOD'!V31</f>
        <v>0</v>
      </c>
      <c r="W23" s="84">
        <f>'Inbound SOS &amp; EOD'!W31</f>
        <v>0</v>
      </c>
      <c r="X23" s="84">
        <f>'Inbound SOS &amp; EOD'!X31</f>
        <v>418</v>
      </c>
      <c r="Y23" s="84">
        <f>'Inbound SOS &amp; EOD'!Y31</f>
        <v>140</v>
      </c>
      <c r="Z23" s="84">
        <f>'Inbound SOS &amp; EOD'!Z31</f>
        <v>204</v>
      </c>
      <c r="AA23" s="84">
        <f>'Inbound SOS &amp; EOD'!AA31</f>
        <v>298</v>
      </c>
      <c r="AB23" s="84">
        <f>'Inbound SOS &amp; EOD'!AB31</f>
        <v>25</v>
      </c>
      <c r="AC23" s="84">
        <f>'Inbound SOS &amp; EOD'!AC31</f>
        <v>0</v>
      </c>
      <c r="AD23" s="84">
        <f>'Inbound SOS &amp; EOD'!AD31</f>
        <v>557</v>
      </c>
      <c r="AE23" s="84">
        <f>'Inbound SOS &amp; EOD'!AE31</f>
        <v>539</v>
      </c>
      <c r="AF23" s="84">
        <f>'Inbound SOS &amp; EOD'!AF31</f>
        <v>81</v>
      </c>
      <c r="AG23" s="84">
        <f>'Inbound SOS &amp; EOD'!AG31</f>
        <v>587</v>
      </c>
      <c r="AH23" s="84">
        <f>'Inbound SOS &amp; EOD'!AH31</f>
        <v>308</v>
      </c>
      <c r="AI23" s="84">
        <f>'Inbound SOS &amp; EOD'!AI31</f>
        <v>620</v>
      </c>
      <c r="AJ23" s="84">
        <f>'Inbound SOS &amp; EOD'!AJ31</f>
        <v>443</v>
      </c>
      <c r="AK23" s="84">
        <f>'Inbound SOS &amp; EOD'!AK31</f>
        <v>835</v>
      </c>
      <c r="AL23" s="84">
        <f>'Inbound SOS &amp; EOD'!AL31</f>
        <v>212</v>
      </c>
      <c r="AM23" s="84">
        <f>'Inbound SOS &amp; EOD'!AM31</f>
        <v>1</v>
      </c>
      <c r="AN23" s="84">
        <f>'Inbound SOS &amp; EOD'!AN31</f>
        <v>115</v>
      </c>
      <c r="AO23" s="84">
        <f>'Inbound SOS &amp; EOD'!AO31</f>
        <v>543</v>
      </c>
      <c r="AP23" s="84">
        <f>'Inbound SOS &amp; EOD'!AP31</f>
        <v>606</v>
      </c>
      <c r="AQ23" s="84">
        <f>'Inbound SOS &amp; EOD'!AQ31</f>
        <v>326</v>
      </c>
      <c r="AR23" s="84">
        <f>'Inbound SOS &amp; EOD'!AR31</f>
        <v>134</v>
      </c>
      <c r="AS23" s="84">
        <f>'Inbound SOS &amp; EOD'!AS31</f>
        <v>134</v>
      </c>
      <c r="AT23" s="84">
        <f>'Inbound SOS &amp; EOD'!AT31</f>
        <v>355</v>
      </c>
      <c r="AU23" s="84">
        <f>'Inbound SOS &amp; EOD'!AU31</f>
        <v>249</v>
      </c>
      <c r="AV23" s="84">
        <f>'Inbound SOS &amp; EOD'!AV31</f>
        <v>215</v>
      </c>
      <c r="AW23" s="84">
        <f>'Inbound SOS &amp; EOD'!AW31</f>
        <v>469</v>
      </c>
      <c r="AX23" s="84">
        <f>'Inbound SOS &amp; EOD'!AX31</f>
        <v>310</v>
      </c>
      <c r="AY23" s="84">
        <f>'Inbound SOS &amp; EOD'!AY31</f>
        <v>0</v>
      </c>
      <c r="AZ23" s="84">
        <f>'Inbound SOS &amp; EOD'!AZ31</f>
        <v>153</v>
      </c>
      <c r="BA23" s="84">
        <f>'Inbound SOS &amp; EOD'!BA31</f>
        <v>358</v>
      </c>
      <c r="BB23" s="84">
        <f>'Inbound SOS &amp; EOD'!BB31</f>
        <v>674</v>
      </c>
      <c r="BC23" s="84">
        <f>'Inbound SOS &amp; EOD'!BC31</f>
        <v>1354</v>
      </c>
      <c r="BD23" s="84">
        <f>'Inbound SOS &amp; EOD'!BD31</f>
        <v>675</v>
      </c>
      <c r="BE23" s="84">
        <f>'Inbound SOS &amp; EOD'!BE31</f>
        <v>628</v>
      </c>
      <c r="BF23" s="84">
        <f>'Inbound SOS &amp; EOD'!BF31</f>
        <v>256</v>
      </c>
      <c r="BG23" s="84">
        <f>'Inbound SOS &amp; EOD'!BG31</f>
        <v>256</v>
      </c>
      <c r="BH23" s="84">
        <f>'Inbound SOS &amp; EOD'!BH31</f>
        <v>327</v>
      </c>
      <c r="BI23" s="84">
        <f>'Inbound SOS &amp; EOD'!BI31</f>
        <v>412</v>
      </c>
      <c r="BJ23" s="84">
        <f>'Inbound SOS &amp; EOD'!BJ31</f>
        <v>544</v>
      </c>
      <c r="BK23" s="84">
        <f>'Inbound SOS &amp; EOD'!BK31</f>
        <v>656</v>
      </c>
      <c r="BL23" s="84">
        <f>'Inbound SOS &amp; EOD'!BL31</f>
        <v>654</v>
      </c>
      <c r="BM23" s="84">
        <f>'Inbound SOS &amp; EOD'!BM31</f>
        <v>654</v>
      </c>
      <c r="BN23" s="84">
        <f>'Inbound SOS &amp; EOD'!BN31</f>
        <v>824</v>
      </c>
      <c r="BO23" s="84">
        <f>'Inbound SOS &amp; EOD'!BO31</f>
        <v>627</v>
      </c>
      <c r="BP23" s="84">
        <f>'Inbound SOS &amp; EOD'!BP31</f>
        <v>1482</v>
      </c>
      <c r="BQ23" s="84">
        <f>'Inbound SOS &amp; EOD'!BQ31</f>
        <v>535</v>
      </c>
      <c r="BR23" s="84">
        <f>'Inbound SOS &amp; EOD'!BR31</f>
        <v>402</v>
      </c>
      <c r="BS23" s="84">
        <f>'Inbound SOS &amp; EOD'!BS31</f>
        <v>1615</v>
      </c>
      <c r="BT23" s="84">
        <f>'Inbound SOS &amp; EOD'!BT31</f>
        <v>1515</v>
      </c>
      <c r="BU23" s="84">
        <f>'Inbound SOS &amp; EOD'!BU31</f>
        <v>1321</v>
      </c>
      <c r="BV23" s="84">
        <f>'Inbound SOS &amp; EOD'!BV31</f>
        <v>749</v>
      </c>
      <c r="BW23" s="84">
        <f>'Inbound SOS &amp; EOD'!BW31</f>
        <v>383</v>
      </c>
      <c r="BX23" s="84">
        <f>'Inbound SOS &amp; EOD'!BX31</f>
        <v>436</v>
      </c>
      <c r="BY23" s="84">
        <f>'Inbound SOS &amp; EOD'!BY31</f>
        <v>151</v>
      </c>
      <c r="BZ23" s="84">
        <f>'Inbound SOS &amp; EOD'!BZ31</f>
        <v>274</v>
      </c>
      <c r="CA23" s="84">
        <f>'Inbound SOS &amp; EOD'!CA31</f>
        <v>16</v>
      </c>
      <c r="CB23" s="84">
        <f>'Inbound SOS &amp; EOD'!CB31</f>
        <v>337</v>
      </c>
      <c r="CC23" s="84">
        <f>'Inbound SOS &amp; EOD'!CC31</f>
        <v>235</v>
      </c>
      <c r="CD23" s="84">
        <f>'Inbound SOS &amp; EOD'!CD31</f>
        <v>60</v>
      </c>
      <c r="CE23" s="84">
        <f>'Inbound SOS &amp; EOD'!CE31</f>
        <v>897</v>
      </c>
      <c r="CF23" s="84">
        <f>'Inbound SOS &amp; EOD'!CF31</f>
        <v>1006</v>
      </c>
      <c r="CG23" s="84">
        <f>'Inbound SOS &amp; EOD'!CG31</f>
        <v>568</v>
      </c>
      <c r="CH23" s="84">
        <f>'Inbound SOS &amp; EOD'!CH31</f>
        <v>45</v>
      </c>
      <c r="CI23" s="84">
        <f>'Inbound SOS &amp; EOD'!CI31</f>
        <v>47</v>
      </c>
      <c r="CJ23" s="84">
        <f>'Inbound SOS &amp; EOD'!CJ31</f>
        <v>328</v>
      </c>
      <c r="CK23" s="84">
        <f>'Inbound SOS &amp; EOD'!CK31</f>
        <v>0</v>
      </c>
      <c r="CL23" s="84">
        <f>'Inbound SOS &amp; EOD'!CL31</f>
        <v>21</v>
      </c>
      <c r="CM23" s="84">
        <f>'Inbound SOS &amp; EOD'!CM31</f>
        <v>35</v>
      </c>
      <c r="CN23" s="84">
        <f>'Inbound SOS &amp; EOD'!CN31</f>
        <v>19</v>
      </c>
      <c r="CO23" s="84">
        <f>'Inbound SOS &amp; EOD'!CO31</f>
        <v>0</v>
      </c>
      <c r="CP23" s="84">
        <f>'Inbound SOS &amp; EOD'!CP31</f>
        <v>412</v>
      </c>
      <c r="CQ23" s="84">
        <f>'Inbound SOS &amp; EOD'!CQ31</f>
        <v>960</v>
      </c>
      <c r="CR23" s="84">
        <f>'Inbound SOS &amp; EOD'!CR31</f>
        <v>1339</v>
      </c>
      <c r="CS23" s="84">
        <f>'Inbound SOS &amp; EOD'!CS31</f>
        <v>1746</v>
      </c>
      <c r="CT23" s="84">
        <f>'Inbound SOS &amp; EOD'!CT31</f>
        <v>2479</v>
      </c>
      <c r="CU23" s="84">
        <f>'Inbound SOS &amp; EOD'!CU31</f>
        <v>3005</v>
      </c>
      <c r="CV23" s="84">
        <f>'Inbound SOS &amp; EOD'!CV31</f>
        <v>3005</v>
      </c>
      <c r="CW23" s="84">
        <f>'Inbound SOS &amp; EOD'!CW31</f>
        <v>3005</v>
      </c>
      <c r="CX23" s="84">
        <f>'Inbound SOS &amp; EOD'!CX31</f>
        <v>2567</v>
      </c>
      <c r="CY23" s="84">
        <f>'Inbound SOS &amp; EOD'!CY31</f>
        <v>1582</v>
      </c>
      <c r="CZ23" s="84">
        <f>'Inbound SOS &amp; EOD'!CZ31</f>
        <v>2027</v>
      </c>
      <c r="DA23" s="84">
        <f>'Inbound SOS &amp; EOD'!DA31</f>
        <v>719</v>
      </c>
      <c r="DB23" s="84">
        <f>'Inbound SOS &amp; EOD'!DB31</f>
        <v>1654</v>
      </c>
      <c r="DC23" s="84">
        <f>'Inbound SOS &amp; EOD'!DC31</f>
        <v>1658</v>
      </c>
      <c r="DD23" s="84">
        <f>'Inbound SOS &amp; EOD'!DD31</f>
        <v>1561</v>
      </c>
      <c r="DE23" s="84">
        <f>'Inbound SOS &amp; EOD'!DE31</f>
        <v>1486</v>
      </c>
      <c r="DF23" s="84">
        <f>'Inbound SOS &amp; EOD'!DF31</f>
        <v>1473</v>
      </c>
      <c r="DG23" s="84">
        <f>'Inbound SOS &amp; EOD'!DG31</f>
        <v>448</v>
      </c>
      <c r="DH23" s="84">
        <f>'Inbound SOS &amp; EOD'!DH31</f>
        <v>0</v>
      </c>
      <c r="DI23" s="84">
        <f>'Inbound SOS &amp; EOD'!DI31</f>
        <v>0</v>
      </c>
      <c r="DJ23" s="84">
        <f>'Inbound SOS &amp; EOD'!DJ31</f>
        <v>458</v>
      </c>
      <c r="DK23" s="84">
        <f>'Inbound SOS &amp; EOD'!DK31</f>
        <v>86</v>
      </c>
      <c r="DL23" s="84">
        <f>'Inbound SOS &amp; EOD'!DL31</f>
        <v>1140</v>
      </c>
      <c r="DM23" s="84">
        <f>'Inbound SOS &amp; EOD'!DM31</f>
        <v>737</v>
      </c>
      <c r="DN23" s="84">
        <f>'Inbound SOS &amp; EOD'!DN31</f>
        <v>718</v>
      </c>
      <c r="DO23" s="84">
        <f>'Inbound SOS &amp; EOD'!DO31</f>
        <v>1253</v>
      </c>
      <c r="DP23" s="84">
        <f>'Inbound SOS &amp; EOD'!DP31</f>
        <v>566</v>
      </c>
      <c r="DQ23" s="84">
        <f>'Inbound SOS &amp; EOD'!DQ31</f>
        <v>1158</v>
      </c>
      <c r="DR23" s="84">
        <f>'Inbound SOS &amp; EOD'!DR31</f>
        <v>819</v>
      </c>
      <c r="DS23" s="84">
        <f>'Inbound SOS &amp; EOD'!DS31</f>
        <v>2643</v>
      </c>
      <c r="DT23" s="84">
        <f>'Inbound SOS &amp; EOD'!DT31</f>
        <v>2207</v>
      </c>
      <c r="DU23" s="84">
        <f>'Inbound SOS &amp; EOD'!DU31</f>
        <v>2116</v>
      </c>
      <c r="DV23" s="84">
        <f>'Inbound SOS &amp; EOD'!DV31</f>
        <v>3051</v>
      </c>
      <c r="DW23" s="84">
        <f>'Inbound SOS &amp; EOD'!DW31</f>
        <v>2571</v>
      </c>
      <c r="DX23" s="84">
        <f>'Inbound SOS &amp; EOD'!DX31</f>
        <v>0</v>
      </c>
      <c r="DY23" s="84">
        <f>'Inbound SOS &amp; EOD'!DY31</f>
        <v>2096</v>
      </c>
      <c r="DZ23" s="84">
        <f>'Inbound SOS &amp; EOD'!DZ31</f>
        <v>2816</v>
      </c>
      <c r="EA23" s="84">
        <f>'Inbound SOS &amp; EOD'!EA31</f>
        <v>2456</v>
      </c>
      <c r="EB23" s="84">
        <f>'Inbound SOS &amp; EOD'!EB31</f>
        <v>2023</v>
      </c>
      <c r="EC23" s="84">
        <f>'Inbound SOS &amp; EOD'!EC31</f>
        <v>2040</v>
      </c>
      <c r="ED23" s="84">
        <f>'Inbound SOS &amp; EOD'!ED31</f>
        <v>2212</v>
      </c>
      <c r="EE23" s="84">
        <f>'Inbound SOS &amp; EOD'!EE31</f>
        <v>2211</v>
      </c>
      <c r="EF23" s="84">
        <f>'Inbound SOS &amp; EOD'!EF31</f>
        <v>2211</v>
      </c>
      <c r="EG23" s="84">
        <f>'Inbound SOS &amp; EOD'!EG31</f>
        <v>868</v>
      </c>
      <c r="EH23" s="84">
        <f>'Inbound SOS &amp; EOD'!EH31</f>
        <v>2285</v>
      </c>
      <c r="EI23" s="84">
        <f>'Inbound SOS &amp; EOD'!EI31</f>
        <v>1989</v>
      </c>
      <c r="EJ23" s="84">
        <f>'Inbound SOS &amp; EOD'!EJ31</f>
        <v>2856</v>
      </c>
      <c r="EK23" s="84">
        <f>'Inbound SOS &amp; EOD'!EK31</f>
        <v>2352</v>
      </c>
      <c r="EL23" s="84">
        <f>'Inbound SOS &amp; EOD'!EL31</f>
        <v>2292</v>
      </c>
      <c r="EM23" s="84">
        <f>'Inbound SOS &amp; EOD'!EM31</f>
        <v>215</v>
      </c>
      <c r="EN23" s="84">
        <f>'Inbound SOS &amp; EOD'!EN31</f>
        <v>212</v>
      </c>
      <c r="EO23" s="84">
        <f>'Inbound SOS &amp; EOD'!EO31</f>
        <v>1966</v>
      </c>
      <c r="EP23" s="84">
        <f>'Inbound SOS &amp; EOD'!EP31</f>
        <v>2430</v>
      </c>
      <c r="EQ23" s="84">
        <f>'Inbound SOS &amp; EOD'!EQ31</f>
        <v>2064</v>
      </c>
      <c r="ER23" s="84">
        <f>'Inbound SOS &amp; EOD'!ER31</f>
        <v>2064</v>
      </c>
      <c r="ES23" s="84">
        <f>'Inbound SOS &amp; EOD'!ES31</f>
        <v>1664</v>
      </c>
      <c r="ET23" s="84">
        <f>'Inbound SOS &amp; EOD'!ET31</f>
        <v>575</v>
      </c>
      <c r="EU23" s="84">
        <f>'Inbound SOS &amp; EOD'!EU31</f>
        <v>501</v>
      </c>
      <c r="EV23" s="84">
        <f>'Inbound SOS &amp; EOD'!EV31</f>
        <v>827</v>
      </c>
      <c r="EW23" s="84">
        <f>'Inbound SOS &amp; EOD'!EW31</f>
        <v>911</v>
      </c>
      <c r="EX23" s="84">
        <f>'Inbound SOS &amp; EOD'!EX31</f>
        <v>415</v>
      </c>
      <c r="EY23" s="84">
        <f>'Inbound SOS &amp; EOD'!EY31</f>
        <v>696</v>
      </c>
      <c r="EZ23" s="84">
        <f>'Inbound SOS &amp; EOD'!EZ31</f>
        <v>696</v>
      </c>
      <c r="FA23" s="84">
        <f>'Inbound SOS &amp; EOD'!FA31</f>
        <v>342</v>
      </c>
      <c r="FB23" s="84">
        <f>'Inbound SOS &amp; EOD'!FB31</f>
        <v>551</v>
      </c>
      <c r="FC23" s="84">
        <f>'Inbound SOS &amp; EOD'!FC31</f>
        <v>594</v>
      </c>
      <c r="FD23" s="84">
        <f>'Inbound SOS &amp; EOD'!FD31</f>
        <v>725</v>
      </c>
      <c r="FE23" s="84">
        <f>'Inbound SOS &amp; EOD'!FE31</f>
        <v>675</v>
      </c>
      <c r="FF23" s="84">
        <f>'Inbound SOS &amp; EOD'!FF31</f>
        <v>871</v>
      </c>
      <c r="FG23" s="84">
        <f>'Inbound SOS &amp; EOD'!FG31</f>
        <v>0</v>
      </c>
      <c r="FH23" s="84">
        <f>'Inbound SOS &amp; EOD'!FH31</f>
        <v>1197</v>
      </c>
      <c r="FI23" s="84">
        <f>'Inbound SOS &amp; EOD'!FI31</f>
        <v>951</v>
      </c>
      <c r="FJ23" s="84">
        <f>'Inbound SOS &amp; EOD'!FJ31</f>
        <v>1437</v>
      </c>
      <c r="FK23" s="84">
        <f>'Inbound SOS &amp; EOD'!FK31</f>
        <v>1927</v>
      </c>
      <c r="FL23" s="84">
        <f>'Inbound SOS &amp; EOD'!FL31</f>
        <v>3334</v>
      </c>
      <c r="FM23" s="84">
        <f>'Inbound SOS &amp; EOD'!FM31</f>
        <v>2379</v>
      </c>
      <c r="FN23" s="84">
        <f>'Inbound SOS &amp; EOD'!FN31</f>
        <v>3339</v>
      </c>
      <c r="FO23" s="84">
        <f>'Inbound SOS &amp; EOD'!FO31</f>
        <v>3075</v>
      </c>
      <c r="FP23" s="84">
        <f>'Inbound SOS &amp; EOD'!FP31</f>
        <v>3394</v>
      </c>
      <c r="FQ23" s="84">
        <f>'Inbound SOS &amp; EOD'!FQ31</f>
        <v>922</v>
      </c>
      <c r="FR23" s="84">
        <f>'Inbound SOS &amp; EOD'!FR31</f>
        <v>524</v>
      </c>
      <c r="FS23" s="84">
        <f>'Inbound SOS &amp; EOD'!FS31</f>
        <v>956</v>
      </c>
      <c r="FT23" s="84">
        <f>'Inbound SOS &amp; EOD'!FT31</f>
        <v>869</v>
      </c>
      <c r="FU23" s="84">
        <f>'Inbound SOS &amp; EOD'!FU31</f>
        <v>1103</v>
      </c>
      <c r="FV23" s="84">
        <f>'Inbound SOS &amp; EOD'!FV31</f>
        <v>382</v>
      </c>
      <c r="FW23" s="84">
        <f>'Inbound SOS &amp; EOD'!FW31</f>
        <v>987</v>
      </c>
      <c r="FX23" s="84">
        <f>'Inbound SOS &amp; EOD'!FX31</f>
        <v>179</v>
      </c>
      <c r="FY23" s="84">
        <f>'Inbound SOS &amp; EOD'!FY31</f>
        <v>157</v>
      </c>
      <c r="FZ23" s="84">
        <f>'Inbound SOS &amp; EOD'!FZ31</f>
        <v>364</v>
      </c>
      <c r="GA23" s="84">
        <f>'Inbound SOS &amp; EOD'!GA31</f>
        <v>88</v>
      </c>
      <c r="GB23" s="84">
        <f>'Inbound SOS &amp; EOD'!GB31</f>
        <v>61</v>
      </c>
      <c r="GC23" s="84">
        <f>'Inbound SOS &amp; EOD'!GC31</f>
        <v>237</v>
      </c>
      <c r="GD23" s="84">
        <f>'Inbound SOS &amp; EOD'!GD31</f>
        <v>563</v>
      </c>
      <c r="GE23" s="84">
        <f>'Inbound SOS &amp; EOD'!GE31</f>
        <v>353</v>
      </c>
      <c r="GF23" s="84">
        <f>'Inbound SOS &amp; EOD'!GF31</f>
        <v>252</v>
      </c>
      <c r="GG23" s="84">
        <f>'Inbound SOS &amp; EOD'!GG31</f>
        <v>403</v>
      </c>
      <c r="GH23" s="84">
        <f>'Inbound SOS &amp; EOD'!GH31</f>
        <v>403</v>
      </c>
      <c r="GI23" s="84">
        <f>'Inbound SOS &amp; EOD'!GI31</f>
        <v>799</v>
      </c>
      <c r="GJ23" s="84">
        <f>'Inbound SOS &amp; EOD'!GJ31</f>
        <v>254</v>
      </c>
      <c r="GK23" s="84">
        <f>'Inbound SOS &amp; EOD'!GK31</f>
        <v>531</v>
      </c>
      <c r="GL23" s="84">
        <f>'Inbound SOS &amp; EOD'!GL31</f>
        <v>910</v>
      </c>
      <c r="GM23" s="84">
        <f>'Inbound SOS &amp; EOD'!GM31</f>
        <v>1425</v>
      </c>
      <c r="GN23" s="84">
        <f>'Inbound SOS &amp; EOD'!GN31</f>
        <v>1955</v>
      </c>
      <c r="GO23" s="84">
        <f>'Inbound SOS &amp; EOD'!GO31</f>
        <v>1760</v>
      </c>
      <c r="GP23" s="84">
        <f>'Inbound SOS &amp; EOD'!GP31</f>
        <v>1760</v>
      </c>
      <c r="GQ23" s="84">
        <f>'Inbound SOS &amp; EOD'!GQ31</f>
        <v>2477</v>
      </c>
      <c r="GR23" s="84">
        <f>'Inbound SOS &amp; EOD'!GR31</f>
        <v>1968</v>
      </c>
      <c r="GS23" s="84">
        <f>'Inbound SOS &amp; EOD'!GS31</f>
        <v>628</v>
      </c>
      <c r="GT23" s="84">
        <f>'Inbound SOS &amp; EOD'!GT31</f>
        <v>96</v>
      </c>
      <c r="GU23" s="84">
        <f>'Inbound SOS &amp; EOD'!GU31</f>
        <v>319</v>
      </c>
      <c r="GV23" s="84">
        <f>'Inbound SOS &amp; EOD'!GV31</f>
        <v>318</v>
      </c>
      <c r="GW23" s="84">
        <f>'Inbound SOS &amp; EOD'!GW31</f>
        <v>529</v>
      </c>
      <c r="GX23" s="84">
        <f>'Inbound SOS &amp; EOD'!GX31</f>
        <v>691</v>
      </c>
      <c r="GY23" s="84">
        <f>'Inbound SOS &amp; EOD'!GY31</f>
        <v>981</v>
      </c>
      <c r="GZ23" s="84">
        <f>'Inbound SOS &amp; EOD'!GZ31</f>
        <v>1612</v>
      </c>
      <c r="HA23" s="84">
        <f>'Inbound SOS &amp; EOD'!HA31</f>
        <v>2240</v>
      </c>
      <c r="HB23" s="84">
        <f>'Inbound SOS &amp; EOD'!HB31</f>
        <v>2783</v>
      </c>
      <c r="HC23" s="84">
        <f>'Inbound SOS &amp; EOD'!HC31</f>
        <v>2783</v>
      </c>
      <c r="HD23" s="84">
        <f>'Inbound SOS &amp; EOD'!HD31</f>
        <v>3061</v>
      </c>
      <c r="HE23" s="84">
        <f>'Inbound SOS &amp; EOD'!HE31</f>
        <v>3064</v>
      </c>
      <c r="HF23" s="84">
        <f>'Inbound SOS &amp; EOD'!HF31</f>
        <v>2735</v>
      </c>
      <c r="HG23" s="84">
        <f>'Inbound SOS &amp; EOD'!HG31</f>
        <v>2834</v>
      </c>
      <c r="HH23" s="84">
        <f>'Inbound SOS &amp; EOD'!HH31</f>
        <v>2607</v>
      </c>
      <c r="HI23" s="84">
        <f>'Inbound SOS &amp; EOD'!HI31</f>
        <v>1427</v>
      </c>
      <c r="HJ23" s="84">
        <f>'Inbound SOS &amp; EOD'!HJ31</f>
        <v>628</v>
      </c>
      <c r="HK23" s="84">
        <f>'Inbound SOS &amp; EOD'!HK31</f>
        <v>600</v>
      </c>
      <c r="HL23" s="84">
        <f>'Inbound SOS &amp; EOD'!HL31</f>
        <v>600</v>
      </c>
      <c r="HM23" s="84">
        <f>'Inbound SOS &amp; EOD'!HM31</f>
        <v>706</v>
      </c>
      <c r="HN23" s="84">
        <f>'Inbound SOS &amp; EOD'!HN31</f>
        <v>320</v>
      </c>
      <c r="HO23" s="84">
        <f>'Inbound SOS &amp; EOD'!HO31</f>
        <v>564</v>
      </c>
      <c r="HP23" s="84">
        <f>'Inbound SOS &amp; EOD'!HP31</f>
        <v>318</v>
      </c>
      <c r="HQ23" s="84">
        <f>'Inbound SOS &amp; EOD'!HQ31</f>
        <v>1159</v>
      </c>
      <c r="HR23" s="84">
        <f>'Inbound SOS &amp; EOD'!HR31</f>
        <v>1505</v>
      </c>
      <c r="HS23" s="84">
        <f>'Inbound SOS &amp; EOD'!HS31</f>
        <v>2040</v>
      </c>
      <c r="HT23" s="84">
        <f>'Inbound SOS &amp; EOD'!HT31</f>
        <v>2163</v>
      </c>
      <c r="HU23" s="84">
        <f>'Inbound SOS &amp; EOD'!HU31</f>
        <v>2852</v>
      </c>
      <c r="HV23" s="84">
        <f>'Inbound SOS &amp; EOD'!HV31</f>
        <v>3302</v>
      </c>
      <c r="HW23" s="84">
        <f>'Inbound SOS &amp; EOD'!HW31</f>
        <v>1547</v>
      </c>
      <c r="HX23" s="84">
        <f>'Inbound SOS &amp; EOD'!HX31</f>
        <v>2283</v>
      </c>
      <c r="HY23" s="84">
        <f>'Inbound SOS &amp; EOD'!HY31</f>
        <v>1638</v>
      </c>
      <c r="HZ23" s="84">
        <f>'Inbound SOS &amp; EOD'!HZ31</f>
        <v>574</v>
      </c>
      <c r="IA23" s="84">
        <f>'Inbound SOS &amp; EOD'!IA31</f>
        <v>691</v>
      </c>
      <c r="IB23" s="84">
        <f>'Inbound SOS &amp; EOD'!IB31</f>
        <v>855</v>
      </c>
      <c r="IC23" s="84">
        <f>'Inbound SOS &amp; EOD'!IC31</f>
        <v>879</v>
      </c>
      <c r="ID23" s="84">
        <f>'Inbound SOS &amp; EOD'!ID31</f>
        <v>158</v>
      </c>
      <c r="IE23" s="84">
        <f>'Inbound SOS &amp; EOD'!IE31</f>
        <v>486</v>
      </c>
      <c r="IF23" s="84">
        <f>'Inbound SOS &amp; EOD'!IF31</f>
        <v>1217</v>
      </c>
      <c r="IG23" s="84">
        <f>'Inbound SOS &amp; EOD'!IG31</f>
        <v>1319</v>
      </c>
      <c r="IH23" s="84">
        <f>'Inbound SOS &amp; EOD'!IH31</f>
        <v>1381</v>
      </c>
      <c r="II23" s="84">
        <f>'Inbound SOS &amp; EOD'!II31</f>
        <v>483</v>
      </c>
      <c r="IJ23" s="84">
        <f>'Inbound SOS &amp; EOD'!IJ31</f>
        <v>717</v>
      </c>
      <c r="IK23" s="84">
        <f>'Inbound SOS &amp; EOD'!IK31</f>
        <v>1355</v>
      </c>
      <c r="IL23" s="84">
        <f>'Inbound SOS &amp; EOD'!IL31</f>
        <v>1369</v>
      </c>
      <c r="IM23" s="84">
        <f>'Inbound SOS &amp; EOD'!IM31</f>
        <v>2114</v>
      </c>
      <c r="IN23" s="84">
        <f>'Inbound SOS &amp; EOD'!IN31</f>
        <v>217</v>
      </c>
      <c r="IO23" s="84">
        <f>'Inbound SOS &amp; EOD'!IO31</f>
        <v>399</v>
      </c>
      <c r="IP23" s="84">
        <f>'Inbound SOS &amp; EOD'!IP31</f>
        <v>443</v>
      </c>
      <c r="IQ23" s="84">
        <f>'Inbound SOS &amp; EOD'!IQ31</f>
        <v>71</v>
      </c>
      <c r="IR23" s="84">
        <f>'Inbound SOS &amp; EOD'!IR31</f>
        <v>1002</v>
      </c>
      <c r="IS23" s="84">
        <f>'Inbound SOS &amp; EOD'!IS31</f>
        <v>941</v>
      </c>
      <c r="IT23" s="84">
        <f>'Inbound SOS &amp; EOD'!IT31</f>
        <v>941</v>
      </c>
      <c r="IU23" s="84">
        <f>'Inbound SOS &amp; EOD'!IU31</f>
        <v>871</v>
      </c>
      <c r="IV23" s="84">
        <f>'Inbound SOS &amp; EOD'!IV31</f>
        <v>387</v>
      </c>
      <c r="IW23" s="84">
        <f>'Inbound SOS &amp; EOD'!IW31</f>
        <v>947</v>
      </c>
      <c r="IX23" s="84">
        <f>'Inbound SOS &amp; EOD'!IX31</f>
        <v>1874</v>
      </c>
      <c r="IY23" s="84">
        <f>'Inbound SOS &amp; EOD'!IY31</f>
        <v>1732</v>
      </c>
      <c r="IZ23" s="84">
        <f>'Inbound SOS &amp; EOD'!IZ31</f>
        <v>2051</v>
      </c>
      <c r="JA23" s="84">
        <f>'Inbound SOS &amp; EOD'!JA31</f>
        <v>1844</v>
      </c>
      <c r="JB23" s="84">
        <f>'Inbound SOS &amp; EOD'!JB31</f>
        <v>1359</v>
      </c>
      <c r="JC23" s="84">
        <f>'Inbound SOS &amp; EOD'!JC31</f>
        <v>2125</v>
      </c>
      <c r="JD23" s="84">
        <f>'Inbound SOS &amp; EOD'!JD31</f>
        <v>2733</v>
      </c>
      <c r="JE23" s="84">
        <f>'Inbound SOS &amp; EOD'!JE31</f>
        <v>2953</v>
      </c>
      <c r="JF23" s="84">
        <f>'Inbound SOS &amp; EOD'!JF31</f>
        <v>3051</v>
      </c>
      <c r="JG23" s="84">
        <f>'Inbound SOS &amp; EOD'!JG31</f>
        <v>1696</v>
      </c>
      <c r="JH23" s="84">
        <f>'Inbound SOS &amp; EOD'!JH31</f>
        <v>1308</v>
      </c>
      <c r="JI23" s="84">
        <f>'Inbound SOS &amp; EOD'!JI31</f>
        <v>822</v>
      </c>
      <c r="JJ23" s="84">
        <f>'Inbound SOS &amp; EOD'!JJ31</f>
        <v>1531</v>
      </c>
      <c r="JK23" s="84">
        <f>'Inbound SOS &amp; EOD'!JK31</f>
        <v>745</v>
      </c>
      <c r="JL23" s="84">
        <f>'Inbound SOS &amp; EOD'!JL31</f>
        <v>776</v>
      </c>
      <c r="JM23" s="84">
        <f>'Inbound SOS &amp; EOD'!JM31</f>
        <v>488</v>
      </c>
      <c r="JN23" s="84">
        <f>'Inbound SOS &amp; EOD'!JN31</f>
        <v>198</v>
      </c>
      <c r="JO23" s="84">
        <f>'Inbound SOS &amp; EOD'!JO31</f>
        <v>160</v>
      </c>
      <c r="JP23" s="84">
        <f>'Inbound SOS &amp; EOD'!JP31</f>
        <v>673</v>
      </c>
      <c r="JQ23" s="84">
        <f>'Inbound SOS &amp; EOD'!JQ31</f>
        <v>608</v>
      </c>
      <c r="JR23" s="84">
        <f>'Inbound SOS &amp; EOD'!JR31</f>
        <v>934</v>
      </c>
      <c r="JS23" s="84">
        <f>'Inbound SOS &amp; EOD'!JS31</f>
        <v>1616</v>
      </c>
      <c r="JT23" s="84">
        <f>'Inbound SOS &amp; EOD'!JT31</f>
        <v>944</v>
      </c>
      <c r="JU23" s="84">
        <f>'Inbound SOS &amp; EOD'!JU31</f>
        <v>670</v>
      </c>
      <c r="JV23" s="84">
        <f>'Inbound SOS &amp; EOD'!JV31</f>
        <v>1147</v>
      </c>
      <c r="JW23" s="84">
        <f>'Inbound SOS &amp; EOD'!JW31</f>
        <v>1000</v>
      </c>
      <c r="JX23" s="84">
        <f>'Inbound SOS &amp; EOD'!JX31</f>
        <v>1846</v>
      </c>
      <c r="JY23" s="84">
        <f>'Inbound SOS &amp; EOD'!JY31</f>
        <v>1530</v>
      </c>
      <c r="JZ23" s="84">
        <f>'Inbound SOS &amp; EOD'!JZ31</f>
        <v>343</v>
      </c>
      <c r="KA23" s="84">
        <f>'Inbound SOS &amp; EOD'!KA31</f>
        <v>1500</v>
      </c>
      <c r="KB23" s="84">
        <f>'Inbound SOS &amp; EOD'!KB31</f>
        <v>555</v>
      </c>
      <c r="KC23" s="84">
        <f>'Inbound SOS &amp; EOD'!KC31</f>
        <v>264</v>
      </c>
      <c r="KD23" s="84">
        <f>'Inbound SOS &amp; EOD'!KD31</f>
        <v>641</v>
      </c>
      <c r="KE23" s="84">
        <f>'Inbound SOS &amp; EOD'!KE31</f>
        <v>902</v>
      </c>
      <c r="KF23" s="84">
        <f>'Inbound SOS &amp; EOD'!KF31</f>
        <v>1156</v>
      </c>
      <c r="KG23" s="84">
        <f>'Inbound SOS &amp; EOD'!KG31</f>
        <v>626</v>
      </c>
      <c r="KH23" s="84">
        <f>'Inbound SOS &amp; EOD'!KH31</f>
        <v>336</v>
      </c>
      <c r="KI23" s="84">
        <f>'Inbound SOS &amp; EOD'!KI31</f>
        <v>783</v>
      </c>
      <c r="KJ23" s="84">
        <f>'Inbound SOS &amp; EOD'!KJ31</f>
        <v>845</v>
      </c>
      <c r="KK23" s="84">
        <f>'Inbound SOS &amp; EOD'!KK31</f>
        <v>1066</v>
      </c>
      <c r="KL23" s="84">
        <f>'Inbound SOS &amp; EOD'!KL31</f>
        <v>1681</v>
      </c>
      <c r="KM23" s="84">
        <f>'Inbound SOS &amp; EOD'!KM31</f>
        <v>1772</v>
      </c>
      <c r="KN23" s="84">
        <f>'Inbound SOS &amp; EOD'!KN31</f>
        <v>1080</v>
      </c>
      <c r="KO23" s="84">
        <f>'Inbound SOS &amp; EOD'!KO31</f>
        <v>1080</v>
      </c>
      <c r="KP23" s="84">
        <f>'Inbound SOS &amp; EOD'!KP31</f>
        <v>692</v>
      </c>
      <c r="KQ23" s="84">
        <f>'Inbound SOS &amp; EOD'!KQ31</f>
        <v>1140</v>
      </c>
      <c r="KR23" s="84">
        <f>'Inbound SOS &amp; EOD'!KR31</f>
        <v>291</v>
      </c>
      <c r="KS23" s="84">
        <f>'Inbound SOS &amp; EOD'!KS31</f>
        <v>1243</v>
      </c>
      <c r="KT23" s="84">
        <f>'Inbound SOS &amp; EOD'!KT31</f>
        <v>1615</v>
      </c>
      <c r="KU23" s="84">
        <f>'Inbound SOS &amp; EOD'!KU31</f>
        <v>1674</v>
      </c>
      <c r="KV23" s="84">
        <f>'Inbound SOS &amp; EOD'!KV31</f>
        <v>623</v>
      </c>
      <c r="KW23" s="84">
        <f>'Inbound SOS &amp; EOD'!KW31</f>
        <v>0</v>
      </c>
      <c r="KX23" s="84">
        <f>'Inbound SOS &amp; EOD'!KX31</f>
        <v>524</v>
      </c>
      <c r="KY23" s="84">
        <f>'Inbound SOS &amp; EOD'!KY31</f>
        <v>1763</v>
      </c>
      <c r="KZ23" s="84">
        <f>'Inbound SOS &amp; EOD'!KZ31</f>
        <v>600</v>
      </c>
      <c r="LA23" s="84">
        <f>'Inbound SOS &amp; EOD'!LA31</f>
        <v>601</v>
      </c>
      <c r="LB23" s="84">
        <f>'Inbound SOS &amp; EOD'!LB31</f>
        <v>719</v>
      </c>
      <c r="LC23" s="84">
        <f>'Inbound SOS &amp; EOD'!LC31</f>
        <v>1188</v>
      </c>
      <c r="LD23" s="84">
        <f>'Inbound SOS &amp; EOD'!LD31</f>
        <v>510</v>
      </c>
      <c r="LE23" s="84">
        <f>'Inbound SOS &amp; EOD'!LE31</f>
        <v>0</v>
      </c>
      <c r="LF23" s="84">
        <f>'Inbound SOS &amp; EOD'!LF31</f>
        <v>0</v>
      </c>
      <c r="LG23" s="84">
        <f>'Inbound SOS &amp; EOD'!LG31</f>
        <v>1536</v>
      </c>
      <c r="LH23" s="84">
        <f>'Inbound SOS &amp; EOD'!LH31</f>
        <v>995</v>
      </c>
      <c r="LI23" s="84">
        <f>'Inbound SOS &amp; EOD'!LI31</f>
        <v>660</v>
      </c>
      <c r="LJ23" s="84">
        <f>'Inbound SOS &amp; EOD'!LJ31</f>
        <v>2949</v>
      </c>
      <c r="LK23" s="84">
        <f>'Inbound SOS &amp; EOD'!LK31</f>
        <v>2848</v>
      </c>
      <c r="LL23" s="84">
        <f>'Inbound SOS &amp; EOD'!LL31</f>
        <v>246</v>
      </c>
      <c r="LM23" s="84">
        <f>'Inbound SOS &amp; EOD'!LM31</f>
        <v>1445</v>
      </c>
      <c r="LN23" s="84">
        <f>'Inbound SOS &amp; EOD'!LN31</f>
        <v>0</v>
      </c>
      <c r="LO23" s="84">
        <f>'Inbound SOS &amp; EOD'!LO31</f>
        <v>0</v>
      </c>
      <c r="LP23" s="84">
        <f>'Inbound SOS &amp; EOD'!LP31</f>
        <v>1445</v>
      </c>
      <c r="LQ23" s="84">
        <f>'Inbound SOS &amp; EOD'!LQ31</f>
        <v>740</v>
      </c>
      <c r="LR23" s="84">
        <f>'Inbound SOS &amp; EOD'!LR31</f>
        <v>335</v>
      </c>
      <c r="LS23" s="84">
        <f>'Inbound SOS &amp; EOD'!LS31</f>
        <v>1643</v>
      </c>
      <c r="LT23" s="84">
        <f>'Inbound SOS &amp; EOD'!LT31</f>
        <v>681</v>
      </c>
      <c r="LU23" s="84">
        <f>'Inbound SOS &amp; EOD'!LU31</f>
        <v>817</v>
      </c>
      <c r="LV23" s="84">
        <f>'Inbound SOS &amp; EOD'!LV31</f>
        <v>0</v>
      </c>
      <c r="LW23" s="84">
        <f>'Inbound SOS &amp; EOD'!LW31</f>
        <v>681</v>
      </c>
      <c r="LX23" s="84">
        <f>'Inbound SOS &amp; EOD'!LX31</f>
        <v>47</v>
      </c>
      <c r="LY23" s="84">
        <f>'Inbound SOS &amp; EOD'!LY31</f>
        <v>382</v>
      </c>
      <c r="LZ23" s="84">
        <f>'Inbound SOS &amp; EOD'!LZ31</f>
        <v>1190</v>
      </c>
      <c r="MA23" s="84">
        <f>'Inbound SOS &amp; EOD'!MA31</f>
        <v>0</v>
      </c>
      <c r="MB23" s="84">
        <f>'Inbound SOS &amp; EOD'!MB31</f>
        <v>587</v>
      </c>
      <c r="MC23" s="84">
        <f>'Inbound SOS &amp; EOD'!MC31</f>
        <v>9</v>
      </c>
      <c r="MD23" s="84">
        <f>'Inbound SOS &amp; EOD'!MD31</f>
        <v>0</v>
      </c>
      <c r="ME23" s="84">
        <f>'Inbound SOS &amp; EOD'!ME31</f>
        <v>224</v>
      </c>
      <c r="MF23" s="84">
        <f>'Inbound SOS &amp; EOD'!MF31</f>
        <v>517</v>
      </c>
      <c r="MG23" s="84">
        <f>'Inbound SOS &amp; EOD'!MG31</f>
        <v>941</v>
      </c>
      <c r="MH23" s="84">
        <f>'Inbound SOS &amp; EOD'!MH31</f>
        <v>1842</v>
      </c>
      <c r="MI23" s="84">
        <f>'Inbound SOS &amp; EOD'!MI31</f>
        <v>1674</v>
      </c>
      <c r="MJ23" s="84">
        <f>'Inbound SOS &amp; EOD'!MJ31</f>
        <v>2112</v>
      </c>
      <c r="MK23" s="84">
        <f>'Inbound SOS &amp; EOD'!MK31</f>
        <v>2746</v>
      </c>
      <c r="ML23" s="84">
        <f>'Inbound SOS &amp; EOD'!ML31</f>
        <v>4770</v>
      </c>
      <c r="MM23" s="84">
        <f>'Inbound SOS &amp; EOD'!MM31</f>
        <v>3494</v>
      </c>
      <c r="MN23" s="84">
        <f>'Inbound SOS &amp; EOD'!MN31</f>
        <v>3009</v>
      </c>
      <c r="MO23" s="84">
        <f>'Inbound SOS &amp; EOD'!MO31</f>
        <v>3653</v>
      </c>
      <c r="MP23" s="84">
        <f>'Inbound SOS &amp; EOD'!MP31</f>
        <v>5201</v>
      </c>
      <c r="MQ23" s="84">
        <f>'Inbound SOS &amp; EOD'!MQ31</f>
        <v>4880</v>
      </c>
      <c r="MR23" s="84">
        <f>'Inbound SOS &amp; EOD'!MR31</f>
        <v>3841</v>
      </c>
      <c r="MS23" s="84">
        <f>'Inbound SOS &amp; EOD'!MS31</f>
        <v>4268</v>
      </c>
      <c r="MT23" s="84">
        <f>'Inbound SOS &amp; EOD'!MT31</f>
        <v>2550</v>
      </c>
      <c r="MU23" s="84">
        <f>'Inbound SOS &amp; EOD'!MU31</f>
        <v>0</v>
      </c>
      <c r="MV23" s="84">
        <f>'Inbound SOS &amp; EOD'!MV31</f>
        <v>712</v>
      </c>
      <c r="MW23" s="84">
        <f>'Inbound SOS &amp; EOD'!MW31</f>
        <v>0</v>
      </c>
      <c r="MX23" s="84">
        <f>'Inbound SOS &amp; EOD'!MX31</f>
        <v>1454</v>
      </c>
      <c r="MY23" s="84">
        <f>'Inbound SOS &amp; EOD'!MY31</f>
        <v>1729</v>
      </c>
      <c r="MZ23" s="84">
        <f>'Inbound SOS &amp; EOD'!MZ31</f>
        <v>1208</v>
      </c>
      <c r="NA23" s="84">
        <f>'Inbound SOS &amp; EOD'!NA31</f>
        <v>494</v>
      </c>
      <c r="NB23" s="527"/>
      <c r="NC23" s="527"/>
      <c r="ND23" s="527"/>
      <c r="NE23" s="527"/>
      <c r="NF23" s="527"/>
      <c r="NG23" s="527"/>
      <c r="NH23" s="527"/>
      <c r="NI23" s="527"/>
      <c r="NJ23" s="527"/>
      <c r="NK23" s="527"/>
      <c r="NL23" s="527"/>
      <c r="NM23" s="527"/>
      <c r="NN23" s="527"/>
      <c r="NO23" s="527"/>
      <c r="NP23" s="527"/>
      <c r="NQ23" s="527"/>
      <c r="NR23" s="527"/>
      <c r="NS23" s="527"/>
      <c r="NT23" s="527"/>
      <c r="NU23" s="527"/>
      <c r="NV23" s="527"/>
      <c r="NW23" s="527"/>
      <c r="NX23" s="527"/>
      <c r="NY23" s="527"/>
      <c r="NZ23" s="527"/>
      <c r="OA23" s="527"/>
      <c r="OB23" s="527"/>
      <c r="OC23" s="527"/>
      <c r="OD23" s="527"/>
      <c r="OE23" s="527"/>
      <c r="OF23" s="527"/>
      <c r="OG23" s="527"/>
      <c r="OH23" s="527"/>
      <c r="OI23" s="527"/>
      <c r="OJ23" s="527"/>
      <c r="OK23" s="527"/>
      <c r="OL23" s="527"/>
      <c r="OM23" s="527"/>
      <c r="ON23" s="527"/>
      <c r="OO23" s="527"/>
      <c r="OP23" s="527"/>
      <c r="OQ23" s="527"/>
      <c r="OR23" s="527"/>
      <c r="OS23" s="527"/>
      <c r="OT23" s="527"/>
      <c r="OU23" s="527"/>
      <c r="OV23" s="527"/>
      <c r="OW23" s="527"/>
      <c r="OX23" s="527"/>
      <c r="OY23" s="527"/>
      <c r="OZ23" s="527"/>
      <c r="PA23" s="527"/>
      <c r="PB23" s="527"/>
    </row>
    <row r="24" spans="1:418" s="80" customFormat="1" ht="15.75" customHeight="1">
      <c r="A24" s="203" t="s">
        <v>208</v>
      </c>
      <c r="B24" s="80">
        <f>'Inbound SOS &amp; EOD'!B30</f>
        <v>45325</v>
      </c>
      <c r="C24" s="80">
        <f>'Inbound SOS &amp; EOD'!C30</f>
        <v>45326</v>
      </c>
      <c r="D24" s="80">
        <f>'Inbound SOS &amp; EOD'!D30</f>
        <v>45326</v>
      </c>
      <c r="E24" s="80">
        <f>'Inbound SOS &amp; EOD'!E30</f>
        <v>45328</v>
      </c>
      <c r="F24" s="80">
        <f>'Inbound SOS &amp; EOD'!F30</f>
        <v>45328</v>
      </c>
      <c r="G24" s="80">
        <f>'Inbound SOS &amp; EOD'!G30</f>
        <v>45328</v>
      </c>
      <c r="H24" s="80">
        <f>'Inbound SOS &amp; EOD'!H30</f>
        <v>45674</v>
      </c>
      <c r="I24" s="80">
        <f>'Inbound SOS &amp; EOD'!I30</f>
        <v>45329</v>
      </c>
      <c r="J24" s="80">
        <f>'Inbound SOS &amp; EOD'!J30</f>
        <v>45333</v>
      </c>
      <c r="K24" s="80">
        <f>'Inbound SOS &amp; EOD'!K30</f>
        <v>45637</v>
      </c>
      <c r="L24" s="80">
        <f>'Inbound SOS &amp; EOD'!L30</f>
        <v>45335</v>
      </c>
      <c r="M24" s="80">
        <f>'Inbound SOS &amp; EOD'!M30</f>
        <v>45336</v>
      </c>
      <c r="N24" s="80" t="str">
        <f>'Inbound SOS &amp; EOD'!N30</f>
        <v>N/A</v>
      </c>
      <c r="O24" s="80" t="str">
        <f>'Inbound SOS &amp; EOD'!O30</f>
        <v>na</v>
      </c>
      <c r="P24" s="80" t="str">
        <f>'Inbound SOS &amp; EOD'!P30</f>
        <v>na</v>
      </c>
      <c r="Q24" s="80">
        <f>'Inbound SOS &amp; EOD'!Q30</f>
        <v>45340</v>
      </c>
      <c r="R24" s="80">
        <f>'Inbound SOS &amp; EOD'!R30</f>
        <v>45340</v>
      </c>
      <c r="S24" s="80">
        <f>'Inbound SOS &amp; EOD'!S30</f>
        <v>45340</v>
      </c>
      <c r="T24" s="80">
        <f>'Inbound SOS &amp; EOD'!T30</f>
        <v>45340</v>
      </c>
      <c r="U24" s="80">
        <f>'Inbound SOS &amp; EOD'!U30</f>
        <v>45340</v>
      </c>
      <c r="V24" s="80" t="str">
        <f>'Inbound SOS &amp; EOD'!V30</f>
        <v>na</v>
      </c>
      <c r="W24" s="80" t="str">
        <f>'Inbound SOS &amp; EOD'!W30</f>
        <v>na</v>
      </c>
      <c r="X24" s="80">
        <f>'Inbound SOS &amp; EOD'!X30</f>
        <v>45347</v>
      </c>
      <c r="Y24" s="80">
        <f>'Inbound SOS &amp; EOD'!Y30</f>
        <v>45347</v>
      </c>
      <c r="Z24" s="80">
        <f>'Inbound SOS &amp; EOD'!Z30</f>
        <v>45347</v>
      </c>
      <c r="AA24" s="80">
        <f>'Inbound SOS &amp; EOD'!AA30</f>
        <v>45347</v>
      </c>
      <c r="AB24" s="80">
        <f>'Inbound SOS &amp; EOD'!AB30</f>
        <v>45347</v>
      </c>
      <c r="AC24" s="80" t="str">
        <f>'Inbound SOS &amp; EOD'!AC30</f>
        <v>na</v>
      </c>
      <c r="AD24" s="80">
        <f>'Inbound SOS &amp; EOD'!AD30</f>
        <v>45353</v>
      </c>
      <c r="AE24" s="80">
        <f>'Inbound SOS &amp; EOD'!AE30</f>
        <v>45353</v>
      </c>
      <c r="AF24" s="80">
        <f>'Inbound SOS &amp; EOD'!AF30</f>
        <v>45355</v>
      </c>
      <c r="AG24" s="80">
        <f>'Inbound SOS &amp; EOD'!AG30</f>
        <v>45356</v>
      </c>
      <c r="AH24" s="80">
        <f>'Inbound SOS &amp; EOD'!AH30</f>
        <v>45357</v>
      </c>
      <c r="AI24" s="80">
        <f>'Inbound SOS &amp; EOD'!AI30</f>
        <v>45357</v>
      </c>
      <c r="AJ24" s="80">
        <f>'Inbound SOS &amp; EOD'!AJ30</f>
        <v>45358</v>
      </c>
      <c r="AK24" s="80">
        <f>'Inbound SOS &amp; EOD'!AK30</f>
        <v>45358</v>
      </c>
      <c r="AL24" s="80">
        <f>'Inbound SOS &amp; EOD'!AL30</f>
        <v>45359</v>
      </c>
      <c r="AM24" s="80">
        <f>'Inbound SOS &amp; EOD'!AM30</f>
        <v>45360</v>
      </c>
      <c r="AN24" s="80">
        <f>'Inbound SOS &amp; EOD'!AN30</f>
        <v>45363</v>
      </c>
      <c r="AO24" s="80">
        <f>'Inbound SOS &amp; EOD'!AO30</f>
        <v>45364</v>
      </c>
      <c r="AP24" s="80">
        <f>'Inbound SOS &amp; EOD'!AP30</f>
        <v>45365</v>
      </c>
      <c r="AQ24" s="80">
        <f>'Inbound SOS &amp; EOD'!AQ30</f>
        <v>45365</v>
      </c>
      <c r="AR24" s="80">
        <f>'Inbound SOS &amp; EOD'!AR30</f>
        <v>45367</v>
      </c>
      <c r="AS24" s="80">
        <f>'Inbound SOS &amp; EOD'!AS30</f>
        <v>45367</v>
      </c>
      <c r="AT24" s="80">
        <f>'Inbound SOS &amp; EOD'!AT30</f>
        <v>45367</v>
      </c>
      <c r="AU24" s="80">
        <f>'Inbound SOS &amp; EOD'!AU30</f>
        <v>45370</v>
      </c>
      <c r="AV24" s="80">
        <f>'Inbound SOS &amp; EOD'!AV30</f>
        <v>45371</v>
      </c>
      <c r="AW24" s="80">
        <f>'Inbound SOS &amp; EOD'!AW30</f>
        <v>45371</v>
      </c>
      <c r="AX24" s="80">
        <f>'Inbound SOS &amp; EOD'!AX30</f>
        <v>45371</v>
      </c>
      <c r="AY24" s="80">
        <f>'Inbound SOS &amp; EOD'!AY30</f>
        <v>45371</v>
      </c>
      <c r="AZ24" s="80">
        <f>'Inbound SOS &amp; EOD'!AZ30</f>
        <v>45371</v>
      </c>
      <c r="BA24" s="80">
        <f>'Inbound SOS &amp; EOD'!BA30</f>
        <v>45371</v>
      </c>
      <c r="BB24" s="80">
        <f>'Inbound SOS &amp; EOD'!BB30</f>
        <v>45371</v>
      </c>
      <c r="BC24" s="80">
        <f>'Inbound SOS &amp; EOD'!BC30</f>
        <v>45373</v>
      </c>
      <c r="BD24" s="80">
        <f>'Inbound SOS &amp; EOD'!BD30</f>
        <v>45378</v>
      </c>
      <c r="BE24" s="80">
        <f>'Inbound SOS &amp; EOD'!BE30</f>
        <v>45378</v>
      </c>
      <c r="BF24" s="80">
        <f>'Inbound SOS &amp; EOD'!BF30</f>
        <v>45378</v>
      </c>
      <c r="BG24" s="80">
        <f>'Inbound SOS &amp; EOD'!BG30</f>
        <v>45378</v>
      </c>
      <c r="BH24" s="80">
        <f>'Inbound SOS &amp; EOD'!BH30</f>
        <v>45383</v>
      </c>
      <c r="BI24" s="80">
        <f>'Inbound SOS &amp; EOD'!BI30</f>
        <v>45383</v>
      </c>
      <c r="BJ24" s="80">
        <f>'Inbound SOS &amp; EOD'!BJ30</f>
        <v>45383</v>
      </c>
      <c r="BK24" s="80">
        <f>'Inbound SOS &amp; EOD'!BK30</f>
        <v>45383</v>
      </c>
      <c r="BL24" s="80">
        <f>'Inbound SOS &amp; EOD'!BL30</f>
        <v>45383</v>
      </c>
      <c r="BM24" s="80">
        <f>'Inbound SOS &amp; EOD'!BM30</f>
        <v>45383</v>
      </c>
      <c r="BN24" s="80">
        <f>'Inbound SOS &amp; EOD'!BN30</f>
        <v>45383</v>
      </c>
      <c r="BO24" s="80">
        <f>'Inbound SOS &amp; EOD'!BO30</f>
        <v>45383</v>
      </c>
      <c r="BP24" s="80">
        <f>'Inbound SOS &amp; EOD'!BP30</f>
        <v>45383</v>
      </c>
      <c r="BQ24" s="80">
        <f>'Inbound SOS &amp; EOD'!BQ30</f>
        <v>45383</v>
      </c>
      <c r="BR24" s="80">
        <f>'Inbound SOS &amp; EOD'!BR30</f>
        <v>45390</v>
      </c>
      <c r="BS24" s="80">
        <f>'Inbound SOS &amp; EOD'!BS30</f>
        <v>45390</v>
      </c>
      <c r="BT24" s="80">
        <f>'Inbound SOS &amp; EOD'!BT30</f>
        <v>45393</v>
      </c>
      <c r="BU24" s="80">
        <f>'Inbound SOS &amp; EOD'!BU30</f>
        <v>45393</v>
      </c>
      <c r="BV24" s="80">
        <f>'Inbound SOS &amp; EOD'!BV30</f>
        <v>45393</v>
      </c>
      <c r="BW24" s="80">
        <f>'Inbound SOS &amp; EOD'!BW30</f>
        <v>45393</v>
      </c>
      <c r="BX24" s="80">
        <f>'Inbound SOS &amp; EOD'!BX30</f>
        <v>45397</v>
      </c>
      <c r="BY24" s="80">
        <f>'Inbound SOS &amp; EOD'!BY30</f>
        <v>45397</v>
      </c>
      <c r="BZ24" s="80">
        <f>'Inbound SOS &amp; EOD'!BZ30</f>
        <v>45400</v>
      </c>
      <c r="CA24" s="80">
        <f>'Inbound SOS &amp; EOD'!CA30</f>
        <v>45400</v>
      </c>
      <c r="CB24" s="80">
        <f>'Inbound SOS &amp; EOD'!CB30</f>
        <v>45400</v>
      </c>
      <c r="CC24" s="80">
        <f>'Inbound SOS &amp; EOD'!CC30</f>
        <v>45403</v>
      </c>
      <c r="CD24" s="80">
        <f>'Inbound SOS &amp; EOD'!CD30</f>
        <v>45405</v>
      </c>
      <c r="CE24" s="80">
        <f>'Inbound SOS &amp; EOD'!CE30</f>
        <v>45405</v>
      </c>
      <c r="CF24" s="80">
        <f>'Inbound SOS &amp; EOD'!CF30</f>
        <v>45405</v>
      </c>
      <c r="CG24" s="80">
        <f>'Inbound SOS &amp; EOD'!CG30</f>
        <v>45405</v>
      </c>
      <c r="CH24" s="80">
        <f>'Inbound SOS &amp; EOD'!CH30</f>
        <v>0</v>
      </c>
      <c r="CI24" s="80">
        <f>'Inbound SOS &amp; EOD'!CI30</f>
        <v>45405</v>
      </c>
      <c r="CJ24" s="80">
        <f>'Inbound SOS &amp; EOD'!CJ30</f>
        <v>45411</v>
      </c>
      <c r="CK24" s="80">
        <f>'Inbound SOS &amp; EOD'!CK30</f>
        <v>45413</v>
      </c>
      <c r="CL24" s="80">
        <f>'Inbound SOS &amp; EOD'!CL30</f>
        <v>45413</v>
      </c>
      <c r="CM24" s="80">
        <f>'Inbound SOS &amp; EOD'!CM30</f>
        <v>45413</v>
      </c>
      <c r="CN24" s="80">
        <f>'Inbound SOS &amp; EOD'!CN30</f>
        <v>45413</v>
      </c>
      <c r="CO24" s="80">
        <f>'Inbound SOS &amp; EOD'!CO30</f>
        <v>0</v>
      </c>
      <c r="CP24" s="80">
        <f>'Inbound SOS &amp; EOD'!CP30</f>
        <v>45417</v>
      </c>
      <c r="CQ24" s="80">
        <f>'Inbound SOS &amp; EOD'!CQ30</f>
        <v>45417</v>
      </c>
      <c r="CR24" s="80">
        <f>'Inbound SOS &amp; EOD'!CR30</f>
        <v>45417</v>
      </c>
      <c r="CS24" s="80">
        <f>'Inbound SOS &amp; EOD'!CS30</f>
        <v>45417</v>
      </c>
      <c r="CT24" s="80">
        <f>'Inbound SOS &amp; EOD'!CT30</f>
        <v>45417</v>
      </c>
      <c r="CU24" s="80">
        <f>'Inbound SOS &amp; EOD'!CU30</f>
        <v>45417</v>
      </c>
      <c r="CV24" s="80">
        <f>'Inbound SOS &amp; EOD'!CV30</f>
        <v>45417</v>
      </c>
      <c r="CW24" s="80">
        <f>'Inbound SOS &amp; EOD'!CW30</f>
        <v>45417</v>
      </c>
      <c r="CX24" s="80">
        <f>'Inbound SOS &amp; EOD'!CX30</f>
        <v>45417</v>
      </c>
      <c r="CY24" s="80">
        <f>'Inbound SOS &amp; EOD'!CY30</f>
        <v>45417</v>
      </c>
      <c r="CZ24" s="80">
        <f>'Inbound SOS &amp; EOD'!CZ30</f>
        <v>45417</v>
      </c>
      <c r="DA24" s="80">
        <f>'Inbound SOS &amp; EOD'!DA30</f>
        <v>45417</v>
      </c>
      <c r="DB24" s="80">
        <f>'Inbound SOS &amp; EOD'!DB30</f>
        <v>45420</v>
      </c>
      <c r="DC24" s="80">
        <f>'Inbound SOS &amp; EOD'!DC30</f>
        <v>45421</v>
      </c>
      <c r="DD24" s="80">
        <f>'Inbound SOS &amp; EOD'!DD30</f>
        <v>45421</v>
      </c>
      <c r="DE24" s="80">
        <f>'Inbound SOS &amp; EOD'!DE30</f>
        <v>45421</v>
      </c>
      <c r="DF24" s="80">
        <f>'Inbound SOS &amp; EOD'!DF30</f>
        <v>45427</v>
      </c>
      <c r="DG24" s="80">
        <f>'Inbound SOS &amp; EOD'!DG30</f>
        <v>45426</v>
      </c>
      <c r="DH24" s="80" t="str">
        <f>'Inbound SOS &amp; EOD'!DH30</f>
        <v>N/A</v>
      </c>
      <c r="DI24" s="80" t="str">
        <f>'Inbound SOS &amp; EOD'!DI30</f>
        <v>na</v>
      </c>
      <c r="DJ24" s="80">
        <f>'Inbound SOS &amp; EOD'!DJ30</f>
        <v>45437</v>
      </c>
      <c r="DK24" s="80">
        <f>'Inbound SOS &amp; EOD'!DK30</f>
        <v>45437</v>
      </c>
      <c r="DL24" s="80">
        <f>'Inbound SOS &amp; EOD'!DL30</f>
        <v>45437</v>
      </c>
      <c r="DM24" s="80">
        <f>'Inbound SOS &amp; EOD'!DM30</f>
        <v>45437</v>
      </c>
      <c r="DN24" s="80">
        <f>'Inbound SOS &amp; EOD'!DN30</f>
        <v>45437</v>
      </c>
      <c r="DO24" s="80">
        <f>'Inbound SOS &amp; EOD'!DO30</f>
        <v>45441</v>
      </c>
      <c r="DP24" s="80">
        <f>'Inbound SOS &amp; EOD'!DP30</f>
        <v>45441</v>
      </c>
      <c r="DQ24" s="80">
        <f>'Inbound SOS &amp; EOD'!DQ30</f>
        <v>45441</v>
      </c>
      <c r="DR24" s="80">
        <f>'Inbound SOS &amp; EOD'!DR30</f>
        <v>45441</v>
      </c>
      <c r="DS24" s="80">
        <f>'Inbound SOS &amp; EOD'!DS30</f>
        <v>45444</v>
      </c>
      <c r="DT24" s="80">
        <f>'Inbound SOS &amp; EOD'!DT30</f>
        <v>45444</v>
      </c>
      <c r="DU24" s="80">
        <f>'Inbound SOS &amp; EOD'!DU30</f>
        <v>45448</v>
      </c>
      <c r="DV24" s="80">
        <f>'Inbound SOS &amp; EOD'!DV30</f>
        <v>45444</v>
      </c>
      <c r="DW24" s="80">
        <f>'Inbound SOS &amp; EOD'!DW30</f>
        <v>0</v>
      </c>
      <c r="DX24" s="80">
        <f>'Inbound SOS &amp; EOD'!DX30</f>
        <v>0</v>
      </c>
      <c r="DY24" s="80">
        <f>'Inbound SOS &amp; EOD'!DY30</f>
        <v>45444</v>
      </c>
      <c r="DZ24" s="80">
        <f>'Inbound SOS &amp; EOD'!DZ30</f>
        <v>45444</v>
      </c>
      <c r="EA24" s="80">
        <f>'Inbound SOS &amp; EOD'!EA30</f>
        <v>45444</v>
      </c>
      <c r="EB24" s="80">
        <f>'Inbound SOS &amp; EOD'!EB30</f>
        <v>45444</v>
      </c>
      <c r="EC24" s="80">
        <f>'Inbound SOS &amp; EOD'!EC30</f>
        <v>45444</v>
      </c>
      <c r="ED24" s="80">
        <f>'Inbound SOS &amp; EOD'!ED30</f>
        <v>45444</v>
      </c>
      <c r="EE24" s="80">
        <f>'Inbound SOS &amp; EOD'!EE30</f>
        <v>45444</v>
      </c>
      <c r="EF24" s="80">
        <f>'Inbound SOS &amp; EOD'!EF30</f>
        <v>45444</v>
      </c>
      <c r="EG24" s="80">
        <f>'Inbound SOS &amp; EOD'!EG30</f>
        <v>45447</v>
      </c>
      <c r="EH24" s="80">
        <f>'Inbound SOS &amp; EOD'!EH30</f>
        <v>45460</v>
      </c>
      <c r="EI24" s="80">
        <f>'Inbound SOS &amp; EOD'!EI30</f>
        <v>45460</v>
      </c>
      <c r="EJ24" s="80">
        <f>'Inbound SOS &amp; EOD'!EJ30</f>
        <v>45460</v>
      </c>
      <c r="EK24" s="80">
        <f>'Inbound SOS &amp; EOD'!EK30</f>
        <v>45460</v>
      </c>
      <c r="EL24" s="80">
        <f>'Inbound SOS &amp; EOD'!EL30</f>
        <v>45460</v>
      </c>
      <c r="EM24" s="80">
        <f>'Inbound SOS &amp; EOD'!EM30</f>
        <v>45462</v>
      </c>
      <c r="EN24" s="80">
        <f>'Inbound SOS &amp; EOD'!EN30</f>
        <v>45462</v>
      </c>
      <c r="EO24" s="80">
        <f>'Inbound SOS &amp; EOD'!EO30</f>
        <v>45462</v>
      </c>
      <c r="EP24" s="80">
        <f>'Inbound SOS &amp; EOD'!EP30</f>
        <v>45462</v>
      </c>
      <c r="EQ24" s="80">
        <f>'Inbound SOS &amp; EOD'!EQ30</f>
        <v>45462</v>
      </c>
      <c r="ER24" s="80">
        <f>'Inbound SOS &amp; EOD'!ER30</f>
        <v>45462</v>
      </c>
      <c r="ES24" s="80">
        <f>'Inbound SOS &amp; EOD'!ES30</f>
        <v>45462</v>
      </c>
      <c r="ET24" s="80">
        <f>'Inbound SOS &amp; EOD'!ET30</f>
        <v>45462</v>
      </c>
      <c r="EU24" s="80">
        <f>'Inbound SOS &amp; EOD'!EU30</f>
        <v>45462</v>
      </c>
      <c r="EV24" s="80">
        <f>'Inbound SOS &amp; EOD'!EV30</f>
        <v>45462</v>
      </c>
      <c r="EW24" s="80">
        <f>'Inbound SOS &amp; EOD'!EW30</f>
        <v>45462</v>
      </c>
      <c r="EX24" s="80">
        <f>'Inbound SOS &amp; EOD'!EX30</f>
        <v>45462</v>
      </c>
      <c r="EY24" s="80">
        <f>'Inbound SOS &amp; EOD'!EY30</f>
        <v>45462</v>
      </c>
      <c r="EZ24" s="80">
        <f>'Inbound SOS &amp; EOD'!EZ30</f>
        <v>45462</v>
      </c>
      <c r="FA24" s="80">
        <f>'Inbound SOS &amp; EOD'!FA30</f>
        <v>45462</v>
      </c>
      <c r="FB24" s="80">
        <f>'Inbound SOS &amp; EOD'!FB30</f>
        <v>45462</v>
      </c>
      <c r="FC24" s="80">
        <f>'Inbound SOS &amp; EOD'!FC30</f>
        <v>45467</v>
      </c>
      <c r="FD24" s="80">
        <f>'Inbound SOS &amp; EOD'!FD30</f>
        <v>45474</v>
      </c>
      <c r="FE24" s="80">
        <f>'Inbound SOS &amp; EOD'!FE30</f>
        <v>45474</v>
      </c>
      <c r="FF24" s="80">
        <f>'Inbound SOS &amp; EOD'!FF30</f>
        <v>45474</v>
      </c>
      <c r="FG24" s="80">
        <f>'Inbound SOS &amp; EOD'!FG30</f>
        <v>0</v>
      </c>
      <c r="FH24" s="80">
        <f>'Inbound SOS &amp; EOD'!FH30</f>
        <v>45474</v>
      </c>
      <c r="FI24" s="80">
        <f>'Inbound SOS &amp; EOD'!FI30</f>
        <v>45474</v>
      </c>
      <c r="FJ24" s="80">
        <f>'Inbound SOS &amp; EOD'!FJ30</f>
        <v>45474</v>
      </c>
      <c r="FK24" s="80">
        <f>'Inbound SOS &amp; EOD'!FK30</f>
        <v>45474</v>
      </c>
      <c r="FL24" s="80">
        <f>'Inbound SOS &amp; EOD'!FL30</f>
        <v>45474</v>
      </c>
      <c r="FM24" s="80">
        <f>'Inbound SOS &amp; EOD'!FM30</f>
        <v>45474</v>
      </c>
      <c r="FN24" s="80">
        <f>'Inbound SOS &amp; EOD'!FN30</f>
        <v>45474</v>
      </c>
      <c r="FO24" s="80">
        <f>'Inbound SOS &amp; EOD'!FO30</f>
        <v>45474</v>
      </c>
      <c r="FP24" s="80">
        <f>'Inbound SOS &amp; EOD'!FP30</f>
        <v>45474</v>
      </c>
      <c r="FQ24" s="80">
        <f>'Inbound SOS &amp; EOD'!FQ30</f>
        <v>45474</v>
      </c>
      <c r="FR24" s="80">
        <f>'Inbound SOS &amp; EOD'!FR30</f>
        <v>45474</v>
      </c>
      <c r="FS24" s="80">
        <f>'Inbound SOS &amp; EOD'!FS30</f>
        <v>45474</v>
      </c>
      <c r="FT24" s="80">
        <f>'Inbound SOS &amp; EOD'!FT30</f>
        <v>45474</v>
      </c>
      <c r="FU24" s="80">
        <f>'Inbound SOS &amp; EOD'!FU30</f>
        <v>45474</v>
      </c>
      <c r="FV24" s="80">
        <f>'Inbound SOS &amp; EOD'!FV30</f>
        <v>45474</v>
      </c>
      <c r="FW24" s="80">
        <f>'Inbound SOS &amp; EOD'!FW30</f>
        <v>45480</v>
      </c>
      <c r="FX24" s="80">
        <f>'Inbound SOS &amp; EOD'!FX30</f>
        <v>45482</v>
      </c>
      <c r="FY24" s="80">
        <f>'Inbound SOS &amp; EOD'!FY30</f>
        <v>45482</v>
      </c>
      <c r="FZ24" s="80">
        <f>'Inbound SOS &amp; EOD'!FZ30</f>
        <v>45505</v>
      </c>
      <c r="GA24" s="80">
        <f>'Inbound SOS &amp; EOD'!GA30</f>
        <v>45506</v>
      </c>
      <c r="GB24" s="80">
        <f>'Inbound SOS &amp; EOD'!GB30</f>
        <v>45506</v>
      </c>
      <c r="GC24" s="80">
        <f>'Inbound SOS &amp; EOD'!GC30</f>
        <v>45506</v>
      </c>
      <c r="GD24" s="80">
        <f>'Inbound SOS &amp; EOD'!GD30</f>
        <v>45506</v>
      </c>
      <c r="GE24" s="80">
        <f>'Inbound SOS &amp; EOD'!GE30</f>
        <v>45506</v>
      </c>
      <c r="GF24" s="80">
        <f>'Inbound SOS &amp; EOD'!GF30</f>
        <v>45506</v>
      </c>
      <c r="GG24" s="80">
        <f>'Inbound SOS &amp; EOD'!GG30</f>
        <v>45506</v>
      </c>
      <c r="GH24" s="80">
        <f>'Inbound SOS &amp; EOD'!GH30</f>
        <v>45506</v>
      </c>
      <c r="GI24" s="80">
        <f>'Inbound SOS &amp; EOD'!GI30</f>
        <v>45506</v>
      </c>
      <c r="GJ24" s="80">
        <f>'Inbound SOS &amp; EOD'!GJ30</f>
        <v>45506</v>
      </c>
      <c r="GK24" s="80">
        <f>'Inbound SOS &amp; EOD'!GK30</f>
        <v>45506</v>
      </c>
      <c r="GL24" s="80">
        <f>'Inbound SOS &amp; EOD'!GL30</f>
        <v>45506</v>
      </c>
      <c r="GM24" s="80">
        <f>'Inbound SOS &amp; EOD'!GM30</f>
        <v>45509</v>
      </c>
      <c r="GN24" s="80">
        <f>'Inbound SOS &amp; EOD'!GN30</f>
        <v>45509</v>
      </c>
      <c r="GO24" s="80">
        <f>'Inbound SOS &amp; EOD'!GO30</f>
        <v>45509</v>
      </c>
      <c r="GP24" s="80">
        <f>'Inbound SOS &amp; EOD'!GP30</f>
        <v>45509</v>
      </c>
      <c r="GQ24" s="80">
        <f>'Inbound SOS &amp; EOD'!GQ30</f>
        <v>45509</v>
      </c>
      <c r="GR24" s="80">
        <f>'Inbound SOS &amp; EOD'!GR30</f>
        <v>45514</v>
      </c>
      <c r="GS24" s="80">
        <f>'Inbound SOS &amp; EOD'!GS30</f>
        <v>45514</v>
      </c>
      <c r="GT24" s="80">
        <f>'Inbound SOS &amp; EOD'!GT30</f>
        <v>45516</v>
      </c>
      <c r="GU24" s="80">
        <f>'Inbound SOS &amp; EOD'!GU30</f>
        <v>45516</v>
      </c>
      <c r="GV24" s="80">
        <f>'Inbound SOS &amp; EOD'!GV30</f>
        <v>45516</v>
      </c>
      <c r="GW24" s="80">
        <f>'Inbound SOS &amp; EOD'!GW30</f>
        <v>45514</v>
      </c>
      <c r="GX24" s="80">
        <f>'Inbound SOS &amp; EOD'!GX30</f>
        <v>45514</v>
      </c>
      <c r="GY24" s="80">
        <f>'Inbound SOS &amp; EOD'!GY30</f>
        <v>45514</v>
      </c>
      <c r="GZ24" s="80">
        <f>'Inbound SOS &amp; EOD'!GZ30</f>
        <v>45516</v>
      </c>
      <c r="HA24" s="80">
        <f>'Inbound SOS &amp; EOD'!HA30</f>
        <v>45516</v>
      </c>
      <c r="HB24" s="80">
        <f>'Inbound SOS &amp; EOD'!HB30</f>
        <v>45516</v>
      </c>
      <c r="HC24" s="80">
        <f>'Inbound SOS &amp; EOD'!HC30</f>
        <v>45516</v>
      </c>
      <c r="HD24" s="80">
        <f>'Inbound SOS &amp; EOD'!HD30</f>
        <v>45516</v>
      </c>
      <c r="HE24" s="80">
        <f>'Inbound SOS &amp; EOD'!HE30</f>
        <v>45516</v>
      </c>
      <c r="HF24" s="80">
        <f>'Inbound SOS &amp; EOD'!HF30</f>
        <v>45516</v>
      </c>
      <c r="HG24" s="80">
        <f>'Inbound SOS &amp; EOD'!HG30</f>
        <v>45516</v>
      </c>
      <c r="HH24" s="80">
        <f>'Inbound SOS &amp; EOD'!HH30</f>
        <v>45516</v>
      </c>
      <c r="HI24" s="80">
        <f>'Inbound SOS &amp; EOD'!HI30</f>
        <v>45516</v>
      </c>
      <c r="HJ24" s="80">
        <f>'Inbound SOS &amp; EOD'!HJ30</f>
        <v>45516</v>
      </c>
      <c r="HK24" s="80">
        <f>'Inbound SOS &amp; EOD'!HK30</f>
        <v>45516</v>
      </c>
      <c r="HL24" s="80">
        <f>'Inbound SOS &amp; EOD'!HL30</f>
        <v>45516</v>
      </c>
      <c r="HM24" s="80">
        <f>'Inbound SOS &amp; EOD'!HM30</f>
        <v>45516</v>
      </c>
      <c r="HN24" s="80">
        <f>'Inbound SOS &amp; EOD'!HN30</f>
        <v>45516</v>
      </c>
      <c r="HO24" s="80">
        <f>'Inbound SOS &amp; EOD'!HO30</f>
        <v>45540</v>
      </c>
      <c r="HP24" s="80">
        <f>'Inbound SOS &amp; EOD'!HP30</f>
        <v>45545</v>
      </c>
      <c r="HQ24" s="80">
        <f>'Inbound SOS &amp; EOD'!HQ30</f>
        <v>45545</v>
      </c>
      <c r="HR24" s="80">
        <f>'Inbound SOS &amp; EOD'!HR30</f>
        <v>45545</v>
      </c>
      <c r="HS24" s="80">
        <f>'Inbound SOS &amp; EOD'!HS30</f>
        <v>45545</v>
      </c>
      <c r="HT24" s="80">
        <f>'Inbound SOS &amp; EOD'!HT30</f>
        <v>45545</v>
      </c>
      <c r="HU24" s="80">
        <f>'Inbound SOS &amp; EOD'!HU30</f>
        <v>45546</v>
      </c>
      <c r="HV24" s="80">
        <f>'Inbound SOS &amp; EOD'!HV30</f>
        <v>45546</v>
      </c>
      <c r="HW24" s="80">
        <f>'Inbound SOS &amp; EOD'!HW30</f>
        <v>45546</v>
      </c>
      <c r="HX24" s="80">
        <f>'Inbound SOS &amp; EOD'!HX30</f>
        <v>45546</v>
      </c>
      <c r="HY24" s="80">
        <f>'Inbound SOS &amp; EOD'!HY30</f>
        <v>45546</v>
      </c>
      <c r="HZ24" s="80">
        <f>'Inbound SOS &amp; EOD'!HZ30</f>
        <v>45546</v>
      </c>
      <c r="IA24" s="80">
        <f>'Inbound SOS &amp; EOD'!IA30</f>
        <v>45547</v>
      </c>
      <c r="IB24" s="80">
        <f>'Inbound SOS &amp; EOD'!IB30</f>
        <v>45548</v>
      </c>
      <c r="IC24" s="80">
        <f>'Inbound SOS &amp; EOD'!IC30</f>
        <v>45548</v>
      </c>
      <c r="ID24" s="80">
        <f>'Inbound SOS &amp; EOD'!ID30</f>
        <v>45548</v>
      </c>
      <c r="IE24" s="80">
        <f>'Inbound SOS &amp; EOD'!IE30</f>
        <v>45548</v>
      </c>
      <c r="IF24" s="80">
        <f>'Inbound SOS &amp; EOD'!IF30</f>
        <v>45551</v>
      </c>
      <c r="IG24" s="80">
        <f>'Inbound SOS &amp; EOD'!IG30</f>
        <v>45553</v>
      </c>
      <c r="IH24" s="80">
        <f>'Inbound SOS &amp; EOD'!IH30</f>
        <v>45553</v>
      </c>
      <c r="II24" s="80">
        <f>'Inbound SOS &amp; EOD'!II30</f>
        <v>45553</v>
      </c>
      <c r="IJ24" s="80">
        <f>'Inbound SOS &amp; EOD'!IJ30</f>
        <v>45553</v>
      </c>
      <c r="IK24" s="80">
        <f>'Inbound SOS &amp; EOD'!IK30</f>
        <v>45553</v>
      </c>
      <c r="IL24" s="80">
        <f>'Inbound SOS &amp; EOD'!IL30</f>
        <v>45564</v>
      </c>
      <c r="IM24" s="80">
        <f>'Inbound SOS &amp; EOD'!IM30</f>
        <v>45567</v>
      </c>
      <c r="IN24" s="80">
        <f>'Inbound SOS &amp; EOD'!IN30</f>
        <v>45567</v>
      </c>
      <c r="IO24" s="80">
        <f>'Inbound SOS &amp; EOD'!IO30</f>
        <v>45570</v>
      </c>
      <c r="IP24" s="80">
        <f>'Inbound SOS &amp; EOD'!IP30</f>
        <v>45571</v>
      </c>
      <c r="IQ24" s="80">
        <f>'Inbound SOS &amp; EOD'!IQ30</f>
        <v>45571</v>
      </c>
      <c r="IR24" s="80">
        <f>'Inbound SOS &amp; EOD'!IR30</f>
        <v>45571</v>
      </c>
      <c r="IS24" s="80">
        <f>'Inbound SOS &amp; EOD'!IS30</f>
        <v>45571</v>
      </c>
      <c r="IT24" s="80">
        <f>'Inbound SOS &amp; EOD'!IT30</f>
        <v>45571</v>
      </c>
      <c r="IU24" s="80">
        <f>'Inbound SOS &amp; EOD'!IU30</f>
        <v>45571</v>
      </c>
      <c r="IV24" s="80">
        <f>'Inbound SOS &amp; EOD'!IV30</f>
        <v>45571</v>
      </c>
      <c r="IW24" s="80">
        <f>'Inbound SOS &amp; EOD'!IW30</f>
        <v>45571</v>
      </c>
      <c r="IX24" s="80">
        <f>'Inbound SOS &amp; EOD'!IX30</f>
        <v>45571</v>
      </c>
      <c r="IY24" s="80">
        <f>'Inbound SOS &amp; EOD'!IY30</f>
        <v>45571</v>
      </c>
      <c r="IZ24" s="80">
        <f>'Inbound SOS &amp; EOD'!IZ30</f>
        <v>45571</v>
      </c>
      <c r="JA24" s="80">
        <f>'Inbound SOS &amp; EOD'!JA30</f>
        <v>45571</v>
      </c>
      <c r="JB24" s="80">
        <f>'Inbound SOS &amp; EOD'!JB30</f>
        <v>45571</v>
      </c>
      <c r="JC24" s="80">
        <f>'Inbound SOS &amp; EOD'!JC30</f>
        <v>45571</v>
      </c>
      <c r="JD24" s="80">
        <f>'Inbound SOS &amp; EOD'!JD30</f>
        <v>45571</v>
      </c>
      <c r="JE24" s="80">
        <f>'Inbound SOS &amp; EOD'!JE30</f>
        <v>45571</v>
      </c>
      <c r="JF24" s="80">
        <f>'Inbound SOS &amp; EOD'!JF30</f>
        <v>45571</v>
      </c>
      <c r="JG24" s="80">
        <f>'Inbound SOS &amp; EOD'!JG30</f>
        <v>45571</v>
      </c>
      <c r="JH24" s="80">
        <f>'Inbound SOS &amp; EOD'!JH30</f>
        <v>45571</v>
      </c>
      <c r="JI24" s="80">
        <f>'Inbound SOS &amp; EOD'!JI30</f>
        <v>45580</v>
      </c>
      <c r="JJ24" s="80">
        <f>'Inbound SOS &amp; EOD'!JJ30</f>
        <v>45587</v>
      </c>
      <c r="JK24" s="80">
        <f>'Inbound SOS &amp; EOD'!JK30</f>
        <v>45590</v>
      </c>
      <c r="JL24" s="80">
        <f>'Inbound SOS &amp; EOD'!JL30</f>
        <v>45593</v>
      </c>
      <c r="JM24" s="80">
        <f>'Inbound SOS &amp; EOD'!JM30</f>
        <v>45596</v>
      </c>
      <c r="JN24" s="80">
        <f>'Inbound SOS &amp; EOD'!JN30</f>
        <v>45596</v>
      </c>
      <c r="JO24" s="80">
        <f>'Inbound SOS &amp; EOD'!JO30</f>
        <v>45596</v>
      </c>
      <c r="JP24" s="80">
        <f>'Inbound SOS &amp; EOD'!JP30</f>
        <v>45596</v>
      </c>
      <c r="JQ24" s="80">
        <f>'Inbound SOS &amp; EOD'!JQ30</f>
        <v>45596</v>
      </c>
      <c r="JR24" s="80">
        <f>'Inbound SOS &amp; EOD'!JR30</f>
        <v>45596</v>
      </c>
      <c r="JS24" s="80">
        <f>'Inbound SOS &amp; EOD'!JS30</f>
        <v>45596</v>
      </c>
      <c r="JT24" s="80">
        <f>'Inbound SOS &amp; EOD'!JT30</f>
        <v>45602</v>
      </c>
      <c r="JU24" s="80">
        <f>'Inbound SOS &amp; EOD'!JU30</f>
        <v>45602</v>
      </c>
      <c r="JV24" s="80">
        <f>'Inbound SOS &amp; EOD'!JV30</f>
        <v>45602</v>
      </c>
      <c r="JW24" s="80">
        <f>'Inbound SOS &amp; EOD'!JW30</f>
        <v>45603</v>
      </c>
      <c r="JX24" s="80">
        <f>'Inbound SOS &amp; EOD'!JX30</f>
        <v>45603</v>
      </c>
      <c r="JY24" s="80">
        <f>'Inbound SOS &amp; EOD'!JY30</f>
        <v>45605</v>
      </c>
      <c r="JZ24" s="80">
        <f>'Inbound SOS &amp; EOD'!JZ30</f>
        <v>45608</v>
      </c>
      <c r="KA24" s="80">
        <f>'Inbound SOS &amp; EOD'!KA30</f>
        <v>45608</v>
      </c>
      <c r="KB24" s="80">
        <f>'Inbound SOS &amp; EOD'!KB30</f>
        <v>45608</v>
      </c>
      <c r="KC24" s="80">
        <f>'Inbound SOS &amp; EOD'!KC30</f>
        <v>45610</v>
      </c>
      <c r="KD24" s="80">
        <f>'Inbound SOS &amp; EOD'!KD30</f>
        <v>45610</v>
      </c>
      <c r="KE24" s="80">
        <f>'Inbound SOS &amp; EOD'!KE30</f>
        <v>45613</v>
      </c>
      <c r="KF24" s="80">
        <f>'Inbound SOS &amp; EOD'!KF30</f>
        <v>45613</v>
      </c>
      <c r="KG24" s="80">
        <f>'Inbound SOS &amp; EOD'!KG30</f>
        <v>45613</v>
      </c>
      <c r="KH24" s="80">
        <f>'Inbound SOS &amp; EOD'!KH30</f>
        <v>45613</v>
      </c>
      <c r="KI24" s="80">
        <f>'Inbound SOS &amp; EOD'!KI30</f>
        <v>45617</v>
      </c>
      <c r="KJ24" s="80">
        <f>'Inbound SOS &amp; EOD'!KJ30</f>
        <v>45617</v>
      </c>
      <c r="KK24" s="80">
        <f>'Inbound SOS &amp; EOD'!KK30</f>
        <v>45620</v>
      </c>
      <c r="KL24" s="80">
        <f>'Inbound SOS &amp; EOD'!KL30</f>
        <v>45620</v>
      </c>
      <c r="KM24" s="80">
        <f>'Inbound SOS &amp; EOD'!KM30</f>
        <v>45621</v>
      </c>
      <c r="KN24" s="80">
        <f>'Inbound SOS &amp; EOD'!KN30</f>
        <v>45623</v>
      </c>
      <c r="KO24" s="80">
        <f>'Inbound SOS &amp; EOD'!KO30</f>
        <v>45623</v>
      </c>
      <c r="KP24" s="80">
        <f>'Inbound SOS &amp; EOD'!KP30</f>
        <v>45625</v>
      </c>
      <c r="KQ24" s="80">
        <f>'Inbound SOS &amp; EOD'!KQ30</f>
        <v>45626</v>
      </c>
      <c r="KR24" s="80">
        <f>'Inbound SOS &amp; EOD'!KR30</f>
        <v>45627</v>
      </c>
      <c r="KS24" s="80">
        <f>'Inbound SOS &amp; EOD'!KS30</f>
        <v>45628</v>
      </c>
      <c r="KT24" s="80">
        <f>'Inbound SOS &amp; EOD'!KT30</f>
        <v>45629</v>
      </c>
      <c r="KU24" s="80">
        <f>'Inbound SOS &amp; EOD'!KU30</f>
        <v>45629</v>
      </c>
      <c r="KV24" s="80">
        <f>'Inbound SOS &amp; EOD'!KV30</f>
        <v>45630</v>
      </c>
      <c r="KW24" s="80" t="str">
        <f>'Inbound SOS &amp; EOD'!KW30</f>
        <v>N/A</v>
      </c>
      <c r="KX24" s="80">
        <f>'Inbound SOS &amp; EOD'!KX30</f>
        <v>45633</v>
      </c>
      <c r="KY24" s="80">
        <f>'Inbound SOS &amp; EOD'!KY30</f>
        <v>45634</v>
      </c>
      <c r="KZ24" s="80">
        <f>'Inbound SOS &amp; EOD'!KZ30</f>
        <v>45634</v>
      </c>
      <c r="LA24" s="80">
        <f>'Inbound SOS &amp; EOD'!LA30</f>
        <v>45636</v>
      </c>
      <c r="LB24" s="80">
        <f>'Inbound SOS &amp; EOD'!LB30</f>
        <v>45636</v>
      </c>
      <c r="LC24" s="80">
        <f>'Inbound SOS &amp; EOD'!LC30</f>
        <v>45636</v>
      </c>
      <c r="LD24" s="80">
        <f>'Inbound SOS &amp; EOD'!LD30</f>
        <v>45639</v>
      </c>
      <c r="LE24" s="80">
        <f>'Inbound SOS &amp; EOD'!LE30</f>
        <v>45641</v>
      </c>
      <c r="LF24" s="80">
        <f>'Inbound SOS &amp; EOD'!LF30</f>
        <v>45642</v>
      </c>
      <c r="LG24" s="80">
        <f>'Inbound SOS &amp; EOD'!LG30</f>
        <v>45642</v>
      </c>
      <c r="LH24" s="80">
        <f>'Inbound SOS &amp; EOD'!LH30</f>
        <v>45642</v>
      </c>
      <c r="LI24" s="80">
        <f>'Inbound SOS &amp; EOD'!LI30</f>
        <v>45642</v>
      </c>
      <c r="LJ24" s="80">
        <f>'Inbound SOS &amp; EOD'!LJ30</f>
        <v>45642</v>
      </c>
      <c r="LK24" s="80">
        <f>'Inbound SOS &amp; EOD'!LK30</f>
        <v>45642</v>
      </c>
      <c r="LL24" s="80">
        <f>'Inbound SOS &amp; EOD'!LL30</f>
        <v>45642</v>
      </c>
      <c r="LM24" s="80">
        <f>'Inbound SOS &amp; EOD'!LM30</f>
        <v>45648</v>
      </c>
      <c r="LN24" s="80">
        <f>'Inbound SOS &amp; EOD'!LN30</f>
        <v>0</v>
      </c>
      <c r="LO24" s="80">
        <f>'Inbound SOS &amp; EOD'!LO30</f>
        <v>0</v>
      </c>
      <c r="LP24" s="80">
        <f>'Inbound SOS &amp; EOD'!LP30</f>
        <v>45648</v>
      </c>
      <c r="LQ24" s="80">
        <f>'Inbound SOS &amp; EOD'!LQ30</f>
        <v>45652</v>
      </c>
      <c r="LR24" s="80">
        <f>'Inbound SOS &amp; EOD'!LR30</f>
        <v>45653</v>
      </c>
      <c r="LS24" s="80">
        <f>'Inbound SOS &amp; EOD'!LS30</f>
        <v>45654</v>
      </c>
      <c r="LT24" s="80">
        <f>'Inbound SOS &amp; EOD'!LT30</f>
        <v>45654</v>
      </c>
      <c r="LU24" s="80">
        <f>'Inbound SOS &amp; EOD'!LU30</f>
        <v>45656</v>
      </c>
      <c r="LV24" s="80">
        <f>'Inbound SOS &amp; EOD'!LV30</f>
        <v>0</v>
      </c>
      <c r="LW24" s="80">
        <f>'Inbound SOS &amp; EOD'!LW30</f>
        <v>45654</v>
      </c>
      <c r="LX24" s="80">
        <f>'Inbound SOS &amp; EOD'!LX30</f>
        <v>46021</v>
      </c>
      <c r="LY24" s="80">
        <f>'Inbound SOS &amp; EOD'!LY30</f>
        <v>45660</v>
      </c>
      <c r="LZ24" s="80">
        <f>'Inbound SOS &amp; EOD'!LZ30</f>
        <v>45661</v>
      </c>
      <c r="MA24" s="80">
        <f>'Inbound SOS &amp; EOD'!MA30</f>
        <v>45661</v>
      </c>
      <c r="MB24" s="80">
        <f>'Inbound SOS &amp; EOD'!MB30</f>
        <v>45661</v>
      </c>
      <c r="MC24" s="80">
        <f>'Inbound SOS &amp; EOD'!MC30</f>
        <v>45661</v>
      </c>
      <c r="MD24" s="80">
        <f>'Inbound SOS &amp; EOD'!MD30</f>
        <v>45666</v>
      </c>
      <c r="ME24" s="80">
        <f>'Inbound SOS &amp; EOD'!ME30</f>
        <v>45666</v>
      </c>
      <c r="MF24" s="80">
        <f>'Inbound SOS &amp; EOD'!MF30</f>
        <v>0</v>
      </c>
      <c r="MG24" s="80">
        <f>'Inbound SOS &amp; EOD'!MG30</f>
        <v>45667</v>
      </c>
      <c r="MH24" s="80">
        <f>'Inbound SOS &amp; EOD'!MH30</f>
        <v>45668</v>
      </c>
      <c r="MI24" s="80">
        <f>'Inbound SOS &amp; EOD'!MI30</f>
        <v>45670</v>
      </c>
      <c r="MJ24" s="80">
        <f>'Inbound SOS &amp; EOD'!MJ30</f>
        <v>45669</v>
      </c>
      <c r="MK24" s="80">
        <f>'Inbound SOS &amp; EOD'!MK30</f>
        <v>45670</v>
      </c>
      <c r="ML24" s="80">
        <f>'Inbound SOS &amp; EOD'!ML30</f>
        <v>45670</v>
      </c>
      <c r="MM24" s="80">
        <f>'Inbound SOS &amp; EOD'!MM30</f>
        <v>45670</v>
      </c>
      <c r="MN24" s="80">
        <f>'Inbound SOS &amp; EOD'!MN30</f>
        <v>0</v>
      </c>
      <c r="MO24" s="80">
        <f>'Inbound SOS &amp; EOD'!MO30</f>
        <v>45672</v>
      </c>
      <c r="MP24" s="80">
        <f>'Inbound SOS &amp; EOD'!MP30</f>
        <v>45673</v>
      </c>
      <c r="MQ24" s="80">
        <f>'Inbound SOS &amp; EOD'!MQ30</f>
        <v>45675</v>
      </c>
      <c r="MR24" s="80">
        <f>'Inbound SOS &amp; EOD'!MR30</f>
        <v>45676</v>
      </c>
      <c r="MS24" s="80">
        <f>'Inbound SOS &amp; EOD'!MS30</f>
        <v>45676</v>
      </c>
      <c r="MT24" s="80">
        <f>'Inbound SOS &amp; EOD'!MT30</f>
        <v>45676</v>
      </c>
      <c r="MU24" s="80">
        <f>'Inbound SOS &amp; EOD'!MU30</f>
        <v>0</v>
      </c>
      <c r="MV24" s="80">
        <f>'Inbound SOS &amp; EOD'!MV30</f>
        <v>45683</v>
      </c>
      <c r="MW24" s="80">
        <f>'Inbound SOS &amp; EOD'!MW30</f>
        <v>45683</v>
      </c>
      <c r="MX24" s="80">
        <f>'Inbound SOS &amp; EOD'!MX30</f>
        <v>45685</v>
      </c>
      <c r="MY24" s="80">
        <f>'Inbound SOS &amp; EOD'!MY30</f>
        <v>45686</v>
      </c>
      <c r="MZ24" s="80">
        <f>'Inbound SOS &amp; EOD'!MZ30</f>
        <v>45687</v>
      </c>
      <c r="NA24" s="80">
        <f>'Inbound SOS &amp; EOD'!NA30</f>
        <v>45687</v>
      </c>
      <c r="NB24" s="532"/>
      <c r="NC24" s="532"/>
      <c r="ND24" s="532"/>
      <c r="NE24" s="532"/>
      <c r="NF24" s="532"/>
      <c r="NG24" s="532"/>
      <c r="NH24" s="532"/>
      <c r="NI24" s="532"/>
      <c r="NJ24" s="532"/>
      <c r="NK24" s="532"/>
      <c r="NL24" s="532"/>
      <c r="NM24" s="532"/>
      <c r="NN24" s="532"/>
      <c r="NO24" s="532"/>
      <c r="NP24" s="532"/>
      <c r="NQ24" s="532"/>
      <c r="NR24" s="532"/>
      <c r="NS24" s="532"/>
      <c r="NT24" s="532"/>
      <c r="NU24" s="532"/>
      <c r="NV24" s="532"/>
      <c r="NW24" s="532"/>
      <c r="NX24" s="532"/>
      <c r="NY24" s="532"/>
      <c r="NZ24" s="532"/>
      <c r="OA24" s="532"/>
      <c r="OB24" s="532"/>
      <c r="OC24" s="532"/>
      <c r="OD24" s="532"/>
      <c r="OE24" s="532"/>
      <c r="OF24" s="532"/>
      <c r="OG24" s="532"/>
      <c r="OH24" s="532"/>
      <c r="OI24" s="532"/>
      <c r="OJ24" s="532"/>
      <c r="OK24" s="532"/>
      <c r="OL24" s="532"/>
      <c r="OM24" s="532"/>
      <c r="ON24" s="532"/>
      <c r="OO24" s="532"/>
      <c r="OP24" s="532"/>
      <c r="OQ24" s="532"/>
      <c r="OR24" s="532"/>
      <c r="OS24" s="532"/>
      <c r="OT24" s="532"/>
      <c r="OU24" s="532"/>
      <c r="OV24" s="532"/>
      <c r="OW24" s="532"/>
      <c r="OX24" s="532"/>
      <c r="OY24" s="532"/>
      <c r="OZ24" s="532"/>
      <c r="PA24" s="532"/>
      <c r="PB24" s="532"/>
    </row>
    <row r="25" spans="1:418" s="87" customFormat="1" ht="12.75">
      <c r="A25" s="86" t="s">
        <v>209</v>
      </c>
      <c r="B25" s="87">
        <f>'Inbound SOS &amp; EOD'!B68</f>
        <v>948</v>
      </c>
      <c r="C25" s="87">
        <f>'Inbound SOS &amp; EOD'!C68</f>
        <v>1698</v>
      </c>
      <c r="D25" s="87">
        <f>'Inbound SOS &amp; EOD'!D68</f>
        <v>448</v>
      </c>
      <c r="E25" s="87">
        <f>'Inbound SOS &amp; EOD'!E68</f>
        <v>1038</v>
      </c>
      <c r="F25" s="87">
        <f>'Inbound SOS &amp; EOD'!F68</f>
        <v>629</v>
      </c>
      <c r="G25" s="87">
        <f>'Inbound SOS &amp; EOD'!G68</f>
        <v>288</v>
      </c>
      <c r="H25" s="87">
        <f>'Inbound SOS &amp; EOD'!H68</f>
        <v>313</v>
      </c>
      <c r="I25" s="87">
        <f>'Inbound SOS &amp; EOD'!I68</f>
        <v>222</v>
      </c>
      <c r="J25" s="87">
        <f>'Inbound SOS &amp; EOD'!J68</f>
        <v>864</v>
      </c>
      <c r="K25" s="87">
        <f>'Inbound SOS &amp; EOD'!K68</f>
        <v>150</v>
      </c>
      <c r="L25" s="87">
        <f>'Inbound SOS &amp; EOD'!L68</f>
        <v>269</v>
      </c>
      <c r="M25" s="87">
        <f>'Inbound SOS &amp; EOD'!M68</f>
        <v>112</v>
      </c>
      <c r="N25" s="87">
        <f>'Inbound SOS &amp; EOD'!N68</f>
        <v>0</v>
      </c>
      <c r="O25" s="87">
        <f>'Inbound SOS &amp; EOD'!O68</f>
        <v>0</v>
      </c>
      <c r="P25" s="87">
        <f>'Inbound SOS &amp; EOD'!P68</f>
        <v>11</v>
      </c>
      <c r="Q25" s="87">
        <f>'Inbound SOS &amp; EOD'!Q68</f>
        <v>1024</v>
      </c>
      <c r="R25" s="87">
        <f>'Inbound SOS &amp; EOD'!R68</f>
        <v>42</v>
      </c>
      <c r="S25" s="87">
        <f>'Inbound SOS &amp; EOD'!S68</f>
        <v>199</v>
      </c>
      <c r="T25" s="87">
        <f>'Inbound SOS &amp; EOD'!T68</f>
        <v>583</v>
      </c>
      <c r="U25" s="87">
        <f>'Inbound SOS &amp; EOD'!U68</f>
        <v>493</v>
      </c>
      <c r="V25" s="87">
        <f>'Inbound SOS &amp; EOD'!V68</f>
        <v>0</v>
      </c>
      <c r="W25" s="87">
        <f>'Inbound SOS &amp; EOD'!W68</f>
        <v>19</v>
      </c>
      <c r="X25" s="87">
        <f>'Inbound SOS &amp; EOD'!X68</f>
        <v>49</v>
      </c>
      <c r="Y25" s="87">
        <f>'Inbound SOS &amp; EOD'!Y68</f>
        <v>0</v>
      </c>
      <c r="Z25" s="87">
        <f>'Inbound SOS &amp; EOD'!Z68</f>
        <v>0</v>
      </c>
      <c r="AA25" s="87">
        <f>'Inbound SOS &amp; EOD'!AA68</f>
        <v>0</v>
      </c>
      <c r="AB25" s="87">
        <f>'Inbound SOS &amp; EOD'!AB68</f>
        <v>25</v>
      </c>
      <c r="AC25" s="87">
        <f>'Inbound SOS &amp; EOD'!AC68</f>
        <v>19</v>
      </c>
      <c r="AD25" s="87">
        <f>'Inbound SOS &amp; EOD'!AD68</f>
        <v>371</v>
      </c>
      <c r="AE25" s="87">
        <f>'Inbound SOS &amp; EOD'!AE68</f>
        <v>663</v>
      </c>
      <c r="AF25" s="87">
        <f>'Inbound SOS &amp; EOD'!AF68</f>
        <v>70</v>
      </c>
      <c r="AG25" s="87">
        <f>'Inbound SOS &amp; EOD'!AG68</f>
        <v>641</v>
      </c>
      <c r="AH25" s="87">
        <f>'Inbound SOS &amp; EOD'!AH68</f>
        <v>0</v>
      </c>
      <c r="AI25" s="87">
        <f>'Inbound SOS &amp; EOD'!AI68</f>
        <v>1023</v>
      </c>
      <c r="AJ25" s="87">
        <f>'Inbound SOS &amp; EOD'!AJ68</f>
        <v>27</v>
      </c>
      <c r="AK25" s="87">
        <f>'Inbound SOS &amp; EOD'!AK68</f>
        <v>39</v>
      </c>
      <c r="AL25" s="87">
        <f>'Inbound SOS &amp; EOD'!AL68</f>
        <v>255</v>
      </c>
      <c r="AM25" s="87">
        <f>'Inbound SOS &amp; EOD'!AM68</f>
        <v>0</v>
      </c>
      <c r="AN25" s="87">
        <f>'Inbound SOS &amp; EOD'!AN68</f>
        <v>113</v>
      </c>
      <c r="AO25" s="87">
        <f>'Inbound SOS &amp; EOD'!AO68</f>
        <v>542</v>
      </c>
      <c r="AP25" s="87">
        <f>'Inbound SOS &amp; EOD'!AP68</f>
        <v>964</v>
      </c>
      <c r="AQ25" s="87">
        <f>'Inbound SOS &amp; EOD'!AQ68</f>
        <v>329</v>
      </c>
      <c r="AR25" s="87">
        <f>'Inbound SOS &amp; EOD'!AR68</f>
        <v>0</v>
      </c>
      <c r="AS25" s="87">
        <f>'Inbound SOS &amp; EOD'!AS68</f>
        <v>640</v>
      </c>
      <c r="AT25" s="87">
        <f>'Inbound SOS &amp; EOD'!AT68</f>
        <v>349</v>
      </c>
      <c r="AU25" s="87">
        <f>'Inbound SOS &amp; EOD'!AU68</f>
        <v>283</v>
      </c>
      <c r="AV25" s="87">
        <f>'Inbound SOS &amp; EOD'!AV68</f>
        <v>208</v>
      </c>
      <c r="AW25" s="87">
        <f>'Inbound SOS &amp; EOD'!AW68</f>
        <v>235</v>
      </c>
      <c r="AX25" s="87">
        <f>'Inbound SOS &amp; EOD'!AX68</f>
        <v>0</v>
      </c>
      <c r="AY25" s="87">
        <f>'Inbound SOS &amp; EOD'!AY68</f>
        <v>157</v>
      </c>
      <c r="AZ25" s="87">
        <f>'Inbound SOS &amp; EOD'!AZ68</f>
        <v>0</v>
      </c>
      <c r="BA25" s="87">
        <f>'Inbound SOS &amp; EOD'!BA68</f>
        <v>7</v>
      </c>
      <c r="BB25" s="87">
        <f>'Inbound SOS &amp; EOD'!BB68</f>
        <v>0</v>
      </c>
      <c r="BC25" s="87">
        <f>'Inbound SOS &amp; EOD'!BC68</f>
        <v>0</v>
      </c>
      <c r="BD25" s="87">
        <f>'Inbound SOS &amp; EOD'!BD68</f>
        <v>628</v>
      </c>
      <c r="BE25" s="87">
        <f>'Inbound SOS &amp; EOD'!BE68</f>
        <v>610</v>
      </c>
      <c r="BF25" s="87">
        <f>'Inbound SOS &amp; EOD'!BF68</f>
        <v>610</v>
      </c>
      <c r="BG25" s="87">
        <f>'Inbound SOS &amp; EOD'!BG68</f>
        <v>351</v>
      </c>
      <c r="BH25" s="87">
        <f>'Inbound SOS &amp; EOD'!BH68</f>
        <v>72</v>
      </c>
      <c r="BI25" s="87">
        <f>'Inbound SOS &amp; EOD'!BI68</f>
        <v>372</v>
      </c>
      <c r="BJ25" s="87">
        <f>'Inbound SOS &amp; EOD'!BJ68</f>
        <v>254</v>
      </c>
      <c r="BK25" s="87">
        <f>'Inbound SOS &amp; EOD'!BK68</f>
        <v>2</v>
      </c>
      <c r="BL25" s="87">
        <f>'Inbound SOS &amp; EOD'!BL68</f>
        <v>0</v>
      </c>
      <c r="BM25" s="87">
        <f>'Inbound SOS &amp; EOD'!BM68</f>
        <v>402</v>
      </c>
      <c r="BN25" s="87">
        <f>'Inbound SOS &amp; EOD'!BN68</f>
        <v>850</v>
      </c>
      <c r="BO25" s="87">
        <f>'Inbound SOS &amp; EOD'!BO68</f>
        <v>244</v>
      </c>
      <c r="BP25" s="87">
        <f>'Inbound SOS &amp; EOD'!BP68</f>
        <v>249</v>
      </c>
      <c r="BQ25" s="87">
        <f>'Inbound SOS &amp; EOD'!BQ68</f>
        <v>712</v>
      </c>
      <c r="BR25" s="87">
        <f>'Inbound SOS &amp; EOD'!BR68</f>
        <v>56</v>
      </c>
      <c r="BS25" s="87">
        <f>'Inbound SOS &amp; EOD'!BS68</f>
        <v>695</v>
      </c>
      <c r="BT25" s="87">
        <f>'Inbound SOS &amp; EOD'!BT68</f>
        <v>1574</v>
      </c>
      <c r="BU25" s="87">
        <f>'Inbound SOS &amp; EOD'!BU68</f>
        <v>1221</v>
      </c>
      <c r="BV25" s="87">
        <f>'Inbound SOS &amp; EOD'!BV68</f>
        <v>534</v>
      </c>
      <c r="BW25" s="87">
        <f>'Inbound SOS &amp; EOD'!BW68</f>
        <v>429</v>
      </c>
      <c r="BX25" s="87">
        <f>'Inbound SOS &amp; EOD'!BX68</f>
        <v>572</v>
      </c>
      <c r="BY25" s="87">
        <f>'Inbound SOS &amp; EOD'!BY68</f>
        <v>110</v>
      </c>
      <c r="BZ25" s="87">
        <f>'Inbound SOS &amp; EOD'!BZ68</f>
        <v>258</v>
      </c>
      <c r="CA25" s="87">
        <f>'Inbound SOS &amp; EOD'!CA68</f>
        <v>8</v>
      </c>
      <c r="CB25" s="87">
        <f>'Inbound SOS &amp; EOD'!CB68</f>
        <v>270</v>
      </c>
      <c r="CC25" s="87">
        <f>'Inbound SOS &amp; EOD'!CC68</f>
        <v>512</v>
      </c>
      <c r="CD25" s="87">
        <f>'Inbound SOS &amp; EOD'!CD68</f>
        <v>63</v>
      </c>
      <c r="CE25" s="87">
        <f>'Inbound SOS &amp; EOD'!CE68</f>
        <v>12</v>
      </c>
      <c r="CF25" s="87">
        <f>'Inbound SOS &amp; EOD'!CF68</f>
        <v>707</v>
      </c>
      <c r="CG25" s="87">
        <f>'Inbound SOS &amp; EOD'!CG68</f>
        <v>128</v>
      </c>
      <c r="CH25" s="87">
        <f>'Inbound SOS &amp; EOD'!CH68</f>
        <v>0</v>
      </c>
      <c r="CI25" s="87">
        <f>'Inbound SOS &amp; EOD'!CI68</f>
        <v>49</v>
      </c>
      <c r="CJ25" s="87">
        <f>'Inbound SOS &amp; EOD'!CJ68</f>
        <v>214</v>
      </c>
      <c r="CK25" s="87">
        <f>'Inbound SOS &amp; EOD'!CK68</f>
        <v>1</v>
      </c>
      <c r="CL25" s="87">
        <f>'Inbound SOS &amp; EOD'!CL68</f>
        <v>0</v>
      </c>
      <c r="CM25" s="87">
        <f>'Inbound SOS &amp; EOD'!CM68</f>
        <v>0</v>
      </c>
      <c r="CN25" s="87">
        <f>'Inbound SOS &amp; EOD'!CN68</f>
        <v>19</v>
      </c>
      <c r="CO25" s="87">
        <f>'Inbound SOS &amp; EOD'!CO68</f>
        <v>10</v>
      </c>
      <c r="CP25" s="87">
        <f>'Inbound SOS &amp; EOD'!CP68</f>
        <v>18</v>
      </c>
      <c r="CQ25" s="87">
        <f>'Inbound SOS &amp; EOD'!CQ68</f>
        <v>6</v>
      </c>
      <c r="CR25" s="87">
        <f>'Inbound SOS &amp; EOD'!CR68</f>
        <v>13</v>
      </c>
      <c r="CS25" s="87">
        <f>'Inbound SOS &amp; EOD'!CS68</f>
        <v>88</v>
      </c>
      <c r="CT25" s="87">
        <f>'Inbound SOS &amp; EOD'!CT68</f>
        <v>16</v>
      </c>
      <c r="CU25" s="87">
        <f>'Inbound SOS &amp; EOD'!CU68</f>
        <v>0</v>
      </c>
      <c r="CV25" s="87">
        <f>'Inbound SOS &amp; EOD'!CV68</f>
        <v>0</v>
      </c>
      <c r="CW25" s="87">
        <f>'Inbound SOS &amp; EOD'!CW68</f>
        <v>1423</v>
      </c>
      <c r="CX25" s="87">
        <f>'Inbound SOS &amp; EOD'!CX68</f>
        <v>288</v>
      </c>
      <c r="CY25" s="87">
        <f>'Inbound SOS &amp; EOD'!CY68</f>
        <v>747</v>
      </c>
      <c r="CZ25" s="87">
        <f>'Inbound SOS &amp; EOD'!CZ68</f>
        <v>1075</v>
      </c>
      <c r="DA25" s="87">
        <f>'Inbound SOS &amp; EOD'!DA68</f>
        <v>746</v>
      </c>
      <c r="DB25" s="87">
        <f>'Inbound SOS &amp; EOD'!DB68</f>
        <v>1175</v>
      </c>
      <c r="DC25" s="87">
        <f>'Inbound SOS &amp; EOD'!DC68</f>
        <v>344</v>
      </c>
      <c r="DD25" s="87">
        <f>'Inbound SOS &amp; EOD'!DD68</f>
        <v>1262</v>
      </c>
      <c r="DE25" s="87">
        <f>'Inbound SOS &amp; EOD'!DE68</f>
        <v>433</v>
      </c>
      <c r="DF25" s="87">
        <f>'Inbound SOS &amp; EOD'!DF68</f>
        <v>1025</v>
      </c>
      <c r="DG25" s="87">
        <f>'Inbound SOS &amp; EOD'!DG68</f>
        <v>448</v>
      </c>
      <c r="DH25" s="87">
        <f>'Inbound SOS &amp; EOD'!DH68</f>
        <v>0</v>
      </c>
      <c r="DI25" s="87">
        <f>'Inbound SOS &amp; EOD'!DI68</f>
        <v>14</v>
      </c>
      <c r="DJ25" s="87">
        <f>'Inbound SOS &amp; EOD'!DJ68</f>
        <v>96</v>
      </c>
      <c r="DK25" s="87">
        <f>'Inbound SOS &amp; EOD'!DK68</f>
        <v>38</v>
      </c>
      <c r="DL25" s="87">
        <f>'Inbound SOS &amp; EOD'!DL68</f>
        <v>10</v>
      </c>
      <c r="DM25" s="87">
        <f>'Inbound SOS &amp; EOD'!DM68</f>
        <v>7</v>
      </c>
      <c r="DN25" s="87">
        <f>'Inbound SOS &amp; EOD'!DN68</f>
        <v>10</v>
      </c>
      <c r="DO25" s="87">
        <f>'Inbound SOS &amp; EOD'!DO68</f>
        <v>687</v>
      </c>
      <c r="DP25" s="87">
        <f>'Inbound SOS &amp; EOD'!DP68</f>
        <v>45</v>
      </c>
      <c r="DQ25" s="87">
        <f>'Inbound SOS &amp; EOD'!DQ68</f>
        <v>34</v>
      </c>
      <c r="DR25" s="87">
        <f>'Inbound SOS &amp; EOD'!DR68</f>
        <v>854</v>
      </c>
      <c r="DS25" s="87">
        <f>'Inbound SOS &amp; EOD'!DS68</f>
        <v>1158</v>
      </c>
      <c r="DT25" s="87">
        <f>'Inbound SOS &amp; EOD'!DT68</f>
        <v>254</v>
      </c>
      <c r="DU25" s="87">
        <f>'Inbound SOS &amp; EOD'!DU68</f>
        <v>0</v>
      </c>
      <c r="DV25" s="87">
        <f>'Inbound SOS &amp; EOD'!DV68</f>
        <v>967</v>
      </c>
      <c r="DW25" s="87">
        <f>'Inbound SOS &amp; EOD'!DW68</f>
        <v>0</v>
      </c>
      <c r="DX25" s="87">
        <f>'Inbound SOS &amp; EOD'!DX68</f>
        <v>421</v>
      </c>
      <c r="DY25" s="87">
        <f>'Inbound SOS &amp; EOD'!DY68</f>
        <v>408</v>
      </c>
      <c r="DZ25" s="87">
        <f>'Inbound SOS &amp; EOD'!DZ68</f>
        <v>37</v>
      </c>
      <c r="EA25" s="87">
        <f>'Inbound SOS &amp; EOD'!EA68</f>
        <v>1409</v>
      </c>
      <c r="EB25" s="87">
        <f>'Inbound SOS &amp; EOD'!EB68</f>
        <v>1142</v>
      </c>
      <c r="EC25" s="87">
        <f>'Inbound SOS &amp; EOD'!EC68</f>
        <v>1124</v>
      </c>
      <c r="ED25" s="87">
        <f>'Inbound SOS &amp; EOD'!ED68</f>
        <v>3</v>
      </c>
      <c r="EE25" s="87">
        <f>'Inbound SOS &amp; EOD'!EE68</f>
        <v>0</v>
      </c>
      <c r="EF25" s="87">
        <f>'Inbound SOS &amp; EOD'!EF68</f>
        <v>1789</v>
      </c>
      <c r="EG25" s="87">
        <f>'Inbound SOS &amp; EOD'!EG68</f>
        <v>45</v>
      </c>
      <c r="EH25" s="87">
        <f>'Inbound SOS &amp; EOD'!EH68</f>
        <v>20</v>
      </c>
      <c r="EI25" s="87">
        <f>'Inbound SOS &amp; EOD'!EI68</f>
        <v>24</v>
      </c>
      <c r="EJ25" s="87">
        <f>'Inbound SOS &amp; EOD'!EJ68</f>
        <v>987</v>
      </c>
      <c r="EK25" s="87">
        <f>'Inbound SOS &amp; EOD'!EK68</f>
        <v>0</v>
      </c>
      <c r="EL25" s="87">
        <f>'Inbound SOS &amp; EOD'!EL68</f>
        <v>1542</v>
      </c>
      <c r="EM25" s="87">
        <f>'Inbound SOS &amp; EOD'!EM68</f>
        <v>93</v>
      </c>
      <c r="EN25" s="87">
        <f>'Inbound SOS &amp; EOD'!EN68</f>
        <v>195</v>
      </c>
      <c r="EO25" s="87">
        <f>'Inbound SOS &amp; EOD'!EO68</f>
        <v>16</v>
      </c>
      <c r="EP25" s="87">
        <f>'Inbound SOS &amp; EOD'!EP68</f>
        <v>681</v>
      </c>
      <c r="EQ25" s="87">
        <f>'Inbound SOS &amp; EOD'!EQ68</f>
        <v>0</v>
      </c>
      <c r="ER25" s="87">
        <f>'Inbound SOS &amp; EOD'!ER68</f>
        <v>640</v>
      </c>
      <c r="ES25" s="87">
        <f>'Inbound SOS &amp; EOD'!ES68</f>
        <v>0</v>
      </c>
      <c r="ET25" s="87">
        <f>'Inbound SOS &amp; EOD'!ET68</f>
        <v>263</v>
      </c>
      <c r="EU25" s="87">
        <f>'Inbound SOS &amp; EOD'!EU68</f>
        <v>21</v>
      </c>
      <c r="EV25" s="87">
        <f>'Inbound SOS &amp; EOD'!EV68</f>
        <v>64</v>
      </c>
      <c r="EW25" s="87">
        <f>'Inbound SOS &amp; EOD'!EW68</f>
        <v>49</v>
      </c>
      <c r="EX25" s="87">
        <f>'Inbound SOS &amp; EOD'!EX68</f>
        <v>8</v>
      </c>
      <c r="EY25" s="87">
        <f>'Inbound SOS &amp; EOD'!EY68</f>
        <v>0</v>
      </c>
      <c r="EZ25" s="87">
        <f>'Inbound SOS &amp; EOD'!EZ68</f>
        <v>0</v>
      </c>
      <c r="FA25" s="87">
        <f>'Inbound SOS &amp; EOD'!FA68</f>
        <v>82</v>
      </c>
      <c r="FB25" s="87">
        <f>'Inbound SOS &amp; EOD'!FB68</f>
        <v>87</v>
      </c>
      <c r="FC25" s="87">
        <f>'Inbound SOS &amp; EOD'!FC68</f>
        <v>874</v>
      </c>
      <c r="FD25" s="87">
        <f>'Inbound SOS &amp; EOD'!FD68</f>
        <v>98</v>
      </c>
      <c r="FE25" s="87">
        <f>'Inbound SOS &amp; EOD'!FE68</f>
        <v>207</v>
      </c>
      <c r="FF25" s="87">
        <f>'Inbound SOS &amp; EOD'!FF68</f>
        <v>0</v>
      </c>
      <c r="FG25" s="87">
        <f>'Inbound SOS &amp; EOD'!FG68</f>
        <v>0</v>
      </c>
      <c r="FH25" s="87">
        <f>'Inbound SOS &amp; EOD'!FH69</f>
        <v>0</v>
      </c>
      <c r="FI25" s="87">
        <f>'Inbound SOS &amp; EOD'!FI68</f>
        <v>34</v>
      </c>
      <c r="FJ25" s="87">
        <f>'Inbound SOS &amp; EOD'!FJ68</f>
        <v>20</v>
      </c>
      <c r="FK25" s="87">
        <f>'Inbound SOS &amp; EOD'!FK68</f>
        <v>46</v>
      </c>
      <c r="FL25" s="87">
        <f>'Inbound SOS &amp; EOD'!FL68</f>
        <v>1985</v>
      </c>
      <c r="FM25" s="87">
        <f>'Inbound SOS &amp; EOD'!FM68</f>
        <v>17</v>
      </c>
      <c r="FN25" s="87">
        <f>'Inbound SOS &amp; EOD'!FN68</f>
        <v>961</v>
      </c>
      <c r="FO25" s="87">
        <f>'Inbound SOS &amp; EOD'!FO68</f>
        <v>1235</v>
      </c>
      <c r="FP25" s="87">
        <f>'Inbound SOS &amp; EOD'!FP68</f>
        <v>812</v>
      </c>
      <c r="FQ25" s="87">
        <f>'Inbound SOS &amp; EOD'!FQ68</f>
        <v>773</v>
      </c>
      <c r="FR25" s="87">
        <f>'Inbound SOS &amp; EOD'!FR68</f>
        <v>562</v>
      </c>
      <c r="FS25" s="87">
        <f>'Inbound SOS &amp; EOD'!FS68</f>
        <v>419</v>
      </c>
      <c r="FT25" s="87">
        <f>'Inbound SOS &amp; EOD'!FT68</f>
        <v>84</v>
      </c>
      <c r="FU25" s="87">
        <f>'Inbound SOS &amp; EOD'!FU68</f>
        <v>0</v>
      </c>
      <c r="FV25" s="87">
        <f>'Inbound SOS &amp; EOD'!FV68</f>
        <v>20</v>
      </c>
      <c r="FW25" s="87">
        <f>'Inbound SOS &amp; EOD'!FW68</f>
        <v>819</v>
      </c>
      <c r="FX25" s="87">
        <f>'Inbound SOS &amp; EOD'!FX68</f>
        <v>21</v>
      </c>
      <c r="FY25" s="87">
        <f>'Inbound SOS &amp; EOD'!FY68</f>
        <v>161</v>
      </c>
      <c r="FZ25" s="87">
        <f>'Inbound SOS &amp; EOD'!FZ68</f>
        <v>1037</v>
      </c>
      <c r="GA25" s="87">
        <f>'Inbound SOS &amp; EOD'!GA68</f>
        <v>217</v>
      </c>
      <c r="GB25" s="87">
        <f>'Inbound SOS &amp; EOD'!GB68</f>
        <v>397</v>
      </c>
      <c r="GC25" s="87">
        <f>'Inbound SOS &amp; EOD'!GC68</f>
        <v>608</v>
      </c>
      <c r="GD25" s="87">
        <f>'Inbound SOS &amp; EOD'!GD68</f>
        <v>605</v>
      </c>
      <c r="GE25" s="87">
        <f>'Inbound SOS &amp; EOD'!GE68</f>
        <v>503</v>
      </c>
      <c r="GF25" s="87">
        <f>'Inbound SOS &amp; EOD'!GF68</f>
        <v>8</v>
      </c>
      <c r="GG25" s="87">
        <f>'Inbound SOS &amp; EOD'!GG68</f>
        <v>0</v>
      </c>
      <c r="GH25" s="87">
        <f>'Inbound SOS &amp; EOD'!GH68</f>
        <v>200</v>
      </c>
      <c r="GI25" s="87">
        <f>'Inbound SOS &amp; EOD'!GI68</f>
        <v>545</v>
      </c>
      <c r="GJ25" s="87">
        <f>'Inbound SOS &amp; EOD'!GJ68</f>
        <v>21</v>
      </c>
      <c r="GK25" s="87">
        <f>'Inbound SOS &amp; EOD'!GK68</f>
        <v>30</v>
      </c>
      <c r="GL25" s="87">
        <f>'Inbound SOS &amp; EOD'!GL68</f>
        <v>24</v>
      </c>
      <c r="GM25" s="87">
        <f>'Inbound SOS &amp; EOD'!GM68</f>
        <v>14</v>
      </c>
      <c r="GN25" s="87">
        <f>'Inbound SOS &amp; EOD'!GN68</f>
        <v>0</v>
      </c>
      <c r="GO25" s="87">
        <f>'Inbound SOS &amp; EOD'!GO68</f>
        <v>1073</v>
      </c>
      <c r="GP25" s="87">
        <f>'Inbound SOS &amp; EOD'!GP68</f>
        <v>195</v>
      </c>
      <c r="GQ25" s="87">
        <f>'Inbound SOS &amp; EOD'!GQ68</f>
        <v>363</v>
      </c>
      <c r="GR25" s="87">
        <f>'Inbound SOS &amp; EOD'!GR68</f>
        <v>1223</v>
      </c>
      <c r="GS25" s="87">
        <f>'Inbound SOS &amp; EOD'!GS68</f>
        <v>477</v>
      </c>
      <c r="GT25" s="87">
        <f>'Inbound SOS &amp; EOD'!GT69</f>
        <v>0</v>
      </c>
      <c r="GU25" s="87">
        <f>'Inbound SOS &amp; EOD'!GU68</f>
        <v>0</v>
      </c>
      <c r="GV25" s="87">
        <f>'Inbound SOS &amp; EOD'!GV68</f>
        <v>5</v>
      </c>
      <c r="GW25" s="87">
        <f>'Inbound SOS &amp; EOD'!GW68</f>
        <v>8</v>
      </c>
      <c r="GX25" s="87">
        <f>'Inbound SOS &amp; EOD'!GX68</f>
        <v>77</v>
      </c>
      <c r="GY25" s="87">
        <f>'Inbound SOS &amp; EOD'!GY68</f>
        <v>10</v>
      </c>
      <c r="GZ25" s="87">
        <f>'Inbound SOS &amp; EOD'!GZ68</f>
        <v>0</v>
      </c>
      <c r="HA25" s="87">
        <f>'Inbound SOS &amp; EOD'!HA68</f>
        <v>0</v>
      </c>
      <c r="HB25" s="87">
        <f>'Inbound SOS &amp; EOD'!HB68</f>
        <v>0</v>
      </c>
      <c r="HC25" s="87">
        <f>'Inbound SOS &amp; EOD'!HC68</f>
        <v>0</v>
      </c>
      <c r="HD25" s="87">
        <f>'Inbound SOS &amp; EOD'!HD68</f>
        <v>0</v>
      </c>
      <c r="HE25" s="87">
        <f>'Inbound SOS &amp; EOD'!HE68</f>
        <v>2</v>
      </c>
      <c r="HF25" s="87">
        <f>'Inbound SOS &amp; EOD'!HF68</f>
        <v>8</v>
      </c>
      <c r="HG25" s="87">
        <f>'Inbound SOS &amp; EOD'!HG68</f>
        <v>253</v>
      </c>
      <c r="HH25" s="87">
        <f>'Inbound SOS &amp; EOD'!HH68</f>
        <v>863</v>
      </c>
      <c r="HI25" s="87">
        <f>'Inbound SOS &amp; EOD'!HI68</f>
        <v>794</v>
      </c>
      <c r="HJ25" s="87">
        <f>'Inbound SOS &amp; EOD'!HJ68</f>
        <v>0</v>
      </c>
      <c r="HK25" s="87">
        <f>'Inbound SOS &amp; EOD'!HK68</f>
        <v>0</v>
      </c>
      <c r="HL25" s="87">
        <f>'Inbound SOS &amp; EOD'!HL68</f>
        <v>25</v>
      </c>
      <c r="HM25" s="87">
        <f>'Inbound SOS &amp; EOD'!HM68</f>
        <v>644</v>
      </c>
      <c r="HN25" s="87">
        <f>'Inbound SOS &amp; EOD'!HN68</f>
        <v>463</v>
      </c>
      <c r="HO25" s="87">
        <f>'Inbound SOS &amp; EOD'!HO68</f>
        <v>593</v>
      </c>
      <c r="HP25" s="87">
        <f>'Inbound SOS &amp; EOD'!HP68</f>
        <v>741</v>
      </c>
      <c r="HQ25" s="87">
        <f>'Inbound SOS &amp; EOD'!HQ68</f>
        <v>1005</v>
      </c>
      <c r="HR25" s="87">
        <f>'Inbound SOS &amp; EOD'!HR68</f>
        <v>1154</v>
      </c>
      <c r="HS25" s="87">
        <f>'Inbound SOS &amp; EOD'!HS68</f>
        <v>327</v>
      </c>
      <c r="HT25" s="87">
        <f>'Inbound SOS &amp; EOD'!HT68</f>
        <v>753</v>
      </c>
      <c r="HU25" s="87">
        <f>'Inbound SOS &amp; EOD'!HU68</f>
        <v>852</v>
      </c>
      <c r="HV25" s="87">
        <f>'Inbound SOS &amp; EOD'!HV68</f>
        <v>104</v>
      </c>
      <c r="HW25" s="87">
        <f>'Inbound SOS &amp; EOD'!HW68</f>
        <v>267</v>
      </c>
      <c r="HX25" s="87">
        <f>'Inbound SOS &amp; EOD'!HX68</f>
        <v>845</v>
      </c>
      <c r="HY25" s="87">
        <f>'Inbound SOS &amp; EOD'!HY68</f>
        <v>1139</v>
      </c>
      <c r="HZ25" s="87">
        <f>'Inbound SOS &amp; EOD'!HZ68</f>
        <v>468</v>
      </c>
      <c r="IA25" s="87">
        <f>'Inbound SOS &amp; EOD'!IA68</f>
        <v>172</v>
      </c>
      <c r="IB25" s="87">
        <f>'Inbound SOS &amp; EOD'!IB68</f>
        <v>466</v>
      </c>
      <c r="IC25" s="87">
        <f>'Inbound SOS &amp; EOD'!IC68</f>
        <v>777</v>
      </c>
      <c r="ID25" s="87">
        <f>'Inbound SOS &amp; EOD'!ID68</f>
        <v>1038</v>
      </c>
      <c r="IE25" s="87">
        <f>'Inbound SOS &amp; EOD'!IE68</f>
        <v>587</v>
      </c>
      <c r="IF25" s="87">
        <f>'Inbound SOS &amp; EOD'!IF68</f>
        <v>1437</v>
      </c>
      <c r="IG25" s="87">
        <f>'Inbound SOS &amp; EOD'!IG68</f>
        <v>25</v>
      </c>
      <c r="IH25" s="87">
        <f>'Inbound SOS &amp; EOD'!IH68</f>
        <v>47</v>
      </c>
      <c r="II25" s="87">
        <f>'Inbound SOS &amp; EOD'!II68</f>
        <v>462</v>
      </c>
      <c r="IJ25" s="87">
        <f>'Inbound SOS &amp; EOD'!IJ68</f>
        <v>915</v>
      </c>
      <c r="IK25" s="87">
        <f>'Inbound SOS &amp; EOD'!IK68</f>
        <v>2321</v>
      </c>
      <c r="IL25" s="87">
        <f>'Inbound SOS &amp; EOD'!IL68</f>
        <v>1425</v>
      </c>
      <c r="IM25" s="87">
        <f>'Inbound SOS &amp; EOD'!IM68</f>
        <v>2202</v>
      </c>
      <c r="IN25" s="87">
        <f>'Inbound SOS &amp; EOD'!IN68</f>
        <v>163</v>
      </c>
      <c r="IO25" s="87">
        <f>'Inbound SOS &amp; EOD'!IO68</f>
        <v>378</v>
      </c>
      <c r="IP25" s="87">
        <f>'Inbound SOS &amp; EOD'!IP68</f>
        <v>331</v>
      </c>
      <c r="IQ25" s="87">
        <f>'Inbound SOS &amp; EOD'!IQ68</f>
        <v>23</v>
      </c>
      <c r="IR25" s="87">
        <f>'Inbound SOS &amp; EOD'!IR68</f>
        <v>115</v>
      </c>
      <c r="IS25" s="87">
        <f>'Inbound SOS &amp; EOD'!IS68</f>
        <v>0</v>
      </c>
      <c r="IT25" s="87">
        <f>'Inbound SOS &amp; EOD'!IT68</f>
        <v>389</v>
      </c>
      <c r="IU25" s="87">
        <f>'Inbound SOS &amp; EOD'!IU68</f>
        <v>14</v>
      </c>
      <c r="IV25" s="87">
        <f>'Inbound SOS &amp; EOD'!IV68</f>
        <v>383</v>
      </c>
      <c r="IW25" s="87">
        <f>'Inbound SOS &amp; EOD'!IW68</f>
        <v>16</v>
      </c>
      <c r="IX25" s="87">
        <f>'Inbound SOS &amp; EOD'!IX68</f>
        <v>18</v>
      </c>
      <c r="IY25" s="87">
        <f>'Inbound SOS &amp; EOD'!IY68</f>
        <v>746</v>
      </c>
      <c r="IZ25" s="87">
        <f>'Inbound SOS &amp; EOD'!IZ68</f>
        <v>207</v>
      </c>
      <c r="JA25" s="87">
        <f>'Inbound SOS &amp; EOD'!JA68</f>
        <v>0</v>
      </c>
      <c r="JB25" s="87" t="e">
        <f>'Inbound SOS &amp; EOD'!#REF!</f>
        <v>#REF!</v>
      </c>
      <c r="JC25" s="87">
        <f>'Inbound SOS &amp; EOD'!JC68</f>
        <v>52</v>
      </c>
      <c r="JD25" s="87">
        <f>'Inbound SOS &amp; EOD'!JD68</f>
        <v>127</v>
      </c>
      <c r="JE25" s="87">
        <f>'Inbound SOS &amp; EOD'!JE68</f>
        <v>1188</v>
      </c>
      <c r="JF25" s="87">
        <f>'Inbound SOS &amp; EOD'!JF68</f>
        <v>2442</v>
      </c>
      <c r="JG25" s="87">
        <f>'Inbound SOS &amp; EOD'!JG68</f>
        <v>1479</v>
      </c>
      <c r="JH25" s="87">
        <f>'Inbound SOS &amp; EOD'!JH68</f>
        <v>659</v>
      </c>
      <c r="JI25" s="87">
        <f>'Inbound SOS &amp; EOD'!JI68</f>
        <v>1446</v>
      </c>
      <c r="JJ25" s="87">
        <f>'Inbound SOS &amp; EOD'!JJ68</f>
        <v>1697</v>
      </c>
      <c r="JK25" s="87">
        <f>'Inbound SOS &amp; EOD'!JK68</f>
        <v>823</v>
      </c>
      <c r="JL25" s="87">
        <f>'Inbound SOS &amp; EOD'!JL68</f>
        <v>1383</v>
      </c>
      <c r="JM25" s="87">
        <f>'Inbound SOS &amp; EOD'!JM68</f>
        <v>1406</v>
      </c>
      <c r="JN25" s="87">
        <f>'Inbound SOS &amp; EOD'!JN68</f>
        <v>9</v>
      </c>
      <c r="JO25" s="87">
        <f>'Inbound SOS &amp; EOD'!JO68</f>
        <v>106</v>
      </c>
      <c r="JP25" s="87">
        <f>'Inbound SOS &amp; EOD'!JP68</f>
        <v>66</v>
      </c>
      <c r="JQ25" s="87">
        <f>'Inbound SOS &amp; EOD'!JQ68</f>
        <v>170</v>
      </c>
      <c r="JR25" s="87">
        <f>'Inbound SOS &amp; EOD'!JR68</f>
        <v>372</v>
      </c>
      <c r="JS25" s="87">
        <f>'Inbound SOS &amp; EOD'!JS68</f>
        <v>3215</v>
      </c>
      <c r="JT25" s="87">
        <f>'Inbound SOS &amp; EOD'!JT68</f>
        <v>1064</v>
      </c>
      <c r="JU25" s="87">
        <f>'Inbound SOS &amp; EOD'!JU68</f>
        <v>1175</v>
      </c>
      <c r="JV25" s="87">
        <f>'Inbound SOS &amp; EOD'!JV68</f>
        <v>193</v>
      </c>
      <c r="JW25" s="87">
        <f>'Inbound SOS &amp; EOD'!JW68</f>
        <v>583</v>
      </c>
      <c r="JX25" s="87">
        <f>'Inbound SOS &amp; EOD'!JX68</f>
        <v>1677</v>
      </c>
      <c r="JY25" s="87">
        <f>'Inbound SOS &amp; EOD'!JY68</f>
        <v>1930</v>
      </c>
      <c r="JZ25" s="87">
        <f>'Inbound SOS &amp; EOD'!JZ68</f>
        <v>1409</v>
      </c>
      <c r="KA25" s="87">
        <f>'Inbound SOS &amp; EOD'!KA68</f>
        <v>1943</v>
      </c>
      <c r="KB25" s="87">
        <f>'Inbound SOS &amp; EOD'!KB68</f>
        <v>291</v>
      </c>
      <c r="KC25" s="87">
        <f>'Inbound SOS &amp; EOD'!KC68</f>
        <v>166</v>
      </c>
      <c r="KD25" s="87">
        <f>'Inbound SOS &amp; EOD'!KD68</f>
        <v>429</v>
      </c>
      <c r="KE25" s="87" t="e">
        <f>'Inbound SOS &amp; EOD'!#REF!</f>
        <v>#REF!</v>
      </c>
      <c r="KF25" s="87">
        <f>'Inbound SOS &amp; EOD'!KF68</f>
        <v>268</v>
      </c>
      <c r="KG25" s="87">
        <f>'Inbound SOS &amp; EOD'!KG68</f>
        <v>908</v>
      </c>
      <c r="KH25" s="87" t="e">
        <f>'Inbound SOS &amp; EOD'!#REF!</f>
        <v>#REF!</v>
      </c>
      <c r="KI25" s="87">
        <f>'Inbound SOS &amp; EOD'!KI68</f>
        <v>482</v>
      </c>
      <c r="KJ25" s="87">
        <f>'Inbound SOS &amp; EOD'!KJ68</f>
        <v>1377</v>
      </c>
      <c r="KK25" s="87">
        <f>'Inbound SOS &amp; EOD'!KK68</f>
        <v>581</v>
      </c>
      <c r="KL25" s="87">
        <f>'Inbound SOS &amp; EOD'!KL68</f>
        <v>1917</v>
      </c>
      <c r="KM25" s="87">
        <f>'Inbound SOS &amp; EOD'!KM68</f>
        <v>2539</v>
      </c>
      <c r="KN25" s="87">
        <f>'Inbound SOS &amp; EOD'!KN68</f>
        <v>0</v>
      </c>
      <c r="KO25" s="87">
        <f>'Inbound SOS &amp; EOD'!KO68</f>
        <v>2272</v>
      </c>
      <c r="KP25" s="87">
        <f>'Inbound SOS &amp; EOD'!KP68</f>
        <v>1683</v>
      </c>
      <c r="KQ25" s="87">
        <f>'Inbound SOS &amp; EOD'!KQ68</f>
        <v>1242</v>
      </c>
      <c r="KR25" s="87">
        <f>'Inbound SOS &amp; EOD'!KR68</f>
        <v>470</v>
      </c>
      <c r="KS25" s="87">
        <f>'Inbound SOS &amp; EOD'!KS68</f>
        <v>1530</v>
      </c>
      <c r="KT25" s="87">
        <f>'Inbound SOS &amp; EOD'!KT68</f>
        <v>1705</v>
      </c>
      <c r="KU25" s="87">
        <f>'Inbound SOS &amp; EOD'!KU68</f>
        <v>1591</v>
      </c>
      <c r="KV25" s="87">
        <f>'Inbound SOS &amp; EOD'!KV68</f>
        <v>887</v>
      </c>
      <c r="KW25" s="87">
        <f>'Inbound SOS &amp; EOD'!KW68</f>
        <v>15</v>
      </c>
      <c r="KX25" s="87">
        <f>'Inbound SOS &amp; EOD'!KX68</f>
        <v>644</v>
      </c>
      <c r="KY25" s="87">
        <f>'Inbound SOS &amp; EOD'!KY68</f>
        <v>1471</v>
      </c>
      <c r="KZ25" s="87">
        <f>'Inbound SOS &amp; EOD'!KZ68</f>
        <v>1084</v>
      </c>
      <c r="LA25" s="87">
        <f>'Inbound SOS &amp; EOD'!LA68</f>
        <v>1118</v>
      </c>
      <c r="LB25" s="87">
        <f>'Inbound SOS &amp; EOD'!LB68</f>
        <v>1119</v>
      </c>
      <c r="LC25" s="87">
        <f>'Inbound SOS &amp; EOD'!KH68</f>
        <v>1175</v>
      </c>
      <c r="LD25" s="87">
        <f>'Inbound SOS &amp; EOD'!LD68</f>
        <v>510</v>
      </c>
      <c r="LE25" s="87">
        <f>'Inbound SOS &amp; EOD'!LE68</f>
        <v>0</v>
      </c>
      <c r="LF25" s="87">
        <f>'Inbound SOS &amp; EOD'!LF68</f>
        <v>63</v>
      </c>
      <c r="LG25" s="87">
        <f>'Inbound SOS &amp; EOD'!LG68</f>
        <v>1464</v>
      </c>
      <c r="LH25" s="87">
        <f>'Inbound SOS &amp; EOD'!LH68</f>
        <v>1044</v>
      </c>
      <c r="LI25" s="87">
        <f>'Inbound SOS &amp; EOD'!LI68</f>
        <v>872</v>
      </c>
      <c r="LJ25" s="87">
        <f>'Inbound SOS &amp; EOD'!LJ68</f>
        <v>1758</v>
      </c>
      <c r="LK25" s="87">
        <f>'Inbound SOS &amp; EOD'!LK68</f>
        <v>2602</v>
      </c>
      <c r="LL25" s="87">
        <f>'Inbound SOS &amp; EOD'!LL68</f>
        <v>1104</v>
      </c>
      <c r="LM25" s="87">
        <f>'Inbound SOS &amp; EOD'!LM68</f>
        <v>3136</v>
      </c>
      <c r="LN25" s="87">
        <f>'Inbound SOS &amp; EOD'!LN68</f>
        <v>0</v>
      </c>
      <c r="LO25" s="87">
        <f>'Inbound SOS &amp; EOD'!LO68</f>
        <v>0</v>
      </c>
      <c r="LP25" s="87">
        <f>'Inbound SOS &amp; EOD'!LP68</f>
        <v>1168</v>
      </c>
      <c r="LQ25" s="87">
        <f>'Inbound SOS &amp; EOD'!LQ68</f>
        <v>2788</v>
      </c>
      <c r="LR25" s="87">
        <f>'Inbound SOS &amp; EOD'!LR68</f>
        <v>1373</v>
      </c>
      <c r="LS25" s="87">
        <f>'Inbound SOS &amp; EOD'!LS68</f>
        <v>1779</v>
      </c>
      <c r="LT25" s="87">
        <f>'Inbound SOS &amp; EOD'!LT68</f>
        <v>1796</v>
      </c>
      <c r="LU25" s="87">
        <f>'Inbound SOS &amp; EOD'!LU68</f>
        <v>0</v>
      </c>
      <c r="LV25" s="87">
        <f>'Inbound SOS &amp; EOD'!LV68</f>
        <v>0</v>
      </c>
      <c r="LW25" s="87">
        <f>'Inbound SOS &amp; EOD'!LW68</f>
        <v>598</v>
      </c>
      <c r="LX25" s="87">
        <f>'Inbound SOS &amp; EOD'!LX68</f>
        <v>352</v>
      </c>
      <c r="LY25" s="87">
        <f>'Inbound SOS &amp; EOD'!LY68</f>
        <v>519</v>
      </c>
      <c r="LZ25" s="87">
        <f>'Inbound SOS &amp; EOD'!LZ68</f>
        <v>1136</v>
      </c>
      <c r="MA25" s="87">
        <f>'Inbound SOS &amp; EOD'!MA68</f>
        <v>0</v>
      </c>
      <c r="MB25" s="87">
        <f>'Inbound SOS &amp; EOD'!MB68</f>
        <v>0</v>
      </c>
      <c r="MC25" s="87">
        <f>'Inbound SOS &amp; EOD'!MC68</f>
        <v>18</v>
      </c>
      <c r="MD25" s="87">
        <f>'Inbound SOS &amp; EOD'!MD68</f>
        <v>0</v>
      </c>
      <c r="ME25" s="87">
        <f>'Inbound SOS &amp; EOD'!ME68</f>
        <v>170</v>
      </c>
      <c r="MF25" s="87">
        <f>'Inbound SOS &amp; EOD'!MF68</f>
        <v>343</v>
      </c>
      <c r="MG25" s="87">
        <f>'Inbound SOS &amp; EOD'!MG68</f>
        <v>1635</v>
      </c>
      <c r="MH25" s="87">
        <f>'Inbound SOS &amp; EOD'!MH68</f>
        <v>3727</v>
      </c>
      <c r="MI25" s="87">
        <f>'Inbound SOS &amp; EOD'!MI68</f>
        <v>2781</v>
      </c>
      <c r="MJ25" s="87">
        <f>'Inbound SOS &amp; EOD'!MJ68</f>
        <v>2993</v>
      </c>
      <c r="MK25" s="87">
        <f>'Inbound SOS &amp; EOD'!MK68</f>
        <v>1459</v>
      </c>
      <c r="ML25" s="87">
        <f>'Inbound SOS &amp; EOD'!ML68</f>
        <v>3191</v>
      </c>
      <c r="MM25" s="87">
        <f>'Inbound SOS &amp; EOD'!MM68</f>
        <v>2657</v>
      </c>
      <c r="MN25" s="87">
        <f>'Inbound SOS &amp; EOD'!MN68</f>
        <v>1035</v>
      </c>
      <c r="MO25" s="87">
        <f>'Inbound SOS &amp; EOD'!MO68</f>
        <v>4029</v>
      </c>
      <c r="MP25" s="87">
        <f>'Inbound SOS &amp; EOD'!MP68</f>
        <v>2625</v>
      </c>
      <c r="MQ25" s="87">
        <f>'Inbound SOS &amp; EOD'!MQ68</f>
        <v>2042</v>
      </c>
      <c r="MR25" s="87">
        <f>'Inbound SOS &amp; EOD'!MR68</f>
        <v>2828</v>
      </c>
      <c r="MS25" s="87">
        <f>'Inbound SOS &amp; EOD'!MS68</f>
        <v>2046</v>
      </c>
      <c r="MT25" s="87">
        <f>'Inbound SOS &amp; EOD'!MT68</f>
        <v>2098</v>
      </c>
      <c r="MU25" s="87">
        <f>'Inbound SOS &amp; EOD'!MU68</f>
        <v>1364</v>
      </c>
      <c r="MV25" s="87">
        <f>'Inbound SOS &amp; EOD'!MV68</f>
        <v>1103</v>
      </c>
      <c r="MW25" s="87">
        <f>'Inbound SOS &amp; EOD'!MW68</f>
        <v>1485</v>
      </c>
      <c r="MX25" s="87">
        <f>'Inbound SOS &amp; EOD'!MX68</f>
        <v>1887</v>
      </c>
      <c r="MY25" s="87">
        <f>'Inbound SOS &amp; EOD'!MY68</f>
        <v>1787</v>
      </c>
      <c r="MZ25" s="87">
        <f>'Inbound SOS &amp; EOD'!MZ68</f>
        <v>1752</v>
      </c>
      <c r="NA25" s="87">
        <f>'Inbound SOS &amp; EOD'!NA68</f>
        <v>694</v>
      </c>
      <c r="NB25" s="533"/>
      <c r="NC25" s="533"/>
      <c r="ND25" s="533"/>
      <c r="NE25" s="533"/>
      <c r="NF25" s="533"/>
      <c r="NG25" s="533"/>
      <c r="NH25" s="533"/>
      <c r="NI25" s="533"/>
      <c r="NJ25" s="533"/>
      <c r="NK25" s="533"/>
      <c r="NL25" s="533"/>
      <c r="NM25" s="533"/>
      <c r="NN25" s="533"/>
      <c r="NO25" s="533"/>
      <c r="NP25" s="533"/>
      <c r="NQ25" s="533"/>
      <c r="NR25" s="533"/>
      <c r="NS25" s="533"/>
      <c r="NT25" s="533"/>
      <c r="NU25" s="533"/>
      <c r="NV25" s="533"/>
      <c r="NW25" s="533"/>
      <c r="NX25" s="533"/>
      <c r="NY25" s="533"/>
      <c r="NZ25" s="533"/>
      <c r="OA25" s="533"/>
      <c r="OB25" s="533"/>
      <c r="OC25" s="533"/>
      <c r="OD25" s="533"/>
      <c r="OE25" s="533"/>
      <c r="OF25" s="533"/>
      <c r="OG25" s="533"/>
      <c r="OH25" s="533"/>
      <c r="OI25" s="533"/>
      <c r="OJ25" s="533"/>
      <c r="OK25" s="533"/>
      <c r="OL25" s="533"/>
      <c r="OM25" s="533"/>
      <c r="ON25" s="533"/>
      <c r="OO25" s="533"/>
      <c r="OP25" s="533"/>
      <c r="OQ25" s="533"/>
      <c r="OR25" s="533"/>
      <c r="OS25" s="533"/>
      <c r="OT25" s="533"/>
      <c r="OU25" s="533"/>
      <c r="OV25" s="533"/>
      <c r="OW25" s="533"/>
      <c r="OX25" s="533"/>
      <c r="OY25" s="533"/>
      <c r="OZ25" s="533"/>
      <c r="PA25" s="533"/>
      <c r="PB25" s="533"/>
    </row>
    <row r="26" spans="1:418" s="87" customFormat="1" ht="12.75">
      <c r="A26" s="86" t="s">
        <v>210</v>
      </c>
      <c r="B26" s="87">
        <f>'Inbound SOS &amp; EOD'!B91</f>
        <v>408</v>
      </c>
      <c r="C26" s="87">
        <f>'Inbound SOS &amp; EOD'!C91</f>
        <v>214</v>
      </c>
      <c r="D26" s="87">
        <f>'Inbound SOS &amp; EOD'!D91</f>
        <v>67</v>
      </c>
      <c r="E26" s="87">
        <f>'Inbound SOS &amp; EOD'!E91</f>
        <v>172</v>
      </c>
      <c r="F26" s="87">
        <f>'Inbound SOS &amp; EOD'!F91</f>
        <v>419</v>
      </c>
      <c r="G26" s="87">
        <f>'Inbound SOS &amp; EOD'!G91</f>
        <v>0</v>
      </c>
      <c r="H26" s="87">
        <f>'Inbound SOS &amp; EOD'!H91</f>
        <v>0</v>
      </c>
      <c r="I26" s="87">
        <f>'Inbound SOS &amp; EOD'!I91</f>
        <v>44</v>
      </c>
      <c r="J26" s="87">
        <f>'Inbound SOS &amp; EOD'!J91</f>
        <v>717</v>
      </c>
      <c r="K26" s="87">
        <f>'Inbound SOS &amp; EOD'!K91</f>
        <v>154</v>
      </c>
      <c r="L26" s="87">
        <f>'Inbound SOS &amp; EOD'!L91</f>
        <v>263</v>
      </c>
      <c r="M26" s="87">
        <f>'Inbound SOS &amp; EOD'!M91</f>
        <v>0</v>
      </c>
      <c r="N26" s="87">
        <f>'Inbound SOS &amp; EOD'!N91</f>
        <v>0</v>
      </c>
      <c r="O26" s="87">
        <f>'Inbound SOS &amp; EOD'!O91</f>
        <v>0</v>
      </c>
      <c r="P26" s="87">
        <f>'Inbound SOS &amp; EOD'!P91</f>
        <v>133</v>
      </c>
      <c r="Q26" s="87">
        <f>'Inbound SOS &amp; EOD'!Q91</f>
        <v>57</v>
      </c>
      <c r="R26" s="87">
        <f>'Inbound SOS &amp; EOD'!R91</f>
        <v>0</v>
      </c>
      <c r="S26" s="87">
        <f>'Inbound SOS &amp; EOD'!S91</f>
        <v>178</v>
      </c>
      <c r="T26" s="87">
        <f>'Inbound SOS &amp; EOD'!T91</f>
        <v>349</v>
      </c>
      <c r="U26" s="87">
        <f>'Inbound SOS &amp; EOD'!U91</f>
        <v>0</v>
      </c>
      <c r="V26" s="87">
        <f>'Inbound SOS &amp; EOD'!V91</f>
        <v>0</v>
      </c>
      <c r="W26" s="87">
        <f>'Inbound SOS &amp; EOD'!W91</f>
        <v>181</v>
      </c>
      <c r="X26" s="87">
        <f>'Inbound SOS &amp; EOD'!X91</f>
        <v>1437</v>
      </c>
      <c r="Y26" s="87">
        <f>'Inbound SOS &amp; EOD'!Y91</f>
        <v>380</v>
      </c>
      <c r="Z26" s="87">
        <f>'Inbound SOS &amp; EOD'!Z91</f>
        <v>212</v>
      </c>
      <c r="AA26" s="87">
        <f>'Inbound SOS &amp; EOD'!AA91</f>
        <v>0</v>
      </c>
      <c r="AB26" s="87">
        <f>'Inbound SOS &amp; EOD'!AB91</f>
        <v>0</v>
      </c>
      <c r="AC26" s="87">
        <f>'Inbound SOS &amp; EOD'!AC91</f>
        <v>0</v>
      </c>
      <c r="AD26" s="87">
        <f>'Inbound SOS &amp; EOD'!AD91</f>
        <v>358</v>
      </c>
      <c r="AE26" s="87">
        <f>'Inbound SOS &amp; EOD'!AE91</f>
        <v>601</v>
      </c>
      <c r="AF26" s="87">
        <f>'Inbound SOS &amp; EOD'!AF91</f>
        <v>60</v>
      </c>
      <c r="AG26" s="87">
        <f>'Inbound SOS &amp; EOD'!AG91</f>
        <v>21</v>
      </c>
      <c r="AH26" s="87">
        <f>'Inbound SOS &amp; EOD'!AH91</f>
        <v>74</v>
      </c>
      <c r="AI26" s="87">
        <f>'Inbound SOS &amp; EOD'!AI91</f>
        <v>0</v>
      </c>
      <c r="AJ26" s="87">
        <f>'Inbound SOS &amp; EOD'!AJ91</f>
        <v>0</v>
      </c>
      <c r="AK26" s="87">
        <f>'Inbound SOS &amp; EOD'!AK91</f>
        <v>710</v>
      </c>
      <c r="AL26" s="87">
        <f>'Inbound SOS &amp; EOD'!AL91</f>
        <v>17</v>
      </c>
      <c r="AM26" s="87">
        <f>'Inbound SOS &amp; EOD'!AM91</f>
        <v>236</v>
      </c>
      <c r="AN26" s="87">
        <f>'Inbound SOS &amp; EOD'!AN91</f>
        <v>50</v>
      </c>
      <c r="AO26" s="87">
        <f>'Inbound SOS &amp; EOD'!AO91</f>
        <v>80</v>
      </c>
      <c r="AP26" s="87">
        <f>'Inbound SOS &amp; EOD'!AP91</f>
        <v>0</v>
      </c>
      <c r="AQ26" s="87">
        <f>'Inbound SOS &amp; EOD'!AQ91</f>
        <v>0</v>
      </c>
      <c r="AR26" s="87">
        <f>'Inbound SOS &amp; EOD'!AR91</f>
        <v>0</v>
      </c>
      <c r="AS26" s="87">
        <f>'Inbound SOS &amp; EOD'!AS91</f>
        <v>0</v>
      </c>
      <c r="AT26" s="87">
        <f>'Inbound SOS &amp; EOD'!AT91</f>
        <v>18</v>
      </c>
      <c r="AU26" s="87">
        <f>'Inbound SOS &amp; EOD'!AU91</f>
        <v>150</v>
      </c>
      <c r="AV26" s="87">
        <f>'Inbound SOS &amp; EOD'!AV91</f>
        <v>56</v>
      </c>
      <c r="AW26" s="87">
        <f>'Inbound SOS &amp; EOD'!AW91</f>
        <v>0</v>
      </c>
      <c r="AX26" s="87">
        <f>'Inbound SOS &amp; EOD'!AX91</f>
        <v>0</v>
      </c>
      <c r="AY26" s="87">
        <f>'Inbound SOS &amp; EOD'!AY91</f>
        <v>0</v>
      </c>
      <c r="AZ26" s="87">
        <f>'Inbound SOS &amp; EOD'!AZ91</f>
        <v>0</v>
      </c>
      <c r="BA26" s="87">
        <f>'Inbound SOS &amp; EOD'!BA91</f>
        <v>0</v>
      </c>
      <c r="BB26" s="87">
        <f>'Inbound SOS &amp; EOD'!BB91</f>
        <v>66</v>
      </c>
      <c r="BC26" s="87">
        <f>'Inbound SOS &amp; EOD'!BC91</f>
        <v>163</v>
      </c>
      <c r="BD26" s="87">
        <f>'Inbound SOS &amp; EOD'!BD91</f>
        <v>0</v>
      </c>
      <c r="BE26" s="87">
        <f>'Inbound SOS &amp; EOD'!BE91</f>
        <v>0</v>
      </c>
      <c r="BF26" s="87">
        <f>'Inbound SOS &amp; EOD'!BF91</f>
        <v>0</v>
      </c>
      <c r="BG26" s="87">
        <f>'Inbound SOS &amp; EOD'!BG91</f>
        <v>30</v>
      </c>
      <c r="BH26" s="87">
        <f>'Inbound SOS &amp; EOD'!BH91</f>
        <v>55</v>
      </c>
      <c r="BI26" s="87">
        <f>'Inbound SOS &amp; EOD'!BI91</f>
        <v>1</v>
      </c>
      <c r="BJ26" s="87">
        <f>'Inbound SOS &amp; EOD'!BJ91</f>
        <v>0</v>
      </c>
      <c r="BK26" s="87">
        <f>'Inbound SOS &amp; EOD'!BK91</f>
        <v>0</v>
      </c>
      <c r="BL26" s="87">
        <f>'Inbound SOS &amp; EOD'!BL91</f>
        <v>0</v>
      </c>
      <c r="BM26" s="87">
        <f>'Inbound SOS &amp; EOD'!BM91</f>
        <v>0</v>
      </c>
      <c r="BN26" s="87">
        <f>'Inbound SOS &amp; EOD'!BN91</f>
        <v>32</v>
      </c>
      <c r="BO26" s="87">
        <f>'Inbound SOS &amp; EOD'!BO91</f>
        <v>24</v>
      </c>
      <c r="BP26" s="87">
        <f>'Inbound SOS &amp; EOD'!BP91</f>
        <v>747</v>
      </c>
      <c r="BQ26" s="87">
        <f>'Inbound SOS &amp; EOD'!BQ91</f>
        <v>195</v>
      </c>
      <c r="BR26" s="87">
        <f>'Inbound SOS &amp; EOD'!BR91</f>
        <v>0</v>
      </c>
      <c r="BS26" s="87">
        <f>'Inbound SOS &amp; EOD'!BS91</f>
        <v>0</v>
      </c>
      <c r="BT26" s="87">
        <f>'Inbound SOS &amp; EOD'!BT91</f>
        <v>69</v>
      </c>
      <c r="BU26" s="87">
        <f>'Inbound SOS &amp; EOD'!BU91</f>
        <v>1106</v>
      </c>
      <c r="BV26" s="87">
        <f>'Inbound SOS &amp; EOD'!BV91</f>
        <v>6</v>
      </c>
      <c r="BW26" s="87">
        <f>'Inbound SOS &amp; EOD'!BW91</f>
        <v>237</v>
      </c>
      <c r="BX26" s="87">
        <f>'Inbound SOS &amp; EOD'!BX91</f>
        <v>281</v>
      </c>
      <c r="BY26" s="87">
        <f>'Inbound SOS &amp; EOD'!BY91</f>
        <v>0</v>
      </c>
      <c r="BZ26" s="87">
        <f>'Inbound SOS &amp; EOD'!BZ91</f>
        <v>0</v>
      </c>
      <c r="CA26" s="87">
        <f>'Inbound SOS &amp; EOD'!CA91</f>
        <v>0</v>
      </c>
      <c r="CB26" s="87">
        <f>'Inbound SOS &amp; EOD'!CB91</f>
        <v>0</v>
      </c>
      <c r="CC26" s="87">
        <f>'Inbound SOS &amp; EOD'!CC91</f>
        <v>2</v>
      </c>
      <c r="CD26" s="87">
        <f>'Inbound SOS &amp; EOD'!CD91</f>
        <v>357</v>
      </c>
      <c r="CE26" s="87">
        <f>'Inbound SOS &amp; EOD'!CE91</f>
        <v>0</v>
      </c>
      <c r="CF26" s="87">
        <f>'Inbound SOS &amp; EOD'!CF91</f>
        <v>828</v>
      </c>
      <c r="CG26" s="87">
        <f>'Inbound SOS &amp; EOD'!CG91</f>
        <v>0</v>
      </c>
      <c r="CH26" s="87">
        <f>'Inbound SOS &amp; EOD'!CH91</f>
        <v>0</v>
      </c>
      <c r="CI26" s="87">
        <f>'Inbound SOS &amp; EOD'!CI91</f>
        <v>0</v>
      </c>
      <c r="CJ26" s="87">
        <f>'Inbound SOS &amp; EOD'!CJ91</f>
        <v>1148</v>
      </c>
      <c r="CK26" s="87">
        <f>'Inbound SOS &amp; EOD'!CK91</f>
        <v>0</v>
      </c>
      <c r="CL26" s="87">
        <f>'Inbound SOS &amp; EOD'!CL91</f>
        <v>0</v>
      </c>
      <c r="CM26" s="87">
        <f>'Inbound SOS &amp; EOD'!CM91</f>
        <v>0</v>
      </c>
      <c r="CN26" s="87">
        <f>'Inbound SOS &amp; EOD'!CN91</f>
        <v>0</v>
      </c>
      <c r="CO26" s="87">
        <f>'Inbound SOS &amp; EOD'!CO91</f>
        <v>0</v>
      </c>
      <c r="CP26" s="87">
        <f>'Inbound SOS &amp; EOD'!CP91</f>
        <v>0</v>
      </c>
      <c r="CQ26" s="87">
        <f>'Inbound SOS &amp; EOD'!CQ91</f>
        <v>15</v>
      </c>
      <c r="CR26" s="87">
        <f>'Inbound SOS &amp; EOD'!CR91</f>
        <v>0</v>
      </c>
      <c r="CS26" s="87">
        <f>'Inbound SOS &amp; EOD'!CS91</f>
        <v>0</v>
      </c>
      <c r="CT26" s="87">
        <f>'Inbound SOS &amp; EOD'!CT91</f>
        <v>0</v>
      </c>
      <c r="CU26" s="87">
        <f>'Inbound SOS &amp; EOD'!CU91</f>
        <v>0</v>
      </c>
      <c r="CV26" s="87">
        <f>'Inbound SOS &amp; EOD'!CV91</f>
        <v>0</v>
      </c>
      <c r="CW26" s="87">
        <f>'Inbound SOS &amp; EOD'!CW91</f>
        <v>0</v>
      </c>
      <c r="CX26" s="87">
        <f>'Inbound SOS &amp; EOD'!CX91</f>
        <v>1590</v>
      </c>
      <c r="CY26" s="87">
        <f>'Inbound SOS &amp; EOD'!CY91</f>
        <v>28</v>
      </c>
      <c r="CZ26" s="87">
        <f>'Inbound SOS &amp; EOD'!CZ91</f>
        <v>1362</v>
      </c>
      <c r="DA26" s="87">
        <f>'Inbound SOS &amp; EOD'!DA91</f>
        <v>0</v>
      </c>
      <c r="DB26" s="87">
        <f>'Inbound SOS &amp; EOD'!DB91</f>
        <v>0</v>
      </c>
      <c r="DC26" s="87">
        <f>'Inbound SOS &amp; EOD'!DC91</f>
        <v>527</v>
      </c>
      <c r="DD26" s="87">
        <f>'Inbound SOS &amp; EOD'!DD91</f>
        <v>845</v>
      </c>
      <c r="DE26" s="87">
        <f>'Inbound SOS &amp; EOD'!DE91</f>
        <v>18</v>
      </c>
      <c r="DF26" s="87">
        <f>'Inbound SOS &amp; EOD'!DF91</f>
        <v>0</v>
      </c>
      <c r="DG26" s="87">
        <f>'Inbound SOS &amp; EOD'!DG91</f>
        <v>0</v>
      </c>
      <c r="DH26" s="87">
        <f>'Inbound SOS &amp; EOD'!DH91</f>
        <v>0</v>
      </c>
      <c r="DI26" s="87">
        <f>'Inbound SOS &amp; EOD'!DI91</f>
        <v>0</v>
      </c>
      <c r="DJ26" s="87">
        <f>'Inbound SOS &amp; EOD'!DJ91</f>
        <v>1026</v>
      </c>
      <c r="DK26" s="87">
        <f>'Inbound SOS &amp; EOD'!DK91</f>
        <v>103</v>
      </c>
      <c r="DL26" s="87">
        <f>'Inbound SOS &amp; EOD'!DL91</f>
        <v>724</v>
      </c>
      <c r="DM26" s="87">
        <f>'Inbound SOS &amp; EOD'!DM91</f>
        <v>700</v>
      </c>
      <c r="DN26" s="87">
        <f>'Inbound SOS &amp; EOD'!DN91</f>
        <v>278</v>
      </c>
      <c r="DO26" s="87">
        <f>'Inbound SOS &amp; EOD'!DO91</f>
        <v>0</v>
      </c>
      <c r="DP26" s="87">
        <f>'Inbound SOS &amp; EOD'!DP91</f>
        <v>0</v>
      </c>
      <c r="DQ26" s="87">
        <f>'Inbound SOS &amp; EOD'!DQ91</f>
        <v>608</v>
      </c>
      <c r="DR26" s="87">
        <f>'Inbound SOS &amp; EOD'!DR91</f>
        <v>574</v>
      </c>
      <c r="DS26" s="87">
        <f>'Inbound SOS &amp; EOD'!DS91</f>
        <v>959</v>
      </c>
      <c r="DT26" s="87">
        <f>'Inbound SOS &amp; EOD'!DT91</f>
        <v>234</v>
      </c>
      <c r="DU26" s="87">
        <f>'Inbound SOS &amp; EOD'!DU91</f>
        <v>13</v>
      </c>
      <c r="DV26" s="87">
        <f>'Inbound SOS &amp; EOD'!DV91</f>
        <v>0</v>
      </c>
      <c r="DW26" s="87">
        <f>'Inbound SOS &amp; EOD'!DW91</f>
        <v>0</v>
      </c>
      <c r="DX26" s="87">
        <f>'Inbound SOS &amp; EOD'!DX91</f>
        <v>1025</v>
      </c>
      <c r="DY26" s="87">
        <f>'Inbound SOS &amp; EOD'!DY91</f>
        <v>891</v>
      </c>
      <c r="DZ26" s="87">
        <f>'Inbound SOS &amp; EOD'!DZ91</f>
        <v>1880</v>
      </c>
      <c r="EA26" s="87">
        <f>'Inbound SOS &amp; EOD'!EA91</f>
        <v>595</v>
      </c>
      <c r="EB26" s="87">
        <f>'Inbound SOS &amp; EOD'!EB91</f>
        <v>158</v>
      </c>
      <c r="EC26" s="87">
        <f>'Inbound SOS &amp; EOD'!EC91</f>
        <v>0</v>
      </c>
      <c r="ED26" s="87">
        <f>'Inbound SOS &amp; EOD'!ED91</f>
        <v>0</v>
      </c>
      <c r="EE26" s="87">
        <f>'Inbound SOS &amp; EOD'!EE91</f>
        <v>0</v>
      </c>
      <c r="EF26" s="87">
        <f>'Inbound SOS &amp; EOD'!EF91</f>
        <v>75</v>
      </c>
      <c r="EG26" s="87">
        <f>'Inbound SOS &amp; EOD'!EG91</f>
        <v>238</v>
      </c>
      <c r="EH26" s="87">
        <f>'Inbound SOS &amp; EOD'!EH91</f>
        <v>1763</v>
      </c>
      <c r="EI26" s="87">
        <f>'Inbound SOS &amp; EOD'!EI91</f>
        <v>385</v>
      </c>
      <c r="EJ26" s="87">
        <f>'Inbound SOS &amp; EOD'!EJ91</f>
        <v>0</v>
      </c>
      <c r="EK26" s="87">
        <f>'Inbound SOS &amp; EOD'!EK91</f>
        <v>0</v>
      </c>
      <c r="EL26" s="87">
        <f>'Inbound SOS &amp; EOD'!EL91</f>
        <v>727</v>
      </c>
      <c r="EM26" s="87">
        <f>'Inbound SOS &amp; EOD'!EM91</f>
        <v>506</v>
      </c>
      <c r="EN26" s="87">
        <f>'Inbound SOS &amp; EOD'!EN91</f>
        <v>290</v>
      </c>
      <c r="EO26" s="87">
        <f>'Inbound SOS &amp; EOD'!EO91</f>
        <v>124</v>
      </c>
      <c r="EP26" s="87">
        <f>'Inbound SOS &amp; EOD'!EP91</f>
        <v>580</v>
      </c>
      <c r="EQ26" s="87">
        <f>'Inbound SOS &amp; EOD'!EQ91</f>
        <v>0</v>
      </c>
      <c r="ER26" s="87">
        <f>'Inbound SOS &amp; EOD'!ER91</f>
        <v>0</v>
      </c>
      <c r="ES26" s="87">
        <f>'Inbound SOS &amp; EOD'!ES91</f>
        <v>1071</v>
      </c>
      <c r="ET26" s="87">
        <f>'Inbound SOS &amp; EOD'!ET91</f>
        <v>1686</v>
      </c>
      <c r="EU26" s="87">
        <f>'Inbound SOS &amp; EOD'!EU91</f>
        <v>961</v>
      </c>
      <c r="EV26" s="87">
        <f>'Inbound SOS &amp; EOD'!EV91</f>
        <v>1038</v>
      </c>
      <c r="EW26" s="87">
        <f>'Inbound SOS &amp; EOD'!EW91</f>
        <v>1132</v>
      </c>
      <c r="EX26" s="87">
        <f>'Inbound SOS &amp; EOD'!EX91</f>
        <v>0</v>
      </c>
      <c r="EY26" s="87">
        <f>'Inbound SOS &amp; EOD'!EY91</f>
        <v>0</v>
      </c>
      <c r="EZ26" s="87">
        <f>'Inbound SOS &amp; EOD'!EZ91</f>
        <v>352</v>
      </c>
      <c r="FA26" s="87">
        <f>'Inbound SOS &amp; EOD'!FA91</f>
        <v>654</v>
      </c>
      <c r="FB26" s="87">
        <f>'Inbound SOS &amp; EOD'!FB91</f>
        <v>540</v>
      </c>
      <c r="FC26" s="87">
        <f>'Inbound SOS &amp; EOD'!FC91</f>
        <v>798</v>
      </c>
      <c r="FD26" s="87">
        <f>'Inbound SOS &amp; EOD'!FD91</f>
        <v>389</v>
      </c>
      <c r="FE26" s="87">
        <f>'Inbound SOS &amp; EOD'!FE91</f>
        <v>502</v>
      </c>
      <c r="FF26" s="87">
        <f>'Inbound SOS &amp; EOD'!FF91</f>
        <v>0</v>
      </c>
      <c r="FG26" s="87">
        <f>'Inbound SOS &amp; EOD'!FG91</f>
        <v>0</v>
      </c>
      <c r="FH26" s="87">
        <f>'Inbound SOS &amp; EOD'!FH91</f>
        <v>714</v>
      </c>
      <c r="FI26" s="87">
        <f>'Inbound SOS &amp; EOD'!FI91</f>
        <v>0</v>
      </c>
      <c r="FJ26" s="87">
        <f>'Inbound SOS &amp; EOD'!FJ91</f>
        <v>0</v>
      </c>
      <c r="FK26" s="87">
        <f>'Inbound SOS &amp; EOD'!FK91</f>
        <v>371</v>
      </c>
      <c r="FL26" s="87">
        <f>'Inbound SOS &amp; EOD'!FL91</f>
        <v>0</v>
      </c>
      <c r="FM26" s="87">
        <f>'Inbound SOS &amp; EOD'!FM91</f>
        <v>0</v>
      </c>
      <c r="FN26" s="87">
        <f>'Inbound SOS &amp; EOD'!FN91</f>
        <v>3</v>
      </c>
      <c r="FO26" s="87">
        <f>'Inbound SOS &amp; EOD'!FO91</f>
        <v>27</v>
      </c>
      <c r="FP26" s="87">
        <f>'Inbound SOS &amp; EOD'!FP91</f>
        <v>2600</v>
      </c>
      <c r="FQ26" s="87">
        <f>'Inbound SOS &amp; EOD'!FQ91</f>
        <v>588</v>
      </c>
      <c r="FR26" s="87">
        <f>'Inbound SOS &amp; EOD'!FR91</f>
        <v>764</v>
      </c>
      <c r="FS26" s="87">
        <f>'Inbound SOS &amp; EOD'!FS91</f>
        <v>0</v>
      </c>
      <c r="FT26" s="87">
        <f>'Inbound SOS &amp; EOD'!FT91</f>
        <v>0</v>
      </c>
      <c r="FU26" s="87">
        <f>'Inbound SOS &amp; EOD'!FU91</f>
        <v>1242</v>
      </c>
      <c r="FV26" s="87">
        <f>'Inbound SOS &amp; EOD'!FV91</f>
        <v>130</v>
      </c>
      <c r="FW26" s="87">
        <f>'Inbound SOS &amp; EOD'!FW91</f>
        <v>68</v>
      </c>
      <c r="FX26" s="87">
        <f>'Inbound SOS &amp; EOD'!FX91</f>
        <v>0</v>
      </c>
      <c r="FY26" s="87">
        <f>'Inbound SOS &amp; EOD'!FY91</f>
        <v>0</v>
      </c>
      <c r="FZ26" s="87">
        <f>'Inbound SOS &amp; EOD'!FZ91</f>
        <v>0</v>
      </c>
      <c r="GA26" s="87">
        <f>'Inbound SOS &amp; EOD'!GA91</f>
        <v>0</v>
      </c>
      <c r="GB26" s="87">
        <f>'Inbound SOS &amp; EOD'!GB91</f>
        <v>0</v>
      </c>
      <c r="GC26" s="87">
        <f>'Inbound SOS &amp; EOD'!GC91</f>
        <v>0</v>
      </c>
      <c r="GD26" s="87">
        <f>'Inbound SOS &amp; EOD'!GD91</f>
        <v>22</v>
      </c>
      <c r="GE26" s="87">
        <f>'Inbound SOS &amp; EOD'!GE91</f>
        <v>321</v>
      </c>
      <c r="GF26" s="87">
        <f>'Inbound SOS &amp; EOD'!GF91</f>
        <v>331</v>
      </c>
      <c r="GG26" s="87">
        <f>'Inbound SOS &amp; EOD'!GG91</f>
        <v>0</v>
      </c>
      <c r="GH26" s="87">
        <f>'Inbound SOS &amp; EOD'!GH91</f>
        <v>0</v>
      </c>
      <c r="GI26" s="87">
        <f>'Inbound SOS &amp; EOD'!GI91</f>
        <v>0</v>
      </c>
      <c r="GJ26" s="87">
        <f>'Inbound SOS &amp; EOD'!GJ91</f>
        <v>0</v>
      </c>
      <c r="GK26" s="87">
        <f>'Inbound SOS &amp; EOD'!GK91</f>
        <v>418</v>
      </c>
      <c r="GL26" s="87">
        <f>'Inbound SOS &amp; EOD'!GL91</f>
        <v>10</v>
      </c>
      <c r="GM26" s="87">
        <f>'Inbound SOS &amp; EOD'!GM91</f>
        <v>6</v>
      </c>
      <c r="GN26" s="87">
        <f>'Inbound SOS &amp; EOD'!GN91</f>
        <v>0</v>
      </c>
      <c r="GO26" s="87">
        <f>'Inbound SOS &amp; EOD'!GO91</f>
        <v>0</v>
      </c>
      <c r="GP26" s="87">
        <f>'Inbound SOS &amp; EOD'!GP91</f>
        <v>21</v>
      </c>
      <c r="GQ26" s="87">
        <f>'Inbound SOS &amp; EOD'!GQ91</f>
        <v>979</v>
      </c>
      <c r="GR26" s="87">
        <f>'Inbound SOS &amp; EOD'!GR91</f>
        <v>1104</v>
      </c>
      <c r="GS26" s="87">
        <f>'Inbound SOS &amp; EOD'!GS91</f>
        <v>798</v>
      </c>
      <c r="GT26" s="87">
        <f>'Inbound SOS &amp; EOD'!GT91</f>
        <v>147</v>
      </c>
      <c r="GU26" s="87">
        <f>'Inbound SOS &amp; EOD'!GU91</f>
        <v>0</v>
      </c>
      <c r="GV26" s="87">
        <f>'Inbound SOS &amp; EOD'!GV91</f>
        <v>0</v>
      </c>
      <c r="GW26" s="87">
        <f>'Inbound SOS &amp; EOD'!GW91</f>
        <v>7</v>
      </c>
      <c r="GX26" s="87">
        <f>'Inbound SOS &amp; EOD'!GX91</f>
        <v>4</v>
      </c>
      <c r="GY26" s="87">
        <f>'Inbound SOS &amp; EOD'!GY91</f>
        <v>1</v>
      </c>
      <c r="GZ26" s="87">
        <f>'Inbound SOS &amp; EOD'!GZ91</f>
        <v>1</v>
      </c>
      <c r="HA26" s="87">
        <f>'Inbound SOS &amp; EOD'!HA91</f>
        <v>0</v>
      </c>
      <c r="HB26" s="87">
        <f>'Inbound SOS &amp; EOD'!HB91</f>
        <v>0</v>
      </c>
      <c r="HC26" s="87">
        <f>'Inbound SOS &amp; EOD'!HC91</f>
        <v>0</v>
      </c>
      <c r="HD26" s="87">
        <f>'Inbound SOS &amp; EOD'!HD91</f>
        <v>1</v>
      </c>
      <c r="HE26" s="87">
        <f>'Inbound SOS &amp; EOD'!HE91</f>
        <v>378</v>
      </c>
      <c r="HF26" s="87">
        <f>'Inbound SOS &amp; EOD'!HF91</f>
        <v>0</v>
      </c>
      <c r="HG26" s="87">
        <f>'Inbound SOS &amp; EOD'!HG91</f>
        <v>0</v>
      </c>
      <c r="HH26" s="87">
        <f>'Inbound SOS &amp; EOD'!HH91</f>
        <v>922</v>
      </c>
      <c r="HI26" s="87">
        <f>'Inbound SOS &amp; EOD'!HI91</f>
        <v>0</v>
      </c>
      <c r="HJ26" s="87">
        <f>'Inbound SOS &amp; EOD'!HJ91</f>
        <v>0</v>
      </c>
      <c r="HK26" s="87">
        <f>'Inbound SOS &amp; EOD'!HK91</f>
        <v>0</v>
      </c>
      <c r="HL26" s="87">
        <f>'Inbound SOS &amp; EOD'!HL91</f>
        <v>0</v>
      </c>
      <c r="HM26" s="87">
        <f>'Inbound SOS &amp; EOD'!HM91</f>
        <v>266</v>
      </c>
      <c r="HN26" s="87">
        <f>'Inbound SOS &amp; EOD'!HN91</f>
        <v>60</v>
      </c>
      <c r="HO26" s="87">
        <f>'Inbound SOS &amp; EOD'!HO91</f>
        <v>0</v>
      </c>
      <c r="HP26" s="87">
        <f>'Inbound SOS &amp; EOD'!HP91</f>
        <v>0</v>
      </c>
      <c r="HQ26" s="87">
        <f>'Inbound SOS &amp; EOD'!HQ91</f>
        <v>0</v>
      </c>
      <c r="HR26" s="87">
        <f>'Inbound SOS &amp; EOD'!HR91</f>
        <v>320</v>
      </c>
      <c r="HS26" s="87">
        <f>'Inbound SOS &amp; EOD'!HS91</f>
        <v>963</v>
      </c>
      <c r="HT26" s="87">
        <f>'Inbound SOS &amp; EOD'!HT91</f>
        <v>43</v>
      </c>
      <c r="HU26" s="87">
        <f>'Inbound SOS &amp; EOD'!HU91</f>
        <v>22</v>
      </c>
      <c r="HV26" s="87">
        <f>'Inbound SOS &amp; EOD'!HV91</f>
        <v>978</v>
      </c>
      <c r="HW26" s="87">
        <f>'Inbound SOS &amp; EOD'!HW91</f>
        <v>0</v>
      </c>
      <c r="HX26" s="87">
        <f>'Inbound SOS &amp; EOD'!HX91</f>
        <v>0</v>
      </c>
      <c r="HY26" s="87">
        <f>'Inbound SOS &amp; EOD'!HY91</f>
        <v>0</v>
      </c>
      <c r="HZ26" s="87">
        <f>'Inbound SOS &amp; EOD'!HZ91</f>
        <v>66</v>
      </c>
      <c r="IA26" s="87">
        <f>'Inbound SOS &amp; EOD'!IA91</f>
        <v>80</v>
      </c>
      <c r="IB26" s="87">
        <f>'Inbound SOS &amp; EOD'!IB91</f>
        <v>0</v>
      </c>
      <c r="IC26" s="87">
        <f>'Inbound SOS &amp; EOD'!IC91</f>
        <v>720</v>
      </c>
      <c r="ID26" s="87">
        <f>'Inbound SOS &amp; EOD'!ID91</f>
        <v>0</v>
      </c>
      <c r="IE26" s="87">
        <f>'Inbound SOS &amp; EOD'!IE91</f>
        <v>0</v>
      </c>
      <c r="IF26" s="87">
        <f>'Inbound SOS &amp; EOD'!IF91</f>
        <v>0</v>
      </c>
      <c r="IG26" s="87">
        <f>'Inbound SOS &amp; EOD'!IG91</f>
        <v>937</v>
      </c>
      <c r="IH26" s="87">
        <f>'Inbound SOS &amp; EOD'!IH91</f>
        <v>1531</v>
      </c>
      <c r="II26" s="87">
        <f>'Inbound SOS &amp; EOD'!II91</f>
        <v>850</v>
      </c>
      <c r="IJ26" s="87">
        <f>'Inbound SOS &amp; EOD'!IJ91</f>
        <v>465</v>
      </c>
      <c r="IK26" s="87">
        <f>'Inbound SOS &amp; EOD'!IK91</f>
        <v>0</v>
      </c>
      <c r="IL26" s="87">
        <f>'Inbound SOS &amp; EOD'!IL91</f>
        <v>0</v>
      </c>
      <c r="IM26" s="87">
        <f>'Inbound SOS &amp; EOD'!IM91</f>
        <v>156</v>
      </c>
      <c r="IN26" s="87">
        <f>'Inbound SOS &amp; EOD'!IN91</f>
        <v>216</v>
      </c>
      <c r="IO26" s="87">
        <f>'Inbound SOS &amp; EOD'!IO91</f>
        <v>447</v>
      </c>
      <c r="IP26" s="87">
        <f>'Inbound SOS &amp; EOD'!IP91</f>
        <v>718</v>
      </c>
      <c r="IQ26" s="87">
        <f>'Inbound SOS &amp; EOD'!IQ91</f>
        <v>311</v>
      </c>
      <c r="IR26" s="87">
        <f>'Inbound SOS &amp; EOD'!IR91</f>
        <v>0</v>
      </c>
      <c r="IS26" s="87">
        <f>'Inbound SOS &amp; EOD'!IS91</f>
        <v>0</v>
      </c>
      <c r="IT26" s="87">
        <f>'Inbound SOS &amp; EOD'!IT91</f>
        <v>0</v>
      </c>
      <c r="IU26" s="87">
        <f>'Inbound SOS &amp; EOD'!IU91</f>
        <v>925</v>
      </c>
      <c r="IV26" s="87">
        <f>'Inbound SOS &amp; EOD'!IV91</f>
        <v>478</v>
      </c>
      <c r="IW26" s="87">
        <f>'Inbound SOS &amp; EOD'!IW91</f>
        <v>23</v>
      </c>
      <c r="IX26" s="87">
        <f>'Inbound SOS &amp; EOD'!IX91</f>
        <v>1046</v>
      </c>
      <c r="IY26" s="87">
        <f>'Inbound SOS &amp; EOD'!IY91</f>
        <v>369</v>
      </c>
      <c r="IZ26" s="87">
        <f>'Inbound SOS &amp; EOD'!IZ91</f>
        <v>0</v>
      </c>
      <c r="JA26" s="87">
        <f>'Inbound SOS &amp; EOD'!JA91</f>
        <v>490</v>
      </c>
      <c r="JB26" s="87">
        <f>'Inbound SOS &amp; EOD'!JB91</f>
        <v>119</v>
      </c>
      <c r="JC26" s="87">
        <f>'Inbound SOS &amp; EOD'!JC91</f>
        <v>10</v>
      </c>
      <c r="JD26" s="87">
        <f>'Inbound SOS &amp; EOD'!JD91</f>
        <v>577</v>
      </c>
      <c r="JE26" s="87">
        <f>'Inbound SOS &amp; EOD'!JE91</f>
        <v>562</v>
      </c>
      <c r="JF26" s="87">
        <f>'Inbound SOS &amp; EOD'!JF91</f>
        <v>0</v>
      </c>
      <c r="JG26" s="87">
        <f>'Inbound SOS &amp; EOD'!JG91</f>
        <v>0</v>
      </c>
      <c r="JH26" s="87">
        <f>'Inbound SOS &amp; EOD'!JH91</f>
        <v>1682</v>
      </c>
      <c r="JI26" s="87">
        <f>'Inbound SOS &amp; EOD'!JI91</f>
        <v>777</v>
      </c>
      <c r="JJ26" s="87">
        <f>'Inbound SOS &amp; EOD'!JJ91</f>
        <v>1618</v>
      </c>
      <c r="JK26" s="87">
        <f>'Inbound SOS &amp; EOD'!JK91</f>
        <v>1397</v>
      </c>
      <c r="JL26" s="87">
        <f>'Inbound SOS &amp; EOD'!JL91</f>
        <v>795</v>
      </c>
      <c r="JM26" s="87">
        <f>'Inbound SOS &amp; EOD'!JM91</f>
        <v>0</v>
      </c>
      <c r="JN26" s="87">
        <f>'Inbound SOS &amp; EOD'!JN91</f>
        <v>0</v>
      </c>
      <c r="JO26" s="87">
        <f>'Inbound SOS &amp; EOD'!JO91</f>
        <v>340</v>
      </c>
      <c r="JP26" s="87">
        <f>'Inbound SOS &amp; EOD'!JP91</f>
        <v>495</v>
      </c>
      <c r="JQ26" s="87">
        <f>'Inbound SOS &amp; EOD'!JQ91</f>
        <v>516</v>
      </c>
      <c r="JR26" s="87">
        <f>'Inbound SOS &amp; EOD'!JR91</f>
        <v>2118</v>
      </c>
      <c r="JS26" s="87">
        <f>'Inbound SOS &amp; EOD'!JS91</f>
        <v>1373</v>
      </c>
      <c r="JT26" s="87">
        <f>'Inbound SOS &amp; EOD'!JT91</f>
        <v>0</v>
      </c>
      <c r="JU26" s="87">
        <f>'Inbound SOS &amp; EOD'!JU91</f>
        <v>0</v>
      </c>
      <c r="JV26" s="87">
        <f>'Inbound SOS &amp; EOD'!JV91</f>
        <v>1445</v>
      </c>
      <c r="JW26" s="87">
        <f>'Inbound SOS &amp; EOD'!JW91</f>
        <v>490</v>
      </c>
      <c r="JX26" s="87">
        <f>'Inbound SOS &amp; EOD'!JX91</f>
        <v>783</v>
      </c>
      <c r="JY26" s="87">
        <f>'Inbound SOS &amp; EOD'!JY91</f>
        <v>2490</v>
      </c>
      <c r="JZ26" s="87">
        <f>'Inbound SOS &amp; EOD'!JZ91</f>
        <v>788</v>
      </c>
      <c r="KA26" s="87">
        <f>'Inbound SOS &amp; EOD'!KA91</f>
        <v>0</v>
      </c>
      <c r="KB26" s="87">
        <f>'Inbound SOS &amp; EOD'!KB91</f>
        <v>0</v>
      </c>
      <c r="KC26" s="87">
        <f>'Inbound SOS &amp; EOD'!KC91</f>
        <v>358</v>
      </c>
      <c r="KD26" s="87">
        <f>'Inbound SOS &amp; EOD'!KD91</f>
        <v>753</v>
      </c>
      <c r="KE26" s="87">
        <f>'Inbound SOS &amp; EOD'!KE91</f>
        <v>1251</v>
      </c>
      <c r="KF26" s="87">
        <f>'Inbound SOS &amp; EOD'!KF91</f>
        <v>932</v>
      </c>
      <c r="KG26" s="87">
        <f>'Inbound SOS &amp; EOD'!KG91</f>
        <v>310</v>
      </c>
      <c r="KH26" s="87">
        <f>'Inbound SOS &amp; EOD'!KH91</f>
        <v>0</v>
      </c>
      <c r="KI26" s="87">
        <f>'Inbound SOS &amp; EOD'!KI91</f>
        <v>0</v>
      </c>
      <c r="KJ26" s="87">
        <f>'Inbound SOS &amp; EOD'!KJ91</f>
        <v>266</v>
      </c>
      <c r="KK26" s="87">
        <f>'Inbound SOS &amp; EOD'!KK91</f>
        <v>1994</v>
      </c>
      <c r="KL26" s="87">
        <f>'Inbound SOS &amp; EOD'!KL91</f>
        <v>1247</v>
      </c>
      <c r="KM26" s="87">
        <f>'Inbound SOS &amp; EOD'!KM91</f>
        <v>1648</v>
      </c>
      <c r="KN26" s="87">
        <f>'Inbound SOS &amp; EOD'!KN91</f>
        <v>0</v>
      </c>
      <c r="KO26" s="87">
        <f>'Inbound SOS &amp; EOD'!KO91</f>
        <v>0</v>
      </c>
      <c r="KP26" s="87">
        <f>'Inbound SOS &amp; EOD'!KP91</f>
        <v>77</v>
      </c>
      <c r="KQ26" s="87">
        <f>'Inbound SOS &amp; EOD'!KQ91</f>
        <v>515</v>
      </c>
      <c r="KR26" s="87">
        <f>'Inbound SOS &amp; EOD'!KR91</f>
        <v>390</v>
      </c>
      <c r="KS26" s="87">
        <f>'Inbound SOS &amp; EOD'!KS91</f>
        <v>1306</v>
      </c>
      <c r="KT26" s="87">
        <f>'Inbound SOS &amp; EOD'!KT91</f>
        <v>613</v>
      </c>
      <c r="KU26" s="87">
        <f>'Inbound SOS &amp; EOD'!KU91</f>
        <v>809</v>
      </c>
      <c r="KV26" s="87">
        <f>'Inbound SOS &amp; EOD'!KV91</f>
        <v>162</v>
      </c>
      <c r="KW26" s="87">
        <f>'Inbound SOS &amp; EOD'!KW91</f>
        <v>0</v>
      </c>
      <c r="KX26" s="87">
        <f>'Inbound SOS &amp; EOD'!KX91</f>
        <v>1711</v>
      </c>
      <c r="KY26" s="87">
        <f>'Inbound SOS &amp; EOD'!KY91</f>
        <v>1693</v>
      </c>
      <c r="KZ26" s="87">
        <f>'Inbound SOS &amp; EOD'!KZ91</f>
        <v>3748</v>
      </c>
      <c r="LA26" s="87">
        <f>'Inbound SOS &amp; EOD'!LA91</f>
        <v>2654</v>
      </c>
      <c r="LB26" s="87">
        <f>'Inbound SOS &amp; EOD'!LB91</f>
        <v>1058</v>
      </c>
      <c r="LC26" s="87">
        <f>'Inbound SOS &amp; EOD'!LC91</f>
        <v>0</v>
      </c>
      <c r="LD26" s="87">
        <f>'Inbound SOS &amp; EOD'!LD91</f>
        <v>0</v>
      </c>
      <c r="LE26" s="87">
        <f>'Inbound SOS &amp; EOD'!LE91</f>
        <v>0</v>
      </c>
      <c r="LF26" s="87">
        <f>'Inbound SOS &amp; EOD'!LF91</f>
        <v>32</v>
      </c>
      <c r="LG26" s="87">
        <f>'Inbound SOS &amp; EOD'!LG91</f>
        <v>91</v>
      </c>
      <c r="LH26" s="87">
        <f>'Inbound SOS &amp; EOD'!LH91</f>
        <v>2276</v>
      </c>
      <c r="LI26" s="87">
        <f>'Inbound SOS &amp; EOD'!LI91</f>
        <v>1732</v>
      </c>
      <c r="LJ26" s="87">
        <f>'Inbound SOS &amp; EOD'!LJ91</f>
        <v>0</v>
      </c>
      <c r="LK26" s="87">
        <f>'Inbound SOS &amp; EOD'!LK91</f>
        <v>0</v>
      </c>
      <c r="LL26" s="87">
        <f>'Inbound SOS &amp; EOD'!LL91</f>
        <v>839</v>
      </c>
      <c r="LM26" s="87">
        <f>'Inbound SOS &amp; EOD'!LM91</f>
        <v>0</v>
      </c>
      <c r="LN26" s="87">
        <f>'Inbound SOS &amp; EOD'!LN91</f>
        <v>0</v>
      </c>
      <c r="LO26" s="87">
        <f>'Inbound SOS &amp; EOD'!LO91</f>
        <v>0</v>
      </c>
      <c r="LP26" s="87">
        <f>'Inbound SOS &amp; EOD'!LP91</f>
        <v>2623</v>
      </c>
      <c r="LQ26" s="87">
        <f>'Inbound SOS &amp; EOD'!LQ91</f>
        <v>1846</v>
      </c>
      <c r="LR26" s="87">
        <f>'Inbound SOS &amp; EOD'!LR91</f>
        <v>0</v>
      </c>
      <c r="LS26" s="87">
        <f>'Inbound SOS &amp; EOD'!LS91</f>
        <v>1479</v>
      </c>
      <c r="LT26" s="87">
        <f>'Inbound SOS &amp; EOD'!LT91</f>
        <v>785</v>
      </c>
      <c r="LU26" s="87">
        <f>'Inbound SOS &amp; EOD'!LU91</f>
        <v>0</v>
      </c>
      <c r="LV26" s="87">
        <f>'Inbound SOS &amp; EOD'!LV91</f>
        <v>0</v>
      </c>
      <c r="LW26" s="87">
        <f>'Inbound SOS &amp; EOD'!LW91</f>
        <v>436</v>
      </c>
      <c r="LX26" s="87">
        <f>'Inbound SOS &amp; EOD'!LX91</f>
        <v>1183</v>
      </c>
      <c r="LY26" s="87">
        <f>'Inbound SOS &amp; EOD'!LY91</f>
        <v>0</v>
      </c>
      <c r="LZ26" s="87">
        <f>'Inbound SOS &amp; EOD'!LZ91</f>
        <v>0</v>
      </c>
      <c r="MA26" s="87">
        <f>'Inbound SOS &amp; EOD'!MA91</f>
        <v>0</v>
      </c>
      <c r="MB26" s="87">
        <f>'Inbound SOS &amp; EOD'!MB91</f>
        <v>24</v>
      </c>
      <c r="MC26" s="87">
        <f>'Inbound SOS &amp; EOD'!MC91</f>
        <v>229</v>
      </c>
      <c r="MD26" s="87">
        <f>'Inbound SOS &amp; EOD'!MD91</f>
        <v>707</v>
      </c>
      <c r="ME26" s="87">
        <f>'Inbound SOS &amp; EOD'!ME91</f>
        <v>0</v>
      </c>
      <c r="MF26" s="87">
        <f>'Inbound SOS &amp; EOD'!MF91</f>
        <v>0</v>
      </c>
      <c r="MG26" s="87">
        <f>'Inbound SOS &amp; EOD'!MG91</f>
        <v>1458</v>
      </c>
      <c r="MH26" s="87">
        <f>'Inbound SOS &amp; EOD'!MH91</f>
        <v>2677</v>
      </c>
      <c r="MI26" s="87">
        <f>'Inbound SOS &amp; EOD'!MI91</f>
        <v>1171</v>
      </c>
      <c r="MJ26" s="87">
        <f>'Inbound SOS &amp; EOD'!MJ91</f>
        <v>497</v>
      </c>
      <c r="MK26" s="87">
        <f>'Inbound SOS &amp; EOD'!MK91</f>
        <v>962</v>
      </c>
      <c r="ML26" s="87">
        <f>'Inbound SOS &amp; EOD'!ML91</f>
        <v>0</v>
      </c>
      <c r="MM26" s="87">
        <f>'Inbound SOS &amp; EOD'!MM91</f>
        <v>0</v>
      </c>
      <c r="MN26" s="87">
        <f>'Inbound SOS &amp; EOD'!MN91</f>
        <v>489</v>
      </c>
      <c r="MO26" s="87">
        <f>'Inbound SOS &amp; EOD'!MO91</f>
        <v>216</v>
      </c>
      <c r="MP26" s="87">
        <f>'Inbound SOS &amp; EOD'!MP91</f>
        <v>1911</v>
      </c>
      <c r="MQ26" s="87">
        <f>'Inbound SOS &amp; EOD'!MQ91</f>
        <v>2242</v>
      </c>
      <c r="MR26" s="87">
        <f>'Inbound SOS &amp; EOD'!MR91</f>
        <v>1171</v>
      </c>
      <c r="MS26" s="87">
        <f>'Inbound SOS &amp; EOD'!MS91</f>
        <v>0</v>
      </c>
      <c r="MT26" s="87">
        <f>'Inbound SOS &amp; EOD'!MT91</f>
        <v>0</v>
      </c>
      <c r="MU26" s="87">
        <f>'Inbound SOS &amp; EOD'!MU91</f>
        <v>409</v>
      </c>
      <c r="MV26" s="87">
        <f>'Inbound SOS &amp; EOD'!MV91</f>
        <v>871</v>
      </c>
      <c r="MW26" s="87">
        <f>'Inbound SOS &amp; EOD'!MW91</f>
        <v>97</v>
      </c>
      <c r="MX26" s="87">
        <f>'Inbound SOS &amp; EOD'!MX91</f>
        <v>171</v>
      </c>
      <c r="MY26" s="87">
        <f>'Inbound SOS &amp; EOD'!MY91</f>
        <v>559</v>
      </c>
      <c r="MZ26" s="87">
        <f>'Inbound SOS &amp; EOD'!MZ91</f>
        <v>0</v>
      </c>
      <c r="NA26" s="87">
        <f>'Inbound SOS &amp; EOD'!NA91</f>
        <v>0</v>
      </c>
      <c r="NB26" s="533"/>
      <c r="NC26" s="533"/>
      <c r="ND26" s="533"/>
      <c r="NE26" s="533"/>
      <c r="NF26" s="533"/>
      <c r="NG26" s="533"/>
      <c r="NH26" s="533"/>
      <c r="NI26" s="533"/>
      <c r="NJ26" s="533"/>
      <c r="NK26" s="533"/>
      <c r="NL26" s="533"/>
      <c r="NM26" s="533"/>
      <c r="NN26" s="533"/>
      <c r="NO26" s="533"/>
      <c r="NP26" s="533"/>
      <c r="NQ26" s="533"/>
      <c r="NR26" s="533"/>
      <c r="NS26" s="533"/>
      <c r="NT26" s="533"/>
      <c r="NU26" s="533"/>
      <c r="NV26" s="533"/>
      <c r="NW26" s="533"/>
      <c r="NX26" s="533"/>
      <c r="NY26" s="533"/>
      <c r="NZ26" s="533"/>
      <c r="OA26" s="533"/>
      <c r="OB26" s="533"/>
      <c r="OC26" s="533"/>
      <c r="OD26" s="533"/>
      <c r="OE26" s="533"/>
      <c r="OF26" s="533"/>
      <c r="OG26" s="533"/>
      <c r="OH26" s="533"/>
      <c r="OI26" s="533"/>
      <c r="OJ26" s="533"/>
      <c r="OK26" s="533"/>
      <c r="OL26" s="533"/>
      <c r="OM26" s="533"/>
      <c r="ON26" s="533"/>
      <c r="OO26" s="533"/>
      <c r="OP26" s="533"/>
      <c r="OQ26" s="533"/>
      <c r="OR26" s="533"/>
      <c r="OS26" s="533"/>
      <c r="OT26" s="533"/>
      <c r="OU26" s="533"/>
      <c r="OV26" s="533"/>
      <c r="OW26" s="533"/>
      <c r="OX26" s="533"/>
      <c r="OY26" s="533"/>
      <c r="OZ26" s="533"/>
      <c r="PA26" s="533"/>
      <c r="PB26" s="533"/>
    </row>
    <row r="27" spans="1:418" ht="15.75" customHeight="1"/>
  </sheetData>
  <conditionalFormatting sqref="B4:OZ4">
    <cfRule type="cellIs" dxfId="98" priority="8" operator="greaterThan">
      <formula>3</formula>
    </cfRule>
  </conditionalFormatting>
  <conditionalFormatting sqref="B8:OZ8">
    <cfRule type="containsText" dxfId="97" priority="1" operator="containsText" text="-">
      <formula>NOT(ISERROR(SEARCH("-",B8)))</formula>
    </cfRule>
    <cfRule type="cellIs" dxfId="96" priority="3" operator="greaterThan">
      <formula>101%</formula>
    </cfRule>
    <cfRule type="cellIs" dxfId="95" priority="4" operator="lessThan">
      <formula>100%</formula>
    </cfRule>
  </conditionalFormatting>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BH95"/>
  <sheetViews>
    <sheetView workbookViewId="0">
      <pane xSplit="1" topLeftCell="MV1" activePane="topRight" state="frozen"/>
      <selection pane="topRight" activeCell="IC1" sqref="IC1:NA1"/>
    </sheetView>
  </sheetViews>
  <sheetFormatPr defaultColWidth="14.42578125" defaultRowHeight="15.75" customHeight="1"/>
  <cols>
    <col min="1" max="1" width="35.28515625" customWidth="1"/>
    <col min="2" max="61" width="14.42578125" customWidth="1"/>
    <col min="62" max="62" width="17.140625" customWidth="1"/>
    <col min="63" max="450" width="14.42578125" customWidth="1"/>
    <col min="451" max="451" width="13.85546875" customWidth="1"/>
    <col min="452" max="452" width="13.28515625" customWidth="1"/>
    <col min="453" max="454" width="15.5703125" customWidth="1"/>
    <col min="455" max="455" width="14.42578125" customWidth="1"/>
    <col min="456" max="456" width="10.42578125" customWidth="1"/>
    <col min="457" max="458" width="13.5703125" customWidth="1"/>
    <col min="459" max="495" width="14.42578125" customWidth="1"/>
    <col min="496" max="496" width="11.5703125" customWidth="1"/>
    <col min="497" max="16383" width="14.42578125" customWidth="1"/>
    <col min="16384" max="16384" width="9.140625" customWidth="1"/>
  </cols>
  <sheetData>
    <row r="1" spans="1:736" ht="15.75" customHeight="1">
      <c r="A1" s="23"/>
      <c r="B1" s="2" t="s">
        <v>1</v>
      </c>
      <c r="C1" s="2" t="s">
        <v>2</v>
      </c>
      <c r="D1" s="2" t="s">
        <v>3</v>
      </c>
      <c r="E1" s="2" t="s">
        <v>4</v>
      </c>
      <c r="F1" s="2" t="s">
        <v>5</v>
      </c>
      <c r="G1" s="2" t="s">
        <v>6</v>
      </c>
      <c r="H1" s="2" t="s">
        <v>7</v>
      </c>
      <c r="I1" s="2" t="s">
        <v>1</v>
      </c>
      <c r="J1" s="2" t="s">
        <v>2</v>
      </c>
      <c r="K1" s="2" t="s">
        <v>3</v>
      </c>
      <c r="L1" s="2" t="s">
        <v>4</v>
      </c>
      <c r="M1" s="2" t="s">
        <v>5</v>
      </c>
      <c r="N1" s="2" t="s">
        <v>6</v>
      </c>
      <c r="O1" s="2" t="s">
        <v>7</v>
      </c>
      <c r="P1" s="2" t="s">
        <v>1</v>
      </c>
      <c r="Q1" s="2" t="s">
        <v>2</v>
      </c>
      <c r="R1" s="2" t="s">
        <v>3</v>
      </c>
      <c r="S1" s="2" t="s">
        <v>4</v>
      </c>
      <c r="T1" s="2" t="s">
        <v>5</v>
      </c>
      <c r="U1" s="2" t="s">
        <v>6</v>
      </c>
      <c r="V1" s="2" t="s">
        <v>7</v>
      </c>
      <c r="W1" s="2" t="s">
        <v>1</v>
      </c>
      <c r="X1" s="2" t="s">
        <v>2</v>
      </c>
      <c r="Y1" s="2" t="s">
        <v>3</v>
      </c>
      <c r="Z1" s="2" t="s">
        <v>4</v>
      </c>
      <c r="AA1" s="2" t="s">
        <v>5</v>
      </c>
      <c r="AB1" s="2" t="s">
        <v>6</v>
      </c>
      <c r="AC1" s="2" t="s">
        <v>7</v>
      </c>
      <c r="AD1" s="2" t="s">
        <v>1</v>
      </c>
      <c r="AE1" s="2" t="s">
        <v>2</v>
      </c>
      <c r="AF1" s="2" t="s">
        <v>3</v>
      </c>
      <c r="AG1" s="2" t="s">
        <v>4</v>
      </c>
      <c r="AH1" s="2" t="s">
        <v>5</v>
      </c>
      <c r="AI1" s="2" t="s">
        <v>6</v>
      </c>
      <c r="AJ1" s="2" t="s">
        <v>7</v>
      </c>
      <c r="AK1" s="2" t="s">
        <v>1</v>
      </c>
      <c r="AL1" s="2" t="s">
        <v>2</v>
      </c>
      <c r="AM1" s="2" t="s">
        <v>3</v>
      </c>
      <c r="AN1" s="2" t="s">
        <v>4</v>
      </c>
      <c r="AO1" s="2" t="s">
        <v>5</v>
      </c>
      <c r="AP1" s="2" t="s">
        <v>6</v>
      </c>
      <c r="AQ1" s="2" t="s">
        <v>7</v>
      </c>
      <c r="AR1" s="2" t="s">
        <v>1</v>
      </c>
      <c r="AS1" s="2" t="s">
        <v>2</v>
      </c>
      <c r="AT1" s="2" t="s">
        <v>3</v>
      </c>
      <c r="AU1" s="2" t="s">
        <v>4</v>
      </c>
      <c r="AV1" s="2" t="s">
        <v>5</v>
      </c>
      <c r="AW1" s="2" t="s">
        <v>6</v>
      </c>
      <c r="AX1" s="2" t="s">
        <v>7</v>
      </c>
      <c r="AY1" s="2" t="s">
        <v>1</v>
      </c>
      <c r="AZ1" s="2" t="s">
        <v>2</v>
      </c>
      <c r="BA1" s="2" t="s">
        <v>3</v>
      </c>
      <c r="BB1" s="2" t="s">
        <v>4</v>
      </c>
      <c r="BC1" s="2" t="s">
        <v>5</v>
      </c>
      <c r="BD1" s="2" t="s">
        <v>6</v>
      </c>
      <c r="BE1" s="2" t="s">
        <v>7</v>
      </c>
      <c r="BF1" s="2" t="s">
        <v>1</v>
      </c>
      <c r="BG1" s="2" t="s">
        <v>2</v>
      </c>
      <c r="BH1" s="2" t="s">
        <v>3</v>
      </c>
      <c r="BI1" s="2" t="s">
        <v>4</v>
      </c>
      <c r="BJ1" s="2" t="s">
        <v>5</v>
      </c>
      <c r="BK1" s="2" t="s">
        <v>6</v>
      </c>
      <c r="BL1" s="2" t="s">
        <v>7</v>
      </c>
      <c r="BM1" s="2" t="s">
        <v>1</v>
      </c>
      <c r="BN1" s="2" t="s">
        <v>2</v>
      </c>
      <c r="BO1" s="2" t="s">
        <v>3</v>
      </c>
      <c r="BP1" s="2" t="s">
        <v>4</v>
      </c>
      <c r="BQ1" s="2" t="s">
        <v>5</v>
      </c>
      <c r="BR1" s="2" t="s">
        <v>6</v>
      </c>
      <c r="BS1" s="2" t="s">
        <v>7</v>
      </c>
      <c r="BT1" s="2" t="s">
        <v>1</v>
      </c>
      <c r="BU1" s="2" t="s">
        <v>2</v>
      </c>
      <c r="BV1" s="2" t="s">
        <v>3</v>
      </c>
      <c r="BW1" s="2" t="s">
        <v>4</v>
      </c>
      <c r="BX1" s="2" t="s">
        <v>5</v>
      </c>
      <c r="BY1" s="2" t="s">
        <v>6</v>
      </c>
      <c r="BZ1" s="2" t="s">
        <v>7</v>
      </c>
      <c r="CA1" s="2" t="s">
        <v>1</v>
      </c>
      <c r="CB1" s="2" t="s">
        <v>2</v>
      </c>
      <c r="CC1" s="2" t="s">
        <v>3</v>
      </c>
      <c r="CD1" s="2" t="s">
        <v>4</v>
      </c>
      <c r="CE1" s="2" t="s">
        <v>5</v>
      </c>
      <c r="CF1" s="2" t="s">
        <v>6</v>
      </c>
      <c r="CG1" s="2" t="s">
        <v>7</v>
      </c>
      <c r="CH1" s="2" t="s">
        <v>1</v>
      </c>
      <c r="CI1" s="2" t="s">
        <v>2</v>
      </c>
      <c r="CJ1" s="2" t="s">
        <v>3</v>
      </c>
      <c r="CK1" s="2" t="s">
        <v>4</v>
      </c>
      <c r="CL1" s="2" t="s">
        <v>5</v>
      </c>
      <c r="CM1" s="2" t="s">
        <v>6</v>
      </c>
      <c r="CN1" s="2" t="s">
        <v>7</v>
      </c>
      <c r="CO1" s="2" t="s">
        <v>1</v>
      </c>
      <c r="CP1" s="2" t="s">
        <v>2</v>
      </c>
      <c r="CQ1" s="2" t="s">
        <v>3</v>
      </c>
      <c r="CR1" s="2" t="s">
        <v>4</v>
      </c>
      <c r="CS1" s="2" t="s">
        <v>5</v>
      </c>
      <c r="CT1" s="2" t="s">
        <v>6</v>
      </c>
      <c r="CU1" s="2" t="s">
        <v>7</v>
      </c>
      <c r="CV1" s="2" t="s">
        <v>1</v>
      </c>
      <c r="CW1" s="2" t="s">
        <v>2</v>
      </c>
      <c r="CX1" s="2" t="s">
        <v>3</v>
      </c>
      <c r="CY1" s="2" t="s">
        <v>4</v>
      </c>
      <c r="CZ1" s="2" t="s">
        <v>5</v>
      </c>
      <c r="DA1" s="2" t="s">
        <v>6</v>
      </c>
      <c r="DB1" s="2" t="s">
        <v>7</v>
      </c>
      <c r="DC1" s="2" t="s">
        <v>1</v>
      </c>
      <c r="DD1" s="2" t="s">
        <v>2</v>
      </c>
      <c r="DE1" s="2" t="s">
        <v>3</v>
      </c>
      <c r="DF1" s="2" t="s">
        <v>4</v>
      </c>
      <c r="DG1" s="2" t="s">
        <v>5</v>
      </c>
      <c r="DH1" s="2" t="s">
        <v>6</v>
      </c>
      <c r="DI1" s="2" t="s">
        <v>7</v>
      </c>
      <c r="DJ1" s="2" t="s">
        <v>1</v>
      </c>
      <c r="DK1" s="2" t="s">
        <v>2</v>
      </c>
      <c r="DL1" s="2" t="s">
        <v>3</v>
      </c>
      <c r="DM1" s="2" t="s">
        <v>4</v>
      </c>
      <c r="DN1" s="2" t="s">
        <v>5</v>
      </c>
      <c r="DO1" s="2" t="s">
        <v>6</v>
      </c>
      <c r="DP1" s="2" t="s">
        <v>7</v>
      </c>
      <c r="DQ1" s="2" t="s">
        <v>1</v>
      </c>
      <c r="DR1" s="2" t="s">
        <v>2</v>
      </c>
      <c r="DS1" s="2" t="s">
        <v>3</v>
      </c>
      <c r="DT1" s="2" t="s">
        <v>4</v>
      </c>
      <c r="DU1" s="2" t="s">
        <v>5</v>
      </c>
      <c r="DV1" s="2" t="s">
        <v>6</v>
      </c>
      <c r="DW1" s="2" t="s">
        <v>7</v>
      </c>
      <c r="DX1" s="2" t="s">
        <v>1</v>
      </c>
      <c r="DY1" s="2" t="s">
        <v>2</v>
      </c>
      <c r="DZ1" s="2" t="s">
        <v>3</v>
      </c>
      <c r="EA1" s="2" t="s">
        <v>4</v>
      </c>
      <c r="EB1" s="2" t="s">
        <v>5</v>
      </c>
      <c r="EC1" s="2" t="s">
        <v>6</v>
      </c>
      <c r="ED1" s="2" t="s">
        <v>7</v>
      </c>
      <c r="EE1" s="2" t="s">
        <v>1</v>
      </c>
      <c r="EF1" s="2" t="s">
        <v>2</v>
      </c>
      <c r="EG1" s="2" t="s">
        <v>3</v>
      </c>
      <c r="EH1" s="2" t="s">
        <v>4</v>
      </c>
      <c r="EI1" s="2" t="s">
        <v>5</v>
      </c>
      <c r="EJ1" s="2" t="s">
        <v>6</v>
      </c>
      <c r="EK1" s="2" t="s">
        <v>7</v>
      </c>
      <c r="EL1" s="2" t="s">
        <v>1</v>
      </c>
      <c r="EM1" s="2" t="s">
        <v>2</v>
      </c>
      <c r="EN1" s="2" t="s">
        <v>3</v>
      </c>
      <c r="EO1" s="2" t="s">
        <v>4</v>
      </c>
      <c r="EP1" s="2" t="s">
        <v>5</v>
      </c>
      <c r="EQ1" s="2" t="s">
        <v>6</v>
      </c>
      <c r="ER1" s="2" t="s">
        <v>7</v>
      </c>
      <c r="ES1" s="2" t="s">
        <v>1</v>
      </c>
      <c r="ET1" s="2" t="s">
        <v>2</v>
      </c>
      <c r="EU1" s="2" t="s">
        <v>3</v>
      </c>
      <c r="EV1" s="2" t="s">
        <v>4</v>
      </c>
      <c r="EW1" s="2" t="s">
        <v>5</v>
      </c>
      <c r="EX1" s="2" t="s">
        <v>6</v>
      </c>
      <c r="EY1" s="2" t="s">
        <v>7</v>
      </c>
      <c r="EZ1" s="2" t="s">
        <v>1</v>
      </c>
      <c r="FA1" s="2" t="s">
        <v>2</v>
      </c>
      <c r="FB1" s="2" t="s">
        <v>3</v>
      </c>
      <c r="FC1" s="2" t="s">
        <v>4</v>
      </c>
      <c r="FD1" s="2" t="s">
        <v>5</v>
      </c>
      <c r="FE1" s="2" t="s">
        <v>6</v>
      </c>
      <c r="FF1" s="2" t="s">
        <v>7</v>
      </c>
      <c r="FG1" s="2" t="s">
        <v>1</v>
      </c>
      <c r="FH1" s="2" t="s">
        <v>2</v>
      </c>
      <c r="FI1" s="2" t="s">
        <v>3</v>
      </c>
      <c r="FJ1" s="2" t="s">
        <v>4</v>
      </c>
      <c r="FK1" s="2" t="s">
        <v>5</v>
      </c>
      <c r="FL1" s="2" t="s">
        <v>6</v>
      </c>
      <c r="FM1" s="2" t="s">
        <v>7</v>
      </c>
      <c r="FN1" s="2" t="s">
        <v>1</v>
      </c>
      <c r="FO1" s="2" t="s">
        <v>2</v>
      </c>
      <c r="FP1" s="2" t="s">
        <v>3</v>
      </c>
      <c r="FQ1" s="2" t="s">
        <v>4</v>
      </c>
      <c r="FR1" s="2" t="s">
        <v>5</v>
      </c>
      <c r="FS1" s="2" t="s">
        <v>6</v>
      </c>
      <c r="FT1" s="2" t="s">
        <v>7</v>
      </c>
      <c r="FU1" s="2" t="s">
        <v>1</v>
      </c>
      <c r="FV1" s="2" t="s">
        <v>2</v>
      </c>
      <c r="FW1" s="2" t="s">
        <v>3</v>
      </c>
      <c r="FX1" s="2" t="s">
        <v>4</v>
      </c>
      <c r="FY1" s="2" t="s">
        <v>5</v>
      </c>
      <c r="FZ1" s="2" t="s">
        <v>6</v>
      </c>
      <c r="GA1" s="2" t="s">
        <v>7</v>
      </c>
      <c r="GB1" s="2" t="s">
        <v>1</v>
      </c>
      <c r="GC1" s="2" t="s">
        <v>2</v>
      </c>
      <c r="GD1" s="2" t="s">
        <v>3</v>
      </c>
      <c r="GE1" s="2" t="s">
        <v>4</v>
      </c>
      <c r="GF1" s="2" t="s">
        <v>5</v>
      </c>
      <c r="GG1" s="2" t="s">
        <v>6</v>
      </c>
      <c r="GH1" s="2" t="s">
        <v>7</v>
      </c>
      <c r="GI1" s="2" t="s">
        <v>1</v>
      </c>
      <c r="GJ1" s="2" t="s">
        <v>2</v>
      </c>
      <c r="GK1" s="2" t="s">
        <v>3</v>
      </c>
      <c r="GL1" s="2" t="s">
        <v>4</v>
      </c>
      <c r="GM1" s="2" t="s">
        <v>5</v>
      </c>
      <c r="GN1" s="2" t="s">
        <v>6</v>
      </c>
      <c r="GO1" s="2" t="s">
        <v>7</v>
      </c>
      <c r="GP1" s="2" t="s">
        <v>1</v>
      </c>
      <c r="GQ1" s="2" t="s">
        <v>2</v>
      </c>
      <c r="GR1" s="2" t="s">
        <v>3</v>
      </c>
      <c r="GS1" s="2" t="s">
        <v>4</v>
      </c>
      <c r="GT1" s="2" t="s">
        <v>5</v>
      </c>
      <c r="GU1" s="2" t="s">
        <v>6</v>
      </c>
      <c r="GV1" s="2" t="s">
        <v>7</v>
      </c>
      <c r="GW1" s="2" t="s">
        <v>1</v>
      </c>
      <c r="GX1" s="2" t="s">
        <v>2</v>
      </c>
      <c r="GY1" s="2" t="s">
        <v>3</v>
      </c>
      <c r="GZ1" s="2" t="s">
        <v>4</v>
      </c>
      <c r="HA1" s="2" t="s">
        <v>5</v>
      </c>
      <c r="HB1" s="2" t="s">
        <v>6</v>
      </c>
      <c r="HC1" s="2" t="s">
        <v>7</v>
      </c>
      <c r="HD1" s="2" t="s">
        <v>1</v>
      </c>
      <c r="HE1" s="2" t="s">
        <v>2</v>
      </c>
      <c r="HF1" s="2" t="s">
        <v>3</v>
      </c>
      <c r="HG1" s="2" t="s">
        <v>4</v>
      </c>
      <c r="HH1" s="2" t="s">
        <v>5</v>
      </c>
      <c r="HI1" s="2" t="s">
        <v>6</v>
      </c>
      <c r="HJ1" s="2" t="s">
        <v>7</v>
      </c>
      <c r="HK1" s="2" t="s">
        <v>1</v>
      </c>
      <c r="HL1" s="2" t="s">
        <v>2</v>
      </c>
      <c r="HM1" s="2" t="s">
        <v>3</v>
      </c>
      <c r="HN1" s="2" t="s">
        <v>4</v>
      </c>
      <c r="HO1" s="2" t="s">
        <v>5</v>
      </c>
      <c r="HP1" s="2" t="s">
        <v>6</v>
      </c>
      <c r="HQ1" s="2" t="s">
        <v>7</v>
      </c>
      <c r="HR1" s="2" t="s">
        <v>1</v>
      </c>
      <c r="HS1" s="2" t="s">
        <v>2</v>
      </c>
      <c r="HT1" s="2" t="s">
        <v>3</v>
      </c>
      <c r="HU1" s="2" t="s">
        <v>4</v>
      </c>
      <c r="HV1" s="2" t="s">
        <v>5</v>
      </c>
      <c r="HW1" s="2" t="s">
        <v>6</v>
      </c>
      <c r="HX1" s="2" t="s">
        <v>7</v>
      </c>
      <c r="HY1" s="2" t="s">
        <v>1</v>
      </c>
      <c r="HZ1" s="2" t="s">
        <v>2</v>
      </c>
      <c r="IA1" s="2" t="s">
        <v>3</v>
      </c>
      <c r="IB1" s="2" t="s">
        <v>4</v>
      </c>
      <c r="IC1" s="2" t="s">
        <v>5</v>
      </c>
      <c r="ID1" s="2" t="s">
        <v>6</v>
      </c>
      <c r="IE1" s="2" t="s">
        <v>7</v>
      </c>
      <c r="IF1" s="2" t="s">
        <v>1</v>
      </c>
      <c r="IG1" s="2" t="s">
        <v>2</v>
      </c>
      <c r="IH1" s="2" t="s">
        <v>3</v>
      </c>
      <c r="II1" s="2" t="s">
        <v>4</v>
      </c>
      <c r="IJ1" s="2" t="s">
        <v>5</v>
      </c>
      <c r="IK1" s="2" t="s">
        <v>6</v>
      </c>
      <c r="IL1" s="2" t="s">
        <v>7</v>
      </c>
      <c r="IM1" s="2" t="s">
        <v>1</v>
      </c>
      <c r="IN1" s="2" t="s">
        <v>2</v>
      </c>
      <c r="IO1" s="2" t="s">
        <v>3</v>
      </c>
      <c r="IP1" s="2" t="s">
        <v>4</v>
      </c>
      <c r="IQ1" s="2" t="s">
        <v>5</v>
      </c>
      <c r="IR1" s="2" t="s">
        <v>6</v>
      </c>
      <c r="IS1" s="2" t="s">
        <v>7</v>
      </c>
      <c r="IT1" s="2" t="s">
        <v>1</v>
      </c>
      <c r="IU1" s="2" t="s">
        <v>2</v>
      </c>
      <c r="IV1" s="2" t="s">
        <v>3</v>
      </c>
      <c r="IW1" s="2" t="s">
        <v>4</v>
      </c>
      <c r="IX1" s="2" t="s">
        <v>5</v>
      </c>
      <c r="IY1" s="2" t="s">
        <v>6</v>
      </c>
      <c r="IZ1" s="2" t="s">
        <v>7</v>
      </c>
      <c r="JA1" s="2" t="s">
        <v>1</v>
      </c>
      <c r="JB1" s="2" t="s">
        <v>2</v>
      </c>
      <c r="JC1" s="2" t="s">
        <v>3</v>
      </c>
      <c r="JD1" s="2" t="s">
        <v>4</v>
      </c>
      <c r="JE1" s="2" t="s">
        <v>5</v>
      </c>
      <c r="JF1" s="2" t="s">
        <v>6</v>
      </c>
      <c r="JG1" s="2" t="s">
        <v>7</v>
      </c>
      <c r="JH1" s="2" t="s">
        <v>1</v>
      </c>
      <c r="JI1" s="2" t="s">
        <v>2</v>
      </c>
      <c r="JJ1" s="2" t="s">
        <v>3</v>
      </c>
      <c r="JK1" s="2" t="s">
        <v>4</v>
      </c>
      <c r="JL1" s="2" t="s">
        <v>5</v>
      </c>
      <c r="JM1" s="2" t="s">
        <v>6</v>
      </c>
      <c r="JN1" s="2" t="s">
        <v>7</v>
      </c>
      <c r="JO1" s="2" t="s">
        <v>1</v>
      </c>
      <c r="JP1" s="2" t="s">
        <v>2</v>
      </c>
      <c r="JQ1" s="2" t="s">
        <v>3</v>
      </c>
      <c r="JR1" s="2" t="s">
        <v>4</v>
      </c>
      <c r="JS1" s="2" t="s">
        <v>5</v>
      </c>
      <c r="JT1" s="2" t="s">
        <v>6</v>
      </c>
      <c r="JU1" s="2" t="s">
        <v>7</v>
      </c>
      <c r="JV1" s="2" t="s">
        <v>1</v>
      </c>
      <c r="JW1" s="2" t="s">
        <v>2</v>
      </c>
      <c r="JX1" s="2" t="s">
        <v>3</v>
      </c>
      <c r="JY1" s="2" t="s">
        <v>4</v>
      </c>
      <c r="JZ1" s="2" t="s">
        <v>5</v>
      </c>
      <c r="KA1" s="2" t="s">
        <v>6</v>
      </c>
      <c r="KB1" s="2" t="s">
        <v>7</v>
      </c>
      <c r="KC1" s="2" t="s">
        <v>1</v>
      </c>
      <c r="KD1" s="2" t="s">
        <v>2</v>
      </c>
      <c r="KE1" s="2" t="s">
        <v>3</v>
      </c>
      <c r="KF1" s="2" t="s">
        <v>4</v>
      </c>
      <c r="KG1" s="2" t="s">
        <v>5</v>
      </c>
      <c r="KH1" s="2" t="s">
        <v>6</v>
      </c>
      <c r="KI1" s="2" t="s">
        <v>7</v>
      </c>
      <c r="KJ1" s="2" t="s">
        <v>1</v>
      </c>
      <c r="KK1" s="2" t="s">
        <v>2</v>
      </c>
      <c r="KL1" s="2" t="s">
        <v>3</v>
      </c>
      <c r="KM1" s="2" t="s">
        <v>4</v>
      </c>
      <c r="KN1" s="2" t="s">
        <v>5</v>
      </c>
      <c r="KO1" s="2" t="s">
        <v>6</v>
      </c>
      <c r="KP1" s="2" t="s">
        <v>7</v>
      </c>
      <c r="KQ1" s="2" t="s">
        <v>1</v>
      </c>
      <c r="KR1" s="2" t="s">
        <v>2</v>
      </c>
      <c r="KS1" s="2" t="s">
        <v>3</v>
      </c>
      <c r="KT1" s="2" t="s">
        <v>4</v>
      </c>
      <c r="KU1" s="2" t="s">
        <v>5</v>
      </c>
      <c r="KV1" s="2" t="s">
        <v>6</v>
      </c>
      <c r="KW1" s="2" t="s">
        <v>7</v>
      </c>
      <c r="KX1" s="2" t="s">
        <v>1</v>
      </c>
      <c r="KY1" s="2" t="s">
        <v>2</v>
      </c>
      <c r="KZ1" s="2" t="s">
        <v>3</v>
      </c>
      <c r="LA1" s="2" t="s">
        <v>4</v>
      </c>
      <c r="LB1" s="2" t="s">
        <v>5</v>
      </c>
      <c r="LC1" s="2" t="s">
        <v>6</v>
      </c>
      <c r="LD1" s="2" t="s">
        <v>7</v>
      </c>
      <c r="LE1" s="2" t="s">
        <v>1</v>
      </c>
      <c r="LF1" s="2" t="s">
        <v>2</v>
      </c>
      <c r="LG1" s="2" t="s">
        <v>3</v>
      </c>
      <c r="LH1" s="2" t="s">
        <v>4</v>
      </c>
      <c r="LI1" s="2" t="s">
        <v>5</v>
      </c>
      <c r="LJ1" s="2" t="s">
        <v>6</v>
      </c>
      <c r="LK1" s="2" t="s">
        <v>7</v>
      </c>
      <c r="LL1" s="2" t="s">
        <v>1</v>
      </c>
      <c r="LM1" s="2" t="s">
        <v>2</v>
      </c>
      <c r="LN1" s="2" t="s">
        <v>3</v>
      </c>
      <c r="LO1" s="2" t="s">
        <v>4</v>
      </c>
      <c r="LP1" s="2" t="s">
        <v>5</v>
      </c>
      <c r="LQ1" s="2" t="s">
        <v>6</v>
      </c>
      <c r="LR1" s="2" t="s">
        <v>7</v>
      </c>
      <c r="LS1" s="2" t="s">
        <v>1</v>
      </c>
      <c r="LT1" s="2" t="s">
        <v>2</v>
      </c>
      <c r="LU1" s="2" t="s">
        <v>3</v>
      </c>
      <c r="LV1" s="2" t="s">
        <v>4</v>
      </c>
      <c r="LW1" s="2" t="s">
        <v>5</v>
      </c>
      <c r="LX1" s="2" t="s">
        <v>6</v>
      </c>
      <c r="LY1" s="2" t="s">
        <v>7</v>
      </c>
      <c r="LZ1" s="2" t="s">
        <v>1</v>
      </c>
      <c r="MA1" s="2" t="s">
        <v>2</v>
      </c>
      <c r="MB1" s="2" t="s">
        <v>3</v>
      </c>
      <c r="MC1" s="2" t="s">
        <v>4</v>
      </c>
      <c r="MD1" s="2" t="s">
        <v>5</v>
      </c>
      <c r="ME1" s="2" t="s">
        <v>6</v>
      </c>
      <c r="MF1" s="2" t="s">
        <v>7</v>
      </c>
      <c r="MG1" s="2" t="s">
        <v>1</v>
      </c>
      <c r="MH1" s="2" t="s">
        <v>2</v>
      </c>
      <c r="MI1" s="2" t="s">
        <v>3</v>
      </c>
      <c r="MJ1" s="2" t="s">
        <v>4</v>
      </c>
      <c r="MK1" s="2" t="s">
        <v>5</v>
      </c>
      <c r="ML1" s="2" t="s">
        <v>6</v>
      </c>
      <c r="MM1" s="2" t="s">
        <v>7</v>
      </c>
      <c r="MN1" s="2" t="s">
        <v>1</v>
      </c>
      <c r="MO1" s="2" t="s">
        <v>2</v>
      </c>
      <c r="MP1" s="2" t="s">
        <v>3</v>
      </c>
      <c r="MQ1" s="2" t="s">
        <v>4</v>
      </c>
      <c r="MR1" s="2" t="s">
        <v>5</v>
      </c>
      <c r="MS1" s="2" t="s">
        <v>6</v>
      </c>
      <c r="MT1" s="2" t="s">
        <v>7</v>
      </c>
      <c r="MU1" s="2" t="s">
        <v>1</v>
      </c>
      <c r="MV1" s="2" t="s">
        <v>2</v>
      </c>
      <c r="MW1" s="2" t="s">
        <v>3</v>
      </c>
      <c r="MX1" s="2" t="s">
        <v>4</v>
      </c>
      <c r="MY1" s="2" t="s">
        <v>5</v>
      </c>
      <c r="MZ1" s="2" t="s">
        <v>6</v>
      </c>
      <c r="NA1" s="2" t="s">
        <v>7</v>
      </c>
      <c r="NB1" s="2" t="s">
        <v>1</v>
      </c>
      <c r="NC1" s="2" t="s">
        <v>2</v>
      </c>
      <c r="ND1" s="2" t="s">
        <v>3</v>
      </c>
      <c r="NE1" s="2" t="s">
        <v>4</v>
      </c>
      <c r="NF1" s="2" t="s">
        <v>5</v>
      </c>
      <c r="NG1" s="2" t="s">
        <v>6</v>
      </c>
      <c r="NH1" s="2" t="s">
        <v>7</v>
      </c>
      <c r="NI1" s="2" t="s">
        <v>1</v>
      </c>
      <c r="NJ1" s="2" t="s">
        <v>2</v>
      </c>
      <c r="NK1" s="2" t="s">
        <v>3</v>
      </c>
      <c r="NL1" s="2" t="s">
        <v>4</v>
      </c>
      <c r="NM1" s="2" t="s">
        <v>5</v>
      </c>
      <c r="NN1" s="2" t="s">
        <v>6</v>
      </c>
      <c r="NO1" s="2" t="s">
        <v>7</v>
      </c>
      <c r="NP1" s="2" t="s">
        <v>1</v>
      </c>
      <c r="NQ1" s="2" t="s">
        <v>2</v>
      </c>
      <c r="NR1" s="2" t="s">
        <v>3</v>
      </c>
      <c r="NS1" s="2" t="s">
        <v>4</v>
      </c>
      <c r="NT1" s="2" t="s">
        <v>5</v>
      </c>
      <c r="NU1" s="2" t="s">
        <v>6</v>
      </c>
      <c r="NV1" s="2" t="s">
        <v>7</v>
      </c>
      <c r="NW1" s="2" t="s">
        <v>1</v>
      </c>
      <c r="NX1" s="2" t="s">
        <v>2</v>
      </c>
      <c r="NY1" s="2" t="s">
        <v>3</v>
      </c>
      <c r="NZ1" s="2" t="s">
        <v>4</v>
      </c>
      <c r="OA1" s="2" t="s">
        <v>5</v>
      </c>
      <c r="OB1" s="2" t="s">
        <v>6</v>
      </c>
      <c r="OC1" s="2" t="s">
        <v>7</v>
      </c>
      <c r="OD1" s="2" t="s">
        <v>1</v>
      </c>
      <c r="OE1" s="2" t="s">
        <v>2</v>
      </c>
      <c r="OF1" s="2" t="s">
        <v>3</v>
      </c>
      <c r="OG1" s="2" t="s">
        <v>4</v>
      </c>
      <c r="OH1" s="2" t="s">
        <v>5</v>
      </c>
      <c r="OI1" s="2" t="s">
        <v>6</v>
      </c>
      <c r="OJ1" s="2" t="s">
        <v>7</v>
      </c>
      <c r="OK1" s="2" t="s">
        <v>1</v>
      </c>
      <c r="OL1" s="2" t="s">
        <v>2</v>
      </c>
      <c r="OM1" s="2" t="s">
        <v>3</v>
      </c>
      <c r="ON1" s="2" t="s">
        <v>4</v>
      </c>
      <c r="OO1" s="2" t="s">
        <v>5</v>
      </c>
      <c r="OP1" s="2" t="s">
        <v>6</v>
      </c>
      <c r="OQ1" s="2" t="s">
        <v>7</v>
      </c>
      <c r="OR1" s="2" t="s">
        <v>1</v>
      </c>
      <c r="OS1" s="2" t="s">
        <v>2</v>
      </c>
      <c r="OT1" s="2" t="s">
        <v>3</v>
      </c>
      <c r="OU1" s="2" t="s">
        <v>4</v>
      </c>
      <c r="OV1" s="2" t="s">
        <v>5</v>
      </c>
      <c r="OW1" s="2" t="s">
        <v>6</v>
      </c>
      <c r="OX1" s="2" t="s">
        <v>7</v>
      </c>
      <c r="OY1" s="2" t="s">
        <v>1</v>
      </c>
      <c r="OZ1" s="2" t="s">
        <v>2</v>
      </c>
      <c r="PA1" s="2" t="s">
        <v>3</v>
      </c>
      <c r="PB1" s="2" t="s">
        <v>4</v>
      </c>
      <c r="PC1" s="2" t="s">
        <v>5</v>
      </c>
      <c r="PD1" s="2" t="s">
        <v>6</v>
      </c>
      <c r="PE1" s="2" t="s">
        <v>7</v>
      </c>
      <c r="PF1" s="2" t="s">
        <v>1</v>
      </c>
      <c r="PG1" s="2" t="s">
        <v>2</v>
      </c>
      <c r="PH1" s="2" t="s">
        <v>3</v>
      </c>
      <c r="PI1" s="2" t="s">
        <v>4</v>
      </c>
      <c r="PJ1" s="2" t="s">
        <v>5</v>
      </c>
      <c r="PK1" s="2" t="s">
        <v>6</v>
      </c>
      <c r="PL1" s="2" t="s">
        <v>7</v>
      </c>
      <c r="PM1" s="2" t="s">
        <v>1</v>
      </c>
      <c r="PN1" s="2" t="s">
        <v>2</v>
      </c>
      <c r="PO1" s="2" t="s">
        <v>3</v>
      </c>
      <c r="PP1" s="2" t="s">
        <v>4</v>
      </c>
      <c r="PQ1" s="2" t="s">
        <v>5</v>
      </c>
      <c r="PR1" s="2" t="s">
        <v>6</v>
      </c>
      <c r="PS1" s="2" t="s">
        <v>7</v>
      </c>
      <c r="PT1" s="2" t="s">
        <v>1</v>
      </c>
      <c r="PU1" s="2" t="s">
        <v>2</v>
      </c>
      <c r="PV1" s="2" t="s">
        <v>3</v>
      </c>
      <c r="PW1" s="2" t="s">
        <v>4</v>
      </c>
      <c r="PX1" s="2" t="s">
        <v>5</v>
      </c>
      <c r="PY1" s="2" t="s">
        <v>6</v>
      </c>
      <c r="PZ1" s="2" t="s">
        <v>7</v>
      </c>
      <c r="QA1" s="2" t="s">
        <v>1</v>
      </c>
      <c r="QB1" s="2" t="s">
        <v>2</v>
      </c>
      <c r="QC1" s="2" t="s">
        <v>3</v>
      </c>
      <c r="QD1" s="2" t="s">
        <v>4</v>
      </c>
      <c r="QE1" s="2" t="s">
        <v>5</v>
      </c>
      <c r="QF1" s="2" t="s">
        <v>6</v>
      </c>
      <c r="QG1" s="2" t="s">
        <v>7</v>
      </c>
      <c r="QH1" s="2" t="s">
        <v>1</v>
      </c>
      <c r="QI1" s="2" t="s">
        <v>2</v>
      </c>
      <c r="QJ1" s="2" t="s">
        <v>3</v>
      </c>
      <c r="QK1" s="2" t="s">
        <v>4</v>
      </c>
      <c r="QL1" s="2" t="s">
        <v>5</v>
      </c>
      <c r="QM1" s="2" t="s">
        <v>6</v>
      </c>
      <c r="QN1" s="2" t="s">
        <v>7</v>
      </c>
      <c r="QO1" s="2" t="s">
        <v>1</v>
      </c>
      <c r="QP1" s="2" t="s">
        <v>2</v>
      </c>
      <c r="QQ1" s="2" t="s">
        <v>3</v>
      </c>
      <c r="QR1" s="2" t="s">
        <v>4</v>
      </c>
      <c r="QS1" s="2" t="s">
        <v>5</v>
      </c>
      <c r="QT1" s="2" t="s">
        <v>6</v>
      </c>
      <c r="QU1" s="2" t="s">
        <v>7</v>
      </c>
      <c r="QV1" s="2" t="s">
        <v>1</v>
      </c>
      <c r="QW1" s="2" t="s">
        <v>2</v>
      </c>
      <c r="QX1" s="2" t="s">
        <v>3</v>
      </c>
      <c r="QY1" s="2" t="s">
        <v>4</v>
      </c>
      <c r="QZ1" s="2" t="s">
        <v>5</v>
      </c>
      <c r="RA1" s="2" t="s">
        <v>6</v>
      </c>
      <c r="RB1" s="2" t="s">
        <v>7</v>
      </c>
      <c r="RC1" s="2" t="s">
        <v>1</v>
      </c>
      <c r="RD1" s="2" t="s">
        <v>2</v>
      </c>
      <c r="RE1" s="2" t="s">
        <v>3</v>
      </c>
      <c r="RF1" s="2" t="s">
        <v>4</v>
      </c>
      <c r="RG1" s="2" t="s">
        <v>5</v>
      </c>
      <c r="RH1" s="2" t="s">
        <v>6</v>
      </c>
      <c r="RI1" s="2" t="s">
        <v>7</v>
      </c>
      <c r="RJ1" s="2" t="s">
        <v>1</v>
      </c>
      <c r="RK1" s="2" t="s">
        <v>2</v>
      </c>
      <c r="RL1" s="2" t="s">
        <v>3</v>
      </c>
      <c r="RM1" s="2" t="s">
        <v>4</v>
      </c>
      <c r="RN1" s="2" t="s">
        <v>5</v>
      </c>
      <c r="RO1" s="2" t="s">
        <v>6</v>
      </c>
      <c r="RP1" s="2" t="s">
        <v>7</v>
      </c>
      <c r="RQ1" s="2" t="s">
        <v>1</v>
      </c>
      <c r="RR1" s="2" t="s">
        <v>2</v>
      </c>
      <c r="RS1" s="2" t="s">
        <v>3</v>
      </c>
      <c r="RT1" s="2" t="s">
        <v>4</v>
      </c>
      <c r="RU1" s="2" t="s">
        <v>5</v>
      </c>
      <c r="RV1" s="2" t="s">
        <v>6</v>
      </c>
      <c r="RW1" s="2" t="s">
        <v>7</v>
      </c>
      <c r="RX1" s="2" t="s">
        <v>1</v>
      </c>
      <c r="RY1" s="2" t="s">
        <v>2</v>
      </c>
      <c r="RZ1" s="2" t="s">
        <v>3</v>
      </c>
      <c r="SA1" s="2" t="s">
        <v>4</v>
      </c>
      <c r="SB1" s="2" t="s">
        <v>5</v>
      </c>
      <c r="SC1" s="2" t="s">
        <v>6</v>
      </c>
      <c r="SD1" s="2" t="s">
        <v>7</v>
      </c>
      <c r="SE1" s="2" t="s">
        <v>1</v>
      </c>
      <c r="SF1" s="2" t="s">
        <v>2</v>
      </c>
      <c r="SG1" s="2" t="s">
        <v>3</v>
      </c>
      <c r="SH1" s="2" t="s">
        <v>4</v>
      </c>
      <c r="SI1" s="2" t="s">
        <v>5</v>
      </c>
      <c r="SJ1" s="2" t="s">
        <v>6</v>
      </c>
      <c r="SK1" s="2" t="s">
        <v>7</v>
      </c>
      <c r="SL1" s="2" t="s">
        <v>1</v>
      </c>
      <c r="SM1" s="2" t="s">
        <v>2</v>
      </c>
      <c r="SN1" s="2" t="s">
        <v>3</v>
      </c>
      <c r="SO1" s="2" t="s">
        <v>4</v>
      </c>
      <c r="SP1" s="2" t="s">
        <v>5</v>
      </c>
      <c r="SQ1" s="2" t="s">
        <v>6</v>
      </c>
      <c r="SR1" s="2" t="s">
        <v>7</v>
      </c>
      <c r="SS1" s="2" t="s">
        <v>1</v>
      </c>
      <c r="ST1" s="2" t="s">
        <v>2</v>
      </c>
      <c r="SU1" s="2" t="s">
        <v>3</v>
      </c>
      <c r="SV1" s="2" t="s">
        <v>4</v>
      </c>
      <c r="SW1" s="2" t="s">
        <v>5</v>
      </c>
      <c r="SX1" s="2" t="s">
        <v>6</v>
      </c>
      <c r="SY1" s="2" t="s">
        <v>7</v>
      </c>
      <c r="SZ1" s="2" t="s">
        <v>1</v>
      </c>
      <c r="TA1" s="2" t="s">
        <v>2</v>
      </c>
      <c r="TB1" s="2" t="s">
        <v>3</v>
      </c>
      <c r="TC1" s="2" t="s">
        <v>4</v>
      </c>
      <c r="TD1" s="2" t="s">
        <v>5</v>
      </c>
      <c r="TE1" s="2" t="s">
        <v>6</v>
      </c>
      <c r="TF1" s="2" t="s">
        <v>7</v>
      </c>
      <c r="TG1" s="2" t="s">
        <v>1</v>
      </c>
      <c r="TH1" s="2" t="s">
        <v>2</v>
      </c>
      <c r="TI1" s="2" t="s">
        <v>3</v>
      </c>
      <c r="TJ1" s="2" t="s">
        <v>4</v>
      </c>
      <c r="TK1" s="2" t="s">
        <v>5</v>
      </c>
      <c r="TL1" s="2" t="s">
        <v>6</v>
      </c>
      <c r="TM1" s="2" t="s">
        <v>7</v>
      </c>
      <c r="TN1" s="2" t="s">
        <v>1</v>
      </c>
      <c r="TO1" s="2" t="s">
        <v>2</v>
      </c>
      <c r="TP1" s="2" t="s">
        <v>3</v>
      </c>
      <c r="TQ1" s="2" t="s">
        <v>4</v>
      </c>
      <c r="TR1" s="2" t="s">
        <v>5</v>
      </c>
      <c r="TS1" s="2" t="s">
        <v>6</v>
      </c>
      <c r="TT1" s="2" t="s">
        <v>7</v>
      </c>
      <c r="TU1" s="2" t="s">
        <v>1</v>
      </c>
      <c r="TV1" s="2" t="s">
        <v>2</v>
      </c>
      <c r="TW1" s="2" t="s">
        <v>3</v>
      </c>
      <c r="TX1" s="2" t="s">
        <v>4</v>
      </c>
      <c r="TY1" s="2" t="s">
        <v>5</v>
      </c>
      <c r="TZ1" s="2" t="s">
        <v>6</v>
      </c>
      <c r="UA1" s="2" t="s">
        <v>7</v>
      </c>
      <c r="UB1" s="2" t="s">
        <v>1</v>
      </c>
      <c r="UC1" s="2" t="s">
        <v>2</v>
      </c>
      <c r="UD1" s="2" t="s">
        <v>3</v>
      </c>
      <c r="UE1" s="2" t="s">
        <v>4</v>
      </c>
      <c r="UF1" s="2" t="s">
        <v>5</v>
      </c>
      <c r="UG1" s="2" t="s">
        <v>6</v>
      </c>
      <c r="UH1" s="2" t="s">
        <v>7</v>
      </c>
      <c r="UI1" s="2" t="s">
        <v>1</v>
      </c>
      <c r="UJ1" s="2" t="s">
        <v>2</v>
      </c>
      <c r="UK1" s="2" t="s">
        <v>3</v>
      </c>
      <c r="UL1" s="2" t="s">
        <v>4</v>
      </c>
      <c r="UM1" s="2" t="s">
        <v>5</v>
      </c>
      <c r="UN1" s="2" t="s">
        <v>6</v>
      </c>
      <c r="UO1" s="2" t="s">
        <v>7</v>
      </c>
      <c r="UP1" s="2" t="s">
        <v>1</v>
      </c>
      <c r="UQ1" s="2" t="s">
        <v>2</v>
      </c>
      <c r="UR1" s="2" t="s">
        <v>3</v>
      </c>
      <c r="US1" s="2" t="s">
        <v>4</v>
      </c>
      <c r="UT1" s="2" t="s">
        <v>5</v>
      </c>
      <c r="UU1" s="2" t="s">
        <v>6</v>
      </c>
      <c r="UV1" s="2" t="s">
        <v>7</v>
      </c>
      <c r="UW1" s="2" t="s">
        <v>1</v>
      </c>
      <c r="UX1" s="2" t="s">
        <v>2</v>
      </c>
      <c r="UY1" s="2" t="s">
        <v>3</v>
      </c>
      <c r="UZ1" s="2" t="s">
        <v>4</v>
      </c>
      <c r="VA1" s="2" t="s">
        <v>5</v>
      </c>
      <c r="VB1" s="2" t="s">
        <v>6</v>
      </c>
      <c r="VC1" s="2" t="s">
        <v>7</v>
      </c>
      <c r="VD1" s="2" t="s">
        <v>1</v>
      </c>
      <c r="VE1" s="2" t="s">
        <v>2</v>
      </c>
      <c r="VF1" s="2" t="s">
        <v>3</v>
      </c>
      <c r="VG1" s="2" t="s">
        <v>4</v>
      </c>
      <c r="VH1" s="2" t="s">
        <v>5</v>
      </c>
      <c r="VI1" s="2" t="s">
        <v>6</v>
      </c>
      <c r="VJ1" s="2" t="s">
        <v>7</v>
      </c>
      <c r="VK1" s="2" t="s">
        <v>1</v>
      </c>
      <c r="VL1" s="2" t="s">
        <v>2</v>
      </c>
      <c r="VM1" s="2" t="s">
        <v>3</v>
      </c>
      <c r="VN1" s="2" t="s">
        <v>4</v>
      </c>
      <c r="VO1" s="2" t="s">
        <v>5</v>
      </c>
      <c r="VP1" s="2" t="s">
        <v>6</v>
      </c>
      <c r="VQ1" s="2" t="s">
        <v>7</v>
      </c>
      <c r="VR1" s="2" t="s">
        <v>1</v>
      </c>
      <c r="VS1" s="2" t="s">
        <v>2</v>
      </c>
      <c r="VT1" s="2" t="s">
        <v>3</v>
      </c>
      <c r="VU1" s="2" t="s">
        <v>4</v>
      </c>
      <c r="VV1" s="2" t="s">
        <v>5</v>
      </c>
      <c r="VW1" s="2" t="s">
        <v>6</v>
      </c>
      <c r="VX1" s="2" t="s">
        <v>7</v>
      </c>
      <c r="VY1" s="2" t="s">
        <v>1</v>
      </c>
      <c r="VZ1" s="2" t="s">
        <v>2</v>
      </c>
      <c r="WA1" s="2" t="s">
        <v>3</v>
      </c>
      <c r="WB1" s="2" t="s">
        <v>4</v>
      </c>
      <c r="WC1" s="2" t="s">
        <v>5</v>
      </c>
      <c r="WD1" s="2" t="s">
        <v>6</v>
      </c>
      <c r="WE1" s="2" t="s">
        <v>7</v>
      </c>
      <c r="WF1" s="2" t="s">
        <v>1</v>
      </c>
      <c r="WG1" s="2" t="s">
        <v>2</v>
      </c>
      <c r="WH1" s="2" t="s">
        <v>3</v>
      </c>
      <c r="WI1" s="2" t="s">
        <v>4</v>
      </c>
      <c r="WJ1" s="2" t="s">
        <v>5</v>
      </c>
      <c r="WK1" s="2" t="s">
        <v>6</v>
      </c>
      <c r="WL1" s="2" t="s">
        <v>7</v>
      </c>
      <c r="WM1" s="2" t="s">
        <v>1</v>
      </c>
      <c r="WN1" s="2" t="s">
        <v>2</v>
      </c>
      <c r="WO1" s="2" t="s">
        <v>3</v>
      </c>
      <c r="WP1" s="2" t="s">
        <v>4</v>
      </c>
      <c r="WQ1" s="2" t="s">
        <v>5</v>
      </c>
      <c r="WR1" s="2" t="s">
        <v>6</v>
      </c>
      <c r="WS1" s="2" t="s">
        <v>7</v>
      </c>
      <c r="WT1" s="2" t="s">
        <v>1</v>
      </c>
      <c r="WU1" s="2" t="s">
        <v>2</v>
      </c>
      <c r="WV1" s="2" t="s">
        <v>3</v>
      </c>
      <c r="WW1" s="2" t="s">
        <v>4</v>
      </c>
      <c r="WX1" s="2" t="s">
        <v>5</v>
      </c>
      <c r="WY1" s="2" t="s">
        <v>6</v>
      </c>
      <c r="WZ1" s="2" t="s">
        <v>7</v>
      </c>
      <c r="XA1" s="2" t="s">
        <v>1</v>
      </c>
      <c r="XB1" s="2" t="s">
        <v>2</v>
      </c>
      <c r="XC1" s="2" t="s">
        <v>3</v>
      </c>
      <c r="XD1" s="2" t="s">
        <v>4</v>
      </c>
      <c r="XE1" s="2" t="s">
        <v>5</v>
      </c>
      <c r="XF1" s="2" t="s">
        <v>6</v>
      </c>
      <c r="XG1" s="2" t="s">
        <v>7</v>
      </c>
      <c r="XH1" s="2" t="s">
        <v>1</v>
      </c>
      <c r="XI1" s="2" t="s">
        <v>2</v>
      </c>
      <c r="XJ1" s="2" t="s">
        <v>3</v>
      </c>
      <c r="XK1" s="2" t="s">
        <v>4</v>
      </c>
      <c r="XL1" s="2" t="s">
        <v>5</v>
      </c>
      <c r="XM1" s="2" t="s">
        <v>6</v>
      </c>
      <c r="XN1" s="2" t="s">
        <v>7</v>
      </c>
      <c r="XO1" s="2" t="s">
        <v>1</v>
      </c>
      <c r="XP1" s="2" t="s">
        <v>2</v>
      </c>
      <c r="XQ1" s="2" t="s">
        <v>3</v>
      </c>
      <c r="XR1" s="2" t="s">
        <v>4</v>
      </c>
      <c r="XS1" s="2" t="s">
        <v>5</v>
      </c>
      <c r="XT1" s="2" t="s">
        <v>6</v>
      </c>
      <c r="XU1" s="2" t="s">
        <v>7</v>
      </c>
      <c r="XV1" s="2" t="s">
        <v>1</v>
      </c>
      <c r="XW1" s="2" t="s">
        <v>2</v>
      </c>
      <c r="XX1" s="2" t="s">
        <v>3</v>
      </c>
      <c r="XY1" s="2" t="s">
        <v>4</v>
      </c>
      <c r="XZ1" s="2" t="s">
        <v>5</v>
      </c>
      <c r="YA1" s="2" t="s">
        <v>6</v>
      </c>
      <c r="YB1" s="2" t="s">
        <v>7</v>
      </c>
      <c r="YC1" s="2" t="s">
        <v>1</v>
      </c>
      <c r="YD1" s="2" t="s">
        <v>2</v>
      </c>
      <c r="YE1" s="2" t="s">
        <v>3</v>
      </c>
      <c r="YF1" s="2" t="s">
        <v>4</v>
      </c>
      <c r="YG1" s="2" t="s">
        <v>5</v>
      </c>
      <c r="YH1" s="2" t="s">
        <v>6</v>
      </c>
      <c r="YI1" s="2" t="s">
        <v>7</v>
      </c>
      <c r="YJ1" s="2" t="s">
        <v>1</v>
      </c>
      <c r="YK1" s="2" t="s">
        <v>2</v>
      </c>
      <c r="YL1" s="2" t="s">
        <v>3</v>
      </c>
      <c r="YM1" s="2" t="s">
        <v>4</v>
      </c>
      <c r="YN1" s="2" t="s">
        <v>5</v>
      </c>
      <c r="YO1" s="2" t="s">
        <v>6</v>
      </c>
      <c r="YP1" s="2" t="s">
        <v>7</v>
      </c>
      <c r="YQ1" s="2" t="s">
        <v>1</v>
      </c>
      <c r="YR1" s="2" t="s">
        <v>2</v>
      </c>
      <c r="YS1" s="2" t="s">
        <v>3</v>
      </c>
      <c r="YT1" s="2" t="s">
        <v>4</v>
      </c>
      <c r="YU1" s="2" t="s">
        <v>5</v>
      </c>
      <c r="YV1" s="2" t="s">
        <v>6</v>
      </c>
      <c r="YW1" s="2" t="s">
        <v>7</v>
      </c>
      <c r="YX1" s="2" t="s">
        <v>1</v>
      </c>
      <c r="YY1" s="2" t="s">
        <v>2</v>
      </c>
      <c r="YZ1" s="2" t="s">
        <v>3</v>
      </c>
      <c r="ZA1" s="2" t="s">
        <v>4</v>
      </c>
      <c r="ZB1" s="2" t="s">
        <v>5</v>
      </c>
      <c r="ZC1" s="2" t="s">
        <v>6</v>
      </c>
      <c r="ZD1" s="2" t="s">
        <v>7</v>
      </c>
      <c r="ZE1" s="2" t="s">
        <v>1</v>
      </c>
      <c r="ZF1" s="2" t="s">
        <v>2</v>
      </c>
      <c r="ZG1" s="2" t="s">
        <v>3</v>
      </c>
      <c r="ZH1" s="2" t="s">
        <v>4</v>
      </c>
      <c r="ZI1" s="2" t="s">
        <v>5</v>
      </c>
      <c r="ZJ1" s="2" t="s">
        <v>6</v>
      </c>
      <c r="ZK1" s="2" t="s">
        <v>7</v>
      </c>
      <c r="ZL1" s="2" t="s">
        <v>1</v>
      </c>
      <c r="ZM1" s="2" t="s">
        <v>2</v>
      </c>
      <c r="ZN1" s="2" t="s">
        <v>3</v>
      </c>
      <c r="ZO1" s="2" t="s">
        <v>4</v>
      </c>
      <c r="ZP1" s="2" t="s">
        <v>5</v>
      </c>
      <c r="ZQ1" s="2" t="s">
        <v>6</v>
      </c>
      <c r="ZR1" s="2" t="s">
        <v>7</v>
      </c>
      <c r="ZS1" s="2" t="s">
        <v>1</v>
      </c>
      <c r="ZT1" s="2" t="s">
        <v>2</v>
      </c>
      <c r="ZU1" s="2" t="s">
        <v>3</v>
      </c>
      <c r="ZV1" s="2" t="s">
        <v>4</v>
      </c>
      <c r="ZW1" s="2" t="s">
        <v>5</v>
      </c>
      <c r="ZX1" s="2" t="s">
        <v>6</v>
      </c>
      <c r="ZY1" s="2" t="s">
        <v>7</v>
      </c>
      <c r="ZZ1" s="2" t="s">
        <v>1</v>
      </c>
      <c r="AAA1" s="2" t="s">
        <v>2</v>
      </c>
      <c r="AAB1" s="2" t="s">
        <v>3</v>
      </c>
      <c r="AAC1" s="2" t="s">
        <v>4</v>
      </c>
      <c r="AAD1" s="2" t="s">
        <v>5</v>
      </c>
      <c r="AAE1" s="2" t="s">
        <v>6</v>
      </c>
      <c r="AAF1" s="2" t="s">
        <v>7</v>
      </c>
      <c r="AAG1" s="2" t="s">
        <v>1</v>
      </c>
      <c r="AAH1" s="2" t="s">
        <v>2</v>
      </c>
      <c r="AAI1" s="2" t="s">
        <v>3</v>
      </c>
      <c r="AAJ1" s="2" t="s">
        <v>4</v>
      </c>
      <c r="AAK1" s="2" t="s">
        <v>5</v>
      </c>
      <c r="AAL1" s="2" t="s">
        <v>6</v>
      </c>
      <c r="AAM1" s="2" t="s">
        <v>7</v>
      </c>
      <c r="AAN1" s="2" t="s">
        <v>1</v>
      </c>
      <c r="AAO1" s="2" t="s">
        <v>2</v>
      </c>
      <c r="AAP1" s="2" t="s">
        <v>3</v>
      </c>
      <c r="AAQ1" s="2" t="s">
        <v>4</v>
      </c>
      <c r="AAR1" s="2" t="s">
        <v>5</v>
      </c>
      <c r="AAS1" s="2" t="s">
        <v>6</v>
      </c>
      <c r="AAT1" s="2" t="s">
        <v>7</v>
      </c>
      <c r="AAU1" s="2" t="s">
        <v>1</v>
      </c>
      <c r="AAV1" s="2" t="s">
        <v>2</v>
      </c>
      <c r="AAW1" s="2" t="s">
        <v>3</v>
      </c>
      <c r="AAX1" s="2" t="s">
        <v>4</v>
      </c>
      <c r="AAY1" s="2" t="s">
        <v>5</v>
      </c>
      <c r="AAZ1" s="2" t="s">
        <v>6</v>
      </c>
      <c r="ABA1" s="2" t="s">
        <v>7</v>
      </c>
      <c r="ABB1" s="2" t="s">
        <v>1</v>
      </c>
      <c r="ABC1" s="2" t="s">
        <v>2</v>
      </c>
      <c r="ABD1" s="2" t="s">
        <v>3</v>
      </c>
      <c r="ABE1" s="2" t="s">
        <v>4</v>
      </c>
      <c r="ABF1" s="2" t="s">
        <v>5</v>
      </c>
      <c r="ABG1" s="2" t="s">
        <v>6</v>
      </c>
      <c r="ABH1" s="2" t="s">
        <v>7</v>
      </c>
    </row>
    <row r="2" spans="1:736" ht="15.75" customHeight="1">
      <c r="A2" s="2" t="s">
        <v>143</v>
      </c>
      <c r="B2" s="212">
        <v>45326</v>
      </c>
      <c r="C2" s="212">
        <v>45327</v>
      </c>
      <c r="D2" s="212">
        <v>45328</v>
      </c>
      <c r="E2" s="212">
        <v>45329</v>
      </c>
      <c r="F2" s="212">
        <v>45330</v>
      </c>
      <c r="G2" s="212">
        <v>45331</v>
      </c>
      <c r="H2" s="212">
        <v>45332</v>
      </c>
      <c r="I2" s="212">
        <v>45333</v>
      </c>
      <c r="J2" s="212">
        <v>45334</v>
      </c>
      <c r="K2" s="212">
        <v>45335</v>
      </c>
      <c r="L2" s="212">
        <v>45336</v>
      </c>
      <c r="M2" s="212">
        <v>45337</v>
      </c>
      <c r="N2" s="212">
        <v>45338</v>
      </c>
      <c r="O2" s="212">
        <v>45339</v>
      </c>
      <c r="P2" s="212">
        <v>45340</v>
      </c>
      <c r="Q2" s="212">
        <v>45341</v>
      </c>
      <c r="R2" s="212">
        <v>45342</v>
      </c>
      <c r="S2" s="212">
        <v>45343</v>
      </c>
      <c r="T2" s="212">
        <v>45344</v>
      </c>
      <c r="U2" s="212">
        <v>45345</v>
      </c>
      <c r="V2" s="212">
        <v>45346</v>
      </c>
      <c r="W2" s="212">
        <v>45347</v>
      </c>
      <c r="X2" s="212">
        <v>45348</v>
      </c>
      <c r="Y2" s="212">
        <v>45349</v>
      </c>
      <c r="Z2" s="212">
        <v>45350</v>
      </c>
      <c r="AA2" s="212">
        <v>45351</v>
      </c>
      <c r="AB2" s="212">
        <v>45352</v>
      </c>
      <c r="AC2" s="212">
        <v>45353</v>
      </c>
      <c r="AD2" s="212">
        <v>45354</v>
      </c>
      <c r="AE2" s="212">
        <v>45355</v>
      </c>
      <c r="AF2" s="212">
        <v>45356</v>
      </c>
      <c r="AG2" s="212">
        <v>45357</v>
      </c>
      <c r="AH2" s="212">
        <v>45358</v>
      </c>
      <c r="AI2" s="212">
        <v>45359</v>
      </c>
      <c r="AJ2" s="212">
        <v>45360</v>
      </c>
      <c r="AK2" s="212">
        <v>45361</v>
      </c>
      <c r="AL2" s="212">
        <v>45362</v>
      </c>
      <c r="AM2" s="212">
        <v>45363</v>
      </c>
      <c r="AN2" s="212">
        <v>45364</v>
      </c>
      <c r="AO2" s="212">
        <v>45365</v>
      </c>
      <c r="AP2" s="212">
        <v>45366</v>
      </c>
      <c r="AQ2" s="212">
        <v>45367</v>
      </c>
      <c r="AR2" s="212">
        <v>45368</v>
      </c>
      <c r="AS2" s="212">
        <v>45369</v>
      </c>
      <c r="AT2" s="212">
        <v>45370</v>
      </c>
      <c r="AU2" s="212">
        <v>45371</v>
      </c>
      <c r="AV2" s="212">
        <v>45372</v>
      </c>
      <c r="AW2" s="212">
        <v>45373</v>
      </c>
      <c r="AX2" s="212">
        <v>45374</v>
      </c>
      <c r="AY2" s="212">
        <v>45375</v>
      </c>
      <c r="AZ2" s="212">
        <v>45376</v>
      </c>
      <c r="BA2" s="212">
        <v>45377</v>
      </c>
      <c r="BB2" s="212">
        <v>45378</v>
      </c>
      <c r="BC2" s="212">
        <v>45379</v>
      </c>
      <c r="BD2" s="212">
        <v>45380</v>
      </c>
      <c r="BE2" s="212">
        <v>45381</v>
      </c>
      <c r="BF2" s="212">
        <v>45382</v>
      </c>
      <c r="BG2" s="212">
        <v>45383</v>
      </c>
      <c r="BH2" s="212">
        <v>45384</v>
      </c>
      <c r="BI2" s="212">
        <v>45385</v>
      </c>
      <c r="BJ2" s="212">
        <v>45386</v>
      </c>
      <c r="BK2" s="212">
        <v>45387</v>
      </c>
      <c r="BL2" s="212">
        <v>45388</v>
      </c>
      <c r="BM2" s="212">
        <v>45389</v>
      </c>
      <c r="BN2" s="212">
        <v>45390</v>
      </c>
      <c r="BO2" s="212">
        <v>45391</v>
      </c>
      <c r="BP2" s="212">
        <v>45392</v>
      </c>
      <c r="BQ2" s="212">
        <v>45393</v>
      </c>
      <c r="BR2" s="212">
        <v>45394</v>
      </c>
      <c r="BS2" s="212">
        <v>45395</v>
      </c>
      <c r="BT2" s="212">
        <v>45396</v>
      </c>
      <c r="BU2" s="212">
        <v>45397</v>
      </c>
      <c r="BV2" s="212">
        <v>45398</v>
      </c>
      <c r="BW2" s="212">
        <v>45399</v>
      </c>
      <c r="BX2" s="212">
        <v>45400</v>
      </c>
      <c r="BY2" s="212">
        <v>45401</v>
      </c>
      <c r="BZ2" s="212">
        <v>45402</v>
      </c>
      <c r="CA2" s="212">
        <v>45403</v>
      </c>
      <c r="CB2" s="212">
        <v>45404</v>
      </c>
      <c r="CC2" s="212">
        <v>45405</v>
      </c>
      <c r="CD2" s="212">
        <v>45406</v>
      </c>
      <c r="CE2" s="212">
        <v>45407</v>
      </c>
      <c r="CF2" s="212">
        <v>45408</v>
      </c>
      <c r="CG2" s="212">
        <v>45409</v>
      </c>
      <c r="CH2" s="212">
        <v>45410</v>
      </c>
      <c r="CI2" s="212">
        <v>45411</v>
      </c>
      <c r="CJ2" s="212">
        <v>45412</v>
      </c>
      <c r="CK2" s="212">
        <v>45413</v>
      </c>
      <c r="CL2" s="212">
        <v>45414</v>
      </c>
      <c r="CM2" s="212">
        <v>45415</v>
      </c>
      <c r="CN2" s="212">
        <v>45416</v>
      </c>
      <c r="CO2" s="212">
        <v>45417</v>
      </c>
      <c r="CP2" s="212">
        <v>45418</v>
      </c>
      <c r="CQ2" s="212">
        <v>45419</v>
      </c>
      <c r="CR2" s="212">
        <v>45420</v>
      </c>
      <c r="CS2" s="212">
        <v>45421</v>
      </c>
      <c r="CT2" s="212">
        <v>45422</v>
      </c>
      <c r="CU2" s="212">
        <v>45423</v>
      </c>
      <c r="CV2" s="212">
        <v>45424</v>
      </c>
      <c r="CW2" s="212">
        <v>45425</v>
      </c>
      <c r="CX2" s="212">
        <v>45426</v>
      </c>
      <c r="CY2" s="212">
        <v>45427</v>
      </c>
      <c r="CZ2" s="212">
        <v>45428</v>
      </c>
      <c r="DA2" s="212">
        <v>45429</v>
      </c>
      <c r="DB2" s="212">
        <v>45430</v>
      </c>
      <c r="DC2" s="212">
        <v>45431</v>
      </c>
      <c r="DD2" s="212">
        <v>45432</v>
      </c>
      <c r="DE2" s="212">
        <v>45433</v>
      </c>
      <c r="DF2" s="212">
        <v>45434</v>
      </c>
      <c r="DG2" s="212">
        <v>45435</v>
      </c>
      <c r="DH2" s="212">
        <v>45436</v>
      </c>
      <c r="DI2" s="212">
        <v>45437</v>
      </c>
      <c r="DJ2" s="212">
        <v>45438</v>
      </c>
      <c r="DK2" s="212">
        <v>45439</v>
      </c>
      <c r="DL2" s="212">
        <v>45440</v>
      </c>
      <c r="DM2" s="212">
        <v>45441</v>
      </c>
      <c r="DN2" s="212">
        <v>45442</v>
      </c>
      <c r="DO2" s="212">
        <v>45443</v>
      </c>
      <c r="DP2" s="212">
        <v>45444</v>
      </c>
      <c r="DQ2" s="212">
        <v>45445</v>
      </c>
      <c r="DR2" s="212">
        <v>45446</v>
      </c>
      <c r="DS2" s="212">
        <v>45447</v>
      </c>
      <c r="DT2" s="212">
        <v>45448</v>
      </c>
      <c r="DU2" s="212">
        <v>45449</v>
      </c>
      <c r="DV2" s="212">
        <v>45450</v>
      </c>
      <c r="DW2" s="212">
        <v>45451</v>
      </c>
      <c r="DX2" s="212">
        <v>45452</v>
      </c>
      <c r="DY2" s="212">
        <v>45453</v>
      </c>
      <c r="DZ2" s="212">
        <v>45454</v>
      </c>
      <c r="EA2" s="212">
        <v>45455</v>
      </c>
      <c r="EB2" s="212">
        <v>45456</v>
      </c>
      <c r="EC2" s="212">
        <v>45457</v>
      </c>
      <c r="ED2" s="212">
        <v>45458</v>
      </c>
      <c r="EE2" s="212">
        <v>45459</v>
      </c>
      <c r="EF2" s="212">
        <v>45460</v>
      </c>
      <c r="EG2" s="212">
        <v>45461</v>
      </c>
      <c r="EH2" s="212">
        <v>45462</v>
      </c>
      <c r="EI2" s="212">
        <v>45463</v>
      </c>
      <c r="EJ2" s="212">
        <v>45464</v>
      </c>
      <c r="EK2" s="212">
        <v>45465</v>
      </c>
      <c r="EL2" s="212">
        <v>45466</v>
      </c>
      <c r="EM2" s="212">
        <v>45467</v>
      </c>
      <c r="EN2" s="212">
        <v>45468</v>
      </c>
      <c r="EO2" s="212">
        <v>45469</v>
      </c>
      <c r="EP2" s="212">
        <v>45470</v>
      </c>
      <c r="EQ2" s="212">
        <v>45471</v>
      </c>
      <c r="ER2" s="212">
        <v>45472</v>
      </c>
      <c r="ES2" s="212">
        <v>45473</v>
      </c>
      <c r="ET2" s="212">
        <v>45474</v>
      </c>
      <c r="EU2" s="212">
        <v>45475</v>
      </c>
      <c r="EV2" s="212">
        <v>45476</v>
      </c>
      <c r="EW2" s="212">
        <v>45477</v>
      </c>
      <c r="EX2" s="212">
        <v>45478</v>
      </c>
      <c r="EY2" s="212">
        <v>45479</v>
      </c>
      <c r="EZ2" s="212">
        <v>45480</v>
      </c>
      <c r="FA2" s="212">
        <v>45481</v>
      </c>
      <c r="FB2" s="212">
        <v>45482</v>
      </c>
      <c r="FC2" s="212">
        <v>45483</v>
      </c>
      <c r="FD2" s="212">
        <v>45484</v>
      </c>
      <c r="FE2" s="212">
        <v>45485</v>
      </c>
      <c r="FF2" s="212">
        <v>45486</v>
      </c>
      <c r="FG2" s="212">
        <v>45487</v>
      </c>
      <c r="FH2" s="212">
        <v>45488</v>
      </c>
      <c r="FI2" s="212">
        <v>45489</v>
      </c>
      <c r="FJ2" s="212">
        <v>45490</v>
      </c>
      <c r="FK2" s="212">
        <v>45491</v>
      </c>
      <c r="FL2" s="212">
        <v>45492</v>
      </c>
      <c r="FM2" s="212">
        <v>45493</v>
      </c>
      <c r="FN2" s="212">
        <v>45494</v>
      </c>
      <c r="FO2" s="212">
        <v>45495</v>
      </c>
      <c r="FP2" s="212">
        <v>45496</v>
      </c>
      <c r="FQ2" s="212">
        <v>45497</v>
      </c>
      <c r="FR2" s="212">
        <v>45498</v>
      </c>
      <c r="FS2" s="212">
        <v>45499</v>
      </c>
      <c r="FT2" s="212">
        <v>45500</v>
      </c>
      <c r="FU2" s="212">
        <v>45501</v>
      </c>
      <c r="FV2" s="212">
        <v>45502</v>
      </c>
      <c r="FW2" s="212">
        <v>45503</v>
      </c>
      <c r="FX2" s="212">
        <v>45504</v>
      </c>
      <c r="FY2" s="212">
        <v>45505</v>
      </c>
      <c r="FZ2" s="212">
        <v>45506</v>
      </c>
      <c r="GA2" s="212">
        <v>45507</v>
      </c>
      <c r="GB2" s="212">
        <v>45508</v>
      </c>
      <c r="GC2" s="212">
        <v>45509</v>
      </c>
      <c r="GD2" s="212">
        <v>45510</v>
      </c>
      <c r="GE2" s="212">
        <v>45511</v>
      </c>
      <c r="GF2" s="212">
        <v>45512</v>
      </c>
      <c r="GG2" s="212">
        <v>45513</v>
      </c>
      <c r="GH2" s="212">
        <v>45514</v>
      </c>
      <c r="GI2" s="212">
        <v>45515</v>
      </c>
      <c r="GJ2" s="212">
        <v>45516</v>
      </c>
      <c r="GK2" s="212">
        <v>45517</v>
      </c>
      <c r="GL2" s="212">
        <v>45518</v>
      </c>
      <c r="GM2" s="212">
        <v>45519</v>
      </c>
      <c r="GN2" s="212">
        <v>45520</v>
      </c>
      <c r="GO2" s="212">
        <v>45521</v>
      </c>
      <c r="GP2" s="212">
        <v>45522</v>
      </c>
      <c r="GQ2" s="212">
        <v>45523</v>
      </c>
      <c r="GR2" s="212">
        <v>45524</v>
      </c>
      <c r="GS2" s="212">
        <v>45525</v>
      </c>
      <c r="GT2" s="212">
        <v>45526</v>
      </c>
      <c r="GU2" s="212">
        <v>45527</v>
      </c>
      <c r="GV2" s="212">
        <v>45528</v>
      </c>
      <c r="GW2" s="212">
        <v>45529</v>
      </c>
      <c r="GX2" s="212">
        <v>45530</v>
      </c>
      <c r="GY2" s="212">
        <v>45531</v>
      </c>
      <c r="GZ2" s="212">
        <v>45532</v>
      </c>
      <c r="HA2" s="212">
        <v>45533</v>
      </c>
      <c r="HB2" s="212">
        <v>45534</v>
      </c>
      <c r="HC2" s="212">
        <v>45535</v>
      </c>
      <c r="HD2" s="212">
        <v>45536</v>
      </c>
      <c r="HE2" s="212">
        <v>45537</v>
      </c>
      <c r="HF2" s="212">
        <v>45538</v>
      </c>
      <c r="HG2" s="212">
        <v>45539</v>
      </c>
      <c r="HH2" s="212">
        <v>45540</v>
      </c>
      <c r="HI2" s="212">
        <v>45541</v>
      </c>
      <c r="HJ2" s="212">
        <v>45542</v>
      </c>
      <c r="HK2" s="212">
        <v>45543</v>
      </c>
      <c r="HL2" s="212">
        <v>45544</v>
      </c>
      <c r="HM2" s="212">
        <v>45545</v>
      </c>
      <c r="HN2" s="212">
        <v>45546</v>
      </c>
      <c r="HO2" s="212">
        <v>45547</v>
      </c>
      <c r="HP2" s="212">
        <v>45548</v>
      </c>
      <c r="HQ2" s="212">
        <v>45549</v>
      </c>
      <c r="HR2" s="212">
        <v>45550</v>
      </c>
      <c r="HS2" s="212">
        <v>45551</v>
      </c>
      <c r="HT2" s="212">
        <v>45552</v>
      </c>
      <c r="HU2" s="212">
        <v>45553</v>
      </c>
      <c r="HV2" s="212">
        <v>45554</v>
      </c>
      <c r="HW2" s="212">
        <v>45555</v>
      </c>
      <c r="HX2" s="212">
        <v>45556</v>
      </c>
      <c r="HY2" s="212">
        <v>45557</v>
      </c>
      <c r="HZ2" s="212">
        <v>45558</v>
      </c>
      <c r="IA2" s="212">
        <v>45559</v>
      </c>
      <c r="IB2" s="212">
        <v>45560</v>
      </c>
      <c r="IC2" s="212">
        <v>45561</v>
      </c>
      <c r="ID2" s="212">
        <v>45562</v>
      </c>
      <c r="IE2" s="212">
        <v>45563</v>
      </c>
      <c r="IF2" s="212">
        <v>45564</v>
      </c>
      <c r="IG2" s="212">
        <v>45565</v>
      </c>
      <c r="IH2" s="212">
        <v>45566</v>
      </c>
      <c r="II2" s="212">
        <v>45567</v>
      </c>
      <c r="IJ2" s="212">
        <v>45568</v>
      </c>
      <c r="IK2" s="212">
        <v>45569</v>
      </c>
      <c r="IL2" s="212">
        <v>45570</v>
      </c>
      <c r="IM2" s="212">
        <v>45571</v>
      </c>
      <c r="IN2" s="212">
        <v>45572</v>
      </c>
      <c r="IO2" s="212">
        <v>45573</v>
      </c>
      <c r="IP2" s="212">
        <v>45574</v>
      </c>
      <c r="IQ2" s="212">
        <v>45575</v>
      </c>
      <c r="IR2" s="212">
        <v>45576</v>
      </c>
      <c r="IS2" s="212">
        <v>45577</v>
      </c>
      <c r="IT2" s="212">
        <v>45578</v>
      </c>
      <c r="IU2" s="212">
        <v>45579</v>
      </c>
      <c r="IV2" s="212">
        <v>45580</v>
      </c>
      <c r="IW2" s="212">
        <v>45581</v>
      </c>
      <c r="IX2" s="212">
        <v>45582</v>
      </c>
      <c r="IY2" s="212">
        <v>45583</v>
      </c>
      <c r="IZ2" s="212">
        <v>45584</v>
      </c>
      <c r="JA2" s="212">
        <v>45585</v>
      </c>
      <c r="JB2" s="212">
        <v>45586</v>
      </c>
      <c r="JC2" s="212">
        <v>45587</v>
      </c>
      <c r="JD2" s="212">
        <v>45588</v>
      </c>
      <c r="JE2" s="212">
        <v>45589</v>
      </c>
      <c r="JF2" s="212">
        <v>45590</v>
      </c>
      <c r="JG2" s="212">
        <v>45591</v>
      </c>
      <c r="JH2" s="212">
        <v>45592</v>
      </c>
      <c r="JI2" s="212">
        <v>45593</v>
      </c>
      <c r="JJ2" s="212">
        <v>45594</v>
      </c>
      <c r="JK2" s="212">
        <v>45595</v>
      </c>
      <c r="JL2" s="212">
        <v>45596</v>
      </c>
      <c r="JM2" s="212">
        <v>45597</v>
      </c>
      <c r="JN2" s="212">
        <v>45598</v>
      </c>
      <c r="JO2" s="212">
        <v>45599</v>
      </c>
      <c r="JP2" s="212">
        <v>45600</v>
      </c>
      <c r="JQ2" s="212">
        <v>45601</v>
      </c>
      <c r="JR2" s="212">
        <v>45602</v>
      </c>
      <c r="JS2" s="212">
        <v>45603</v>
      </c>
      <c r="JT2" s="212">
        <v>45604</v>
      </c>
      <c r="JU2" s="212">
        <v>45605</v>
      </c>
      <c r="JV2" s="212">
        <v>45606</v>
      </c>
      <c r="JW2" s="212">
        <v>45607</v>
      </c>
      <c r="JX2" s="212">
        <v>45608</v>
      </c>
      <c r="JY2" s="212">
        <v>45609</v>
      </c>
      <c r="JZ2" s="212">
        <v>45610</v>
      </c>
      <c r="KA2" s="212">
        <v>45611</v>
      </c>
      <c r="KB2" s="212">
        <v>45612</v>
      </c>
      <c r="KC2" s="212">
        <v>45613</v>
      </c>
      <c r="KD2" s="212">
        <v>45614</v>
      </c>
      <c r="KE2" s="212">
        <v>45615</v>
      </c>
      <c r="KF2" s="212">
        <v>45616</v>
      </c>
      <c r="KG2" s="212">
        <v>45617</v>
      </c>
      <c r="KH2" s="212">
        <v>45618</v>
      </c>
      <c r="KI2" s="212">
        <v>45619</v>
      </c>
      <c r="KJ2" s="212">
        <v>45620</v>
      </c>
      <c r="KK2" s="212">
        <v>45621</v>
      </c>
      <c r="KL2" s="212">
        <v>45622</v>
      </c>
      <c r="KM2" s="212">
        <v>45623</v>
      </c>
      <c r="KN2" s="212">
        <v>45624</v>
      </c>
      <c r="KO2" s="212">
        <v>45625</v>
      </c>
      <c r="KP2" s="212">
        <v>45626</v>
      </c>
      <c r="KQ2" s="212">
        <v>45627</v>
      </c>
      <c r="KR2" s="212">
        <v>45628</v>
      </c>
      <c r="KS2" s="212">
        <v>45629</v>
      </c>
      <c r="KT2" s="212">
        <v>45630</v>
      </c>
      <c r="KU2" s="212">
        <v>45631</v>
      </c>
      <c r="KV2" s="212">
        <v>45632</v>
      </c>
      <c r="KW2" s="212">
        <v>45633</v>
      </c>
      <c r="KX2" s="212">
        <v>45634</v>
      </c>
      <c r="KY2" s="212">
        <v>45635</v>
      </c>
      <c r="KZ2" s="212">
        <v>45636</v>
      </c>
      <c r="LA2" s="212">
        <v>45637</v>
      </c>
      <c r="LB2" s="212">
        <v>45638</v>
      </c>
      <c r="LC2" s="212">
        <v>45639</v>
      </c>
      <c r="LD2" s="212">
        <v>45640</v>
      </c>
      <c r="LE2" s="212">
        <v>45641</v>
      </c>
      <c r="LF2" s="212">
        <v>45642</v>
      </c>
      <c r="LG2" s="212">
        <v>45643</v>
      </c>
      <c r="LH2" s="212">
        <v>45644</v>
      </c>
      <c r="LI2" s="212">
        <v>45645</v>
      </c>
      <c r="LJ2" s="212">
        <v>45646</v>
      </c>
      <c r="LK2" s="212">
        <v>45647</v>
      </c>
      <c r="LL2" s="212">
        <v>45648</v>
      </c>
      <c r="LM2" s="212">
        <v>45649</v>
      </c>
      <c r="LN2" s="212">
        <v>45650</v>
      </c>
      <c r="LO2" s="212">
        <v>45651</v>
      </c>
      <c r="LP2" s="212">
        <v>45652</v>
      </c>
      <c r="LQ2" s="212">
        <v>45653</v>
      </c>
      <c r="LR2" s="212">
        <v>45654</v>
      </c>
      <c r="LS2" s="212">
        <v>45655</v>
      </c>
      <c r="LT2" s="212">
        <v>45656</v>
      </c>
      <c r="LU2" s="212">
        <v>45657</v>
      </c>
      <c r="LV2" s="212">
        <v>45658</v>
      </c>
      <c r="LW2" s="212">
        <v>45659</v>
      </c>
      <c r="LX2" s="212">
        <v>45660</v>
      </c>
      <c r="LY2" s="212">
        <v>45661</v>
      </c>
      <c r="LZ2" s="212">
        <v>45662</v>
      </c>
      <c r="MA2" s="212">
        <v>45663</v>
      </c>
      <c r="MB2" s="212">
        <v>45664</v>
      </c>
      <c r="MC2" s="212">
        <v>45665</v>
      </c>
      <c r="MD2" s="212">
        <v>45666</v>
      </c>
      <c r="ME2" s="212">
        <v>45667</v>
      </c>
      <c r="MF2" s="212">
        <v>45668</v>
      </c>
      <c r="MG2" s="212">
        <v>45669</v>
      </c>
      <c r="MH2" s="212">
        <v>45670</v>
      </c>
      <c r="MI2" s="212">
        <v>45671</v>
      </c>
      <c r="MJ2" s="212">
        <v>45672</v>
      </c>
      <c r="MK2" s="212">
        <v>45673</v>
      </c>
      <c r="ML2" s="212">
        <v>45674</v>
      </c>
      <c r="MM2" s="212">
        <v>45675</v>
      </c>
      <c r="MN2" s="212">
        <v>45676</v>
      </c>
      <c r="MO2" s="212">
        <v>45677</v>
      </c>
      <c r="MP2" s="212">
        <v>45678</v>
      </c>
      <c r="MQ2" s="212">
        <v>45679</v>
      </c>
      <c r="MR2" s="212">
        <v>45680</v>
      </c>
      <c r="MS2" s="212">
        <v>45681</v>
      </c>
      <c r="MT2" s="212">
        <v>45682</v>
      </c>
      <c r="MU2" s="212">
        <v>45683</v>
      </c>
      <c r="MV2" s="212">
        <v>45684</v>
      </c>
      <c r="MW2" s="212">
        <v>45685</v>
      </c>
      <c r="MX2" s="212">
        <v>45686</v>
      </c>
      <c r="MY2" s="212">
        <v>45687</v>
      </c>
      <c r="MZ2" s="212">
        <v>45688</v>
      </c>
      <c r="NA2" s="212">
        <v>45689</v>
      </c>
      <c r="NB2" s="212">
        <v>45690</v>
      </c>
      <c r="NC2" s="212">
        <v>45691</v>
      </c>
      <c r="ND2" s="212">
        <v>45692</v>
      </c>
      <c r="NE2" s="212">
        <v>45693</v>
      </c>
      <c r="NF2" s="212">
        <v>45694</v>
      </c>
      <c r="NG2" s="212">
        <v>45695</v>
      </c>
      <c r="NH2" s="212">
        <v>45696</v>
      </c>
      <c r="NI2" s="212">
        <v>45697</v>
      </c>
      <c r="NJ2" s="212">
        <v>45698</v>
      </c>
      <c r="NK2" s="212">
        <v>45699</v>
      </c>
      <c r="NL2" s="212">
        <v>45700</v>
      </c>
      <c r="NM2" s="212">
        <v>45701</v>
      </c>
      <c r="NN2" s="212">
        <v>45702</v>
      </c>
      <c r="NO2" s="212">
        <v>45703</v>
      </c>
      <c r="NP2" s="212">
        <v>45704</v>
      </c>
      <c r="NQ2" s="212">
        <v>45705</v>
      </c>
      <c r="NR2" s="212">
        <v>45706</v>
      </c>
      <c r="NS2" s="212">
        <v>45707</v>
      </c>
      <c r="NT2" s="212">
        <v>45708</v>
      </c>
      <c r="NU2" s="212">
        <v>45709</v>
      </c>
      <c r="NV2" s="212">
        <v>45710</v>
      </c>
      <c r="NW2" s="212">
        <v>45711</v>
      </c>
      <c r="NX2" s="212">
        <v>45712</v>
      </c>
      <c r="NY2" s="212">
        <v>45713</v>
      </c>
      <c r="NZ2" s="212">
        <v>45714</v>
      </c>
      <c r="OA2" s="212">
        <v>45715</v>
      </c>
      <c r="OB2" s="212">
        <v>45716</v>
      </c>
      <c r="OC2" s="212">
        <v>45717</v>
      </c>
      <c r="OD2" s="212">
        <v>45718</v>
      </c>
      <c r="OE2" s="212">
        <v>45719</v>
      </c>
      <c r="OF2" s="212">
        <v>45720</v>
      </c>
      <c r="OG2" s="212">
        <v>45721</v>
      </c>
      <c r="OH2" s="212">
        <v>45722</v>
      </c>
      <c r="OI2" s="212">
        <v>45723</v>
      </c>
      <c r="OJ2" s="212">
        <v>45724</v>
      </c>
      <c r="OK2" s="212">
        <v>45725</v>
      </c>
      <c r="OL2" s="212">
        <v>45726</v>
      </c>
      <c r="OM2" s="212">
        <v>45727</v>
      </c>
      <c r="ON2" s="212">
        <v>45728</v>
      </c>
      <c r="OO2" s="212">
        <v>45729</v>
      </c>
      <c r="OP2" s="212">
        <v>45730</v>
      </c>
      <c r="OQ2" s="212">
        <v>45731</v>
      </c>
      <c r="OR2" s="212">
        <v>45732</v>
      </c>
      <c r="OS2" s="212">
        <v>45733</v>
      </c>
      <c r="OT2" s="212">
        <v>45734</v>
      </c>
      <c r="OU2" s="212">
        <v>45735</v>
      </c>
      <c r="OV2" s="212">
        <v>45736</v>
      </c>
      <c r="OW2" s="212">
        <v>45737</v>
      </c>
      <c r="OX2" s="212">
        <v>45738</v>
      </c>
      <c r="OY2" s="212">
        <v>45739</v>
      </c>
      <c r="OZ2" s="212">
        <v>45740</v>
      </c>
      <c r="PA2" s="212">
        <v>45741</v>
      </c>
      <c r="PB2" s="212">
        <v>45742</v>
      </c>
      <c r="PC2" s="212">
        <v>45743</v>
      </c>
      <c r="PD2" s="212">
        <v>45744</v>
      </c>
      <c r="PE2" s="212">
        <v>45745</v>
      </c>
      <c r="PF2" s="212">
        <v>45746</v>
      </c>
      <c r="PG2" s="212">
        <v>45747</v>
      </c>
      <c r="PH2" s="212">
        <v>45748</v>
      </c>
      <c r="PI2" s="212">
        <v>45749</v>
      </c>
      <c r="PJ2" s="212">
        <v>45750</v>
      </c>
      <c r="PK2" s="212">
        <v>45751</v>
      </c>
      <c r="PL2" s="212">
        <v>45752</v>
      </c>
      <c r="PM2" s="212">
        <v>45753</v>
      </c>
      <c r="PN2" s="212">
        <v>45754</v>
      </c>
      <c r="PO2" s="212">
        <v>45755</v>
      </c>
      <c r="PP2" s="212">
        <v>45756</v>
      </c>
      <c r="PQ2" s="212">
        <v>45757</v>
      </c>
      <c r="PR2" s="212">
        <v>45758</v>
      </c>
      <c r="PS2" s="212">
        <v>45759</v>
      </c>
      <c r="PT2" s="212">
        <v>45760</v>
      </c>
      <c r="PU2" s="212">
        <v>45761</v>
      </c>
      <c r="PV2" s="212">
        <v>45762</v>
      </c>
      <c r="PW2" s="212">
        <v>45763</v>
      </c>
      <c r="PX2" s="212">
        <v>45764</v>
      </c>
      <c r="PY2" s="212">
        <v>45765</v>
      </c>
      <c r="PZ2" s="212">
        <v>45766</v>
      </c>
      <c r="QA2" s="212">
        <v>45767</v>
      </c>
      <c r="QB2" s="212">
        <v>45768</v>
      </c>
      <c r="QC2" s="212">
        <v>45769</v>
      </c>
      <c r="QD2" s="212">
        <v>45770</v>
      </c>
      <c r="QE2" s="212">
        <v>45771</v>
      </c>
      <c r="QF2" s="212">
        <v>45772</v>
      </c>
      <c r="QG2" s="212">
        <v>45773</v>
      </c>
      <c r="QH2" s="212">
        <v>45774</v>
      </c>
      <c r="QI2" s="212">
        <v>45775</v>
      </c>
      <c r="QJ2" s="212">
        <v>45776</v>
      </c>
      <c r="QK2" s="212">
        <v>45777</v>
      </c>
      <c r="QL2" s="212">
        <v>45778</v>
      </c>
      <c r="QM2" s="212">
        <v>45779</v>
      </c>
      <c r="QN2" s="212">
        <v>45780</v>
      </c>
      <c r="QO2" s="212">
        <v>45781</v>
      </c>
      <c r="QP2" s="212">
        <v>45782</v>
      </c>
      <c r="QQ2" s="212">
        <v>45783</v>
      </c>
      <c r="QR2" s="212">
        <v>45784</v>
      </c>
      <c r="QS2" s="212">
        <v>45785</v>
      </c>
      <c r="QT2" s="212">
        <v>45786</v>
      </c>
      <c r="QU2" s="212">
        <v>45787</v>
      </c>
      <c r="QV2" s="212">
        <v>45788</v>
      </c>
      <c r="QW2" s="212">
        <v>45789</v>
      </c>
      <c r="QX2" s="212">
        <v>45790</v>
      </c>
      <c r="QY2" s="212">
        <v>45791</v>
      </c>
      <c r="QZ2" s="212">
        <v>45792</v>
      </c>
      <c r="RA2" s="212">
        <v>45793</v>
      </c>
      <c r="RB2" s="212">
        <v>45794</v>
      </c>
      <c r="RC2" s="212">
        <v>45795</v>
      </c>
      <c r="RD2" s="212">
        <v>45796</v>
      </c>
      <c r="RE2" s="212">
        <v>45797</v>
      </c>
      <c r="RF2" s="212">
        <v>45798</v>
      </c>
      <c r="RG2" s="212">
        <v>45799</v>
      </c>
      <c r="RH2" s="212">
        <v>45800</v>
      </c>
      <c r="RI2" s="212">
        <v>45801</v>
      </c>
      <c r="RJ2" s="212">
        <v>45802</v>
      </c>
      <c r="RK2" s="212">
        <v>45803</v>
      </c>
      <c r="RL2" s="212">
        <v>45804</v>
      </c>
      <c r="RM2" s="212">
        <v>45805</v>
      </c>
      <c r="RN2" s="212">
        <v>45806</v>
      </c>
      <c r="RO2" s="212">
        <v>45807</v>
      </c>
      <c r="RP2" s="212">
        <v>45808</v>
      </c>
      <c r="RQ2" s="212">
        <v>45809</v>
      </c>
      <c r="RR2" s="212">
        <v>45810</v>
      </c>
      <c r="RS2" s="212">
        <v>45811</v>
      </c>
      <c r="RT2" s="212">
        <v>45812</v>
      </c>
      <c r="RU2" s="212">
        <v>45813</v>
      </c>
      <c r="RV2" s="212">
        <v>45814</v>
      </c>
      <c r="RW2" s="212">
        <v>45815</v>
      </c>
      <c r="RX2" s="212">
        <v>45816</v>
      </c>
      <c r="RY2" s="212">
        <v>45817</v>
      </c>
      <c r="RZ2" s="212">
        <v>45818</v>
      </c>
      <c r="SA2" s="212">
        <v>45819</v>
      </c>
      <c r="SB2" s="212">
        <v>45820</v>
      </c>
      <c r="SC2" s="212">
        <v>45821</v>
      </c>
      <c r="SD2" s="212">
        <v>45822</v>
      </c>
      <c r="SE2" s="212">
        <v>45823</v>
      </c>
      <c r="SF2" s="212">
        <v>45824</v>
      </c>
      <c r="SG2" s="212">
        <v>45825</v>
      </c>
      <c r="SH2" s="212">
        <v>45826</v>
      </c>
      <c r="SI2" s="212">
        <v>45827</v>
      </c>
      <c r="SJ2" s="212">
        <v>45828</v>
      </c>
      <c r="SK2" s="212">
        <v>45829</v>
      </c>
      <c r="SL2" s="212">
        <v>45830</v>
      </c>
      <c r="SM2" s="212">
        <v>45831</v>
      </c>
      <c r="SN2" s="212">
        <v>45832</v>
      </c>
      <c r="SO2" s="212">
        <v>45833</v>
      </c>
      <c r="SP2" s="212">
        <v>45834</v>
      </c>
      <c r="SQ2" s="212">
        <v>45835</v>
      </c>
      <c r="SR2" s="212">
        <v>45836</v>
      </c>
      <c r="SS2" s="212">
        <v>45837</v>
      </c>
      <c r="ST2" s="212">
        <v>45838</v>
      </c>
      <c r="SU2" s="212">
        <v>45839</v>
      </c>
      <c r="SV2" s="212">
        <v>45840</v>
      </c>
      <c r="SW2" s="212">
        <v>45841</v>
      </c>
      <c r="SX2" s="212">
        <v>45842</v>
      </c>
      <c r="SY2" s="212">
        <v>45843</v>
      </c>
      <c r="SZ2" s="212">
        <v>45844</v>
      </c>
      <c r="TA2" s="212">
        <v>45845</v>
      </c>
      <c r="TB2" s="212">
        <v>45846</v>
      </c>
      <c r="TC2" s="212">
        <v>45847</v>
      </c>
      <c r="TD2" s="212">
        <v>45848</v>
      </c>
      <c r="TE2" s="212">
        <v>45849</v>
      </c>
      <c r="TF2" s="212">
        <v>45850</v>
      </c>
      <c r="TG2" s="212">
        <v>45851</v>
      </c>
      <c r="TH2" s="212">
        <v>45852</v>
      </c>
      <c r="TI2" s="212">
        <v>45853</v>
      </c>
      <c r="TJ2" s="212">
        <f t="shared" ref="TJ2:VG2" si="0">TI2+1</f>
        <v>45854</v>
      </c>
      <c r="TK2" s="212">
        <f t="shared" si="0"/>
        <v>45855</v>
      </c>
      <c r="TL2" s="212">
        <f t="shared" si="0"/>
        <v>45856</v>
      </c>
      <c r="TM2" s="212">
        <f t="shared" si="0"/>
        <v>45857</v>
      </c>
      <c r="TN2" s="212">
        <f t="shared" si="0"/>
        <v>45858</v>
      </c>
      <c r="TO2" s="212">
        <f t="shared" si="0"/>
        <v>45859</v>
      </c>
      <c r="TP2" s="212">
        <f t="shared" si="0"/>
        <v>45860</v>
      </c>
      <c r="TQ2" s="212">
        <f t="shared" si="0"/>
        <v>45861</v>
      </c>
      <c r="TR2" s="212">
        <f t="shared" si="0"/>
        <v>45862</v>
      </c>
      <c r="TS2" s="212">
        <f t="shared" si="0"/>
        <v>45863</v>
      </c>
      <c r="TT2" s="212">
        <f t="shared" si="0"/>
        <v>45864</v>
      </c>
      <c r="TU2" s="212">
        <f t="shared" si="0"/>
        <v>45865</v>
      </c>
      <c r="TV2" s="212">
        <f t="shared" si="0"/>
        <v>45866</v>
      </c>
      <c r="TW2" s="212">
        <f t="shared" si="0"/>
        <v>45867</v>
      </c>
      <c r="TX2" s="212">
        <f t="shared" si="0"/>
        <v>45868</v>
      </c>
      <c r="TY2" s="212">
        <f t="shared" si="0"/>
        <v>45869</v>
      </c>
      <c r="TZ2" s="212">
        <f t="shared" si="0"/>
        <v>45870</v>
      </c>
      <c r="UA2" s="212">
        <f t="shared" si="0"/>
        <v>45871</v>
      </c>
      <c r="UB2" s="212">
        <f t="shared" si="0"/>
        <v>45872</v>
      </c>
      <c r="UC2" s="212">
        <f t="shared" si="0"/>
        <v>45873</v>
      </c>
      <c r="UD2" s="212">
        <f t="shared" si="0"/>
        <v>45874</v>
      </c>
      <c r="UE2" s="212">
        <f t="shared" si="0"/>
        <v>45875</v>
      </c>
      <c r="UF2" s="212">
        <f t="shared" si="0"/>
        <v>45876</v>
      </c>
      <c r="UG2" s="212">
        <f t="shared" si="0"/>
        <v>45877</v>
      </c>
      <c r="UH2" s="212">
        <f t="shared" si="0"/>
        <v>45878</v>
      </c>
      <c r="UI2" s="212">
        <f t="shared" si="0"/>
        <v>45879</v>
      </c>
      <c r="UJ2" s="212">
        <f t="shared" si="0"/>
        <v>45880</v>
      </c>
      <c r="UK2" s="212">
        <f t="shared" si="0"/>
        <v>45881</v>
      </c>
      <c r="UL2" s="212">
        <f t="shared" si="0"/>
        <v>45882</v>
      </c>
      <c r="UM2" s="212">
        <f t="shared" si="0"/>
        <v>45883</v>
      </c>
      <c r="UN2" s="212">
        <f t="shared" si="0"/>
        <v>45884</v>
      </c>
      <c r="UO2" s="212">
        <f t="shared" si="0"/>
        <v>45885</v>
      </c>
      <c r="UP2" s="212">
        <f t="shared" si="0"/>
        <v>45886</v>
      </c>
      <c r="UQ2" s="212">
        <f t="shared" si="0"/>
        <v>45887</v>
      </c>
      <c r="UR2" s="212">
        <f t="shared" si="0"/>
        <v>45888</v>
      </c>
      <c r="US2" s="212">
        <f t="shared" si="0"/>
        <v>45889</v>
      </c>
      <c r="UT2" s="212">
        <f t="shared" si="0"/>
        <v>45890</v>
      </c>
      <c r="UU2" s="212">
        <f t="shared" si="0"/>
        <v>45891</v>
      </c>
      <c r="UV2" s="212">
        <f t="shared" si="0"/>
        <v>45892</v>
      </c>
      <c r="UW2" s="212">
        <f t="shared" si="0"/>
        <v>45893</v>
      </c>
      <c r="UX2" s="212">
        <f t="shared" si="0"/>
        <v>45894</v>
      </c>
      <c r="UY2" s="212">
        <f t="shared" si="0"/>
        <v>45895</v>
      </c>
      <c r="UZ2" s="212">
        <f t="shared" si="0"/>
        <v>45896</v>
      </c>
      <c r="VA2" s="212">
        <f t="shared" si="0"/>
        <v>45897</v>
      </c>
      <c r="VB2" s="212">
        <f t="shared" si="0"/>
        <v>45898</v>
      </c>
      <c r="VC2" s="212">
        <f t="shared" si="0"/>
        <v>45899</v>
      </c>
      <c r="VD2" s="212">
        <f t="shared" si="0"/>
        <v>45900</v>
      </c>
      <c r="VE2" s="212">
        <f t="shared" si="0"/>
        <v>45901</v>
      </c>
      <c r="VF2" s="212">
        <f t="shared" si="0"/>
        <v>45902</v>
      </c>
      <c r="VG2" s="212">
        <f t="shared" si="0"/>
        <v>45903</v>
      </c>
      <c r="VH2" s="212">
        <f t="shared" ref="VH2:XS2" si="1">VG2+1</f>
        <v>45904</v>
      </c>
      <c r="VI2" s="212">
        <f t="shared" si="1"/>
        <v>45905</v>
      </c>
      <c r="VJ2" s="212">
        <f t="shared" si="1"/>
        <v>45906</v>
      </c>
      <c r="VK2" s="212">
        <f t="shared" si="1"/>
        <v>45907</v>
      </c>
      <c r="VL2" s="212">
        <f t="shared" si="1"/>
        <v>45908</v>
      </c>
      <c r="VM2" s="212">
        <f t="shared" si="1"/>
        <v>45909</v>
      </c>
      <c r="VN2" s="212">
        <f t="shared" si="1"/>
        <v>45910</v>
      </c>
      <c r="VO2" s="212">
        <f t="shared" si="1"/>
        <v>45911</v>
      </c>
      <c r="VP2" s="212">
        <f t="shared" si="1"/>
        <v>45912</v>
      </c>
      <c r="VQ2" s="212">
        <f t="shared" si="1"/>
        <v>45913</v>
      </c>
      <c r="VR2" s="212">
        <f t="shared" si="1"/>
        <v>45914</v>
      </c>
      <c r="VS2" s="212">
        <f t="shared" si="1"/>
        <v>45915</v>
      </c>
      <c r="VT2" s="212">
        <f t="shared" si="1"/>
        <v>45916</v>
      </c>
      <c r="VU2" s="212">
        <f t="shared" si="1"/>
        <v>45917</v>
      </c>
      <c r="VV2" s="212">
        <f t="shared" si="1"/>
        <v>45918</v>
      </c>
      <c r="VW2" s="212">
        <f t="shared" si="1"/>
        <v>45919</v>
      </c>
      <c r="VX2" s="212">
        <f t="shared" si="1"/>
        <v>45920</v>
      </c>
      <c r="VY2" s="212">
        <f t="shared" si="1"/>
        <v>45921</v>
      </c>
      <c r="VZ2" s="212">
        <f t="shared" si="1"/>
        <v>45922</v>
      </c>
      <c r="WA2" s="212">
        <f t="shared" si="1"/>
        <v>45923</v>
      </c>
      <c r="WB2" s="212">
        <f t="shared" si="1"/>
        <v>45924</v>
      </c>
      <c r="WC2" s="212">
        <f t="shared" si="1"/>
        <v>45925</v>
      </c>
      <c r="WD2" s="212">
        <f t="shared" si="1"/>
        <v>45926</v>
      </c>
      <c r="WE2" s="212">
        <f t="shared" si="1"/>
        <v>45927</v>
      </c>
      <c r="WF2" s="212">
        <f t="shared" si="1"/>
        <v>45928</v>
      </c>
      <c r="WG2" s="212">
        <f t="shared" si="1"/>
        <v>45929</v>
      </c>
      <c r="WH2" s="212">
        <f t="shared" si="1"/>
        <v>45930</v>
      </c>
      <c r="WI2" s="212">
        <f t="shared" si="1"/>
        <v>45931</v>
      </c>
      <c r="WJ2" s="212">
        <f t="shared" si="1"/>
        <v>45932</v>
      </c>
      <c r="WK2" s="212">
        <f t="shared" si="1"/>
        <v>45933</v>
      </c>
      <c r="WL2" s="212">
        <f t="shared" si="1"/>
        <v>45934</v>
      </c>
      <c r="WM2" s="212">
        <f t="shared" si="1"/>
        <v>45935</v>
      </c>
      <c r="WN2" s="212">
        <f t="shared" si="1"/>
        <v>45936</v>
      </c>
      <c r="WO2" s="212">
        <f t="shared" si="1"/>
        <v>45937</v>
      </c>
      <c r="WP2" s="212">
        <f t="shared" si="1"/>
        <v>45938</v>
      </c>
      <c r="WQ2" s="212">
        <f t="shared" si="1"/>
        <v>45939</v>
      </c>
      <c r="WR2" s="212">
        <f t="shared" si="1"/>
        <v>45940</v>
      </c>
      <c r="WS2" s="212">
        <f t="shared" si="1"/>
        <v>45941</v>
      </c>
      <c r="WT2" s="212">
        <f t="shared" si="1"/>
        <v>45942</v>
      </c>
      <c r="WU2" s="212">
        <f t="shared" si="1"/>
        <v>45943</v>
      </c>
      <c r="WV2" s="212">
        <f t="shared" si="1"/>
        <v>45944</v>
      </c>
      <c r="WW2" s="212">
        <f t="shared" si="1"/>
        <v>45945</v>
      </c>
      <c r="WX2" s="212">
        <f t="shared" si="1"/>
        <v>45946</v>
      </c>
      <c r="WY2" s="212">
        <f t="shared" si="1"/>
        <v>45947</v>
      </c>
      <c r="WZ2" s="212">
        <f t="shared" si="1"/>
        <v>45948</v>
      </c>
      <c r="XA2" s="212">
        <f t="shared" si="1"/>
        <v>45949</v>
      </c>
      <c r="XB2" s="212">
        <f t="shared" si="1"/>
        <v>45950</v>
      </c>
      <c r="XC2" s="212">
        <f t="shared" si="1"/>
        <v>45951</v>
      </c>
      <c r="XD2" s="212">
        <f t="shared" si="1"/>
        <v>45952</v>
      </c>
      <c r="XE2" s="212">
        <f t="shared" si="1"/>
        <v>45953</v>
      </c>
      <c r="XF2" s="212">
        <f t="shared" si="1"/>
        <v>45954</v>
      </c>
      <c r="XG2" s="212">
        <f t="shared" si="1"/>
        <v>45955</v>
      </c>
      <c r="XH2" s="212">
        <f t="shared" si="1"/>
        <v>45956</v>
      </c>
      <c r="XI2" s="212">
        <f t="shared" si="1"/>
        <v>45957</v>
      </c>
      <c r="XJ2" s="212">
        <f t="shared" si="1"/>
        <v>45958</v>
      </c>
      <c r="XK2" s="212">
        <f t="shared" si="1"/>
        <v>45959</v>
      </c>
      <c r="XL2" s="212">
        <f t="shared" si="1"/>
        <v>45960</v>
      </c>
      <c r="XM2" s="212">
        <f t="shared" si="1"/>
        <v>45961</v>
      </c>
      <c r="XN2" s="212">
        <f t="shared" si="1"/>
        <v>45962</v>
      </c>
      <c r="XO2" s="212">
        <f t="shared" si="1"/>
        <v>45963</v>
      </c>
      <c r="XP2" s="212">
        <f t="shared" si="1"/>
        <v>45964</v>
      </c>
      <c r="XQ2" s="212">
        <f t="shared" si="1"/>
        <v>45965</v>
      </c>
      <c r="XR2" s="212">
        <f t="shared" si="1"/>
        <v>45966</v>
      </c>
      <c r="XS2" s="212">
        <f t="shared" si="1"/>
        <v>45967</v>
      </c>
      <c r="XT2" s="212">
        <f t="shared" ref="XT2:AAE2" si="2">XS2+1</f>
        <v>45968</v>
      </c>
      <c r="XU2" s="212">
        <f t="shared" si="2"/>
        <v>45969</v>
      </c>
      <c r="XV2" s="212">
        <f t="shared" si="2"/>
        <v>45970</v>
      </c>
      <c r="XW2" s="212">
        <f t="shared" si="2"/>
        <v>45971</v>
      </c>
      <c r="XX2" s="212">
        <f t="shared" si="2"/>
        <v>45972</v>
      </c>
      <c r="XY2" s="212">
        <f t="shared" si="2"/>
        <v>45973</v>
      </c>
      <c r="XZ2" s="212">
        <f t="shared" si="2"/>
        <v>45974</v>
      </c>
      <c r="YA2" s="212">
        <f t="shared" si="2"/>
        <v>45975</v>
      </c>
      <c r="YB2" s="212">
        <f t="shared" si="2"/>
        <v>45976</v>
      </c>
      <c r="YC2" s="212">
        <f t="shared" si="2"/>
        <v>45977</v>
      </c>
      <c r="YD2" s="212">
        <f t="shared" si="2"/>
        <v>45978</v>
      </c>
      <c r="YE2" s="212">
        <f t="shared" si="2"/>
        <v>45979</v>
      </c>
      <c r="YF2" s="212">
        <f t="shared" si="2"/>
        <v>45980</v>
      </c>
      <c r="YG2" s="212">
        <f t="shared" si="2"/>
        <v>45981</v>
      </c>
      <c r="YH2" s="212">
        <f t="shared" si="2"/>
        <v>45982</v>
      </c>
      <c r="YI2" s="212">
        <f t="shared" si="2"/>
        <v>45983</v>
      </c>
      <c r="YJ2" s="212">
        <f t="shared" si="2"/>
        <v>45984</v>
      </c>
      <c r="YK2" s="212">
        <f t="shared" si="2"/>
        <v>45985</v>
      </c>
      <c r="YL2" s="212">
        <f t="shared" si="2"/>
        <v>45986</v>
      </c>
      <c r="YM2" s="212">
        <f t="shared" si="2"/>
        <v>45987</v>
      </c>
      <c r="YN2" s="212">
        <f t="shared" si="2"/>
        <v>45988</v>
      </c>
      <c r="YO2" s="212">
        <f t="shared" si="2"/>
        <v>45989</v>
      </c>
      <c r="YP2" s="212">
        <f t="shared" si="2"/>
        <v>45990</v>
      </c>
      <c r="YQ2" s="212">
        <f t="shared" si="2"/>
        <v>45991</v>
      </c>
      <c r="YR2" s="212">
        <f t="shared" si="2"/>
        <v>45992</v>
      </c>
      <c r="YS2" s="212">
        <f t="shared" si="2"/>
        <v>45993</v>
      </c>
      <c r="YT2" s="212">
        <f t="shared" si="2"/>
        <v>45994</v>
      </c>
      <c r="YU2" s="212">
        <f t="shared" si="2"/>
        <v>45995</v>
      </c>
      <c r="YV2" s="212">
        <f t="shared" si="2"/>
        <v>45996</v>
      </c>
      <c r="YW2" s="212">
        <f t="shared" si="2"/>
        <v>45997</v>
      </c>
      <c r="YX2" s="212">
        <f t="shared" si="2"/>
        <v>45998</v>
      </c>
      <c r="YY2" s="212">
        <f t="shared" si="2"/>
        <v>45999</v>
      </c>
      <c r="YZ2" s="212">
        <f t="shared" si="2"/>
        <v>46000</v>
      </c>
      <c r="ZA2" s="212">
        <f t="shared" si="2"/>
        <v>46001</v>
      </c>
      <c r="ZB2" s="212">
        <f t="shared" si="2"/>
        <v>46002</v>
      </c>
      <c r="ZC2" s="212">
        <f t="shared" si="2"/>
        <v>46003</v>
      </c>
      <c r="ZD2" s="212">
        <f t="shared" si="2"/>
        <v>46004</v>
      </c>
      <c r="ZE2" s="212">
        <f t="shared" si="2"/>
        <v>46005</v>
      </c>
      <c r="ZF2" s="212">
        <f t="shared" si="2"/>
        <v>46006</v>
      </c>
      <c r="ZG2" s="212">
        <f t="shared" si="2"/>
        <v>46007</v>
      </c>
      <c r="ZH2" s="212">
        <f t="shared" si="2"/>
        <v>46008</v>
      </c>
      <c r="ZI2" s="212">
        <f t="shared" si="2"/>
        <v>46009</v>
      </c>
      <c r="ZJ2" s="212">
        <f t="shared" si="2"/>
        <v>46010</v>
      </c>
      <c r="ZK2" s="212">
        <f t="shared" si="2"/>
        <v>46011</v>
      </c>
      <c r="ZL2" s="212">
        <f t="shared" si="2"/>
        <v>46012</v>
      </c>
      <c r="ZM2" s="212">
        <f t="shared" si="2"/>
        <v>46013</v>
      </c>
      <c r="ZN2" s="212">
        <f t="shared" si="2"/>
        <v>46014</v>
      </c>
      <c r="ZO2" s="212">
        <f t="shared" si="2"/>
        <v>46015</v>
      </c>
      <c r="ZP2" s="212">
        <f t="shared" si="2"/>
        <v>46016</v>
      </c>
      <c r="ZQ2" s="212">
        <f t="shared" si="2"/>
        <v>46017</v>
      </c>
      <c r="ZR2" s="212">
        <f t="shared" si="2"/>
        <v>46018</v>
      </c>
      <c r="ZS2" s="212">
        <f t="shared" si="2"/>
        <v>46019</v>
      </c>
      <c r="ZT2" s="212">
        <f t="shared" si="2"/>
        <v>46020</v>
      </c>
      <c r="ZU2" s="212">
        <f t="shared" si="2"/>
        <v>46021</v>
      </c>
      <c r="ZV2" s="212">
        <f t="shared" si="2"/>
        <v>46022</v>
      </c>
      <c r="ZW2" s="212">
        <f t="shared" si="2"/>
        <v>46023</v>
      </c>
      <c r="ZX2" s="212">
        <f t="shared" si="2"/>
        <v>46024</v>
      </c>
      <c r="ZY2" s="212">
        <f t="shared" si="2"/>
        <v>46025</v>
      </c>
      <c r="ZZ2" s="212">
        <f t="shared" si="2"/>
        <v>46026</v>
      </c>
      <c r="AAA2" s="212">
        <f t="shared" si="2"/>
        <v>46027</v>
      </c>
      <c r="AAB2" s="212">
        <f t="shared" si="2"/>
        <v>46028</v>
      </c>
      <c r="AAC2" s="212">
        <f t="shared" si="2"/>
        <v>46029</v>
      </c>
      <c r="AAD2" s="212">
        <f t="shared" si="2"/>
        <v>46030</v>
      </c>
      <c r="AAE2" s="212">
        <f t="shared" si="2"/>
        <v>46031</v>
      </c>
      <c r="AAF2" s="212">
        <f t="shared" ref="AAF2:ABH2" si="3">AAE2+1</f>
        <v>46032</v>
      </c>
      <c r="AAG2" s="212">
        <f t="shared" si="3"/>
        <v>46033</v>
      </c>
      <c r="AAH2" s="212">
        <f t="shared" si="3"/>
        <v>46034</v>
      </c>
      <c r="AAI2" s="212">
        <f t="shared" si="3"/>
        <v>46035</v>
      </c>
      <c r="AAJ2" s="212">
        <f t="shared" si="3"/>
        <v>46036</v>
      </c>
      <c r="AAK2" s="212">
        <f t="shared" si="3"/>
        <v>46037</v>
      </c>
      <c r="AAL2" s="212">
        <f t="shared" si="3"/>
        <v>46038</v>
      </c>
      <c r="AAM2" s="212">
        <f t="shared" si="3"/>
        <v>46039</v>
      </c>
      <c r="AAN2" s="212">
        <f t="shared" si="3"/>
        <v>46040</v>
      </c>
      <c r="AAO2" s="212">
        <f t="shared" si="3"/>
        <v>46041</v>
      </c>
      <c r="AAP2" s="212">
        <f t="shared" si="3"/>
        <v>46042</v>
      </c>
      <c r="AAQ2" s="212">
        <f t="shared" si="3"/>
        <v>46043</v>
      </c>
      <c r="AAR2" s="212">
        <f t="shared" si="3"/>
        <v>46044</v>
      </c>
      <c r="AAS2" s="212">
        <f t="shared" si="3"/>
        <v>46045</v>
      </c>
      <c r="AAT2" s="212">
        <f t="shared" si="3"/>
        <v>46046</v>
      </c>
      <c r="AAU2" s="212">
        <f t="shared" si="3"/>
        <v>46047</v>
      </c>
      <c r="AAV2" s="212">
        <f t="shared" si="3"/>
        <v>46048</v>
      </c>
      <c r="AAW2" s="212">
        <f t="shared" si="3"/>
        <v>46049</v>
      </c>
      <c r="AAX2" s="212">
        <f t="shared" si="3"/>
        <v>46050</v>
      </c>
      <c r="AAY2" s="212">
        <f t="shared" si="3"/>
        <v>46051</v>
      </c>
      <c r="AAZ2" s="212">
        <f t="shared" si="3"/>
        <v>46052</v>
      </c>
      <c r="ABA2" s="212">
        <f t="shared" si="3"/>
        <v>46053</v>
      </c>
      <c r="ABB2" s="212">
        <f t="shared" si="3"/>
        <v>46054</v>
      </c>
      <c r="ABC2" s="212">
        <f t="shared" si="3"/>
        <v>46055</v>
      </c>
      <c r="ABD2" s="212">
        <f t="shared" si="3"/>
        <v>46056</v>
      </c>
      <c r="ABE2" s="212">
        <f t="shared" si="3"/>
        <v>46057</v>
      </c>
      <c r="ABF2" s="212">
        <f t="shared" si="3"/>
        <v>46058</v>
      </c>
      <c r="ABG2" s="212">
        <f t="shared" si="3"/>
        <v>46059</v>
      </c>
      <c r="ABH2" s="212">
        <f t="shared" si="3"/>
        <v>46060</v>
      </c>
    </row>
    <row r="3" spans="1:736" s="256" customFormat="1" ht="15.75" customHeight="1">
      <c r="A3" s="37" t="s">
        <v>211</v>
      </c>
      <c r="B3" s="37">
        <v>0</v>
      </c>
      <c r="C3" s="37">
        <v>1</v>
      </c>
      <c r="D3" s="37">
        <v>2</v>
      </c>
      <c r="E3" s="37">
        <v>3</v>
      </c>
      <c r="F3" s="37">
        <v>4</v>
      </c>
      <c r="G3" s="37">
        <v>5</v>
      </c>
      <c r="H3" s="37">
        <v>6</v>
      </c>
      <c r="I3" s="37">
        <v>7</v>
      </c>
      <c r="J3" s="37">
        <v>8</v>
      </c>
      <c r="K3" s="37">
        <v>9</v>
      </c>
      <c r="L3" s="37">
        <v>10</v>
      </c>
      <c r="M3" s="37">
        <v>11</v>
      </c>
      <c r="N3" s="37">
        <v>12</v>
      </c>
      <c r="O3" s="37">
        <v>13</v>
      </c>
      <c r="P3" s="37">
        <v>14</v>
      </c>
      <c r="Q3" s="37">
        <v>15</v>
      </c>
      <c r="R3" s="37">
        <v>16</v>
      </c>
      <c r="S3" s="37">
        <v>17</v>
      </c>
      <c r="T3" s="37">
        <v>18</v>
      </c>
      <c r="U3" s="37">
        <v>19</v>
      </c>
      <c r="V3" s="37">
        <v>20</v>
      </c>
      <c r="W3" s="37">
        <v>21</v>
      </c>
      <c r="X3" s="37">
        <v>22</v>
      </c>
      <c r="Y3" s="37">
        <v>23</v>
      </c>
      <c r="Z3" s="37">
        <v>24</v>
      </c>
      <c r="AA3" s="37">
        <v>25</v>
      </c>
      <c r="AB3" s="37">
        <v>26</v>
      </c>
      <c r="AC3" s="37">
        <v>27</v>
      </c>
      <c r="AD3" s="37">
        <v>28</v>
      </c>
      <c r="AE3" s="37">
        <v>29</v>
      </c>
      <c r="AF3" s="37">
        <v>30</v>
      </c>
      <c r="AG3" s="37">
        <v>31</v>
      </c>
      <c r="AH3" s="37">
        <v>32</v>
      </c>
      <c r="AI3" s="37">
        <v>33</v>
      </c>
      <c r="AJ3" s="37">
        <v>34</v>
      </c>
      <c r="AK3" s="37">
        <v>35</v>
      </c>
      <c r="AL3" s="37">
        <v>36</v>
      </c>
      <c r="AM3" s="37">
        <v>37</v>
      </c>
      <c r="AN3" s="37">
        <v>38</v>
      </c>
      <c r="AO3" s="37">
        <v>39</v>
      </c>
      <c r="AP3" s="37">
        <v>40</v>
      </c>
      <c r="AQ3" s="37">
        <v>41</v>
      </c>
      <c r="AR3" s="37">
        <v>42</v>
      </c>
      <c r="AS3" s="37">
        <v>43</v>
      </c>
      <c r="AT3" s="37">
        <v>44</v>
      </c>
      <c r="AU3" s="37">
        <v>45</v>
      </c>
      <c r="AV3" s="37">
        <v>46</v>
      </c>
      <c r="AW3" s="37">
        <v>47</v>
      </c>
      <c r="AX3" s="37">
        <v>48</v>
      </c>
      <c r="AY3" s="37">
        <v>49</v>
      </c>
      <c r="AZ3" s="37">
        <v>50</v>
      </c>
      <c r="BA3" s="37">
        <v>51</v>
      </c>
      <c r="BB3" s="37">
        <v>52</v>
      </c>
      <c r="BC3" s="37">
        <v>53</v>
      </c>
      <c r="BD3" s="37">
        <v>54</v>
      </c>
      <c r="BE3" s="37">
        <v>55</v>
      </c>
      <c r="BF3" s="37">
        <v>56</v>
      </c>
      <c r="BG3" s="37">
        <v>57</v>
      </c>
      <c r="BH3" s="37">
        <v>58</v>
      </c>
      <c r="BI3" s="37">
        <v>59</v>
      </c>
      <c r="BJ3" s="37">
        <v>60</v>
      </c>
      <c r="BK3" s="37">
        <v>61</v>
      </c>
      <c r="BL3" s="37">
        <v>62</v>
      </c>
      <c r="BM3" s="37">
        <v>63</v>
      </c>
      <c r="BN3" s="37">
        <v>64</v>
      </c>
      <c r="BO3" s="37">
        <v>65</v>
      </c>
      <c r="BP3" s="37">
        <v>66</v>
      </c>
      <c r="BQ3" s="37">
        <v>67</v>
      </c>
      <c r="BR3" s="37">
        <v>68</v>
      </c>
      <c r="BS3" s="37">
        <v>69</v>
      </c>
      <c r="BT3" s="37">
        <v>70</v>
      </c>
      <c r="BU3" s="37">
        <v>71</v>
      </c>
      <c r="BV3" s="37">
        <v>72</v>
      </c>
      <c r="BW3" s="37">
        <v>73</v>
      </c>
      <c r="BX3" s="37">
        <v>74</v>
      </c>
      <c r="BY3" s="37">
        <v>75</v>
      </c>
      <c r="BZ3" s="37">
        <v>76</v>
      </c>
      <c r="CA3" s="37">
        <v>77</v>
      </c>
      <c r="CB3" s="37">
        <v>78</v>
      </c>
      <c r="CC3" s="37">
        <v>79</v>
      </c>
      <c r="CD3" s="37">
        <v>80</v>
      </c>
      <c r="CE3" s="37">
        <v>81</v>
      </c>
      <c r="CF3" s="37">
        <v>82</v>
      </c>
      <c r="CG3" s="37">
        <v>83</v>
      </c>
      <c r="CH3" s="37">
        <v>84</v>
      </c>
      <c r="CI3" s="37">
        <v>85</v>
      </c>
      <c r="CJ3" s="37">
        <v>86</v>
      </c>
      <c r="CK3" s="37">
        <v>87</v>
      </c>
      <c r="CL3" s="37">
        <v>88</v>
      </c>
      <c r="CM3" s="37">
        <v>89</v>
      </c>
      <c r="CN3" s="37">
        <v>90</v>
      </c>
      <c r="CO3" s="37">
        <v>91</v>
      </c>
      <c r="CP3" s="37">
        <v>92</v>
      </c>
      <c r="CQ3" s="37">
        <v>93</v>
      </c>
      <c r="CR3" s="37">
        <v>94</v>
      </c>
      <c r="CS3" s="37">
        <v>95</v>
      </c>
      <c r="CT3" s="37">
        <v>96</v>
      </c>
      <c r="CU3" s="37">
        <v>97</v>
      </c>
      <c r="CV3" s="37">
        <v>98</v>
      </c>
      <c r="CW3" s="37">
        <v>99</v>
      </c>
      <c r="CX3" s="37">
        <v>100</v>
      </c>
      <c r="CY3" s="37">
        <v>101</v>
      </c>
      <c r="CZ3" s="37">
        <v>102</v>
      </c>
      <c r="DA3" s="37">
        <v>103</v>
      </c>
      <c r="DB3" s="37">
        <v>104</v>
      </c>
      <c r="DC3" s="37">
        <v>105</v>
      </c>
      <c r="DD3" s="37">
        <v>106</v>
      </c>
      <c r="DE3" s="37">
        <v>107</v>
      </c>
      <c r="DF3" s="37">
        <v>108</v>
      </c>
      <c r="DG3" s="37">
        <v>109</v>
      </c>
      <c r="DH3" s="37">
        <v>110</v>
      </c>
      <c r="DI3" s="37">
        <v>111</v>
      </c>
      <c r="DJ3" s="37">
        <v>112</v>
      </c>
      <c r="DK3" s="37">
        <v>113</v>
      </c>
      <c r="DL3" s="37">
        <v>114</v>
      </c>
      <c r="DM3" s="37">
        <v>115</v>
      </c>
      <c r="DN3" s="37">
        <v>116</v>
      </c>
      <c r="DO3" s="37">
        <v>117</v>
      </c>
      <c r="DP3" s="37">
        <v>118</v>
      </c>
      <c r="DQ3" s="37">
        <v>119</v>
      </c>
      <c r="DR3" s="37">
        <v>120</v>
      </c>
      <c r="DS3" s="37">
        <v>121</v>
      </c>
      <c r="DT3" s="37">
        <v>122</v>
      </c>
      <c r="DU3" s="37">
        <v>123</v>
      </c>
      <c r="DV3" s="37">
        <v>124</v>
      </c>
      <c r="DW3" s="37">
        <v>125</v>
      </c>
      <c r="DX3" s="37">
        <v>126</v>
      </c>
      <c r="DY3" s="37">
        <v>127</v>
      </c>
      <c r="DZ3" s="37">
        <v>128</v>
      </c>
      <c r="EA3" s="37">
        <v>129</v>
      </c>
      <c r="EB3" s="37">
        <v>130</v>
      </c>
      <c r="EC3" s="37">
        <v>131</v>
      </c>
      <c r="ED3" s="37">
        <v>132</v>
      </c>
      <c r="EE3" s="37">
        <v>133</v>
      </c>
      <c r="EF3" s="37">
        <v>134</v>
      </c>
      <c r="EG3" s="37">
        <v>135</v>
      </c>
      <c r="EH3" s="37">
        <v>136</v>
      </c>
      <c r="EI3" s="37">
        <v>137</v>
      </c>
      <c r="EJ3" s="37">
        <v>138</v>
      </c>
      <c r="EK3" s="37">
        <v>139</v>
      </c>
      <c r="EL3" s="37">
        <v>140</v>
      </c>
      <c r="EM3" s="37">
        <v>141</v>
      </c>
      <c r="EN3" s="37">
        <v>142</v>
      </c>
      <c r="EO3" s="37">
        <v>143</v>
      </c>
      <c r="EP3" s="37">
        <v>144</v>
      </c>
      <c r="EQ3" s="37">
        <v>145</v>
      </c>
      <c r="ER3" s="37">
        <v>146</v>
      </c>
      <c r="ES3" s="37">
        <v>147</v>
      </c>
      <c r="ET3" s="37">
        <v>148</v>
      </c>
      <c r="EU3" s="37">
        <v>149</v>
      </c>
      <c r="EV3" s="37">
        <v>150</v>
      </c>
      <c r="EW3" s="37">
        <v>151</v>
      </c>
      <c r="EX3" s="37">
        <v>152</v>
      </c>
      <c r="EY3" s="37">
        <v>153</v>
      </c>
      <c r="EZ3" s="37">
        <v>154</v>
      </c>
      <c r="FA3" s="37">
        <v>155</v>
      </c>
      <c r="FB3" s="37">
        <v>156</v>
      </c>
      <c r="FC3" s="37">
        <v>157</v>
      </c>
      <c r="FD3" s="37">
        <v>158</v>
      </c>
      <c r="FE3" s="37">
        <v>159</v>
      </c>
      <c r="FF3" s="37">
        <v>160</v>
      </c>
      <c r="FG3" s="37">
        <v>161</v>
      </c>
      <c r="FH3" s="37">
        <v>162</v>
      </c>
      <c r="FI3" s="37">
        <v>163</v>
      </c>
      <c r="FJ3" s="37">
        <v>164</v>
      </c>
      <c r="FK3" s="37">
        <v>165</v>
      </c>
      <c r="FL3" s="37">
        <v>166</v>
      </c>
      <c r="FM3" s="37">
        <v>167</v>
      </c>
      <c r="FN3" s="37">
        <v>168</v>
      </c>
      <c r="FO3" s="37">
        <v>169</v>
      </c>
      <c r="FP3" s="37">
        <v>170</v>
      </c>
      <c r="FQ3" s="37">
        <v>171</v>
      </c>
      <c r="FR3" s="37">
        <v>172</v>
      </c>
      <c r="FS3" s="37">
        <v>173</v>
      </c>
      <c r="FT3" s="37">
        <v>174</v>
      </c>
      <c r="FU3" s="37">
        <v>175</v>
      </c>
      <c r="FV3" s="37">
        <v>176</v>
      </c>
      <c r="FW3" s="37">
        <v>177</v>
      </c>
      <c r="FX3" s="37">
        <v>178</v>
      </c>
      <c r="FY3" s="37">
        <v>179</v>
      </c>
      <c r="FZ3" s="37">
        <v>180</v>
      </c>
      <c r="GA3" s="37">
        <v>181</v>
      </c>
      <c r="GB3" s="37">
        <v>182</v>
      </c>
      <c r="GC3" s="37">
        <v>183</v>
      </c>
      <c r="GD3" s="37">
        <v>184</v>
      </c>
      <c r="GE3" s="37">
        <v>185</v>
      </c>
      <c r="GF3" s="37">
        <v>186</v>
      </c>
      <c r="GG3" s="37">
        <v>187</v>
      </c>
      <c r="GH3" s="37">
        <v>188</v>
      </c>
      <c r="GI3" s="37">
        <v>189</v>
      </c>
      <c r="GJ3" s="37">
        <v>190</v>
      </c>
      <c r="GK3" s="37">
        <v>191</v>
      </c>
      <c r="GL3" s="37">
        <v>192</v>
      </c>
      <c r="GM3" s="37">
        <v>193</v>
      </c>
      <c r="GN3" s="37">
        <v>194</v>
      </c>
      <c r="GO3" s="37">
        <v>195</v>
      </c>
      <c r="GP3" s="37">
        <v>196</v>
      </c>
      <c r="GQ3" s="37">
        <v>197</v>
      </c>
      <c r="GR3" s="37">
        <v>198</v>
      </c>
      <c r="GS3" s="37">
        <v>199</v>
      </c>
      <c r="GT3" s="37">
        <v>200</v>
      </c>
      <c r="GU3" s="37">
        <v>201</v>
      </c>
      <c r="GV3" s="37">
        <v>202</v>
      </c>
      <c r="GW3" s="37">
        <v>203</v>
      </c>
      <c r="GX3" s="37">
        <v>204</v>
      </c>
      <c r="GY3" s="37">
        <v>205</v>
      </c>
      <c r="GZ3" s="37">
        <v>206</v>
      </c>
      <c r="HA3" s="37">
        <v>207</v>
      </c>
      <c r="HB3" s="37">
        <v>208</v>
      </c>
      <c r="HC3" s="37">
        <v>209</v>
      </c>
      <c r="HD3" s="37">
        <v>210</v>
      </c>
      <c r="HE3" s="37">
        <v>211</v>
      </c>
      <c r="HF3" s="37">
        <v>212</v>
      </c>
      <c r="HG3" s="37">
        <v>213</v>
      </c>
      <c r="HH3" s="37">
        <v>214</v>
      </c>
      <c r="HI3" s="37">
        <v>215</v>
      </c>
      <c r="HJ3" s="37">
        <v>216</v>
      </c>
      <c r="HK3" s="37">
        <v>217</v>
      </c>
      <c r="HL3" s="37">
        <v>218</v>
      </c>
      <c r="HM3" s="37">
        <v>219</v>
      </c>
      <c r="HN3" s="37">
        <v>220</v>
      </c>
      <c r="HO3" s="37">
        <v>221</v>
      </c>
      <c r="HP3" s="37">
        <v>222</v>
      </c>
      <c r="HQ3" s="37">
        <v>223</v>
      </c>
      <c r="HR3" s="37">
        <v>224</v>
      </c>
      <c r="HS3" s="37">
        <v>225</v>
      </c>
      <c r="HT3" s="37">
        <v>226</v>
      </c>
      <c r="HU3" s="37">
        <v>227</v>
      </c>
      <c r="HV3" s="37">
        <v>228</v>
      </c>
      <c r="HW3" s="37">
        <v>229</v>
      </c>
      <c r="HX3" s="37">
        <v>230</v>
      </c>
      <c r="HY3" s="37">
        <v>231</v>
      </c>
      <c r="HZ3" s="37">
        <v>232</v>
      </c>
      <c r="IA3" s="37">
        <v>233</v>
      </c>
      <c r="IB3" s="37">
        <v>234</v>
      </c>
      <c r="IC3" s="37">
        <v>235</v>
      </c>
      <c r="ID3" s="37">
        <v>236</v>
      </c>
      <c r="IE3" s="37">
        <v>237</v>
      </c>
      <c r="IF3" s="37">
        <v>238</v>
      </c>
      <c r="IG3" s="37">
        <v>239</v>
      </c>
      <c r="IH3" s="37">
        <v>240</v>
      </c>
      <c r="II3" s="37">
        <v>241</v>
      </c>
      <c r="IJ3" s="37">
        <v>242</v>
      </c>
      <c r="IK3" s="37">
        <v>243</v>
      </c>
      <c r="IL3" s="37">
        <v>244</v>
      </c>
      <c r="IM3" s="37">
        <v>245</v>
      </c>
      <c r="IN3" s="37">
        <v>246</v>
      </c>
      <c r="IO3" s="37">
        <v>247</v>
      </c>
      <c r="IP3" s="37">
        <v>248</v>
      </c>
      <c r="IQ3" s="37">
        <v>249</v>
      </c>
      <c r="IR3" s="37">
        <v>250</v>
      </c>
      <c r="IS3" s="37">
        <v>251</v>
      </c>
      <c r="IT3" s="37">
        <v>252</v>
      </c>
      <c r="IU3" s="37">
        <v>253</v>
      </c>
      <c r="IV3" s="37">
        <v>254</v>
      </c>
      <c r="IW3" s="37">
        <v>255</v>
      </c>
      <c r="IX3" s="37">
        <v>256</v>
      </c>
      <c r="IY3" s="37">
        <v>257</v>
      </c>
      <c r="IZ3" s="37">
        <v>258</v>
      </c>
      <c r="JA3" s="37">
        <v>259</v>
      </c>
      <c r="JB3" s="37">
        <v>260</v>
      </c>
      <c r="JC3" s="37">
        <v>261</v>
      </c>
      <c r="JD3" s="37">
        <v>262</v>
      </c>
      <c r="JE3" s="37">
        <v>263</v>
      </c>
      <c r="JF3" s="37">
        <v>264</v>
      </c>
      <c r="JG3" s="37">
        <v>265</v>
      </c>
      <c r="JH3" s="37">
        <v>266</v>
      </c>
      <c r="JI3" s="37">
        <v>267</v>
      </c>
      <c r="JJ3" s="37">
        <v>268</v>
      </c>
      <c r="JK3" s="37">
        <v>269</v>
      </c>
      <c r="JL3" s="37">
        <v>270</v>
      </c>
      <c r="JM3" s="37">
        <v>271</v>
      </c>
      <c r="JN3" s="37">
        <v>272</v>
      </c>
      <c r="JO3" s="37">
        <v>273</v>
      </c>
      <c r="JP3" s="37">
        <v>274</v>
      </c>
      <c r="JQ3" s="37">
        <v>275</v>
      </c>
      <c r="JR3" s="37">
        <v>276</v>
      </c>
      <c r="JS3" s="37">
        <v>277</v>
      </c>
      <c r="JT3" s="37">
        <v>278</v>
      </c>
      <c r="JU3" s="37">
        <v>279</v>
      </c>
      <c r="JV3" s="37">
        <v>280</v>
      </c>
      <c r="JW3" s="37">
        <v>281</v>
      </c>
      <c r="JX3" s="37">
        <v>282</v>
      </c>
      <c r="JY3" s="37">
        <v>283</v>
      </c>
      <c r="JZ3" s="37">
        <v>284</v>
      </c>
      <c r="KA3" s="37">
        <v>285</v>
      </c>
      <c r="KB3" s="37">
        <v>286</v>
      </c>
      <c r="KC3" s="37">
        <v>287</v>
      </c>
      <c r="KD3" s="37">
        <v>288</v>
      </c>
      <c r="KE3" s="37">
        <v>289</v>
      </c>
      <c r="KF3" s="37">
        <v>290</v>
      </c>
      <c r="KG3" s="37">
        <v>291</v>
      </c>
      <c r="KH3" s="37">
        <v>292</v>
      </c>
      <c r="KI3" s="37">
        <v>293</v>
      </c>
      <c r="KJ3" s="37">
        <v>294</v>
      </c>
      <c r="KK3" s="37">
        <v>295</v>
      </c>
      <c r="KL3" s="37">
        <v>296</v>
      </c>
      <c r="KM3" s="37">
        <v>297</v>
      </c>
      <c r="KN3" s="37">
        <v>298</v>
      </c>
      <c r="KO3" s="37">
        <v>299</v>
      </c>
      <c r="KP3" s="37">
        <v>300</v>
      </c>
      <c r="KQ3" s="37">
        <v>301</v>
      </c>
      <c r="KR3" s="37">
        <v>302</v>
      </c>
      <c r="KS3" s="37">
        <v>303</v>
      </c>
      <c r="KT3" s="37">
        <v>304</v>
      </c>
      <c r="KU3" s="37">
        <v>305</v>
      </c>
      <c r="KV3" s="37">
        <v>306</v>
      </c>
      <c r="KW3" s="37">
        <v>307</v>
      </c>
      <c r="KX3" s="37">
        <v>308</v>
      </c>
      <c r="KY3" s="37">
        <v>309</v>
      </c>
      <c r="KZ3" s="37">
        <v>310</v>
      </c>
      <c r="LA3" s="37">
        <v>311</v>
      </c>
      <c r="LB3" s="37">
        <v>312</v>
      </c>
      <c r="LC3" s="37">
        <v>313</v>
      </c>
      <c r="LD3" s="37">
        <v>314</v>
      </c>
      <c r="LE3" s="37">
        <v>315</v>
      </c>
      <c r="LF3" s="37">
        <v>316</v>
      </c>
      <c r="LG3" s="37">
        <v>317</v>
      </c>
      <c r="LH3" s="37">
        <v>318</v>
      </c>
      <c r="LI3" s="37">
        <v>319</v>
      </c>
      <c r="LJ3" s="37">
        <v>320</v>
      </c>
      <c r="LK3" s="37">
        <v>321</v>
      </c>
      <c r="LL3" s="37">
        <v>322</v>
      </c>
      <c r="LM3" s="37">
        <v>323</v>
      </c>
      <c r="LN3" s="37">
        <v>324</v>
      </c>
      <c r="LO3" s="37">
        <v>325</v>
      </c>
      <c r="LP3" s="37">
        <v>326</v>
      </c>
      <c r="LQ3" s="37">
        <v>327</v>
      </c>
      <c r="LR3" s="37">
        <v>328</v>
      </c>
      <c r="LS3" s="37">
        <v>329</v>
      </c>
      <c r="LT3" s="37">
        <v>330</v>
      </c>
      <c r="LU3" s="37">
        <v>331</v>
      </c>
      <c r="LV3" s="37">
        <v>332</v>
      </c>
      <c r="LW3" s="37">
        <v>333</v>
      </c>
      <c r="LX3" s="37">
        <v>334</v>
      </c>
      <c r="LY3" s="37">
        <v>335</v>
      </c>
      <c r="LZ3" s="37">
        <v>336</v>
      </c>
      <c r="MA3" s="37">
        <v>337</v>
      </c>
      <c r="MB3" s="37">
        <v>338</v>
      </c>
      <c r="MC3" s="37">
        <v>339</v>
      </c>
      <c r="MD3" s="37">
        <v>340</v>
      </c>
      <c r="ME3" s="37">
        <v>341</v>
      </c>
      <c r="MF3" s="37">
        <v>342</v>
      </c>
      <c r="MG3" s="37">
        <v>343</v>
      </c>
      <c r="MH3" s="37">
        <v>344</v>
      </c>
      <c r="MI3" s="37">
        <v>345</v>
      </c>
      <c r="MJ3" s="37">
        <v>346</v>
      </c>
      <c r="MK3" s="37">
        <v>347</v>
      </c>
      <c r="ML3" s="37">
        <v>348</v>
      </c>
      <c r="MM3" s="37">
        <v>349</v>
      </c>
      <c r="MN3" s="37">
        <v>350</v>
      </c>
      <c r="MO3" s="37">
        <v>351</v>
      </c>
      <c r="MP3" s="37">
        <v>352</v>
      </c>
      <c r="MQ3" s="37">
        <v>353</v>
      </c>
      <c r="MR3" s="37">
        <v>354</v>
      </c>
      <c r="MS3" s="37">
        <v>355</v>
      </c>
      <c r="MT3" s="37">
        <v>356</v>
      </c>
      <c r="MU3" s="37">
        <v>357</v>
      </c>
      <c r="MV3" s="37">
        <v>358</v>
      </c>
      <c r="MW3" s="37">
        <v>359</v>
      </c>
      <c r="MX3" s="37">
        <v>360</v>
      </c>
      <c r="MY3" s="37">
        <v>361</v>
      </c>
      <c r="MZ3" s="37">
        <v>362</v>
      </c>
      <c r="NA3" s="37">
        <v>363</v>
      </c>
      <c r="NB3" s="37">
        <v>364</v>
      </c>
      <c r="NC3" s="37">
        <v>365</v>
      </c>
      <c r="ND3" s="37">
        <v>366</v>
      </c>
      <c r="NE3" s="37">
        <v>367</v>
      </c>
      <c r="NF3" s="37">
        <v>368</v>
      </c>
      <c r="NG3" s="37">
        <v>369</v>
      </c>
      <c r="NH3" s="37">
        <v>370</v>
      </c>
      <c r="NI3" s="37">
        <v>371</v>
      </c>
      <c r="NJ3" s="37">
        <v>372</v>
      </c>
      <c r="NK3" s="37">
        <v>373</v>
      </c>
      <c r="NL3" s="37">
        <v>374</v>
      </c>
      <c r="NM3" s="37">
        <v>375</v>
      </c>
      <c r="NN3" s="37">
        <v>376</v>
      </c>
      <c r="NO3" s="37">
        <v>377</v>
      </c>
      <c r="NP3" s="37">
        <v>378</v>
      </c>
      <c r="NQ3" s="37">
        <v>379</v>
      </c>
      <c r="NR3" s="37">
        <v>380</v>
      </c>
      <c r="NS3" s="37">
        <v>381</v>
      </c>
      <c r="NT3" s="37">
        <v>382</v>
      </c>
      <c r="NU3" s="37">
        <v>383</v>
      </c>
      <c r="NV3" s="37">
        <v>384</v>
      </c>
      <c r="NW3" s="37">
        <v>385</v>
      </c>
      <c r="NX3" s="37">
        <v>386</v>
      </c>
      <c r="NY3" s="37">
        <v>387</v>
      </c>
      <c r="NZ3" s="37">
        <v>388</v>
      </c>
      <c r="OA3" s="37">
        <v>389</v>
      </c>
      <c r="OB3" s="37">
        <v>390</v>
      </c>
      <c r="OC3" s="37">
        <v>391</v>
      </c>
      <c r="OD3" s="37">
        <v>392</v>
      </c>
      <c r="OE3" s="37">
        <v>393</v>
      </c>
      <c r="OF3" s="37">
        <v>394</v>
      </c>
      <c r="OG3" s="37">
        <v>395</v>
      </c>
      <c r="OH3" s="37">
        <v>396</v>
      </c>
      <c r="OI3" s="37">
        <v>397</v>
      </c>
      <c r="OJ3" s="37">
        <v>398</v>
      </c>
      <c r="OK3" s="37">
        <v>399</v>
      </c>
      <c r="OL3" s="37">
        <v>400</v>
      </c>
      <c r="OM3" s="37">
        <v>401</v>
      </c>
      <c r="ON3" s="37">
        <v>402</v>
      </c>
      <c r="OO3" s="37">
        <v>403</v>
      </c>
      <c r="OP3" s="37">
        <v>404</v>
      </c>
      <c r="OQ3" s="37">
        <v>405</v>
      </c>
      <c r="OR3" s="37">
        <v>406</v>
      </c>
      <c r="OS3" s="37">
        <v>407</v>
      </c>
      <c r="OT3" s="37">
        <v>408</v>
      </c>
      <c r="OU3" s="37">
        <v>409</v>
      </c>
      <c r="OV3" s="37">
        <v>410</v>
      </c>
      <c r="OW3" s="37">
        <v>411</v>
      </c>
      <c r="OX3" s="37">
        <v>412</v>
      </c>
      <c r="OY3" s="37">
        <v>413</v>
      </c>
      <c r="OZ3" s="37">
        <v>414</v>
      </c>
      <c r="PA3" s="37">
        <v>415</v>
      </c>
      <c r="PB3" s="37">
        <v>416</v>
      </c>
      <c r="PC3" s="37">
        <v>417</v>
      </c>
      <c r="PD3" s="37">
        <v>418</v>
      </c>
      <c r="PE3" s="37">
        <v>419</v>
      </c>
      <c r="PF3" s="37">
        <v>420</v>
      </c>
      <c r="PG3" s="37">
        <v>421</v>
      </c>
      <c r="PH3" s="37">
        <v>422</v>
      </c>
      <c r="PI3" s="37">
        <v>423</v>
      </c>
      <c r="PJ3" s="37">
        <v>424</v>
      </c>
      <c r="PK3" s="37">
        <v>425</v>
      </c>
      <c r="PL3" s="37">
        <v>426</v>
      </c>
      <c r="PM3" s="37">
        <v>427</v>
      </c>
      <c r="PN3" s="37">
        <v>428</v>
      </c>
      <c r="PO3" s="37">
        <v>429</v>
      </c>
      <c r="PP3" s="37">
        <v>430</v>
      </c>
      <c r="PQ3" s="37">
        <v>431</v>
      </c>
      <c r="PR3" s="37">
        <v>432</v>
      </c>
      <c r="PS3" s="37">
        <v>433</v>
      </c>
      <c r="PT3" s="37">
        <v>434</v>
      </c>
      <c r="PU3" s="37">
        <v>435</v>
      </c>
      <c r="PV3" s="37">
        <v>436</v>
      </c>
      <c r="PW3" s="37">
        <v>437</v>
      </c>
      <c r="PX3" s="37">
        <v>438</v>
      </c>
      <c r="PY3" s="37">
        <v>439</v>
      </c>
      <c r="PZ3" s="37">
        <v>440</v>
      </c>
      <c r="QA3" s="37">
        <v>441</v>
      </c>
      <c r="QB3" s="37">
        <v>442</v>
      </c>
      <c r="QC3" s="37">
        <v>443</v>
      </c>
      <c r="QD3" s="37">
        <v>444</v>
      </c>
      <c r="QE3" s="37">
        <v>445</v>
      </c>
      <c r="QF3" s="37">
        <v>446</v>
      </c>
      <c r="QG3" s="37">
        <v>447</v>
      </c>
      <c r="QH3" s="37">
        <v>448</v>
      </c>
      <c r="QI3" s="37">
        <v>449</v>
      </c>
      <c r="QJ3" s="37">
        <v>450</v>
      </c>
      <c r="QK3" s="37">
        <v>451</v>
      </c>
      <c r="QL3" s="37">
        <v>452</v>
      </c>
      <c r="QM3" s="37">
        <v>453</v>
      </c>
      <c r="QN3" s="37">
        <v>454</v>
      </c>
      <c r="QO3" s="37">
        <v>455</v>
      </c>
      <c r="QP3" s="37">
        <v>456</v>
      </c>
      <c r="QQ3" s="37">
        <v>457</v>
      </c>
      <c r="QR3" s="37">
        <v>458</v>
      </c>
      <c r="QS3" s="37">
        <v>459</v>
      </c>
      <c r="QT3" s="37">
        <v>460</v>
      </c>
      <c r="QU3" s="37">
        <v>461</v>
      </c>
      <c r="QV3" s="37">
        <v>462</v>
      </c>
      <c r="QW3" s="37">
        <v>463</v>
      </c>
      <c r="QX3" s="37">
        <v>464</v>
      </c>
      <c r="QY3" s="37">
        <v>465</v>
      </c>
      <c r="QZ3" s="37">
        <v>466</v>
      </c>
      <c r="RA3" s="37">
        <v>467</v>
      </c>
      <c r="RB3" s="37">
        <v>468</v>
      </c>
      <c r="RC3" s="37">
        <v>469</v>
      </c>
      <c r="RD3" s="37">
        <v>470</v>
      </c>
      <c r="RE3" s="37">
        <v>471</v>
      </c>
      <c r="RF3" s="37">
        <v>472</v>
      </c>
      <c r="RG3" s="37">
        <v>473</v>
      </c>
      <c r="RH3" s="37">
        <v>474</v>
      </c>
      <c r="RI3" s="37">
        <v>475</v>
      </c>
      <c r="RJ3" s="37">
        <v>476</v>
      </c>
      <c r="RK3" s="37">
        <v>477</v>
      </c>
      <c r="RL3" s="37">
        <v>478</v>
      </c>
      <c r="RM3" s="37">
        <v>479</v>
      </c>
      <c r="RN3" s="37">
        <v>480</v>
      </c>
      <c r="RO3" s="37">
        <v>481</v>
      </c>
      <c r="RP3" s="37">
        <v>482</v>
      </c>
      <c r="RQ3" s="37">
        <v>483</v>
      </c>
      <c r="RR3" s="37">
        <v>484</v>
      </c>
      <c r="RS3" s="37">
        <v>485</v>
      </c>
      <c r="RT3" s="37">
        <v>486</v>
      </c>
      <c r="RU3" s="37">
        <v>487</v>
      </c>
      <c r="RV3" s="37">
        <v>488</v>
      </c>
      <c r="RW3" s="37">
        <v>489</v>
      </c>
      <c r="RX3" s="37">
        <v>490</v>
      </c>
      <c r="RY3" s="37">
        <v>491</v>
      </c>
      <c r="RZ3" s="37">
        <v>492</v>
      </c>
      <c r="SA3" s="37">
        <v>493</v>
      </c>
      <c r="SB3" s="37">
        <v>494</v>
      </c>
      <c r="SC3" s="37">
        <v>495</v>
      </c>
      <c r="SD3" s="37">
        <v>496</v>
      </c>
      <c r="SE3" s="37">
        <v>497</v>
      </c>
      <c r="SF3" s="37">
        <v>498</v>
      </c>
      <c r="SG3" s="37">
        <v>499</v>
      </c>
      <c r="SH3" s="37">
        <v>500</v>
      </c>
      <c r="SI3" s="37">
        <v>501</v>
      </c>
      <c r="SJ3" s="37">
        <v>502</v>
      </c>
      <c r="SK3" s="37">
        <v>503</v>
      </c>
      <c r="SL3" s="37">
        <v>504</v>
      </c>
      <c r="SM3" s="37">
        <v>505</v>
      </c>
      <c r="SN3" s="37">
        <v>506</v>
      </c>
      <c r="SO3" s="37">
        <v>507</v>
      </c>
      <c r="SP3" s="37">
        <v>508</v>
      </c>
      <c r="SQ3" s="37">
        <v>509</v>
      </c>
      <c r="SR3" s="37">
        <v>510</v>
      </c>
      <c r="SS3" s="37">
        <v>511</v>
      </c>
      <c r="ST3" s="37">
        <v>512</v>
      </c>
      <c r="SU3" s="37">
        <v>513</v>
      </c>
      <c r="SV3" s="37">
        <v>514</v>
      </c>
      <c r="SW3" s="37">
        <v>515</v>
      </c>
      <c r="SX3" s="37">
        <v>516</v>
      </c>
      <c r="SY3" s="37">
        <v>517</v>
      </c>
      <c r="SZ3" s="37">
        <v>518</v>
      </c>
      <c r="TA3" s="37">
        <v>519</v>
      </c>
      <c r="TB3" s="37">
        <v>520</v>
      </c>
      <c r="TC3" s="37">
        <v>521</v>
      </c>
      <c r="TD3" s="37">
        <v>522</v>
      </c>
      <c r="TE3" s="37">
        <v>523</v>
      </c>
      <c r="TF3" s="37">
        <v>524</v>
      </c>
      <c r="TG3" s="37">
        <v>525</v>
      </c>
      <c r="TH3" s="37">
        <v>526</v>
      </c>
      <c r="TI3" s="37">
        <v>527</v>
      </c>
      <c r="TJ3" s="41"/>
      <c r="TK3" s="41"/>
      <c r="TL3" s="41"/>
      <c r="TM3" s="41"/>
      <c r="TN3" s="41"/>
      <c r="TO3" s="41"/>
      <c r="TP3" s="41"/>
      <c r="TQ3" s="41"/>
      <c r="TR3" s="41"/>
      <c r="TS3" s="41"/>
      <c r="TT3" s="41"/>
      <c r="TU3" s="41"/>
      <c r="TV3" s="41"/>
      <c r="TW3" s="41"/>
      <c r="TX3" s="41"/>
      <c r="TY3" s="41"/>
      <c r="TZ3" s="41"/>
      <c r="UA3" s="41"/>
      <c r="UB3" s="41"/>
      <c r="UC3" s="41"/>
      <c r="UD3" s="41"/>
      <c r="UE3" s="41"/>
      <c r="UF3" s="41"/>
      <c r="UG3" s="41"/>
      <c r="UH3" s="41"/>
      <c r="UI3" s="41"/>
      <c r="UJ3" s="41"/>
      <c r="UK3" s="41"/>
      <c r="UL3" s="41"/>
      <c r="UM3" s="41"/>
      <c r="UN3" s="41"/>
      <c r="UO3" s="41"/>
      <c r="UP3" s="41"/>
      <c r="UQ3" s="41"/>
      <c r="UR3" s="41"/>
      <c r="US3" s="41"/>
      <c r="UT3" s="41"/>
      <c r="UU3" s="41"/>
      <c r="UV3" s="41"/>
      <c r="UW3" s="41"/>
      <c r="UX3" s="41"/>
      <c r="UY3" s="41"/>
      <c r="UZ3" s="41"/>
      <c r="VA3" s="41"/>
      <c r="VB3" s="41"/>
      <c r="VC3" s="41"/>
      <c r="VD3" s="41"/>
      <c r="VE3" s="41"/>
      <c r="VF3" s="41"/>
      <c r="VG3" s="41"/>
      <c r="VH3" s="41"/>
      <c r="VI3" s="41"/>
      <c r="VJ3" s="41"/>
      <c r="VK3" s="41"/>
      <c r="VL3" s="41"/>
      <c r="VM3" s="41"/>
      <c r="VN3" s="41"/>
      <c r="VO3" s="41"/>
      <c r="VP3" s="41"/>
      <c r="VQ3" s="41"/>
      <c r="VR3" s="41"/>
      <c r="VS3" s="41"/>
      <c r="VT3" s="41"/>
      <c r="VU3" s="41"/>
      <c r="VV3" s="41"/>
      <c r="VW3" s="41"/>
      <c r="VX3" s="41"/>
      <c r="VY3" s="41"/>
      <c r="VZ3" s="41"/>
      <c r="WA3" s="41"/>
      <c r="WB3" s="41"/>
      <c r="WC3" s="41"/>
      <c r="WD3" s="41"/>
      <c r="WE3" s="41"/>
      <c r="WF3" s="41"/>
      <c r="WG3" s="41"/>
      <c r="WH3" s="41"/>
      <c r="WI3" s="41"/>
      <c r="WJ3" s="41"/>
      <c r="WK3" s="41"/>
      <c r="WL3" s="41"/>
      <c r="WM3" s="41"/>
      <c r="WN3" s="41"/>
      <c r="WO3" s="41"/>
      <c r="WP3" s="41"/>
      <c r="WQ3" s="41"/>
      <c r="WR3" s="41"/>
      <c r="WS3" s="41"/>
      <c r="WT3" s="41"/>
      <c r="WU3" s="41"/>
      <c r="WV3" s="41"/>
      <c r="WW3" s="41"/>
      <c r="WX3" s="41"/>
      <c r="WY3" s="41"/>
      <c r="WZ3" s="41"/>
      <c r="XA3" s="41"/>
      <c r="XB3" s="41"/>
      <c r="XC3" s="41"/>
      <c r="XD3" s="41"/>
      <c r="XE3" s="41"/>
      <c r="XF3" s="41"/>
      <c r="XG3" s="41"/>
      <c r="XH3" s="41"/>
      <c r="XI3" s="41"/>
      <c r="XJ3" s="41"/>
      <c r="XK3" s="41"/>
      <c r="XL3" s="41"/>
      <c r="XM3" s="41"/>
      <c r="XN3" s="41"/>
      <c r="XO3" s="41"/>
      <c r="XP3" s="41"/>
      <c r="XQ3" s="41"/>
      <c r="XR3" s="41"/>
      <c r="XS3" s="41"/>
      <c r="XT3" s="41"/>
      <c r="XU3" s="41"/>
      <c r="XV3" s="41"/>
      <c r="XW3" s="41"/>
      <c r="XX3" s="41"/>
      <c r="XY3" s="41"/>
      <c r="XZ3" s="41"/>
      <c r="YA3" s="41"/>
      <c r="YB3" s="41"/>
      <c r="YC3" s="41"/>
      <c r="YD3" s="41"/>
      <c r="YE3" s="41"/>
      <c r="YF3" s="41"/>
      <c r="YG3" s="41"/>
      <c r="YH3" s="41"/>
      <c r="YI3" s="41"/>
      <c r="YJ3" s="41"/>
      <c r="YK3" s="41"/>
      <c r="YL3" s="41"/>
      <c r="YM3" s="41"/>
      <c r="YN3" s="41"/>
      <c r="YO3" s="41"/>
      <c r="YP3" s="41"/>
      <c r="YQ3" s="41"/>
      <c r="YR3" s="41"/>
      <c r="YS3" s="41"/>
      <c r="YT3" s="41"/>
      <c r="YU3" s="41"/>
      <c r="YV3" s="41"/>
      <c r="YW3" s="41"/>
      <c r="YX3" s="41"/>
      <c r="YY3" s="41"/>
      <c r="YZ3" s="41"/>
      <c r="ZA3" s="41"/>
      <c r="ZB3" s="41"/>
      <c r="ZC3" s="41"/>
      <c r="ZD3" s="41"/>
      <c r="ZE3" s="41"/>
      <c r="ZF3" s="41"/>
      <c r="ZG3" s="41"/>
      <c r="ZH3" s="41"/>
      <c r="ZI3" s="41"/>
      <c r="ZJ3" s="41"/>
      <c r="ZK3" s="41"/>
      <c r="ZL3" s="41"/>
      <c r="ZM3" s="41"/>
      <c r="ZN3" s="41"/>
      <c r="ZO3" s="41"/>
      <c r="ZP3" s="41"/>
      <c r="ZQ3" s="41"/>
      <c r="ZR3" s="41"/>
      <c r="ZS3" s="41"/>
      <c r="ZT3" s="41"/>
      <c r="ZU3" s="41"/>
      <c r="ZV3" s="41"/>
      <c r="ZW3" s="41"/>
      <c r="ZX3" s="41"/>
      <c r="ZY3" s="41"/>
      <c r="ZZ3" s="41"/>
      <c r="AAA3" s="41"/>
      <c r="AAB3" s="41"/>
      <c r="AAC3" s="41"/>
      <c r="AAD3" s="41"/>
      <c r="AAE3" s="41"/>
      <c r="AAF3" s="41"/>
      <c r="AAG3" s="41"/>
      <c r="AAH3" s="41"/>
      <c r="AAI3" s="41"/>
      <c r="AAJ3" s="41"/>
      <c r="AAK3" s="41"/>
      <c r="AAL3" s="41"/>
      <c r="AAM3" s="41"/>
      <c r="AAN3" s="41"/>
      <c r="AAO3" s="41"/>
      <c r="AAP3" s="41"/>
      <c r="AAQ3" s="41"/>
      <c r="AAR3" s="41"/>
      <c r="AAS3" s="41"/>
      <c r="AAT3" s="41"/>
      <c r="AAU3" s="41"/>
      <c r="AAV3" s="41"/>
      <c r="AAW3" s="41"/>
      <c r="AAX3" s="41"/>
      <c r="AAY3" s="41"/>
      <c r="AAZ3" s="41"/>
      <c r="ABA3" s="41"/>
      <c r="ABB3" s="41"/>
      <c r="ABC3" s="41"/>
      <c r="ABD3" s="41"/>
      <c r="ABE3" s="41"/>
      <c r="ABF3" s="41"/>
      <c r="ABG3" s="41"/>
      <c r="ABH3" s="41"/>
    </row>
    <row r="4" spans="1:736" s="101" customFormat="1" ht="15.75" customHeight="1">
      <c r="A4" s="100" t="s">
        <v>212</v>
      </c>
      <c r="B4" s="100">
        <f>IFERROR(B3/Outbound!#REF!/Data!$B13,0)</f>
        <v>0</v>
      </c>
      <c r="C4" s="100">
        <f>IFERROR(C3/Outbound!#REF!/Data!$B13,0)</f>
        <v>0</v>
      </c>
      <c r="D4" s="100">
        <f>IFERROR(D3/Outbound!#REF!/Data!$B13,0)</f>
        <v>0</v>
      </c>
      <c r="E4" s="100">
        <f>IFERROR(E3/Outbound!#REF!/Data!$B13,0)</f>
        <v>0</v>
      </c>
      <c r="F4" s="100">
        <f>IFERROR(F3/Outbound!#REF!/Data!$B13,0)</f>
        <v>0</v>
      </c>
      <c r="G4" s="100">
        <f>IFERROR(G3/Outbound!#REF!/Data!$B13,0)</f>
        <v>0</v>
      </c>
      <c r="H4" s="100">
        <f>IFERROR(H3/Outbound!#REF!/Data!$B13,0)</f>
        <v>0</v>
      </c>
      <c r="I4" s="100">
        <f>IFERROR(I3/Outbound!#REF!/Data!$B13,0)</f>
        <v>0</v>
      </c>
      <c r="J4" s="100">
        <f>IFERROR(J3/Outbound!#REF!/Data!$B13,0)</f>
        <v>0</v>
      </c>
      <c r="K4" s="100">
        <f>IFERROR(K3/Outbound!#REF!/Data!$B13,0)</f>
        <v>0</v>
      </c>
      <c r="L4" s="100">
        <f>IFERROR(L3/Outbound!#REF!/Data!$B13,0)</f>
        <v>0</v>
      </c>
      <c r="M4" s="100">
        <f>IFERROR(M3/Outbound!#REF!/Data!$B13,0)</f>
        <v>0</v>
      </c>
      <c r="N4" s="100">
        <f>IFERROR(N3/Outbound!#REF!/Data!$B13,0)</f>
        <v>0</v>
      </c>
      <c r="O4" s="100">
        <f>IFERROR(O3/Outbound!#REF!/Data!$B13,0)</f>
        <v>0</v>
      </c>
      <c r="P4" s="100">
        <f>IFERROR(P3/Outbound!#REF!/Data!$B13,0)</f>
        <v>0</v>
      </c>
      <c r="Q4" s="100">
        <f>IFERROR(Q3/Outbound!#REF!/Data!$B13,0)</f>
        <v>0</v>
      </c>
      <c r="R4" s="100">
        <f>IFERROR(R3/Outbound!#REF!/Data!$B13,0)</f>
        <v>0</v>
      </c>
      <c r="S4" s="100">
        <f>IFERROR(S3/Outbound!#REF!/Data!$B13,0)</f>
        <v>0</v>
      </c>
      <c r="T4" s="100">
        <f>IFERROR(T3/Outbound!#REF!/Data!$B13,0)</f>
        <v>0</v>
      </c>
      <c r="U4" s="100">
        <f>IFERROR(U3/Outbound!#REF!/Data!$B13,0)</f>
        <v>0</v>
      </c>
      <c r="V4" s="100">
        <f>IFERROR(V3/Outbound!#REF!/Data!$B13,0)</f>
        <v>0</v>
      </c>
      <c r="W4" s="100">
        <f>IFERROR(W3/Outbound!#REF!/Data!$B13,0)</f>
        <v>0</v>
      </c>
      <c r="X4" s="100">
        <f>IFERROR(X3/Outbound!#REF!/Data!$B13,0)</f>
        <v>0</v>
      </c>
      <c r="Y4" s="100">
        <f>IFERROR(Y3/Outbound!#REF!/Data!$B13,0)</f>
        <v>0</v>
      </c>
      <c r="Z4" s="100">
        <f>IFERROR(Z3/Outbound!#REF!/Data!$B13,0)</f>
        <v>0</v>
      </c>
      <c r="AA4" s="100">
        <f>IFERROR(AA3/Outbound!#REF!/Data!$B13,0)</f>
        <v>0</v>
      </c>
      <c r="AB4" s="100">
        <f>IFERROR(AB3/Outbound!#REF!/Data!$B13,0)</f>
        <v>0</v>
      </c>
      <c r="AC4" s="100">
        <f>IFERROR(AC3/Outbound!#REF!/Data!$B13,0)</f>
        <v>0</v>
      </c>
      <c r="AD4" s="100">
        <f>IFERROR(AD3/Outbound!#REF!/Data!$B13,0)</f>
        <v>0</v>
      </c>
      <c r="AE4" s="100">
        <f>IFERROR(AE3/Outbound!#REF!/Data!$B13,0)</f>
        <v>0</v>
      </c>
      <c r="AF4" s="100">
        <f>IFERROR(AF3/Outbound!#REF!/Data!$B13,0)</f>
        <v>0</v>
      </c>
      <c r="AG4" s="100">
        <f>IFERROR(AG3/Outbound!#REF!/Data!$B13,0)</f>
        <v>0</v>
      </c>
      <c r="AH4" s="100">
        <f>IFERROR(AH3/Outbound!#REF!/Data!$B13,0)</f>
        <v>0</v>
      </c>
      <c r="AI4" s="100">
        <f>IFERROR(AI3/Outbound!#REF!/Data!$B13,0)</f>
        <v>0</v>
      </c>
      <c r="AJ4" s="100">
        <f>IFERROR(AJ3/Outbound!#REF!/Data!$B13,0)</f>
        <v>0</v>
      </c>
      <c r="AK4" s="100">
        <f>IFERROR(AK3/Outbound!#REF!/Data!$B13,0)</f>
        <v>0</v>
      </c>
      <c r="AL4" s="100">
        <f>IFERROR(AL3/Outbound!#REF!/Data!$B13,0)</f>
        <v>0</v>
      </c>
      <c r="AM4" s="100">
        <f>IFERROR(AM3/Outbound!#REF!/Data!$B13,0)</f>
        <v>0</v>
      </c>
      <c r="AN4" s="100">
        <f>IFERROR(AN3/Outbound!#REF!/Data!$B13,0)</f>
        <v>0</v>
      </c>
      <c r="AO4" s="100">
        <f>IFERROR(AO3/Outbound!#REF!/Data!$B13,0)</f>
        <v>0</v>
      </c>
      <c r="AP4" s="100">
        <f>IFERROR(AP3/Outbound!#REF!/Data!$B13,0)</f>
        <v>0</v>
      </c>
      <c r="AQ4" s="100">
        <f>IFERROR(AQ3/Outbound!#REF!/Data!$B13,0)</f>
        <v>0</v>
      </c>
      <c r="AR4" s="100">
        <f>IFERROR(AR3/Outbound!#REF!/Data!$B13,0)</f>
        <v>0</v>
      </c>
      <c r="AS4" s="100">
        <f>IFERROR(AS3/Outbound!#REF!/Data!$B13,0)</f>
        <v>0</v>
      </c>
      <c r="AT4" s="100">
        <f>IFERROR(AT3/Outbound!#REF!/Data!$B13,0)</f>
        <v>0</v>
      </c>
      <c r="AU4" s="100">
        <f>IFERROR(AU3/Outbound!#REF!/Data!$B13,0)</f>
        <v>0</v>
      </c>
      <c r="AV4" s="100">
        <f>IFERROR(AV3/Outbound!#REF!/Data!$B13,0)</f>
        <v>0</v>
      </c>
      <c r="AW4" s="100">
        <f>IFERROR(AW3/Outbound!#REF!/Data!$B13,0)</f>
        <v>0</v>
      </c>
      <c r="AX4" s="100">
        <f>IFERROR(AX3/Outbound!#REF!/Data!$B13,0)</f>
        <v>0</v>
      </c>
      <c r="AY4" s="100">
        <f>IFERROR(AY3/Outbound!#REF!/Data!$B13,0)</f>
        <v>0</v>
      </c>
      <c r="AZ4" s="100">
        <f>IFERROR(AZ3/Outbound!#REF!/Data!$B13,0)</f>
        <v>0</v>
      </c>
      <c r="BA4" s="100">
        <f>IFERROR(BA3/Outbound!#REF!/Data!$B13,0)</f>
        <v>0</v>
      </c>
      <c r="BB4" s="100">
        <f>IFERROR(BB3/Outbound!#REF!/Data!$B13,0)</f>
        <v>0</v>
      </c>
      <c r="BC4" s="100">
        <f>IFERROR(BC3/Outbound!#REF!/Data!$B13,0)</f>
        <v>0</v>
      </c>
      <c r="BD4" s="100">
        <f>IFERROR(BD3/Outbound!#REF!/Data!$B13,0)</f>
        <v>0</v>
      </c>
      <c r="BE4" s="100">
        <f>IFERROR(BE3/Outbound!#REF!/Data!$B13,0)</f>
        <v>0</v>
      </c>
      <c r="BF4" s="100">
        <f>IFERROR(BF3/Outbound!#REF!/Data!$B13,0)</f>
        <v>0</v>
      </c>
      <c r="BG4" s="100">
        <f>IFERROR(BG3/Outbound!#REF!/Data!$B13,0)</f>
        <v>0</v>
      </c>
      <c r="BH4" s="100">
        <f>IFERROR(BH3/Outbound!#REF!/Data!$B13,0)</f>
        <v>0</v>
      </c>
      <c r="BI4" s="100">
        <f>IFERROR(BI3/Outbound!#REF!/Data!$B13,0)</f>
        <v>0</v>
      </c>
      <c r="BJ4" s="100">
        <f>IFERROR(BJ3/Outbound!#REF!/Data!$B13,0)</f>
        <v>0</v>
      </c>
      <c r="BK4" s="100">
        <f>IFERROR(BK3/Outbound!#REF!/Data!$B13,0)</f>
        <v>0</v>
      </c>
      <c r="BL4" s="100">
        <f>IFERROR(BL3/Outbound!#REF!/Data!$B13,0)</f>
        <v>0</v>
      </c>
      <c r="BM4" s="100">
        <f>IFERROR(BM3/Outbound!#REF!/Data!$B13,0)</f>
        <v>0</v>
      </c>
      <c r="BN4" s="100">
        <f>IFERROR(BN3/Outbound!#REF!/Data!$B13,0)</f>
        <v>0</v>
      </c>
      <c r="BO4" s="100">
        <f>IFERROR(BO3/Outbound!#REF!/Data!$B13,0)</f>
        <v>0</v>
      </c>
      <c r="BP4" s="100">
        <f>IFERROR(BP3/Outbound!#REF!/Data!$B13,0)</f>
        <v>0</v>
      </c>
      <c r="BQ4" s="100">
        <f>IFERROR(BQ3/Outbound!#REF!/Data!$B13,0)</f>
        <v>0</v>
      </c>
      <c r="BR4" s="100">
        <f>IFERROR(BR3/Outbound!#REF!/Data!$B13,0)</f>
        <v>0</v>
      </c>
      <c r="BS4" s="100">
        <f>IFERROR(BS3/Outbound!#REF!/Data!$B13,0)</f>
        <v>0</v>
      </c>
      <c r="BT4" s="100">
        <f>IFERROR(BT3/Outbound!#REF!/Data!$B13,0)</f>
        <v>0</v>
      </c>
      <c r="BU4" s="100">
        <f>IFERROR(BU3/Outbound!#REF!/Data!$B13,0)</f>
        <v>0</v>
      </c>
      <c r="BV4" s="100">
        <f>IFERROR(BV3/Outbound!#REF!/Data!$B13,0)</f>
        <v>0</v>
      </c>
      <c r="BW4" s="100">
        <f>IFERROR(BW3/Outbound!#REF!/Data!$B13,0)</f>
        <v>0</v>
      </c>
      <c r="BX4" s="100">
        <f>IFERROR(BX3/Outbound!#REF!/Data!$B13,0)</f>
        <v>0</v>
      </c>
      <c r="BY4" s="100">
        <f>IFERROR(BY3/Outbound!#REF!/Data!$B13,0)</f>
        <v>0</v>
      </c>
      <c r="BZ4" s="100">
        <f>IFERROR(BZ3/Outbound!#REF!/Data!$B13,0)</f>
        <v>0</v>
      </c>
      <c r="CA4" s="100">
        <f>IFERROR(CA3/Outbound!#REF!/Data!$B13,0)</f>
        <v>0</v>
      </c>
      <c r="CB4" s="100">
        <f>IFERROR(CB3/Outbound!#REF!/Data!$B13,0)</f>
        <v>0</v>
      </c>
      <c r="CC4" s="100">
        <f>IFERROR(CC3/Outbound!#REF!/Data!$B13,0)</f>
        <v>0</v>
      </c>
      <c r="CD4" s="100">
        <f>IFERROR(CD3/Outbound!#REF!/Data!$B13,0)</f>
        <v>0</v>
      </c>
      <c r="CE4" s="100">
        <f>IFERROR(CE3/Outbound!#REF!/Data!$B13,0)</f>
        <v>0</v>
      </c>
      <c r="CF4" s="100">
        <f>IFERROR(CF3/Outbound!#REF!/Data!$B13,0)</f>
        <v>0</v>
      </c>
      <c r="CG4" s="100">
        <f>IFERROR(CG3/Outbound!#REF!/Data!$B13,0)</f>
        <v>0</v>
      </c>
      <c r="CH4" s="100">
        <f>IFERROR(CH3/Outbound!#REF!/Data!$B13,0)</f>
        <v>0</v>
      </c>
      <c r="CI4" s="100">
        <f>IFERROR(CI3/Outbound!#REF!/Data!$B13,0)</f>
        <v>0</v>
      </c>
      <c r="CJ4" s="100">
        <f>IFERROR(CJ3/Outbound!#REF!/Data!$B13,0)</f>
        <v>0</v>
      </c>
      <c r="CK4" s="100">
        <f>IFERROR(CK3/Outbound!#REF!/Data!$B13,0)</f>
        <v>0</v>
      </c>
      <c r="CL4" s="100">
        <f>IFERROR(CL3/Outbound!#REF!/Data!$B13,0)</f>
        <v>0</v>
      </c>
      <c r="CM4" s="100">
        <f>IFERROR(CM3/Outbound!#REF!/Data!$B13,0)</f>
        <v>0</v>
      </c>
      <c r="CN4" s="100">
        <f>IFERROR(CN3/Outbound!#REF!/Data!$B13,0)</f>
        <v>0</v>
      </c>
      <c r="CO4" s="100">
        <f>IFERROR(CO3/Outbound!#REF!/Data!$B13,0)</f>
        <v>0</v>
      </c>
      <c r="CP4" s="100">
        <f>IFERROR(CP3/Outbound!#REF!/Data!$B13,0)</f>
        <v>0</v>
      </c>
      <c r="CQ4" s="100">
        <f>IFERROR(CQ3/Outbound!#REF!/Data!$B13,0)</f>
        <v>0</v>
      </c>
      <c r="CR4" s="100">
        <f>IFERROR(CR3/Outbound!#REF!/Data!$B13,0)</f>
        <v>0</v>
      </c>
      <c r="CS4" s="100">
        <f>IFERROR(CS3/Outbound!#REF!/Data!$B13,0)</f>
        <v>0</v>
      </c>
      <c r="CT4" s="100">
        <f>IFERROR(CT3/Outbound!#REF!/Data!$B13,0)</f>
        <v>0</v>
      </c>
      <c r="CU4" s="100">
        <f>IFERROR(CU3/Outbound!#REF!/Data!$B13,0)</f>
        <v>0</v>
      </c>
      <c r="CV4" s="100">
        <f>IFERROR(CV3/Outbound!#REF!/Data!$B13,0)</f>
        <v>0</v>
      </c>
      <c r="CW4" s="100">
        <f>IFERROR(CW3/Outbound!#REF!/Data!$B13,0)</f>
        <v>0</v>
      </c>
      <c r="CX4" s="100">
        <f>IFERROR(CX3/Outbound!#REF!/Data!$B13,0)</f>
        <v>0</v>
      </c>
      <c r="CY4" s="100">
        <f>IFERROR(CY3/Outbound!#REF!/Data!$B13,0)</f>
        <v>0</v>
      </c>
      <c r="CZ4" s="100">
        <f>IFERROR(CZ3/Outbound!#REF!/Data!$B13,0)</f>
        <v>0</v>
      </c>
      <c r="DA4" s="100">
        <f>IFERROR(DA3/Outbound!#REF!/Data!$B13,0)</f>
        <v>0</v>
      </c>
      <c r="DB4" s="100">
        <f>IFERROR(DB3/Outbound!#REF!/Data!$B13,0)</f>
        <v>0</v>
      </c>
      <c r="DC4" s="100">
        <f>IFERROR(DC3/Outbound!#REF!/Data!$B13,0)</f>
        <v>0</v>
      </c>
      <c r="DD4" s="100">
        <f>IFERROR(DD3/Outbound!#REF!/Data!$B13,0)</f>
        <v>0</v>
      </c>
      <c r="DE4" s="100">
        <f>IFERROR(DE3/Outbound!#REF!/Data!$B13,0)</f>
        <v>0</v>
      </c>
      <c r="DF4" s="100">
        <f>IFERROR(DF3/Outbound!#REF!/Data!$B13,0)</f>
        <v>0</v>
      </c>
      <c r="DG4" s="100">
        <f>IFERROR(DG3/Outbound!#REF!/Data!$B13,0)</f>
        <v>0</v>
      </c>
      <c r="DH4" s="100">
        <f>IFERROR(DH3/Outbound!#REF!/Data!$B13,0)</f>
        <v>0</v>
      </c>
      <c r="DI4" s="100">
        <f>IFERROR(DI3/Outbound!#REF!/Data!$B13,0)</f>
        <v>0</v>
      </c>
      <c r="DJ4" s="100">
        <f>IFERROR(DJ3/Outbound!#REF!/Data!$B13,0)</f>
        <v>0</v>
      </c>
      <c r="DK4" s="100">
        <f>IFERROR(DK3/Outbound!#REF!/Data!$B13,0)</f>
        <v>0</v>
      </c>
      <c r="DL4" s="100">
        <f>IFERROR(DL3/Outbound!#REF!/Data!$B13,0)</f>
        <v>0</v>
      </c>
      <c r="DM4" s="100">
        <f>IFERROR(DM3/Outbound!#REF!/Data!$B13,0)</f>
        <v>0</v>
      </c>
      <c r="DN4" s="100">
        <f>IFERROR(DN3/Outbound!#REF!/Data!$B13,0)</f>
        <v>0</v>
      </c>
      <c r="DO4" s="100">
        <f>IFERROR(DO3/Outbound!#REF!/Data!$B13,0)</f>
        <v>0</v>
      </c>
      <c r="DP4" s="100">
        <f>IFERROR(DP3/Outbound!#REF!/Data!$B13,0)</f>
        <v>0</v>
      </c>
      <c r="DQ4" s="100">
        <f>IFERROR(DQ3/Outbound!#REF!/Data!$B13,0)</f>
        <v>0</v>
      </c>
      <c r="DR4" s="100">
        <f>IFERROR(DR3/Outbound!#REF!/Data!$B13,0)</f>
        <v>0</v>
      </c>
      <c r="DS4" s="100">
        <f>IFERROR(DS3/Outbound!#REF!/Data!$B13,0)</f>
        <v>0</v>
      </c>
      <c r="DT4" s="100">
        <f>IFERROR(DT3/Outbound!#REF!/Data!$B13,0)</f>
        <v>0</v>
      </c>
      <c r="DU4" s="100">
        <f>IFERROR(DU3/Outbound!#REF!/Data!$B13,0)</f>
        <v>0</v>
      </c>
      <c r="DV4" s="100">
        <f>IFERROR(DV3/Outbound!#REF!/Data!$B13,0)</f>
        <v>0</v>
      </c>
      <c r="DW4" s="100">
        <f>IFERROR(DW3/Outbound!#REF!/Data!$B13,0)</f>
        <v>0</v>
      </c>
      <c r="DX4" s="100">
        <f>IFERROR(DX3/Outbound!#REF!/Data!$B13,0)</f>
        <v>0</v>
      </c>
      <c r="DY4" s="100">
        <f>IFERROR(DY3/Outbound!#REF!/Data!$B13,0)</f>
        <v>0</v>
      </c>
      <c r="DZ4" s="100">
        <f>IFERROR(DZ3/Outbound!#REF!/Data!$B13,0)</f>
        <v>0</v>
      </c>
      <c r="EA4" s="100">
        <f>IFERROR(EA3/Outbound!#REF!/Data!$B13,0)</f>
        <v>0</v>
      </c>
      <c r="EB4" s="100">
        <f>IFERROR(EB3/Outbound!#REF!/Data!$B13,0)</f>
        <v>0</v>
      </c>
      <c r="EC4" s="100">
        <f>IFERROR(EC3/Outbound!#REF!/Data!$B13,0)</f>
        <v>0</v>
      </c>
      <c r="ED4" s="100">
        <f>IFERROR(ED3/Outbound!#REF!/Data!$B13,0)</f>
        <v>0</v>
      </c>
      <c r="EE4" s="100">
        <f>IFERROR(EE3/Outbound!#REF!/Data!$B13,0)</f>
        <v>0</v>
      </c>
      <c r="EF4" s="100">
        <f>IFERROR(EF3/Outbound!#REF!/Data!$B13,0)</f>
        <v>0</v>
      </c>
      <c r="EG4" s="100">
        <f>IFERROR(EG3/Outbound!#REF!/Data!$B13,0)</f>
        <v>0</v>
      </c>
      <c r="EH4" s="100">
        <f>IFERROR(EH3/Outbound!#REF!/Data!$B13,0)</f>
        <v>0</v>
      </c>
      <c r="EI4" s="100">
        <f>IFERROR(EI3/Outbound!#REF!/Data!$B13,0)</f>
        <v>0</v>
      </c>
      <c r="EJ4" s="100">
        <f>IFERROR(EJ3/Outbound!#REF!/Data!$B13,0)</f>
        <v>0</v>
      </c>
      <c r="EK4" s="100">
        <f>IFERROR(EK3/Outbound!#REF!/Data!$B13,0)</f>
        <v>0</v>
      </c>
      <c r="EL4" s="100">
        <f>IFERROR(EL3/Outbound!#REF!/Data!$B13,0)</f>
        <v>0</v>
      </c>
      <c r="EM4" s="100">
        <f>IFERROR(EM3/Outbound!#REF!/Data!$B13,0)</f>
        <v>0</v>
      </c>
      <c r="EN4" s="100">
        <f>IFERROR(EN3/Outbound!#REF!/Data!$B13,0)</f>
        <v>0</v>
      </c>
      <c r="EO4" s="100">
        <f>IFERROR(EO3/Outbound!#REF!/Data!$B13,0)</f>
        <v>0</v>
      </c>
      <c r="EP4" s="100">
        <f>IFERROR(EP3/Outbound!#REF!/Data!$B13,0)</f>
        <v>0</v>
      </c>
      <c r="EQ4" s="100">
        <f>IFERROR(EQ3/Outbound!#REF!/Data!$B13,0)</f>
        <v>0</v>
      </c>
      <c r="ER4" s="100">
        <f>IFERROR(ER3/Outbound!#REF!/Data!$B13,0)</f>
        <v>0</v>
      </c>
      <c r="ES4" s="100">
        <f>IFERROR(ES3/Outbound!#REF!/Data!$B13,0)</f>
        <v>0</v>
      </c>
      <c r="ET4" s="100">
        <f>IFERROR(ET3/Outbound!#REF!/Data!$B13,0)</f>
        <v>0</v>
      </c>
      <c r="EU4" s="100">
        <f>IFERROR(EU3/Outbound!#REF!/Data!$B13,0)</f>
        <v>0</v>
      </c>
      <c r="EV4" s="100">
        <f>IFERROR(EV3/Outbound!#REF!/Data!$B13,0)</f>
        <v>0</v>
      </c>
      <c r="EW4" s="100">
        <f>IFERROR(EW3/Outbound!#REF!/Data!$B13,0)</f>
        <v>0</v>
      </c>
      <c r="EX4" s="100">
        <f>IFERROR(EX3/Outbound!#REF!/Data!$B13,0)</f>
        <v>0</v>
      </c>
      <c r="EY4" s="100">
        <f>IFERROR(EY3/Outbound!#REF!/Data!$B13,0)</f>
        <v>0</v>
      </c>
      <c r="EZ4" s="100">
        <f>IFERROR(EZ3/Outbound!#REF!/Data!$B13,0)</f>
        <v>0</v>
      </c>
      <c r="FA4" s="100">
        <f>IFERROR(FA3/Outbound!#REF!/Data!$B13,0)</f>
        <v>0</v>
      </c>
      <c r="FB4" s="100">
        <f>IFERROR(FB3/Outbound!#REF!/Data!$B13,0)</f>
        <v>0</v>
      </c>
      <c r="FC4" s="100">
        <f>IFERROR(FC3/Outbound!#REF!/Data!$B13,0)</f>
        <v>0</v>
      </c>
      <c r="FD4" s="100">
        <f>IFERROR(FD3/Outbound!#REF!/Data!$B13,0)</f>
        <v>0</v>
      </c>
      <c r="FE4" s="100">
        <f>IFERROR(FE3/Outbound!#REF!/Data!$B13,0)</f>
        <v>0</v>
      </c>
      <c r="FF4" s="100">
        <f>IFERROR(FF3/Outbound!#REF!/Data!$B13,0)</f>
        <v>0</v>
      </c>
      <c r="FG4" s="100">
        <f>IFERROR(FG3/Outbound!#REF!/Data!$B13,0)</f>
        <v>0</v>
      </c>
      <c r="FH4" s="100">
        <f>IFERROR(FH3/Outbound!#REF!/Data!$B13,0)</f>
        <v>0</v>
      </c>
      <c r="FI4" s="100">
        <f>IFERROR(FI3/Outbound!#REF!/Data!$B13,0)</f>
        <v>0</v>
      </c>
      <c r="FJ4" s="100">
        <f>IFERROR(FJ3/Outbound!#REF!/Data!$B13,0)</f>
        <v>0</v>
      </c>
      <c r="FK4" s="100">
        <f>IFERROR(FK3/Outbound!#REF!/Data!$B13,0)</f>
        <v>0</v>
      </c>
      <c r="FL4" s="100">
        <f>IFERROR(FL3/Outbound!#REF!/Data!$B13,0)</f>
        <v>0</v>
      </c>
      <c r="FM4" s="100">
        <f>IFERROR(FM3/Outbound!#REF!/Data!$B13,0)</f>
        <v>0</v>
      </c>
      <c r="FN4" s="100">
        <f>IFERROR(FN3/Outbound!#REF!/Data!$B13,0)</f>
        <v>0</v>
      </c>
      <c r="FO4" s="100">
        <f>IFERROR(FO3/Outbound!#REF!/Data!$B13,0)</f>
        <v>0</v>
      </c>
      <c r="FP4" s="100">
        <f>IFERROR(FP3/Outbound!#REF!/Data!$B13,0)</f>
        <v>0</v>
      </c>
      <c r="FQ4" s="100">
        <f>IFERROR(FQ3/Outbound!#REF!/Data!$B13,0)</f>
        <v>0</v>
      </c>
      <c r="FR4" s="100">
        <f>IFERROR(FR3/Outbound!#REF!/Data!$B13,0)</f>
        <v>0</v>
      </c>
      <c r="FS4" s="100">
        <f>IFERROR(FS3/Outbound!#REF!/Data!$B13,0)</f>
        <v>0</v>
      </c>
      <c r="FT4" s="100">
        <f>IFERROR(FT3/Outbound!#REF!/Data!$B13,0)</f>
        <v>0</v>
      </c>
      <c r="FU4" s="100">
        <f>IFERROR(FU3/Outbound!#REF!/Data!$B13,0)</f>
        <v>0</v>
      </c>
      <c r="FV4" s="100">
        <f>IFERROR(FV3/Outbound!#REF!/Data!$B13,0)</f>
        <v>0</v>
      </c>
      <c r="FW4" s="100">
        <f>IFERROR(FW3/Outbound!#REF!/Data!$B13,0)</f>
        <v>0</v>
      </c>
      <c r="FX4" s="100">
        <f>IFERROR(FX3/Outbound!#REF!/Data!$B13,0)</f>
        <v>0</v>
      </c>
      <c r="FY4" s="100">
        <f>IFERROR(FY3/Outbound!#REF!/Data!$B13,0)</f>
        <v>0</v>
      </c>
      <c r="FZ4" s="100">
        <f>IFERROR(FZ3/Outbound!#REF!/Data!$B13,0)</f>
        <v>0</v>
      </c>
      <c r="GA4" s="100">
        <f>IFERROR(GA3/Outbound!#REF!/Data!$B13,0)</f>
        <v>0</v>
      </c>
      <c r="GB4" s="100">
        <f>IFERROR(GB3/Outbound!#REF!/Data!$B13,0)</f>
        <v>0</v>
      </c>
      <c r="GC4" s="100">
        <f>IFERROR(GC3/Outbound!#REF!/Data!$B13,0)</f>
        <v>0</v>
      </c>
      <c r="GD4" s="100">
        <f>IFERROR(GD3/Outbound!#REF!/Data!$B13,0)</f>
        <v>0</v>
      </c>
      <c r="GE4" s="100">
        <f>IFERROR(GE3/Outbound!#REF!/Data!$B13,0)</f>
        <v>0</v>
      </c>
      <c r="GF4" s="100">
        <f>IFERROR(GF3/Outbound!#REF!/Data!$B13,0)</f>
        <v>0</v>
      </c>
      <c r="GG4" s="100">
        <f>IFERROR(GG3/Outbound!#REF!/Data!$B13,0)</f>
        <v>0</v>
      </c>
      <c r="GH4" s="100">
        <f>IFERROR(GH3/Outbound!#REF!/Data!$B13,0)</f>
        <v>0</v>
      </c>
      <c r="GI4" s="100">
        <f>IFERROR(GI3/Outbound!#REF!/Data!$B13,0)</f>
        <v>0</v>
      </c>
      <c r="GJ4" s="100">
        <f>IFERROR(GJ3/Outbound!#REF!/Data!$B13,0)</f>
        <v>0</v>
      </c>
      <c r="GK4" s="100">
        <f>IFERROR(GK3/Outbound!#REF!/Data!$B13,0)</f>
        <v>0</v>
      </c>
      <c r="GL4" s="100">
        <f>IFERROR(GL3/Outbound!#REF!/Data!$B13,0)</f>
        <v>0</v>
      </c>
      <c r="GM4" s="100">
        <f>IFERROR(GM3/Outbound!#REF!/Data!$B13,0)</f>
        <v>0</v>
      </c>
      <c r="GN4" s="100">
        <f>IFERROR(GN3/Outbound!#REF!/Data!$B13,0)</f>
        <v>0</v>
      </c>
      <c r="GO4" s="100">
        <f>IFERROR(GO3/Outbound!#REF!/Data!$B13,0)</f>
        <v>0</v>
      </c>
      <c r="GP4" s="100">
        <f>IFERROR(GP3/Outbound!#REF!/Data!$B13,0)</f>
        <v>0</v>
      </c>
      <c r="GQ4" s="100">
        <f>IFERROR(GQ3/Outbound!#REF!/Data!$B13,0)</f>
        <v>0</v>
      </c>
      <c r="GR4" s="100">
        <f>IFERROR(GR3/Outbound!#REF!/Data!$B13,0)</f>
        <v>0</v>
      </c>
      <c r="GS4" s="100">
        <f>IFERROR(GS3/Outbound!#REF!/Data!$B13,0)</f>
        <v>0</v>
      </c>
      <c r="GT4" s="100">
        <f>IFERROR(GT3/Outbound!#REF!/Data!$B13,0)</f>
        <v>0</v>
      </c>
      <c r="GU4" s="100">
        <f>IFERROR(GU3/Outbound!#REF!/Data!$B13,0)</f>
        <v>0</v>
      </c>
      <c r="GV4" s="100">
        <f>IFERROR(GV3/Outbound!#REF!/Data!$B13,0)</f>
        <v>0</v>
      </c>
      <c r="GW4" s="100">
        <f>IFERROR(GW3/Outbound!#REF!/Data!$B13,0)</f>
        <v>0</v>
      </c>
      <c r="GX4" s="100">
        <f>IFERROR(GX3/Outbound!#REF!/Data!$B13,0)</f>
        <v>0</v>
      </c>
      <c r="GY4" s="100">
        <f>IFERROR(GY3/Outbound!#REF!/Data!$B13,0)</f>
        <v>0</v>
      </c>
      <c r="GZ4" s="100">
        <f>IFERROR(GZ3/Outbound!#REF!/Data!$B13,0)</f>
        <v>0</v>
      </c>
      <c r="HA4" s="100">
        <f>IFERROR(HA3/Outbound!#REF!/Data!$B13,0)</f>
        <v>0</v>
      </c>
      <c r="HB4" s="100">
        <f>IFERROR(HB3/Outbound!#REF!/Data!$B13,0)</f>
        <v>0</v>
      </c>
      <c r="HC4" s="100">
        <f>IFERROR(HC3/Outbound!#REF!/Data!$B13,0)</f>
        <v>0</v>
      </c>
      <c r="HD4" s="100">
        <f>IFERROR(HD3/Outbound!#REF!/Data!$B13,0)</f>
        <v>0</v>
      </c>
      <c r="HE4" s="100">
        <f>IFERROR(HE3/Outbound!#REF!/Data!$B13,0)</f>
        <v>0</v>
      </c>
      <c r="HF4" s="100">
        <f>IFERROR(HF3/Outbound!#REF!/Data!$B13,0)</f>
        <v>0</v>
      </c>
      <c r="HG4" s="100">
        <f>IFERROR(HG3/Outbound!#REF!/Data!$B13,0)</f>
        <v>0</v>
      </c>
      <c r="HH4" s="100">
        <f>IFERROR(HH3/Outbound!#REF!/Data!$B13,0)</f>
        <v>0</v>
      </c>
      <c r="HI4" s="100">
        <f>IFERROR(HI3/Outbound!#REF!/Data!$B13,0)</f>
        <v>0</v>
      </c>
      <c r="HJ4" s="100">
        <f>IFERROR(HJ3/Outbound!#REF!/Data!$B13,0)</f>
        <v>0</v>
      </c>
      <c r="HK4" s="100">
        <f>IFERROR(HK3/Outbound!#REF!/Data!$B13,0)</f>
        <v>0</v>
      </c>
      <c r="HL4" s="100">
        <f>IFERROR(HL3/Outbound!#REF!/Data!$B13,0)</f>
        <v>0</v>
      </c>
      <c r="HM4" s="100">
        <f>IFERROR(HM3/Outbound!#REF!/Data!$B13,0)</f>
        <v>0</v>
      </c>
      <c r="HN4" s="100">
        <f>IFERROR(HN3/Outbound!#REF!/Data!$B13,0)</f>
        <v>0</v>
      </c>
      <c r="HO4" s="100">
        <f>IFERROR(HO3/Outbound!#REF!/Data!$B13,0)</f>
        <v>0</v>
      </c>
      <c r="HP4" s="100">
        <f>IFERROR(HP3/Outbound!#REF!/Data!$B13,0)</f>
        <v>0</v>
      </c>
      <c r="HQ4" s="100">
        <f>IFERROR(HQ3/Outbound!#REF!/Data!$B13,0)</f>
        <v>0</v>
      </c>
      <c r="HR4" s="100">
        <f>IFERROR(HR3/Outbound!#REF!/Data!$B13,0)</f>
        <v>0</v>
      </c>
      <c r="HS4" s="100">
        <f>IFERROR(HS3/Outbound!#REF!/Data!$B13,0)</f>
        <v>0</v>
      </c>
      <c r="HT4" s="100">
        <f>IFERROR(HT3/Outbound!#REF!/Data!$B13,0)</f>
        <v>0</v>
      </c>
      <c r="HU4" s="100">
        <f>IFERROR(HU3/Outbound!#REF!/Data!$B13,0)</f>
        <v>0</v>
      </c>
      <c r="HV4" s="100">
        <f>IFERROR(HV3/Outbound!#REF!/Data!$B13,0)</f>
        <v>0</v>
      </c>
      <c r="HW4" s="100">
        <f>IFERROR(HW3/Outbound!#REF!/Data!$B13,0)</f>
        <v>0</v>
      </c>
      <c r="HX4" s="100">
        <f>IFERROR(HX3/Outbound!#REF!/Data!$B13,0)</f>
        <v>0</v>
      </c>
      <c r="HY4" s="100">
        <f>IFERROR(HY3/Outbound!#REF!/Data!$B13,0)</f>
        <v>0</v>
      </c>
      <c r="HZ4" s="100">
        <f>IFERROR(HZ3/Outbound!#REF!/Data!$B13,0)</f>
        <v>0</v>
      </c>
      <c r="IA4" s="100">
        <f>IFERROR(IA3/Outbound!#REF!/Data!$B13,0)</f>
        <v>0</v>
      </c>
      <c r="IB4" s="100">
        <f>IFERROR(IB3/Outbound!#REF!/Data!$B13,0)</f>
        <v>0</v>
      </c>
      <c r="IC4" s="100">
        <f>IFERROR(IC3/Outbound!#REF!/Data!$B13,0)</f>
        <v>0</v>
      </c>
      <c r="ID4" s="100">
        <f>IFERROR(ID3/Outbound!#REF!/Data!$B13,0)</f>
        <v>0</v>
      </c>
      <c r="IE4" s="100">
        <f>IFERROR(IE3/Outbound!#REF!/Data!$B13,0)</f>
        <v>0</v>
      </c>
      <c r="IF4" s="100">
        <f>IFERROR(IF3/Outbound!#REF!/Data!$B13,0)</f>
        <v>0</v>
      </c>
      <c r="IG4" s="100">
        <f>IFERROR(IG3/Outbound!#REF!/Data!$B13,0)</f>
        <v>0</v>
      </c>
      <c r="IH4" s="100">
        <f>IFERROR(IH3/Outbound!#REF!/Data!$B13,0)</f>
        <v>0</v>
      </c>
      <c r="II4" s="100">
        <f>IFERROR(II3/Outbound!#REF!/Data!$B13,0)</f>
        <v>0</v>
      </c>
      <c r="IJ4" s="100">
        <f>IFERROR(IJ3/Outbound!#REF!/Data!$B13,0)</f>
        <v>0</v>
      </c>
      <c r="IK4" s="100">
        <f>IFERROR(IK3/Outbound!#REF!/Data!$B13,0)</f>
        <v>0</v>
      </c>
      <c r="IL4" s="100">
        <f>IFERROR(IL3/Outbound!#REF!/Data!$B13,0)</f>
        <v>0</v>
      </c>
      <c r="IM4" s="100">
        <f>IFERROR(IM3/Outbound!#REF!/Data!$B13,0)</f>
        <v>0</v>
      </c>
      <c r="IN4" s="100">
        <f>IFERROR(IN3/Outbound!#REF!/Data!$B13,0)</f>
        <v>0</v>
      </c>
      <c r="IO4" s="100">
        <f>IFERROR(IO3/Outbound!#REF!/Data!$B13,0)</f>
        <v>0</v>
      </c>
      <c r="IP4" s="100">
        <f>IFERROR(IP3/Outbound!#REF!/Data!$B13,0)</f>
        <v>0</v>
      </c>
      <c r="IQ4" s="100">
        <f>IFERROR(IQ3/Outbound!#REF!/Data!$B13,0)</f>
        <v>0</v>
      </c>
      <c r="IR4" s="100">
        <f>IFERROR(IR3/Outbound!#REF!/Data!$B13,0)</f>
        <v>0</v>
      </c>
      <c r="IS4" s="100">
        <f>IFERROR(IS3/Outbound!#REF!/Data!$B13,0)</f>
        <v>0</v>
      </c>
      <c r="IT4" s="100">
        <f>IFERROR(IT3/Outbound!#REF!/Data!$B13,0)</f>
        <v>0</v>
      </c>
      <c r="IU4" s="100">
        <f>IFERROR(IU3/Outbound!#REF!/Data!$B13,0)</f>
        <v>0</v>
      </c>
      <c r="IV4" s="100">
        <f>IFERROR(IV3/Outbound!#REF!/Data!$B13,0)</f>
        <v>0</v>
      </c>
      <c r="IW4" s="100">
        <f>IFERROR(IW3/Outbound!#REF!/Data!$B13,0)</f>
        <v>0</v>
      </c>
      <c r="IX4" s="100">
        <f>IFERROR(IX3/Outbound!#REF!/Data!$B13,0)</f>
        <v>0</v>
      </c>
      <c r="IY4" s="100">
        <f>IFERROR(IY3/Outbound!#REF!/Data!$B13,0)</f>
        <v>0</v>
      </c>
      <c r="IZ4" s="100">
        <f>IFERROR(IZ3/Outbound!#REF!/Data!$B13,0)</f>
        <v>0</v>
      </c>
      <c r="JA4" s="100">
        <f>IFERROR(JA3/Outbound!#REF!/Data!$B13,0)</f>
        <v>0</v>
      </c>
      <c r="JB4" s="100">
        <f>IFERROR(JB3/Outbound!#REF!/Data!$B13,0)</f>
        <v>0</v>
      </c>
      <c r="JC4" s="100">
        <f>IFERROR(JC3/Outbound!#REF!/Data!$B13,0)</f>
        <v>0</v>
      </c>
      <c r="JD4" s="100">
        <f>IFERROR(JD3/Outbound!#REF!/Data!$B13,0)</f>
        <v>0</v>
      </c>
      <c r="JE4" s="100">
        <f>IFERROR(JE3/Outbound!#REF!/Data!$B13,0)</f>
        <v>0</v>
      </c>
      <c r="JF4" s="100">
        <f>IFERROR(JF3/Outbound!#REF!/Data!$B13,0)</f>
        <v>0</v>
      </c>
      <c r="JG4" s="100">
        <f>IFERROR(JG3/Outbound!#REF!/Data!$B13,0)</f>
        <v>0</v>
      </c>
      <c r="JH4" s="100">
        <f>IFERROR(JH3/Outbound!#REF!/Data!$B13,0)</f>
        <v>0</v>
      </c>
      <c r="JI4" s="100">
        <f>IFERROR(JI3/Outbound!#REF!/Data!$B13,0)</f>
        <v>0</v>
      </c>
      <c r="JJ4" s="100">
        <f>IFERROR(JJ3/Outbound!#REF!/Data!$B13,0)</f>
        <v>0</v>
      </c>
      <c r="JK4" s="100">
        <f>IFERROR(JK3/Outbound!#REF!/Data!$B13,0)</f>
        <v>0</v>
      </c>
      <c r="JL4" s="100">
        <f>IFERROR(JL3/Outbound!#REF!/Data!$B13,0)</f>
        <v>0</v>
      </c>
      <c r="JM4" s="100">
        <f>IFERROR(JM3/Outbound!#REF!/Data!$B13,0)</f>
        <v>0</v>
      </c>
      <c r="JN4" s="100">
        <f>IFERROR(JN3/Outbound!#REF!/Data!$B13,0)</f>
        <v>0</v>
      </c>
      <c r="JO4" s="100">
        <f>IFERROR(JO3/Outbound!#REF!/Data!$B13,0)</f>
        <v>0</v>
      </c>
      <c r="JP4" s="100">
        <f>IFERROR(JP3/Outbound!#REF!/Data!$B13,0)</f>
        <v>0</v>
      </c>
      <c r="JQ4" s="100">
        <f>IFERROR(JQ3/Outbound!#REF!/Data!$B13,0)</f>
        <v>0</v>
      </c>
      <c r="JR4" s="100">
        <f>IFERROR(JR3/Outbound!#REF!/Data!$B13,0)</f>
        <v>0</v>
      </c>
      <c r="JS4" s="100">
        <f>IFERROR(JS3/Outbound!#REF!/Data!$B13,0)</f>
        <v>0</v>
      </c>
      <c r="JT4" s="100">
        <f>IFERROR(JT3/Outbound!#REF!/Data!$B13,0)</f>
        <v>0</v>
      </c>
      <c r="JU4" s="100">
        <f>IFERROR(JU3/Outbound!#REF!/Data!$B13,0)</f>
        <v>0</v>
      </c>
      <c r="JV4" s="100">
        <f>IFERROR(JV3/Outbound!#REF!/Data!$B13,0)</f>
        <v>0</v>
      </c>
      <c r="JW4" s="100">
        <f>IFERROR(JW3/Outbound!#REF!/Data!$B13,0)</f>
        <v>0</v>
      </c>
      <c r="JX4" s="100">
        <f>IFERROR(JX3/Outbound!#REF!/Data!$B13,0)</f>
        <v>0</v>
      </c>
      <c r="JY4" s="100">
        <f>IFERROR(JY3/Outbound!#REF!/Data!$B13,0)</f>
        <v>0</v>
      </c>
      <c r="JZ4" s="100">
        <f>IFERROR(JZ3/Outbound!#REF!/Data!$B13,0)</f>
        <v>0</v>
      </c>
      <c r="KA4" s="100">
        <f>IFERROR(KA3/Outbound!#REF!/Data!$B13,0)</f>
        <v>0</v>
      </c>
      <c r="KB4" s="100">
        <f>IFERROR(KB3/Outbound!#REF!/Data!$B13,0)</f>
        <v>0</v>
      </c>
      <c r="KC4" s="100">
        <f>IFERROR(KC3/Outbound!#REF!/Data!$B13,0)</f>
        <v>0</v>
      </c>
      <c r="KD4" s="100">
        <f>IFERROR(KD3/Outbound!#REF!/Data!$B13,0)</f>
        <v>0</v>
      </c>
      <c r="KE4" s="100">
        <f>IFERROR(KE3/Outbound!#REF!/Data!$B13,0)</f>
        <v>0</v>
      </c>
      <c r="KF4" s="100">
        <f>IFERROR(KF3/Outbound!#REF!/Data!$B13,0)</f>
        <v>0</v>
      </c>
      <c r="KG4" s="100">
        <f>IFERROR(KG3/Outbound!#REF!/Data!$B13,0)</f>
        <v>0</v>
      </c>
      <c r="KH4" s="100">
        <f>IFERROR(KH3/Outbound!#REF!/Data!$B13,0)</f>
        <v>0</v>
      </c>
      <c r="KI4" s="100">
        <f>IFERROR(KI3/Outbound!#REF!/Data!$B13,0)</f>
        <v>0</v>
      </c>
      <c r="KJ4" s="100">
        <f>IFERROR(KJ3/Outbound!#REF!/Data!$B13,0)</f>
        <v>0</v>
      </c>
      <c r="KK4" s="100">
        <f>IFERROR(KK3/Outbound!#REF!/Data!$B13,0)</f>
        <v>0</v>
      </c>
      <c r="KL4" s="100">
        <f>IFERROR(KL3/Outbound!#REF!/Data!$B13,0)</f>
        <v>0</v>
      </c>
      <c r="KM4" s="100">
        <f>IFERROR(KM3/Outbound!#REF!/Data!$B13,0)</f>
        <v>0</v>
      </c>
      <c r="KN4" s="100">
        <f>IFERROR(KN3/Outbound!#REF!/Data!$B13,0)</f>
        <v>0</v>
      </c>
      <c r="KO4" s="100">
        <f>IFERROR(KO3/Outbound!#REF!/Data!$B13,0)</f>
        <v>0</v>
      </c>
      <c r="KP4" s="100">
        <f>IFERROR(KP3/Outbound!#REF!/Data!$B13,0)</f>
        <v>0</v>
      </c>
      <c r="KQ4" s="100">
        <f>IFERROR(KQ3/Outbound!#REF!/Data!$B13,0)</f>
        <v>0</v>
      </c>
      <c r="KR4" s="100">
        <f>IFERROR(KR3/Outbound!#REF!/Data!$B13,0)</f>
        <v>0</v>
      </c>
      <c r="KS4" s="100">
        <f>IFERROR(KS3/Outbound!#REF!/Data!$B13,0)</f>
        <v>0</v>
      </c>
      <c r="KT4" s="100">
        <f>IFERROR(KT3/Outbound!#REF!/Data!$B13,0)</f>
        <v>0</v>
      </c>
      <c r="KU4" s="100">
        <f>IFERROR(KU3/Outbound!#REF!/Data!$B13,0)</f>
        <v>0</v>
      </c>
      <c r="KV4" s="100">
        <f>IFERROR(KV3/Outbound!#REF!/Data!$B13,0)</f>
        <v>0</v>
      </c>
      <c r="KW4" s="100">
        <f>IFERROR(KW3/Outbound!#REF!/Data!$B13,0)</f>
        <v>0</v>
      </c>
      <c r="KX4" s="100">
        <f>IFERROR(KX3/Outbound!#REF!/Data!$B13,0)</f>
        <v>0</v>
      </c>
      <c r="KY4" s="100">
        <f>IFERROR(KY3/Outbound!#REF!/Data!$B13,0)</f>
        <v>0</v>
      </c>
      <c r="KZ4" s="100">
        <f>IFERROR(KZ3/Outbound!#REF!/Data!$B13,0)</f>
        <v>0</v>
      </c>
      <c r="LA4" s="100">
        <f>IFERROR(LA3/Outbound!#REF!/Data!$B13,0)</f>
        <v>0</v>
      </c>
      <c r="LB4" s="100">
        <f>IFERROR(LB3/Outbound!#REF!/Data!$B13,0)</f>
        <v>0</v>
      </c>
      <c r="LC4" s="100">
        <f>IFERROR(LC3/Outbound!#REF!/Data!$B13,0)</f>
        <v>0</v>
      </c>
      <c r="LD4" s="100">
        <f>IFERROR(LD3/Outbound!#REF!/Data!$B13,0)</f>
        <v>0</v>
      </c>
      <c r="LE4" s="100">
        <f>IFERROR(LE3/Outbound!#REF!/Data!$B13,0)</f>
        <v>0</v>
      </c>
      <c r="LF4" s="100">
        <f>IFERROR(LF3/Outbound!#REF!/Data!$B13,0)</f>
        <v>0</v>
      </c>
      <c r="LG4" s="100">
        <f>IFERROR(LG3/Outbound!#REF!/Data!$B13,0)</f>
        <v>0</v>
      </c>
      <c r="LH4" s="100">
        <f>IFERROR(LH3/Outbound!#REF!/Data!$B13,0)</f>
        <v>0</v>
      </c>
      <c r="LI4" s="100">
        <f>IFERROR(LI3/Outbound!#REF!/Data!$B13,0)</f>
        <v>0</v>
      </c>
      <c r="LJ4" s="100">
        <f>IFERROR(LJ3/Outbound!#REF!/Data!$B13,0)</f>
        <v>0</v>
      </c>
      <c r="LK4" s="100">
        <f>IFERROR(LK3/Outbound!#REF!/Data!$B13,0)</f>
        <v>0</v>
      </c>
      <c r="LL4" s="100">
        <f>IFERROR(LL3/Outbound!#REF!/Data!$B13,0)</f>
        <v>0</v>
      </c>
      <c r="LM4" s="100">
        <f>IFERROR(LM3/Outbound!#REF!/Data!$B13,0)</f>
        <v>0</v>
      </c>
      <c r="LN4" s="100">
        <f>IFERROR(LN3/Outbound!#REF!/Data!$B13,0)</f>
        <v>0</v>
      </c>
      <c r="LO4" s="100">
        <f>IFERROR(LO3/Outbound!#REF!/Data!$B13,0)</f>
        <v>0</v>
      </c>
      <c r="LP4" s="100">
        <f>IFERROR(LP3/Outbound!#REF!/Data!$B13,0)</f>
        <v>0</v>
      </c>
      <c r="LQ4" s="100">
        <f>IFERROR(LQ3/Outbound!#REF!/Data!$B13,0)</f>
        <v>0</v>
      </c>
      <c r="LR4" s="100">
        <f>IFERROR(LR3/Outbound!#REF!/Data!$B13,0)</f>
        <v>0</v>
      </c>
      <c r="LS4" s="100">
        <f>IFERROR(LS3/Outbound!#REF!/Data!$B13,0)</f>
        <v>0</v>
      </c>
      <c r="LT4" s="100">
        <f>IFERROR(LT3/Outbound!#REF!/Data!$B13,0)</f>
        <v>0</v>
      </c>
      <c r="LU4" s="100">
        <f>IFERROR(LU3/Outbound!#REF!/Data!$B13,0)</f>
        <v>0</v>
      </c>
      <c r="LV4" s="100">
        <f>IFERROR(LV3/Outbound!#REF!/Data!$B13,0)</f>
        <v>0</v>
      </c>
      <c r="LW4" s="100">
        <f>IFERROR(LW3/Outbound!#REF!/Data!$B13,0)</f>
        <v>0</v>
      </c>
      <c r="LX4" s="100">
        <f>IFERROR(LX3/Outbound!#REF!/Data!$B13,0)</f>
        <v>0</v>
      </c>
      <c r="LY4" s="100">
        <f>IFERROR(LY3/Outbound!#REF!/Data!$B13,0)</f>
        <v>0</v>
      </c>
      <c r="LZ4" s="100">
        <f>IFERROR(LZ3/Outbound!#REF!/Data!$B13,0)</f>
        <v>0</v>
      </c>
      <c r="MA4" s="100">
        <f>IFERROR(MA3/Outbound!#REF!/Data!$B13,0)</f>
        <v>0</v>
      </c>
      <c r="MB4" s="100">
        <f>IFERROR(MB3/Outbound!#REF!/Data!$B13,0)</f>
        <v>0</v>
      </c>
      <c r="MC4" s="100">
        <f>IFERROR(MC3/Outbound!#REF!/Data!$B13,0)</f>
        <v>0</v>
      </c>
      <c r="MD4" s="100">
        <f>IFERROR(MD3/Outbound!#REF!/Data!$B13,0)</f>
        <v>0</v>
      </c>
      <c r="ME4" s="100">
        <f>IFERROR(ME3/Outbound!#REF!/Data!$B13,0)</f>
        <v>0</v>
      </c>
      <c r="MF4" s="100">
        <f>IFERROR(MF3/Outbound!#REF!/Data!$B13,0)</f>
        <v>0</v>
      </c>
      <c r="MG4" s="100">
        <f>IFERROR(MG3/Outbound!#REF!/Data!$B13,0)</f>
        <v>0</v>
      </c>
      <c r="MH4" s="100">
        <f>IFERROR(MH3/Outbound!#REF!/Data!$B13,0)</f>
        <v>0</v>
      </c>
      <c r="MI4" s="100">
        <f>IFERROR(MI3/Outbound!#REF!/Data!$B13,0)</f>
        <v>0</v>
      </c>
      <c r="MJ4" s="100">
        <f>IFERROR(MJ3/Outbound!#REF!/Data!$B13,0)</f>
        <v>0</v>
      </c>
      <c r="MK4" s="100">
        <f>IFERROR(MK3/Outbound!#REF!/Data!$B13,0)</f>
        <v>0</v>
      </c>
      <c r="ML4" s="100">
        <f>IFERROR(ML3/Outbound!#REF!/Data!$B13,0)</f>
        <v>0</v>
      </c>
      <c r="MM4" s="100">
        <f>IFERROR(MM3/Outbound!#REF!/Data!$B13,0)</f>
        <v>0</v>
      </c>
      <c r="MN4" s="100">
        <f>IFERROR(MN3/Outbound!#REF!/Data!$B13,0)</f>
        <v>0</v>
      </c>
      <c r="MO4" s="100">
        <f>IFERROR(MO3/Outbound!#REF!/Data!$B13,0)</f>
        <v>0</v>
      </c>
      <c r="MP4" s="100">
        <f>IFERROR(MP3/Outbound!#REF!/Data!$B13,0)</f>
        <v>0</v>
      </c>
      <c r="MQ4" s="100">
        <f>IFERROR(MQ3/Outbound!#REF!/Data!$B13,0)</f>
        <v>0</v>
      </c>
      <c r="MR4" s="100">
        <f>IFERROR(MR3/Outbound!#REF!/Data!$B13,0)</f>
        <v>0</v>
      </c>
      <c r="MS4" s="100">
        <f>IFERROR(MS3/Outbound!#REF!/Data!$B13,0)</f>
        <v>0</v>
      </c>
      <c r="MT4" s="100">
        <f>IFERROR(MT3/Outbound!#REF!/Data!$B13,0)</f>
        <v>0</v>
      </c>
      <c r="MU4" s="100">
        <f>IFERROR(MU3/Outbound!#REF!/Data!$B13,0)</f>
        <v>0</v>
      </c>
      <c r="MV4" s="100">
        <f>IFERROR(MV3/Outbound!#REF!/Data!$B13,0)</f>
        <v>0</v>
      </c>
      <c r="MW4" s="100">
        <f>IFERROR(MW3/Outbound!#REF!/Data!$B13,0)</f>
        <v>0</v>
      </c>
      <c r="MX4" s="100">
        <f>IFERROR(MX3/Outbound!#REF!/Data!$B13,0)</f>
        <v>0</v>
      </c>
      <c r="MY4" s="100">
        <f>IFERROR(MY3/Outbound!#REF!/Data!$B13,0)</f>
        <v>0</v>
      </c>
      <c r="MZ4" s="100">
        <f>IFERROR(MZ3/Outbound!#REF!/Data!$B13,0)</f>
        <v>0</v>
      </c>
      <c r="NA4" s="100">
        <f>IFERROR(NA3/Outbound!#REF!/Data!$B13,0)</f>
        <v>0</v>
      </c>
      <c r="NB4" s="100">
        <f>IFERROR(NB3/Outbound!#REF!/Data!$B13,0)</f>
        <v>0</v>
      </c>
      <c r="NC4" s="100">
        <f>IFERROR(NC3/Outbound!#REF!/Data!$B13,0)</f>
        <v>0</v>
      </c>
      <c r="ND4" s="100">
        <f>IFERROR(ND3/Outbound!#REF!/Data!$B13,0)</f>
        <v>0</v>
      </c>
      <c r="NE4" s="100">
        <f>IFERROR(NE3/Outbound!#REF!/Data!$B13,0)</f>
        <v>0</v>
      </c>
      <c r="NF4" s="100">
        <f>IFERROR(NF3/Outbound!#REF!/Data!$B13,0)</f>
        <v>0</v>
      </c>
      <c r="NG4" s="100">
        <f>IFERROR(NG3/Outbound!#REF!/Data!$B13,0)</f>
        <v>0</v>
      </c>
      <c r="NH4" s="100">
        <f>IFERROR(NH3/Outbound!#REF!/Data!$B13,0)</f>
        <v>0</v>
      </c>
      <c r="NI4" s="100">
        <f>IFERROR(NI3/Outbound!#REF!/Data!$B13,0)</f>
        <v>0</v>
      </c>
      <c r="NJ4" s="100">
        <f>IFERROR(NJ3/Outbound!#REF!/Data!$B13,0)</f>
        <v>0</v>
      </c>
      <c r="NK4" s="100">
        <f>IFERROR(NK3/Outbound!#REF!/Data!$B13,0)</f>
        <v>0</v>
      </c>
      <c r="NL4" s="100">
        <f>IFERROR(NL3/Outbound!#REF!/Data!$B13,0)</f>
        <v>0</v>
      </c>
      <c r="NM4" s="100">
        <f>IFERROR(NM3/Outbound!#REF!/Data!$B13,0)</f>
        <v>0</v>
      </c>
      <c r="NN4" s="100">
        <f>IFERROR(NN3/Outbound!#REF!/Data!$B13,0)</f>
        <v>0</v>
      </c>
      <c r="NO4" s="100">
        <f>IFERROR(NO3/Outbound!#REF!/Data!$B13,0)</f>
        <v>0</v>
      </c>
      <c r="NP4" s="100">
        <f>IFERROR(NP3/Outbound!#REF!/Data!$B13,0)</f>
        <v>0</v>
      </c>
      <c r="NQ4" s="100">
        <f>IFERROR(NQ3/Outbound!#REF!/Data!$B13,0)</f>
        <v>0</v>
      </c>
      <c r="NR4" s="100">
        <f>IFERROR(NR3/Outbound!#REF!/Data!$B13,0)</f>
        <v>0</v>
      </c>
      <c r="NS4" s="100">
        <f>IFERROR(NS3/Outbound!#REF!/Data!$B13,0)</f>
        <v>0</v>
      </c>
      <c r="NT4" s="100">
        <f>IFERROR(NT3/Outbound!#REF!/Data!$B13,0)</f>
        <v>0</v>
      </c>
      <c r="NU4" s="100">
        <f>IFERROR(NU3/Outbound!#REF!/Data!$B13,0)</f>
        <v>0</v>
      </c>
      <c r="NV4" s="100">
        <f>IFERROR(NV3/Outbound!#REF!/Data!$B13,0)</f>
        <v>0</v>
      </c>
      <c r="NW4" s="100">
        <f>IFERROR(NW3/Outbound!#REF!/Data!$B13,0)</f>
        <v>0</v>
      </c>
      <c r="NX4" s="100">
        <f>IFERROR(NX3/Outbound!#REF!/Data!$B13,0)</f>
        <v>0</v>
      </c>
      <c r="NY4" s="100">
        <f>IFERROR(NY3/Outbound!#REF!/Data!$B13,0)</f>
        <v>0</v>
      </c>
      <c r="NZ4" s="100">
        <f>IFERROR(NZ3/Outbound!#REF!/Data!$B13,0)</f>
        <v>0</v>
      </c>
      <c r="OA4" s="100">
        <f>IFERROR(OA3/Outbound!#REF!/Data!$B13,0)</f>
        <v>0</v>
      </c>
      <c r="OB4" s="100">
        <f>IFERROR(OB3/Outbound!#REF!/Data!$B13,0)</f>
        <v>0</v>
      </c>
      <c r="OC4" s="100">
        <f>IFERROR(OC3/Outbound!#REF!/Data!$B13,0)</f>
        <v>0</v>
      </c>
      <c r="OD4" s="100">
        <f>IFERROR(OD3/Outbound!#REF!/Data!$B13,0)</f>
        <v>0</v>
      </c>
      <c r="OE4" s="100">
        <f>IFERROR(OE3/Outbound!#REF!/Data!$B13,0)</f>
        <v>0</v>
      </c>
      <c r="OF4" s="100">
        <f>IFERROR(OF3/Outbound!#REF!/Data!$B13,0)</f>
        <v>0</v>
      </c>
      <c r="OG4" s="100">
        <f>IFERROR(OG3/Outbound!#REF!/Data!$B13,0)</f>
        <v>0</v>
      </c>
      <c r="OH4" s="100">
        <f>IFERROR(OH3/Outbound!#REF!/Data!$B13,0)</f>
        <v>0</v>
      </c>
      <c r="OI4" s="100">
        <f>IFERROR(OI3/Outbound!#REF!/Data!$B13,0)</f>
        <v>0</v>
      </c>
      <c r="OJ4" s="100">
        <f>IFERROR(OJ3/Outbound!#REF!/Data!$B13,0)</f>
        <v>0</v>
      </c>
      <c r="OK4" s="100">
        <f>IFERROR(OK3/Outbound!#REF!/Data!$B13,0)</f>
        <v>0</v>
      </c>
      <c r="OL4" s="100">
        <f>IFERROR(OL3/Outbound!#REF!/Data!$B13,0)</f>
        <v>0</v>
      </c>
      <c r="OM4" s="100">
        <f>IFERROR(OM3/Outbound!#REF!/Data!$B13,0)</f>
        <v>0</v>
      </c>
      <c r="ON4" s="100">
        <f>IFERROR(ON3/Outbound!#REF!/Data!$B13,0)</f>
        <v>0</v>
      </c>
      <c r="OO4" s="100">
        <f>IFERROR(OO3/Outbound!#REF!/Data!$B13,0)</f>
        <v>0</v>
      </c>
      <c r="OP4" s="100">
        <f>IFERROR(OP3/Outbound!#REF!/Data!$B13,0)</f>
        <v>0</v>
      </c>
      <c r="OQ4" s="100">
        <f>IFERROR(OQ3/Outbound!#REF!/Data!$B13,0)</f>
        <v>0</v>
      </c>
      <c r="OR4" s="100">
        <f>IFERROR(OR3/Outbound!#REF!/Data!$B13,0)</f>
        <v>0</v>
      </c>
      <c r="OS4" s="100">
        <f>IFERROR(OS3/Outbound!#REF!/Data!$B13,0)</f>
        <v>0</v>
      </c>
      <c r="OT4" s="100">
        <f>IFERROR(OT3/Outbound!#REF!/Data!$B13,0)</f>
        <v>0</v>
      </c>
      <c r="OU4" s="100">
        <f>IFERROR(OU3/Outbound!#REF!/Data!$B13,0)</f>
        <v>0</v>
      </c>
      <c r="OV4" s="100">
        <f>IFERROR(OV3/Outbound!#REF!/Data!$B13,0)</f>
        <v>0</v>
      </c>
      <c r="OW4" s="100">
        <f>IFERROR(OW3/Outbound!#REF!/Data!$B13,0)</f>
        <v>0</v>
      </c>
      <c r="OX4" s="100">
        <f>IFERROR(OX3/Outbound!#REF!/Data!$B13,0)</f>
        <v>0</v>
      </c>
      <c r="OY4" s="100">
        <f>IFERROR(OY3/Outbound!#REF!/Data!$B13,0)</f>
        <v>0</v>
      </c>
      <c r="OZ4" s="100">
        <f>IFERROR(OZ3/Outbound!#REF!/Data!$B13,0)</f>
        <v>0</v>
      </c>
      <c r="PA4" s="100">
        <f>IFERROR(PA3/Outbound!#REF!/Data!$B13,0)</f>
        <v>0</v>
      </c>
      <c r="PB4" s="100">
        <f>IFERROR(PB3/Outbound!#REF!/Data!$B13,0)</f>
        <v>0</v>
      </c>
      <c r="PC4" s="100">
        <f>IFERROR(PC3/Outbound!#REF!/Data!$B13,0)</f>
        <v>0</v>
      </c>
      <c r="PD4" s="100">
        <f>IFERROR(PD3/Outbound!#REF!/Data!$B13,0)</f>
        <v>0</v>
      </c>
      <c r="PE4" s="100">
        <f>IFERROR(PE3/Outbound!#REF!/Data!$B13,0)</f>
        <v>0</v>
      </c>
      <c r="PF4" s="100">
        <f>IFERROR(PF3/Outbound!#REF!/Data!$B13,0)</f>
        <v>0</v>
      </c>
      <c r="PG4" s="100">
        <f>IFERROR(PG3/Outbound!#REF!/Data!$B13,0)</f>
        <v>0</v>
      </c>
      <c r="PH4" s="100">
        <f>IFERROR(PH3/Outbound!#REF!/Data!$B13,0)</f>
        <v>0</v>
      </c>
      <c r="PI4" s="100">
        <f>IFERROR(PI3/Outbound!#REF!/Data!$B13,0)</f>
        <v>0</v>
      </c>
      <c r="PJ4" s="100">
        <f>IFERROR(PJ3/Outbound!#REF!/Data!$B13,0)</f>
        <v>0</v>
      </c>
      <c r="PK4" s="100">
        <f>IFERROR(PK3/Outbound!#REF!/Data!$B13,0)</f>
        <v>0</v>
      </c>
      <c r="PL4" s="100">
        <f>IFERROR(PL3/Outbound!#REF!/Data!$B13,0)</f>
        <v>0</v>
      </c>
      <c r="PM4" s="100">
        <f>IFERROR(PM3/Outbound!#REF!/Data!$B13,0)</f>
        <v>0</v>
      </c>
      <c r="PN4" s="100">
        <f>IFERROR(PN3/Outbound!#REF!/Data!$B13,0)</f>
        <v>0</v>
      </c>
      <c r="PO4" s="100">
        <f>IFERROR(PO3/Outbound!#REF!/Data!$B13,0)</f>
        <v>0</v>
      </c>
      <c r="PP4" s="100">
        <f>IFERROR(PP3/Outbound!#REF!/Data!$B13,0)</f>
        <v>0</v>
      </c>
      <c r="PQ4" s="100">
        <f>IFERROR(PQ3/Outbound!#REF!/Data!$B13,0)</f>
        <v>0</v>
      </c>
      <c r="PR4" s="100">
        <f>IFERROR(PR3/Outbound!#REF!/Data!$B13,0)</f>
        <v>0</v>
      </c>
      <c r="PS4" s="100">
        <f>IFERROR(PS3/Outbound!#REF!/Data!$B13,0)</f>
        <v>0</v>
      </c>
      <c r="PT4" s="100">
        <f>IFERROR(PT3/Outbound!#REF!/Data!$B13,0)</f>
        <v>0</v>
      </c>
      <c r="PU4" s="100">
        <f>IFERROR(PU3/Outbound!#REF!/Data!$B13,0)</f>
        <v>0</v>
      </c>
      <c r="PV4" s="100">
        <f>IFERROR(PV3/Outbound!#REF!/Data!$B13,0)</f>
        <v>0</v>
      </c>
      <c r="PW4" s="100">
        <f>IFERROR(PW3/Outbound!#REF!/Data!$B13,0)</f>
        <v>0</v>
      </c>
      <c r="PX4" s="100">
        <f>IFERROR(PX3/Outbound!#REF!/Data!$B13,0)</f>
        <v>0</v>
      </c>
      <c r="PY4" s="100">
        <f>IFERROR(PY3/Outbound!#REF!/Data!$B13,0)</f>
        <v>0</v>
      </c>
      <c r="PZ4" s="100">
        <f>IFERROR(PZ3/Outbound!#REF!/Data!$B13,0)</f>
        <v>0</v>
      </c>
      <c r="QA4" s="100">
        <f>IFERROR(QA3/Outbound!#REF!/Data!$B13,0)</f>
        <v>0</v>
      </c>
      <c r="QB4" s="100">
        <f>IFERROR(QB3/Outbound!#REF!/Data!$B13,0)</f>
        <v>0</v>
      </c>
      <c r="QC4" s="100">
        <f>IFERROR(QC3/Outbound!#REF!/Data!$B13,0)</f>
        <v>0</v>
      </c>
      <c r="QD4" s="100">
        <f>IFERROR(QD3/Outbound!#REF!/Data!$B13,0)</f>
        <v>0</v>
      </c>
      <c r="QE4" s="100">
        <f>IFERROR(QE3/Outbound!#REF!/Data!$B13,0)</f>
        <v>0</v>
      </c>
      <c r="QF4" s="100">
        <f>IFERROR(QF3/Outbound!#REF!/Data!$B13,0)</f>
        <v>0</v>
      </c>
      <c r="QG4" s="100">
        <f>IFERROR(QG3/Outbound!#REF!/Data!$B13,0)</f>
        <v>0</v>
      </c>
      <c r="QH4" s="100">
        <f>IFERROR(QH3/Outbound!#REF!/Data!$B13,0)</f>
        <v>0</v>
      </c>
      <c r="QI4" s="100">
        <f>IFERROR(QI3/Outbound!#REF!/Data!$B13,0)</f>
        <v>0</v>
      </c>
      <c r="QJ4" s="100">
        <f>IFERROR(QJ3/Outbound!#REF!/Data!$B13,0)</f>
        <v>0</v>
      </c>
      <c r="QK4" s="100">
        <f>IFERROR(QK3/Outbound!#REF!/Data!$B13,0)</f>
        <v>0</v>
      </c>
      <c r="QL4" s="100">
        <f>IFERROR(QL3/Outbound!#REF!/Data!$B13,0)</f>
        <v>0</v>
      </c>
      <c r="QM4" s="100">
        <f>IFERROR(QM3/Outbound!#REF!/Data!$B13,0)</f>
        <v>0</v>
      </c>
      <c r="QN4" s="100">
        <f>IFERROR(QN3/Outbound!#REF!/Data!$B13,0)</f>
        <v>0</v>
      </c>
      <c r="QO4" s="100">
        <f>IFERROR(QO3/Outbound!#REF!/Data!$B13,0)</f>
        <v>0</v>
      </c>
      <c r="QP4" s="100">
        <f>IFERROR(QP3/Outbound!#REF!/Data!$B13,0)</f>
        <v>0</v>
      </c>
      <c r="QQ4" s="100">
        <f>IFERROR(QQ3/Outbound!#REF!/Data!$B13,0)</f>
        <v>0</v>
      </c>
      <c r="QR4" s="100">
        <f>IFERROR(QR3/Outbound!#REF!/Data!$B13,0)</f>
        <v>0</v>
      </c>
      <c r="QS4" s="100">
        <f>IFERROR(QS3/Outbound!#REF!/Data!$B13,0)</f>
        <v>0</v>
      </c>
      <c r="QT4" s="100">
        <f>IFERROR(QT3/Outbound!#REF!/Data!$B13,0)</f>
        <v>0</v>
      </c>
      <c r="QU4" s="100">
        <f>IFERROR(QU3/Outbound!#REF!/Data!$B13,0)</f>
        <v>0</v>
      </c>
      <c r="QV4" s="100">
        <f>IFERROR(QV3/Outbound!#REF!/Data!$B13,0)</f>
        <v>0</v>
      </c>
      <c r="QW4" s="100">
        <f>IFERROR(QW3/Outbound!#REF!/Data!$B13,0)</f>
        <v>0</v>
      </c>
      <c r="QX4" s="100">
        <f>IFERROR(QX3/Outbound!#REF!/Data!$B13,0)</f>
        <v>0</v>
      </c>
      <c r="QY4" s="100">
        <f>IFERROR(QY3/Outbound!#REF!/Data!$B13,0)</f>
        <v>0</v>
      </c>
      <c r="QZ4" s="100">
        <f>IFERROR(QZ3/Outbound!#REF!/Data!$B13,0)</f>
        <v>0</v>
      </c>
      <c r="RA4" s="100">
        <f>IFERROR(RA3/Outbound!#REF!/Data!$B13,0)</f>
        <v>0</v>
      </c>
      <c r="RB4" s="100">
        <f>IFERROR(RB3/Outbound!#REF!/Data!$B13,0)</f>
        <v>0</v>
      </c>
      <c r="RC4" s="100">
        <f>IFERROR(RC3/Outbound!#REF!/Data!$B13,0)</f>
        <v>0</v>
      </c>
      <c r="RD4" s="100">
        <f>IFERROR(RD3/Outbound!#REF!/Data!$B13,0)</f>
        <v>0</v>
      </c>
      <c r="RE4" s="100">
        <f>IFERROR(RE3/Outbound!#REF!/Data!$B13,0)</f>
        <v>0</v>
      </c>
      <c r="RF4" s="100">
        <f>IFERROR(RF3/Outbound!#REF!/Data!$B13,0)</f>
        <v>0</v>
      </c>
      <c r="RG4" s="100">
        <f>IFERROR(RG3/Outbound!#REF!/Data!$B13,0)</f>
        <v>0</v>
      </c>
      <c r="RH4" s="100">
        <f>IFERROR(RH3/Outbound!#REF!/Data!$B13,0)</f>
        <v>0</v>
      </c>
      <c r="RI4" s="100">
        <f>IFERROR(RI3/Outbound!#REF!/Data!$B13,0)</f>
        <v>0</v>
      </c>
      <c r="RJ4" s="100">
        <f>IFERROR(RJ3/Outbound!#REF!/Data!$B13,0)</f>
        <v>0</v>
      </c>
      <c r="RK4" s="100">
        <f>IFERROR(RK3/Outbound!#REF!/Data!$B13,0)</f>
        <v>0</v>
      </c>
      <c r="RL4" s="100">
        <f>IFERROR(RL3/Outbound!#REF!/Data!$B13,0)</f>
        <v>0</v>
      </c>
      <c r="RM4" s="100">
        <f>IFERROR(RM3/Outbound!#REF!/Data!$B13,0)</f>
        <v>0</v>
      </c>
      <c r="RN4" s="100">
        <f>IFERROR(RN3/Outbound!#REF!/Data!$B13,0)</f>
        <v>0</v>
      </c>
      <c r="RO4" s="100">
        <f>IFERROR(RO3/Outbound!#REF!/Data!$B13,0)</f>
        <v>0</v>
      </c>
      <c r="RP4" s="100">
        <f>IFERROR(RP3/Outbound!#REF!/Data!$B13,0)</f>
        <v>0</v>
      </c>
      <c r="RQ4" s="100">
        <f>IFERROR(RQ3/Outbound!#REF!/Data!$B13,0)</f>
        <v>0</v>
      </c>
      <c r="RR4" s="100">
        <f>IFERROR(RR3/Outbound!#REF!/Data!$B13,0)</f>
        <v>0</v>
      </c>
      <c r="RS4" s="100">
        <f>IFERROR(RS3/Outbound!#REF!/Data!$B13,0)</f>
        <v>0</v>
      </c>
      <c r="RT4" s="100">
        <f>IFERROR(RT3/Outbound!#REF!/Data!$B13,0)</f>
        <v>0</v>
      </c>
      <c r="RU4" s="100">
        <f>IFERROR(RU3/Outbound!#REF!/Data!$B13,0)</f>
        <v>0</v>
      </c>
      <c r="RV4" s="100">
        <f>IFERROR(RV3/Outbound!#REF!/Data!$B13,0)</f>
        <v>0</v>
      </c>
      <c r="RW4" s="100">
        <f>IFERROR(RW3/Outbound!#REF!/Data!$B13,0)</f>
        <v>0</v>
      </c>
      <c r="RX4" s="100">
        <f>IFERROR(RX3/Outbound!#REF!/Data!$B13,0)</f>
        <v>0</v>
      </c>
      <c r="RY4" s="100">
        <f>IFERROR(RY3/Outbound!#REF!/Data!$B13,0)</f>
        <v>0</v>
      </c>
      <c r="RZ4" s="100">
        <f>IFERROR(RZ3/Outbound!#REF!/Data!$B13,0)</f>
        <v>0</v>
      </c>
      <c r="SA4" s="100">
        <f>IFERROR(SA3/Outbound!#REF!/Data!$B13,0)</f>
        <v>0</v>
      </c>
      <c r="SB4" s="100">
        <f>IFERROR(SB3/Outbound!#REF!/Data!$B13,0)</f>
        <v>0</v>
      </c>
      <c r="SC4" s="100">
        <f>IFERROR(SC3/Outbound!#REF!/Data!$B13,0)</f>
        <v>0</v>
      </c>
      <c r="SD4" s="100">
        <f>IFERROR(SD3/Outbound!#REF!/Data!$B13,0)</f>
        <v>0</v>
      </c>
      <c r="SE4" s="100">
        <f>IFERROR(SE3/Outbound!#REF!/Data!$B13,0)</f>
        <v>0</v>
      </c>
      <c r="SF4" s="100">
        <f>IFERROR(SF3/Outbound!#REF!/Data!$B13,0)</f>
        <v>0</v>
      </c>
      <c r="SG4" s="100">
        <f>IFERROR(SG3/Outbound!#REF!/Data!$B13,0)</f>
        <v>0</v>
      </c>
      <c r="SH4" s="100">
        <f>IFERROR(SH3/Outbound!#REF!/Data!$B13,0)</f>
        <v>0</v>
      </c>
      <c r="SI4" s="100">
        <f>IFERROR(SI3/Outbound!#REF!/Data!$B13,0)</f>
        <v>0</v>
      </c>
      <c r="SJ4" s="100">
        <f>IFERROR(SJ3/Outbound!#REF!/Data!$B13,0)</f>
        <v>0</v>
      </c>
      <c r="SK4" s="100">
        <f>IFERROR(SK3/Outbound!#REF!/Data!$B13,0)</f>
        <v>0</v>
      </c>
      <c r="SL4" s="100">
        <f>IFERROR(SL3/Outbound!#REF!/Data!$B13,0)</f>
        <v>0</v>
      </c>
      <c r="SM4" s="100">
        <f>IFERROR(SM3/Outbound!#REF!/Data!$B13,0)</f>
        <v>0</v>
      </c>
      <c r="SN4" s="100">
        <f>IFERROR(SN3/Outbound!#REF!/Data!$B13,0)</f>
        <v>0</v>
      </c>
      <c r="SO4" s="100">
        <f>IFERROR(SO3/Outbound!#REF!/Data!$B13,0)</f>
        <v>0</v>
      </c>
      <c r="SP4" s="100">
        <f>IFERROR(SP3/Outbound!#REF!/Data!$B13,0)</f>
        <v>0</v>
      </c>
      <c r="SQ4" s="100">
        <f>IFERROR(SQ3/Outbound!#REF!/Data!$B13,0)</f>
        <v>0</v>
      </c>
      <c r="SR4" s="100">
        <f>IFERROR(SR3/Outbound!#REF!/Data!$B13,0)</f>
        <v>0</v>
      </c>
      <c r="SS4" s="100">
        <f>IFERROR(SS3/Outbound!#REF!/Data!$B13,0)</f>
        <v>0</v>
      </c>
      <c r="ST4" s="100">
        <f>IFERROR(ST3/Outbound!#REF!/Data!$B13,0)</f>
        <v>0</v>
      </c>
      <c r="SU4" s="100">
        <f>IFERROR(SU3/Outbound!#REF!/Data!$B13,0)</f>
        <v>0</v>
      </c>
      <c r="SV4" s="100">
        <f>IFERROR(SV3/Outbound!#REF!/Data!$B13,0)</f>
        <v>0</v>
      </c>
      <c r="SW4" s="100">
        <f>IFERROR(SW3/Outbound!#REF!/Data!$B13,0)</f>
        <v>0</v>
      </c>
      <c r="SX4" s="100">
        <f>IFERROR(SX3/Outbound!#REF!/Data!$B13,0)</f>
        <v>0</v>
      </c>
      <c r="SY4" s="100">
        <f>IFERROR(SY3/Outbound!#REF!/Data!$B13,0)</f>
        <v>0</v>
      </c>
      <c r="SZ4" s="100">
        <f>IFERROR(SZ3/Outbound!#REF!/Data!$B13,0)</f>
        <v>0</v>
      </c>
      <c r="TA4" s="100">
        <f>IFERROR(TA3/Outbound!#REF!/Data!$B13,0)</f>
        <v>0</v>
      </c>
      <c r="TB4" s="100">
        <f>IFERROR(TB3/Outbound!#REF!/Data!$B13,0)</f>
        <v>0</v>
      </c>
      <c r="TC4" s="100">
        <f>IFERROR(TC3/Outbound!#REF!/Data!$B13,0)</f>
        <v>0</v>
      </c>
      <c r="TD4" s="100">
        <f>IFERROR(TD3/Outbound!#REF!/Data!$B13,0)</f>
        <v>0</v>
      </c>
      <c r="TE4" s="100">
        <f>IFERROR(TE3/Outbound!#REF!/Data!$B13,0)</f>
        <v>0</v>
      </c>
      <c r="TF4" s="100">
        <f>IFERROR(TF3/Outbound!#REF!/Data!$B13,0)</f>
        <v>0</v>
      </c>
      <c r="TG4" s="100">
        <f>IFERROR(TG3/Outbound!#REF!/Data!$B13,0)</f>
        <v>0</v>
      </c>
      <c r="TH4" s="100">
        <f>IFERROR(TH3/Outbound!#REF!/Data!$B13,0)</f>
        <v>0</v>
      </c>
      <c r="TI4" s="100">
        <f>IFERROR(TI3/Outbound!#REF!/Data!$B13,0)</f>
        <v>0</v>
      </c>
      <c r="TJ4" s="101">
        <v>0</v>
      </c>
      <c r="TK4" s="101">
        <v>0</v>
      </c>
      <c r="TL4" s="101">
        <v>0</v>
      </c>
      <c r="TM4" s="101">
        <v>0</v>
      </c>
      <c r="TN4" s="101">
        <v>0.01</v>
      </c>
      <c r="TO4" s="101">
        <v>0.01</v>
      </c>
      <c r="TP4" s="101">
        <v>0.01</v>
      </c>
      <c r="TQ4" s="101">
        <v>0.01</v>
      </c>
      <c r="TR4" s="101">
        <v>0</v>
      </c>
      <c r="TS4" s="101">
        <v>0</v>
      </c>
      <c r="TT4" s="101">
        <v>0</v>
      </c>
      <c r="TU4" s="101">
        <v>0</v>
      </c>
      <c r="TV4" s="101">
        <v>0</v>
      </c>
      <c r="TW4" s="101">
        <v>0</v>
      </c>
      <c r="TX4" s="101">
        <v>0</v>
      </c>
      <c r="TY4" s="101">
        <v>0</v>
      </c>
      <c r="TZ4" s="101">
        <v>0</v>
      </c>
      <c r="UA4" s="101">
        <v>0</v>
      </c>
      <c r="UB4" s="101">
        <v>0</v>
      </c>
      <c r="UC4" s="101">
        <v>0</v>
      </c>
      <c r="UD4" s="101">
        <v>0</v>
      </c>
      <c r="UE4" s="101">
        <v>0</v>
      </c>
      <c r="UF4" s="101">
        <v>0</v>
      </c>
      <c r="UG4" s="101">
        <v>0</v>
      </c>
      <c r="UH4" s="101">
        <v>0</v>
      </c>
      <c r="UI4" s="101">
        <v>0</v>
      </c>
      <c r="UJ4" s="101">
        <v>0</v>
      </c>
      <c r="UK4" s="101">
        <v>0</v>
      </c>
      <c r="UL4" s="101">
        <v>0</v>
      </c>
      <c r="UM4" s="101">
        <v>0</v>
      </c>
      <c r="UN4" s="101">
        <v>0</v>
      </c>
      <c r="UO4" s="101">
        <v>0</v>
      </c>
      <c r="UP4" s="101">
        <v>0</v>
      </c>
      <c r="UQ4" s="101">
        <v>0</v>
      </c>
      <c r="UR4" s="101">
        <v>0.01</v>
      </c>
      <c r="US4" s="101">
        <v>0</v>
      </c>
      <c r="UT4" s="101">
        <v>0</v>
      </c>
      <c r="UU4" s="101">
        <v>0</v>
      </c>
      <c r="UV4" s="101">
        <v>0</v>
      </c>
      <c r="UW4" s="101">
        <v>0</v>
      </c>
      <c r="UX4" s="101">
        <v>0</v>
      </c>
      <c r="UY4" s="101">
        <v>0</v>
      </c>
      <c r="UZ4" s="101">
        <v>0</v>
      </c>
      <c r="VA4" s="101">
        <v>0</v>
      </c>
      <c r="VB4" s="101">
        <v>0</v>
      </c>
      <c r="VC4" s="101">
        <v>0</v>
      </c>
      <c r="VD4" s="101">
        <v>0</v>
      </c>
      <c r="VE4" s="101">
        <v>7.0000000000000007E-2</v>
      </c>
      <c r="VF4" s="101">
        <v>0.04</v>
      </c>
      <c r="VG4" s="101">
        <v>0</v>
      </c>
      <c r="VH4" s="101">
        <v>0</v>
      </c>
      <c r="VI4" s="101">
        <v>0</v>
      </c>
      <c r="VL4" s="101">
        <v>0.01</v>
      </c>
      <c r="VM4" s="101">
        <v>0</v>
      </c>
      <c r="VN4" s="101">
        <v>0</v>
      </c>
      <c r="VO4" s="101">
        <v>0</v>
      </c>
      <c r="VP4" s="101">
        <v>0</v>
      </c>
      <c r="VQ4" s="101">
        <v>0</v>
      </c>
      <c r="VR4" s="101">
        <v>0</v>
      </c>
      <c r="VS4" s="101">
        <v>0</v>
      </c>
      <c r="VT4" s="101">
        <v>0</v>
      </c>
      <c r="VU4" s="101">
        <v>0</v>
      </c>
      <c r="VV4" s="101">
        <v>0</v>
      </c>
      <c r="VW4" s="101">
        <v>0</v>
      </c>
      <c r="VX4" s="101">
        <v>0</v>
      </c>
      <c r="VY4" s="101">
        <v>0</v>
      </c>
      <c r="VZ4" s="101">
        <v>0</v>
      </c>
      <c r="WA4" s="101">
        <v>0</v>
      </c>
      <c r="WB4" s="101">
        <v>0</v>
      </c>
      <c r="WC4" s="101">
        <v>0</v>
      </c>
      <c r="WD4" s="101">
        <v>0</v>
      </c>
      <c r="WE4" s="101">
        <v>0</v>
      </c>
      <c r="WF4" s="101">
        <v>0</v>
      </c>
      <c r="WG4" s="101">
        <v>0</v>
      </c>
      <c r="WH4" s="101">
        <v>0.01</v>
      </c>
      <c r="WI4" s="101">
        <v>0</v>
      </c>
      <c r="WJ4" s="101">
        <v>0</v>
      </c>
      <c r="WK4" s="101">
        <v>0</v>
      </c>
      <c r="WN4" s="101">
        <v>0</v>
      </c>
      <c r="WO4" s="101">
        <v>0</v>
      </c>
      <c r="WP4" s="101">
        <v>0</v>
      </c>
      <c r="WQ4" s="101">
        <v>0</v>
      </c>
      <c r="WR4" s="101">
        <v>0</v>
      </c>
      <c r="WS4" s="101">
        <v>0</v>
      </c>
      <c r="WT4" s="101">
        <v>0</v>
      </c>
      <c r="WU4" s="101">
        <v>0</v>
      </c>
      <c r="WV4" s="101">
        <v>0</v>
      </c>
      <c r="WW4" s="101">
        <v>0</v>
      </c>
      <c r="WX4" s="101">
        <v>0</v>
      </c>
      <c r="WY4" s="101">
        <v>0</v>
      </c>
      <c r="WZ4" s="101">
        <v>0</v>
      </c>
      <c r="XA4" s="101">
        <v>0</v>
      </c>
      <c r="XB4" s="101">
        <v>0</v>
      </c>
      <c r="XC4" s="101">
        <v>0.01</v>
      </c>
      <c r="XD4" s="101">
        <v>0</v>
      </c>
      <c r="XE4" s="101">
        <v>0</v>
      </c>
      <c r="XF4" s="101">
        <v>0</v>
      </c>
      <c r="XG4" s="101">
        <v>0</v>
      </c>
      <c r="XI4" s="101">
        <v>0</v>
      </c>
      <c r="XJ4" s="101">
        <v>0</v>
      </c>
      <c r="XK4" s="101">
        <v>0</v>
      </c>
      <c r="XL4" s="101">
        <v>0</v>
      </c>
      <c r="XM4" s="101">
        <v>0</v>
      </c>
      <c r="XN4" s="101">
        <v>0</v>
      </c>
      <c r="XO4" s="101">
        <v>0</v>
      </c>
      <c r="XP4" s="101">
        <v>0</v>
      </c>
      <c r="XQ4" s="101">
        <v>0</v>
      </c>
      <c r="XR4" s="101">
        <v>0</v>
      </c>
      <c r="XS4" s="101">
        <v>0</v>
      </c>
      <c r="XT4" s="101">
        <v>0</v>
      </c>
      <c r="XU4" s="101">
        <v>0</v>
      </c>
      <c r="XV4" s="101">
        <v>0</v>
      </c>
      <c r="XW4" s="101">
        <v>0</v>
      </c>
      <c r="XX4" s="101">
        <v>0</v>
      </c>
      <c r="XY4" s="101">
        <v>0</v>
      </c>
      <c r="XZ4" s="101">
        <v>0</v>
      </c>
      <c r="YA4" s="101">
        <v>0</v>
      </c>
      <c r="YB4" s="101">
        <v>0</v>
      </c>
      <c r="YC4" s="101">
        <v>0</v>
      </c>
      <c r="YD4" s="101">
        <v>0</v>
      </c>
      <c r="YE4" s="101">
        <v>0</v>
      </c>
      <c r="YF4" s="101">
        <v>0</v>
      </c>
      <c r="YG4" s="101">
        <v>0</v>
      </c>
      <c r="YH4" s="101">
        <v>0</v>
      </c>
      <c r="YI4" s="101">
        <v>0</v>
      </c>
      <c r="YJ4" s="101">
        <v>0</v>
      </c>
      <c r="YK4" s="101">
        <v>0</v>
      </c>
      <c r="YL4" s="101">
        <v>0</v>
      </c>
      <c r="YM4" s="101">
        <v>0</v>
      </c>
      <c r="YN4" s="101">
        <v>0</v>
      </c>
      <c r="YO4" s="101">
        <v>0</v>
      </c>
      <c r="YP4" s="101">
        <v>0</v>
      </c>
      <c r="YQ4" s="101">
        <v>0</v>
      </c>
      <c r="YR4" s="101">
        <v>0</v>
      </c>
      <c r="YS4" s="101">
        <v>0</v>
      </c>
      <c r="YT4" s="101">
        <v>0</v>
      </c>
      <c r="YU4" s="101">
        <v>0</v>
      </c>
      <c r="YV4" s="101">
        <v>0</v>
      </c>
      <c r="YW4" s="101">
        <v>0</v>
      </c>
      <c r="YX4" s="101">
        <v>0</v>
      </c>
      <c r="YY4" s="101">
        <v>0</v>
      </c>
      <c r="YZ4" s="101">
        <v>0</v>
      </c>
      <c r="ZA4" s="101">
        <v>0</v>
      </c>
      <c r="ZB4" s="101">
        <v>0</v>
      </c>
      <c r="ZC4" s="101">
        <v>0</v>
      </c>
      <c r="ZD4" s="101">
        <v>0</v>
      </c>
      <c r="ZE4" s="101">
        <v>0</v>
      </c>
      <c r="ZF4" s="101">
        <v>0</v>
      </c>
    </row>
    <row r="5" spans="1:736" s="38" customFormat="1" ht="15.75" customHeight="1">
      <c r="A5" s="37" t="s">
        <v>213</v>
      </c>
      <c r="B5" s="37">
        <v>9</v>
      </c>
      <c r="C5" s="37">
        <v>17</v>
      </c>
      <c r="D5" s="37">
        <v>12</v>
      </c>
      <c r="E5" s="37">
        <v>7</v>
      </c>
      <c r="F5" s="37">
        <v>6</v>
      </c>
      <c r="G5" s="37">
        <v>2</v>
      </c>
      <c r="H5" s="37">
        <v>11</v>
      </c>
      <c r="I5" s="37">
        <v>10</v>
      </c>
      <c r="J5" s="37">
        <v>21</v>
      </c>
      <c r="K5" s="37">
        <v>20</v>
      </c>
      <c r="L5" s="37">
        <v>4</v>
      </c>
      <c r="M5" s="37">
        <v>15</v>
      </c>
      <c r="N5" s="37">
        <v>10</v>
      </c>
      <c r="O5" s="37">
        <v>18</v>
      </c>
      <c r="P5" s="37">
        <v>58</v>
      </c>
      <c r="Q5" s="37">
        <v>89</v>
      </c>
      <c r="R5" s="37">
        <v>86</v>
      </c>
      <c r="S5" s="37">
        <v>20</v>
      </c>
      <c r="T5" s="37">
        <v>16</v>
      </c>
      <c r="U5" s="37">
        <v>25</v>
      </c>
      <c r="V5" s="37">
        <v>11</v>
      </c>
      <c r="W5" s="37">
        <v>25</v>
      </c>
      <c r="X5" s="37">
        <v>11</v>
      </c>
      <c r="Y5" s="37">
        <v>11</v>
      </c>
      <c r="Z5" s="37">
        <v>19</v>
      </c>
      <c r="AA5" s="37">
        <v>17</v>
      </c>
      <c r="AB5" s="37">
        <v>0</v>
      </c>
      <c r="AC5" s="37">
        <v>1</v>
      </c>
      <c r="AD5" s="37">
        <v>67</v>
      </c>
      <c r="AE5" s="37">
        <v>18</v>
      </c>
      <c r="AF5" s="37">
        <v>30</v>
      </c>
      <c r="AG5" s="37">
        <v>23</v>
      </c>
      <c r="AH5" s="37">
        <v>12</v>
      </c>
      <c r="AI5" s="37">
        <v>4</v>
      </c>
      <c r="AJ5" s="37">
        <v>16</v>
      </c>
      <c r="AK5" s="37">
        <v>41</v>
      </c>
      <c r="AL5" s="37">
        <v>31</v>
      </c>
      <c r="AM5" s="37">
        <v>9</v>
      </c>
      <c r="AN5" s="37">
        <v>25</v>
      </c>
      <c r="AO5" s="37">
        <v>39</v>
      </c>
      <c r="AP5" s="37">
        <v>10</v>
      </c>
      <c r="AQ5" s="37">
        <v>27</v>
      </c>
      <c r="AR5" s="37">
        <v>77</v>
      </c>
      <c r="AS5" s="37">
        <v>39</v>
      </c>
      <c r="AT5" s="37">
        <v>14</v>
      </c>
      <c r="AU5" s="37">
        <v>6</v>
      </c>
      <c r="AV5" s="37">
        <v>22</v>
      </c>
      <c r="AW5" s="37">
        <v>17</v>
      </c>
      <c r="AX5" s="37">
        <v>25</v>
      </c>
      <c r="AY5" s="37">
        <v>71</v>
      </c>
      <c r="AZ5" s="37">
        <v>90</v>
      </c>
      <c r="BA5" s="37">
        <v>93</v>
      </c>
      <c r="BB5" s="37">
        <v>57</v>
      </c>
      <c r="BC5" s="37">
        <v>37</v>
      </c>
      <c r="BD5" s="37">
        <v>19</v>
      </c>
      <c r="BE5" s="37">
        <v>42</v>
      </c>
      <c r="BF5" s="37">
        <v>0</v>
      </c>
      <c r="BG5" s="37">
        <v>55</v>
      </c>
      <c r="BH5" s="37">
        <v>70</v>
      </c>
      <c r="BI5" s="37">
        <v>97</v>
      </c>
      <c r="BJ5" s="37">
        <v>71</v>
      </c>
      <c r="BK5" s="37">
        <v>64</v>
      </c>
      <c r="BL5" s="37">
        <v>56</v>
      </c>
      <c r="BM5" s="37">
        <v>65</v>
      </c>
      <c r="BN5" s="37">
        <v>87</v>
      </c>
      <c r="BO5" s="37">
        <v>91</v>
      </c>
      <c r="BP5" s="37">
        <v>45</v>
      </c>
      <c r="BQ5" s="37">
        <v>32</v>
      </c>
      <c r="BR5" s="37">
        <v>0</v>
      </c>
      <c r="BS5" s="37">
        <v>19</v>
      </c>
      <c r="BT5" s="37">
        <v>26</v>
      </c>
      <c r="BU5" s="37">
        <v>16</v>
      </c>
      <c r="BV5" s="37">
        <v>17</v>
      </c>
      <c r="BW5" s="37">
        <v>46</v>
      </c>
      <c r="BX5" s="37">
        <v>60</v>
      </c>
      <c r="BY5" s="37">
        <v>9</v>
      </c>
      <c r="BZ5" s="37">
        <v>8</v>
      </c>
      <c r="CA5" s="37">
        <v>54</v>
      </c>
      <c r="CB5" s="37">
        <v>96</v>
      </c>
      <c r="CC5" s="37">
        <v>65</v>
      </c>
      <c r="CD5" s="37">
        <v>51</v>
      </c>
      <c r="CE5" s="37">
        <v>38</v>
      </c>
      <c r="CF5" s="37">
        <v>143</v>
      </c>
      <c r="CG5" s="37">
        <v>29</v>
      </c>
      <c r="CH5" s="37">
        <v>85</v>
      </c>
      <c r="CI5" s="37">
        <v>200</v>
      </c>
      <c r="CJ5" s="37">
        <v>203</v>
      </c>
      <c r="CK5" s="37">
        <v>102</v>
      </c>
      <c r="CL5" s="37">
        <v>194</v>
      </c>
      <c r="CM5" s="37">
        <v>197</v>
      </c>
      <c r="CN5" s="37">
        <v>158</v>
      </c>
      <c r="CO5" s="37">
        <v>126</v>
      </c>
      <c r="CP5" s="37">
        <v>123</v>
      </c>
      <c r="CQ5" s="37">
        <v>127</v>
      </c>
      <c r="CR5" s="37">
        <v>87</v>
      </c>
      <c r="CS5" s="37">
        <v>186</v>
      </c>
      <c r="CT5" s="37">
        <v>91</v>
      </c>
      <c r="CU5" s="37">
        <v>83</v>
      </c>
      <c r="CV5" s="37">
        <v>0</v>
      </c>
      <c r="CW5" s="37">
        <v>186</v>
      </c>
      <c r="CX5" s="37">
        <v>114</v>
      </c>
      <c r="CY5" s="37">
        <v>114</v>
      </c>
      <c r="CZ5" s="37">
        <v>119</v>
      </c>
      <c r="DA5" s="37">
        <v>32</v>
      </c>
      <c r="DB5" s="37">
        <v>64</v>
      </c>
      <c r="DC5" s="37">
        <v>60</v>
      </c>
      <c r="DD5" s="37">
        <v>81</v>
      </c>
      <c r="DE5" s="37">
        <v>85</v>
      </c>
      <c r="DF5" s="37">
        <v>61</v>
      </c>
      <c r="DG5" s="37">
        <v>145</v>
      </c>
      <c r="DH5" s="37">
        <v>38</v>
      </c>
      <c r="DI5" s="37">
        <v>65</v>
      </c>
      <c r="DJ5" s="37">
        <v>85</v>
      </c>
      <c r="DK5" s="37">
        <v>112</v>
      </c>
      <c r="DL5" s="37">
        <v>114</v>
      </c>
      <c r="DM5" s="37">
        <v>146</v>
      </c>
      <c r="DN5" s="37">
        <v>157</v>
      </c>
      <c r="DO5" s="37">
        <v>106</v>
      </c>
      <c r="DP5" s="37">
        <v>78</v>
      </c>
      <c r="DQ5" s="37">
        <v>152</v>
      </c>
      <c r="DR5" s="37">
        <v>89</v>
      </c>
      <c r="DS5" s="37">
        <v>36</v>
      </c>
      <c r="DT5" s="37">
        <v>67</v>
      </c>
      <c r="DU5" s="37">
        <v>150</v>
      </c>
      <c r="DV5" s="37">
        <v>32</v>
      </c>
      <c r="DW5" s="37">
        <v>62</v>
      </c>
      <c r="DX5" s="37">
        <v>107</v>
      </c>
      <c r="DY5" s="37">
        <v>190</v>
      </c>
      <c r="DZ5" s="37">
        <v>138</v>
      </c>
      <c r="EA5" s="37">
        <v>123</v>
      </c>
      <c r="EB5" s="37">
        <v>115</v>
      </c>
      <c r="EC5" s="37">
        <v>53</v>
      </c>
      <c r="ED5" s="37">
        <v>75</v>
      </c>
      <c r="EE5" s="37">
        <v>0</v>
      </c>
      <c r="EF5" s="37">
        <v>194</v>
      </c>
      <c r="EG5" s="37">
        <v>147</v>
      </c>
      <c r="EH5" s="37">
        <v>117</v>
      </c>
      <c r="EI5" s="37">
        <v>102</v>
      </c>
      <c r="EJ5" s="37">
        <v>53</v>
      </c>
      <c r="EK5" s="37">
        <v>109</v>
      </c>
      <c r="EL5" s="37">
        <v>114</v>
      </c>
      <c r="EM5" s="37">
        <v>190</v>
      </c>
      <c r="EN5" s="37">
        <v>153</v>
      </c>
      <c r="EO5" s="37">
        <v>74</v>
      </c>
      <c r="EP5" s="37">
        <v>196</v>
      </c>
      <c r="EQ5" s="37">
        <v>83</v>
      </c>
      <c r="ER5" s="37">
        <v>198</v>
      </c>
      <c r="ES5" s="37">
        <v>147</v>
      </c>
      <c r="ET5" s="37">
        <v>298</v>
      </c>
      <c r="EU5" s="37">
        <v>233</v>
      </c>
      <c r="EV5" s="37">
        <v>193</v>
      </c>
      <c r="EW5" s="37">
        <v>214</v>
      </c>
      <c r="EX5" s="37">
        <v>285</v>
      </c>
      <c r="EY5" s="37">
        <v>106</v>
      </c>
      <c r="EZ5" s="37">
        <v>400</v>
      </c>
      <c r="FA5" s="37">
        <v>251</v>
      </c>
      <c r="FB5" s="37">
        <v>242</v>
      </c>
      <c r="FC5" s="37">
        <v>227</v>
      </c>
      <c r="FD5" s="37">
        <v>290</v>
      </c>
      <c r="FE5" s="37">
        <v>209</v>
      </c>
      <c r="FF5" s="37">
        <v>205</v>
      </c>
      <c r="FG5" s="37">
        <v>230</v>
      </c>
      <c r="FH5" s="37">
        <v>432</v>
      </c>
      <c r="FI5" s="37">
        <v>309</v>
      </c>
      <c r="FJ5" s="37">
        <v>245</v>
      </c>
      <c r="FK5" s="37">
        <v>341</v>
      </c>
      <c r="FL5" s="37">
        <v>124</v>
      </c>
      <c r="FM5" s="37">
        <v>196</v>
      </c>
      <c r="FN5" s="37">
        <v>253</v>
      </c>
      <c r="FO5" s="37">
        <v>235</v>
      </c>
      <c r="FP5" s="37">
        <v>157</v>
      </c>
      <c r="FQ5" s="37">
        <v>185</v>
      </c>
      <c r="FR5" s="37">
        <v>150</v>
      </c>
      <c r="FS5" s="37">
        <v>75</v>
      </c>
      <c r="FT5" s="37">
        <v>96</v>
      </c>
      <c r="FU5" s="37">
        <v>180</v>
      </c>
      <c r="FV5" s="37">
        <v>146</v>
      </c>
      <c r="FW5" s="37">
        <v>132</v>
      </c>
      <c r="FX5" s="37">
        <v>159</v>
      </c>
      <c r="FY5" s="37">
        <v>146</v>
      </c>
      <c r="FZ5" s="37">
        <v>71</v>
      </c>
      <c r="GA5" s="37">
        <v>91</v>
      </c>
      <c r="GB5" s="37">
        <v>138</v>
      </c>
      <c r="GC5" s="37">
        <v>129</v>
      </c>
      <c r="GD5" s="37">
        <v>110</v>
      </c>
      <c r="GE5" s="37">
        <v>114</v>
      </c>
      <c r="GF5" s="37">
        <v>98</v>
      </c>
      <c r="GG5" s="37">
        <v>72</v>
      </c>
      <c r="GH5" s="37">
        <v>91</v>
      </c>
      <c r="GI5" s="37">
        <v>188</v>
      </c>
      <c r="GJ5" s="37">
        <v>157</v>
      </c>
      <c r="GK5" s="37">
        <v>143</v>
      </c>
      <c r="GL5" s="37">
        <v>134</v>
      </c>
      <c r="GM5" s="37">
        <v>177</v>
      </c>
      <c r="GN5" s="37">
        <v>157</v>
      </c>
      <c r="GO5" s="37">
        <v>144</v>
      </c>
      <c r="GP5" s="37">
        <v>194</v>
      </c>
      <c r="GQ5" s="37">
        <v>214</v>
      </c>
      <c r="GR5" s="37">
        <v>103</v>
      </c>
      <c r="GS5" s="37">
        <v>127</v>
      </c>
      <c r="GT5" s="37">
        <v>152</v>
      </c>
      <c r="GU5" s="37">
        <v>97</v>
      </c>
      <c r="GV5" s="37">
        <v>128</v>
      </c>
      <c r="GW5" s="37">
        <v>314</v>
      </c>
      <c r="GX5" s="37">
        <v>193</v>
      </c>
      <c r="GY5" s="37">
        <v>223</v>
      </c>
      <c r="GZ5" s="37">
        <v>204</v>
      </c>
      <c r="HA5" s="37">
        <v>151</v>
      </c>
      <c r="HB5" s="37">
        <v>151</v>
      </c>
      <c r="HC5" s="37">
        <v>145</v>
      </c>
      <c r="HD5" s="37">
        <v>533</v>
      </c>
      <c r="HE5" s="37">
        <v>304</v>
      </c>
      <c r="HF5" s="37">
        <v>677</v>
      </c>
      <c r="HG5" s="37">
        <v>386</v>
      </c>
      <c r="HH5" s="37">
        <v>251</v>
      </c>
      <c r="HI5" s="37">
        <v>226</v>
      </c>
      <c r="HJ5" s="37">
        <v>205</v>
      </c>
      <c r="HK5" s="37">
        <v>506</v>
      </c>
      <c r="HL5" s="37">
        <v>365</v>
      </c>
      <c r="HM5" s="37">
        <v>193</v>
      </c>
      <c r="HN5" s="37">
        <v>213</v>
      </c>
      <c r="HO5" s="37">
        <v>234</v>
      </c>
      <c r="HP5" s="37">
        <v>99</v>
      </c>
      <c r="HQ5" s="37">
        <v>306</v>
      </c>
      <c r="HR5" s="37">
        <v>271</v>
      </c>
      <c r="HS5" s="37">
        <v>219</v>
      </c>
      <c r="HT5" s="37">
        <v>247</v>
      </c>
      <c r="HU5" s="37">
        <v>152</v>
      </c>
      <c r="HV5" s="37">
        <v>204</v>
      </c>
      <c r="HW5" s="37">
        <v>100</v>
      </c>
      <c r="HX5" s="37">
        <v>185</v>
      </c>
      <c r="HY5" s="37">
        <v>378</v>
      </c>
      <c r="HZ5" s="37">
        <v>237</v>
      </c>
      <c r="IA5" s="37">
        <v>266</v>
      </c>
      <c r="IB5" s="37">
        <v>166</v>
      </c>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7"/>
      <c r="LR5" s="37"/>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7"/>
      <c r="MV5" s="37"/>
      <c r="MW5" s="37"/>
      <c r="MX5" s="37"/>
      <c r="MY5" s="37"/>
      <c r="MZ5" s="37"/>
      <c r="NA5" s="37"/>
      <c r="NB5" s="37"/>
      <c r="NC5" s="37"/>
      <c r="ND5" s="37"/>
      <c r="NE5" s="37"/>
      <c r="NF5" s="37"/>
      <c r="NG5" s="37"/>
      <c r="NH5" s="37"/>
      <c r="NI5" s="37"/>
      <c r="NJ5" s="37"/>
      <c r="NK5" s="37"/>
      <c r="NL5" s="37"/>
      <c r="NM5" s="37"/>
      <c r="NN5" s="37"/>
      <c r="NO5" s="37"/>
      <c r="NP5" s="37"/>
      <c r="NQ5" s="37"/>
      <c r="NR5" s="37"/>
      <c r="NS5" s="37"/>
      <c r="NT5" s="37"/>
      <c r="NU5" s="37"/>
      <c r="NV5" s="37"/>
      <c r="NW5" s="37"/>
      <c r="NX5" s="37"/>
      <c r="NY5" s="37"/>
      <c r="NZ5" s="37"/>
      <c r="OA5" s="37"/>
      <c r="OB5" s="37"/>
      <c r="OC5" s="37"/>
      <c r="OD5" s="37"/>
      <c r="OE5" s="37"/>
      <c r="OF5" s="37"/>
      <c r="OG5" s="37"/>
      <c r="OH5" s="37"/>
      <c r="OI5" s="37"/>
      <c r="OJ5" s="37"/>
      <c r="OK5" s="37"/>
      <c r="OL5" s="37"/>
      <c r="OM5" s="37"/>
      <c r="ON5" s="37"/>
      <c r="OO5" s="37"/>
      <c r="OP5" s="37"/>
      <c r="OQ5" s="37"/>
      <c r="OR5" s="37"/>
      <c r="OS5" s="37"/>
      <c r="OT5" s="37"/>
      <c r="OU5" s="37"/>
      <c r="OV5" s="37"/>
      <c r="OW5" s="37"/>
      <c r="OX5" s="37"/>
      <c r="OY5" s="37"/>
      <c r="OZ5" s="37"/>
      <c r="PA5" s="37"/>
      <c r="PB5" s="37"/>
      <c r="PC5" s="37"/>
      <c r="PD5" s="37"/>
      <c r="PE5" s="37"/>
      <c r="PF5" s="37"/>
      <c r="PG5" s="37"/>
      <c r="PH5" s="37"/>
      <c r="PI5" s="37"/>
      <c r="PJ5" s="37"/>
      <c r="PK5" s="37"/>
      <c r="PL5" s="37"/>
      <c r="PM5" s="37"/>
      <c r="PN5" s="37"/>
      <c r="PO5" s="37"/>
      <c r="PP5" s="37"/>
      <c r="PQ5" s="37"/>
      <c r="PR5" s="37"/>
      <c r="PS5" s="37"/>
      <c r="PT5" s="37"/>
      <c r="PU5" s="37"/>
      <c r="PV5" s="37"/>
      <c r="PW5" s="37"/>
      <c r="PX5" s="37"/>
      <c r="PY5" s="37"/>
      <c r="PZ5" s="37"/>
      <c r="QA5" s="37"/>
      <c r="QB5" s="37"/>
      <c r="QC5" s="37"/>
      <c r="QD5" s="37"/>
      <c r="QE5" s="37"/>
      <c r="QF5" s="37"/>
      <c r="QG5" s="37"/>
      <c r="QH5" s="37"/>
      <c r="QI5" s="37"/>
      <c r="QJ5" s="37"/>
      <c r="QK5" s="37"/>
      <c r="QL5" s="37"/>
      <c r="QM5" s="37"/>
      <c r="QN5" s="37"/>
      <c r="QO5" s="37"/>
      <c r="QP5" s="37"/>
      <c r="QQ5" s="37"/>
      <c r="QR5" s="37"/>
      <c r="QS5" s="37"/>
      <c r="QT5" s="37"/>
      <c r="QU5" s="37"/>
      <c r="QV5" s="37"/>
      <c r="QW5" s="37"/>
      <c r="QX5" s="37"/>
      <c r="QY5" s="37"/>
      <c r="QZ5" s="37"/>
      <c r="RA5" s="37"/>
      <c r="RB5" s="37"/>
      <c r="RC5" s="37"/>
      <c r="RD5" s="37"/>
      <c r="RE5" s="37"/>
      <c r="RF5" s="37"/>
      <c r="RG5" s="37"/>
      <c r="RH5" s="37"/>
      <c r="RI5" s="37"/>
      <c r="RJ5" s="37"/>
      <c r="RK5" s="37"/>
      <c r="RL5" s="37"/>
      <c r="RM5" s="37"/>
      <c r="RN5" s="37"/>
      <c r="RO5" s="37"/>
      <c r="RP5" s="37"/>
      <c r="RQ5" s="37"/>
      <c r="RR5" s="37"/>
      <c r="RS5" s="37"/>
      <c r="RT5" s="37"/>
      <c r="RU5" s="37"/>
      <c r="RV5" s="37"/>
      <c r="RW5" s="37"/>
      <c r="RX5" s="37"/>
      <c r="RY5" s="37"/>
      <c r="RZ5" s="37"/>
      <c r="SA5" s="37"/>
      <c r="SB5" s="37"/>
      <c r="SC5" s="37"/>
      <c r="SD5" s="37"/>
      <c r="SE5" s="37"/>
      <c r="SF5" s="37"/>
      <c r="SG5" s="37"/>
      <c r="SH5" s="37"/>
      <c r="SI5" s="37"/>
      <c r="SJ5" s="37"/>
      <c r="SK5" s="37"/>
      <c r="SL5" s="37"/>
      <c r="SM5" s="37"/>
      <c r="SN5" s="37"/>
      <c r="SO5" s="37"/>
      <c r="SP5" s="37"/>
      <c r="SQ5" s="37"/>
      <c r="SR5" s="37"/>
      <c r="SS5" s="37"/>
      <c r="ST5" s="37"/>
      <c r="SU5" s="37"/>
      <c r="SV5" s="37"/>
      <c r="SW5" s="37"/>
      <c r="SX5" s="37"/>
      <c r="SY5" s="37"/>
      <c r="SZ5" s="37"/>
      <c r="TA5" s="37"/>
      <c r="TB5" s="37"/>
      <c r="TC5" s="37"/>
      <c r="TD5" s="37"/>
      <c r="TE5" s="37"/>
      <c r="TF5" s="37"/>
      <c r="TG5" s="37"/>
      <c r="TH5" s="37"/>
      <c r="TI5" s="37"/>
    </row>
    <row r="6" spans="1:736" s="38" customFormat="1" ht="15.75" customHeight="1">
      <c r="A6" s="37" t="s">
        <v>214</v>
      </c>
      <c r="B6" s="37">
        <v>0.75</v>
      </c>
      <c r="C6" s="37">
        <v>1.06</v>
      </c>
      <c r="D6" s="37">
        <v>0.66</v>
      </c>
      <c r="E6" s="37">
        <v>1.74</v>
      </c>
      <c r="F6" s="37">
        <v>1.67</v>
      </c>
      <c r="G6" s="37">
        <v>0.5</v>
      </c>
      <c r="H6" s="37">
        <v>0.44</v>
      </c>
      <c r="I6" s="37">
        <v>6.12</v>
      </c>
      <c r="J6" s="37">
        <v>2.2000000000000002</v>
      </c>
      <c r="K6" s="37">
        <v>4.7</v>
      </c>
      <c r="L6" s="37">
        <v>6.95</v>
      </c>
      <c r="M6" s="37">
        <v>2.65</v>
      </c>
      <c r="N6" s="37">
        <v>2.52</v>
      </c>
      <c r="O6" s="37">
        <v>5.65</v>
      </c>
      <c r="P6" s="37">
        <v>12.57</v>
      </c>
      <c r="Q6" s="37">
        <v>5.85</v>
      </c>
      <c r="R6" s="37">
        <v>11.65</v>
      </c>
      <c r="S6" s="37">
        <v>8.18</v>
      </c>
      <c r="T6" s="37">
        <v>5.68</v>
      </c>
      <c r="U6" s="37">
        <v>5.5</v>
      </c>
      <c r="V6" s="37">
        <v>10.38</v>
      </c>
      <c r="W6" s="37">
        <v>1.28</v>
      </c>
      <c r="X6" s="37">
        <v>3.05</v>
      </c>
      <c r="Y6" s="37">
        <v>3.2</v>
      </c>
      <c r="Z6" s="37">
        <v>5.75</v>
      </c>
      <c r="AA6" s="37">
        <v>1.37</v>
      </c>
      <c r="AB6" s="37">
        <v>4.17</v>
      </c>
      <c r="AC6" s="37">
        <v>3.17</v>
      </c>
      <c r="AD6" s="37">
        <v>2.4500000000000002</v>
      </c>
      <c r="AE6" s="37">
        <v>3.08</v>
      </c>
      <c r="AF6" s="37">
        <v>3.2</v>
      </c>
      <c r="AG6" s="37">
        <v>1.1499999999999999</v>
      </c>
      <c r="AH6" s="37">
        <v>2.4300000000000002</v>
      </c>
      <c r="AI6" s="37">
        <v>1.58</v>
      </c>
      <c r="AJ6" s="37">
        <v>2.4700000000000002</v>
      </c>
      <c r="AK6" s="37">
        <v>2.57</v>
      </c>
      <c r="AL6" s="37">
        <v>2.58</v>
      </c>
      <c r="AM6" s="37">
        <v>6.32</v>
      </c>
      <c r="AN6" s="37">
        <v>4.7699999999999996</v>
      </c>
      <c r="AO6" s="37">
        <v>3.8</v>
      </c>
      <c r="AP6" s="37">
        <v>1.33</v>
      </c>
      <c r="AQ6" s="37">
        <v>1.4</v>
      </c>
      <c r="AR6" s="37">
        <v>3.83</v>
      </c>
      <c r="AS6" s="37">
        <v>7.08</v>
      </c>
      <c r="AT6" s="37">
        <v>1.7</v>
      </c>
      <c r="AU6" s="37">
        <v>2.13</v>
      </c>
      <c r="AV6" s="37">
        <v>3.18</v>
      </c>
      <c r="AW6" s="37">
        <v>1</v>
      </c>
      <c r="AX6" s="37">
        <v>1.32</v>
      </c>
      <c r="AY6" s="37">
        <v>5</v>
      </c>
      <c r="AZ6" s="37">
        <v>8.68</v>
      </c>
      <c r="BA6" s="37">
        <v>5.23</v>
      </c>
      <c r="BB6" s="37">
        <v>2.42</v>
      </c>
      <c r="BC6" s="37">
        <v>2.98</v>
      </c>
      <c r="BD6" s="37">
        <v>1.65</v>
      </c>
      <c r="BE6" s="37">
        <v>2.08</v>
      </c>
      <c r="BF6" s="37">
        <v>0</v>
      </c>
      <c r="BG6" s="37">
        <v>8.42</v>
      </c>
      <c r="BH6" s="37">
        <v>3.42</v>
      </c>
      <c r="BI6" s="37">
        <v>5.27</v>
      </c>
      <c r="BJ6" s="37">
        <v>5.78</v>
      </c>
      <c r="BK6" s="37">
        <v>4.88</v>
      </c>
      <c r="BL6" s="37">
        <v>3.38</v>
      </c>
      <c r="BM6" s="37">
        <v>2.37</v>
      </c>
      <c r="BN6" s="37">
        <v>8.02</v>
      </c>
      <c r="BO6" s="37">
        <v>7.57</v>
      </c>
      <c r="BP6" s="37">
        <v>3.35</v>
      </c>
      <c r="BQ6" s="37">
        <v>2.85</v>
      </c>
      <c r="BR6" s="37">
        <v>0</v>
      </c>
      <c r="BS6" s="37">
        <v>1.1599999999999999</v>
      </c>
      <c r="BT6" s="37">
        <v>2.2999999999999998</v>
      </c>
      <c r="BU6" s="37">
        <v>1.65</v>
      </c>
      <c r="BV6" s="37">
        <v>4.67</v>
      </c>
      <c r="BW6" s="37">
        <v>5.43</v>
      </c>
      <c r="BX6" s="37">
        <v>2.95</v>
      </c>
      <c r="BY6" s="37">
        <v>0.33</v>
      </c>
      <c r="BZ6" s="37">
        <v>0.5</v>
      </c>
      <c r="CA6" s="37">
        <v>3.93</v>
      </c>
      <c r="CB6" s="37">
        <v>3.88</v>
      </c>
      <c r="CC6" s="37">
        <v>5.78</v>
      </c>
      <c r="CD6" s="37">
        <v>1.57</v>
      </c>
      <c r="CE6" s="37">
        <v>1.73</v>
      </c>
      <c r="CF6" s="37">
        <v>3.93</v>
      </c>
      <c r="CG6" s="37">
        <v>2.5499999999999998</v>
      </c>
      <c r="CH6" s="37">
        <v>2.77</v>
      </c>
      <c r="CI6" s="37">
        <v>6.93</v>
      </c>
      <c r="CJ6" s="37">
        <v>8.5500000000000007</v>
      </c>
      <c r="CK6" s="37">
        <v>4.07</v>
      </c>
      <c r="CL6" s="37">
        <v>6.23</v>
      </c>
      <c r="CM6" s="37">
        <v>4.95</v>
      </c>
      <c r="CN6" s="37">
        <v>3.53</v>
      </c>
      <c r="CO6" s="37">
        <v>4.32</v>
      </c>
      <c r="CP6" s="37">
        <v>5.77</v>
      </c>
      <c r="CQ6" s="37">
        <v>4.6500000000000004</v>
      </c>
      <c r="CR6" s="37">
        <v>3.95</v>
      </c>
      <c r="CS6" s="37">
        <v>5.97</v>
      </c>
      <c r="CT6" s="37">
        <v>2.4500000000000002</v>
      </c>
      <c r="CU6" s="37">
        <v>4.57</v>
      </c>
      <c r="CV6" s="37">
        <v>0</v>
      </c>
      <c r="CW6" s="37">
        <v>6.58</v>
      </c>
      <c r="CX6" s="37">
        <v>3.12</v>
      </c>
      <c r="CY6" s="37">
        <v>5.07</v>
      </c>
      <c r="CZ6" s="37">
        <v>5.45</v>
      </c>
      <c r="DA6" s="37">
        <v>0.92</v>
      </c>
      <c r="DB6" s="37">
        <v>5.82</v>
      </c>
      <c r="DC6" s="37">
        <v>3.52</v>
      </c>
      <c r="DD6" s="37">
        <v>4.18</v>
      </c>
      <c r="DE6" s="37">
        <v>7.48</v>
      </c>
      <c r="DF6" s="37">
        <v>6.6</v>
      </c>
      <c r="DG6" s="37">
        <v>2.57</v>
      </c>
      <c r="DH6" s="37">
        <v>2.6</v>
      </c>
      <c r="DI6" s="37">
        <v>6.13</v>
      </c>
      <c r="DJ6" s="37">
        <v>6.32</v>
      </c>
      <c r="DK6" s="37">
        <v>3.8</v>
      </c>
      <c r="DL6" s="37">
        <v>7.07</v>
      </c>
      <c r="DM6" s="37">
        <v>10.25</v>
      </c>
      <c r="DN6" s="37">
        <v>4.5</v>
      </c>
      <c r="DO6" s="37">
        <v>7.03</v>
      </c>
      <c r="DP6" s="37">
        <v>4.7</v>
      </c>
      <c r="DQ6" s="37">
        <v>8.15</v>
      </c>
      <c r="DR6" s="37">
        <v>1.23</v>
      </c>
      <c r="DS6" s="37">
        <v>1.2</v>
      </c>
      <c r="DT6" s="37">
        <v>0.88</v>
      </c>
      <c r="DU6" s="37">
        <v>2.62</v>
      </c>
      <c r="DV6" s="37">
        <v>1.08</v>
      </c>
      <c r="DW6" s="37">
        <v>3.55</v>
      </c>
      <c r="DX6" s="37">
        <v>3.03</v>
      </c>
      <c r="DY6" s="37">
        <v>6.17</v>
      </c>
      <c r="DZ6" s="37">
        <v>5.93</v>
      </c>
      <c r="EA6" s="37">
        <v>6.77</v>
      </c>
      <c r="EB6" s="37">
        <v>5.42</v>
      </c>
      <c r="EC6" s="37">
        <v>1.62</v>
      </c>
      <c r="ED6" s="37">
        <v>2.97</v>
      </c>
      <c r="EE6" s="37">
        <v>0</v>
      </c>
      <c r="EF6" s="37">
        <v>8.4700000000000006</v>
      </c>
      <c r="EG6" s="37">
        <v>5.78</v>
      </c>
      <c r="EH6" s="37">
        <v>3.45</v>
      </c>
      <c r="EI6" s="37">
        <v>4.45</v>
      </c>
      <c r="EJ6" s="37">
        <v>1.67</v>
      </c>
      <c r="EK6" s="37">
        <v>4.83</v>
      </c>
      <c r="EL6" s="37">
        <v>5.0199999999999996</v>
      </c>
      <c r="EM6" s="37">
        <v>6.13</v>
      </c>
      <c r="EN6" s="37">
        <v>6.13</v>
      </c>
      <c r="EO6" s="37">
        <v>4.8</v>
      </c>
      <c r="EP6" s="37">
        <v>7.4</v>
      </c>
      <c r="EQ6" s="37">
        <v>3.1</v>
      </c>
      <c r="ER6" s="37">
        <v>16.28</v>
      </c>
      <c r="ES6" s="37">
        <v>11.65</v>
      </c>
      <c r="ET6" s="37">
        <v>17.23</v>
      </c>
      <c r="EU6" s="37">
        <v>19.45</v>
      </c>
      <c r="EV6" s="37">
        <v>20.07</v>
      </c>
      <c r="EW6" s="37">
        <v>19</v>
      </c>
      <c r="EX6" s="37">
        <v>12.35</v>
      </c>
      <c r="EY6" s="37">
        <v>9.6999999999999993</v>
      </c>
      <c r="EZ6" s="37">
        <v>26.17</v>
      </c>
      <c r="FA6" s="37">
        <v>15.18</v>
      </c>
      <c r="FB6" s="37">
        <v>15.85</v>
      </c>
      <c r="FC6" s="37">
        <v>20.100000000000001</v>
      </c>
      <c r="FD6" s="37">
        <v>26.1</v>
      </c>
      <c r="FE6" s="37">
        <v>8.85</v>
      </c>
      <c r="FF6" s="37">
        <v>16.12</v>
      </c>
      <c r="FG6" s="37">
        <v>23.08</v>
      </c>
      <c r="FH6" s="37">
        <v>26.55</v>
      </c>
      <c r="FI6" s="37">
        <v>27.82</v>
      </c>
      <c r="FJ6" s="37">
        <v>15.6</v>
      </c>
      <c r="FK6" s="37">
        <v>18.07</v>
      </c>
      <c r="FL6" s="37">
        <v>7.75</v>
      </c>
      <c r="FM6" s="37">
        <v>8.52</v>
      </c>
      <c r="FN6" s="37">
        <v>25.53</v>
      </c>
      <c r="FO6" s="37">
        <v>12.45</v>
      </c>
      <c r="FP6" s="37">
        <v>8.1</v>
      </c>
      <c r="FQ6" s="37">
        <v>10.07</v>
      </c>
      <c r="FR6" s="37">
        <v>10.83</v>
      </c>
      <c r="FS6" s="37">
        <v>3.55</v>
      </c>
      <c r="FT6" s="37">
        <v>4.47</v>
      </c>
      <c r="FU6" s="37">
        <v>5.92</v>
      </c>
      <c r="FV6" s="37">
        <v>8</v>
      </c>
      <c r="FW6" s="37">
        <v>6.8</v>
      </c>
      <c r="FX6" s="37">
        <v>4.72</v>
      </c>
      <c r="FY6" s="37">
        <v>2.95</v>
      </c>
      <c r="FZ6" s="37">
        <v>0.32</v>
      </c>
      <c r="GA6" s="37">
        <v>3.4</v>
      </c>
      <c r="GB6" s="37">
        <v>4.03</v>
      </c>
      <c r="GC6" s="37">
        <v>3.75</v>
      </c>
      <c r="GD6" s="37">
        <v>4.5199999999999996</v>
      </c>
      <c r="GE6" s="37">
        <v>4.57</v>
      </c>
      <c r="GF6" s="37">
        <v>6.8</v>
      </c>
      <c r="GG6" s="37">
        <v>0.87</v>
      </c>
      <c r="GH6" s="37">
        <v>4.2699999999999996</v>
      </c>
      <c r="GI6" s="37">
        <v>10.23</v>
      </c>
      <c r="GJ6" s="37">
        <v>5.4</v>
      </c>
      <c r="GK6" s="37">
        <v>5.3</v>
      </c>
      <c r="GL6" s="37">
        <v>4.4800000000000004</v>
      </c>
      <c r="GM6" s="37">
        <v>9.18</v>
      </c>
      <c r="GN6" s="37">
        <v>6.58</v>
      </c>
      <c r="GO6" s="37">
        <v>6.22</v>
      </c>
      <c r="GP6" s="37">
        <v>9.18</v>
      </c>
      <c r="GQ6" s="37">
        <v>6.67</v>
      </c>
      <c r="GR6" s="37">
        <v>2.4500000000000002</v>
      </c>
      <c r="GS6" s="37">
        <v>15.98</v>
      </c>
      <c r="GT6" s="37">
        <v>6.27</v>
      </c>
      <c r="GU6" s="37">
        <v>3.95</v>
      </c>
      <c r="GV6" s="37">
        <v>7.27</v>
      </c>
      <c r="GW6" s="37">
        <v>14</v>
      </c>
      <c r="GX6" s="37">
        <v>6.68</v>
      </c>
      <c r="GY6" s="37">
        <v>9.3000000000000007</v>
      </c>
      <c r="GZ6" s="37">
        <v>10.7</v>
      </c>
      <c r="HA6" s="37">
        <v>7.5</v>
      </c>
      <c r="HB6" s="37">
        <v>6.95</v>
      </c>
      <c r="HC6" s="37">
        <v>9.1199999999999992</v>
      </c>
      <c r="HD6" s="37">
        <v>23.97</v>
      </c>
      <c r="HE6" s="37">
        <v>33.979999999999997</v>
      </c>
      <c r="HF6" s="37">
        <v>30.18</v>
      </c>
      <c r="HG6" s="37">
        <v>21.15</v>
      </c>
      <c r="HH6" s="37">
        <v>13.52</v>
      </c>
      <c r="HI6" s="37">
        <v>7.63</v>
      </c>
      <c r="HJ6" s="37">
        <v>16.100000000000001</v>
      </c>
      <c r="HK6" s="37">
        <v>28.12</v>
      </c>
      <c r="HL6" s="37">
        <v>17.53</v>
      </c>
      <c r="HM6" s="37">
        <v>10.27</v>
      </c>
      <c r="HN6" s="37">
        <v>8.43</v>
      </c>
      <c r="HO6" s="37">
        <v>6.68</v>
      </c>
      <c r="HP6" s="37">
        <v>9.83</v>
      </c>
      <c r="HQ6" s="37">
        <v>7.9</v>
      </c>
      <c r="HR6" s="37">
        <v>10.7</v>
      </c>
      <c r="HS6" s="37">
        <v>12.82</v>
      </c>
      <c r="HT6" s="37">
        <v>8.3699999999999992</v>
      </c>
      <c r="HU6" s="37">
        <v>7.05</v>
      </c>
      <c r="HV6" s="37">
        <v>7.35</v>
      </c>
      <c r="HW6" s="37">
        <v>4.87</v>
      </c>
      <c r="HX6" s="37">
        <v>21.02</v>
      </c>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7"/>
      <c r="LR6" s="37"/>
      <c r="LS6" s="37"/>
      <c r="LT6" s="37"/>
      <c r="LU6" s="37"/>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7"/>
      <c r="MV6" s="37"/>
      <c r="MW6" s="37"/>
      <c r="MX6" s="37"/>
      <c r="MY6" s="37"/>
      <c r="MZ6" s="37"/>
      <c r="NA6" s="37"/>
      <c r="NB6" s="37"/>
      <c r="NC6" s="37"/>
      <c r="ND6" s="37"/>
      <c r="NE6" s="37"/>
      <c r="NF6" s="37"/>
      <c r="NG6" s="37"/>
      <c r="NH6" s="37"/>
      <c r="NI6" s="37"/>
      <c r="NJ6" s="37"/>
      <c r="NK6" s="37"/>
      <c r="NL6" s="37"/>
      <c r="NM6" s="37"/>
      <c r="NN6" s="37"/>
      <c r="NO6" s="37"/>
      <c r="NP6" s="37"/>
      <c r="NQ6" s="37"/>
      <c r="NR6" s="37"/>
      <c r="NS6" s="37"/>
      <c r="NT6" s="37"/>
      <c r="NU6" s="37"/>
      <c r="NV6" s="37"/>
      <c r="NW6" s="37"/>
      <c r="NX6" s="37"/>
      <c r="NY6" s="37"/>
      <c r="NZ6" s="37"/>
      <c r="OA6" s="37"/>
      <c r="OB6" s="37"/>
      <c r="OC6" s="37"/>
      <c r="OD6" s="37"/>
      <c r="OE6" s="37"/>
      <c r="OF6" s="37"/>
      <c r="OG6" s="37"/>
      <c r="OH6" s="37"/>
      <c r="OI6" s="37"/>
      <c r="OJ6" s="37"/>
      <c r="OK6" s="37"/>
      <c r="OL6" s="37"/>
      <c r="OM6" s="37"/>
      <c r="ON6" s="37"/>
      <c r="OO6" s="37"/>
      <c r="OP6" s="37"/>
      <c r="OQ6" s="37"/>
      <c r="OR6" s="37"/>
      <c r="OS6" s="37"/>
      <c r="OT6" s="37"/>
      <c r="OU6" s="37"/>
      <c r="OV6" s="37"/>
      <c r="OW6" s="37"/>
      <c r="OX6" s="37"/>
      <c r="OY6" s="37"/>
      <c r="OZ6" s="37"/>
      <c r="PA6" s="37"/>
      <c r="PB6" s="37"/>
      <c r="PC6" s="37"/>
      <c r="PD6" s="37"/>
      <c r="PE6" s="37"/>
      <c r="PF6" s="37"/>
      <c r="PG6" s="37"/>
      <c r="PH6" s="37"/>
      <c r="PI6" s="37"/>
      <c r="PJ6" s="37"/>
      <c r="PK6" s="37"/>
      <c r="PL6" s="37"/>
      <c r="PM6" s="37"/>
      <c r="PN6" s="37"/>
      <c r="PO6" s="37"/>
      <c r="PP6" s="37"/>
      <c r="PQ6" s="37"/>
      <c r="PR6" s="37"/>
      <c r="PS6" s="37"/>
      <c r="PT6" s="37"/>
      <c r="PU6" s="37"/>
      <c r="PV6" s="37"/>
      <c r="PW6" s="37"/>
      <c r="PX6" s="37"/>
      <c r="PY6" s="37"/>
      <c r="PZ6" s="37"/>
      <c r="QA6" s="37"/>
      <c r="QB6" s="37"/>
      <c r="QC6" s="37"/>
      <c r="QD6" s="37"/>
      <c r="QE6" s="37"/>
      <c r="QF6" s="37"/>
      <c r="QG6" s="37"/>
      <c r="QH6" s="37"/>
      <c r="QI6" s="37"/>
      <c r="QJ6" s="37"/>
      <c r="QK6" s="37"/>
      <c r="QL6" s="37"/>
      <c r="QM6" s="37"/>
      <c r="QN6" s="37"/>
      <c r="QO6" s="37"/>
      <c r="QP6" s="37"/>
      <c r="QQ6" s="37"/>
      <c r="QR6" s="37"/>
      <c r="QS6" s="37"/>
      <c r="QT6" s="37"/>
      <c r="QU6" s="37"/>
      <c r="QV6" s="37"/>
      <c r="QW6" s="37"/>
      <c r="QX6" s="37"/>
      <c r="QY6" s="37"/>
      <c r="QZ6" s="37"/>
      <c r="RA6" s="37"/>
      <c r="RB6" s="37"/>
      <c r="RC6" s="37"/>
      <c r="RD6" s="37"/>
      <c r="RE6" s="37"/>
      <c r="RF6" s="37"/>
      <c r="RG6" s="37"/>
      <c r="RH6" s="37"/>
      <c r="RI6" s="37"/>
      <c r="RJ6" s="37"/>
      <c r="RK6" s="37"/>
      <c r="RL6" s="37"/>
      <c r="RM6" s="37"/>
      <c r="RN6" s="37"/>
      <c r="RO6" s="37"/>
      <c r="RP6" s="37"/>
      <c r="RQ6" s="37"/>
      <c r="RR6" s="37"/>
      <c r="RS6" s="37"/>
      <c r="RT6" s="37"/>
      <c r="RU6" s="37"/>
      <c r="RV6" s="37"/>
      <c r="RW6" s="37"/>
      <c r="RX6" s="37"/>
      <c r="RY6" s="37"/>
      <c r="RZ6" s="37"/>
      <c r="SA6" s="37"/>
      <c r="SB6" s="37"/>
      <c r="SC6" s="37"/>
      <c r="SD6" s="37"/>
      <c r="SE6" s="37"/>
      <c r="SF6" s="37"/>
      <c r="SG6" s="37"/>
      <c r="SH6" s="37"/>
      <c r="SI6" s="37"/>
      <c r="SJ6" s="37"/>
      <c r="SK6" s="37"/>
      <c r="SL6" s="37"/>
      <c r="SM6" s="37"/>
      <c r="SN6" s="37"/>
      <c r="SO6" s="37"/>
      <c r="SP6" s="37"/>
      <c r="SQ6" s="37"/>
      <c r="SR6" s="37"/>
      <c r="SS6" s="37"/>
      <c r="ST6" s="37"/>
      <c r="SU6" s="37"/>
      <c r="SV6" s="37"/>
      <c r="SW6" s="37"/>
      <c r="SX6" s="37"/>
      <c r="SY6" s="37"/>
      <c r="SZ6" s="37"/>
      <c r="TA6" s="37"/>
      <c r="TB6" s="37"/>
      <c r="TC6" s="37"/>
      <c r="TD6" s="37"/>
      <c r="TE6" s="37"/>
      <c r="TF6" s="37"/>
      <c r="TG6" s="37"/>
      <c r="TH6" s="37"/>
      <c r="TI6" s="37"/>
      <c r="XY6"/>
    </row>
    <row r="7" spans="1:736" s="38" customFormat="1" ht="15.75" customHeight="1">
      <c r="A7" s="37" t="s">
        <v>215</v>
      </c>
      <c r="B7" s="37">
        <v>0</v>
      </c>
      <c r="C7" s="37">
        <v>0.73</v>
      </c>
      <c r="D7" s="37">
        <v>0.35</v>
      </c>
      <c r="E7" s="37">
        <v>1.69</v>
      </c>
      <c r="F7" s="37">
        <v>1.26</v>
      </c>
      <c r="G7" s="37">
        <v>0</v>
      </c>
      <c r="H7" s="37">
        <v>0.41</v>
      </c>
      <c r="I7" s="37">
        <v>0</v>
      </c>
      <c r="J7" s="37">
        <v>1.31</v>
      </c>
      <c r="K7" s="37">
        <v>0</v>
      </c>
      <c r="L7" s="37">
        <v>0</v>
      </c>
      <c r="M7" s="37">
        <v>0</v>
      </c>
      <c r="N7" s="37">
        <v>0</v>
      </c>
      <c r="O7" s="37">
        <v>0</v>
      </c>
      <c r="P7" s="37">
        <v>0</v>
      </c>
      <c r="Q7" s="37">
        <v>5.05</v>
      </c>
      <c r="R7" s="37">
        <v>5.05</v>
      </c>
      <c r="S7" s="37">
        <v>0</v>
      </c>
      <c r="T7" s="37">
        <v>0</v>
      </c>
      <c r="U7" s="37">
        <v>0</v>
      </c>
      <c r="V7" s="37">
        <v>0</v>
      </c>
      <c r="W7" s="37">
        <v>0</v>
      </c>
      <c r="X7" s="37">
        <v>0</v>
      </c>
      <c r="Y7" s="37">
        <v>0</v>
      </c>
      <c r="Z7" s="37">
        <v>0</v>
      </c>
      <c r="AA7" s="37">
        <v>0</v>
      </c>
      <c r="AB7" s="37">
        <v>0</v>
      </c>
      <c r="AC7" s="37">
        <v>0</v>
      </c>
      <c r="AD7" s="37">
        <v>0</v>
      </c>
      <c r="AE7" s="37">
        <v>0</v>
      </c>
      <c r="AF7" s="37">
        <v>0</v>
      </c>
      <c r="AG7" s="37">
        <v>0.73</v>
      </c>
      <c r="AH7" s="37">
        <v>0.67</v>
      </c>
      <c r="AI7" s="37">
        <v>0.55000000000000004</v>
      </c>
      <c r="AJ7" s="37">
        <v>2.13</v>
      </c>
      <c r="AK7" s="37">
        <v>0.53</v>
      </c>
      <c r="AL7" s="37">
        <v>0.35</v>
      </c>
      <c r="AM7" s="37">
        <v>0</v>
      </c>
      <c r="AN7" s="37">
        <v>0.8</v>
      </c>
      <c r="AO7" s="37">
        <v>0.45</v>
      </c>
      <c r="AP7" s="37">
        <v>0</v>
      </c>
      <c r="AQ7" s="37">
        <v>1.1200000000000001</v>
      </c>
      <c r="AR7" s="37">
        <v>0.4</v>
      </c>
      <c r="AS7" s="37">
        <v>0</v>
      </c>
      <c r="AT7" s="37">
        <v>0.95</v>
      </c>
      <c r="AU7" s="37">
        <v>0.73</v>
      </c>
      <c r="AV7" s="37">
        <v>0.03</v>
      </c>
      <c r="AW7" s="37">
        <v>0.63</v>
      </c>
      <c r="AX7" s="37">
        <v>1.1000000000000001</v>
      </c>
      <c r="AY7" s="37">
        <v>4.7</v>
      </c>
      <c r="AZ7" s="37">
        <v>5.87</v>
      </c>
      <c r="BA7" s="37">
        <v>3.2</v>
      </c>
      <c r="BB7" s="37">
        <v>1.92</v>
      </c>
      <c r="BC7" s="37">
        <v>0.52</v>
      </c>
      <c r="BD7" s="37">
        <v>1.3</v>
      </c>
      <c r="BE7" s="37">
        <v>1.02</v>
      </c>
      <c r="BF7" s="37">
        <v>0</v>
      </c>
      <c r="BG7" s="37">
        <v>0</v>
      </c>
      <c r="BH7" s="37">
        <v>1.5</v>
      </c>
      <c r="BI7" s="37">
        <v>2.12</v>
      </c>
      <c r="BJ7" s="37">
        <v>1.28</v>
      </c>
      <c r="BK7" s="37">
        <v>1.38</v>
      </c>
      <c r="BL7" s="37">
        <v>0</v>
      </c>
      <c r="BM7" s="37">
        <v>1.98</v>
      </c>
      <c r="BN7" s="37">
        <v>2.4300000000000002</v>
      </c>
      <c r="BO7" s="37">
        <v>4.4000000000000004</v>
      </c>
      <c r="BP7" s="37">
        <v>1.03</v>
      </c>
      <c r="BQ7" s="37">
        <v>2.15</v>
      </c>
      <c r="BR7" s="37">
        <v>0</v>
      </c>
      <c r="BS7" s="37">
        <v>0</v>
      </c>
      <c r="BT7" s="37">
        <v>0.68</v>
      </c>
      <c r="BU7" s="37">
        <v>1.55</v>
      </c>
      <c r="BV7" s="37">
        <v>0.97</v>
      </c>
      <c r="BW7" s="37">
        <v>2.2200000000000002</v>
      </c>
      <c r="BX7" s="37">
        <v>1.1299999999999999</v>
      </c>
      <c r="BY7" s="37">
        <v>0.33</v>
      </c>
      <c r="BZ7" s="37">
        <v>0</v>
      </c>
      <c r="CA7" s="37">
        <v>1.35</v>
      </c>
      <c r="CB7" s="37">
        <v>2.52</v>
      </c>
      <c r="CC7" s="37">
        <v>1.07</v>
      </c>
      <c r="CD7" s="37">
        <v>0.92</v>
      </c>
      <c r="CE7" s="37">
        <v>1.22</v>
      </c>
      <c r="CF7" s="37">
        <v>2.02</v>
      </c>
      <c r="CG7" s="37">
        <v>1.73</v>
      </c>
      <c r="CH7" s="37">
        <v>3.5</v>
      </c>
      <c r="CI7" s="37">
        <v>3.2</v>
      </c>
      <c r="CJ7" s="37">
        <v>3.65</v>
      </c>
      <c r="CK7" s="37">
        <v>2.4</v>
      </c>
      <c r="CL7" s="37">
        <v>6.72</v>
      </c>
      <c r="CM7" s="37">
        <v>4.67</v>
      </c>
      <c r="CN7" s="37">
        <v>4.18</v>
      </c>
      <c r="CO7" s="37">
        <v>4.25</v>
      </c>
      <c r="CP7" s="37">
        <v>2.5299999999999998</v>
      </c>
      <c r="CQ7" s="37">
        <v>3.67</v>
      </c>
      <c r="CR7" s="37">
        <v>1.23</v>
      </c>
      <c r="CS7" s="37">
        <v>3.15</v>
      </c>
      <c r="CT7" s="37">
        <v>1.57</v>
      </c>
      <c r="CU7" s="37">
        <v>0.93</v>
      </c>
      <c r="CV7" s="37">
        <v>0</v>
      </c>
      <c r="CW7" s="37">
        <v>2.85</v>
      </c>
      <c r="CX7" s="37">
        <v>0</v>
      </c>
      <c r="CY7" s="37">
        <v>3.07</v>
      </c>
      <c r="CZ7" s="37">
        <v>1.27</v>
      </c>
      <c r="DA7" s="37">
        <v>0.38</v>
      </c>
      <c r="DB7" s="37">
        <v>0</v>
      </c>
      <c r="DC7" s="37">
        <v>0.52</v>
      </c>
      <c r="DD7" s="37">
        <v>4.7300000000000004</v>
      </c>
      <c r="DE7" s="37">
        <v>0.65</v>
      </c>
      <c r="DF7" s="37">
        <v>1.65</v>
      </c>
      <c r="DG7" s="37">
        <v>1.88</v>
      </c>
      <c r="DH7" s="37">
        <v>0</v>
      </c>
      <c r="DI7" s="37">
        <v>0</v>
      </c>
      <c r="DJ7" s="37">
        <v>1.32</v>
      </c>
      <c r="DK7" s="37">
        <v>5.62</v>
      </c>
      <c r="DL7" s="37">
        <v>4.6500000000000004</v>
      </c>
      <c r="DM7" s="37">
        <v>1.83</v>
      </c>
      <c r="DN7" s="37">
        <v>1.02</v>
      </c>
      <c r="DO7" s="37">
        <v>0</v>
      </c>
      <c r="DP7" s="37">
        <v>2.1</v>
      </c>
      <c r="DQ7" s="37">
        <v>7.5</v>
      </c>
      <c r="DR7" s="37">
        <v>2.72</v>
      </c>
      <c r="DS7" s="37">
        <v>1.67</v>
      </c>
      <c r="DT7" s="37">
        <v>0.72</v>
      </c>
      <c r="DU7" s="37">
        <v>2.38</v>
      </c>
      <c r="DV7" s="37">
        <v>0</v>
      </c>
      <c r="DW7" s="37">
        <v>0</v>
      </c>
      <c r="DX7" s="37">
        <v>1.78</v>
      </c>
      <c r="DY7" s="37">
        <v>1.9</v>
      </c>
      <c r="DZ7" s="37">
        <v>2.87</v>
      </c>
      <c r="EA7" s="37">
        <v>1.33</v>
      </c>
      <c r="EB7" s="37">
        <v>0</v>
      </c>
      <c r="EC7" s="37">
        <v>0.73</v>
      </c>
      <c r="ED7" s="37">
        <v>0</v>
      </c>
      <c r="EE7" s="37">
        <v>0</v>
      </c>
      <c r="EF7" s="37">
        <v>3.55</v>
      </c>
      <c r="EG7" s="37">
        <v>2.08</v>
      </c>
      <c r="EH7" s="37">
        <v>2.02</v>
      </c>
      <c r="EI7" s="37">
        <v>0</v>
      </c>
      <c r="EJ7" s="37">
        <v>1.82</v>
      </c>
      <c r="EK7" s="37">
        <v>0</v>
      </c>
      <c r="EL7" s="37">
        <v>1.83</v>
      </c>
      <c r="EM7" s="37">
        <v>3.65</v>
      </c>
      <c r="EN7" s="37">
        <v>1.62</v>
      </c>
      <c r="EO7" s="37">
        <v>7.95</v>
      </c>
      <c r="EP7" s="37">
        <v>2.97</v>
      </c>
      <c r="EQ7" s="37">
        <v>1.33</v>
      </c>
      <c r="ER7" s="37">
        <v>0</v>
      </c>
      <c r="ES7" s="37">
        <v>2.27</v>
      </c>
      <c r="ET7" s="37">
        <v>11.03</v>
      </c>
      <c r="EU7" s="37">
        <v>3.18</v>
      </c>
      <c r="EV7" s="37">
        <v>6.12</v>
      </c>
      <c r="EW7" s="37">
        <v>16.13</v>
      </c>
      <c r="EX7" s="37">
        <v>4.55</v>
      </c>
      <c r="EY7" s="37">
        <v>3.65</v>
      </c>
      <c r="EZ7" s="37">
        <v>6.07</v>
      </c>
      <c r="FA7" s="37">
        <v>13.08</v>
      </c>
      <c r="FB7" s="37">
        <v>0</v>
      </c>
      <c r="FC7" s="37">
        <v>10.050000000000001</v>
      </c>
      <c r="FD7" s="37">
        <v>15.53</v>
      </c>
      <c r="FE7" s="37">
        <v>22.18</v>
      </c>
      <c r="FF7" s="37">
        <v>13.52</v>
      </c>
      <c r="FG7" s="37">
        <v>17.53</v>
      </c>
      <c r="FH7" s="37">
        <v>40.82</v>
      </c>
      <c r="FI7" s="37">
        <v>6.57</v>
      </c>
      <c r="FJ7" s="37">
        <v>4.22</v>
      </c>
      <c r="FK7" s="37">
        <v>8.98</v>
      </c>
      <c r="FL7" s="37">
        <v>0</v>
      </c>
      <c r="FM7" s="37">
        <v>8.25</v>
      </c>
      <c r="FN7" s="37">
        <v>1.83</v>
      </c>
      <c r="FO7" s="37">
        <v>4.57</v>
      </c>
      <c r="FP7" s="37">
        <v>4.13</v>
      </c>
      <c r="FQ7" s="37">
        <v>3.18</v>
      </c>
      <c r="FR7" s="37">
        <v>2.13</v>
      </c>
      <c r="FS7" s="37">
        <v>2.48</v>
      </c>
      <c r="FT7" s="37">
        <v>0</v>
      </c>
      <c r="FU7" s="37">
        <v>7.02</v>
      </c>
      <c r="FV7" s="37">
        <v>3.7</v>
      </c>
      <c r="FW7" s="37">
        <v>2.38</v>
      </c>
      <c r="FX7" s="37">
        <v>4.0999999999999996</v>
      </c>
      <c r="FY7" s="37">
        <v>0</v>
      </c>
      <c r="FZ7" s="37">
        <v>2.62</v>
      </c>
      <c r="GA7" s="37">
        <v>5.97</v>
      </c>
      <c r="GB7" s="37">
        <v>4.2</v>
      </c>
      <c r="GC7" s="37">
        <v>1.72</v>
      </c>
      <c r="GD7" s="37">
        <v>2.1</v>
      </c>
      <c r="GE7" s="37">
        <v>0</v>
      </c>
      <c r="GF7" s="37">
        <v>0.72</v>
      </c>
      <c r="GG7" s="37">
        <v>1.03</v>
      </c>
      <c r="GH7" s="37">
        <v>0.83</v>
      </c>
      <c r="GI7" s="37">
        <v>3.78</v>
      </c>
      <c r="GJ7" s="37">
        <v>1.67</v>
      </c>
      <c r="GK7" s="37">
        <v>2.97</v>
      </c>
      <c r="GL7" s="37">
        <v>3.8</v>
      </c>
      <c r="GM7" s="37">
        <v>1.65</v>
      </c>
      <c r="GN7" s="37">
        <v>1.03</v>
      </c>
      <c r="GO7" s="37">
        <v>3.73</v>
      </c>
      <c r="GP7" s="37">
        <v>0</v>
      </c>
      <c r="GQ7" s="37">
        <v>5.95</v>
      </c>
      <c r="GR7" s="37">
        <v>0</v>
      </c>
      <c r="GS7" s="37">
        <v>0</v>
      </c>
      <c r="GT7" s="37">
        <v>4.92</v>
      </c>
      <c r="GU7" s="37">
        <v>2.35</v>
      </c>
      <c r="GV7" s="37">
        <v>0</v>
      </c>
      <c r="GW7" s="37">
        <v>1.77</v>
      </c>
      <c r="GX7" s="37">
        <v>4.55</v>
      </c>
      <c r="GY7" s="37">
        <v>2.93</v>
      </c>
      <c r="GZ7" s="37">
        <v>2.67</v>
      </c>
      <c r="HA7" s="37">
        <v>4.05</v>
      </c>
      <c r="HB7" s="37">
        <v>2.0699999999999998</v>
      </c>
      <c r="HC7" s="37">
        <v>0</v>
      </c>
      <c r="HD7" s="37">
        <v>12.63</v>
      </c>
      <c r="HE7" s="37">
        <v>7.57</v>
      </c>
      <c r="HF7" s="37">
        <v>12.32</v>
      </c>
      <c r="HG7" s="37">
        <v>8.42</v>
      </c>
      <c r="HH7" s="37">
        <v>3.85</v>
      </c>
      <c r="HI7" s="37">
        <v>2.62</v>
      </c>
      <c r="HJ7" s="37">
        <v>1.58</v>
      </c>
      <c r="HK7" s="37">
        <v>2.83</v>
      </c>
      <c r="HL7" s="37">
        <v>5.27</v>
      </c>
      <c r="HM7" s="37">
        <v>0</v>
      </c>
      <c r="HN7" s="37">
        <v>5.62</v>
      </c>
      <c r="HO7" s="37">
        <v>5.67</v>
      </c>
      <c r="HP7" s="37">
        <v>0.68</v>
      </c>
      <c r="HQ7" s="37">
        <v>0</v>
      </c>
      <c r="HR7" s="37">
        <v>6.73</v>
      </c>
      <c r="HS7" s="37">
        <v>1.38</v>
      </c>
      <c r="HT7" s="37">
        <v>2.15</v>
      </c>
      <c r="HU7" s="37">
        <v>2.13</v>
      </c>
      <c r="HV7" s="37">
        <v>3.75</v>
      </c>
      <c r="HW7" s="37">
        <v>0.57999999999999996</v>
      </c>
      <c r="HX7" s="37">
        <v>0</v>
      </c>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7"/>
      <c r="PL7" s="37"/>
      <c r="PM7" s="37"/>
      <c r="PN7" s="37"/>
      <c r="PO7" s="37"/>
      <c r="PP7" s="37"/>
      <c r="PQ7" s="37"/>
      <c r="PR7" s="37"/>
      <c r="PS7" s="37"/>
      <c r="PT7" s="37"/>
      <c r="PU7" s="37"/>
      <c r="PV7" s="37"/>
      <c r="PW7" s="37"/>
      <c r="PX7" s="37"/>
      <c r="PY7" s="37"/>
      <c r="PZ7" s="37"/>
      <c r="QA7" s="37"/>
      <c r="QB7" s="37"/>
      <c r="QC7" s="37"/>
      <c r="QD7" s="37"/>
      <c r="QE7" s="37"/>
      <c r="QF7" s="37"/>
      <c r="QG7" s="37"/>
      <c r="QH7" s="37"/>
      <c r="QI7" s="37"/>
      <c r="QJ7" s="37"/>
      <c r="QK7" s="37"/>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7"/>
      <c r="SM7" s="37"/>
      <c r="SN7" s="37"/>
      <c r="SO7" s="37"/>
      <c r="SP7" s="37"/>
      <c r="SQ7" s="37"/>
      <c r="SR7" s="37"/>
      <c r="SS7" s="37"/>
      <c r="ST7" s="37"/>
      <c r="SU7" s="37"/>
      <c r="SV7" s="37"/>
      <c r="SW7" s="37"/>
      <c r="SX7" s="37"/>
      <c r="SY7" s="37"/>
      <c r="SZ7" s="37"/>
      <c r="TA7" s="37"/>
      <c r="TB7" s="37"/>
      <c r="TC7" s="37"/>
      <c r="TD7" s="37"/>
      <c r="TE7" s="37"/>
      <c r="TF7" s="37"/>
      <c r="TG7" s="37"/>
      <c r="TH7" s="37"/>
      <c r="TI7" s="37"/>
      <c r="XY7"/>
    </row>
    <row r="8" spans="1:736" ht="15.75" customHeight="1">
      <c r="A8" s="9" t="s">
        <v>216</v>
      </c>
      <c r="B8" s="9">
        <f>IFERROR(B5/(B6+B7),0)</f>
        <v>12</v>
      </c>
      <c r="C8" s="9">
        <f t="shared" ref="C8:E8" si="4">IFERROR(C5/(C6+C7),0)</f>
        <v>9.4972067039106136</v>
      </c>
      <c r="D8" s="9">
        <f t="shared" si="4"/>
        <v>11.881188118811881</v>
      </c>
      <c r="E8" s="9">
        <f t="shared" si="4"/>
        <v>2.0408163265306123</v>
      </c>
      <c r="F8" s="9">
        <f t="shared" ref="F8" si="5">IFERROR(F5/(F6+F7),0)</f>
        <v>2.0477815699658706</v>
      </c>
      <c r="G8" s="9">
        <f t="shared" ref="G8:H8" si="6">IFERROR(G5/(G6+G7),0)</f>
        <v>4</v>
      </c>
      <c r="H8" s="9">
        <f t="shared" si="6"/>
        <v>12.941176470588236</v>
      </c>
      <c r="I8" s="9">
        <f t="shared" ref="I8" si="7">IFERROR(I5/(I6+I7),0)</f>
        <v>1.6339869281045751</v>
      </c>
      <c r="J8" s="9">
        <f t="shared" ref="J8:K8" si="8">IFERROR(J5/(J6+J7),0)</f>
        <v>5.9829059829059821</v>
      </c>
      <c r="K8" s="9">
        <f t="shared" si="8"/>
        <v>4.2553191489361701</v>
      </c>
      <c r="L8" s="9">
        <f t="shared" ref="L8" si="9">IFERROR(L5/(L6+L7),0)</f>
        <v>0.57553956834532372</v>
      </c>
      <c r="M8" s="9">
        <f t="shared" ref="M8:N8" si="10">IFERROR(M5/(M6+M7),0)</f>
        <v>5.6603773584905666</v>
      </c>
      <c r="N8" s="9">
        <f t="shared" si="10"/>
        <v>3.9682539682539684</v>
      </c>
      <c r="O8" s="9">
        <f t="shared" ref="O8" si="11">IFERROR(O5/(O6+O7),0)</f>
        <v>3.1858407079646014</v>
      </c>
      <c r="P8" s="9">
        <f t="shared" ref="P8:Q8" si="12">IFERROR(P5/(P6+P7),0)</f>
        <v>4.6141607000795544</v>
      </c>
      <c r="Q8" s="9">
        <f t="shared" si="12"/>
        <v>8.1651376146788994</v>
      </c>
      <c r="R8" s="9">
        <f t="shared" ref="R8" si="13">IFERROR(R5/(R6+R7),0)</f>
        <v>5.1497005988023954</v>
      </c>
      <c r="S8" s="9">
        <f t="shared" ref="S8:T8" si="14">IFERROR(S5/(S6+S7),0)</f>
        <v>2.4449877750611249</v>
      </c>
      <c r="T8" s="9">
        <f t="shared" si="14"/>
        <v>2.8169014084507045</v>
      </c>
      <c r="U8" s="9">
        <f t="shared" ref="U8" si="15">IFERROR(U5/(U6+U7),0)</f>
        <v>4.5454545454545459</v>
      </c>
      <c r="V8" s="9">
        <f t="shared" ref="V8:W8" si="16">IFERROR(V5/(V6+V7),0)</f>
        <v>1.0597302504816954</v>
      </c>
      <c r="W8" s="9">
        <f t="shared" si="16"/>
        <v>19.53125</v>
      </c>
      <c r="X8" s="9">
        <f t="shared" ref="X8" si="17">IFERROR(X5/(X6+X7),0)</f>
        <v>3.6065573770491803</v>
      </c>
      <c r="Y8" s="9">
        <f t="shared" ref="Y8:Z8" si="18">IFERROR(Y5/(Y6+Y7),0)</f>
        <v>3.4375</v>
      </c>
      <c r="Z8" s="9">
        <f t="shared" si="18"/>
        <v>3.3043478260869565</v>
      </c>
      <c r="AA8" s="9">
        <f t="shared" ref="AA8" si="19">IFERROR(AA5/(AA6+AA7),0)</f>
        <v>12.40875912408759</v>
      </c>
      <c r="AB8" s="9">
        <f t="shared" ref="AB8:AC8" si="20">IFERROR(AB5/(AB6+AB7),0)</f>
        <v>0</v>
      </c>
      <c r="AC8" s="9">
        <f t="shared" si="20"/>
        <v>0.31545741324921134</v>
      </c>
      <c r="AD8" s="9">
        <f t="shared" ref="AD8" si="21">IFERROR(AD5/(AD6+AD7),0)</f>
        <v>27.346938775510203</v>
      </c>
      <c r="AE8" s="9">
        <f t="shared" ref="AE8:AF8" si="22">IFERROR(AE5/(AE6+AE7),0)</f>
        <v>5.8441558441558437</v>
      </c>
      <c r="AF8" s="9">
        <f t="shared" si="22"/>
        <v>9.375</v>
      </c>
      <c r="AG8" s="9">
        <f t="shared" ref="AG8" si="23">IFERROR(AG5/(AG6+AG7),0)</f>
        <v>12.23404255319149</v>
      </c>
      <c r="AH8" s="9">
        <f t="shared" ref="AH8:AI8" si="24">IFERROR(AH5/(AH6+AH7),0)</f>
        <v>3.8709677419354835</v>
      </c>
      <c r="AI8" s="9">
        <f t="shared" si="24"/>
        <v>1.8779342723004695</v>
      </c>
      <c r="AJ8" s="9">
        <f t="shared" ref="AJ8" si="25">IFERROR(AJ5/(AJ6+AJ7),0)</f>
        <v>3.4782608695652177</v>
      </c>
      <c r="AK8" s="9">
        <f t="shared" ref="AK8:AL8" si="26">IFERROR(AK5/(AK6+AK7),0)</f>
        <v>13.225806451612904</v>
      </c>
      <c r="AL8" s="9">
        <f t="shared" si="26"/>
        <v>10.580204778156997</v>
      </c>
      <c r="AM8" s="9">
        <f t="shared" ref="AM8" si="27">IFERROR(AM5/(AM6+AM7),0)</f>
        <v>1.4240506329113924</v>
      </c>
      <c r="AN8" s="9">
        <f t="shared" ref="AN8:AO8" si="28">IFERROR(AN5/(AN6+AN7),0)</f>
        <v>4.4883303411131061</v>
      </c>
      <c r="AO8" s="9">
        <f t="shared" si="28"/>
        <v>9.1764705882352935</v>
      </c>
      <c r="AP8" s="9">
        <f t="shared" ref="AP8" si="29">IFERROR(AP5/(AP6+AP7),0)</f>
        <v>7.518796992481203</v>
      </c>
      <c r="AQ8" s="9">
        <f t="shared" ref="AQ8:AR8" si="30">IFERROR(AQ5/(AQ6+AQ7),0)</f>
        <v>10.714285714285714</v>
      </c>
      <c r="AR8" s="9">
        <f t="shared" si="30"/>
        <v>18.203309692671393</v>
      </c>
      <c r="AS8" s="9">
        <f t="shared" ref="AS8" si="31">IFERROR(AS5/(AS6+AS7),0)</f>
        <v>5.508474576271186</v>
      </c>
      <c r="AT8" s="9">
        <f t="shared" ref="AT8:AU8" si="32">IFERROR(AT5/(AT6+AT7),0)</f>
        <v>5.2830188679245289</v>
      </c>
      <c r="AU8" s="9">
        <f t="shared" si="32"/>
        <v>2.0979020979020979</v>
      </c>
      <c r="AV8" s="9">
        <f t="shared" ref="AV8" si="33">IFERROR(AV5/(AV6+AV7),0)</f>
        <v>6.8535825545171338</v>
      </c>
      <c r="AW8" s="9">
        <f t="shared" ref="AW8:AX8" si="34">IFERROR(AW5/(AW6+AW7),0)</f>
        <v>10.429447852760736</v>
      </c>
      <c r="AX8" s="9">
        <f t="shared" si="34"/>
        <v>10.330578512396695</v>
      </c>
      <c r="AY8" s="9">
        <f t="shared" ref="AY8" si="35">IFERROR(AY5/(AY6+AY7),0)</f>
        <v>7.31958762886598</v>
      </c>
      <c r="AZ8" s="9">
        <f t="shared" ref="AZ8:BA8" si="36">IFERROR(AZ5/(AZ6+AZ7),0)</f>
        <v>6.1855670103092777</v>
      </c>
      <c r="BA8" s="9">
        <f t="shared" si="36"/>
        <v>11.032028469750889</v>
      </c>
      <c r="BB8" s="9">
        <f t="shared" ref="BB8" si="37">IFERROR(BB5/(BB6+BB7),0)</f>
        <v>13.133640552995391</v>
      </c>
      <c r="BC8" s="9">
        <f t="shared" ref="BC8:BD8" si="38">IFERROR(BC5/(BC6+BC7),0)</f>
        <v>10.571428571428571</v>
      </c>
      <c r="BD8" s="9">
        <f t="shared" si="38"/>
        <v>6.4406779661016946</v>
      </c>
      <c r="BE8" s="9">
        <f t="shared" ref="BE8" si="39">IFERROR(BE5/(BE6+BE7),0)</f>
        <v>13.548387096774194</v>
      </c>
      <c r="BF8" s="9">
        <f t="shared" ref="BF8:BG8" si="40">IFERROR(BF5/(BF6+BF7),0)</f>
        <v>0</v>
      </c>
      <c r="BG8" s="9">
        <f t="shared" si="40"/>
        <v>6.5320665083135392</v>
      </c>
      <c r="BH8" s="9">
        <f t="shared" ref="BH8" si="41">IFERROR(BH5/(BH6+BH7),0)</f>
        <v>14.227642276422765</v>
      </c>
      <c r="BI8" s="9">
        <f t="shared" ref="BI8:BJ8" si="42">IFERROR(BI5/(BI6+BI7),0)</f>
        <v>13.125845737483086</v>
      </c>
      <c r="BJ8" s="9">
        <f t="shared" si="42"/>
        <v>10.056657223796034</v>
      </c>
      <c r="BK8" s="9">
        <f t="shared" ref="BK8" si="43">IFERROR(BK5/(BK6+BK7),0)</f>
        <v>10.223642172523961</v>
      </c>
      <c r="BL8" s="9">
        <f t="shared" ref="BL8:BM8" si="44">IFERROR(BL5/(BL6+BL7),0)</f>
        <v>16.568047337278106</v>
      </c>
      <c r="BM8" s="9">
        <f t="shared" si="44"/>
        <v>14.942528735632186</v>
      </c>
      <c r="BN8" s="9">
        <f t="shared" ref="BN8" si="45">IFERROR(BN5/(BN6+BN7),0)</f>
        <v>8.3253588516746415</v>
      </c>
      <c r="BO8" s="9">
        <f t="shared" ref="BO8:BP8" si="46">IFERROR(BO5/(BO6+BO7),0)</f>
        <v>7.6023391812865491</v>
      </c>
      <c r="BP8" s="9">
        <f t="shared" si="46"/>
        <v>10.273972602739727</v>
      </c>
      <c r="BQ8" s="9">
        <f t="shared" ref="BQ8" si="47">IFERROR(BQ5/(BQ6+BQ7),0)</f>
        <v>6.4</v>
      </c>
      <c r="BR8" s="9">
        <f t="shared" ref="BR8:BS8" si="48">IFERROR(BR5/(BR6+BR7),0)</f>
        <v>0</v>
      </c>
      <c r="BS8" s="9">
        <f t="shared" si="48"/>
        <v>16.379310344827587</v>
      </c>
      <c r="BT8" s="9">
        <f t="shared" ref="BT8" si="49">IFERROR(BT5/(BT6+BT7),0)</f>
        <v>8.724832214765101</v>
      </c>
      <c r="BU8" s="9">
        <f t="shared" ref="BU8:BV8" si="50">IFERROR(BU5/(BU6+BU7),0)</f>
        <v>5</v>
      </c>
      <c r="BV8" s="9">
        <f t="shared" si="50"/>
        <v>3.0141843971631208</v>
      </c>
      <c r="BW8" s="9">
        <f t="shared" ref="BW8" si="51">IFERROR(BW5/(BW6+BW7),0)</f>
        <v>6.0130718954248366</v>
      </c>
      <c r="BX8" s="9">
        <f t="shared" ref="BX8:BY8" si="52">IFERROR(BX5/(BX6+BX7),0)</f>
        <v>14.705882352941176</v>
      </c>
      <c r="BY8" s="9">
        <f t="shared" si="52"/>
        <v>13.636363636363635</v>
      </c>
      <c r="BZ8" s="9">
        <f t="shared" ref="BZ8" si="53">IFERROR(BZ5/(BZ6+BZ7),0)</f>
        <v>16</v>
      </c>
      <c r="CA8" s="9">
        <f t="shared" ref="CA8:CB8" si="54">IFERROR(CA5/(CA6+CA7),0)</f>
        <v>10.227272727272727</v>
      </c>
      <c r="CB8" s="9">
        <f t="shared" si="54"/>
        <v>15</v>
      </c>
      <c r="CC8" s="9">
        <f t="shared" ref="CC8" si="55">IFERROR(CC5/(CC6+CC7),0)</f>
        <v>9.4890510948905096</v>
      </c>
      <c r="CD8" s="9">
        <f t="shared" ref="CD8:CE8" si="56">IFERROR(CD5/(CD6+CD7),0)</f>
        <v>20.481927710843372</v>
      </c>
      <c r="CE8" s="9">
        <f t="shared" si="56"/>
        <v>12.881355932203389</v>
      </c>
      <c r="CF8" s="9">
        <f t="shared" ref="CF8" si="57">IFERROR(CF5/(CF6+CF7),0)</f>
        <v>24.033613445378151</v>
      </c>
      <c r="CG8" s="9">
        <f t="shared" ref="CG8:CH8" si="58">IFERROR(CG5/(CG6+CG7),0)</f>
        <v>6.7757009345794401</v>
      </c>
      <c r="CH8" s="9">
        <f t="shared" si="58"/>
        <v>13.556618819776716</v>
      </c>
      <c r="CI8" s="9">
        <f t="shared" ref="CI8" si="59">IFERROR(CI5/(CI6+CI7),0)</f>
        <v>19.743336623889441</v>
      </c>
      <c r="CJ8" s="9">
        <f t="shared" ref="CJ8:CK8" si="60">IFERROR(CJ5/(CJ6+CJ7),0)</f>
        <v>16.639344262295079</v>
      </c>
      <c r="CK8" s="9">
        <f t="shared" si="60"/>
        <v>15.765069551777433</v>
      </c>
      <c r="CL8" s="9">
        <f t="shared" ref="CL8" si="61">IFERROR(CL5/(CL6+CL7),0)</f>
        <v>14.980694980694981</v>
      </c>
      <c r="CM8" s="9">
        <f t="shared" ref="CM8:CN8" si="62">IFERROR(CM5/(CM6+CM7),0)</f>
        <v>20.478170478170476</v>
      </c>
      <c r="CN8" s="9">
        <f t="shared" si="62"/>
        <v>20.492866407263296</v>
      </c>
      <c r="CO8" s="9">
        <f t="shared" ref="CO8" si="63">IFERROR(CO5/(CO6+CO7),0)</f>
        <v>14.7024504084014</v>
      </c>
      <c r="CP8" s="9">
        <f t="shared" ref="CP8:CQ8" si="64">IFERROR(CP5/(CP6+CP7),0)</f>
        <v>14.819277108433736</v>
      </c>
      <c r="CQ8" s="9">
        <f t="shared" si="64"/>
        <v>15.264423076923077</v>
      </c>
      <c r="CR8" s="9">
        <f t="shared" ref="CR8" si="65">IFERROR(CR5/(CR6+CR7),0)</f>
        <v>16.795366795366796</v>
      </c>
      <c r="CS8" s="9">
        <f t="shared" ref="CS8:CT8" si="66">IFERROR(CS5/(CS6+CS7),0)</f>
        <v>20.394736842105264</v>
      </c>
      <c r="CT8" s="9">
        <f t="shared" si="66"/>
        <v>22.636815920398007</v>
      </c>
      <c r="CU8" s="9">
        <f t="shared" ref="CU8" si="67">IFERROR(CU5/(CU6+CU7),0)</f>
        <v>15.090909090909092</v>
      </c>
      <c r="CV8" s="9">
        <f t="shared" ref="CV8:CW8" si="68">IFERROR(CV5/(CV6+CV7),0)</f>
        <v>0</v>
      </c>
      <c r="CW8" s="9">
        <f t="shared" si="68"/>
        <v>19.724284199363733</v>
      </c>
      <c r="CX8" s="9">
        <f t="shared" ref="CX8" si="69">IFERROR(CX5/(CX6+CX7),0)</f>
        <v>36.53846153846154</v>
      </c>
      <c r="CY8" s="9">
        <f t="shared" ref="CY8:CZ8" si="70">IFERROR(CY5/(CY6+CY7),0)</f>
        <v>14.004914004914005</v>
      </c>
      <c r="CZ8" s="9">
        <f t="shared" si="70"/>
        <v>17.708333333333332</v>
      </c>
      <c r="DA8" s="9">
        <f t="shared" ref="DA8" si="71">IFERROR(DA5/(DA6+DA7),0)</f>
        <v>24.615384615384613</v>
      </c>
      <c r="DB8" s="9">
        <f t="shared" ref="DB8:DC8" si="72">IFERROR(DB5/(DB6+DB7),0)</f>
        <v>10.996563573883162</v>
      </c>
      <c r="DC8" s="9">
        <f t="shared" si="72"/>
        <v>14.851485148514852</v>
      </c>
      <c r="DD8" s="9">
        <f t="shared" ref="DD8" si="73">IFERROR(DD5/(DD6+DD7),0)</f>
        <v>9.0909090909090899</v>
      </c>
      <c r="DE8" s="9">
        <f t="shared" ref="DE8:DF8" si="74">IFERROR(DE5/(DE6+DE7),0)</f>
        <v>10.45510455104551</v>
      </c>
      <c r="DF8" s="9">
        <f t="shared" si="74"/>
        <v>7.3939393939393936</v>
      </c>
      <c r="DG8" s="9">
        <f t="shared" ref="DG8" si="75">IFERROR(DG5/(DG6+DG7),0)</f>
        <v>32.584269662921351</v>
      </c>
      <c r="DH8" s="9">
        <f t="shared" ref="DH8:DI8" si="76">IFERROR(DH5/(DH6+DH7),0)</f>
        <v>14.615384615384615</v>
      </c>
      <c r="DI8" s="9">
        <f t="shared" si="76"/>
        <v>10.603588907014682</v>
      </c>
      <c r="DJ8" s="9">
        <f t="shared" ref="DJ8" si="77">IFERROR(DJ5/(DJ6+DJ7),0)</f>
        <v>11.125654450261779</v>
      </c>
      <c r="DK8" s="9">
        <f t="shared" ref="DK8:DL8" si="78">IFERROR(DK5/(DK6+DK7),0)</f>
        <v>11.8895966029724</v>
      </c>
      <c r="DL8" s="9">
        <f t="shared" si="78"/>
        <v>9.7269624573378834</v>
      </c>
      <c r="DM8" s="9">
        <f t="shared" ref="DM8" si="79">IFERROR(DM5/(DM6+DM7),0)</f>
        <v>12.086092715231787</v>
      </c>
      <c r="DN8" s="9">
        <f t="shared" ref="DN8:DO8" si="80">IFERROR(DN5/(DN6+DN7),0)</f>
        <v>28.44202898550725</v>
      </c>
      <c r="DO8" s="9">
        <f t="shared" si="80"/>
        <v>15.07823613086771</v>
      </c>
      <c r="DP8" s="9">
        <f t="shared" ref="DP8" si="81">IFERROR(DP5/(DP6+DP7),0)</f>
        <v>11.470588235294116</v>
      </c>
      <c r="DQ8" s="9">
        <f t="shared" ref="DQ8:DR8" si="82">IFERROR(DQ5/(DQ6+DQ7),0)</f>
        <v>9.7124600638977636</v>
      </c>
      <c r="DR8" s="9">
        <f t="shared" si="82"/>
        <v>22.531645569620252</v>
      </c>
      <c r="DS8" s="9">
        <f t="shared" ref="DS8" si="83">IFERROR(DS5/(DS6+DS7),0)</f>
        <v>12.543554006968641</v>
      </c>
      <c r="DT8" s="9">
        <f t="shared" ref="DT8:DU8" si="84">IFERROR(DT5/(DT6+DT7),0)</f>
        <v>41.875</v>
      </c>
      <c r="DU8" s="9">
        <f t="shared" si="84"/>
        <v>30</v>
      </c>
      <c r="DV8" s="9">
        <f t="shared" ref="DV8" si="85">IFERROR(DV5/(DV6+DV7),0)</f>
        <v>29.629629629629626</v>
      </c>
      <c r="DW8" s="9">
        <f t="shared" ref="DW8:DX8" si="86">IFERROR(DW5/(DW6+DW7),0)</f>
        <v>17.464788732394368</v>
      </c>
      <c r="DX8" s="9">
        <f t="shared" si="86"/>
        <v>22.245322245322246</v>
      </c>
      <c r="DY8" s="9">
        <f t="shared" ref="DY8" si="87">IFERROR(DY5/(DY6+DY7),0)</f>
        <v>23.543990086741015</v>
      </c>
      <c r="DZ8" s="9">
        <f t="shared" ref="DZ8:EA8" si="88">IFERROR(DZ5/(DZ6+DZ7),0)</f>
        <v>15.68181818181818</v>
      </c>
      <c r="EA8" s="9">
        <f t="shared" si="88"/>
        <v>15.185185185185185</v>
      </c>
      <c r="EB8" s="9">
        <f t="shared" ref="EB8" si="89">IFERROR(EB5/(EB6+EB7),0)</f>
        <v>21.217712177121772</v>
      </c>
      <c r="EC8" s="9">
        <f t="shared" ref="EC8:ED8" si="90">IFERROR(EC5/(EC6+EC7),0)</f>
        <v>22.553191489361701</v>
      </c>
      <c r="ED8" s="9">
        <f t="shared" si="90"/>
        <v>25.252525252525253</v>
      </c>
      <c r="EE8" s="9">
        <f t="shared" ref="EE8" si="91">IFERROR(EE5/(EE6+EE7),0)</f>
        <v>0</v>
      </c>
      <c r="EF8" s="9">
        <f t="shared" ref="EF8:EG8" si="92">IFERROR(EF5/(EF6+EF7),0)</f>
        <v>16.139767054908486</v>
      </c>
      <c r="EG8" s="9">
        <f t="shared" si="92"/>
        <v>18.702290076335878</v>
      </c>
      <c r="EH8" s="9">
        <f t="shared" ref="EH8" si="93">IFERROR(EH5/(EH6+EH7),0)</f>
        <v>21.389396709323581</v>
      </c>
      <c r="EI8" s="9">
        <f t="shared" ref="EI8:EJ8" si="94">IFERROR(EI5/(EI6+EI7),0)</f>
        <v>22.921348314606739</v>
      </c>
      <c r="EJ8" s="9">
        <f t="shared" si="94"/>
        <v>15.186246418338108</v>
      </c>
      <c r="EK8" s="9">
        <f t="shared" ref="EK8" si="95">IFERROR(EK5/(EK6+EK7),0)</f>
        <v>22.567287784679088</v>
      </c>
      <c r="EL8" s="9">
        <f t="shared" ref="EL8:EM8" si="96">IFERROR(EL5/(EL6+EL7),0)</f>
        <v>16.642335766423358</v>
      </c>
      <c r="EM8" s="9">
        <f t="shared" si="96"/>
        <v>19.427402862985687</v>
      </c>
      <c r="EN8" s="9">
        <f t="shared" ref="EN8" si="97">IFERROR(EN5/(EN6+EN7),0)</f>
        <v>19.741935483870968</v>
      </c>
      <c r="EO8" s="9">
        <f t="shared" ref="EO8:EP8" si="98">IFERROR(EO5/(EO6+EO7),0)</f>
        <v>5.8039215686274508</v>
      </c>
      <c r="EP8" s="9">
        <f t="shared" si="98"/>
        <v>18.900675024108001</v>
      </c>
      <c r="EQ8" s="9">
        <f t="shared" ref="EQ8" si="99">IFERROR(EQ5/(EQ6+EQ7),0)</f>
        <v>18.735891647855532</v>
      </c>
      <c r="ER8" s="9">
        <f t="shared" ref="ER8:ES8" si="100">IFERROR(ER5/(ER6+ER7),0)</f>
        <v>12.162162162162161</v>
      </c>
      <c r="ES8" s="9">
        <f t="shared" si="100"/>
        <v>10.560344827586206</v>
      </c>
      <c r="ET8" s="9">
        <f t="shared" ref="ET8" si="101">IFERROR(ET5/(ET6+ET7),0)</f>
        <v>10.544939844302903</v>
      </c>
      <c r="EU8" s="9">
        <f t="shared" ref="EU8:EV8" si="102">IFERROR(EU5/(EU6+EU7),0)</f>
        <v>10.296067167476801</v>
      </c>
      <c r="EV8" s="9">
        <f t="shared" si="102"/>
        <v>7.3692248949980907</v>
      </c>
      <c r="EW8" s="9">
        <f t="shared" ref="EW8" si="103">IFERROR(EW5/(EW6+EW7),0)</f>
        <v>6.0916595502419595</v>
      </c>
      <c r="EX8" s="9">
        <f t="shared" ref="EX8:EY8" si="104">IFERROR(EX5/(EX6+EX7),0)</f>
        <v>16.863905325443788</v>
      </c>
      <c r="EY8" s="9">
        <f t="shared" si="104"/>
        <v>7.9400749063670411</v>
      </c>
      <c r="EZ8" s="9">
        <f t="shared" ref="EZ8" si="105">IFERROR(EZ5/(EZ6+EZ7),0)</f>
        <v>12.406947890818858</v>
      </c>
      <c r="FA8" s="9">
        <f t="shared" ref="FA8:FB8" si="106">IFERROR(FA5/(FA6+FA7),0)</f>
        <v>8.8818117480537868</v>
      </c>
      <c r="FB8" s="9">
        <f t="shared" si="106"/>
        <v>15.268138801261831</v>
      </c>
      <c r="FC8" s="9">
        <f t="shared" ref="FC8" si="107">IFERROR(FC5/(FC6+FC7),0)</f>
        <v>7.5290215588723042</v>
      </c>
      <c r="FD8" s="9">
        <f t="shared" ref="FD8:FE8" si="108">IFERROR(FD5/(FD6+FD7),0)</f>
        <v>6.966130194571222</v>
      </c>
      <c r="FE8" s="9">
        <f t="shared" si="108"/>
        <v>6.7354173380599418</v>
      </c>
      <c r="FF8" s="9">
        <f t="shared" ref="FF8" si="109">IFERROR(FF5/(FF6+FF7),0)</f>
        <v>6.9163292847503373</v>
      </c>
      <c r="FG8" s="9">
        <f t="shared" ref="FG8:FH8" si="110">IFERROR(FG5/(FG6+FG7),0)</f>
        <v>5.6636296478699828</v>
      </c>
      <c r="FH8" s="9">
        <f t="shared" si="110"/>
        <v>6.4123497105536584</v>
      </c>
      <c r="FI8" s="9">
        <f t="shared" ref="FI8" si="111">IFERROR(FI5/(FI6+FI7),0)</f>
        <v>8.9851701075894148</v>
      </c>
      <c r="FJ8" s="9">
        <f t="shared" ref="FJ8:FK8" si="112">IFERROR(FJ5/(FJ6+FJ7),0)</f>
        <v>12.361251261352169</v>
      </c>
      <c r="FK8" s="9">
        <f t="shared" si="112"/>
        <v>12.606284658040664</v>
      </c>
      <c r="FL8" s="9">
        <f t="shared" ref="FL8" si="113">IFERROR(FL5/(FL6+FL7),0)</f>
        <v>16</v>
      </c>
      <c r="FM8" s="9">
        <f t="shared" ref="FM8:FN8" si="114">IFERROR(FM5/(FM6+FM7),0)</f>
        <v>11.687537268932617</v>
      </c>
      <c r="FN8" s="9">
        <f t="shared" si="114"/>
        <v>9.2470760233918128</v>
      </c>
      <c r="FO8" s="9">
        <f t="shared" ref="FO8" si="115">IFERROR(FO5/(FO6+FO7),0)</f>
        <v>13.807285546415981</v>
      </c>
      <c r="FP8" s="9">
        <f t="shared" ref="FP8:FQ8" si="116">IFERROR(FP5/(FP6+FP7),0)</f>
        <v>12.837285363859362</v>
      </c>
      <c r="FQ8" s="9">
        <f t="shared" si="116"/>
        <v>13.962264150943396</v>
      </c>
      <c r="FR8" s="9">
        <f t="shared" ref="FR8" si="117">IFERROR(FR5/(FR6+FR7),0)</f>
        <v>11.574074074074073</v>
      </c>
      <c r="FS8" s="9">
        <f t="shared" ref="FS8:FT8" si="118">IFERROR(FS5/(FS6+FS7),0)</f>
        <v>12.437810945273633</v>
      </c>
      <c r="FT8" s="9">
        <f t="shared" si="118"/>
        <v>21.476510067114095</v>
      </c>
      <c r="FU8" s="9">
        <f t="shared" ref="FU8" si="119">IFERROR(FU5/(FU6+FU7),0)</f>
        <v>13.910355486862443</v>
      </c>
      <c r="FV8" s="9">
        <f t="shared" ref="FV8:FW8" si="120">IFERROR(FV5/(FV6+FV7),0)</f>
        <v>12.478632478632479</v>
      </c>
      <c r="FW8" s="9">
        <f t="shared" si="120"/>
        <v>14.379084967320262</v>
      </c>
      <c r="FX8" s="9">
        <f t="shared" ref="FX8" si="121">IFERROR(FX5/(FX6+FX7),0)</f>
        <v>18.027210884353742</v>
      </c>
      <c r="FY8" s="9">
        <f t="shared" ref="FY8:FZ8" si="122">IFERROR(FY5/(FY6+FY7),0)</f>
        <v>49.49152542372881</v>
      </c>
      <c r="FZ8" s="9">
        <f t="shared" si="122"/>
        <v>24.14965986394558</v>
      </c>
      <c r="GA8" s="9">
        <f t="shared" ref="GA8" si="123">IFERROR(GA5/(GA6+GA7),0)</f>
        <v>9.7118463180362866</v>
      </c>
      <c r="GB8" s="9">
        <f t="shared" ref="GB8:GC8" si="124">IFERROR(GB5/(GB6+GB7),0)</f>
        <v>16.767922235722963</v>
      </c>
      <c r="GC8" s="9">
        <f t="shared" si="124"/>
        <v>23.583180987202926</v>
      </c>
      <c r="GD8" s="9">
        <f t="shared" ref="GD8" si="125">IFERROR(GD5/(GD6+GD7),0)</f>
        <v>16.616314199395774</v>
      </c>
      <c r="GE8" s="9">
        <f t="shared" ref="GE8:GF8" si="126">IFERROR(GE5/(GE6+GE7),0)</f>
        <v>24.945295404814004</v>
      </c>
      <c r="GF8" s="9">
        <f t="shared" si="126"/>
        <v>13.031914893617023</v>
      </c>
      <c r="GG8" s="9">
        <f t="shared" ref="GG8" si="127">IFERROR(GG5/(GG6+GG7),0)</f>
        <v>37.894736842105267</v>
      </c>
      <c r="GH8" s="9">
        <f t="shared" ref="GH8:GI8" si="128">IFERROR(GH5/(GH6+GH7),0)</f>
        <v>17.843137254901961</v>
      </c>
      <c r="GI8" s="9">
        <f t="shared" si="128"/>
        <v>13.418986438258386</v>
      </c>
      <c r="GJ8" s="9">
        <f t="shared" ref="GJ8" si="129">IFERROR(GJ5/(GJ6+GJ7),0)</f>
        <v>22.206506364922205</v>
      </c>
      <c r="GK8" s="9">
        <f t="shared" ref="GK8:GL8" si="130">IFERROR(GK5/(GK6+GK7),0)</f>
        <v>17.291414752116083</v>
      </c>
      <c r="GL8" s="9">
        <f t="shared" si="130"/>
        <v>16.183574879227052</v>
      </c>
      <c r="GM8" s="9">
        <f t="shared" ref="GM8" si="131">IFERROR(GM5/(GM6+GM7),0)</f>
        <v>16.343490304709142</v>
      </c>
      <c r="GN8" s="9">
        <f t="shared" ref="GN8:GO8" si="132">IFERROR(GN5/(GN6+GN7),0)</f>
        <v>20.630749014454665</v>
      </c>
      <c r="GO8" s="9">
        <f t="shared" si="132"/>
        <v>14.472361809045227</v>
      </c>
      <c r="GP8" s="9">
        <f t="shared" ref="GP8" si="133">IFERROR(GP5/(GP6+GP7),0)</f>
        <v>21.132897603485841</v>
      </c>
      <c r="GQ8" s="9">
        <f t="shared" ref="GQ8:GR8" si="134">IFERROR(GQ5/(GQ6+GQ7),0)</f>
        <v>16.957210776545164</v>
      </c>
      <c r="GR8" s="9">
        <f t="shared" si="134"/>
        <v>42.04081632653061</v>
      </c>
      <c r="GS8" s="9">
        <f t="shared" ref="GS8" si="135">IFERROR(GS5/(GS6+GS7),0)</f>
        <v>7.9474342928660828</v>
      </c>
      <c r="GT8" s="9">
        <f t="shared" ref="GT8:GU8" si="136">IFERROR(GT5/(GT6+GT7),0)</f>
        <v>13.583556747095622</v>
      </c>
      <c r="GU8" s="9">
        <f t="shared" si="136"/>
        <v>15.396825396825395</v>
      </c>
      <c r="GV8" s="9">
        <f t="shared" ref="GV8" si="137">IFERROR(GV5/(GV6+GV7),0)</f>
        <v>17.606602475928476</v>
      </c>
      <c r="GW8" s="9">
        <f t="shared" ref="GW8:GX8" si="138">IFERROR(GW5/(GW6+GW7),0)</f>
        <v>19.911223842739378</v>
      </c>
      <c r="GX8" s="9">
        <f t="shared" si="138"/>
        <v>17.186108637577917</v>
      </c>
      <c r="GY8" s="9">
        <f t="shared" ref="GY8" si="139">IFERROR(GY5/(GY6+GY7),0)</f>
        <v>18.233851185609158</v>
      </c>
      <c r="GZ8" s="9">
        <f t="shared" ref="GZ8:HA8" si="140">IFERROR(GZ5/(GZ6+GZ7),0)</f>
        <v>15.258040388930443</v>
      </c>
      <c r="HA8" s="9">
        <f t="shared" si="140"/>
        <v>13.073593073593074</v>
      </c>
      <c r="HB8" s="9">
        <f t="shared" ref="HB8" si="141">IFERROR(HB5/(HB6+HB7),0)</f>
        <v>16.740576496674059</v>
      </c>
      <c r="HC8" s="9">
        <f t="shared" ref="HC8:HD8" si="142">IFERROR(HC5/(HC6+HC7),0)</f>
        <v>15.899122807017545</v>
      </c>
      <c r="HD8" s="9">
        <f t="shared" si="142"/>
        <v>14.562841530054644</v>
      </c>
      <c r="HE8" s="9">
        <f t="shared" ref="HE8" si="143">IFERROR(HE5/(HE6+HE7),0)</f>
        <v>7.3164861612515049</v>
      </c>
      <c r="HF8" s="9">
        <f t="shared" ref="HF8:HG8" si="144">IFERROR(HF5/(HF6+HF7),0)</f>
        <v>15.929411764705883</v>
      </c>
      <c r="HG8" s="9">
        <f t="shared" si="144"/>
        <v>13.053770713561041</v>
      </c>
      <c r="HH8" s="9">
        <f t="shared" ref="HH8" si="145">IFERROR(HH5/(HH6+HH7),0)</f>
        <v>14.450201496833621</v>
      </c>
      <c r="HI8" s="9">
        <f t="shared" ref="HI8:HJ8" si="146">IFERROR(HI5/(HI6+HI7),0)</f>
        <v>22.048780487804876</v>
      </c>
      <c r="HJ8" s="9">
        <f t="shared" si="146"/>
        <v>11.595022624434389</v>
      </c>
      <c r="HK8" s="9">
        <f t="shared" ref="HK8" si="147">IFERROR(HK5/(HK6+HK7),0)</f>
        <v>16.348949919224555</v>
      </c>
      <c r="HL8" s="9">
        <f t="shared" ref="HL8:HM8" si="148">IFERROR(HL5/(HL6+HL7),0)</f>
        <v>16.008771929824562</v>
      </c>
      <c r="HM8" s="9">
        <f t="shared" si="148"/>
        <v>18.792599805258035</v>
      </c>
      <c r="HN8" s="9">
        <f t="shared" ref="HN8" si="149">IFERROR(HN5/(HN6+HN7),0)</f>
        <v>15.160142348754448</v>
      </c>
      <c r="HO8" s="9">
        <f t="shared" ref="HO8:HP8" si="150">IFERROR(HO5/(HO6+HO7),0)</f>
        <v>18.947368421052634</v>
      </c>
      <c r="HP8" s="9">
        <f t="shared" si="150"/>
        <v>9.4196003805899142</v>
      </c>
      <c r="HQ8" s="9">
        <f t="shared" ref="HQ8" si="151">IFERROR(HQ5/(HQ6+HQ7),0)</f>
        <v>38.734177215189874</v>
      </c>
      <c r="HR8" s="9">
        <f t="shared" ref="HR8:HS8" si="152">IFERROR(HR5/(HR6+HR7),0)</f>
        <v>15.547905909351693</v>
      </c>
      <c r="HS8" s="9">
        <f t="shared" si="152"/>
        <v>15.422535211267606</v>
      </c>
      <c r="HT8" s="9">
        <f t="shared" ref="HT8" si="153">IFERROR(HT5/(HT6+HT7),0)</f>
        <v>23.479087452471482</v>
      </c>
      <c r="HU8" s="9">
        <f t="shared" ref="HU8:HV8" si="154">IFERROR(HU5/(HU6+HU7),0)</f>
        <v>16.557734204793029</v>
      </c>
      <c r="HV8" s="9">
        <f t="shared" si="154"/>
        <v>18.378378378378379</v>
      </c>
      <c r="HW8" s="9">
        <f t="shared" ref="HW8" si="155">IFERROR(HW5/(HW6+HW7),0)</f>
        <v>18.348623853211009</v>
      </c>
      <c r="HX8" s="9">
        <f t="shared" ref="HX8:HY8" si="156">IFERROR(HX5/(HX6+HX7),0)</f>
        <v>8.8011417697431025</v>
      </c>
      <c r="HY8" s="9">
        <f t="shared" si="156"/>
        <v>0</v>
      </c>
      <c r="HZ8" s="9">
        <f t="shared" ref="HZ8" si="157">IFERROR(HZ5/(HZ6+HZ7),0)</f>
        <v>0</v>
      </c>
      <c r="IA8" s="9">
        <f t="shared" ref="IA8:IB8" si="158">IFERROR(IA5/(IA6+IA7),0)</f>
        <v>0</v>
      </c>
      <c r="IB8" s="9">
        <f t="shared" si="158"/>
        <v>0</v>
      </c>
      <c r="IC8" s="9">
        <f t="shared" ref="IC8" si="159">IFERROR(IC5/(IC6+IC7),0)</f>
        <v>0</v>
      </c>
      <c r="ID8" s="9">
        <f t="shared" ref="ID8:IE8" si="160">IFERROR(ID5/(ID6+ID7),0)</f>
        <v>0</v>
      </c>
      <c r="IE8" s="9">
        <f t="shared" si="160"/>
        <v>0</v>
      </c>
      <c r="IF8" s="9">
        <f t="shared" ref="IF8" si="161">IFERROR(IF5/(IF6+IF7),0)</f>
        <v>0</v>
      </c>
      <c r="IG8" s="9">
        <f t="shared" ref="IG8:IH8" si="162">IFERROR(IG5/(IG6+IG7),0)</f>
        <v>0</v>
      </c>
      <c r="IH8" s="9">
        <f t="shared" si="162"/>
        <v>0</v>
      </c>
      <c r="II8" s="9">
        <f t="shared" ref="II8" si="163">IFERROR(II5/(II6+II7),0)</f>
        <v>0</v>
      </c>
      <c r="IJ8" s="9">
        <f t="shared" ref="IJ8:IK8" si="164">IFERROR(IJ5/(IJ6+IJ7),0)</f>
        <v>0</v>
      </c>
      <c r="IK8" s="9">
        <f t="shared" si="164"/>
        <v>0</v>
      </c>
      <c r="IL8" s="9">
        <f t="shared" ref="IL8" si="165">IFERROR(IL5/(IL6+IL7),0)</f>
        <v>0</v>
      </c>
      <c r="IM8" s="9">
        <f t="shared" ref="IM8:IN8" si="166">IFERROR(IM5/(IM6+IM7),0)</f>
        <v>0</v>
      </c>
      <c r="IN8" s="9">
        <f t="shared" si="166"/>
        <v>0</v>
      </c>
      <c r="IO8" s="9">
        <f t="shared" ref="IO8" si="167">IFERROR(IO5/(IO6+IO7),0)</f>
        <v>0</v>
      </c>
      <c r="IP8" s="9">
        <f t="shared" ref="IP8:IQ8" si="168">IFERROR(IP5/(IP6+IP7),0)</f>
        <v>0</v>
      </c>
      <c r="IQ8" s="9">
        <f t="shared" si="168"/>
        <v>0</v>
      </c>
      <c r="IR8" s="9">
        <f t="shared" ref="IR8" si="169">IFERROR(IR5/(IR6+IR7),0)</f>
        <v>0</v>
      </c>
      <c r="IS8" s="9">
        <f t="shared" ref="IS8:IT8" si="170">IFERROR(IS5/(IS6+IS7),0)</f>
        <v>0</v>
      </c>
      <c r="IT8" s="9">
        <f t="shared" si="170"/>
        <v>0</v>
      </c>
      <c r="IU8" s="9">
        <f t="shared" ref="IU8" si="171">IFERROR(IU5/(IU6+IU7),0)</f>
        <v>0</v>
      </c>
      <c r="IV8" s="9">
        <f t="shared" ref="IV8:IW8" si="172">IFERROR(IV5/(IV6+IV7),0)</f>
        <v>0</v>
      </c>
      <c r="IW8" s="9">
        <f t="shared" si="172"/>
        <v>0</v>
      </c>
      <c r="IX8" s="9">
        <f t="shared" ref="IX8" si="173">IFERROR(IX5/(IX6+IX7),0)</f>
        <v>0</v>
      </c>
      <c r="IY8" s="9">
        <f t="shared" ref="IY8:IZ8" si="174">IFERROR(IY5/(IY6+IY7),0)</f>
        <v>0</v>
      </c>
      <c r="IZ8" s="9">
        <f t="shared" si="174"/>
        <v>0</v>
      </c>
      <c r="JA8" s="9">
        <f t="shared" ref="JA8" si="175">IFERROR(JA5/(JA6+JA7),0)</f>
        <v>0</v>
      </c>
      <c r="JB8" s="9">
        <f t="shared" ref="JB8:JC8" si="176">IFERROR(JB5/(JB6+JB7),0)</f>
        <v>0</v>
      </c>
      <c r="JC8" s="9">
        <f t="shared" si="176"/>
        <v>0</v>
      </c>
      <c r="JD8" s="9">
        <f t="shared" ref="JD8" si="177">IFERROR(JD5/(JD6+JD7),0)</f>
        <v>0</v>
      </c>
      <c r="JE8" s="9">
        <f t="shared" ref="JE8:JF8" si="178">IFERROR(JE5/(JE6+JE7),0)</f>
        <v>0</v>
      </c>
      <c r="JF8" s="9">
        <f t="shared" si="178"/>
        <v>0</v>
      </c>
      <c r="JG8" s="9">
        <f t="shared" ref="JG8" si="179">IFERROR(JG5/(JG6+JG7),0)</f>
        <v>0</v>
      </c>
      <c r="JH8" s="9">
        <f t="shared" ref="JH8:JI8" si="180">IFERROR(JH5/(JH6+JH7),0)</f>
        <v>0</v>
      </c>
      <c r="JI8" s="9">
        <f t="shared" si="180"/>
        <v>0</v>
      </c>
      <c r="JJ8" s="9">
        <f t="shared" ref="JJ8" si="181">IFERROR(JJ5/(JJ6+JJ7),0)</f>
        <v>0</v>
      </c>
      <c r="JK8" s="9">
        <f t="shared" ref="JK8:JL8" si="182">IFERROR(JK5/(JK6+JK7),0)</f>
        <v>0</v>
      </c>
      <c r="JL8" s="9">
        <f t="shared" si="182"/>
        <v>0</v>
      </c>
      <c r="JM8" s="9">
        <f t="shared" ref="JM8" si="183">IFERROR(JM5/(JM6+JM7),0)</f>
        <v>0</v>
      </c>
      <c r="JN8" s="9">
        <f t="shared" ref="JN8:JO8" si="184">IFERROR(JN5/(JN6+JN7),0)</f>
        <v>0</v>
      </c>
      <c r="JO8" s="9">
        <f t="shared" si="184"/>
        <v>0</v>
      </c>
      <c r="JP8" s="9">
        <f t="shared" ref="JP8" si="185">IFERROR(JP5/(JP6+JP7),0)</f>
        <v>0</v>
      </c>
      <c r="JQ8" s="9">
        <f t="shared" ref="JQ8:JR8" si="186">IFERROR(JQ5/(JQ6+JQ7),0)</f>
        <v>0</v>
      </c>
      <c r="JR8" s="9">
        <f t="shared" si="186"/>
        <v>0</v>
      </c>
      <c r="JS8" s="9">
        <f t="shared" ref="JS8" si="187">IFERROR(JS5/(JS6+JS7),0)</f>
        <v>0</v>
      </c>
      <c r="JT8" s="9">
        <f t="shared" ref="JT8:JU8" si="188">IFERROR(JT5/(JT6+JT7),0)</f>
        <v>0</v>
      </c>
      <c r="JU8" s="9">
        <f t="shared" si="188"/>
        <v>0</v>
      </c>
      <c r="JV8" s="9">
        <f t="shared" ref="JV8" si="189">IFERROR(JV5/(JV6+JV7),0)</f>
        <v>0</v>
      </c>
      <c r="JW8" s="9">
        <f t="shared" ref="JW8:JX8" si="190">IFERROR(JW5/(JW6+JW7),0)</f>
        <v>0</v>
      </c>
      <c r="JX8" s="9">
        <f t="shared" si="190"/>
        <v>0</v>
      </c>
      <c r="JY8" s="9">
        <f t="shared" ref="JY8" si="191">IFERROR(JY5/(JY6+JY7),0)</f>
        <v>0</v>
      </c>
      <c r="JZ8" s="9">
        <f t="shared" ref="JZ8:KA8" si="192">IFERROR(JZ5/(JZ6+JZ7),0)</f>
        <v>0</v>
      </c>
      <c r="KA8" s="9">
        <f t="shared" si="192"/>
        <v>0</v>
      </c>
      <c r="KB8" s="9">
        <f t="shared" ref="KB8" si="193">IFERROR(KB5/(KB6+KB7),0)</f>
        <v>0</v>
      </c>
      <c r="KC8" s="9">
        <f t="shared" ref="KC8:KD8" si="194">IFERROR(KC5/(KC6+KC7),0)</f>
        <v>0</v>
      </c>
      <c r="KD8" s="9">
        <f t="shared" si="194"/>
        <v>0</v>
      </c>
      <c r="KE8" s="9">
        <f t="shared" ref="KE8" si="195">IFERROR(KE5/(KE6+KE7),0)</f>
        <v>0</v>
      </c>
      <c r="KF8" s="9">
        <f t="shared" ref="KF8:KG8" si="196">IFERROR(KF5/(KF6+KF7),0)</f>
        <v>0</v>
      </c>
      <c r="KG8" s="9">
        <f t="shared" si="196"/>
        <v>0</v>
      </c>
      <c r="KH8" s="9">
        <f t="shared" ref="KH8" si="197">IFERROR(KH5/(KH6+KH7),0)</f>
        <v>0</v>
      </c>
      <c r="KI8" s="9">
        <f t="shared" ref="KI8:KJ8" si="198">IFERROR(KI5/(KI6+KI7),0)</f>
        <v>0</v>
      </c>
      <c r="KJ8" s="9">
        <f t="shared" si="198"/>
        <v>0</v>
      </c>
      <c r="KK8" s="9">
        <f t="shared" ref="KK8" si="199">IFERROR(KK5/(KK6+KK7),0)</f>
        <v>0</v>
      </c>
      <c r="KL8" s="9">
        <f t="shared" ref="KL8:KM8" si="200">IFERROR(KL5/(KL6+KL7),0)</f>
        <v>0</v>
      </c>
      <c r="KM8" s="9">
        <f t="shared" si="200"/>
        <v>0</v>
      </c>
      <c r="KN8" s="9">
        <f t="shared" ref="KN8" si="201">IFERROR(KN5/(KN6+KN7),0)</f>
        <v>0</v>
      </c>
      <c r="KO8" s="9">
        <f t="shared" ref="KO8:KP8" si="202">IFERROR(KO5/(KO6+KO7),0)</f>
        <v>0</v>
      </c>
      <c r="KP8" s="9">
        <f t="shared" si="202"/>
        <v>0</v>
      </c>
      <c r="KQ8" s="9">
        <f t="shared" ref="KQ8" si="203">IFERROR(KQ5/(KQ6+KQ7),0)</f>
        <v>0</v>
      </c>
      <c r="KR8" s="9">
        <f t="shared" ref="KR8:KS8" si="204">IFERROR(KR5/(KR6+KR7),0)</f>
        <v>0</v>
      </c>
      <c r="KS8" s="9">
        <f t="shared" si="204"/>
        <v>0</v>
      </c>
      <c r="KT8" s="9">
        <f t="shared" ref="KT8" si="205">IFERROR(KT5/(KT6+KT7),0)</f>
        <v>0</v>
      </c>
      <c r="KU8" s="9">
        <f t="shared" ref="KU8:KV8" si="206">IFERROR(KU5/(KU6+KU7),0)</f>
        <v>0</v>
      </c>
      <c r="KV8" s="9">
        <f t="shared" si="206"/>
        <v>0</v>
      </c>
      <c r="KW8" s="9">
        <f t="shared" ref="KW8" si="207">IFERROR(KW5/(KW6+KW7),0)</f>
        <v>0</v>
      </c>
      <c r="KX8" s="9">
        <f t="shared" ref="KX8:KY8" si="208">IFERROR(KX5/(KX6+KX7),0)</f>
        <v>0</v>
      </c>
      <c r="KY8" s="9">
        <f t="shared" si="208"/>
        <v>0</v>
      </c>
      <c r="KZ8" s="9">
        <f t="shared" ref="KZ8" si="209">IFERROR(KZ5/(KZ6+KZ7),0)</f>
        <v>0</v>
      </c>
      <c r="LA8" s="9">
        <f t="shared" ref="LA8:LB8" si="210">IFERROR(LA5/(LA6+LA7),0)</f>
        <v>0</v>
      </c>
      <c r="LB8" s="9">
        <f t="shared" si="210"/>
        <v>0</v>
      </c>
      <c r="LC8" s="9">
        <f t="shared" ref="LC8" si="211">IFERROR(LC5/(LC6+LC7),0)</f>
        <v>0</v>
      </c>
      <c r="LD8" s="9">
        <f t="shared" ref="LD8:LE8" si="212">IFERROR(LD5/(LD6+LD7),0)</f>
        <v>0</v>
      </c>
      <c r="LE8" s="9">
        <f t="shared" si="212"/>
        <v>0</v>
      </c>
      <c r="LF8" s="9">
        <f t="shared" ref="LF8" si="213">IFERROR(LF5/(LF6+LF7),0)</f>
        <v>0</v>
      </c>
      <c r="LG8" s="9">
        <f t="shared" ref="LG8:LH8" si="214">IFERROR(LG5/(LG6+LG7),0)</f>
        <v>0</v>
      </c>
      <c r="LH8" s="9">
        <f t="shared" si="214"/>
        <v>0</v>
      </c>
      <c r="LI8" s="9">
        <f t="shared" ref="LI8" si="215">IFERROR(LI5/(LI6+LI7),0)</f>
        <v>0</v>
      </c>
      <c r="LJ8" s="9">
        <f t="shared" ref="LJ8:LK8" si="216">IFERROR(LJ5/(LJ6+LJ7),0)</f>
        <v>0</v>
      </c>
      <c r="LK8" s="9">
        <f t="shared" si="216"/>
        <v>0</v>
      </c>
      <c r="LL8" s="9">
        <f t="shared" ref="LL8" si="217">IFERROR(LL5/(LL6+LL7),0)</f>
        <v>0</v>
      </c>
      <c r="LM8" s="9">
        <f t="shared" ref="LM8:LN8" si="218">IFERROR(LM5/(LM6+LM7),0)</f>
        <v>0</v>
      </c>
      <c r="LN8" s="9">
        <f t="shared" si="218"/>
        <v>0</v>
      </c>
      <c r="LO8" s="9">
        <f t="shared" ref="LO8" si="219">IFERROR(LO5/(LO6+LO7),0)</f>
        <v>0</v>
      </c>
      <c r="LP8" s="9">
        <f t="shared" ref="LP8:LQ8" si="220">IFERROR(LP5/(LP6+LP7),0)</f>
        <v>0</v>
      </c>
      <c r="LQ8" s="9">
        <f t="shared" si="220"/>
        <v>0</v>
      </c>
      <c r="LR8" s="9">
        <f t="shared" ref="LR8" si="221">IFERROR(LR5/(LR6+LR7),0)</f>
        <v>0</v>
      </c>
      <c r="LS8" s="9">
        <f t="shared" ref="LS8:LT8" si="222">IFERROR(LS5/(LS6+LS7),0)</f>
        <v>0</v>
      </c>
      <c r="LT8" s="9">
        <f t="shared" si="222"/>
        <v>0</v>
      </c>
      <c r="LU8" s="9">
        <f t="shared" ref="LU8" si="223">IFERROR(LU5/(LU6+LU7),0)</f>
        <v>0</v>
      </c>
      <c r="LV8" s="9">
        <f t="shared" ref="LV8:LW8" si="224">IFERROR(LV5/(LV6+LV7),0)</f>
        <v>0</v>
      </c>
      <c r="LW8" s="9">
        <f t="shared" si="224"/>
        <v>0</v>
      </c>
      <c r="LX8" s="9">
        <f t="shared" ref="LX8" si="225">IFERROR(LX5/(LX6+LX7),0)</f>
        <v>0</v>
      </c>
      <c r="LY8" s="9">
        <f t="shared" ref="LY8:LZ8" si="226">IFERROR(LY5/(LY6+LY7),0)</f>
        <v>0</v>
      </c>
      <c r="LZ8" s="9">
        <f t="shared" si="226"/>
        <v>0</v>
      </c>
      <c r="MA8" s="9">
        <f t="shared" ref="MA8" si="227">IFERROR(MA5/(MA6+MA7),0)</f>
        <v>0</v>
      </c>
      <c r="MB8" s="9">
        <f t="shared" ref="MB8:MC8" si="228">IFERROR(MB5/(MB6+MB7),0)</f>
        <v>0</v>
      </c>
      <c r="MC8" s="9">
        <f t="shared" si="228"/>
        <v>0</v>
      </c>
      <c r="MD8" s="9">
        <f t="shared" ref="MD8" si="229">IFERROR(MD5/(MD6+MD7),0)</f>
        <v>0</v>
      </c>
      <c r="ME8" s="9">
        <f t="shared" ref="ME8:MF8" si="230">IFERROR(ME5/(ME6+ME7),0)</f>
        <v>0</v>
      </c>
      <c r="MF8" s="9">
        <f t="shared" si="230"/>
        <v>0</v>
      </c>
      <c r="MG8" s="9">
        <f t="shared" ref="MG8" si="231">IFERROR(MG5/(MG6+MG7),0)</f>
        <v>0</v>
      </c>
      <c r="MH8" s="9">
        <f t="shared" ref="MH8:MI8" si="232">IFERROR(MH5/(MH6+MH7),0)</f>
        <v>0</v>
      </c>
      <c r="MI8" s="9">
        <f t="shared" si="232"/>
        <v>0</v>
      </c>
      <c r="MJ8" s="9">
        <f t="shared" ref="MJ8" si="233">IFERROR(MJ5/(MJ6+MJ7),0)</f>
        <v>0</v>
      </c>
      <c r="MK8" s="9">
        <f t="shared" ref="MK8:ML8" si="234">IFERROR(MK5/(MK6+MK7),0)</f>
        <v>0</v>
      </c>
      <c r="ML8" s="9">
        <f t="shared" si="234"/>
        <v>0</v>
      </c>
      <c r="MM8" s="9">
        <f t="shared" ref="MM8" si="235">IFERROR(MM5/(MM6+MM7),0)</f>
        <v>0</v>
      </c>
      <c r="MN8" s="9">
        <f t="shared" ref="MN8:MO8" si="236">IFERROR(MN5/(MN6+MN7),0)</f>
        <v>0</v>
      </c>
      <c r="MO8" s="9">
        <f t="shared" si="236"/>
        <v>0</v>
      </c>
      <c r="MP8" s="9">
        <f t="shared" ref="MP8" si="237">IFERROR(MP5/(MP6+MP7),0)</f>
        <v>0</v>
      </c>
      <c r="MQ8" s="9">
        <f t="shared" ref="MQ8:MR8" si="238">IFERROR(MQ5/(MQ6+MQ7),0)</f>
        <v>0</v>
      </c>
      <c r="MR8" s="9">
        <f t="shared" si="238"/>
        <v>0</v>
      </c>
      <c r="MS8" s="9">
        <f t="shared" ref="MS8" si="239">IFERROR(MS5/(MS6+MS7),0)</f>
        <v>0</v>
      </c>
      <c r="MT8" s="9">
        <f t="shared" ref="MT8:MU8" si="240">IFERROR(MT5/(MT6+MT7),0)</f>
        <v>0</v>
      </c>
      <c r="MU8" s="9">
        <f t="shared" si="240"/>
        <v>0</v>
      </c>
      <c r="MV8" s="9">
        <f t="shared" ref="MV8" si="241">IFERROR(MV5/(MV6+MV7),0)</f>
        <v>0</v>
      </c>
      <c r="MW8" s="9">
        <f t="shared" ref="MW8:MX8" si="242">IFERROR(MW5/(MW6+MW7),0)</f>
        <v>0</v>
      </c>
      <c r="MX8" s="9">
        <f t="shared" si="242"/>
        <v>0</v>
      </c>
      <c r="MY8" s="9">
        <f t="shared" ref="MY8" si="243">IFERROR(MY5/(MY6+MY7),0)</f>
        <v>0</v>
      </c>
      <c r="MZ8" s="9">
        <f t="shared" ref="MZ8:NA8" si="244">IFERROR(MZ5/(MZ6+MZ7),0)</f>
        <v>0</v>
      </c>
      <c r="NA8" s="9">
        <f t="shared" si="244"/>
        <v>0</v>
      </c>
      <c r="NB8" s="9">
        <f t="shared" ref="NB8" si="245">IFERROR(NB5/(NB6+NB7),0)</f>
        <v>0</v>
      </c>
      <c r="NC8" s="9">
        <f t="shared" ref="NC8:ND8" si="246">IFERROR(NC5/(NC6+NC7),0)</f>
        <v>0</v>
      </c>
      <c r="ND8" s="9">
        <f t="shared" si="246"/>
        <v>0</v>
      </c>
      <c r="NE8" s="9">
        <f t="shared" ref="NE8" si="247">IFERROR(NE5/(NE6+NE7),0)</f>
        <v>0</v>
      </c>
      <c r="NF8" s="9">
        <f t="shared" ref="NF8:NG8" si="248">IFERROR(NF5/(NF6+NF7),0)</f>
        <v>0</v>
      </c>
      <c r="NG8" s="9">
        <f t="shared" si="248"/>
        <v>0</v>
      </c>
      <c r="NH8" s="9">
        <f t="shared" ref="NH8" si="249">IFERROR(NH5/(NH6+NH7),0)</f>
        <v>0</v>
      </c>
      <c r="NI8" s="9">
        <f t="shared" ref="NI8:NJ8" si="250">IFERROR(NI5/(NI6+NI7),0)</f>
        <v>0</v>
      </c>
      <c r="NJ8" s="9">
        <f t="shared" si="250"/>
        <v>0</v>
      </c>
      <c r="NK8" s="9">
        <f t="shared" ref="NK8" si="251">IFERROR(NK5/(NK6+NK7),0)</f>
        <v>0</v>
      </c>
      <c r="NL8" s="9">
        <f t="shared" ref="NL8:NM8" si="252">IFERROR(NL5/(NL6+NL7),0)</f>
        <v>0</v>
      </c>
      <c r="NM8" s="9">
        <f t="shared" si="252"/>
        <v>0</v>
      </c>
      <c r="NN8" s="9">
        <f t="shared" ref="NN8" si="253">IFERROR(NN5/(NN6+NN7),0)</f>
        <v>0</v>
      </c>
      <c r="NO8" s="9">
        <f t="shared" ref="NO8:NP8" si="254">IFERROR(NO5/(NO6+NO7),0)</f>
        <v>0</v>
      </c>
      <c r="NP8" s="9">
        <f t="shared" si="254"/>
        <v>0</v>
      </c>
      <c r="NQ8" s="9">
        <f t="shared" ref="NQ8" si="255">IFERROR(NQ5/(NQ6+NQ7),0)</f>
        <v>0</v>
      </c>
      <c r="NR8" s="9">
        <f t="shared" ref="NR8:NS8" si="256">IFERROR(NR5/(NR6+NR7),0)</f>
        <v>0</v>
      </c>
      <c r="NS8" s="9">
        <f t="shared" si="256"/>
        <v>0</v>
      </c>
      <c r="NT8" s="9">
        <f t="shared" ref="NT8" si="257">IFERROR(NT5/(NT6+NT7),0)</f>
        <v>0</v>
      </c>
      <c r="NU8" s="9">
        <f t="shared" ref="NU8:NV8" si="258">IFERROR(NU5/(NU6+NU7),0)</f>
        <v>0</v>
      </c>
      <c r="NV8" s="9">
        <f t="shared" si="258"/>
        <v>0</v>
      </c>
      <c r="NW8" s="9">
        <f t="shared" ref="NW8" si="259">IFERROR(NW5/(NW6+NW7),0)</f>
        <v>0</v>
      </c>
      <c r="NX8" s="9">
        <f t="shared" ref="NX8:NY8" si="260">IFERROR(NX5/(NX6+NX7),0)</f>
        <v>0</v>
      </c>
      <c r="NY8" s="9">
        <f t="shared" si="260"/>
        <v>0</v>
      </c>
      <c r="NZ8" s="9">
        <f t="shared" ref="NZ8" si="261">IFERROR(NZ5/(NZ6+NZ7),0)</f>
        <v>0</v>
      </c>
      <c r="OA8" s="9">
        <f t="shared" ref="OA8:OB8" si="262">IFERROR(OA5/(OA6+OA7),0)</f>
        <v>0</v>
      </c>
      <c r="OB8" s="9">
        <f t="shared" si="262"/>
        <v>0</v>
      </c>
      <c r="OC8" s="9">
        <f t="shared" ref="OC8" si="263">IFERROR(OC5/(OC6+OC7),0)</f>
        <v>0</v>
      </c>
      <c r="OD8" s="9">
        <f t="shared" ref="OD8:OE8" si="264">IFERROR(OD5/(OD6+OD7),0)</f>
        <v>0</v>
      </c>
      <c r="OE8" s="9">
        <f t="shared" si="264"/>
        <v>0</v>
      </c>
      <c r="OF8" s="9">
        <f t="shared" ref="OF8" si="265">IFERROR(OF5/(OF6+OF7),0)</f>
        <v>0</v>
      </c>
      <c r="OG8" s="9">
        <f t="shared" ref="OG8:OH8" si="266">IFERROR(OG5/(OG6+OG7),0)</f>
        <v>0</v>
      </c>
      <c r="OH8" s="9">
        <f t="shared" si="266"/>
        <v>0</v>
      </c>
      <c r="OI8" s="9">
        <f t="shared" ref="OI8" si="267">IFERROR(OI5/(OI6+OI7),0)</f>
        <v>0</v>
      </c>
      <c r="OJ8" s="9">
        <f t="shared" ref="OJ8:OK8" si="268">IFERROR(OJ5/(OJ6+OJ7),0)</f>
        <v>0</v>
      </c>
      <c r="OK8" s="9">
        <f t="shared" si="268"/>
        <v>0</v>
      </c>
      <c r="OL8" s="9">
        <f t="shared" ref="OL8" si="269">IFERROR(OL5/(OL6+OL7),0)</f>
        <v>0</v>
      </c>
      <c r="OM8" s="9">
        <f t="shared" ref="OM8:ON8" si="270">IFERROR(OM5/(OM6+OM7),0)</f>
        <v>0</v>
      </c>
      <c r="ON8" s="9">
        <f t="shared" si="270"/>
        <v>0</v>
      </c>
      <c r="OO8" s="9">
        <f t="shared" ref="OO8" si="271">IFERROR(OO5/(OO6+OO7),0)</f>
        <v>0</v>
      </c>
      <c r="OP8" s="9">
        <f t="shared" ref="OP8:OQ8" si="272">IFERROR(OP5/(OP6+OP7),0)</f>
        <v>0</v>
      </c>
      <c r="OQ8" s="9">
        <f t="shared" si="272"/>
        <v>0</v>
      </c>
      <c r="OR8" s="9">
        <f t="shared" ref="OR8" si="273">IFERROR(OR5/(OR6+OR7),0)</f>
        <v>0</v>
      </c>
      <c r="OS8" s="9">
        <f t="shared" ref="OS8:OT8" si="274">IFERROR(OS5/(OS6+OS7),0)</f>
        <v>0</v>
      </c>
      <c r="OT8" s="9">
        <f t="shared" si="274"/>
        <v>0</v>
      </c>
      <c r="OU8" s="9">
        <f t="shared" ref="OU8" si="275">IFERROR(OU5/(OU6+OU7),0)</f>
        <v>0</v>
      </c>
      <c r="OV8" s="9">
        <f t="shared" ref="OV8:OW8" si="276">IFERROR(OV5/(OV6+OV7),0)</f>
        <v>0</v>
      </c>
      <c r="OW8" s="9">
        <f t="shared" si="276"/>
        <v>0</v>
      </c>
      <c r="OX8" s="9">
        <f t="shared" ref="OX8" si="277">IFERROR(OX5/(OX6+OX7),0)</f>
        <v>0</v>
      </c>
      <c r="OY8" s="9">
        <f t="shared" ref="OY8:OZ8" si="278">IFERROR(OY5/(OY6+OY7),0)</f>
        <v>0</v>
      </c>
      <c r="OZ8" s="9">
        <f t="shared" si="278"/>
        <v>0</v>
      </c>
      <c r="PA8" s="9">
        <f t="shared" ref="PA8" si="279">IFERROR(PA5/(PA6+PA7),0)</f>
        <v>0</v>
      </c>
      <c r="PB8" s="9">
        <f t="shared" ref="PB8:QG8" si="280">IFERROR(PB5/PB6,0)</f>
        <v>0</v>
      </c>
      <c r="PC8" s="9">
        <f t="shared" si="280"/>
        <v>0</v>
      </c>
      <c r="PD8" s="9">
        <f t="shared" si="280"/>
        <v>0</v>
      </c>
      <c r="PE8" s="9">
        <f t="shared" si="280"/>
        <v>0</v>
      </c>
      <c r="PF8" s="9">
        <f t="shared" si="280"/>
        <v>0</v>
      </c>
      <c r="PG8" s="9">
        <f t="shared" si="280"/>
        <v>0</v>
      </c>
      <c r="PH8" s="9">
        <f t="shared" si="280"/>
        <v>0</v>
      </c>
      <c r="PI8" s="9">
        <f t="shared" si="280"/>
        <v>0</v>
      </c>
      <c r="PJ8" s="9">
        <f t="shared" si="280"/>
        <v>0</v>
      </c>
      <c r="PK8" s="9">
        <f t="shared" si="280"/>
        <v>0</v>
      </c>
      <c r="PL8" s="9">
        <f t="shared" si="280"/>
        <v>0</v>
      </c>
      <c r="PM8" s="9">
        <f t="shared" si="280"/>
        <v>0</v>
      </c>
      <c r="PN8" s="9">
        <f t="shared" si="280"/>
        <v>0</v>
      </c>
      <c r="PO8" s="9">
        <f t="shared" si="280"/>
        <v>0</v>
      </c>
      <c r="PP8" s="9">
        <f t="shared" si="280"/>
        <v>0</v>
      </c>
      <c r="PQ8" s="9">
        <f t="shared" si="280"/>
        <v>0</v>
      </c>
      <c r="PR8" s="9">
        <f t="shared" si="280"/>
        <v>0</v>
      </c>
      <c r="PS8" s="9">
        <f t="shared" si="280"/>
        <v>0</v>
      </c>
      <c r="PT8" s="9">
        <f t="shared" si="280"/>
        <v>0</v>
      </c>
      <c r="PU8" s="9">
        <f t="shared" si="280"/>
        <v>0</v>
      </c>
      <c r="PV8" s="9">
        <f t="shared" si="280"/>
        <v>0</v>
      </c>
      <c r="PW8" s="9">
        <f t="shared" si="280"/>
        <v>0</v>
      </c>
      <c r="PX8" s="9">
        <f t="shared" si="280"/>
        <v>0</v>
      </c>
      <c r="PY8" s="9">
        <f t="shared" si="280"/>
        <v>0</v>
      </c>
      <c r="PZ8" s="9">
        <f t="shared" si="280"/>
        <v>0</v>
      </c>
      <c r="QA8" s="9">
        <f t="shared" si="280"/>
        <v>0</v>
      </c>
      <c r="QB8" s="9">
        <f t="shared" si="280"/>
        <v>0</v>
      </c>
      <c r="QC8" s="9">
        <f t="shared" si="280"/>
        <v>0</v>
      </c>
      <c r="QD8" s="9">
        <f t="shared" si="280"/>
        <v>0</v>
      </c>
      <c r="QE8" s="9">
        <f t="shared" si="280"/>
        <v>0</v>
      </c>
      <c r="QF8" s="9">
        <f t="shared" si="280"/>
        <v>0</v>
      </c>
      <c r="QG8" s="9">
        <f t="shared" si="280"/>
        <v>0</v>
      </c>
      <c r="QH8" s="9">
        <f t="shared" ref="QH8:RM8" si="281">IFERROR(QH5/QH6,0)</f>
        <v>0</v>
      </c>
      <c r="QI8" s="9">
        <f t="shared" si="281"/>
        <v>0</v>
      </c>
      <c r="QJ8" s="9">
        <f t="shared" si="281"/>
        <v>0</v>
      </c>
      <c r="QK8" s="9">
        <f t="shared" si="281"/>
        <v>0</v>
      </c>
      <c r="QL8" s="9">
        <f t="shared" si="281"/>
        <v>0</v>
      </c>
      <c r="QM8" s="9">
        <f t="shared" si="281"/>
        <v>0</v>
      </c>
      <c r="QN8" s="9">
        <f t="shared" si="281"/>
        <v>0</v>
      </c>
      <c r="QO8" s="9">
        <f t="shared" si="281"/>
        <v>0</v>
      </c>
      <c r="QP8" s="9">
        <f t="shared" si="281"/>
        <v>0</v>
      </c>
      <c r="QQ8" s="9">
        <f t="shared" si="281"/>
        <v>0</v>
      </c>
      <c r="QR8" s="9">
        <f t="shared" si="281"/>
        <v>0</v>
      </c>
      <c r="QS8" s="9">
        <f t="shared" si="281"/>
        <v>0</v>
      </c>
      <c r="QT8" s="9">
        <f t="shared" si="281"/>
        <v>0</v>
      </c>
      <c r="QU8" s="9">
        <f t="shared" si="281"/>
        <v>0</v>
      </c>
      <c r="QV8" s="9">
        <f t="shared" si="281"/>
        <v>0</v>
      </c>
      <c r="QW8" s="9">
        <f t="shared" si="281"/>
        <v>0</v>
      </c>
      <c r="QX8" s="9">
        <f t="shared" si="281"/>
        <v>0</v>
      </c>
      <c r="QY8" s="9">
        <f t="shared" si="281"/>
        <v>0</v>
      </c>
      <c r="QZ8" s="9">
        <f t="shared" si="281"/>
        <v>0</v>
      </c>
      <c r="RA8" s="9">
        <f t="shared" si="281"/>
        <v>0</v>
      </c>
      <c r="RB8" s="9">
        <f t="shared" si="281"/>
        <v>0</v>
      </c>
      <c r="RC8" s="9">
        <f t="shared" si="281"/>
        <v>0</v>
      </c>
      <c r="RD8" s="9">
        <f t="shared" si="281"/>
        <v>0</v>
      </c>
      <c r="RE8" s="9">
        <f t="shared" si="281"/>
        <v>0</v>
      </c>
      <c r="RF8" s="9">
        <f t="shared" si="281"/>
        <v>0</v>
      </c>
      <c r="RG8" s="9">
        <f t="shared" si="281"/>
        <v>0</v>
      </c>
      <c r="RH8" s="9">
        <f t="shared" si="281"/>
        <v>0</v>
      </c>
      <c r="RI8" s="9">
        <f t="shared" si="281"/>
        <v>0</v>
      </c>
      <c r="RJ8" s="9">
        <f t="shared" si="281"/>
        <v>0</v>
      </c>
      <c r="RK8" s="9">
        <f t="shared" si="281"/>
        <v>0</v>
      </c>
      <c r="RL8" s="9">
        <f t="shared" si="281"/>
        <v>0</v>
      </c>
      <c r="RM8" s="9">
        <f t="shared" si="281"/>
        <v>0</v>
      </c>
      <c r="RN8" s="9">
        <f t="shared" ref="RN8:SS8" si="282">IFERROR(RN5/RN6,0)</f>
        <v>0</v>
      </c>
      <c r="RO8" s="9">
        <f t="shared" si="282"/>
        <v>0</v>
      </c>
      <c r="RP8" s="9">
        <f t="shared" si="282"/>
        <v>0</v>
      </c>
      <c r="RQ8" s="9">
        <f t="shared" si="282"/>
        <v>0</v>
      </c>
      <c r="RR8" s="9">
        <f t="shared" si="282"/>
        <v>0</v>
      </c>
      <c r="RS8" s="9">
        <f t="shared" si="282"/>
        <v>0</v>
      </c>
      <c r="RT8" s="9">
        <f t="shared" si="282"/>
        <v>0</v>
      </c>
      <c r="RU8" s="9">
        <f t="shared" si="282"/>
        <v>0</v>
      </c>
      <c r="RV8" s="9">
        <f t="shared" si="282"/>
        <v>0</v>
      </c>
      <c r="RW8" s="9">
        <f t="shared" si="282"/>
        <v>0</v>
      </c>
      <c r="RX8" s="9">
        <f t="shared" si="282"/>
        <v>0</v>
      </c>
      <c r="RY8" s="9">
        <f t="shared" si="282"/>
        <v>0</v>
      </c>
      <c r="RZ8" s="9">
        <f t="shared" si="282"/>
        <v>0</v>
      </c>
      <c r="SA8" s="9">
        <f t="shared" si="282"/>
        <v>0</v>
      </c>
      <c r="SB8" s="9">
        <f t="shared" si="282"/>
        <v>0</v>
      </c>
      <c r="SC8" s="9">
        <f t="shared" si="282"/>
        <v>0</v>
      </c>
      <c r="SD8" s="9">
        <f t="shared" si="282"/>
        <v>0</v>
      </c>
      <c r="SE8" s="9">
        <f t="shared" si="282"/>
        <v>0</v>
      </c>
      <c r="SF8" s="9">
        <f t="shared" si="282"/>
        <v>0</v>
      </c>
      <c r="SG8" s="9">
        <f t="shared" si="282"/>
        <v>0</v>
      </c>
      <c r="SH8" s="9">
        <f t="shared" si="282"/>
        <v>0</v>
      </c>
      <c r="SI8" s="9">
        <f t="shared" si="282"/>
        <v>0</v>
      </c>
      <c r="SJ8" s="9">
        <f t="shared" si="282"/>
        <v>0</v>
      </c>
      <c r="SK8" s="9">
        <f t="shared" si="282"/>
        <v>0</v>
      </c>
      <c r="SL8" s="9">
        <f t="shared" si="282"/>
        <v>0</v>
      </c>
      <c r="SM8" s="9">
        <f t="shared" si="282"/>
        <v>0</v>
      </c>
      <c r="SN8" s="9">
        <f t="shared" si="282"/>
        <v>0</v>
      </c>
      <c r="SO8" s="9">
        <f t="shared" si="282"/>
        <v>0</v>
      </c>
      <c r="SP8" s="9">
        <f t="shared" si="282"/>
        <v>0</v>
      </c>
      <c r="SQ8" s="9">
        <f t="shared" si="282"/>
        <v>0</v>
      </c>
      <c r="SR8" s="9">
        <f t="shared" si="282"/>
        <v>0</v>
      </c>
      <c r="SS8" s="9">
        <f t="shared" si="282"/>
        <v>0</v>
      </c>
      <c r="ST8" s="9">
        <f t="shared" ref="ST8:TI8" si="283">IFERROR(ST5/ST6,0)</f>
        <v>0</v>
      </c>
      <c r="SU8" s="9">
        <f t="shared" si="283"/>
        <v>0</v>
      </c>
      <c r="SV8" s="9">
        <f t="shared" si="283"/>
        <v>0</v>
      </c>
      <c r="SW8" s="9">
        <f t="shared" si="283"/>
        <v>0</v>
      </c>
      <c r="SX8" s="9">
        <f t="shared" si="283"/>
        <v>0</v>
      </c>
      <c r="SY8" s="9">
        <f t="shared" si="283"/>
        <v>0</v>
      </c>
      <c r="SZ8" s="9">
        <f t="shared" si="283"/>
        <v>0</v>
      </c>
      <c r="TA8" s="9">
        <f t="shared" si="283"/>
        <v>0</v>
      </c>
      <c r="TB8" s="9">
        <f t="shared" si="283"/>
        <v>0</v>
      </c>
      <c r="TC8" s="9">
        <f t="shared" si="283"/>
        <v>0</v>
      </c>
      <c r="TD8" s="9">
        <f t="shared" si="283"/>
        <v>0</v>
      </c>
      <c r="TE8" s="9">
        <f t="shared" si="283"/>
        <v>0</v>
      </c>
      <c r="TF8" s="9">
        <f t="shared" si="283"/>
        <v>0</v>
      </c>
      <c r="TG8" s="9">
        <f t="shared" si="283"/>
        <v>0</v>
      </c>
      <c r="TH8" s="9">
        <f t="shared" si="283"/>
        <v>0</v>
      </c>
      <c r="TI8" s="9">
        <f t="shared" si="283"/>
        <v>0</v>
      </c>
      <c r="TJ8" s="9" t="e">
        <f t="shared" ref="TJ8:UA8" si="284">TJ5/(TJ6+TJ7)</f>
        <v>#DIV/0!</v>
      </c>
      <c r="TK8" s="9" t="e">
        <f t="shared" si="284"/>
        <v>#DIV/0!</v>
      </c>
      <c r="TL8" s="9" t="e">
        <f t="shared" si="284"/>
        <v>#DIV/0!</v>
      </c>
      <c r="TM8" s="9" t="e">
        <f t="shared" si="284"/>
        <v>#DIV/0!</v>
      </c>
      <c r="TN8" s="9" t="e">
        <f t="shared" si="284"/>
        <v>#DIV/0!</v>
      </c>
      <c r="TO8" s="9" t="e">
        <f t="shared" si="284"/>
        <v>#DIV/0!</v>
      </c>
      <c r="TP8" s="9" t="e">
        <f t="shared" si="284"/>
        <v>#DIV/0!</v>
      </c>
      <c r="TQ8" s="9" t="e">
        <f t="shared" si="284"/>
        <v>#DIV/0!</v>
      </c>
      <c r="TR8" s="9" t="e">
        <f t="shared" si="284"/>
        <v>#DIV/0!</v>
      </c>
      <c r="TS8" s="9" t="e">
        <f t="shared" si="284"/>
        <v>#DIV/0!</v>
      </c>
      <c r="TT8" s="9" t="e">
        <f t="shared" si="284"/>
        <v>#DIV/0!</v>
      </c>
      <c r="TU8" s="9" t="e">
        <f t="shared" si="284"/>
        <v>#DIV/0!</v>
      </c>
      <c r="TV8" s="9" t="e">
        <f t="shared" si="284"/>
        <v>#DIV/0!</v>
      </c>
      <c r="TW8" s="9" t="e">
        <f t="shared" si="284"/>
        <v>#DIV/0!</v>
      </c>
      <c r="TX8" s="9" t="e">
        <f t="shared" si="284"/>
        <v>#DIV/0!</v>
      </c>
      <c r="TY8" s="9" t="e">
        <f t="shared" si="284"/>
        <v>#DIV/0!</v>
      </c>
      <c r="TZ8" s="9" t="e">
        <f t="shared" si="284"/>
        <v>#DIV/0!</v>
      </c>
      <c r="UA8" s="9" t="e">
        <f t="shared" si="284"/>
        <v>#DIV/0!</v>
      </c>
      <c r="UB8" s="9" t="e">
        <f t="shared" ref="UB8:WM8" si="285">UB5/(UB6+UB7)</f>
        <v>#DIV/0!</v>
      </c>
      <c r="UC8" s="9" t="e">
        <f t="shared" si="285"/>
        <v>#DIV/0!</v>
      </c>
      <c r="UD8" s="9" t="e">
        <f t="shared" si="285"/>
        <v>#DIV/0!</v>
      </c>
      <c r="UE8" s="9" t="e">
        <f t="shared" si="285"/>
        <v>#DIV/0!</v>
      </c>
      <c r="UF8" s="9" t="e">
        <f t="shared" si="285"/>
        <v>#DIV/0!</v>
      </c>
      <c r="UG8" s="9" t="e">
        <f t="shared" si="285"/>
        <v>#DIV/0!</v>
      </c>
      <c r="UH8" s="9" t="e">
        <f t="shared" si="285"/>
        <v>#DIV/0!</v>
      </c>
      <c r="UI8" s="9" t="e">
        <f t="shared" si="285"/>
        <v>#DIV/0!</v>
      </c>
      <c r="UJ8" s="9" t="e">
        <f t="shared" si="285"/>
        <v>#DIV/0!</v>
      </c>
      <c r="UK8" s="9" t="e">
        <f t="shared" si="285"/>
        <v>#DIV/0!</v>
      </c>
      <c r="UL8" s="9" t="e">
        <f t="shared" si="285"/>
        <v>#DIV/0!</v>
      </c>
      <c r="UM8" s="9" t="e">
        <f t="shared" si="285"/>
        <v>#DIV/0!</v>
      </c>
      <c r="UN8" s="9" t="e">
        <f t="shared" si="285"/>
        <v>#DIV/0!</v>
      </c>
      <c r="UO8" s="9" t="e">
        <f t="shared" si="285"/>
        <v>#DIV/0!</v>
      </c>
      <c r="UP8" s="9" t="e">
        <f t="shared" si="285"/>
        <v>#DIV/0!</v>
      </c>
      <c r="UQ8" s="9" t="e">
        <f t="shared" si="285"/>
        <v>#DIV/0!</v>
      </c>
      <c r="UR8" s="9" t="e">
        <f t="shared" si="285"/>
        <v>#DIV/0!</v>
      </c>
      <c r="US8" s="9" t="e">
        <f t="shared" si="285"/>
        <v>#DIV/0!</v>
      </c>
      <c r="UT8" s="9" t="e">
        <f t="shared" si="285"/>
        <v>#DIV/0!</v>
      </c>
      <c r="UU8" s="9" t="e">
        <f t="shared" si="285"/>
        <v>#DIV/0!</v>
      </c>
      <c r="UV8" s="9" t="e">
        <f t="shared" si="285"/>
        <v>#DIV/0!</v>
      </c>
      <c r="UW8" s="9" t="e">
        <f t="shared" si="285"/>
        <v>#DIV/0!</v>
      </c>
      <c r="UX8" s="9" t="e">
        <f t="shared" si="285"/>
        <v>#DIV/0!</v>
      </c>
      <c r="UY8" s="9" t="e">
        <f t="shared" si="285"/>
        <v>#DIV/0!</v>
      </c>
      <c r="UZ8" s="9" t="e">
        <f t="shared" si="285"/>
        <v>#DIV/0!</v>
      </c>
      <c r="VA8" s="9" t="e">
        <f t="shared" si="285"/>
        <v>#DIV/0!</v>
      </c>
      <c r="VB8" s="9" t="e">
        <f t="shared" si="285"/>
        <v>#DIV/0!</v>
      </c>
      <c r="VC8" s="9" t="e">
        <f t="shared" si="285"/>
        <v>#DIV/0!</v>
      </c>
      <c r="VD8" s="9" t="e">
        <f t="shared" si="285"/>
        <v>#DIV/0!</v>
      </c>
      <c r="VE8" s="9" t="e">
        <f t="shared" si="285"/>
        <v>#DIV/0!</v>
      </c>
      <c r="VF8" s="9" t="e">
        <f t="shared" si="285"/>
        <v>#DIV/0!</v>
      </c>
      <c r="VG8" s="9" t="e">
        <f t="shared" si="285"/>
        <v>#DIV/0!</v>
      </c>
      <c r="VH8" s="9" t="e">
        <f t="shared" si="285"/>
        <v>#DIV/0!</v>
      </c>
      <c r="VI8" s="9" t="e">
        <f t="shared" si="285"/>
        <v>#DIV/0!</v>
      </c>
      <c r="VJ8" s="9" t="e">
        <f t="shared" si="285"/>
        <v>#DIV/0!</v>
      </c>
      <c r="VK8" s="9" t="e">
        <f t="shared" si="285"/>
        <v>#DIV/0!</v>
      </c>
      <c r="VL8" s="9" t="e">
        <f t="shared" si="285"/>
        <v>#DIV/0!</v>
      </c>
      <c r="VM8" s="9" t="e">
        <f t="shared" si="285"/>
        <v>#DIV/0!</v>
      </c>
      <c r="VN8" s="9" t="e">
        <f t="shared" si="285"/>
        <v>#DIV/0!</v>
      </c>
      <c r="VO8" s="9" t="e">
        <f t="shared" si="285"/>
        <v>#DIV/0!</v>
      </c>
      <c r="VP8" s="9" t="e">
        <f t="shared" si="285"/>
        <v>#DIV/0!</v>
      </c>
      <c r="VQ8" s="9" t="e">
        <f t="shared" si="285"/>
        <v>#DIV/0!</v>
      </c>
      <c r="VR8" s="9" t="e">
        <f t="shared" si="285"/>
        <v>#DIV/0!</v>
      </c>
      <c r="VS8" s="9" t="e">
        <f t="shared" si="285"/>
        <v>#DIV/0!</v>
      </c>
      <c r="VT8" s="9" t="e">
        <f t="shared" si="285"/>
        <v>#DIV/0!</v>
      </c>
      <c r="VU8" s="9" t="e">
        <f t="shared" si="285"/>
        <v>#DIV/0!</v>
      </c>
      <c r="VV8" s="9" t="e">
        <f t="shared" si="285"/>
        <v>#DIV/0!</v>
      </c>
      <c r="VW8" s="9" t="e">
        <f t="shared" si="285"/>
        <v>#DIV/0!</v>
      </c>
      <c r="VX8" s="9" t="e">
        <f t="shared" si="285"/>
        <v>#DIV/0!</v>
      </c>
      <c r="VY8" s="9" t="e">
        <f t="shared" si="285"/>
        <v>#DIV/0!</v>
      </c>
      <c r="VZ8" s="9" t="e">
        <f t="shared" si="285"/>
        <v>#DIV/0!</v>
      </c>
      <c r="WA8" s="9" t="e">
        <f t="shared" si="285"/>
        <v>#DIV/0!</v>
      </c>
      <c r="WB8" s="9" t="e">
        <f t="shared" si="285"/>
        <v>#DIV/0!</v>
      </c>
      <c r="WC8" s="9" t="e">
        <f t="shared" si="285"/>
        <v>#DIV/0!</v>
      </c>
      <c r="WD8" s="9" t="e">
        <f t="shared" si="285"/>
        <v>#DIV/0!</v>
      </c>
      <c r="WE8" s="9" t="e">
        <f t="shared" si="285"/>
        <v>#DIV/0!</v>
      </c>
      <c r="WF8" s="9" t="e">
        <f t="shared" si="285"/>
        <v>#DIV/0!</v>
      </c>
      <c r="WG8" s="9" t="e">
        <f t="shared" si="285"/>
        <v>#DIV/0!</v>
      </c>
      <c r="WH8" s="9" t="e">
        <f t="shared" si="285"/>
        <v>#DIV/0!</v>
      </c>
      <c r="WI8" s="9" t="e">
        <f t="shared" si="285"/>
        <v>#DIV/0!</v>
      </c>
      <c r="WJ8" s="9" t="e">
        <f t="shared" si="285"/>
        <v>#DIV/0!</v>
      </c>
      <c r="WK8" s="9" t="e">
        <f t="shared" si="285"/>
        <v>#DIV/0!</v>
      </c>
      <c r="WL8" s="9" t="e">
        <f t="shared" si="285"/>
        <v>#DIV/0!</v>
      </c>
      <c r="WM8" s="9" t="e">
        <f t="shared" si="285"/>
        <v>#DIV/0!</v>
      </c>
      <c r="WN8" s="9" t="e">
        <f t="shared" ref="WN8:YY8" si="286">WN5/(WN6+WN7)</f>
        <v>#DIV/0!</v>
      </c>
      <c r="WO8" s="9" t="e">
        <f t="shared" si="286"/>
        <v>#DIV/0!</v>
      </c>
      <c r="WP8" s="9" t="e">
        <f t="shared" si="286"/>
        <v>#DIV/0!</v>
      </c>
      <c r="WQ8" s="9" t="e">
        <f t="shared" si="286"/>
        <v>#DIV/0!</v>
      </c>
      <c r="WR8" s="9" t="e">
        <f t="shared" si="286"/>
        <v>#DIV/0!</v>
      </c>
      <c r="WS8" s="9" t="e">
        <f t="shared" si="286"/>
        <v>#DIV/0!</v>
      </c>
      <c r="WT8" s="9" t="e">
        <f t="shared" si="286"/>
        <v>#DIV/0!</v>
      </c>
      <c r="WU8" s="9" t="e">
        <f t="shared" si="286"/>
        <v>#DIV/0!</v>
      </c>
      <c r="WV8" s="9" t="e">
        <f t="shared" si="286"/>
        <v>#DIV/0!</v>
      </c>
      <c r="WW8" s="9" t="e">
        <f t="shared" si="286"/>
        <v>#DIV/0!</v>
      </c>
      <c r="WX8" s="9" t="e">
        <f t="shared" si="286"/>
        <v>#DIV/0!</v>
      </c>
      <c r="WY8" s="9" t="e">
        <f t="shared" si="286"/>
        <v>#DIV/0!</v>
      </c>
      <c r="WZ8" s="9" t="e">
        <f t="shared" si="286"/>
        <v>#DIV/0!</v>
      </c>
      <c r="XA8" s="9" t="e">
        <f t="shared" si="286"/>
        <v>#DIV/0!</v>
      </c>
      <c r="XB8" s="9" t="e">
        <f t="shared" si="286"/>
        <v>#DIV/0!</v>
      </c>
      <c r="XC8" s="9" t="e">
        <f t="shared" si="286"/>
        <v>#DIV/0!</v>
      </c>
      <c r="XD8" s="9" t="e">
        <f t="shared" si="286"/>
        <v>#DIV/0!</v>
      </c>
      <c r="XE8" s="9" t="e">
        <f t="shared" si="286"/>
        <v>#DIV/0!</v>
      </c>
      <c r="XF8" s="9" t="e">
        <f t="shared" si="286"/>
        <v>#DIV/0!</v>
      </c>
      <c r="XG8" s="9" t="e">
        <f t="shared" si="286"/>
        <v>#DIV/0!</v>
      </c>
      <c r="XH8" s="9" t="e">
        <f t="shared" si="286"/>
        <v>#DIV/0!</v>
      </c>
      <c r="XI8" s="9" t="e">
        <f t="shared" si="286"/>
        <v>#DIV/0!</v>
      </c>
      <c r="XJ8" s="9" t="e">
        <f t="shared" si="286"/>
        <v>#DIV/0!</v>
      </c>
      <c r="XK8" s="9" t="e">
        <f t="shared" si="286"/>
        <v>#DIV/0!</v>
      </c>
      <c r="XL8" s="9" t="e">
        <f t="shared" si="286"/>
        <v>#DIV/0!</v>
      </c>
      <c r="XM8" s="9" t="e">
        <f t="shared" si="286"/>
        <v>#DIV/0!</v>
      </c>
      <c r="XN8" s="9" t="e">
        <f t="shared" si="286"/>
        <v>#DIV/0!</v>
      </c>
      <c r="XO8" s="9" t="e">
        <f t="shared" si="286"/>
        <v>#DIV/0!</v>
      </c>
      <c r="XP8" s="9" t="e">
        <f t="shared" si="286"/>
        <v>#DIV/0!</v>
      </c>
      <c r="XQ8" s="9" t="e">
        <f t="shared" si="286"/>
        <v>#DIV/0!</v>
      </c>
      <c r="XR8" s="9" t="e">
        <f t="shared" si="286"/>
        <v>#DIV/0!</v>
      </c>
      <c r="XS8" s="9" t="e">
        <f t="shared" si="286"/>
        <v>#DIV/0!</v>
      </c>
      <c r="XT8" s="9" t="e">
        <f t="shared" si="286"/>
        <v>#DIV/0!</v>
      </c>
      <c r="XU8" s="9" t="e">
        <f t="shared" si="286"/>
        <v>#DIV/0!</v>
      </c>
      <c r="XV8" s="9" t="e">
        <f t="shared" si="286"/>
        <v>#DIV/0!</v>
      </c>
      <c r="XW8" s="9" t="e">
        <f t="shared" si="286"/>
        <v>#DIV/0!</v>
      </c>
      <c r="XX8" s="9" t="e">
        <f t="shared" si="286"/>
        <v>#DIV/0!</v>
      </c>
      <c r="XY8" s="9" t="e">
        <f t="shared" si="286"/>
        <v>#DIV/0!</v>
      </c>
      <c r="XZ8" s="9" t="e">
        <f t="shared" si="286"/>
        <v>#DIV/0!</v>
      </c>
      <c r="YA8" s="9" t="e">
        <f t="shared" si="286"/>
        <v>#DIV/0!</v>
      </c>
      <c r="YB8" s="9" t="e">
        <f t="shared" si="286"/>
        <v>#DIV/0!</v>
      </c>
      <c r="YC8" s="9" t="e">
        <f t="shared" si="286"/>
        <v>#DIV/0!</v>
      </c>
      <c r="YD8" s="9" t="e">
        <f t="shared" si="286"/>
        <v>#DIV/0!</v>
      </c>
      <c r="YE8" s="9" t="e">
        <f t="shared" si="286"/>
        <v>#DIV/0!</v>
      </c>
      <c r="YF8" s="9" t="e">
        <f t="shared" si="286"/>
        <v>#DIV/0!</v>
      </c>
      <c r="YG8" s="9" t="e">
        <f t="shared" si="286"/>
        <v>#DIV/0!</v>
      </c>
      <c r="YH8" s="9" t="e">
        <f t="shared" si="286"/>
        <v>#DIV/0!</v>
      </c>
      <c r="YI8" s="9" t="e">
        <f t="shared" si="286"/>
        <v>#DIV/0!</v>
      </c>
      <c r="YJ8" s="9" t="e">
        <f t="shared" si="286"/>
        <v>#DIV/0!</v>
      </c>
      <c r="YK8" s="9" t="e">
        <f t="shared" si="286"/>
        <v>#DIV/0!</v>
      </c>
      <c r="YL8" s="9" t="e">
        <f t="shared" si="286"/>
        <v>#DIV/0!</v>
      </c>
      <c r="YM8" s="9" t="e">
        <f t="shared" si="286"/>
        <v>#DIV/0!</v>
      </c>
      <c r="YN8" s="9" t="e">
        <f t="shared" si="286"/>
        <v>#DIV/0!</v>
      </c>
      <c r="YO8" s="9" t="e">
        <f t="shared" si="286"/>
        <v>#DIV/0!</v>
      </c>
      <c r="YP8" s="9" t="e">
        <f t="shared" si="286"/>
        <v>#DIV/0!</v>
      </c>
      <c r="YQ8" s="9" t="e">
        <f t="shared" si="286"/>
        <v>#DIV/0!</v>
      </c>
      <c r="YR8" s="9" t="e">
        <f t="shared" si="286"/>
        <v>#DIV/0!</v>
      </c>
      <c r="YS8" s="9" t="e">
        <f t="shared" si="286"/>
        <v>#DIV/0!</v>
      </c>
      <c r="YT8" s="9" t="e">
        <f t="shared" si="286"/>
        <v>#DIV/0!</v>
      </c>
      <c r="YU8" s="9" t="e">
        <f t="shared" si="286"/>
        <v>#DIV/0!</v>
      </c>
      <c r="YV8" s="9" t="e">
        <f t="shared" si="286"/>
        <v>#DIV/0!</v>
      </c>
      <c r="YW8" s="9" t="e">
        <f t="shared" si="286"/>
        <v>#DIV/0!</v>
      </c>
      <c r="YX8" s="9" t="e">
        <f t="shared" si="286"/>
        <v>#DIV/0!</v>
      </c>
      <c r="YY8" s="9" t="e">
        <f t="shared" si="286"/>
        <v>#DIV/0!</v>
      </c>
      <c r="YZ8" s="9" t="e">
        <f t="shared" ref="YZ8:AAE8" si="287">YZ5/(YZ6+YZ7)</f>
        <v>#DIV/0!</v>
      </c>
      <c r="ZA8" s="9" t="e">
        <f t="shared" si="287"/>
        <v>#DIV/0!</v>
      </c>
      <c r="ZB8" s="9" t="e">
        <f t="shared" si="287"/>
        <v>#DIV/0!</v>
      </c>
      <c r="ZC8" s="9" t="e">
        <f t="shared" si="287"/>
        <v>#DIV/0!</v>
      </c>
      <c r="ZD8" s="9" t="e">
        <f t="shared" si="287"/>
        <v>#DIV/0!</v>
      </c>
      <c r="ZE8" s="9" t="e">
        <f t="shared" si="287"/>
        <v>#DIV/0!</v>
      </c>
      <c r="ZF8" s="9" t="e">
        <f t="shared" si="287"/>
        <v>#DIV/0!</v>
      </c>
      <c r="ZG8" s="9" t="e">
        <f t="shared" si="287"/>
        <v>#DIV/0!</v>
      </c>
      <c r="ZH8" s="9" t="e">
        <f t="shared" si="287"/>
        <v>#DIV/0!</v>
      </c>
      <c r="ZI8" s="9" t="e">
        <f t="shared" si="287"/>
        <v>#DIV/0!</v>
      </c>
      <c r="ZJ8" s="9" t="e">
        <f t="shared" si="287"/>
        <v>#DIV/0!</v>
      </c>
      <c r="ZK8" s="9" t="e">
        <f t="shared" si="287"/>
        <v>#DIV/0!</v>
      </c>
      <c r="ZL8" s="9" t="e">
        <f t="shared" si="287"/>
        <v>#DIV/0!</v>
      </c>
      <c r="ZM8" s="9" t="e">
        <f t="shared" si="287"/>
        <v>#DIV/0!</v>
      </c>
      <c r="ZN8" s="9" t="e">
        <f t="shared" si="287"/>
        <v>#DIV/0!</v>
      </c>
      <c r="ZO8" s="9" t="e">
        <f t="shared" si="287"/>
        <v>#DIV/0!</v>
      </c>
      <c r="ZP8" s="9" t="e">
        <f t="shared" si="287"/>
        <v>#DIV/0!</v>
      </c>
      <c r="ZQ8" s="9" t="e">
        <f t="shared" si="287"/>
        <v>#DIV/0!</v>
      </c>
      <c r="ZR8" s="9" t="e">
        <f t="shared" si="287"/>
        <v>#DIV/0!</v>
      </c>
      <c r="ZS8" s="9" t="e">
        <f t="shared" si="287"/>
        <v>#DIV/0!</v>
      </c>
      <c r="ZT8" s="9" t="e">
        <f t="shared" si="287"/>
        <v>#DIV/0!</v>
      </c>
      <c r="ZU8" s="9" t="e">
        <f t="shared" si="287"/>
        <v>#DIV/0!</v>
      </c>
      <c r="ZV8" s="9" t="e">
        <f t="shared" si="287"/>
        <v>#DIV/0!</v>
      </c>
      <c r="ZW8" s="9" t="e">
        <f t="shared" si="287"/>
        <v>#DIV/0!</v>
      </c>
      <c r="ZX8" s="9" t="e">
        <f t="shared" si="287"/>
        <v>#DIV/0!</v>
      </c>
      <c r="ZY8" s="9" t="e">
        <f t="shared" si="287"/>
        <v>#DIV/0!</v>
      </c>
      <c r="ZZ8" s="9" t="e">
        <f t="shared" si="287"/>
        <v>#DIV/0!</v>
      </c>
      <c r="AAA8" s="9" t="e">
        <f t="shared" si="287"/>
        <v>#DIV/0!</v>
      </c>
      <c r="AAB8" s="9" t="e">
        <f t="shared" si="287"/>
        <v>#DIV/0!</v>
      </c>
      <c r="AAC8" s="9" t="e">
        <f t="shared" si="287"/>
        <v>#DIV/0!</v>
      </c>
      <c r="AAD8" s="9" t="e">
        <f t="shared" si="287"/>
        <v>#DIV/0!</v>
      </c>
      <c r="AAE8" s="9" t="e">
        <f t="shared" si="287"/>
        <v>#DIV/0!</v>
      </c>
    </row>
    <row r="9" spans="1:736" s="166" customFormat="1" ht="15">
      <c r="A9" s="168" t="s">
        <v>217</v>
      </c>
      <c r="B9" s="168">
        <f>Outbound!B12</f>
        <v>2056</v>
      </c>
      <c r="C9" s="168">
        <f>Outbound!C12</f>
        <v>2847</v>
      </c>
      <c r="D9" s="168">
        <f>Outbound!D12</f>
        <v>2324</v>
      </c>
      <c r="E9" s="168">
        <f>Outbound!E12</f>
        <v>2608</v>
      </c>
      <c r="F9" s="168">
        <f>Outbound!F12</f>
        <v>2657</v>
      </c>
      <c r="G9" s="168">
        <f>Outbound!G12</f>
        <v>1517</v>
      </c>
      <c r="H9" s="168">
        <f>Outbound!H12</f>
        <v>2117</v>
      </c>
      <c r="I9" s="168">
        <f>Outbound!I12</f>
        <v>3156</v>
      </c>
      <c r="J9" s="168">
        <f>Outbound!J12</f>
        <v>2315</v>
      </c>
      <c r="K9" s="168">
        <f>Outbound!K12</f>
        <v>2321</v>
      </c>
      <c r="L9" s="168">
        <f>Outbound!L12</f>
        <v>1840</v>
      </c>
      <c r="M9" s="168">
        <f>Outbound!M12</f>
        <v>2054</v>
      </c>
      <c r="N9" s="168">
        <f>Outbound!N12</f>
        <v>1954</v>
      </c>
      <c r="O9" s="168">
        <f>Outbound!O12</f>
        <v>3840</v>
      </c>
      <c r="P9" s="168">
        <f>Outbound!P12</f>
        <v>4603</v>
      </c>
      <c r="Q9" s="168">
        <f>Outbound!Q12</f>
        <v>6295</v>
      </c>
      <c r="R9" s="168">
        <f>Outbound!R12</f>
        <v>5476</v>
      </c>
      <c r="S9" s="168">
        <f>Outbound!S12</f>
        <v>4498</v>
      </c>
      <c r="T9" s="168">
        <f>Outbound!T12</f>
        <v>2401</v>
      </c>
      <c r="U9" s="168">
        <f>Outbound!U12</f>
        <v>1478</v>
      </c>
      <c r="V9" s="168">
        <f>Outbound!V12</f>
        <v>2456</v>
      </c>
      <c r="W9" s="168">
        <f>Outbound!W12</f>
        <v>3601</v>
      </c>
      <c r="X9" s="168">
        <f>Outbound!X12</f>
        <v>2769</v>
      </c>
      <c r="Y9" s="168">
        <f>Outbound!Y12</f>
        <v>3155</v>
      </c>
      <c r="Z9" s="168">
        <f>Outbound!Z12</f>
        <v>2486</v>
      </c>
      <c r="AA9" s="168">
        <f>Outbound!AA12</f>
        <v>2439</v>
      </c>
      <c r="AB9" s="168">
        <f>Outbound!AB12</f>
        <v>2176</v>
      </c>
      <c r="AC9" s="168">
        <f>Outbound!AC12</f>
        <v>1834</v>
      </c>
      <c r="AD9" s="168">
        <f>Outbound!AD12</f>
        <v>3839</v>
      </c>
      <c r="AE9" s="168">
        <f>Outbound!AE12</f>
        <v>3040</v>
      </c>
      <c r="AF9" s="168">
        <f>Outbound!AF12</f>
        <v>3317</v>
      </c>
      <c r="AG9" s="168">
        <f>Outbound!AG12</f>
        <v>2799</v>
      </c>
      <c r="AH9" s="168">
        <f>Outbound!AH12</f>
        <v>2846</v>
      </c>
      <c r="AI9" s="168">
        <f>Outbound!AI12</f>
        <v>1273</v>
      </c>
      <c r="AJ9" s="168">
        <f>Outbound!AJ12</f>
        <v>2755</v>
      </c>
      <c r="AK9" s="168">
        <f>Outbound!AK12</f>
        <v>4812</v>
      </c>
      <c r="AL9" s="168">
        <f>Outbound!AL12</f>
        <v>2937</v>
      </c>
      <c r="AM9" s="168">
        <f>Outbound!AM12</f>
        <v>3365</v>
      </c>
      <c r="AN9" s="168">
        <f>Outbound!AN12</f>
        <v>3314</v>
      </c>
      <c r="AO9" s="168">
        <f>Outbound!AO12</f>
        <v>3189</v>
      </c>
      <c r="AP9" s="168">
        <f>Outbound!AP12</f>
        <v>1568</v>
      </c>
      <c r="AQ9" s="168">
        <f>Outbound!AQ12</f>
        <v>3496</v>
      </c>
      <c r="AR9" s="168">
        <f>Outbound!AR12</f>
        <v>5037</v>
      </c>
      <c r="AS9" s="168">
        <f>Outbound!AS12</f>
        <v>4206</v>
      </c>
      <c r="AT9" s="168">
        <f>Outbound!AT12</f>
        <v>3254</v>
      </c>
      <c r="AU9" s="168">
        <f>Outbound!AU12</f>
        <v>2681</v>
      </c>
      <c r="AV9" s="168">
        <f>Outbound!AV12</f>
        <v>2680</v>
      </c>
      <c r="AW9" s="168">
        <f>Outbound!AW12</f>
        <v>2148</v>
      </c>
      <c r="AX9" s="168">
        <f>Outbound!AX12</f>
        <v>2903</v>
      </c>
      <c r="AY9" s="168">
        <f>Outbound!AY12</f>
        <v>5256</v>
      </c>
      <c r="AZ9" s="168">
        <f>Outbound!AZ12</f>
        <v>7939</v>
      </c>
      <c r="BA9" s="168">
        <f>Outbound!BA12</f>
        <v>4949</v>
      </c>
      <c r="BB9" s="168">
        <f>Outbound!BB12</f>
        <v>4970</v>
      </c>
      <c r="BC9" s="168">
        <f>Outbound!BC12</f>
        <v>2192</v>
      </c>
      <c r="BD9" s="168">
        <f>Outbound!BD12</f>
        <v>1372</v>
      </c>
      <c r="BE9" s="168">
        <f>Outbound!BE12</f>
        <v>2222</v>
      </c>
      <c r="BF9" s="168">
        <f>Outbound!BF12</f>
        <v>0</v>
      </c>
      <c r="BG9" s="168">
        <f>Outbound!BG12</f>
        <v>6106</v>
      </c>
      <c r="BH9" s="168">
        <f>Outbound!BH12</f>
        <v>3149</v>
      </c>
      <c r="BI9" s="168">
        <f>Outbound!BI12</f>
        <v>4572</v>
      </c>
      <c r="BJ9" s="168">
        <f>Outbound!BJ12</f>
        <v>3517</v>
      </c>
      <c r="BK9" s="168">
        <f>Outbound!BK12</f>
        <v>2247</v>
      </c>
      <c r="BL9" s="168">
        <f>Outbound!BL12</f>
        <v>2529</v>
      </c>
      <c r="BM9" s="168">
        <f>Outbound!BM12</f>
        <v>4340</v>
      </c>
      <c r="BN9" s="168">
        <f>Outbound!BN12</f>
        <v>5317</v>
      </c>
      <c r="BO9" s="168">
        <f>Outbound!BO12</f>
        <v>4493</v>
      </c>
      <c r="BP9" s="168">
        <f>Outbound!BP12</f>
        <v>2320</v>
      </c>
      <c r="BQ9" s="168">
        <f>Outbound!BQ12</f>
        <v>3754</v>
      </c>
      <c r="BR9" s="168">
        <f>Outbound!BR12</f>
        <v>1335</v>
      </c>
      <c r="BS9" s="168">
        <f>Outbound!BS12</f>
        <v>1721</v>
      </c>
      <c r="BT9" s="168">
        <f>Outbound!BT12</f>
        <v>3530</v>
      </c>
      <c r="BU9" s="168">
        <f>Outbound!BU12</f>
        <v>2422</v>
      </c>
      <c r="BV9" s="168">
        <f>Outbound!BV12</f>
        <v>2786</v>
      </c>
      <c r="BW9" s="168">
        <f>Outbound!BW12</f>
        <v>2940</v>
      </c>
      <c r="BX9" s="168">
        <f>Outbound!BX12</f>
        <v>2336</v>
      </c>
      <c r="BY9" s="168">
        <f>Outbound!BY12</f>
        <v>1374</v>
      </c>
      <c r="BZ9" s="168">
        <f>Outbound!BZ12</f>
        <v>2191</v>
      </c>
      <c r="CA9" s="168">
        <f>Outbound!CA12</f>
        <v>4668</v>
      </c>
      <c r="CB9" s="168">
        <f>Outbound!CB12</f>
        <v>3711</v>
      </c>
      <c r="CC9" s="168">
        <f>Outbound!CC12</f>
        <v>2972</v>
      </c>
      <c r="CD9" s="168">
        <f>Outbound!CD12</f>
        <v>2050</v>
      </c>
      <c r="CE9" s="168">
        <f>Outbound!CE12</f>
        <v>3731</v>
      </c>
      <c r="CF9" s="168">
        <f>Outbound!CF12</f>
        <v>7501</v>
      </c>
      <c r="CG9" s="168">
        <f>Outbound!CG12</f>
        <v>3695</v>
      </c>
      <c r="CH9" s="168">
        <f>Outbound!CH12</f>
        <v>5886</v>
      </c>
      <c r="CI9" s="168">
        <f>Outbound!CI12</f>
        <v>8360</v>
      </c>
      <c r="CJ9" s="168">
        <f>Outbound!CJ12</f>
        <v>5734</v>
      </c>
      <c r="CK9" s="168">
        <f>Outbound!CK12</f>
        <v>5652</v>
      </c>
      <c r="CL9" s="168">
        <f>Outbound!CL12</f>
        <v>7983</v>
      </c>
      <c r="CM9" s="168">
        <f>Outbound!CM12</f>
        <v>7492</v>
      </c>
      <c r="CN9" s="168">
        <f>Outbound!CN12</f>
        <v>5503</v>
      </c>
      <c r="CO9" s="168">
        <f>Outbound!CO12</f>
        <v>5007</v>
      </c>
      <c r="CP9" s="168">
        <f>Outbound!CP12</f>
        <v>5911</v>
      </c>
      <c r="CQ9" s="168">
        <f>Outbound!CQ12</f>
        <v>4402</v>
      </c>
      <c r="CR9" s="168">
        <f>Outbound!CR12</f>
        <v>3548</v>
      </c>
      <c r="CS9" s="168">
        <f>Outbound!CS12</f>
        <v>3625</v>
      </c>
      <c r="CT9" s="168">
        <f>Outbound!CT12</f>
        <v>2000</v>
      </c>
      <c r="CU9" s="168">
        <f>Outbound!CU12</f>
        <v>4306</v>
      </c>
      <c r="CV9" s="168">
        <f>Outbound!CV12</f>
        <v>0</v>
      </c>
      <c r="CW9" s="168">
        <f>Outbound!CW12</f>
        <v>6418</v>
      </c>
      <c r="CX9" s="168">
        <f>Outbound!CX12</f>
        <v>4479</v>
      </c>
      <c r="CY9" s="168">
        <f>Outbound!CY12</f>
        <v>3629</v>
      </c>
      <c r="CZ9" s="168">
        <f>Outbound!CZ12</f>
        <v>2792</v>
      </c>
      <c r="DA9" s="168">
        <f>Outbound!DA12</f>
        <v>1367</v>
      </c>
      <c r="DB9" s="168">
        <f>Outbound!DB12</f>
        <v>2273</v>
      </c>
      <c r="DC9" s="168">
        <f>Outbound!DC12</f>
        <v>5370</v>
      </c>
      <c r="DD9" s="168">
        <f>Outbound!DD12</f>
        <v>6439</v>
      </c>
      <c r="DE9" s="168">
        <f>Outbound!DE12</f>
        <v>5269</v>
      </c>
      <c r="DF9" s="168">
        <f>Outbound!DF12</f>
        <v>5207</v>
      </c>
      <c r="DG9" s="168">
        <f>Outbound!DG12</f>
        <v>4803</v>
      </c>
      <c r="DH9" s="168">
        <f>Outbound!DH12</f>
        <v>2885</v>
      </c>
      <c r="DI9" s="168">
        <f>Outbound!DI12</f>
        <v>3997</v>
      </c>
      <c r="DJ9" s="168">
        <f>Outbound!DJ12</f>
        <v>6734</v>
      </c>
      <c r="DK9" s="168">
        <f>Outbound!DK12</f>
        <v>8341</v>
      </c>
      <c r="DL9" s="168">
        <f>Outbound!DL12</f>
        <v>8566</v>
      </c>
      <c r="DM9" s="168">
        <f>Outbound!DM12</f>
        <v>7739</v>
      </c>
      <c r="DN9" s="168">
        <f>Outbound!DN12</f>
        <v>4257</v>
      </c>
      <c r="DO9" s="168">
        <f>Outbound!DO12</f>
        <v>4134</v>
      </c>
      <c r="DP9" s="168">
        <f>Outbound!DP12</f>
        <v>3759</v>
      </c>
      <c r="DQ9" s="168">
        <f>Outbound!DQ12</f>
        <v>5293</v>
      </c>
      <c r="DR9" s="168">
        <f>Outbound!DR12</f>
        <v>3505</v>
      </c>
      <c r="DS9" s="168">
        <f>Outbound!DS12</f>
        <v>3386</v>
      </c>
      <c r="DT9" s="168">
        <f>Outbound!DT12</f>
        <v>3448</v>
      </c>
      <c r="DU9" s="168">
        <f>Outbound!DU12</f>
        <v>3484</v>
      </c>
      <c r="DV9" s="168">
        <f>Outbound!DV12</f>
        <v>1513</v>
      </c>
      <c r="DW9" s="168">
        <f>Outbound!DW12</f>
        <v>2237</v>
      </c>
      <c r="DX9" s="168">
        <f>Outbound!DX12</f>
        <v>4253</v>
      </c>
      <c r="DY9" s="168">
        <f>Outbound!DY12</f>
        <v>5569</v>
      </c>
      <c r="DZ9" s="168">
        <f>Outbound!DZ12</f>
        <v>2747</v>
      </c>
      <c r="EA9" s="168">
        <f>Outbound!EA12</f>
        <v>2766</v>
      </c>
      <c r="EB9" s="168">
        <f>Outbound!EB12</f>
        <v>2686</v>
      </c>
      <c r="EC9" s="168">
        <f>Outbound!EC12</f>
        <v>1154</v>
      </c>
      <c r="ED9" s="168">
        <f>Outbound!ED12</f>
        <v>2555</v>
      </c>
      <c r="EE9" s="168">
        <f>Outbound!EE12</f>
        <v>0</v>
      </c>
      <c r="EF9" s="168">
        <f>Outbound!EF12</f>
        <v>5896</v>
      </c>
      <c r="EG9" s="168">
        <f>Outbound!EG12</f>
        <v>3979</v>
      </c>
      <c r="EH9" s="168">
        <f>Outbound!EH12</f>
        <v>3488</v>
      </c>
      <c r="EI9" s="168">
        <f>Outbound!EI12</f>
        <v>3193</v>
      </c>
      <c r="EJ9" s="168">
        <f>Outbound!EJ12</f>
        <v>2076</v>
      </c>
      <c r="EK9" s="168">
        <f>Outbound!EK12</f>
        <v>3005</v>
      </c>
      <c r="EL9" s="168">
        <f>Outbound!EL12</f>
        <v>3822</v>
      </c>
      <c r="EM9" s="168">
        <f>Outbound!EM12</f>
        <v>4523</v>
      </c>
      <c r="EN9" s="168">
        <f>Outbound!EN12</f>
        <v>3214</v>
      </c>
      <c r="EO9" s="168">
        <f>Outbound!EO12</f>
        <v>4961</v>
      </c>
      <c r="EP9" s="168">
        <f>Outbound!EP12</f>
        <v>6775</v>
      </c>
      <c r="EQ9" s="168">
        <f>Outbound!EQ12</f>
        <v>4157</v>
      </c>
      <c r="ER9" s="168">
        <f>Outbound!ER12</f>
        <v>3783</v>
      </c>
      <c r="ES9" s="168">
        <f>Outbound!ES12</f>
        <v>6729</v>
      </c>
      <c r="ET9" s="168">
        <f>Outbound!ET12</f>
        <v>7862</v>
      </c>
      <c r="EU9" s="168">
        <f>Outbound!EU12</f>
        <v>7209</v>
      </c>
      <c r="EV9" s="168">
        <f>Outbound!EV12</f>
        <v>4968</v>
      </c>
      <c r="EW9" s="168">
        <f>Outbound!EW12</f>
        <v>5643</v>
      </c>
      <c r="EX9" s="168">
        <f>Outbound!EX12</f>
        <v>4113</v>
      </c>
      <c r="EY9" s="168">
        <f>Outbound!EY12</f>
        <v>2218</v>
      </c>
      <c r="EZ9" s="168">
        <f>Outbound!EZ12</f>
        <v>6769</v>
      </c>
      <c r="FA9" s="168">
        <f>Outbound!FA12</f>
        <v>5667</v>
      </c>
      <c r="FB9" s="168">
        <f>Outbound!FB12</f>
        <v>7301</v>
      </c>
      <c r="FC9" s="168">
        <f>Outbound!FC12</f>
        <v>5938</v>
      </c>
      <c r="FD9" s="168">
        <f>Outbound!FD12</f>
        <v>7429</v>
      </c>
      <c r="FE9" s="168">
        <f>Outbound!FE12</f>
        <v>8172</v>
      </c>
      <c r="FF9" s="168">
        <f>Outbound!FF12</f>
        <v>4226</v>
      </c>
      <c r="FG9" s="168">
        <f>Outbound!FG12</f>
        <v>6284</v>
      </c>
      <c r="FH9" s="168">
        <f>Outbound!FH12</f>
        <v>8248</v>
      </c>
      <c r="FI9" s="168">
        <f>Outbound!FI12</f>
        <v>4890</v>
      </c>
      <c r="FJ9" s="168">
        <f>Outbound!FJ12</f>
        <v>4245</v>
      </c>
      <c r="FK9" s="168">
        <f>Outbound!FK12</f>
        <v>3508</v>
      </c>
      <c r="FL9" s="168">
        <f>Outbound!FL12</f>
        <v>790</v>
      </c>
      <c r="FM9" s="168">
        <f>Outbound!FM12</f>
        <v>2088</v>
      </c>
      <c r="FN9" s="168">
        <f>Outbound!FN12</f>
        <v>4566</v>
      </c>
      <c r="FO9" s="168">
        <f>Outbound!FO12</f>
        <v>3086</v>
      </c>
      <c r="FP9" s="168">
        <f>Outbound!FP12</f>
        <v>2486</v>
      </c>
      <c r="FQ9" s="168">
        <f>Outbound!FQ12</f>
        <v>3023</v>
      </c>
      <c r="FR9" s="168">
        <f>Outbound!FR12</f>
        <v>2518</v>
      </c>
      <c r="FS9" s="168">
        <f>Outbound!FS12</f>
        <v>1567</v>
      </c>
      <c r="FT9" s="168">
        <f>Outbound!FT12</f>
        <v>1689</v>
      </c>
      <c r="FU9" s="168">
        <f>Outbound!FU12</f>
        <v>5435</v>
      </c>
      <c r="FV9" s="168">
        <f>Outbound!FV12</f>
        <v>3729</v>
      </c>
      <c r="FW9" s="168">
        <f>Outbound!FW12</f>
        <v>2852</v>
      </c>
      <c r="FX9" s="168">
        <f>Outbound!FX12</f>
        <v>3060</v>
      </c>
      <c r="FY9" s="168">
        <f>Outbound!FY12</f>
        <v>2451</v>
      </c>
      <c r="FZ9" s="663">
        <f>Outbound!FZ12</f>
        <v>2762.7891691099999</v>
      </c>
      <c r="GA9" s="663">
        <f>Outbound!GA12</f>
        <v>3068.8340531974673</v>
      </c>
      <c r="GB9" s="168">
        <f>Outbound!GB12</f>
        <v>4187</v>
      </c>
      <c r="GC9" s="168">
        <f>Outbound!GC12</f>
        <v>3584</v>
      </c>
      <c r="GD9" s="168">
        <f>Outbound!GD12</f>
        <v>3019</v>
      </c>
      <c r="GE9" s="168">
        <f>Outbound!GE12</f>
        <v>3014</v>
      </c>
      <c r="GF9" s="168">
        <f>Outbound!GF12</f>
        <v>2959</v>
      </c>
      <c r="GG9" s="168">
        <f>Outbound!GG12</f>
        <v>2185</v>
      </c>
      <c r="GH9" s="168">
        <f>Outbound!GH12</f>
        <v>3879</v>
      </c>
      <c r="GI9" s="168">
        <f>Outbound!GI12</f>
        <v>5962</v>
      </c>
      <c r="GJ9" s="168">
        <f>Outbound!GJ12</f>
        <v>6252</v>
      </c>
      <c r="GK9" s="168">
        <f>Outbound!GK12</f>
        <v>3418</v>
      </c>
      <c r="GL9" s="168">
        <f>Outbound!GL12</f>
        <v>3673</v>
      </c>
      <c r="GM9" s="663">
        <f>Outbound!GM12</f>
        <v>3805</v>
      </c>
      <c r="GN9" s="663">
        <f>Outbound!GN12</f>
        <v>2587</v>
      </c>
      <c r="GO9" s="663">
        <f>Outbound!GO12</f>
        <v>2850</v>
      </c>
      <c r="GP9" s="663">
        <f>Outbound!GP12</f>
        <v>5498</v>
      </c>
      <c r="GQ9" s="663">
        <f>Outbound!GQ12</f>
        <v>4171</v>
      </c>
      <c r="GR9" s="663">
        <f>Outbound!GR12</f>
        <v>3067</v>
      </c>
      <c r="GS9" s="663">
        <f>Outbound!GS12</f>
        <v>3523</v>
      </c>
      <c r="GT9" s="663">
        <f>Outbound!GT12</f>
        <v>3456</v>
      </c>
      <c r="GU9" s="663">
        <f>Outbound!GU12</f>
        <v>2945</v>
      </c>
      <c r="GV9" s="663">
        <f>Outbound!GV12</f>
        <v>3059</v>
      </c>
      <c r="GW9" s="663">
        <f>Outbound!GW12</f>
        <v>5742</v>
      </c>
      <c r="GX9" s="663">
        <f>Outbound!GX12</f>
        <v>7358</v>
      </c>
      <c r="GY9" s="663">
        <f>Outbound!GY12</f>
        <v>5210</v>
      </c>
      <c r="GZ9" s="663">
        <f>Outbound!GZ12</f>
        <v>5698</v>
      </c>
      <c r="HA9" s="663">
        <f>Outbound!HA12</f>
        <v>5066</v>
      </c>
      <c r="HB9" s="663">
        <f>Outbound!HB12</f>
        <v>2959</v>
      </c>
      <c r="HC9" s="663">
        <f>Outbound!HC12</f>
        <v>5320</v>
      </c>
      <c r="HD9" s="663">
        <f>Outbound!HD12</f>
        <v>9818</v>
      </c>
      <c r="HE9" s="663">
        <f>Outbound!HE12</f>
        <v>10909</v>
      </c>
      <c r="HF9" s="663">
        <f>Outbound!HF12</f>
        <v>1052</v>
      </c>
      <c r="HG9" s="663">
        <f>Outbound!HG12</f>
        <v>6806</v>
      </c>
      <c r="HH9" s="663">
        <f>Outbound!HH12</f>
        <v>2904.4187382969085</v>
      </c>
      <c r="HI9" s="663">
        <f>Outbound!HI12</f>
        <v>2535.3495100043797</v>
      </c>
      <c r="HJ9" s="663">
        <f>Outbound!HJ12</f>
        <v>3751.1663519862905</v>
      </c>
      <c r="HK9" s="663">
        <f>Outbound!HK12</f>
        <v>3929.7683774051943</v>
      </c>
      <c r="HL9" s="663">
        <f>Outbound!HL12</f>
        <v>6876</v>
      </c>
      <c r="HM9" s="663">
        <f>Outbound!HM12</f>
        <v>3236</v>
      </c>
      <c r="HN9" s="663">
        <f>Outbound!HN12</f>
        <v>3362</v>
      </c>
      <c r="HO9" s="663">
        <f>Outbound!HO12</f>
        <v>4158</v>
      </c>
      <c r="HP9" s="663">
        <f>Outbound!HP12</f>
        <v>3107</v>
      </c>
      <c r="HQ9" s="663">
        <f>Outbound!HQ12</f>
        <v>4023</v>
      </c>
      <c r="HR9" s="663">
        <f>Outbound!HR12</f>
        <v>5530</v>
      </c>
      <c r="HS9" s="663">
        <f>Outbound!HS12</f>
        <v>4279</v>
      </c>
      <c r="HT9" s="663">
        <f>Outbound!HT12</f>
        <v>4119</v>
      </c>
      <c r="HU9" s="663">
        <f>Outbound!HU12</f>
        <v>3673</v>
      </c>
      <c r="HV9" s="663">
        <f>Outbound!HV12</f>
        <v>4426</v>
      </c>
      <c r="HW9" s="663">
        <f>Outbound!HW12</f>
        <v>2759</v>
      </c>
      <c r="HX9" s="663">
        <f>Outbound!HX12</f>
        <v>4479</v>
      </c>
      <c r="HY9" s="663">
        <f>Outbound!HY12</f>
        <v>7726</v>
      </c>
      <c r="HZ9" s="663">
        <f>Outbound!HZ12</f>
        <v>6840</v>
      </c>
      <c r="IA9" s="663">
        <f>Outbound!IA12</f>
        <v>6031</v>
      </c>
      <c r="IB9" s="663">
        <f>Outbound!IB12</f>
        <v>6061</v>
      </c>
      <c r="IC9" s="663">
        <f>Outbound!IC12</f>
        <v>3881</v>
      </c>
      <c r="ID9" s="663">
        <f>Outbound!ID12</f>
        <v>2360</v>
      </c>
      <c r="IE9" s="663">
        <f>Outbound!IE12</f>
        <v>3343</v>
      </c>
      <c r="IF9" s="663">
        <f>Outbound!IF12</f>
        <v>6859</v>
      </c>
      <c r="IG9" s="663">
        <f>Outbound!IG12</f>
        <v>5604</v>
      </c>
      <c r="IH9" s="663">
        <f>Outbound!IH12</f>
        <v>5650</v>
      </c>
      <c r="II9" s="663">
        <f>Outbound!II12</f>
        <v>4480</v>
      </c>
      <c r="IJ9" s="663">
        <f>Outbound!IJ12</f>
        <v>4106</v>
      </c>
      <c r="IK9" s="663">
        <f>Outbound!IK12</f>
        <v>3108</v>
      </c>
      <c r="IL9" s="663">
        <f>Outbound!IL12</f>
        <v>4229</v>
      </c>
      <c r="IM9" s="663">
        <f>Outbound!IM12</f>
        <v>6814</v>
      </c>
      <c r="IN9" s="663">
        <f>Outbound!IN12</f>
        <v>5805</v>
      </c>
      <c r="IO9" s="663">
        <f>Outbound!IO12</f>
        <v>4263</v>
      </c>
      <c r="IP9" s="663">
        <f>Outbound!IP12</f>
        <v>8522</v>
      </c>
      <c r="IQ9" s="663">
        <f>Outbound!IQ12</f>
        <v>12256</v>
      </c>
      <c r="IR9" s="663">
        <f>Outbound!IR12</f>
        <v>6854</v>
      </c>
      <c r="IS9" s="663">
        <f>Outbound!IS12</f>
        <v>7148</v>
      </c>
      <c r="IT9" s="663">
        <f>Outbound!IT12</f>
        <v>14687</v>
      </c>
      <c r="IU9" s="663">
        <f>Outbound!IU12</f>
        <v>16734</v>
      </c>
      <c r="IV9" s="663">
        <f>Outbound!IV12</f>
        <v>9938</v>
      </c>
      <c r="IW9" s="663">
        <f>Outbound!IW12</f>
        <v>10284</v>
      </c>
      <c r="IX9" s="663">
        <f>Outbound!IX12</f>
        <v>13036</v>
      </c>
      <c r="IY9" s="663">
        <f>Outbound!IY12</f>
        <v>15221</v>
      </c>
      <c r="IZ9" s="663">
        <f>Outbound!IZ12</f>
        <v>8254</v>
      </c>
      <c r="JA9" s="663">
        <f>Outbound!JA12</f>
        <v>12607</v>
      </c>
      <c r="JB9" s="663">
        <f>Outbound!JB12</f>
        <v>16716</v>
      </c>
      <c r="JC9" s="663">
        <f>Outbound!JC12</f>
        <v>9786</v>
      </c>
      <c r="JD9" s="663">
        <f>Outbound!JD12</f>
        <v>10013</v>
      </c>
      <c r="JE9" s="663">
        <f>Outbound!JE12</f>
        <v>7428</v>
      </c>
      <c r="JF9" s="663">
        <f>Outbound!JF12</f>
        <v>4350</v>
      </c>
      <c r="JG9" s="663">
        <f>Outbound!JG12</f>
        <v>4826</v>
      </c>
      <c r="JH9" s="663">
        <f>Outbound!JH12</f>
        <v>8404</v>
      </c>
      <c r="JI9" s="663">
        <f>Outbound!JI12</f>
        <v>7037</v>
      </c>
      <c r="JJ9" s="663">
        <f>Outbound!JJ12</f>
        <v>5505</v>
      </c>
      <c r="JK9" s="663">
        <f>Outbound!JK12</f>
        <v>4549</v>
      </c>
      <c r="JL9" s="663">
        <f>Outbound!JL12</f>
        <v>3448</v>
      </c>
      <c r="JM9" s="663">
        <f>Outbound!JM12</f>
        <v>2975</v>
      </c>
      <c r="JN9" s="663">
        <f>Outbound!JN12</f>
        <v>7523</v>
      </c>
      <c r="JO9" s="663">
        <f>Outbound!JO12</f>
        <v>11052</v>
      </c>
      <c r="JP9" s="663">
        <f>Outbound!JP12</f>
        <v>16240</v>
      </c>
      <c r="JQ9" s="663">
        <f>Outbound!JQ12</f>
        <v>10550</v>
      </c>
      <c r="JR9" s="663">
        <f>Outbound!JR12</f>
        <v>7178</v>
      </c>
      <c r="JS9" s="663">
        <f>Outbound!JS12</f>
        <v>5327</v>
      </c>
      <c r="JT9" s="663">
        <f>Outbound!JT12</f>
        <v>4318</v>
      </c>
      <c r="JU9" s="663">
        <f>Outbound!JU12</f>
        <v>5078</v>
      </c>
      <c r="JV9" s="663">
        <f>Outbound!JV12</f>
        <v>9710</v>
      </c>
      <c r="JW9" s="663">
        <f>Outbound!JW12</f>
        <v>12741</v>
      </c>
      <c r="JX9" s="663">
        <f>Outbound!JX12</f>
        <v>9984</v>
      </c>
      <c r="JY9" s="663">
        <f>Outbound!JY12</f>
        <v>7785</v>
      </c>
      <c r="JZ9" s="663">
        <f>Outbound!JZ12</f>
        <v>6969</v>
      </c>
      <c r="KA9" s="663">
        <f>Outbound!KA12</f>
        <v>4768</v>
      </c>
      <c r="KB9" s="663">
        <f>Outbound!KB12</f>
        <v>6679</v>
      </c>
      <c r="KC9" s="663">
        <f>Outbound!KC12</f>
        <v>12203</v>
      </c>
      <c r="KD9" s="663">
        <f>Outbound!KD12</f>
        <v>15284</v>
      </c>
      <c r="KE9" s="663">
        <f>Outbound!KE12</f>
        <v>13344</v>
      </c>
      <c r="KF9" s="663">
        <f>Outbound!KF12</f>
        <v>14549</v>
      </c>
      <c r="KG9" s="663">
        <f>Outbound!KG12</f>
        <v>15305</v>
      </c>
      <c r="KH9" s="663">
        <f>Outbound!KH12</f>
        <v>8800</v>
      </c>
      <c r="KI9" s="663">
        <f>Outbound!KI12</f>
        <v>7008</v>
      </c>
      <c r="KJ9" s="663">
        <f>Outbound!KJ12</f>
        <v>21014</v>
      </c>
      <c r="KK9" s="663">
        <f>Outbound!KK12</f>
        <v>21154</v>
      </c>
      <c r="KL9" s="663">
        <f>Outbound!KL12</f>
        <v>21078</v>
      </c>
      <c r="KM9" s="663">
        <f>Outbound!KM12</f>
        <v>16782</v>
      </c>
      <c r="KN9" s="663">
        <f>Outbound!KN12</f>
        <v>5</v>
      </c>
      <c r="KO9" s="663">
        <f>Outbound!KO12</f>
        <v>21964</v>
      </c>
      <c r="KP9" s="663">
        <f>Outbound!KP12</f>
        <v>24239</v>
      </c>
      <c r="KQ9" s="663">
        <f>Outbound!KQ12</f>
        <v>22621</v>
      </c>
      <c r="KR9" s="663">
        <f>Outbound!KR12</f>
        <v>21795</v>
      </c>
      <c r="KS9" s="663">
        <f>Outbound!KS12</f>
        <v>20632</v>
      </c>
      <c r="KT9" s="663">
        <f>Outbound!KT12</f>
        <v>19909</v>
      </c>
      <c r="KU9" s="663">
        <f>Outbound!KU12</f>
        <v>18143</v>
      </c>
      <c r="KV9" s="663">
        <f>Outbound!KV12</f>
        <v>18362</v>
      </c>
      <c r="KW9" s="663">
        <f>Outbound!KW12</f>
        <v>9616</v>
      </c>
      <c r="KX9" s="663">
        <f>Outbound!KX12</f>
        <v>18330</v>
      </c>
      <c r="KY9" s="663">
        <f>Outbound!KY12</f>
        <v>19041</v>
      </c>
      <c r="KZ9" s="663">
        <f>Outbound!KZ12</f>
        <v>17381</v>
      </c>
      <c r="LA9" s="663">
        <f>Outbound!LA12</f>
        <v>11375</v>
      </c>
      <c r="LB9" s="663">
        <f>Outbound!LB12</f>
        <v>11240</v>
      </c>
      <c r="LC9" s="663">
        <f>Outbound!LC12</f>
        <v>5447</v>
      </c>
      <c r="LD9" s="663">
        <f>Outbound!LD12</f>
        <v>6168</v>
      </c>
      <c r="LE9" s="663">
        <f>Outbound!LE12</f>
        <v>16631</v>
      </c>
      <c r="LF9" s="663">
        <f>Outbound!LF12</f>
        <v>16699</v>
      </c>
      <c r="LG9" s="663">
        <f>Outbound!LG12</f>
        <v>14216</v>
      </c>
      <c r="LH9" s="663">
        <f>Outbound!LH12</f>
        <v>9282</v>
      </c>
      <c r="LI9" s="663">
        <f>Outbound!LI12</f>
        <v>4745</v>
      </c>
      <c r="LJ9" s="663">
        <f>Outbound!LJ12</f>
        <v>4297</v>
      </c>
      <c r="LK9" s="663">
        <f>Outbound!LK12</f>
        <v>4107</v>
      </c>
      <c r="LL9" s="663">
        <f>Outbound!LL12</f>
        <v>3874</v>
      </c>
      <c r="LM9" s="663">
        <f>Outbound!LM12</f>
        <v>2105</v>
      </c>
      <c r="LN9" s="663">
        <f>Outbound!LN12</f>
        <v>1353.7207399845554</v>
      </c>
      <c r="LO9" s="663">
        <f>Outbound!LO12</f>
        <v>2589.7683825598356</v>
      </c>
      <c r="LP9" s="663">
        <f>Outbound!LP12</f>
        <v>10598</v>
      </c>
      <c r="LQ9" s="663">
        <f>Outbound!LQ12</f>
        <v>11229</v>
      </c>
      <c r="LR9" s="663">
        <f>Outbound!LR12</f>
        <v>5376</v>
      </c>
      <c r="LS9" s="663">
        <f>Outbound!LS12</f>
        <v>9445</v>
      </c>
      <c r="LT9" s="663">
        <f>Outbound!LT12</f>
        <v>10554</v>
      </c>
      <c r="LU9" s="168">
        <f>Outbound!LU12</f>
        <v>11</v>
      </c>
      <c r="LV9" s="168">
        <f>Outbound!LV12</f>
        <v>0</v>
      </c>
      <c r="LW9" s="168">
        <f>Outbound!LW12</f>
        <v>13574</v>
      </c>
      <c r="LX9" s="168">
        <f>Outbound!LX12</f>
        <v>12135</v>
      </c>
      <c r="LY9" s="168">
        <f>Outbound!LY12</f>
        <v>7481</v>
      </c>
      <c r="LZ9" s="168">
        <f>Outbound!LZ12</f>
        <v>1917</v>
      </c>
      <c r="MA9" s="168">
        <f>Outbound!MA12</f>
        <v>0</v>
      </c>
      <c r="MB9" s="168">
        <f>Outbound!MB12</f>
        <v>8787</v>
      </c>
      <c r="MC9" s="168">
        <f>Outbound!MC12</f>
        <v>13609</v>
      </c>
      <c r="MD9" s="168">
        <f>Outbound!MD12</f>
        <v>11119</v>
      </c>
      <c r="ME9" s="168">
        <f>Outbound!ME12</f>
        <v>5098</v>
      </c>
      <c r="MF9" s="168">
        <f>Outbound!MF12</f>
        <v>5126</v>
      </c>
      <c r="MG9" s="168">
        <f>Outbound!MG12</f>
        <v>5390</v>
      </c>
      <c r="MH9" s="168">
        <f>Outbound!MH12</f>
        <v>3506</v>
      </c>
      <c r="MI9" s="168">
        <f>Outbound!MI12</f>
        <v>3225</v>
      </c>
      <c r="MJ9" s="168">
        <f>Outbound!MJ12</f>
        <v>2699</v>
      </c>
      <c r="MK9" s="168">
        <f>Outbound!MK12</f>
        <v>3190</v>
      </c>
      <c r="ML9" s="168">
        <f>Outbound!ML12</f>
        <v>2022</v>
      </c>
      <c r="MM9" s="168">
        <f>Outbound!MM12</f>
        <v>2262</v>
      </c>
      <c r="MN9" s="168">
        <f>Outbound!MN12</f>
        <v>5394</v>
      </c>
      <c r="MO9" s="168">
        <f>Outbound!MO12</f>
        <v>4329</v>
      </c>
      <c r="MP9" s="168">
        <f>Outbound!MP12</f>
        <v>3440</v>
      </c>
      <c r="MQ9" s="168">
        <f>Outbound!MQ12</f>
        <v>3658</v>
      </c>
      <c r="MR9" s="168">
        <f>Outbound!MR12</f>
        <v>2068</v>
      </c>
      <c r="MS9" s="168">
        <f>Outbound!MS12</f>
        <v>2003</v>
      </c>
      <c r="MT9" s="168">
        <f>Outbound!MT12</f>
        <v>2189</v>
      </c>
      <c r="MU9" s="168">
        <f>Outbound!MU12</f>
        <v>3311</v>
      </c>
      <c r="MV9" s="168">
        <f>Outbound!MV12</f>
        <v>2913</v>
      </c>
      <c r="MW9" s="168">
        <f>Outbound!MW12</f>
        <v>2342</v>
      </c>
      <c r="MX9" s="168">
        <f>Outbound!MX12</f>
        <v>2467</v>
      </c>
      <c r="MY9" s="168">
        <f>Outbound!MY12</f>
        <v>2193</v>
      </c>
      <c r="MZ9" s="168">
        <f>Outbound!MZ12</f>
        <v>1280</v>
      </c>
      <c r="NA9" s="168">
        <f>Outbound!NA12</f>
        <v>2856</v>
      </c>
      <c r="NB9" s="168">
        <f>Outbound!NB12</f>
        <v>7700</v>
      </c>
      <c r="NC9" s="168" t="e">
        <f>Outbound!NC12</f>
        <v>#N/A</v>
      </c>
      <c r="ND9" s="168" t="e">
        <f>Outbound!ND12</f>
        <v>#N/A</v>
      </c>
      <c r="NE9" s="168">
        <f>Outbound!NE12</f>
        <v>0</v>
      </c>
      <c r="NF9" s="168">
        <f>Outbound!NF12</f>
        <v>0</v>
      </c>
      <c r="NG9" s="168">
        <f>Outbound!NG12</f>
        <v>0</v>
      </c>
      <c r="NH9" s="168">
        <f>Outbound!NH12</f>
        <v>0</v>
      </c>
      <c r="NI9" s="168">
        <f>Outbound!NI12</f>
        <v>0</v>
      </c>
      <c r="NJ9" s="168">
        <f>Outbound!NJ12</f>
        <v>0</v>
      </c>
      <c r="NK9" s="168">
        <f>Outbound!NK12</f>
        <v>0</v>
      </c>
      <c r="NL9" s="168">
        <f>Outbound!NL12</f>
        <v>0</v>
      </c>
      <c r="NM9" s="168">
        <f>Outbound!NM12</f>
        <v>0</v>
      </c>
      <c r="NN9" s="168">
        <f>Outbound!NN12</f>
        <v>0</v>
      </c>
      <c r="NO9" s="168">
        <f>Outbound!NO12</f>
        <v>0</v>
      </c>
      <c r="NP9" s="168">
        <f>Outbound!NP12</f>
        <v>0</v>
      </c>
      <c r="NQ9" s="168">
        <f>Outbound!NQ12</f>
        <v>0</v>
      </c>
      <c r="NR9" s="168">
        <f>Outbound!NR12</f>
        <v>0</v>
      </c>
      <c r="NS9" s="168">
        <f>Outbound!NS12</f>
        <v>0</v>
      </c>
      <c r="NT9" s="168">
        <f>Outbound!NT12</f>
        <v>0</v>
      </c>
      <c r="NU9" s="168">
        <f>Outbound!NU12</f>
        <v>0</v>
      </c>
      <c r="NV9" s="168">
        <f>Outbound!NV12</f>
        <v>0</v>
      </c>
      <c r="NW9" s="168">
        <f>Outbound!NW12</f>
        <v>0</v>
      </c>
      <c r="NX9" s="168">
        <f>Outbound!NX12</f>
        <v>0</v>
      </c>
      <c r="NY9" s="168">
        <f>Outbound!NY12</f>
        <v>0</v>
      </c>
      <c r="NZ9" s="168">
        <f>Outbound!NZ12</f>
        <v>0</v>
      </c>
      <c r="OA9" s="168">
        <f>Outbound!OA12</f>
        <v>0</v>
      </c>
      <c r="OB9" s="168">
        <f>Outbound!OB12</f>
        <v>0</v>
      </c>
      <c r="OC9" s="168">
        <f>Outbound!OC12</f>
        <v>0</v>
      </c>
      <c r="OD9" s="168">
        <f>Outbound!OD12</f>
        <v>0</v>
      </c>
      <c r="OE9" s="168">
        <f>Outbound!OE12</f>
        <v>0</v>
      </c>
      <c r="OF9" s="168">
        <f>Outbound!OF12</f>
        <v>0</v>
      </c>
      <c r="OG9" s="168">
        <f>Outbound!OG12</f>
        <v>0</v>
      </c>
      <c r="OH9" s="168">
        <f>Outbound!OH12</f>
        <v>0</v>
      </c>
      <c r="OI9" s="168">
        <f>Outbound!OI12</f>
        <v>0</v>
      </c>
      <c r="OJ9" s="168">
        <f>Outbound!OJ12</f>
        <v>0</v>
      </c>
      <c r="OK9" s="168">
        <f>Outbound!OK12</f>
        <v>0</v>
      </c>
      <c r="OL9" s="168">
        <f>Outbound!OL12</f>
        <v>0</v>
      </c>
      <c r="OM9" s="168">
        <f>Outbound!OM12</f>
        <v>0</v>
      </c>
      <c r="ON9" s="168">
        <f>Outbound!ON12</f>
        <v>0</v>
      </c>
      <c r="OO9" s="168">
        <f>Outbound!OO12</f>
        <v>0</v>
      </c>
      <c r="OP9" s="168">
        <f>Outbound!OP12</f>
        <v>0</v>
      </c>
      <c r="OQ9" s="168">
        <f>Outbound!OQ12</f>
        <v>0</v>
      </c>
      <c r="OR9" s="168">
        <f>Outbound!OR12</f>
        <v>0</v>
      </c>
      <c r="OS9" s="168">
        <f>Outbound!OS12</f>
        <v>0</v>
      </c>
      <c r="OT9" s="168">
        <f>Outbound!OT12</f>
        <v>0</v>
      </c>
      <c r="OU9" s="168">
        <f>Outbound!OU12</f>
        <v>0</v>
      </c>
      <c r="OV9" s="168">
        <f>Outbound!OV12</f>
        <v>0</v>
      </c>
      <c r="OW9" s="168">
        <f>Outbound!OW12</f>
        <v>0</v>
      </c>
      <c r="OX9" s="168">
        <f>Outbound!OX12</f>
        <v>0</v>
      </c>
      <c r="OY9" s="168">
        <f>Outbound!OY12</f>
        <v>0</v>
      </c>
      <c r="OZ9" s="168">
        <f>Outbound!OZ12</f>
        <v>0</v>
      </c>
      <c r="PA9" s="168">
        <f>Outbound!PA12</f>
        <v>0</v>
      </c>
      <c r="PB9" s="168">
        <f>Outbound!PB12</f>
        <v>0</v>
      </c>
      <c r="PC9" s="168">
        <f>Outbound!PC12</f>
        <v>0</v>
      </c>
      <c r="PD9" s="168">
        <f>Outbound!PD12</f>
        <v>0</v>
      </c>
      <c r="PE9" s="168">
        <f>Outbound!PE12</f>
        <v>0</v>
      </c>
      <c r="PF9" s="168">
        <f>Outbound!PF12</f>
        <v>0</v>
      </c>
      <c r="PG9" s="168">
        <f>Outbound!PG12</f>
        <v>0</v>
      </c>
      <c r="PH9" s="168">
        <f>Outbound!PH12</f>
        <v>0</v>
      </c>
      <c r="PI9" s="168">
        <f>Outbound!PI12</f>
        <v>0</v>
      </c>
      <c r="PJ9" s="168">
        <f>Outbound!PJ12</f>
        <v>0</v>
      </c>
      <c r="PK9" s="168">
        <f>Outbound!PK12</f>
        <v>0</v>
      </c>
      <c r="PL9" s="168">
        <f>Outbound!PL12</f>
        <v>0</v>
      </c>
      <c r="PM9" s="168">
        <f>Outbound!PM12</f>
        <v>0</v>
      </c>
      <c r="PN9" s="168">
        <f>Outbound!PN12</f>
        <v>0</v>
      </c>
      <c r="PO9" s="168">
        <f>Outbound!PO12</f>
        <v>0</v>
      </c>
      <c r="PP9" s="168">
        <f>Outbound!PP12</f>
        <v>0</v>
      </c>
      <c r="PQ9" s="168">
        <f>Outbound!PQ12</f>
        <v>0</v>
      </c>
      <c r="PR9" s="168">
        <f>Outbound!PR12</f>
        <v>0</v>
      </c>
      <c r="PS9" s="168">
        <f>Outbound!PS12</f>
        <v>0</v>
      </c>
      <c r="PT9" s="168">
        <f>Outbound!PT12</f>
        <v>0</v>
      </c>
      <c r="PU9" s="168">
        <f>Outbound!PU12</f>
        <v>0</v>
      </c>
      <c r="PV9" s="168">
        <f>Outbound!PV12</f>
        <v>0</v>
      </c>
      <c r="PW9" s="168">
        <f>Outbound!PW12</f>
        <v>0</v>
      </c>
      <c r="PX9" s="168">
        <f>Outbound!PX12</f>
        <v>0</v>
      </c>
      <c r="PY9" s="168">
        <f>Outbound!PY12</f>
        <v>0</v>
      </c>
      <c r="PZ9" s="168">
        <f>Outbound!PZ12</f>
        <v>0</v>
      </c>
      <c r="QA9" s="168">
        <f>Outbound!QA12</f>
        <v>0</v>
      </c>
      <c r="QB9" s="168">
        <f>Outbound!QB12</f>
        <v>0</v>
      </c>
      <c r="QC9" s="168">
        <f>Outbound!QC12</f>
        <v>0</v>
      </c>
      <c r="QD9" s="168">
        <f>Outbound!QD12</f>
        <v>0</v>
      </c>
      <c r="QE9" s="168">
        <f>Outbound!QE12</f>
        <v>0</v>
      </c>
      <c r="QF9" s="168">
        <f>Outbound!QF12</f>
        <v>0</v>
      </c>
      <c r="QG9" s="168">
        <f>Outbound!QG12</f>
        <v>0</v>
      </c>
      <c r="QH9" s="168">
        <f>Outbound!QH12</f>
        <v>0</v>
      </c>
      <c r="QI9" s="168">
        <f>Outbound!QI12</f>
        <v>0</v>
      </c>
      <c r="QJ9" s="168">
        <f>Outbound!QJ12</f>
        <v>0</v>
      </c>
      <c r="QK9" s="168">
        <f>Outbound!QK12</f>
        <v>0</v>
      </c>
      <c r="QL9" s="168">
        <f>Outbound!QL12</f>
        <v>0</v>
      </c>
      <c r="QM9" s="168">
        <f>Outbound!QM12</f>
        <v>0</v>
      </c>
      <c r="QN9" s="168">
        <f>Outbound!QN12</f>
        <v>0</v>
      </c>
      <c r="QO9" s="168">
        <f>Outbound!QO12</f>
        <v>0</v>
      </c>
      <c r="QP9" s="168">
        <f>Outbound!QP12</f>
        <v>0</v>
      </c>
      <c r="QQ9" s="168">
        <f>Outbound!QQ12</f>
        <v>0</v>
      </c>
      <c r="QR9" s="168">
        <f>Outbound!QR12</f>
        <v>0</v>
      </c>
      <c r="QS9" s="168">
        <f>Outbound!QS12</f>
        <v>0</v>
      </c>
      <c r="QT9" s="168">
        <f>Outbound!QT12</f>
        <v>0</v>
      </c>
      <c r="QU9" s="168">
        <f>Outbound!QU12</f>
        <v>0</v>
      </c>
      <c r="QV9" s="168">
        <f>Outbound!QV12</f>
        <v>0</v>
      </c>
      <c r="QW9" s="168">
        <f>Outbound!QW12</f>
        <v>0</v>
      </c>
      <c r="QX9" s="168">
        <f>Outbound!QX12</f>
        <v>0</v>
      </c>
      <c r="QY9" s="168">
        <f>Outbound!QY12</f>
        <v>0</v>
      </c>
      <c r="QZ9" s="168">
        <f>Outbound!QZ12</f>
        <v>0</v>
      </c>
      <c r="RA9" s="168">
        <f>Outbound!RA12</f>
        <v>0</v>
      </c>
      <c r="RB9" s="168">
        <f>Outbound!RB12</f>
        <v>0</v>
      </c>
      <c r="RC9" s="168">
        <f>Outbound!RC12</f>
        <v>0</v>
      </c>
      <c r="RD9" s="168">
        <f>Outbound!RD12</f>
        <v>0</v>
      </c>
      <c r="RE9" s="168">
        <f>Outbound!RE12</f>
        <v>0</v>
      </c>
      <c r="RF9" s="168">
        <f>Outbound!RF12</f>
        <v>0</v>
      </c>
      <c r="RG9" s="168">
        <f>Outbound!RG12</f>
        <v>0</v>
      </c>
      <c r="RH9" s="168">
        <f>Outbound!RH12</f>
        <v>0</v>
      </c>
      <c r="RI9" s="168">
        <f>Outbound!RI12</f>
        <v>0</v>
      </c>
      <c r="RJ9" s="168">
        <f>Outbound!RJ12</f>
        <v>0</v>
      </c>
      <c r="RK9" s="168">
        <f>Outbound!RK12</f>
        <v>0</v>
      </c>
      <c r="RL9" s="168">
        <f>Outbound!RL12</f>
        <v>0</v>
      </c>
      <c r="RM9" s="168">
        <f>Outbound!RM12</f>
        <v>0</v>
      </c>
      <c r="RN9" s="168">
        <f>Outbound!RN12</f>
        <v>0</v>
      </c>
      <c r="RO9" s="168">
        <f>Outbound!RO12</f>
        <v>0</v>
      </c>
      <c r="RP9" s="168">
        <f>Outbound!RP12</f>
        <v>0</v>
      </c>
      <c r="RQ9" s="168">
        <f>Outbound!RQ12</f>
        <v>0</v>
      </c>
      <c r="RR9" s="168">
        <f>Outbound!RR12</f>
        <v>0</v>
      </c>
      <c r="RS9" s="168">
        <f>Outbound!RS12</f>
        <v>0</v>
      </c>
      <c r="RT9" s="168">
        <f>Outbound!RT12</f>
        <v>0</v>
      </c>
      <c r="RU9" s="168">
        <f>Outbound!RU12</f>
        <v>0</v>
      </c>
      <c r="RV9" s="168">
        <f>Outbound!RV12</f>
        <v>0</v>
      </c>
      <c r="RW9" s="168">
        <f>Outbound!RW12</f>
        <v>0</v>
      </c>
      <c r="RX9" s="168">
        <f>Outbound!RX12</f>
        <v>0</v>
      </c>
      <c r="RY9" s="168">
        <f>Outbound!RY12</f>
        <v>0</v>
      </c>
      <c r="RZ9" s="168">
        <f>Outbound!RZ12</f>
        <v>0</v>
      </c>
      <c r="SA9" s="168">
        <f>Outbound!SA12</f>
        <v>0</v>
      </c>
      <c r="SB9" s="168">
        <f>Outbound!SB12</f>
        <v>0</v>
      </c>
      <c r="SC9" s="168">
        <f>Outbound!SC12</f>
        <v>0</v>
      </c>
      <c r="SD9" s="168">
        <f>Outbound!SD12</f>
        <v>0</v>
      </c>
      <c r="SE9" s="168">
        <f>Outbound!SE12</f>
        <v>0</v>
      </c>
      <c r="SF9" s="168">
        <f>Outbound!SF12</f>
        <v>0</v>
      </c>
      <c r="SG9" s="168">
        <f>Outbound!SG12</f>
        <v>0</v>
      </c>
      <c r="SH9" s="168">
        <f>Outbound!SH12</f>
        <v>0</v>
      </c>
      <c r="SI9" s="168">
        <f>Outbound!SI12</f>
        <v>0</v>
      </c>
      <c r="SJ9" s="168">
        <f>Outbound!SJ12</f>
        <v>0</v>
      </c>
      <c r="SK9" s="168">
        <f>Outbound!SK12</f>
        <v>0</v>
      </c>
      <c r="SL9" s="168">
        <f>Outbound!SL12</f>
        <v>0</v>
      </c>
      <c r="SM9" s="168">
        <f>Outbound!SM12</f>
        <v>0</v>
      </c>
      <c r="SN9" s="168">
        <f>Outbound!SN12</f>
        <v>0</v>
      </c>
      <c r="SO9" s="168">
        <f>Outbound!SO12</f>
        <v>0</v>
      </c>
      <c r="SP9" s="168">
        <f>Outbound!SP12</f>
        <v>0</v>
      </c>
      <c r="SQ9" s="168">
        <f>Outbound!SQ12</f>
        <v>0</v>
      </c>
      <c r="SR9" s="168">
        <f>Outbound!SR12</f>
        <v>0</v>
      </c>
      <c r="SS9" s="168">
        <f>Outbound!SS12</f>
        <v>0</v>
      </c>
      <c r="ST9" s="168">
        <f>Outbound!ST12</f>
        <v>0</v>
      </c>
      <c r="SU9" s="168">
        <f>Outbound!SU12</f>
        <v>0</v>
      </c>
      <c r="SV9" s="168">
        <f>Outbound!SV12</f>
        <v>0</v>
      </c>
      <c r="SW9" s="168">
        <f>Outbound!SW12</f>
        <v>0</v>
      </c>
      <c r="SX9" s="168">
        <f>Outbound!SX12</f>
        <v>0</v>
      </c>
      <c r="SY9" s="168">
        <f>Outbound!SY12</f>
        <v>0</v>
      </c>
      <c r="SZ9" s="168">
        <f>Outbound!SZ12</f>
        <v>0</v>
      </c>
      <c r="TA9" s="168">
        <f>Outbound!TA12</f>
        <v>0</v>
      </c>
      <c r="TB9" s="168">
        <f>Outbound!TB12</f>
        <v>0</v>
      </c>
      <c r="TC9" s="168">
        <f>Outbound!TC12</f>
        <v>0</v>
      </c>
      <c r="TD9" s="168">
        <f>Outbound!TD12</f>
        <v>0</v>
      </c>
      <c r="TE9" s="168">
        <f>Outbound!TE12</f>
        <v>0</v>
      </c>
      <c r="TF9" s="168">
        <f>Outbound!TF12</f>
        <v>0</v>
      </c>
      <c r="TG9" s="168">
        <f>Outbound!TG12</f>
        <v>0</v>
      </c>
      <c r="TH9" s="168">
        <f>Outbound!TH12</f>
        <v>0</v>
      </c>
      <c r="TI9" s="168">
        <f>Outbound!TI12</f>
        <v>0</v>
      </c>
    </row>
    <row r="10" spans="1:736" s="307" customFormat="1" ht="15.75" customHeight="1">
      <c r="A10" s="7" t="s">
        <v>218</v>
      </c>
      <c r="B10" s="7">
        <f t="shared" ref="B10:AG10" si="288">B5/B9</f>
        <v>4.3774319066147861E-3</v>
      </c>
      <c r="C10" s="7">
        <f t="shared" si="288"/>
        <v>5.9711977520196698E-3</v>
      </c>
      <c r="D10" s="7">
        <f t="shared" si="288"/>
        <v>5.1635111876075735E-3</v>
      </c>
      <c r="E10" s="7">
        <f t="shared" si="288"/>
        <v>2.6840490797546013E-3</v>
      </c>
      <c r="F10" s="7">
        <f t="shared" si="288"/>
        <v>2.2581859239744072E-3</v>
      </c>
      <c r="G10" s="7">
        <f t="shared" si="288"/>
        <v>1.3183915622940012E-3</v>
      </c>
      <c r="H10" s="7">
        <f t="shared" si="288"/>
        <v>5.1960321209258385E-3</v>
      </c>
      <c r="I10" s="7">
        <f t="shared" si="288"/>
        <v>3.1685678073510772E-3</v>
      </c>
      <c r="J10" s="7">
        <f t="shared" si="288"/>
        <v>9.0712742980561551E-3</v>
      </c>
      <c r="K10" s="7">
        <f t="shared" si="288"/>
        <v>8.6169754416199913E-3</v>
      </c>
      <c r="L10" s="7">
        <f t="shared" si="288"/>
        <v>2.1739130434782609E-3</v>
      </c>
      <c r="M10" s="7">
        <f t="shared" si="288"/>
        <v>7.3028237585199612E-3</v>
      </c>
      <c r="N10" s="7">
        <f t="shared" si="288"/>
        <v>5.1177072671443197E-3</v>
      </c>
      <c r="O10" s="7">
        <f t="shared" si="288"/>
        <v>4.6874999999999998E-3</v>
      </c>
      <c r="P10" s="7">
        <f t="shared" si="288"/>
        <v>1.2600477949163589E-2</v>
      </c>
      <c r="Q10" s="7">
        <f t="shared" si="288"/>
        <v>1.4138204924543289E-2</v>
      </c>
      <c r="R10" s="7">
        <f t="shared" si="288"/>
        <v>1.5704894083272462E-2</v>
      </c>
      <c r="S10" s="7">
        <f t="shared" si="288"/>
        <v>4.4464206313917292E-3</v>
      </c>
      <c r="T10" s="7">
        <f t="shared" si="288"/>
        <v>6.6638900458142443E-3</v>
      </c>
      <c r="U10" s="7">
        <f t="shared" si="288"/>
        <v>1.6914749661705007E-2</v>
      </c>
      <c r="V10" s="7">
        <f t="shared" si="288"/>
        <v>4.4788273615635182E-3</v>
      </c>
      <c r="W10" s="7">
        <f t="shared" si="288"/>
        <v>6.9425159677867256E-3</v>
      </c>
      <c r="X10" s="7">
        <f t="shared" si="288"/>
        <v>3.9725532683279165E-3</v>
      </c>
      <c r="Y10" s="7">
        <f t="shared" si="288"/>
        <v>3.486529318541997E-3</v>
      </c>
      <c r="Z10" s="7">
        <f t="shared" si="288"/>
        <v>7.642799678197908E-3</v>
      </c>
      <c r="AA10" s="7">
        <f t="shared" si="288"/>
        <v>6.9700697006970071E-3</v>
      </c>
      <c r="AB10" s="7">
        <f t="shared" si="288"/>
        <v>0</v>
      </c>
      <c r="AC10" s="7">
        <f t="shared" si="288"/>
        <v>5.4525627044711017E-4</v>
      </c>
      <c r="AD10" s="7">
        <f t="shared" si="288"/>
        <v>1.7452461578536076E-2</v>
      </c>
      <c r="AE10" s="7">
        <f t="shared" si="288"/>
        <v>5.9210526315789476E-3</v>
      </c>
      <c r="AF10" s="7">
        <f t="shared" si="288"/>
        <v>9.0443171540548692E-3</v>
      </c>
      <c r="AG10" s="7">
        <f t="shared" si="288"/>
        <v>8.2172204358699538E-3</v>
      </c>
      <c r="AH10" s="7">
        <f t="shared" ref="AH10:BE10" si="289">AH5/AH9</f>
        <v>4.216444132115249E-3</v>
      </c>
      <c r="AI10" s="7">
        <f t="shared" si="289"/>
        <v>3.1421838177533388E-3</v>
      </c>
      <c r="AJ10" s="7">
        <f t="shared" si="289"/>
        <v>5.8076225045372047E-3</v>
      </c>
      <c r="AK10" s="7">
        <f t="shared" si="289"/>
        <v>8.5203657522859525E-3</v>
      </c>
      <c r="AL10" s="7">
        <f t="shared" si="289"/>
        <v>1.0554988083077971E-2</v>
      </c>
      <c r="AM10" s="7">
        <f t="shared" si="289"/>
        <v>2.674591381872214E-3</v>
      </c>
      <c r="AN10" s="7">
        <f t="shared" si="289"/>
        <v>7.5437537718768856E-3</v>
      </c>
      <c r="AO10" s="7">
        <f t="shared" si="289"/>
        <v>1.2229539040451553E-2</v>
      </c>
      <c r="AP10" s="7">
        <f t="shared" si="289"/>
        <v>6.3775510204081634E-3</v>
      </c>
      <c r="AQ10" s="7">
        <f t="shared" si="289"/>
        <v>7.7231121281464534E-3</v>
      </c>
      <c r="AR10" s="7">
        <f t="shared" si="289"/>
        <v>1.528687710939051E-2</v>
      </c>
      <c r="AS10" s="7">
        <f t="shared" si="289"/>
        <v>9.2724679029957211E-3</v>
      </c>
      <c r="AT10" s="7">
        <f t="shared" si="289"/>
        <v>4.3023970497848806E-3</v>
      </c>
      <c r="AU10" s="7">
        <f t="shared" si="289"/>
        <v>2.237970906378217E-3</v>
      </c>
      <c r="AV10" s="7">
        <f t="shared" si="289"/>
        <v>8.2089552238805968E-3</v>
      </c>
      <c r="AW10" s="7">
        <f t="shared" si="289"/>
        <v>7.9143389199255124E-3</v>
      </c>
      <c r="AX10" s="7">
        <f t="shared" si="289"/>
        <v>8.6117809162934902E-3</v>
      </c>
      <c r="AY10" s="7">
        <f t="shared" si="289"/>
        <v>1.3508371385083713E-2</v>
      </c>
      <c r="AZ10" s="7">
        <f t="shared" si="289"/>
        <v>1.1336440357727674E-2</v>
      </c>
      <c r="BA10" s="7">
        <f t="shared" si="289"/>
        <v>1.8791675085875936E-2</v>
      </c>
      <c r="BB10" s="7">
        <f t="shared" si="289"/>
        <v>1.1468812877263581E-2</v>
      </c>
      <c r="BC10" s="7">
        <f t="shared" si="289"/>
        <v>1.6879562043795621E-2</v>
      </c>
      <c r="BD10" s="7">
        <f t="shared" si="289"/>
        <v>1.3848396501457727E-2</v>
      </c>
      <c r="BE10" s="7">
        <f t="shared" si="289"/>
        <v>1.8901890189018902E-2</v>
      </c>
      <c r="BF10" s="7">
        <v>0</v>
      </c>
      <c r="BG10" s="7">
        <f t="shared" ref="BG10:CU10" si="290">BG5/BG9</f>
        <v>9.0075335735342286E-3</v>
      </c>
      <c r="BH10" s="7">
        <f t="shared" si="290"/>
        <v>2.2229279136233723E-2</v>
      </c>
      <c r="BI10" s="7">
        <f t="shared" si="290"/>
        <v>2.121609798775153E-2</v>
      </c>
      <c r="BJ10" s="7">
        <f t="shared" si="290"/>
        <v>2.0187659937446686E-2</v>
      </c>
      <c r="BK10" s="7">
        <f t="shared" si="290"/>
        <v>2.8482421005785491E-2</v>
      </c>
      <c r="BL10" s="7">
        <f t="shared" si="290"/>
        <v>2.2143139580862E-2</v>
      </c>
      <c r="BM10" s="7">
        <f t="shared" si="290"/>
        <v>1.4976958525345621E-2</v>
      </c>
      <c r="BN10" s="7">
        <f t="shared" si="290"/>
        <v>1.6362610494639836E-2</v>
      </c>
      <c r="BO10" s="7">
        <f t="shared" si="290"/>
        <v>2.025372802136657E-2</v>
      </c>
      <c r="BP10" s="7">
        <f t="shared" si="290"/>
        <v>1.9396551724137932E-2</v>
      </c>
      <c r="BQ10" s="7">
        <f t="shared" si="290"/>
        <v>8.5242408098028764E-3</v>
      </c>
      <c r="BR10" s="7">
        <f t="shared" si="290"/>
        <v>0</v>
      </c>
      <c r="BS10" s="7">
        <f t="shared" si="290"/>
        <v>1.1040092969203951E-2</v>
      </c>
      <c r="BT10" s="7">
        <f t="shared" si="290"/>
        <v>7.3654390934844195E-3</v>
      </c>
      <c r="BU10" s="7">
        <f t="shared" si="290"/>
        <v>6.6061106523534266E-3</v>
      </c>
      <c r="BV10" s="7">
        <f t="shared" si="290"/>
        <v>6.1019382627422831E-3</v>
      </c>
      <c r="BW10" s="7">
        <f t="shared" si="290"/>
        <v>1.5646258503401362E-2</v>
      </c>
      <c r="BX10" s="7">
        <f t="shared" si="290"/>
        <v>2.5684931506849314E-2</v>
      </c>
      <c r="BY10" s="7">
        <f t="shared" si="290"/>
        <v>6.5502183406113534E-3</v>
      </c>
      <c r="BZ10" s="7">
        <f t="shared" si="290"/>
        <v>3.6513007759014149E-3</v>
      </c>
      <c r="CA10" s="7">
        <f t="shared" si="290"/>
        <v>1.1568123393316195E-2</v>
      </c>
      <c r="CB10" s="7">
        <f t="shared" si="290"/>
        <v>2.5869037995149554E-2</v>
      </c>
      <c r="CC10" s="7">
        <f t="shared" si="290"/>
        <v>2.187079407806191E-2</v>
      </c>
      <c r="CD10" s="7">
        <f t="shared" si="290"/>
        <v>2.4878048780487806E-2</v>
      </c>
      <c r="CE10" s="7">
        <f t="shared" si="290"/>
        <v>1.0184937014205307E-2</v>
      </c>
      <c r="CF10" s="7">
        <f t="shared" si="290"/>
        <v>1.9064124783362217E-2</v>
      </c>
      <c r="CG10" s="7">
        <f t="shared" si="290"/>
        <v>7.8484438430311224E-3</v>
      </c>
      <c r="CH10" s="7">
        <f t="shared" si="290"/>
        <v>1.4441046551138294E-2</v>
      </c>
      <c r="CI10" s="7">
        <f t="shared" si="290"/>
        <v>2.3923444976076555E-2</v>
      </c>
      <c r="CJ10" s="7">
        <f t="shared" si="290"/>
        <v>3.5402860132542728E-2</v>
      </c>
      <c r="CK10" s="7">
        <f t="shared" si="290"/>
        <v>1.8046709129511677E-2</v>
      </c>
      <c r="CL10" s="7">
        <f t="shared" si="290"/>
        <v>2.4301640987097584E-2</v>
      </c>
      <c r="CM10" s="7">
        <f t="shared" si="290"/>
        <v>2.6294714361986118E-2</v>
      </c>
      <c r="CN10" s="7">
        <f t="shared" si="290"/>
        <v>2.8711611848082862E-2</v>
      </c>
      <c r="CO10" s="7">
        <f t="shared" si="290"/>
        <v>2.5164769322947873E-2</v>
      </c>
      <c r="CP10" s="7">
        <f t="shared" si="290"/>
        <v>2.0808661816951447E-2</v>
      </c>
      <c r="CQ10" s="7">
        <f t="shared" si="290"/>
        <v>2.8850522489777375E-2</v>
      </c>
      <c r="CR10" s="7">
        <f t="shared" si="290"/>
        <v>2.4520856820744081E-2</v>
      </c>
      <c r="CS10" s="7">
        <f t="shared" si="290"/>
        <v>5.1310344827586209E-2</v>
      </c>
      <c r="CT10" s="7">
        <f t="shared" si="290"/>
        <v>4.5499999999999999E-2</v>
      </c>
      <c r="CU10" s="7">
        <f t="shared" si="290"/>
        <v>1.9275429633070135E-2</v>
      </c>
      <c r="CV10" s="7">
        <v>0</v>
      </c>
      <c r="CW10" s="7">
        <f t="shared" ref="CW10:ED10" si="291">CW5/CW9</f>
        <v>2.8980990962916797E-2</v>
      </c>
      <c r="CX10" s="7">
        <f t="shared" si="291"/>
        <v>2.5452109845947757E-2</v>
      </c>
      <c r="CY10" s="7">
        <f t="shared" si="291"/>
        <v>3.1413612565445025E-2</v>
      </c>
      <c r="CZ10" s="7">
        <f t="shared" si="291"/>
        <v>4.2621776504297992E-2</v>
      </c>
      <c r="DA10" s="7">
        <f t="shared" si="291"/>
        <v>2.3408924652523776E-2</v>
      </c>
      <c r="DB10" s="7">
        <f t="shared" si="291"/>
        <v>2.8156621205455347E-2</v>
      </c>
      <c r="DC10" s="7">
        <f t="shared" si="291"/>
        <v>1.11731843575419E-2</v>
      </c>
      <c r="DD10" s="7">
        <f t="shared" si="291"/>
        <v>1.2579593104519336E-2</v>
      </c>
      <c r="DE10" s="7">
        <f t="shared" si="291"/>
        <v>1.6132093376352248E-2</v>
      </c>
      <c r="DF10" s="7">
        <f t="shared" si="291"/>
        <v>1.1714999039754178E-2</v>
      </c>
      <c r="DG10" s="7">
        <f t="shared" si="291"/>
        <v>3.0189464917759732E-2</v>
      </c>
      <c r="DH10" s="7">
        <f t="shared" si="291"/>
        <v>1.317157712305026E-2</v>
      </c>
      <c r="DI10" s="7">
        <f t="shared" si="291"/>
        <v>1.6262196647485613E-2</v>
      </c>
      <c r="DJ10" s="7">
        <f t="shared" si="291"/>
        <v>1.2622512622512622E-2</v>
      </c>
      <c r="DK10" s="7">
        <f t="shared" si="291"/>
        <v>1.3427646565160052E-2</v>
      </c>
      <c r="DL10" s="7">
        <f t="shared" si="291"/>
        <v>1.3308428671491944E-2</v>
      </c>
      <c r="DM10" s="7">
        <f t="shared" si="291"/>
        <v>1.8865486496963433E-2</v>
      </c>
      <c r="DN10" s="7">
        <f t="shared" si="291"/>
        <v>3.6880432229269441E-2</v>
      </c>
      <c r="DO10" s="7">
        <f t="shared" si="291"/>
        <v>2.564102564102564E-2</v>
      </c>
      <c r="DP10" s="7">
        <f t="shared" si="291"/>
        <v>2.0750199521149242E-2</v>
      </c>
      <c r="DQ10" s="7">
        <f t="shared" si="291"/>
        <v>2.8717173625543171E-2</v>
      </c>
      <c r="DR10" s="7">
        <f t="shared" si="291"/>
        <v>2.5392296718972897E-2</v>
      </c>
      <c r="DS10" s="7">
        <f t="shared" si="291"/>
        <v>1.0632014176018901E-2</v>
      </c>
      <c r="DT10" s="7">
        <f t="shared" si="291"/>
        <v>1.943155452436195E-2</v>
      </c>
      <c r="DU10" s="7">
        <f t="shared" si="291"/>
        <v>4.3053960964408729E-2</v>
      </c>
      <c r="DV10" s="7">
        <f t="shared" si="291"/>
        <v>2.1150033046926635E-2</v>
      </c>
      <c r="DW10" s="7">
        <f t="shared" si="291"/>
        <v>2.7715690657130084E-2</v>
      </c>
      <c r="DX10" s="7">
        <f t="shared" si="291"/>
        <v>2.5158711497766283E-2</v>
      </c>
      <c r="DY10" s="7">
        <f t="shared" si="291"/>
        <v>3.4117435805351051E-2</v>
      </c>
      <c r="DZ10" s="7">
        <f t="shared" si="291"/>
        <v>5.0236621769202766E-2</v>
      </c>
      <c r="EA10" s="7">
        <f t="shared" si="291"/>
        <v>4.4468546637744036E-2</v>
      </c>
      <c r="EB10" s="7">
        <f t="shared" si="291"/>
        <v>4.2814594192107223E-2</v>
      </c>
      <c r="EC10" s="7">
        <f t="shared" si="291"/>
        <v>4.5927209705372618E-2</v>
      </c>
      <c r="ED10" s="7">
        <f t="shared" si="291"/>
        <v>2.9354207436399216E-2</v>
      </c>
      <c r="EE10" s="7">
        <v>0</v>
      </c>
      <c r="EF10" s="7">
        <f t="shared" ref="EF10:GQ10" si="292">EF5/EF9</f>
        <v>3.2903663500678429E-2</v>
      </c>
      <c r="EG10" s="7">
        <f t="shared" si="292"/>
        <v>3.6943955767780846E-2</v>
      </c>
      <c r="EH10" s="7">
        <f t="shared" si="292"/>
        <v>3.3543577981651376E-2</v>
      </c>
      <c r="EI10" s="7">
        <f t="shared" si="292"/>
        <v>3.1944879423739428E-2</v>
      </c>
      <c r="EJ10" s="7">
        <f t="shared" si="292"/>
        <v>2.5529865125240848E-2</v>
      </c>
      <c r="EK10" s="7">
        <f t="shared" si="292"/>
        <v>3.6272878535773712E-2</v>
      </c>
      <c r="EL10" s="7">
        <f t="shared" si="292"/>
        <v>2.9827315541601257E-2</v>
      </c>
      <c r="EM10" s="7">
        <f t="shared" si="292"/>
        <v>4.200751713464515E-2</v>
      </c>
      <c r="EN10" s="7">
        <f t="shared" si="292"/>
        <v>4.7604231487243312E-2</v>
      </c>
      <c r="EO10" s="7">
        <f t="shared" si="292"/>
        <v>1.4916347510582543E-2</v>
      </c>
      <c r="EP10" s="7">
        <f t="shared" si="292"/>
        <v>2.8929889298892991E-2</v>
      </c>
      <c r="EQ10" s="7">
        <f t="shared" si="292"/>
        <v>1.9966321866730814E-2</v>
      </c>
      <c r="ER10" s="7">
        <f t="shared" si="292"/>
        <v>5.2339413164155434E-2</v>
      </c>
      <c r="ES10" s="7">
        <f t="shared" si="292"/>
        <v>2.1845742309407043E-2</v>
      </c>
      <c r="ET10" s="7">
        <f t="shared" si="292"/>
        <v>3.7903841261765457E-2</v>
      </c>
      <c r="EU10" s="7">
        <f t="shared" si="292"/>
        <v>3.2320710223331946E-2</v>
      </c>
      <c r="EV10" s="7">
        <f t="shared" si="292"/>
        <v>3.8848631239935587E-2</v>
      </c>
      <c r="EW10" s="7">
        <f t="shared" si="292"/>
        <v>3.7923090554669504E-2</v>
      </c>
      <c r="EX10" s="7">
        <f t="shared" si="292"/>
        <v>6.929248723559446E-2</v>
      </c>
      <c r="EY10" s="7">
        <f t="shared" si="292"/>
        <v>4.7790802524797116E-2</v>
      </c>
      <c r="EZ10" s="7">
        <f t="shared" si="292"/>
        <v>5.9092923622396216E-2</v>
      </c>
      <c r="FA10" s="7">
        <f t="shared" si="292"/>
        <v>4.4291512263984471E-2</v>
      </c>
      <c r="FB10" s="7">
        <f t="shared" si="292"/>
        <v>3.3146144363785782E-2</v>
      </c>
      <c r="FC10" s="7">
        <f t="shared" si="292"/>
        <v>3.8228359717076457E-2</v>
      </c>
      <c r="FD10" s="7">
        <f t="shared" si="292"/>
        <v>3.9036209449454837E-2</v>
      </c>
      <c r="FE10" s="7">
        <f t="shared" si="292"/>
        <v>2.5575134605971609E-2</v>
      </c>
      <c r="FF10" s="7">
        <f t="shared" si="292"/>
        <v>4.8509228584950305E-2</v>
      </c>
      <c r="FG10" s="7">
        <f t="shared" si="292"/>
        <v>3.66008911521324E-2</v>
      </c>
      <c r="FH10" s="7">
        <f t="shared" si="292"/>
        <v>5.2376333656644035E-2</v>
      </c>
      <c r="FI10" s="7">
        <f t="shared" si="292"/>
        <v>6.3190184049079751E-2</v>
      </c>
      <c r="FJ10" s="7">
        <f t="shared" si="292"/>
        <v>5.7714958775029447E-2</v>
      </c>
      <c r="FK10" s="7">
        <f t="shared" si="292"/>
        <v>9.7206385404789056E-2</v>
      </c>
      <c r="FL10" s="7">
        <f t="shared" si="292"/>
        <v>0.1569620253164557</v>
      </c>
      <c r="FM10" s="7">
        <f t="shared" si="292"/>
        <v>9.3869731800766285E-2</v>
      </c>
      <c r="FN10" s="7">
        <f t="shared" si="292"/>
        <v>5.5409548839246606E-2</v>
      </c>
      <c r="FO10" s="7">
        <f t="shared" si="292"/>
        <v>7.6150356448476994E-2</v>
      </c>
      <c r="FP10" s="7">
        <f t="shared" si="292"/>
        <v>6.3153660498793243E-2</v>
      </c>
      <c r="FQ10" s="7">
        <f t="shared" si="292"/>
        <v>6.1197485941118096E-2</v>
      </c>
      <c r="FR10" s="7">
        <f t="shared" si="292"/>
        <v>5.9571088165210485E-2</v>
      </c>
      <c r="FS10" s="7">
        <f t="shared" si="292"/>
        <v>4.7862156987874924E-2</v>
      </c>
      <c r="FT10" s="7">
        <f t="shared" si="292"/>
        <v>5.6838365896980464E-2</v>
      </c>
      <c r="FU10" s="7">
        <f t="shared" si="292"/>
        <v>3.3118675252989879E-2</v>
      </c>
      <c r="FV10" s="7">
        <f t="shared" si="292"/>
        <v>3.9152587825154198E-2</v>
      </c>
      <c r="FW10" s="7">
        <f t="shared" si="292"/>
        <v>4.6283309957924262E-2</v>
      </c>
      <c r="FX10" s="7">
        <f t="shared" si="292"/>
        <v>5.1960784313725493E-2</v>
      </c>
      <c r="FY10" s="7">
        <f t="shared" si="292"/>
        <v>5.9567523459812324E-2</v>
      </c>
      <c r="FZ10" s="7">
        <f t="shared" si="292"/>
        <v>2.5698667416910358E-2</v>
      </c>
      <c r="GA10" s="7">
        <f t="shared" si="292"/>
        <v>2.9652955625015191E-2</v>
      </c>
      <c r="GB10" s="7">
        <f t="shared" si="292"/>
        <v>3.2959159302603298E-2</v>
      </c>
      <c r="GC10" s="7">
        <f t="shared" si="292"/>
        <v>3.5993303571428568E-2</v>
      </c>
      <c r="GD10" s="7">
        <f t="shared" si="292"/>
        <v>3.6435905929115601E-2</v>
      </c>
      <c r="GE10" s="7">
        <f t="shared" si="292"/>
        <v>3.7823490378234903E-2</v>
      </c>
      <c r="GF10" s="7">
        <f t="shared" si="292"/>
        <v>3.3119297059817504E-2</v>
      </c>
      <c r="GG10" s="7">
        <f t="shared" si="292"/>
        <v>3.2951945080091534E-2</v>
      </c>
      <c r="GH10" s="7">
        <f t="shared" si="292"/>
        <v>2.345965455014179E-2</v>
      </c>
      <c r="GI10" s="7">
        <f t="shared" si="292"/>
        <v>3.1533042603153302E-2</v>
      </c>
      <c r="GJ10" s="7">
        <f t="shared" si="292"/>
        <v>2.5111964171465131E-2</v>
      </c>
      <c r="GK10" s="7">
        <f t="shared" si="292"/>
        <v>4.1837331772966647E-2</v>
      </c>
      <c r="GL10" s="7">
        <f t="shared" si="292"/>
        <v>3.6482439422815136E-2</v>
      </c>
      <c r="GM10" s="7">
        <f t="shared" si="292"/>
        <v>4.6517739816031536E-2</v>
      </c>
      <c r="GN10" s="7">
        <f t="shared" si="292"/>
        <v>6.0688055662930035E-2</v>
      </c>
      <c r="GO10" s="7">
        <f t="shared" si="292"/>
        <v>5.0526315789473683E-2</v>
      </c>
      <c r="GP10" s="7">
        <f t="shared" si="292"/>
        <v>3.5285558384867223E-2</v>
      </c>
      <c r="GQ10" s="7">
        <f t="shared" si="292"/>
        <v>5.1306641093263008E-2</v>
      </c>
      <c r="GR10" s="7">
        <f t="shared" ref="GR10:JC10" si="293">GR5/GR9</f>
        <v>3.3583306162373656E-2</v>
      </c>
      <c r="GS10" s="7">
        <f t="shared" si="293"/>
        <v>3.6048822026681804E-2</v>
      </c>
      <c r="GT10" s="7">
        <f t="shared" si="293"/>
        <v>4.3981481481481483E-2</v>
      </c>
      <c r="GU10" s="7">
        <f t="shared" si="293"/>
        <v>3.2937181663837009E-2</v>
      </c>
      <c r="GV10" s="7">
        <f t="shared" si="293"/>
        <v>4.1843739784243217E-2</v>
      </c>
      <c r="GW10" s="7">
        <f t="shared" si="293"/>
        <v>5.4684778822709855E-2</v>
      </c>
      <c r="GX10" s="7">
        <f t="shared" si="293"/>
        <v>2.6229953791791247E-2</v>
      </c>
      <c r="GY10" s="7">
        <f t="shared" si="293"/>
        <v>4.2802303262955851E-2</v>
      </c>
      <c r="GZ10" s="7">
        <f t="shared" si="293"/>
        <v>3.5802035802035802E-2</v>
      </c>
      <c r="HA10" s="7">
        <f t="shared" si="293"/>
        <v>2.9806553493880773E-2</v>
      </c>
      <c r="HB10" s="7">
        <f t="shared" si="293"/>
        <v>5.1030753632984115E-2</v>
      </c>
      <c r="HC10" s="7">
        <f t="shared" si="293"/>
        <v>2.7255639097744359E-2</v>
      </c>
      <c r="HD10" s="7">
        <f t="shared" si="293"/>
        <v>5.4288042371155018E-2</v>
      </c>
      <c r="HE10" s="7">
        <f t="shared" si="293"/>
        <v>2.7866898890824089E-2</v>
      </c>
      <c r="HF10" s="7">
        <f t="shared" si="293"/>
        <v>0.64353612167300378</v>
      </c>
      <c r="HG10" s="7">
        <f t="shared" si="293"/>
        <v>5.6714663532177488E-2</v>
      </c>
      <c r="HH10" s="7">
        <f t="shared" si="293"/>
        <v>8.6420045667100071E-2</v>
      </c>
      <c r="HI10" s="7">
        <f t="shared" si="293"/>
        <v>8.913958375687997E-2</v>
      </c>
      <c r="HJ10" s="7">
        <f t="shared" si="293"/>
        <v>5.4649669133295005E-2</v>
      </c>
      <c r="HK10" s="7">
        <f t="shared" si="293"/>
        <v>0.12876076944110104</v>
      </c>
      <c r="HL10" s="7">
        <f t="shared" si="293"/>
        <v>5.3083187899941826E-2</v>
      </c>
      <c r="HM10" s="7">
        <f t="shared" si="293"/>
        <v>5.9641532756489493E-2</v>
      </c>
      <c r="HN10" s="7">
        <f t="shared" si="293"/>
        <v>6.3355145746579411E-2</v>
      </c>
      <c r="HO10" s="7">
        <f t="shared" si="293"/>
        <v>5.627705627705628E-2</v>
      </c>
      <c r="HP10" s="7">
        <f t="shared" si="293"/>
        <v>3.1863533955584167E-2</v>
      </c>
      <c r="HQ10" s="7">
        <f t="shared" si="293"/>
        <v>7.6062639821029079E-2</v>
      </c>
      <c r="HR10" s="7">
        <f t="shared" si="293"/>
        <v>4.9005424954792043E-2</v>
      </c>
      <c r="HS10" s="7">
        <f t="shared" si="293"/>
        <v>5.1180182285580744E-2</v>
      </c>
      <c r="HT10" s="7">
        <f t="shared" si="293"/>
        <v>5.9966011167759167E-2</v>
      </c>
      <c r="HU10" s="7">
        <f t="shared" si="293"/>
        <v>4.1383065613939556E-2</v>
      </c>
      <c r="HV10" s="7">
        <f t="shared" si="293"/>
        <v>4.6091278807049253E-2</v>
      </c>
      <c r="HW10" s="7">
        <f t="shared" si="293"/>
        <v>3.6245016310257339E-2</v>
      </c>
      <c r="HX10" s="7">
        <f t="shared" si="293"/>
        <v>4.1303862469301185E-2</v>
      </c>
      <c r="HY10" s="7">
        <f t="shared" si="293"/>
        <v>4.8925705410302875E-2</v>
      </c>
      <c r="HZ10" s="7">
        <f t="shared" si="293"/>
        <v>3.4649122807017541E-2</v>
      </c>
      <c r="IA10" s="7">
        <f t="shared" si="293"/>
        <v>4.4105455148399933E-2</v>
      </c>
      <c r="IB10" s="7">
        <f t="shared" si="293"/>
        <v>2.7388219765715229E-2</v>
      </c>
      <c r="IC10" s="7">
        <f t="shared" si="293"/>
        <v>0</v>
      </c>
      <c r="ID10" s="7">
        <f t="shared" si="293"/>
        <v>0</v>
      </c>
      <c r="IE10" s="7">
        <f t="shared" si="293"/>
        <v>0</v>
      </c>
      <c r="IF10" s="7">
        <f t="shared" si="293"/>
        <v>0</v>
      </c>
      <c r="IG10" s="7">
        <f t="shared" si="293"/>
        <v>0</v>
      </c>
      <c r="IH10" s="7">
        <f t="shared" si="293"/>
        <v>0</v>
      </c>
      <c r="II10" s="7">
        <f t="shared" si="293"/>
        <v>0</v>
      </c>
      <c r="IJ10" s="7">
        <f t="shared" si="293"/>
        <v>0</v>
      </c>
      <c r="IK10" s="7">
        <f t="shared" si="293"/>
        <v>0</v>
      </c>
      <c r="IL10" s="7">
        <f t="shared" si="293"/>
        <v>0</v>
      </c>
      <c r="IM10" s="7">
        <f t="shared" si="293"/>
        <v>0</v>
      </c>
      <c r="IN10" s="7">
        <f t="shared" si="293"/>
        <v>0</v>
      </c>
      <c r="IO10" s="7">
        <f t="shared" si="293"/>
        <v>0</v>
      </c>
      <c r="IP10" s="7">
        <f t="shared" si="293"/>
        <v>0</v>
      </c>
      <c r="IQ10" s="7">
        <f t="shared" si="293"/>
        <v>0</v>
      </c>
      <c r="IR10" s="7">
        <f t="shared" si="293"/>
        <v>0</v>
      </c>
      <c r="IS10" s="7">
        <f t="shared" si="293"/>
        <v>0</v>
      </c>
      <c r="IT10" s="7">
        <f t="shared" si="293"/>
        <v>0</v>
      </c>
      <c r="IU10" s="7">
        <f t="shared" si="293"/>
        <v>0</v>
      </c>
      <c r="IV10" s="7">
        <f t="shared" si="293"/>
        <v>0</v>
      </c>
      <c r="IW10" s="7">
        <f t="shared" si="293"/>
        <v>0</v>
      </c>
      <c r="IX10" s="7">
        <f t="shared" si="293"/>
        <v>0</v>
      </c>
      <c r="IY10" s="7">
        <f t="shared" si="293"/>
        <v>0</v>
      </c>
      <c r="IZ10" s="7">
        <f t="shared" si="293"/>
        <v>0</v>
      </c>
      <c r="JA10" s="7">
        <f t="shared" si="293"/>
        <v>0</v>
      </c>
      <c r="JB10" s="7">
        <f t="shared" si="293"/>
        <v>0</v>
      </c>
      <c r="JC10" s="7">
        <f t="shared" si="293"/>
        <v>0</v>
      </c>
      <c r="JD10" s="7">
        <f t="shared" ref="JD10:LO10" si="294">JD5/JD9</f>
        <v>0</v>
      </c>
      <c r="JE10" s="7">
        <f t="shared" si="294"/>
        <v>0</v>
      </c>
      <c r="JF10" s="7">
        <f t="shared" si="294"/>
        <v>0</v>
      </c>
      <c r="JG10" s="7">
        <f t="shared" si="294"/>
        <v>0</v>
      </c>
      <c r="JH10" s="7">
        <f t="shared" si="294"/>
        <v>0</v>
      </c>
      <c r="JI10" s="7">
        <f t="shared" si="294"/>
        <v>0</v>
      </c>
      <c r="JJ10" s="7">
        <f t="shared" si="294"/>
        <v>0</v>
      </c>
      <c r="JK10" s="7">
        <f t="shared" si="294"/>
        <v>0</v>
      </c>
      <c r="JL10" s="7">
        <f t="shared" si="294"/>
        <v>0</v>
      </c>
      <c r="JM10" s="7">
        <f t="shared" si="294"/>
        <v>0</v>
      </c>
      <c r="JN10" s="7">
        <f t="shared" si="294"/>
        <v>0</v>
      </c>
      <c r="JO10" s="7">
        <f t="shared" si="294"/>
        <v>0</v>
      </c>
      <c r="JP10" s="7">
        <f t="shared" si="294"/>
        <v>0</v>
      </c>
      <c r="JQ10" s="7">
        <f t="shared" si="294"/>
        <v>0</v>
      </c>
      <c r="JR10" s="7">
        <f t="shared" si="294"/>
        <v>0</v>
      </c>
      <c r="JS10" s="7">
        <f t="shared" si="294"/>
        <v>0</v>
      </c>
      <c r="JT10" s="7">
        <f t="shared" si="294"/>
        <v>0</v>
      </c>
      <c r="JU10" s="7">
        <f t="shared" si="294"/>
        <v>0</v>
      </c>
      <c r="JV10" s="7">
        <f t="shared" si="294"/>
        <v>0</v>
      </c>
      <c r="JW10" s="7">
        <f t="shared" si="294"/>
        <v>0</v>
      </c>
      <c r="JX10" s="7">
        <f t="shared" si="294"/>
        <v>0</v>
      </c>
      <c r="JY10" s="7">
        <f t="shared" si="294"/>
        <v>0</v>
      </c>
      <c r="JZ10" s="7">
        <f t="shared" si="294"/>
        <v>0</v>
      </c>
      <c r="KA10" s="7">
        <f t="shared" si="294"/>
        <v>0</v>
      </c>
      <c r="KB10" s="7">
        <f t="shared" si="294"/>
        <v>0</v>
      </c>
      <c r="KC10" s="7">
        <f t="shared" si="294"/>
        <v>0</v>
      </c>
      <c r="KD10" s="7">
        <f t="shared" si="294"/>
        <v>0</v>
      </c>
      <c r="KE10" s="7">
        <f t="shared" si="294"/>
        <v>0</v>
      </c>
      <c r="KF10" s="7">
        <f t="shared" si="294"/>
        <v>0</v>
      </c>
      <c r="KG10" s="7">
        <f t="shared" si="294"/>
        <v>0</v>
      </c>
      <c r="KH10" s="7">
        <f t="shared" si="294"/>
        <v>0</v>
      </c>
      <c r="KI10" s="7">
        <f t="shared" si="294"/>
        <v>0</v>
      </c>
      <c r="KJ10" s="7">
        <f t="shared" si="294"/>
        <v>0</v>
      </c>
      <c r="KK10" s="7">
        <f t="shared" si="294"/>
        <v>0</v>
      </c>
      <c r="KL10" s="7">
        <f t="shared" si="294"/>
        <v>0</v>
      </c>
      <c r="KM10" s="7">
        <f t="shared" si="294"/>
        <v>0</v>
      </c>
      <c r="KN10" s="7">
        <f t="shared" si="294"/>
        <v>0</v>
      </c>
      <c r="KO10" s="7">
        <f t="shared" si="294"/>
        <v>0</v>
      </c>
      <c r="KP10" s="7">
        <f t="shared" si="294"/>
        <v>0</v>
      </c>
      <c r="KQ10" s="7">
        <f t="shared" si="294"/>
        <v>0</v>
      </c>
      <c r="KR10" s="7">
        <f t="shared" si="294"/>
        <v>0</v>
      </c>
      <c r="KS10" s="7">
        <f t="shared" si="294"/>
        <v>0</v>
      </c>
      <c r="KT10" s="7">
        <f t="shared" si="294"/>
        <v>0</v>
      </c>
      <c r="KU10" s="7">
        <f t="shared" si="294"/>
        <v>0</v>
      </c>
      <c r="KV10" s="7">
        <f t="shared" si="294"/>
        <v>0</v>
      </c>
      <c r="KW10" s="7">
        <f t="shared" si="294"/>
        <v>0</v>
      </c>
      <c r="KX10" s="7">
        <f t="shared" si="294"/>
        <v>0</v>
      </c>
      <c r="KY10" s="7">
        <f t="shared" si="294"/>
        <v>0</v>
      </c>
      <c r="KZ10" s="7">
        <f t="shared" si="294"/>
        <v>0</v>
      </c>
      <c r="LA10" s="7">
        <f t="shared" si="294"/>
        <v>0</v>
      </c>
      <c r="LB10" s="7">
        <f t="shared" si="294"/>
        <v>0</v>
      </c>
      <c r="LC10" s="7">
        <f t="shared" si="294"/>
        <v>0</v>
      </c>
      <c r="LD10" s="7">
        <f t="shared" si="294"/>
        <v>0</v>
      </c>
      <c r="LE10" s="7">
        <f t="shared" si="294"/>
        <v>0</v>
      </c>
      <c r="LF10" s="7">
        <f t="shared" si="294"/>
        <v>0</v>
      </c>
      <c r="LG10" s="7">
        <f t="shared" si="294"/>
        <v>0</v>
      </c>
      <c r="LH10" s="7">
        <f t="shared" si="294"/>
        <v>0</v>
      </c>
      <c r="LI10" s="7">
        <f t="shared" si="294"/>
        <v>0</v>
      </c>
      <c r="LJ10" s="7">
        <f t="shared" si="294"/>
        <v>0</v>
      </c>
      <c r="LK10" s="7">
        <f t="shared" si="294"/>
        <v>0</v>
      </c>
      <c r="LL10" s="7">
        <f t="shared" si="294"/>
        <v>0</v>
      </c>
      <c r="LM10" s="7">
        <f t="shared" si="294"/>
        <v>0</v>
      </c>
      <c r="LN10" s="7">
        <f t="shared" si="294"/>
        <v>0</v>
      </c>
      <c r="LO10" s="7">
        <f t="shared" si="294"/>
        <v>0</v>
      </c>
      <c r="LP10" s="7">
        <f t="shared" ref="LP10:OA10" si="295">LP5/LP9</f>
        <v>0</v>
      </c>
      <c r="LQ10" s="7">
        <f t="shared" si="295"/>
        <v>0</v>
      </c>
      <c r="LR10" s="7">
        <f t="shared" si="295"/>
        <v>0</v>
      </c>
      <c r="LS10" s="7">
        <f t="shared" si="295"/>
        <v>0</v>
      </c>
      <c r="LT10" s="7">
        <f t="shared" si="295"/>
        <v>0</v>
      </c>
      <c r="LU10" s="7">
        <f t="shared" si="295"/>
        <v>0</v>
      </c>
      <c r="LV10" s="7" t="e">
        <f t="shared" si="295"/>
        <v>#DIV/0!</v>
      </c>
      <c r="LW10" s="7">
        <f t="shared" si="295"/>
        <v>0</v>
      </c>
      <c r="LX10" s="7">
        <f t="shared" si="295"/>
        <v>0</v>
      </c>
      <c r="LY10" s="7">
        <f t="shared" si="295"/>
        <v>0</v>
      </c>
      <c r="LZ10" s="7">
        <f t="shared" si="295"/>
        <v>0</v>
      </c>
      <c r="MA10" s="7" t="e">
        <f t="shared" si="295"/>
        <v>#DIV/0!</v>
      </c>
      <c r="MB10" s="7">
        <f t="shared" si="295"/>
        <v>0</v>
      </c>
      <c r="MC10" s="7">
        <f t="shared" si="295"/>
        <v>0</v>
      </c>
      <c r="MD10" s="7">
        <f t="shared" si="295"/>
        <v>0</v>
      </c>
      <c r="ME10" s="7">
        <f t="shared" si="295"/>
        <v>0</v>
      </c>
      <c r="MF10" s="7">
        <f t="shared" si="295"/>
        <v>0</v>
      </c>
      <c r="MG10" s="7">
        <f t="shared" si="295"/>
        <v>0</v>
      </c>
      <c r="MH10" s="7">
        <f t="shared" si="295"/>
        <v>0</v>
      </c>
      <c r="MI10" s="7">
        <f t="shared" si="295"/>
        <v>0</v>
      </c>
      <c r="MJ10" s="7">
        <f t="shared" si="295"/>
        <v>0</v>
      </c>
      <c r="MK10" s="7">
        <f t="shared" si="295"/>
        <v>0</v>
      </c>
      <c r="ML10" s="7">
        <f t="shared" si="295"/>
        <v>0</v>
      </c>
      <c r="MM10" s="7">
        <f t="shared" si="295"/>
        <v>0</v>
      </c>
      <c r="MN10" s="7">
        <f t="shared" si="295"/>
        <v>0</v>
      </c>
      <c r="MO10" s="7">
        <f t="shared" si="295"/>
        <v>0</v>
      </c>
      <c r="MP10" s="7">
        <f t="shared" si="295"/>
        <v>0</v>
      </c>
      <c r="MQ10" s="7">
        <f t="shared" si="295"/>
        <v>0</v>
      </c>
      <c r="MR10" s="7">
        <f t="shared" si="295"/>
        <v>0</v>
      </c>
      <c r="MS10" s="7">
        <f t="shared" si="295"/>
        <v>0</v>
      </c>
      <c r="MT10" s="7">
        <f t="shared" si="295"/>
        <v>0</v>
      </c>
      <c r="MU10" s="7">
        <f t="shared" si="295"/>
        <v>0</v>
      </c>
      <c r="MV10" s="7">
        <f t="shared" si="295"/>
        <v>0</v>
      </c>
      <c r="MW10" s="7">
        <f t="shared" si="295"/>
        <v>0</v>
      </c>
      <c r="MX10" s="7">
        <f t="shared" si="295"/>
        <v>0</v>
      </c>
      <c r="MY10" s="7">
        <f t="shared" si="295"/>
        <v>0</v>
      </c>
      <c r="MZ10" s="7">
        <f t="shared" si="295"/>
        <v>0</v>
      </c>
      <c r="NA10" s="7">
        <f t="shared" si="295"/>
        <v>0</v>
      </c>
      <c r="NB10" s="7">
        <f t="shared" si="295"/>
        <v>0</v>
      </c>
      <c r="NC10" s="7" t="e">
        <f t="shared" si="295"/>
        <v>#N/A</v>
      </c>
      <c r="ND10" s="7" t="e">
        <f t="shared" si="295"/>
        <v>#N/A</v>
      </c>
      <c r="NE10" s="7" t="e">
        <f t="shared" si="295"/>
        <v>#DIV/0!</v>
      </c>
      <c r="NF10" s="7" t="e">
        <f t="shared" si="295"/>
        <v>#DIV/0!</v>
      </c>
      <c r="NG10" s="7" t="e">
        <f t="shared" si="295"/>
        <v>#DIV/0!</v>
      </c>
      <c r="NH10" s="7" t="e">
        <f t="shared" si="295"/>
        <v>#DIV/0!</v>
      </c>
      <c r="NI10" s="7" t="e">
        <f t="shared" si="295"/>
        <v>#DIV/0!</v>
      </c>
      <c r="NJ10" s="7" t="e">
        <f t="shared" si="295"/>
        <v>#DIV/0!</v>
      </c>
      <c r="NK10" s="7" t="e">
        <f t="shared" si="295"/>
        <v>#DIV/0!</v>
      </c>
      <c r="NL10" s="7" t="e">
        <f t="shared" si="295"/>
        <v>#DIV/0!</v>
      </c>
      <c r="NM10" s="7" t="e">
        <f t="shared" si="295"/>
        <v>#DIV/0!</v>
      </c>
      <c r="NN10" s="7" t="e">
        <f t="shared" si="295"/>
        <v>#DIV/0!</v>
      </c>
      <c r="NO10" s="7" t="e">
        <f t="shared" si="295"/>
        <v>#DIV/0!</v>
      </c>
      <c r="NP10" s="7" t="e">
        <f t="shared" si="295"/>
        <v>#DIV/0!</v>
      </c>
      <c r="NQ10" s="7" t="e">
        <f t="shared" si="295"/>
        <v>#DIV/0!</v>
      </c>
      <c r="NR10" s="7" t="e">
        <f t="shared" si="295"/>
        <v>#DIV/0!</v>
      </c>
      <c r="NS10" s="7" t="e">
        <f t="shared" si="295"/>
        <v>#DIV/0!</v>
      </c>
      <c r="NT10" s="7" t="e">
        <f t="shared" si="295"/>
        <v>#DIV/0!</v>
      </c>
      <c r="NU10" s="7" t="e">
        <f t="shared" si="295"/>
        <v>#DIV/0!</v>
      </c>
      <c r="NV10" s="7" t="e">
        <f t="shared" si="295"/>
        <v>#DIV/0!</v>
      </c>
      <c r="NW10" s="7" t="e">
        <f t="shared" si="295"/>
        <v>#DIV/0!</v>
      </c>
      <c r="NX10" s="7" t="e">
        <f t="shared" si="295"/>
        <v>#DIV/0!</v>
      </c>
      <c r="NY10" s="7" t="e">
        <f t="shared" si="295"/>
        <v>#DIV/0!</v>
      </c>
      <c r="NZ10" s="7" t="e">
        <f t="shared" si="295"/>
        <v>#DIV/0!</v>
      </c>
      <c r="OA10" s="7" t="e">
        <f t="shared" si="295"/>
        <v>#DIV/0!</v>
      </c>
      <c r="OB10" s="7" t="e">
        <f t="shared" ref="OB10:QM10" si="296">OB5/OB9</f>
        <v>#DIV/0!</v>
      </c>
      <c r="OC10" s="7" t="e">
        <f t="shared" si="296"/>
        <v>#DIV/0!</v>
      </c>
      <c r="OD10" s="7" t="e">
        <f t="shared" si="296"/>
        <v>#DIV/0!</v>
      </c>
      <c r="OE10" s="7" t="e">
        <f t="shared" si="296"/>
        <v>#DIV/0!</v>
      </c>
      <c r="OF10" s="7" t="e">
        <f t="shared" si="296"/>
        <v>#DIV/0!</v>
      </c>
      <c r="OG10" s="7" t="e">
        <f t="shared" si="296"/>
        <v>#DIV/0!</v>
      </c>
      <c r="OH10" s="7" t="e">
        <f t="shared" si="296"/>
        <v>#DIV/0!</v>
      </c>
      <c r="OI10" s="7" t="e">
        <f t="shared" si="296"/>
        <v>#DIV/0!</v>
      </c>
      <c r="OJ10" s="7" t="e">
        <f t="shared" si="296"/>
        <v>#DIV/0!</v>
      </c>
      <c r="OK10" s="7" t="e">
        <f t="shared" si="296"/>
        <v>#DIV/0!</v>
      </c>
      <c r="OL10" s="7" t="e">
        <f t="shared" si="296"/>
        <v>#DIV/0!</v>
      </c>
      <c r="OM10" s="7" t="e">
        <f t="shared" si="296"/>
        <v>#DIV/0!</v>
      </c>
      <c r="ON10" s="7" t="e">
        <f t="shared" si="296"/>
        <v>#DIV/0!</v>
      </c>
      <c r="OO10" s="7" t="e">
        <f t="shared" si="296"/>
        <v>#DIV/0!</v>
      </c>
      <c r="OP10" s="7" t="e">
        <f t="shared" si="296"/>
        <v>#DIV/0!</v>
      </c>
      <c r="OQ10" s="7" t="e">
        <f t="shared" si="296"/>
        <v>#DIV/0!</v>
      </c>
      <c r="OR10" s="7" t="e">
        <f t="shared" si="296"/>
        <v>#DIV/0!</v>
      </c>
      <c r="OS10" s="7" t="e">
        <f t="shared" si="296"/>
        <v>#DIV/0!</v>
      </c>
      <c r="OT10" s="7" t="e">
        <f t="shared" si="296"/>
        <v>#DIV/0!</v>
      </c>
      <c r="OU10" s="7" t="e">
        <f t="shared" si="296"/>
        <v>#DIV/0!</v>
      </c>
      <c r="OV10" s="7" t="e">
        <f t="shared" si="296"/>
        <v>#DIV/0!</v>
      </c>
      <c r="OW10" s="7" t="e">
        <f t="shared" si="296"/>
        <v>#DIV/0!</v>
      </c>
      <c r="OX10" s="7" t="e">
        <f t="shared" si="296"/>
        <v>#DIV/0!</v>
      </c>
      <c r="OY10" s="7" t="e">
        <f t="shared" si="296"/>
        <v>#DIV/0!</v>
      </c>
      <c r="OZ10" s="7" t="e">
        <f t="shared" si="296"/>
        <v>#DIV/0!</v>
      </c>
      <c r="PA10" s="7" t="e">
        <f t="shared" si="296"/>
        <v>#DIV/0!</v>
      </c>
      <c r="PB10" s="7" t="e">
        <f t="shared" si="296"/>
        <v>#DIV/0!</v>
      </c>
      <c r="PC10" s="7" t="e">
        <f t="shared" si="296"/>
        <v>#DIV/0!</v>
      </c>
      <c r="PD10" s="7" t="e">
        <f t="shared" si="296"/>
        <v>#DIV/0!</v>
      </c>
      <c r="PE10" s="7" t="e">
        <f t="shared" si="296"/>
        <v>#DIV/0!</v>
      </c>
      <c r="PF10" s="7" t="e">
        <f t="shared" si="296"/>
        <v>#DIV/0!</v>
      </c>
      <c r="PG10" s="7" t="e">
        <f t="shared" si="296"/>
        <v>#DIV/0!</v>
      </c>
      <c r="PH10" s="7" t="e">
        <f t="shared" si="296"/>
        <v>#DIV/0!</v>
      </c>
      <c r="PI10" s="7" t="e">
        <f t="shared" si="296"/>
        <v>#DIV/0!</v>
      </c>
      <c r="PJ10" s="7" t="e">
        <f t="shared" si="296"/>
        <v>#DIV/0!</v>
      </c>
      <c r="PK10" s="7" t="e">
        <f t="shared" si="296"/>
        <v>#DIV/0!</v>
      </c>
      <c r="PL10" s="7" t="e">
        <f t="shared" si="296"/>
        <v>#DIV/0!</v>
      </c>
      <c r="PM10" s="7" t="e">
        <f t="shared" si="296"/>
        <v>#DIV/0!</v>
      </c>
      <c r="PN10" s="7" t="e">
        <f t="shared" si="296"/>
        <v>#DIV/0!</v>
      </c>
      <c r="PO10" s="7" t="e">
        <f t="shared" si="296"/>
        <v>#DIV/0!</v>
      </c>
      <c r="PP10" s="7" t="e">
        <f t="shared" si="296"/>
        <v>#DIV/0!</v>
      </c>
      <c r="PQ10" s="7" t="e">
        <f t="shared" si="296"/>
        <v>#DIV/0!</v>
      </c>
      <c r="PR10" s="7" t="e">
        <f t="shared" si="296"/>
        <v>#DIV/0!</v>
      </c>
      <c r="PS10" s="7" t="e">
        <f t="shared" si="296"/>
        <v>#DIV/0!</v>
      </c>
      <c r="PT10" s="7" t="e">
        <f t="shared" si="296"/>
        <v>#DIV/0!</v>
      </c>
      <c r="PU10" s="7" t="e">
        <f t="shared" si="296"/>
        <v>#DIV/0!</v>
      </c>
      <c r="PV10" s="7" t="e">
        <f t="shared" si="296"/>
        <v>#DIV/0!</v>
      </c>
      <c r="PW10" s="7" t="e">
        <f t="shared" si="296"/>
        <v>#DIV/0!</v>
      </c>
      <c r="PX10" s="7" t="e">
        <f t="shared" si="296"/>
        <v>#DIV/0!</v>
      </c>
      <c r="PY10" s="7" t="e">
        <f t="shared" si="296"/>
        <v>#DIV/0!</v>
      </c>
      <c r="PZ10" s="7" t="e">
        <f t="shared" si="296"/>
        <v>#DIV/0!</v>
      </c>
      <c r="QA10" s="7" t="e">
        <f t="shared" si="296"/>
        <v>#DIV/0!</v>
      </c>
      <c r="QB10" s="7" t="e">
        <f t="shared" si="296"/>
        <v>#DIV/0!</v>
      </c>
      <c r="QC10" s="7" t="e">
        <f t="shared" si="296"/>
        <v>#DIV/0!</v>
      </c>
      <c r="QD10" s="7" t="e">
        <f t="shared" si="296"/>
        <v>#DIV/0!</v>
      </c>
      <c r="QE10" s="7" t="e">
        <f t="shared" si="296"/>
        <v>#DIV/0!</v>
      </c>
      <c r="QF10" s="7" t="e">
        <f t="shared" si="296"/>
        <v>#DIV/0!</v>
      </c>
      <c r="QG10" s="7" t="e">
        <f t="shared" si="296"/>
        <v>#DIV/0!</v>
      </c>
      <c r="QH10" s="7" t="e">
        <f t="shared" si="296"/>
        <v>#DIV/0!</v>
      </c>
      <c r="QI10" s="7" t="e">
        <f t="shared" si="296"/>
        <v>#DIV/0!</v>
      </c>
      <c r="QJ10" s="7" t="e">
        <f t="shared" si="296"/>
        <v>#DIV/0!</v>
      </c>
      <c r="QK10" s="7" t="e">
        <f t="shared" si="296"/>
        <v>#DIV/0!</v>
      </c>
      <c r="QL10" s="7" t="e">
        <f t="shared" si="296"/>
        <v>#DIV/0!</v>
      </c>
      <c r="QM10" s="7" t="e">
        <f t="shared" si="296"/>
        <v>#DIV/0!</v>
      </c>
      <c r="QN10" s="7" t="e">
        <f t="shared" ref="QN10:SY10" si="297">QN5/QN9</f>
        <v>#DIV/0!</v>
      </c>
      <c r="QO10" s="7" t="e">
        <f t="shared" si="297"/>
        <v>#DIV/0!</v>
      </c>
      <c r="QP10" s="7" t="e">
        <f t="shared" si="297"/>
        <v>#DIV/0!</v>
      </c>
      <c r="QQ10" s="7" t="e">
        <f t="shared" si="297"/>
        <v>#DIV/0!</v>
      </c>
      <c r="QR10" s="7" t="e">
        <f t="shared" si="297"/>
        <v>#DIV/0!</v>
      </c>
      <c r="QS10" s="7" t="e">
        <f t="shared" si="297"/>
        <v>#DIV/0!</v>
      </c>
      <c r="QT10" s="7" t="e">
        <f t="shared" si="297"/>
        <v>#DIV/0!</v>
      </c>
      <c r="QU10" s="7" t="e">
        <f t="shared" si="297"/>
        <v>#DIV/0!</v>
      </c>
      <c r="QV10" s="7" t="e">
        <f t="shared" si="297"/>
        <v>#DIV/0!</v>
      </c>
      <c r="QW10" s="7" t="e">
        <f t="shared" si="297"/>
        <v>#DIV/0!</v>
      </c>
      <c r="QX10" s="7" t="e">
        <f t="shared" si="297"/>
        <v>#DIV/0!</v>
      </c>
      <c r="QY10" s="7" t="e">
        <f t="shared" si="297"/>
        <v>#DIV/0!</v>
      </c>
      <c r="QZ10" s="7" t="e">
        <f t="shared" si="297"/>
        <v>#DIV/0!</v>
      </c>
      <c r="RA10" s="7" t="e">
        <f t="shared" si="297"/>
        <v>#DIV/0!</v>
      </c>
      <c r="RB10" s="7" t="e">
        <f t="shared" si="297"/>
        <v>#DIV/0!</v>
      </c>
      <c r="RC10" s="7" t="e">
        <f t="shared" si="297"/>
        <v>#DIV/0!</v>
      </c>
      <c r="RD10" s="7" t="e">
        <f t="shared" si="297"/>
        <v>#DIV/0!</v>
      </c>
      <c r="RE10" s="7" t="e">
        <f t="shared" si="297"/>
        <v>#DIV/0!</v>
      </c>
      <c r="RF10" s="7" t="e">
        <f t="shared" si="297"/>
        <v>#DIV/0!</v>
      </c>
      <c r="RG10" s="7" t="e">
        <f t="shared" si="297"/>
        <v>#DIV/0!</v>
      </c>
      <c r="RH10" s="7" t="e">
        <f t="shared" si="297"/>
        <v>#DIV/0!</v>
      </c>
      <c r="RI10" s="7" t="e">
        <f t="shared" si="297"/>
        <v>#DIV/0!</v>
      </c>
      <c r="RJ10" s="7" t="e">
        <f t="shared" si="297"/>
        <v>#DIV/0!</v>
      </c>
      <c r="RK10" s="7" t="e">
        <f t="shared" si="297"/>
        <v>#DIV/0!</v>
      </c>
      <c r="RL10" s="7" t="e">
        <f t="shared" si="297"/>
        <v>#DIV/0!</v>
      </c>
      <c r="RM10" s="7" t="e">
        <f t="shared" si="297"/>
        <v>#DIV/0!</v>
      </c>
      <c r="RN10" s="7" t="e">
        <f t="shared" si="297"/>
        <v>#DIV/0!</v>
      </c>
      <c r="RO10" s="7" t="e">
        <f t="shared" si="297"/>
        <v>#DIV/0!</v>
      </c>
      <c r="RP10" s="7" t="e">
        <f t="shared" si="297"/>
        <v>#DIV/0!</v>
      </c>
      <c r="RQ10" s="7" t="e">
        <f t="shared" si="297"/>
        <v>#DIV/0!</v>
      </c>
      <c r="RR10" s="7" t="e">
        <f t="shared" si="297"/>
        <v>#DIV/0!</v>
      </c>
      <c r="RS10" s="7" t="e">
        <f t="shared" si="297"/>
        <v>#DIV/0!</v>
      </c>
      <c r="RT10" s="7" t="e">
        <f t="shared" si="297"/>
        <v>#DIV/0!</v>
      </c>
      <c r="RU10" s="7" t="e">
        <f t="shared" si="297"/>
        <v>#DIV/0!</v>
      </c>
      <c r="RV10" s="7" t="e">
        <f t="shared" si="297"/>
        <v>#DIV/0!</v>
      </c>
      <c r="RW10" s="7" t="e">
        <f t="shared" si="297"/>
        <v>#DIV/0!</v>
      </c>
      <c r="RX10" s="7" t="e">
        <f t="shared" si="297"/>
        <v>#DIV/0!</v>
      </c>
      <c r="RY10" s="7" t="e">
        <f t="shared" si="297"/>
        <v>#DIV/0!</v>
      </c>
      <c r="RZ10" s="7" t="e">
        <f t="shared" si="297"/>
        <v>#DIV/0!</v>
      </c>
      <c r="SA10" s="7" t="e">
        <f t="shared" si="297"/>
        <v>#DIV/0!</v>
      </c>
      <c r="SB10" s="7" t="e">
        <f t="shared" si="297"/>
        <v>#DIV/0!</v>
      </c>
      <c r="SC10" s="7" t="e">
        <f t="shared" si="297"/>
        <v>#DIV/0!</v>
      </c>
      <c r="SD10" s="7" t="e">
        <f t="shared" si="297"/>
        <v>#DIV/0!</v>
      </c>
      <c r="SE10" s="7" t="e">
        <f t="shared" si="297"/>
        <v>#DIV/0!</v>
      </c>
      <c r="SF10" s="7" t="e">
        <f t="shared" si="297"/>
        <v>#DIV/0!</v>
      </c>
      <c r="SG10" s="7" t="e">
        <f t="shared" si="297"/>
        <v>#DIV/0!</v>
      </c>
      <c r="SH10" s="7" t="e">
        <f t="shared" si="297"/>
        <v>#DIV/0!</v>
      </c>
      <c r="SI10" s="7" t="e">
        <f t="shared" si="297"/>
        <v>#DIV/0!</v>
      </c>
      <c r="SJ10" s="7" t="e">
        <f t="shared" si="297"/>
        <v>#DIV/0!</v>
      </c>
      <c r="SK10" s="7" t="e">
        <f t="shared" si="297"/>
        <v>#DIV/0!</v>
      </c>
      <c r="SL10" s="7" t="e">
        <f t="shared" si="297"/>
        <v>#DIV/0!</v>
      </c>
      <c r="SM10" s="7" t="e">
        <f t="shared" si="297"/>
        <v>#DIV/0!</v>
      </c>
      <c r="SN10" s="7" t="e">
        <f t="shared" si="297"/>
        <v>#DIV/0!</v>
      </c>
      <c r="SO10" s="7" t="e">
        <f t="shared" si="297"/>
        <v>#DIV/0!</v>
      </c>
      <c r="SP10" s="7" t="e">
        <f t="shared" si="297"/>
        <v>#DIV/0!</v>
      </c>
      <c r="SQ10" s="7" t="e">
        <f t="shared" si="297"/>
        <v>#DIV/0!</v>
      </c>
      <c r="SR10" s="7" t="e">
        <f t="shared" si="297"/>
        <v>#DIV/0!</v>
      </c>
      <c r="SS10" s="7" t="e">
        <f t="shared" si="297"/>
        <v>#DIV/0!</v>
      </c>
      <c r="ST10" s="7" t="e">
        <f t="shared" si="297"/>
        <v>#DIV/0!</v>
      </c>
      <c r="SU10" s="7" t="e">
        <f t="shared" si="297"/>
        <v>#DIV/0!</v>
      </c>
      <c r="SV10" s="7" t="e">
        <f t="shared" si="297"/>
        <v>#DIV/0!</v>
      </c>
      <c r="SW10" s="7" t="e">
        <f t="shared" si="297"/>
        <v>#DIV/0!</v>
      </c>
      <c r="SX10" s="7" t="e">
        <f t="shared" si="297"/>
        <v>#DIV/0!</v>
      </c>
      <c r="SY10" s="7" t="e">
        <f t="shared" si="297"/>
        <v>#DIV/0!</v>
      </c>
      <c r="SZ10" s="7" t="e">
        <f t="shared" ref="SZ10:TI10" si="298">SZ5/SZ9</f>
        <v>#DIV/0!</v>
      </c>
      <c r="TA10" s="7" t="e">
        <f t="shared" si="298"/>
        <v>#DIV/0!</v>
      </c>
      <c r="TB10" s="7" t="e">
        <f t="shared" si="298"/>
        <v>#DIV/0!</v>
      </c>
      <c r="TC10" s="7" t="e">
        <f t="shared" si="298"/>
        <v>#DIV/0!</v>
      </c>
      <c r="TD10" s="7" t="e">
        <f t="shared" si="298"/>
        <v>#DIV/0!</v>
      </c>
      <c r="TE10" s="7" t="e">
        <f t="shared" si="298"/>
        <v>#DIV/0!</v>
      </c>
      <c r="TF10" s="7" t="e">
        <f t="shared" si="298"/>
        <v>#DIV/0!</v>
      </c>
      <c r="TG10" s="7" t="e">
        <f t="shared" si="298"/>
        <v>#DIV/0!</v>
      </c>
      <c r="TH10" s="7" t="e">
        <f t="shared" si="298"/>
        <v>#DIV/0!</v>
      </c>
      <c r="TI10" s="7" t="e">
        <f t="shared" si="298"/>
        <v>#DIV/0!</v>
      </c>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c r="WR10" s="7"/>
      <c r="WS10" s="7"/>
      <c r="WT10" s="7"/>
      <c r="WU10" s="7"/>
      <c r="WV10" s="7"/>
      <c r="WW10" s="7"/>
      <c r="WX10" s="7"/>
      <c r="WY10" s="7"/>
      <c r="WZ10" s="7"/>
      <c r="XA10" s="7"/>
      <c r="XB10" s="7"/>
      <c r="XC10" s="7"/>
      <c r="XD10" s="7"/>
      <c r="XE10" s="7"/>
      <c r="XF10" s="7"/>
      <c r="XG10" s="7"/>
      <c r="XH10" s="7"/>
      <c r="XI10" s="7"/>
      <c r="XJ10" s="7"/>
      <c r="XK10" s="7"/>
      <c r="XL10" s="7"/>
      <c r="XM10" s="7"/>
      <c r="XN10" s="7"/>
      <c r="XO10" s="7"/>
      <c r="XP10" s="7"/>
      <c r="XQ10" s="7"/>
      <c r="XR10" s="7"/>
      <c r="XS10" s="7"/>
      <c r="XT10" s="7"/>
      <c r="XU10" s="7"/>
      <c r="XV10" s="7"/>
      <c r="XW10" s="7"/>
      <c r="XX10" s="7"/>
      <c r="XY10" s="7"/>
      <c r="XZ10" s="7"/>
      <c r="YA10" s="7"/>
      <c r="YB10" s="7"/>
      <c r="YC10" s="7"/>
      <c r="YD10" s="7"/>
      <c r="YE10" s="7"/>
      <c r="YF10" s="7"/>
      <c r="YG10" s="7"/>
      <c r="YH10" s="7"/>
      <c r="YI10" s="7"/>
      <c r="YJ10" s="7"/>
      <c r="YK10" s="7"/>
      <c r="YL10" s="7"/>
      <c r="YM10" s="7"/>
      <c r="YN10" s="7"/>
      <c r="YO10" s="7"/>
      <c r="YP10" s="7"/>
      <c r="YQ10" s="7"/>
      <c r="YR10" s="7"/>
      <c r="YS10" s="7"/>
      <c r="YT10" s="7"/>
      <c r="YU10" s="7"/>
      <c r="YV10" s="7"/>
      <c r="YW10" s="7"/>
      <c r="YX10" s="7"/>
      <c r="YY10" s="7"/>
      <c r="YZ10" s="7"/>
      <c r="ZA10" s="7"/>
      <c r="ZB10" s="7"/>
      <c r="ZC10" s="7"/>
      <c r="ZD10" s="7"/>
      <c r="ZE10" s="7"/>
      <c r="ZF10" s="7"/>
      <c r="ZG10" s="7"/>
      <c r="ZH10" s="7"/>
      <c r="ZI10" s="7"/>
      <c r="ZJ10" s="7"/>
      <c r="ZK10" s="7"/>
      <c r="ZL10" s="7"/>
      <c r="ZM10" s="7"/>
      <c r="ZN10" s="7"/>
      <c r="ZO10" s="7"/>
      <c r="ZP10" s="7"/>
      <c r="ZQ10" s="7"/>
      <c r="ZR10" s="7"/>
      <c r="ZS10" s="7"/>
      <c r="ZT10" s="7"/>
      <c r="ZU10" s="7"/>
      <c r="ZV10" s="7"/>
      <c r="ZW10" s="7"/>
      <c r="ZX10" s="7"/>
      <c r="ZY10" s="7"/>
      <c r="ZZ10" s="7"/>
      <c r="AAA10" s="7"/>
      <c r="AAB10" s="7"/>
      <c r="AAC10" s="7"/>
      <c r="AAD10" s="7"/>
      <c r="AAE10" s="7"/>
    </row>
    <row r="11" spans="1:736" s="95" customFormat="1" ht="15.75" customHeight="1">
      <c r="A11" s="45" t="s">
        <v>47</v>
      </c>
      <c r="B11" s="314">
        <f>Outbound!B8</f>
        <v>8494.0048342696773</v>
      </c>
      <c r="C11" s="314">
        <f>Outbound!C8</f>
        <v>8573.0030119623498</v>
      </c>
      <c r="D11" s="314">
        <f>Outbound!D8</f>
        <v>10091.00466988261</v>
      </c>
      <c r="E11" s="314">
        <f>Outbound!E8</f>
        <v>9774.9926770463317</v>
      </c>
      <c r="F11" s="314">
        <f>Outbound!F8</f>
        <v>9297.9974756859283</v>
      </c>
      <c r="G11" s="314">
        <f>Outbound!G8</f>
        <v>9713.0109363779575</v>
      </c>
      <c r="H11" s="314">
        <f>Outbound!H8</f>
        <v>9030.0075718933349</v>
      </c>
      <c r="I11" s="314">
        <f>Outbound!I8</f>
        <v>9370.0008688147154</v>
      </c>
      <c r="J11" s="314">
        <f>Outbound!J8</f>
        <v>8182.9994006314364</v>
      </c>
      <c r="K11" s="314">
        <f>Outbound!K8</f>
        <v>8365.0110972522689</v>
      </c>
      <c r="L11" s="314">
        <f>Outbound!L8</f>
        <v>7194.0096867115508</v>
      </c>
      <c r="M11" s="314">
        <f>Outbound!M8</f>
        <v>8582.0044475063423</v>
      </c>
      <c r="N11" s="314">
        <f>Outbound!N8</f>
        <v>17989.977854390505</v>
      </c>
      <c r="O11" s="314">
        <f>Outbound!O8</f>
        <v>18648.023214512392</v>
      </c>
      <c r="P11" s="314">
        <f>Outbound!P8</f>
        <v>20263.997673273589</v>
      </c>
      <c r="Q11" s="314">
        <f>Outbound!Q8</f>
        <v>29104.985666714958</v>
      </c>
      <c r="R11" s="314">
        <f>Outbound!R8</f>
        <v>17656.986830634061</v>
      </c>
      <c r="S11" s="314">
        <f>Outbound!S8</f>
        <v>7256.0033831921019</v>
      </c>
      <c r="T11" s="314">
        <f>Outbound!T8</f>
        <v>8973.0089249660905</v>
      </c>
      <c r="U11" s="314">
        <f>Outbound!U8</f>
        <v>8141.0077524395756</v>
      </c>
      <c r="V11" s="314">
        <f>Outbound!V8</f>
        <v>10326.011215339391</v>
      </c>
      <c r="W11" s="314">
        <f>Outbound!W8</f>
        <v>11330.007566911208</v>
      </c>
      <c r="X11" s="314">
        <f>Outbound!X8</f>
        <v>11603.007850751672</v>
      </c>
      <c r="Y11" s="314">
        <f>Outbound!Y8</f>
        <v>9961.9931188146984</v>
      </c>
      <c r="Z11" s="314">
        <f>Outbound!Z8</f>
        <v>10046.992762729124</v>
      </c>
      <c r="AA11" s="314">
        <f>Outbound!AA8</f>
        <v>11302.001117005739</v>
      </c>
      <c r="AB11" s="314">
        <f>Outbound!AB8</f>
        <v>8418.0104738055907</v>
      </c>
      <c r="AC11" s="314">
        <f>Outbound!AC8</f>
        <v>10193.990655306578</v>
      </c>
      <c r="AD11" s="314">
        <f>Outbound!AD8</f>
        <v>11534.995612374585</v>
      </c>
      <c r="AE11" s="314">
        <f>Outbound!AE8</f>
        <v>11525.996069814997</v>
      </c>
      <c r="AF11" s="314">
        <f>Outbound!AF8</f>
        <v>10939.012914115443</v>
      </c>
      <c r="AG11" s="314">
        <f>Outbound!AG8</f>
        <v>10055.001484819668</v>
      </c>
      <c r="AH11" s="314">
        <f>Outbound!AH8</f>
        <v>9848.9871545432634</v>
      </c>
      <c r="AI11" s="314">
        <f>Outbound!AI8</f>
        <v>9328.0037253432165</v>
      </c>
      <c r="AJ11" s="314">
        <f>Outbound!AJ8</f>
        <v>13616.984699740373</v>
      </c>
      <c r="AK11" s="314">
        <f>Outbound!AK8</f>
        <v>13459.014450273653</v>
      </c>
      <c r="AL11" s="314">
        <f>Outbound!AL8</f>
        <v>10979.007277460554</v>
      </c>
      <c r="AM11" s="314">
        <f>Outbound!AM8</f>
        <v>12475.014007216967</v>
      </c>
      <c r="AN11" s="314">
        <f>Outbound!AN8</f>
        <v>11940.994577539641</v>
      </c>
      <c r="AO11" s="314">
        <f>Outbound!AO8</f>
        <v>12808.991630131111</v>
      </c>
      <c r="AP11" s="314">
        <f>Outbound!AP8</f>
        <v>12067.006848628622</v>
      </c>
      <c r="AQ11" s="314">
        <f>Outbound!AQ8</f>
        <v>13420.008747809085</v>
      </c>
      <c r="AR11" s="314">
        <f>Outbound!AR8</f>
        <v>18190.992519774729</v>
      </c>
      <c r="AS11" s="314">
        <f>Outbound!AS8</f>
        <v>12609.999638341671</v>
      </c>
      <c r="AT11" s="314">
        <f>Outbound!AT8</f>
        <v>10979.987189029276</v>
      </c>
      <c r="AU11" s="314">
        <f>Outbound!AU8</f>
        <v>10605.00699814453</v>
      </c>
      <c r="AV11" s="314">
        <f>Outbound!AV8</f>
        <v>12364.997366253368</v>
      </c>
      <c r="AW11" s="314">
        <f>Outbound!AW8</f>
        <v>21680.973505155434</v>
      </c>
      <c r="AX11" s="314">
        <f>Outbound!AX8</f>
        <v>20751.979111502365</v>
      </c>
      <c r="AY11" s="314">
        <f>Outbound!AY8</f>
        <v>26051.00816397684</v>
      </c>
      <c r="AZ11" s="314">
        <f>Outbound!AZ8</f>
        <v>25633.986654830667</v>
      </c>
      <c r="BA11" s="314">
        <f>Outbound!BA8</f>
        <v>7866.9964669178371</v>
      </c>
      <c r="BB11" s="314">
        <f>Outbound!BB8</f>
        <v>8857.9942211499128</v>
      </c>
      <c r="BC11" s="314">
        <f>Outbound!BC8</f>
        <v>7745.9906232628691</v>
      </c>
      <c r="BD11" s="314">
        <f>Outbound!BD8</f>
        <v>7642.0058934372983</v>
      </c>
      <c r="BE11" s="314">
        <f>Outbound!BE8</f>
        <v>12791.001090620854</v>
      </c>
      <c r="BF11" s="314">
        <f>Outbound!BF8</f>
        <v>15315.001697240235</v>
      </c>
      <c r="BG11" s="314">
        <f>Outbound!BG8</f>
        <v>10671.99679272197</v>
      </c>
      <c r="BH11" s="314">
        <f>Outbound!BH8</f>
        <v>11331.9906433613</v>
      </c>
      <c r="BI11" s="314">
        <f>Outbound!BI8</f>
        <v>13348.992070261505</v>
      </c>
      <c r="BJ11" s="314">
        <f>Outbound!BJ8</f>
        <v>21127.010249328636</v>
      </c>
      <c r="BK11" s="314">
        <f>Outbound!BK8</f>
        <v>18585.681674159739</v>
      </c>
      <c r="BL11" s="314">
        <f>Outbound!BL8</f>
        <v>21109.986135427403</v>
      </c>
      <c r="BM11" s="314">
        <f>Outbound!BM8</f>
        <v>20640.997266461905</v>
      </c>
      <c r="BN11" s="314">
        <f>Outbound!BN8</f>
        <v>12062.987099388503</v>
      </c>
      <c r="BO11" s="314">
        <f>Outbound!BO8</f>
        <v>7841.0037732938508</v>
      </c>
      <c r="BP11" s="314">
        <f>Outbound!BP8</f>
        <v>10030.989187642528</v>
      </c>
      <c r="BQ11" s="314">
        <f>Outbound!BQ8</f>
        <v>8633.0046309686277</v>
      </c>
      <c r="BR11" s="314">
        <f>Outbound!BR8</f>
        <v>7587.9953155807743</v>
      </c>
      <c r="BS11" s="314">
        <f>Outbound!BS8</f>
        <v>8798.005987583947</v>
      </c>
      <c r="BT11" s="314">
        <f>Outbound!BT8</f>
        <v>12123.000813939636</v>
      </c>
      <c r="BU11" s="314">
        <f>Outbound!BU8</f>
        <v>10741.996588952263</v>
      </c>
      <c r="BV11" s="314">
        <f>Outbound!BV8</f>
        <v>10675.00573583659</v>
      </c>
      <c r="BW11" s="314">
        <f>Outbound!BW8</f>
        <v>12193.995367172132</v>
      </c>
      <c r="BX11" s="314">
        <f>Outbound!BX8</f>
        <v>9195.9940965465394</v>
      </c>
      <c r="BY11" s="314">
        <f>Outbound!BY8</f>
        <v>8941.9957368840332</v>
      </c>
      <c r="BZ11" s="314">
        <f>Outbound!BZ8</f>
        <v>9361.0064508182768</v>
      </c>
      <c r="CA11" s="314">
        <f>Outbound!CA8</f>
        <v>19269.977638578981</v>
      </c>
      <c r="CB11" s="314">
        <f>Outbound!CB8</f>
        <v>14772.00045994822</v>
      </c>
      <c r="CC11" s="314">
        <f>Outbound!CC8</f>
        <v>8401.0000843509933</v>
      </c>
      <c r="CD11" s="314">
        <f>Outbound!CD8</f>
        <v>8949.008716750026</v>
      </c>
      <c r="CE11" s="314">
        <f>Outbound!CE8</f>
        <v>31397.982668365978</v>
      </c>
      <c r="CF11" s="314">
        <f>Outbound!CF8</f>
        <v>28198.994712018404</v>
      </c>
      <c r="CG11" s="314">
        <f>Outbound!CG8</f>
        <v>29678.016297487953</v>
      </c>
      <c r="CH11" s="314">
        <f>Outbound!CH8</f>
        <v>40786.9918179624</v>
      </c>
      <c r="CI11" s="314">
        <f>Outbound!CI8</f>
        <v>25665.007075726997</v>
      </c>
      <c r="CJ11" s="314">
        <f>Outbound!CJ8</f>
        <v>46807.993958233703</v>
      </c>
      <c r="CK11" s="314">
        <f>Outbound!CK8</f>
        <v>37141.988382511554</v>
      </c>
      <c r="CL11" s="314">
        <f>Outbound!CL8</f>
        <v>33029.994765217409</v>
      </c>
      <c r="CM11" s="314">
        <f>Outbound!CM8</f>
        <v>42956.982663667906</v>
      </c>
      <c r="CN11" s="314">
        <f>Outbound!CN8</f>
        <v>22055.992295474829</v>
      </c>
      <c r="CO11" s="314">
        <f>Outbound!CO8</f>
        <v>34734.016449661736</v>
      </c>
      <c r="CP11" s="314">
        <f>Outbound!CP8</f>
        <v>28033.029427524216</v>
      </c>
      <c r="CQ11" s="314">
        <f>Outbound!CQ8</f>
        <v>12387.985595764047</v>
      </c>
      <c r="CR11" s="314">
        <f>Outbound!CR8</f>
        <v>11099.987598061345</v>
      </c>
      <c r="CS11" s="314">
        <f>Outbound!CS8</f>
        <v>12077.00518816751</v>
      </c>
      <c r="CT11" s="314">
        <f>Outbound!CT8</f>
        <v>9760.9981325341669</v>
      </c>
      <c r="CU11" s="314">
        <f>Outbound!CU8</f>
        <v>12762.987126816855</v>
      </c>
      <c r="CV11" s="314">
        <f>Outbound!CV8</f>
        <v>15308.99628227593</v>
      </c>
      <c r="CW11" s="314">
        <f>Outbound!CW8</f>
        <v>17309.008453532057</v>
      </c>
      <c r="CX11" s="314">
        <f>Outbound!CX8</f>
        <v>10363.997822964633</v>
      </c>
      <c r="CY11" s="314">
        <f>Outbound!CY8</f>
        <v>11323.002011855275</v>
      </c>
      <c r="CZ11" s="314">
        <f>Outbound!CZ8</f>
        <v>9707.0042422074657</v>
      </c>
      <c r="DA11" s="314">
        <f>Outbound!DA8</f>
        <v>9169.0051394646034</v>
      </c>
      <c r="DB11" s="314">
        <f>Outbound!DB8</f>
        <v>12028.999135969429</v>
      </c>
      <c r="DC11" s="314">
        <f>Outbound!DC8</f>
        <v>34162.997900193368</v>
      </c>
      <c r="DD11" s="314">
        <f>Outbound!DD8</f>
        <v>28736.020044977566</v>
      </c>
      <c r="DE11" s="314">
        <f>Outbound!DE8</f>
        <v>36978.972958386024</v>
      </c>
      <c r="DF11" s="314">
        <f>Outbound!DF8</f>
        <v>34237.997565762475</v>
      </c>
      <c r="DG11" s="314">
        <f>Outbound!DG8</f>
        <v>33686.999629050355</v>
      </c>
      <c r="DH11" s="314">
        <f>Outbound!DH8</f>
        <v>26202.010301573435</v>
      </c>
      <c r="DI11" s="314">
        <f>Outbound!DI8</f>
        <v>28727.012548277849</v>
      </c>
      <c r="DJ11" s="314">
        <f>Outbound!DJ8</f>
        <v>42763.040985209693</v>
      </c>
      <c r="DK11" s="314">
        <f>Outbound!DK8</f>
        <v>79862.007095489505</v>
      </c>
      <c r="DL11" s="314">
        <f>Outbound!DL8</f>
        <v>12604.990697766807</v>
      </c>
      <c r="DM11" s="314">
        <f>Outbound!DM8</f>
        <v>10847.002202272568</v>
      </c>
      <c r="DN11" s="314">
        <f>Outbound!DN8</f>
        <v>9602.0002689340999</v>
      </c>
      <c r="DO11" s="314">
        <f>Outbound!DO8</f>
        <v>8952.9989475371967</v>
      </c>
      <c r="DP11" s="314">
        <f>Outbound!DP8</f>
        <v>10387.996815537235</v>
      </c>
      <c r="DQ11" s="314">
        <f>Outbound!DQ8</f>
        <v>13237.00451506319</v>
      </c>
      <c r="DR11" s="314">
        <f>Outbound!DR8</f>
        <v>15207.007580335443</v>
      </c>
      <c r="DS11" s="314">
        <f>Outbound!DS8</f>
        <v>12690.000748095807</v>
      </c>
      <c r="DT11" s="314">
        <f>Outbound!DT8</f>
        <v>11286.006616533237</v>
      </c>
      <c r="DU11" s="314">
        <f>Outbound!DU8</f>
        <v>12782.006263779247</v>
      </c>
      <c r="DV11" s="314">
        <f>Outbound!DV8</f>
        <v>10157.99345278948</v>
      </c>
      <c r="DW11" s="314">
        <f>Outbound!DW8</f>
        <v>14159.990864503488</v>
      </c>
      <c r="DX11" s="314">
        <f>Outbound!DX8</f>
        <v>19064.004581666297</v>
      </c>
      <c r="DY11" s="314">
        <f>Outbound!DY8</f>
        <v>11258.005141997526</v>
      </c>
      <c r="DZ11" s="314">
        <f>Outbound!DZ8</f>
        <v>10990.993212917036</v>
      </c>
      <c r="EA11" s="314">
        <f>Outbound!EA8</f>
        <v>10753.990786785871</v>
      </c>
      <c r="EB11" s="314">
        <f>Outbound!EB8</f>
        <v>10120.992799547155</v>
      </c>
      <c r="EC11" s="314">
        <f>Outbound!EC8</f>
        <v>9900.9943093417933</v>
      </c>
      <c r="ED11" s="314">
        <f>Outbound!ED8</f>
        <v>12371.990673257969</v>
      </c>
      <c r="EE11" s="314">
        <f>Outbound!EE8</f>
        <v>15214.979811762514</v>
      </c>
      <c r="EF11" s="314">
        <f>Outbound!EF8</f>
        <v>13480.01762638746</v>
      </c>
      <c r="EG11" s="314">
        <f>Outbound!EG8</f>
        <v>13360.99328055606</v>
      </c>
      <c r="EH11" s="314">
        <f>Outbound!EH8</f>
        <v>14180.982673266662</v>
      </c>
      <c r="EI11" s="314">
        <f>Outbound!EI8</f>
        <v>12457.994564746088</v>
      </c>
      <c r="EJ11" s="314">
        <f>Outbound!EJ8</f>
        <v>11174.007461052634</v>
      </c>
      <c r="EK11" s="314">
        <f>Outbound!EK8</f>
        <v>12484.002818333449</v>
      </c>
      <c r="EL11" s="314">
        <f>Outbound!EL8</f>
        <v>13849.997452159099</v>
      </c>
      <c r="EM11" s="314">
        <f>Outbound!EM8</f>
        <v>13169.001538745793</v>
      </c>
      <c r="EN11" s="314">
        <f>Outbound!EN8</f>
        <v>12370.002397712789</v>
      </c>
      <c r="EO11" s="314">
        <f>Outbound!EO8</f>
        <v>41827.941643207851</v>
      </c>
      <c r="EP11" s="314">
        <f>Outbound!EP8</f>
        <v>28368.00059225018</v>
      </c>
      <c r="EQ11" s="314">
        <f>Outbound!EQ8</f>
        <v>27201.019365395579</v>
      </c>
      <c r="ER11" s="314">
        <f>Outbound!ER8</f>
        <v>27296.969307446598</v>
      </c>
      <c r="ES11" s="314">
        <f>Outbound!ES8</f>
        <v>33683.976389729381</v>
      </c>
      <c r="ET11" s="314">
        <f>Outbound!ET8</f>
        <v>55698.05575836249</v>
      </c>
      <c r="EU11" s="314">
        <f>Outbound!EU8</f>
        <v>40042.009790126722</v>
      </c>
      <c r="EV11" s="314">
        <f>Outbound!EV8</f>
        <v>35424.027424427979</v>
      </c>
      <c r="EW11" s="314">
        <f>Outbound!EW8</f>
        <v>31839.035151079199</v>
      </c>
      <c r="EX11" s="314">
        <f>Outbound!EX8</f>
        <v>33068.036024238652</v>
      </c>
      <c r="EY11" s="314">
        <f>Outbound!EY8</f>
        <v>40920.014591583691</v>
      </c>
      <c r="EZ11" s="314">
        <f>Outbound!EZ8</f>
        <v>47862.028282231433</v>
      </c>
      <c r="FA11" s="314">
        <f>Outbound!FA8</f>
        <v>62669.095414777352</v>
      </c>
      <c r="FB11" s="314">
        <f>Outbound!FB8</f>
        <v>72163.075133953287</v>
      </c>
      <c r="FC11" s="314">
        <f>Outbound!FC8</f>
        <v>30482.026329945562</v>
      </c>
      <c r="FD11" s="314">
        <f>Outbound!FD8</f>
        <v>34348.966233729043</v>
      </c>
      <c r="FE11" s="314">
        <f>Outbound!FE8</f>
        <v>9468.9903315222818</v>
      </c>
      <c r="FF11" s="314">
        <f>Outbound!FF8</f>
        <v>9181.9956416426885</v>
      </c>
      <c r="FG11" s="314">
        <f>Outbound!FG8</f>
        <v>8838.0089435033242</v>
      </c>
      <c r="FH11" s="314">
        <f>Outbound!FH8</f>
        <v>8233.0042565175845</v>
      </c>
      <c r="FI11" s="314">
        <f>Outbound!FI8</f>
        <v>11311.999168297709</v>
      </c>
      <c r="FJ11" s="314">
        <f>Outbound!FJ8</f>
        <v>11752.990552253623</v>
      </c>
      <c r="FK11" s="314">
        <f>Outbound!FK8</f>
        <v>6425.0065441386305</v>
      </c>
      <c r="FL11" s="314">
        <f>Outbound!FL8</f>
        <v>8662.0036501625527</v>
      </c>
      <c r="FM11" s="314">
        <f>Outbound!FM8</f>
        <v>12460.001122955244</v>
      </c>
      <c r="FN11" s="314">
        <f>Outbound!FN8</f>
        <v>12395</v>
      </c>
      <c r="FO11" s="314">
        <f>Outbound!FO8</f>
        <v>8930.0094864526836</v>
      </c>
      <c r="FP11" s="314">
        <f>Outbound!FP8</f>
        <v>11373.013402997334</v>
      </c>
      <c r="FQ11" s="314">
        <f>Outbound!FQ8</f>
        <v>12759.00329299349</v>
      </c>
      <c r="FR11" s="314">
        <f>Outbound!FR8</f>
        <v>8781.0049578333874</v>
      </c>
      <c r="FS11" s="314">
        <f>Outbound!FS8</f>
        <v>11359.993006520803</v>
      </c>
      <c r="FT11" s="314">
        <f>Outbound!FT8</f>
        <v>10645.002973558478</v>
      </c>
      <c r="FU11" s="314">
        <f>Outbound!FU8</f>
        <v>13618.004844027013</v>
      </c>
      <c r="FV11" s="314">
        <f>Outbound!FV8</f>
        <v>16522.994812610432</v>
      </c>
      <c r="FW11" s="314">
        <f>Outbound!FW8</f>
        <v>10637</v>
      </c>
      <c r="FX11" s="314">
        <f>Outbound!FX8</f>
        <v>10008</v>
      </c>
      <c r="FY11" s="314">
        <f>Outbound!FY8</f>
        <v>11166</v>
      </c>
      <c r="FZ11" s="314">
        <f>Outbound!FZ8</f>
        <v>11879.993427172998</v>
      </c>
      <c r="GA11" s="314">
        <f>Outbound!GA8</f>
        <v>13195.986428749109</v>
      </c>
      <c r="GB11" s="314">
        <f>Outbound!GB8</f>
        <v>15233.986515959748</v>
      </c>
      <c r="GC11" s="314">
        <f>Outbound!GC8</f>
        <v>15058.009161631988</v>
      </c>
      <c r="GD11" s="314">
        <f>Outbound!GD8</f>
        <v>14762.995290300074</v>
      </c>
      <c r="GE11" s="314">
        <f>Outbound!GE8</f>
        <v>15152.006066970338</v>
      </c>
      <c r="GF11" s="314">
        <f>Outbound!GF8</f>
        <v>15148.979156709098</v>
      </c>
      <c r="GG11" s="314">
        <f>Outbound!GG8</f>
        <v>14580.002532194147</v>
      </c>
      <c r="GH11" s="314">
        <f>Outbound!GH8</f>
        <v>24273.987636181155</v>
      </c>
      <c r="GI11" s="314">
        <f>Outbound!GI8</f>
        <v>37671.012555910558</v>
      </c>
      <c r="GJ11" s="314">
        <f>Outbound!GJ8</f>
        <v>16217.010755298754</v>
      </c>
      <c r="GK11" s="314">
        <f>Outbound!GK8</f>
        <v>13080.987672027553</v>
      </c>
      <c r="GL11" s="314">
        <f>Outbound!GL8</f>
        <v>12537.006918760457</v>
      </c>
      <c r="GM11" s="314">
        <f>Outbound!GM8</f>
        <v>13656.991616663436</v>
      </c>
      <c r="GN11" s="314">
        <f>Outbound!GN8</f>
        <v>12479.990133550082</v>
      </c>
      <c r="GO11" s="314">
        <f>Outbound!GO8</f>
        <v>14448.986985128658</v>
      </c>
      <c r="GP11" s="314">
        <f>Outbound!GP8</f>
        <v>19035.984112411519</v>
      </c>
      <c r="GQ11" s="314">
        <f>Outbound!GQ8</f>
        <v>15960.989325265289</v>
      </c>
      <c r="GR11" s="314">
        <f>Outbound!GR8</f>
        <v>16278.005558499657</v>
      </c>
      <c r="GS11" s="314">
        <f>Outbound!GS8</f>
        <v>15657.01613643318</v>
      </c>
      <c r="GT11" s="314">
        <f>Outbound!GT8</f>
        <v>13881.004518881791</v>
      </c>
      <c r="GU11" s="314">
        <f>Outbound!GU8</f>
        <v>14379.997198149367</v>
      </c>
      <c r="GV11" s="314">
        <f>Outbound!GV8</f>
        <v>33439.982906675104</v>
      </c>
      <c r="GW11" s="314">
        <f>Outbound!GW8</f>
        <v>32900.003970788843</v>
      </c>
      <c r="GX11" s="314">
        <f>Outbound!GX8</f>
        <v>31799.955017300916</v>
      </c>
      <c r="GY11" s="314">
        <f>Outbound!GY8</f>
        <v>31097.996322495794</v>
      </c>
      <c r="GZ11" s="314">
        <f>Outbound!GZ8</f>
        <v>36407.958949312902</v>
      </c>
      <c r="HA11" s="314">
        <f>Outbound!HA8</f>
        <v>34166.994052190683</v>
      </c>
      <c r="HB11" s="314">
        <f>Outbound!HB8</f>
        <v>31907.984247376105</v>
      </c>
      <c r="HC11" s="314">
        <f>Outbound!HC8</f>
        <v>48347.974919765547</v>
      </c>
      <c r="HD11" s="314">
        <f>Outbound!HD8</f>
        <v>49880.022451045515</v>
      </c>
      <c r="HE11" s="314">
        <f>Outbound!HE8</f>
        <v>88988.953692591967</v>
      </c>
      <c r="HF11" s="314">
        <f>Outbound!HF8</f>
        <v>30906.022784606321</v>
      </c>
      <c r="HG11" s="314">
        <f>Outbound!HG8</f>
        <v>12984.993111641992</v>
      </c>
      <c r="HH11" s="314">
        <f>Outbound!HH8</f>
        <v>12489.000574676706</v>
      </c>
      <c r="HI11" s="314">
        <f>Outbound!HI8</f>
        <v>10902.002893018833</v>
      </c>
      <c r="HJ11" s="314">
        <f>Outbound!HJ8</f>
        <v>16130.015313541047</v>
      </c>
      <c r="HK11" s="314">
        <f>Outbound!HK8</f>
        <v>16898.004022842335</v>
      </c>
      <c r="HL11" s="314">
        <f>Outbound!HL8</f>
        <v>13906.988044201247</v>
      </c>
      <c r="HM11" s="314">
        <f>Outbound!HM8</f>
        <v>14608.004766290798</v>
      </c>
      <c r="HN11" s="314">
        <f>Outbound!HN8</f>
        <v>11550.992578051741</v>
      </c>
      <c r="HO11" s="314">
        <f>Outbound!HO8</f>
        <v>11255.002645138678</v>
      </c>
      <c r="HP11" s="314">
        <f>Outbound!HP8</f>
        <v>13783.998085914283</v>
      </c>
      <c r="HQ11" s="314">
        <f>Outbound!HQ8</f>
        <v>14945.99031454919</v>
      </c>
      <c r="HR11" s="314">
        <f>Outbound!HR8</f>
        <v>17809.998967275806</v>
      </c>
      <c r="HS11" s="314">
        <f>Outbound!HS8</f>
        <v>17081.998397697669</v>
      </c>
      <c r="HT11" s="314">
        <f>Outbound!HT8</f>
        <v>12233.016529061359</v>
      </c>
      <c r="HU11" s="314">
        <f>Outbound!HU8</f>
        <v>23905.981650599297</v>
      </c>
      <c r="HV11" s="314">
        <f>Outbound!HV8</f>
        <v>24898.989788465635</v>
      </c>
      <c r="HW11" s="314">
        <f>Outbound!HW8</f>
        <v>26443.977754763182</v>
      </c>
      <c r="HX11" s="314">
        <f>Outbound!HX8</f>
        <v>25527.02366306385</v>
      </c>
      <c r="HY11" s="314">
        <f>Outbound!HY8</f>
        <v>39535.974194849972</v>
      </c>
      <c r="HZ11" s="314">
        <f>Outbound!HZ8</f>
        <v>17548.00749033867</v>
      </c>
      <c r="IA11" s="314">
        <f>Outbound!IA8</f>
        <v>14752.008798712168</v>
      </c>
      <c r="IB11" s="314">
        <f>Outbound!IB8</f>
        <v>14319.002727868181</v>
      </c>
      <c r="IC11" s="314">
        <f>Outbound!IC8</f>
        <v>12519.990591448792</v>
      </c>
      <c r="ID11" s="314">
        <f>Outbound!ID8</f>
        <v>12658.006951075178</v>
      </c>
      <c r="IE11" s="314">
        <f>Outbound!IE8</f>
        <v>23548.978407507064</v>
      </c>
      <c r="IF11" s="314">
        <f>Outbound!IF8</f>
        <v>32028.968233893524</v>
      </c>
      <c r="IG11" s="314">
        <f>Outbound!IG8</f>
        <v>13620.985940918212</v>
      </c>
      <c r="IH11" s="314">
        <f>Outbound!IH8</f>
        <v>15088.989801913736</v>
      </c>
      <c r="II11" s="314">
        <f>Outbound!II8</f>
        <v>15969.985117181719</v>
      </c>
      <c r="IJ11" s="314">
        <f>Outbound!IJ8</f>
        <v>15314.987259947124</v>
      </c>
      <c r="IK11" s="314">
        <f>Outbound!IK8</f>
        <v>16510.003321540211</v>
      </c>
      <c r="IL11" s="314">
        <f>Outbound!IL8</f>
        <v>16232.000336502086</v>
      </c>
      <c r="IM11" s="314">
        <f>Outbound!IM8</f>
        <v>26481.986997103755</v>
      </c>
      <c r="IN11" s="314">
        <f>Outbound!IN8</f>
        <v>17227.999080924521</v>
      </c>
      <c r="IO11" s="314">
        <f>Outbound!IO8</f>
        <v>15341.015325190017</v>
      </c>
      <c r="IP11" s="314">
        <f>Outbound!IP8</f>
        <v>85287</v>
      </c>
      <c r="IQ11" s="314">
        <f>Outbound!IQ8</f>
        <v>53043</v>
      </c>
      <c r="IR11" s="314">
        <f>Outbound!IR8</f>
        <v>57771</v>
      </c>
      <c r="IS11" s="314">
        <f>Outbound!IS8</f>
        <v>63886</v>
      </c>
      <c r="IT11" s="314">
        <f>Outbound!IT8</f>
        <v>64006</v>
      </c>
      <c r="IU11" s="314">
        <f>Outbound!IU8</f>
        <v>58801</v>
      </c>
      <c r="IV11" s="314">
        <f>Outbound!IV8</f>
        <v>61610</v>
      </c>
      <c r="IW11" s="314">
        <f>Outbound!IW8</f>
        <v>46298</v>
      </c>
      <c r="IX11" s="314">
        <f>Outbound!IX8</f>
        <v>69307</v>
      </c>
      <c r="IY11" s="314">
        <f>Outbound!IY8</f>
        <v>65340</v>
      </c>
      <c r="IZ11" s="314">
        <f>Outbound!IZ8</f>
        <v>107939</v>
      </c>
      <c r="JA11" s="314">
        <f>Outbound!JA8</f>
        <v>71110</v>
      </c>
      <c r="JB11" s="314">
        <f>Outbound!JB8</f>
        <v>62421</v>
      </c>
      <c r="JC11" s="314">
        <f>Outbound!JC8</f>
        <v>27908</v>
      </c>
      <c r="JD11" s="314">
        <f>Outbound!JD8</f>
        <v>17844.991702010033</v>
      </c>
      <c r="JE11" s="314">
        <f>Outbound!JE8</f>
        <v>18140.005443121783</v>
      </c>
      <c r="JF11" s="314">
        <f>Outbound!JF8</f>
        <v>17682.010208425956</v>
      </c>
      <c r="JG11" s="314">
        <f>Outbound!JG8</f>
        <v>26884.024712934828</v>
      </c>
      <c r="JH11" s="314">
        <f>Outbound!JH8</f>
        <v>30915.026777237228</v>
      </c>
      <c r="JI11" s="314">
        <f>Outbound!JI8</f>
        <v>22065.004285026633</v>
      </c>
      <c r="JJ11" s="314">
        <f>Outbound!JJ8</f>
        <v>18033.005781909633</v>
      </c>
      <c r="JK11" s="314">
        <f>Outbound!JK8</f>
        <v>17083.999109685781</v>
      </c>
      <c r="JL11" s="314">
        <f>Outbound!JL8</f>
        <v>14087.992183633633</v>
      </c>
      <c r="JM11" s="314">
        <f>Outbound!JM8</f>
        <v>37590.00855724256</v>
      </c>
      <c r="JN11" s="314">
        <f>Outbound!JN8</f>
        <v>48327.959083969727</v>
      </c>
      <c r="JO11" s="314">
        <f>Outbound!JO8</f>
        <v>75260.023277415792</v>
      </c>
      <c r="JP11" s="314">
        <f>Outbound!JP8</f>
        <v>29025.019534788662</v>
      </c>
      <c r="JQ11" s="314">
        <f>Outbound!JQ8</f>
        <v>23602.020594253921</v>
      </c>
      <c r="JR11" s="314">
        <f>Outbound!JR8</f>
        <v>20178.015055157986</v>
      </c>
      <c r="JS11" s="314">
        <f>Outbound!JS8</f>
        <v>24112.997557378327</v>
      </c>
      <c r="JT11" s="314">
        <f>Outbound!JT8</f>
        <v>30610.962474349752</v>
      </c>
      <c r="JU11" s="314">
        <f>Outbound!JU8</f>
        <v>34919.995181531602</v>
      </c>
      <c r="JV11" s="314">
        <f>Outbound!JV8</f>
        <v>47947.022028338914</v>
      </c>
      <c r="JW11" s="314">
        <f>Outbound!JW8</f>
        <v>31725.022971266088</v>
      </c>
      <c r="JX11" s="314">
        <f>Outbound!JX8</f>
        <v>30534.019494822427</v>
      </c>
      <c r="JY11" s="314">
        <f>Outbound!JY8</f>
        <v>25356.99585994774</v>
      </c>
      <c r="JZ11" s="314">
        <f>Outbound!JZ8</f>
        <v>31117.996655509469</v>
      </c>
      <c r="KA11" s="314">
        <f>Outbound!KA8</f>
        <v>28467.022150039447</v>
      </c>
      <c r="KB11" s="314">
        <f>Outbound!KB8</f>
        <v>45960</v>
      </c>
      <c r="KC11" s="314">
        <f>Outbound!KC8</f>
        <v>45647</v>
      </c>
      <c r="KD11" s="314">
        <f>Outbound!KD8</f>
        <v>43441</v>
      </c>
      <c r="KE11" s="314">
        <f>Outbound!KE8</f>
        <v>81560</v>
      </c>
      <c r="KF11" s="314">
        <f>Outbound!KF8</f>
        <v>64193</v>
      </c>
      <c r="KG11" s="314">
        <f>Outbound!KG8</f>
        <v>57970</v>
      </c>
      <c r="KH11" s="314">
        <f>Outbound!KH8</f>
        <v>57970</v>
      </c>
      <c r="KI11" s="314">
        <f>Outbound!KI8</f>
        <v>71538</v>
      </c>
      <c r="KJ11" s="314">
        <f>Outbound!KJ8</f>
        <v>79106</v>
      </c>
      <c r="KK11" s="314">
        <f>Outbound!KK8</f>
        <v>86932</v>
      </c>
      <c r="KL11" s="314">
        <f>Outbound!KL8</f>
        <v>73412</v>
      </c>
      <c r="KM11" s="314">
        <f>Outbound!KM8</f>
        <v>61256</v>
      </c>
      <c r="KN11" s="314">
        <f>Outbound!KN8</f>
        <v>64798</v>
      </c>
      <c r="KO11" s="314">
        <f>Outbound!KO8</f>
        <v>155083</v>
      </c>
      <c r="KP11" s="314">
        <f>Outbound!KP8</f>
        <v>103836</v>
      </c>
      <c r="KQ11" s="314">
        <f>Outbound!KQ8</f>
        <v>115582</v>
      </c>
      <c r="KR11" s="314">
        <f>Outbound!KR8</f>
        <v>128162</v>
      </c>
      <c r="KS11" s="314">
        <f>Outbound!KS8</f>
        <v>85454.890863525914</v>
      </c>
      <c r="KT11" s="314">
        <f>Outbound!KT8</f>
        <v>32997</v>
      </c>
      <c r="KU11" s="314">
        <f>Outbound!KU8</f>
        <v>33457</v>
      </c>
      <c r="KV11" s="314">
        <f>Outbound!KV8</f>
        <v>33848.9708452255</v>
      </c>
      <c r="KW11" s="314">
        <f>Outbound!KW8</f>
        <v>41597.960852291988</v>
      </c>
      <c r="KX11" s="314">
        <f>Outbound!KX8</f>
        <v>48994.030074754788</v>
      </c>
      <c r="KY11" s="314">
        <f>Outbound!KY8</f>
        <v>37905.01810167115</v>
      </c>
      <c r="KZ11" s="314">
        <f>Outbound!KZ8</f>
        <v>36939.992687657803</v>
      </c>
      <c r="LA11" s="314">
        <f>Outbound!LA8</f>
        <v>37180.020073050007</v>
      </c>
      <c r="LB11" s="314">
        <f>Outbound!LB8</f>
        <v>63417.959558372895</v>
      </c>
      <c r="LC11" s="314">
        <f>Outbound!LC8</f>
        <v>48838.95974337103</v>
      </c>
      <c r="LD11" s="314">
        <f>Outbound!LD8</f>
        <v>46307.055691341258</v>
      </c>
      <c r="LE11" s="314">
        <f>Outbound!LE8</f>
        <v>50942.960688391002</v>
      </c>
      <c r="LF11" s="314">
        <f>Outbound!LF8</f>
        <v>32752.97285036312</v>
      </c>
      <c r="LG11" s="314">
        <f>Outbound!LG8</f>
        <v>26667.977076691681</v>
      </c>
      <c r="LH11" s="314">
        <f>Outbound!LH8</f>
        <v>22203.00965821894</v>
      </c>
      <c r="LI11" s="314">
        <f>Outbound!LI8</f>
        <v>16572.979440349583</v>
      </c>
      <c r="LJ11" s="314">
        <f>Outbound!LJ8</f>
        <v>15215.007393321706</v>
      </c>
      <c r="LK11" s="314">
        <f>Outbound!LK8</f>
        <v>12368.987514001774</v>
      </c>
      <c r="LL11" s="314">
        <f>Outbound!LL8</f>
        <v>11387.989275544223</v>
      </c>
      <c r="LM11" s="314">
        <f>Outbound!LM8</f>
        <v>6355.0049792459286</v>
      </c>
      <c r="LN11" s="314">
        <f>Outbound!LN8</f>
        <v>5820.9991819335883</v>
      </c>
      <c r="LO11" s="314">
        <f>Outbound!LO8</f>
        <v>11136.004045007292</v>
      </c>
      <c r="LP11" s="314">
        <f>Outbound!LP8</f>
        <v>53926.958297941303</v>
      </c>
      <c r="LQ11" s="314">
        <f>Outbound!LQ8</f>
        <v>36678.985876849183</v>
      </c>
      <c r="LR11" s="314">
        <f>Outbound!LR8</f>
        <v>50426.996817346502</v>
      </c>
      <c r="LS11" s="314">
        <f>Outbound!LS8</f>
        <v>45572.011868287052</v>
      </c>
      <c r="LT11" s="314">
        <f>Outbound!LT8</f>
        <v>60033.92100645446</v>
      </c>
      <c r="LU11" s="314">
        <f>Outbound!LU8</f>
        <v>38326.002734402216</v>
      </c>
      <c r="LV11" s="314">
        <f>Outbound!LV8</f>
        <v>44916.9558209639</v>
      </c>
      <c r="LW11" s="314">
        <f>Outbound!LW8</f>
        <v>42327.971289081688</v>
      </c>
      <c r="LX11" s="314">
        <f>Outbound!LX8</f>
        <v>37587.969710414291</v>
      </c>
      <c r="LY11" s="314">
        <f>Outbound!LY8</f>
        <v>34630.984435598017</v>
      </c>
      <c r="LZ11" s="314">
        <f>Outbound!LZ8</f>
        <v>30546.982230020199</v>
      </c>
      <c r="MA11" s="314">
        <f>Outbound!MA8</f>
        <v>42912.045528003524</v>
      </c>
      <c r="MB11" s="314">
        <f>Outbound!MB8</f>
        <v>31530.013134035584</v>
      </c>
      <c r="MC11" s="314">
        <f>Outbound!MC8</f>
        <v>29791.022041165947</v>
      </c>
      <c r="MD11" s="314">
        <f>Outbound!MD8</f>
        <v>13287.990258111198</v>
      </c>
      <c r="ME11" s="314">
        <f>Outbound!ME8</f>
        <v>12103.986297045598</v>
      </c>
      <c r="MF11" s="314">
        <f>Outbound!MF8</f>
        <v>12827.990121764038</v>
      </c>
      <c r="MG11" s="314">
        <f>Outbound!MG8</f>
        <v>12389.01415220158</v>
      </c>
      <c r="MH11" s="314">
        <f>Outbound!MH8</f>
        <v>11917</v>
      </c>
      <c r="MI11" s="314">
        <f>Outbound!MI8</f>
        <v>11498.000663213297</v>
      </c>
      <c r="MJ11" s="314">
        <f>Outbound!MJ8</f>
        <v>12341.990851682091</v>
      </c>
      <c r="MK11" s="314">
        <f>Outbound!MK8</f>
        <v>10700.014731198269</v>
      </c>
      <c r="ML11" s="314">
        <f>Outbound!ML8</f>
        <v>9790.0002106716656</v>
      </c>
      <c r="MM11" s="314">
        <f>Outbound!MM8</f>
        <v>19109.982766830766</v>
      </c>
      <c r="MN11" s="314">
        <f>Outbound!MN8</f>
        <v>17233.99902202329</v>
      </c>
      <c r="MO11" s="314">
        <f>Outbound!MO8</f>
        <v>20318.013846646812</v>
      </c>
      <c r="MP11" s="314">
        <f>Outbound!MP8</f>
        <v>9349.0069462817737</v>
      </c>
      <c r="MQ11" s="314">
        <f>Outbound!MQ8</f>
        <v>8783.0033542077235</v>
      </c>
      <c r="MR11" s="314">
        <f>Outbound!MR8</f>
        <v>10121.987973408295</v>
      </c>
      <c r="MS11" s="314">
        <f>Outbound!MS8</f>
        <v>8620.9992821976648</v>
      </c>
      <c r="MT11" s="314">
        <f>Outbound!MT8</f>
        <v>8444.0076532502371</v>
      </c>
      <c r="MU11" s="314">
        <f>Outbound!MU8</f>
        <v>9659.9954293287319</v>
      </c>
      <c r="MV11" s="314">
        <f>Outbound!MV8</f>
        <v>8686.0033404190253</v>
      </c>
      <c r="MW11" s="314">
        <f>Outbound!MW8</f>
        <v>7642</v>
      </c>
      <c r="MX11" s="314">
        <f>Outbound!MX8</f>
        <v>7825</v>
      </c>
      <c r="MY11" s="314">
        <f>Outbound!MY8</f>
        <v>7555.5555555555566</v>
      </c>
      <c r="MZ11" s="314">
        <f>Outbound!MZ8</f>
        <v>7496.0629921259851</v>
      </c>
      <c r="NA11" s="314">
        <f>Outbound!NA8</f>
        <v>7437.5000000000009</v>
      </c>
      <c r="NB11" s="314" t="e">
        <f>Outbound!NB8</f>
        <v>#N/A</v>
      </c>
      <c r="NC11" s="314" t="e">
        <f>Outbound!NC8</f>
        <v>#N/A</v>
      </c>
      <c r="ND11" s="314" t="e">
        <f>Outbound!ND8</f>
        <v>#N/A</v>
      </c>
      <c r="NE11" s="314">
        <f>Outbound!NE8</f>
        <v>0</v>
      </c>
      <c r="NF11" s="314">
        <f>Outbound!NF8</f>
        <v>0</v>
      </c>
      <c r="NG11" s="314">
        <f>Outbound!NG8</f>
        <v>0</v>
      </c>
      <c r="NH11" s="314">
        <f>Outbound!NH8</f>
        <v>0</v>
      </c>
      <c r="NI11" s="314">
        <f>Outbound!NI8</f>
        <v>0</v>
      </c>
      <c r="NJ11" s="314">
        <f>Outbound!NJ8</f>
        <v>0</v>
      </c>
      <c r="NK11" s="314">
        <f>Outbound!NK8</f>
        <v>0</v>
      </c>
      <c r="NL11" s="314">
        <f>Outbound!NL8</f>
        <v>0</v>
      </c>
      <c r="NM11" s="314">
        <f>Outbound!NM8</f>
        <v>0</v>
      </c>
      <c r="NN11" s="314">
        <f>Outbound!NN8</f>
        <v>0</v>
      </c>
      <c r="NO11" s="314">
        <f>Outbound!NO8</f>
        <v>0</v>
      </c>
      <c r="NP11" s="314">
        <f>Outbound!NP8</f>
        <v>0</v>
      </c>
      <c r="NQ11" s="314">
        <f>Outbound!NQ8</f>
        <v>0</v>
      </c>
      <c r="NR11" s="314">
        <f>Outbound!NR8</f>
        <v>0</v>
      </c>
      <c r="NS11" s="314">
        <f>Outbound!NS8</f>
        <v>0</v>
      </c>
      <c r="NT11" s="314">
        <f>Outbound!NT8</f>
        <v>0</v>
      </c>
      <c r="NU11" s="314">
        <f>Outbound!NU8</f>
        <v>0</v>
      </c>
      <c r="NV11" s="314">
        <f>Outbound!NV8</f>
        <v>0</v>
      </c>
      <c r="NW11" s="314">
        <f>Outbound!NW8</f>
        <v>0</v>
      </c>
      <c r="NX11" s="314">
        <f>Outbound!NX8</f>
        <v>0</v>
      </c>
      <c r="NY11" s="314">
        <f>Outbound!NY8</f>
        <v>0</v>
      </c>
      <c r="NZ11" s="314">
        <f>Outbound!NZ8</f>
        <v>0</v>
      </c>
      <c r="OA11" s="314">
        <f>Outbound!OA8</f>
        <v>0</v>
      </c>
      <c r="OB11" s="314">
        <f>Outbound!OB8</f>
        <v>0</v>
      </c>
      <c r="OC11" s="314">
        <f>Outbound!OC8</f>
        <v>0</v>
      </c>
      <c r="OD11" s="314">
        <f>Outbound!OD8</f>
        <v>0</v>
      </c>
      <c r="OE11" s="314">
        <f>Outbound!OE8</f>
        <v>0</v>
      </c>
      <c r="OF11" s="314">
        <f>Outbound!OF8</f>
        <v>0</v>
      </c>
      <c r="OG11" s="314">
        <f>Outbound!OG8</f>
        <v>0</v>
      </c>
      <c r="OH11" s="314">
        <f>Outbound!OH8</f>
        <v>0</v>
      </c>
      <c r="OI11" s="314">
        <f>Outbound!OI8</f>
        <v>0</v>
      </c>
      <c r="OJ11" s="314">
        <f>Outbound!OJ8</f>
        <v>0</v>
      </c>
      <c r="OK11" s="314">
        <f>Outbound!OK8</f>
        <v>0</v>
      </c>
      <c r="OL11" s="314">
        <f>Outbound!OL8</f>
        <v>0</v>
      </c>
      <c r="OM11" s="314">
        <f>Outbound!OM8</f>
        <v>0</v>
      </c>
      <c r="ON11" s="314">
        <f>Outbound!ON8</f>
        <v>0</v>
      </c>
      <c r="OO11" s="314">
        <f>Outbound!OO8</f>
        <v>0</v>
      </c>
      <c r="OP11" s="314">
        <f>Outbound!OP8</f>
        <v>0</v>
      </c>
      <c r="OQ11" s="314">
        <f>Outbound!OQ8</f>
        <v>0</v>
      </c>
      <c r="OR11" s="314">
        <f>Outbound!OR8</f>
        <v>0</v>
      </c>
      <c r="OS11" s="314">
        <f>Outbound!OS8</f>
        <v>0</v>
      </c>
      <c r="OT11" s="314">
        <f>Outbound!OT8</f>
        <v>0</v>
      </c>
      <c r="OU11" s="314">
        <f>Outbound!OU8</f>
        <v>0</v>
      </c>
      <c r="OV11" s="314">
        <f>Outbound!OV8</f>
        <v>0</v>
      </c>
      <c r="OW11" s="314">
        <f>Outbound!OW8</f>
        <v>0</v>
      </c>
      <c r="OX11" s="314">
        <f>Outbound!OX8</f>
        <v>0</v>
      </c>
      <c r="OY11" s="314">
        <f>Outbound!OY8</f>
        <v>0</v>
      </c>
      <c r="OZ11" s="314">
        <f>Outbound!OZ8</f>
        <v>0</v>
      </c>
      <c r="PA11" s="314">
        <f>Outbound!PA8</f>
        <v>0</v>
      </c>
      <c r="PB11" s="314">
        <f>Outbound!PB8</f>
        <v>0</v>
      </c>
      <c r="PC11" s="314">
        <f>Outbound!PC8</f>
        <v>0</v>
      </c>
      <c r="PD11" s="314">
        <f>Outbound!PD8</f>
        <v>0</v>
      </c>
      <c r="PE11" s="314">
        <f>Outbound!PE8</f>
        <v>0</v>
      </c>
      <c r="PF11" s="314">
        <f>Outbound!PF8</f>
        <v>0</v>
      </c>
      <c r="PG11" s="314">
        <f>Outbound!PG8</f>
        <v>0</v>
      </c>
      <c r="PH11" s="314">
        <f>Outbound!PH8</f>
        <v>0</v>
      </c>
      <c r="PI11" s="314">
        <f>Outbound!PI8</f>
        <v>0</v>
      </c>
      <c r="PJ11" s="314">
        <f>Outbound!PJ8</f>
        <v>0</v>
      </c>
      <c r="PK11" s="314">
        <f>Outbound!PK8</f>
        <v>0</v>
      </c>
      <c r="PL11" s="314">
        <f>Outbound!PL8</f>
        <v>0</v>
      </c>
      <c r="PM11" s="314">
        <f>Outbound!PM8</f>
        <v>0</v>
      </c>
      <c r="PN11" s="314">
        <f>Outbound!PN8</f>
        <v>0</v>
      </c>
      <c r="PO11" s="314">
        <f>Outbound!PO8</f>
        <v>0</v>
      </c>
      <c r="PP11" s="314">
        <f>Outbound!PP8</f>
        <v>0</v>
      </c>
      <c r="PQ11" s="314">
        <f>Outbound!PQ8</f>
        <v>0</v>
      </c>
      <c r="PR11" s="314">
        <f>Outbound!PR8</f>
        <v>0</v>
      </c>
      <c r="PS11" s="314">
        <f>Outbound!PS8</f>
        <v>0</v>
      </c>
      <c r="PT11" s="314">
        <f>Outbound!PT8</f>
        <v>0</v>
      </c>
      <c r="PU11" s="314">
        <f>Outbound!PU8</f>
        <v>0</v>
      </c>
      <c r="PV11" s="314">
        <f>Outbound!PV8</f>
        <v>0</v>
      </c>
      <c r="PW11" s="314">
        <f>Outbound!PW8</f>
        <v>0</v>
      </c>
      <c r="PX11" s="314">
        <f>Outbound!PX8</f>
        <v>0</v>
      </c>
      <c r="PY11" s="314">
        <f>Outbound!PY8</f>
        <v>0</v>
      </c>
      <c r="PZ11" s="314">
        <f>Outbound!PZ8</f>
        <v>0</v>
      </c>
      <c r="QA11" s="314">
        <f>Outbound!QA8</f>
        <v>0</v>
      </c>
      <c r="QB11" s="314">
        <f>Outbound!QB8</f>
        <v>0</v>
      </c>
      <c r="QC11" s="314">
        <f>Outbound!QC8</f>
        <v>0</v>
      </c>
      <c r="QD11" s="314">
        <f>Outbound!QD8</f>
        <v>0</v>
      </c>
      <c r="QE11" s="314">
        <f>Outbound!QE8</f>
        <v>0</v>
      </c>
      <c r="QF11" s="314">
        <f>Outbound!QF8</f>
        <v>0</v>
      </c>
      <c r="QG11" s="314">
        <f>Outbound!QG8</f>
        <v>0</v>
      </c>
      <c r="QH11" s="314">
        <f>Outbound!QH8</f>
        <v>0</v>
      </c>
      <c r="QI11" s="314">
        <f>Outbound!QI8</f>
        <v>0</v>
      </c>
      <c r="QJ11" s="314">
        <f>Outbound!QJ8</f>
        <v>0</v>
      </c>
      <c r="QK11" s="314">
        <f>Outbound!QK8</f>
        <v>0</v>
      </c>
      <c r="QL11" s="314">
        <f>Outbound!QL8</f>
        <v>0</v>
      </c>
      <c r="QM11" s="314">
        <f>Outbound!QM8</f>
        <v>0</v>
      </c>
      <c r="QN11" s="314">
        <f>Outbound!QN8</f>
        <v>0</v>
      </c>
      <c r="QO11" s="314">
        <f>Outbound!QO8</f>
        <v>0</v>
      </c>
      <c r="QP11" s="314">
        <f>Outbound!QP8</f>
        <v>0</v>
      </c>
      <c r="QQ11" s="314">
        <f>Outbound!QQ8</f>
        <v>0</v>
      </c>
      <c r="QR11" s="314">
        <f>Outbound!QR8</f>
        <v>0</v>
      </c>
      <c r="QS11" s="314">
        <f>Outbound!QS8</f>
        <v>0</v>
      </c>
      <c r="QT11" s="314">
        <f>Outbound!QT8</f>
        <v>0</v>
      </c>
      <c r="QU11" s="314">
        <f>Outbound!QU8</f>
        <v>0</v>
      </c>
      <c r="QV11" s="314">
        <f>Outbound!QV8</f>
        <v>0</v>
      </c>
      <c r="QW11" s="314">
        <f>Outbound!QW8</f>
        <v>0</v>
      </c>
      <c r="QX11" s="314">
        <f>Outbound!QX8</f>
        <v>0</v>
      </c>
      <c r="QY11" s="314">
        <f>Outbound!QY8</f>
        <v>0</v>
      </c>
      <c r="QZ11" s="314">
        <f>Outbound!QZ8</f>
        <v>0</v>
      </c>
      <c r="RA11" s="314">
        <f>Outbound!RA8</f>
        <v>0</v>
      </c>
      <c r="RB11" s="314">
        <f>Outbound!RB8</f>
        <v>0</v>
      </c>
      <c r="RC11" s="314">
        <f>Outbound!RC8</f>
        <v>0</v>
      </c>
      <c r="RD11" s="314">
        <f>Outbound!RD8</f>
        <v>0</v>
      </c>
      <c r="RE11" s="314">
        <f>Outbound!RE8</f>
        <v>0</v>
      </c>
      <c r="RF11" s="314">
        <f>Outbound!RF8</f>
        <v>0</v>
      </c>
      <c r="RG11" s="314">
        <f>Outbound!RG8</f>
        <v>0</v>
      </c>
      <c r="RH11" s="314">
        <f>Outbound!RH8</f>
        <v>0</v>
      </c>
      <c r="RI11" s="314">
        <f>Outbound!RI8</f>
        <v>0</v>
      </c>
      <c r="RJ11" s="314">
        <f>Outbound!RJ8</f>
        <v>0</v>
      </c>
      <c r="RK11" s="314">
        <f>Outbound!RK8</f>
        <v>0</v>
      </c>
      <c r="RL11" s="314">
        <f>Outbound!RL8</f>
        <v>0</v>
      </c>
      <c r="RM11" s="314">
        <f>Outbound!RM8</f>
        <v>0</v>
      </c>
      <c r="RN11" s="314">
        <f>Outbound!RN8</f>
        <v>0</v>
      </c>
      <c r="RO11" s="314">
        <f>Outbound!RO8</f>
        <v>0</v>
      </c>
      <c r="RP11" s="314">
        <f>Outbound!RP8</f>
        <v>0</v>
      </c>
      <c r="RQ11" s="314">
        <f>Outbound!RQ8</f>
        <v>0</v>
      </c>
      <c r="RR11" s="314">
        <f>Outbound!RR8</f>
        <v>0</v>
      </c>
      <c r="RS11" s="314">
        <f>Outbound!RS8</f>
        <v>0</v>
      </c>
      <c r="RT11" s="314">
        <f>Outbound!RT8</f>
        <v>0</v>
      </c>
      <c r="RU11" s="314">
        <f>Outbound!RU8</f>
        <v>0</v>
      </c>
      <c r="RV11" s="314">
        <f>Outbound!RV8</f>
        <v>0</v>
      </c>
      <c r="RW11" s="314">
        <f>Outbound!RW8</f>
        <v>0</v>
      </c>
      <c r="RX11" s="314">
        <f>Outbound!RX8</f>
        <v>0</v>
      </c>
      <c r="RY11" s="314">
        <f>Outbound!RY8</f>
        <v>0</v>
      </c>
      <c r="RZ11" s="314">
        <f>Outbound!RZ8</f>
        <v>0</v>
      </c>
      <c r="SA11" s="314">
        <f>Outbound!SA8</f>
        <v>0</v>
      </c>
      <c r="SB11" s="314">
        <f>Outbound!SB8</f>
        <v>0</v>
      </c>
      <c r="SC11" s="314">
        <f>Outbound!SC8</f>
        <v>0</v>
      </c>
      <c r="SD11" s="314">
        <f>Outbound!SD8</f>
        <v>0</v>
      </c>
      <c r="SE11" s="314">
        <f>Outbound!SE8</f>
        <v>0</v>
      </c>
      <c r="SF11" s="314">
        <f>Outbound!SF8</f>
        <v>0</v>
      </c>
      <c r="SG11" s="314">
        <f>Outbound!SG8</f>
        <v>0</v>
      </c>
      <c r="SH11" s="314">
        <f>Outbound!SH8</f>
        <v>0</v>
      </c>
      <c r="SI11" s="314">
        <f>Outbound!SI8</f>
        <v>0</v>
      </c>
      <c r="SJ11" s="314">
        <f>Outbound!SJ8</f>
        <v>0</v>
      </c>
      <c r="SK11" s="314">
        <f>Outbound!SK8</f>
        <v>0</v>
      </c>
      <c r="SL11" s="314">
        <f>Outbound!SL8</f>
        <v>0</v>
      </c>
      <c r="SM11" s="314">
        <f>Outbound!SM8</f>
        <v>0</v>
      </c>
      <c r="SN11" s="314">
        <f>Outbound!SN8</f>
        <v>0</v>
      </c>
      <c r="SO11" s="314">
        <f>Outbound!SO8</f>
        <v>0</v>
      </c>
      <c r="SP11" s="314">
        <f>Outbound!SP8</f>
        <v>0</v>
      </c>
      <c r="SQ11" s="314">
        <f>Outbound!SQ8</f>
        <v>0</v>
      </c>
      <c r="SR11" s="314">
        <f>Outbound!SR8</f>
        <v>0</v>
      </c>
      <c r="SS11" s="314">
        <f>Outbound!SS8</f>
        <v>0</v>
      </c>
      <c r="ST11" s="314">
        <f>Outbound!ST8</f>
        <v>0</v>
      </c>
      <c r="SU11" s="314">
        <f>Outbound!SU8</f>
        <v>0</v>
      </c>
      <c r="SV11" s="314">
        <f>Outbound!SV8</f>
        <v>0</v>
      </c>
      <c r="SW11" s="314">
        <f>Outbound!SW8</f>
        <v>0</v>
      </c>
      <c r="SX11" s="314">
        <f>Outbound!SX8</f>
        <v>0</v>
      </c>
      <c r="SY11" s="314">
        <f>Outbound!SY8</f>
        <v>0</v>
      </c>
      <c r="SZ11" s="314">
        <f>Outbound!SZ8</f>
        <v>0</v>
      </c>
      <c r="TA11" s="314">
        <f>Outbound!TA8</f>
        <v>0</v>
      </c>
      <c r="TB11" s="314">
        <f>Outbound!TB8</f>
        <v>0</v>
      </c>
      <c r="TC11" s="314">
        <f>Outbound!TC8</f>
        <v>0</v>
      </c>
      <c r="TD11" s="314">
        <f>Outbound!TD8</f>
        <v>0</v>
      </c>
      <c r="TE11" s="314">
        <f>Outbound!TE8</f>
        <v>0</v>
      </c>
      <c r="TF11" s="314">
        <f>Outbound!TF8</f>
        <v>0</v>
      </c>
      <c r="TG11" s="314">
        <f>Outbound!TG8</f>
        <v>0</v>
      </c>
      <c r="TH11" s="314">
        <f>Outbound!TH8</f>
        <v>0</v>
      </c>
      <c r="TI11" s="314">
        <f>Outbound!TI8</f>
        <v>0</v>
      </c>
      <c r="TJ11" s="314"/>
      <c r="TK11" s="314"/>
      <c r="TL11" s="314"/>
      <c r="TM11" s="314"/>
      <c r="TN11" s="314"/>
      <c r="TO11" s="314"/>
      <c r="TP11" s="314"/>
      <c r="TQ11" s="314"/>
      <c r="TR11" s="314"/>
      <c r="TS11" s="314"/>
      <c r="TT11" s="314"/>
      <c r="TU11" s="314"/>
      <c r="TV11" s="314"/>
      <c r="TW11" s="314"/>
      <c r="TX11" s="314"/>
      <c r="TY11" s="314"/>
      <c r="TZ11" s="314"/>
      <c r="UA11" s="314"/>
      <c r="UB11" s="314"/>
      <c r="UC11" s="314"/>
      <c r="UD11" s="314"/>
      <c r="UE11" s="314"/>
      <c r="UF11" s="314"/>
      <c r="UG11" s="314"/>
      <c r="UH11" s="314"/>
      <c r="UI11" s="314"/>
      <c r="UJ11" s="314"/>
      <c r="UK11" s="314"/>
      <c r="UL11" s="314"/>
      <c r="UM11" s="314"/>
      <c r="UN11" s="314"/>
      <c r="UO11" s="314"/>
      <c r="UP11" s="314"/>
      <c r="UQ11" s="314"/>
      <c r="UR11" s="314"/>
      <c r="US11" s="314"/>
      <c r="UT11" s="314"/>
      <c r="UU11" s="314"/>
      <c r="UV11" s="314"/>
      <c r="UW11" s="314"/>
      <c r="UX11" s="314"/>
      <c r="UY11" s="314"/>
      <c r="UZ11" s="314"/>
      <c r="VA11" s="314"/>
      <c r="VB11" s="314"/>
      <c r="VC11" s="314"/>
      <c r="VD11" s="314"/>
      <c r="VE11" s="314"/>
      <c r="VF11" s="314"/>
      <c r="VG11" s="314"/>
      <c r="VH11" s="314"/>
      <c r="VI11" s="314"/>
      <c r="VJ11" s="314"/>
      <c r="VK11" s="314"/>
      <c r="VL11" s="314"/>
      <c r="VM11" s="314"/>
      <c r="VN11" s="314"/>
      <c r="VO11" s="314"/>
      <c r="VP11" s="314"/>
      <c r="VQ11" s="314"/>
      <c r="VR11" s="314"/>
      <c r="VS11" s="314"/>
      <c r="VT11" s="314"/>
      <c r="VU11" s="314"/>
      <c r="VV11" s="314"/>
      <c r="VW11" s="314"/>
      <c r="VX11" s="314"/>
      <c r="VY11" s="314"/>
      <c r="VZ11" s="314"/>
      <c r="WA11" s="314"/>
      <c r="WB11" s="314"/>
      <c r="WC11" s="314"/>
      <c r="WD11" s="314"/>
      <c r="WE11" s="314"/>
      <c r="WF11" s="314"/>
      <c r="WG11" s="314"/>
      <c r="WH11" s="314"/>
      <c r="WI11" s="314"/>
      <c r="WJ11" s="314"/>
      <c r="WK11" s="314"/>
      <c r="WL11" s="314"/>
      <c r="WM11" s="314"/>
      <c r="WN11" s="314"/>
      <c r="WO11" s="314"/>
      <c r="WP11" s="314"/>
      <c r="WQ11" s="314"/>
      <c r="WR11" s="314"/>
      <c r="WS11" s="314"/>
      <c r="WT11" s="314"/>
      <c r="WU11" s="314"/>
      <c r="WV11" s="314"/>
      <c r="WW11" s="314"/>
      <c r="WX11" s="314"/>
      <c r="WY11" s="314"/>
      <c r="WZ11" s="314"/>
      <c r="XA11" s="314"/>
      <c r="XB11" s="314"/>
      <c r="XC11" s="314"/>
      <c r="XD11" s="314"/>
      <c r="XE11" s="314"/>
      <c r="XF11" s="314"/>
      <c r="XG11" s="314"/>
      <c r="XH11" s="314"/>
      <c r="XI11" s="314"/>
      <c r="XJ11" s="314"/>
      <c r="XK11" s="314"/>
      <c r="XL11" s="314"/>
      <c r="XM11" s="314"/>
      <c r="XN11" s="314"/>
      <c r="XO11" s="314"/>
      <c r="XP11" s="314"/>
      <c r="XQ11" s="314"/>
      <c r="XR11" s="314"/>
      <c r="XS11" s="314"/>
      <c r="XT11" s="314"/>
      <c r="XU11" s="314"/>
      <c r="XV11" s="314"/>
      <c r="XW11" s="314"/>
      <c r="XX11" s="314"/>
      <c r="XY11" s="314"/>
      <c r="XZ11" s="314"/>
      <c r="YA11" s="314"/>
      <c r="YB11" s="314"/>
      <c r="YC11" s="314"/>
      <c r="YD11" s="314"/>
      <c r="YE11" s="314"/>
      <c r="YF11" s="314"/>
      <c r="YG11" s="314"/>
      <c r="YH11" s="314"/>
      <c r="YI11" s="314"/>
      <c r="YJ11" s="314"/>
      <c r="YK11" s="314"/>
      <c r="YL11" s="314"/>
      <c r="YM11" s="314"/>
      <c r="YN11" s="314"/>
      <c r="YO11" s="314"/>
      <c r="YP11" s="314"/>
      <c r="YQ11" s="314"/>
      <c r="YR11" s="314"/>
      <c r="YS11" s="314"/>
      <c r="YT11" s="314"/>
      <c r="YU11" s="314"/>
      <c r="YV11" s="314"/>
      <c r="YW11" s="314"/>
      <c r="YX11" s="314"/>
      <c r="YY11" s="314"/>
      <c r="YZ11" s="314"/>
      <c r="ZA11" s="314"/>
      <c r="ZB11" s="314"/>
      <c r="ZC11" s="314"/>
      <c r="ZD11" s="314"/>
      <c r="ZE11" s="314"/>
      <c r="ZF11" s="314"/>
      <c r="ZG11" s="314"/>
      <c r="ZH11" s="314"/>
      <c r="ZI11" s="314"/>
      <c r="ZJ11" s="314"/>
      <c r="ZK11" s="314"/>
      <c r="ZL11" s="314"/>
      <c r="ZM11" s="314"/>
      <c r="ZN11" s="314"/>
      <c r="ZO11" s="314"/>
      <c r="ZP11" s="314"/>
      <c r="ZQ11" s="314"/>
      <c r="ZR11" s="314"/>
      <c r="ZS11" s="314"/>
      <c r="ZT11" s="314"/>
      <c r="ZU11" s="314"/>
      <c r="ZV11" s="314"/>
      <c r="ZW11" s="314"/>
      <c r="ZX11" s="314"/>
      <c r="ZY11" s="314"/>
      <c r="ZZ11" s="314"/>
      <c r="AAA11" s="314"/>
      <c r="AAB11" s="314"/>
      <c r="AAC11" s="314"/>
      <c r="AAD11" s="314"/>
      <c r="AAE11" s="314"/>
    </row>
    <row r="12" spans="1:736" s="166" customFormat="1" ht="15">
      <c r="A12" s="165" t="s">
        <v>49</v>
      </c>
      <c r="B12" s="165">
        <f>Outbound!B10</f>
        <v>8494</v>
      </c>
      <c r="C12" s="165">
        <f>Outbound!C10</f>
        <v>8573</v>
      </c>
      <c r="D12" s="165">
        <f>Outbound!D10</f>
        <v>10091</v>
      </c>
      <c r="E12" s="165">
        <f>Outbound!E10</f>
        <v>9775</v>
      </c>
      <c r="F12" s="165">
        <f>Outbound!F10</f>
        <v>9298</v>
      </c>
      <c r="G12" s="165">
        <f>Outbound!G10</f>
        <v>9713</v>
      </c>
      <c r="H12" s="165">
        <f>Outbound!H10</f>
        <v>9030</v>
      </c>
      <c r="I12" s="165">
        <f>Outbound!I10</f>
        <v>9370</v>
      </c>
      <c r="J12" s="165">
        <f>Outbound!J10</f>
        <v>8183</v>
      </c>
      <c r="K12" s="165">
        <f>Outbound!K10</f>
        <v>8365</v>
      </c>
      <c r="L12" s="165">
        <f>Outbound!L10</f>
        <v>7194</v>
      </c>
      <c r="M12" s="165">
        <f>Outbound!M10</f>
        <v>8582</v>
      </c>
      <c r="N12" s="165">
        <f>Outbound!N10</f>
        <v>17990</v>
      </c>
      <c r="O12" s="165">
        <f>Outbound!O10</f>
        <v>18648</v>
      </c>
      <c r="P12" s="165">
        <f>Outbound!P10</f>
        <v>20264</v>
      </c>
      <c r="Q12" s="165">
        <f>Outbound!Q10</f>
        <v>29105</v>
      </c>
      <c r="R12" s="165">
        <f>Outbound!R10</f>
        <v>17657</v>
      </c>
      <c r="S12" s="165">
        <f>Outbound!S10</f>
        <v>7256</v>
      </c>
      <c r="T12" s="165">
        <f>Outbound!T10</f>
        <v>8973</v>
      </c>
      <c r="U12" s="165">
        <f>Outbound!U10</f>
        <v>8141</v>
      </c>
      <c r="V12" s="165">
        <f>Outbound!V10</f>
        <v>10326</v>
      </c>
      <c r="W12" s="165">
        <f>Outbound!W10</f>
        <v>11330</v>
      </c>
      <c r="X12" s="165">
        <f>Outbound!X10</f>
        <v>11604</v>
      </c>
      <c r="Y12" s="165">
        <f>Outbound!Y10</f>
        <v>9962</v>
      </c>
      <c r="Z12" s="165">
        <f>Outbound!Z10</f>
        <v>10047</v>
      </c>
      <c r="AA12" s="165">
        <f>Outbound!AA10</f>
        <v>11302</v>
      </c>
      <c r="AB12" s="165">
        <f>Outbound!AB10</f>
        <v>8418</v>
      </c>
      <c r="AC12" s="165">
        <f>Outbound!AC10</f>
        <v>10194</v>
      </c>
      <c r="AD12" s="165">
        <f>Outbound!AD10</f>
        <v>11535</v>
      </c>
      <c r="AE12" s="165">
        <f>Outbound!AE10</f>
        <v>11526</v>
      </c>
      <c r="AF12" s="165">
        <f>Outbound!AF10</f>
        <v>10939</v>
      </c>
      <c r="AG12" s="165">
        <f>Outbound!AG10</f>
        <v>10055</v>
      </c>
      <c r="AH12" s="165">
        <f>Outbound!AH10</f>
        <v>9849</v>
      </c>
      <c r="AI12" s="165">
        <f>Outbound!AI10</f>
        <v>9328</v>
      </c>
      <c r="AJ12" s="165">
        <f>Outbound!AJ10</f>
        <v>13617</v>
      </c>
      <c r="AK12" s="165">
        <f>Outbound!AK10</f>
        <v>13459</v>
      </c>
      <c r="AL12" s="165">
        <f>Outbound!AL10</f>
        <v>10979</v>
      </c>
      <c r="AM12" s="165">
        <f>Outbound!AM10</f>
        <v>12475</v>
      </c>
      <c r="AN12" s="165">
        <f>Outbound!AN10</f>
        <v>11941</v>
      </c>
      <c r="AO12" s="165">
        <f>Outbound!AO10</f>
        <v>12809</v>
      </c>
      <c r="AP12" s="165">
        <f>Outbound!AP10</f>
        <v>12067</v>
      </c>
      <c r="AQ12" s="165">
        <f>Outbound!AQ10</f>
        <v>13420</v>
      </c>
      <c r="AR12" s="165">
        <f>Outbound!AR10</f>
        <v>18191</v>
      </c>
      <c r="AS12" s="165">
        <f>Outbound!AS10</f>
        <v>12610</v>
      </c>
      <c r="AT12" s="165">
        <f>Outbound!AT10</f>
        <v>10980</v>
      </c>
      <c r="AU12" s="165">
        <f>Outbound!AU10</f>
        <v>10607</v>
      </c>
      <c r="AV12" s="165">
        <f>Outbound!AV10</f>
        <v>12365</v>
      </c>
      <c r="AW12" s="165">
        <f>Outbound!AW10</f>
        <v>21681</v>
      </c>
      <c r="AX12" s="165">
        <f>Outbound!AX10</f>
        <v>20752</v>
      </c>
      <c r="AY12" s="165">
        <f>Outbound!AY10</f>
        <v>26051</v>
      </c>
      <c r="AZ12" s="165">
        <f>Outbound!AZ10</f>
        <v>25634</v>
      </c>
      <c r="BA12" s="165">
        <f>Outbound!BA10</f>
        <v>7867</v>
      </c>
      <c r="BB12" s="165">
        <f>Outbound!BB10</f>
        <v>8859</v>
      </c>
      <c r="BC12" s="165">
        <f>Outbound!BC10</f>
        <v>7746</v>
      </c>
      <c r="BD12" s="165">
        <f>Outbound!BD10</f>
        <v>7642</v>
      </c>
      <c r="BE12" s="165">
        <f>Outbound!BE10</f>
        <v>12792</v>
      </c>
      <c r="BF12" s="165">
        <f>Outbound!BF10</f>
        <v>15315</v>
      </c>
      <c r="BG12" s="165">
        <f>Outbound!BG10</f>
        <v>10672</v>
      </c>
      <c r="BH12" s="165">
        <f>Outbound!BH10</f>
        <v>11332</v>
      </c>
      <c r="BI12" s="165">
        <f>Outbound!BI10</f>
        <v>13349</v>
      </c>
      <c r="BJ12" s="165">
        <f>Outbound!BJ10</f>
        <v>21127</v>
      </c>
      <c r="BK12" s="165">
        <f>Outbound!BK10</f>
        <v>18976</v>
      </c>
      <c r="BL12" s="165">
        <f>Outbound!BL10</f>
        <v>21110</v>
      </c>
      <c r="BM12" s="165">
        <f>Outbound!BM10</f>
        <v>20641</v>
      </c>
      <c r="BN12" s="165">
        <f>Outbound!BN10</f>
        <v>12063</v>
      </c>
      <c r="BO12" s="165">
        <f>Outbound!BO10</f>
        <v>7841</v>
      </c>
      <c r="BP12" s="165">
        <f>Outbound!BP10</f>
        <v>10031</v>
      </c>
      <c r="BQ12" s="165">
        <f>Outbound!BQ10</f>
        <v>8633</v>
      </c>
      <c r="BR12" s="165">
        <f>Outbound!BR10</f>
        <v>7588</v>
      </c>
      <c r="BS12" s="165">
        <f>Outbound!BS10</f>
        <v>8798</v>
      </c>
      <c r="BT12" s="165">
        <f>Outbound!BT10</f>
        <v>12123</v>
      </c>
      <c r="BU12" s="165">
        <f>Outbound!BU10</f>
        <v>10742</v>
      </c>
      <c r="BV12" s="165">
        <f>Outbound!BV10</f>
        <v>10675</v>
      </c>
      <c r="BW12" s="165">
        <f>Outbound!BW10</f>
        <v>12194</v>
      </c>
      <c r="BX12" s="165">
        <f>Outbound!BX10</f>
        <v>9196</v>
      </c>
      <c r="BY12" s="165">
        <f>Outbound!BY10</f>
        <v>8942</v>
      </c>
      <c r="BZ12" s="165">
        <f>Outbound!BZ10</f>
        <v>9361</v>
      </c>
      <c r="CA12" s="165">
        <f>Outbound!CA10</f>
        <v>19270</v>
      </c>
      <c r="CB12" s="165">
        <f>Outbound!CB10</f>
        <v>14772</v>
      </c>
      <c r="CC12" s="165">
        <f>Outbound!CC10</f>
        <v>8401</v>
      </c>
      <c r="CD12" s="165">
        <f>Outbound!CD10</f>
        <v>8949</v>
      </c>
      <c r="CE12" s="165">
        <f>Outbound!CE10</f>
        <v>31398</v>
      </c>
      <c r="CF12" s="165">
        <f>Outbound!CF10</f>
        <v>28199</v>
      </c>
      <c r="CG12" s="165">
        <f>Outbound!CG10</f>
        <v>29678</v>
      </c>
      <c r="CH12" s="165">
        <f>Outbound!CH10</f>
        <v>40787</v>
      </c>
      <c r="CI12" s="165">
        <f>Outbound!CI10</f>
        <v>25665</v>
      </c>
      <c r="CJ12" s="165">
        <f>Outbound!CJ10</f>
        <v>46808</v>
      </c>
      <c r="CK12" s="165">
        <f>Outbound!CK10</f>
        <v>37142</v>
      </c>
      <c r="CL12" s="165">
        <f>Outbound!CL10</f>
        <v>33030</v>
      </c>
      <c r="CM12" s="165">
        <f>Outbound!CM10</f>
        <v>42957</v>
      </c>
      <c r="CN12" s="165">
        <f>Outbound!CN10</f>
        <v>22056</v>
      </c>
      <c r="CO12" s="165">
        <f>Outbound!CO10</f>
        <v>34734</v>
      </c>
      <c r="CP12" s="165">
        <f>Outbound!CP10</f>
        <v>28033</v>
      </c>
      <c r="CQ12" s="165">
        <f>Outbound!CQ10</f>
        <v>12388</v>
      </c>
      <c r="CR12" s="165">
        <f>Outbound!CR10</f>
        <v>11102</v>
      </c>
      <c r="CS12" s="165">
        <f>Outbound!CS10</f>
        <v>12077</v>
      </c>
      <c r="CT12" s="165">
        <f>Outbound!CT10</f>
        <v>9761</v>
      </c>
      <c r="CU12" s="165">
        <f>Outbound!CU10</f>
        <v>12763</v>
      </c>
      <c r="CV12" s="165">
        <f>Outbound!CV10</f>
        <v>15309</v>
      </c>
      <c r="CW12" s="165">
        <f>Outbound!CW10</f>
        <v>17309</v>
      </c>
      <c r="CX12" s="165">
        <f>Outbound!CX10</f>
        <v>10364</v>
      </c>
      <c r="CY12" s="165">
        <f>Outbound!CY10</f>
        <v>11323</v>
      </c>
      <c r="CZ12" s="165">
        <f>Outbound!CZ10</f>
        <v>9707</v>
      </c>
      <c r="DA12" s="165">
        <f>Outbound!DA10</f>
        <v>9169</v>
      </c>
      <c r="DB12" s="165">
        <f>Outbound!DB10</f>
        <v>12029</v>
      </c>
      <c r="DC12" s="165">
        <f>Outbound!DC10</f>
        <v>34163</v>
      </c>
      <c r="DD12" s="165">
        <f>Outbound!DD10</f>
        <v>28736</v>
      </c>
      <c r="DE12" s="165">
        <f>Outbound!DE10</f>
        <v>36979</v>
      </c>
      <c r="DF12" s="165">
        <f>Outbound!DF10</f>
        <v>34238</v>
      </c>
      <c r="DG12" s="165">
        <f>Outbound!DG10</f>
        <v>33687</v>
      </c>
      <c r="DH12" s="165">
        <f>Outbound!DH10</f>
        <v>26203</v>
      </c>
      <c r="DI12" s="165">
        <f>Outbound!DI10</f>
        <v>28727</v>
      </c>
      <c r="DJ12" s="165">
        <f>Outbound!DJ10</f>
        <v>42763</v>
      </c>
      <c r="DK12" s="165">
        <f>Outbound!DK10</f>
        <v>79862</v>
      </c>
      <c r="DL12" s="165">
        <f>Outbound!DL10</f>
        <v>12605</v>
      </c>
      <c r="DM12" s="165">
        <f>Outbound!DM10</f>
        <v>10847</v>
      </c>
      <c r="DN12" s="165">
        <f>Outbound!DN10</f>
        <v>9602</v>
      </c>
      <c r="DO12" s="165">
        <f>Outbound!DO10</f>
        <v>8953</v>
      </c>
      <c r="DP12" s="165">
        <f>Outbound!DP10</f>
        <v>10388</v>
      </c>
      <c r="DQ12" s="165">
        <f>Outbound!DQ10</f>
        <v>13237</v>
      </c>
      <c r="DR12" s="165">
        <f>Outbound!DR10</f>
        <v>15207</v>
      </c>
      <c r="DS12" s="165">
        <f>Outbound!DS10</f>
        <v>12690</v>
      </c>
      <c r="DT12" s="165">
        <f>Outbound!DT10</f>
        <v>11286</v>
      </c>
      <c r="DU12" s="165">
        <f>Outbound!DU10</f>
        <v>12782</v>
      </c>
      <c r="DV12" s="165">
        <f>Outbound!DV10</f>
        <v>10158</v>
      </c>
      <c r="DW12" s="165">
        <f>Outbound!DW10</f>
        <v>14160</v>
      </c>
      <c r="DX12" s="165">
        <f>Outbound!DX10</f>
        <v>19064</v>
      </c>
      <c r="DY12" s="165">
        <f>Outbound!DY10</f>
        <v>11258</v>
      </c>
      <c r="DZ12" s="165">
        <f>Outbound!DZ10</f>
        <v>10992</v>
      </c>
      <c r="EA12" s="165">
        <f>Outbound!EA10</f>
        <v>10754</v>
      </c>
      <c r="EB12" s="165">
        <f>Outbound!EB10</f>
        <v>10121</v>
      </c>
      <c r="EC12" s="165">
        <f>Outbound!EC10</f>
        <v>9901</v>
      </c>
      <c r="ED12" s="165">
        <f>Outbound!ED10</f>
        <v>12372</v>
      </c>
      <c r="EE12" s="165">
        <f>Outbound!EE10</f>
        <v>15215</v>
      </c>
      <c r="EF12" s="165">
        <f>Outbound!EF10</f>
        <v>13480</v>
      </c>
      <c r="EG12" s="165">
        <f>Outbound!EG10</f>
        <v>13361</v>
      </c>
      <c r="EH12" s="165">
        <f>Outbound!EH10</f>
        <v>14181</v>
      </c>
      <c r="EI12" s="165">
        <f>Outbound!EI10</f>
        <v>12458</v>
      </c>
      <c r="EJ12" s="165">
        <f>Outbound!EJ10</f>
        <v>11174</v>
      </c>
      <c r="EK12" s="165">
        <f>Outbound!EK10</f>
        <v>12484</v>
      </c>
      <c r="EL12" s="165">
        <f>Outbound!EL10</f>
        <v>13850</v>
      </c>
      <c r="EM12" s="165">
        <f>Outbound!EM10</f>
        <v>13169</v>
      </c>
      <c r="EN12" s="165">
        <f>Outbound!EN10</f>
        <v>12370</v>
      </c>
      <c r="EO12" s="165">
        <f>Outbound!EO10</f>
        <v>41828</v>
      </c>
      <c r="EP12" s="165">
        <f>Outbound!EP10</f>
        <v>28368</v>
      </c>
      <c r="EQ12" s="165">
        <f>Outbound!EQ10</f>
        <v>27201</v>
      </c>
      <c r="ER12" s="165">
        <f>Outbound!ER10</f>
        <v>27297</v>
      </c>
      <c r="ES12" s="165">
        <f>Outbound!ES10</f>
        <v>33684</v>
      </c>
      <c r="ET12" s="165">
        <f>Outbound!ET10</f>
        <v>55698</v>
      </c>
      <c r="EU12" s="165">
        <f>Outbound!EU10</f>
        <v>40042</v>
      </c>
      <c r="EV12" s="165">
        <f>Outbound!EV10</f>
        <v>35424</v>
      </c>
      <c r="EW12" s="165">
        <f>Outbound!EW10</f>
        <v>31839</v>
      </c>
      <c r="EX12" s="165">
        <f>Outbound!EX10</f>
        <v>33068</v>
      </c>
      <c r="EY12" s="165">
        <f>Outbound!EY10</f>
        <v>40920</v>
      </c>
      <c r="EZ12" s="165">
        <f>Outbound!EZ10</f>
        <v>47862</v>
      </c>
      <c r="FA12" s="165">
        <f>Outbound!FA10</f>
        <v>62669</v>
      </c>
      <c r="FB12" s="165">
        <f>Outbound!FB10</f>
        <v>72163</v>
      </c>
      <c r="FC12" s="165">
        <f>Outbound!FC10</f>
        <v>30482</v>
      </c>
      <c r="FD12" s="165">
        <f>Outbound!FD10</f>
        <v>34349</v>
      </c>
      <c r="FE12" s="165">
        <f>Outbound!FE10</f>
        <v>9475</v>
      </c>
      <c r="FF12" s="165">
        <f>Outbound!FF10</f>
        <v>9182</v>
      </c>
      <c r="FG12" s="165">
        <f>Outbound!FG10</f>
        <v>8838</v>
      </c>
      <c r="FH12" s="165">
        <f>Outbound!FH10</f>
        <v>8233</v>
      </c>
      <c r="FI12" s="165">
        <f>Outbound!FI10</f>
        <v>11312</v>
      </c>
      <c r="FJ12" s="165">
        <f>Outbound!FJ10</f>
        <v>11753</v>
      </c>
      <c r="FK12" s="165">
        <f>Outbound!FK10</f>
        <v>6425</v>
      </c>
      <c r="FL12" s="165">
        <f>Outbound!FL10</f>
        <v>8662</v>
      </c>
      <c r="FM12" s="165">
        <f>Outbound!FM10</f>
        <v>12460</v>
      </c>
      <c r="FN12" s="165">
        <f>Outbound!FN10</f>
        <v>14681</v>
      </c>
      <c r="FO12" s="165">
        <f>Outbound!FO10</f>
        <v>8930</v>
      </c>
      <c r="FP12" s="165">
        <f>Outbound!FP10</f>
        <v>11373</v>
      </c>
      <c r="FQ12" s="165">
        <f>Outbound!FQ10</f>
        <v>12759</v>
      </c>
      <c r="FR12" s="165">
        <f>Outbound!FR10</f>
        <v>8781</v>
      </c>
      <c r="FS12" s="165">
        <f>Outbound!FS10</f>
        <v>11360</v>
      </c>
      <c r="FT12" s="165">
        <f>Outbound!FT10</f>
        <v>10645</v>
      </c>
      <c r="FU12" s="165">
        <f>Outbound!FU10</f>
        <v>13618</v>
      </c>
      <c r="FV12" s="165">
        <f>Outbound!FV10</f>
        <v>16523</v>
      </c>
      <c r="FW12" s="165">
        <f>Outbound!FW10</f>
        <v>12803</v>
      </c>
      <c r="FX12" s="165">
        <f>Outbound!FX10</f>
        <v>10008</v>
      </c>
      <c r="FY12" s="165">
        <f>Outbound!FY10</f>
        <v>11166</v>
      </c>
      <c r="FZ12" s="165">
        <f>Outbound!FZ10</f>
        <v>11880</v>
      </c>
      <c r="GA12" s="165">
        <f>Outbound!GA10</f>
        <v>13196</v>
      </c>
      <c r="GB12" s="165">
        <f>Outbound!GB10</f>
        <v>15234</v>
      </c>
      <c r="GC12" s="165">
        <f>Outbound!GC10</f>
        <v>15058.009161631988</v>
      </c>
      <c r="GD12" s="165">
        <f>Outbound!GD10</f>
        <v>14763</v>
      </c>
      <c r="GE12" s="165">
        <f>Outbound!GE10</f>
        <v>15153</v>
      </c>
      <c r="GF12" s="165">
        <f>Outbound!GF10</f>
        <v>15149</v>
      </c>
      <c r="GG12" s="165">
        <f>Outbound!GG10</f>
        <v>14580</v>
      </c>
      <c r="GH12" s="165">
        <f>Outbound!GH10</f>
        <v>24274</v>
      </c>
      <c r="GI12" s="165">
        <f>Outbound!GI10</f>
        <v>37671</v>
      </c>
      <c r="GJ12" s="165">
        <f>Outbound!GJ10</f>
        <v>16217</v>
      </c>
      <c r="GK12" s="165">
        <f>Outbound!GK10</f>
        <v>13081</v>
      </c>
      <c r="GL12" s="165">
        <f>Outbound!GL10</f>
        <v>12537</v>
      </c>
      <c r="GM12" s="165">
        <f>Outbound!GM10</f>
        <v>13657</v>
      </c>
      <c r="GN12" s="165">
        <f>Outbound!GN10</f>
        <v>12480</v>
      </c>
      <c r="GO12" s="165">
        <f>Outbound!GO10</f>
        <v>14449</v>
      </c>
      <c r="GP12" s="165">
        <f>Outbound!GP10</f>
        <v>19036</v>
      </c>
      <c r="GQ12" s="165">
        <f>Outbound!GQ10</f>
        <v>15961</v>
      </c>
      <c r="GR12" s="165">
        <f>Outbound!GR10</f>
        <v>16278</v>
      </c>
      <c r="GS12" s="165">
        <f>Outbound!GS10</f>
        <v>15657</v>
      </c>
      <c r="GT12" s="165">
        <f>Outbound!GT10</f>
        <v>13883</v>
      </c>
      <c r="GU12" s="165">
        <f>Outbound!GU10</f>
        <v>14381</v>
      </c>
      <c r="GV12" s="165">
        <f>Outbound!GV10</f>
        <v>33440</v>
      </c>
      <c r="GW12" s="165">
        <f>Outbound!GW10</f>
        <v>32900</v>
      </c>
      <c r="GX12" s="165">
        <f>Outbound!GX10</f>
        <v>31800</v>
      </c>
      <c r="GY12" s="165">
        <f>Outbound!GY10</f>
        <v>31098</v>
      </c>
      <c r="GZ12" s="165">
        <f>Outbound!GZ10</f>
        <v>36408</v>
      </c>
      <c r="HA12" s="165">
        <f>Outbound!HA10</f>
        <v>34167</v>
      </c>
      <c r="HB12" s="165">
        <f>Outbound!HB10</f>
        <v>31910</v>
      </c>
      <c r="HC12" s="165">
        <f>Outbound!HC10</f>
        <v>48348</v>
      </c>
      <c r="HD12" s="165">
        <f>Outbound!HD10</f>
        <v>49880</v>
      </c>
      <c r="HE12" s="165">
        <f>Outbound!HE10</f>
        <v>88989</v>
      </c>
      <c r="HF12" s="165">
        <f>Outbound!HF10</f>
        <v>30906</v>
      </c>
      <c r="HG12" s="165">
        <f>Outbound!HG10</f>
        <v>12985</v>
      </c>
      <c r="HH12" s="165">
        <f>Outbound!HH10</f>
        <v>12489</v>
      </c>
      <c r="HI12" s="165">
        <f>Outbound!HI10</f>
        <v>10903</v>
      </c>
      <c r="HJ12" s="165">
        <f>Outbound!HJ10</f>
        <v>16131</v>
      </c>
      <c r="HK12" s="165">
        <f>Outbound!HK10</f>
        <v>16898</v>
      </c>
      <c r="HL12" s="165">
        <f>Outbound!HL10</f>
        <v>13913</v>
      </c>
      <c r="HM12" s="165">
        <f>Outbound!HM10</f>
        <v>14608</v>
      </c>
      <c r="HN12" s="165">
        <f>Outbound!HN10</f>
        <v>11551</v>
      </c>
      <c r="HO12" s="165">
        <f>Outbound!HO10</f>
        <v>11257</v>
      </c>
      <c r="HP12" s="165">
        <f>Outbound!HP10</f>
        <v>13793</v>
      </c>
      <c r="HQ12" s="165">
        <f>Outbound!HQ10</f>
        <v>14949</v>
      </c>
      <c r="HR12" s="165">
        <f>Outbound!HR10</f>
        <v>17810</v>
      </c>
      <c r="HS12" s="165">
        <f>Outbound!HS10</f>
        <v>17082</v>
      </c>
      <c r="HT12" s="165">
        <f>Outbound!HT10</f>
        <v>12233</v>
      </c>
      <c r="HU12" s="165">
        <f>Outbound!HU10</f>
        <v>23906</v>
      </c>
      <c r="HV12" s="165">
        <f>Outbound!HV10</f>
        <v>24899</v>
      </c>
      <c r="HW12" s="165">
        <f>Outbound!HW10</f>
        <v>26444</v>
      </c>
      <c r="HX12" s="165">
        <f>Outbound!HX10</f>
        <v>25527</v>
      </c>
      <c r="HY12" s="165">
        <f>Outbound!HY10</f>
        <v>39536</v>
      </c>
      <c r="HZ12" s="165">
        <f>Outbound!HZ10</f>
        <v>17548</v>
      </c>
      <c r="IA12" s="165">
        <f>Outbound!IA10</f>
        <v>14752</v>
      </c>
      <c r="IB12" s="165">
        <f>Outbound!IB10</f>
        <v>14319</v>
      </c>
      <c r="IC12" s="165">
        <f>Outbound!IC10</f>
        <v>12520</v>
      </c>
      <c r="ID12" s="165">
        <f>Outbound!ID10</f>
        <v>12658</v>
      </c>
      <c r="IE12" s="165">
        <f>Outbound!IE10</f>
        <v>23549</v>
      </c>
      <c r="IF12" s="165">
        <f>Outbound!IF10</f>
        <v>32029</v>
      </c>
      <c r="IG12" s="165">
        <f>Outbound!IG10</f>
        <v>13621</v>
      </c>
      <c r="IH12" s="165">
        <f>Outbound!IH10</f>
        <v>15089</v>
      </c>
      <c r="II12" s="165">
        <f>Outbound!II10</f>
        <v>15970</v>
      </c>
      <c r="IJ12" s="165">
        <f>Outbound!IJ10</f>
        <v>15315</v>
      </c>
      <c r="IK12" s="165">
        <f>Outbound!IK10</f>
        <v>16510</v>
      </c>
      <c r="IL12" s="165">
        <f>Outbound!IL10</f>
        <v>16232</v>
      </c>
      <c r="IM12" s="165">
        <f>Outbound!IM10</f>
        <v>26482</v>
      </c>
      <c r="IN12" s="165">
        <f>Outbound!IN10</f>
        <v>17228</v>
      </c>
      <c r="IO12" s="165">
        <f>Outbound!IO10</f>
        <v>15341</v>
      </c>
      <c r="IP12" s="165">
        <f>Outbound!IP10</f>
        <v>58740</v>
      </c>
      <c r="IQ12" s="165">
        <f>Outbound!IQ10</f>
        <v>45470</v>
      </c>
      <c r="IR12" s="165">
        <f>Outbound!IR10</f>
        <v>50731</v>
      </c>
      <c r="IS12" s="165">
        <f>Outbound!IS10</f>
        <v>58928</v>
      </c>
      <c r="IT12" s="165">
        <f>Outbound!IT10</f>
        <v>60772</v>
      </c>
      <c r="IU12" s="165">
        <f>Outbound!IU10</f>
        <v>52076</v>
      </c>
      <c r="IV12" s="165">
        <f>Outbound!IV10</f>
        <v>48328</v>
      </c>
      <c r="IW12" s="165">
        <f>Outbound!IW10</f>
        <v>82443</v>
      </c>
      <c r="IX12" s="165">
        <f>Outbound!IX10</f>
        <v>65552</v>
      </c>
      <c r="IY12" s="165">
        <f>Outbound!IY10</f>
        <v>54332</v>
      </c>
      <c r="IZ12" s="165">
        <f>Outbound!IZ10</f>
        <v>80583</v>
      </c>
      <c r="JA12" s="165">
        <f>Outbound!JA10</f>
        <v>64011</v>
      </c>
      <c r="JB12" s="165">
        <f>Outbound!JB10</f>
        <v>48745</v>
      </c>
      <c r="JC12" s="165">
        <f>Outbound!JC10</f>
        <v>17993</v>
      </c>
      <c r="JD12" s="165">
        <f>Outbound!JD10</f>
        <v>17845</v>
      </c>
      <c r="JE12" s="165">
        <f>Outbound!JE10</f>
        <v>18140</v>
      </c>
      <c r="JF12" s="165">
        <f>Outbound!JF10</f>
        <v>17682</v>
      </c>
      <c r="JG12" s="165">
        <f>Outbound!JG10</f>
        <v>26884</v>
      </c>
      <c r="JH12" s="165">
        <f>Outbound!JH10</f>
        <v>30915</v>
      </c>
      <c r="JI12" s="165">
        <f>Outbound!JI10</f>
        <v>22065</v>
      </c>
      <c r="JJ12" s="165">
        <f>Outbound!JJ10</f>
        <v>18033</v>
      </c>
      <c r="JK12" s="165">
        <f>Outbound!JK10</f>
        <v>17084</v>
      </c>
      <c r="JL12" s="165">
        <f>Outbound!JL10</f>
        <v>14088</v>
      </c>
      <c r="JM12" s="165">
        <f>Outbound!JM10</f>
        <v>37590</v>
      </c>
      <c r="JN12" s="165">
        <f>Outbound!JN10</f>
        <v>48318</v>
      </c>
      <c r="JO12" s="165">
        <f>Outbound!JO10</f>
        <v>75270</v>
      </c>
      <c r="JP12" s="165">
        <f>Outbound!JP10</f>
        <v>29025</v>
      </c>
      <c r="JQ12" s="165">
        <f>Outbound!JQ10</f>
        <v>23602</v>
      </c>
      <c r="JR12" s="165">
        <f>Outbound!JR10</f>
        <v>20178</v>
      </c>
      <c r="JS12" s="165">
        <f>Outbound!JS10</f>
        <v>24113</v>
      </c>
      <c r="JT12" s="165">
        <f>Outbound!JT10</f>
        <v>30611</v>
      </c>
      <c r="JU12" s="165">
        <f>Outbound!JU10</f>
        <v>34920</v>
      </c>
      <c r="JV12" s="165">
        <f>Outbound!JV10</f>
        <v>47947</v>
      </c>
      <c r="JW12" s="165">
        <f>Outbound!JW10</f>
        <v>31725</v>
      </c>
      <c r="JX12" s="165">
        <f>Outbound!JX10</f>
        <v>30534</v>
      </c>
      <c r="JY12" s="165">
        <f>Outbound!JY10</f>
        <v>25357</v>
      </c>
      <c r="JZ12" s="165">
        <f>Outbound!JZ10</f>
        <v>31118</v>
      </c>
      <c r="KA12" s="165">
        <f>Outbound!KA10</f>
        <v>28467</v>
      </c>
      <c r="KB12" s="165">
        <f>Outbound!KB10</f>
        <v>48780</v>
      </c>
      <c r="KC12" s="165">
        <f>Outbound!KC10</f>
        <v>54885</v>
      </c>
      <c r="KD12" s="165">
        <f>Outbound!KD10</f>
        <v>43998</v>
      </c>
      <c r="KE12" s="165">
        <f>Outbound!KE10</f>
        <v>79395</v>
      </c>
      <c r="KF12" s="165">
        <f>Outbound!KF10</f>
        <v>61411</v>
      </c>
      <c r="KG12" s="165">
        <f>Outbound!KG10</f>
        <v>57489</v>
      </c>
      <c r="KH12" s="165">
        <f>Outbound!KH10</f>
        <v>55881</v>
      </c>
      <c r="KI12" s="165">
        <f>Outbound!KI10</f>
        <v>75161</v>
      </c>
      <c r="KJ12" s="165">
        <f>Outbound!KJ10</f>
        <v>85837</v>
      </c>
      <c r="KK12" s="165">
        <f>Outbound!KK10</f>
        <v>77747</v>
      </c>
      <c r="KL12" s="165">
        <f>Outbound!KL10</f>
        <v>64245</v>
      </c>
      <c r="KM12" s="165">
        <f>Outbound!KM10</f>
        <v>62673</v>
      </c>
      <c r="KN12" s="165">
        <f>Outbound!KN10</f>
        <v>68854</v>
      </c>
      <c r="KO12" s="165">
        <f>Outbound!KO10</f>
        <v>151031</v>
      </c>
      <c r="KP12" s="165">
        <f>Outbound!KP10</f>
        <v>103773</v>
      </c>
      <c r="KQ12" s="165">
        <f>Outbound!KQ10</f>
        <v>97654</v>
      </c>
      <c r="KR12" s="165">
        <f>Outbound!KR10</f>
        <v>149130</v>
      </c>
      <c r="KS12" s="165">
        <f>Outbound!KS10</f>
        <v>85455</v>
      </c>
      <c r="KT12" s="165">
        <f>Outbound!KT10</f>
        <v>36685</v>
      </c>
      <c r="KU12" s="165">
        <f>Outbound!KU10</f>
        <v>38178</v>
      </c>
      <c r="KV12" s="165">
        <f>Outbound!KV10</f>
        <v>33849</v>
      </c>
      <c r="KW12" s="165">
        <f>Outbound!KW10</f>
        <v>41598</v>
      </c>
      <c r="KX12" s="165">
        <f>Outbound!KX10</f>
        <v>48994</v>
      </c>
      <c r="KY12" s="165">
        <f>Outbound!KY10</f>
        <v>37905</v>
      </c>
      <c r="KZ12" s="165">
        <f>Outbound!KZ10</f>
        <v>36940</v>
      </c>
      <c r="LA12" s="165">
        <f>Outbound!LA10</f>
        <v>37180</v>
      </c>
      <c r="LB12" s="165">
        <f>Outbound!LB10</f>
        <v>63418</v>
      </c>
      <c r="LC12" s="165">
        <f>Outbound!LC10</f>
        <v>48839</v>
      </c>
      <c r="LD12" s="165">
        <f>Outbound!LD10</f>
        <v>46307</v>
      </c>
      <c r="LE12" s="165">
        <f>Outbound!LE10</f>
        <v>50943</v>
      </c>
      <c r="LF12" s="165">
        <f>Outbound!LF10</f>
        <v>32753</v>
      </c>
      <c r="LG12" s="165">
        <f>Outbound!LG10</f>
        <v>26668</v>
      </c>
      <c r="LH12" s="165">
        <f>Outbound!LH10</f>
        <v>22203</v>
      </c>
      <c r="LI12" s="165">
        <f>Outbound!LI10</f>
        <v>16573</v>
      </c>
      <c r="LJ12" s="165">
        <f>Outbound!LJ10</f>
        <v>15215</v>
      </c>
      <c r="LK12" s="165">
        <f>Outbound!LK10</f>
        <v>12369</v>
      </c>
      <c r="LL12" s="165">
        <f>Outbound!LL10</f>
        <v>11388</v>
      </c>
      <c r="LM12" s="165">
        <f>Outbound!LM10</f>
        <v>6355</v>
      </c>
      <c r="LN12" s="165">
        <f>Outbound!LN10</f>
        <v>5821</v>
      </c>
      <c r="LO12" s="165">
        <f>Outbound!LO10</f>
        <v>11136</v>
      </c>
      <c r="LP12" s="165">
        <f>Outbound!LP10</f>
        <v>53927</v>
      </c>
      <c r="LQ12" s="165">
        <f>Outbound!LQ10</f>
        <v>36679</v>
      </c>
      <c r="LR12" s="165">
        <f>Outbound!LR10</f>
        <v>50427</v>
      </c>
      <c r="LS12" s="165">
        <f>Outbound!LS10</f>
        <v>45572</v>
      </c>
      <c r="LT12" s="165">
        <f>Outbound!LT10</f>
        <v>60034</v>
      </c>
      <c r="LU12" s="165">
        <f>Outbound!LU10</f>
        <v>38326</v>
      </c>
      <c r="LV12" s="165">
        <f>Outbound!LV10</f>
        <v>44917</v>
      </c>
      <c r="LW12" s="165">
        <f>Outbound!LW10</f>
        <v>42328</v>
      </c>
      <c r="LX12" s="165">
        <f>Outbound!LX10</f>
        <v>37588</v>
      </c>
      <c r="LY12" s="165">
        <f>Outbound!LY10</f>
        <v>34631</v>
      </c>
      <c r="LZ12" s="165">
        <f>Outbound!LZ10</f>
        <v>30547</v>
      </c>
      <c r="MA12" s="165">
        <f>Outbound!MA10</f>
        <v>42912</v>
      </c>
      <c r="MB12" s="165">
        <f>Outbound!MB10</f>
        <v>31530</v>
      </c>
      <c r="MC12" s="165">
        <f>Outbound!MC10</f>
        <v>29791</v>
      </c>
      <c r="MD12" s="165">
        <f>Outbound!MD10</f>
        <v>13288</v>
      </c>
      <c r="ME12" s="165">
        <f>Outbound!ME10</f>
        <v>12104</v>
      </c>
      <c r="MF12" s="165">
        <f>Outbound!MF10</f>
        <v>12828</v>
      </c>
      <c r="MG12" s="165">
        <f>Outbound!MG10</f>
        <v>12389</v>
      </c>
      <c r="MH12" s="165">
        <f>Outbound!MH10</f>
        <v>11917</v>
      </c>
      <c r="MI12" s="165">
        <f>Outbound!MI10</f>
        <v>11498</v>
      </c>
      <c r="MJ12" s="165">
        <f>Outbound!MJ10</f>
        <v>12342</v>
      </c>
      <c r="MK12" s="165">
        <f>Outbound!MK10</f>
        <v>10700</v>
      </c>
      <c r="ML12" s="165">
        <f>Outbound!ML10</f>
        <v>9790</v>
      </c>
      <c r="MM12" s="165">
        <f>Outbound!MM10</f>
        <v>19110</v>
      </c>
      <c r="MN12" s="165">
        <f>Outbound!MN10</f>
        <v>17234</v>
      </c>
      <c r="MO12" s="165">
        <f>Outbound!MO10</f>
        <v>20318</v>
      </c>
      <c r="MP12" s="165">
        <f>Outbound!MP10</f>
        <v>9349</v>
      </c>
      <c r="MQ12" s="165">
        <f>Outbound!MQ10</f>
        <v>8783</v>
      </c>
      <c r="MR12" s="165">
        <f>Outbound!MR10</f>
        <v>10122</v>
      </c>
      <c r="MS12" s="165">
        <f>Outbound!MS10</f>
        <v>8621</v>
      </c>
      <c r="MT12" s="165">
        <f>Outbound!MT10</f>
        <v>8444</v>
      </c>
      <c r="MU12" s="165">
        <f>Outbound!MU10</f>
        <v>9660</v>
      </c>
      <c r="MV12" s="165">
        <f>Outbound!MV10</f>
        <v>8686</v>
      </c>
      <c r="MW12" s="165">
        <f>Outbound!MW10</f>
        <v>7642</v>
      </c>
      <c r="MX12" s="165">
        <f>Outbound!MX10</f>
        <v>7825</v>
      </c>
      <c r="MY12" s="165">
        <f>Outbound!MY10</f>
        <v>7555.5555555555566</v>
      </c>
      <c r="MZ12" s="165">
        <f>Outbound!MZ10</f>
        <v>7496.0629921259851</v>
      </c>
      <c r="NA12" s="165">
        <f>Outbound!NA10</f>
        <v>7437.5000000000009</v>
      </c>
      <c r="NB12" s="165" t="e">
        <f>Outbound!NB10</f>
        <v>#N/A</v>
      </c>
      <c r="NC12" s="165" t="e">
        <f>Outbound!NC10</f>
        <v>#N/A</v>
      </c>
      <c r="ND12" s="165" t="e">
        <f>Outbound!ND10</f>
        <v>#N/A</v>
      </c>
      <c r="NE12" s="165">
        <f>Outbound!NE10</f>
        <v>0</v>
      </c>
      <c r="NF12" s="165">
        <f>Outbound!NF10</f>
        <v>0</v>
      </c>
      <c r="NG12" s="165">
        <f>Outbound!NG10</f>
        <v>0</v>
      </c>
      <c r="NH12" s="165">
        <f>Outbound!NH10</f>
        <v>0</v>
      </c>
      <c r="NI12" s="165">
        <f>Outbound!NI10</f>
        <v>0</v>
      </c>
      <c r="NJ12" s="165">
        <f>Outbound!NJ10</f>
        <v>0</v>
      </c>
      <c r="NK12" s="165">
        <f>Outbound!NK10</f>
        <v>0</v>
      </c>
      <c r="NL12" s="165">
        <f>Outbound!NL10</f>
        <v>0</v>
      </c>
      <c r="NM12" s="165">
        <f>Outbound!NM10</f>
        <v>0</v>
      </c>
      <c r="NN12" s="165">
        <f>Outbound!NN10</f>
        <v>0</v>
      </c>
      <c r="NO12" s="165">
        <f>Outbound!NO10</f>
        <v>0</v>
      </c>
      <c r="NP12" s="165">
        <f>Outbound!NP10</f>
        <v>0</v>
      </c>
      <c r="NQ12" s="165">
        <f>Outbound!NQ10</f>
        <v>0</v>
      </c>
      <c r="NR12" s="165">
        <f>Outbound!NR10</f>
        <v>0</v>
      </c>
      <c r="NS12" s="165">
        <f>Outbound!NS10</f>
        <v>0</v>
      </c>
      <c r="NT12" s="165">
        <f>Outbound!NT10</f>
        <v>0</v>
      </c>
      <c r="NU12" s="165">
        <f>Outbound!NU10</f>
        <v>0</v>
      </c>
      <c r="NV12" s="165">
        <f>Outbound!NV10</f>
        <v>0</v>
      </c>
      <c r="NW12" s="165">
        <f>Outbound!NW10</f>
        <v>0</v>
      </c>
      <c r="NX12" s="165">
        <f>Outbound!NX10</f>
        <v>0</v>
      </c>
      <c r="NY12" s="165">
        <f>Outbound!NY10</f>
        <v>0</v>
      </c>
      <c r="NZ12" s="165">
        <f>Outbound!NZ10</f>
        <v>0</v>
      </c>
      <c r="OA12" s="165">
        <f>Outbound!OA10</f>
        <v>0</v>
      </c>
      <c r="OB12" s="165">
        <f>Outbound!OB10</f>
        <v>0</v>
      </c>
      <c r="OC12" s="165">
        <f>Outbound!OC10</f>
        <v>0</v>
      </c>
      <c r="OD12" s="165">
        <f>Outbound!OD10</f>
        <v>0</v>
      </c>
      <c r="OE12" s="165">
        <f>Outbound!OE10</f>
        <v>0</v>
      </c>
      <c r="OF12" s="165">
        <f>Outbound!OF10</f>
        <v>0</v>
      </c>
      <c r="OG12" s="165">
        <f>Outbound!OG10</f>
        <v>0</v>
      </c>
      <c r="OH12" s="165">
        <f>Outbound!OH10</f>
        <v>0</v>
      </c>
      <c r="OI12" s="165">
        <f>Outbound!OI10</f>
        <v>0</v>
      </c>
      <c r="OJ12" s="165">
        <f>Outbound!OJ10</f>
        <v>0</v>
      </c>
      <c r="OK12" s="165">
        <f>Outbound!OK10</f>
        <v>0</v>
      </c>
      <c r="OL12" s="165">
        <f>Outbound!OL10</f>
        <v>0</v>
      </c>
      <c r="OM12" s="165">
        <f>Outbound!OM10</f>
        <v>0</v>
      </c>
      <c r="ON12" s="165">
        <f>Outbound!ON10</f>
        <v>0</v>
      </c>
      <c r="OO12" s="165">
        <f>Outbound!OO10</f>
        <v>0</v>
      </c>
      <c r="OP12" s="165">
        <f>Outbound!OP10</f>
        <v>0</v>
      </c>
      <c r="OQ12" s="165">
        <f>Outbound!OQ10</f>
        <v>0</v>
      </c>
      <c r="OR12" s="165">
        <f>Outbound!OR10</f>
        <v>0</v>
      </c>
      <c r="OS12" s="165">
        <f>Outbound!OS10</f>
        <v>0</v>
      </c>
      <c r="OT12" s="165">
        <f>Outbound!OT10</f>
        <v>0</v>
      </c>
      <c r="OU12" s="165">
        <f>Outbound!OU10</f>
        <v>0</v>
      </c>
      <c r="OV12" s="165">
        <f>Outbound!OV10</f>
        <v>0</v>
      </c>
      <c r="OW12" s="165">
        <f>Outbound!OW10</f>
        <v>0</v>
      </c>
      <c r="OX12" s="165">
        <f>Outbound!OX10</f>
        <v>0</v>
      </c>
      <c r="OY12" s="165">
        <f>Outbound!OY10</f>
        <v>0</v>
      </c>
      <c r="OZ12" s="165">
        <f>Outbound!OZ10</f>
        <v>0</v>
      </c>
      <c r="PA12" s="165">
        <f>Outbound!PA10</f>
        <v>0</v>
      </c>
      <c r="PB12" s="165">
        <f>Outbound!PB10</f>
        <v>0</v>
      </c>
      <c r="PC12" s="165">
        <f>Outbound!PC10</f>
        <v>0</v>
      </c>
      <c r="PD12" s="165">
        <f>Outbound!PD10</f>
        <v>0</v>
      </c>
      <c r="PE12" s="165">
        <f>Outbound!PE10</f>
        <v>0</v>
      </c>
      <c r="PF12" s="165">
        <f>Outbound!PF10</f>
        <v>0</v>
      </c>
      <c r="PG12" s="165">
        <f>Outbound!PG10</f>
        <v>0</v>
      </c>
      <c r="PH12" s="165">
        <f>Outbound!PH10</f>
        <v>0</v>
      </c>
      <c r="PI12" s="165">
        <f>Outbound!PI10</f>
        <v>0</v>
      </c>
      <c r="PJ12" s="165">
        <f>Outbound!PJ10</f>
        <v>0</v>
      </c>
      <c r="PK12" s="165">
        <f>Outbound!PK10</f>
        <v>0</v>
      </c>
      <c r="PL12" s="165">
        <f>Outbound!PL10</f>
        <v>0</v>
      </c>
      <c r="PM12" s="165">
        <f>Outbound!PM10</f>
        <v>0</v>
      </c>
      <c r="PN12" s="165">
        <f>Outbound!PN10</f>
        <v>0</v>
      </c>
      <c r="PO12" s="165">
        <f>Outbound!PO10</f>
        <v>0</v>
      </c>
      <c r="PP12" s="165">
        <f>Outbound!PP10</f>
        <v>0</v>
      </c>
      <c r="PQ12" s="165">
        <f>Outbound!PQ10</f>
        <v>0</v>
      </c>
      <c r="PR12" s="165">
        <f>Outbound!PR10</f>
        <v>0</v>
      </c>
      <c r="PS12" s="165">
        <f>Outbound!PS10</f>
        <v>0</v>
      </c>
      <c r="PT12" s="165">
        <f>Outbound!PT10</f>
        <v>0</v>
      </c>
      <c r="PU12" s="165">
        <f>Outbound!PU10</f>
        <v>0</v>
      </c>
      <c r="PV12" s="165">
        <f>Outbound!PV10</f>
        <v>0</v>
      </c>
      <c r="PW12" s="165">
        <f>Outbound!PW10</f>
        <v>0</v>
      </c>
      <c r="PX12" s="165">
        <f>Outbound!PX10</f>
        <v>0</v>
      </c>
      <c r="PY12" s="165">
        <f>Outbound!PY10</f>
        <v>0</v>
      </c>
      <c r="PZ12" s="165">
        <f>Outbound!PZ10</f>
        <v>0</v>
      </c>
      <c r="QA12" s="165">
        <f>Outbound!QA10</f>
        <v>0</v>
      </c>
      <c r="QB12" s="165">
        <f>Outbound!QB10</f>
        <v>0</v>
      </c>
      <c r="QC12" s="165">
        <f>Outbound!QC10</f>
        <v>0</v>
      </c>
      <c r="QD12" s="165">
        <f>Outbound!QD10</f>
        <v>0</v>
      </c>
      <c r="QE12" s="165">
        <f>Outbound!QE10</f>
        <v>0</v>
      </c>
      <c r="QF12" s="165">
        <f>Outbound!QF10</f>
        <v>0</v>
      </c>
      <c r="QG12" s="165">
        <f>Outbound!QG10</f>
        <v>0</v>
      </c>
      <c r="QH12" s="165">
        <f>Outbound!QH10</f>
        <v>0</v>
      </c>
      <c r="QI12" s="165">
        <f>Outbound!QI10</f>
        <v>0</v>
      </c>
      <c r="QJ12" s="165">
        <f>Outbound!QJ10</f>
        <v>0</v>
      </c>
      <c r="QK12" s="165">
        <f>Outbound!QK10</f>
        <v>0</v>
      </c>
      <c r="QL12" s="165">
        <f>Outbound!QL10</f>
        <v>0</v>
      </c>
      <c r="QM12" s="165">
        <f>Outbound!QM10</f>
        <v>0</v>
      </c>
      <c r="QN12" s="165">
        <f>Outbound!QN10</f>
        <v>0</v>
      </c>
      <c r="QO12" s="165">
        <f>Outbound!QO10</f>
        <v>0</v>
      </c>
      <c r="QP12" s="165">
        <f>Outbound!QP10</f>
        <v>0</v>
      </c>
      <c r="QQ12" s="165">
        <f>Outbound!QQ10</f>
        <v>0</v>
      </c>
      <c r="QR12" s="165">
        <f>Outbound!QR10</f>
        <v>0</v>
      </c>
      <c r="QS12" s="165">
        <f>Outbound!QS10</f>
        <v>0</v>
      </c>
      <c r="QT12" s="165">
        <f>Outbound!QT10</f>
        <v>0</v>
      </c>
      <c r="QU12" s="165">
        <f>Outbound!QU10</f>
        <v>0</v>
      </c>
      <c r="QV12" s="165">
        <f>Outbound!QV10</f>
        <v>0</v>
      </c>
      <c r="QW12" s="165">
        <f>Outbound!QW10</f>
        <v>0</v>
      </c>
      <c r="QX12" s="165">
        <f>Outbound!QX10</f>
        <v>0</v>
      </c>
      <c r="QY12" s="165">
        <f>Outbound!QY10</f>
        <v>0</v>
      </c>
      <c r="QZ12" s="165">
        <f>Outbound!QZ10</f>
        <v>0</v>
      </c>
      <c r="RA12" s="165">
        <f>Outbound!RA10</f>
        <v>0</v>
      </c>
      <c r="RB12" s="165">
        <f>Outbound!RB10</f>
        <v>0</v>
      </c>
      <c r="RC12" s="165">
        <f>Outbound!RC10</f>
        <v>0</v>
      </c>
      <c r="RD12" s="165">
        <f>Outbound!RD10</f>
        <v>0</v>
      </c>
      <c r="RE12" s="165">
        <f>Outbound!RE10</f>
        <v>0</v>
      </c>
      <c r="RF12" s="165">
        <f>Outbound!RF10</f>
        <v>0</v>
      </c>
      <c r="RG12" s="165">
        <f>Outbound!RG10</f>
        <v>0</v>
      </c>
      <c r="RH12" s="165">
        <f>Outbound!RH10</f>
        <v>0</v>
      </c>
      <c r="RI12" s="165">
        <f>Outbound!RI10</f>
        <v>0</v>
      </c>
      <c r="RJ12" s="165">
        <f>Outbound!RJ10</f>
        <v>0</v>
      </c>
      <c r="RK12" s="165">
        <f>Outbound!RK10</f>
        <v>0</v>
      </c>
      <c r="RL12" s="165">
        <f>Outbound!RL10</f>
        <v>0</v>
      </c>
      <c r="RM12" s="165">
        <f>Outbound!RM10</f>
        <v>0</v>
      </c>
      <c r="RN12" s="165">
        <f>Outbound!RN10</f>
        <v>0</v>
      </c>
      <c r="RO12" s="165">
        <f>Outbound!RO10</f>
        <v>0</v>
      </c>
      <c r="RP12" s="165">
        <f>Outbound!RP10</f>
        <v>0</v>
      </c>
      <c r="RQ12" s="165">
        <f>Outbound!RQ10</f>
        <v>0</v>
      </c>
      <c r="RR12" s="165">
        <f>Outbound!RR10</f>
        <v>0</v>
      </c>
      <c r="RS12" s="165">
        <f>Outbound!RS10</f>
        <v>0</v>
      </c>
      <c r="RT12" s="165">
        <f>Outbound!RT10</f>
        <v>0</v>
      </c>
      <c r="RU12" s="165">
        <f>Outbound!RU10</f>
        <v>0</v>
      </c>
      <c r="RV12" s="165">
        <f>Outbound!RV10</f>
        <v>0</v>
      </c>
      <c r="RW12" s="165">
        <f>Outbound!RW10</f>
        <v>0</v>
      </c>
      <c r="RX12" s="165">
        <f>Outbound!RX10</f>
        <v>0</v>
      </c>
      <c r="RY12" s="165">
        <f>Outbound!RY10</f>
        <v>0</v>
      </c>
      <c r="RZ12" s="165">
        <f>Outbound!RZ10</f>
        <v>0</v>
      </c>
      <c r="SA12" s="165">
        <f>Outbound!SA10</f>
        <v>0</v>
      </c>
      <c r="SB12" s="165">
        <f>Outbound!SB10</f>
        <v>0</v>
      </c>
      <c r="SC12" s="165">
        <f>Outbound!SC10</f>
        <v>0</v>
      </c>
      <c r="SD12" s="165">
        <f>Outbound!SD10</f>
        <v>0</v>
      </c>
      <c r="SE12" s="165">
        <f>Outbound!SE10</f>
        <v>0</v>
      </c>
      <c r="SF12" s="165">
        <f>Outbound!SF10</f>
        <v>0</v>
      </c>
      <c r="SG12" s="165">
        <f>Outbound!SG10</f>
        <v>0</v>
      </c>
      <c r="SH12" s="165">
        <f>Outbound!SH10</f>
        <v>0</v>
      </c>
      <c r="SI12" s="165">
        <f>Outbound!SI10</f>
        <v>0</v>
      </c>
      <c r="SJ12" s="165">
        <f>Outbound!SJ10</f>
        <v>0</v>
      </c>
      <c r="SK12" s="165">
        <f>Outbound!SK10</f>
        <v>0</v>
      </c>
      <c r="SL12" s="165">
        <f>Outbound!SL10</f>
        <v>0</v>
      </c>
      <c r="SM12" s="165">
        <f>Outbound!SM10</f>
        <v>0</v>
      </c>
      <c r="SN12" s="165">
        <f>Outbound!SN10</f>
        <v>0</v>
      </c>
      <c r="SO12" s="165">
        <f>Outbound!SO10</f>
        <v>0</v>
      </c>
      <c r="SP12" s="165">
        <f>Outbound!SP10</f>
        <v>0</v>
      </c>
      <c r="SQ12" s="165">
        <f>Outbound!SQ10</f>
        <v>0</v>
      </c>
      <c r="SR12" s="165">
        <f>Outbound!SR10</f>
        <v>0</v>
      </c>
      <c r="SS12" s="165">
        <f>Outbound!SS10</f>
        <v>0</v>
      </c>
      <c r="ST12" s="165">
        <f>Outbound!ST10</f>
        <v>0</v>
      </c>
      <c r="SU12" s="165">
        <f>Outbound!SU10</f>
        <v>0</v>
      </c>
      <c r="SV12" s="165">
        <f>Outbound!SV10</f>
        <v>0</v>
      </c>
      <c r="SW12" s="165">
        <f>Outbound!SW10</f>
        <v>0</v>
      </c>
      <c r="SX12" s="165">
        <f>Outbound!SX10</f>
        <v>0</v>
      </c>
      <c r="SY12" s="165">
        <f>Outbound!SY10</f>
        <v>0</v>
      </c>
      <c r="SZ12" s="165">
        <f>Outbound!SZ10</f>
        <v>0</v>
      </c>
      <c r="TA12" s="165">
        <f>Outbound!TA10</f>
        <v>0</v>
      </c>
      <c r="TB12" s="165">
        <f>Outbound!TB10</f>
        <v>0</v>
      </c>
      <c r="TC12" s="165">
        <f>Outbound!TC10</f>
        <v>0</v>
      </c>
      <c r="TD12" s="165">
        <f>Outbound!TD10</f>
        <v>0</v>
      </c>
      <c r="TE12" s="165">
        <f>Outbound!TE10</f>
        <v>0</v>
      </c>
      <c r="TF12" s="165">
        <f>Outbound!TF10</f>
        <v>0</v>
      </c>
      <c r="TG12" s="165">
        <f>Outbound!TG10</f>
        <v>0</v>
      </c>
      <c r="TH12" s="165">
        <f>Outbound!TH10</f>
        <v>0</v>
      </c>
      <c r="TI12" s="165">
        <f>Outbound!TI10</f>
        <v>0</v>
      </c>
    </row>
    <row r="13" spans="1:736" s="316" customFormat="1" ht="15">
      <c r="A13" s="315" t="s">
        <v>52</v>
      </c>
      <c r="B13" s="315">
        <f>Outbound!B13</f>
        <v>3.4182879377431905</v>
      </c>
      <c r="C13" s="315">
        <f>Outbound!C13</f>
        <v>3.8742536002809977</v>
      </c>
      <c r="D13" s="315">
        <f>Outbound!D13</f>
        <v>3.5718588640275386</v>
      </c>
      <c r="E13" s="315">
        <f>Outbound!E13</f>
        <v>3.8366564417177913</v>
      </c>
      <c r="F13" s="315">
        <f>Outbound!F13</f>
        <v>3.7651486639066616</v>
      </c>
      <c r="G13" s="315">
        <f>Outbound!G13</f>
        <v>4.1470006591957809</v>
      </c>
      <c r="H13" s="315">
        <f>Outbound!H13</f>
        <v>3.8115257439773265</v>
      </c>
      <c r="I13" s="315">
        <f>Outbound!I13</f>
        <v>3.8792775665399239</v>
      </c>
      <c r="J13" s="315">
        <f>Outbound!J13</f>
        <v>4.0159827213822892</v>
      </c>
      <c r="K13" s="315">
        <f>Outbound!K13</f>
        <v>4.0439465747522618</v>
      </c>
      <c r="L13" s="315">
        <f>Outbound!L13</f>
        <v>3.732608695652174</v>
      </c>
      <c r="M13" s="315">
        <f>Outbound!M13</f>
        <v>3.842259006815969</v>
      </c>
      <c r="N13" s="315">
        <f>Outbound!N13</f>
        <v>4.0813715455475945</v>
      </c>
      <c r="O13" s="315">
        <f>Outbound!O13</f>
        <v>4.0979166666666664</v>
      </c>
      <c r="P13" s="315">
        <f>Outbound!P13</f>
        <v>4.5557245274820772</v>
      </c>
      <c r="Q13" s="315">
        <f>Outbound!Q13</f>
        <v>3.9409054805401111</v>
      </c>
      <c r="R13" s="315">
        <f>Outbound!R13</f>
        <v>4.7598612125639157</v>
      </c>
      <c r="S13" s="315">
        <f>Outbound!S13</f>
        <v>3.7859048465984881</v>
      </c>
      <c r="T13" s="315">
        <f>Outbound!T13</f>
        <v>3.3398583923365264</v>
      </c>
      <c r="U13" s="315">
        <f>Outbound!U13</f>
        <v>3.8876860622462788</v>
      </c>
      <c r="V13" s="315">
        <f>Outbound!V13</f>
        <v>3.8485342019543975</v>
      </c>
      <c r="W13" s="315">
        <f>Outbound!W13</f>
        <v>3.885865037489586</v>
      </c>
      <c r="X13" s="315">
        <f>Outbound!X13</f>
        <v>3.9389671361502345</v>
      </c>
      <c r="Y13" s="315">
        <f>Outbound!Y13</f>
        <v>3.814580031695721</v>
      </c>
      <c r="Z13" s="315">
        <f>Outbound!Z13</f>
        <v>3.850362027353178</v>
      </c>
      <c r="AA13" s="315">
        <f>Outbound!AA13</f>
        <v>3.8679786797867979</v>
      </c>
      <c r="AB13" s="315">
        <f>Outbound!AB13</f>
        <v>3.8616727941176472</v>
      </c>
      <c r="AC13" s="315">
        <f>Outbound!AC13</f>
        <v>3.5757906215921484</v>
      </c>
      <c r="AD13" s="315">
        <f>Outbound!AD13</f>
        <v>3.99400885647304</v>
      </c>
      <c r="AE13" s="315">
        <f>Outbound!AE13</f>
        <v>3.7190789473684212</v>
      </c>
      <c r="AF13" s="315">
        <f>Outbound!AF13</f>
        <v>3.9421163702140487</v>
      </c>
      <c r="AG13" s="315">
        <f>Outbound!AG13</f>
        <v>3.6852447302608073</v>
      </c>
      <c r="AH13" s="315">
        <f>Outbound!AH13</f>
        <v>3.6725228390723821</v>
      </c>
      <c r="AI13" s="315">
        <f>Outbound!AI13</f>
        <v>3.9945011783189317</v>
      </c>
      <c r="AJ13" s="315">
        <f>Outbound!AJ13</f>
        <v>4.0784029038112521</v>
      </c>
      <c r="AK13" s="315">
        <f>Outbound!AK13</f>
        <v>3.6760182876142977</v>
      </c>
      <c r="AL13" s="315">
        <f>Outbound!AL13</f>
        <v>3.8443990466462377</v>
      </c>
      <c r="AM13" s="315">
        <f>Outbound!AM13</f>
        <v>3.7096582466567609</v>
      </c>
      <c r="AN13" s="315">
        <f>Outbound!AN13</f>
        <v>3.9031382015691007</v>
      </c>
      <c r="AO13" s="315">
        <f>Outbound!AO13</f>
        <v>3.9582941360928192</v>
      </c>
      <c r="AP13" s="315">
        <f>Outbound!AP13</f>
        <v>3.9266581632653059</v>
      </c>
      <c r="AQ13" s="315">
        <f>Outbound!AQ13</f>
        <v>3.8718535469107551</v>
      </c>
      <c r="AR13" s="315">
        <f>Outbound!AR13</f>
        <v>3.992852888624181</v>
      </c>
      <c r="AS13" s="315">
        <f>Outbound!AS13</f>
        <v>3.9203518782691393</v>
      </c>
      <c r="AT13" s="315">
        <f>Outbound!AT13</f>
        <v>3.9225568531038721</v>
      </c>
      <c r="AU13" s="315">
        <f>Outbound!AU13</f>
        <v>3.6792241700857891</v>
      </c>
      <c r="AV13" s="315">
        <f>Outbound!AV13</f>
        <v>3.8604477611940298</v>
      </c>
      <c r="AW13" s="315">
        <f>Outbound!AW13</f>
        <v>3.8012104283054002</v>
      </c>
      <c r="AX13" s="315">
        <f>Outbound!AX13</f>
        <v>3.6396830864622802</v>
      </c>
      <c r="AY13" s="315">
        <f>Outbound!AY13</f>
        <v>4.3763318112633183</v>
      </c>
      <c r="AZ13" s="315">
        <f>Outbound!AZ13</f>
        <v>4.1366670865348283</v>
      </c>
      <c r="BA13" s="315">
        <f>Outbound!BA13</f>
        <v>4.456051727621742</v>
      </c>
      <c r="BB13" s="315">
        <f>Outbound!BB13</f>
        <v>3.6388329979879277</v>
      </c>
      <c r="BC13" s="315">
        <f>Outbound!BC13</f>
        <v>3.4794708029197081</v>
      </c>
      <c r="BD13" s="315">
        <f>Outbound!BD13</f>
        <v>3.5393586005830904</v>
      </c>
      <c r="BE13" s="315">
        <f>Outbound!BE13</f>
        <v>4.058955895589559</v>
      </c>
      <c r="BF13" s="315">
        <f>Outbound!BF13</f>
        <v>0</v>
      </c>
      <c r="BG13" s="315">
        <f>Outbound!BG13</f>
        <v>4.0265312807075011</v>
      </c>
      <c r="BH13" s="315">
        <f>Outbound!BH13</f>
        <v>4.1032073674182277</v>
      </c>
      <c r="BI13" s="315">
        <f>Outbound!BI13</f>
        <v>3.7740594925634294</v>
      </c>
      <c r="BJ13" s="315">
        <f>Outbound!BJ13</f>
        <v>4.0301393232868925</v>
      </c>
      <c r="BK13" s="315">
        <f>Outbound!BK13</f>
        <v>5.044948820649755</v>
      </c>
      <c r="BL13" s="315">
        <f>Outbound!BL13</f>
        <v>4.7678924476077498</v>
      </c>
      <c r="BM13" s="315">
        <f>Outbound!BM13</f>
        <v>4.3668202764976956</v>
      </c>
      <c r="BN13" s="315">
        <f>Outbound!BN13</f>
        <v>4.6714312582283242</v>
      </c>
      <c r="BO13" s="315">
        <f>Outbound!BO13</f>
        <v>4.2492766525706651</v>
      </c>
      <c r="BP13" s="315">
        <f>Outbound!BP13</f>
        <v>3.995258620689655</v>
      </c>
      <c r="BQ13" s="315">
        <f>Outbound!BQ13</f>
        <v>3.7775705913692064</v>
      </c>
      <c r="BR13" s="315">
        <f>Outbound!BR13</f>
        <v>4.0531835205992506</v>
      </c>
      <c r="BS13" s="315">
        <f>Outbound!BS13</f>
        <v>3.9395700174317256</v>
      </c>
      <c r="BT13" s="315">
        <f>Outbound!BT13</f>
        <v>3.9399433427762038</v>
      </c>
      <c r="BU13" s="315">
        <f>Outbound!BU13</f>
        <v>4.5255986787778699</v>
      </c>
      <c r="BV13" s="315">
        <f>Outbound!BV13</f>
        <v>4.0897343862167981</v>
      </c>
      <c r="BW13" s="315">
        <f>Outbound!BW13</f>
        <v>4.1680272108843539</v>
      </c>
      <c r="BX13" s="315">
        <f>Outbound!BX13</f>
        <v>4.2204623287671232</v>
      </c>
      <c r="BY13" s="315">
        <f>Outbound!BY13</f>
        <v>4.0167394468704511</v>
      </c>
      <c r="BZ13" s="315">
        <f>Outbound!BZ13</f>
        <v>3.9050661798265631</v>
      </c>
      <c r="CA13" s="315">
        <f>Outbound!CA13</f>
        <v>4.1863753213367607</v>
      </c>
      <c r="CB13" s="315">
        <f>Outbound!CB13</f>
        <v>4.396119644300728</v>
      </c>
      <c r="CC13" s="315">
        <f>Outbound!CC13</f>
        <v>4.2651413189771201</v>
      </c>
      <c r="CD13" s="315">
        <f>Outbound!CD13</f>
        <v>3.8814634146341462</v>
      </c>
      <c r="CE13" s="315">
        <f>Outbound!CE13</f>
        <v>5.2479228088984184</v>
      </c>
      <c r="CF13" s="315">
        <f>Outbound!CF13</f>
        <v>4.4532728969470741</v>
      </c>
      <c r="CG13" s="315">
        <f>Outbound!CG13</f>
        <v>5.3125845737483086</v>
      </c>
      <c r="CH13" s="315">
        <f>Outbound!CH13</f>
        <v>5.4383282364933745</v>
      </c>
      <c r="CI13" s="315">
        <f>Outbound!CI13</f>
        <v>4.7161483253588514</v>
      </c>
      <c r="CJ13" s="315">
        <f>Outbound!CJ13</f>
        <v>5.4014649459365192</v>
      </c>
      <c r="CK13" s="315">
        <f>Outbound!CK13</f>
        <v>5.100495399858457</v>
      </c>
      <c r="CL13" s="315">
        <f>Outbound!CL13</f>
        <v>5.4063635224852815</v>
      </c>
      <c r="CM13" s="315">
        <f>Outbound!CM13</f>
        <v>5.2584089695675384</v>
      </c>
      <c r="CN13" s="315">
        <f>Outbound!CN13</f>
        <v>5.7654006905324371</v>
      </c>
      <c r="CO13" s="315">
        <f>Outbound!CO13</f>
        <v>4.8775714000399439</v>
      </c>
      <c r="CP13" s="315">
        <f>Outbound!CP13</f>
        <v>5.1925224158348842</v>
      </c>
      <c r="CQ13" s="315">
        <f>Outbound!CQ13</f>
        <v>4.8702862335302139</v>
      </c>
      <c r="CR13" s="315">
        <f>Outbound!CR13</f>
        <v>4.6789740698985343</v>
      </c>
      <c r="CS13" s="315">
        <f>Outbound!CS13</f>
        <v>4.366896551724138</v>
      </c>
      <c r="CT13" s="315">
        <f>Outbound!CT13</f>
        <v>4.3330000000000002</v>
      </c>
      <c r="CU13" s="315">
        <f>Outbound!CU13</f>
        <v>3.9054807245703671</v>
      </c>
      <c r="CV13" s="315">
        <f>Outbound!CV13</f>
        <v>0</v>
      </c>
      <c r="CW13" s="315">
        <f>Outbound!CW13</f>
        <v>4.2321595512620753</v>
      </c>
      <c r="CX13" s="315">
        <f>Outbound!CX13</f>
        <v>4.2187988390265687</v>
      </c>
      <c r="CY13" s="315">
        <f>Outbound!CY13</f>
        <v>4.1047120418848166</v>
      </c>
      <c r="CZ13" s="315">
        <f>Outbound!CZ13</f>
        <v>4.0200573065902576</v>
      </c>
      <c r="DA13" s="315">
        <f>Outbound!DA13</f>
        <v>4.2026335040234093</v>
      </c>
      <c r="DB13" s="315">
        <f>Outbound!DB13</f>
        <v>4.352837659480862</v>
      </c>
      <c r="DC13" s="315">
        <f>Outbound!DC13</f>
        <v>4.7778398510242086</v>
      </c>
      <c r="DD13" s="315">
        <f>Outbound!DD13</f>
        <v>4.9975151421028112</v>
      </c>
      <c r="DE13" s="315">
        <f>Outbound!DE13</f>
        <v>5.2600113873600307</v>
      </c>
      <c r="DF13" s="315">
        <f>Outbound!DF13</f>
        <v>4.8937968119838677</v>
      </c>
      <c r="DG13" s="315">
        <f>Outbound!DG13</f>
        <v>5.215073912138247</v>
      </c>
      <c r="DH13" s="315">
        <f>Outbound!DH13</f>
        <v>5.6616984402079726</v>
      </c>
      <c r="DI13" s="315">
        <f>Outbound!DI13</f>
        <v>5.5003752814610962</v>
      </c>
      <c r="DJ13" s="315">
        <f>Outbound!DJ13</f>
        <v>5.1645381645381647</v>
      </c>
      <c r="DK13" s="315">
        <f>Outbound!DK13</f>
        <v>5.0119889701474643</v>
      </c>
      <c r="DL13" s="315">
        <f>Outbound!DL13</f>
        <v>5.9444314732664019</v>
      </c>
      <c r="DM13" s="315">
        <f>Outbound!DM13</f>
        <v>5.2128181935650604</v>
      </c>
      <c r="DN13" s="315">
        <f>Outbound!DN13</f>
        <v>4.7152924594785057</v>
      </c>
      <c r="DO13" s="315">
        <f>Outbound!DO13</f>
        <v>3.7854378326076441</v>
      </c>
      <c r="DP13" s="315">
        <f>Outbound!DP13</f>
        <v>4.1952646980579944</v>
      </c>
      <c r="DQ13" s="315">
        <f>Outbound!DQ13</f>
        <v>3.8773852257698849</v>
      </c>
      <c r="DR13" s="315">
        <f>Outbound!DR13</f>
        <v>3.9149786019971469</v>
      </c>
      <c r="DS13" s="315">
        <f>Outbound!DS13</f>
        <v>4.0289427052569406</v>
      </c>
      <c r="DT13" s="315">
        <f>Outbound!DT13</f>
        <v>3.8111948955916475</v>
      </c>
      <c r="DU13" s="315">
        <f>Outbound!DU13</f>
        <v>4.0700344431687716</v>
      </c>
      <c r="DV13" s="315">
        <f>Outbound!DV13</f>
        <v>3.9220092531394579</v>
      </c>
      <c r="DW13" s="315">
        <f>Outbound!DW13</f>
        <v>4.0733124720607954</v>
      </c>
      <c r="DX13" s="315">
        <f>Outbound!DX13</f>
        <v>4.2548789090054076</v>
      </c>
      <c r="DY13" s="315">
        <f>Outbound!DY13</f>
        <v>3.8277967319087809</v>
      </c>
      <c r="DZ13" s="315">
        <f>Outbound!DZ13</f>
        <v>4.2522752093192571</v>
      </c>
      <c r="EA13" s="315">
        <f>Outbound!EA13</f>
        <v>4.2223427331887198</v>
      </c>
      <c r="EB13" s="315">
        <f>Outbound!EB13</f>
        <v>3.8726731198808637</v>
      </c>
      <c r="EC13" s="315">
        <f>Outbound!EC13</f>
        <v>4.6464471403812828</v>
      </c>
      <c r="ED13" s="315">
        <f>Outbound!ED13</f>
        <v>4.0352250489236789</v>
      </c>
      <c r="EE13" s="315">
        <f>Outbound!EE13</f>
        <v>0</v>
      </c>
      <c r="EF13" s="315">
        <f>Outbound!EF13</f>
        <v>4.5342605156037994</v>
      </c>
      <c r="EG13" s="315">
        <f>Outbound!EG13</f>
        <v>3.7557175169640615</v>
      </c>
      <c r="EH13" s="315">
        <f>Outbound!EH13</f>
        <v>4.1714449541284404</v>
      </c>
      <c r="EI13" s="315">
        <f>Outbound!EI13</f>
        <v>4.4491074224866898</v>
      </c>
      <c r="EJ13" s="315">
        <f>Outbound!EJ13</f>
        <v>3.9229287090558769</v>
      </c>
      <c r="EK13" s="315">
        <f>Outbound!EK13</f>
        <v>3.9777038269550751</v>
      </c>
      <c r="EL13" s="315">
        <f>Outbound!EL13</f>
        <v>3.8984824699110412</v>
      </c>
      <c r="EM13" s="315">
        <f>Outbound!EM13</f>
        <v>4.1010391333185936</v>
      </c>
      <c r="EN13" s="315">
        <f>Outbound!EN13</f>
        <v>4.0276913503422529</v>
      </c>
      <c r="EO13" s="315">
        <f>Outbound!EO13</f>
        <v>5.0737754484982869</v>
      </c>
      <c r="EP13" s="315">
        <f>Outbound!EP13</f>
        <v>4.972841328413284</v>
      </c>
      <c r="EQ13" s="315">
        <f>Outbound!EQ13</f>
        <v>5.2063988453211447</v>
      </c>
      <c r="ER13" s="315">
        <f>Outbound!ER13</f>
        <v>4.9947131905894793</v>
      </c>
      <c r="ES13" s="315">
        <f>Outbound!ES13</f>
        <v>5.3571110120374499</v>
      </c>
      <c r="ET13" s="315">
        <f>Outbound!ET13</f>
        <v>5.2496820147545158</v>
      </c>
      <c r="EU13" s="315">
        <f>Outbound!EU13</f>
        <v>5.3540019420169234</v>
      </c>
      <c r="EV13" s="315">
        <f>Outbound!EV13</f>
        <v>5.9714170692431559</v>
      </c>
      <c r="EW13" s="315">
        <f>Outbound!EW13</f>
        <v>6.6069466595782389</v>
      </c>
      <c r="EX13" s="315">
        <f>Outbound!EX13</f>
        <v>5.7437393629953801</v>
      </c>
      <c r="EY13" s="315">
        <f>Outbound!EY13</f>
        <v>5.6420198376916142</v>
      </c>
      <c r="EZ13" s="315">
        <f>Outbound!EZ13</f>
        <v>5.2273600236371696</v>
      </c>
      <c r="FA13" s="315">
        <f>Outbound!FA13</f>
        <v>4.9391212281630494</v>
      </c>
      <c r="FB13" s="315">
        <f>Outbound!FB13</f>
        <v>5.4696616901794277</v>
      </c>
      <c r="FC13" s="315">
        <f>Outbound!FC13</f>
        <v>5.813405186931627</v>
      </c>
      <c r="FD13" s="315">
        <f>Outbound!FD13</f>
        <v>6.2999057746668461</v>
      </c>
      <c r="FE13" s="315">
        <f>Outbound!FE13</f>
        <v>5.8314977973568283</v>
      </c>
      <c r="FF13" s="315">
        <f>Outbound!FF13</f>
        <v>6.5168007572172266</v>
      </c>
      <c r="FG13" s="315">
        <f>Outbound!FG13</f>
        <v>5.992998090388288</v>
      </c>
      <c r="FH13" s="315">
        <f>Outbound!FH13</f>
        <v>5.0484966052376334</v>
      </c>
      <c r="FI13" s="315">
        <f>Outbound!FI13</f>
        <v>4.384867075664622</v>
      </c>
      <c r="FJ13" s="315">
        <f>Outbound!FJ13</f>
        <v>3.6982332155477033</v>
      </c>
      <c r="FK13" s="315">
        <f>Outbound!FK13</f>
        <v>4.0148232611174457</v>
      </c>
      <c r="FL13" s="315">
        <f>Outbound!FL13</f>
        <v>4.1746835443037975</v>
      </c>
      <c r="FM13" s="315">
        <f>Outbound!FM13</f>
        <v>3.9794061302681993</v>
      </c>
      <c r="FN13" s="315">
        <f>Outbound!FN13</f>
        <v>4.1116951379763469</v>
      </c>
      <c r="FO13" s="315">
        <f>Outbound!FO13</f>
        <v>4.1079066753078415</v>
      </c>
      <c r="FP13" s="315">
        <f>Outbound!FP13</f>
        <v>3.8016894609814962</v>
      </c>
      <c r="FQ13" s="315">
        <f>Outbound!FQ13</f>
        <v>4.021171022163414</v>
      </c>
      <c r="FR13" s="315">
        <f>Outbound!FR13</f>
        <v>4.1552819698173149</v>
      </c>
      <c r="FS13" s="315">
        <f>Outbound!FS13</f>
        <v>3.5328653477983409</v>
      </c>
      <c r="FT13" s="315">
        <f>Outbound!FT13</f>
        <v>4.0023682652457078</v>
      </c>
      <c r="FU13" s="315">
        <f>Outbound!FU13</f>
        <v>3.781600735970561</v>
      </c>
      <c r="FV13" s="315">
        <f>Outbound!FV13</f>
        <v>4.0364709037275412</v>
      </c>
      <c r="FW13" s="315">
        <f>Outbound!FW13</f>
        <v>4.4565217391304346</v>
      </c>
      <c r="FX13" s="315">
        <f>Outbound!FX13</f>
        <v>3.9712418300653596</v>
      </c>
      <c r="FY13" s="315">
        <f>Outbound!FY13</f>
        <v>4.4071807425540594</v>
      </c>
      <c r="FZ13" s="315">
        <f>Outbound!FZ13</f>
        <v>2.0063058238300582</v>
      </c>
      <c r="GA13" s="315">
        <f>Outbound!GA13</f>
        <v>3.7206312893013562</v>
      </c>
      <c r="GB13" s="315">
        <f>Outbound!GB13</f>
        <v>4.3792691664676378</v>
      </c>
      <c r="GC13" s="315">
        <f>Outbound!GC13</f>
        <v>4.4958147321428568</v>
      </c>
      <c r="GD13" s="315">
        <f>Outbound!GD13</f>
        <v>4.474991719112289</v>
      </c>
      <c r="GE13" s="315">
        <f>Outbound!GE13</f>
        <v>4.4744525547445253</v>
      </c>
      <c r="GF13" s="315">
        <f>Outbound!GF13</f>
        <v>4.3521459952686721</v>
      </c>
      <c r="GG13" s="315">
        <f>Outbound!GG13</f>
        <v>4.8567505720823796</v>
      </c>
      <c r="GH13" s="315">
        <f>Outbound!GH13</f>
        <v>4.3384893013663319</v>
      </c>
      <c r="GI13" s="315">
        <f>Outbound!GI13</f>
        <v>4.7707145253270715</v>
      </c>
      <c r="GJ13" s="315">
        <f>Outbound!GJ13</f>
        <v>5.121561100447857</v>
      </c>
      <c r="GK13" s="315">
        <f>Outbound!GK13</f>
        <v>4.936512580456407</v>
      </c>
      <c r="GL13" s="315">
        <f>Outbound!GL13</f>
        <v>4.008712224339777</v>
      </c>
      <c r="GM13" s="315">
        <f>Outbound!GM13</f>
        <v>4.2454664914586067</v>
      </c>
      <c r="GN13" s="315">
        <f>Outbound!GN13</f>
        <v>4.1109393119443371</v>
      </c>
      <c r="GO13" s="315">
        <f>Outbound!GO13</f>
        <v>4.3631578947368421</v>
      </c>
      <c r="GP13" s="315">
        <f>Outbound!GP13</f>
        <v>4.4086940705711166</v>
      </c>
      <c r="GQ13" s="315">
        <f>Outbound!GQ13</f>
        <v>4.3560297290817553</v>
      </c>
      <c r="GR13" s="315">
        <f>Outbound!GR13</f>
        <v>4.6547114444082167</v>
      </c>
      <c r="GS13" s="315">
        <f>Outbound!GS13</f>
        <v>4.7399943230201531</v>
      </c>
      <c r="GT13" s="315">
        <f>Outbound!GT13</f>
        <v>4.5460069444444446</v>
      </c>
      <c r="GU13" s="315">
        <f>Outbound!GU13</f>
        <v>4.0502546689303909</v>
      </c>
      <c r="GV13" s="315">
        <f>Outbound!GV13</f>
        <v>4.8270676691729326</v>
      </c>
      <c r="GW13" s="315">
        <f>Outbound!GW13</f>
        <v>5.2187391152908393</v>
      </c>
      <c r="GX13" s="315">
        <f>Outbound!GX13</f>
        <v>4.835417232943735</v>
      </c>
      <c r="GY13" s="315">
        <f>Outbound!GY13</f>
        <v>5.0558541266794625</v>
      </c>
      <c r="GZ13" s="315">
        <f>Outbound!GZ13</f>
        <v>4.8362583362583367</v>
      </c>
      <c r="HA13" s="315">
        <f>Outbound!HA13</f>
        <v>5.0811290959336759</v>
      </c>
      <c r="HB13" s="315">
        <f>Outbound!HB13</f>
        <v>5.4062183169989861</v>
      </c>
      <c r="HC13" s="315">
        <f>Outbound!HC13</f>
        <v>5.7067669172932334</v>
      </c>
      <c r="HD13" s="315">
        <f>Outbound!HD13</f>
        <v>4.5161947443471178</v>
      </c>
      <c r="HE13" s="315">
        <f>Outbound!HE13</f>
        <v>5.0334586121551013</v>
      </c>
      <c r="HF13" s="315">
        <f>Outbound!HF13</f>
        <v>49.034220532319395</v>
      </c>
      <c r="HG13" s="315">
        <f>Outbound!HG13</f>
        <v>5.4234498971495739</v>
      </c>
      <c r="HH13" s="315">
        <f>Outbound!HH13</f>
        <v>10.63758458538137</v>
      </c>
      <c r="HI13" s="315">
        <f>Outbound!HI13</f>
        <v>9.8089040196895922</v>
      </c>
      <c r="HJ13" s="315">
        <f>Outbound!HJ13</f>
        <v>6.8693301181792474</v>
      </c>
      <c r="HK13" s="315">
        <f>Outbound!HK13</f>
        <v>7.5839075329113328</v>
      </c>
      <c r="HL13" s="315">
        <f>Outbound!HL13</f>
        <v>3.6771378708551485</v>
      </c>
      <c r="HM13" s="315">
        <f>Outbound!HM13</f>
        <v>3.9363411619283064</v>
      </c>
      <c r="HN13" s="315">
        <f>Outbound!HN13</f>
        <v>4.0151695419393221</v>
      </c>
      <c r="HO13" s="315">
        <f>Outbound!HO13</f>
        <v>3.9167869167869167</v>
      </c>
      <c r="HP13" s="315">
        <f>Outbound!HP13</f>
        <v>3.7225619568715804</v>
      </c>
      <c r="HQ13" s="315">
        <f>Outbound!HQ13</f>
        <v>3.7372607506835696</v>
      </c>
      <c r="HR13" s="315">
        <f>Outbound!HR13</f>
        <v>3.910126582278481</v>
      </c>
      <c r="HS13" s="315">
        <f>Outbound!HS13</f>
        <v>3.8805795746669784</v>
      </c>
      <c r="HT13" s="315">
        <f>Outbound!HT13</f>
        <v>3.8414663753338187</v>
      </c>
      <c r="HU13" s="315">
        <f>Outbound!HU13</f>
        <v>4.0490062619112441</v>
      </c>
      <c r="HV13" s="315">
        <f>Outbound!HV13</f>
        <v>4.5700406687754178</v>
      </c>
      <c r="HW13" s="315">
        <f>Outbound!HW13</f>
        <v>4.563247553461399</v>
      </c>
      <c r="HX13" s="315">
        <f>Outbound!HX13</f>
        <v>4.8053136860906456</v>
      </c>
      <c r="HY13" s="315">
        <f>Outbound!HY13</f>
        <v>4.6985503494693246</v>
      </c>
      <c r="HZ13" s="315">
        <f>Outbound!HZ13</f>
        <v>4.6304093567251465</v>
      </c>
      <c r="IA13" s="315">
        <f>Outbound!IA13</f>
        <v>4.3639529099651799</v>
      </c>
      <c r="IB13" s="315">
        <f>Outbound!IB13</f>
        <v>3.9638673486223395</v>
      </c>
      <c r="IC13" s="315">
        <f>Outbound!IC13</f>
        <v>3.6552434939448597</v>
      </c>
      <c r="ID13" s="315">
        <f>Outbound!ID13</f>
        <v>3.7932203389830508</v>
      </c>
      <c r="IE13" s="315">
        <f>Outbound!IE13</f>
        <v>3.7304816033502841</v>
      </c>
      <c r="IF13" s="315">
        <f>Outbound!IF13</f>
        <v>4.0943286193322646</v>
      </c>
      <c r="IG13" s="315">
        <f>Outbound!IG13</f>
        <v>4.22180585296217</v>
      </c>
      <c r="IH13" s="315">
        <f>Outbound!IH13</f>
        <v>3.9837168141592922</v>
      </c>
      <c r="II13" s="315">
        <f>Outbound!II13</f>
        <v>3.8207589285714287</v>
      </c>
      <c r="IJ13" s="315">
        <f>Outbound!IJ13</f>
        <v>3.8672674135411591</v>
      </c>
      <c r="IK13" s="315">
        <f>Outbound!IK13</f>
        <v>4.0537323037323034</v>
      </c>
      <c r="IL13" s="315">
        <f>Outbound!IL13</f>
        <v>3.659257507685032</v>
      </c>
      <c r="IM13" s="315">
        <f>Outbound!IM13</f>
        <v>3.8378338714411506</v>
      </c>
      <c r="IN13" s="315">
        <f>Outbound!IN13</f>
        <v>3.7219638242894058</v>
      </c>
      <c r="IO13" s="315">
        <f>Outbound!IO13</f>
        <v>3.8343889279849872</v>
      </c>
      <c r="IP13" s="315">
        <f>Outbound!IP13</f>
        <v>4.5125557380896506</v>
      </c>
      <c r="IQ13" s="315">
        <f>Outbound!IQ13</f>
        <v>4.5350848563968666</v>
      </c>
      <c r="IR13" s="315">
        <f>Outbound!IR13</f>
        <v>4.5838926174496644</v>
      </c>
      <c r="IS13" s="315">
        <f>Outbound!IS13</f>
        <v>4.816172355903749</v>
      </c>
      <c r="IT13" s="315">
        <f>Outbound!IT13</f>
        <v>4.5276775379587386</v>
      </c>
      <c r="IU13" s="315">
        <f>Outbound!IU13</f>
        <v>4.4444245249193255</v>
      </c>
      <c r="IV13" s="315">
        <f>Outbound!IV13</f>
        <v>4.6202455222378749</v>
      </c>
      <c r="IW13" s="315">
        <f>Outbound!IW13</f>
        <v>4.3761182419292108</v>
      </c>
      <c r="IX13" s="315">
        <f>Outbound!IX13</f>
        <v>4.7644216017183183</v>
      </c>
      <c r="IY13" s="315">
        <f>Outbound!IY13</f>
        <v>4.9435648117732081</v>
      </c>
      <c r="IZ13" s="315">
        <f>Outbound!IZ13</f>
        <v>4.6228495275018169</v>
      </c>
      <c r="JA13" s="315">
        <f>Outbound!JA13</f>
        <v>4.5785674625208221</v>
      </c>
      <c r="JB13" s="315">
        <f>Outbound!JB13</f>
        <v>4.7182938502033975</v>
      </c>
      <c r="JC13" s="315">
        <f>Outbound!JC13</f>
        <v>4.8992438176987534</v>
      </c>
      <c r="JD13" s="315">
        <f>Outbound!JD13</f>
        <v>4.4490162788375116</v>
      </c>
      <c r="JE13" s="315">
        <f>Outbound!JE13</f>
        <v>4.0129240710823906</v>
      </c>
      <c r="JF13" s="315">
        <f>Outbound!JF13</f>
        <v>3.8954022988505748</v>
      </c>
      <c r="JG13" s="315">
        <f>Outbound!JG13</f>
        <v>3.8696643182760049</v>
      </c>
      <c r="JH13" s="315">
        <f>Outbound!JH13</f>
        <v>4.3581627796287483</v>
      </c>
      <c r="JI13" s="315">
        <f>Outbound!JI13</f>
        <v>4.112690066789825</v>
      </c>
      <c r="JJ13" s="315">
        <f>Outbound!JJ13</f>
        <v>3.986739327883742</v>
      </c>
      <c r="JK13" s="315">
        <f>Outbound!JK13</f>
        <v>3.9133875577049899</v>
      </c>
      <c r="JL13" s="315">
        <f>Outbound!JL13</f>
        <v>4.0878770301624128</v>
      </c>
      <c r="JM13" s="315">
        <f>Outbound!JM13</f>
        <v>3.7341176470588233</v>
      </c>
      <c r="JN13" s="315">
        <f>Outbound!JN13</f>
        <v>4.1961983251362485</v>
      </c>
      <c r="JO13" s="315">
        <f>Outbound!JO13</f>
        <v>4.1349981903727828</v>
      </c>
      <c r="JP13" s="315">
        <f>Outbound!JP13</f>
        <v>4.5001847290640393</v>
      </c>
      <c r="JQ13" s="315">
        <f>Outbound!JQ13</f>
        <v>4.3078672985781994</v>
      </c>
      <c r="JR13" s="315">
        <f>Outbound!JR13</f>
        <v>4.0225689607132908</v>
      </c>
      <c r="JS13" s="315">
        <f>Outbound!JS13</f>
        <v>3.9909892997935046</v>
      </c>
      <c r="JT13" s="315">
        <f>Outbound!JT13</f>
        <v>3.9015748031496065</v>
      </c>
      <c r="JU13" s="315">
        <f>Outbound!JU13</f>
        <v>3.8954312721543913</v>
      </c>
      <c r="JV13" s="315">
        <f>Outbound!JV13</f>
        <v>4.392687950566426</v>
      </c>
      <c r="JW13" s="315">
        <f>Outbound!JW13</f>
        <v>4.3389058943568006</v>
      </c>
      <c r="JX13" s="315">
        <f>Outbound!JX13</f>
        <v>3.7491987179487181</v>
      </c>
      <c r="JY13" s="315">
        <f>Outbound!JY13</f>
        <v>3.8882466281310211</v>
      </c>
      <c r="JZ13" s="315">
        <f>Outbound!JZ13</f>
        <v>3.9965561773568661</v>
      </c>
      <c r="KA13" s="315">
        <f>Outbound!KA13</f>
        <v>4.0788590604026842</v>
      </c>
      <c r="KB13" s="315">
        <f>Outbound!KB13</f>
        <v>3.9522383590357837</v>
      </c>
      <c r="KC13" s="315">
        <f>Outbound!KC13</f>
        <v>4.2930426944194053</v>
      </c>
      <c r="KD13" s="315">
        <f>Outbound!KD13</f>
        <v>4.1905914682020411</v>
      </c>
      <c r="KE13" s="315">
        <f>Outbound!KE13</f>
        <v>4.135416666666667</v>
      </c>
      <c r="KF13" s="315">
        <f>Outbound!KF13</f>
        <v>4.0534744655990105</v>
      </c>
      <c r="KG13" s="315">
        <f>Outbound!KG13</f>
        <v>4.1592943482522049</v>
      </c>
      <c r="KH13" s="315">
        <f>Outbound!KH13</f>
        <v>4.1302272727272724</v>
      </c>
      <c r="KI13" s="315">
        <f>Outbound!KI13</f>
        <v>4.0766267123287667</v>
      </c>
      <c r="KJ13" s="315">
        <f>Outbound!KJ13</f>
        <v>4.5181307699628821</v>
      </c>
      <c r="KK13" s="315">
        <f>Outbound!KK13</f>
        <v>4.392928051432353</v>
      </c>
      <c r="KL13" s="315">
        <f>Outbound!KL13</f>
        <v>4.3417307144890405</v>
      </c>
      <c r="KM13" s="315">
        <f>Outbound!KM13</f>
        <v>4.7483613395304491</v>
      </c>
      <c r="KN13" s="315">
        <f>Outbound!KN13</f>
        <v>4.4000000000000004</v>
      </c>
      <c r="KO13" s="315">
        <f>Outbound!KO13</f>
        <v>4.5616918594063014</v>
      </c>
      <c r="KP13" s="315">
        <f>Outbound!KP13</f>
        <v>4.4114443665167702</v>
      </c>
      <c r="KQ13" s="315">
        <f>Outbound!KQ13</f>
        <v>4.5068741434949828</v>
      </c>
      <c r="KR13" s="315">
        <f>Outbound!KR13</f>
        <v>4.2066070199587058</v>
      </c>
      <c r="KS13" s="315">
        <f>Outbound!KS13</f>
        <v>4.1585401318340445</v>
      </c>
      <c r="KT13" s="315">
        <f>Outbound!KT13</f>
        <v>4.470792104073535</v>
      </c>
      <c r="KU13" s="315">
        <f>Outbound!KU13</f>
        <v>4.3643829576145068</v>
      </c>
      <c r="KV13" s="315">
        <f>Outbound!KV13</f>
        <v>4.4408016555930727</v>
      </c>
      <c r="KW13" s="315">
        <f>Outbound!KW13</f>
        <v>3.3521214642262893</v>
      </c>
      <c r="KX13" s="315">
        <f>Outbound!KX13</f>
        <v>3.8869612656846702</v>
      </c>
      <c r="KY13" s="315">
        <f>Outbound!KY13</f>
        <v>3.6244419935927734</v>
      </c>
      <c r="KZ13" s="315">
        <f>Outbound!KZ13</f>
        <v>3.3936482365801739</v>
      </c>
      <c r="LA13" s="315">
        <f>Outbound!LA13</f>
        <v>3.8123956043956042</v>
      </c>
      <c r="LB13" s="315">
        <f>Outbound!LB13</f>
        <v>3.8340747330960854</v>
      </c>
      <c r="LC13" s="315">
        <f>Outbound!LC13</f>
        <v>3.8019093078758952</v>
      </c>
      <c r="LD13" s="315">
        <f>Outbound!LD13</f>
        <v>3.8743514915693904</v>
      </c>
      <c r="LE13" s="315">
        <f>Outbound!LE13</f>
        <v>3.8321207383801337</v>
      </c>
      <c r="LF13" s="315">
        <f>Outbound!LF13</f>
        <v>3.6400383256482423</v>
      </c>
      <c r="LG13" s="315">
        <f>Outbound!LG13</f>
        <v>4.1461029825548676</v>
      </c>
      <c r="LH13" s="315">
        <f>Outbound!LH13</f>
        <v>3.6153846153846154</v>
      </c>
      <c r="LI13" s="315">
        <f>Outbound!LI13</f>
        <v>3.7553213909378291</v>
      </c>
      <c r="LJ13" s="315">
        <f>Outbound!LJ13</f>
        <v>3.6956015824994184</v>
      </c>
      <c r="LK13" s="315">
        <f>Outbound!LK13</f>
        <v>3.5203311419527634</v>
      </c>
      <c r="LL13" s="315">
        <f>Outbound!LL13</f>
        <v>3.793236964377904</v>
      </c>
      <c r="LM13" s="315">
        <f>Outbound!LM13</f>
        <v>3.4166270783847983</v>
      </c>
      <c r="LN13" s="315">
        <f>Outbound!LN13</f>
        <v>0</v>
      </c>
      <c r="LO13" s="315">
        <f>Outbound!LO13</f>
        <v>0</v>
      </c>
      <c r="LP13" s="315">
        <f>Outbound!LP13</f>
        <v>4.1532364597093787</v>
      </c>
      <c r="LQ13" s="315">
        <f>Outbound!LQ13</f>
        <v>4.8950930626057527</v>
      </c>
      <c r="LR13" s="315">
        <f>Outbound!LR13</f>
        <v>4.6311383928571432</v>
      </c>
      <c r="LS13" s="315">
        <f>Outbound!LS13</f>
        <v>5.1302276336686079</v>
      </c>
      <c r="LT13" s="315">
        <f>Outbound!LT13</f>
        <v>5.3704756490430166</v>
      </c>
      <c r="LU13" s="315">
        <f>Outbound!LU13</f>
        <v>4.2727272727272725</v>
      </c>
      <c r="LV13" s="315">
        <f>Outbound!LV13</f>
        <v>0</v>
      </c>
      <c r="LW13" s="315">
        <f>Outbound!LW13</f>
        <v>5.2049506409311919</v>
      </c>
      <c r="LX13" s="315">
        <f>Outbound!LX13</f>
        <v>5.3682735887927482</v>
      </c>
      <c r="LY13" s="315">
        <f>Outbound!LY13</f>
        <v>5.2225638283651916</v>
      </c>
      <c r="LZ13" s="315">
        <f>Outbound!LZ13</f>
        <v>4.8142931664058422</v>
      </c>
      <c r="MA13" s="315">
        <f>Outbound!MA13</f>
        <v>0</v>
      </c>
      <c r="MB13" s="315">
        <f>Outbound!MB13</f>
        <v>4.4965289632411514</v>
      </c>
      <c r="MC13" s="315">
        <f>Outbound!MC13</f>
        <v>4.8496583143507976</v>
      </c>
      <c r="MD13" s="315">
        <f>Outbound!MD13</f>
        <v>5.327277632880655</v>
      </c>
      <c r="ME13" s="315">
        <f>Outbound!ME13</f>
        <v>4.9336994899960773</v>
      </c>
      <c r="MF13" s="315">
        <f>Outbound!MF13</f>
        <v>4.1929379633242299</v>
      </c>
      <c r="MG13" s="315">
        <f>Outbound!MG13</f>
        <v>4.0289424860853433</v>
      </c>
      <c r="MH13" s="315">
        <f>Outbound!MH13</f>
        <v>3.8020536223616657</v>
      </c>
      <c r="MI13" s="315">
        <f>Outbound!MI13</f>
        <v>3.6955038759689924</v>
      </c>
      <c r="MJ13" s="315">
        <f>Outbound!MJ13</f>
        <v>4.0452019266394963</v>
      </c>
      <c r="MK13" s="315">
        <f>Outbound!MK13</f>
        <v>3.7473354231974922</v>
      </c>
      <c r="ML13" s="315">
        <f>Outbound!ML13</f>
        <v>3.7457962413452028</v>
      </c>
      <c r="MM13" s="315">
        <f>Outbound!MM13</f>
        <v>3.557029177718833</v>
      </c>
      <c r="MN13" s="315">
        <f>Outbound!MN13</f>
        <v>4.2549128661475715</v>
      </c>
      <c r="MO13" s="315">
        <f>Outbound!MO13</f>
        <v>4.2714252714252714</v>
      </c>
      <c r="MP13" s="315">
        <f>Outbound!MP13</f>
        <v>4.413662790697674</v>
      </c>
      <c r="MQ13" s="315">
        <f>Outbound!MQ13</f>
        <v>3.6558228540185893</v>
      </c>
      <c r="MR13" s="315">
        <f>Outbound!MR13</f>
        <v>4.1528046421663447</v>
      </c>
      <c r="MS13" s="315">
        <f>Outbound!MS13</f>
        <v>4.0344483275087368</v>
      </c>
      <c r="MT13" s="315">
        <f>Outbound!MT13</f>
        <v>3.7450890817724987</v>
      </c>
      <c r="MU13" s="315">
        <f>Outbound!MU13</f>
        <v>3.5158562367864694</v>
      </c>
      <c r="MV13" s="315">
        <f>Outbound!MV13</f>
        <v>3.8307586680398216</v>
      </c>
      <c r="MW13" s="315">
        <f>Outbound!MW13</f>
        <v>3.6182749786507258</v>
      </c>
      <c r="MX13" s="315">
        <f>Outbound!MX13</f>
        <v>3.5739764896635591</v>
      </c>
      <c r="MY13" s="315">
        <f>Outbound!MY13</f>
        <v>3.6215230278157775</v>
      </c>
      <c r="MZ13" s="315">
        <f>Outbound!MZ13</f>
        <v>4.0382812499999998</v>
      </c>
      <c r="NA13" s="315">
        <f>Outbound!NA13</f>
        <v>3.6225490196078431</v>
      </c>
      <c r="NB13" s="315">
        <f>Outbound!NB13</f>
        <v>1</v>
      </c>
      <c r="NC13" s="315">
        <f>Outbound!NC13</f>
        <v>0</v>
      </c>
      <c r="ND13" s="315">
        <f>Outbound!ND13</f>
        <v>0</v>
      </c>
      <c r="NE13" s="315">
        <f>Outbound!NE13</f>
        <v>0</v>
      </c>
      <c r="NF13" s="315">
        <f>Outbound!NF13</f>
        <v>0</v>
      </c>
      <c r="NG13" s="315">
        <f>Outbound!NG13</f>
        <v>0</v>
      </c>
      <c r="NH13" s="315">
        <f>Outbound!NH13</f>
        <v>0</v>
      </c>
      <c r="NI13" s="315">
        <f>Outbound!NI13</f>
        <v>0</v>
      </c>
      <c r="NJ13" s="315">
        <f>Outbound!NJ13</f>
        <v>0</v>
      </c>
      <c r="NK13" s="315">
        <f>Outbound!NK13</f>
        <v>0</v>
      </c>
      <c r="NL13" s="315">
        <f>Outbound!NL13</f>
        <v>0</v>
      </c>
      <c r="NM13" s="315">
        <f>Outbound!NM13</f>
        <v>0</v>
      </c>
      <c r="NN13" s="315">
        <f>Outbound!NN13</f>
        <v>0</v>
      </c>
      <c r="NO13" s="315">
        <f>Outbound!NO13</f>
        <v>0</v>
      </c>
      <c r="NP13" s="315">
        <f>Outbound!NP13</f>
        <v>0</v>
      </c>
      <c r="NQ13" s="315">
        <f>Outbound!NQ13</f>
        <v>0</v>
      </c>
      <c r="NR13" s="315">
        <f>Outbound!NR13</f>
        <v>0</v>
      </c>
      <c r="NS13" s="315">
        <f>Outbound!NS13</f>
        <v>0</v>
      </c>
      <c r="NT13" s="315">
        <f>Outbound!NT13</f>
        <v>0</v>
      </c>
      <c r="NU13" s="315">
        <f>Outbound!NU13</f>
        <v>0</v>
      </c>
      <c r="NV13" s="315">
        <f>Outbound!NV13</f>
        <v>0</v>
      </c>
      <c r="NW13" s="315">
        <f>Outbound!NW13</f>
        <v>0</v>
      </c>
      <c r="NX13" s="315">
        <f>Outbound!NX13</f>
        <v>0</v>
      </c>
      <c r="NY13" s="315">
        <f>Outbound!NY13</f>
        <v>0</v>
      </c>
      <c r="NZ13" s="315">
        <f>Outbound!NZ13</f>
        <v>0</v>
      </c>
      <c r="OA13" s="315">
        <f>Outbound!OA13</f>
        <v>0</v>
      </c>
      <c r="OB13" s="315">
        <f>Outbound!OB13</f>
        <v>0</v>
      </c>
      <c r="OC13" s="315">
        <f>Outbound!OC13</f>
        <v>0</v>
      </c>
      <c r="OD13" s="315">
        <f>Outbound!OD13</f>
        <v>0</v>
      </c>
      <c r="OE13" s="315">
        <f>Outbound!OE13</f>
        <v>0</v>
      </c>
      <c r="OF13" s="315">
        <f>Outbound!OF13</f>
        <v>0</v>
      </c>
      <c r="OG13" s="315">
        <f>Outbound!OG13</f>
        <v>0</v>
      </c>
      <c r="OH13" s="315">
        <f>Outbound!OH13</f>
        <v>0</v>
      </c>
      <c r="OI13" s="315">
        <f>Outbound!OI13</f>
        <v>0</v>
      </c>
      <c r="OJ13" s="315">
        <f>Outbound!OJ13</f>
        <v>0</v>
      </c>
      <c r="OK13" s="315">
        <f>Outbound!OK13</f>
        <v>0</v>
      </c>
      <c r="OL13" s="315">
        <f>Outbound!OL13</f>
        <v>0</v>
      </c>
      <c r="OM13" s="315">
        <f>Outbound!OM13</f>
        <v>0</v>
      </c>
      <c r="ON13" s="315">
        <f>Outbound!ON13</f>
        <v>0</v>
      </c>
      <c r="OO13" s="315">
        <f>Outbound!OO13</f>
        <v>0</v>
      </c>
      <c r="OP13" s="315">
        <f>Outbound!OP13</f>
        <v>0</v>
      </c>
      <c r="OQ13" s="315">
        <f>Outbound!OQ13</f>
        <v>0</v>
      </c>
      <c r="OR13" s="315">
        <f>Outbound!OR13</f>
        <v>0</v>
      </c>
      <c r="OS13" s="315">
        <f>Outbound!OS13</f>
        <v>0</v>
      </c>
      <c r="OT13" s="315">
        <f>Outbound!OT13</f>
        <v>0</v>
      </c>
      <c r="OU13" s="315">
        <f>Outbound!OU13</f>
        <v>0</v>
      </c>
      <c r="OV13" s="315">
        <f>Outbound!OV13</f>
        <v>0</v>
      </c>
      <c r="OW13" s="315">
        <f>Outbound!OW13</f>
        <v>0</v>
      </c>
      <c r="OX13" s="315">
        <f>Outbound!OX13</f>
        <v>0</v>
      </c>
      <c r="OY13" s="315">
        <f>Outbound!OY13</f>
        <v>0</v>
      </c>
      <c r="OZ13" s="315">
        <f>Outbound!OZ13</f>
        <v>0</v>
      </c>
      <c r="PA13" s="315">
        <f>Outbound!PA13</f>
        <v>0</v>
      </c>
      <c r="PB13" s="315">
        <f>Outbound!PB13</f>
        <v>0</v>
      </c>
      <c r="PC13" s="315">
        <f>Outbound!PC13</f>
        <v>0</v>
      </c>
      <c r="PD13" s="315">
        <f>Outbound!PD13</f>
        <v>0</v>
      </c>
      <c r="PE13" s="315">
        <f>Outbound!PE13</f>
        <v>0</v>
      </c>
      <c r="PF13" s="315">
        <f>Outbound!PF13</f>
        <v>0</v>
      </c>
      <c r="PG13" s="315">
        <f>Outbound!PG13</f>
        <v>0</v>
      </c>
      <c r="PH13" s="315">
        <f>Outbound!PH13</f>
        <v>0</v>
      </c>
      <c r="PI13" s="315">
        <f>Outbound!PI13</f>
        <v>0</v>
      </c>
      <c r="PJ13" s="315">
        <f>Outbound!PJ13</f>
        <v>0</v>
      </c>
      <c r="PK13" s="315">
        <f>Outbound!PK13</f>
        <v>0</v>
      </c>
      <c r="PL13" s="315">
        <f>Outbound!PL13</f>
        <v>0</v>
      </c>
      <c r="PM13" s="315">
        <f>Outbound!PM13</f>
        <v>0</v>
      </c>
      <c r="PN13" s="315">
        <f>Outbound!PN13</f>
        <v>0</v>
      </c>
      <c r="PO13" s="315">
        <f>Outbound!PO13</f>
        <v>0</v>
      </c>
      <c r="PP13" s="315">
        <f>Outbound!PP13</f>
        <v>0</v>
      </c>
      <c r="PQ13" s="315">
        <f>Outbound!PQ13</f>
        <v>0</v>
      </c>
      <c r="PR13" s="315">
        <f>Outbound!PR13</f>
        <v>0</v>
      </c>
      <c r="PS13" s="315">
        <f>Outbound!PS13</f>
        <v>0</v>
      </c>
      <c r="PT13" s="315">
        <f>Outbound!PT13</f>
        <v>0</v>
      </c>
      <c r="PU13" s="315">
        <f>Outbound!PU13</f>
        <v>0</v>
      </c>
      <c r="PV13" s="315">
        <f>Outbound!PV13</f>
        <v>0</v>
      </c>
      <c r="PW13" s="315">
        <f>Outbound!PW13</f>
        <v>0</v>
      </c>
      <c r="PX13" s="315">
        <f>Outbound!PX13</f>
        <v>0</v>
      </c>
      <c r="PY13" s="315">
        <f>Outbound!PY13</f>
        <v>0</v>
      </c>
      <c r="PZ13" s="315">
        <f>Outbound!PZ13</f>
        <v>0</v>
      </c>
      <c r="QA13" s="315">
        <f>Outbound!QA13</f>
        <v>0</v>
      </c>
      <c r="QB13" s="315">
        <f>Outbound!QB13</f>
        <v>0</v>
      </c>
      <c r="QC13" s="315">
        <f>Outbound!QC13</f>
        <v>0</v>
      </c>
      <c r="QD13" s="315">
        <f>Outbound!QD13</f>
        <v>0</v>
      </c>
      <c r="QE13" s="315">
        <f>Outbound!QE13</f>
        <v>0</v>
      </c>
      <c r="QF13" s="315">
        <f>Outbound!QF13</f>
        <v>0</v>
      </c>
      <c r="QG13" s="315">
        <f>Outbound!QG13</f>
        <v>0</v>
      </c>
      <c r="QH13" s="315">
        <f>Outbound!QH13</f>
        <v>0</v>
      </c>
      <c r="QI13" s="315">
        <f>Outbound!QI13</f>
        <v>0</v>
      </c>
      <c r="QJ13" s="315">
        <f>Outbound!QJ13</f>
        <v>0</v>
      </c>
      <c r="QK13" s="315">
        <f>Outbound!QK13</f>
        <v>0</v>
      </c>
      <c r="QL13" s="315">
        <f>Outbound!QL13</f>
        <v>0</v>
      </c>
      <c r="QM13" s="315">
        <f>Outbound!QM13</f>
        <v>0</v>
      </c>
      <c r="QN13" s="315">
        <f>Outbound!QN13</f>
        <v>0</v>
      </c>
      <c r="QO13" s="315">
        <f>Outbound!QO13</f>
        <v>0</v>
      </c>
      <c r="QP13" s="315">
        <f>Outbound!QP13</f>
        <v>0</v>
      </c>
      <c r="QQ13" s="315">
        <f>Outbound!QQ13</f>
        <v>0</v>
      </c>
      <c r="QR13" s="315">
        <f>Outbound!QR13</f>
        <v>0</v>
      </c>
      <c r="QS13" s="315">
        <f>Outbound!QS13</f>
        <v>0</v>
      </c>
      <c r="QT13" s="315">
        <f>Outbound!QT13</f>
        <v>0</v>
      </c>
      <c r="QU13" s="315">
        <f>Outbound!QU13</f>
        <v>0</v>
      </c>
      <c r="QV13" s="315">
        <f>Outbound!QV13</f>
        <v>0</v>
      </c>
      <c r="QW13" s="315">
        <f>Outbound!QW13</f>
        <v>0</v>
      </c>
      <c r="QX13" s="315">
        <f>Outbound!QX13</f>
        <v>0</v>
      </c>
      <c r="QY13" s="315">
        <f>Outbound!QY13</f>
        <v>0</v>
      </c>
      <c r="QZ13" s="315">
        <f>Outbound!QZ13</f>
        <v>0</v>
      </c>
      <c r="RA13" s="315">
        <f>Outbound!RA13</f>
        <v>0</v>
      </c>
      <c r="RB13" s="315">
        <f>Outbound!RB13</f>
        <v>0</v>
      </c>
      <c r="RC13" s="315">
        <f>Outbound!RC13</f>
        <v>0</v>
      </c>
      <c r="RD13" s="315">
        <f>Outbound!RD13</f>
        <v>0</v>
      </c>
      <c r="RE13" s="315">
        <f>Outbound!RE13</f>
        <v>0</v>
      </c>
      <c r="RF13" s="315">
        <f>Outbound!RF13</f>
        <v>0</v>
      </c>
      <c r="RG13" s="315">
        <f>Outbound!RG13</f>
        <v>0</v>
      </c>
      <c r="RH13" s="315">
        <f>Outbound!RH13</f>
        <v>0</v>
      </c>
      <c r="RI13" s="315">
        <f>Outbound!RI13</f>
        <v>0</v>
      </c>
      <c r="RJ13" s="315">
        <f>Outbound!RJ13</f>
        <v>0</v>
      </c>
      <c r="RK13" s="315">
        <f>Outbound!RK13</f>
        <v>0</v>
      </c>
      <c r="RL13" s="315">
        <f>Outbound!RL13</f>
        <v>0</v>
      </c>
      <c r="RM13" s="315">
        <f>Outbound!RM13</f>
        <v>0</v>
      </c>
      <c r="RN13" s="315">
        <f>Outbound!RN13</f>
        <v>0</v>
      </c>
      <c r="RO13" s="315">
        <f>Outbound!RO13</f>
        <v>0</v>
      </c>
      <c r="RP13" s="315">
        <f>Outbound!RP13</f>
        <v>0</v>
      </c>
      <c r="RQ13" s="315">
        <f>Outbound!RQ13</f>
        <v>0</v>
      </c>
      <c r="RR13" s="315">
        <f>Outbound!RR13</f>
        <v>0</v>
      </c>
      <c r="RS13" s="315">
        <f>Outbound!RS13</f>
        <v>0</v>
      </c>
      <c r="RT13" s="315">
        <f>Outbound!RT13</f>
        <v>0</v>
      </c>
      <c r="RU13" s="315">
        <f>Outbound!RU13</f>
        <v>0</v>
      </c>
      <c r="RV13" s="315">
        <f>Outbound!RV13</f>
        <v>0</v>
      </c>
      <c r="RW13" s="315">
        <f>Outbound!RW13</f>
        <v>0</v>
      </c>
      <c r="RX13" s="315">
        <f>Outbound!RX13</f>
        <v>0</v>
      </c>
      <c r="RY13" s="315">
        <f>Outbound!RY13</f>
        <v>0</v>
      </c>
      <c r="RZ13" s="315">
        <f>Outbound!RZ13</f>
        <v>0</v>
      </c>
      <c r="SA13" s="315">
        <f>Outbound!SA13</f>
        <v>0</v>
      </c>
      <c r="SB13" s="315">
        <f>Outbound!SB13</f>
        <v>0</v>
      </c>
      <c r="SC13" s="315">
        <f>Outbound!SC13</f>
        <v>0</v>
      </c>
      <c r="SD13" s="315">
        <f>Outbound!SD13</f>
        <v>0</v>
      </c>
      <c r="SE13" s="315">
        <f>Outbound!SE13</f>
        <v>0</v>
      </c>
      <c r="SF13" s="315">
        <f>Outbound!SF13</f>
        <v>0</v>
      </c>
      <c r="SG13" s="315">
        <f>Outbound!SG13</f>
        <v>0</v>
      </c>
      <c r="SH13" s="315">
        <f>Outbound!SH13</f>
        <v>0</v>
      </c>
      <c r="SI13" s="315">
        <f>Outbound!SI13</f>
        <v>0</v>
      </c>
      <c r="SJ13" s="315">
        <f>Outbound!SJ13</f>
        <v>0</v>
      </c>
      <c r="SK13" s="315">
        <f>Outbound!SK13</f>
        <v>0</v>
      </c>
      <c r="SL13" s="315">
        <f>Outbound!SL13</f>
        <v>0</v>
      </c>
      <c r="SM13" s="315">
        <f>Outbound!SM13</f>
        <v>0</v>
      </c>
      <c r="SN13" s="315">
        <f>Outbound!SN13</f>
        <v>0</v>
      </c>
      <c r="SO13" s="315">
        <f>Outbound!SO13</f>
        <v>0</v>
      </c>
      <c r="SP13" s="315">
        <f>Outbound!SP13</f>
        <v>0</v>
      </c>
      <c r="SQ13" s="315">
        <f>Outbound!SQ13</f>
        <v>0</v>
      </c>
      <c r="SR13" s="315">
        <f>Outbound!SR13</f>
        <v>0</v>
      </c>
      <c r="SS13" s="315">
        <f>Outbound!SS13</f>
        <v>0</v>
      </c>
      <c r="ST13" s="315">
        <f>Outbound!ST13</f>
        <v>0</v>
      </c>
      <c r="SU13" s="315">
        <f>Outbound!SU13</f>
        <v>0</v>
      </c>
      <c r="SV13" s="315">
        <f>Outbound!SV13</f>
        <v>0</v>
      </c>
      <c r="SW13" s="315">
        <f>Outbound!SW13</f>
        <v>0</v>
      </c>
      <c r="SX13" s="315">
        <f>Outbound!SX13</f>
        <v>0</v>
      </c>
      <c r="SY13" s="315">
        <f>Outbound!SY13</f>
        <v>0</v>
      </c>
      <c r="SZ13" s="315">
        <f>Outbound!SZ13</f>
        <v>0</v>
      </c>
      <c r="TA13" s="315">
        <f>Outbound!TA13</f>
        <v>0</v>
      </c>
      <c r="TB13" s="315">
        <f>Outbound!TB13</f>
        <v>0</v>
      </c>
      <c r="TC13" s="315">
        <f>Outbound!TC13</f>
        <v>0</v>
      </c>
      <c r="TD13" s="315">
        <f>Outbound!TD13</f>
        <v>0</v>
      </c>
      <c r="TE13" s="315">
        <f>Outbound!TE13</f>
        <v>0</v>
      </c>
      <c r="TF13" s="315">
        <f>Outbound!TF13</f>
        <v>0</v>
      </c>
      <c r="TG13" s="315">
        <f>Outbound!TG13</f>
        <v>0</v>
      </c>
      <c r="TH13" s="315">
        <f>Outbound!TH13</f>
        <v>0</v>
      </c>
      <c r="TI13" s="315">
        <f>Outbound!TI13</f>
        <v>0</v>
      </c>
    </row>
    <row r="14" spans="1:736" s="166" customFormat="1" ht="15">
      <c r="A14" s="165" t="s">
        <v>219</v>
      </c>
      <c r="B14" s="165">
        <f t="shared" ref="B14:BM14" si="299">(B11/4)*2.13%</f>
        <v>45.230575742486032</v>
      </c>
      <c r="C14" s="165">
        <f t="shared" si="299"/>
        <v>45.65124103869951</v>
      </c>
      <c r="D14" s="165">
        <f t="shared" si="299"/>
        <v>53.734599867124899</v>
      </c>
      <c r="E14" s="165">
        <f t="shared" si="299"/>
        <v>52.051836005271717</v>
      </c>
      <c r="F14" s="165">
        <f t="shared" si="299"/>
        <v>49.511836558027568</v>
      </c>
      <c r="G14" s="165">
        <f t="shared" si="299"/>
        <v>51.721783236212623</v>
      </c>
      <c r="H14" s="165">
        <f t="shared" si="299"/>
        <v>48.084790320332004</v>
      </c>
      <c r="I14" s="165">
        <f t="shared" si="299"/>
        <v>49.895254626438359</v>
      </c>
      <c r="J14" s="165">
        <f t="shared" si="299"/>
        <v>43.574471808362397</v>
      </c>
      <c r="K14" s="165">
        <f t="shared" si="299"/>
        <v>44.543684092868332</v>
      </c>
      <c r="L14" s="165">
        <f t="shared" si="299"/>
        <v>38.30810158173901</v>
      </c>
      <c r="M14" s="165">
        <f t="shared" si="299"/>
        <v>45.699173682971271</v>
      </c>
      <c r="N14" s="165">
        <f t="shared" si="299"/>
        <v>95.796632074629443</v>
      </c>
      <c r="O14" s="165">
        <f t="shared" si="299"/>
        <v>99.300723617278479</v>
      </c>
      <c r="P14" s="165">
        <f t="shared" si="299"/>
        <v>107.90578761018186</v>
      </c>
      <c r="Q14" s="165">
        <f t="shared" si="299"/>
        <v>154.98404867525716</v>
      </c>
      <c r="R14" s="165">
        <f t="shared" si="299"/>
        <v>94.023454873126369</v>
      </c>
      <c r="S14" s="165">
        <f t="shared" si="299"/>
        <v>38.638218015497941</v>
      </c>
      <c r="T14" s="165">
        <f t="shared" si="299"/>
        <v>47.781272525444429</v>
      </c>
      <c r="U14" s="165">
        <f t="shared" si="299"/>
        <v>43.350866281740736</v>
      </c>
      <c r="V14" s="165">
        <f t="shared" si="299"/>
        <v>54.986009721682258</v>
      </c>
      <c r="W14" s="165">
        <f t="shared" si="299"/>
        <v>60.332290293802181</v>
      </c>
      <c r="X14" s="165">
        <f t="shared" si="299"/>
        <v>61.78601680525265</v>
      </c>
      <c r="Y14" s="165">
        <f t="shared" si="299"/>
        <v>53.04761335768827</v>
      </c>
      <c r="Z14" s="165">
        <f t="shared" si="299"/>
        <v>53.50023646153258</v>
      </c>
      <c r="AA14" s="165">
        <f t="shared" si="299"/>
        <v>60.183155948055557</v>
      </c>
      <c r="AB14" s="165">
        <f t="shared" si="299"/>
        <v>44.825905773014767</v>
      </c>
      <c r="AC14" s="165">
        <f t="shared" si="299"/>
        <v>54.283000239507523</v>
      </c>
      <c r="AD14" s="165">
        <f t="shared" si="299"/>
        <v>61.423851635894664</v>
      </c>
      <c r="AE14" s="165">
        <f t="shared" si="299"/>
        <v>61.375929071764858</v>
      </c>
      <c r="AF14" s="165">
        <f t="shared" si="299"/>
        <v>58.250243767664735</v>
      </c>
      <c r="AG14" s="165">
        <f t="shared" si="299"/>
        <v>53.54288290666473</v>
      </c>
      <c r="AH14" s="165">
        <f t="shared" si="299"/>
        <v>52.445856597942878</v>
      </c>
      <c r="AI14" s="165">
        <f t="shared" si="299"/>
        <v>49.671619837452624</v>
      </c>
      <c r="AJ14" s="165">
        <f t="shared" si="299"/>
        <v>72.510443526117484</v>
      </c>
      <c r="AK14" s="165">
        <f t="shared" si="299"/>
        <v>71.669251947707195</v>
      </c>
      <c r="AL14" s="165">
        <f t="shared" si="299"/>
        <v>58.463213752477451</v>
      </c>
      <c r="AM14" s="165">
        <f t="shared" si="299"/>
        <v>66.429449588430344</v>
      </c>
      <c r="AN14" s="165">
        <f t="shared" si="299"/>
        <v>63.585796125398588</v>
      </c>
      <c r="AO14" s="165">
        <f t="shared" si="299"/>
        <v>68.207880430448171</v>
      </c>
      <c r="AP14" s="165">
        <f t="shared" si="299"/>
        <v>64.256811468947404</v>
      </c>
      <c r="AQ14" s="165">
        <f t="shared" si="299"/>
        <v>71.461546582083372</v>
      </c>
      <c r="AR14" s="165">
        <f t="shared" si="299"/>
        <v>96.867035167800424</v>
      </c>
      <c r="AS14" s="165">
        <f t="shared" si="299"/>
        <v>67.148248074169402</v>
      </c>
      <c r="AT14" s="165">
        <f t="shared" si="299"/>
        <v>58.468431781580897</v>
      </c>
      <c r="AU14" s="165">
        <f t="shared" si="299"/>
        <v>56.471662265119626</v>
      </c>
      <c r="AV14" s="165">
        <f t="shared" si="299"/>
        <v>65.843610975299185</v>
      </c>
      <c r="AW14" s="165">
        <f t="shared" si="299"/>
        <v>115.45118391495268</v>
      </c>
      <c r="AX14" s="165">
        <f t="shared" si="299"/>
        <v>110.50428876875009</v>
      </c>
      <c r="AY14" s="165">
        <f t="shared" si="299"/>
        <v>138.72161847317668</v>
      </c>
      <c r="AZ14" s="165">
        <f t="shared" si="299"/>
        <v>136.5009789369733</v>
      </c>
      <c r="BA14" s="165">
        <f t="shared" si="299"/>
        <v>41.891756186337481</v>
      </c>
      <c r="BB14" s="165">
        <f t="shared" si="299"/>
        <v>47.168819227623288</v>
      </c>
      <c r="BC14" s="165">
        <f t="shared" si="299"/>
        <v>41.247400068874775</v>
      </c>
      <c r="BD14" s="165">
        <f t="shared" si="299"/>
        <v>40.693681382553613</v>
      </c>
      <c r="BE14" s="165">
        <f t="shared" si="299"/>
        <v>68.11208080755604</v>
      </c>
      <c r="BF14" s="165">
        <f t="shared" si="299"/>
        <v>81.552384037804245</v>
      </c>
      <c r="BG14" s="165">
        <f t="shared" si="299"/>
        <v>56.82838292124449</v>
      </c>
      <c r="BH14" s="165">
        <f t="shared" si="299"/>
        <v>60.342850175898917</v>
      </c>
      <c r="BI14" s="165">
        <f t="shared" si="299"/>
        <v>71.083382774142521</v>
      </c>
      <c r="BJ14" s="165">
        <f t="shared" si="299"/>
        <v>112.50132957767498</v>
      </c>
      <c r="BK14" s="165">
        <f t="shared" si="299"/>
        <v>98.968754914900614</v>
      </c>
      <c r="BL14" s="165">
        <f t="shared" si="299"/>
        <v>112.41067617115093</v>
      </c>
      <c r="BM14" s="165">
        <f t="shared" si="299"/>
        <v>109.91331044390964</v>
      </c>
      <c r="BN14" s="165">
        <f t="shared" ref="BN14:DY14" si="300">(BN11/4)*2.13%</f>
        <v>64.235406304243782</v>
      </c>
      <c r="BO14" s="165">
        <f t="shared" si="300"/>
        <v>41.753345092789758</v>
      </c>
      <c r="BP14" s="165">
        <f t="shared" si="300"/>
        <v>53.415017424196463</v>
      </c>
      <c r="BQ14" s="165">
        <f t="shared" si="300"/>
        <v>45.970749659907945</v>
      </c>
      <c r="BR14" s="165">
        <f t="shared" si="300"/>
        <v>40.406075055467625</v>
      </c>
      <c r="BS14" s="165">
        <f t="shared" si="300"/>
        <v>46.849381883884519</v>
      </c>
      <c r="BT14" s="165">
        <f t="shared" si="300"/>
        <v>64.554979334228562</v>
      </c>
      <c r="BU14" s="165">
        <f t="shared" si="300"/>
        <v>57.201131836170795</v>
      </c>
      <c r="BV14" s="165">
        <f t="shared" si="300"/>
        <v>56.844405543329842</v>
      </c>
      <c r="BW14" s="165">
        <f t="shared" si="300"/>
        <v>64.933025330191597</v>
      </c>
      <c r="BX14" s="165">
        <f t="shared" si="300"/>
        <v>48.968668564110324</v>
      </c>
      <c r="BY14" s="165">
        <f t="shared" si="300"/>
        <v>47.616127298907479</v>
      </c>
      <c r="BZ14" s="165">
        <f t="shared" si="300"/>
        <v>49.84735935060732</v>
      </c>
      <c r="CA14" s="165">
        <f t="shared" si="300"/>
        <v>102.61263092543307</v>
      </c>
      <c r="CB14" s="165">
        <f t="shared" si="300"/>
        <v>78.660902449224267</v>
      </c>
      <c r="CC14" s="165">
        <f t="shared" si="300"/>
        <v>44.735325449169039</v>
      </c>
      <c r="CD14" s="165">
        <f t="shared" si="300"/>
        <v>47.65347141669389</v>
      </c>
      <c r="CE14" s="165">
        <f t="shared" si="300"/>
        <v>167.19425770904883</v>
      </c>
      <c r="CF14" s="165">
        <f t="shared" si="300"/>
        <v>150.15964684149799</v>
      </c>
      <c r="CG14" s="165">
        <f t="shared" si="300"/>
        <v>158.03543678412333</v>
      </c>
      <c r="CH14" s="165">
        <f t="shared" si="300"/>
        <v>217.19073143064978</v>
      </c>
      <c r="CI14" s="165">
        <f t="shared" si="300"/>
        <v>136.66616267824625</v>
      </c>
      <c r="CJ14" s="165">
        <f t="shared" si="300"/>
        <v>249.25256782759448</v>
      </c>
      <c r="CK14" s="165">
        <f t="shared" si="300"/>
        <v>197.78108813687402</v>
      </c>
      <c r="CL14" s="165">
        <f t="shared" si="300"/>
        <v>175.88472212478268</v>
      </c>
      <c r="CM14" s="165">
        <f t="shared" si="300"/>
        <v>228.7459326840316</v>
      </c>
      <c r="CN14" s="165">
        <f t="shared" si="300"/>
        <v>117.44815897340347</v>
      </c>
      <c r="CO14" s="165">
        <f t="shared" si="300"/>
        <v>184.95863759444873</v>
      </c>
      <c r="CP14" s="165">
        <f t="shared" si="300"/>
        <v>149.27588170156645</v>
      </c>
      <c r="CQ14" s="165">
        <f t="shared" si="300"/>
        <v>65.966023297443542</v>
      </c>
      <c r="CR14" s="165">
        <f t="shared" si="300"/>
        <v>59.107433959676662</v>
      </c>
      <c r="CS14" s="165">
        <f t="shared" si="300"/>
        <v>64.31005262699199</v>
      </c>
      <c r="CT14" s="165">
        <f t="shared" si="300"/>
        <v>51.977315055744434</v>
      </c>
      <c r="CU14" s="165">
        <f t="shared" si="300"/>
        <v>67.962906450299755</v>
      </c>
      <c r="CV14" s="165">
        <f t="shared" si="300"/>
        <v>81.520405203119324</v>
      </c>
      <c r="CW14" s="165">
        <f t="shared" si="300"/>
        <v>92.1704700150582</v>
      </c>
      <c r="CX14" s="165">
        <f t="shared" si="300"/>
        <v>55.18828840728667</v>
      </c>
      <c r="CY14" s="165">
        <f t="shared" si="300"/>
        <v>60.294985713129336</v>
      </c>
      <c r="CZ14" s="165">
        <f t="shared" si="300"/>
        <v>51.689797589754754</v>
      </c>
      <c r="DA14" s="165">
        <f t="shared" si="300"/>
        <v>48.824952367649011</v>
      </c>
      <c r="DB14" s="165">
        <f t="shared" si="300"/>
        <v>64.054420399037213</v>
      </c>
      <c r="DC14" s="165">
        <f t="shared" si="300"/>
        <v>181.91796381852967</v>
      </c>
      <c r="DD14" s="165">
        <f t="shared" si="300"/>
        <v>153.01930673950554</v>
      </c>
      <c r="DE14" s="165">
        <f t="shared" si="300"/>
        <v>196.91303100340556</v>
      </c>
      <c r="DF14" s="165">
        <f t="shared" si="300"/>
        <v>182.31733703768518</v>
      </c>
      <c r="DG14" s="165">
        <f t="shared" si="300"/>
        <v>179.38327302469312</v>
      </c>
      <c r="DH14" s="165">
        <f t="shared" si="300"/>
        <v>139.52570485587853</v>
      </c>
      <c r="DI14" s="165">
        <f t="shared" si="300"/>
        <v>152.97134181957955</v>
      </c>
      <c r="DJ14" s="165">
        <f t="shared" si="300"/>
        <v>227.71319324624162</v>
      </c>
      <c r="DK14" s="165">
        <f t="shared" si="300"/>
        <v>425.26518778348162</v>
      </c>
      <c r="DL14" s="165">
        <f t="shared" si="300"/>
        <v>67.121575465608245</v>
      </c>
      <c r="DM14" s="165">
        <f t="shared" si="300"/>
        <v>57.760286727101423</v>
      </c>
      <c r="DN14" s="165">
        <f t="shared" si="300"/>
        <v>51.130651432074082</v>
      </c>
      <c r="DO14" s="165">
        <f t="shared" si="300"/>
        <v>47.67471939563557</v>
      </c>
      <c r="DP14" s="165">
        <f t="shared" si="300"/>
        <v>55.316083042735777</v>
      </c>
      <c r="DQ14" s="165">
        <f t="shared" si="300"/>
        <v>70.48704904271149</v>
      </c>
      <c r="DR14" s="165">
        <f t="shared" si="300"/>
        <v>80.977315365286231</v>
      </c>
      <c r="DS14" s="165">
        <f t="shared" si="300"/>
        <v>67.574253983610163</v>
      </c>
      <c r="DT14" s="165">
        <f t="shared" si="300"/>
        <v>60.097985233039488</v>
      </c>
      <c r="DU14" s="165">
        <f t="shared" si="300"/>
        <v>68.06418335462449</v>
      </c>
      <c r="DV14" s="165">
        <f t="shared" si="300"/>
        <v>54.091315136103979</v>
      </c>
      <c r="DW14" s="165">
        <f t="shared" si="300"/>
        <v>75.401951353481067</v>
      </c>
      <c r="DX14" s="165">
        <f t="shared" si="300"/>
        <v>101.51582439737302</v>
      </c>
      <c r="DY14" s="165">
        <f t="shared" si="300"/>
        <v>59.948877381136825</v>
      </c>
      <c r="DZ14" s="165">
        <f t="shared" ref="DZ14:GK14" si="301">(DZ11/4)*2.13%</f>
        <v>58.527038858783214</v>
      </c>
      <c r="EA14" s="165">
        <f t="shared" si="301"/>
        <v>57.26500093963476</v>
      </c>
      <c r="EB14" s="165">
        <f t="shared" si="301"/>
        <v>53.894286657588601</v>
      </c>
      <c r="EC14" s="165">
        <f t="shared" si="301"/>
        <v>52.72279469724505</v>
      </c>
      <c r="ED14" s="165">
        <f t="shared" si="301"/>
        <v>65.880850335098685</v>
      </c>
      <c r="EE14" s="165">
        <f t="shared" si="301"/>
        <v>81.019767497635385</v>
      </c>
      <c r="EF14" s="165">
        <f t="shared" si="301"/>
        <v>71.781093860513224</v>
      </c>
      <c r="EG14" s="165">
        <f t="shared" si="301"/>
        <v>71.147289218961021</v>
      </c>
      <c r="EH14" s="165">
        <f t="shared" si="301"/>
        <v>75.51373273514497</v>
      </c>
      <c r="EI14" s="165">
        <f t="shared" si="301"/>
        <v>66.338821057272924</v>
      </c>
      <c r="EJ14" s="165">
        <f t="shared" si="301"/>
        <v>59.501589730105273</v>
      </c>
      <c r="EK14" s="165">
        <f t="shared" si="301"/>
        <v>66.47731500762562</v>
      </c>
      <c r="EL14" s="165">
        <f t="shared" si="301"/>
        <v>73.751236432747206</v>
      </c>
      <c r="EM14" s="165">
        <f t="shared" si="301"/>
        <v>70.124933193821349</v>
      </c>
      <c r="EN14" s="165">
        <f t="shared" si="301"/>
        <v>65.870262767820606</v>
      </c>
      <c r="EO14" s="165">
        <f t="shared" si="301"/>
        <v>222.7337892500818</v>
      </c>
      <c r="EP14" s="165">
        <f t="shared" si="301"/>
        <v>151.05960315373221</v>
      </c>
      <c r="EQ14" s="165">
        <f t="shared" si="301"/>
        <v>144.84542812073147</v>
      </c>
      <c r="ER14" s="165">
        <f t="shared" si="301"/>
        <v>145.35636156215313</v>
      </c>
      <c r="ES14" s="165">
        <f t="shared" si="301"/>
        <v>179.36717427530894</v>
      </c>
      <c r="ET14" s="165">
        <f t="shared" si="301"/>
        <v>296.59214691328026</v>
      </c>
      <c r="EU14" s="165">
        <f t="shared" si="301"/>
        <v>213.22370213242479</v>
      </c>
      <c r="EV14" s="165">
        <f t="shared" si="301"/>
        <v>188.63294603507899</v>
      </c>
      <c r="EW14" s="165">
        <f t="shared" si="301"/>
        <v>169.54286217949672</v>
      </c>
      <c r="EX14" s="165">
        <f t="shared" si="301"/>
        <v>176.08729182907081</v>
      </c>
      <c r="EY14" s="165">
        <f t="shared" si="301"/>
        <v>217.89907770018314</v>
      </c>
      <c r="EZ14" s="165">
        <f t="shared" si="301"/>
        <v>254.86530060288237</v>
      </c>
      <c r="FA14" s="165">
        <f t="shared" si="301"/>
        <v>333.71293308368939</v>
      </c>
      <c r="FB14" s="165">
        <f t="shared" si="301"/>
        <v>384.26837508830124</v>
      </c>
      <c r="FC14" s="165">
        <f t="shared" si="301"/>
        <v>162.31679020696012</v>
      </c>
      <c r="FD14" s="165">
        <f t="shared" si="301"/>
        <v>182.90824519460716</v>
      </c>
      <c r="FE14" s="165">
        <f t="shared" si="301"/>
        <v>50.422373515356149</v>
      </c>
      <c r="FF14" s="165">
        <f t="shared" si="301"/>
        <v>48.894126791747318</v>
      </c>
      <c r="FG14" s="165">
        <f t="shared" si="301"/>
        <v>47.062397624155203</v>
      </c>
      <c r="FH14" s="165">
        <f t="shared" si="301"/>
        <v>43.840747665956137</v>
      </c>
      <c r="FI14" s="165">
        <f t="shared" si="301"/>
        <v>60.236395571185298</v>
      </c>
      <c r="FJ14" s="165">
        <f t="shared" si="301"/>
        <v>62.584674690750539</v>
      </c>
      <c r="FK14" s="165">
        <f t="shared" si="301"/>
        <v>34.213159847538208</v>
      </c>
      <c r="FL14" s="165">
        <f t="shared" si="301"/>
        <v>46.125169437115595</v>
      </c>
      <c r="FM14" s="165">
        <f t="shared" si="301"/>
        <v>66.349505979736676</v>
      </c>
      <c r="FN14" s="165">
        <f t="shared" si="301"/>
        <v>66.003375000000005</v>
      </c>
      <c r="FO14" s="165">
        <f t="shared" si="301"/>
        <v>47.552300515360542</v>
      </c>
      <c r="FP14" s="165">
        <f t="shared" si="301"/>
        <v>60.561296370960804</v>
      </c>
      <c r="FQ14" s="165">
        <f t="shared" si="301"/>
        <v>67.941692535190327</v>
      </c>
      <c r="FR14" s="165">
        <f t="shared" si="301"/>
        <v>46.758851400462788</v>
      </c>
      <c r="FS14" s="165">
        <f t="shared" si="301"/>
        <v>60.491962759723272</v>
      </c>
      <c r="FT14" s="165">
        <f t="shared" si="301"/>
        <v>56.684640834198895</v>
      </c>
      <c r="FU14" s="165">
        <f t="shared" si="301"/>
        <v>72.515875794443843</v>
      </c>
      <c r="FV14" s="165">
        <f t="shared" si="301"/>
        <v>87.984947377150547</v>
      </c>
      <c r="FW14" s="165">
        <f t="shared" si="301"/>
        <v>56.642024999999997</v>
      </c>
      <c r="FX14" s="165">
        <f t="shared" si="301"/>
        <v>53.2926</v>
      </c>
      <c r="FY14" s="165">
        <f t="shared" si="301"/>
        <v>59.458950000000002</v>
      </c>
      <c r="FZ14" s="165">
        <f t="shared" si="301"/>
        <v>63.260964999696213</v>
      </c>
      <c r="GA14" s="165">
        <f t="shared" si="301"/>
        <v>70.268627733089005</v>
      </c>
      <c r="GB14" s="165">
        <f t="shared" si="301"/>
        <v>81.120978197485655</v>
      </c>
      <c r="GC14" s="165">
        <f t="shared" si="301"/>
        <v>80.183898785690332</v>
      </c>
      <c r="GD14" s="165">
        <f t="shared" si="301"/>
        <v>78.612949920847896</v>
      </c>
      <c r="GE14" s="165">
        <f t="shared" si="301"/>
        <v>80.684432306617055</v>
      </c>
      <c r="GF14" s="165">
        <f t="shared" si="301"/>
        <v>80.668314009475949</v>
      </c>
      <c r="GG14" s="165">
        <f t="shared" si="301"/>
        <v>77.638513483933835</v>
      </c>
      <c r="GH14" s="165">
        <f t="shared" si="301"/>
        <v>129.25898416266466</v>
      </c>
      <c r="GI14" s="165">
        <f t="shared" si="301"/>
        <v>200.59814186022371</v>
      </c>
      <c r="GJ14" s="165">
        <f t="shared" si="301"/>
        <v>86.355582271965858</v>
      </c>
      <c r="GK14" s="165">
        <f t="shared" si="301"/>
        <v>69.656259353546716</v>
      </c>
      <c r="GL14" s="165">
        <f t="shared" ref="GL14:IW14" si="302">(GL11/4)*2.13%</f>
        <v>66.759561842399435</v>
      </c>
      <c r="GM14" s="165">
        <f t="shared" si="302"/>
        <v>72.7234803587328</v>
      </c>
      <c r="GN14" s="165">
        <f t="shared" si="302"/>
        <v>66.455947461154182</v>
      </c>
      <c r="GO14" s="165">
        <f t="shared" si="302"/>
        <v>76.9408556958101</v>
      </c>
      <c r="GP14" s="165">
        <f t="shared" si="302"/>
        <v>101.36661539859134</v>
      </c>
      <c r="GQ14" s="165">
        <f t="shared" si="302"/>
        <v>84.992268157037657</v>
      </c>
      <c r="GR14" s="165">
        <f t="shared" si="302"/>
        <v>86.680379599010678</v>
      </c>
      <c r="GS14" s="165">
        <f t="shared" si="302"/>
        <v>83.373610926506686</v>
      </c>
      <c r="GT14" s="165">
        <f t="shared" si="302"/>
        <v>73.91634906304553</v>
      </c>
      <c r="GU14" s="165">
        <f t="shared" si="302"/>
        <v>76.573485080145375</v>
      </c>
      <c r="GV14" s="165">
        <f t="shared" si="302"/>
        <v>178.06790897804493</v>
      </c>
      <c r="GW14" s="165">
        <f t="shared" si="302"/>
        <v>175.19252114445058</v>
      </c>
      <c r="GX14" s="165">
        <f t="shared" si="302"/>
        <v>169.33476046712738</v>
      </c>
      <c r="GY14" s="165">
        <f t="shared" si="302"/>
        <v>165.59683041729011</v>
      </c>
      <c r="GZ14" s="165">
        <f t="shared" si="302"/>
        <v>193.8723814050912</v>
      </c>
      <c r="HA14" s="165">
        <f t="shared" si="302"/>
        <v>181.93924332791539</v>
      </c>
      <c r="HB14" s="165">
        <f t="shared" si="302"/>
        <v>169.91001611727776</v>
      </c>
      <c r="HC14" s="165">
        <f t="shared" si="302"/>
        <v>257.45296644775152</v>
      </c>
      <c r="HD14" s="165">
        <f t="shared" si="302"/>
        <v>265.61111955181735</v>
      </c>
      <c r="HE14" s="165">
        <f t="shared" si="302"/>
        <v>473.86617841305224</v>
      </c>
      <c r="HF14" s="165">
        <f t="shared" si="302"/>
        <v>164.57457132802867</v>
      </c>
      <c r="HG14" s="165">
        <f t="shared" si="302"/>
        <v>69.14508831949361</v>
      </c>
      <c r="HH14" s="165">
        <f t="shared" si="302"/>
        <v>66.503928060153456</v>
      </c>
      <c r="HI14" s="165">
        <f t="shared" si="302"/>
        <v>58.053165405325281</v>
      </c>
      <c r="HJ14" s="165">
        <f t="shared" si="302"/>
        <v>85.89233154460608</v>
      </c>
      <c r="HK14" s="165">
        <f t="shared" si="302"/>
        <v>89.981871421635432</v>
      </c>
      <c r="HL14" s="165">
        <f t="shared" si="302"/>
        <v>74.054711335371636</v>
      </c>
      <c r="HM14" s="165">
        <f t="shared" si="302"/>
        <v>77.787625380498497</v>
      </c>
      <c r="HN14" s="165">
        <f t="shared" si="302"/>
        <v>61.509035478125519</v>
      </c>
      <c r="HO14" s="165">
        <f t="shared" si="302"/>
        <v>59.932889085363463</v>
      </c>
      <c r="HP14" s="165">
        <f t="shared" si="302"/>
        <v>73.399789807493562</v>
      </c>
      <c r="HQ14" s="165">
        <f t="shared" si="302"/>
        <v>79.587398424974438</v>
      </c>
      <c r="HR14" s="165">
        <f t="shared" si="302"/>
        <v>94.838244500743656</v>
      </c>
      <c r="HS14" s="165">
        <f t="shared" si="302"/>
        <v>90.96164146774008</v>
      </c>
      <c r="HT14" s="165">
        <f t="shared" si="302"/>
        <v>65.14081301725173</v>
      </c>
      <c r="HU14" s="165">
        <f t="shared" si="302"/>
        <v>127.29935228944125</v>
      </c>
      <c r="HV14" s="165">
        <f t="shared" si="302"/>
        <v>132.58712062357949</v>
      </c>
      <c r="HW14" s="165">
        <f t="shared" si="302"/>
        <v>140.81418154411395</v>
      </c>
      <c r="HX14" s="165">
        <f t="shared" si="302"/>
        <v>135.93140100581499</v>
      </c>
      <c r="HY14" s="165">
        <f t="shared" si="302"/>
        <v>210.52906258757611</v>
      </c>
      <c r="HZ14" s="165">
        <f t="shared" si="302"/>
        <v>93.443139886053416</v>
      </c>
      <c r="IA14" s="165">
        <f t="shared" si="302"/>
        <v>78.554446853142295</v>
      </c>
      <c r="IB14" s="165">
        <f t="shared" si="302"/>
        <v>76.248689525898058</v>
      </c>
      <c r="IC14" s="165">
        <f t="shared" si="302"/>
        <v>66.66894989946482</v>
      </c>
      <c r="ID14" s="165">
        <f t="shared" si="302"/>
        <v>67.403887014475316</v>
      </c>
      <c r="IE14" s="165">
        <f t="shared" si="302"/>
        <v>125.39831001997511</v>
      </c>
      <c r="IF14" s="165">
        <f t="shared" si="302"/>
        <v>170.554255845483</v>
      </c>
      <c r="IG14" s="165">
        <f t="shared" si="302"/>
        <v>72.531750135389473</v>
      </c>
      <c r="IH14" s="165">
        <f t="shared" si="302"/>
        <v>80.348870695190641</v>
      </c>
      <c r="II14" s="165">
        <f t="shared" si="302"/>
        <v>85.040170748992651</v>
      </c>
      <c r="IJ14" s="165">
        <f t="shared" si="302"/>
        <v>81.552307159218429</v>
      </c>
      <c r="IK14" s="165">
        <f t="shared" si="302"/>
        <v>87.915767687201622</v>
      </c>
      <c r="IL14" s="165">
        <f t="shared" si="302"/>
        <v>86.435401791873602</v>
      </c>
      <c r="IM14" s="165">
        <f t="shared" si="302"/>
        <v>141.01658075957749</v>
      </c>
      <c r="IN14" s="165">
        <f t="shared" si="302"/>
        <v>91.73909510592307</v>
      </c>
      <c r="IO14" s="165">
        <f t="shared" si="302"/>
        <v>81.690906606636844</v>
      </c>
      <c r="IP14" s="165">
        <f t="shared" si="302"/>
        <v>454.15327500000001</v>
      </c>
      <c r="IQ14" s="165">
        <f t="shared" si="302"/>
        <v>282.45397500000001</v>
      </c>
      <c r="IR14" s="165">
        <f t="shared" si="302"/>
        <v>307.63057499999996</v>
      </c>
      <c r="IS14" s="165">
        <f t="shared" si="302"/>
        <v>340.19295</v>
      </c>
      <c r="IT14" s="165">
        <f t="shared" si="302"/>
        <v>340.83195000000001</v>
      </c>
      <c r="IU14" s="165">
        <f t="shared" si="302"/>
        <v>313.11532499999998</v>
      </c>
      <c r="IV14" s="165">
        <f t="shared" si="302"/>
        <v>328.07324999999997</v>
      </c>
      <c r="IW14" s="165">
        <f t="shared" si="302"/>
        <v>246.53684999999999</v>
      </c>
      <c r="IX14" s="165">
        <f t="shared" ref="IX14:LI14" si="303">(IX11/4)*2.13%</f>
        <v>369.059775</v>
      </c>
      <c r="IY14" s="165">
        <f t="shared" si="303"/>
        <v>347.93549999999999</v>
      </c>
      <c r="IZ14" s="165">
        <f t="shared" si="303"/>
        <v>574.77517499999999</v>
      </c>
      <c r="JA14" s="165">
        <f t="shared" si="303"/>
        <v>378.66075000000001</v>
      </c>
      <c r="JB14" s="165">
        <f t="shared" si="303"/>
        <v>332.39182499999998</v>
      </c>
      <c r="JC14" s="165">
        <f t="shared" si="303"/>
        <v>148.61009999999999</v>
      </c>
      <c r="JD14" s="165">
        <f t="shared" si="303"/>
        <v>95.024580813203428</v>
      </c>
      <c r="JE14" s="165">
        <f t="shared" si="303"/>
        <v>96.595528984623499</v>
      </c>
      <c r="JF14" s="165">
        <f t="shared" si="303"/>
        <v>94.156704359868215</v>
      </c>
      <c r="JG14" s="165">
        <f t="shared" si="303"/>
        <v>143.15743159637796</v>
      </c>
      <c r="JH14" s="165">
        <f t="shared" si="303"/>
        <v>164.62251758878824</v>
      </c>
      <c r="JI14" s="165">
        <f t="shared" si="303"/>
        <v>117.49614781776681</v>
      </c>
      <c r="JJ14" s="165">
        <f t="shared" si="303"/>
        <v>96.025755788668789</v>
      </c>
      <c r="JK14" s="165">
        <f t="shared" si="303"/>
        <v>90.972295259076787</v>
      </c>
      <c r="JL14" s="165">
        <f t="shared" si="303"/>
        <v>75.018558377849089</v>
      </c>
      <c r="JM14" s="165">
        <f t="shared" si="303"/>
        <v>200.16679556731663</v>
      </c>
      <c r="JN14" s="165">
        <f t="shared" si="303"/>
        <v>257.34638212213878</v>
      </c>
      <c r="JO14" s="165">
        <f t="shared" si="303"/>
        <v>400.75962395223911</v>
      </c>
      <c r="JP14" s="165">
        <f t="shared" si="303"/>
        <v>154.55822902274963</v>
      </c>
      <c r="JQ14" s="165">
        <f t="shared" si="303"/>
        <v>125.68075966440213</v>
      </c>
      <c r="JR14" s="165">
        <f t="shared" si="303"/>
        <v>107.44793016871627</v>
      </c>
      <c r="JS14" s="165">
        <f t="shared" si="303"/>
        <v>128.40171199303958</v>
      </c>
      <c r="JT14" s="165">
        <f t="shared" si="303"/>
        <v>163.00337517591242</v>
      </c>
      <c r="JU14" s="165">
        <f t="shared" si="303"/>
        <v>185.94897434165577</v>
      </c>
      <c r="JV14" s="165">
        <f t="shared" si="303"/>
        <v>255.3178923009047</v>
      </c>
      <c r="JW14" s="165">
        <f t="shared" si="303"/>
        <v>168.93574732199193</v>
      </c>
      <c r="JX14" s="165">
        <f t="shared" si="303"/>
        <v>162.59365380992941</v>
      </c>
      <c r="JY14" s="165">
        <f t="shared" si="303"/>
        <v>135.0260029542217</v>
      </c>
      <c r="JZ14" s="165">
        <f t="shared" si="303"/>
        <v>165.70333219058793</v>
      </c>
      <c r="KA14" s="165">
        <f t="shared" si="303"/>
        <v>151.58689294896004</v>
      </c>
      <c r="KB14" s="165">
        <f t="shared" si="303"/>
        <v>244.73699999999999</v>
      </c>
      <c r="KC14" s="165">
        <f t="shared" si="303"/>
        <v>243.07027499999998</v>
      </c>
      <c r="KD14" s="165">
        <f t="shared" si="303"/>
        <v>231.32332499999998</v>
      </c>
      <c r="KE14" s="165">
        <f t="shared" si="303"/>
        <v>434.30700000000002</v>
      </c>
      <c r="KF14" s="165">
        <f t="shared" si="303"/>
        <v>341.82772499999999</v>
      </c>
      <c r="KG14" s="165">
        <f t="shared" si="303"/>
        <v>308.69024999999999</v>
      </c>
      <c r="KH14" s="165">
        <f t="shared" si="303"/>
        <v>308.69024999999999</v>
      </c>
      <c r="KI14" s="165">
        <f t="shared" si="303"/>
        <v>380.93984999999998</v>
      </c>
      <c r="KJ14" s="165">
        <f t="shared" si="303"/>
        <v>421.23944999999998</v>
      </c>
      <c r="KK14" s="165">
        <f t="shared" si="303"/>
        <v>462.91289999999998</v>
      </c>
      <c r="KL14" s="165">
        <f t="shared" si="303"/>
        <v>390.91890000000001</v>
      </c>
      <c r="KM14" s="165">
        <f t="shared" si="303"/>
        <v>326.18819999999999</v>
      </c>
      <c r="KN14" s="165">
        <f t="shared" si="303"/>
        <v>345.04935</v>
      </c>
      <c r="KO14" s="165">
        <f t="shared" si="303"/>
        <v>825.81697499999996</v>
      </c>
      <c r="KP14" s="165">
        <f t="shared" si="303"/>
        <v>552.92669999999998</v>
      </c>
      <c r="KQ14" s="165">
        <f t="shared" si="303"/>
        <v>615.47415000000001</v>
      </c>
      <c r="KR14" s="165">
        <f t="shared" si="303"/>
        <v>682.46264999999994</v>
      </c>
      <c r="KS14" s="165">
        <f t="shared" si="303"/>
        <v>455.0472938482755</v>
      </c>
      <c r="KT14" s="165">
        <f t="shared" si="303"/>
        <v>175.709025</v>
      </c>
      <c r="KU14" s="165">
        <f t="shared" si="303"/>
        <v>178.158525</v>
      </c>
      <c r="KV14" s="165">
        <f t="shared" si="303"/>
        <v>180.24576975082579</v>
      </c>
      <c r="KW14" s="165">
        <f t="shared" si="303"/>
        <v>221.50914153845483</v>
      </c>
      <c r="KX14" s="165">
        <f t="shared" si="303"/>
        <v>260.89321014806922</v>
      </c>
      <c r="KY14" s="165">
        <f t="shared" si="303"/>
        <v>201.84422139139886</v>
      </c>
      <c r="KZ14" s="165">
        <f t="shared" si="303"/>
        <v>196.70546106177778</v>
      </c>
      <c r="LA14" s="165">
        <f t="shared" si="303"/>
        <v>197.98360688899129</v>
      </c>
      <c r="LB14" s="165">
        <f t="shared" si="303"/>
        <v>337.70063464833567</v>
      </c>
      <c r="LC14" s="165">
        <f t="shared" si="303"/>
        <v>260.06746063345071</v>
      </c>
      <c r="LD14" s="165">
        <f t="shared" si="303"/>
        <v>246.58507155639219</v>
      </c>
      <c r="LE14" s="165">
        <f t="shared" si="303"/>
        <v>271.27126566568205</v>
      </c>
      <c r="LF14" s="165">
        <f t="shared" si="303"/>
        <v>174.4095804281836</v>
      </c>
      <c r="LG14" s="165">
        <f t="shared" si="303"/>
        <v>142.00697793338318</v>
      </c>
      <c r="LH14" s="165">
        <f t="shared" si="303"/>
        <v>118.23102643001585</v>
      </c>
      <c r="LI14" s="165">
        <f t="shared" si="303"/>
        <v>88.251115519861528</v>
      </c>
      <c r="LJ14" s="165">
        <f t="shared" ref="LJ14:NU14" si="304">(LJ11/4)*2.13%</f>
        <v>81.019914369438084</v>
      </c>
      <c r="LK14" s="165">
        <f t="shared" si="304"/>
        <v>65.864858512059442</v>
      </c>
      <c r="LL14" s="165">
        <f t="shared" si="304"/>
        <v>60.641042892272985</v>
      </c>
      <c r="LM14" s="165">
        <f t="shared" si="304"/>
        <v>33.840401514484569</v>
      </c>
      <c r="LN14" s="165">
        <f t="shared" si="304"/>
        <v>30.996820643796358</v>
      </c>
      <c r="LO14" s="165">
        <f t="shared" si="304"/>
        <v>59.299221539663826</v>
      </c>
      <c r="LP14" s="165">
        <f t="shared" si="304"/>
        <v>287.16105293653743</v>
      </c>
      <c r="LQ14" s="165">
        <f t="shared" si="304"/>
        <v>195.3155997942219</v>
      </c>
      <c r="LR14" s="165">
        <f t="shared" si="304"/>
        <v>268.52375805237011</v>
      </c>
      <c r="LS14" s="165">
        <f t="shared" si="304"/>
        <v>242.67096319862856</v>
      </c>
      <c r="LT14" s="165">
        <f t="shared" si="304"/>
        <v>319.68062935937002</v>
      </c>
      <c r="LU14" s="165">
        <f t="shared" si="304"/>
        <v>204.08596456069179</v>
      </c>
      <c r="LV14" s="165">
        <f t="shared" si="304"/>
        <v>239.18278974663275</v>
      </c>
      <c r="LW14" s="165">
        <f t="shared" si="304"/>
        <v>225.39644711435997</v>
      </c>
      <c r="LX14" s="165">
        <f t="shared" si="304"/>
        <v>200.1559387079561</v>
      </c>
      <c r="LY14" s="165">
        <f t="shared" si="304"/>
        <v>184.40999211955943</v>
      </c>
      <c r="LZ14" s="165">
        <f t="shared" si="304"/>
        <v>162.66268037485756</v>
      </c>
      <c r="MA14" s="165">
        <f t="shared" si="304"/>
        <v>228.50664243661876</v>
      </c>
      <c r="MB14" s="165">
        <f t="shared" si="304"/>
        <v>167.89731993873949</v>
      </c>
      <c r="MC14" s="165">
        <f t="shared" si="304"/>
        <v>158.63719236920866</v>
      </c>
      <c r="MD14" s="165">
        <f t="shared" si="304"/>
        <v>70.758548124442129</v>
      </c>
      <c r="ME14" s="165">
        <f t="shared" si="304"/>
        <v>64.453727031767812</v>
      </c>
      <c r="MF14" s="165">
        <f t="shared" si="304"/>
        <v>68.309047398393503</v>
      </c>
      <c r="MG14" s="165">
        <f t="shared" si="304"/>
        <v>65.971500360473414</v>
      </c>
      <c r="MH14" s="165">
        <f t="shared" si="304"/>
        <v>63.458024999999999</v>
      </c>
      <c r="MI14" s="165">
        <f t="shared" si="304"/>
        <v>61.226853531610807</v>
      </c>
      <c r="MJ14" s="165">
        <f t="shared" si="304"/>
        <v>65.721101285207126</v>
      </c>
      <c r="MK14" s="165">
        <f t="shared" si="304"/>
        <v>56.977578443630783</v>
      </c>
      <c r="ML14" s="165">
        <f t="shared" si="304"/>
        <v>52.131751121826618</v>
      </c>
      <c r="MM14" s="165">
        <f t="shared" si="304"/>
        <v>101.76065823337383</v>
      </c>
      <c r="MN14" s="165">
        <f t="shared" si="304"/>
        <v>91.771044792274026</v>
      </c>
      <c r="MO14" s="165">
        <f t="shared" si="304"/>
        <v>108.19342373339427</v>
      </c>
      <c r="MP14" s="165">
        <f t="shared" si="304"/>
        <v>49.783461988950442</v>
      </c>
      <c r="MQ14" s="165">
        <f t="shared" si="304"/>
        <v>46.769492861156124</v>
      </c>
      <c r="MR14" s="165">
        <f t="shared" si="304"/>
        <v>53.899585958399172</v>
      </c>
      <c r="MS14" s="165">
        <f t="shared" si="304"/>
        <v>45.906821177702561</v>
      </c>
      <c r="MT14" s="165">
        <f t="shared" si="304"/>
        <v>44.964340753557515</v>
      </c>
      <c r="MU14" s="165">
        <f t="shared" si="304"/>
        <v>51.439475661175493</v>
      </c>
      <c r="MV14" s="165">
        <f t="shared" si="304"/>
        <v>46.252967787731308</v>
      </c>
      <c r="MW14" s="165">
        <f t="shared" si="304"/>
        <v>40.693649999999998</v>
      </c>
      <c r="MX14" s="165">
        <f t="shared" si="304"/>
        <v>41.668124999999996</v>
      </c>
      <c r="MY14" s="165">
        <f t="shared" si="304"/>
        <v>40.233333333333334</v>
      </c>
      <c r="MZ14" s="165">
        <f t="shared" si="304"/>
        <v>39.916535433070869</v>
      </c>
      <c r="NA14" s="165">
        <f t="shared" si="304"/>
        <v>39.604687500000004</v>
      </c>
      <c r="NB14" s="165" t="e">
        <f t="shared" si="304"/>
        <v>#N/A</v>
      </c>
      <c r="NC14" s="165" t="e">
        <f t="shared" si="304"/>
        <v>#N/A</v>
      </c>
      <c r="ND14" s="165" t="e">
        <f t="shared" si="304"/>
        <v>#N/A</v>
      </c>
      <c r="NE14" s="165">
        <f t="shared" si="304"/>
        <v>0</v>
      </c>
      <c r="NF14" s="165">
        <f t="shared" si="304"/>
        <v>0</v>
      </c>
      <c r="NG14" s="165">
        <f t="shared" si="304"/>
        <v>0</v>
      </c>
      <c r="NH14" s="165">
        <f t="shared" si="304"/>
        <v>0</v>
      </c>
      <c r="NI14" s="165">
        <f t="shared" si="304"/>
        <v>0</v>
      </c>
      <c r="NJ14" s="165">
        <f t="shared" si="304"/>
        <v>0</v>
      </c>
      <c r="NK14" s="165">
        <f t="shared" si="304"/>
        <v>0</v>
      </c>
      <c r="NL14" s="165">
        <f t="shared" si="304"/>
        <v>0</v>
      </c>
      <c r="NM14" s="165">
        <f t="shared" si="304"/>
        <v>0</v>
      </c>
      <c r="NN14" s="165">
        <f t="shared" si="304"/>
        <v>0</v>
      </c>
      <c r="NO14" s="165">
        <f t="shared" si="304"/>
        <v>0</v>
      </c>
      <c r="NP14" s="165">
        <f t="shared" si="304"/>
        <v>0</v>
      </c>
      <c r="NQ14" s="165">
        <f t="shared" si="304"/>
        <v>0</v>
      </c>
      <c r="NR14" s="165">
        <f t="shared" si="304"/>
        <v>0</v>
      </c>
      <c r="NS14" s="165">
        <f t="shared" si="304"/>
        <v>0</v>
      </c>
      <c r="NT14" s="165">
        <f t="shared" si="304"/>
        <v>0</v>
      </c>
      <c r="NU14" s="165">
        <f t="shared" si="304"/>
        <v>0</v>
      </c>
      <c r="NV14" s="165">
        <f t="shared" ref="NV14:QG14" si="305">(NV11/4)*2.13%</f>
        <v>0</v>
      </c>
      <c r="NW14" s="165">
        <f t="shared" si="305"/>
        <v>0</v>
      </c>
      <c r="NX14" s="165">
        <f t="shared" si="305"/>
        <v>0</v>
      </c>
      <c r="NY14" s="165">
        <f t="shared" si="305"/>
        <v>0</v>
      </c>
      <c r="NZ14" s="165">
        <f t="shared" si="305"/>
        <v>0</v>
      </c>
      <c r="OA14" s="165">
        <f t="shared" si="305"/>
        <v>0</v>
      </c>
      <c r="OB14" s="165">
        <f t="shared" si="305"/>
        <v>0</v>
      </c>
      <c r="OC14" s="165">
        <f t="shared" si="305"/>
        <v>0</v>
      </c>
      <c r="OD14" s="165">
        <f t="shared" si="305"/>
        <v>0</v>
      </c>
      <c r="OE14" s="165">
        <f t="shared" si="305"/>
        <v>0</v>
      </c>
      <c r="OF14" s="165">
        <f t="shared" si="305"/>
        <v>0</v>
      </c>
      <c r="OG14" s="165">
        <f t="shared" si="305"/>
        <v>0</v>
      </c>
      <c r="OH14" s="165">
        <f t="shared" si="305"/>
        <v>0</v>
      </c>
      <c r="OI14" s="165">
        <f t="shared" si="305"/>
        <v>0</v>
      </c>
      <c r="OJ14" s="165">
        <f t="shared" si="305"/>
        <v>0</v>
      </c>
      <c r="OK14" s="165">
        <f t="shared" si="305"/>
        <v>0</v>
      </c>
      <c r="OL14" s="165">
        <f t="shared" si="305"/>
        <v>0</v>
      </c>
      <c r="OM14" s="165">
        <f t="shared" si="305"/>
        <v>0</v>
      </c>
      <c r="ON14" s="165">
        <f t="shared" si="305"/>
        <v>0</v>
      </c>
      <c r="OO14" s="165">
        <f t="shared" si="305"/>
        <v>0</v>
      </c>
      <c r="OP14" s="165">
        <f t="shared" si="305"/>
        <v>0</v>
      </c>
      <c r="OQ14" s="165">
        <f t="shared" si="305"/>
        <v>0</v>
      </c>
      <c r="OR14" s="165">
        <f t="shared" si="305"/>
        <v>0</v>
      </c>
      <c r="OS14" s="165">
        <f t="shared" si="305"/>
        <v>0</v>
      </c>
      <c r="OT14" s="165">
        <f t="shared" si="305"/>
        <v>0</v>
      </c>
      <c r="OU14" s="165">
        <f t="shared" si="305"/>
        <v>0</v>
      </c>
      <c r="OV14" s="165">
        <f t="shared" si="305"/>
        <v>0</v>
      </c>
      <c r="OW14" s="165">
        <f t="shared" si="305"/>
        <v>0</v>
      </c>
      <c r="OX14" s="165">
        <f t="shared" si="305"/>
        <v>0</v>
      </c>
      <c r="OY14" s="165">
        <f t="shared" si="305"/>
        <v>0</v>
      </c>
      <c r="OZ14" s="165">
        <f t="shared" si="305"/>
        <v>0</v>
      </c>
      <c r="PA14" s="165">
        <f t="shared" si="305"/>
        <v>0</v>
      </c>
      <c r="PB14" s="165">
        <f t="shared" si="305"/>
        <v>0</v>
      </c>
      <c r="PC14" s="165">
        <f t="shared" si="305"/>
        <v>0</v>
      </c>
      <c r="PD14" s="165">
        <f t="shared" si="305"/>
        <v>0</v>
      </c>
      <c r="PE14" s="165">
        <f t="shared" si="305"/>
        <v>0</v>
      </c>
      <c r="PF14" s="165">
        <f t="shared" si="305"/>
        <v>0</v>
      </c>
      <c r="PG14" s="165">
        <f t="shared" si="305"/>
        <v>0</v>
      </c>
      <c r="PH14" s="165">
        <f t="shared" si="305"/>
        <v>0</v>
      </c>
      <c r="PI14" s="165">
        <f t="shared" si="305"/>
        <v>0</v>
      </c>
      <c r="PJ14" s="165">
        <f t="shared" si="305"/>
        <v>0</v>
      </c>
      <c r="PK14" s="165">
        <f t="shared" si="305"/>
        <v>0</v>
      </c>
      <c r="PL14" s="165">
        <f t="shared" si="305"/>
        <v>0</v>
      </c>
      <c r="PM14" s="165">
        <f t="shared" si="305"/>
        <v>0</v>
      </c>
      <c r="PN14" s="165">
        <f t="shared" si="305"/>
        <v>0</v>
      </c>
      <c r="PO14" s="165">
        <f t="shared" si="305"/>
        <v>0</v>
      </c>
      <c r="PP14" s="165">
        <f t="shared" si="305"/>
        <v>0</v>
      </c>
      <c r="PQ14" s="165">
        <f t="shared" si="305"/>
        <v>0</v>
      </c>
      <c r="PR14" s="165">
        <f t="shared" si="305"/>
        <v>0</v>
      </c>
      <c r="PS14" s="165">
        <f t="shared" si="305"/>
        <v>0</v>
      </c>
      <c r="PT14" s="165">
        <f t="shared" si="305"/>
        <v>0</v>
      </c>
      <c r="PU14" s="165">
        <f t="shared" si="305"/>
        <v>0</v>
      </c>
      <c r="PV14" s="165">
        <f t="shared" si="305"/>
        <v>0</v>
      </c>
      <c r="PW14" s="165">
        <f t="shared" si="305"/>
        <v>0</v>
      </c>
      <c r="PX14" s="165">
        <f t="shared" si="305"/>
        <v>0</v>
      </c>
      <c r="PY14" s="165">
        <f t="shared" si="305"/>
        <v>0</v>
      </c>
      <c r="PZ14" s="165">
        <f t="shared" si="305"/>
        <v>0</v>
      </c>
      <c r="QA14" s="165">
        <f t="shared" si="305"/>
        <v>0</v>
      </c>
      <c r="QB14" s="165">
        <f t="shared" si="305"/>
        <v>0</v>
      </c>
      <c r="QC14" s="165">
        <f t="shared" si="305"/>
        <v>0</v>
      </c>
      <c r="QD14" s="165">
        <f t="shared" si="305"/>
        <v>0</v>
      </c>
      <c r="QE14" s="165">
        <f t="shared" si="305"/>
        <v>0</v>
      </c>
      <c r="QF14" s="165">
        <f t="shared" si="305"/>
        <v>0</v>
      </c>
      <c r="QG14" s="165">
        <f t="shared" si="305"/>
        <v>0</v>
      </c>
      <c r="QH14" s="165">
        <f t="shared" ref="QH14:SS14" si="306">(QH11/4)*2.13%</f>
        <v>0</v>
      </c>
      <c r="QI14" s="165">
        <f t="shared" si="306"/>
        <v>0</v>
      </c>
      <c r="QJ14" s="165">
        <f t="shared" si="306"/>
        <v>0</v>
      </c>
      <c r="QK14" s="165">
        <f t="shared" si="306"/>
        <v>0</v>
      </c>
      <c r="QL14" s="165">
        <f t="shared" si="306"/>
        <v>0</v>
      </c>
      <c r="QM14" s="165">
        <f t="shared" si="306"/>
        <v>0</v>
      </c>
      <c r="QN14" s="165">
        <f t="shared" si="306"/>
        <v>0</v>
      </c>
      <c r="QO14" s="165">
        <f t="shared" si="306"/>
        <v>0</v>
      </c>
      <c r="QP14" s="165">
        <f t="shared" si="306"/>
        <v>0</v>
      </c>
      <c r="QQ14" s="165">
        <f t="shared" si="306"/>
        <v>0</v>
      </c>
      <c r="QR14" s="165">
        <f t="shared" si="306"/>
        <v>0</v>
      </c>
      <c r="QS14" s="165">
        <f t="shared" si="306"/>
        <v>0</v>
      </c>
      <c r="QT14" s="165">
        <f t="shared" si="306"/>
        <v>0</v>
      </c>
      <c r="QU14" s="165">
        <f t="shared" si="306"/>
        <v>0</v>
      </c>
      <c r="QV14" s="165">
        <f t="shared" si="306"/>
        <v>0</v>
      </c>
      <c r="QW14" s="165">
        <f t="shared" si="306"/>
        <v>0</v>
      </c>
      <c r="QX14" s="165">
        <f t="shared" si="306"/>
        <v>0</v>
      </c>
      <c r="QY14" s="165">
        <f t="shared" si="306"/>
        <v>0</v>
      </c>
      <c r="QZ14" s="165">
        <f t="shared" si="306"/>
        <v>0</v>
      </c>
      <c r="RA14" s="165">
        <f t="shared" si="306"/>
        <v>0</v>
      </c>
      <c r="RB14" s="165">
        <f t="shared" si="306"/>
        <v>0</v>
      </c>
      <c r="RC14" s="165">
        <f t="shared" si="306"/>
        <v>0</v>
      </c>
      <c r="RD14" s="165">
        <f t="shared" si="306"/>
        <v>0</v>
      </c>
      <c r="RE14" s="165">
        <f t="shared" si="306"/>
        <v>0</v>
      </c>
      <c r="RF14" s="165">
        <f t="shared" si="306"/>
        <v>0</v>
      </c>
      <c r="RG14" s="165">
        <f t="shared" si="306"/>
        <v>0</v>
      </c>
      <c r="RH14" s="165">
        <f t="shared" si="306"/>
        <v>0</v>
      </c>
      <c r="RI14" s="165">
        <f t="shared" si="306"/>
        <v>0</v>
      </c>
      <c r="RJ14" s="165">
        <f t="shared" si="306"/>
        <v>0</v>
      </c>
      <c r="RK14" s="165">
        <f t="shared" si="306"/>
        <v>0</v>
      </c>
      <c r="RL14" s="165">
        <f t="shared" si="306"/>
        <v>0</v>
      </c>
      <c r="RM14" s="165">
        <f t="shared" si="306"/>
        <v>0</v>
      </c>
      <c r="RN14" s="165">
        <f t="shared" si="306"/>
        <v>0</v>
      </c>
      <c r="RO14" s="165">
        <f t="shared" si="306"/>
        <v>0</v>
      </c>
      <c r="RP14" s="165">
        <f t="shared" si="306"/>
        <v>0</v>
      </c>
      <c r="RQ14" s="165">
        <f t="shared" si="306"/>
        <v>0</v>
      </c>
      <c r="RR14" s="165">
        <f t="shared" si="306"/>
        <v>0</v>
      </c>
      <c r="RS14" s="165">
        <f t="shared" si="306"/>
        <v>0</v>
      </c>
      <c r="RT14" s="165">
        <f t="shared" si="306"/>
        <v>0</v>
      </c>
      <c r="RU14" s="165">
        <f t="shared" si="306"/>
        <v>0</v>
      </c>
      <c r="RV14" s="165">
        <f t="shared" si="306"/>
        <v>0</v>
      </c>
      <c r="RW14" s="165">
        <f t="shared" si="306"/>
        <v>0</v>
      </c>
      <c r="RX14" s="165">
        <f t="shared" si="306"/>
        <v>0</v>
      </c>
      <c r="RY14" s="165">
        <f t="shared" si="306"/>
        <v>0</v>
      </c>
      <c r="RZ14" s="165">
        <f t="shared" si="306"/>
        <v>0</v>
      </c>
      <c r="SA14" s="165">
        <f t="shared" si="306"/>
        <v>0</v>
      </c>
      <c r="SB14" s="165">
        <f t="shared" si="306"/>
        <v>0</v>
      </c>
      <c r="SC14" s="165">
        <f t="shared" si="306"/>
        <v>0</v>
      </c>
      <c r="SD14" s="165">
        <f t="shared" si="306"/>
        <v>0</v>
      </c>
      <c r="SE14" s="165">
        <f t="shared" si="306"/>
        <v>0</v>
      </c>
      <c r="SF14" s="165">
        <f t="shared" si="306"/>
        <v>0</v>
      </c>
      <c r="SG14" s="165">
        <f t="shared" si="306"/>
        <v>0</v>
      </c>
      <c r="SH14" s="165">
        <f t="shared" si="306"/>
        <v>0</v>
      </c>
      <c r="SI14" s="165">
        <f t="shared" si="306"/>
        <v>0</v>
      </c>
      <c r="SJ14" s="165">
        <f t="shared" si="306"/>
        <v>0</v>
      </c>
      <c r="SK14" s="165">
        <f t="shared" si="306"/>
        <v>0</v>
      </c>
      <c r="SL14" s="165">
        <f t="shared" si="306"/>
        <v>0</v>
      </c>
      <c r="SM14" s="165">
        <f t="shared" si="306"/>
        <v>0</v>
      </c>
      <c r="SN14" s="165">
        <f t="shared" si="306"/>
        <v>0</v>
      </c>
      <c r="SO14" s="165">
        <f t="shared" si="306"/>
        <v>0</v>
      </c>
      <c r="SP14" s="165">
        <f t="shared" si="306"/>
        <v>0</v>
      </c>
      <c r="SQ14" s="165">
        <f t="shared" si="306"/>
        <v>0</v>
      </c>
      <c r="SR14" s="165">
        <f t="shared" si="306"/>
        <v>0</v>
      </c>
      <c r="SS14" s="165">
        <f t="shared" si="306"/>
        <v>0</v>
      </c>
      <c r="ST14" s="165">
        <f t="shared" ref="ST14:TI14" si="307">(ST11/4)*2.13%</f>
        <v>0</v>
      </c>
      <c r="SU14" s="165">
        <f t="shared" si="307"/>
        <v>0</v>
      </c>
      <c r="SV14" s="165">
        <f t="shared" si="307"/>
        <v>0</v>
      </c>
      <c r="SW14" s="165">
        <f t="shared" si="307"/>
        <v>0</v>
      </c>
      <c r="SX14" s="165">
        <f t="shared" si="307"/>
        <v>0</v>
      </c>
      <c r="SY14" s="165">
        <f t="shared" si="307"/>
        <v>0</v>
      </c>
      <c r="SZ14" s="165">
        <f t="shared" si="307"/>
        <v>0</v>
      </c>
      <c r="TA14" s="165">
        <f t="shared" si="307"/>
        <v>0</v>
      </c>
      <c r="TB14" s="165">
        <f t="shared" si="307"/>
        <v>0</v>
      </c>
      <c r="TC14" s="165">
        <f t="shared" si="307"/>
        <v>0</v>
      </c>
      <c r="TD14" s="165">
        <f t="shared" si="307"/>
        <v>0</v>
      </c>
      <c r="TE14" s="165">
        <f t="shared" si="307"/>
        <v>0</v>
      </c>
      <c r="TF14" s="165">
        <f t="shared" si="307"/>
        <v>0</v>
      </c>
      <c r="TG14" s="165">
        <f t="shared" si="307"/>
        <v>0</v>
      </c>
      <c r="TH14" s="165">
        <f t="shared" si="307"/>
        <v>0</v>
      </c>
      <c r="TI14" s="165">
        <f t="shared" si="307"/>
        <v>0</v>
      </c>
    </row>
    <row r="15" spans="1:736" s="166" customFormat="1" ht="15">
      <c r="A15" s="165" t="s">
        <v>220</v>
      </c>
      <c r="B15" s="165"/>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5"/>
      <c r="FR15" s="165"/>
      <c r="FS15" s="165"/>
      <c r="FT15" s="165"/>
      <c r="FU15" s="165"/>
      <c r="FV15" s="165"/>
      <c r="FW15" s="165"/>
      <c r="FX15" s="165"/>
      <c r="FY15" s="165"/>
      <c r="FZ15" s="165"/>
      <c r="GA15" s="165"/>
      <c r="GB15" s="165"/>
      <c r="GC15" s="165"/>
      <c r="GD15" s="165"/>
      <c r="GE15" s="165"/>
      <c r="GF15" s="165"/>
      <c r="GG15" s="165"/>
      <c r="GH15" s="165"/>
      <c r="GI15" s="165"/>
      <c r="GJ15" s="165"/>
      <c r="GK15" s="165"/>
      <c r="GL15" s="165"/>
      <c r="GM15" s="165"/>
      <c r="GN15" s="165"/>
      <c r="GO15" s="165"/>
      <c r="GP15" s="165"/>
      <c r="GQ15" s="165"/>
      <c r="GR15" s="165"/>
      <c r="GS15" s="165"/>
      <c r="GT15" s="165"/>
      <c r="GU15" s="165"/>
      <c r="GV15" s="165"/>
      <c r="GW15" s="165"/>
      <c r="GX15" s="165"/>
      <c r="GY15" s="165"/>
      <c r="GZ15" s="165"/>
      <c r="HA15" s="165"/>
      <c r="HB15" s="165"/>
      <c r="HC15" s="165"/>
      <c r="HD15" s="165"/>
      <c r="HE15" s="165"/>
      <c r="HF15" s="165"/>
      <c r="HG15" s="165"/>
      <c r="HH15" s="165"/>
      <c r="HI15" s="165"/>
      <c r="HJ15" s="165"/>
      <c r="HK15" s="165"/>
      <c r="HL15" s="165"/>
      <c r="HM15" s="165"/>
      <c r="HN15" s="165"/>
      <c r="HO15" s="165"/>
      <c r="HP15" s="165"/>
      <c r="HQ15" s="165"/>
      <c r="HR15" s="165"/>
      <c r="HS15" s="165"/>
      <c r="HT15" s="165"/>
      <c r="HU15" s="165"/>
      <c r="HV15" s="165"/>
      <c r="HW15" s="165"/>
      <c r="HX15" s="165"/>
      <c r="HY15" s="165"/>
      <c r="HZ15" s="165"/>
      <c r="IA15" s="165"/>
      <c r="IB15" s="165"/>
      <c r="IC15" s="165"/>
      <c r="ID15" s="165"/>
      <c r="IE15" s="165"/>
      <c r="IF15" s="165"/>
      <c r="IG15" s="165"/>
      <c r="IH15" s="165"/>
      <c r="II15" s="165"/>
      <c r="IJ15" s="165"/>
      <c r="IK15" s="165"/>
      <c r="IL15" s="165"/>
      <c r="IM15" s="165"/>
      <c r="IN15" s="165"/>
      <c r="IO15" s="165"/>
      <c r="IP15" s="165"/>
      <c r="IQ15" s="165"/>
      <c r="IR15" s="165"/>
      <c r="IS15" s="165"/>
      <c r="IT15" s="165"/>
      <c r="IU15" s="165"/>
      <c r="IV15" s="165"/>
      <c r="IW15" s="165"/>
      <c r="IX15" s="165"/>
      <c r="IY15" s="165"/>
      <c r="IZ15" s="165"/>
      <c r="JA15" s="165"/>
      <c r="JB15" s="165"/>
      <c r="JC15" s="165"/>
      <c r="JD15" s="165"/>
      <c r="JE15" s="165"/>
      <c r="JF15" s="165"/>
      <c r="JG15" s="165"/>
      <c r="JH15" s="165"/>
      <c r="JI15" s="165"/>
      <c r="JJ15" s="165"/>
      <c r="JK15" s="165"/>
      <c r="JL15" s="165"/>
      <c r="JM15" s="165"/>
      <c r="JN15" s="165"/>
      <c r="JO15" s="165"/>
      <c r="JP15" s="165"/>
      <c r="JQ15" s="165"/>
      <c r="JR15" s="165"/>
      <c r="JS15" s="165"/>
      <c r="JT15" s="165"/>
      <c r="JU15" s="165"/>
      <c r="JV15" s="165"/>
      <c r="JW15" s="165"/>
      <c r="JX15" s="165"/>
      <c r="JY15" s="165"/>
      <c r="JZ15" s="165"/>
      <c r="KA15" s="165"/>
      <c r="KB15" s="165"/>
      <c r="KC15" s="165"/>
      <c r="KD15" s="165"/>
      <c r="KE15" s="165"/>
      <c r="KF15" s="165"/>
      <c r="KG15" s="165"/>
      <c r="KH15" s="165"/>
      <c r="KI15" s="165"/>
      <c r="KJ15" s="165"/>
      <c r="KK15" s="165"/>
      <c r="KL15" s="165"/>
      <c r="KM15" s="165"/>
      <c r="KN15" s="165"/>
      <c r="KO15" s="165"/>
      <c r="KP15" s="165"/>
      <c r="KQ15" s="165"/>
      <c r="KR15" s="165"/>
      <c r="KS15" s="165"/>
      <c r="KT15" s="165"/>
      <c r="KU15" s="165"/>
      <c r="KV15" s="165"/>
      <c r="KW15" s="165"/>
      <c r="KX15" s="165"/>
      <c r="KY15" s="165"/>
      <c r="KZ15" s="165"/>
      <c r="LA15" s="165"/>
      <c r="LB15" s="165"/>
      <c r="LC15" s="165"/>
      <c r="LD15" s="165"/>
      <c r="LE15" s="165"/>
      <c r="LF15" s="165"/>
      <c r="LG15" s="165"/>
      <c r="LH15" s="165"/>
      <c r="LI15" s="165"/>
      <c r="LJ15" s="165"/>
      <c r="LK15" s="165"/>
      <c r="LL15" s="165"/>
      <c r="LM15" s="165"/>
      <c r="LN15" s="165"/>
      <c r="LO15" s="165"/>
      <c r="LP15" s="165"/>
      <c r="LQ15" s="165"/>
      <c r="LR15" s="165"/>
      <c r="LS15" s="165"/>
      <c r="LT15" s="165"/>
      <c r="LU15" s="165"/>
      <c r="LV15" s="165"/>
      <c r="LW15" s="165"/>
      <c r="LX15" s="165"/>
      <c r="LY15" s="165"/>
      <c r="LZ15" s="165"/>
      <c r="MA15" s="165"/>
      <c r="MB15" s="165"/>
      <c r="MC15" s="165"/>
      <c r="MD15" s="165"/>
      <c r="ME15" s="165"/>
      <c r="MF15" s="165"/>
      <c r="MG15" s="165"/>
      <c r="MH15" s="165"/>
      <c r="MI15" s="165"/>
      <c r="MJ15" s="165"/>
      <c r="MK15" s="165"/>
      <c r="ML15" s="165"/>
      <c r="MM15" s="165"/>
      <c r="MN15" s="165"/>
      <c r="MO15" s="165"/>
      <c r="MP15" s="165"/>
      <c r="MQ15" s="165"/>
      <c r="MR15" s="165"/>
      <c r="MS15" s="165"/>
      <c r="MT15" s="165"/>
      <c r="MU15" s="165"/>
      <c r="MV15" s="165"/>
      <c r="MW15" s="165"/>
      <c r="MX15" s="165"/>
      <c r="MY15" s="165"/>
      <c r="MZ15" s="165"/>
      <c r="NA15" s="165"/>
      <c r="NB15" s="165"/>
      <c r="NC15" s="165"/>
      <c r="ND15" s="165"/>
      <c r="NE15" s="165"/>
      <c r="NF15" s="165"/>
      <c r="NG15" s="165"/>
      <c r="NH15" s="165"/>
      <c r="NI15" s="165"/>
      <c r="NJ15" s="165"/>
      <c r="NK15" s="165"/>
      <c r="NL15" s="165"/>
      <c r="NM15" s="165"/>
      <c r="NN15" s="165"/>
      <c r="NO15" s="165"/>
      <c r="NP15" s="165"/>
      <c r="NQ15" s="165"/>
      <c r="NR15" s="165"/>
      <c r="NS15" s="165"/>
      <c r="NT15" s="165"/>
      <c r="NU15" s="165"/>
      <c r="NV15" s="165"/>
      <c r="NW15" s="165"/>
      <c r="NX15" s="165"/>
      <c r="NY15" s="165"/>
      <c r="NZ15" s="165"/>
      <c r="OA15" s="165"/>
      <c r="OB15" s="165"/>
      <c r="OC15" s="165"/>
      <c r="OD15" s="165"/>
      <c r="OE15" s="165"/>
      <c r="OF15" s="165"/>
      <c r="OG15" s="165"/>
      <c r="OH15" s="165"/>
      <c r="OI15" s="165"/>
      <c r="OJ15" s="165"/>
      <c r="OK15" s="165"/>
      <c r="OL15" s="165"/>
      <c r="OM15" s="165"/>
      <c r="ON15" s="165"/>
      <c r="OO15" s="165"/>
      <c r="OP15" s="165"/>
      <c r="OQ15" s="165"/>
      <c r="OR15" s="165"/>
      <c r="OS15" s="165"/>
      <c r="OT15" s="165"/>
      <c r="OU15" s="165"/>
      <c r="OV15" s="165"/>
      <c r="OW15" s="165"/>
      <c r="OX15" s="165"/>
      <c r="OY15" s="165"/>
      <c r="OZ15" s="165"/>
      <c r="PA15" s="165"/>
      <c r="PB15" s="165"/>
      <c r="PC15" s="165"/>
      <c r="PD15" s="165"/>
      <c r="PE15" s="165"/>
      <c r="PF15" s="165"/>
      <c r="PG15" s="165"/>
      <c r="PH15" s="165"/>
      <c r="PI15" s="165"/>
      <c r="PJ15" s="165"/>
      <c r="PK15" s="165"/>
      <c r="PL15" s="165"/>
      <c r="PM15" s="165"/>
      <c r="PN15" s="165"/>
      <c r="PO15" s="165"/>
      <c r="PP15" s="165"/>
      <c r="PQ15" s="165"/>
      <c r="PR15" s="165"/>
      <c r="PS15" s="165"/>
      <c r="PT15" s="165"/>
      <c r="PU15" s="165"/>
      <c r="PV15" s="165"/>
      <c r="PW15" s="165"/>
      <c r="PX15" s="165"/>
      <c r="PY15" s="165"/>
      <c r="PZ15" s="165"/>
      <c r="QA15" s="165"/>
      <c r="QB15" s="165"/>
      <c r="QC15" s="165"/>
      <c r="QD15" s="165"/>
      <c r="QE15" s="165"/>
      <c r="QF15" s="165"/>
      <c r="QG15" s="165"/>
      <c r="QH15" s="165"/>
      <c r="QI15" s="165"/>
      <c r="QJ15" s="165"/>
      <c r="QK15" s="165"/>
      <c r="QL15" s="165"/>
      <c r="QM15" s="165"/>
      <c r="QN15" s="165"/>
      <c r="QO15" s="165"/>
      <c r="QP15" s="165"/>
      <c r="QQ15" s="165"/>
      <c r="QR15" s="165"/>
      <c r="QS15" s="165"/>
      <c r="QT15" s="165"/>
      <c r="QU15" s="165"/>
      <c r="QV15" s="165"/>
      <c r="QW15" s="165"/>
      <c r="QX15" s="165"/>
      <c r="QY15" s="165"/>
      <c r="QZ15" s="165"/>
      <c r="RA15" s="165"/>
      <c r="RB15" s="165"/>
      <c r="RC15" s="165"/>
      <c r="RD15" s="165"/>
      <c r="RE15" s="165"/>
      <c r="RF15" s="165"/>
      <c r="RG15" s="165"/>
      <c r="RH15" s="165"/>
      <c r="RI15" s="165"/>
      <c r="RJ15" s="165"/>
      <c r="RK15" s="165"/>
      <c r="RL15" s="165"/>
      <c r="RM15" s="165"/>
      <c r="RN15" s="165"/>
      <c r="RO15" s="165"/>
      <c r="RP15" s="165"/>
      <c r="RQ15" s="165"/>
      <c r="RR15" s="165"/>
      <c r="RS15" s="165"/>
      <c r="RT15" s="165"/>
      <c r="RU15" s="165"/>
      <c r="RV15" s="165"/>
      <c r="RW15" s="165"/>
      <c r="RX15" s="165"/>
      <c r="RY15" s="165"/>
      <c r="RZ15" s="165"/>
      <c r="SA15" s="165"/>
      <c r="SB15" s="165"/>
      <c r="SC15" s="165"/>
      <c r="SD15" s="165"/>
      <c r="SE15" s="165"/>
      <c r="SF15" s="165"/>
      <c r="SG15" s="165"/>
      <c r="SH15" s="165"/>
      <c r="SI15" s="165"/>
      <c r="SJ15" s="165"/>
      <c r="SK15" s="165"/>
      <c r="SL15" s="165"/>
      <c r="SM15" s="165"/>
      <c r="SN15" s="165"/>
      <c r="SO15" s="165"/>
      <c r="SP15" s="165"/>
      <c r="SQ15" s="165"/>
      <c r="SR15" s="165"/>
      <c r="SS15" s="165"/>
      <c r="ST15" s="165"/>
      <c r="SU15" s="165"/>
      <c r="SV15" s="165"/>
      <c r="SW15" s="165"/>
      <c r="SX15" s="165"/>
      <c r="SY15" s="165"/>
      <c r="SZ15" s="165"/>
      <c r="TA15" s="165"/>
      <c r="TB15" s="165"/>
      <c r="TC15" s="165"/>
      <c r="TD15" s="165"/>
      <c r="TE15" s="165"/>
      <c r="TF15" s="165"/>
      <c r="TG15" s="165"/>
      <c r="TH15" s="165"/>
      <c r="TI15" s="165"/>
    </row>
    <row r="16" spans="1:736" s="38" customFormat="1" ht="15.75" customHeight="1">
      <c r="A16" s="37" t="s">
        <v>221</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v>2</v>
      </c>
      <c r="AU16" s="37">
        <v>0</v>
      </c>
      <c r="AV16" s="37">
        <v>0</v>
      </c>
      <c r="AW16" s="37"/>
      <c r="AX16" s="37"/>
      <c r="AY16" s="37"/>
      <c r="AZ16" s="37">
        <v>20</v>
      </c>
      <c r="BA16" s="37">
        <v>18</v>
      </c>
      <c r="BB16" s="37">
        <v>11</v>
      </c>
      <c r="BC16" s="37"/>
      <c r="BD16" s="37"/>
      <c r="BE16" s="37"/>
      <c r="BF16" s="37"/>
      <c r="BG16" s="37">
        <v>0</v>
      </c>
      <c r="BH16" s="37">
        <v>10</v>
      </c>
      <c r="BI16" s="37">
        <v>0</v>
      </c>
      <c r="BJ16" s="37">
        <v>15</v>
      </c>
      <c r="BK16" s="37"/>
      <c r="BL16" s="37"/>
      <c r="BM16" s="37"/>
      <c r="BN16" s="37">
        <v>28</v>
      </c>
      <c r="BO16" s="37">
        <v>8</v>
      </c>
      <c r="BP16" s="37">
        <v>21</v>
      </c>
      <c r="BQ16" s="37">
        <v>14</v>
      </c>
      <c r="BR16" s="37"/>
      <c r="BS16" s="37"/>
      <c r="BT16" s="37"/>
      <c r="BU16" s="37">
        <v>8</v>
      </c>
      <c r="BV16" s="37">
        <v>6</v>
      </c>
      <c r="BW16" s="37">
        <v>19</v>
      </c>
      <c r="BX16" s="37">
        <v>11</v>
      </c>
      <c r="BY16" s="37"/>
      <c r="BZ16" s="37"/>
      <c r="CA16" s="37"/>
      <c r="CB16" s="37"/>
      <c r="CC16" s="37">
        <v>0</v>
      </c>
      <c r="CD16" s="37">
        <v>0</v>
      </c>
      <c r="CE16" s="37">
        <v>0</v>
      </c>
      <c r="CF16" s="37">
        <v>10</v>
      </c>
      <c r="CG16" s="37">
        <v>0</v>
      </c>
      <c r="CH16" s="37"/>
      <c r="CI16" s="37">
        <v>22</v>
      </c>
      <c r="CJ16" s="37">
        <v>23</v>
      </c>
      <c r="CK16" s="37">
        <v>25</v>
      </c>
      <c r="CL16" s="37">
        <v>23</v>
      </c>
      <c r="CM16" s="37">
        <v>26</v>
      </c>
      <c r="CN16" s="37">
        <v>23</v>
      </c>
      <c r="CO16" s="37"/>
      <c r="CP16" s="37">
        <v>2</v>
      </c>
      <c r="CQ16" s="37">
        <v>2</v>
      </c>
      <c r="CR16" s="37">
        <v>13</v>
      </c>
      <c r="CS16" s="37">
        <v>15</v>
      </c>
      <c r="CT16" s="37"/>
      <c r="CU16" s="37"/>
      <c r="CV16" s="37"/>
      <c r="CW16" s="37">
        <v>24</v>
      </c>
      <c r="CX16" s="37">
        <v>21</v>
      </c>
      <c r="CY16" s="37">
        <v>27</v>
      </c>
      <c r="CZ16" s="37">
        <v>25</v>
      </c>
      <c r="DA16" s="37"/>
      <c r="DB16" s="37"/>
      <c r="DC16" s="37"/>
      <c r="DD16" s="37">
        <v>5</v>
      </c>
      <c r="DE16" s="37">
        <v>12</v>
      </c>
      <c r="DF16" s="37">
        <v>27</v>
      </c>
      <c r="DG16" s="37">
        <v>32</v>
      </c>
      <c r="DH16" s="37"/>
      <c r="DI16" s="37"/>
      <c r="DJ16" s="37"/>
      <c r="DK16" s="37">
        <v>29</v>
      </c>
      <c r="DL16" s="37">
        <v>30</v>
      </c>
      <c r="DM16" s="37"/>
      <c r="DN16" s="37"/>
      <c r="DO16" s="37"/>
      <c r="DP16" s="37"/>
      <c r="DQ16" s="37"/>
      <c r="DR16" s="37"/>
      <c r="DS16" s="37"/>
      <c r="DT16" s="37"/>
      <c r="DU16" s="37"/>
      <c r="DV16" s="37"/>
      <c r="DW16" s="37"/>
      <c r="DX16" s="37"/>
      <c r="DY16" s="37">
        <v>32</v>
      </c>
      <c r="DZ16" s="37">
        <v>25</v>
      </c>
      <c r="EA16" s="37">
        <v>29</v>
      </c>
      <c r="EB16" s="37">
        <v>0</v>
      </c>
      <c r="EC16" s="37"/>
      <c r="ED16" s="37"/>
      <c r="EE16" s="37"/>
      <c r="EF16" s="37">
        <v>31</v>
      </c>
      <c r="EG16" s="37">
        <v>24</v>
      </c>
      <c r="EH16" s="37">
        <v>28</v>
      </c>
      <c r="EI16" s="37">
        <v>25</v>
      </c>
      <c r="EJ16" s="37"/>
      <c r="EK16" s="37"/>
      <c r="EL16" s="37"/>
      <c r="EM16" s="37"/>
      <c r="EN16" s="37"/>
      <c r="EO16" s="37"/>
      <c r="EP16" s="37"/>
      <c r="EQ16" s="37"/>
      <c r="ER16" s="37"/>
      <c r="ES16" s="37"/>
      <c r="ET16" s="37">
        <v>29</v>
      </c>
      <c r="EU16" s="37">
        <v>17</v>
      </c>
      <c r="EV16" s="37">
        <v>19</v>
      </c>
      <c r="EW16" s="37">
        <v>26</v>
      </c>
      <c r="EX16" s="37">
        <v>30</v>
      </c>
      <c r="EY16" s="37"/>
      <c r="EZ16" s="37"/>
      <c r="FA16" s="37">
        <v>18</v>
      </c>
      <c r="FB16" s="37">
        <v>12</v>
      </c>
      <c r="FC16" s="37">
        <v>24</v>
      </c>
      <c r="FD16" s="37">
        <v>28</v>
      </c>
      <c r="FE16" s="37">
        <v>25</v>
      </c>
      <c r="FF16" s="37">
        <v>25</v>
      </c>
      <c r="FG16" s="37"/>
      <c r="FH16" s="37">
        <v>25</v>
      </c>
      <c r="FI16" s="37"/>
      <c r="FJ16" s="37">
        <v>19</v>
      </c>
      <c r="FK16" s="37">
        <v>5</v>
      </c>
      <c r="FL16" s="37"/>
      <c r="FM16" s="37"/>
      <c r="FN16" s="37"/>
      <c r="FO16" s="37">
        <v>20</v>
      </c>
      <c r="FP16" s="37">
        <v>25</v>
      </c>
      <c r="FQ16" s="37">
        <v>20</v>
      </c>
      <c r="FR16" s="37">
        <v>15</v>
      </c>
      <c r="FS16" s="37"/>
      <c r="FT16" s="37"/>
      <c r="FU16" s="37"/>
      <c r="FV16" s="37"/>
      <c r="FW16" s="37"/>
      <c r="FX16" s="37"/>
      <c r="FY16" s="37"/>
      <c r="FZ16" s="37"/>
      <c r="GA16" s="37"/>
      <c r="GB16" s="37"/>
      <c r="GC16" s="37"/>
      <c r="GD16" s="37"/>
      <c r="GE16" s="37"/>
      <c r="GF16" s="37"/>
      <c r="GG16" s="37"/>
      <c r="GH16" s="37"/>
      <c r="GI16" s="37"/>
      <c r="GJ16" s="37">
        <v>31</v>
      </c>
      <c r="GK16" s="37">
        <v>34</v>
      </c>
      <c r="GL16" s="37">
        <v>24</v>
      </c>
      <c r="GM16" s="37">
        <v>27</v>
      </c>
      <c r="GN16" s="37"/>
      <c r="GO16" s="37"/>
      <c r="GP16" s="37"/>
      <c r="GQ16" s="37">
        <v>16</v>
      </c>
      <c r="GR16" s="37">
        <v>8</v>
      </c>
      <c r="GS16" s="37">
        <v>24</v>
      </c>
      <c r="GT16" s="37">
        <v>30</v>
      </c>
      <c r="GU16" s="37"/>
      <c r="GV16" s="37"/>
      <c r="GW16" s="37"/>
      <c r="GX16" s="37">
        <v>32</v>
      </c>
      <c r="GY16" s="37">
        <v>29</v>
      </c>
      <c r="GZ16" s="37">
        <v>31</v>
      </c>
      <c r="HA16" s="37">
        <v>29</v>
      </c>
      <c r="HB16" s="37"/>
      <c r="HC16" s="37"/>
      <c r="HD16" s="37"/>
      <c r="HE16" s="37">
        <v>37</v>
      </c>
      <c r="HF16" s="37">
        <v>16</v>
      </c>
      <c r="HG16" s="37">
        <v>30</v>
      </c>
      <c r="HH16" s="37">
        <v>20</v>
      </c>
      <c r="HI16" s="37">
        <v>27</v>
      </c>
      <c r="HJ16" s="37">
        <v>25</v>
      </c>
      <c r="HK16" s="37"/>
      <c r="HL16" s="37"/>
      <c r="HM16" s="37">
        <v>31</v>
      </c>
      <c r="HN16" s="37">
        <v>23</v>
      </c>
      <c r="HO16" s="37">
        <v>26</v>
      </c>
      <c r="HP16" s="37"/>
      <c r="HQ16" s="37"/>
      <c r="HR16" s="37"/>
      <c r="HS16" s="37">
        <v>27</v>
      </c>
      <c r="HT16" s="37">
        <v>13</v>
      </c>
      <c r="HU16" s="37">
        <v>1</v>
      </c>
      <c r="HV16" s="37">
        <v>24</v>
      </c>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7"/>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O16" s="110"/>
    </row>
    <row r="17" spans="1:736" ht="15.75" customHeight="1">
      <c r="A17" s="1" t="s">
        <v>222</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v>31</v>
      </c>
      <c r="FW17" s="1">
        <v>20</v>
      </c>
      <c r="FX17" s="1">
        <v>25</v>
      </c>
      <c r="FY17" s="1"/>
      <c r="FZ17" s="1"/>
      <c r="GA17" s="1"/>
      <c r="GB17" s="1"/>
      <c r="GC17" s="1">
        <v>22</v>
      </c>
      <c r="GD17" s="1">
        <v>24</v>
      </c>
      <c r="GE17" s="1">
        <v>31</v>
      </c>
      <c r="GF17" s="1">
        <v>23</v>
      </c>
      <c r="GG17" s="1"/>
      <c r="GH17" s="1"/>
      <c r="GI17" s="1"/>
      <c r="GJ17" s="1">
        <v>31</v>
      </c>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row>
    <row r="18" spans="1:736" ht="15.75" customHeight="1">
      <c r="A18" s="1" t="s">
        <v>223</v>
      </c>
      <c r="B18" s="314"/>
      <c r="C18" s="314"/>
      <c r="D18" s="314"/>
      <c r="E18" s="314"/>
      <c r="F18" s="314"/>
      <c r="G18" s="314"/>
      <c r="H18" s="314"/>
      <c r="I18" s="314"/>
      <c r="J18" s="314"/>
      <c r="K18" s="314"/>
      <c r="L18" s="314"/>
      <c r="M18" s="314"/>
      <c r="N18" s="314"/>
      <c r="O18" s="314"/>
      <c r="P18" s="314"/>
      <c r="Q18" s="314"/>
      <c r="R18" s="314"/>
      <c r="S18" s="314"/>
      <c r="T18" s="314"/>
      <c r="U18" s="314"/>
      <c r="V18" s="314"/>
      <c r="W18" s="314"/>
      <c r="X18" s="314"/>
      <c r="Y18" s="314"/>
      <c r="Z18" s="314"/>
      <c r="AA18" s="314"/>
      <c r="AB18" s="314"/>
      <c r="AC18" s="314"/>
      <c r="AD18" s="314"/>
      <c r="AE18" s="314"/>
      <c r="AF18" s="314"/>
      <c r="AG18" s="314"/>
      <c r="AH18" s="314"/>
      <c r="AI18" s="314"/>
      <c r="AJ18" s="314"/>
      <c r="AK18" s="314"/>
      <c r="AL18" s="314"/>
      <c r="AM18" s="314"/>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4"/>
      <c r="BK18" s="314"/>
      <c r="BL18" s="314"/>
      <c r="BM18" s="314"/>
      <c r="BN18" s="314"/>
      <c r="BO18" s="314"/>
      <c r="BP18" s="314"/>
      <c r="BQ18" s="314"/>
      <c r="BR18" s="314"/>
      <c r="BS18" s="314"/>
      <c r="BT18" s="314"/>
      <c r="BU18" s="314"/>
      <c r="BV18" s="314"/>
      <c r="BW18" s="314"/>
      <c r="BX18" s="314"/>
      <c r="BY18" s="314"/>
      <c r="BZ18" s="314"/>
      <c r="CA18" s="314"/>
      <c r="CB18" s="314"/>
      <c r="CC18" s="314"/>
      <c r="CD18" s="314"/>
      <c r="CE18" s="314"/>
      <c r="CF18" s="314"/>
      <c r="CG18" s="314"/>
      <c r="CH18" s="314"/>
      <c r="CI18" s="314"/>
      <c r="CJ18" s="314"/>
      <c r="CK18" s="314"/>
      <c r="CL18" s="314"/>
      <c r="CM18" s="314"/>
      <c r="CN18" s="314"/>
      <c r="CO18" s="314"/>
      <c r="CP18" s="314"/>
      <c r="CQ18" s="314"/>
      <c r="CR18" s="314"/>
      <c r="CS18" s="314"/>
      <c r="CT18" s="314"/>
      <c r="CU18" s="314"/>
      <c r="CV18" s="314"/>
      <c r="CW18" s="314"/>
      <c r="CX18" s="314"/>
      <c r="CY18" s="314"/>
      <c r="CZ18" s="314"/>
      <c r="DA18" s="314"/>
      <c r="DB18" s="314"/>
      <c r="DC18" s="314"/>
      <c r="DD18" s="314"/>
      <c r="DE18" s="314"/>
      <c r="DF18" s="314"/>
      <c r="DG18" s="314"/>
      <c r="DH18" s="314"/>
      <c r="DI18" s="314"/>
      <c r="DJ18" s="314"/>
      <c r="DK18" s="314"/>
      <c r="DL18" s="314"/>
      <c r="DM18" s="314"/>
      <c r="DN18" s="314"/>
      <c r="DO18" s="314"/>
      <c r="DP18" s="314"/>
      <c r="DQ18" s="314"/>
      <c r="DR18" s="314"/>
      <c r="DS18" s="314"/>
      <c r="DT18" s="314"/>
      <c r="DU18" s="314"/>
      <c r="DV18" s="314"/>
      <c r="DW18" s="314"/>
      <c r="DX18" s="314"/>
      <c r="DY18" s="314"/>
      <c r="DZ18" s="314"/>
      <c r="EA18" s="314"/>
      <c r="EB18" s="314"/>
      <c r="EC18" s="314"/>
      <c r="ED18" s="314"/>
      <c r="EE18" s="314"/>
      <c r="EF18" s="314"/>
      <c r="EG18" s="314"/>
      <c r="EH18" s="314"/>
      <c r="EI18" s="314"/>
      <c r="EJ18" s="314"/>
      <c r="EK18" s="314"/>
      <c r="EL18" s="314"/>
      <c r="EM18" s="314"/>
      <c r="EN18" s="314"/>
      <c r="EO18" s="314"/>
      <c r="EP18" s="314"/>
      <c r="EQ18" s="314"/>
      <c r="ER18" s="314"/>
      <c r="ES18" s="314"/>
      <c r="ET18" s="314"/>
      <c r="EU18" s="314"/>
      <c r="EV18" s="314"/>
      <c r="EW18" s="314"/>
      <c r="EX18" s="314"/>
      <c r="EY18" s="314"/>
      <c r="EZ18" s="314"/>
      <c r="FA18" s="314"/>
      <c r="FB18" s="314"/>
      <c r="FC18" s="314"/>
      <c r="FD18" s="314"/>
      <c r="FE18" s="314"/>
      <c r="FF18" s="314"/>
      <c r="FG18" s="314"/>
      <c r="FH18" s="314"/>
      <c r="FI18" s="314"/>
      <c r="FJ18" s="314"/>
      <c r="FK18" s="314"/>
      <c r="FL18" s="314"/>
      <c r="FM18" s="314"/>
      <c r="FN18" s="314"/>
      <c r="FO18" s="314"/>
      <c r="FP18" s="314"/>
      <c r="FQ18" s="314"/>
      <c r="FR18" s="314"/>
      <c r="FS18" s="314"/>
      <c r="FT18" s="314"/>
      <c r="FU18" s="314"/>
      <c r="FV18" s="314"/>
      <c r="FW18" s="314"/>
      <c r="FX18" s="314"/>
      <c r="FY18" s="314"/>
      <c r="FZ18" s="314"/>
      <c r="GA18" s="314"/>
      <c r="GB18" s="314"/>
      <c r="GC18" s="314"/>
      <c r="GD18" s="314"/>
      <c r="GE18" s="314"/>
      <c r="GF18" s="314"/>
      <c r="GG18" s="314"/>
      <c r="GH18" s="314"/>
      <c r="GI18" s="314"/>
      <c r="GJ18" s="314"/>
      <c r="GK18" s="314"/>
      <c r="GL18" s="314"/>
      <c r="GM18" s="314"/>
      <c r="GN18" s="314"/>
      <c r="GO18" s="314"/>
      <c r="GP18" s="314"/>
      <c r="GQ18" s="314"/>
      <c r="GR18" s="314"/>
      <c r="GS18" s="314"/>
      <c r="GT18" s="314"/>
      <c r="GU18" s="314"/>
      <c r="GV18" s="314"/>
      <c r="GW18" s="314"/>
      <c r="GX18" s="314"/>
      <c r="GY18" s="314"/>
      <c r="GZ18" s="314"/>
      <c r="HA18" s="314"/>
      <c r="HB18" s="314"/>
      <c r="HC18" s="314"/>
      <c r="HD18" s="314"/>
      <c r="HE18" s="314"/>
      <c r="HF18" s="314"/>
      <c r="HG18" s="314"/>
      <c r="HH18" s="314"/>
      <c r="HI18" s="314"/>
      <c r="HJ18" s="314"/>
      <c r="HK18" s="314"/>
      <c r="HL18" s="314"/>
      <c r="HM18" s="314"/>
      <c r="HN18" s="314"/>
      <c r="HO18" s="314"/>
      <c r="HP18" s="314"/>
      <c r="HQ18" s="314"/>
      <c r="HR18" s="314"/>
      <c r="HS18" s="314"/>
      <c r="HT18" s="314"/>
      <c r="HU18" s="314"/>
      <c r="HV18" s="314"/>
      <c r="HW18" s="314"/>
      <c r="HX18" s="314"/>
      <c r="HY18" s="314"/>
      <c r="HZ18" s="314"/>
      <c r="IA18" s="314"/>
      <c r="IB18" s="314"/>
      <c r="IC18" s="314"/>
      <c r="ID18" s="314"/>
      <c r="IE18" s="314"/>
      <c r="IF18" s="314"/>
      <c r="IG18" s="314"/>
      <c r="IH18" s="314"/>
      <c r="II18" s="314"/>
      <c r="IJ18" s="314"/>
      <c r="IK18" s="314"/>
      <c r="IL18" s="314"/>
      <c r="IM18" s="314"/>
      <c r="IN18" s="314"/>
      <c r="IO18" s="314"/>
      <c r="IP18" s="314"/>
      <c r="IQ18" s="314"/>
      <c r="IR18" s="314"/>
      <c r="IS18" s="314"/>
      <c r="IT18" s="314"/>
      <c r="IU18" s="314"/>
      <c r="IV18" s="314"/>
      <c r="IW18" s="314"/>
      <c r="IX18" s="314"/>
      <c r="IY18" s="314"/>
      <c r="IZ18" s="314"/>
      <c r="JA18" s="314"/>
      <c r="JB18" s="314"/>
      <c r="JC18" s="314"/>
      <c r="JD18" s="314"/>
      <c r="JE18" s="314"/>
      <c r="JF18" s="314"/>
      <c r="JG18" s="314"/>
      <c r="JH18" s="314"/>
      <c r="JI18" s="314"/>
      <c r="JJ18" s="314"/>
      <c r="JK18" s="314"/>
      <c r="JL18" s="314"/>
      <c r="JM18" s="314"/>
      <c r="JN18" s="314"/>
      <c r="JO18" s="314"/>
      <c r="JP18" s="314"/>
      <c r="JQ18" s="314"/>
      <c r="JR18" s="314"/>
      <c r="JS18" s="314"/>
      <c r="JT18" s="314"/>
      <c r="JU18" s="314"/>
      <c r="JV18" s="314"/>
      <c r="JW18" s="314"/>
      <c r="JX18" s="314"/>
      <c r="JY18" s="314"/>
      <c r="JZ18" s="314"/>
      <c r="KA18" s="314"/>
      <c r="KB18" s="314"/>
      <c r="KC18" s="314"/>
      <c r="KD18" s="314"/>
      <c r="KE18" s="314"/>
      <c r="KF18" s="314"/>
      <c r="KG18" s="314"/>
      <c r="KH18" s="314"/>
      <c r="KI18" s="314"/>
      <c r="KJ18" s="314"/>
      <c r="KK18" s="314"/>
      <c r="KL18" s="314"/>
      <c r="KM18" s="314"/>
      <c r="KN18" s="314"/>
      <c r="KO18" s="314"/>
      <c r="KP18" s="314"/>
      <c r="KQ18" s="314"/>
      <c r="KR18" s="314"/>
      <c r="KS18" s="314"/>
      <c r="KT18" s="314"/>
      <c r="KU18" s="314"/>
      <c r="KV18" s="314"/>
      <c r="KW18" s="314"/>
      <c r="KX18" s="314"/>
      <c r="KY18" s="314"/>
      <c r="KZ18" s="314"/>
      <c r="LA18" s="314"/>
      <c r="LB18" s="314"/>
      <c r="LC18" s="314"/>
      <c r="LD18" s="314"/>
      <c r="LE18" s="314"/>
      <c r="LF18" s="314"/>
      <c r="LG18" s="314"/>
      <c r="LH18" s="314"/>
      <c r="LI18" s="314"/>
      <c r="LJ18" s="314"/>
      <c r="LK18" s="314"/>
      <c r="LL18" s="314"/>
      <c r="LM18" s="314"/>
      <c r="LN18" s="314"/>
      <c r="LO18" s="314"/>
      <c r="LP18" s="314"/>
      <c r="LQ18" s="314"/>
      <c r="LR18" s="314"/>
      <c r="LS18" s="314"/>
      <c r="LT18" s="314"/>
      <c r="LU18" s="314"/>
      <c r="LV18" s="314"/>
      <c r="LW18" s="314"/>
      <c r="LX18" s="314"/>
      <c r="LY18" s="314"/>
      <c r="LZ18" s="314"/>
      <c r="MA18" s="314"/>
      <c r="MB18" s="314"/>
      <c r="MC18" s="314"/>
      <c r="MD18" s="314"/>
      <c r="ME18" s="314"/>
      <c r="MF18" s="314"/>
      <c r="MG18" s="314"/>
      <c r="MH18" s="314"/>
      <c r="MI18" s="314"/>
      <c r="MJ18" s="314"/>
      <c r="MK18" s="314"/>
      <c r="ML18" s="314"/>
      <c r="MM18" s="314"/>
      <c r="MN18" s="314"/>
      <c r="MO18" s="314"/>
      <c r="MP18" s="314"/>
      <c r="MQ18" s="314"/>
      <c r="MR18" s="314"/>
      <c r="MS18" s="314"/>
      <c r="MT18" s="314"/>
      <c r="MU18" s="314"/>
      <c r="MV18" s="314"/>
      <c r="MW18" s="314"/>
      <c r="MX18" s="314"/>
      <c r="MY18" s="314"/>
      <c r="MZ18" s="314"/>
      <c r="NA18" s="314"/>
      <c r="NB18" s="314"/>
      <c r="NC18" s="314"/>
      <c r="ND18" s="314"/>
      <c r="NE18" s="314"/>
      <c r="NF18" s="314"/>
      <c r="NG18" s="314"/>
      <c r="NH18" s="314"/>
      <c r="NI18" s="314"/>
      <c r="NJ18" s="314"/>
      <c r="NK18" s="314"/>
      <c r="NL18" s="314"/>
      <c r="NM18" s="314"/>
      <c r="NN18" s="314"/>
      <c r="NO18" s="314"/>
      <c r="NP18" s="314"/>
      <c r="NQ18" s="314"/>
      <c r="NR18" s="314"/>
      <c r="NS18" s="314"/>
      <c r="NT18" s="314"/>
      <c r="NU18" s="314"/>
      <c r="NV18" s="314"/>
      <c r="NW18" s="314"/>
      <c r="NX18" s="314"/>
      <c r="NY18" s="314"/>
      <c r="NZ18" s="314"/>
      <c r="OA18" s="314"/>
      <c r="OB18" s="314"/>
      <c r="OC18" s="314"/>
      <c r="OD18" s="314"/>
      <c r="OE18" s="314"/>
      <c r="OF18" s="314"/>
      <c r="OG18" s="314"/>
      <c r="OH18" s="314"/>
      <c r="OI18" s="314"/>
      <c r="OJ18" s="314"/>
      <c r="OK18" s="314"/>
      <c r="OL18" s="314"/>
      <c r="OM18" s="314"/>
      <c r="ON18" s="314"/>
      <c r="OO18" s="314"/>
      <c r="OP18" s="314"/>
      <c r="OQ18" s="314"/>
      <c r="OR18" s="314"/>
      <c r="OS18" s="314"/>
      <c r="OT18" s="314"/>
      <c r="OU18" s="314"/>
      <c r="OV18" s="314"/>
      <c r="OW18" s="314"/>
      <c r="OX18" s="314"/>
      <c r="OY18" s="314"/>
      <c r="OZ18" s="314"/>
      <c r="PA18" s="314"/>
      <c r="PB18" s="314"/>
      <c r="PC18" s="314"/>
      <c r="PD18" s="314"/>
      <c r="PE18" s="314"/>
      <c r="PF18" s="314"/>
      <c r="PG18" s="314"/>
      <c r="PH18" s="314"/>
      <c r="PI18" s="314"/>
      <c r="PJ18" s="314"/>
      <c r="PK18" s="314"/>
      <c r="PL18" s="314"/>
      <c r="PM18" s="314"/>
      <c r="PN18" s="314"/>
      <c r="PO18" s="314"/>
      <c r="PP18" s="314"/>
      <c r="PQ18" s="314"/>
      <c r="PR18" s="314"/>
      <c r="PS18" s="314"/>
      <c r="PT18" s="314"/>
      <c r="PU18" s="314"/>
      <c r="PV18" s="314"/>
      <c r="PW18" s="314"/>
      <c r="PX18" s="314"/>
      <c r="PY18" s="314"/>
      <c r="PZ18" s="314"/>
      <c r="QA18" s="314"/>
      <c r="QB18" s="314"/>
      <c r="QC18" s="314"/>
      <c r="QD18" s="314"/>
      <c r="QE18" s="314"/>
      <c r="QF18" s="314"/>
      <c r="QG18" s="314"/>
      <c r="QH18" s="314"/>
      <c r="QI18" s="314"/>
      <c r="QJ18" s="314"/>
      <c r="QK18" s="314"/>
      <c r="QL18" s="314"/>
      <c r="QM18" s="314"/>
      <c r="QN18" s="314"/>
      <c r="QO18" s="314"/>
      <c r="QP18" s="314"/>
      <c r="QQ18" s="314"/>
      <c r="QR18" s="314"/>
      <c r="QS18" s="314"/>
      <c r="QT18" s="314"/>
      <c r="QU18" s="314"/>
      <c r="QV18" s="314"/>
      <c r="QW18" s="314"/>
      <c r="QX18" s="314"/>
      <c r="QY18" s="314"/>
      <c r="QZ18" s="314"/>
      <c r="RA18" s="314"/>
      <c r="RB18" s="314"/>
      <c r="RC18" s="314"/>
      <c r="RD18" s="314"/>
      <c r="RE18" s="314"/>
      <c r="RF18" s="314"/>
      <c r="RG18" s="314"/>
      <c r="RH18" s="314"/>
      <c r="RI18" s="314"/>
      <c r="RJ18" s="314"/>
      <c r="RK18" s="314"/>
      <c r="RL18" s="314"/>
      <c r="RM18" s="314"/>
      <c r="RN18" s="314"/>
      <c r="RO18" s="314"/>
      <c r="RP18" s="314"/>
      <c r="RQ18" s="314"/>
      <c r="RR18" s="314"/>
      <c r="RS18" s="314"/>
      <c r="RT18" s="314"/>
      <c r="RU18" s="314"/>
      <c r="RV18" s="314"/>
      <c r="RW18" s="314"/>
      <c r="RX18" s="314"/>
      <c r="RY18" s="314"/>
      <c r="RZ18" s="314"/>
      <c r="SA18" s="314"/>
      <c r="SB18" s="314"/>
      <c r="SC18" s="314"/>
      <c r="SD18" s="314"/>
      <c r="SE18" s="314"/>
      <c r="SF18" s="314"/>
      <c r="SG18" s="314"/>
      <c r="SH18" s="314"/>
      <c r="SI18" s="314"/>
      <c r="SJ18" s="314"/>
      <c r="SK18" s="314"/>
      <c r="SL18" s="314"/>
      <c r="SM18" s="314"/>
      <c r="SN18" s="314"/>
      <c r="SO18" s="314"/>
      <c r="SP18" s="314"/>
      <c r="SQ18" s="314"/>
      <c r="SR18" s="314"/>
      <c r="SS18" s="314"/>
      <c r="ST18" s="314"/>
      <c r="SU18" s="314"/>
      <c r="SV18" s="314"/>
      <c r="SW18" s="314"/>
      <c r="SX18" s="314"/>
      <c r="SY18" s="314"/>
      <c r="SZ18" s="314"/>
      <c r="TA18" s="314"/>
      <c r="TB18" s="314"/>
      <c r="TC18" s="314"/>
      <c r="TD18" s="314"/>
      <c r="TE18" s="314"/>
      <c r="TF18" s="314"/>
      <c r="TG18" s="314"/>
      <c r="TH18" s="314"/>
      <c r="TI18" s="314"/>
    </row>
    <row r="19" spans="1:736" s="38" customFormat="1" ht="15.75" customHeight="1">
      <c r="A19" s="37" t="s">
        <v>224</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7"/>
      <c r="SM19" s="37"/>
      <c r="SN19" s="37"/>
      <c r="SO19" s="37"/>
      <c r="SP19" s="37"/>
      <c r="SQ19" s="37"/>
      <c r="SR19" s="37"/>
      <c r="SS19" s="37"/>
      <c r="ST19" s="37"/>
      <c r="SU19" s="37"/>
      <c r="SV19" s="37"/>
      <c r="SW19" s="37"/>
      <c r="SX19" s="37"/>
      <c r="SY19" s="37"/>
      <c r="SZ19" s="37"/>
      <c r="TA19" s="37"/>
      <c r="TB19" s="37"/>
      <c r="TC19" s="37"/>
      <c r="TD19" s="37"/>
      <c r="TE19" s="37"/>
      <c r="TF19" s="37"/>
      <c r="TG19" s="37"/>
      <c r="TH19" s="37"/>
      <c r="TI19" s="37"/>
    </row>
    <row r="20" spans="1:736" s="38" customFormat="1" ht="15.75" customHeight="1">
      <c r="A20" s="37" t="s">
        <v>225</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row>
    <row r="21" spans="1:736" s="38" customFormat="1" ht="15.75" customHeight="1">
      <c r="A21" s="37" t="s">
        <v>226</v>
      </c>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c r="IV21" s="39"/>
      <c r="IW21" s="39"/>
      <c r="IX21" s="39"/>
      <c r="IY21" s="39"/>
      <c r="IZ21" s="39"/>
      <c r="JA21" s="39"/>
      <c r="JB21" s="39"/>
      <c r="JC21" s="39"/>
      <c r="JD21" s="39"/>
      <c r="JE21" s="39"/>
      <c r="JF21" s="39"/>
      <c r="JG21" s="39"/>
      <c r="JH21" s="39"/>
      <c r="JI21" s="39"/>
      <c r="JJ21" s="39"/>
      <c r="JK21" s="39"/>
      <c r="JL21" s="39"/>
      <c r="JM21" s="39"/>
      <c r="JN21" s="39"/>
      <c r="JO21" s="39"/>
      <c r="JP21" s="39"/>
      <c r="JQ21" s="39"/>
      <c r="JR21" s="39"/>
      <c r="JS21" s="39"/>
      <c r="JT21" s="39"/>
      <c r="JU21" s="39"/>
      <c r="JV21" s="39"/>
      <c r="JW21" s="39"/>
      <c r="JX21" s="39"/>
      <c r="JY21" s="39"/>
      <c r="JZ21" s="39"/>
      <c r="KA21" s="39"/>
      <c r="KB21" s="39"/>
      <c r="KC21" s="39"/>
      <c r="KD21" s="39"/>
      <c r="KE21" s="39"/>
      <c r="KF21" s="39"/>
      <c r="KG21" s="39"/>
      <c r="KH21" s="39"/>
      <c r="KI21" s="39"/>
      <c r="KJ21" s="39"/>
      <c r="KK21" s="39"/>
      <c r="KL21" s="39"/>
      <c r="KM21" s="39"/>
      <c r="KN21" s="39"/>
      <c r="KO21" s="39"/>
      <c r="KP21" s="39"/>
      <c r="KQ21" s="39"/>
      <c r="KR21" s="39"/>
      <c r="KS21" s="39"/>
      <c r="KT21" s="39"/>
      <c r="KU21" s="39"/>
      <c r="KV21" s="39"/>
      <c r="KW21" s="39"/>
      <c r="KX21" s="39"/>
      <c r="KY21" s="39"/>
      <c r="KZ21" s="39"/>
      <c r="LA21" s="39"/>
      <c r="LB21" s="39"/>
      <c r="LC21" s="39"/>
      <c r="LD21" s="39"/>
      <c r="LE21" s="39"/>
      <c r="LF21" s="39"/>
      <c r="LG21" s="39"/>
      <c r="LH21" s="39"/>
      <c r="LI21" s="39"/>
      <c r="LJ21" s="39"/>
      <c r="LK21" s="39"/>
      <c r="LL21" s="39"/>
      <c r="LM21" s="39"/>
      <c r="LN21" s="39"/>
      <c r="LO21" s="39"/>
      <c r="LP21" s="39"/>
      <c r="LQ21" s="39"/>
      <c r="LR21" s="39"/>
      <c r="LS21" s="39"/>
      <c r="LT21" s="39"/>
      <c r="LU21" s="39"/>
      <c r="LV21" s="39"/>
      <c r="LW21" s="39"/>
      <c r="LX21" s="39"/>
      <c r="LY21" s="39"/>
      <c r="LZ21" s="39"/>
      <c r="MA21" s="39"/>
      <c r="MB21" s="39"/>
      <c r="MC21" s="39"/>
      <c r="MD21" s="39"/>
      <c r="ME21" s="39"/>
      <c r="MF21" s="39"/>
      <c r="MG21" s="39"/>
      <c r="MH21" s="39"/>
      <c r="MI21" s="39"/>
      <c r="MJ21" s="39"/>
      <c r="MK21" s="39"/>
      <c r="ML21" s="39"/>
      <c r="MM21" s="39"/>
      <c r="MN21" s="39"/>
      <c r="MO21" s="39"/>
      <c r="MP21" s="39"/>
      <c r="MQ21" s="39"/>
      <c r="MR21" s="39"/>
      <c r="MS21" s="39"/>
      <c r="MT21" s="39"/>
      <c r="MU21" s="39"/>
      <c r="MV21" s="39"/>
      <c r="MW21" s="39"/>
      <c r="MX21" s="39"/>
      <c r="MY21" s="39"/>
      <c r="MZ21" s="39"/>
      <c r="NA21" s="39"/>
      <c r="NB21" s="39"/>
      <c r="NC21" s="39"/>
      <c r="ND21" s="39"/>
      <c r="NE21" s="39"/>
      <c r="NF21" s="39"/>
      <c r="NG21" s="39"/>
      <c r="NH21" s="39"/>
      <c r="NI21" s="39"/>
      <c r="NJ21" s="39"/>
      <c r="NK21" s="39"/>
      <c r="NL21" s="39"/>
      <c r="NM21" s="39"/>
      <c r="NN21" s="39"/>
      <c r="NO21" s="39"/>
      <c r="NP21" s="39"/>
      <c r="NQ21" s="39"/>
      <c r="NR21" s="39"/>
      <c r="NS21" s="39"/>
      <c r="NT21" s="39"/>
      <c r="NU21" s="39"/>
      <c r="NV21" s="39"/>
      <c r="NW21" s="39"/>
      <c r="NX21" s="39"/>
      <c r="NY21" s="39"/>
      <c r="NZ21" s="39"/>
      <c r="OA21" s="39"/>
      <c r="OB21" s="39"/>
      <c r="OC21" s="39"/>
      <c r="OD21" s="39"/>
      <c r="OE21" s="39"/>
      <c r="OF21" s="39"/>
      <c r="OG21" s="39"/>
      <c r="OH21" s="39"/>
      <c r="OI21" s="39"/>
      <c r="OJ21" s="39"/>
      <c r="OK21" s="39"/>
      <c r="OL21" s="39"/>
      <c r="OM21" s="39"/>
      <c r="ON21" s="39"/>
      <c r="OO21" s="39"/>
      <c r="OP21" s="39"/>
      <c r="OQ21" s="39"/>
      <c r="OR21" s="39"/>
      <c r="OS21" s="39"/>
      <c r="OT21" s="39"/>
      <c r="OU21" s="39"/>
      <c r="OV21" s="39"/>
      <c r="OW21" s="39"/>
      <c r="OX21" s="39"/>
      <c r="OY21" s="39"/>
      <c r="OZ21" s="39"/>
      <c r="PA21" s="39"/>
      <c r="PB21" s="39"/>
      <c r="PC21" s="39"/>
      <c r="PD21" s="39"/>
      <c r="PE21" s="39"/>
      <c r="PF21" s="39"/>
      <c r="PG21" s="39"/>
      <c r="PH21" s="39"/>
      <c r="PI21" s="39"/>
      <c r="PJ21" s="39"/>
      <c r="PK21" s="39"/>
      <c r="PL21" s="39"/>
      <c r="PM21" s="39"/>
      <c r="PN21" s="39"/>
      <c r="PO21" s="39"/>
      <c r="PP21" s="39"/>
      <c r="PQ21" s="39"/>
      <c r="PR21" s="39"/>
      <c r="PS21" s="39"/>
      <c r="PT21" s="39"/>
      <c r="PU21" s="39"/>
      <c r="PV21" s="39"/>
      <c r="PW21" s="39"/>
      <c r="PX21" s="39"/>
      <c r="PY21" s="39"/>
      <c r="PZ21" s="39"/>
      <c r="QA21" s="39"/>
      <c r="QB21" s="39"/>
      <c r="QC21" s="39"/>
      <c r="QD21" s="39"/>
      <c r="QE21" s="39"/>
      <c r="QF21" s="39"/>
      <c r="QG21" s="39"/>
      <c r="QH21" s="39"/>
      <c r="QI21" s="39"/>
      <c r="QJ21" s="39"/>
      <c r="QK21" s="39"/>
      <c r="QL21" s="39"/>
      <c r="QM21" s="39"/>
      <c r="QN21" s="39"/>
      <c r="QO21" s="39"/>
      <c r="QP21" s="39"/>
      <c r="QQ21" s="39"/>
      <c r="QR21" s="39"/>
      <c r="QS21" s="39"/>
      <c r="QT21" s="39"/>
      <c r="QU21" s="39"/>
      <c r="QV21" s="39"/>
      <c r="QW21" s="39"/>
      <c r="QX21" s="39"/>
      <c r="QY21" s="39"/>
      <c r="QZ21" s="39"/>
      <c r="RA21" s="39"/>
      <c r="RB21" s="39"/>
      <c r="RC21" s="39"/>
      <c r="RD21" s="39"/>
      <c r="RE21" s="39"/>
      <c r="RF21" s="39"/>
      <c r="RG21" s="39"/>
      <c r="RH21" s="39"/>
      <c r="RI21" s="39"/>
      <c r="RJ21" s="39"/>
      <c r="RK21" s="39"/>
      <c r="RL21" s="39"/>
      <c r="RM21" s="39"/>
      <c r="RN21" s="39"/>
      <c r="RO21" s="39"/>
      <c r="RP21" s="39"/>
      <c r="RQ21" s="39"/>
      <c r="RR21" s="39"/>
      <c r="RS21" s="39"/>
      <c r="RT21" s="39"/>
      <c r="RU21" s="39"/>
      <c r="RV21" s="39"/>
      <c r="RW21" s="39"/>
      <c r="RX21" s="39"/>
      <c r="RY21" s="39"/>
      <c r="RZ21" s="39"/>
      <c r="SA21" s="39"/>
      <c r="SB21" s="39"/>
      <c r="SC21" s="39"/>
      <c r="SD21" s="39"/>
      <c r="SE21" s="39"/>
      <c r="SF21" s="39"/>
      <c r="SG21" s="39"/>
      <c r="SH21" s="39"/>
      <c r="SI21" s="39"/>
      <c r="SJ21" s="39"/>
      <c r="SK21" s="39"/>
      <c r="SL21" s="39"/>
      <c r="SM21" s="39"/>
      <c r="SN21" s="39"/>
      <c r="SO21" s="39"/>
      <c r="SP21" s="39"/>
      <c r="SQ21" s="39"/>
      <c r="SR21" s="39"/>
      <c r="SS21" s="39"/>
      <c r="ST21" s="39"/>
      <c r="SU21" s="39"/>
      <c r="SV21" s="39"/>
      <c r="SW21" s="39"/>
      <c r="SX21" s="39"/>
      <c r="SY21" s="39"/>
      <c r="SZ21" s="39"/>
      <c r="TA21" s="39"/>
      <c r="TB21" s="39"/>
      <c r="TC21" s="39"/>
      <c r="TD21" s="39"/>
      <c r="TE21" s="39"/>
      <c r="TF21" s="39"/>
      <c r="TG21" s="39"/>
      <c r="TH21" s="39"/>
      <c r="TI21" s="39"/>
      <c r="TQ21" s="93"/>
      <c r="TR21" s="93"/>
      <c r="TS21" s="93"/>
      <c r="TT21" s="93"/>
      <c r="TU21" s="93"/>
      <c r="TV21" s="93"/>
      <c r="TW21" s="93"/>
      <c r="TX21" s="93"/>
      <c r="TY21" s="93"/>
      <c r="UA21" s="93"/>
      <c r="UB21" s="93"/>
      <c r="UC21" s="93"/>
      <c r="UD21" s="93"/>
      <c r="UE21" s="93"/>
      <c r="UF21" s="93"/>
      <c r="UN21" s="93"/>
      <c r="UU21" s="93"/>
      <c r="UV21" s="93"/>
      <c r="UW21" s="93"/>
      <c r="UX21" s="93"/>
      <c r="UY21" s="93"/>
      <c r="UZ21" s="93"/>
      <c r="VA21" s="93"/>
      <c r="VB21" s="93"/>
      <c r="VC21" s="93"/>
      <c r="VD21" s="93"/>
      <c r="VE21" s="93"/>
      <c r="VF21" s="93"/>
      <c r="VG21" s="93"/>
      <c r="VH21" s="93"/>
      <c r="VI21" s="93"/>
      <c r="VJ21" s="93"/>
      <c r="VK21" s="93"/>
      <c r="VL21" s="93"/>
      <c r="VM21" s="93"/>
      <c r="VN21" s="93"/>
      <c r="VO21" s="93"/>
      <c r="VP21" s="93"/>
      <c r="VQ21" s="93"/>
      <c r="VR21" s="93"/>
      <c r="VS21" s="93"/>
      <c r="VT21" s="93"/>
      <c r="VU21" s="93"/>
      <c r="VV21" s="93"/>
      <c r="VW21" s="93"/>
      <c r="VX21" s="93"/>
      <c r="VY21" s="93"/>
      <c r="VZ21" s="93"/>
      <c r="WA21" s="93"/>
      <c r="WB21" s="93"/>
      <c r="WC21" s="93"/>
      <c r="WD21" s="93"/>
      <c r="WE21" s="93"/>
      <c r="WF21" s="93"/>
      <c r="WG21" s="93"/>
      <c r="WH21" s="93"/>
      <c r="WI21" s="93"/>
      <c r="WJ21" s="93"/>
      <c r="WK21" s="93"/>
      <c r="WL21" s="93"/>
      <c r="WM21" s="93"/>
      <c r="WN21" s="93"/>
      <c r="WO21" s="93"/>
      <c r="WP21" s="93"/>
      <c r="WQ21" s="93"/>
      <c r="WR21" s="93"/>
      <c r="WS21" s="93"/>
      <c r="WT21" s="93"/>
      <c r="WU21" s="93"/>
      <c r="WV21" s="93"/>
      <c r="WW21" s="93"/>
      <c r="WX21" s="93"/>
      <c r="WY21" s="93"/>
      <c r="WZ21" s="93"/>
      <c r="XA21" s="93"/>
      <c r="XB21" s="93"/>
      <c r="XC21" s="93"/>
      <c r="XD21" s="93"/>
      <c r="XE21" s="93"/>
      <c r="XF21" s="93"/>
      <c r="XG21" s="93"/>
      <c r="XH21" s="93"/>
      <c r="XI21" s="93"/>
      <c r="XJ21" s="93"/>
      <c r="XK21" s="93"/>
      <c r="XL21" s="93"/>
      <c r="XM21" s="93"/>
      <c r="XN21" s="93"/>
      <c r="XO21" s="93"/>
      <c r="XP21" s="93"/>
      <c r="XQ21" s="93"/>
      <c r="XR21" s="93"/>
      <c r="XS21" s="93"/>
      <c r="XT21" s="93"/>
      <c r="XU21" s="93"/>
      <c r="XV21" s="93"/>
      <c r="XW21" s="93"/>
      <c r="XX21" s="93"/>
      <c r="XY21" s="93"/>
      <c r="XZ21" s="93"/>
      <c r="YA21" s="93"/>
      <c r="YB21" s="93"/>
      <c r="YC21" s="93"/>
      <c r="YD21" s="93"/>
      <c r="YE21" s="93"/>
      <c r="YF21" s="93"/>
      <c r="YG21" s="93"/>
      <c r="YH21" s="93"/>
      <c r="YI21" s="93"/>
      <c r="YJ21" s="93"/>
      <c r="YK21" s="93"/>
      <c r="YL21" s="93"/>
      <c r="YM21" s="93"/>
      <c r="YN21" s="93"/>
      <c r="YO21" s="93"/>
      <c r="YP21" s="93"/>
      <c r="YQ21" s="93"/>
      <c r="YR21" s="93"/>
      <c r="YS21" s="93"/>
      <c r="YT21" s="93"/>
      <c r="YU21" s="93"/>
      <c r="YV21" s="93"/>
      <c r="YW21" s="93"/>
      <c r="YX21" s="93"/>
      <c r="YY21" s="93"/>
      <c r="YZ21" s="93"/>
      <c r="ZA21" s="93"/>
      <c r="ZB21" s="93"/>
      <c r="ZC21" s="93"/>
      <c r="ZD21" s="93"/>
      <c r="ZE21" s="93"/>
      <c r="ZF21" s="93"/>
    </row>
    <row r="22" spans="1:73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row>
    <row r="23" spans="1:736" s="38" customFormat="1" ht="15.75" customHeight="1">
      <c r="A23" s="37" t="s">
        <v>227</v>
      </c>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7"/>
      <c r="SM23" s="37"/>
      <c r="SN23" s="37"/>
      <c r="SO23" s="37"/>
      <c r="SP23" s="37"/>
      <c r="SQ23" s="37"/>
      <c r="SR23" s="37"/>
      <c r="SS23" s="37"/>
      <c r="ST23" s="37"/>
      <c r="SU23" s="37"/>
      <c r="SV23" s="37"/>
      <c r="SW23" s="37"/>
      <c r="SX23" s="37"/>
      <c r="SY23" s="37"/>
      <c r="SZ23" s="37"/>
      <c r="TA23" s="37"/>
      <c r="TB23" s="37"/>
      <c r="TC23" s="37"/>
      <c r="TD23" s="37"/>
      <c r="TE23" s="37"/>
      <c r="TF23" s="37"/>
      <c r="TG23" s="37"/>
      <c r="TH23" s="37"/>
      <c r="TI23" s="37"/>
    </row>
    <row r="24" spans="1:736" s="38" customFormat="1" ht="15.75" customHeight="1">
      <c r="A24" s="37" t="s">
        <v>228</v>
      </c>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7"/>
      <c r="PL24" s="37"/>
      <c r="PM24" s="37"/>
      <c r="PN24" s="37"/>
      <c r="PO24" s="37"/>
      <c r="PP24" s="37"/>
      <c r="PQ24" s="37"/>
      <c r="PR24" s="37"/>
      <c r="PS24" s="37"/>
      <c r="PT24" s="37"/>
      <c r="PU24" s="37"/>
      <c r="PV24" s="37"/>
      <c r="PW24" s="37"/>
      <c r="PX24" s="37"/>
      <c r="PY24" s="37"/>
      <c r="PZ24" s="37"/>
      <c r="QA24" s="37"/>
      <c r="QB24" s="37"/>
      <c r="QC24" s="37"/>
      <c r="QD24" s="37"/>
      <c r="QE24" s="37"/>
      <c r="QF24" s="37"/>
      <c r="QG24" s="37"/>
      <c r="QH24" s="37"/>
      <c r="QI24" s="37"/>
      <c r="QJ24" s="37"/>
      <c r="QK24" s="37"/>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c r="SA24" s="37"/>
      <c r="SB24" s="37"/>
      <c r="SC24" s="37"/>
      <c r="SD24" s="37"/>
      <c r="SE24" s="37"/>
      <c r="SF24" s="37"/>
      <c r="SG24" s="37"/>
      <c r="SH24" s="37"/>
      <c r="SI24" s="37"/>
      <c r="SJ24" s="37"/>
      <c r="SK24" s="37"/>
      <c r="SL24" s="37"/>
      <c r="SM24" s="37"/>
      <c r="SN24" s="37"/>
      <c r="SO24" s="37"/>
      <c r="SP24" s="37"/>
      <c r="SQ24" s="37"/>
      <c r="SR24" s="37"/>
      <c r="SS24" s="37"/>
      <c r="ST24" s="37"/>
      <c r="SU24" s="37"/>
      <c r="SV24" s="37"/>
      <c r="SW24" s="37"/>
      <c r="SX24" s="37"/>
      <c r="SY24" s="37"/>
      <c r="SZ24" s="37"/>
      <c r="TA24" s="37"/>
      <c r="TB24" s="37"/>
      <c r="TC24" s="37"/>
      <c r="TD24" s="37"/>
      <c r="TE24" s="37"/>
      <c r="TF24" s="37"/>
      <c r="TG24" s="37"/>
      <c r="TH24" s="37"/>
      <c r="TI24" s="37"/>
    </row>
    <row r="25" spans="1:736" s="38" customFormat="1" ht="15.75" customHeight="1">
      <c r="A25" s="37" t="s">
        <v>226</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9"/>
      <c r="DZ25" s="39"/>
      <c r="EA25" s="39"/>
      <c r="EB25" s="39"/>
      <c r="EC25" s="39"/>
      <c r="ED25" s="39"/>
      <c r="EE25" s="39"/>
      <c r="EF25" s="39"/>
      <c r="EG25" s="39"/>
      <c r="EH25" s="39"/>
      <c r="EI25" s="39"/>
      <c r="EJ25" s="39"/>
      <c r="EK25" s="39"/>
      <c r="EL25" s="39"/>
      <c r="EM25" s="39"/>
      <c r="EN25" s="39"/>
      <c r="EO25" s="39"/>
      <c r="EP25" s="39"/>
      <c r="EQ25" s="39"/>
      <c r="ER25" s="39"/>
      <c r="ES25" s="39"/>
      <c r="ET25" s="39"/>
      <c r="EU25" s="39"/>
      <c r="EV25" s="39"/>
      <c r="EW25" s="39"/>
      <c r="EX25" s="39"/>
      <c r="EY25" s="39"/>
      <c r="EZ25" s="39"/>
      <c r="FA25" s="39"/>
      <c r="FB25" s="39"/>
      <c r="FC25" s="39"/>
      <c r="FD25" s="39"/>
      <c r="FE25" s="39"/>
      <c r="FF25" s="39"/>
      <c r="FG25" s="39"/>
      <c r="FH25" s="39"/>
      <c r="FI25" s="39"/>
      <c r="FJ25" s="39"/>
      <c r="FK25" s="39"/>
      <c r="FL25" s="39"/>
      <c r="FM25" s="39"/>
      <c r="FN25" s="39"/>
      <c r="FO25" s="39"/>
      <c r="FP25" s="39"/>
      <c r="FQ25" s="39"/>
      <c r="FR25" s="39"/>
      <c r="FS25" s="39"/>
      <c r="FT25" s="39"/>
      <c r="FU25" s="39"/>
      <c r="FV25" s="39"/>
      <c r="FW25" s="39"/>
      <c r="FX25" s="39"/>
      <c r="FY25" s="39"/>
      <c r="FZ25" s="39"/>
      <c r="GA25" s="39"/>
      <c r="GB25" s="39"/>
      <c r="GC25" s="39"/>
      <c r="GD25" s="39"/>
      <c r="GE25" s="39"/>
      <c r="GF25" s="39"/>
      <c r="GG25" s="39"/>
      <c r="GH25" s="39"/>
      <c r="GI25" s="39"/>
      <c r="GJ25" s="39"/>
      <c r="GK25" s="39"/>
      <c r="GL25" s="39"/>
      <c r="GM25" s="39"/>
      <c r="GN25" s="39"/>
      <c r="GO25" s="39"/>
      <c r="GP25" s="39"/>
      <c r="GQ25" s="39"/>
      <c r="GR25" s="39"/>
      <c r="GS25" s="39"/>
      <c r="GT25" s="39"/>
      <c r="GU25" s="39"/>
      <c r="GV25" s="39"/>
      <c r="GW25" s="39"/>
      <c r="GX25" s="39"/>
      <c r="GY25" s="39"/>
      <c r="GZ25" s="39"/>
      <c r="HA25" s="39"/>
      <c r="HB25" s="39"/>
      <c r="HC25" s="39"/>
      <c r="HD25" s="39"/>
      <c r="HE25" s="39"/>
      <c r="HF25" s="39"/>
      <c r="HG25" s="39"/>
      <c r="HH25" s="39"/>
      <c r="HI25" s="39"/>
      <c r="HJ25" s="39"/>
      <c r="HK25" s="39"/>
      <c r="HL25" s="39"/>
      <c r="HM25" s="39"/>
      <c r="HN25" s="39"/>
      <c r="HO25" s="39"/>
      <c r="HP25" s="39"/>
      <c r="HQ25" s="39"/>
      <c r="HR25" s="39"/>
      <c r="HS25" s="39"/>
      <c r="HT25" s="39"/>
      <c r="HU25" s="39"/>
      <c r="HV25" s="39"/>
      <c r="HW25" s="39"/>
      <c r="HX25" s="39"/>
      <c r="HY25" s="39"/>
      <c r="HZ25" s="39"/>
      <c r="IA25" s="39"/>
      <c r="IB25" s="39"/>
      <c r="IC25" s="39"/>
      <c r="ID25" s="39"/>
      <c r="IE25" s="39"/>
      <c r="IF25" s="39"/>
      <c r="IG25" s="39"/>
      <c r="IH25" s="39"/>
      <c r="II25" s="39"/>
      <c r="IJ25" s="39"/>
      <c r="IK25" s="39"/>
      <c r="IL25" s="39"/>
      <c r="IM25" s="39"/>
      <c r="IN25" s="39"/>
      <c r="IO25" s="39"/>
      <c r="IP25" s="39"/>
      <c r="IQ25" s="39"/>
      <c r="IR25" s="39"/>
      <c r="IS25" s="39"/>
      <c r="IT25" s="39"/>
      <c r="IU25" s="39"/>
      <c r="IV25" s="39"/>
      <c r="IW25" s="39"/>
      <c r="IX25" s="39"/>
      <c r="IY25" s="39"/>
      <c r="IZ25" s="39"/>
      <c r="JA25" s="39"/>
      <c r="JB25" s="39"/>
      <c r="JC25" s="39"/>
      <c r="JD25" s="39"/>
      <c r="JE25" s="39"/>
      <c r="JF25" s="39"/>
      <c r="JG25" s="39"/>
      <c r="JH25" s="39"/>
      <c r="JI25" s="39"/>
      <c r="JJ25" s="39"/>
      <c r="JK25" s="39"/>
      <c r="JL25" s="39"/>
      <c r="JM25" s="39"/>
      <c r="JN25" s="39"/>
      <c r="JO25" s="39"/>
      <c r="JP25" s="39"/>
      <c r="JQ25" s="39"/>
      <c r="JR25" s="39"/>
      <c r="JS25" s="39"/>
      <c r="JT25" s="39"/>
      <c r="JU25" s="39"/>
      <c r="JV25" s="39"/>
      <c r="JW25" s="39"/>
      <c r="JX25" s="39"/>
      <c r="JY25" s="39"/>
      <c r="JZ25" s="39"/>
      <c r="KA25" s="39"/>
      <c r="KB25" s="39"/>
      <c r="KC25" s="39"/>
      <c r="KD25" s="39"/>
      <c r="KE25" s="39"/>
      <c r="KF25" s="39"/>
      <c r="KG25" s="39"/>
      <c r="KH25" s="39"/>
      <c r="KI25" s="39"/>
      <c r="KJ25" s="39"/>
      <c r="KK25" s="39"/>
      <c r="KL25" s="39"/>
      <c r="KM25" s="39"/>
      <c r="KN25" s="39"/>
      <c r="KO25" s="39"/>
      <c r="KP25" s="39"/>
      <c r="KQ25" s="39"/>
      <c r="KR25" s="39"/>
      <c r="KS25" s="39"/>
      <c r="KT25" s="39"/>
      <c r="KU25" s="39"/>
      <c r="KV25" s="39"/>
      <c r="KW25" s="39"/>
      <c r="KX25" s="39"/>
      <c r="KY25" s="39"/>
      <c r="KZ25" s="39"/>
      <c r="LA25" s="39"/>
      <c r="LB25" s="39"/>
      <c r="LC25" s="39"/>
      <c r="LD25" s="39"/>
      <c r="LE25" s="39"/>
      <c r="LF25" s="39"/>
      <c r="LG25" s="39"/>
      <c r="LH25" s="39"/>
      <c r="LI25" s="39"/>
      <c r="LJ25" s="39"/>
      <c r="LK25" s="39"/>
      <c r="LL25" s="39"/>
      <c r="LM25" s="39"/>
      <c r="LN25" s="39"/>
      <c r="LO25" s="39"/>
      <c r="LP25" s="39"/>
      <c r="LQ25" s="39"/>
      <c r="LR25" s="39"/>
      <c r="LS25" s="39"/>
      <c r="LT25" s="39"/>
      <c r="LU25" s="39"/>
      <c r="LV25" s="39"/>
      <c r="LW25" s="39"/>
      <c r="LX25" s="39"/>
      <c r="LY25" s="39"/>
      <c r="LZ25" s="39"/>
      <c r="MA25" s="39"/>
      <c r="MB25" s="39"/>
      <c r="MC25" s="39"/>
      <c r="MD25" s="39"/>
      <c r="ME25" s="39"/>
      <c r="MF25" s="39"/>
      <c r="MG25" s="39"/>
      <c r="MH25" s="39"/>
      <c r="MI25" s="39"/>
      <c r="MJ25" s="39"/>
      <c r="MK25" s="39"/>
      <c r="ML25" s="39"/>
      <c r="MM25" s="39"/>
      <c r="MN25" s="39"/>
      <c r="MO25" s="39"/>
      <c r="MP25" s="39"/>
      <c r="MQ25" s="39"/>
      <c r="MR25" s="39"/>
      <c r="MS25" s="39"/>
      <c r="MT25" s="39"/>
      <c r="MU25" s="39"/>
      <c r="MV25" s="39"/>
      <c r="MW25" s="39"/>
      <c r="MX25" s="39"/>
      <c r="MY25" s="39"/>
      <c r="MZ25" s="39"/>
      <c r="NA25" s="39"/>
      <c r="NB25" s="39"/>
      <c r="NC25" s="39"/>
      <c r="ND25" s="39"/>
      <c r="NE25" s="39"/>
      <c r="NF25" s="39"/>
      <c r="NG25" s="39"/>
      <c r="NH25" s="39"/>
      <c r="NI25" s="39"/>
      <c r="NJ25" s="39"/>
      <c r="NK25" s="39"/>
      <c r="NL25" s="39"/>
      <c r="NM25" s="39"/>
      <c r="NN25" s="39"/>
      <c r="NO25" s="39"/>
      <c r="NP25" s="39"/>
      <c r="NQ25" s="39"/>
      <c r="NR25" s="39"/>
      <c r="NS25" s="39"/>
      <c r="NT25" s="39"/>
      <c r="NU25" s="39"/>
      <c r="NV25" s="39"/>
      <c r="NW25" s="39"/>
      <c r="NX25" s="39"/>
      <c r="NY25" s="39"/>
      <c r="NZ25" s="39"/>
      <c r="OA25" s="39"/>
      <c r="OB25" s="39"/>
      <c r="OC25" s="39"/>
      <c r="OD25" s="39"/>
      <c r="OE25" s="39"/>
      <c r="OF25" s="39"/>
      <c r="OG25" s="39"/>
      <c r="OH25" s="39"/>
      <c r="OI25" s="39"/>
      <c r="OJ25" s="39"/>
      <c r="OK25" s="39"/>
      <c r="OL25" s="39"/>
      <c r="OM25" s="39"/>
      <c r="ON25" s="39"/>
      <c r="OO25" s="39"/>
      <c r="OP25" s="39"/>
      <c r="OQ25" s="39"/>
      <c r="OR25" s="39"/>
      <c r="OS25" s="39"/>
      <c r="OT25" s="39"/>
      <c r="OU25" s="39"/>
      <c r="OV25" s="39"/>
      <c r="OW25" s="39"/>
      <c r="OX25" s="39"/>
      <c r="OY25" s="39"/>
      <c r="OZ25" s="39"/>
      <c r="PA25" s="39"/>
      <c r="PB25" s="39"/>
      <c r="PC25" s="39"/>
      <c r="PD25" s="39"/>
      <c r="PE25" s="39"/>
      <c r="PF25" s="39"/>
      <c r="PG25" s="39"/>
      <c r="PH25" s="39"/>
      <c r="PI25" s="39"/>
      <c r="PJ25" s="39"/>
      <c r="PK25" s="39"/>
      <c r="PL25" s="39"/>
      <c r="PM25" s="39"/>
      <c r="PN25" s="39"/>
      <c r="PO25" s="39"/>
      <c r="PP25" s="39"/>
      <c r="PQ25" s="39"/>
      <c r="PR25" s="39"/>
      <c r="PS25" s="39"/>
      <c r="PT25" s="39"/>
      <c r="PU25" s="39"/>
      <c r="PV25" s="39"/>
      <c r="PW25" s="39"/>
      <c r="PX25" s="39"/>
      <c r="PY25" s="39"/>
      <c r="PZ25" s="39"/>
      <c r="QA25" s="39"/>
      <c r="QB25" s="39"/>
      <c r="QC25" s="39"/>
      <c r="QD25" s="39"/>
      <c r="QE25" s="39"/>
      <c r="QF25" s="39"/>
      <c r="QG25" s="39"/>
      <c r="QH25" s="39"/>
      <c r="QI25" s="39"/>
      <c r="QJ25" s="39"/>
      <c r="QK25" s="39"/>
      <c r="QL25" s="39"/>
      <c r="QM25" s="39"/>
      <c r="QN25" s="39"/>
      <c r="QO25" s="39"/>
      <c r="QP25" s="39"/>
      <c r="QQ25" s="39"/>
      <c r="QR25" s="39"/>
      <c r="QS25" s="39"/>
      <c r="QT25" s="39"/>
      <c r="QU25" s="39"/>
      <c r="QV25" s="39"/>
      <c r="QW25" s="39"/>
      <c r="QX25" s="39"/>
      <c r="QY25" s="39"/>
      <c r="QZ25" s="39"/>
      <c r="RA25" s="39"/>
      <c r="RB25" s="39"/>
      <c r="RC25" s="39"/>
      <c r="RD25" s="39"/>
      <c r="RE25" s="39"/>
      <c r="RF25" s="39"/>
      <c r="RG25" s="39"/>
      <c r="RH25" s="39"/>
      <c r="RI25" s="39"/>
      <c r="RJ25" s="39"/>
      <c r="RK25" s="39"/>
      <c r="RL25" s="39"/>
      <c r="RM25" s="39"/>
      <c r="RN25" s="39"/>
      <c r="RO25" s="39"/>
      <c r="RP25" s="39"/>
      <c r="RQ25" s="39"/>
      <c r="RR25" s="39"/>
      <c r="RS25" s="39"/>
      <c r="RT25" s="39"/>
      <c r="RU25" s="39"/>
      <c r="RV25" s="39"/>
      <c r="RW25" s="39"/>
      <c r="RX25" s="39"/>
      <c r="RY25" s="39"/>
      <c r="RZ25" s="39"/>
      <c r="SA25" s="39"/>
      <c r="SB25" s="39"/>
      <c r="SC25" s="39"/>
      <c r="SD25" s="39"/>
      <c r="SE25" s="39"/>
      <c r="SF25" s="39"/>
      <c r="SG25" s="39"/>
      <c r="SH25" s="39"/>
      <c r="SI25" s="39"/>
      <c r="SJ25" s="39"/>
      <c r="SK25" s="39"/>
      <c r="SL25" s="39"/>
      <c r="SM25" s="39"/>
      <c r="SN25" s="39"/>
      <c r="SO25" s="39"/>
      <c r="SP25" s="39"/>
      <c r="SQ25" s="39"/>
      <c r="SR25" s="39"/>
      <c r="SS25" s="39"/>
      <c r="ST25" s="39"/>
      <c r="SU25" s="39"/>
      <c r="SV25" s="39"/>
      <c r="SW25" s="39"/>
      <c r="SX25" s="39"/>
      <c r="SY25" s="39"/>
      <c r="SZ25" s="39"/>
      <c r="TA25" s="39"/>
      <c r="TB25" s="39"/>
      <c r="TC25" s="39"/>
      <c r="TD25" s="39"/>
      <c r="TE25" s="39"/>
      <c r="TF25" s="39"/>
      <c r="TG25" s="39"/>
      <c r="TH25" s="39"/>
      <c r="TI25" s="39"/>
      <c r="TJ25" s="93"/>
      <c r="TK25" s="93"/>
      <c r="TL25" s="93"/>
      <c r="TM25" s="93"/>
      <c r="TN25" s="93"/>
      <c r="TO25" s="93"/>
      <c r="TP25" s="93"/>
      <c r="TQ25" s="93"/>
      <c r="TR25" s="93"/>
      <c r="TS25" s="93"/>
      <c r="TT25" s="93"/>
      <c r="TU25" s="93"/>
      <c r="TV25" s="93"/>
      <c r="TW25" s="93"/>
      <c r="TX25" s="93"/>
      <c r="TY25" s="93"/>
      <c r="TZ25" s="93"/>
      <c r="UA25" s="93"/>
      <c r="UB25" s="93"/>
      <c r="UC25" s="93"/>
      <c r="UD25" s="93"/>
      <c r="UE25" s="93"/>
      <c r="UF25" s="93"/>
      <c r="UG25" s="93"/>
      <c r="UH25" s="93"/>
      <c r="UI25" s="93"/>
      <c r="UJ25" s="93"/>
      <c r="UK25" s="93"/>
      <c r="UL25" s="93"/>
      <c r="UM25" s="93"/>
      <c r="UN25" s="93"/>
      <c r="UO25" s="93"/>
      <c r="UP25" s="93"/>
      <c r="UQ25" s="93"/>
      <c r="UR25" s="93"/>
      <c r="US25" s="93"/>
      <c r="UT25" s="93"/>
      <c r="UU25" s="93"/>
      <c r="UV25" s="93"/>
      <c r="UW25" s="93"/>
      <c r="UX25" s="93"/>
      <c r="UY25" s="93"/>
      <c r="UZ25" s="93"/>
      <c r="VA25" s="93"/>
      <c r="VB25" s="93"/>
      <c r="VC25" s="93"/>
      <c r="VD25" s="93"/>
      <c r="VE25" s="93"/>
      <c r="VF25" s="93"/>
      <c r="VG25" s="93"/>
      <c r="VH25" s="93"/>
      <c r="VI25" s="93"/>
      <c r="VJ25" s="93"/>
      <c r="VK25" s="93"/>
      <c r="VL25" s="93"/>
      <c r="VM25" s="93"/>
      <c r="VN25" s="93"/>
      <c r="VO25" s="93"/>
      <c r="VP25" s="93"/>
      <c r="VQ25" s="93"/>
      <c r="VR25" s="93"/>
      <c r="VS25" s="93"/>
      <c r="VT25" s="93"/>
      <c r="VU25" s="93"/>
      <c r="VV25" s="93"/>
      <c r="VW25" s="93"/>
      <c r="VX25" s="93"/>
      <c r="VY25" s="93"/>
      <c r="VZ25" s="93"/>
      <c r="WA25" s="93"/>
      <c r="WB25" s="93"/>
      <c r="WC25" s="93"/>
      <c r="WD25" s="93"/>
      <c r="WE25" s="93"/>
      <c r="WF25" s="93"/>
      <c r="WG25" s="93"/>
      <c r="WH25" s="93"/>
      <c r="WI25" s="93"/>
      <c r="WJ25" s="93"/>
      <c r="WK25" s="93"/>
      <c r="WL25" s="93"/>
      <c r="WM25" s="93"/>
      <c r="WN25" s="93"/>
      <c r="WO25" s="93"/>
      <c r="WP25" s="93"/>
      <c r="WQ25" s="93"/>
      <c r="WR25" s="93"/>
      <c r="WS25" s="93"/>
      <c r="WT25" s="93"/>
      <c r="WU25" s="93"/>
      <c r="WV25" s="93"/>
      <c r="WW25" s="93"/>
      <c r="WX25" s="93"/>
      <c r="WY25" s="93"/>
      <c r="WZ25" s="93"/>
      <c r="XA25" s="93"/>
      <c r="XB25" s="93"/>
      <c r="XC25" s="93"/>
      <c r="XD25" s="93"/>
      <c r="XE25" s="93"/>
      <c r="XF25" s="93"/>
      <c r="XG25" s="93"/>
      <c r="XH25" s="93"/>
      <c r="XI25" s="93"/>
      <c r="XJ25" s="93"/>
      <c r="XK25" s="93"/>
      <c r="XL25" s="93"/>
      <c r="XM25" s="93"/>
      <c r="XN25" s="93"/>
      <c r="XO25" s="93"/>
      <c r="XP25" s="93"/>
      <c r="XQ25" s="93"/>
      <c r="XR25" s="93"/>
      <c r="XS25" s="93"/>
      <c r="XT25" s="93"/>
      <c r="XU25" s="93"/>
      <c r="XV25" s="93"/>
      <c r="XW25" s="93"/>
      <c r="XX25" s="93"/>
      <c r="XY25" s="93"/>
      <c r="XZ25" s="93"/>
      <c r="YA25" s="93"/>
      <c r="YB25" s="93"/>
      <c r="YC25" s="93"/>
      <c r="YD25" s="93"/>
      <c r="YE25" s="93"/>
      <c r="YF25" s="93"/>
      <c r="YG25" s="93"/>
      <c r="YH25" s="93"/>
      <c r="YI25" s="93"/>
      <c r="YJ25" s="93"/>
      <c r="YK25" s="93"/>
      <c r="YL25" s="93"/>
      <c r="YM25" s="93"/>
      <c r="YN25" s="93"/>
      <c r="YO25" s="93"/>
      <c r="YP25" s="93"/>
      <c r="YQ25" s="93"/>
      <c r="YR25" s="93"/>
      <c r="YS25" s="93"/>
      <c r="YT25" s="93"/>
      <c r="YU25" s="93"/>
      <c r="YV25" s="93"/>
      <c r="YW25" s="93"/>
      <c r="YX25" s="93"/>
      <c r="YY25" s="93"/>
      <c r="YZ25" s="93"/>
      <c r="ZA25" s="93"/>
      <c r="ZB25" s="93"/>
      <c r="ZC25" s="93"/>
      <c r="ZD25" s="93"/>
      <c r="ZE25" s="93"/>
      <c r="ZF25" s="93"/>
    </row>
    <row r="26" spans="1:736" s="61" customFormat="1" ht="15.75" customHeight="1">
      <c r="A26" s="306"/>
      <c r="B26" s="306"/>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6"/>
      <c r="BU26" s="306"/>
      <c r="BV26" s="306"/>
      <c r="BW26" s="306"/>
      <c r="BX26" s="306"/>
      <c r="BY26" s="306"/>
      <c r="BZ26" s="306"/>
      <c r="CA26" s="306"/>
      <c r="CB26" s="306"/>
      <c r="CC26" s="306"/>
      <c r="CD26" s="306"/>
      <c r="CE26" s="306"/>
      <c r="CF26" s="306"/>
      <c r="CG26" s="306"/>
      <c r="CH26" s="306"/>
      <c r="CI26" s="306"/>
      <c r="CJ26" s="306"/>
      <c r="CK26" s="306"/>
      <c r="CL26" s="306"/>
      <c r="CM26" s="306"/>
      <c r="CN26" s="306"/>
      <c r="CO26" s="306"/>
      <c r="CP26" s="306"/>
      <c r="CQ26" s="306"/>
      <c r="CR26" s="306"/>
      <c r="CS26" s="306"/>
      <c r="CT26" s="306"/>
      <c r="CU26" s="306"/>
      <c r="CV26" s="306"/>
      <c r="CW26" s="306"/>
      <c r="CX26" s="306"/>
      <c r="CY26" s="306"/>
      <c r="CZ26" s="306"/>
      <c r="DA26" s="306"/>
      <c r="DB26" s="306"/>
      <c r="DC26" s="306"/>
      <c r="DD26" s="306"/>
      <c r="DE26" s="306"/>
      <c r="DF26" s="306"/>
      <c r="DG26" s="306"/>
      <c r="DH26" s="306"/>
      <c r="DI26" s="306"/>
      <c r="DJ26" s="306"/>
      <c r="DK26" s="306"/>
      <c r="DL26" s="306"/>
      <c r="DM26" s="306"/>
      <c r="DN26" s="306"/>
      <c r="DO26" s="306"/>
      <c r="DP26" s="306"/>
      <c r="DQ26" s="306"/>
      <c r="DR26" s="306"/>
      <c r="DS26" s="306"/>
      <c r="DT26" s="306"/>
      <c r="DU26" s="306"/>
      <c r="DV26" s="306"/>
      <c r="DW26" s="306"/>
      <c r="DX26" s="306"/>
      <c r="DY26" s="306"/>
      <c r="DZ26" s="306"/>
      <c r="EA26" s="306"/>
      <c r="EB26" s="306"/>
      <c r="EC26" s="306"/>
      <c r="ED26" s="306"/>
      <c r="EE26" s="306"/>
      <c r="EF26" s="306"/>
      <c r="EG26" s="306"/>
      <c r="EH26" s="306"/>
      <c r="EI26" s="306"/>
      <c r="EJ26" s="306"/>
      <c r="EK26" s="306"/>
      <c r="EL26" s="306"/>
      <c r="EM26" s="306"/>
      <c r="EN26" s="306"/>
      <c r="EO26" s="306"/>
      <c r="EP26" s="306"/>
      <c r="EQ26" s="306"/>
      <c r="ER26" s="306"/>
      <c r="ES26" s="306"/>
      <c r="ET26" s="306"/>
      <c r="EU26" s="306"/>
      <c r="EV26" s="306"/>
      <c r="EW26" s="306"/>
      <c r="EX26" s="306"/>
      <c r="EY26" s="306"/>
      <c r="EZ26" s="306"/>
      <c r="FA26" s="306"/>
      <c r="FB26" s="306"/>
      <c r="FC26" s="306"/>
      <c r="FD26" s="306"/>
      <c r="FE26" s="306"/>
      <c r="FF26" s="306"/>
      <c r="FG26" s="306"/>
      <c r="FH26" s="306"/>
      <c r="FI26" s="306"/>
      <c r="FJ26" s="306"/>
      <c r="FK26" s="306"/>
      <c r="FL26" s="306"/>
      <c r="FM26" s="306"/>
      <c r="FN26" s="306"/>
      <c r="FO26" s="306"/>
      <c r="FP26" s="306"/>
      <c r="FQ26" s="306"/>
      <c r="FR26" s="306"/>
      <c r="FS26" s="306"/>
      <c r="FT26" s="306"/>
      <c r="FU26" s="306"/>
      <c r="FV26" s="306"/>
      <c r="FW26" s="306"/>
      <c r="FX26" s="306"/>
      <c r="FY26" s="306"/>
      <c r="FZ26" s="306"/>
      <c r="GA26" s="306"/>
      <c r="GB26" s="306"/>
      <c r="GC26" s="306"/>
      <c r="GD26" s="306"/>
      <c r="GE26" s="306"/>
      <c r="GF26" s="306"/>
      <c r="GG26" s="306"/>
      <c r="GH26" s="306"/>
      <c r="GI26" s="306"/>
      <c r="GJ26" s="306"/>
      <c r="GK26" s="306"/>
      <c r="GL26" s="306"/>
      <c r="GM26" s="306"/>
      <c r="GN26" s="306"/>
      <c r="GO26" s="306"/>
      <c r="GP26" s="306"/>
      <c r="GQ26" s="306"/>
      <c r="GR26" s="306"/>
      <c r="GS26" s="306"/>
      <c r="GT26" s="306"/>
      <c r="GU26" s="306"/>
      <c r="GV26" s="306"/>
      <c r="GW26" s="306"/>
      <c r="GX26" s="306"/>
      <c r="GY26" s="306"/>
      <c r="GZ26" s="306"/>
      <c r="HA26" s="306"/>
      <c r="HB26" s="306"/>
      <c r="HC26" s="306"/>
      <c r="HD26" s="306"/>
      <c r="HE26" s="306"/>
      <c r="HF26" s="306"/>
      <c r="HG26" s="306"/>
      <c r="HH26" s="306"/>
      <c r="HI26" s="306"/>
      <c r="HJ26" s="306"/>
      <c r="HK26" s="306"/>
      <c r="HL26" s="306"/>
      <c r="HM26" s="306"/>
      <c r="HN26" s="306"/>
      <c r="HO26" s="306"/>
      <c r="HP26" s="306"/>
      <c r="HQ26" s="306"/>
      <c r="HR26" s="306"/>
      <c r="HS26" s="306"/>
      <c r="HT26" s="306"/>
      <c r="HU26" s="306"/>
      <c r="HV26" s="306"/>
      <c r="HW26" s="306"/>
      <c r="HX26" s="306"/>
      <c r="HY26" s="306"/>
      <c r="HZ26" s="306"/>
      <c r="IA26" s="306"/>
      <c r="IB26" s="306"/>
      <c r="IC26" s="306"/>
      <c r="ID26" s="306"/>
      <c r="IE26" s="306"/>
      <c r="IF26" s="306"/>
      <c r="IG26" s="306"/>
      <c r="IH26" s="306"/>
      <c r="II26" s="306"/>
      <c r="IJ26" s="306"/>
      <c r="IK26" s="306"/>
      <c r="IL26" s="306"/>
      <c r="IM26" s="306"/>
      <c r="IN26" s="306"/>
      <c r="IO26" s="306"/>
      <c r="IP26" s="306"/>
      <c r="IQ26" s="306"/>
      <c r="IR26" s="306"/>
      <c r="IS26" s="306"/>
      <c r="IT26" s="306"/>
      <c r="IU26" s="306"/>
      <c r="IV26" s="306"/>
      <c r="IW26" s="306"/>
      <c r="IX26" s="306"/>
      <c r="IY26" s="306"/>
      <c r="IZ26" s="306"/>
      <c r="JA26" s="306"/>
      <c r="JB26" s="306"/>
      <c r="JC26" s="306"/>
      <c r="JD26" s="306"/>
      <c r="JE26" s="306"/>
      <c r="JF26" s="306"/>
      <c r="JG26" s="306"/>
      <c r="JH26" s="306"/>
      <c r="JI26" s="306"/>
      <c r="JJ26" s="306"/>
      <c r="JK26" s="306"/>
      <c r="JL26" s="306"/>
      <c r="JM26" s="306"/>
      <c r="JN26" s="306"/>
      <c r="JO26" s="306"/>
      <c r="JP26" s="306"/>
      <c r="JQ26" s="306"/>
      <c r="JR26" s="306"/>
      <c r="JS26" s="306"/>
      <c r="JT26" s="306"/>
      <c r="JU26" s="306"/>
      <c r="JV26" s="306"/>
      <c r="JW26" s="306"/>
      <c r="JX26" s="306"/>
      <c r="JY26" s="306"/>
      <c r="JZ26" s="306"/>
      <c r="KA26" s="306"/>
      <c r="KB26" s="306"/>
      <c r="KC26" s="306"/>
      <c r="KD26" s="306"/>
      <c r="KE26" s="306"/>
      <c r="KF26" s="306"/>
      <c r="KG26" s="306"/>
      <c r="KH26" s="306"/>
      <c r="KI26" s="306"/>
      <c r="KJ26" s="306"/>
      <c r="KK26" s="306"/>
      <c r="KL26" s="306"/>
      <c r="KM26" s="306"/>
      <c r="KN26" s="306"/>
      <c r="KO26" s="306"/>
      <c r="KP26" s="306"/>
      <c r="KQ26" s="306"/>
      <c r="KR26" s="306"/>
      <c r="KS26" s="306"/>
      <c r="KT26" s="306"/>
      <c r="KU26" s="306"/>
      <c r="KV26" s="306"/>
      <c r="KW26" s="306"/>
      <c r="KX26" s="306"/>
      <c r="KY26" s="306"/>
      <c r="KZ26" s="306"/>
      <c r="LA26" s="306"/>
      <c r="LB26" s="306"/>
      <c r="LC26" s="306"/>
      <c r="LD26" s="306"/>
      <c r="LE26" s="306"/>
      <c r="LF26" s="306"/>
      <c r="LG26" s="306"/>
      <c r="LH26" s="306"/>
      <c r="LI26" s="306"/>
      <c r="LJ26" s="306"/>
      <c r="LK26" s="306"/>
      <c r="LL26" s="306"/>
      <c r="LM26" s="306"/>
      <c r="LN26" s="306"/>
      <c r="LO26" s="306"/>
      <c r="LP26" s="306"/>
      <c r="LQ26" s="306"/>
      <c r="LR26" s="306"/>
      <c r="LS26" s="306"/>
      <c r="LT26" s="306"/>
      <c r="LU26" s="306"/>
      <c r="LV26" s="306"/>
      <c r="LW26" s="306"/>
      <c r="LX26" s="306"/>
      <c r="LY26" s="306"/>
      <c r="LZ26" s="306"/>
      <c r="MA26" s="306"/>
      <c r="MB26" s="306"/>
      <c r="MC26" s="306"/>
      <c r="MD26" s="306"/>
      <c r="ME26" s="306"/>
      <c r="MF26" s="306"/>
      <c r="MG26" s="306"/>
      <c r="MH26" s="306"/>
      <c r="MI26" s="306"/>
      <c r="MJ26" s="306"/>
      <c r="MK26" s="306"/>
      <c r="ML26" s="306"/>
      <c r="MM26" s="306"/>
      <c r="MN26" s="306"/>
      <c r="MO26" s="306"/>
      <c r="MP26" s="306"/>
      <c r="MQ26" s="306"/>
      <c r="MR26" s="306"/>
      <c r="MS26" s="306"/>
      <c r="MT26" s="306"/>
      <c r="MU26" s="306"/>
      <c r="MV26" s="306"/>
      <c r="MW26" s="306"/>
      <c r="MX26" s="306"/>
      <c r="MY26" s="306"/>
      <c r="MZ26" s="306"/>
      <c r="NA26" s="306"/>
      <c r="NB26" s="306"/>
      <c r="NC26" s="306"/>
      <c r="ND26" s="306"/>
      <c r="NE26" s="306"/>
      <c r="NF26" s="306"/>
      <c r="NG26" s="306"/>
      <c r="NH26" s="306"/>
      <c r="NI26" s="306"/>
      <c r="NJ26" s="306"/>
      <c r="NK26" s="306"/>
      <c r="NL26" s="306"/>
      <c r="NM26" s="306"/>
      <c r="NN26" s="306"/>
      <c r="NO26" s="306"/>
      <c r="NP26" s="306"/>
      <c r="NQ26" s="306"/>
      <c r="NR26" s="306"/>
      <c r="NS26" s="306"/>
      <c r="NT26" s="306"/>
      <c r="NU26" s="306"/>
      <c r="NV26" s="306"/>
      <c r="NW26" s="306"/>
      <c r="NX26" s="306"/>
      <c r="NY26" s="306"/>
      <c r="NZ26" s="306"/>
      <c r="OA26" s="306"/>
      <c r="OB26" s="306"/>
      <c r="OC26" s="306"/>
      <c r="OD26" s="306"/>
      <c r="OE26" s="306"/>
      <c r="OF26" s="306"/>
      <c r="OG26" s="306"/>
      <c r="OH26" s="306"/>
      <c r="OI26" s="306"/>
      <c r="OJ26" s="306"/>
      <c r="OK26" s="306"/>
      <c r="OL26" s="306"/>
      <c r="OM26" s="306"/>
      <c r="ON26" s="306"/>
      <c r="OO26" s="306"/>
      <c r="OP26" s="306"/>
      <c r="OQ26" s="306"/>
      <c r="OR26" s="306"/>
      <c r="OS26" s="306"/>
      <c r="OT26" s="306"/>
      <c r="OU26" s="306"/>
      <c r="OV26" s="306"/>
      <c r="OW26" s="306"/>
      <c r="OX26" s="306"/>
      <c r="OY26" s="306"/>
      <c r="OZ26" s="306"/>
      <c r="PA26" s="306"/>
      <c r="PB26" s="306"/>
      <c r="PC26" s="306"/>
      <c r="PD26" s="306"/>
      <c r="PE26" s="306"/>
      <c r="PF26" s="306"/>
      <c r="PG26" s="306"/>
      <c r="PH26" s="306"/>
      <c r="PI26" s="306"/>
      <c r="PJ26" s="306"/>
      <c r="PK26" s="306"/>
      <c r="PL26" s="306"/>
      <c r="PM26" s="306"/>
      <c r="PN26" s="306"/>
      <c r="PO26" s="306"/>
      <c r="PP26" s="306"/>
      <c r="PQ26" s="306"/>
      <c r="PR26" s="306"/>
      <c r="PS26" s="306"/>
      <c r="PT26" s="306"/>
      <c r="PU26" s="306"/>
      <c r="PV26" s="306"/>
      <c r="PW26" s="306"/>
      <c r="PX26" s="306"/>
      <c r="PY26" s="306"/>
      <c r="PZ26" s="306"/>
      <c r="QA26" s="306"/>
      <c r="QB26" s="306"/>
      <c r="QC26" s="306"/>
      <c r="QD26" s="306"/>
      <c r="QE26" s="306"/>
      <c r="QF26" s="306"/>
      <c r="QG26" s="306"/>
      <c r="QH26" s="306"/>
      <c r="QI26" s="306"/>
      <c r="QJ26" s="306"/>
      <c r="QK26" s="306"/>
      <c r="QL26" s="306"/>
      <c r="QM26" s="306"/>
      <c r="QN26" s="306"/>
      <c r="QO26" s="306"/>
      <c r="QP26" s="306"/>
      <c r="QQ26" s="306"/>
      <c r="QR26" s="306"/>
      <c r="QS26" s="306"/>
      <c r="QT26" s="306"/>
      <c r="QU26" s="306"/>
      <c r="QV26" s="306"/>
      <c r="QW26" s="306"/>
      <c r="QX26" s="306"/>
      <c r="QY26" s="306"/>
      <c r="QZ26" s="306"/>
      <c r="RA26" s="306"/>
      <c r="RB26" s="306"/>
      <c r="RC26" s="306"/>
      <c r="RD26" s="306"/>
      <c r="RE26" s="306"/>
      <c r="RF26" s="306"/>
      <c r="RG26" s="306"/>
      <c r="RH26" s="306"/>
      <c r="RI26" s="306"/>
      <c r="RJ26" s="306"/>
      <c r="RK26" s="306"/>
      <c r="RL26" s="306"/>
      <c r="RM26" s="306"/>
      <c r="RN26" s="306"/>
      <c r="RO26" s="306"/>
      <c r="RP26" s="306"/>
      <c r="RQ26" s="306"/>
      <c r="RR26" s="306"/>
      <c r="RS26" s="306"/>
      <c r="RT26" s="306"/>
      <c r="RU26" s="306"/>
      <c r="RV26" s="306"/>
      <c r="RW26" s="306"/>
      <c r="RX26" s="306"/>
      <c r="RY26" s="306"/>
      <c r="RZ26" s="306"/>
      <c r="SA26" s="306"/>
      <c r="SB26" s="306"/>
      <c r="SC26" s="306"/>
      <c r="SD26" s="306"/>
      <c r="SE26" s="306"/>
      <c r="SF26" s="306"/>
      <c r="SG26" s="306"/>
      <c r="SH26" s="306"/>
      <c r="SI26" s="306"/>
      <c r="SJ26" s="306"/>
      <c r="SK26" s="306"/>
      <c r="SL26" s="306"/>
      <c r="SM26" s="306"/>
      <c r="SN26" s="306"/>
      <c r="SO26" s="306"/>
      <c r="SP26" s="306"/>
      <c r="SQ26" s="306"/>
      <c r="SR26" s="306"/>
      <c r="SS26" s="306"/>
      <c r="ST26" s="306"/>
      <c r="SU26" s="306"/>
      <c r="SV26" s="306"/>
      <c r="SW26" s="306"/>
      <c r="SX26" s="306"/>
      <c r="SY26" s="306"/>
      <c r="SZ26" s="306"/>
      <c r="TA26" s="306"/>
      <c r="TB26" s="306"/>
      <c r="TC26" s="306"/>
      <c r="TD26" s="306"/>
      <c r="TE26" s="306"/>
      <c r="TF26" s="306"/>
      <c r="TG26" s="306"/>
      <c r="TH26" s="306"/>
      <c r="TI26" s="306"/>
    </row>
    <row r="27" spans="1:736" s="38" customFormat="1" ht="15.75" customHeight="1">
      <c r="A27" s="37" t="s">
        <v>229</v>
      </c>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7"/>
      <c r="PL27" s="37"/>
      <c r="PM27" s="37"/>
      <c r="PN27" s="37"/>
      <c r="PO27" s="37"/>
      <c r="PP27" s="37"/>
      <c r="PQ27" s="37"/>
      <c r="PR27" s="37"/>
      <c r="PS27" s="37"/>
      <c r="PT27" s="37"/>
      <c r="PU27" s="37"/>
      <c r="PV27" s="37"/>
      <c r="PW27" s="37"/>
      <c r="PX27" s="37"/>
      <c r="PY27" s="37"/>
      <c r="PZ27" s="37"/>
      <c r="QA27" s="37"/>
      <c r="QB27" s="37"/>
      <c r="QC27" s="37"/>
      <c r="QD27" s="37"/>
      <c r="QE27" s="37"/>
      <c r="QF27" s="37"/>
      <c r="QG27" s="37"/>
      <c r="QH27" s="37"/>
      <c r="QI27" s="37"/>
      <c r="QJ27" s="37"/>
      <c r="QK27" s="37"/>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c r="SA27" s="37"/>
      <c r="SB27" s="37"/>
      <c r="SC27" s="37"/>
      <c r="SD27" s="37"/>
      <c r="SE27" s="37"/>
      <c r="SF27" s="37"/>
      <c r="SG27" s="37"/>
      <c r="SH27" s="37"/>
      <c r="SI27" s="37"/>
      <c r="SJ27" s="37"/>
      <c r="SK27" s="37"/>
      <c r="SL27" s="37"/>
      <c r="SM27" s="37"/>
      <c r="SN27" s="37"/>
      <c r="SO27" s="37"/>
      <c r="SP27" s="37"/>
      <c r="SQ27" s="37"/>
      <c r="SR27" s="37"/>
      <c r="SS27" s="37"/>
      <c r="ST27" s="37"/>
      <c r="SU27" s="37"/>
      <c r="SV27" s="37"/>
      <c r="SW27" s="37"/>
      <c r="SX27" s="37"/>
      <c r="SY27" s="37"/>
      <c r="SZ27" s="37"/>
      <c r="TA27" s="37"/>
      <c r="TB27" s="37"/>
      <c r="TC27" s="37"/>
      <c r="TD27" s="37"/>
      <c r="TE27" s="37"/>
      <c r="TF27" s="37"/>
      <c r="TG27" s="37"/>
      <c r="TH27" s="37"/>
      <c r="TI27" s="37"/>
    </row>
    <row r="28" spans="1:736" s="38" customFormat="1" ht="15.75" customHeight="1">
      <c r="A28" s="37" t="s">
        <v>230</v>
      </c>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7"/>
      <c r="PL28" s="37"/>
      <c r="PM28" s="37"/>
      <c r="PN28" s="37"/>
      <c r="PO28" s="37"/>
      <c r="PP28" s="37"/>
      <c r="PQ28" s="37"/>
      <c r="PR28" s="37"/>
      <c r="PS28" s="37"/>
      <c r="PT28" s="37"/>
      <c r="PU28" s="37"/>
      <c r="PV28" s="37"/>
      <c r="PW28" s="37"/>
      <c r="PX28" s="37"/>
      <c r="PY28" s="37"/>
      <c r="PZ28" s="37"/>
      <c r="QA28" s="37"/>
      <c r="QB28" s="37"/>
      <c r="QC28" s="37"/>
      <c r="QD28" s="37"/>
      <c r="QE28" s="37"/>
      <c r="QF28" s="37"/>
      <c r="QG28" s="37"/>
      <c r="QH28" s="37"/>
      <c r="QI28" s="37"/>
      <c r="QJ28" s="37"/>
      <c r="QK28" s="37"/>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c r="SA28" s="37"/>
      <c r="SB28" s="37"/>
      <c r="SC28" s="37"/>
      <c r="SD28" s="37"/>
      <c r="SE28" s="37"/>
      <c r="SF28" s="37"/>
      <c r="SG28" s="37"/>
      <c r="SH28" s="37"/>
      <c r="SI28" s="37"/>
      <c r="SJ28" s="37"/>
      <c r="SK28" s="37"/>
      <c r="SL28" s="37"/>
      <c r="SM28" s="37"/>
      <c r="SN28" s="37"/>
      <c r="SO28" s="37"/>
      <c r="SP28" s="37"/>
      <c r="SQ28" s="37"/>
      <c r="SR28" s="37"/>
      <c r="SS28" s="37"/>
      <c r="ST28" s="37"/>
      <c r="SU28" s="37"/>
      <c r="SV28" s="37"/>
      <c r="SW28" s="37"/>
      <c r="SX28" s="37"/>
      <c r="SY28" s="37"/>
      <c r="SZ28" s="37"/>
      <c r="TA28" s="37"/>
      <c r="TB28" s="37"/>
      <c r="TC28" s="37"/>
      <c r="TD28" s="37"/>
      <c r="TE28" s="37"/>
      <c r="TF28" s="37"/>
      <c r="TG28" s="37"/>
      <c r="TH28" s="37"/>
      <c r="TI28" s="37"/>
    </row>
    <row r="29" spans="1:73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row>
    <row r="30" spans="1:736" ht="15.75" customHeight="1">
      <c r="A30" s="23"/>
      <c r="B30" s="2" t="s">
        <v>1</v>
      </c>
      <c r="C30" s="2" t="s">
        <v>2</v>
      </c>
      <c r="D30" s="2" t="s">
        <v>3</v>
      </c>
      <c r="E30" s="2" t="s">
        <v>4</v>
      </c>
      <c r="F30" s="2" t="s">
        <v>5</v>
      </c>
      <c r="G30" s="2" t="s">
        <v>6</v>
      </c>
      <c r="H30" s="2" t="s">
        <v>7</v>
      </c>
      <c r="I30" s="2" t="s">
        <v>1</v>
      </c>
      <c r="J30" s="2" t="s">
        <v>2</v>
      </c>
      <c r="K30" s="2" t="s">
        <v>3</v>
      </c>
      <c r="L30" s="2" t="s">
        <v>4</v>
      </c>
      <c r="M30" s="2" t="s">
        <v>5</v>
      </c>
      <c r="N30" s="2" t="s">
        <v>6</v>
      </c>
      <c r="O30" s="2" t="s">
        <v>7</v>
      </c>
      <c r="P30" s="2" t="s">
        <v>1</v>
      </c>
      <c r="Q30" s="2" t="s">
        <v>2</v>
      </c>
      <c r="R30" s="2" t="s">
        <v>3</v>
      </c>
      <c r="S30" s="2" t="s">
        <v>4</v>
      </c>
      <c r="T30" s="2" t="s">
        <v>5</v>
      </c>
      <c r="U30" s="2" t="s">
        <v>6</v>
      </c>
      <c r="V30" s="2" t="s">
        <v>7</v>
      </c>
      <c r="W30" s="2" t="s">
        <v>1</v>
      </c>
      <c r="X30" s="2" t="s">
        <v>2</v>
      </c>
      <c r="Y30" s="2" t="s">
        <v>3</v>
      </c>
      <c r="Z30" s="2" t="s">
        <v>4</v>
      </c>
      <c r="AA30" s="2" t="s">
        <v>5</v>
      </c>
      <c r="AB30" s="2" t="s">
        <v>6</v>
      </c>
      <c r="AC30" s="2" t="s">
        <v>7</v>
      </c>
      <c r="AD30" s="2" t="s">
        <v>1</v>
      </c>
      <c r="AE30" s="2" t="s">
        <v>2</v>
      </c>
      <c r="AF30" s="2" t="s">
        <v>3</v>
      </c>
      <c r="AG30" s="2" t="s">
        <v>4</v>
      </c>
      <c r="AH30" s="2" t="s">
        <v>5</v>
      </c>
      <c r="AI30" s="2" t="s">
        <v>6</v>
      </c>
      <c r="AJ30" s="2" t="s">
        <v>7</v>
      </c>
      <c r="AK30" s="2" t="s">
        <v>1</v>
      </c>
      <c r="AL30" s="2" t="s">
        <v>2</v>
      </c>
      <c r="AM30" s="2" t="s">
        <v>3</v>
      </c>
      <c r="AN30" s="2" t="s">
        <v>4</v>
      </c>
      <c r="AO30" s="2" t="s">
        <v>5</v>
      </c>
      <c r="AP30" s="2" t="s">
        <v>6</v>
      </c>
      <c r="AQ30" s="2" t="s">
        <v>7</v>
      </c>
      <c r="AR30" s="2" t="s">
        <v>1</v>
      </c>
      <c r="AS30" s="2" t="s">
        <v>2</v>
      </c>
      <c r="AT30" s="2" t="s">
        <v>3</v>
      </c>
      <c r="AU30" s="2" t="s">
        <v>4</v>
      </c>
      <c r="AV30" s="2" t="s">
        <v>5</v>
      </c>
      <c r="AW30" s="2" t="s">
        <v>6</v>
      </c>
      <c r="AX30" s="2" t="s">
        <v>7</v>
      </c>
      <c r="AY30" s="2" t="s">
        <v>1</v>
      </c>
      <c r="AZ30" s="2" t="s">
        <v>2</v>
      </c>
      <c r="BA30" s="2" t="s">
        <v>3</v>
      </c>
      <c r="BB30" s="2" t="s">
        <v>4</v>
      </c>
      <c r="BC30" s="2" t="s">
        <v>5</v>
      </c>
      <c r="BD30" s="2" t="s">
        <v>6</v>
      </c>
      <c r="BE30" s="2" t="s">
        <v>7</v>
      </c>
      <c r="BF30" s="2" t="s">
        <v>1</v>
      </c>
      <c r="BG30" s="2" t="s">
        <v>2</v>
      </c>
      <c r="BH30" s="2" t="s">
        <v>3</v>
      </c>
      <c r="BI30" s="2" t="s">
        <v>4</v>
      </c>
      <c r="BJ30" s="2" t="s">
        <v>5</v>
      </c>
      <c r="BK30" s="2" t="s">
        <v>6</v>
      </c>
      <c r="BL30" s="2" t="s">
        <v>7</v>
      </c>
      <c r="BM30" s="2" t="s">
        <v>1</v>
      </c>
      <c r="BN30" s="2" t="s">
        <v>2</v>
      </c>
      <c r="BO30" s="2" t="s">
        <v>3</v>
      </c>
      <c r="BP30" s="2" t="s">
        <v>4</v>
      </c>
      <c r="BQ30" s="2" t="s">
        <v>5</v>
      </c>
      <c r="BR30" s="2" t="s">
        <v>6</v>
      </c>
      <c r="BS30" s="2" t="s">
        <v>7</v>
      </c>
      <c r="BT30" s="2" t="s">
        <v>1</v>
      </c>
      <c r="BU30" s="2" t="s">
        <v>2</v>
      </c>
      <c r="BV30" s="2" t="s">
        <v>3</v>
      </c>
      <c r="BW30" s="2" t="s">
        <v>4</v>
      </c>
      <c r="BX30" s="2" t="s">
        <v>5</v>
      </c>
      <c r="BY30" s="2" t="s">
        <v>6</v>
      </c>
      <c r="BZ30" s="2" t="s">
        <v>7</v>
      </c>
      <c r="CA30" s="2" t="s">
        <v>1</v>
      </c>
      <c r="CB30" s="2" t="s">
        <v>2</v>
      </c>
      <c r="CC30" s="2" t="s">
        <v>3</v>
      </c>
      <c r="CD30" s="2" t="s">
        <v>4</v>
      </c>
      <c r="CE30" s="2" t="s">
        <v>5</v>
      </c>
      <c r="CF30" s="2" t="s">
        <v>6</v>
      </c>
      <c r="CG30" s="2" t="s">
        <v>7</v>
      </c>
      <c r="CH30" s="2" t="s">
        <v>1</v>
      </c>
      <c r="CI30" s="2" t="s">
        <v>2</v>
      </c>
      <c r="CJ30" s="2" t="s">
        <v>3</v>
      </c>
      <c r="CK30" s="2" t="s">
        <v>4</v>
      </c>
      <c r="CL30" s="2" t="s">
        <v>5</v>
      </c>
      <c r="CM30" s="2" t="s">
        <v>6</v>
      </c>
      <c r="CN30" s="2" t="s">
        <v>7</v>
      </c>
      <c r="CO30" s="2" t="s">
        <v>1</v>
      </c>
      <c r="CP30" s="2" t="s">
        <v>2</v>
      </c>
      <c r="CQ30" s="2" t="s">
        <v>3</v>
      </c>
      <c r="CR30" s="2" t="s">
        <v>4</v>
      </c>
      <c r="CS30" s="2" t="s">
        <v>5</v>
      </c>
      <c r="CT30" s="2" t="s">
        <v>6</v>
      </c>
      <c r="CU30" s="2" t="s">
        <v>7</v>
      </c>
      <c r="CV30" s="2" t="s">
        <v>1</v>
      </c>
      <c r="CW30" s="2" t="s">
        <v>2</v>
      </c>
      <c r="CX30" s="2" t="s">
        <v>3</v>
      </c>
      <c r="CY30" s="2" t="s">
        <v>4</v>
      </c>
      <c r="CZ30" s="2" t="s">
        <v>5</v>
      </c>
      <c r="DA30" s="2" t="s">
        <v>6</v>
      </c>
      <c r="DB30" s="2" t="s">
        <v>7</v>
      </c>
      <c r="DC30" s="2" t="s">
        <v>1</v>
      </c>
      <c r="DD30" s="2" t="s">
        <v>2</v>
      </c>
      <c r="DE30" s="2" t="s">
        <v>3</v>
      </c>
      <c r="DF30" s="2" t="s">
        <v>4</v>
      </c>
      <c r="DG30" s="2" t="s">
        <v>5</v>
      </c>
      <c r="DH30" s="2" t="s">
        <v>6</v>
      </c>
      <c r="DI30" s="2" t="s">
        <v>7</v>
      </c>
      <c r="DJ30" s="2" t="s">
        <v>1</v>
      </c>
      <c r="DK30" s="2" t="s">
        <v>2</v>
      </c>
      <c r="DL30" s="2" t="s">
        <v>3</v>
      </c>
      <c r="DM30" s="2" t="s">
        <v>4</v>
      </c>
      <c r="DN30" s="2" t="s">
        <v>5</v>
      </c>
      <c r="DO30" s="2" t="s">
        <v>6</v>
      </c>
      <c r="DP30" s="2" t="s">
        <v>7</v>
      </c>
      <c r="DQ30" s="2" t="s">
        <v>1</v>
      </c>
      <c r="DR30" s="2" t="s">
        <v>2</v>
      </c>
      <c r="DS30" s="2" t="s">
        <v>3</v>
      </c>
      <c r="DT30" s="2" t="s">
        <v>4</v>
      </c>
      <c r="DU30" s="2" t="s">
        <v>5</v>
      </c>
      <c r="DV30" s="2" t="s">
        <v>6</v>
      </c>
      <c r="DW30" s="2" t="s">
        <v>7</v>
      </c>
      <c r="DX30" s="2" t="s">
        <v>1</v>
      </c>
      <c r="DY30" s="2" t="s">
        <v>2</v>
      </c>
      <c r="DZ30" s="2" t="s">
        <v>3</v>
      </c>
      <c r="EA30" s="2" t="s">
        <v>4</v>
      </c>
      <c r="EB30" s="2" t="s">
        <v>5</v>
      </c>
      <c r="EC30" s="2" t="s">
        <v>6</v>
      </c>
      <c r="ED30" s="2" t="s">
        <v>7</v>
      </c>
      <c r="EE30" s="2" t="s">
        <v>1</v>
      </c>
      <c r="EF30" s="2" t="s">
        <v>2</v>
      </c>
      <c r="EG30" s="2" t="s">
        <v>3</v>
      </c>
      <c r="EH30" s="2" t="s">
        <v>4</v>
      </c>
      <c r="EI30" s="2" t="s">
        <v>5</v>
      </c>
      <c r="EJ30" s="2" t="s">
        <v>6</v>
      </c>
      <c r="EK30" s="2" t="s">
        <v>7</v>
      </c>
      <c r="EL30" s="2" t="s">
        <v>1</v>
      </c>
      <c r="EM30" s="2" t="s">
        <v>2</v>
      </c>
      <c r="EN30" s="2" t="s">
        <v>3</v>
      </c>
      <c r="EO30" s="2" t="s">
        <v>4</v>
      </c>
      <c r="EP30" s="2" t="s">
        <v>5</v>
      </c>
      <c r="EQ30" s="2" t="s">
        <v>6</v>
      </c>
      <c r="ER30" s="2" t="s">
        <v>7</v>
      </c>
      <c r="ES30" s="2" t="s">
        <v>1</v>
      </c>
      <c r="ET30" s="2" t="s">
        <v>2</v>
      </c>
      <c r="EU30" s="2" t="s">
        <v>3</v>
      </c>
      <c r="EV30" s="2" t="s">
        <v>4</v>
      </c>
      <c r="EW30" s="2" t="s">
        <v>5</v>
      </c>
      <c r="EX30" s="2" t="s">
        <v>6</v>
      </c>
      <c r="EY30" s="2" t="s">
        <v>7</v>
      </c>
      <c r="EZ30" s="2" t="s">
        <v>1</v>
      </c>
      <c r="FA30" s="2" t="s">
        <v>2</v>
      </c>
      <c r="FB30" s="2" t="s">
        <v>3</v>
      </c>
      <c r="FC30" s="2" t="s">
        <v>4</v>
      </c>
      <c r="FD30" s="2" t="s">
        <v>5</v>
      </c>
      <c r="FE30" s="2" t="s">
        <v>6</v>
      </c>
      <c r="FF30" s="2" t="s">
        <v>7</v>
      </c>
      <c r="FG30" s="2" t="s">
        <v>1</v>
      </c>
      <c r="FH30" s="2" t="s">
        <v>2</v>
      </c>
      <c r="FI30" s="2" t="s">
        <v>3</v>
      </c>
      <c r="FJ30" s="2" t="s">
        <v>4</v>
      </c>
      <c r="FK30" s="2" t="s">
        <v>5</v>
      </c>
      <c r="FL30" s="2" t="s">
        <v>6</v>
      </c>
      <c r="FM30" s="2" t="s">
        <v>7</v>
      </c>
      <c r="FN30" s="2" t="s">
        <v>1</v>
      </c>
      <c r="FO30" s="2" t="s">
        <v>2</v>
      </c>
      <c r="FP30" s="2" t="s">
        <v>3</v>
      </c>
      <c r="FQ30" s="2" t="s">
        <v>4</v>
      </c>
      <c r="FR30" s="2" t="s">
        <v>5</v>
      </c>
      <c r="FS30" s="2" t="s">
        <v>6</v>
      </c>
      <c r="FT30" s="2" t="s">
        <v>7</v>
      </c>
      <c r="FU30" s="2" t="s">
        <v>1</v>
      </c>
      <c r="FV30" s="2" t="s">
        <v>2</v>
      </c>
      <c r="FW30" s="2" t="s">
        <v>3</v>
      </c>
      <c r="FX30" s="2" t="s">
        <v>4</v>
      </c>
      <c r="FY30" s="2" t="s">
        <v>5</v>
      </c>
      <c r="FZ30" s="2" t="s">
        <v>6</v>
      </c>
      <c r="GA30" s="2" t="s">
        <v>7</v>
      </c>
      <c r="GB30" s="2" t="s">
        <v>1</v>
      </c>
      <c r="GC30" s="2" t="s">
        <v>2</v>
      </c>
      <c r="GD30" s="2" t="s">
        <v>3</v>
      </c>
      <c r="GE30" s="2" t="s">
        <v>4</v>
      </c>
      <c r="GF30" s="2" t="s">
        <v>5</v>
      </c>
      <c r="GG30" s="2" t="s">
        <v>6</v>
      </c>
      <c r="GH30" s="2" t="s">
        <v>7</v>
      </c>
      <c r="GI30" s="2" t="s">
        <v>1</v>
      </c>
      <c r="GJ30" s="2" t="s">
        <v>2</v>
      </c>
      <c r="GK30" s="2" t="s">
        <v>3</v>
      </c>
      <c r="GL30" s="2" t="s">
        <v>4</v>
      </c>
      <c r="GM30" s="2" t="s">
        <v>5</v>
      </c>
      <c r="GN30" s="2" t="s">
        <v>6</v>
      </c>
      <c r="GO30" s="2" t="s">
        <v>7</v>
      </c>
      <c r="GP30" s="2" t="s">
        <v>1</v>
      </c>
      <c r="GQ30" s="2" t="s">
        <v>2</v>
      </c>
      <c r="GR30" s="2" t="s">
        <v>3</v>
      </c>
      <c r="GS30" s="2" t="s">
        <v>4</v>
      </c>
      <c r="GT30" s="2" t="s">
        <v>5</v>
      </c>
      <c r="GU30" s="2" t="s">
        <v>6</v>
      </c>
      <c r="GV30" s="2" t="s">
        <v>7</v>
      </c>
      <c r="GW30" s="2" t="s">
        <v>1</v>
      </c>
      <c r="GX30" s="2" t="s">
        <v>2</v>
      </c>
      <c r="GY30" s="2" t="s">
        <v>3</v>
      </c>
      <c r="GZ30" s="2" t="s">
        <v>4</v>
      </c>
      <c r="HA30" s="2" t="s">
        <v>5</v>
      </c>
      <c r="HB30" s="2" t="s">
        <v>6</v>
      </c>
      <c r="HC30" s="2" t="s">
        <v>7</v>
      </c>
      <c r="HD30" s="2" t="s">
        <v>1</v>
      </c>
      <c r="HE30" s="2" t="s">
        <v>2</v>
      </c>
      <c r="HF30" s="2" t="s">
        <v>3</v>
      </c>
      <c r="HG30" s="2" t="s">
        <v>4</v>
      </c>
      <c r="HH30" s="2" t="s">
        <v>5</v>
      </c>
      <c r="HI30" s="2" t="s">
        <v>6</v>
      </c>
      <c r="HJ30" s="2" t="s">
        <v>7</v>
      </c>
      <c r="HK30" s="2" t="s">
        <v>1</v>
      </c>
      <c r="HL30" s="2" t="s">
        <v>2</v>
      </c>
      <c r="HM30" s="2" t="s">
        <v>3</v>
      </c>
      <c r="HN30" s="2" t="s">
        <v>4</v>
      </c>
      <c r="HO30" s="2" t="s">
        <v>5</v>
      </c>
      <c r="HP30" s="2" t="s">
        <v>6</v>
      </c>
      <c r="HQ30" s="2" t="s">
        <v>7</v>
      </c>
      <c r="HR30" s="2" t="s">
        <v>1</v>
      </c>
      <c r="HS30" s="2" t="s">
        <v>2</v>
      </c>
      <c r="HT30" s="2" t="s">
        <v>3</v>
      </c>
      <c r="HU30" s="2" t="s">
        <v>4</v>
      </c>
      <c r="HV30" s="2" t="s">
        <v>5</v>
      </c>
      <c r="HW30" s="2" t="s">
        <v>6</v>
      </c>
      <c r="HX30" s="2" t="s">
        <v>7</v>
      </c>
      <c r="HY30" s="2" t="s">
        <v>1</v>
      </c>
      <c r="HZ30" s="2" t="s">
        <v>2</v>
      </c>
      <c r="IA30" s="2" t="s">
        <v>3</v>
      </c>
      <c r="IB30" s="2" t="s">
        <v>4</v>
      </c>
      <c r="IC30" s="2" t="s">
        <v>5</v>
      </c>
      <c r="ID30" s="2" t="s">
        <v>6</v>
      </c>
      <c r="IE30" s="2" t="s">
        <v>7</v>
      </c>
      <c r="IF30" s="2" t="s">
        <v>1</v>
      </c>
      <c r="IG30" s="2" t="s">
        <v>2</v>
      </c>
      <c r="IH30" s="2" t="s">
        <v>3</v>
      </c>
      <c r="II30" s="2" t="s">
        <v>4</v>
      </c>
      <c r="IJ30" s="2" t="s">
        <v>5</v>
      </c>
      <c r="IK30" s="2" t="s">
        <v>6</v>
      </c>
      <c r="IL30" s="2" t="s">
        <v>7</v>
      </c>
      <c r="IM30" s="2" t="s">
        <v>1</v>
      </c>
      <c r="IN30" s="2" t="s">
        <v>2</v>
      </c>
      <c r="IO30" s="2" t="s">
        <v>3</v>
      </c>
      <c r="IP30" s="2" t="s">
        <v>4</v>
      </c>
      <c r="IQ30" s="2" t="s">
        <v>5</v>
      </c>
      <c r="IR30" s="2" t="s">
        <v>6</v>
      </c>
      <c r="IS30" s="2" t="s">
        <v>7</v>
      </c>
      <c r="IT30" s="2" t="s">
        <v>1</v>
      </c>
      <c r="IU30" s="2" t="s">
        <v>2</v>
      </c>
      <c r="IV30" s="2" t="s">
        <v>3</v>
      </c>
      <c r="IW30" s="2" t="s">
        <v>4</v>
      </c>
      <c r="IX30" s="2" t="s">
        <v>5</v>
      </c>
      <c r="IY30" s="2" t="s">
        <v>6</v>
      </c>
      <c r="IZ30" s="2" t="s">
        <v>7</v>
      </c>
      <c r="JA30" s="2" t="s">
        <v>1</v>
      </c>
      <c r="JB30" s="2" t="s">
        <v>2</v>
      </c>
      <c r="JC30" s="2" t="s">
        <v>3</v>
      </c>
      <c r="JD30" s="2" t="s">
        <v>4</v>
      </c>
      <c r="JE30" s="2" t="s">
        <v>5</v>
      </c>
      <c r="JF30" s="2" t="s">
        <v>6</v>
      </c>
      <c r="JG30" s="2" t="s">
        <v>7</v>
      </c>
      <c r="JH30" s="2" t="s">
        <v>1</v>
      </c>
      <c r="JI30" s="2" t="s">
        <v>2</v>
      </c>
      <c r="JJ30" s="2" t="s">
        <v>3</v>
      </c>
      <c r="JK30" s="2" t="s">
        <v>4</v>
      </c>
      <c r="JL30" s="2" t="s">
        <v>5</v>
      </c>
      <c r="JM30" s="2" t="s">
        <v>6</v>
      </c>
      <c r="JN30" s="2" t="s">
        <v>7</v>
      </c>
      <c r="JO30" s="2" t="s">
        <v>1</v>
      </c>
      <c r="JP30" s="2" t="s">
        <v>2</v>
      </c>
      <c r="JQ30" s="2" t="s">
        <v>3</v>
      </c>
      <c r="JR30" s="2" t="s">
        <v>4</v>
      </c>
      <c r="JS30" s="2" t="s">
        <v>5</v>
      </c>
      <c r="JT30" s="2" t="s">
        <v>6</v>
      </c>
      <c r="JU30" s="2" t="s">
        <v>7</v>
      </c>
      <c r="JV30" s="2" t="s">
        <v>1</v>
      </c>
      <c r="JW30" s="2" t="s">
        <v>2</v>
      </c>
      <c r="JX30" s="2" t="s">
        <v>3</v>
      </c>
      <c r="JY30" s="2" t="s">
        <v>4</v>
      </c>
      <c r="JZ30" s="2" t="s">
        <v>5</v>
      </c>
      <c r="KA30" s="2" t="s">
        <v>6</v>
      </c>
      <c r="KB30" s="2" t="s">
        <v>7</v>
      </c>
      <c r="KC30" s="2" t="s">
        <v>1</v>
      </c>
      <c r="KD30" s="2" t="s">
        <v>2</v>
      </c>
      <c r="KE30" s="2" t="s">
        <v>3</v>
      </c>
      <c r="KF30" s="2" t="s">
        <v>4</v>
      </c>
      <c r="KG30" s="2" t="s">
        <v>5</v>
      </c>
      <c r="KH30" s="2" t="s">
        <v>6</v>
      </c>
      <c r="KI30" s="2" t="s">
        <v>7</v>
      </c>
      <c r="KJ30" s="2" t="s">
        <v>1</v>
      </c>
      <c r="KK30" s="2" t="s">
        <v>2</v>
      </c>
      <c r="KL30" s="2" t="s">
        <v>3</v>
      </c>
      <c r="KM30" s="2" t="s">
        <v>4</v>
      </c>
      <c r="KN30" s="2" t="s">
        <v>5</v>
      </c>
      <c r="KO30" s="2" t="s">
        <v>6</v>
      </c>
      <c r="KP30" s="2" t="s">
        <v>7</v>
      </c>
      <c r="KQ30" s="2" t="s">
        <v>1</v>
      </c>
      <c r="KR30" s="2" t="s">
        <v>2</v>
      </c>
      <c r="KS30" s="2" t="s">
        <v>3</v>
      </c>
      <c r="KT30" s="2" t="s">
        <v>4</v>
      </c>
      <c r="KU30" s="2" t="s">
        <v>5</v>
      </c>
      <c r="KV30" s="2" t="s">
        <v>6</v>
      </c>
      <c r="KW30" s="2" t="s">
        <v>7</v>
      </c>
      <c r="KX30" s="2" t="s">
        <v>1</v>
      </c>
      <c r="KY30" s="2" t="s">
        <v>2</v>
      </c>
      <c r="KZ30" s="2" t="s">
        <v>3</v>
      </c>
      <c r="LA30" s="2" t="s">
        <v>4</v>
      </c>
      <c r="LB30" s="2" t="s">
        <v>5</v>
      </c>
      <c r="LC30" s="2" t="s">
        <v>6</v>
      </c>
      <c r="LD30" s="2" t="s">
        <v>7</v>
      </c>
      <c r="LE30" s="2" t="s">
        <v>1</v>
      </c>
      <c r="LF30" s="2" t="s">
        <v>2</v>
      </c>
      <c r="LG30" s="2" t="s">
        <v>3</v>
      </c>
      <c r="LH30" s="2" t="s">
        <v>4</v>
      </c>
      <c r="LI30" s="2" t="s">
        <v>5</v>
      </c>
      <c r="LJ30" s="2" t="s">
        <v>6</v>
      </c>
      <c r="LK30" s="2" t="s">
        <v>7</v>
      </c>
      <c r="LL30" s="2" t="s">
        <v>1</v>
      </c>
      <c r="LM30" s="2" t="s">
        <v>2</v>
      </c>
      <c r="LN30" s="2" t="s">
        <v>3</v>
      </c>
      <c r="LO30" s="2" t="s">
        <v>4</v>
      </c>
      <c r="LP30" s="2" t="s">
        <v>5</v>
      </c>
      <c r="LQ30" s="2" t="s">
        <v>6</v>
      </c>
      <c r="LR30" s="2" t="s">
        <v>7</v>
      </c>
      <c r="LS30" s="2" t="s">
        <v>1</v>
      </c>
      <c r="LT30" s="2" t="s">
        <v>2</v>
      </c>
      <c r="LU30" s="2" t="s">
        <v>3</v>
      </c>
      <c r="LV30" s="2" t="s">
        <v>4</v>
      </c>
      <c r="LW30" s="2" t="s">
        <v>5</v>
      </c>
      <c r="LX30" s="2" t="s">
        <v>6</v>
      </c>
      <c r="LY30" s="2" t="s">
        <v>7</v>
      </c>
      <c r="LZ30" s="2" t="s">
        <v>1</v>
      </c>
      <c r="MA30" s="2" t="s">
        <v>2</v>
      </c>
      <c r="MB30" s="2" t="s">
        <v>3</v>
      </c>
      <c r="MC30" s="2" t="s">
        <v>4</v>
      </c>
      <c r="MD30" s="2" t="s">
        <v>5</v>
      </c>
      <c r="ME30" s="2" t="s">
        <v>6</v>
      </c>
      <c r="MF30" s="2" t="s">
        <v>7</v>
      </c>
      <c r="MG30" s="2" t="s">
        <v>1</v>
      </c>
      <c r="MH30" s="2" t="s">
        <v>2</v>
      </c>
      <c r="MI30" s="2" t="s">
        <v>3</v>
      </c>
      <c r="MJ30" s="2" t="s">
        <v>4</v>
      </c>
      <c r="MK30" s="2" t="s">
        <v>5</v>
      </c>
      <c r="ML30" s="2" t="s">
        <v>6</v>
      </c>
      <c r="MM30" s="2" t="s">
        <v>7</v>
      </c>
      <c r="MN30" s="2" t="s">
        <v>1</v>
      </c>
      <c r="MO30" s="2" t="s">
        <v>2</v>
      </c>
      <c r="MP30" s="2" t="s">
        <v>3</v>
      </c>
      <c r="MQ30" s="2" t="s">
        <v>4</v>
      </c>
      <c r="MR30" s="2" t="s">
        <v>5</v>
      </c>
      <c r="MS30" s="2" t="s">
        <v>6</v>
      </c>
      <c r="MT30" s="2" t="s">
        <v>7</v>
      </c>
      <c r="MU30" s="2" t="s">
        <v>1</v>
      </c>
      <c r="MV30" s="2" t="s">
        <v>2</v>
      </c>
      <c r="MW30" s="2" t="s">
        <v>3</v>
      </c>
      <c r="MX30" s="2" t="s">
        <v>4</v>
      </c>
      <c r="MY30" s="2" t="s">
        <v>5</v>
      </c>
      <c r="MZ30" s="2" t="s">
        <v>6</v>
      </c>
      <c r="NA30" s="2" t="s">
        <v>7</v>
      </c>
      <c r="NB30" s="2" t="s">
        <v>1</v>
      </c>
      <c r="NC30" s="2" t="s">
        <v>2</v>
      </c>
      <c r="ND30" s="2" t="s">
        <v>3</v>
      </c>
      <c r="NE30" s="2" t="s">
        <v>4</v>
      </c>
      <c r="NF30" s="2" t="s">
        <v>5</v>
      </c>
      <c r="NG30" s="2" t="s">
        <v>6</v>
      </c>
      <c r="NH30" s="2" t="s">
        <v>7</v>
      </c>
      <c r="NI30" s="2" t="s">
        <v>1</v>
      </c>
      <c r="NJ30" s="2" t="s">
        <v>2</v>
      </c>
      <c r="NK30" s="2" t="s">
        <v>3</v>
      </c>
      <c r="NL30" s="2" t="s">
        <v>4</v>
      </c>
      <c r="NM30" s="2" t="s">
        <v>5</v>
      </c>
      <c r="NN30" s="2" t="s">
        <v>6</v>
      </c>
      <c r="NO30" s="2" t="s">
        <v>7</v>
      </c>
      <c r="NP30" s="2" t="s">
        <v>1</v>
      </c>
      <c r="NQ30" s="2" t="s">
        <v>2</v>
      </c>
      <c r="NR30" s="2" t="s">
        <v>3</v>
      </c>
      <c r="NS30" s="2" t="s">
        <v>4</v>
      </c>
      <c r="NT30" s="2" t="s">
        <v>5</v>
      </c>
      <c r="NU30" s="2" t="s">
        <v>6</v>
      </c>
      <c r="NV30" s="2" t="s">
        <v>7</v>
      </c>
      <c r="NW30" s="2" t="s">
        <v>1</v>
      </c>
      <c r="NX30" s="2" t="s">
        <v>2</v>
      </c>
      <c r="NY30" s="2" t="s">
        <v>3</v>
      </c>
      <c r="NZ30" s="2" t="s">
        <v>4</v>
      </c>
      <c r="OA30" s="2" t="s">
        <v>5</v>
      </c>
      <c r="OB30" s="2" t="s">
        <v>6</v>
      </c>
      <c r="OC30" s="2" t="s">
        <v>7</v>
      </c>
      <c r="OD30" s="2" t="s">
        <v>1</v>
      </c>
      <c r="OE30" s="2" t="s">
        <v>2</v>
      </c>
      <c r="OF30" s="2" t="s">
        <v>3</v>
      </c>
      <c r="OG30" s="2" t="s">
        <v>4</v>
      </c>
      <c r="OH30" s="2" t="s">
        <v>5</v>
      </c>
      <c r="OI30" s="2" t="s">
        <v>6</v>
      </c>
      <c r="OJ30" s="2" t="s">
        <v>7</v>
      </c>
      <c r="OK30" s="2" t="s">
        <v>1</v>
      </c>
      <c r="OL30" s="2" t="s">
        <v>2</v>
      </c>
      <c r="OM30" s="2" t="s">
        <v>3</v>
      </c>
      <c r="ON30" s="2" t="s">
        <v>4</v>
      </c>
      <c r="OO30" s="2" t="s">
        <v>5</v>
      </c>
      <c r="OP30" s="2" t="s">
        <v>6</v>
      </c>
      <c r="OQ30" s="2" t="s">
        <v>7</v>
      </c>
      <c r="OR30" s="2" t="s">
        <v>1</v>
      </c>
      <c r="OS30" s="2" t="s">
        <v>2</v>
      </c>
      <c r="OT30" s="2" t="s">
        <v>3</v>
      </c>
      <c r="OU30" s="2" t="s">
        <v>4</v>
      </c>
      <c r="OV30" s="2" t="s">
        <v>5</v>
      </c>
      <c r="OW30" s="2" t="s">
        <v>6</v>
      </c>
      <c r="OX30" s="2" t="s">
        <v>7</v>
      </c>
      <c r="OY30" s="2" t="s">
        <v>1</v>
      </c>
      <c r="OZ30" s="2" t="s">
        <v>2</v>
      </c>
      <c r="PA30" s="2" t="s">
        <v>3</v>
      </c>
      <c r="PB30" s="2" t="s">
        <v>4</v>
      </c>
      <c r="PC30" s="2" t="s">
        <v>5</v>
      </c>
      <c r="PD30" s="2" t="s">
        <v>6</v>
      </c>
      <c r="PE30" s="2" t="s">
        <v>7</v>
      </c>
      <c r="PF30" s="2" t="s">
        <v>1</v>
      </c>
      <c r="PG30" s="2" t="s">
        <v>2</v>
      </c>
      <c r="PH30" s="2" t="s">
        <v>3</v>
      </c>
      <c r="PI30" s="2" t="s">
        <v>4</v>
      </c>
      <c r="PJ30" s="2" t="s">
        <v>5</v>
      </c>
      <c r="PK30" s="2" t="s">
        <v>6</v>
      </c>
      <c r="PL30" s="2" t="s">
        <v>7</v>
      </c>
      <c r="PM30" s="2" t="s">
        <v>1</v>
      </c>
      <c r="PN30" s="2" t="s">
        <v>2</v>
      </c>
      <c r="PO30" s="2" t="s">
        <v>3</v>
      </c>
      <c r="PP30" s="2" t="s">
        <v>4</v>
      </c>
      <c r="PQ30" s="2" t="s">
        <v>5</v>
      </c>
      <c r="PR30" s="2" t="s">
        <v>6</v>
      </c>
      <c r="PS30" s="2" t="s">
        <v>7</v>
      </c>
      <c r="PT30" s="2" t="s">
        <v>1</v>
      </c>
      <c r="PU30" s="2" t="s">
        <v>2</v>
      </c>
      <c r="PV30" s="2" t="s">
        <v>3</v>
      </c>
      <c r="PW30" s="2" t="s">
        <v>4</v>
      </c>
      <c r="PX30" s="2" t="s">
        <v>5</v>
      </c>
      <c r="PY30" s="2" t="s">
        <v>6</v>
      </c>
      <c r="PZ30" s="2" t="s">
        <v>7</v>
      </c>
      <c r="QA30" s="2" t="s">
        <v>1</v>
      </c>
      <c r="QB30" s="2" t="s">
        <v>2</v>
      </c>
      <c r="QC30" s="2" t="s">
        <v>3</v>
      </c>
      <c r="QD30" s="2" t="s">
        <v>4</v>
      </c>
      <c r="QE30" s="2" t="s">
        <v>5</v>
      </c>
      <c r="QF30" s="2" t="s">
        <v>6</v>
      </c>
      <c r="QG30" s="2" t="s">
        <v>7</v>
      </c>
      <c r="QH30" s="2" t="s">
        <v>1</v>
      </c>
      <c r="QI30" s="2" t="s">
        <v>2</v>
      </c>
      <c r="QJ30" s="2" t="s">
        <v>3</v>
      </c>
      <c r="QK30" s="2" t="s">
        <v>4</v>
      </c>
      <c r="QL30" s="2" t="s">
        <v>5</v>
      </c>
      <c r="QM30" s="2" t="s">
        <v>6</v>
      </c>
      <c r="QN30" s="2" t="s">
        <v>7</v>
      </c>
      <c r="QO30" s="2" t="s">
        <v>1</v>
      </c>
      <c r="QP30" s="2" t="s">
        <v>2</v>
      </c>
      <c r="QQ30" s="2" t="s">
        <v>3</v>
      </c>
      <c r="QR30" s="2" t="s">
        <v>4</v>
      </c>
      <c r="QS30" s="2" t="s">
        <v>5</v>
      </c>
      <c r="QT30" s="2" t="s">
        <v>6</v>
      </c>
      <c r="QU30" s="2" t="s">
        <v>7</v>
      </c>
      <c r="QV30" s="2" t="s">
        <v>1</v>
      </c>
      <c r="QW30" s="2" t="s">
        <v>2</v>
      </c>
      <c r="QX30" s="2" t="s">
        <v>3</v>
      </c>
      <c r="QY30" s="2" t="s">
        <v>4</v>
      </c>
      <c r="QZ30" s="2" t="s">
        <v>5</v>
      </c>
      <c r="RA30" s="2" t="s">
        <v>6</v>
      </c>
      <c r="RB30" s="2" t="s">
        <v>7</v>
      </c>
      <c r="RC30" s="2" t="s">
        <v>1</v>
      </c>
      <c r="RD30" s="2" t="s">
        <v>2</v>
      </c>
      <c r="RE30" s="2" t="s">
        <v>3</v>
      </c>
      <c r="RF30" s="2" t="s">
        <v>4</v>
      </c>
      <c r="RG30" s="2" t="s">
        <v>5</v>
      </c>
      <c r="RH30" s="2" t="s">
        <v>6</v>
      </c>
      <c r="RI30" s="2" t="s">
        <v>7</v>
      </c>
      <c r="RJ30" s="2" t="s">
        <v>1</v>
      </c>
      <c r="RK30" s="2" t="s">
        <v>2</v>
      </c>
      <c r="RL30" s="2" t="s">
        <v>3</v>
      </c>
      <c r="RM30" s="2" t="s">
        <v>4</v>
      </c>
      <c r="RN30" s="2" t="s">
        <v>5</v>
      </c>
      <c r="RO30" s="2" t="s">
        <v>6</v>
      </c>
      <c r="RP30" s="2" t="s">
        <v>7</v>
      </c>
      <c r="RQ30" s="2" t="s">
        <v>1</v>
      </c>
      <c r="RR30" s="2" t="s">
        <v>2</v>
      </c>
      <c r="RS30" s="2" t="s">
        <v>3</v>
      </c>
      <c r="RT30" s="2" t="s">
        <v>4</v>
      </c>
      <c r="RU30" s="2" t="s">
        <v>5</v>
      </c>
      <c r="RV30" s="2" t="s">
        <v>6</v>
      </c>
      <c r="RW30" s="2" t="s">
        <v>7</v>
      </c>
      <c r="RX30" s="2" t="s">
        <v>1</v>
      </c>
      <c r="RY30" s="2" t="s">
        <v>2</v>
      </c>
      <c r="RZ30" s="2" t="s">
        <v>3</v>
      </c>
      <c r="SA30" s="2" t="s">
        <v>4</v>
      </c>
      <c r="SB30" s="2" t="s">
        <v>5</v>
      </c>
      <c r="SC30" s="2" t="s">
        <v>6</v>
      </c>
      <c r="SD30" s="2" t="s">
        <v>7</v>
      </c>
      <c r="SE30" s="2" t="s">
        <v>1</v>
      </c>
      <c r="SF30" s="2" t="s">
        <v>2</v>
      </c>
      <c r="SG30" s="2" t="s">
        <v>3</v>
      </c>
      <c r="SH30" s="2" t="s">
        <v>4</v>
      </c>
      <c r="SI30" s="2" t="s">
        <v>5</v>
      </c>
      <c r="SJ30" s="2" t="s">
        <v>6</v>
      </c>
      <c r="SK30" s="2" t="s">
        <v>7</v>
      </c>
      <c r="SL30" s="2" t="s">
        <v>1</v>
      </c>
      <c r="SM30" s="2" t="s">
        <v>2</v>
      </c>
      <c r="SN30" s="2" t="s">
        <v>3</v>
      </c>
      <c r="SO30" s="2" t="s">
        <v>4</v>
      </c>
      <c r="SP30" s="2" t="s">
        <v>5</v>
      </c>
      <c r="SQ30" s="2" t="s">
        <v>6</v>
      </c>
      <c r="SR30" s="2" t="s">
        <v>7</v>
      </c>
      <c r="SS30" s="2" t="s">
        <v>1</v>
      </c>
      <c r="ST30" s="2" t="s">
        <v>2</v>
      </c>
      <c r="SU30" s="2" t="s">
        <v>3</v>
      </c>
      <c r="SV30" s="2" t="s">
        <v>4</v>
      </c>
      <c r="SW30" s="2" t="s">
        <v>5</v>
      </c>
      <c r="SX30" s="2" t="s">
        <v>6</v>
      </c>
      <c r="SY30" s="2" t="s">
        <v>7</v>
      </c>
      <c r="SZ30" s="2" t="s">
        <v>1</v>
      </c>
      <c r="TA30" s="2" t="s">
        <v>2</v>
      </c>
      <c r="TB30" s="2" t="s">
        <v>3</v>
      </c>
      <c r="TC30" s="2" t="s">
        <v>4</v>
      </c>
      <c r="TD30" s="2" t="s">
        <v>5</v>
      </c>
      <c r="TE30" s="2" t="s">
        <v>6</v>
      </c>
      <c r="TF30" s="2" t="s">
        <v>7</v>
      </c>
      <c r="TG30" s="2" t="s">
        <v>1</v>
      </c>
      <c r="TH30" s="2" t="s">
        <v>2</v>
      </c>
      <c r="TI30" s="2" t="s">
        <v>3</v>
      </c>
      <c r="TJ30" s="2" t="s">
        <v>4</v>
      </c>
      <c r="TK30" s="2" t="s">
        <v>5</v>
      </c>
      <c r="TL30" s="2" t="s">
        <v>6</v>
      </c>
      <c r="TM30" s="2" t="s">
        <v>7</v>
      </c>
      <c r="TN30" s="2" t="s">
        <v>1</v>
      </c>
      <c r="TO30" s="2" t="s">
        <v>2</v>
      </c>
      <c r="TP30" s="2" t="s">
        <v>3</v>
      </c>
      <c r="TQ30" s="2" t="s">
        <v>4</v>
      </c>
      <c r="TR30" s="2" t="s">
        <v>5</v>
      </c>
      <c r="TS30" s="2" t="s">
        <v>6</v>
      </c>
      <c r="TT30" s="2" t="s">
        <v>7</v>
      </c>
      <c r="TU30" s="2" t="s">
        <v>1</v>
      </c>
      <c r="TV30" s="2" t="s">
        <v>2</v>
      </c>
      <c r="TW30" s="2" t="s">
        <v>3</v>
      </c>
      <c r="TX30" s="2" t="s">
        <v>4</v>
      </c>
      <c r="TY30" s="2" t="s">
        <v>5</v>
      </c>
      <c r="TZ30" s="2" t="s">
        <v>6</v>
      </c>
      <c r="UA30" s="2" t="s">
        <v>7</v>
      </c>
      <c r="UB30" s="2" t="s">
        <v>1</v>
      </c>
      <c r="UC30" s="2" t="s">
        <v>2</v>
      </c>
      <c r="UD30" s="2" t="s">
        <v>3</v>
      </c>
      <c r="UE30" s="2" t="s">
        <v>4</v>
      </c>
      <c r="UF30" s="2" t="s">
        <v>5</v>
      </c>
      <c r="UG30" s="2" t="s">
        <v>6</v>
      </c>
      <c r="UH30" s="2" t="s">
        <v>7</v>
      </c>
      <c r="UI30" s="2" t="s">
        <v>1</v>
      </c>
      <c r="UJ30" s="2" t="s">
        <v>2</v>
      </c>
      <c r="UK30" s="2" t="s">
        <v>3</v>
      </c>
      <c r="UL30" s="2" t="s">
        <v>4</v>
      </c>
      <c r="UM30" s="2" t="s">
        <v>5</v>
      </c>
      <c r="UN30" s="2" t="s">
        <v>6</v>
      </c>
      <c r="UO30" s="2" t="s">
        <v>7</v>
      </c>
      <c r="UP30" s="2" t="s">
        <v>1</v>
      </c>
      <c r="UQ30" s="2" t="s">
        <v>2</v>
      </c>
      <c r="UR30" s="2" t="s">
        <v>3</v>
      </c>
      <c r="US30" s="2" t="s">
        <v>4</v>
      </c>
      <c r="UT30" s="2" t="s">
        <v>5</v>
      </c>
      <c r="UU30" s="2" t="s">
        <v>6</v>
      </c>
      <c r="UV30" s="2" t="s">
        <v>7</v>
      </c>
      <c r="UW30" s="2" t="s">
        <v>1</v>
      </c>
      <c r="UX30" s="2" t="s">
        <v>2</v>
      </c>
      <c r="UY30" s="2" t="s">
        <v>3</v>
      </c>
      <c r="UZ30" s="2" t="s">
        <v>4</v>
      </c>
      <c r="VA30" s="2" t="s">
        <v>5</v>
      </c>
      <c r="VB30" s="2" t="s">
        <v>6</v>
      </c>
      <c r="VC30" s="2" t="s">
        <v>7</v>
      </c>
      <c r="VD30" s="2" t="s">
        <v>1</v>
      </c>
      <c r="VE30" s="2" t="s">
        <v>2</v>
      </c>
      <c r="VF30" s="2" t="s">
        <v>3</v>
      </c>
      <c r="VG30" s="2" t="s">
        <v>4</v>
      </c>
      <c r="VH30" s="2" t="s">
        <v>5</v>
      </c>
      <c r="VI30" s="2" t="s">
        <v>6</v>
      </c>
      <c r="VJ30" s="2" t="s">
        <v>7</v>
      </c>
      <c r="VK30" s="2" t="s">
        <v>1</v>
      </c>
      <c r="VL30" s="2" t="s">
        <v>2</v>
      </c>
      <c r="VM30" s="2" t="s">
        <v>3</v>
      </c>
      <c r="VN30" s="2" t="s">
        <v>4</v>
      </c>
      <c r="VO30" s="2" t="s">
        <v>5</v>
      </c>
      <c r="VP30" s="2" t="s">
        <v>6</v>
      </c>
      <c r="VQ30" s="2" t="s">
        <v>7</v>
      </c>
      <c r="VR30" s="2" t="s">
        <v>1</v>
      </c>
      <c r="VS30" s="2" t="s">
        <v>2</v>
      </c>
      <c r="VT30" s="2" t="s">
        <v>3</v>
      </c>
      <c r="VU30" s="2" t="s">
        <v>4</v>
      </c>
      <c r="VV30" s="2" t="s">
        <v>5</v>
      </c>
      <c r="VW30" s="2" t="s">
        <v>6</v>
      </c>
      <c r="VX30" s="2" t="s">
        <v>7</v>
      </c>
      <c r="VY30" s="2" t="s">
        <v>1</v>
      </c>
      <c r="VZ30" s="2" t="s">
        <v>2</v>
      </c>
      <c r="WA30" s="2" t="s">
        <v>3</v>
      </c>
      <c r="WB30" s="2" t="s">
        <v>4</v>
      </c>
      <c r="WC30" s="2" t="s">
        <v>5</v>
      </c>
      <c r="WD30" s="2" t="s">
        <v>6</v>
      </c>
      <c r="WE30" s="2" t="s">
        <v>7</v>
      </c>
      <c r="WF30" s="2" t="s">
        <v>1</v>
      </c>
      <c r="WG30" s="2" t="s">
        <v>2</v>
      </c>
      <c r="WH30" s="2" t="s">
        <v>3</v>
      </c>
      <c r="WI30" s="2" t="s">
        <v>4</v>
      </c>
      <c r="WJ30" s="2" t="s">
        <v>5</v>
      </c>
      <c r="WK30" s="2" t="s">
        <v>6</v>
      </c>
      <c r="WL30" s="2" t="s">
        <v>7</v>
      </c>
      <c r="WM30" s="2" t="s">
        <v>1</v>
      </c>
      <c r="WN30" s="2" t="s">
        <v>2</v>
      </c>
      <c r="WO30" s="2" t="s">
        <v>3</v>
      </c>
      <c r="WP30" s="2" t="s">
        <v>4</v>
      </c>
      <c r="WQ30" s="2" t="s">
        <v>5</v>
      </c>
      <c r="WR30" s="2" t="s">
        <v>6</v>
      </c>
      <c r="WS30" s="2" t="s">
        <v>7</v>
      </c>
      <c r="WT30" s="2" t="s">
        <v>1</v>
      </c>
      <c r="WU30" s="2" t="s">
        <v>2</v>
      </c>
      <c r="WV30" s="2" t="s">
        <v>3</v>
      </c>
      <c r="WW30" s="2" t="s">
        <v>4</v>
      </c>
      <c r="WX30" s="2" t="s">
        <v>5</v>
      </c>
      <c r="WY30" s="2" t="s">
        <v>6</v>
      </c>
      <c r="WZ30" s="2" t="s">
        <v>7</v>
      </c>
      <c r="XA30" s="2" t="s">
        <v>1</v>
      </c>
      <c r="XB30" s="2" t="s">
        <v>2</v>
      </c>
      <c r="XC30" s="2" t="s">
        <v>3</v>
      </c>
      <c r="XD30" s="2" t="s">
        <v>4</v>
      </c>
      <c r="XE30" s="2" t="s">
        <v>5</v>
      </c>
      <c r="XF30" s="2" t="s">
        <v>6</v>
      </c>
      <c r="XG30" s="2" t="s">
        <v>7</v>
      </c>
      <c r="XH30" s="2" t="s">
        <v>1</v>
      </c>
      <c r="XI30" s="2" t="s">
        <v>2</v>
      </c>
      <c r="XJ30" s="2" t="s">
        <v>3</v>
      </c>
      <c r="XK30" s="2" t="s">
        <v>4</v>
      </c>
      <c r="XL30" s="2" t="s">
        <v>5</v>
      </c>
      <c r="XM30" s="2" t="s">
        <v>6</v>
      </c>
      <c r="XN30" s="2" t="s">
        <v>7</v>
      </c>
      <c r="XO30" s="2" t="s">
        <v>1</v>
      </c>
      <c r="XP30" s="2" t="s">
        <v>2</v>
      </c>
      <c r="XQ30" s="2" t="s">
        <v>3</v>
      </c>
      <c r="XR30" s="2" t="s">
        <v>4</v>
      </c>
      <c r="XS30" s="2" t="s">
        <v>5</v>
      </c>
      <c r="XT30" s="2" t="s">
        <v>6</v>
      </c>
      <c r="XU30" s="2" t="s">
        <v>7</v>
      </c>
      <c r="XV30" s="2" t="s">
        <v>1</v>
      </c>
      <c r="XW30" s="2" t="s">
        <v>2</v>
      </c>
      <c r="XX30" s="2" t="s">
        <v>3</v>
      </c>
      <c r="XY30" s="2" t="s">
        <v>4</v>
      </c>
      <c r="XZ30" s="2" t="s">
        <v>5</v>
      </c>
      <c r="YA30" s="2" t="s">
        <v>6</v>
      </c>
      <c r="YB30" s="2" t="s">
        <v>7</v>
      </c>
      <c r="YC30" s="2" t="s">
        <v>1</v>
      </c>
      <c r="YD30" s="2" t="s">
        <v>2</v>
      </c>
      <c r="YE30" s="2" t="s">
        <v>3</v>
      </c>
      <c r="YF30" s="2" t="s">
        <v>4</v>
      </c>
      <c r="YG30" s="2" t="s">
        <v>5</v>
      </c>
      <c r="YH30" s="2" t="s">
        <v>6</v>
      </c>
      <c r="YI30" s="2" t="s">
        <v>7</v>
      </c>
      <c r="YJ30" s="2" t="s">
        <v>1</v>
      </c>
      <c r="YK30" s="2" t="s">
        <v>2</v>
      </c>
      <c r="YL30" s="2" t="s">
        <v>3</v>
      </c>
      <c r="YM30" s="2" t="s">
        <v>4</v>
      </c>
      <c r="YN30" s="2" t="s">
        <v>5</v>
      </c>
      <c r="YO30" s="2" t="s">
        <v>6</v>
      </c>
      <c r="YP30" s="2" t="s">
        <v>7</v>
      </c>
      <c r="YQ30" s="2" t="s">
        <v>1</v>
      </c>
      <c r="YR30" s="2" t="s">
        <v>2</v>
      </c>
      <c r="YS30" s="2" t="s">
        <v>3</v>
      </c>
      <c r="YT30" s="2" t="s">
        <v>4</v>
      </c>
      <c r="YU30" s="2" t="s">
        <v>5</v>
      </c>
      <c r="YV30" s="2" t="s">
        <v>6</v>
      </c>
      <c r="YW30" s="2" t="s">
        <v>7</v>
      </c>
      <c r="YX30" s="2" t="s">
        <v>1</v>
      </c>
      <c r="YY30" s="2" t="s">
        <v>2</v>
      </c>
      <c r="YZ30" s="2" t="s">
        <v>3</v>
      </c>
      <c r="ZA30" s="2" t="s">
        <v>4</v>
      </c>
      <c r="ZB30" s="2" t="s">
        <v>5</v>
      </c>
      <c r="ZC30" s="2" t="s">
        <v>6</v>
      </c>
      <c r="ZD30" s="2" t="s">
        <v>7</v>
      </c>
      <c r="ZE30" s="2" t="s">
        <v>1</v>
      </c>
      <c r="ZF30" s="2" t="s">
        <v>2</v>
      </c>
      <c r="ZG30" s="2" t="s">
        <v>3</v>
      </c>
      <c r="ZH30" s="2" t="s">
        <v>4</v>
      </c>
      <c r="ZI30" s="2" t="s">
        <v>5</v>
      </c>
      <c r="ZJ30" s="2" t="s">
        <v>6</v>
      </c>
      <c r="ZK30" s="2" t="s">
        <v>7</v>
      </c>
      <c r="ZL30" s="2" t="s">
        <v>1</v>
      </c>
      <c r="ZM30" s="2" t="s">
        <v>2</v>
      </c>
      <c r="ZN30" s="2" t="s">
        <v>3</v>
      </c>
      <c r="ZO30" s="2" t="s">
        <v>4</v>
      </c>
      <c r="ZP30" s="2" t="s">
        <v>5</v>
      </c>
      <c r="ZQ30" s="2" t="s">
        <v>6</v>
      </c>
      <c r="ZR30" s="2" t="s">
        <v>7</v>
      </c>
      <c r="ZS30" s="2" t="s">
        <v>1</v>
      </c>
      <c r="ZT30" s="2" t="s">
        <v>2</v>
      </c>
      <c r="ZU30" s="2" t="s">
        <v>3</v>
      </c>
      <c r="ZV30" s="2" t="s">
        <v>4</v>
      </c>
      <c r="ZW30" s="2" t="s">
        <v>5</v>
      </c>
      <c r="ZX30" s="2" t="s">
        <v>6</v>
      </c>
      <c r="ZY30" s="2" t="s">
        <v>7</v>
      </c>
      <c r="ZZ30" s="2" t="s">
        <v>1</v>
      </c>
      <c r="AAA30" s="2" t="s">
        <v>2</v>
      </c>
      <c r="AAB30" s="2" t="s">
        <v>3</v>
      </c>
      <c r="AAC30" s="2" t="s">
        <v>4</v>
      </c>
      <c r="AAD30" s="2" t="s">
        <v>5</v>
      </c>
      <c r="AAE30" s="2" t="s">
        <v>6</v>
      </c>
      <c r="AAF30" s="2" t="s">
        <v>7</v>
      </c>
      <c r="AAG30" s="2" t="s">
        <v>1</v>
      </c>
      <c r="AAH30" s="2" t="s">
        <v>2</v>
      </c>
      <c r="AAI30" s="2" t="s">
        <v>3</v>
      </c>
      <c r="AAJ30" s="2" t="s">
        <v>4</v>
      </c>
      <c r="AAK30" s="2" t="s">
        <v>5</v>
      </c>
      <c r="AAL30" s="2" t="s">
        <v>6</v>
      </c>
      <c r="AAM30" s="2" t="s">
        <v>7</v>
      </c>
      <c r="AAN30" s="2" t="s">
        <v>1</v>
      </c>
      <c r="AAO30" s="2" t="s">
        <v>2</v>
      </c>
      <c r="AAP30" s="2" t="s">
        <v>3</v>
      </c>
      <c r="AAQ30" s="2" t="s">
        <v>4</v>
      </c>
      <c r="AAR30" s="2" t="s">
        <v>5</v>
      </c>
      <c r="AAS30" s="2" t="s">
        <v>6</v>
      </c>
      <c r="AAT30" s="2" t="s">
        <v>7</v>
      </c>
      <c r="AAU30" s="2" t="s">
        <v>1</v>
      </c>
      <c r="AAV30" s="2" t="s">
        <v>2</v>
      </c>
      <c r="AAW30" s="2" t="s">
        <v>3</v>
      </c>
      <c r="AAX30" s="2" t="s">
        <v>4</v>
      </c>
      <c r="AAY30" s="2" t="s">
        <v>5</v>
      </c>
      <c r="AAZ30" s="2" t="s">
        <v>6</v>
      </c>
      <c r="ABA30" s="2" t="s">
        <v>7</v>
      </c>
      <c r="ABB30" s="2" t="s">
        <v>1</v>
      </c>
      <c r="ABC30" s="2" t="s">
        <v>2</v>
      </c>
      <c r="ABD30" s="2" t="s">
        <v>3</v>
      </c>
      <c r="ABE30" s="2" t="s">
        <v>4</v>
      </c>
      <c r="ABF30" s="2" t="s">
        <v>5</v>
      </c>
      <c r="ABG30" s="2" t="s">
        <v>6</v>
      </c>
      <c r="ABH30" s="2" t="s">
        <v>7</v>
      </c>
    </row>
    <row r="31" spans="1:736" ht="15.75" customHeight="1">
      <c r="A31" s="2" t="s">
        <v>231</v>
      </c>
      <c r="B31" s="212">
        <v>45326</v>
      </c>
      <c r="C31" s="212">
        <v>45327</v>
      </c>
      <c r="D31" s="212">
        <v>45328</v>
      </c>
      <c r="E31" s="212">
        <v>45329</v>
      </c>
      <c r="F31" s="212">
        <v>45330</v>
      </c>
      <c r="G31" s="212">
        <v>45331</v>
      </c>
      <c r="H31" s="212">
        <v>45332</v>
      </c>
      <c r="I31" s="212">
        <v>45333</v>
      </c>
      <c r="J31" s="212">
        <v>45334</v>
      </c>
      <c r="K31" s="212">
        <v>45335</v>
      </c>
      <c r="L31" s="212">
        <v>45336</v>
      </c>
      <c r="M31" s="212">
        <v>45337</v>
      </c>
      <c r="N31" s="212">
        <v>45338</v>
      </c>
      <c r="O31" s="212">
        <v>45339</v>
      </c>
      <c r="P31" s="212">
        <v>45340</v>
      </c>
      <c r="Q31" s="212">
        <v>45341</v>
      </c>
      <c r="R31" s="212">
        <v>45342</v>
      </c>
      <c r="S31" s="212">
        <v>45343</v>
      </c>
      <c r="T31" s="212">
        <v>45344</v>
      </c>
      <c r="U31" s="212">
        <v>45345</v>
      </c>
      <c r="V31" s="212">
        <v>45346</v>
      </c>
      <c r="W31" s="212">
        <v>45347</v>
      </c>
      <c r="X31" s="212">
        <v>45348</v>
      </c>
      <c r="Y31" s="212">
        <v>45349</v>
      </c>
      <c r="Z31" s="212">
        <v>45350</v>
      </c>
      <c r="AA31" s="212">
        <v>45351</v>
      </c>
      <c r="AB31" s="212">
        <v>45352</v>
      </c>
      <c r="AC31" s="212">
        <v>45353</v>
      </c>
      <c r="AD31" s="212">
        <v>45354</v>
      </c>
      <c r="AE31" s="212">
        <v>45355</v>
      </c>
      <c r="AF31" s="212">
        <v>45356</v>
      </c>
      <c r="AG31" s="212">
        <v>45357</v>
      </c>
      <c r="AH31" s="212">
        <v>45358</v>
      </c>
      <c r="AI31" s="212">
        <v>45359</v>
      </c>
      <c r="AJ31" s="212">
        <v>45360</v>
      </c>
      <c r="AK31" s="212">
        <v>45361</v>
      </c>
      <c r="AL31" s="212">
        <v>45362</v>
      </c>
      <c r="AM31" s="212">
        <v>45363</v>
      </c>
      <c r="AN31" s="212">
        <v>45364</v>
      </c>
      <c r="AO31" s="212">
        <v>45365</v>
      </c>
      <c r="AP31" s="212">
        <v>45366</v>
      </c>
      <c r="AQ31" s="212">
        <v>45367</v>
      </c>
      <c r="AR31" s="212">
        <v>45368</v>
      </c>
      <c r="AS31" s="212">
        <v>45369</v>
      </c>
      <c r="AT31" s="212">
        <v>45370</v>
      </c>
      <c r="AU31" s="212">
        <v>45371</v>
      </c>
      <c r="AV31" s="212">
        <v>45372</v>
      </c>
      <c r="AW31" s="212">
        <v>45373</v>
      </c>
      <c r="AX31" s="212">
        <v>45374</v>
      </c>
      <c r="AY31" s="212">
        <v>45375</v>
      </c>
      <c r="AZ31" s="212">
        <v>45376</v>
      </c>
      <c r="BA31" s="212">
        <v>45377</v>
      </c>
      <c r="BB31" s="212">
        <v>45378</v>
      </c>
      <c r="BC31" s="212">
        <v>45379</v>
      </c>
      <c r="BD31" s="212">
        <v>45380</v>
      </c>
      <c r="BE31" s="212">
        <v>45381</v>
      </c>
      <c r="BF31" s="212">
        <v>45382</v>
      </c>
      <c r="BG31" s="212">
        <v>45383</v>
      </c>
      <c r="BH31" s="212">
        <v>45384</v>
      </c>
      <c r="BI31" s="212">
        <v>45385</v>
      </c>
      <c r="BJ31" s="212">
        <v>45386</v>
      </c>
      <c r="BK31" s="212">
        <v>45387</v>
      </c>
      <c r="BL31" s="212">
        <v>45388</v>
      </c>
      <c r="BM31" s="212">
        <v>45389</v>
      </c>
      <c r="BN31" s="212">
        <v>45390</v>
      </c>
      <c r="BO31" s="212">
        <v>45391</v>
      </c>
      <c r="BP31" s="212">
        <v>45392</v>
      </c>
      <c r="BQ31" s="212">
        <v>45393</v>
      </c>
      <c r="BR31" s="212">
        <v>45394</v>
      </c>
      <c r="BS31" s="212">
        <v>45395</v>
      </c>
      <c r="BT31" s="212">
        <v>45396</v>
      </c>
      <c r="BU31" s="212">
        <v>45397</v>
      </c>
      <c r="BV31" s="212">
        <v>45398</v>
      </c>
      <c r="BW31" s="212">
        <v>45399</v>
      </c>
      <c r="BX31" s="212">
        <v>45400</v>
      </c>
      <c r="BY31" s="212">
        <v>45401</v>
      </c>
      <c r="BZ31" s="212">
        <v>45402</v>
      </c>
      <c r="CA31" s="212">
        <v>45403</v>
      </c>
      <c r="CB31" s="212">
        <v>45404</v>
      </c>
      <c r="CC31" s="212">
        <v>45405</v>
      </c>
      <c r="CD31" s="212">
        <v>45406</v>
      </c>
      <c r="CE31" s="212">
        <v>45407</v>
      </c>
      <c r="CF31" s="212">
        <v>45408</v>
      </c>
      <c r="CG31" s="212">
        <v>45409</v>
      </c>
      <c r="CH31" s="212">
        <v>45410</v>
      </c>
      <c r="CI31" s="212">
        <v>45411</v>
      </c>
      <c r="CJ31" s="212">
        <v>45412</v>
      </c>
      <c r="CK31" s="212">
        <v>45413</v>
      </c>
      <c r="CL31" s="212">
        <v>45414</v>
      </c>
      <c r="CM31" s="212">
        <v>45415</v>
      </c>
      <c r="CN31" s="212">
        <v>45416</v>
      </c>
      <c r="CO31" s="212">
        <v>45417</v>
      </c>
      <c r="CP31" s="212">
        <v>45418</v>
      </c>
      <c r="CQ31" s="212">
        <v>45419</v>
      </c>
      <c r="CR31" s="212">
        <v>45420</v>
      </c>
      <c r="CS31" s="212">
        <v>45421</v>
      </c>
      <c r="CT31" s="212">
        <v>45422</v>
      </c>
      <c r="CU31" s="212">
        <v>45423</v>
      </c>
      <c r="CV31" s="212">
        <v>45424</v>
      </c>
      <c r="CW31" s="212">
        <v>45425</v>
      </c>
      <c r="CX31" s="212">
        <v>45426</v>
      </c>
      <c r="CY31" s="212">
        <v>45427</v>
      </c>
      <c r="CZ31" s="212">
        <v>45428</v>
      </c>
      <c r="DA31" s="212">
        <v>45429</v>
      </c>
      <c r="DB31" s="212">
        <v>45430</v>
      </c>
      <c r="DC31" s="212">
        <v>45431</v>
      </c>
      <c r="DD31" s="212">
        <v>45432</v>
      </c>
      <c r="DE31" s="212">
        <v>45433</v>
      </c>
      <c r="DF31" s="212">
        <v>45434</v>
      </c>
      <c r="DG31" s="212">
        <v>45435</v>
      </c>
      <c r="DH31" s="212">
        <v>45436</v>
      </c>
      <c r="DI31" s="212">
        <v>45437</v>
      </c>
      <c r="DJ31" s="212">
        <v>45438</v>
      </c>
      <c r="DK31" s="212">
        <v>45439</v>
      </c>
      <c r="DL31" s="212">
        <v>45440</v>
      </c>
      <c r="DM31" s="212">
        <v>45441</v>
      </c>
      <c r="DN31" s="212">
        <v>45442</v>
      </c>
      <c r="DO31" s="212">
        <v>45443</v>
      </c>
      <c r="DP31" s="212">
        <v>45444</v>
      </c>
      <c r="DQ31" s="212">
        <v>45445</v>
      </c>
      <c r="DR31" s="212">
        <v>45446</v>
      </c>
      <c r="DS31" s="212">
        <v>45447</v>
      </c>
      <c r="DT31" s="212">
        <v>45448</v>
      </c>
      <c r="DU31" s="212">
        <v>45449</v>
      </c>
      <c r="DV31" s="212">
        <v>45450</v>
      </c>
      <c r="DW31" s="212">
        <v>45451</v>
      </c>
      <c r="DX31" s="212">
        <v>45452</v>
      </c>
      <c r="DY31" s="212">
        <v>45453</v>
      </c>
      <c r="DZ31" s="212">
        <v>45454</v>
      </c>
      <c r="EA31" s="212">
        <v>45455</v>
      </c>
      <c r="EB31" s="212">
        <v>45456</v>
      </c>
      <c r="EC31" s="212">
        <v>45457</v>
      </c>
      <c r="ED31" s="212">
        <v>45458</v>
      </c>
      <c r="EE31" s="212">
        <v>45459</v>
      </c>
      <c r="EF31" s="212">
        <v>45460</v>
      </c>
      <c r="EG31" s="212">
        <v>45461</v>
      </c>
      <c r="EH31" s="212">
        <v>45462</v>
      </c>
      <c r="EI31" s="212">
        <v>45463</v>
      </c>
      <c r="EJ31" s="212">
        <v>45464</v>
      </c>
      <c r="EK31" s="212">
        <v>45465</v>
      </c>
      <c r="EL31" s="212">
        <v>45466</v>
      </c>
      <c r="EM31" s="212">
        <v>45467</v>
      </c>
      <c r="EN31" s="212">
        <v>45468</v>
      </c>
      <c r="EO31" s="212">
        <v>45469</v>
      </c>
      <c r="EP31" s="212">
        <v>45470</v>
      </c>
      <c r="EQ31" s="212">
        <v>45471</v>
      </c>
      <c r="ER31" s="212">
        <v>45472</v>
      </c>
      <c r="ES31" s="212">
        <v>45473</v>
      </c>
      <c r="ET31" s="212">
        <v>45474</v>
      </c>
      <c r="EU31" s="212">
        <v>45475</v>
      </c>
      <c r="EV31" s="212">
        <v>45476</v>
      </c>
      <c r="EW31" s="212">
        <v>45477</v>
      </c>
      <c r="EX31" s="212">
        <v>45478</v>
      </c>
      <c r="EY31" s="212">
        <v>45479</v>
      </c>
      <c r="EZ31" s="212">
        <v>45480</v>
      </c>
      <c r="FA31" s="212">
        <v>45481</v>
      </c>
      <c r="FB31" s="212">
        <v>45482</v>
      </c>
      <c r="FC31" s="212">
        <v>45483</v>
      </c>
      <c r="FD31" s="212">
        <v>45484</v>
      </c>
      <c r="FE31" s="212">
        <v>45485</v>
      </c>
      <c r="FF31" s="212">
        <v>45486</v>
      </c>
      <c r="FG31" s="212">
        <v>45487</v>
      </c>
      <c r="FH31" s="212">
        <v>45488</v>
      </c>
      <c r="FI31" s="212">
        <v>45489</v>
      </c>
      <c r="FJ31" s="212">
        <v>45490</v>
      </c>
      <c r="FK31" s="212">
        <v>45491</v>
      </c>
      <c r="FL31" s="212">
        <v>45492</v>
      </c>
      <c r="FM31" s="212">
        <v>45493</v>
      </c>
      <c r="FN31" s="212">
        <v>45494</v>
      </c>
      <c r="FO31" s="212">
        <v>45495</v>
      </c>
      <c r="FP31" s="212">
        <v>45496</v>
      </c>
      <c r="FQ31" s="212">
        <v>45497</v>
      </c>
      <c r="FR31" s="212">
        <v>45498</v>
      </c>
      <c r="FS31" s="212">
        <v>45499</v>
      </c>
      <c r="FT31" s="212">
        <v>45500</v>
      </c>
      <c r="FU31" s="212">
        <v>45501</v>
      </c>
      <c r="FV31" s="212">
        <v>45502</v>
      </c>
      <c r="FW31" s="212">
        <v>45503</v>
      </c>
      <c r="FX31" s="212">
        <v>45504</v>
      </c>
      <c r="FY31" s="212">
        <v>45505</v>
      </c>
      <c r="FZ31" s="212">
        <v>45506</v>
      </c>
      <c r="GA31" s="212">
        <v>45507</v>
      </c>
      <c r="GB31" s="212">
        <v>45508</v>
      </c>
      <c r="GC31" s="212">
        <v>45509</v>
      </c>
      <c r="GD31" s="212">
        <v>45510</v>
      </c>
      <c r="GE31" s="212">
        <v>45511</v>
      </c>
      <c r="GF31" s="212">
        <v>45512</v>
      </c>
      <c r="GG31" s="212">
        <v>45513</v>
      </c>
      <c r="GH31" s="212">
        <v>45514</v>
      </c>
      <c r="GI31" s="212">
        <v>45515</v>
      </c>
      <c r="GJ31" s="212">
        <v>45516</v>
      </c>
      <c r="GK31" s="212">
        <v>45517</v>
      </c>
      <c r="GL31" s="212">
        <v>45518</v>
      </c>
      <c r="GM31" s="212">
        <v>45519</v>
      </c>
      <c r="GN31" s="212">
        <v>45520</v>
      </c>
      <c r="GO31" s="212">
        <v>45521</v>
      </c>
      <c r="GP31" s="212">
        <v>45522</v>
      </c>
      <c r="GQ31" s="212">
        <v>45523</v>
      </c>
      <c r="GR31" s="212">
        <v>45524</v>
      </c>
      <c r="GS31" s="212">
        <v>45525</v>
      </c>
      <c r="GT31" s="212">
        <v>45526</v>
      </c>
      <c r="GU31" s="212">
        <v>45527</v>
      </c>
      <c r="GV31" s="212">
        <v>45528</v>
      </c>
      <c r="GW31" s="212">
        <v>45529</v>
      </c>
      <c r="GX31" s="212">
        <v>45530</v>
      </c>
      <c r="GY31" s="212">
        <v>45531</v>
      </c>
      <c r="GZ31" s="212">
        <v>45532</v>
      </c>
      <c r="HA31" s="212">
        <v>45533</v>
      </c>
      <c r="HB31" s="212">
        <v>45534</v>
      </c>
      <c r="HC31" s="212">
        <v>45535</v>
      </c>
      <c r="HD31" s="212">
        <v>45536</v>
      </c>
      <c r="HE31" s="212">
        <v>45537</v>
      </c>
      <c r="HF31" s="212">
        <v>45538</v>
      </c>
      <c r="HG31" s="212">
        <v>45539</v>
      </c>
      <c r="HH31" s="212">
        <v>45540</v>
      </c>
      <c r="HI31" s="212">
        <v>45541</v>
      </c>
      <c r="HJ31" s="212">
        <v>45542</v>
      </c>
      <c r="HK31" s="212">
        <v>45543</v>
      </c>
      <c r="HL31" s="212">
        <v>45544</v>
      </c>
      <c r="HM31" s="212">
        <v>45545</v>
      </c>
      <c r="HN31" s="212">
        <v>45546</v>
      </c>
      <c r="HO31" s="212">
        <v>45547</v>
      </c>
      <c r="HP31" s="212">
        <v>45548</v>
      </c>
      <c r="HQ31" s="212">
        <v>45549</v>
      </c>
      <c r="HR31" s="212">
        <v>45550</v>
      </c>
      <c r="HS31" s="212">
        <v>45551</v>
      </c>
      <c r="HT31" s="212">
        <v>45552</v>
      </c>
      <c r="HU31" s="212">
        <v>45553</v>
      </c>
      <c r="HV31" s="212">
        <v>45554</v>
      </c>
      <c r="HW31" s="212">
        <v>45555</v>
      </c>
      <c r="HX31" s="212">
        <v>45556</v>
      </c>
      <c r="HY31" s="212">
        <v>45557</v>
      </c>
      <c r="HZ31" s="212">
        <v>45558</v>
      </c>
      <c r="IA31" s="212">
        <v>45559</v>
      </c>
      <c r="IB31" s="212">
        <v>45560</v>
      </c>
      <c r="IC31" s="212">
        <v>45561</v>
      </c>
      <c r="ID31" s="212">
        <v>45562</v>
      </c>
      <c r="IE31" s="212">
        <v>45563</v>
      </c>
      <c r="IF31" s="212">
        <v>45564</v>
      </c>
      <c r="IG31" s="212">
        <v>45565</v>
      </c>
      <c r="IH31" s="212">
        <v>45566</v>
      </c>
      <c r="II31" s="212">
        <v>45567</v>
      </c>
      <c r="IJ31" s="212">
        <v>45568</v>
      </c>
      <c r="IK31" s="212">
        <v>45569</v>
      </c>
      <c r="IL31" s="212">
        <v>45570</v>
      </c>
      <c r="IM31" s="212">
        <v>45571</v>
      </c>
      <c r="IN31" s="212">
        <v>45572</v>
      </c>
      <c r="IO31" s="212">
        <v>45573</v>
      </c>
      <c r="IP31" s="212">
        <v>45574</v>
      </c>
      <c r="IQ31" s="212">
        <v>45575</v>
      </c>
      <c r="IR31" s="212">
        <v>45576</v>
      </c>
      <c r="IS31" s="212">
        <v>45577</v>
      </c>
      <c r="IT31" s="212">
        <v>45578</v>
      </c>
      <c r="IU31" s="212">
        <v>45579</v>
      </c>
      <c r="IV31" s="212">
        <v>45580</v>
      </c>
      <c r="IW31" s="212">
        <v>45581</v>
      </c>
      <c r="IX31" s="212">
        <v>45582</v>
      </c>
      <c r="IY31" s="212">
        <v>45583</v>
      </c>
      <c r="IZ31" s="212">
        <v>45584</v>
      </c>
      <c r="JA31" s="212">
        <v>45585</v>
      </c>
      <c r="JB31" s="212">
        <v>45586</v>
      </c>
      <c r="JC31" s="212">
        <v>45587</v>
      </c>
      <c r="JD31" s="212">
        <v>45588</v>
      </c>
      <c r="JE31" s="212">
        <v>45589</v>
      </c>
      <c r="JF31" s="212">
        <v>45590</v>
      </c>
      <c r="JG31" s="212">
        <v>45591</v>
      </c>
      <c r="JH31" s="212">
        <v>45592</v>
      </c>
      <c r="JI31" s="212">
        <v>45593</v>
      </c>
      <c r="JJ31" s="212">
        <v>45594</v>
      </c>
      <c r="JK31" s="212">
        <v>45595</v>
      </c>
      <c r="JL31" s="212">
        <v>45596</v>
      </c>
      <c r="JM31" s="212">
        <v>45597</v>
      </c>
      <c r="JN31" s="212">
        <v>45598</v>
      </c>
      <c r="JO31" s="212">
        <v>45599</v>
      </c>
      <c r="JP31" s="212">
        <v>45600</v>
      </c>
      <c r="JQ31" s="212">
        <v>45601</v>
      </c>
      <c r="JR31" s="212">
        <v>45602</v>
      </c>
      <c r="JS31" s="212">
        <v>45603</v>
      </c>
      <c r="JT31" s="212">
        <v>45604</v>
      </c>
      <c r="JU31" s="212">
        <v>45605</v>
      </c>
      <c r="JV31" s="212">
        <v>45606</v>
      </c>
      <c r="JW31" s="212">
        <v>45607</v>
      </c>
      <c r="JX31" s="212">
        <v>45608</v>
      </c>
      <c r="JY31" s="212">
        <v>45609</v>
      </c>
      <c r="JZ31" s="212">
        <v>45610</v>
      </c>
      <c r="KA31" s="212">
        <v>45611</v>
      </c>
      <c r="KB31" s="212">
        <v>45612</v>
      </c>
      <c r="KC31" s="212">
        <v>45613</v>
      </c>
      <c r="KD31" s="212">
        <v>45614</v>
      </c>
      <c r="KE31" s="212">
        <v>45615</v>
      </c>
      <c r="KF31" s="212">
        <v>45616</v>
      </c>
      <c r="KG31" s="212">
        <v>45617</v>
      </c>
      <c r="KH31" s="212">
        <v>45618</v>
      </c>
      <c r="KI31" s="212">
        <v>45619</v>
      </c>
      <c r="KJ31" s="212">
        <v>45620</v>
      </c>
      <c r="KK31" s="212">
        <v>45621</v>
      </c>
      <c r="KL31" s="212">
        <v>45622</v>
      </c>
      <c r="KM31" s="212">
        <v>45623</v>
      </c>
      <c r="KN31" s="212">
        <v>45624</v>
      </c>
      <c r="KO31" s="212">
        <v>45625</v>
      </c>
      <c r="KP31" s="212">
        <v>45626</v>
      </c>
      <c r="KQ31" s="212">
        <v>45627</v>
      </c>
      <c r="KR31" s="212">
        <v>45628</v>
      </c>
      <c r="KS31" s="212">
        <v>45629</v>
      </c>
      <c r="KT31" s="212">
        <v>45630</v>
      </c>
      <c r="KU31" s="212">
        <v>45631</v>
      </c>
      <c r="KV31" s="212">
        <v>45632</v>
      </c>
      <c r="KW31" s="212">
        <v>45633</v>
      </c>
      <c r="KX31" s="212">
        <v>45634</v>
      </c>
      <c r="KY31" s="212">
        <v>45635</v>
      </c>
      <c r="KZ31" s="212">
        <v>45636</v>
      </c>
      <c r="LA31" s="212">
        <v>45637</v>
      </c>
      <c r="LB31" s="212">
        <v>45638</v>
      </c>
      <c r="LC31" s="212">
        <v>45639</v>
      </c>
      <c r="LD31" s="212">
        <v>45640</v>
      </c>
      <c r="LE31" s="212">
        <v>45641</v>
      </c>
      <c r="LF31" s="212">
        <v>45642</v>
      </c>
      <c r="LG31" s="212">
        <v>45643</v>
      </c>
      <c r="LH31" s="212">
        <v>45644</v>
      </c>
      <c r="LI31" s="212">
        <v>45645</v>
      </c>
      <c r="LJ31" s="212">
        <v>45646</v>
      </c>
      <c r="LK31" s="212">
        <v>45647</v>
      </c>
      <c r="LL31" s="212">
        <v>45648</v>
      </c>
      <c r="LM31" s="212">
        <v>45649</v>
      </c>
      <c r="LN31" s="212">
        <v>45650</v>
      </c>
      <c r="LO31" s="212">
        <v>45651</v>
      </c>
      <c r="LP31" s="212">
        <v>45652</v>
      </c>
      <c r="LQ31" s="212">
        <v>45653</v>
      </c>
      <c r="LR31" s="212">
        <v>45654</v>
      </c>
      <c r="LS31" s="212">
        <v>45655</v>
      </c>
      <c r="LT31" s="212">
        <v>45656</v>
      </c>
      <c r="LU31" s="212">
        <v>45657</v>
      </c>
      <c r="LV31" s="212">
        <v>45658</v>
      </c>
      <c r="LW31" s="212">
        <v>45659</v>
      </c>
      <c r="LX31" s="212">
        <v>45660</v>
      </c>
      <c r="LY31" s="212">
        <v>45661</v>
      </c>
      <c r="LZ31" s="212">
        <v>45662</v>
      </c>
      <c r="MA31" s="212">
        <v>45663</v>
      </c>
      <c r="MB31" s="212">
        <v>45664</v>
      </c>
      <c r="MC31" s="212">
        <v>45665</v>
      </c>
      <c r="MD31" s="212">
        <v>45666</v>
      </c>
      <c r="ME31" s="212">
        <v>45667</v>
      </c>
      <c r="MF31" s="212">
        <v>45668</v>
      </c>
      <c r="MG31" s="212">
        <v>45669</v>
      </c>
      <c r="MH31" s="212">
        <v>45670</v>
      </c>
      <c r="MI31" s="212">
        <v>45671</v>
      </c>
      <c r="MJ31" s="212">
        <v>45672</v>
      </c>
      <c r="MK31" s="212">
        <v>45673</v>
      </c>
      <c r="ML31" s="212">
        <v>45674</v>
      </c>
      <c r="MM31" s="212">
        <v>45675</v>
      </c>
      <c r="MN31" s="212">
        <v>45676</v>
      </c>
      <c r="MO31" s="212">
        <v>45677</v>
      </c>
      <c r="MP31" s="212">
        <v>45678</v>
      </c>
      <c r="MQ31" s="212">
        <v>45679</v>
      </c>
      <c r="MR31" s="212">
        <v>45680</v>
      </c>
      <c r="MS31" s="212">
        <v>45681</v>
      </c>
      <c r="MT31" s="212">
        <v>45682</v>
      </c>
      <c r="MU31" s="212">
        <v>45683</v>
      </c>
      <c r="MV31" s="212">
        <v>45684</v>
      </c>
      <c r="MW31" s="212">
        <v>45685</v>
      </c>
      <c r="MX31" s="212">
        <v>45686</v>
      </c>
      <c r="MY31" s="212">
        <v>45687</v>
      </c>
      <c r="MZ31" s="212">
        <v>45688</v>
      </c>
      <c r="NA31" s="212">
        <v>45689</v>
      </c>
      <c r="NB31" s="212">
        <v>45690</v>
      </c>
      <c r="NC31" s="212">
        <v>45691</v>
      </c>
      <c r="ND31" s="212">
        <v>45692</v>
      </c>
      <c r="NE31" s="212">
        <v>45693</v>
      </c>
      <c r="NF31" s="212">
        <v>45694</v>
      </c>
      <c r="NG31" s="212">
        <v>45695</v>
      </c>
      <c r="NH31" s="212">
        <v>45696</v>
      </c>
      <c r="NI31" s="212">
        <v>45697</v>
      </c>
      <c r="NJ31" s="212">
        <v>45698</v>
      </c>
      <c r="NK31" s="212">
        <v>45699</v>
      </c>
      <c r="NL31" s="212">
        <v>45700</v>
      </c>
      <c r="NM31" s="212">
        <v>45701</v>
      </c>
      <c r="NN31" s="212">
        <v>45702</v>
      </c>
      <c r="NO31" s="212">
        <v>45703</v>
      </c>
      <c r="NP31" s="212">
        <v>45704</v>
      </c>
      <c r="NQ31" s="212">
        <v>45705</v>
      </c>
      <c r="NR31" s="212">
        <v>45706</v>
      </c>
      <c r="NS31" s="212">
        <v>45707</v>
      </c>
      <c r="NT31" s="212">
        <v>45708</v>
      </c>
      <c r="NU31" s="212">
        <v>45709</v>
      </c>
      <c r="NV31" s="212">
        <v>45710</v>
      </c>
      <c r="NW31" s="212">
        <v>45711</v>
      </c>
      <c r="NX31" s="212">
        <v>45712</v>
      </c>
      <c r="NY31" s="212">
        <v>45713</v>
      </c>
      <c r="NZ31" s="212">
        <v>45714</v>
      </c>
      <c r="OA31" s="212">
        <v>45715</v>
      </c>
      <c r="OB31" s="212">
        <v>45716</v>
      </c>
      <c r="OC31" s="212">
        <v>45717</v>
      </c>
      <c r="OD31" s="212">
        <v>45718</v>
      </c>
      <c r="OE31" s="212">
        <v>45719</v>
      </c>
      <c r="OF31" s="212">
        <v>45720</v>
      </c>
      <c r="OG31" s="212">
        <v>45721</v>
      </c>
      <c r="OH31" s="212">
        <v>45722</v>
      </c>
      <c r="OI31" s="212">
        <v>45723</v>
      </c>
      <c r="OJ31" s="212">
        <v>45724</v>
      </c>
      <c r="OK31" s="212">
        <v>45725</v>
      </c>
      <c r="OL31" s="212">
        <v>45726</v>
      </c>
      <c r="OM31" s="212">
        <v>45727</v>
      </c>
      <c r="ON31" s="212">
        <v>45728</v>
      </c>
      <c r="OO31" s="212">
        <v>45729</v>
      </c>
      <c r="OP31" s="212">
        <v>45730</v>
      </c>
      <c r="OQ31" s="212">
        <v>45731</v>
      </c>
      <c r="OR31" s="212">
        <v>45732</v>
      </c>
      <c r="OS31" s="212">
        <v>45733</v>
      </c>
      <c r="OT31" s="212">
        <v>45734</v>
      </c>
      <c r="OU31" s="212">
        <v>45735</v>
      </c>
      <c r="OV31" s="212">
        <v>45736</v>
      </c>
      <c r="OW31" s="212">
        <v>45737</v>
      </c>
      <c r="OX31" s="212">
        <v>45738</v>
      </c>
      <c r="OY31" s="212">
        <v>45739</v>
      </c>
      <c r="OZ31" s="212">
        <v>45740</v>
      </c>
      <c r="PA31" s="212">
        <v>45741</v>
      </c>
      <c r="PB31" s="212">
        <v>45742</v>
      </c>
      <c r="PC31" s="212">
        <v>45743</v>
      </c>
      <c r="PD31" s="212">
        <v>45744</v>
      </c>
      <c r="PE31" s="212">
        <v>45745</v>
      </c>
      <c r="PF31" s="212">
        <v>45746</v>
      </c>
      <c r="PG31" s="212">
        <v>45747</v>
      </c>
      <c r="PH31" s="212">
        <v>45748</v>
      </c>
      <c r="PI31" s="212">
        <v>45749</v>
      </c>
      <c r="PJ31" s="212">
        <v>45750</v>
      </c>
      <c r="PK31" s="212">
        <v>45751</v>
      </c>
      <c r="PL31" s="212">
        <v>45752</v>
      </c>
      <c r="PM31" s="212">
        <v>45753</v>
      </c>
      <c r="PN31" s="212">
        <v>45754</v>
      </c>
      <c r="PO31" s="212">
        <v>45755</v>
      </c>
      <c r="PP31" s="212">
        <v>45756</v>
      </c>
      <c r="PQ31" s="212">
        <v>45757</v>
      </c>
      <c r="PR31" s="212">
        <v>45758</v>
      </c>
      <c r="PS31" s="212">
        <v>45759</v>
      </c>
      <c r="PT31" s="212">
        <v>45760</v>
      </c>
      <c r="PU31" s="212">
        <v>45761</v>
      </c>
      <c r="PV31" s="212">
        <v>45762</v>
      </c>
      <c r="PW31" s="212">
        <v>45763</v>
      </c>
      <c r="PX31" s="212">
        <v>45764</v>
      </c>
      <c r="PY31" s="212">
        <v>45765</v>
      </c>
      <c r="PZ31" s="212">
        <v>45766</v>
      </c>
      <c r="QA31" s="212">
        <v>45767</v>
      </c>
      <c r="QB31" s="212">
        <v>45768</v>
      </c>
      <c r="QC31" s="212">
        <v>45769</v>
      </c>
      <c r="QD31" s="212">
        <v>45770</v>
      </c>
      <c r="QE31" s="212">
        <v>45771</v>
      </c>
      <c r="QF31" s="212">
        <v>45772</v>
      </c>
      <c r="QG31" s="212">
        <v>45773</v>
      </c>
      <c r="QH31" s="212">
        <v>45774</v>
      </c>
      <c r="QI31" s="212">
        <v>45775</v>
      </c>
      <c r="QJ31" s="212">
        <v>45776</v>
      </c>
      <c r="QK31" s="212">
        <v>45777</v>
      </c>
      <c r="QL31" s="212">
        <v>45778</v>
      </c>
      <c r="QM31" s="212">
        <v>45779</v>
      </c>
      <c r="QN31" s="212">
        <v>45780</v>
      </c>
      <c r="QO31" s="212">
        <v>45781</v>
      </c>
      <c r="QP31" s="212">
        <v>45782</v>
      </c>
      <c r="QQ31" s="212">
        <v>45783</v>
      </c>
      <c r="QR31" s="212">
        <v>45784</v>
      </c>
      <c r="QS31" s="212">
        <v>45785</v>
      </c>
      <c r="QT31" s="212">
        <v>45786</v>
      </c>
      <c r="QU31" s="212">
        <v>45787</v>
      </c>
      <c r="QV31" s="212">
        <v>45788</v>
      </c>
      <c r="QW31" s="212">
        <v>45789</v>
      </c>
      <c r="QX31" s="212">
        <v>45790</v>
      </c>
      <c r="QY31" s="212">
        <v>45791</v>
      </c>
      <c r="QZ31" s="212">
        <v>45792</v>
      </c>
      <c r="RA31" s="212">
        <v>45793</v>
      </c>
      <c r="RB31" s="212">
        <v>45794</v>
      </c>
      <c r="RC31" s="212">
        <v>45795</v>
      </c>
      <c r="RD31" s="212">
        <v>45796</v>
      </c>
      <c r="RE31" s="212">
        <v>45797</v>
      </c>
      <c r="RF31" s="212">
        <v>45798</v>
      </c>
      <c r="RG31" s="212">
        <v>45799</v>
      </c>
      <c r="RH31" s="212">
        <v>45800</v>
      </c>
      <c r="RI31" s="212">
        <v>45801</v>
      </c>
      <c r="RJ31" s="212">
        <v>45802</v>
      </c>
      <c r="RK31" s="212">
        <v>45803</v>
      </c>
      <c r="RL31" s="212">
        <v>45804</v>
      </c>
      <c r="RM31" s="212">
        <v>45805</v>
      </c>
      <c r="RN31" s="212">
        <v>45806</v>
      </c>
      <c r="RO31" s="212">
        <v>45807</v>
      </c>
      <c r="RP31" s="212">
        <v>45808</v>
      </c>
      <c r="RQ31" s="212">
        <v>45809</v>
      </c>
      <c r="RR31" s="212">
        <v>45810</v>
      </c>
      <c r="RS31" s="212">
        <v>45811</v>
      </c>
      <c r="RT31" s="212">
        <v>45812</v>
      </c>
      <c r="RU31" s="212">
        <v>45813</v>
      </c>
      <c r="RV31" s="212">
        <v>45814</v>
      </c>
      <c r="RW31" s="212">
        <v>45815</v>
      </c>
      <c r="RX31" s="212">
        <v>45816</v>
      </c>
      <c r="RY31" s="212">
        <v>45817</v>
      </c>
      <c r="RZ31" s="212">
        <v>45818</v>
      </c>
      <c r="SA31" s="212">
        <v>45819</v>
      </c>
      <c r="SB31" s="212">
        <v>45820</v>
      </c>
      <c r="SC31" s="212">
        <v>45821</v>
      </c>
      <c r="SD31" s="212">
        <v>45822</v>
      </c>
      <c r="SE31" s="212">
        <v>45823</v>
      </c>
      <c r="SF31" s="212">
        <v>45824</v>
      </c>
      <c r="SG31" s="212">
        <v>45825</v>
      </c>
      <c r="SH31" s="212">
        <v>45826</v>
      </c>
      <c r="SI31" s="212">
        <v>45827</v>
      </c>
      <c r="SJ31" s="212">
        <v>45828</v>
      </c>
      <c r="SK31" s="212">
        <v>45829</v>
      </c>
      <c r="SL31" s="212">
        <v>45830</v>
      </c>
      <c r="SM31" s="212">
        <v>45831</v>
      </c>
      <c r="SN31" s="212">
        <v>45832</v>
      </c>
      <c r="SO31" s="212">
        <v>45833</v>
      </c>
      <c r="SP31" s="212">
        <v>45834</v>
      </c>
      <c r="SQ31" s="212">
        <v>45835</v>
      </c>
      <c r="SR31" s="212">
        <v>45836</v>
      </c>
      <c r="SS31" s="212">
        <v>45837</v>
      </c>
      <c r="ST31" s="212">
        <v>45838</v>
      </c>
      <c r="SU31" s="212">
        <v>45839</v>
      </c>
      <c r="SV31" s="212">
        <v>45840</v>
      </c>
      <c r="SW31" s="212">
        <v>45841</v>
      </c>
      <c r="SX31" s="212">
        <v>45842</v>
      </c>
      <c r="SY31" s="212">
        <v>45843</v>
      </c>
      <c r="SZ31" s="212">
        <v>45844</v>
      </c>
      <c r="TA31" s="212">
        <v>45845</v>
      </c>
      <c r="TB31" s="212">
        <v>45846</v>
      </c>
      <c r="TC31" s="212">
        <v>45847</v>
      </c>
      <c r="TD31" s="212">
        <v>45848</v>
      </c>
      <c r="TE31" s="212">
        <v>45849</v>
      </c>
      <c r="TF31" s="212">
        <v>45850</v>
      </c>
      <c r="TG31" s="212">
        <v>45851</v>
      </c>
      <c r="TH31" s="212">
        <v>45852</v>
      </c>
      <c r="TI31" s="212">
        <v>45853</v>
      </c>
      <c r="TJ31" s="212">
        <f t="shared" ref="TJ31:VG31" si="308">TI31+1</f>
        <v>45854</v>
      </c>
      <c r="TK31" s="212">
        <f t="shared" si="308"/>
        <v>45855</v>
      </c>
      <c r="TL31" s="212">
        <f t="shared" si="308"/>
        <v>45856</v>
      </c>
      <c r="TM31" s="212">
        <f t="shared" si="308"/>
        <v>45857</v>
      </c>
      <c r="TN31" s="212">
        <f t="shared" si="308"/>
        <v>45858</v>
      </c>
      <c r="TO31" s="212">
        <f t="shared" si="308"/>
        <v>45859</v>
      </c>
      <c r="TP31" s="212">
        <f t="shared" si="308"/>
        <v>45860</v>
      </c>
      <c r="TQ31" s="212">
        <f t="shared" si="308"/>
        <v>45861</v>
      </c>
      <c r="TR31" s="212">
        <f t="shared" si="308"/>
        <v>45862</v>
      </c>
      <c r="TS31" s="212">
        <f t="shared" si="308"/>
        <v>45863</v>
      </c>
      <c r="TT31" s="212">
        <f t="shared" si="308"/>
        <v>45864</v>
      </c>
      <c r="TU31" s="212">
        <f t="shared" si="308"/>
        <v>45865</v>
      </c>
      <c r="TV31" s="212">
        <f t="shared" si="308"/>
        <v>45866</v>
      </c>
      <c r="TW31" s="212">
        <f t="shared" si="308"/>
        <v>45867</v>
      </c>
      <c r="TX31" s="212">
        <f t="shared" si="308"/>
        <v>45868</v>
      </c>
      <c r="TY31" s="212">
        <f t="shared" si="308"/>
        <v>45869</v>
      </c>
      <c r="TZ31" s="212">
        <f t="shared" si="308"/>
        <v>45870</v>
      </c>
      <c r="UA31" s="212">
        <f t="shared" si="308"/>
        <v>45871</v>
      </c>
      <c r="UB31" s="212">
        <f t="shared" si="308"/>
        <v>45872</v>
      </c>
      <c r="UC31" s="212">
        <f t="shared" si="308"/>
        <v>45873</v>
      </c>
      <c r="UD31" s="212">
        <f t="shared" si="308"/>
        <v>45874</v>
      </c>
      <c r="UE31" s="212">
        <f t="shared" si="308"/>
        <v>45875</v>
      </c>
      <c r="UF31" s="212">
        <f t="shared" si="308"/>
        <v>45876</v>
      </c>
      <c r="UG31" s="212">
        <f t="shared" si="308"/>
        <v>45877</v>
      </c>
      <c r="UH31" s="212">
        <f t="shared" si="308"/>
        <v>45878</v>
      </c>
      <c r="UI31" s="212">
        <f t="shared" si="308"/>
        <v>45879</v>
      </c>
      <c r="UJ31" s="212">
        <f t="shared" si="308"/>
        <v>45880</v>
      </c>
      <c r="UK31" s="212">
        <f t="shared" si="308"/>
        <v>45881</v>
      </c>
      <c r="UL31" s="212">
        <f t="shared" si="308"/>
        <v>45882</v>
      </c>
      <c r="UM31" s="212">
        <f t="shared" si="308"/>
        <v>45883</v>
      </c>
      <c r="UN31" s="212">
        <f t="shared" si="308"/>
        <v>45884</v>
      </c>
      <c r="UO31" s="212">
        <f t="shared" si="308"/>
        <v>45885</v>
      </c>
      <c r="UP31" s="212">
        <f t="shared" si="308"/>
        <v>45886</v>
      </c>
      <c r="UQ31" s="212">
        <f t="shared" si="308"/>
        <v>45887</v>
      </c>
      <c r="UR31" s="212">
        <f t="shared" si="308"/>
        <v>45888</v>
      </c>
      <c r="US31" s="212">
        <f t="shared" si="308"/>
        <v>45889</v>
      </c>
      <c r="UT31" s="212">
        <f t="shared" si="308"/>
        <v>45890</v>
      </c>
      <c r="UU31" s="212">
        <f t="shared" si="308"/>
        <v>45891</v>
      </c>
      <c r="UV31" s="212">
        <f t="shared" si="308"/>
        <v>45892</v>
      </c>
      <c r="UW31" s="212">
        <f t="shared" si="308"/>
        <v>45893</v>
      </c>
      <c r="UX31" s="212">
        <f t="shared" si="308"/>
        <v>45894</v>
      </c>
      <c r="UY31" s="212">
        <f t="shared" si="308"/>
        <v>45895</v>
      </c>
      <c r="UZ31" s="212">
        <f t="shared" si="308"/>
        <v>45896</v>
      </c>
      <c r="VA31" s="212">
        <f t="shared" si="308"/>
        <v>45897</v>
      </c>
      <c r="VB31" s="212">
        <f t="shared" si="308"/>
        <v>45898</v>
      </c>
      <c r="VC31" s="212">
        <f t="shared" si="308"/>
        <v>45899</v>
      </c>
      <c r="VD31" s="212">
        <f t="shared" si="308"/>
        <v>45900</v>
      </c>
      <c r="VE31" s="212">
        <f t="shared" si="308"/>
        <v>45901</v>
      </c>
      <c r="VF31" s="212">
        <f t="shared" si="308"/>
        <v>45902</v>
      </c>
      <c r="VG31" s="212">
        <f t="shared" si="308"/>
        <v>45903</v>
      </c>
      <c r="VH31" s="212">
        <f t="shared" ref="VH31:XS31" si="309">VG31+1</f>
        <v>45904</v>
      </c>
      <c r="VI31" s="212">
        <f t="shared" si="309"/>
        <v>45905</v>
      </c>
      <c r="VJ31" s="212">
        <f t="shared" si="309"/>
        <v>45906</v>
      </c>
      <c r="VK31" s="212">
        <f t="shared" si="309"/>
        <v>45907</v>
      </c>
      <c r="VL31" s="212">
        <f t="shared" si="309"/>
        <v>45908</v>
      </c>
      <c r="VM31" s="212">
        <f t="shared" si="309"/>
        <v>45909</v>
      </c>
      <c r="VN31" s="212">
        <f t="shared" si="309"/>
        <v>45910</v>
      </c>
      <c r="VO31" s="212">
        <f t="shared" si="309"/>
        <v>45911</v>
      </c>
      <c r="VP31" s="212">
        <f t="shared" si="309"/>
        <v>45912</v>
      </c>
      <c r="VQ31" s="212">
        <f t="shared" si="309"/>
        <v>45913</v>
      </c>
      <c r="VR31" s="212">
        <f t="shared" si="309"/>
        <v>45914</v>
      </c>
      <c r="VS31" s="212">
        <f t="shared" si="309"/>
        <v>45915</v>
      </c>
      <c r="VT31" s="212">
        <f t="shared" si="309"/>
        <v>45916</v>
      </c>
      <c r="VU31" s="212">
        <f t="shared" si="309"/>
        <v>45917</v>
      </c>
      <c r="VV31" s="212">
        <f t="shared" si="309"/>
        <v>45918</v>
      </c>
      <c r="VW31" s="212">
        <f t="shared" si="309"/>
        <v>45919</v>
      </c>
      <c r="VX31" s="212">
        <f t="shared" si="309"/>
        <v>45920</v>
      </c>
      <c r="VY31" s="212">
        <f t="shared" si="309"/>
        <v>45921</v>
      </c>
      <c r="VZ31" s="212">
        <f t="shared" si="309"/>
        <v>45922</v>
      </c>
      <c r="WA31" s="212">
        <f t="shared" si="309"/>
        <v>45923</v>
      </c>
      <c r="WB31" s="212">
        <f t="shared" si="309"/>
        <v>45924</v>
      </c>
      <c r="WC31" s="212">
        <f t="shared" si="309"/>
        <v>45925</v>
      </c>
      <c r="WD31" s="212">
        <f t="shared" si="309"/>
        <v>45926</v>
      </c>
      <c r="WE31" s="212">
        <f t="shared" si="309"/>
        <v>45927</v>
      </c>
      <c r="WF31" s="212">
        <f t="shared" si="309"/>
        <v>45928</v>
      </c>
      <c r="WG31" s="212">
        <f t="shared" si="309"/>
        <v>45929</v>
      </c>
      <c r="WH31" s="212">
        <f t="shared" si="309"/>
        <v>45930</v>
      </c>
      <c r="WI31" s="212">
        <f t="shared" si="309"/>
        <v>45931</v>
      </c>
      <c r="WJ31" s="212">
        <f t="shared" si="309"/>
        <v>45932</v>
      </c>
      <c r="WK31" s="212">
        <f t="shared" si="309"/>
        <v>45933</v>
      </c>
      <c r="WL31" s="212">
        <f t="shared" si="309"/>
        <v>45934</v>
      </c>
      <c r="WM31" s="212">
        <f t="shared" si="309"/>
        <v>45935</v>
      </c>
      <c r="WN31" s="212">
        <f t="shared" si="309"/>
        <v>45936</v>
      </c>
      <c r="WO31" s="212">
        <f t="shared" si="309"/>
        <v>45937</v>
      </c>
      <c r="WP31" s="212">
        <f t="shared" si="309"/>
        <v>45938</v>
      </c>
      <c r="WQ31" s="212">
        <f t="shared" si="309"/>
        <v>45939</v>
      </c>
      <c r="WR31" s="212">
        <f t="shared" si="309"/>
        <v>45940</v>
      </c>
      <c r="WS31" s="212">
        <f t="shared" si="309"/>
        <v>45941</v>
      </c>
      <c r="WT31" s="212">
        <f t="shared" si="309"/>
        <v>45942</v>
      </c>
      <c r="WU31" s="212">
        <f t="shared" si="309"/>
        <v>45943</v>
      </c>
      <c r="WV31" s="212">
        <f t="shared" si="309"/>
        <v>45944</v>
      </c>
      <c r="WW31" s="212">
        <f t="shared" si="309"/>
        <v>45945</v>
      </c>
      <c r="WX31" s="212">
        <f t="shared" si="309"/>
        <v>45946</v>
      </c>
      <c r="WY31" s="212">
        <f t="shared" si="309"/>
        <v>45947</v>
      </c>
      <c r="WZ31" s="212">
        <f t="shared" si="309"/>
        <v>45948</v>
      </c>
      <c r="XA31" s="212">
        <f t="shared" si="309"/>
        <v>45949</v>
      </c>
      <c r="XB31" s="212">
        <f t="shared" si="309"/>
        <v>45950</v>
      </c>
      <c r="XC31" s="212">
        <f t="shared" si="309"/>
        <v>45951</v>
      </c>
      <c r="XD31" s="212">
        <f t="shared" si="309"/>
        <v>45952</v>
      </c>
      <c r="XE31" s="212">
        <f t="shared" si="309"/>
        <v>45953</v>
      </c>
      <c r="XF31" s="212">
        <f t="shared" si="309"/>
        <v>45954</v>
      </c>
      <c r="XG31" s="212">
        <f t="shared" si="309"/>
        <v>45955</v>
      </c>
      <c r="XH31" s="212">
        <f t="shared" si="309"/>
        <v>45956</v>
      </c>
      <c r="XI31" s="212">
        <f t="shared" si="309"/>
        <v>45957</v>
      </c>
      <c r="XJ31" s="212">
        <f t="shared" si="309"/>
        <v>45958</v>
      </c>
      <c r="XK31" s="212">
        <f t="shared" si="309"/>
        <v>45959</v>
      </c>
      <c r="XL31" s="212">
        <f t="shared" si="309"/>
        <v>45960</v>
      </c>
      <c r="XM31" s="212">
        <f t="shared" si="309"/>
        <v>45961</v>
      </c>
      <c r="XN31" s="212">
        <f t="shared" si="309"/>
        <v>45962</v>
      </c>
      <c r="XO31" s="212">
        <f t="shared" si="309"/>
        <v>45963</v>
      </c>
      <c r="XP31" s="212">
        <f t="shared" si="309"/>
        <v>45964</v>
      </c>
      <c r="XQ31" s="212">
        <f t="shared" si="309"/>
        <v>45965</v>
      </c>
      <c r="XR31" s="212">
        <f t="shared" si="309"/>
        <v>45966</v>
      </c>
      <c r="XS31" s="212">
        <f t="shared" si="309"/>
        <v>45967</v>
      </c>
      <c r="XT31" s="212">
        <f t="shared" ref="XT31:AAE31" si="310">XS31+1</f>
        <v>45968</v>
      </c>
      <c r="XU31" s="212">
        <f t="shared" si="310"/>
        <v>45969</v>
      </c>
      <c r="XV31" s="212">
        <f t="shared" si="310"/>
        <v>45970</v>
      </c>
      <c r="XW31" s="212">
        <f t="shared" si="310"/>
        <v>45971</v>
      </c>
      <c r="XX31" s="212">
        <f t="shared" si="310"/>
        <v>45972</v>
      </c>
      <c r="XY31" s="212">
        <f t="shared" si="310"/>
        <v>45973</v>
      </c>
      <c r="XZ31" s="212">
        <f t="shared" si="310"/>
        <v>45974</v>
      </c>
      <c r="YA31" s="212">
        <f t="shared" si="310"/>
        <v>45975</v>
      </c>
      <c r="YB31" s="212">
        <f t="shared" si="310"/>
        <v>45976</v>
      </c>
      <c r="YC31" s="212">
        <f t="shared" si="310"/>
        <v>45977</v>
      </c>
      <c r="YD31" s="212">
        <f t="shared" si="310"/>
        <v>45978</v>
      </c>
      <c r="YE31" s="212">
        <f t="shared" si="310"/>
        <v>45979</v>
      </c>
      <c r="YF31" s="212">
        <f t="shared" si="310"/>
        <v>45980</v>
      </c>
      <c r="YG31" s="212">
        <f t="shared" si="310"/>
        <v>45981</v>
      </c>
      <c r="YH31" s="212">
        <f t="shared" si="310"/>
        <v>45982</v>
      </c>
      <c r="YI31" s="212">
        <f t="shared" si="310"/>
        <v>45983</v>
      </c>
      <c r="YJ31" s="212">
        <f t="shared" si="310"/>
        <v>45984</v>
      </c>
      <c r="YK31" s="212">
        <f t="shared" si="310"/>
        <v>45985</v>
      </c>
      <c r="YL31" s="212">
        <f t="shared" si="310"/>
        <v>45986</v>
      </c>
      <c r="YM31" s="212">
        <f t="shared" si="310"/>
        <v>45987</v>
      </c>
      <c r="YN31" s="212">
        <f t="shared" si="310"/>
        <v>45988</v>
      </c>
      <c r="YO31" s="212">
        <f t="shared" si="310"/>
        <v>45989</v>
      </c>
      <c r="YP31" s="212">
        <f t="shared" si="310"/>
        <v>45990</v>
      </c>
      <c r="YQ31" s="212">
        <f t="shared" si="310"/>
        <v>45991</v>
      </c>
      <c r="YR31" s="212">
        <f t="shared" si="310"/>
        <v>45992</v>
      </c>
      <c r="YS31" s="212">
        <f t="shared" si="310"/>
        <v>45993</v>
      </c>
      <c r="YT31" s="212">
        <f t="shared" si="310"/>
        <v>45994</v>
      </c>
      <c r="YU31" s="212">
        <f t="shared" si="310"/>
        <v>45995</v>
      </c>
      <c r="YV31" s="212">
        <f t="shared" si="310"/>
        <v>45996</v>
      </c>
      <c r="YW31" s="212">
        <f t="shared" si="310"/>
        <v>45997</v>
      </c>
      <c r="YX31" s="212">
        <f t="shared" si="310"/>
        <v>45998</v>
      </c>
      <c r="YY31" s="212">
        <f t="shared" si="310"/>
        <v>45999</v>
      </c>
      <c r="YZ31" s="212">
        <f t="shared" si="310"/>
        <v>46000</v>
      </c>
      <c r="ZA31" s="212">
        <f t="shared" si="310"/>
        <v>46001</v>
      </c>
      <c r="ZB31" s="212">
        <f t="shared" si="310"/>
        <v>46002</v>
      </c>
      <c r="ZC31" s="212">
        <f t="shared" si="310"/>
        <v>46003</v>
      </c>
      <c r="ZD31" s="212">
        <f t="shared" si="310"/>
        <v>46004</v>
      </c>
      <c r="ZE31" s="212">
        <f t="shared" si="310"/>
        <v>46005</v>
      </c>
      <c r="ZF31" s="212">
        <f t="shared" si="310"/>
        <v>46006</v>
      </c>
      <c r="ZG31" s="212">
        <f t="shared" si="310"/>
        <v>46007</v>
      </c>
      <c r="ZH31" s="212">
        <f t="shared" si="310"/>
        <v>46008</v>
      </c>
      <c r="ZI31" s="212">
        <f t="shared" si="310"/>
        <v>46009</v>
      </c>
      <c r="ZJ31" s="212">
        <f t="shared" si="310"/>
        <v>46010</v>
      </c>
      <c r="ZK31" s="212">
        <f t="shared" si="310"/>
        <v>46011</v>
      </c>
      <c r="ZL31" s="212">
        <f t="shared" si="310"/>
        <v>46012</v>
      </c>
      <c r="ZM31" s="212">
        <f t="shared" si="310"/>
        <v>46013</v>
      </c>
      <c r="ZN31" s="212">
        <f t="shared" si="310"/>
        <v>46014</v>
      </c>
      <c r="ZO31" s="212">
        <f t="shared" si="310"/>
        <v>46015</v>
      </c>
      <c r="ZP31" s="212">
        <f t="shared" si="310"/>
        <v>46016</v>
      </c>
      <c r="ZQ31" s="212">
        <f t="shared" si="310"/>
        <v>46017</v>
      </c>
      <c r="ZR31" s="212">
        <f t="shared" si="310"/>
        <v>46018</v>
      </c>
      <c r="ZS31" s="212">
        <f t="shared" si="310"/>
        <v>46019</v>
      </c>
      <c r="ZT31" s="212">
        <f t="shared" si="310"/>
        <v>46020</v>
      </c>
      <c r="ZU31" s="212">
        <f t="shared" si="310"/>
        <v>46021</v>
      </c>
      <c r="ZV31" s="212">
        <f t="shared" si="310"/>
        <v>46022</v>
      </c>
      <c r="ZW31" s="212">
        <f t="shared" si="310"/>
        <v>46023</v>
      </c>
      <c r="ZX31" s="212">
        <f t="shared" si="310"/>
        <v>46024</v>
      </c>
      <c r="ZY31" s="212">
        <f t="shared" si="310"/>
        <v>46025</v>
      </c>
      <c r="ZZ31" s="212">
        <f t="shared" si="310"/>
        <v>46026</v>
      </c>
      <c r="AAA31" s="212">
        <f t="shared" si="310"/>
        <v>46027</v>
      </c>
      <c r="AAB31" s="212">
        <f t="shared" si="310"/>
        <v>46028</v>
      </c>
      <c r="AAC31" s="212">
        <f t="shared" si="310"/>
        <v>46029</v>
      </c>
      <c r="AAD31" s="212">
        <f t="shared" si="310"/>
        <v>46030</v>
      </c>
      <c r="AAE31" s="212">
        <f t="shared" si="310"/>
        <v>46031</v>
      </c>
      <c r="AAF31" s="212">
        <f t="shared" ref="AAF31:ABH31" si="311">AAE31+1</f>
        <v>46032</v>
      </c>
      <c r="AAG31" s="212">
        <f t="shared" si="311"/>
        <v>46033</v>
      </c>
      <c r="AAH31" s="212">
        <f t="shared" si="311"/>
        <v>46034</v>
      </c>
      <c r="AAI31" s="212">
        <f t="shared" si="311"/>
        <v>46035</v>
      </c>
      <c r="AAJ31" s="212">
        <f t="shared" si="311"/>
        <v>46036</v>
      </c>
      <c r="AAK31" s="212">
        <f t="shared" si="311"/>
        <v>46037</v>
      </c>
      <c r="AAL31" s="212">
        <f t="shared" si="311"/>
        <v>46038</v>
      </c>
      <c r="AAM31" s="212">
        <f t="shared" si="311"/>
        <v>46039</v>
      </c>
      <c r="AAN31" s="212">
        <f t="shared" si="311"/>
        <v>46040</v>
      </c>
      <c r="AAO31" s="212">
        <f t="shared" si="311"/>
        <v>46041</v>
      </c>
      <c r="AAP31" s="212">
        <f t="shared" si="311"/>
        <v>46042</v>
      </c>
      <c r="AAQ31" s="212">
        <f t="shared" si="311"/>
        <v>46043</v>
      </c>
      <c r="AAR31" s="212">
        <f t="shared" si="311"/>
        <v>46044</v>
      </c>
      <c r="AAS31" s="212">
        <f t="shared" si="311"/>
        <v>46045</v>
      </c>
      <c r="AAT31" s="212">
        <f t="shared" si="311"/>
        <v>46046</v>
      </c>
      <c r="AAU31" s="212">
        <f t="shared" si="311"/>
        <v>46047</v>
      </c>
      <c r="AAV31" s="212">
        <f t="shared" si="311"/>
        <v>46048</v>
      </c>
      <c r="AAW31" s="212">
        <f t="shared" si="311"/>
        <v>46049</v>
      </c>
      <c r="AAX31" s="212">
        <f t="shared" si="311"/>
        <v>46050</v>
      </c>
      <c r="AAY31" s="212">
        <f t="shared" si="311"/>
        <v>46051</v>
      </c>
      <c r="AAZ31" s="212">
        <f t="shared" si="311"/>
        <v>46052</v>
      </c>
      <c r="ABA31" s="212">
        <f t="shared" si="311"/>
        <v>46053</v>
      </c>
      <c r="ABB31" s="212">
        <f t="shared" si="311"/>
        <v>46054</v>
      </c>
      <c r="ABC31" s="212">
        <f t="shared" si="311"/>
        <v>46055</v>
      </c>
      <c r="ABD31" s="212">
        <f t="shared" si="311"/>
        <v>46056</v>
      </c>
      <c r="ABE31" s="212">
        <f t="shared" si="311"/>
        <v>46057</v>
      </c>
      <c r="ABF31" s="212">
        <f t="shared" si="311"/>
        <v>46058</v>
      </c>
      <c r="ABG31" s="212">
        <f t="shared" si="311"/>
        <v>46059</v>
      </c>
      <c r="ABH31" s="212">
        <f t="shared" si="311"/>
        <v>46060</v>
      </c>
    </row>
    <row r="32" spans="1:736" ht="15.75" customHeight="1">
      <c r="A32" s="6" t="s">
        <v>232</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6">
        <v>0</v>
      </c>
      <c r="BE32" s="6">
        <v>0</v>
      </c>
      <c r="BF32" s="6">
        <v>0</v>
      </c>
      <c r="BG32" s="6">
        <v>0</v>
      </c>
      <c r="BH32" s="6">
        <v>0</v>
      </c>
      <c r="BI32" s="6">
        <v>0</v>
      </c>
      <c r="BJ32" s="6">
        <v>0</v>
      </c>
      <c r="BK32" s="6">
        <v>0</v>
      </c>
      <c r="BL32" s="6">
        <v>0</v>
      </c>
      <c r="BM32" s="6">
        <v>0</v>
      </c>
      <c r="BN32" s="6">
        <v>0</v>
      </c>
      <c r="BO32" s="6">
        <v>0</v>
      </c>
      <c r="BP32" s="6">
        <v>0</v>
      </c>
      <c r="BQ32" s="6">
        <v>0</v>
      </c>
      <c r="BR32" s="6">
        <v>0</v>
      </c>
      <c r="BS32" s="6">
        <v>0</v>
      </c>
      <c r="BT32" s="6">
        <v>0</v>
      </c>
      <c r="BU32" s="6">
        <v>0</v>
      </c>
      <c r="BV32" s="6">
        <v>0</v>
      </c>
      <c r="BW32" s="6">
        <v>0</v>
      </c>
      <c r="BX32" s="6">
        <v>0</v>
      </c>
      <c r="BY32" s="6">
        <v>0</v>
      </c>
      <c r="BZ32" s="6">
        <v>0</v>
      </c>
      <c r="CA32" s="6">
        <v>0</v>
      </c>
      <c r="CB32" s="6">
        <v>0</v>
      </c>
      <c r="CC32" s="6">
        <v>0</v>
      </c>
      <c r="CD32" s="6">
        <v>0</v>
      </c>
      <c r="CE32" s="6">
        <v>0</v>
      </c>
      <c r="CF32" s="6">
        <v>0</v>
      </c>
      <c r="CG32" s="6">
        <v>0</v>
      </c>
      <c r="CH32" s="6">
        <v>0</v>
      </c>
      <c r="CI32" s="6">
        <v>0</v>
      </c>
      <c r="CJ32" s="6">
        <v>0</v>
      </c>
      <c r="CK32" s="6">
        <v>0</v>
      </c>
      <c r="CL32" s="6">
        <v>0</v>
      </c>
      <c r="CM32" s="6">
        <v>0</v>
      </c>
      <c r="CN32" s="6">
        <v>0</v>
      </c>
      <c r="CO32" s="6">
        <v>0</v>
      </c>
      <c r="CP32" s="6">
        <v>0</v>
      </c>
      <c r="CQ32" s="6">
        <v>0</v>
      </c>
      <c r="CR32" s="6">
        <v>0</v>
      </c>
      <c r="CS32" s="6">
        <v>0</v>
      </c>
      <c r="CT32" s="6">
        <v>0</v>
      </c>
      <c r="CU32" s="6">
        <v>0</v>
      </c>
      <c r="CV32" s="6">
        <v>0</v>
      </c>
      <c r="CW32" s="6">
        <v>0</v>
      </c>
      <c r="CX32" s="6">
        <v>0</v>
      </c>
      <c r="CY32" s="6">
        <v>0</v>
      </c>
      <c r="CZ32" s="6">
        <v>0</v>
      </c>
      <c r="DA32" s="6">
        <v>0</v>
      </c>
      <c r="DB32" s="6">
        <v>0</v>
      </c>
      <c r="DC32" s="6">
        <v>0</v>
      </c>
      <c r="DD32" s="6">
        <v>0</v>
      </c>
      <c r="DE32" s="6">
        <v>0</v>
      </c>
      <c r="DF32" s="6">
        <v>0</v>
      </c>
      <c r="DG32" s="6">
        <v>0</v>
      </c>
      <c r="DH32" s="6">
        <v>0</v>
      </c>
      <c r="DI32" s="6">
        <v>0</v>
      </c>
      <c r="DJ32" s="6">
        <v>0</v>
      </c>
      <c r="DK32" s="6">
        <v>0</v>
      </c>
      <c r="DL32" s="6">
        <v>0</v>
      </c>
      <c r="DM32" s="6">
        <v>0</v>
      </c>
      <c r="DN32" s="6">
        <v>0</v>
      </c>
      <c r="DO32" s="6">
        <v>0</v>
      </c>
      <c r="DP32" s="6">
        <v>0</v>
      </c>
      <c r="DQ32" s="6">
        <v>0</v>
      </c>
      <c r="DR32" s="6">
        <v>0</v>
      </c>
      <c r="DS32" s="6">
        <v>0</v>
      </c>
      <c r="DT32" s="6">
        <v>0</v>
      </c>
      <c r="DU32" s="6">
        <v>0</v>
      </c>
      <c r="DV32" s="6">
        <v>0</v>
      </c>
      <c r="DW32" s="6">
        <v>0</v>
      </c>
      <c r="DX32" s="6">
        <v>0</v>
      </c>
      <c r="DY32" s="6">
        <v>0</v>
      </c>
      <c r="DZ32" s="6">
        <v>0</v>
      </c>
      <c r="EA32" s="6">
        <v>0</v>
      </c>
      <c r="EB32" s="6">
        <v>0</v>
      </c>
      <c r="EC32" s="6">
        <v>0</v>
      </c>
      <c r="ED32" s="6">
        <v>0</v>
      </c>
      <c r="EE32" s="6">
        <v>0</v>
      </c>
      <c r="EF32" s="6">
        <v>0</v>
      </c>
      <c r="EG32" s="6">
        <v>0</v>
      </c>
      <c r="EH32" s="6">
        <v>0</v>
      </c>
      <c r="EI32" s="6">
        <v>0</v>
      </c>
      <c r="EJ32" s="6">
        <v>0</v>
      </c>
      <c r="EK32" s="6">
        <v>0</v>
      </c>
      <c r="EL32" s="6">
        <v>0</v>
      </c>
      <c r="EM32" s="6">
        <v>0</v>
      </c>
      <c r="EN32" s="6">
        <v>0</v>
      </c>
      <c r="EO32" s="6">
        <v>0</v>
      </c>
      <c r="EP32" s="6">
        <v>0</v>
      </c>
      <c r="EQ32" s="6">
        <v>0</v>
      </c>
      <c r="ER32" s="6">
        <v>0</v>
      </c>
      <c r="ES32" s="6">
        <v>0</v>
      </c>
      <c r="ET32" s="6">
        <v>0</v>
      </c>
      <c r="EU32" s="6">
        <v>0</v>
      </c>
      <c r="EV32" s="6">
        <v>0</v>
      </c>
      <c r="EW32" s="6">
        <v>0</v>
      </c>
      <c r="EX32" s="6">
        <v>0</v>
      </c>
      <c r="EY32" s="6">
        <v>0</v>
      </c>
      <c r="EZ32" s="6">
        <v>0</v>
      </c>
      <c r="FA32" s="6">
        <v>0</v>
      </c>
      <c r="FB32" s="6">
        <v>0</v>
      </c>
      <c r="FC32" s="6">
        <v>0</v>
      </c>
      <c r="FD32" s="6">
        <v>0</v>
      </c>
      <c r="FE32" s="6">
        <v>0</v>
      </c>
      <c r="FF32" s="6">
        <v>0</v>
      </c>
      <c r="FG32" s="6">
        <v>0</v>
      </c>
      <c r="FH32" s="6">
        <v>0</v>
      </c>
      <c r="FI32" s="6">
        <v>0</v>
      </c>
      <c r="FJ32" s="6">
        <v>0</v>
      </c>
      <c r="FK32" s="6">
        <v>0</v>
      </c>
      <c r="FL32" s="6">
        <v>0</v>
      </c>
      <c r="FM32" s="6">
        <v>0</v>
      </c>
      <c r="FN32" s="6">
        <v>0</v>
      </c>
      <c r="FO32" s="6">
        <v>0</v>
      </c>
      <c r="FP32" s="6">
        <v>0</v>
      </c>
      <c r="FQ32" s="6">
        <v>0</v>
      </c>
      <c r="FR32" s="6">
        <v>0</v>
      </c>
      <c r="FS32" s="6">
        <v>0</v>
      </c>
      <c r="FT32" s="6">
        <v>0</v>
      </c>
      <c r="FU32" s="6">
        <v>0</v>
      </c>
      <c r="FV32" s="6">
        <v>0</v>
      </c>
      <c r="FW32" s="6">
        <v>0</v>
      </c>
      <c r="FX32" s="6">
        <v>0</v>
      </c>
      <c r="FY32" s="6">
        <v>0</v>
      </c>
      <c r="FZ32" s="6">
        <v>0</v>
      </c>
      <c r="GA32" s="6">
        <v>0</v>
      </c>
      <c r="GB32" s="6">
        <v>0</v>
      </c>
      <c r="GC32" s="6">
        <v>0</v>
      </c>
      <c r="GD32" s="6">
        <v>0</v>
      </c>
      <c r="GE32" s="6">
        <v>0</v>
      </c>
      <c r="GF32" s="6">
        <v>0</v>
      </c>
      <c r="GG32" s="6">
        <v>0</v>
      </c>
      <c r="GH32" s="6">
        <v>0</v>
      </c>
      <c r="GI32" s="6">
        <v>0</v>
      </c>
      <c r="GJ32" s="6">
        <v>0</v>
      </c>
      <c r="GK32" s="6">
        <v>0</v>
      </c>
      <c r="GL32" s="6">
        <v>0</v>
      </c>
      <c r="GM32" s="6">
        <v>0</v>
      </c>
      <c r="GN32" s="6">
        <v>0</v>
      </c>
      <c r="GO32" s="6">
        <v>0</v>
      </c>
      <c r="GP32" s="6">
        <v>0</v>
      </c>
      <c r="GQ32" s="6">
        <v>0</v>
      </c>
      <c r="GR32" s="6">
        <v>0</v>
      </c>
      <c r="GS32" s="6">
        <v>0</v>
      </c>
      <c r="GT32" s="6">
        <v>0</v>
      </c>
      <c r="GU32" s="6">
        <v>0</v>
      </c>
      <c r="GV32" s="6">
        <v>0</v>
      </c>
      <c r="GW32" s="6">
        <v>0</v>
      </c>
      <c r="GX32" s="6">
        <v>0</v>
      </c>
      <c r="GY32" s="6">
        <v>0</v>
      </c>
      <c r="GZ32" s="6">
        <v>0</v>
      </c>
      <c r="HA32" s="6">
        <v>0</v>
      </c>
      <c r="HB32" s="6">
        <v>0</v>
      </c>
      <c r="HC32" s="6">
        <v>0</v>
      </c>
      <c r="HD32" s="6">
        <v>0</v>
      </c>
      <c r="HE32" s="6">
        <v>0</v>
      </c>
      <c r="HF32" s="6">
        <v>0</v>
      </c>
      <c r="HG32" s="6">
        <v>0</v>
      </c>
      <c r="HH32" s="6">
        <v>0</v>
      </c>
      <c r="HI32" s="6">
        <v>0</v>
      </c>
      <c r="HJ32" s="6">
        <v>0</v>
      </c>
      <c r="HK32" s="6">
        <v>0</v>
      </c>
      <c r="HL32" s="6">
        <v>0</v>
      </c>
      <c r="HM32" s="6">
        <v>0</v>
      </c>
      <c r="HN32" s="6">
        <v>0</v>
      </c>
      <c r="HO32" s="6">
        <v>0</v>
      </c>
      <c r="HP32" s="6">
        <v>0</v>
      </c>
      <c r="HQ32" s="6">
        <v>0</v>
      </c>
      <c r="HR32" s="6">
        <v>0</v>
      </c>
      <c r="HS32" s="6">
        <v>0</v>
      </c>
      <c r="HT32" s="6">
        <v>0</v>
      </c>
      <c r="HU32" s="6">
        <v>0</v>
      </c>
      <c r="HV32" s="6">
        <v>0</v>
      </c>
      <c r="HW32" s="6">
        <v>0</v>
      </c>
      <c r="HX32" s="6">
        <v>0</v>
      </c>
      <c r="HY32" s="6">
        <v>0</v>
      </c>
      <c r="HZ32" s="6">
        <v>0</v>
      </c>
      <c r="IA32" s="6">
        <v>0</v>
      </c>
      <c r="IB32" s="6">
        <v>0</v>
      </c>
      <c r="IC32" s="6">
        <v>0</v>
      </c>
      <c r="ID32" s="6">
        <v>0</v>
      </c>
      <c r="IE32" s="6">
        <v>0</v>
      </c>
      <c r="IF32" s="6">
        <v>0</v>
      </c>
      <c r="IG32" s="6">
        <v>0</v>
      </c>
      <c r="IH32" s="6">
        <v>0</v>
      </c>
      <c r="II32" s="6">
        <v>0</v>
      </c>
      <c r="IJ32" s="6">
        <v>0</v>
      </c>
      <c r="IK32" s="6">
        <v>0</v>
      </c>
      <c r="IL32" s="6">
        <v>0</v>
      </c>
      <c r="IM32" s="6">
        <v>0</v>
      </c>
      <c r="IN32" s="6">
        <v>0</v>
      </c>
      <c r="IO32" s="6">
        <v>0</v>
      </c>
      <c r="IP32" s="6">
        <v>0</v>
      </c>
      <c r="IQ32" s="6">
        <v>0</v>
      </c>
      <c r="IR32" s="6">
        <v>0</v>
      </c>
      <c r="IS32" s="6">
        <v>0</v>
      </c>
      <c r="IT32" s="6">
        <v>0</v>
      </c>
      <c r="IU32" s="6">
        <v>0</v>
      </c>
      <c r="IV32" s="6">
        <v>0</v>
      </c>
      <c r="IW32" s="6">
        <v>0</v>
      </c>
      <c r="IX32" s="6">
        <v>0</v>
      </c>
      <c r="IY32" s="6">
        <v>0</v>
      </c>
      <c r="IZ32" s="6">
        <v>0</v>
      </c>
      <c r="JA32" s="6">
        <v>0</v>
      </c>
      <c r="JB32" s="6">
        <v>0</v>
      </c>
      <c r="JC32" s="6">
        <v>0</v>
      </c>
      <c r="JD32" s="6">
        <v>0</v>
      </c>
      <c r="JE32" s="6">
        <v>0</v>
      </c>
      <c r="JF32" s="6">
        <v>0</v>
      </c>
      <c r="JG32" s="6">
        <v>0</v>
      </c>
      <c r="JH32" s="6">
        <v>0</v>
      </c>
      <c r="JI32" s="6">
        <v>0</v>
      </c>
      <c r="JJ32" s="6">
        <v>0</v>
      </c>
      <c r="JK32" s="6">
        <v>0</v>
      </c>
      <c r="JL32" s="6">
        <v>0</v>
      </c>
      <c r="JM32" s="6">
        <v>0</v>
      </c>
      <c r="JN32" s="6">
        <v>0</v>
      </c>
      <c r="JO32" s="6">
        <v>0</v>
      </c>
      <c r="JP32" s="6">
        <v>0</v>
      </c>
      <c r="JQ32" s="6">
        <v>0</v>
      </c>
      <c r="JR32" s="6">
        <v>0</v>
      </c>
      <c r="JS32" s="6">
        <v>0</v>
      </c>
      <c r="JT32" s="6">
        <v>0</v>
      </c>
      <c r="JU32" s="6">
        <v>0</v>
      </c>
      <c r="JV32" s="6">
        <v>0</v>
      </c>
      <c r="JW32" s="6">
        <v>0</v>
      </c>
      <c r="JX32" s="6">
        <v>0</v>
      </c>
      <c r="JY32" s="6">
        <v>0</v>
      </c>
      <c r="JZ32" s="6">
        <v>0</v>
      </c>
      <c r="KA32" s="6">
        <v>0</v>
      </c>
      <c r="KB32" s="6">
        <v>0</v>
      </c>
      <c r="KC32" s="6">
        <v>0</v>
      </c>
      <c r="KD32" s="6">
        <v>0</v>
      </c>
      <c r="KE32" s="6">
        <v>0</v>
      </c>
      <c r="KF32" s="6">
        <v>0</v>
      </c>
      <c r="KG32" s="6">
        <v>0</v>
      </c>
      <c r="KH32" s="6">
        <v>0</v>
      </c>
      <c r="KI32" s="6">
        <v>0</v>
      </c>
      <c r="KJ32" s="6">
        <v>0</v>
      </c>
      <c r="KK32" s="6">
        <v>0</v>
      </c>
      <c r="KL32" s="6">
        <v>0</v>
      </c>
      <c r="KM32" s="6">
        <v>0</v>
      </c>
      <c r="KN32" s="6">
        <v>0</v>
      </c>
      <c r="KO32" s="6">
        <v>0</v>
      </c>
      <c r="KP32" s="6">
        <v>0</v>
      </c>
      <c r="KQ32" s="6">
        <v>0</v>
      </c>
      <c r="KR32" s="6">
        <v>0</v>
      </c>
      <c r="KS32" s="6">
        <v>0</v>
      </c>
      <c r="KT32" s="6">
        <v>0</v>
      </c>
      <c r="KU32" s="6">
        <v>0</v>
      </c>
      <c r="KV32" s="6">
        <v>0</v>
      </c>
      <c r="KW32" s="6">
        <v>0</v>
      </c>
      <c r="KX32" s="6">
        <v>0</v>
      </c>
      <c r="KY32" s="6">
        <v>0</v>
      </c>
      <c r="KZ32" s="6">
        <v>0</v>
      </c>
      <c r="LA32" s="6">
        <v>0</v>
      </c>
      <c r="LB32" s="6">
        <v>0</v>
      </c>
      <c r="LC32" s="6">
        <v>0</v>
      </c>
      <c r="LD32" s="6">
        <v>0</v>
      </c>
      <c r="LE32" s="6">
        <v>0</v>
      </c>
      <c r="LF32" s="6">
        <v>0</v>
      </c>
      <c r="LG32" s="6">
        <v>0</v>
      </c>
      <c r="LH32" s="6">
        <v>0</v>
      </c>
      <c r="LI32" s="6">
        <v>0</v>
      </c>
      <c r="LJ32" s="6">
        <v>0</v>
      </c>
      <c r="LK32" s="6">
        <v>0</v>
      </c>
      <c r="LL32" s="6">
        <v>0</v>
      </c>
      <c r="LM32" s="6">
        <v>0</v>
      </c>
      <c r="LN32" s="6">
        <v>0</v>
      </c>
      <c r="LO32" s="6">
        <v>0</v>
      </c>
      <c r="LP32" s="6">
        <v>0</v>
      </c>
      <c r="LQ32" s="6">
        <v>0</v>
      </c>
      <c r="LR32" s="6">
        <v>0</v>
      </c>
      <c r="LS32" s="6">
        <v>0</v>
      </c>
      <c r="LT32" s="6">
        <v>0</v>
      </c>
      <c r="LU32" s="6">
        <v>0</v>
      </c>
      <c r="LV32" s="6">
        <v>0</v>
      </c>
      <c r="LW32" s="6">
        <v>0</v>
      </c>
      <c r="LX32" s="6">
        <v>0</v>
      </c>
      <c r="LY32" s="6">
        <v>0</v>
      </c>
      <c r="LZ32" s="6">
        <v>0</v>
      </c>
      <c r="MA32" s="6">
        <v>0</v>
      </c>
      <c r="MB32" s="6">
        <v>0</v>
      </c>
      <c r="MC32" s="6">
        <v>0</v>
      </c>
      <c r="MD32" s="6">
        <v>0</v>
      </c>
      <c r="ME32" s="6">
        <v>0</v>
      </c>
      <c r="MF32" s="6">
        <v>0</v>
      </c>
      <c r="MG32" s="6">
        <v>0</v>
      </c>
      <c r="MH32" s="6">
        <v>0</v>
      </c>
      <c r="MI32" s="6">
        <v>0</v>
      </c>
      <c r="MJ32" s="6">
        <v>0</v>
      </c>
      <c r="MK32" s="6">
        <v>0</v>
      </c>
      <c r="ML32" s="6">
        <v>0</v>
      </c>
      <c r="MM32" s="6">
        <v>0</v>
      </c>
      <c r="MN32" s="6">
        <v>0</v>
      </c>
      <c r="MO32" s="6">
        <v>0</v>
      </c>
      <c r="MP32" s="6">
        <v>0</v>
      </c>
      <c r="MQ32" s="6">
        <v>0</v>
      </c>
      <c r="MR32" s="6">
        <v>0</v>
      </c>
      <c r="MS32" s="6">
        <v>0</v>
      </c>
      <c r="MT32" s="6">
        <v>0</v>
      </c>
      <c r="MU32" s="6">
        <v>0</v>
      </c>
      <c r="MV32" s="6">
        <v>0</v>
      </c>
      <c r="MW32" s="6">
        <v>0</v>
      </c>
      <c r="MX32" s="6">
        <v>0</v>
      </c>
      <c r="MY32" s="6">
        <v>0</v>
      </c>
      <c r="MZ32" s="6">
        <v>0</v>
      </c>
      <c r="NA32" s="6">
        <v>0</v>
      </c>
      <c r="NB32" s="6">
        <v>0</v>
      </c>
      <c r="NC32" s="6">
        <v>0</v>
      </c>
      <c r="ND32" s="6">
        <v>0</v>
      </c>
      <c r="NE32" s="6">
        <v>0</v>
      </c>
      <c r="NF32" s="6">
        <v>0</v>
      </c>
      <c r="NG32" s="6">
        <v>0</v>
      </c>
      <c r="NH32" s="6">
        <v>0</v>
      </c>
      <c r="NI32" s="6">
        <v>0</v>
      </c>
      <c r="NJ32" s="6">
        <v>0</v>
      </c>
      <c r="NK32" s="6">
        <v>0</v>
      </c>
      <c r="NL32" s="6">
        <v>0</v>
      </c>
      <c r="NM32" s="6">
        <v>0</v>
      </c>
      <c r="NN32" s="6">
        <v>0</v>
      </c>
      <c r="NO32" s="6">
        <v>0</v>
      </c>
      <c r="NP32" s="6">
        <v>0</v>
      </c>
      <c r="NQ32" s="6">
        <v>0</v>
      </c>
      <c r="NR32" s="6">
        <v>0</v>
      </c>
      <c r="NS32" s="6">
        <v>0</v>
      </c>
      <c r="NT32" s="6">
        <v>0</v>
      </c>
      <c r="NU32" s="6">
        <v>0</v>
      </c>
      <c r="NV32" s="6">
        <v>0</v>
      </c>
      <c r="NW32" s="6">
        <v>0</v>
      </c>
      <c r="NX32" s="6">
        <v>0</v>
      </c>
      <c r="NY32" s="6">
        <v>0</v>
      </c>
      <c r="NZ32" s="6">
        <v>0</v>
      </c>
      <c r="OA32" s="6">
        <v>0</v>
      </c>
      <c r="OB32" s="6">
        <v>0</v>
      </c>
      <c r="OC32" s="6">
        <v>0</v>
      </c>
      <c r="OD32" s="6">
        <v>0</v>
      </c>
      <c r="OE32" s="6">
        <v>0</v>
      </c>
      <c r="OF32" s="6">
        <v>0</v>
      </c>
      <c r="OG32" s="6">
        <v>0</v>
      </c>
      <c r="OH32" s="6">
        <v>0</v>
      </c>
      <c r="OI32" s="6">
        <v>0</v>
      </c>
      <c r="OJ32" s="6">
        <v>0</v>
      </c>
      <c r="OK32" s="6">
        <v>0</v>
      </c>
      <c r="OL32" s="6">
        <v>0</v>
      </c>
      <c r="OM32" s="6">
        <v>0</v>
      </c>
      <c r="ON32" s="6">
        <v>0</v>
      </c>
      <c r="OO32" s="6">
        <v>0</v>
      </c>
      <c r="OP32" s="6">
        <v>0</v>
      </c>
      <c r="OQ32" s="6">
        <v>0</v>
      </c>
      <c r="OR32" s="6">
        <v>0</v>
      </c>
      <c r="OS32" s="6">
        <v>0</v>
      </c>
      <c r="OT32" s="6">
        <v>0</v>
      </c>
      <c r="OU32" s="6">
        <v>0</v>
      </c>
      <c r="OV32" s="6">
        <v>0</v>
      </c>
      <c r="OW32" s="6">
        <v>0</v>
      </c>
      <c r="OX32" s="6">
        <v>0</v>
      </c>
      <c r="OY32" s="6">
        <v>0</v>
      </c>
      <c r="OZ32" s="6">
        <v>0</v>
      </c>
      <c r="PA32" s="6">
        <v>0</v>
      </c>
      <c r="PB32" s="6">
        <v>0</v>
      </c>
      <c r="PC32" s="6">
        <v>0</v>
      </c>
      <c r="PD32" s="6">
        <v>0</v>
      </c>
      <c r="PE32" s="6">
        <v>0</v>
      </c>
      <c r="PF32" s="6">
        <v>0</v>
      </c>
      <c r="PG32" s="6">
        <v>0</v>
      </c>
      <c r="PH32" s="6">
        <v>0</v>
      </c>
      <c r="PI32" s="6">
        <v>0</v>
      </c>
      <c r="PJ32" s="6">
        <v>0</v>
      </c>
      <c r="PK32" s="6">
        <v>0</v>
      </c>
      <c r="PL32" s="6">
        <v>0</v>
      </c>
      <c r="PM32" s="6">
        <v>0</v>
      </c>
      <c r="PN32" s="6">
        <v>0</v>
      </c>
      <c r="PO32" s="6">
        <v>0</v>
      </c>
      <c r="PP32" s="6">
        <v>0</v>
      </c>
      <c r="PQ32" s="6">
        <v>0</v>
      </c>
      <c r="PR32" s="6">
        <v>0</v>
      </c>
      <c r="PS32" s="6">
        <v>0</v>
      </c>
      <c r="PT32" s="6">
        <v>0</v>
      </c>
      <c r="PU32" s="6">
        <v>0</v>
      </c>
      <c r="PV32" s="6">
        <v>0</v>
      </c>
      <c r="PW32" s="6">
        <v>0</v>
      </c>
      <c r="PX32" s="6">
        <v>0</v>
      </c>
      <c r="PY32" s="6">
        <v>0</v>
      </c>
      <c r="PZ32" s="6">
        <v>0</v>
      </c>
      <c r="QA32" s="6">
        <v>0</v>
      </c>
      <c r="QB32" s="6">
        <v>0</v>
      </c>
      <c r="QC32" s="6">
        <v>0</v>
      </c>
      <c r="QD32" s="6">
        <v>0</v>
      </c>
      <c r="QE32" s="6">
        <v>0</v>
      </c>
      <c r="QF32" s="6">
        <v>0</v>
      </c>
      <c r="QG32" s="6">
        <v>0</v>
      </c>
      <c r="QH32" s="6">
        <v>0</v>
      </c>
      <c r="QI32" s="6">
        <v>0</v>
      </c>
      <c r="QJ32" s="6">
        <v>0</v>
      </c>
      <c r="QK32" s="6">
        <v>0</v>
      </c>
      <c r="QL32" s="6">
        <v>0</v>
      </c>
      <c r="QM32" s="6">
        <v>0</v>
      </c>
      <c r="QN32" s="6">
        <v>0</v>
      </c>
      <c r="QO32" s="6">
        <v>0</v>
      </c>
      <c r="QP32" s="6">
        <v>0</v>
      </c>
      <c r="QQ32" s="6">
        <v>0</v>
      </c>
      <c r="QR32" s="6">
        <v>0</v>
      </c>
      <c r="QS32" s="6">
        <v>0</v>
      </c>
      <c r="QT32" s="6">
        <v>0</v>
      </c>
      <c r="QU32" s="6">
        <v>0</v>
      </c>
      <c r="QV32" s="6">
        <v>0</v>
      </c>
      <c r="QW32" s="6">
        <v>0</v>
      </c>
      <c r="QX32" s="6">
        <v>0</v>
      </c>
      <c r="QY32" s="6">
        <v>0</v>
      </c>
      <c r="QZ32" s="6">
        <v>0</v>
      </c>
      <c r="RA32" s="6">
        <v>0</v>
      </c>
      <c r="RB32" s="6">
        <v>0</v>
      </c>
      <c r="RC32" s="6">
        <v>0</v>
      </c>
      <c r="RD32" s="6">
        <v>0</v>
      </c>
      <c r="RE32" s="6">
        <v>0</v>
      </c>
      <c r="RF32" s="6">
        <v>0</v>
      </c>
      <c r="RG32" s="6">
        <v>0</v>
      </c>
      <c r="RH32" s="6">
        <v>0</v>
      </c>
      <c r="RI32" s="6">
        <v>0</v>
      </c>
      <c r="RJ32" s="6">
        <v>0</v>
      </c>
      <c r="RK32" s="6">
        <v>0</v>
      </c>
      <c r="RL32" s="6">
        <v>0</v>
      </c>
      <c r="RM32" s="6">
        <v>0</v>
      </c>
      <c r="RN32" s="6">
        <v>0</v>
      </c>
      <c r="RO32" s="6">
        <v>0</v>
      </c>
      <c r="RP32" s="6">
        <v>0</v>
      </c>
      <c r="RQ32" s="6">
        <v>0</v>
      </c>
      <c r="RR32" s="6">
        <v>0</v>
      </c>
      <c r="RS32" s="6">
        <v>0</v>
      </c>
      <c r="RT32" s="6">
        <v>0</v>
      </c>
      <c r="RU32" s="6">
        <v>0</v>
      </c>
      <c r="RV32" s="6">
        <v>0</v>
      </c>
      <c r="RW32" s="6">
        <v>0</v>
      </c>
      <c r="RX32" s="6">
        <v>0</v>
      </c>
      <c r="RY32" s="6">
        <v>0</v>
      </c>
      <c r="RZ32" s="6">
        <v>0</v>
      </c>
      <c r="SA32" s="6">
        <v>0</v>
      </c>
      <c r="SB32" s="6">
        <v>0</v>
      </c>
      <c r="SC32" s="6">
        <v>0</v>
      </c>
      <c r="SD32" s="6">
        <v>0</v>
      </c>
      <c r="SE32" s="6">
        <v>0</v>
      </c>
      <c r="SF32" s="6">
        <v>0</v>
      </c>
      <c r="SG32" s="6">
        <v>0</v>
      </c>
      <c r="SH32" s="6">
        <v>0</v>
      </c>
      <c r="SI32" s="6">
        <v>0</v>
      </c>
      <c r="SJ32" s="6">
        <v>0</v>
      </c>
      <c r="SK32" s="6">
        <v>0</v>
      </c>
      <c r="SL32" s="6">
        <v>0</v>
      </c>
      <c r="SM32" s="6">
        <v>0</v>
      </c>
      <c r="SN32" s="6">
        <v>0</v>
      </c>
      <c r="SO32" s="6">
        <v>0</v>
      </c>
      <c r="SP32" s="6">
        <v>0</v>
      </c>
      <c r="SQ32" s="6">
        <v>0</v>
      </c>
      <c r="SR32" s="6">
        <v>0</v>
      </c>
      <c r="SS32" s="6">
        <v>0</v>
      </c>
      <c r="ST32" s="6">
        <v>0</v>
      </c>
      <c r="SU32" s="6">
        <v>0</v>
      </c>
      <c r="SV32" s="6">
        <v>0</v>
      </c>
      <c r="SW32" s="6">
        <v>0</v>
      </c>
      <c r="SX32" s="6">
        <v>0</v>
      </c>
      <c r="SY32" s="6">
        <v>0</v>
      </c>
      <c r="SZ32" s="6">
        <v>0</v>
      </c>
      <c r="TA32" s="6">
        <v>0</v>
      </c>
      <c r="TB32" s="6">
        <v>0</v>
      </c>
      <c r="TC32" s="6">
        <v>0</v>
      </c>
      <c r="TD32" s="6">
        <v>0</v>
      </c>
      <c r="TE32" s="6">
        <v>0</v>
      </c>
      <c r="TF32" s="6">
        <v>0</v>
      </c>
      <c r="TG32" s="6">
        <v>0</v>
      </c>
      <c r="TH32" s="6">
        <v>0</v>
      </c>
      <c r="TI32" s="6">
        <v>0</v>
      </c>
    </row>
    <row r="33" spans="1:722" ht="15.75" customHeight="1">
      <c r="A33" s="6" t="s">
        <v>233</v>
      </c>
      <c r="B33" s="6">
        <v>0</v>
      </c>
      <c r="C33" s="6">
        <v>0</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0</v>
      </c>
      <c r="BJ33" s="6">
        <v>0</v>
      </c>
      <c r="BK33" s="6">
        <v>0</v>
      </c>
      <c r="BL33" s="6">
        <v>0</v>
      </c>
      <c r="BM33" s="6">
        <v>0</v>
      </c>
      <c r="BN33" s="6">
        <v>0</v>
      </c>
      <c r="BO33" s="6">
        <v>0</v>
      </c>
      <c r="BP33" s="6">
        <v>0</v>
      </c>
      <c r="BQ33" s="6">
        <v>0</v>
      </c>
      <c r="BR33" s="6">
        <v>0</v>
      </c>
      <c r="BS33" s="6">
        <v>0</v>
      </c>
      <c r="BT33" s="6">
        <v>0</v>
      </c>
      <c r="BU33" s="6">
        <v>0</v>
      </c>
      <c r="BV33" s="6">
        <v>0</v>
      </c>
      <c r="BW33" s="6">
        <v>0</v>
      </c>
      <c r="BX33" s="6">
        <v>0</v>
      </c>
      <c r="BY33" s="6">
        <v>0</v>
      </c>
      <c r="BZ33" s="6">
        <v>0</v>
      </c>
      <c r="CA33" s="6">
        <v>0</v>
      </c>
      <c r="CB33" s="6">
        <v>0</v>
      </c>
      <c r="CC33" s="6">
        <v>0</v>
      </c>
      <c r="CD33" s="6">
        <v>0</v>
      </c>
      <c r="CE33" s="6">
        <v>0</v>
      </c>
      <c r="CF33" s="6">
        <v>0</v>
      </c>
      <c r="CG33" s="6">
        <v>0</v>
      </c>
      <c r="CH33" s="6">
        <v>0</v>
      </c>
      <c r="CI33" s="6">
        <v>0</v>
      </c>
      <c r="CJ33" s="6">
        <v>0</v>
      </c>
      <c r="CK33" s="6">
        <v>0</v>
      </c>
      <c r="CL33" s="6">
        <v>0</v>
      </c>
      <c r="CM33" s="6">
        <v>0</v>
      </c>
      <c r="CN33" s="6">
        <v>0</v>
      </c>
      <c r="CO33" s="6">
        <v>0</v>
      </c>
      <c r="CP33" s="6">
        <v>0</v>
      </c>
      <c r="CQ33" s="6">
        <v>0</v>
      </c>
      <c r="CR33" s="6">
        <v>0</v>
      </c>
      <c r="CS33" s="6">
        <v>0</v>
      </c>
      <c r="CT33" s="6">
        <v>0</v>
      </c>
      <c r="CU33" s="6">
        <v>0</v>
      </c>
      <c r="CV33" s="6">
        <v>0</v>
      </c>
      <c r="CW33" s="6">
        <v>0</v>
      </c>
      <c r="CX33" s="6">
        <v>0</v>
      </c>
      <c r="CY33" s="6">
        <v>0</v>
      </c>
      <c r="CZ33" s="6">
        <v>0</v>
      </c>
      <c r="DA33" s="6">
        <v>0</v>
      </c>
      <c r="DB33" s="6">
        <v>0</v>
      </c>
      <c r="DC33" s="6">
        <v>0</v>
      </c>
      <c r="DD33" s="6">
        <v>0</v>
      </c>
      <c r="DE33" s="6">
        <v>0</v>
      </c>
      <c r="DF33" s="6">
        <v>0</v>
      </c>
      <c r="DG33" s="6">
        <v>0</v>
      </c>
      <c r="DH33" s="6">
        <v>0</v>
      </c>
      <c r="DI33" s="6">
        <v>0</v>
      </c>
      <c r="DJ33" s="6">
        <v>0</v>
      </c>
      <c r="DK33" s="6">
        <v>0</v>
      </c>
      <c r="DL33" s="6">
        <v>0</v>
      </c>
      <c r="DM33" s="6">
        <v>0</v>
      </c>
      <c r="DN33" s="6">
        <v>0</v>
      </c>
      <c r="DO33" s="6">
        <v>0</v>
      </c>
      <c r="DP33" s="6">
        <v>0</v>
      </c>
      <c r="DQ33" s="6">
        <v>0</v>
      </c>
      <c r="DR33" s="6">
        <v>0</v>
      </c>
      <c r="DS33" s="6">
        <v>0</v>
      </c>
      <c r="DT33" s="6">
        <v>0</v>
      </c>
      <c r="DU33" s="6">
        <v>0</v>
      </c>
      <c r="DV33" s="6">
        <v>0</v>
      </c>
      <c r="DW33" s="6">
        <v>0</v>
      </c>
      <c r="DX33" s="6">
        <v>0</v>
      </c>
      <c r="DY33" s="6">
        <v>0</v>
      </c>
      <c r="DZ33" s="6">
        <v>0</v>
      </c>
      <c r="EA33" s="6">
        <v>0</v>
      </c>
      <c r="EB33" s="6">
        <v>0</v>
      </c>
      <c r="EC33" s="6">
        <v>0</v>
      </c>
      <c r="ED33" s="6">
        <v>0</v>
      </c>
      <c r="EE33" s="6">
        <v>0</v>
      </c>
      <c r="EF33" s="6">
        <v>0</v>
      </c>
      <c r="EG33" s="6">
        <v>0</v>
      </c>
      <c r="EH33" s="6">
        <v>0</v>
      </c>
      <c r="EI33" s="6">
        <v>0</v>
      </c>
      <c r="EJ33" s="6">
        <v>0</v>
      </c>
      <c r="EK33" s="6">
        <v>0</v>
      </c>
      <c r="EL33" s="6">
        <v>0</v>
      </c>
      <c r="EM33" s="6">
        <v>0</v>
      </c>
      <c r="EN33" s="6">
        <v>0</v>
      </c>
      <c r="EO33" s="6">
        <v>0</v>
      </c>
      <c r="EP33" s="6">
        <v>0</v>
      </c>
      <c r="EQ33" s="6">
        <v>0</v>
      </c>
      <c r="ER33" s="6">
        <v>0</v>
      </c>
      <c r="ES33" s="6">
        <v>0</v>
      </c>
      <c r="ET33" s="6">
        <v>0</v>
      </c>
      <c r="EU33" s="6">
        <v>0</v>
      </c>
      <c r="EV33" s="6">
        <v>0</v>
      </c>
      <c r="EW33" s="6">
        <v>0</v>
      </c>
      <c r="EX33" s="6">
        <v>0</v>
      </c>
      <c r="EY33" s="6">
        <v>0</v>
      </c>
      <c r="EZ33" s="6">
        <v>0</v>
      </c>
      <c r="FA33" s="6">
        <v>0</v>
      </c>
      <c r="FB33" s="6">
        <v>0</v>
      </c>
      <c r="FC33" s="6">
        <v>0</v>
      </c>
      <c r="FD33" s="6">
        <v>0</v>
      </c>
      <c r="FE33" s="6">
        <v>0</v>
      </c>
      <c r="FF33" s="6">
        <v>0</v>
      </c>
      <c r="FG33" s="6">
        <v>0</v>
      </c>
      <c r="FH33" s="6">
        <v>0</v>
      </c>
      <c r="FI33" s="6">
        <v>0</v>
      </c>
      <c r="FJ33" s="6">
        <v>0</v>
      </c>
      <c r="FK33" s="6">
        <v>0</v>
      </c>
      <c r="FL33" s="6">
        <v>0</v>
      </c>
      <c r="FM33" s="6">
        <v>0</v>
      </c>
      <c r="FN33" s="6">
        <v>0</v>
      </c>
      <c r="FO33" s="6">
        <v>0</v>
      </c>
      <c r="FP33" s="6">
        <v>0</v>
      </c>
      <c r="FQ33" s="6">
        <v>0</v>
      </c>
      <c r="FR33" s="6">
        <v>0</v>
      </c>
      <c r="FS33" s="6">
        <v>0</v>
      </c>
      <c r="FT33" s="6">
        <v>0</v>
      </c>
      <c r="FU33" s="6">
        <v>0</v>
      </c>
      <c r="FV33" s="6">
        <v>0</v>
      </c>
      <c r="FW33" s="6">
        <v>0</v>
      </c>
      <c r="FX33" s="6">
        <v>0</v>
      </c>
      <c r="FY33" s="6">
        <v>0</v>
      </c>
      <c r="FZ33" s="6">
        <v>0</v>
      </c>
      <c r="GA33" s="6">
        <v>0</v>
      </c>
      <c r="GB33" s="6">
        <v>0</v>
      </c>
      <c r="GC33" s="6">
        <v>0</v>
      </c>
      <c r="GD33" s="6">
        <v>0</v>
      </c>
      <c r="GE33" s="6">
        <v>0</v>
      </c>
      <c r="GF33" s="6">
        <v>0</v>
      </c>
      <c r="GG33" s="6">
        <v>0</v>
      </c>
      <c r="GH33" s="6">
        <v>0</v>
      </c>
      <c r="GI33" s="6">
        <v>0</v>
      </c>
      <c r="GJ33" s="6">
        <v>0</v>
      </c>
      <c r="GK33" s="6">
        <v>0</v>
      </c>
      <c r="GL33" s="6">
        <v>0</v>
      </c>
      <c r="GM33" s="6">
        <v>0</v>
      </c>
      <c r="GN33" s="6">
        <v>0</v>
      </c>
      <c r="GO33" s="6">
        <v>0</v>
      </c>
      <c r="GP33" s="6">
        <v>0</v>
      </c>
      <c r="GQ33" s="6">
        <v>0</v>
      </c>
      <c r="GR33" s="6">
        <v>0</v>
      </c>
      <c r="GS33" s="6">
        <v>0</v>
      </c>
      <c r="GT33" s="6">
        <v>0</v>
      </c>
      <c r="GU33" s="6">
        <v>0</v>
      </c>
      <c r="GV33" s="6">
        <v>0</v>
      </c>
      <c r="GW33" s="6">
        <v>0</v>
      </c>
      <c r="GX33" s="6">
        <v>0</v>
      </c>
      <c r="GY33" s="6">
        <v>0</v>
      </c>
      <c r="GZ33" s="6">
        <v>0</v>
      </c>
      <c r="HA33" s="6">
        <v>0</v>
      </c>
      <c r="HB33" s="6">
        <v>0</v>
      </c>
      <c r="HC33" s="6">
        <v>0</v>
      </c>
      <c r="HD33" s="6">
        <v>0</v>
      </c>
      <c r="HE33" s="6">
        <v>0</v>
      </c>
      <c r="HF33" s="6">
        <v>0</v>
      </c>
      <c r="HG33" s="6">
        <v>0</v>
      </c>
      <c r="HH33" s="6">
        <v>0</v>
      </c>
      <c r="HI33" s="6">
        <v>0</v>
      </c>
      <c r="HJ33" s="6">
        <v>0</v>
      </c>
      <c r="HK33" s="6">
        <v>0</v>
      </c>
      <c r="HL33" s="6">
        <v>0</v>
      </c>
      <c r="HM33" s="6">
        <v>0</v>
      </c>
      <c r="HN33" s="6">
        <v>0</v>
      </c>
      <c r="HO33" s="6">
        <v>0</v>
      </c>
      <c r="HP33" s="6">
        <v>0</v>
      </c>
      <c r="HQ33" s="6">
        <v>0</v>
      </c>
      <c r="HR33" s="6">
        <v>0</v>
      </c>
      <c r="HS33" s="6">
        <v>0</v>
      </c>
      <c r="HT33" s="6">
        <v>0</v>
      </c>
      <c r="HU33" s="6">
        <v>0</v>
      </c>
      <c r="HV33" s="6">
        <v>0</v>
      </c>
      <c r="HW33" s="6">
        <v>0</v>
      </c>
      <c r="HX33" s="6">
        <v>0</v>
      </c>
      <c r="HY33" s="6">
        <v>0</v>
      </c>
      <c r="HZ33" s="6">
        <v>0</v>
      </c>
      <c r="IA33" s="6">
        <v>0</v>
      </c>
      <c r="IB33" s="6">
        <v>0</v>
      </c>
      <c r="IC33" s="6">
        <v>0</v>
      </c>
      <c r="ID33" s="6">
        <v>0</v>
      </c>
      <c r="IE33" s="6">
        <v>0</v>
      </c>
      <c r="IF33" s="6">
        <v>0</v>
      </c>
      <c r="IG33" s="6">
        <v>0</v>
      </c>
      <c r="IH33" s="6">
        <v>0</v>
      </c>
      <c r="II33" s="6">
        <v>0</v>
      </c>
      <c r="IJ33" s="6">
        <v>0</v>
      </c>
      <c r="IK33" s="6">
        <v>0</v>
      </c>
      <c r="IL33" s="6">
        <v>0</v>
      </c>
      <c r="IM33" s="6">
        <v>0</v>
      </c>
      <c r="IN33" s="6">
        <v>0</v>
      </c>
      <c r="IO33" s="6">
        <v>0</v>
      </c>
      <c r="IP33" s="6">
        <v>0</v>
      </c>
      <c r="IQ33" s="6">
        <v>0</v>
      </c>
      <c r="IR33" s="6">
        <v>0</v>
      </c>
      <c r="IS33" s="6">
        <v>0</v>
      </c>
      <c r="IT33" s="6">
        <v>0</v>
      </c>
      <c r="IU33" s="6">
        <v>0</v>
      </c>
      <c r="IV33" s="6">
        <v>0</v>
      </c>
      <c r="IW33" s="6">
        <v>0</v>
      </c>
      <c r="IX33" s="6">
        <v>0</v>
      </c>
      <c r="IY33" s="6">
        <v>0</v>
      </c>
      <c r="IZ33" s="6">
        <v>0</v>
      </c>
      <c r="JA33" s="6">
        <v>0</v>
      </c>
      <c r="JB33" s="6">
        <v>0</v>
      </c>
      <c r="JC33" s="6">
        <v>0</v>
      </c>
      <c r="JD33" s="6">
        <v>0</v>
      </c>
      <c r="JE33" s="6">
        <v>0</v>
      </c>
      <c r="JF33" s="6">
        <v>0</v>
      </c>
      <c r="JG33" s="6">
        <v>0</v>
      </c>
      <c r="JH33" s="6">
        <v>0</v>
      </c>
      <c r="JI33" s="6">
        <v>0</v>
      </c>
      <c r="JJ33" s="6">
        <v>0</v>
      </c>
      <c r="JK33" s="6">
        <v>0</v>
      </c>
      <c r="JL33" s="6">
        <v>0</v>
      </c>
      <c r="JM33" s="6">
        <v>0</v>
      </c>
      <c r="JN33" s="6">
        <v>0</v>
      </c>
      <c r="JO33" s="6">
        <v>0</v>
      </c>
      <c r="JP33" s="6">
        <v>0</v>
      </c>
      <c r="JQ33" s="6">
        <v>0</v>
      </c>
      <c r="JR33" s="6">
        <v>0</v>
      </c>
      <c r="JS33" s="6">
        <v>0</v>
      </c>
      <c r="JT33" s="6">
        <v>0</v>
      </c>
      <c r="JU33" s="6">
        <v>0</v>
      </c>
      <c r="JV33" s="6">
        <v>0</v>
      </c>
      <c r="JW33" s="6">
        <v>0</v>
      </c>
      <c r="JX33" s="6">
        <v>0</v>
      </c>
      <c r="JY33" s="6">
        <v>0</v>
      </c>
      <c r="JZ33" s="6">
        <v>0</v>
      </c>
      <c r="KA33" s="6">
        <v>0</v>
      </c>
      <c r="KB33" s="6">
        <v>0</v>
      </c>
      <c r="KC33" s="6">
        <v>0</v>
      </c>
      <c r="KD33" s="6">
        <v>0</v>
      </c>
      <c r="KE33" s="6">
        <v>0</v>
      </c>
      <c r="KF33" s="6">
        <v>0</v>
      </c>
      <c r="KG33" s="6">
        <v>0</v>
      </c>
      <c r="KH33" s="6">
        <v>0</v>
      </c>
      <c r="KI33" s="6">
        <v>0</v>
      </c>
      <c r="KJ33" s="6">
        <v>0</v>
      </c>
      <c r="KK33" s="6">
        <v>0</v>
      </c>
      <c r="KL33" s="6">
        <v>0</v>
      </c>
      <c r="KM33" s="6">
        <v>0</v>
      </c>
      <c r="KN33" s="6">
        <v>0</v>
      </c>
      <c r="KO33" s="6">
        <v>0</v>
      </c>
      <c r="KP33" s="6">
        <v>0</v>
      </c>
      <c r="KQ33" s="6">
        <v>0</v>
      </c>
      <c r="KR33" s="6">
        <v>0</v>
      </c>
      <c r="KS33" s="6">
        <v>0</v>
      </c>
      <c r="KT33" s="6">
        <v>0</v>
      </c>
      <c r="KU33" s="6">
        <v>0</v>
      </c>
      <c r="KV33" s="6">
        <v>0</v>
      </c>
      <c r="KW33" s="6">
        <v>0</v>
      </c>
      <c r="KX33" s="6">
        <v>0</v>
      </c>
      <c r="KY33" s="6">
        <v>0</v>
      </c>
      <c r="KZ33" s="6">
        <v>0</v>
      </c>
      <c r="LA33" s="6">
        <v>0</v>
      </c>
      <c r="LB33" s="6">
        <v>0</v>
      </c>
      <c r="LC33" s="6">
        <v>0</v>
      </c>
      <c r="LD33" s="6">
        <v>0</v>
      </c>
      <c r="LE33" s="6">
        <v>0</v>
      </c>
      <c r="LF33" s="6">
        <v>0</v>
      </c>
      <c r="LG33" s="6">
        <v>0</v>
      </c>
      <c r="LH33" s="6">
        <v>0</v>
      </c>
      <c r="LI33" s="6">
        <v>0</v>
      </c>
      <c r="LJ33" s="6">
        <v>0</v>
      </c>
      <c r="LK33" s="6">
        <v>0</v>
      </c>
      <c r="LL33" s="6">
        <v>0</v>
      </c>
      <c r="LM33" s="6">
        <v>0</v>
      </c>
      <c r="LN33" s="6">
        <v>0</v>
      </c>
      <c r="LO33" s="6">
        <v>0</v>
      </c>
      <c r="LP33" s="6">
        <v>0</v>
      </c>
      <c r="LQ33" s="6">
        <v>0</v>
      </c>
      <c r="LR33" s="6">
        <v>0</v>
      </c>
      <c r="LS33" s="6">
        <v>0</v>
      </c>
      <c r="LT33" s="6">
        <v>0</v>
      </c>
      <c r="LU33" s="6">
        <v>0</v>
      </c>
      <c r="LV33" s="6">
        <v>0</v>
      </c>
      <c r="LW33" s="6">
        <v>0</v>
      </c>
      <c r="LX33" s="6">
        <v>0</v>
      </c>
      <c r="LY33" s="6">
        <v>0</v>
      </c>
      <c r="LZ33" s="6">
        <v>0</v>
      </c>
      <c r="MA33" s="6">
        <v>0</v>
      </c>
      <c r="MB33" s="6">
        <v>0</v>
      </c>
      <c r="MC33" s="6">
        <v>0</v>
      </c>
      <c r="MD33" s="6">
        <v>0</v>
      </c>
      <c r="ME33" s="6">
        <v>0</v>
      </c>
      <c r="MF33" s="6">
        <v>0</v>
      </c>
      <c r="MG33" s="6">
        <v>0</v>
      </c>
      <c r="MH33" s="6">
        <v>0</v>
      </c>
      <c r="MI33" s="6">
        <v>0</v>
      </c>
      <c r="MJ33" s="6">
        <v>0</v>
      </c>
      <c r="MK33" s="6">
        <v>0</v>
      </c>
      <c r="ML33" s="6">
        <v>0</v>
      </c>
      <c r="MM33" s="6">
        <v>0</v>
      </c>
      <c r="MN33" s="6">
        <v>0</v>
      </c>
      <c r="MO33" s="6">
        <v>0</v>
      </c>
      <c r="MP33" s="6">
        <v>0</v>
      </c>
      <c r="MQ33" s="6">
        <v>0</v>
      </c>
      <c r="MR33" s="6">
        <v>0</v>
      </c>
      <c r="MS33" s="6">
        <v>0</v>
      </c>
      <c r="MT33" s="6">
        <v>0</v>
      </c>
      <c r="MU33" s="6">
        <v>0</v>
      </c>
      <c r="MV33" s="6">
        <v>0</v>
      </c>
      <c r="MW33" s="6">
        <v>0</v>
      </c>
      <c r="MX33" s="6">
        <v>0</v>
      </c>
      <c r="MY33" s="6">
        <v>0</v>
      </c>
      <c r="MZ33" s="6">
        <v>0</v>
      </c>
      <c r="NA33" s="6">
        <v>0</v>
      </c>
      <c r="NB33" s="6">
        <v>0</v>
      </c>
      <c r="NC33" s="6">
        <v>0</v>
      </c>
      <c r="ND33" s="6">
        <v>0</v>
      </c>
      <c r="NE33" s="6">
        <v>0</v>
      </c>
      <c r="NF33" s="6">
        <v>0</v>
      </c>
      <c r="NG33" s="6">
        <v>0</v>
      </c>
      <c r="NH33" s="6">
        <v>0</v>
      </c>
      <c r="NI33" s="6">
        <v>0</v>
      </c>
      <c r="NJ33" s="6">
        <v>0</v>
      </c>
      <c r="NK33" s="6">
        <v>0</v>
      </c>
      <c r="NL33" s="6">
        <v>0</v>
      </c>
      <c r="NM33" s="6">
        <v>0</v>
      </c>
      <c r="NN33" s="6">
        <v>0</v>
      </c>
      <c r="NO33" s="6">
        <v>0</v>
      </c>
      <c r="NP33" s="6">
        <v>0</v>
      </c>
      <c r="NQ33" s="6">
        <v>0</v>
      </c>
      <c r="NR33" s="6">
        <v>0</v>
      </c>
      <c r="NS33" s="6">
        <v>0</v>
      </c>
      <c r="NT33" s="6">
        <v>0</v>
      </c>
      <c r="NU33" s="6">
        <v>0</v>
      </c>
      <c r="NV33" s="6">
        <v>0</v>
      </c>
      <c r="NW33" s="6">
        <v>0</v>
      </c>
      <c r="NX33" s="6">
        <v>0</v>
      </c>
      <c r="NY33" s="6">
        <v>0</v>
      </c>
      <c r="NZ33" s="6">
        <v>0</v>
      </c>
      <c r="OA33" s="6">
        <v>0</v>
      </c>
      <c r="OB33" s="6">
        <v>0</v>
      </c>
      <c r="OC33" s="6">
        <v>0</v>
      </c>
      <c r="OD33" s="6">
        <v>0</v>
      </c>
      <c r="OE33" s="6">
        <v>0</v>
      </c>
      <c r="OF33" s="6">
        <v>0</v>
      </c>
      <c r="OG33" s="6">
        <v>0</v>
      </c>
      <c r="OH33" s="6">
        <v>0</v>
      </c>
      <c r="OI33" s="6">
        <v>0</v>
      </c>
      <c r="OJ33" s="6">
        <v>0</v>
      </c>
      <c r="OK33" s="6">
        <v>0</v>
      </c>
      <c r="OL33" s="6">
        <v>0</v>
      </c>
      <c r="OM33" s="6">
        <v>0</v>
      </c>
      <c r="ON33" s="6">
        <v>0</v>
      </c>
      <c r="OO33" s="6">
        <v>0</v>
      </c>
      <c r="OP33" s="6">
        <v>0</v>
      </c>
      <c r="OQ33" s="6">
        <v>0</v>
      </c>
      <c r="OR33" s="6">
        <v>0</v>
      </c>
      <c r="OS33" s="6">
        <v>0</v>
      </c>
      <c r="OT33" s="6">
        <v>0</v>
      </c>
      <c r="OU33" s="6">
        <v>0</v>
      </c>
      <c r="OV33" s="6">
        <v>0</v>
      </c>
      <c r="OW33" s="6">
        <v>0</v>
      </c>
      <c r="OX33" s="6">
        <v>0</v>
      </c>
      <c r="OY33" s="6">
        <v>0</v>
      </c>
      <c r="OZ33" s="6">
        <v>0</v>
      </c>
      <c r="PA33" s="6">
        <v>0</v>
      </c>
      <c r="PB33" s="6">
        <v>0</v>
      </c>
      <c r="PC33" s="6">
        <v>0</v>
      </c>
      <c r="PD33" s="6">
        <v>0</v>
      </c>
      <c r="PE33" s="6">
        <v>0</v>
      </c>
      <c r="PF33" s="6">
        <v>0</v>
      </c>
      <c r="PG33" s="6">
        <v>0</v>
      </c>
      <c r="PH33" s="6">
        <v>0</v>
      </c>
      <c r="PI33" s="6">
        <v>0</v>
      </c>
      <c r="PJ33" s="6">
        <v>0</v>
      </c>
      <c r="PK33" s="6">
        <v>0</v>
      </c>
      <c r="PL33" s="6">
        <v>0</v>
      </c>
      <c r="PM33" s="6">
        <v>0</v>
      </c>
      <c r="PN33" s="6">
        <v>0</v>
      </c>
      <c r="PO33" s="6">
        <v>0</v>
      </c>
      <c r="PP33" s="6">
        <v>0</v>
      </c>
      <c r="PQ33" s="6">
        <v>0</v>
      </c>
      <c r="PR33" s="6">
        <v>0</v>
      </c>
      <c r="PS33" s="6">
        <v>0</v>
      </c>
      <c r="PT33" s="6">
        <v>0</v>
      </c>
      <c r="PU33" s="6">
        <v>0</v>
      </c>
      <c r="PV33" s="6">
        <v>0</v>
      </c>
      <c r="PW33" s="6">
        <v>0</v>
      </c>
      <c r="PX33" s="6">
        <v>0</v>
      </c>
      <c r="PY33" s="6">
        <v>0</v>
      </c>
      <c r="PZ33" s="6">
        <v>0</v>
      </c>
      <c r="QA33" s="6">
        <v>0</v>
      </c>
      <c r="QB33" s="6">
        <v>0</v>
      </c>
      <c r="QC33" s="6">
        <v>0</v>
      </c>
      <c r="QD33" s="6">
        <v>0</v>
      </c>
      <c r="QE33" s="6">
        <v>0</v>
      </c>
      <c r="QF33" s="6">
        <v>0</v>
      </c>
      <c r="QG33" s="6">
        <v>0</v>
      </c>
      <c r="QH33" s="6">
        <v>0</v>
      </c>
      <c r="QI33" s="6">
        <v>0</v>
      </c>
      <c r="QJ33" s="6">
        <v>0</v>
      </c>
      <c r="QK33" s="6">
        <v>0</v>
      </c>
      <c r="QL33" s="6">
        <v>0</v>
      </c>
      <c r="QM33" s="6">
        <v>0</v>
      </c>
      <c r="QN33" s="6">
        <v>0</v>
      </c>
      <c r="QO33" s="6">
        <v>0</v>
      </c>
      <c r="QP33" s="6">
        <v>0</v>
      </c>
      <c r="QQ33" s="6">
        <v>0</v>
      </c>
      <c r="QR33" s="6">
        <v>0</v>
      </c>
      <c r="QS33" s="6">
        <v>0</v>
      </c>
      <c r="QT33" s="6">
        <v>0</v>
      </c>
      <c r="QU33" s="6">
        <v>0</v>
      </c>
      <c r="QV33" s="6">
        <v>0</v>
      </c>
      <c r="QW33" s="6">
        <v>0</v>
      </c>
      <c r="QX33" s="6">
        <v>0</v>
      </c>
      <c r="QY33" s="6">
        <v>0</v>
      </c>
      <c r="QZ33" s="6">
        <v>0</v>
      </c>
      <c r="RA33" s="6">
        <v>0</v>
      </c>
      <c r="RB33" s="6">
        <v>0</v>
      </c>
      <c r="RC33" s="6">
        <v>0</v>
      </c>
      <c r="RD33" s="6">
        <v>0</v>
      </c>
      <c r="RE33" s="6">
        <v>0</v>
      </c>
      <c r="RF33" s="6">
        <v>0</v>
      </c>
      <c r="RG33" s="6">
        <v>0</v>
      </c>
      <c r="RH33" s="6">
        <v>0</v>
      </c>
      <c r="RI33" s="6">
        <v>0</v>
      </c>
      <c r="RJ33" s="6">
        <v>0</v>
      </c>
      <c r="RK33" s="6">
        <v>0</v>
      </c>
      <c r="RL33" s="6">
        <v>0</v>
      </c>
      <c r="RM33" s="6">
        <v>0</v>
      </c>
      <c r="RN33" s="6">
        <v>0</v>
      </c>
      <c r="RO33" s="6">
        <v>0</v>
      </c>
      <c r="RP33" s="6">
        <v>0</v>
      </c>
      <c r="RQ33" s="6">
        <v>0</v>
      </c>
      <c r="RR33" s="6">
        <v>0</v>
      </c>
      <c r="RS33" s="6">
        <v>0</v>
      </c>
      <c r="RT33" s="6">
        <v>0</v>
      </c>
      <c r="RU33" s="6">
        <v>0</v>
      </c>
      <c r="RV33" s="6">
        <v>0</v>
      </c>
      <c r="RW33" s="6">
        <v>0</v>
      </c>
      <c r="RX33" s="6">
        <v>0</v>
      </c>
      <c r="RY33" s="6">
        <v>0</v>
      </c>
      <c r="RZ33" s="6">
        <v>0</v>
      </c>
      <c r="SA33" s="6">
        <v>0</v>
      </c>
      <c r="SB33" s="6">
        <v>0</v>
      </c>
      <c r="SC33" s="6">
        <v>0</v>
      </c>
      <c r="SD33" s="6">
        <v>0</v>
      </c>
      <c r="SE33" s="6">
        <v>0</v>
      </c>
      <c r="SF33" s="6">
        <v>0</v>
      </c>
      <c r="SG33" s="6">
        <v>0</v>
      </c>
      <c r="SH33" s="6">
        <v>0</v>
      </c>
      <c r="SI33" s="6">
        <v>0</v>
      </c>
      <c r="SJ33" s="6">
        <v>0</v>
      </c>
      <c r="SK33" s="6">
        <v>0</v>
      </c>
      <c r="SL33" s="6">
        <v>0</v>
      </c>
      <c r="SM33" s="6">
        <v>0</v>
      </c>
      <c r="SN33" s="6">
        <v>0</v>
      </c>
      <c r="SO33" s="6">
        <v>0</v>
      </c>
      <c r="SP33" s="6">
        <v>0</v>
      </c>
      <c r="SQ33" s="6">
        <v>0</v>
      </c>
      <c r="SR33" s="6">
        <v>0</v>
      </c>
      <c r="SS33" s="6">
        <v>0</v>
      </c>
      <c r="ST33" s="6">
        <v>0</v>
      </c>
      <c r="SU33" s="6">
        <v>0</v>
      </c>
      <c r="SV33" s="6">
        <v>0</v>
      </c>
      <c r="SW33" s="6">
        <v>0</v>
      </c>
      <c r="SX33" s="6">
        <v>0</v>
      </c>
      <c r="SY33" s="6">
        <v>0</v>
      </c>
      <c r="SZ33" s="6">
        <v>0</v>
      </c>
      <c r="TA33" s="6">
        <v>0</v>
      </c>
      <c r="TB33" s="6">
        <v>0</v>
      </c>
      <c r="TC33" s="6">
        <v>0</v>
      </c>
      <c r="TD33" s="6">
        <v>0</v>
      </c>
      <c r="TE33" s="6">
        <v>0</v>
      </c>
      <c r="TF33" s="6">
        <v>0</v>
      </c>
      <c r="TG33" s="6">
        <v>0</v>
      </c>
      <c r="TH33" s="6">
        <v>0</v>
      </c>
      <c r="TI33" s="6">
        <v>0</v>
      </c>
    </row>
    <row r="34" spans="1:722" ht="15">
      <c r="A34" s="26" t="s">
        <v>234</v>
      </c>
      <c r="B34" s="6">
        <v>0</v>
      </c>
      <c r="C34" s="6">
        <v>0</v>
      </c>
      <c r="D34" s="6">
        <v>0</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6">
        <v>0</v>
      </c>
      <c r="BE34" s="6">
        <v>0</v>
      </c>
      <c r="BF34" s="6">
        <v>0</v>
      </c>
      <c r="BG34" s="6">
        <v>0</v>
      </c>
      <c r="BH34" s="6">
        <v>0</v>
      </c>
      <c r="BI34" s="6">
        <v>0</v>
      </c>
      <c r="BJ34" s="6">
        <v>0</v>
      </c>
      <c r="BK34" s="6">
        <v>0</v>
      </c>
      <c r="BL34" s="6">
        <v>0</v>
      </c>
      <c r="BM34" s="6">
        <v>0</v>
      </c>
      <c r="BN34" s="6">
        <v>0</v>
      </c>
      <c r="BO34" s="6">
        <v>0</v>
      </c>
      <c r="BP34" s="6">
        <v>0</v>
      </c>
      <c r="BQ34" s="6">
        <v>0</v>
      </c>
      <c r="BR34" s="6">
        <v>0</v>
      </c>
      <c r="BS34" s="6">
        <v>0</v>
      </c>
      <c r="BT34" s="6">
        <v>0</v>
      </c>
      <c r="BU34" s="6">
        <v>0</v>
      </c>
      <c r="BV34" s="6">
        <v>0</v>
      </c>
      <c r="BW34" s="6">
        <v>0</v>
      </c>
      <c r="BX34" s="6">
        <v>0</v>
      </c>
      <c r="BY34" s="6">
        <v>0</v>
      </c>
      <c r="BZ34" s="6">
        <v>0</v>
      </c>
      <c r="CA34" s="6">
        <v>0</v>
      </c>
      <c r="CB34" s="6">
        <v>0</v>
      </c>
      <c r="CC34" s="6">
        <v>0</v>
      </c>
      <c r="CD34" s="6">
        <v>0</v>
      </c>
      <c r="CE34" s="6">
        <v>0</v>
      </c>
      <c r="CF34" s="6">
        <v>0</v>
      </c>
      <c r="CG34" s="6">
        <v>0</v>
      </c>
      <c r="CH34" s="6">
        <v>0</v>
      </c>
      <c r="CI34" s="6">
        <v>0</v>
      </c>
      <c r="CJ34" s="6">
        <v>0</v>
      </c>
      <c r="CK34" s="6">
        <v>0</v>
      </c>
      <c r="CL34" s="6">
        <v>0</v>
      </c>
      <c r="CM34" s="6">
        <v>0</v>
      </c>
      <c r="CN34" s="6">
        <v>0</v>
      </c>
      <c r="CO34" s="6">
        <v>0</v>
      </c>
      <c r="CP34" s="6">
        <v>0</v>
      </c>
      <c r="CQ34" s="6">
        <v>0</v>
      </c>
      <c r="CR34" s="6">
        <v>0</v>
      </c>
      <c r="CS34" s="6">
        <v>0</v>
      </c>
      <c r="CT34" s="6">
        <v>0</v>
      </c>
      <c r="CU34" s="6">
        <v>0</v>
      </c>
      <c r="CV34" s="6">
        <v>0</v>
      </c>
      <c r="CW34" s="6">
        <v>0</v>
      </c>
      <c r="CX34" s="6">
        <v>0</v>
      </c>
      <c r="CY34" s="6">
        <v>0</v>
      </c>
      <c r="CZ34" s="6">
        <v>0</v>
      </c>
      <c r="DA34" s="6">
        <v>0</v>
      </c>
      <c r="DB34" s="6">
        <v>0</v>
      </c>
      <c r="DC34" s="6">
        <v>0</v>
      </c>
      <c r="DD34" s="6">
        <v>0</v>
      </c>
      <c r="DE34" s="6">
        <v>0</v>
      </c>
      <c r="DF34" s="6">
        <v>0</v>
      </c>
      <c r="DG34" s="6">
        <v>0</v>
      </c>
      <c r="DH34" s="6">
        <v>0</v>
      </c>
      <c r="DI34" s="6">
        <v>0</v>
      </c>
      <c r="DJ34" s="6">
        <v>0</v>
      </c>
      <c r="DK34" s="6">
        <v>0</v>
      </c>
      <c r="DL34" s="6">
        <v>0</v>
      </c>
      <c r="DM34" s="6">
        <v>0</v>
      </c>
      <c r="DN34" s="6">
        <v>0</v>
      </c>
      <c r="DO34" s="6">
        <v>0</v>
      </c>
      <c r="DP34" s="6">
        <v>0</v>
      </c>
      <c r="DQ34" s="6">
        <v>0</v>
      </c>
      <c r="DR34" s="6">
        <v>0</v>
      </c>
      <c r="DS34" s="6">
        <v>0</v>
      </c>
      <c r="DT34" s="6">
        <v>0</v>
      </c>
      <c r="DU34" s="6">
        <v>0</v>
      </c>
      <c r="DV34" s="6">
        <v>0</v>
      </c>
      <c r="DW34" s="6">
        <v>0</v>
      </c>
      <c r="DX34" s="6">
        <v>0</v>
      </c>
      <c r="DY34" s="6">
        <v>0</v>
      </c>
      <c r="DZ34" s="6">
        <v>0</v>
      </c>
      <c r="EA34" s="6">
        <v>0</v>
      </c>
      <c r="EB34" s="6">
        <v>0</v>
      </c>
      <c r="EC34" s="6">
        <v>0</v>
      </c>
      <c r="ED34" s="6">
        <v>0</v>
      </c>
      <c r="EE34" s="6">
        <v>0</v>
      </c>
      <c r="EF34" s="6">
        <v>0</v>
      </c>
      <c r="EG34" s="6">
        <v>0</v>
      </c>
      <c r="EH34" s="6">
        <v>0</v>
      </c>
      <c r="EI34" s="6">
        <v>0</v>
      </c>
      <c r="EJ34" s="6">
        <v>0</v>
      </c>
      <c r="EK34" s="6">
        <v>0</v>
      </c>
      <c r="EL34" s="6">
        <v>0</v>
      </c>
      <c r="EM34" s="6">
        <v>0</v>
      </c>
      <c r="EN34" s="6">
        <v>0</v>
      </c>
      <c r="EO34" s="6">
        <v>0</v>
      </c>
      <c r="EP34" s="6">
        <v>0</v>
      </c>
      <c r="EQ34" s="6">
        <v>0</v>
      </c>
      <c r="ER34" s="6">
        <v>0</v>
      </c>
      <c r="ES34" s="6">
        <v>0</v>
      </c>
      <c r="ET34" s="6">
        <v>0</v>
      </c>
      <c r="EU34" s="6">
        <v>0</v>
      </c>
      <c r="EV34" s="6">
        <v>0</v>
      </c>
      <c r="EW34" s="6">
        <v>0</v>
      </c>
      <c r="EX34" s="6">
        <v>0</v>
      </c>
      <c r="EY34" s="6">
        <v>0</v>
      </c>
      <c r="EZ34" s="6">
        <v>0</v>
      </c>
      <c r="FA34" s="6">
        <v>0</v>
      </c>
      <c r="FB34" s="6">
        <v>0</v>
      </c>
      <c r="FC34" s="6">
        <v>0</v>
      </c>
      <c r="FD34" s="6">
        <v>0</v>
      </c>
      <c r="FE34" s="6">
        <v>0</v>
      </c>
      <c r="FF34" s="6">
        <v>0</v>
      </c>
      <c r="FG34" s="6">
        <v>0</v>
      </c>
      <c r="FH34" s="6">
        <v>0</v>
      </c>
      <c r="FI34" s="6">
        <v>0</v>
      </c>
      <c r="FJ34" s="6">
        <v>0</v>
      </c>
      <c r="FK34" s="6">
        <v>0</v>
      </c>
      <c r="FL34" s="6">
        <v>0</v>
      </c>
      <c r="FM34" s="6">
        <v>0</v>
      </c>
      <c r="FN34" s="6">
        <v>0</v>
      </c>
      <c r="FO34" s="6">
        <v>0</v>
      </c>
      <c r="FP34" s="6">
        <v>0</v>
      </c>
      <c r="FQ34" s="6">
        <v>0</v>
      </c>
      <c r="FR34" s="6">
        <v>0</v>
      </c>
      <c r="FS34" s="6">
        <v>0</v>
      </c>
      <c r="FT34" s="6">
        <v>0</v>
      </c>
      <c r="FU34" s="6">
        <v>0</v>
      </c>
      <c r="FV34" s="6">
        <v>0</v>
      </c>
      <c r="FW34" s="6">
        <v>0</v>
      </c>
      <c r="FX34" s="6">
        <v>0</v>
      </c>
      <c r="FY34" s="6">
        <v>0</v>
      </c>
      <c r="FZ34" s="6">
        <v>0</v>
      </c>
      <c r="GA34" s="6">
        <v>0</v>
      </c>
      <c r="GB34" s="6">
        <v>0</v>
      </c>
      <c r="GC34" s="6">
        <v>0</v>
      </c>
      <c r="GD34" s="6">
        <v>0</v>
      </c>
      <c r="GE34" s="6">
        <v>0</v>
      </c>
      <c r="GF34" s="6">
        <v>0</v>
      </c>
      <c r="GG34" s="6">
        <v>0</v>
      </c>
      <c r="GH34" s="6">
        <v>0</v>
      </c>
      <c r="GI34" s="6">
        <v>0</v>
      </c>
      <c r="GJ34" s="6">
        <v>0</v>
      </c>
      <c r="GK34" s="6">
        <v>0</v>
      </c>
      <c r="GL34" s="6">
        <v>0</v>
      </c>
      <c r="GM34" s="6">
        <v>0</v>
      </c>
      <c r="GN34" s="6">
        <v>0</v>
      </c>
      <c r="GO34" s="6">
        <v>0</v>
      </c>
      <c r="GP34" s="6">
        <v>0</v>
      </c>
      <c r="GQ34" s="6">
        <v>0</v>
      </c>
      <c r="GR34" s="6">
        <v>0</v>
      </c>
      <c r="GS34" s="6">
        <v>0</v>
      </c>
      <c r="GT34" s="6">
        <v>0</v>
      </c>
      <c r="GU34" s="6">
        <v>0</v>
      </c>
      <c r="GV34" s="6">
        <v>0</v>
      </c>
      <c r="GW34" s="6">
        <v>0</v>
      </c>
      <c r="GX34" s="6">
        <v>0</v>
      </c>
      <c r="GY34" s="6">
        <v>0</v>
      </c>
      <c r="GZ34" s="6">
        <v>0</v>
      </c>
      <c r="HA34" s="6">
        <v>0</v>
      </c>
      <c r="HB34" s="6">
        <v>0</v>
      </c>
      <c r="HC34" s="6">
        <v>0</v>
      </c>
      <c r="HD34" s="6">
        <v>0</v>
      </c>
      <c r="HE34" s="6">
        <v>0</v>
      </c>
      <c r="HF34" s="6">
        <v>0</v>
      </c>
      <c r="HG34" s="6">
        <v>0</v>
      </c>
      <c r="HH34" s="6">
        <v>0</v>
      </c>
      <c r="HI34" s="6">
        <v>0</v>
      </c>
      <c r="HJ34" s="6">
        <v>0</v>
      </c>
      <c r="HK34" s="6">
        <v>0</v>
      </c>
      <c r="HL34" s="6">
        <v>0</v>
      </c>
      <c r="HM34" s="6">
        <v>0</v>
      </c>
      <c r="HN34" s="6">
        <v>0</v>
      </c>
      <c r="HO34" s="6">
        <v>0</v>
      </c>
      <c r="HP34" s="6">
        <v>0</v>
      </c>
      <c r="HQ34" s="6">
        <v>0</v>
      </c>
      <c r="HR34" s="6">
        <v>0</v>
      </c>
      <c r="HS34" s="6">
        <v>0</v>
      </c>
      <c r="HT34" s="6">
        <v>0</v>
      </c>
      <c r="HU34" s="6">
        <v>0</v>
      </c>
      <c r="HV34" s="6">
        <v>0</v>
      </c>
      <c r="HW34" s="6">
        <v>0</v>
      </c>
      <c r="HX34" s="6">
        <v>0</v>
      </c>
      <c r="HY34" s="6">
        <v>0</v>
      </c>
      <c r="HZ34" s="6">
        <v>0</v>
      </c>
      <c r="IA34" s="6">
        <v>0</v>
      </c>
      <c r="IB34" s="6">
        <v>0</v>
      </c>
      <c r="IC34" s="6">
        <v>0</v>
      </c>
      <c r="ID34" s="6">
        <v>0</v>
      </c>
      <c r="IE34" s="6">
        <v>0</v>
      </c>
      <c r="IF34" s="6">
        <v>0</v>
      </c>
      <c r="IG34" s="6">
        <v>0</v>
      </c>
      <c r="IH34" s="6">
        <v>0</v>
      </c>
      <c r="II34" s="6">
        <v>0</v>
      </c>
      <c r="IJ34" s="6">
        <v>0</v>
      </c>
      <c r="IK34" s="6">
        <v>0</v>
      </c>
      <c r="IL34" s="6">
        <v>0</v>
      </c>
      <c r="IM34" s="6">
        <v>0</v>
      </c>
      <c r="IN34" s="6">
        <v>0</v>
      </c>
      <c r="IO34" s="6">
        <v>0</v>
      </c>
      <c r="IP34" s="6">
        <v>0</v>
      </c>
      <c r="IQ34" s="6">
        <v>0</v>
      </c>
      <c r="IR34" s="6">
        <v>0</v>
      </c>
      <c r="IS34" s="6">
        <v>0</v>
      </c>
      <c r="IT34" s="6">
        <v>0</v>
      </c>
      <c r="IU34" s="6">
        <v>0</v>
      </c>
      <c r="IV34" s="6">
        <v>0</v>
      </c>
      <c r="IW34" s="6">
        <v>0</v>
      </c>
      <c r="IX34" s="6">
        <v>0</v>
      </c>
      <c r="IY34" s="6">
        <v>0</v>
      </c>
      <c r="IZ34" s="6">
        <v>0</v>
      </c>
      <c r="JA34" s="6">
        <v>0</v>
      </c>
      <c r="JB34" s="6">
        <v>0</v>
      </c>
      <c r="JC34" s="6">
        <v>0</v>
      </c>
      <c r="JD34" s="6">
        <v>0</v>
      </c>
      <c r="JE34" s="6">
        <v>0</v>
      </c>
      <c r="JF34" s="6">
        <v>0</v>
      </c>
      <c r="JG34" s="6">
        <v>0</v>
      </c>
      <c r="JH34" s="6">
        <v>0</v>
      </c>
      <c r="JI34" s="6">
        <v>0</v>
      </c>
      <c r="JJ34" s="6">
        <v>0</v>
      </c>
      <c r="JK34" s="6">
        <v>0</v>
      </c>
      <c r="JL34" s="6">
        <v>0</v>
      </c>
      <c r="JM34" s="6">
        <v>0</v>
      </c>
      <c r="JN34" s="6">
        <v>0</v>
      </c>
      <c r="JO34" s="6">
        <v>0</v>
      </c>
      <c r="JP34" s="6">
        <v>0</v>
      </c>
      <c r="JQ34" s="6">
        <v>0</v>
      </c>
      <c r="JR34" s="6">
        <v>0</v>
      </c>
      <c r="JS34" s="6">
        <v>0</v>
      </c>
      <c r="JT34" s="6">
        <v>0</v>
      </c>
      <c r="JU34" s="6">
        <v>0</v>
      </c>
      <c r="JV34" s="6">
        <v>0</v>
      </c>
      <c r="JW34" s="6">
        <v>0</v>
      </c>
      <c r="JX34" s="6">
        <v>0</v>
      </c>
      <c r="JY34" s="6">
        <v>0</v>
      </c>
      <c r="JZ34" s="6">
        <v>0</v>
      </c>
      <c r="KA34" s="6">
        <v>0</v>
      </c>
      <c r="KB34" s="6">
        <v>0</v>
      </c>
      <c r="KC34" s="6">
        <v>0</v>
      </c>
      <c r="KD34" s="6">
        <v>0</v>
      </c>
      <c r="KE34" s="6">
        <v>0</v>
      </c>
      <c r="KF34" s="6">
        <v>0</v>
      </c>
      <c r="KG34" s="6">
        <v>0</v>
      </c>
      <c r="KH34" s="6">
        <v>0</v>
      </c>
      <c r="KI34" s="6">
        <v>0</v>
      </c>
      <c r="KJ34" s="6">
        <v>0</v>
      </c>
      <c r="KK34" s="6">
        <v>0</v>
      </c>
      <c r="KL34" s="6">
        <v>0</v>
      </c>
      <c r="KM34" s="6">
        <v>0</v>
      </c>
      <c r="KN34" s="6">
        <v>0</v>
      </c>
      <c r="KO34" s="6">
        <v>0</v>
      </c>
      <c r="KP34" s="6">
        <v>0</v>
      </c>
      <c r="KQ34" s="6">
        <v>0</v>
      </c>
      <c r="KR34" s="6">
        <v>0</v>
      </c>
      <c r="KS34" s="6">
        <v>0</v>
      </c>
      <c r="KT34" s="6">
        <v>0</v>
      </c>
      <c r="KU34" s="6">
        <v>0</v>
      </c>
      <c r="KV34" s="6">
        <v>0</v>
      </c>
      <c r="KW34" s="6">
        <v>0</v>
      </c>
      <c r="KX34" s="6">
        <v>0</v>
      </c>
      <c r="KY34" s="6">
        <v>0</v>
      </c>
      <c r="KZ34" s="6">
        <v>0</v>
      </c>
      <c r="LA34" s="6">
        <v>0</v>
      </c>
      <c r="LB34" s="6">
        <v>0</v>
      </c>
      <c r="LC34" s="6">
        <v>0</v>
      </c>
      <c r="LD34" s="6">
        <v>0</v>
      </c>
      <c r="LE34" s="6">
        <v>0</v>
      </c>
      <c r="LF34" s="6">
        <v>0</v>
      </c>
      <c r="LG34" s="6">
        <v>0</v>
      </c>
      <c r="LH34" s="6">
        <v>0</v>
      </c>
      <c r="LI34" s="6">
        <v>0</v>
      </c>
      <c r="LJ34" s="6">
        <v>0</v>
      </c>
      <c r="LK34" s="6">
        <v>0</v>
      </c>
      <c r="LL34" s="6">
        <v>0</v>
      </c>
      <c r="LM34" s="6">
        <v>0</v>
      </c>
      <c r="LN34" s="6">
        <v>0</v>
      </c>
      <c r="LO34" s="6">
        <v>0</v>
      </c>
      <c r="LP34" s="6">
        <v>0</v>
      </c>
      <c r="LQ34" s="6">
        <v>0</v>
      </c>
      <c r="LR34" s="6">
        <v>0</v>
      </c>
      <c r="LS34" s="6">
        <v>0</v>
      </c>
      <c r="LT34" s="6">
        <v>0</v>
      </c>
      <c r="LU34" s="6">
        <v>0</v>
      </c>
      <c r="LV34" s="6">
        <v>0</v>
      </c>
      <c r="LW34" s="6">
        <v>0</v>
      </c>
      <c r="LX34" s="6">
        <v>0</v>
      </c>
      <c r="LY34" s="6">
        <v>0</v>
      </c>
      <c r="LZ34" s="6">
        <v>0</v>
      </c>
      <c r="MA34" s="6">
        <v>0</v>
      </c>
      <c r="MB34" s="6">
        <v>0</v>
      </c>
      <c r="MC34" s="6">
        <v>0</v>
      </c>
      <c r="MD34" s="6">
        <v>0</v>
      </c>
      <c r="ME34" s="6">
        <v>0</v>
      </c>
      <c r="MF34" s="6">
        <v>0</v>
      </c>
      <c r="MG34" s="6">
        <v>0</v>
      </c>
      <c r="MH34" s="6">
        <v>0</v>
      </c>
      <c r="MI34" s="6">
        <v>0</v>
      </c>
      <c r="MJ34" s="6">
        <v>0</v>
      </c>
      <c r="MK34" s="6">
        <v>0</v>
      </c>
      <c r="ML34" s="6">
        <v>0</v>
      </c>
      <c r="MM34" s="6">
        <v>0</v>
      </c>
      <c r="MN34" s="6">
        <v>0</v>
      </c>
      <c r="MO34" s="6">
        <v>0</v>
      </c>
      <c r="MP34" s="6">
        <v>0</v>
      </c>
      <c r="MQ34" s="6">
        <v>0</v>
      </c>
      <c r="MR34" s="6">
        <v>0</v>
      </c>
      <c r="MS34" s="6">
        <v>0</v>
      </c>
      <c r="MT34" s="6">
        <v>0</v>
      </c>
      <c r="MU34" s="6">
        <v>0</v>
      </c>
      <c r="MV34" s="6">
        <v>0</v>
      </c>
      <c r="MW34" s="6">
        <v>0</v>
      </c>
      <c r="MX34" s="6">
        <v>0</v>
      </c>
      <c r="MY34" s="6">
        <v>0</v>
      </c>
      <c r="MZ34" s="6">
        <v>0</v>
      </c>
      <c r="NA34" s="6">
        <v>0</v>
      </c>
      <c r="NB34" s="6">
        <v>0</v>
      </c>
      <c r="NC34" s="6">
        <v>0</v>
      </c>
      <c r="ND34" s="6">
        <v>0</v>
      </c>
      <c r="NE34" s="6">
        <v>0</v>
      </c>
      <c r="NF34" s="6">
        <v>0</v>
      </c>
      <c r="NG34" s="6">
        <v>0</v>
      </c>
      <c r="NH34" s="6">
        <v>0</v>
      </c>
      <c r="NI34" s="6">
        <v>0</v>
      </c>
      <c r="NJ34" s="6">
        <v>0</v>
      </c>
      <c r="NK34" s="6">
        <v>0</v>
      </c>
      <c r="NL34" s="6">
        <v>0</v>
      </c>
      <c r="NM34" s="6">
        <v>0</v>
      </c>
      <c r="NN34" s="6">
        <v>0</v>
      </c>
      <c r="NO34" s="6">
        <v>0</v>
      </c>
      <c r="NP34" s="6">
        <v>0</v>
      </c>
      <c r="NQ34" s="6">
        <v>0</v>
      </c>
      <c r="NR34" s="6">
        <v>0</v>
      </c>
      <c r="NS34" s="6">
        <v>0</v>
      </c>
      <c r="NT34" s="6">
        <v>0</v>
      </c>
      <c r="NU34" s="6">
        <v>0</v>
      </c>
      <c r="NV34" s="6">
        <v>0</v>
      </c>
      <c r="NW34" s="6">
        <v>0</v>
      </c>
      <c r="NX34" s="6">
        <v>0</v>
      </c>
      <c r="NY34" s="6">
        <v>0</v>
      </c>
      <c r="NZ34" s="6">
        <v>0</v>
      </c>
      <c r="OA34" s="6">
        <v>0</v>
      </c>
      <c r="OB34" s="6">
        <v>0</v>
      </c>
      <c r="OC34" s="6">
        <v>0</v>
      </c>
      <c r="OD34" s="6">
        <v>0</v>
      </c>
      <c r="OE34" s="6">
        <v>0</v>
      </c>
      <c r="OF34" s="6">
        <v>0</v>
      </c>
      <c r="OG34" s="6">
        <v>0</v>
      </c>
      <c r="OH34" s="6">
        <v>0</v>
      </c>
      <c r="OI34" s="6">
        <v>0</v>
      </c>
      <c r="OJ34" s="6">
        <v>0</v>
      </c>
      <c r="OK34" s="6">
        <v>0</v>
      </c>
      <c r="OL34" s="6">
        <v>0</v>
      </c>
      <c r="OM34" s="6">
        <v>0</v>
      </c>
      <c r="ON34" s="6">
        <v>0</v>
      </c>
      <c r="OO34" s="6">
        <v>0</v>
      </c>
      <c r="OP34" s="6">
        <v>0</v>
      </c>
      <c r="OQ34" s="6">
        <v>0</v>
      </c>
      <c r="OR34" s="6">
        <v>0</v>
      </c>
      <c r="OS34" s="6">
        <v>0</v>
      </c>
      <c r="OT34" s="6">
        <v>0</v>
      </c>
      <c r="OU34" s="6">
        <v>0</v>
      </c>
      <c r="OV34" s="6">
        <v>0</v>
      </c>
      <c r="OW34" s="6">
        <v>0</v>
      </c>
      <c r="OX34" s="6">
        <v>0</v>
      </c>
      <c r="OY34" s="6">
        <v>0</v>
      </c>
      <c r="OZ34" s="6">
        <v>0</v>
      </c>
      <c r="PA34" s="6">
        <v>0</v>
      </c>
      <c r="PB34" s="6">
        <v>0</v>
      </c>
      <c r="PC34" s="6">
        <v>0</v>
      </c>
      <c r="PD34" s="6">
        <v>0</v>
      </c>
      <c r="PE34" s="6">
        <v>0</v>
      </c>
      <c r="PF34" s="6">
        <v>0</v>
      </c>
      <c r="PG34" s="6">
        <v>0</v>
      </c>
      <c r="PH34" s="6">
        <v>0</v>
      </c>
      <c r="PI34" s="6">
        <v>0</v>
      </c>
      <c r="PJ34" s="6">
        <v>0</v>
      </c>
      <c r="PK34" s="6">
        <v>0</v>
      </c>
      <c r="PL34" s="6">
        <v>0</v>
      </c>
      <c r="PM34" s="6">
        <v>0</v>
      </c>
      <c r="PN34" s="6">
        <v>0</v>
      </c>
      <c r="PO34" s="6">
        <v>0</v>
      </c>
      <c r="PP34" s="6">
        <v>0</v>
      </c>
      <c r="PQ34" s="6">
        <v>0</v>
      </c>
      <c r="PR34" s="6">
        <v>0</v>
      </c>
      <c r="PS34" s="6">
        <v>0</v>
      </c>
      <c r="PT34" s="6">
        <v>0</v>
      </c>
      <c r="PU34" s="6">
        <v>0</v>
      </c>
      <c r="PV34" s="6">
        <v>0</v>
      </c>
      <c r="PW34" s="6">
        <v>0</v>
      </c>
      <c r="PX34" s="6">
        <v>0</v>
      </c>
      <c r="PY34" s="6">
        <v>0</v>
      </c>
      <c r="PZ34" s="6">
        <v>0</v>
      </c>
      <c r="QA34" s="6">
        <v>0</v>
      </c>
      <c r="QB34" s="6">
        <v>0</v>
      </c>
      <c r="QC34" s="6">
        <v>0</v>
      </c>
      <c r="QD34" s="6">
        <v>0</v>
      </c>
      <c r="QE34" s="6">
        <v>0</v>
      </c>
      <c r="QF34" s="6">
        <v>0</v>
      </c>
      <c r="QG34" s="6">
        <v>0</v>
      </c>
      <c r="QH34" s="6">
        <v>0</v>
      </c>
      <c r="QI34" s="6">
        <v>0</v>
      </c>
      <c r="QJ34" s="6">
        <v>0</v>
      </c>
      <c r="QK34" s="6">
        <v>0</v>
      </c>
      <c r="QL34" s="6">
        <v>0</v>
      </c>
      <c r="QM34" s="6">
        <v>0</v>
      </c>
      <c r="QN34" s="6">
        <v>0</v>
      </c>
      <c r="QO34" s="6">
        <v>0</v>
      </c>
      <c r="QP34" s="6">
        <v>0</v>
      </c>
      <c r="QQ34" s="6">
        <v>0</v>
      </c>
      <c r="QR34" s="6">
        <v>0</v>
      </c>
      <c r="QS34" s="6">
        <v>0</v>
      </c>
      <c r="QT34" s="6">
        <v>0</v>
      </c>
      <c r="QU34" s="6">
        <v>0</v>
      </c>
      <c r="QV34" s="6">
        <v>0</v>
      </c>
      <c r="QW34" s="6">
        <v>0</v>
      </c>
      <c r="QX34" s="6">
        <v>0</v>
      </c>
      <c r="QY34" s="6">
        <v>0</v>
      </c>
      <c r="QZ34" s="6">
        <v>0</v>
      </c>
      <c r="RA34" s="6">
        <v>0</v>
      </c>
      <c r="RB34" s="6">
        <v>0</v>
      </c>
      <c r="RC34" s="6">
        <v>0</v>
      </c>
      <c r="RD34" s="6">
        <v>0</v>
      </c>
      <c r="RE34" s="6">
        <v>0</v>
      </c>
      <c r="RF34" s="6">
        <v>0</v>
      </c>
      <c r="RG34" s="6">
        <v>0</v>
      </c>
      <c r="RH34" s="6">
        <v>0</v>
      </c>
      <c r="RI34" s="6">
        <v>0</v>
      </c>
      <c r="RJ34" s="6">
        <v>0</v>
      </c>
      <c r="RK34" s="6">
        <v>0</v>
      </c>
      <c r="RL34" s="6">
        <v>0</v>
      </c>
      <c r="RM34" s="6">
        <v>0</v>
      </c>
      <c r="RN34" s="6">
        <v>0</v>
      </c>
      <c r="RO34" s="6">
        <v>0</v>
      </c>
      <c r="RP34" s="6">
        <v>0</v>
      </c>
      <c r="RQ34" s="6">
        <v>0</v>
      </c>
      <c r="RR34" s="6">
        <v>0</v>
      </c>
      <c r="RS34" s="6">
        <v>0</v>
      </c>
      <c r="RT34" s="6">
        <v>0</v>
      </c>
      <c r="RU34" s="6">
        <v>0</v>
      </c>
      <c r="RV34" s="6">
        <v>0</v>
      </c>
      <c r="RW34" s="6">
        <v>0</v>
      </c>
      <c r="RX34" s="6">
        <v>0</v>
      </c>
      <c r="RY34" s="6">
        <v>0</v>
      </c>
      <c r="RZ34" s="6">
        <v>0</v>
      </c>
      <c r="SA34" s="6">
        <v>0</v>
      </c>
      <c r="SB34" s="6">
        <v>0</v>
      </c>
      <c r="SC34" s="6">
        <v>0</v>
      </c>
      <c r="SD34" s="6">
        <v>0</v>
      </c>
      <c r="SE34" s="6">
        <v>0</v>
      </c>
      <c r="SF34" s="6">
        <v>0</v>
      </c>
      <c r="SG34" s="6">
        <v>0</v>
      </c>
      <c r="SH34" s="6">
        <v>0</v>
      </c>
      <c r="SI34" s="6">
        <v>0</v>
      </c>
      <c r="SJ34" s="6">
        <v>0</v>
      </c>
      <c r="SK34" s="6">
        <v>0</v>
      </c>
      <c r="SL34" s="6">
        <v>0</v>
      </c>
      <c r="SM34" s="6">
        <v>0</v>
      </c>
      <c r="SN34" s="6">
        <v>0</v>
      </c>
      <c r="SO34" s="6">
        <v>0</v>
      </c>
      <c r="SP34" s="6">
        <v>0</v>
      </c>
      <c r="SQ34" s="6">
        <v>0</v>
      </c>
      <c r="SR34" s="6">
        <v>0</v>
      </c>
      <c r="SS34" s="6">
        <v>0</v>
      </c>
      <c r="ST34" s="6">
        <v>0</v>
      </c>
      <c r="SU34" s="6">
        <v>0</v>
      </c>
      <c r="SV34" s="6">
        <v>0</v>
      </c>
      <c r="SW34" s="6">
        <v>0</v>
      </c>
      <c r="SX34" s="6">
        <v>0</v>
      </c>
      <c r="SY34" s="6">
        <v>0</v>
      </c>
      <c r="SZ34" s="6">
        <v>0</v>
      </c>
      <c r="TA34" s="6">
        <v>0</v>
      </c>
      <c r="TB34" s="6">
        <v>0</v>
      </c>
      <c r="TC34" s="6">
        <v>0</v>
      </c>
      <c r="TD34" s="6">
        <v>0</v>
      </c>
      <c r="TE34" s="6">
        <v>0</v>
      </c>
      <c r="TF34" s="6">
        <v>0</v>
      </c>
      <c r="TG34" s="6">
        <v>0</v>
      </c>
      <c r="TH34" s="6">
        <v>0</v>
      </c>
      <c r="TI34" s="6">
        <v>0</v>
      </c>
    </row>
    <row r="35" spans="1:722" ht="15">
      <c r="A35" s="1" t="s">
        <v>235</v>
      </c>
      <c r="B35" s="7">
        <f t="shared" ref="B35" si="312">IFERROR(B34/B33,0)</f>
        <v>0</v>
      </c>
      <c r="C35" s="7">
        <f t="shared" ref="C35:BN35" si="313">IFERROR(C34/C33,0)</f>
        <v>0</v>
      </c>
      <c r="D35" s="7">
        <f t="shared" si="313"/>
        <v>0</v>
      </c>
      <c r="E35" s="7">
        <f t="shared" si="313"/>
        <v>0</v>
      </c>
      <c r="F35" s="7">
        <f t="shared" si="313"/>
        <v>0</v>
      </c>
      <c r="G35" s="7">
        <f t="shared" si="313"/>
        <v>0</v>
      </c>
      <c r="H35" s="7">
        <f t="shared" si="313"/>
        <v>0</v>
      </c>
      <c r="I35" s="7">
        <f t="shared" si="313"/>
        <v>0</v>
      </c>
      <c r="J35" s="7">
        <f t="shared" si="313"/>
        <v>0</v>
      </c>
      <c r="K35" s="7">
        <f t="shared" si="313"/>
        <v>0</v>
      </c>
      <c r="L35" s="7">
        <f t="shared" si="313"/>
        <v>0</v>
      </c>
      <c r="M35" s="7">
        <f t="shared" si="313"/>
        <v>0</v>
      </c>
      <c r="N35" s="7">
        <f t="shared" si="313"/>
        <v>0</v>
      </c>
      <c r="O35" s="7">
        <f t="shared" si="313"/>
        <v>0</v>
      </c>
      <c r="P35" s="7">
        <f t="shared" si="313"/>
        <v>0</v>
      </c>
      <c r="Q35" s="7">
        <f t="shared" si="313"/>
        <v>0</v>
      </c>
      <c r="R35" s="7">
        <f t="shared" si="313"/>
        <v>0</v>
      </c>
      <c r="S35" s="7">
        <f t="shared" si="313"/>
        <v>0</v>
      </c>
      <c r="T35" s="7">
        <f t="shared" si="313"/>
        <v>0</v>
      </c>
      <c r="U35" s="7">
        <f t="shared" si="313"/>
        <v>0</v>
      </c>
      <c r="V35" s="7">
        <f t="shared" si="313"/>
        <v>0</v>
      </c>
      <c r="W35" s="7">
        <f t="shared" si="313"/>
        <v>0</v>
      </c>
      <c r="X35" s="7">
        <f t="shared" si="313"/>
        <v>0</v>
      </c>
      <c r="Y35" s="7">
        <f t="shared" si="313"/>
        <v>0</v>
      </c>
      <c r="Z35" s="7">
        <f t="shared" si="313"/>
        <v>0</v>
      </c>
      <c r="AA35" s="7">
        <f t="shared" si="313"/>
        <v>0</v>
      </c>
      <c r="AB35" s="7">
        <f t="shared" si="313"/>
        <v>0</v>
      </c>
      <c r="AC35" s="7">
        <f t="shared" si="313"/>
        <v>0</v>
      </c>
      <c r="AD35" s="7">
        <f t="shared" si="313"/>
        <v>0</v>
      </c>
      <c r="AE35" s="7">
        <f t="shared" si="313"/>
        <v>0</v>
      </c>
      <c r="AF35" s="7">
        <f t="shared" si="313"/>
        <v>0</v>
      </c>
      <c r="AG35" s="7">
        <f t="shared" si="313"/>
        <v>0</v>
      </c>
      <c r="AH35" s="7">
        <f t="shared" si="313"/>
        <v>0</v>
      </c>
      <c r="AI35" s="7">
        <f t="shared" si="313"/>
        <v>0</v>
      </c>
      <c r="AJ35" s="7">
        <f t="shared" si="313"/>
        <v>0</v>
      </c>
      <c r="AK35" s="7">
        <f t="shared" si="313"/>
        <v>0</v>
      </c>
      <c r="AL35" s="7">
        <f t="shared" si="313"/>
        <v>0</v>
      </c>
      <c r="AM35" s="7">
        <f t="shared" si="313"/>
        <v>0</v>
      </c>
      <c r="AN35" s="7">
        <f t="shared" si="313"/>
        <v>0</v>
      </c>
      <c r="AO35" s="7">
        <f t="shared" si="313"/>
        <v>0</v>
      </c>
      <c r="AP35" s="7">
        <f t="shared" si="313"/>
        <v>0</v>
      </c>
      <c r="AQ35" s="7">
        <f t="shared" si="313"/>
        <v>0</v>
      </c>
      <c r="AR35" s="7">
        <f t="shared" si="313"/>
        <v>0</v>
      </c>
      <c r="AS35" s="7">
        <f t="shared" si="313"/>
        <v>0</v>
      </c>
      <c r="AT35" s="7">
        <f t="shared" si="313"/>
        <v>0</v>
      </c>
      <c r="AU35" s="7">
        <f t="shared" si="313"/>
        <v>0</v>
      </c>
      <c r="AV35" s="7">
        <f t="shared" si="313"/>
        <v>0</v>
      </c>
      <c r="AW35" s="7">
        <f t="shared" si="313"/>
        <v>0</v>
      </c>
      <c r="AX35" s="7">
        <f t="shared" si="313"/>
        <v>0</v>
      </c>
      <c r="AY35" s="7">
        <f t="shared" si="313"/>
        <v>0</v>
      </c>
      <c r="AZ35" s="7">
        <f t="shared" si="313"/>
        <v>0</v>
      </c>
      <c r="BA35" s="7">
        <f t="shared" si="313"/>
        <v>0</v>
      </c>
      <c r="BB35" s="7">
        <f t="shared" si="313"/>
        <v>0</v>
      </c>
      <c r="BC35" s="7">
        <f t="shared" si="313"/>
        <v>0</v>
      </c>
      <c r="BD35" s="7">
        <f t="shared" si="313"/>
        <v>0</v>
      </c>
      <c r="BE35" s="7">
        <f t="shared" si="313"/>
        <v>0</v>
      </c>
      <c r="BF35" s="7">
        <f t="shared" si="313"/>
        <v>0</v>
      </c>
      <c r="BG35" s="7">
        <f t="shared" si="313"/>
        <v>0</v>
      </c>
      <c r="BH35" s="7">
        <f t="shared" si="313"/>
        <v>0</v>
      </c>
      <c r="BI35" s="7">
        <f t="shared" si="313"/>
        <v>0</v>
      </c>
      <c r="BJ35" s="7">
        <f t="shared" si="313"/>
        <v>0</v>
      </c>
      <c r="BK35" s="7">
        <f t="shared" si="313"/>
        <v>0</v>
      </c>
      <c r="BL35" s="7">
        <f t="shared" si="313"/>
        <v>0</v>
      </c>
      <c r="BM35" s="7">
        <f t="shared" si="313"/>
        <v>0</v>
      </c>
      <c r="BN35" s="7">
        <f t="shared" si="313"/>
        <v>0</v>
      </c>
      <c r="BO35" s="7">
        <f t="shared" ref="BO35:DZ35" si="314">IFERROR(BO34/BO33,0)</f>
        <v>0</v>
      </c>
      <c r="BP35" s="7">
        <f t="shared" si="314"/>
        <v>0</v>
      </c>
      <c r="BQ35" s="7">
        <f t="shared" si="314"/>
        <v>0</v>
      </c>
      <c r="BR35" s="7">
        <f t="shared" si="314"/>
        <v>0</v>
      </c>
      <c r="BS35" s="7">
        <f t="shared" si="314"/>
        <v>0</v>
      </c>
      <c r="BT35" s="7">
        <f t="shared" si="314"/>
        <v>0</v>
      </c>
      <c r="BU35" s="7">
        <f t="shared" si="314"/>
        <v>0</v>
      </c>
      <c r="BV35" s="7">
        <f t="shared" si="314"/>
        <v>0</v>
      </c>
      <c r="BW35" s="7">
        <f t="shared" si="314"/>
        <v>0</v>
      </c>
      <c r="BX35" s="7">
        <f t="shared" si="314"/>
        <v>0</v>
      </c>
      <c r="BY35" s="7">
        <f t="shared" si="314"/>
        <v>0</v>
      </c>
      <c r="BZ35" s="7">
        <f t="shared" si="314"/>
        <v>0</v>
      </c>
      <c r="CA35" s="7">
        <f t="shared" si="314"/>
        <v>0</v>
      </c>
      <c r="CB35" s="7">
        <f t="shared" si="314"/>
        <v>0</v>
      </c>
      <c r="CC35" s="7">
        <f t="shared" si="314"/>
        <v>0</v>
      </c>
      <c r="CD35" s="7">
        <f t="shared" si="314"/>
        <v>0</v>
      </c>
      <c r="CE35" s="7">
        <f t="shared" si="314"/>
        <v>0</v>
      </c>
      <c r="CF35" s="7">
        <f t="shared" si="314"/>
        <v>0</v>
      </c>
      <c r="CG35" s="7">
        <f t="shared" si="314"/>
        <v>0</v>
      </c>
      <c r="CH35" s="7">
        <f t="shared" si="314"/>
        <v>0</v>
      </c>
      <c r="CI35" s="7">
        <f t="shared" si="314"/>
        <v>0</v>
      </c>
      <c r="CJ35" s="7">
        <f t="shared" si="314"/>
        <v>0</v>
      </c>
      <c r="CK35" s="7">
        <f t="shared" si="314"/>
        <v>0</v>
      </c>
      <c r="CL35" s="7">
        <f t="shared" si="314"/>
        <v>0</v>
      </c>
      <c r="CM35" s="7">
        <f t="shared" si="314"/>
        <v>0</v>
      </c>
      <c r="CN35" s="7">
        <f t="shared" si="314"/>
        <v>0</v>
      </c>
      <c r="CO35" s="7">
        <f t="shared" si="314"/>
        <v>0</v>
      </c>
      <c r="CP35" s="7">
        <f t="shared" si="314"/>
        <v>0</v>
      </c>
      <c r="CQ35" s="7">
        <f t="shared" si="314"/>
        <v>0</v>
      </c>
      <c r="CR35" s="7">
        <f t="shared" si="314"/>
        <v>0</v>
      </c>
      <c r="CS35" s="7">
        <f t="shared" si="314"/>
        <v>0</v>
      </c>
      <c r="CT35" s="7">
        <f t="shared" si="314"/>
        <v>0</v>
      </c>
      <c r="CU35" s="7">
        <f t="shared" si="314"/>
        <v>0</v>
      </c>
      <c r="CV35" s="7">
        <f t="shared" si="314"/>
        <v>0</v>
      </c>
      <c r="CW35" s="7">
        <f t="shared" si="314"/>
        <v>0</v>
      </c>
      <c r="CX35" s="7">
        <f t="shared" si="314"/>
        <v>0</v>
      </c>
      <c r="CY35" s="7">
        <f t="shared" si="314"/>
        <v>0</v>
      </c>
      <c r="CZ35" s="7">
        <f t="shared" si="314"/>
        <v>0</v>
      </c>
      <c r="DA35" s="7">
        <f t="shared" si="314"/>
        <v>0</v>
      </c>
      <c r="DB35" s="7">
        <f t="shared" si="314"/>
        <v>0</v>
      </c>
      <c r="DC35" s="7">
        <f t="shared" si="314"/>
        <v>0</v>
      </c>
      <c r="DD35" s="7">
        <f t="shared" si="314"/>
        <v>0</v>
      </c>
      <c r="DE35" s="7">
        <f t="shared" si="314"/>
        <v>0</v>
      </c>
      <c r="DF35" s="7">
        <f t="shared" si="314"/>
        <v>0</v>
      </c>
      <c r="DG35" s="7">
        <f t="shared" si="314"/>
        <v>0</v>
      </c>
      <c r="DH35" s="7">
        <f t="shared" si="314"/>
        <v>0</v>
      </c>
      <c r="DI35" s="7">
        <f t="shared" si="314"/>
        <v>0</v>
      </c>
      <c r="DJ35" s="7">
        <f t="shared" si="314"/>
        <v>0</v>
      </c>
      <c r="DK35" s="7">
        <f t="shared" si="314"/>
        <v>0</v>
      </c>
      <c r="DL35" s="7">
        <f t="shared" si="314"/>
        <v>0</v>
      </c>
      <c r="DM35" s="7">
        <f t="shared" si="314"/>
        <v>0</v>
      </c>
      <c r="DN35" s="7">
        <f t="shared" si="314"/>
        <v>0</v>
      </c>
      <c r="DO35" s="7">
        <f t="shared" si="314"/>
        <v>0</v>
      </c>
      <c r="DP35" s="7">
        <f t="shared" si="314"/>
        <v>0</v>
      </c>
      <c r="DQ35" s="7">
        <f t="shared" si="314"/>
        <v>0</v>
      </c>
      <c r="DR35" s="7">
        <f t="shared" si="314"/>
        <v>0</v>
      </c>
      <c r="DS35" s="7">
        <f t="shared" si="314"/>
        <v>0</v>
      </c>
      <c r="DT35" s="7">
        <f t="shared" si="314"/>
        <v>0</v>
      </c>
      <c r="DU35" s="7">
        <f t="shared" si="314"/>
        <v>0</v>
      </c>
      <c r="DV35" s="7">
        <f t="shared" si="314"/>
        <v>0</v>
      </c>
      <c r="DW35" s="7">
        <f t="shared" si="314"/>
        <v>0</v>
      </c>
      <c r="DX35" s="7">
        <f t="shared" si="314"/>
        <v>0</v>
      </c>
      <c r="DY35" s="7">
        <f t="shared" si="314"/>
        <v>0</v>
      </c>
      <c r="DZ35" s="7">
        <f t="shared" si="314"/>
        <v>0</v>
      </c>
      <c r="EA35" s="7">
        <f t="shared" ref="EA35:GL35" si="315">IFERROR(EA34/EA33,0)</f>
        <v>0</v>
      </c>
      <c r="EB35" s="7">
        <f t="shared" si="315"/>
        <v>0</v>
      </c>
      <c r="EC35" s="7">
        <f t="shared" si="315"/>
        <v>0</v>
      </c>
      <c r="ED35" s="7">
        <f t="shared" si="315"/>
        <v>0</v>
      </c>
      <c r="EE35" s="7">
        <f t="shared" si="315"/>
        <v>0</v>
      </c>
      <c r="EF35" s="7">
        <f t="shared" si="315"/>
        <v>0</v>
      </c>
      <c r="EG35" s="7">
        <f t="shared" si="315"/>
        <v>0</v>
      </c>
      <c r="EH35" s="7">
        <f t="shared" si="315"/>
        <v>0</v>
      </c>
      <c r="EI35" s="7">
        <f t="shared" si="315"/>
        <v>0</v>
      </c>
      <c r="EJ35" s="7">
        <f t="shared" si="315"/>
        <v>0</v>
      </c>
      <c r="EK35" s="7">
        <f t="shared" si="315"/>
        <v>0</v>
      </c>
      <c r="EL35" s="7">
        <f t="shared" si="315"/>
        <v>0</v>
      </c>
      <c r="EM35" s="7">
        <f t="shared" si="315"/>
        <v>0</v>
      </c>
      <c r="EN35" s="7">
        <f t="shared" si="315"/>
        <v>0</v>
      </c>
      <c r="EO35" s="7">
        <f t="shared" si="315"/>
        <v>0</v>
      </c>
      <c r="EP35" s="7">
        <f t="shared" si="315"/>
        <v>0</v>
      </c>
      <c r="EQ35" s="7">
        <f t="shared" si="315"/>
        <v>0</v>
      </c>
      <c r="ER35" s="7">
        <f t="shared" si="315"/>
        <v>0</v>
      </c>
      <c r="ES35" s="7">
        <f t="shared" si="315"/>
        <v>0</v>
      </c>
      <c r="ET35" s="7">
        <f t="shared" si="315"/>
        <v>0</v>
      </c>
      <c r="EU35" s="7">
        <f t="shared" si="315"/>
        <v>0</v>
      </c>
      <c r="EV35" s="7">
        <f t="shared" si="315"/>
        <v>0</v>
      </c>
      <c r="EW35" s="7">
        <f t="shared" si="315"/>
        <v>0</v>
      </c>
      <c r="EX35" s="7">
        <f t="shared" si="315"/>
        <v>0</v>
      </c>
      <c r="EY35" s="7">
        <f t="shared" si="315"/>
        <v>0</v>
      </c>
      <c r="EZ35" s="7">
        <f t="shared" si="315"/>
        <v>0</v>
      </c>
      <c r="FA35" s="7">
        <f t="shared" si="315"/>
        <v>0</v>
      </c>
      <c r="FB35" s="7">
        <f t="shared" si="315"/>
        <v>0</v>
      </c>
      <c r="FC35" s="7">
        <f t="shared" si="315"/>
        <v>0</v>
      </c>
      <c r="FD35" s="7">
        <f t="shared" si="315"/>
        <v>0</v>
      </c>
      <c r="FE35" s="7">
        <f t="shared" si="315"/>
        <v>0</v>
      </c>
      <c r="FF35" s="7">
        <f t="shared" si="315"/>
        <v>0</v>
      </c>
      <c r="FG35" s="7">
        <f t="shared" si="315"/>
        <v>0</v>
      </c>
      <c r="FH35" s="7">
        <f t="shared" si="315"/>
        <v>0</v>
      </c>
      <c r="FI35" s="7">
        <f t="shared" si="315"/>
        <v>0</v>
      </c>
      <c r="FJ35" s="7">
        <f t="shared" si="315"/>
        <v>0</v>
      </c>
      <c r="FK35" s="7">
        <f t="shared" si="315"/>
        <v>0</v>
      </c>
      <c r="FL35" s="7">
        <f t="shared" si="315"/>
        <v>0</v>
      </c>
      <c r="FM35" s="7">
        <f t="shared" si="315"/>
        <v>0</v>
      </c>
      <c r="FN35" s="7">
        <f t="shared" si="315"/>
        <v>0</v>
      </c>
      <c r="FO35" s="7">
        <f t="shared" si="315"/>
        <v>0</v>
      </c>
      <c r="FP35" s="7">
        <f t="shared" si="315"/>
        <v>0</v>
      </c>
      <c r="FQ35" s="7">
        <f t="shared" si="315"/>
        <v>0</v>
      </c>
      <c r="FR35" s="7">
        <f t="shared" si="315"/>
        <v>0</v>
      </c>
      <c r="FS35" s="7">
        <f t="shared" si="315"/>
        <v>0</v>
      </c>
      <c r="FT35" s="7">
        <f t="shared" si="315"/>
        <v>0</v>
      </c>
      <c r="FU35" s="7">
        <f t="shared" si="315"/>
        <v>0</v>
      </c>
      <c r="FV35" s="7">
        <f t="shared" si="315"/>
        <v>0</v>
      </c>
      <c r="FW35" s="7">
        <f t="shared" si="315"/>
        <v>0</v>
      </c>
      <c r="FX35" s="7">
        <f t="shared" si="315"/>
        <v>0</v>
      </c>
      <c r="FY35" s="7">
        <f t="shared" si="315"/>
        <v>0</v>
      </c>
      <c r="FZ35" s="7">
        <f t="shared" si="315"/>
        <v>0</v>
      </c>
      <c r="GA35" s="7">
        <f t="shared" si="315"/>
        <v>0</v>
      </c>
      <c r="GB35" s="7">
        <f t="shared" si="315"/>
        <v>0</v>
      </c>
      <c r="GC35" s="7">
        <f t="shared" si="315"/>
        <v>0</v>
      </c>
      <c r="GD35" s="7">
        <f t="shared" si="315"/>
        <v>0</v>
      </c>
      <c r="GE35" s="7">
        <f t="shared" si="315"/>
        <v>0</v>
      </c>
      <c r="GF35" s="7">
        <f t="shared" si="315"/>
        <v>0</v>
      </c>
      <c r="GG35" s="7">
        <f t="shared" si="315"/>
        <v>0</v>
      </c>
      <c r="GH35" s="7">
        <f t="shared" si="315"/>
        <v>0</v>
      </c>
      <c r="GI35" s="7">
        <f t="shared" si="315"/>
        <v>0</v>
      </c>
      <c r="GJ35" s="7">
        <f t="shared" si="315"/>
        <v>0</v>
      </c>
      <c r="GK35" s="7">
        <f t="shared" si="315"/>
        <v>0</v>
      </c>
      <c r="GL35" s="7">
        <f t="shared" si="315"/>
        <v>0</v>
      </c>
      <c r="GM35" s="7">
        <f t="shared" ref="GM35:IX35" si="316">IFERROR(GM34/GM33,0)</f>
        <v>0</v>
      </c>
      <c r="GN35" s="7">
        <f t="shared" si="316"/>
        <v>0</v>
      </c>
      <c r="GO35" s="7">
        <f t="shared" si="316"/>
        <v>0</v>
      </c>
      <c r="GP35" s="7">
        <f t="shared" si="316"/>
        <v>0</v>
      </c>
      <c r="GQ35" s="7">
        <f t="shared" si="316"/>
        <v>0</v>
      </c>
      <c r="GR35" s="7">
        <f t="shared" si="316"/>
        <v>0</v>
      </c>
      <c r="GS35" s="7">
        <f t="shared" si="316"/>
        <v>0</v>
      </c>
      <c r="GT35" s="7">
        <f t="shared" si="316"/>
        <v>0</v>
      </c>
      <c r="GU35" s="7">
        <f t="shared" si="316"/>
        <v>0</v>
      </c>
      <c r="GV35" s="7">
        <f t="shared" si="316"/>
        <v>0</v>
      </c>
      <c r="GW35" s="7">
        <f t="shared" si="316"/>
        <v>0</v>
      </c>
      <c r="GX35" s="7">
        <f t="shared" si="316"/>
        <v>0</v>
      </c>
      <c r="GY35" s="7">
        <f t="shared" si="316"/>
        <v>0</v>
      </c>
      <c r="GZ35" s="7">
        <f t="shared" si="316"/>
        <v>0</v>
      </c>
      <c r="HA35" s="7">
        <f t="shared" si="316"/>
        <v>0</v>
      </c>
      <c r="HB35" s="7">
        <f t="shared" si="316"/>
        <v>0</v>
      </c>
      <c r="HC35" s="7">
        <f t="shared" si="316"/>
        <v>0</v>
      </c>
      <c r="HD35" s="7">
        <f t="shared" si="316"/>
        <v>0</v>
      </c>
      <c r="HE35" s="7">
        <f t="shared" si="316"/>
        <v>0</v>
      </c>
      <c r="HF35" s="7">
        <f t="shared" si="316"/>
        <v>0</v>
      </c>
      <c r="HG35" s="7">
        <f t="shared" si="316"/>
        <v>0</v>
      </c>
      <c r="HH35" s="7">
        <f t="shared" si="316"/>
        <v>0</v>
      </c>
      <c r="HI35" s="7">
        <f t="shared" si="316"/>
        <v>0</v>
      </c>
      <c r="HJ35" s="7">
        <f t="shared" si="316"/>
        <v>0</v>
      </c>
      <c r="HK35" s="7">
        <f t="shared" si="316"/>
        <v>0</v>
      </c>
      <c r="HL35" s="7">
        <f t="shared" si="316"/>
        <v>0</v>
      </c>
      <c r="HM35" s="7">
        <f t="shared" si="316"/>
        <v>0</v>
      </c>
      <c r="HN35" s="7">
        <f t="shared" si="316"/>
        <v>0</v>
      </c>
      <c r="HO35" s="7">
        <f t="shared" si="316"/>
        <v>0</v>
      </c>
      <c r="HP35" s="7">
        <f t="shared" si="316"/>
        <v>0</v>
      </c>
      <c r="HQ35" s="7">
        <f t="shared" si="316"/>
        <v>0</v>
      </c>
      <c r="HR35" s="7">
        <f t="shared" si="316"/>
        <v>0</v>
      </c>
      <c r="HS35" s="7">
        <f t="shared" si="316"/>
        <v>0</v>
      </c>
      <c r="HT35" s="7">
        <f t="shared" si="316"/>
        <v>0</v>
      </c>
      <c r="HU35" s="7">
        <f t="shared" si="316"/>
        <v>0</v>
      </c>
      <c r="HV35" s="7">
        <f t="shared" si="316"/>
        <v>0</v>
      </c>
      <c r="HW35" s="7">
        <f t="shared" si="316"/>
        <v>0</v>
      </c>
      <c r="HX35" s="7">
        <f t="shared" si="316"/>
        <v>0</v>
      </c>
      <c r="HY35" s="7">
        <f t="shared" si="316"/>
        <v>0</v>
      </c>
      <c r="HZ35" s="7">
        <f t="shared" si="316"/>
        <v>0</v>
      </c>
      <c r="IA35" s="7">
        <f t="shared" si="316"/>
        <v>0</v>
      </c>
      <c r="IB35" s="7">
        <f t="shared" si="316"/>
        <v>0</v>
      </c>
      <c r="IC35" s="7">
        <f t="shared" si="316"/>
        <v>0</v>
      </c>
      <c r="ID35" s="7">
        <f t="shared" si="316"/>
        <v>0</v>
      </c>
      <c r="IE35" s="7">
        <f t="shared" si="316"/>
        <v>0</v>
      </c>
      <c r="IF35" s="7">
        <f t="shared" si="316"/>
        <v>0</v>
      </c>
      <c r="IG35" s="7">
        <f t="shared" si="316"/>
        <v>0</v>
      </c>
      <c r="IH35" s="7">
        <f t="shared" si="316"/>
        <v>0</v>
      </c>
      <c r="II35" s="7">
        <f t="shared" si="316"/>
        <v>0</v>
      </c>
      <c r="IJ35" s="7">
        <f t="shared" si="316"/>
        <v>0</v>
      </c>
      <c r="IK35" s="7">
        <f t="shared" si="316"/>
        <v>0</v>
      </c>
      <c r="IL35" s="7">
        <f t="shared" si="316"/>
        <v>0</v>
      </c>
      <c r="IM35" s="7">
        <f t="shared" si="316"/>
        <v>0</v>
      </c>
      <c r="IN35" s="7">
        <f t="shared" si="316"/>
        <v>0</v>
      </c>
      <c r="IO35" s="7">
        <f t="shared" si="316"/>
        <v>0</v>
      </c>
      <c r="IP35" s="7">
        <f t="shared" si="316"/>
        <v>0</v>
      </c>
      <c r="IQ35" s="7">
        <f t="shared" si="316"/>
        <v>0</v>
      </c>
      <c r="IR35" s="7">
        <f t="shared" si="316"/>
        <v>0</v>
      </c>
      <c r="IS35" s="7">
        <f t="shared" si="316"/>
        <v>0</v>
      </c>
      <c r="IT35" s="7">
        <f t="shared" si="316"/>
        <v>0</v>
      </c>
      <c r="IU35" s="7">
        <f t="shared" si="316"/>
        <v>0</v>
      </c>
      <c r="IV35" s="7">
        <f t="shared" si="316"/>
        <v>0</v>
      </c>
      <c r="IW35" s="7">
        <f t="shared" si="316"/>
        <v>0</v>
      </c>
      <c r="IX35" s="7">
        <f t="shared" si="316"/>
        <v>0</v>
      </c>
      <c r="IY35" s="7">
        <f t="shared" ref="IY35:LJ35" si="317">IFERROR(IY34/IY33,0)</f>
        <v>0</v>
      </c>
      <c r="IZ35" s="7">
        <f t="shared" si="317"/>
        <v>0</v>
      </c>
      <c r="JA35" s="7">
        <f t="shared" si="317"/>
        <v>0</v>
      </c>
      <c r="JB35" s="7">
        <f t="shared" si="317"/>
        <v>0</v>
      </c>
      <c r="JC35" s="7">
        <f t="shared" si="317"/>
        <v>0</v>
      </c>
      <c r="JD35" s="7">
        <f t="shared" si="317"/>
        <v>0</v>
      </c>
      <c r="JE35" s="7">
        <f t="shared" si="317"/>
        <v>0</v>
      </c>
      <c r="JF35" s="7">
        <f t="shared" si="317"/>
        <v>0</v>
      </c>
      <c r="JG35" s="7">
        <f t="shared" si="317"/>
        <v>0</v>
      </c>
      <c r="JH35" s="7">
        <f t="shared" si="317"/>
        <v>0</v>
      </c>
      <c r="JI35" s="7">
        <f t="shared" si="317"/>
        <v>0</v>
      </c>
      <c r="JJ35" s="7">
        <f t="shared" si="317"/>
        <v>0</v>
      </c>
      <c r="JK35" s="7">
        <f t="shared" si="317"/>
        <v>0</v>
      </c>
      <c r="JL35" s="7">
        <f t="shared" si="317"/>
        <v>0</v>
      </c>
      <c r="JM35" s="7">
        <f t="shared" si="317"/>
        <v>0</v>
      </c>
      <c r="JN35" s="7">
        <f t="shared" si="317"/>
        <v>0</v>
      </c>
      <c r="JO35" s="7">
        <f t="shared" si="317"/>
        <v>0</v>
      </c>
      <c r="JP35" s="7">
        <f t="shared" si="317"/>
        <v>0</v>
      </c>
      <c r="JQ35" s="7">
        <f t="shared" si="317"/>
        <v>0</v>
      </c>
      <c r="JR35" s="7">
        <f t="shared" si="317"/>
        <v>0</v>
      </c>
      <c r="JS35" s="7">
        <f t="shared" si="317"/>
        <v>0</v>
      </c>
      <c r="JT35" s="7">
        <f t="shared" si="317"/>
        <v>0</v>
      </c>
      <c r="JU35" s="7">
        <f t="shared" si="317"/>
        <v>0</v>
      </c>
      <c r="JV35" s="7">
        <f t="shared" si="317"/>
        <v>0</v>
      </c>
      <c r="JW35" s="7">
        <f t="shared" si="317"/>
        <v>0</v>
      </c>
      <c r="JX35" s="7">
        <f t="shared" si="317"/>
        <v>0</v>
      </c>
      <c r="JY35" s="7">
        <f t="shared" si="317"/>
        <v>0</v>
      </c>
      <c r="JZ35" s="7">
        <f t="shared" si="317"/>
        <v>0</v>
      </c>
      <c r="KA35" s="7">
        <f t="shared" si="317"/>
        <v>0</v>
      </c>
      <c r="KB35" s="7">
        <f t="shared" si="317"/>
        <v>0</v>
      </c>
      <c r="KC35" s="7">
        <f t="shared" si="317"/>
        <v>0</v>
      </c>
      <c r="KD35" s="7">
        <f t="shared" si="317"/>
        <v>0</v>
      </c>
      <c r="KE35" s="7">
        <f t="shared" si="317"/>
        <v>0</v>
      </c>
      <c r="KF35" s="7">
        <f t="shared" si="317"/>
        <v>0</v>
      </c>
      <c r="KG35" s="7">
        <f t="shared" si="317"/>
        <v>0</v>
      </c>
      <c r="KH35" s="7">
        <f t="shared" si="317"/>
        <v>0</v>
      </c>
      <c r="KI35" s="7">
        <f t="shared" si="317"/>
        <v>0</v>
      </c>
      <c r="KJ35" s="7">
        <f t="shared" si="317"/>
        <v>0</v>
      </c>
      <c r="KK35" s="7">
        <f t="shared" si="317"/>
        <v>0</v>
      </c>
      <c r="KL35" s="7">
        <f t="shared" si="317"/>
        <v>0</v>
      </c>
      <c r="KM35" s="7">
        <f t="shared" si="317"/>
        <v>0</v>
      </c>
      <c r="KN35" s="7">
        <f t="shared" si="317"/>
        <v>0</v>
      </c>
      <c r="KO35" s="7">
        <f t="shared" si="317"/>
        <v>0</v>
      </c>
      <c r="KP35" s="7">
        <f t="shared" si="317"/>
        <v>0</v>
      </c>
      <c r="KQ35" s="7">
        <f t="shared" si="317"/>
        <v>0</v>
      </c>
      <c r="KR35" s="7">
        <f t="shared" si="317"/>
        <v>0</v>
      </c>
      <c r="KS35" s="7">
        <f t="shared" si="317"/>
        <v>0</v>
      </c>
      <c r="KT35" s="7">
        <f t="shared" si="317"/>
        <v>0</v>
      </c>
      <c r="KU35" s="7">
        <f t="shared" si="317"/>
        <v>0</v>
      </c>
      <c r="KV35" s="7">
        <f t="shared" si="317"/>
        <v>0</v>
      </c>
      <c r="KW35" s="7">
        <f t="shared" si="317"/>
        <v>0</v>
      </c>
      <c r="KX35" s="7">
        <f t="shared" si="317"/>
        <v>0</v>
      </c>
      <c r="KY35" s="7">
        <f t="shared" si="317"/>
        <v>0</v>
      </c>
      <c r="KZ35" s="7">
        <f t="shared" si="317"/>
        <v>0</v>
      </c>
      <c r="LA35" s="7">
        <f t="shared" si="317"/>
        <v>0</v>
      </c>
      <c r="LB35" s="7">
        <f t="shared" si="317"/>
        <v>0</v>
      </c>
      <c r="LC35" s="7">
        <f t="shared" si="317"/>
        <v>0</v>
      </c>
      <c r="LD35" s="7">
        <f t="shared" si="317"/>
        <v>0</v>
      </c>
      <c r="LE35" s="7">
        <f t="shared" si="317"/>
        <v>0</v>
      </c>
      <c r="LF35" s="7">
        <f t="shared" si="317"/>
        <v>0</v>
      </c>
      <c r="LG35" s="7">
        <f t="shared" si="317"/>
        <v>0</v>
      </c>
      <c r="LH35" s="7">
        <f t="shared" si="317"/>
        <v>0</v>
      </c>
      <c r="LI35" s="7">
        <f t="shared" si="317"/>
        <v>0</v>
      </c>
      <c r="LJ35" s="7">
        <f t="shared" si="317"/>
        <v>0</v>
      </c>
      <c r="LK35" s="7">
        <f t="shared" ref="LK35:NV35" si="318">IFERROR(LK34/LK33,0)</f>
        <v>0</v>
      </c>
      <c r="LL35" s="7">
        <f t="shared" si="318"/>
        <v>0</v>
      </c>
      <c r="LM35" s="7">
        <f t="shared" si="318"/>
        <v>0</v>
      </c>
      <c r="LN35" s="7">
        <f t="shared" si="318"/>
        <v>0</v>
      </c>
      <c r="LO35" s="7">
        <f t="shared" si="318"/>
        <v>0</v>
      </c>
      <c r="LP35" s="7">
        <f t="shared" si="318"/>
        <v>0</v>
      </c>
      <c r="LQ35" s="7">
        <f t="shared" si="318"/>
        <v>0</v>
      </c>
      <c r="LR35" s="7">
        <f t="shared" si="318"/>
        <v>0</v>
      </c>
      <c r="LS35" s="7">
        <f t="shared" si="318"/>
        <v>0</v>
      </c>
      <c r="LT35" s="7">
        <f t="shared" si="318"/>
        <v>0</v>
      </c>
      <c r="LU35" s="7">
        <f t="shared" si="318"/>
        <v>0</v>
      </c>
      <c r="LV35" s="7">
        <f t="shared" si="318"/>
        <v>0</v>
      </c>
      <c r="LW35" s="7">
        <f t="shared" si="318"/>
        <v>0</v>
      </c>
      <c r="LX35" s="7">
        <f t="shared" si="318"/>
        <v>0</v>
      </c>
      <c r="LY35" s="7">
        <f t="shared" si="318"/>
        <v>0</v>
      </c>
      <c r="LZ35" s="7">
        <f t="shared" si="318"/>
        <v>0</v>
      </c>
      <c r="MA35" s="7">
        <f t="shared" si="318"/>
        <v>0</v>
      </c>
      <c r="MB35" s="7">
        <f t="shared" si="318"/>
        <v>0</v>
      </c>
      <c r="MC35" s="7">
        <f t="shared" si="318"/>
        <v>0</v>
      </c>
      <c r="MD35" s="7">
        <f t="shared" si="318"/>
        <v>0</v>
      </c>
      <c r="ME35" s="7">
        <f t="shared" si="318"/>
        <v>0</v>
      </c>
      <c r="MF35" s="7">
        <f t="shared" si="318"/>
        <v>0</v>
      </c>
      <c r="MG35" s="7">
        <f t="shared" si="318"/>
        <v>0</v>
      </c>
      <c r="MH35" s="7">
        <f t="shared" si="318"/>
        <v>0</v>
      </c>
      <c r="MI35" s="7">
        <f t="shared" si="318"/>
        <v>0</v>
      </c>
      <c r="MJ35" s="7">
        <f t="shared" si="318"/>
        <v>0</v>
      </c>
      <c r="MK35" s="7">
        <f t="shared" si="318"/>
        <v>0</v>
      </c>
      <c r="ML35" s="7">
        <f t="shared" si="318"/>
        <v>0</v>
      </c>
      <c r="MM35" s="7">
        <f t="shared" si="318"/>
        <v>0</v>
      </c>
      <c r="MN35" s="7">
        <f t="shared" si="318"/>
        <v>0</v>
      </c>
      <c r="MO35" s="7">
        <f t="shared" si="318"/>
        <v>0</v>
      </c>
      <c r="MP35" s="7">
        <f t="shared" si="318"/>
        <v>0</v>
      </c>
      <c r="MQ35" s="7">
        <f t="shared" si="318"/>
        <v>0</v>
      </c>
      <c r="MR35" s="7">
        <f t="shared" si="318"/>
        <v>0</v>
      </c>
      <c r="MS35" s="7">
        <f t="shared" si="318"/>
        <v>0</v>
      </c>
      <c r="MT35" s="7">
        <f t="shared" si="318"/>
        <v>0</v>
      </c>
      <c r="MU35" s="7">
        <f t="shared" si="318"/>
        <v>0</v>
      </c>
      <c r="MV35" s="7">
        <f t="shared" si="318"/>
        <v>0</v>
      </c>
      <c r="MW35" s="7">
        <f t="shared" si="318"/>
        <v>0</v>
      </c>
      <c r="MX35" s="7">
        <f t="shared" si="318"/>
        <v>0</v>
      </c>
      <c r="MY35" s="7">
        <f t="shared" si="318"/>
        <v>0</v>
      </c>
      <c r="MZ35" s="7">
        <f t="shared" si="318"/>
        <v>0</v>
      </c>
      <c r="NA35" s="7">
        <f t="shared" si="318"/>
        <v>0</v>
      </c>
      <c r="NB35" s="7">
        <f t="shared" si="318"/>
        <v>0</v>
      </c>
      <c r="NC35" s="7">
        <f t="shared" si="318"/>
        <v>0</v>
      </c>
      <c r="ND35" s="7">
        <f t="shared" si="318"/>
        <v>0</v>
      </c>
      <c r="NE35" s="7">
        <f t="shared" si="318"/>
        <v>0</v>
      </c>
      <c r="NF35" s="7">
        <f t="shared" si="318"/>
        <v>0</v>
      </c>
      <c r="NG35" s="7">
        <f t="shared" si="318"/>
        <v>0</v>
      </c>
      <c r="NH35" s="7">
        <f t="shared" si="318"/>
        <v>0</v>
      </c>
      <c r="NI35" s="7">
        <f t="shared" si="318"/>
        <v>0</v>
      </c>
      <c r="NJ35" s="7">
        <f t="shared" si="318"/>
        <v>0</v>
      </c>
      <c r="NK35" s="7">
        <f t="shared" si="318"/>
        <v>0</v>
      </c>
      <c r="NL35" s="7">
        <f t="shared" si="318"/>
        <v>0</v>
      </c>
      <c r="NM35" s="7">
        <f t="shared" si="318"/>
        <v>0</v>
      </c>
      <c r="NN35" s="7">
        <f t="shared" si="318"/>
        <v>0</v>
      </c>
      <c r="NO35" s="7">
        <f t="shared" si="318"/>
        <v>0</v>
      </c>
      <c r="NP35" s="7">
        <f t="shared" si="318"/>
        <v>0</v>
      </c>
      <c r="NQ35" s="7">
        <f t="shared" si="318"/>
        <v>0</v>
      </c>
      <c r="NR35" s="7">
        <f t="shared" si="318"/>
        <v>0</v>
      </c>
      <c r="NS35" s="7">
        <f t="shared" si="318"/>
        <v>0</v>
      </c>
      <c r="NT35" s="7">
        <f t="shared" si="318"/>
        <v>0</v>
      </c>
      <c r="NU35" s="7">
        <f t="shared" si="318"/>
        <v>0</v>
      </c>
      <c r="NV35" s="7">
        <f t="shared" si="318"/>
        <v>0</v>
      </c>
      <c r="NW35" s="7">
        <f t="shared" ref="NW35:QH35" si="319">IFERROR(NW34/NW33,0)</f>
        <v>0</v>
      </c>
      <c r="NX35" s="7">
        <f t="shared" si="319"/>
        <v>0</v>
      </c>
      <c r="NY35" s="7">
        <f t="shared" si="319"/>
        <v>0</v>
      </c>
      <c r="NZ35" s="7">
        <f t="shared" si="319"/>
        <v>0</v>
      </c>
      <c r="OA35" s="7">
        <f t="shared" si="319"/>
        <v>0</v>
      </c>
      <c r="OB35" s="7">
        <f t="shared" si="319"/>
        <v>0</v>
      </c>
      <c r="OC35" s="7">
        <f t="shared" si="319"/>
        <v>0</v>
      </c>
      <c r="OD35" s="7">
        <f t="shared" si="319"/>
        <v>0</v>
      </c>
      <c r="OE35" s="7">
        <f t="shared" si="319"/>
        <v>0</v>
      </c>
      <c r="OF35" s="7">
        <f t="shared" si="319"/>
        <v>0</v>
      </c>
      <c r="OG35" s="7">
        <f t="shared" si="319"/>
        <v>0</v>
      </c>
      <c r="OH35" s="7">
        <f t="shared" si="319"/>
        <v>0</v>
      </c>
      <c r="OI35" s="7">
        <f t="shared" si="319"/>
        <v>0</v>
      </c>
      <c r="OJ35" s="7">
        <f t="shared" si="319"/>
        <v>0</v>
      </c>
      <c r="OK35" s="7">
        <f t="shared" si="319"/>
        <v>0</v>
      </c>
      <c r="OL35" s="7">
        <f t="shared" si="319"/>
        <v>0</v>
      </c>
      <c r="OM35" s="7">
        <f t="shared" si="319"/>
        <v>0</v>
      </c>
      <c r="ON35" s="7">
        <f t="shared" si="319"/>
        <v>0</v>
      </c>
      <c r="OO35" s="7">
        <f t="shared" si="319"/>
        <v>0</v>
      </c>
      <c r="OP35" s="7">
        <f t="shared" si="319"/>
        <v>0</v>
      </c>
      <c r="OQ35" s="7">
        <f t="shared" si="319"/>
        <v>0</v>
      </c>
      <c r="OR35" s="7">
        <f t="shared" si="319"/>
        <v>0</v>
      </c>
      <c r="OS35" s="7">
        <f t="shared" si="319"/>
        <v>0</v>
      </c>
      <c r="OT35" s="7">
        <f t="shared" si="319"/>
        <v>0</v>
      </c>
      <c r="OU35" s="7">
        <f t="shared" si="319"/>
        <v>0</v>
      </c>
      <c r="OV35" s="7">
        <f t="shared" si="319"/>
        <v>0</v>
      </c>
      <c r="OW35" s="7">
        <f t="shared" si="319"/>
        <v>0</v>
      </c>
      <c r="OX35" s="7">
        <f t="shared" si="319"/>
        <v>0</v>
      </c>
      <c r="OY35" s="7">
        <f t="shared" si="319"/>
        <v>0</v>
      </c>
      <c r="OZ35" s="7">
        <f t="shared" si="319"/>
        <v>0</v>
      </c>
      <c r="PA35" s="7">
        <f t="shared" si="319"/>
        <v>0</v>
      </c>
      <c r="PB35" s="7">
        <f t="shared" si="319"/>
        <v>0</v>
      </c>
      <c r="PC35" s="7">
        <f t="shared" si="319"/>
        <v>0</v>
      </c>
      <c r="PD35" s="7">
        <f t="shared" si="319"/>
        <v>0</v>
      </c>
      <c r="PE35" s="7">
        <f t="shared" si="319"/>
        <v>0</v>
      </c>
      <c r="PF35" s="7">
        <f t="shared" si="319"/>
        <v>0</v>
      </c>
      <c r="PG35" s="7">
        <f t="shared" si="319"/>
        <v>0</v>
      </c>
      <c r="PH35" s="7">
        <f t="shared" si="319"/>
        <v>0</v>
      </c>
      <c r="PI35" s="7">
        <f t="shared" si="319"/>
        <v>0</v>
      </c>
      <c r="PJ35" s="7">
        <f t="shared" si="319"/>
        <v>0</v>
      </c>
      <c r="PK35" s="7">
        <f t="shared" si="319"/>
        <v>0</v>
      </c>
      <c r="PL35" s="7">
        <f t="shared" si="319"/>
        <v>0</v>
      </c>
      <c r="PM35" s="7">
        <f t="shared" si="319"/>
        <v>0</v>
      </c>
      <c r="PN35" s="7">
        <f t="shared" si="319"/>
        <v>0</v>
      </c>
      <c r="PO35" s="7">
        <f t="shared" si="319"/>
        <v>0</v>
      </c>
      <c r="PP35" s="7">
        <f t="shared" si="319"/>
        <v>0</v>
      </c>
      <c r="PQ35" s="7">
        <f t="shared" si="319"/>
        <v>0</v>
      </c>
      <c r="PR35" s="7">
        <f t="shared" si="319"/>
        <v>0</v>
      </c>
      <c r="PS35" s="7">
        <f t="shared" si="319"/>
        <v>0</v>
      </c>
      <c r="PT35" s="7">
        <f t="shared" si="319"/>
        <v>0</v>
      </c>
      <c r="PU35" s="7">
        <f t="shared" si="319"/>
        <v>0</v>
      </c>
      <c r="PV35" s="7">
        <f t="shared" si="319"/>
        <v>0</v>
      </c>
      <c r="PW35" s="7">
        <f t="shared" si="319"/>
        <v>0</v>
      </c>
      <c r="PX35" s="7">
        <f t="shared" si="319"/>
        <v>0</v>
      </c>
      <c r="PY35" s="7">
        <f t="shared" si="319"/>
        <v>0</v>
      </c>
      <c r="PZ35" s="7">
        <f t="shared" si="319"/>
        <v>0</v>
      </c>
      <c r="QA35" s="7">
        <f t="shared" si="319"/>
        <v>0</v>
      </c>
      <c r="QB35" s="7">
        <f t="shared" si="319"/>
        <v>0</v>
      </c>
      <c r="QC35" s="7">
        <f t="shared" si="319"/>
        <v>0</v>
      </c>
      <c r="QD35" s="7">
        <f t="shared" si="319"/>
        <v>0</v>
      </c>
      <c r="QE35" s="7">
        <f t="shared" si="319"/>
        <v>0</v>
      </c>
      <c r="QF35" s="7">
        <f t="shared" si="319"/>
        <v>0</v>
      </c>
      <c r="QG35" s="7">
        <f t="shared" si="319"/>
        <v>0</v>
      </c>
      <c r="QH35" s="7">
        <f t="shared" si="319"/>
        <v>0</v>
      </c>
      <c r="QI35" s="7">
        <f t="shared" ref="QI35:ST35" si="320">IFERROR(QI34/QI33,0)</f>
        <v>0</v>
      </c>
      <c r="QJ35" s="7">
        <f t="shared" si="320"/>
        <v>0</v>
      </c>
      <c r="QK35" s="7">
        <f t="shared" si="320"/>
        <v>0</v>
      </c>
      <c r="QL35" s="7">
        <f t="shared" si="320"/>
        <v>0</v>
      </c>
      <c r="QM35" s="7">
        <f t="shared" si="320"/>
        <v>0</v>
      </c>
      <c r="QN35" s="7">
        <f t="shared" si="320"/>
        <v>0</v>
      </c>
      <c r="QO35" s="7">
        <f t="shared" si="320"/>
        <v>0</v>
      </c>
      <c r="QP35" s="7">
        <f t="shared" si="320"/>
        <v>0</v>
      </c>
      <c r="QQ35" s="7">
        <f t="shared" si="320"/>
        <v>0</v>
      </c>
      <c r="QR35" s="7">
        <f t="shared" si="320"/>
        <v>0</v>
      </c>
      <c r="QS35" s="7">
        <f t="shared" si="320"/>
        <v>0</v>
      </c>
      <c r="QT35" s="7">
        <f t="shared" si="320"/>
        <v>0</v>
      </c>
      <c r="QU35" s="7">
        <f t="shared" si="320"/>
        <v>0</v>
      </c>
      <c r="QV35" s="7">
        <f t="shared" si="320"/>
        <v>0</v>
      </c>
      <c r="QW35" s="7">
        <f t="shared" si="320"/>
        <v>0</v>
      </c>
      <c r="QX35" s="7">
        <f t="shared" si="320"/>
        <v>0</v>
      </c>
      <c r="QY35" s="7">
        <f t="shared" si="320"/>
        <v>0</v>
      </c>
      <c r="QZ35" s="7">
        <f t="shared" si="320"/>
        <v>0</v>
      </c>
      <c r="RA35" s="7">
        <f t="shared" si="320"/>
        <v>0</v>
      </c>
      <c r="RB35" s="7">
        <f t="shared" si="320"/>
        <v>0</v>
      </c>
      <c r="RC35" s="7">
        <f t="shared" si="320"/>
        <v>0</v>
      </c>
      <c r="RD35" s="7">
        <f t="shared" si="320"/>
        <v>0</v>
      </c>
      <c r="RE35" s="7">
        <f t="shared" si="320"/>
        <v>0</v>
      </c>
      <c r="RF35" s="7">
        <f t="shared" si="320"/>
        <v>0</v>
      </c>
      <c r="RG35" s="7">
        <f t="shared" si="320"/>
        <v>0</v>
      </c>
      <c r="RH35" s="7">
        <f t="shared" si="320"/>
        <v>0</v>
      </c>
      <c r="RI35" s="7">
        <f t="shared" si="320"/>
        <v>0</v>
      </c>
      <c r="RJ35" s="7">
        <f t="shared" si="320"/>
        <v>0</v>
      </c>
      <c r="RK35" s="7">
        <f t="shared" si="320"/>
        <v>0</v>
      </c>
      <c r="RL35" s="7">
        <f t="shared" si="320"/>
        <v>0</v>
      </c>
      <c r="RM35" s="7">
        <f t="shared" si="320"/>
        <v>0</v>
      </c>
      <c r="RN35" s="7">
        <f t="shared" si="320"/>
        <v>0</v>
      </c>
      <c r="RO35" s="7">
        <f t="shared" si="320"/>
        <v>0</v>
      </c>
      <c r="RP35" s="7">
        <f t="shared" si="320"/>
        <v>0</v>
      </c>
      <c r="RQ35" s="7">
        <f t="shared" si="320"/>
        <v>0</v>
      </c>
      <c r="RR35" s="7">
        <f t="shared" si="320"/>
        <v>0</v>
      </c>
      <c r="RS35" s="7">
        <f t="shared" si="320"/>
        <v>0</v>
      </c>
      <c r="RT35" s="7">
        <f t="shared" si="320"/>
        <v>0</v>
      </c>
      <c r="RU35" s="7">
        <f t="shared" si="320"/>
        <v>0</v>
      </c>
      <c r="RV35" s="7">
        <f t="shared" si="320"/>
        <v>0</v>
      </c>
      <c r="RW35" s="7">
        <f t="shared" si="320"/>
        <v>0</v>
      </c>
      <c r="RX35" s="7">
        <f t="shared" si="320"/>
        <v>0</v>
      </c>
      <c r="RY35" s="7">
        <f t="shared" si="320"/>
        <v>0</v>
      </c>
      <c r="RZ35" s="7">
        <f t="shared" si="320"/>
        <v>0</v>
      </c>
      <c r="SA35" s="7">
        <f t="shared" si="320"/>
        <v>0</v>
      </c>
      <c r="SB35" s="7">
        <f t="shared" si="320"/>
        <v>0</v>
      </c>
      <c r="SC35" s="7">
        <f t="shared" si="320"/>
        <v>0</v>
      </c>
      <c r="SD35" s="7">
        <f t="shared" si="320"/>
        <v>0</v>
      </c>
      <c r="SE35" s="7">
        <f t="shared" si="320"/>
        <v>0</v>
      </c>
      <c r="SF35" s="7">
        <f t="shared" si="320"/>
        <v>0</v>
      </c>
      <c r="SG35" s="7">
        <f t="shared" si="320"/>
        <v>0</v>
      </c>
      <c r="SH35" s="7">
        <f t="shared" si="320"/>
        <v>0</v>
      </c>
      <c r="SI35" s="7">
        <f t="shared" si="320"/>
        <v>0</v>
      </c>
      <c r="SJ35" s="7">
        <f t="shared" si="320"/>
        <v>0</v>
      </c>
      <c r="SK35" s="7">
        <f t="shared" si="320"/>
        <v>0</v>
      </c>
      <c r="SL35" s="7">
        <f t="shared" si="320"/>
        <v>0</v>
      </c>
      <c r="SM35" s="7">
        <f t="shared" si="320"/>
        <v>0</v>
      </c>
      <c r="SN35" s="7">
        <f t="shared" si="320"/>
        <v>0</v>
      </c>
      <c r="SO35" s="7">
        <f t="shared" si="320"/>
        <v>0</v>
      </c>
      <c r="SP35" s="7">
        <f t="shared" si="320"/>
        <v>0</v>
      </c>
      <c r="SQ35" s="7">
        <f t="shared" si="320"/>
        <v>0</v>
      </c>
      <c r="SR35" s="7">
        <f t="shared" si="320"/>
        <v>0</v>
      </c>
      <c r="SS35" s="7">
        <f t="shared" si="320"/>
        <v>0</v>
      </c>
      <c r="ST35" s="7">
        <f t="shared" si="320"/>
        <v>0</v>
      </c>
      <c r="SU35" s="7">
        <f t="shared" ref="SU35:TI35" si="321">IFERROR(SU34/SU33,0)</f>
        <v>0</v>
      </c>
      <c r="SV35" s="7">
        <f t="shared" si="321"/>
        <v>0</v>
      </c>
      <c r="SW35" s="7">
        <f t="shared" si="321"/>
        <v>0</v>
      </c>
      <c r="SX35" s="7">
        <f t="shared" si="321"/>
        <v>0</v>
      </c>
      <c r="SY35" s="7">
        <f t="shared" si="321"/>
        <v>0</v>
      </c>
      <c r="SZ35" s="7">
        <f t="shared" si="321"/>
        <v>0</v>
      </c>
      <c r="TA35" s="7">
        <f t="shared" si="321"/>
        <v>0</v>
      </c>
      <c r="TB35" s="7">
        <f t="shared" si="321"/>
        <v>0</v>
      </c>
      <c r="TC35" s="7">
        <f t="shared" si="321"/>
        <v>0</v>
      </c>
      <c r="TD35" s="7">
        <f t="shared" si="321"/>
        <v>0</v>
      </c>
      <c r="TE35" s="7">
        <f t="shared" si="321"/>
        <v>0</v>
      </c>
      <c r="TF35" s="7">
        <f t="shared" si="321"/>
        <v>0</v>
      </c>
      <c r="TG35" s="7">
        <f t="shared" si="321"/>
        <v>0</v>
      </c>
      <c r="TH35" s="7">
        <f t="shared" si="321"/>
        <v>0</v>
      </c>
      <c r="TI35" s="7">
        <f t="shared" si="321"/>
        <v>0</v>
      </c>
      <c r="TJ35" s="7">
        <f t="shared" ref="TJ35:TL35" si="322">IFERROR(TJ34/TJ33,0)</f>
        <v>0</v>
      </c>
      <c r="TK35" s="7">
        <f t="shared" si="322"/>
        <v>0</v>
      </c>
      <c r="TL35" s="7">
        <f t="shared" si="322"/>
        <v>0</v>
      </c>
      <c r="TM35" s="7">
        <v>0</v>
      </c>
      <c r="TN35" s="7">
        <v>0</v>
      </c>
      <c r="TO35" s="7">
        <f>IFERROR(TO34/TO33,0)</f>
        <v>0</v>
      </c>
      <c r="TP35" s="7">
        <f>IFERROR(TP34/TP33,0)</f>
        <v>0</v>
      </c>
      <c r="TQ35" s="7">
        <f>IFERROR(TQ34/TQ33,0)</f>
        <v>0</v>
      </c>
      <c r="TR35" s="7">
        <f>IFERROR(TR34/TR33,0)</f>
        <v>0</v>
      </c>
      <c r="TS35" s="7">
        <f>IFERROR(TS34/TS33,0)</f>
        <v>0</v>
      </c>
      <c r="TT35" s="7">
        <v>0</v>
      </c>
      <c r="TU35" s="7">
        <v>0</v>
      </c>
      <c r="TV35" s="7">
        <f t="shared" ref="TV35:UL35" si="323">IFERROR(TV34/TV33,0)</f>
        <v>0</v>
      </c>
      <c r="TW35" s="7">
        <f t="shared" si="323"/>
        <v>0</v>
      </c>
      <c r="TX35" s="7">
        <f t="shared" si="323"/>
        <v>0</v>
      </c>
      <c r="TY35" s="7">
        <f t="shared" si="323"/>
        <v>0</v>
      </c>
      <c r="TZ35" s="7">
        <f t="shared" si="323"/>
        <v>0</v>
      </c>
      <c r="UA35" s="7">
        <v>0</v>
      </c>
      <c r="UB35" s="7">
        <f t="shared" si="323"/>
        <v>0</v>
      </c>
      <c r="UC35" s="7">
        <v>0</v>
      </c>
      <c r="UD35" s="7">
        <f t="shared" si="323"/>
        <v>0</v>
      </c>
      <c r="UE35" s="7">
        <f t="shared" si="323"/>
        <v>0</v>
      </c>
      <c r="UF35" s="7">
        <f t="shared" si="323"/>
        <v>0</v>
      </c>
      <c r="UG35" s="7">
        <f t="shared" si="323"/>
        <v>0</v>
      </c>
      <c r="UH35" s="7">
        <v>0</v>
      </c>
      <c r="UI35" s="7">
        <f t="shared" si="323"/>
        <v>0</v>
      </c>
      <c r="UJ35" s="7">
        <f t="shared" si="323"/>
        <v>0</v>
      </c>
      <c r="UK35" s="7">
        <f t="shared" si="323"/>
        <v>0</v>
      </c>
      <c r="UL35" s="7">
        <f t="shared" si="323"/>
        <v>0</v>
      </c>
      <c r="UM35" s="7">
        <v>0</v>
      </c>
      <c r="UN35" s="7">
        <f t="shared" ref="UN35:WE35" si="324">IFERROR(UN34/UN33,0)</f>
        <v>0</v>
      </c>
      <c r="UO35" s="7">
        <f t="shared" si="324"/>
        <v>0</v>
      </c>
      <c r="UP35" s="7">
        <f t="shared" si="324"/>
        <v>0</v>
      </c>
      <c r="UQ35" s="7">
        <f t="shared" si="324"/>
        <v>0</v>
      </c>
      <c r="UR35" s="7">
        <f t="shared" si="324"/>
        <v>0</v>
      </c>
      <c r="US35" s="7">
        <f t="shared" si="324"/>
        <v>0</v>
      </c>
      <c r="UT35" s="7">
        <f t="shared" si="324"/>
        <v>0</v>
      </c>
      <c r="UU35" s="7">
        <f t="shared" si="324"/>
        <v>0</v>
      </c>
      <c r="UV35" s="7">
        <f t="shared" si="324"/>
        <v>0</v>
      </c>
      <c r="UW35" s="7">
        <f t="shared" si="324"/>
        <v>0</v>
      </c>
      <c r="UX35" s="7">
        <f t="shared" si="324"/>
        <v>0</v>
      </c>
      <c r="UY35" s="7">
        <f t="shared" si="324"/>
        <v>0</v>
      </c>
      <c r="UZ35" s="7">
        <f t="shared" si="324"/>
        <v>0</v>
      </c>
      <c r="VA35" s="7">
        <f t="shared" si="324"/>
        <v>0</v>
      </c>
      <c r="VB35" s="7">
        <f t="shared" si="324"/>
        <v>0</v>
      </c>
      <c r="VC35" s="7">
        <f t="shared" si="324"/>
        <v>0</v>
      </c>
      <c r="VD35" s="7">
        <f t="shared" si="324"/>
        <v>0</v>
      </c>
      <c r="VE35" s="7">
        <f t="shared" si="324"/>
        <v>0</v>
      </c>
      <c r="VF35" s="7">
        <f t="shared" si="324"/>
        <v>0</v>
      </c>
      <c r="VG35" s="7">
        <f t="shared" si="324"/>
        <v>0</v>
      </c>
      <c r="VH35" s="7">
        <f t="shared" si="324"/>
        <v>0</v>
      </c>
      <c r="VI35" s="7">
        <f t="shared" si="324"/>
        <v>0</v>
      </c>
      <c r="VJ35" s="7">
        <f t="shared" si="324"/>
        <v>0</v>
      </c>
      <c r="VK35" s="7">
        <f t="shared" si="324"/>
        <v>0</v>
      </c>
      <c r="VL35" s="7">
        <f t="shared" si="324"/>
        <v>0</v>
      </c>
      <c r="VM35" s="7">
        <f t="shared" si="324"/>
        <v>0</v>
      </c>
      <c r="VN35" s="7">
        <f t="shared" si="324"/>
        <v>0</v>
      </c>
      <c r="VO35" s="7">
        <f t="shared" si="324"/>
        <v>0</v>
      </c>
      <c r="VP35" s="7">
        <f t="shared" si="324"/>
        <v>0</v>
      </c>
      <c r="VQ35" s="7">
        <f t="shared" si="324"/>
        <v>0</v>
      </c>
      <c r="VR35" s="7">
        <f t="shared" si="324"/>
        <v>0</v>
      </c>
      <c r="VS35" s="7">
        <f t="shared" si="324"/>
        <v>0</v>
      </c>
      <c r="VT35" s="7">
        <f t="shared" si="324"/>
        <v>0</v>
      </c>
      <c r="VU35" s="7">
        <f t="shared" si="324"/>
        <v>0</v>
      </c>
      <c r="VV35" s="7">
        <f t="shared" si="324"/>
        <v>0</v>
      </c>
      <c r="VW35" s="7">
        <f t="shared" si="324"/>
        <v>0</v>
      </c>
      <c r="VX35" s="7">
        <f t="shared" si="324"/>
        <v>0</v>
      </c>
      <c r="VY35" s="7">
        <f t="shared" si="324"/>
        <v>0</v>
      </c>
      <c r="VZ35" s="7">
        <f t="shared" si="324"/>
        <v>0</v>
      </c>
      <c r="WA35" s="7">
        <f t="shared" si="324"/>
        <v>0</v>
      </c>
      <c r="WB35" s="7">
        <f t="shared" si="324"/>
        <v>0</v>
      </c>
      <c r="WC35" s="7">
        <f t="shared" si="324"/>
        <v>0</v>
      </c>
      <c r="WD35" s="7">
        <f t="shared" si="324"/>
        <v>0</v>
      </c>
      <c r="WE35" s="7">
        <f t="shared" si="324"/>
        <v>0</v>
      </c>
      <c r="WF35" s="7">
        <f t="shared" ref="WF35:WO35" si="325">IFERROR(WF34/WF33,0)</f>
        <v>0</v>
      </c>
      <c r="WG35" s="7">
        <f t="shared" si="325"/>
        <v>0</v>
      </c>
      <c r="WH35" s="7">
        <f t="shared" si="325"/>
        <v>0</v>
      </c>
      <c r="WI35" s="7">
        <f t="shared" si="325"/>
        <v>0</v>
      </c>
      <c r="WJ35" s="7">
        <f t="shared" si="325"/>
        <v>0</v>
      </c>
      <c r="WK35" s="7">
        <f t="shared" si="325"/>
        <v>0</v>
      </c>
      <c r="WL35" s="7">
        <f t="shared" si="325"/>
        <v>0</v>
      </c>
      <c r="WM35" s="7">
        <f t="shared" si="325"/>
        <v>0</v>
      </c>
      <c r="WN35" s="7">
        <f t="shared" si="325"/>
        <v>0</v>
      </c>
      <c r="WO35" s="7">
        <f t="shared" si="325"/>
        <v>0</v>
      </c>
      <c r="WP35" s="7">
        <f t="shared" ref="WP35:WS35" si="326">IFERROR(WP34/WP33,0)</f>
        <v>0</v>
      </c>
      <c r="WQ35" s="7">
        <f t="shared" si="326"/>
        <v>0</v>
      </c>
      <c r="WR35" s="7">
        <f t="shared" si="326"/>
        <v>0</v>
      </c>
      <c r="WS35" s="7">
        <f t="shared" si="326"/>
        <v>0</v>
      </c>
      <c r="WT35" s="7">
        <f t="shared" ref="WT35:XG35" si="327">IFERROR(WT34/WT33,0)</f>
        <v>0</v>
      </c>
      <c r="WU35" s="7">
        <f t="shared" si="327"/>
        <v>0</v>
      </c>
      <c r="WV35" s="7">
        <f t="shared" si="327"/>
        <v>0</v>
      </c>
      <c r="WW35" s="7">
        <f t="shared" si="327"/>
        <v>0</v>
      </c>
      <c r="WX35" s="7">
        <f t="shared" si="327"/>
        <v>0</v>
      </c>
      <c r="WY35" s="7">
        <f t="shared" si="327"/>
        <v>0</v>
      </c>
      <c r="WZ35" s="7">
        <f t="shared" si="327"/>
        <v>0</v>
      </c>
      <c r="XA35" s="7">
        <f t="shared" si="327"/>
        <v>0</v>
      </c>
      <c r="XB35" s="7">
        <f t="shared" si="327"/>
        <v>0</v>
      </c>
      <c r="XC35" s="7">
        <f t="shared" si="327"/>
        <v>0</v>
      </c>
      <c r="XD35" s="7">
        <f t="shared" si="327"/>
        <v>0</v>
      </c>
      <c r="XE35" s="7">
        <f t="shared" si="327"/>
        <v>0</v>
      </c>
      <c r="XF35" s="7">
        <f t="shared" si="327"/>
        <v>0</v>
      </c>
      <c r="XG35" s="7">
        <f t="shared" si="327"/>
        <v>0</v>
      </c>
      <c r="XH35" s="7">
        <f t="shared" ref="XH35:YM35" si="328">IFERROR(XH34/XH33,0)</f>
        <v>0</v>
      </c>
      <c r="XI35" s="7">
        <f t="shared" si="328"/>
        <v>0</v>
      </c>
      <c r="XJ35" s="7">
        <f t="shared" si="328"/>
        <v>0</v>
      </c>
      <c r="XK35" s="7">
        <f t="shared" si="328"/>
        <v>0</v>
      </c>
      <c r="XL35" s="7">
        <f t="shared" si="328"/>
        <v>0</v>
      </c>
      <c r="XM35" s="7">
        <f t="shared" si="328"/>
        <v>0</v>
      </c>
      <c r="XN35" s="7">
        <f t="shared" si="328"/>
        <v>0</v>
      </c>
      <c r="XO35" s="7">
        <f t="shared" si="328"/>
        <v>0</v>
      </c>
      <c r="XP35" s="7">
        <f t="shared" si="328"/>
        <v>0</v>
      </c>
      <c r="XQ35" s="7">
        <f t="shared" si="328"/>
        <v>0</v>
      </c>
      <c r="XR35" s="7">
        <f t="shared" si="328"/>
        <v>0</v>
      </c>
      <c r="XS35" s="7">
        <f t="shared" si="328"/>
        <v>0</v>
      </c>
      <c r="XT35" s="7">
        <f t="shared" si="328"/>
        <v>0</v>
      </c>
      <c r="XU35" s="7">
        <f t="shared" si="328"/>
        <v>0</v>
      </c>
      <c r="XV35" s="7">
        <f t="shared" si="328"/>
        <v>0</v>
      </c>
      <c r="XW35" s="7">
        <f t="shared" si="328"/>
        <v>0</v>
      </c>
      <c r="XX35" s="7">
        <f t="shared" si="328"/>
        <v>0</v>
      </c>
      <c r="XY35" s="7">
        <f t="shared" si="328"/>
        <v>0</v>
      </c>
      <c r="XZ35" s="7">
        <f t="shared" si="328"/>
        <v>0</v>
      </c>
      <c r="YA35" s="7">
        <f t="shared" si="328"/>
        <v>0</v>
      </c>
      <c r="YB35" s="7">
        <f t="shared" si="328"/>
        <v>0</v>
      </c>
      <c r="YC35" s="7">
        <f t="shared" si="328"/>
        <v>0</v>
      </c>
      <c r="YD35" s="7">
        <f t="shared" si="328"/>
        <v>0</v>
      </c>
      <c r="YE35" s="7">
        <f t="shared" si="328"/>
        <v>0</v>
      </c>
      <c r="YF35" s="7">
        <f t="shared" si="328"/>
        <v>0</v>
      </c>
      <c r="YG35" s="7">
        <f t="shared" si="328"/>
        <v>0</v>
      </c>
      <c r="YH35" s="7">
        <f t="shared" si="328"/>
        <v>0</v>
      </c>
      <c r="YI35" s="7">
        <f t="shared" si="328"/>
        <v>0</v>
      </c>
      <c r="YJ35" s="7">
        <f t="shared" si="328"/>
        <v>0</v>
      </c>
      <c r="YK35" s="7">
        <f t="shared" si="328"/>
        <v>0</v>
      </c>
      <c r="YL35" s="7">
        <f t="shared" si="328"/>
        <v>0</v>
      </c>
      <c r="YM35" s="7">
        <f t="shared" si="328"/>
        <v>0</v>
      </c>
      <c r="YN35" s="7">
        <f t="shared" ref="YN35:ZS35" si="329">IFERROR(YN34/YN33,0)</f>
        <v>0</v>
      </c>
      <c r="YO35" s="7">
        <f t="shared" si="329"/>
        <v>0</v>
      </c>
      <c r="YP35" s="7">
        <f t="shared" si="329"/>
        <v>0</v>
      </c>
      <c r="YQ35" s="7">
        <f t="shared" si="329"/>
        <v>0</v>
      </c>
      <c r="YR35" s="7">
        <f t="shared" si="329"/>
        <v>0</v>
      </c>
      <c r="YS35" s="7">
        <f t="shared" si="329"/>
        <v>0</v>
      </c>
      <c r="YT35" s="7">
        <f t="shared" si="329"/>
        <v>0</v>
      </c>
      <c r="YU35" s="7">
        <f t="shared" si="329"/>
        <v>0</v>
      </c>
      <c r="YV35" s="7">
        <f t="shared" si="329"/>
        <v>0</v>
      </c>
      <c r="YW35" s="7">
        <f t="shared" si="329"/>
        <v>0</v>
      </c>
      <c r="YX35" s="7">
        <f t="shared" si="329"/>
        <v>0</v>
      </c>
      <c r="YY35" s="7">
        <f t="shared" si="329"/>
        <v>0</v>
      </c>
      <c r="YZ35" s="7">
        <f t="shared" si="329"/>
        <v>0</v>
      </c>
      <c r="ZA35" s="7">
        <f t="shared" si="329"/>
        <v>0</v>
      </c>
      <c r="ZB35" s="7">
        <f t="shared" si="329"/>
        <v>0</v>
      </c>
      <c r="ZC35" s="7">
        <f t="shared" si="329"/>
        <v>0</v>
      </c>
      <c r="ZD35" s="7">
        <f t="shared" si="329"/>
        <v>0</v>
      </c>
      <c r="ZE35" s="7">
        <f t="shared" si="329"/>
        <v>0</v>
      </c>
      <c r="ZF35" s="7">
        <f t="shared" si="329"/>
        <v>0</v>
      </c>
      <c r="ZG35" s="7">
        <f t="shared" si="329"/>
        <v>0</v>
      </c>
      <c r="ZH35" s="7">
        <f t="shared" si="329"/>
        <v>0</v>
      </c>
      <c r="ZI35" s="7">
        <f t="shared" si="329"/>
        <v>0</v>
      </c>
      <c r="ZJ35" s="7">
        <f t="shared" si="329"/>
        <v>0</v>
      </c>
      <c r="ZK35" s="7">
        <f t="shared" si="329"/>
        <v>0</v>
      </c>
      <c r="ZL35" s="7">
        <f t="shared" si="329"/>
        <v>0</v>
      </c>
      <c r="ZM35" s="7">
        <f t="shared" si="329"/>
        <v>0</v>
      </c>
      <c r="ZN35" s="7">
        <f t="shared" si="329"/>
        <v>0</v>
      </c>
      <c r="ZO35" s="7">
        <f t="shared" si="329"/>
        <v>0</v>
      </c>
      <c r="ZP35" s="7">
        <f t="shared" si="329"/>
        <v>0</v>
      </c>
      <c r="ZQ35" s="7">
        <f t="shared" si="329"/>
        <v>0</v>
      </c>
      <c r="ZR35" s="7">
        <f t="shared" si="329"/>
        <v>0</v>
      </c>
      <c r="ZS35" s="7">
        <f t="shared" si="329"/>
        <v>0</v>
      </c>
      <c r="ZT35" s="7">
        <f t="shared" ref="ZT35:AAT35" si="330">IFERROR(ZT34/ZT33,0)</f>
        <v>0</v>
      </c>
      <c r="ZU35" s="7">
        <f t="shared" si="330"/>
        <v>0</v>
      </c>
      <c r="ZV35" s="7">
        <f t="shared" si="330"/>
        <v>0</v>
      </c>
      <c r="ZW35" s="7">
        <f t="shared" si="330"/>
        <v>0</v>
      </c>
      <c r="ZX35" s="7">
        <f t="shared" si="330"/>
        <v>0</v>
      </c>
      <c r="ZY35" s="7">
        <f t="shared" si="330"/>
        <v>0</v>
      </c>
      <c r="ZZ35" s="7">
        <f t="shared" si="330"/>
        <v>0</v>
      </c>
      <c r="AAA35" s="7">
        <f t="shared" si="330"/>
        <v>0</v>
      </c>
      <c r="AAB35" s="7">
        <f t="shared" si="330"/>
        <v>0</v>
      </c>
      <c r="AAC35" s="7">
        <f t="shared" si="330"/>
        <v>0</v>
      </c>
      <c r="AAD35" s="7">
        <f t="shared" si="330"/>
        <v>0</v>
      </c>
      <c r="AAE35" s="7">
        <f t="shared" si="330"/>
        <v>0</v>
      </c>
      <c r="AAF35" s="7">
        <f t="shared" si="330"/>
        <v>0</v>
      </c>
      <c r="AAG35" s="7">
        <f t="shared" si="330"/>
        <v>0</v>
      </c>
      <c r="AAH35" s="7">
        <f t="shared" si="330"/>
        <v>0</v>
      </c>
      <c r="AAI35" s="7">
        <f t="shared" si="330"/>
        <v>0</v>
      </c>
      <c r="AAJ35" s="7">
        <f t="shared" si="330"/>
        <v>0</v>
      </c>
      <c r="AAK35" s="7">
        <f t="shared" si="330"/>
        <v>0</v>
      </c>
      <c r="AAL35" s="7">
        <f t="shared" si="330"/>
        <v>0</v>
      </c>
      <c r="AAM35" s="7">
        <f t="shared" si="330"/>
        <v>0</v>
      </c>
      <c r="AAN35" s="7">
        <f t="shared" si="330"/>
        <v>0</v>
      </c>
      <c r="AAO35" s="7">
        <f t="shared" si="330"/>
        <v>0</v>
      </c>
      <c r="AAP35" s="7">
        <f t="shared" si="330"/>
        <v>0</v>
      </c>
      <c r="AAQ35" s="7">
        <f t="shared" si="330"/>
        <v>0</v>
      </c>
      <c r="AAR35" s="7">
        <f t="shared" si="330"/>
        <v>0</v>
      </c>
      <c r="AAS35" s="7">
        <f t="shared" si="330"/>
        <v>0</v>
      </c>
      <c r="AAT35" s="7">
        <f t="shared" si="330"/>
        <v>0</v>
      </c>
    </row>
    <row r="36" spans="1:722" ht="15">
      <c r="A36" s="6" t="s">
        <v>236</v>
      </c>
      <c r="B36" s="6">
        <v>0</v>
      </c>
      <c r="C36" s="6">
        <v>1</v>
      </c>
      <c r="D36" s="6">
        <v>2</v>
      </c>
      <c r="E36" s="6">
        <v>3</v>
      </c>
      <c r="F36" s="6">
        <v>4</v>
      </c>
      <c r="G36" s="6">
        <v>5</v>
      </c>
      <c r="H36" s="6">
        <v>6</v>
      </c>
      <c r="I36" s="6">
        <v>7</v>
      </c>
      <c r="J36" s="6">
        <v>8</v>
      </c>
      <c r="K36" s="6">
        <v>9</v>
      </c>
      <c r="L36" s="6">
        <v>10</v>
      </c>
      <c r="M36" s="6">
        <v>11</v>
      </c>
      <c r="N36" s="6">
        <v>12</v>
      </c>
      <c r="O36" s="6">
        <v>13</v>
      </c>
      <c r="P36" s="6">
        <v>14</v>
      </c>
      <c r="Q36" s="6">
        <v>15</v>
      </c>
      <c r="R36" s="6">
        <v>16</v>
      </c>
      <c r="S36" s="6">
        <v>17</v>
      </c>
      <c r="T36" s="6">
        <v>18</v>
      </c>
      <c r="U36" s="6">
        <v>19</v>
      </c>
      <c r="V36" s="6">
        <v>20</v>
      </c>
      <c r="W36" s="6">
        <v>21</v>
      </c>
      <c r="X36" s="6">
        <v>22</v>
      </c>
      <c r="Y36" s="6">
        <v>23</v>
      </c>
      <c r="Z36" s="6">
        <v>24</v>
      </c>
      <c r="AA36" s="6">
        <v>25</v>
      </c>
      <c r="AB36" s="6">
        <v>26</v>
      </c>
      <c r="AC36" s="6">
        <v>27</v>
      </c>
      <c r="AD36" s="6">
        <v>28</v>
      </c>
      <c r="AE36" s="6">
        <v>29</v>
      </c>
      <c r="AF36" s="6">
        <v>30</v>
      </c>
      <c r="AG36" s="6">
        <v>31</v>
      </c>
      <c r="AH36" s="6">
        <v>32</v>
      </c>
      <c r="AI36" s="6">
        <v>33</v>
      </c>
      <c r="AJ36" s="6">
        <v>34</v>
      </c>
      <c r="AK36" s="6">
        <v>35</v>
      </c>
      <c r="AL36" s="6">
        <v>36</v>
      </c>
      <c r="AM36" s="6">
        <v>37</v>
      </c>
      <c r="AN36" s="6">
        <v>38</v>
      </c>
      <c r="AO36" s="6">
        <v>39</v>
      </c>
      <c r="AP36" s="6">
        <v>40</v>
      </c>
      <c r="AQ36" s="6">
        <v>41</v>
      </c>
      <c r="AR36" s="6">
        <v>42</v>
      </c>
      <c r="AS36" s="6">
        <v>43</v>
      </c>
      <c r="AT36" s="6">
        <v>44</v>
      </c>
      <c r="AU36" s="6">
        <v>45</v>
      </c>
      <c r="AV36" s="6">
        <v>46</v>
      </c>
      <c r="AW36" s="6">
        <v>47</v>
      </c>
      <c r="AX36" s="6">
        <v>48</v>
      </c>
      <c r="AY36" s="6">
        <v>49</v>
      </c>
      <c r="AZ36" s="6">
        <v>50</v>
      </c>
      <c r="BA36" s="6">
        <v>51</v>
      </c>
      <c r="BB36" s="6">
        <v>52</v>
      </c>
      <c r="BC36" s="6">
        <v>53</v>
      </c>
      <c r="BD36" s="6">
        <v>54</v>
      </c>
      <c r="BE36" s="6">
        <v>55</v>
      </c>
      <c r="BF36" s="6">
        <v>56</v>
      </c>
      <c r="BG36" s="6">
        <v>57</v>
      </c>
      <c r="BH36" s="6">
        <v>58</v>
      </c>
      <c r="BI36" s="6">
        <v>59</v>
      </c>
      <c r="BJ36" s="6">
        <v>60</v>
      </c>
      <c r="BK36" s="6">
        <v>61</v>
      </c>
      <c r="BL36" s="6">
        <v>62</v>
      </c>
      <c r="BM36" s="6">
        <v>63</v>
      </c>
      <c r="BN36" s="6">
        <v>64</v>
      </c>
      <c r="BO36" s="6">
        <v>65</v>
      </c>
      <c r="BP36" s="6">
        <v>66</v>
      </c>
      <c r="BQ36" s="6">
        <v>67</v>
      </c>
      <c r="BR36" s="6">
        <v>68</v>
      </c>
      <c r="BS36" s="6">
        <v>69</v>
      </c>
      <c r="BT36" s="6">
        <v>70</v>
      </c>
      <c r="BU36" s="6">
        <v>71</v>
      </c>
      <c r="BV36" s="6">
        <v>72</v>
      </c>
      <c r="BW36" s="6">
        <v>73</v>
      </c>
      <c r="BX36" s="6">
        <v>74</v>
      </c>
      <c r="BY36" s="6">
        <v>75</v>
      </c>
      <c r="BZ36" s="6">
        <v>76</v>
      </c>
      <c r="CA36" s="6">
        <v>77</v>
      </c>
      <c r="CB36" s="6">
        <v>78</v>
      </c>
      <c r="CC36" s="6">
        <v>79</v>
      </c>
      <c r="CD36" s="6">
        <v>80</v>
      </c>
      <c r="CE36" s="6">
        <v>81</v>
      </c>
      <c r="CF36" s="6">
        <v>82</v>
      </c>
      <c r="CG36" s="6">
        <v>83</v>
      </c>
      <c r="CH36" s="6">
        <v>84</v>
      </c>
      <c r="CI36" s="6">
        <v>85</v>
      </c>
      <c r="CJ36" s="6">
        <v>86</v>
      </c>
      <c r="CK36" s="6">
        <v>87</v>
      </c>
      <c r="CL36" s="6">
        <v>88</v>
      </c>
      <c r="CM36" s="6">
        <v>89</v>
      </c>
      <c r="CN36" s="6">
        <v>90</v>
      </c>
      <c r="CO36" s="6">
        <v>91</v>
      </c>
      <c r="CP36" s="6">
        <v>92</v>
      </c>
      <c r="CQ36" s="6">
        <v>93</v>
      </c>
      <c r="CR36" s="6">
        <v>94</v>
      </c>
      <c r="CS36" s="6">
        <v>95</v>
      </c>
      <c r="CT36" s="6">
        <v>96</v>
      </c>
      <c r="CU36" s="6">
        <v>97</v>
      </c>
      <c r="CV36" s="6">
        <v>98</v>
      </c>
      <c r="CW36" s="6">
        <v>99</v>
      </c>
      <c r="CX36" s="6">
        <v>100</v>
      </c>
      <c r="CY36" s="6">
        <v>101</v>
      </c>
      <c r="CZ36" s="6">
        <v>102</v>
      </c>
      <c r="DA36" s="6">
        <v>103</v>
      </c>
      <c r="DB36" s="6">
        <v>104</v>
      </c>
      <c r="DC36" s="6">
        <v>105</v>
      </c>
      <c r="DD36" s="6">
        <v>106</v>
      </c>
      <c r="DE36" s="6">
        <v>107</v>
      </c>
      <c r="DF36" s="6">
        <v>108</v>
      </c>
      <c r="DG36" s="6">
        <v>109</v>
      </c>
      <c r="DH36" s="6">
        <v>110</v>
      </c>
      <c r="DI36" s="6">
        <v>111</v>
      </c>
      <c r="DJ36" s="6">
        <v>112</v>
      </c>
      <c r="DK36" s="6">
        <v>113</v>
      </c>
      <c r="DL36" s="6">
        <v>114</v>
      </c>
      <c r="DM36" s="6">
        <v>115</v>
      </c>
      <c r="DN36" s="6">
        <v>116</v>
      </c>
      <c r="DO36" s="6">
        <v>117</v>
      </c>
      <c r="DP36" s="6">
        <v>118</v>
      </c>
      <c r="DQ36" s="6">
        <v>119</v>
      </c>
      <c r="DR36" s="6">
        <v>120</v>
      </c>
      <c r="DS36" s="6">
        <v>121</v>
      </c>
      <c r="DT36" s="6">
        <v>122</v>
      </c>
      <c r="DU36" s="6">
        <v>123</v>
      </c>
      <c r="DV36" s="6">
        <v>124</v>
      </c>
      <c r="DW36" s="6">
        <v>125</v>
      </c>
      <c r="DX36" s="6">
        <v>126</v>
      </c>
      <c r="DY36" s="6">
        <v>127</v>
      </c>
      <c r="DZ36" s="6">
        <v>128</v>
      </c>
      <c r="EA36" s="6">
        <v>129</v>
      </c>
      <c r="EB36" s="6">
        <v>130</v>
      </c>
      <c r="EC36" s="6">
        <v>131</v>
      </c>
      <c r="ED36" s="6">
        <v>132</v>
      </c>
      <c r="EE36" s="6">
        <v>133</v>
      </c>
      <c r="EF36" s="6">
        <v>134</v>
      </c>
      <c r="EG36" s="6">
        <v>135</v>
      </c>
      <c r="EH36" s="6">
        <v>136</v>
      </c>
      <c r="EI36" s="6">
        <v>137</v>
      </c>
      <c r="EJ36" s="6">
        <v>138</v>
      </c>
      <c r="EK36" s="6">
        <v>139</v>
      </c>
      <c r="EL36" s="6">
        <v>140</v>
      </c>
      <c r="EM36" s="6">
        <v>141</v>
      </c>
      <c r="EN36" s="6">
        <v>142</v>
      </c>
      <c r="EO36" s="6">
        <v>143</v>
      </c>
      <c r="EP36" s="6">
        <v>144</v>
      </c>
      <c r="EQ36" s="6">
        <v>145</v>
      </c>
      <c r="ER36" s="6">
        <v>146</v>
      </c>
      <c r="ES36" s="6">
        <v>147</v>
      </c>
      <c r="ET36" s="6">
        <v>148</v>
      </c>
      <c r="EU36" s="6">
        <v>149</v>
      </c>
      <c r="EV36" s="6">
        <v>150</v>
      </c>
      <c r="EW36" s="6">
        <v>151</v>
      </c>
      <c r="EX36" s="6">
        <v>152</v>
      </c>
      <c r="EY36" s="6">
        <v>153</v>
      </c>
      <c r="EZ36" s="6">
        <v>154</v>
      </c>
      <c r="FA36" s="6">
        <v>155</v>
      </c>
      <c r="FB36" s="6">
        <v>156</v>
      </c>
      <c r="FC36" s="6">
        <v>157</v>
      </c>
      <c r="FD36" s="6">
        <v>158</v>
      </c>
      <c r="FE36" s="6">
        <v>159</v>
      </c>
      <c r="FF36" s="6">
        <v>160</v>
      </c>
      <c r="FG36" s="6">
        <v>161</v>
      </c>
      <c r="FH36" s="6">
        <v>162</v>
      </c>
      <c r="FI36" s="6">
        <v>163</v>
      </c>
      <c r="FJ36" s="6">
        <v>164</v>
      </c>
      <c r="FK36" s="6">
        <v>165</v>
      </c>
      <c r="FL36" s="6">
        <v>166</v>
      </c>
      <c r="FM36" s="6">
        <v>167</v>
      </c>
      <c r="FN36" s="6">
        <v>168</v>
      </c>
      <c r="FO36" s="6">
        <v>169</v>
      </c>
      <c r="FP36" s="6">
        <v>170</v>
      </c>
      <c r="FQ36" s="6">
        <v>171</v>
      </c>
      <c r="FR36" s="6">
        <v>172</v>
      </c>
      <c r="FS36" s="6">
        <v>173</v>
      </c>
      <c r="FT36" s="6">
        <v>174</v>
      </c>
      <c r="FU36" s="6">
        <v>175</v>
      </c>
      <c r="FV36" s="6">
        <v>176</v>
      </c>
      <c r="FW36" s="6">
        <v>177</v>
      </c>
      <c r="FX36" s="6">
        <v>178</v>
      </c>
      <c r="FY36" s="6">
        <v>179</v>
      </c>
      <c r="FZ36" s="6">
        <v>180</v>
      </c>
      <c r="GA36" s="6">
        <v>181</v>
      </c>
      <c r="GB36" s="6">
        <v>182</v>
      </c>
      <c r="GC36" s="6">
        <v>183</v>
      </c>
      <c r="GD36" s="6">
        <v>184</v>
      </c>
      <c r="GE36" s="6">
        <v>185</v>
      </c>
      <c r="GF36" s="6">
        <v>186</v>
      </c>
      <c r="GG36" s="6">
        <v>187</v>
      </c>
      <c r="GH36" s="6">
        <v>188</v>
      </c>
      <c r="GI36" s="6">
        <v>189</v>
      </c>
      <c r="GJ36" s="6">
        <v>190</v>
      </c>
      <c r="GK36" s="6">
        <v>191</v>
      </c>
      <c r="GL36" s="6">
        <v>192</v>
      </c>
      <c r="GM36" s="6">
        <v>193</v>
      </c>
      <c r="GN36" s="6">
        <v>194</v>
      </c>
      <c r="GO36" s="6">
        <v>195</v>
      </c>
      <c r="GP36" s="6">
        <v>196</v>
      </c>
      <c r="GQ36" s="6">
        <v>197</v>
      </c>
      <c r="GR36" s="6">
        <v>198</v>
      </c>
      <c r="GS36" s="6">
        <v>199</v>
      </c>
      <c r="GT36" s="6">
        <v>200</v>
      </c>
      <c r="GU36" s="6">
        <v>201</v>
      </c>
      <c r="GV36" s="6">
        <v>202</v>
      </c>
      <c r="GW36" s="6">
        <v>203</v>
      </c>
      <c r="GX36" s="6">
        <v>204</v>
      </c>
      <c r="GY36" s="6">
        <v>205</v>
      </c>
      <c r="GZ36" s="6">
        <v>206</v>
      </c>
      <c r="HA36" s="6">
        <v>207</v>
      </c>
      <c r="HB36" s="6">
        <v>208</v>
      </c>
      <c r="HC36" s="6">
        <v>209</v>
      </c>
      <c r="HD36" s="6">
        <v>210</v>
      </c>
      <c r="HE36" s="6">
        <v>211</v>
      </c>
      <c r="HF36" s="6">
        <v>212</v>
      </c>
      <c r="HG36" s="6">
        <v>213</v>
      </c>
      <c r="HH36" s="6">
        <v>214</v>
      </c>
      <c r="HI36" s="6">
        <v>215</v>
      </c>
      <c r="HJ36" s="6">
        <v>216</v>
      </c>
      <c r="HK36" s="6">
        <v>217</v>
      </c>
      <c r="HL36" s="6">
        <v>218</v>
      </c>
      <c r="HM36" s="6">
        <v>219</v>
      </c>
      <c r="HN36" s="6">
        <v>220</v>
      </c>
      <c r="HO36" s="6">
        <v>221</v>
      </c>
      <c r="HP36" s="6">
        <v>222</v>
      </c>
      <c r="HQ36" s="6">
        <v>223</v>
      </c>
      <c r="HR36" s="6">
        <v>224</v>
      </c>
      <c r="HS36" s="6">
        <v>225</v>
      </c>
      <c r="HT36" s="6">
        <v>226</v>
      </c>
      <c r="HU36" s="6">
        <v>227</v>
      </c>
      <c r="HV36" s="6">
        <v>228</v>
      </c>
      <c r="HW36" s="6">
        <v>229</v>
      </c>
      <c r="HX36" s="6">
        <v>230</v>
      </c>
      <c r="HY36" s="6">
        <v>231</v>
      </c>
      <c r="HZ36" s="6">
        <v>232</v>
      </c>
      <c r="IA36" s="6">
        <v>233</v>
      </c>
      <c r="IB36" s="6">
        <v>234</v>
      </c>
      <c r="IC36" s="6">
        <v>235</v>
      </c>
      <c r="ID36" s="6">
        <v>236</v>
      </c>
      <c r="IE36" s="6">
        <v>237</v>
      </c>
      <c r="IF36" s="6">
        <v>238</v>
      </c>
      <c r="IG36" s="6">
        <v>239</v>
      </c>
      <c r="IH36" s="6">
        <v>240</v>
      </c>
      <c r="II36" s="6">
        <v>241</v>
      </c>
      <c r="IJ36" s="6">
        <v>242</v>
      </c>
      <c r="IK36" s="6">
        <v>243</v>
      </c>
      <c r="IL36" s="6">
        <v>244</v>
      </c>
      <c r="IM36" s="6">
        <v>245</v>
      </c>
      <c r="IN36" s="6">
        <v>246</v>
      </c>
      <c r="IO36" s="6">
        <v>247</v>
      </c>
      <c r="IP36" s="6">
        <v>248</v>
      </c>
      <c r="IQ36" s="6">
        <v>249</v>
      </c>
      <c r="IR36" s="6">
        <v>250</v>
      </c>
      <c r="IS36" s="6">
        <v>251</v>
      </c>
      <c r="IT36" s="6">
        <v>252</v>
      </c>
      <c r="IU36" s="6">
        <v>253</v>
      </c>
      <c r="IV36" s="6">
        <v>254</v>
      </c>
      <c r="IW36" s="6">
        <v>255</v>
      </c>
      <c r="IX36" s="6">
        <v>256</v>
      </c>
      <c r="IY36" s="6">
        <v>257</v>
      </c>
      <c r="IZ36" s="6">
        <v>258</v>
      </c>
      <c r="JA36" s="6">
        <v>259</v>
      </c>
      <c r="JB36" s="6">
        <v>260</v>
      </c>
      <c r="JC36" s="6">
        <v>261</v>
      </c>
      <c r="JD36" s="6">
        <v>262</v>
      </c>
      <c r="JE36" s="6">
        <v>263</v>
      </c>
      <c r="JF36" s="6">
        <v>264</v>
      </c>
      <c r="JG36" s="6">
        <v>265</v>
      </c>
      <c r="JH36" s="6">
        <v>266</v>
      </c>
      <c r="JI36" s="6">
        <v>267</v>
      </c>
      <c r="JJ36" s="6">
        <v>268</v>
      </c>
      <c r="JK36" s="6">
        <v>269</v>
      </c>
      <c r="JL36" s="6">
        <v>270</v>
      </c>
      <c r="JM36" s="6">
        <v>271</v>
      </c>
      <c r="JN36" s="6">
        <v>272</v>
      </c>
      <c r="JO36" s="6">
        <v>273</v>
      </c>
      <c r="JP36" s="6">
        <v>274</v>
      </c>
      <c r="JQ36" s="6">
        <v>275</v>
      </c>
      <c r="JR36" s="6">
        <v>276</v>
      </c>
      <c r="JS36" s="6">
        <v>277</v>
      </c>
      <c r="JT36" s="6">
        <v>278</v>
      </c>
      <c r="JU36" s="6">
        <v>279</v>
      </c>
      <c r="JV36" s="6">
        <v>280</v>
      </c>
      <c r="JW36" s="6">
        <v>281</v>
      </c>
      <c r="JX36" s="6">
        <v>282</v>
      </c>
      <c r="JY36" s="6">
        <v>283</v>
      </c>
      <c r="JZ36" s="6">
        <v>284</v>
      </c>
      <c r="KA36" s="6">
        <v>285</v>
      </c>
      <c r="KB36" s="6">
        <v>286</v>
      </c>
      <c r="KC36" s="6">
        <v>287</v>
      </c>
      <c r="KD36" s="6">
        <v>288</v>
      </c>
      <c r="KE36" s="6">
        <v>289</v>
      </c>
      <c r="KF36" s="6">
        <v>290</v>
      </c>
      <c r="KG36" s="6">
        <v>291</v>
      </c>
      <c r="KH36" s="6">
        <v>292</v>
      </c>
      <c r="KI36" s="6">
        <v>293</v>
      </c>
      <c r="KJ36" s="6">
        <v>294</v>
      </c>
      <c r="KK36" s="6">
        <v>295</v>
      </c>
      <c r="KL36" s="6">
        <v>296</v>
      </c>
      <c r="KM36" s="6">
        <v>297</v>
      </c>
      <c r="KN36" s="6">
        <v>298</v>
      </c>
      <c r="KO36" s="6">
        <v>299</v>
      </c>
      <c r="KP36" s="6">
        <v>300</v>
      </c>
      <c r="KQ36" s="6">
        <v>301</v>
      </c>
      <c r="KR36" s="6">
        <v>302</v>
      </c>
      <c r="KS36" s="6">
        <v>303</v>
      </c>
      <c r="KT36" s="6">
        <v>304</v>
      </c>
      <c r="KU36" s="6">
        <v>305</v>
      </c>
      <c r="KV36" s="6">
        <v>306</v>
      </c>
      <c r="KW36" s="6">
        <v>307</v>
      </c>
      <c r="KX36" s="6">
        <v>308</v>
      </c>
      <c r="KY36" s="6">
        <v>309</v>
      </c>
      <c r="KZ36" s="6">
        <v>310</v>
      </c>
      <c r="LA36" s="6">
        <v>311</v>
      </c>
      <c r="LB36" s="6">
        <v>312</v>
      </c>
      <c r="LC36" s="6">
        <v>313</v>
      </c>
      <c r="LD36" s="6">
        <v>314</v>
      </c>
      <c r="LE36" s="6">
        <v>315</v>
      </c>
      <c r="LF36" s="6">
        <v>316</v>
      </c>
      <c r="LG36" s="6">
        <v>317</v>
      </c>
      <c r="LH36" s="6">
        <v>318</v>
      </c>
      <c r="LI36" s="6">
        <v>319</v>
      </c>
      <c r="LJ36" s="6">
        <v>320</v>
      </c>
      <c r="LK36" s="6">
        <v>321</v>
      </c>
      <c r="LL36" s="6">
        <v>322</v>
      </c>
      <c r="LM36" s="6">
        <v>323</v>
      </c>
      <c r="LN36" s="6">
        <v>324</v>
      </c>
      <c r="LO36" s="6">
        <v>325</v>
      </c>
      <c r="LP36" s="6">
        <v>326</v>
      </c>
      <c r="LQ36" s="6">
        <v>327</v>
      </c>
      <c r="LR36" s="6">
        <v>328</v>
      </c>
      <c r="LS36" s="6">
        <v>329</v>
      </c>
      <c r="LT36" s="6">
        <v>330</v>
      </c>
      <c r="LU36" s="6">
        <v>331</v>
      </c>
      <c r="LV36" s="6">
        <v>332</v>
      </c>
      <c r="LW36" s="6">
        <v>333</v>
      </c>
      <c r="LX36" s="6">
        <v>334</v>
      </c>
      <c r="LY36" s="6">
        <v>335</v>
      </c>
      <c r="LZ36" s="6">
        <v>336</v>
      </c>
      <c r="MA36" s="6">
        <v>337</v>
      </c>
      <c r="MB36" s="6">
        <v>338</v>
      </c>
      <c r="MC36" s="6">
        <v>339</v>
      </c>
      <c r="MD36" s="6">
        <v>340</v>
      </c>
      <c r="ME36" s="6">
        <v>341</v>
      </c>
      <c r="MF36" s="6">
        <v>342</v>
      </c>
      <c r="MG36" s="6">
        <v>343</v>
      </c>
      <c r="MH36" s="6">
        <v>344</v>
      </c>
      <c r="MI36" s="6">
        <v>345</v>
      </c>
      <c r="MJ36" s="6">
        <v>346</v>
      </c>
      <c r="MK36" s="6">
        <v>347</v>
      </c>
      <c r="ML36" s="6">
        <v>348</v>
      </c>
      <c r="MM36" s="6">
        <v>349</v>
      </c>
      <c r="MN36" s="6">
        <v>350</v>
      </c>
      <c r="MO36" s="6">
        <v>351</v>
      </c>
      <c r="MP36" s="6">
        <v>352</v>
      </c>
      <c r="MQ36" s="6">
        <v>353</v>
      </c>
      <c r="MR36" s="6">
        <v>354</v>
      </c>
      <c r="MS36" s="6">
        <v>355</v>
      </c>
      <c r="MT36" s="6">
        <v>356</v>
      </c>
      <c r="MU36" s="6">
        <v>357</v>
      </c>
      <c r="MV36" s="6">
        <v>358</v>
      </c>
      <c r="MW36" s="6">
        <v>359</v>
      </c>
      <c r="MX36" s="6">
        <v>360</v>
      </c>
      <c r="MY36" s="6">
        <v>361</v>
      </c>
      <c r="MZ36" s="6">
        <v>362</v>
      </c>
      <c r="NA36" s="6">
        <v>363</v>
      </c>
      <c r="NB36" s="6">
        <v>364</v>
      </c>
      <c r="NC36" s="6">
        <v>365</v>
      </c>
      <c r="ND36" s="6">
        <v>366</v>
      </c>
      <c r="NE36" s="6">
        <v>367</v>
      </c>
      <c r="NF36" s="6">
        <v>368</v>
      </c>
      <c r="NG36" s="6">
        <v>369</v>
      </c>
      <c r="NH36" s="6">
        <v>370</v>
      </c>
      <c r="NI36" s="6">
        <v>371</v>
      </c>
      <c r="NJ36" s="6">
        <v>372</v>
      </c>
      <c r="NK36" s="6">
        <v>373</v>
      </c>
      <c r="NL36" s="6">
        <v>374</v>
      </c>
      <c r="NM36" s="6">
        <v>375</v>
      </c>
      <c r="NN36" s="6">
        <v>376</v>
      </c>
      <c r="NO36" s="6">
        <v>377</v>
      </c>
      <c r="NP36" s="6">
        <v>378</v>
      </c>
      <c r="NQ36" s="6">
        <v>379</v>
      </c>
      <c r="NR36" s="6">
        <v>380</v>
      </c>
      <c r="NS36" s="6">
        <v>381</v>
      </c>
      <c r="NT36" s="6">
        <v>382</v>
      </c>
      <c r="NU36" s="6">
        <v>383</v>
      </c>
      <c r="NV36" s="6">
        <v>384</v>
      </c>
      <c r="NW36" s="6">
        <v>385</v>
      </c>
      <c r="NX36" s="6">
        <v>386</v>
      </c>
      <c r="NY36" s="6">
        <v>387</v>
      </c>
      <c r="NZ36" s="6">
        <v>388</v>
      </c>
      <c r="OA36" s="6">
        <v>389</v>
      </c>
      <c r="OB36" s="6">
        <v>390</v>
      </c>
      <c r="OC36" s="6">
        <v>391</v>
      </c>
      <c r="OD36" s="6">
        <v>392</v>
      </c>
      <c r="OE36" s="6">
        <v>393</v>
      </c>
      <c r="OF36" s="6">
        <v>394</v>
      </c>
      <c r="OG36" s="6">
        <v>395</v>
      </c>
      <c r="OH36" s="6">
        <v>396</v>
      </c>
      <c r="OI36" s="6">
        <v>397</v>
      </c>
      <c r="OJ36" s="6">
        <v>398</v>
      </c>
      <c r="OK36" s="6">
        <v>399</v>
      </c>
      <c r="OL36" s="6">
        <v>400</v>
      </c>
      <c r="OM36" s="6">
        <v>401</v>
      </c>
      <c r="ON36" s="6">
        <v>402</v>
      </c>
      <c r="OO36" s="6">
        <v>403</v>
      </c>
      <c r="OP36" s="6">
        <v>404</v>
      </c>
      <c r="OQ36" s="6">
        <v>405</v>
      </c>
      <c r="OR36" s="6">
        <v>406</v>
      </c>
      <c r="OS36" s="6">
        <v>407</v>
      </c>
      <c r="OT36" s="6">
        <v>408</v>
      </c>
      <c r="OU36" s="6">
        <v>409</v>
      </c>
      <c r="OV36" s="6">
        <v>410</v>
      </c>
      <c r="OW36" s="6">
        <v>411</v>
      </c>
      <c r="OX36" s="6">
        <v>412</v>
      </c>
      <c r="OY36" s="6">
        <v>413</v>
      </c>
      <c r="OZ36" s="6">
        <v>414</v>
      </c>
      <c r="PA36" s="6">
        <v>415</v>
      </c>
      <c r="PB36" s="6">
        <v>416</v>
      </c>
      <c r="PC36" s="6">
        <v>417</v>
      </c>
      <c r="PD36" s="6">
        <v>418</v>
      </c>
      <c r="PE36" s="6">
        <v>419</v>
      </c>
      <c r="PF36" s="6">
        <v>420</v>
      </c>
      <c r="PG36" s="6">
        <v>421</v>
      </c>
      <c r="PH36" s="6">
        <v>422</v>
      </c>
      <c r="PI36" s="6">
        <v>423</v>
      </c>
      <c r="PJ36" s="6">
        <v>424</v>
      </c>
      <c r="PK36" s="6">
        <v>425</v>
      </c>
      <c r="PL36" s="6">
        <v>426</v>
      </c>
      <c r="PM36" s="6">
        <v>427</v>
      </c>
      <c r="PN36" s="6">
        <v>428</v>
      </c>
      <c r="PO36" s="6">
        <v>429</v>
      </c>
      <c r="PP36" s="6">
        <v>430</v>
      </c>
      <c r="PQ36" s="6">
        <v>431</v>
      </c>
      <c r="PR36" s="6">
        <v>432</v>
      </c>
      <c r="PS36" s="6">
        <v>433</v>
      </c>
      <c r="PT36" s="6">
        <v>434</v>
      </c>
      <c r="PU36" s="6">
        <v>435</v>
      </c>
      <c r="PV36" s="6">
        <v>436</v>
      </c>
      <c r="PW36" s="6">
        <v>437</v>
      </c>
      <c r="PX36" s="6">
        <v>438</v>
      </c>
      <c r="PY36" s="6">
        <v>439</v>
      </c>
      <c r="PZ36" s="6">
        <v>440</v>
      </c>
      <c r="QA36" s="6">
        <v>441</v>
      </c>
      <c r="QB36" s="6">
        <v>442</v>
      </c>
      <c r="QC36" s="6">
        <v>443</v>
      </c>
      <c r="QD36" s="6">
        <v>444</v>
      </c>
      <c r="QE36" s="6">
        <v>445</v>
      </c>
      <c r="QF36" s="6">
        <v>446</v>
      </c>
      <c r="QG36" s="6">
        <v>447</v>
      </c>
      <c r="QH36" s="6">
        <v>448</v>
      </c>
      <c r="QI36" s="6">
        <v>449</v>
      </c>
      <c r="QJ36" s="6">
        <v>450</v>
      </c>
      <c r="QK36" s="6">
        <v>451</v>
      </c>
      <c r="QL36" s="6">
        <v>452</v>
      </c>
      <c r="QM36" s="6">
        <v>453</v>
      </c>
      <c r="QN36" s="6">
        <v>454</v>
      </c>
      <c r="QO36" s="6">
        <v>455</v>
      </c>
      <c r="QP36" s="6">
        <v>456</v>
      </c>
      <c r="QQ36" s="6">
        <v>457</v>
      </c>
      <c r="QR36" s="6">
        <v>458</v>
      </c>
      <c r="QS36" s="6">
        <v>459</v>
      </c>
      <c r="QT36" s="6">
        <v>460</v>
      </c>
      <c r="QU36" s="6">
        <v>461</v>
      </c>
      <c r="QV36" s="6">
        <v>462</v>
      </c>
      <c r="QW36" s="6">
        <v>463</v>
      </c>
      <c r="QX36" s="6">
        <v>464</v>
      </c>
      <c r="QY36" s="6">
        <v>465</v>
      </c>
      <c r="QZ36" s="6">
        <v>466</v>
      </c>
      <c r="RA36" s="6">
        <v>467</v>
      </c>
      <c r="RB36" s="6">
        <v>468</v>
      </c>
      <c r="RC36" s="6">
        <v>469</v>
      </c>
      <c r="RD36" s="6">
        <v>470</v>
      </c>
      <c r="RE36" s="6">
        <v>471</v>
      </c>
      <c r="RF36" s="6">
        <v>472</v>
      </c>
      <c r="RG36" s="6">
        <v>473</v>
      </c>
      <c r="RH36" s="6">
        <v>474</v>
      </c>
      <c r="RI36" s="6">
        <v>475</v>
      </c>
      <c r="RJ36" s="6">
        <v>476</v>
      </c>
      <c r="RK36" s="6">
        <v>477</v>
      </c>
      <c r="RL36" s="6">
        <v>478</v>
      </c>
      <c r="RM36" s="6">
        <v>479</v>
      </c>
      <c r="RN36" s="6">
        <v>480</v>
      </c>
      <c r="RO36" s="6">
        <v>481</v>
      </c>
      <c r="RP36" s="6">
        <v>482</v>
      </c>
      <c r="RQ36" s="6">
        <v>483</v>
      </c>
      <c r="RR36" s="6">
        <v>484</v>
      </c>
      <c r="RS36" s="6">
        <v>485</v>
      </c>
      <c r="RT36" s="6">
        <v>486</v>
      </c>
      <c r="RU36" s="6">
        <v>487</v>
      </c>
      <c r="RV36" s="6">
        <v>488</v>
      </c>
      <c r="RW36" s="6">
        <v>489</v>
      </c>
      <c r="RX36" s="6">
        <v>490</v>
      </c>
      <c r="RY36" s="6">
        <v>491</v>
      </c>
      <c r="RZ36" s="6">
        <v>492</v>
      </c>
      <c r="SA36" s="6">
        <v>493</v>
      </c>
      <c r="SB36" s="6">
        <v>494</v>
      </c>
      <c r="SC36" s="6">
        <v>495</v>
      </c>
      <c r="SD36" s="6">
        <v>496</v>
      </c>
      <c r="SE36" s="6">
        <v>497</v>
      </c>
      <c r="SF36" s="6">
        <v>498</v>
      </c>
      <c r="SG36" s="6">
        <v>499</v>
      </c>
      <c r="SH36" s="6">
        <v>500</v>
      </c>
      <c r="SI36" s="6">
        <v>501</v>
      </c>
      <c r="SJ36" s="6">
        <v>502</v>
      </c>
      <c r="SK36" s="6">
        <v>503</v>
      </c>
      <c r="SL36" s="6">
        <v>504</v>
      </c>
      <c r="SM36" s="6">
        <v>505</v>
      </c>
      <c r="SN36" s="6">
        <v>506</v>
      </c>
      <c r="SO36" s="6">
        <v>507</v>
      </c>
      <c r="SP36" s="6">
        <v>508</v>
      </c>
      <c r="SQ36" s="6">
        <v>509</v>
      </c>
      <c r="SR36" s="6">
        <v>510</v>
      </c>
      <c r="SS36" s="6">
        <v>511</v>
      </c>
      <c r="ST36" s="6">
        <v>512</v>
      </c>
      <c r="SU36" s="6">
        <v>513</v>
      </c>
      <c r="SV36" s="6">
        <v>514</v>
      </c>
      <c r="SW36" s="6">
        <v>515</v>
      </c>
      <c r="SX36" s="6">
        <v>516</v>
      </c>
      <c r="SY36" s="6">
        <v>517</v>
      </c>
      <c r="SZ36" s="6">
        <v>518</v>
      </c>
      <c r="TA36" s="6">
        <v>519</v>
      </c>
      <c r="TB36" s="6">
        <v>520</v>
      </c>
      <c r="TC36" s="6">
        <v>521</v>
      </c>
      <c r="TD36" s="6">
        <v>522</v>
      </c>
      <c r="TE36" s="6">
        <v>523</v>
      </c>
      <c r="TF36" s="6">
        <v>524</v>
      </c>
      <c r="TG36" s="6">
        <v>525</v>
      </c>
      <c r="TH36" s="6">
        <v>526</v>
      </c>
      <c r="TI36" s="6">
        <v>527</v>
      </c>
    </row>
    <row r="37" spans="1:722" ht="15">
      <c r="A37" s="8" t="s">
        <v>237</v>
      </c>
      <c r="B37" s="8">
        <f t="shared" ref="B37" si="331">IFERROR(B33/B36,0)</f>
        <v>0</v>
      </c>
      <c r="C37" s="8">
        <f t="shared" ref="C37:BN37" si="332">IFERROR(C33/C36,0)</f>
        <v>0</v>
      </c>
      <c r="D37" s="8">
        <f t="shared" si="332"/>
        <v>0</v>
      </c>
      <c r="E37" s="8">
        <f t="shared" si="332"/>
        <v>0</v>
      </c>
      <c r="F37" s="8">
        <f t="shared" si="332"/>
        <v>0</v>
      </c>
      <c r="G37" s="8">
        <f t="shared" si="332"/>
        <v>0</v>
      </c>
      <c r="H37" s="8">
        <f t="shared" si="332"/>
        <v>0</v>
      </c>
      <c r="I37" s="8">
        <f t="shared" si="332"/>
        <v>0</v>
      </c>
      <c r="J37" s="8">
        <f t="shared" si="332"/>
        <v>0</v>
      </c>
      <c r="K37" s="8">
        <f t="shared" si="332"/>
        <v>0</v>
      </c>
      <c r="L37" s="8">
        <f t="shared" si="332"/>
        <v>0</v>
      </c>
      <c r="M37" s="8">
        <f t="shared" si="332"/>
        <v>0</v>
      </c>
      <c r="N37" s="8">
        <f t="shared" si="332"/>
        <v>0</v>
      </c>
      <c r="O37" s="8">
        <f t="shared" si="332"/>
        <v>0</v>
      </c>
      <c r="P37" s="8">
        <f t="shared" si="332"/>
        <v>0</v>
      </c>
      <c r="Q37" s="8">
        <f t="shared" si="332"/>
        <v>0</v>
      </c>
      <c r="R37" s="8">
        <f t="shared" si="332"/>
        <v>0</v>
      </c>
      <c r="S37" s="8">
        <f t="shared" si="332"/>
        <v>0</v>
      </c>
      <c r="T37" s="8">
        <f t="shared" si="332"/>
        <v>0</v>
      </c>
      <c r="U37" s="8">
        <f t="shared" si="332"/>
        <v>0</v>
      </c>
      <c r="V37" s="8">
        <f t="shared" si="332"/>
        <v>0</v>
      </c>
      <c r="W37" s="8">
        <f t="shared" si="332"/>
        <v>0</v>
      </c>
      <c r="X37" s="8">
        <f t="shared" si="332"/>
        <v>0</v>
      </c>
      <c r="Y37" s="8">
        <f t="shared" si="332"/>
        <v>0</v>
      </c>
      <c r="Z37" s="8">
        <f t="shared" si="332"/>
        <v>0</v>
      </c>
      <c r="AA37" s="8">
        <f t="shared" si="332"/>
        <v>0</v>
      </c>
      <c r="AB37" s="8">
        <f t="shared" si="332"/>
        <v>0</v>
      </c>
      <c r="AC37" s="8">
        <f t="shared" si="332"/>
        <v>0</v>
      </c>
      <c r="AD37" s="8">
        <f t="shared" si="332"/>
        <v>0</v>
      </c>
      <c r="AE37" s="8">
        <f t="shared" si="332"/>
        <v>0</v>
      </c>
      <c r="AF37" s="8">
        <f t="shared" si="332"/>
        <v>0</v>
      </c>
      <c r="AG37" s="8">
        <f t="shared" si="332"/>
        <v>0</v>
      </c>
      <c r="AH37" s="8">
        <f t="shared" si="332"/>
        <v>0</v>
      </c>
      <c r="AI37" s="8">
        <f t="shared" si="332"/>
        <v>0</v>
      </c>
      <c r="AJ37" s="8">
        <f t="shared" si="332"/>
        <v>0</v>
      </c>
      <c r="AK37" s="8">
        <f t="shared" si="332"/>
        <v>0</v>
      </c>
      <c r="AL37" s="8">
        <f t="shared" si="332"/>
        <v>0</v>
      </c>
      <c r="AM37" s="8">
        <f t="shared" si="332"/>
        <v>0</v>
      </c>
      <c r="AN37" s="8">
        <f t="shared" si="332"/>
        <v>0</v>
      </c>
      <c r="AO37" s="8">
        <f t="shared" si="332"/>
        <v>0</v>
      </c>
      <c r="AP37" s="8">
        <f t="shared" si="332"/>
        <v>0</v>
      </c>
      <c r="AQ37" s="8">
        <f t="shared" si="332"/>
        <v>0</v>
      </c>
      <c r="AR37" s="8">
        <f t="shared" si="332"/>
        <v>0</v>
      </c>
      <c r="AS37" s="8">
        <f t="shared" si="332"/>
        <v>0</v>
      </c>
      <c r="AT37" s="8">
        <f t="shared" si="332"/>
        <v>0</v>
      </c>
      <c r="AU37" s="8">
        <f t="shared" si="332"/>
        <v>0</v>
      </c>
      <c r="AV37" s="8">
        <f t="shared" si="332"/>
        <v>0</v>
      </c>
      <c r="AW37" s="8">
        <f t="shared" si="332"/>
        <v>0</v>
      </c>
      <c r="AX37" s="8">
        <f t="shared" si="332"/>
        <v>0</v>
      </c>
      <c r="AY37" s="8">
        <f t="shared" si="332"/>
        <v>0</v>
      </c>
      <c r="AZ37" s="8">
        <f t="shared" si="332"/>
        <v>0</v>
      </c>
      <c r="BA37" s="8">
        <f t="shared" si="332"/>
        <v>0</v>
      </c>
      <c r="BB37" s="8">
        <f t="shared" si="332"/>
        <v>0</v>
      </c>
      <c r="BC37" s="8">
        <f t="shared" si="332"/>
        <v>0</v>
      </c>
      <c r="BD37" s="8">
        <f t="shared" si="332"/>
        <v>0</v>
      </c>
      <c r="BE37" s="8">
        <f t="shared" si="332"/>
        <v>0</v>
      </c>
      <c r="BF37" s="8">
        <f t="shared" si="332"/>
        <v>0</v>
      </c>
      <c r="BG37" s="8">
        <f t="shared" si="332"/>
        <v>0</v>
      </c>
      <c r="BH37" s="8">
        <f t="shared" si="332"/>
        <v>0</v>
      </c>
      <c r="BI37" s="8">
        <f t="shared" si="332"/>
        <v>0</v>
      </c>
      <c r="BJ37" s="8">
        <f t="shared" si="332"/>
        <v>0</v>
      </c>
      <c r="BK37" s="8">
        <f t="shared" si="332"/>
        <v>0</v>
      </c>
      <c r="BL37" s="8">
        <f t="shared" si="332"/>
        <v>0</v>
      </c>
      <c r="BM37" s="8">
        <f t="shared" si="332"/>
        <v>0</v>
      </c>
      <c r="BN37" s="8">
        <f t="shared" si="332"/>
        <v>0</v>
      </c>
      <c r="BO37" s="8">
        <f t="shared" ref="BO37:DZ37" si="333">IFERROR(BO33/BO36,0)</f>
        <v>0</v>
      </c>
      <c r="BP37" s="8">
        <f t="shared" si="333"/>
        <v>0</v>
      </c>
      <c r="BQ37" s="8">
        <f t="shared" si="333"/>
        <v>0</v>
      </c>
      <c r="BR37" s="8">
        <f t="shared" si="333"/>
        <v>0</v>
      </c>
      <c r="BS37" s="8">
        <f t="shared" si="333"/>
        <v>0</v>
      </c>
      <c r="BT37" s="8">
        <f t="shared" si="333"/>
        <v>0</v>
      </c>
      <c r="BU37" s="8">
        <f t="shared" si="333"/>
        <v>0</v>
      </c>
      <c r="BV37" s="8">
        <f t="shared" si="333"/>
        <v>0</v>
      </c>
      <c r="BW37" s="8">
        <f t="shared" si="333"/>
        <v>0</v>
      </c>
      <c r="BX37" s="8">
        <f t="shared" si="333"/>
        <v>0</v>
      </c>
      <c r="BY37" s="8">
        <f t="shared" si="333"/>
        <v>0</v>
      </c>
      <c r="BZ37" s="8">
        <f t="shared" si="333"/>
        <v>0</v>
      </c>
      <c r="CA37" s="8">
        <f t="shared" si="333"/>
        <v>0</v>
      </c>
      <c r="CB37" s="8">
        <f t="shared" si="333"/>
        <v>0</v>
      </c>
      <c r="CC37" s="8">
        <f t="shared" si="333"/>
        <v>0</v>
      </c>
      <c r="CD37" s="8">
        <f t="shared" si="333"/>
        <v>0</v>
      </c>
      <c r="CE37" s="8">
        <f t="shared" si="333"/>
        <v>0</v>
      </c>
      <c r="CF37" s="8">
        <f t="shared" si="333"/>
        <v>0</v>
      </c>
      <c r="CG37" s="8">
        <f t="shared" si="333"/>
        <v>0</v>
      </c>
      <c r="CH37" s="8">
        <f t="shared" si="333"/>
        <v>0</v>
      </c>
      <c r="CI37" s="8">
        <f t="shared" si="333"/>
        <v>0</v>
      </c>
      <c r="CJ37" s="8">
        <f t="shared" si="333"/>
        <v>0</v>
      </c>
      <c r="CK37" s="8">
        <f t="shared" si="333"/>
        <v>0</v>
      </c>
      <c r="CL37" s="8">
        <f t="shared" si="333"/>
        <v>0</v>
      </c>
      <c r="CM37" s="8">
        <f t="shared" si="333"/>
        <v>0</v>
      </c>
      <c r="CN37" s="8">
        <f t="shared" si="333"/>
        <v>0</v>
      </c>
      <c r="CO37" s="8">
        <f t="shared" si="333"/>
        <v>0</v>
      </c>
      <c r="CP37" s="8">
        <f t="shared" si="333"/>
        <v>0</v>
      </c>
      <c r="CQ37" s="8">
        <f t="shared" si="333"/>
        <v>0</v>
      </c>
      <c r="CR37" s="8">
        <f t="shared" si="333"/>
        <v>0</v>
      </c>
      <c r="CS37" s="8">
        <f t="shared" si="333"/>
        <v>0</v>
      </c>
      <c r="CT37" s="8">
        <f t="shared" si="333"/>
        <v>0</v>
      </c>
      <c r="CU37" s="8">
        <f t="shared" si="333"/>
        <v>0</v>
      </c>
      <c r="CV37" s="8">
        <f t="shared" si="333"/>
        <v>0</v>
      </c>
      <c r="CW37" s="8">
        <f t="shared" si="333"/>
        <v>0</v>
      </c>
      <c r="CX37" s="8">
        <f t="shared" si="333"/>
        <v>0</v>
      </c>
      <c r="CY37" s="8">
        <f t="shared" si="333"/>
        <v>0</v>
      </c>
      <c r="CZ37" s="8">
        <f t="shared" si="333"/>
        <v>0</v>
      </c>
      <c r="DA37" s="8">
        <f t="shared" si="333"/>
        <v>0</v>
      </c>
      <c r="DB37" s="8">
        <f t="shared" si="333"/>
        <v>0</v>
      </c>
      <c r="DC37" s="8">
        <f t="shared" si="333"/>
        <v>0</v>
      </c>
      <c r="DD37" s="8">
        <f t="shared" si="333"/>
        <v>0</v>
      </c>
      <c r="DE37" s="8">
        <f t="shared" si="333"/>
        <v>0</v>
      </c>
      <c r="DF37" s="8">
        <f t="shared" si="333"/>
        <v>0</v>
      </c>
      <c r="DG37" s="8">
        <f t="shared" si="333"/>
        <v>0</v>
      </c>
      <c r="DH37" s="8">
        <f t="shared" si="333"/>
        <v>0</v>
      </c>
      <c r="DI37" s="8">
        <f t="shared" si="333"/>
        <v>0</v>
      </c>
      <c r="DJ37" s="8">
        <f t="shared" si="333"/>
        <v>0</v>
      </c>
      <c r="DK37" s="8">
        <f t="shared" si="333"/>
        <v>0</v>
      </c>
      <c r="DL37" s="8">
        <f t="shared" si="333"/>
        <v>0</v>
      </c>
      <c r="DM37" s="8">
        <f t="shared" si="333"/>
        <v>0</v>
      </c>
      <c r="DN37" s="8">
        <f t="shared" si="333"/>
        <v>0</v>
      </c>
      <c r="DO37" s="8">
        <f t="shared" si="333"/>
        <v>0</v>
      </c>
      <c r="DP37" s="8">
        <f t="shared" si="333"/>
        <v>0</v>
      </c>
      <c r="DQ37" s="8">
        <f t="shared" si="333"/>
        <v>0</v>
      </c>
      <c r="DR37" s="8">
        <f t="shared" si="333"/>
        <v>0</v>
      </c>
      <c r="DS37" s="8">
        <f t="shared" si="333"/>
        <v>0</v>
      </c>
      <c r="DT37" s="8">
        <f t="shared" si="333"/>
        <v>0</v>
      </c>
      <c r="DU37" s="8">
        <f t="shared" si="333"/>
        <v>0</v>
      </c>
      <c r="DV37" s="8">
        <f t="shared" si="333"/>
        <v>0</v>
      </c>
      <c r="DW37" s="8">
        <f t="shared" si="333"/>
        <v>0</v>
      </c>
      <c r="DX37" s="8">
        <f t="shared" si="333"/>
        <v>0</v>
      </c>
      <c r="DY37" s="8">
        <f t="shared" si="333"/>
        <v>0</v>
      </c>
      <c r="DZ37" s="8">
        <f t="shared" si="333"/>
        <v>0</v>
      </c>
      <c r="EA37" s="8">
        <f t="shared" ref="EA37:GL37" si="334">IFERROR(EA33/EA36,0)</f>
        <v>0</v>
      </c>
      <c r="EB37" s="8">
        <f t="shared" si="334"/>
        <v>0</v>
      </c>
      <c r="EC37" s="8">
        <f t="shared" si="334"/>
        <v>0</v>
      </c>
      <c r="ED37" s="8">
        <f t="shared" si="334"/>
        <v>0</v>
      </c>
      <c r="EE37" s="8">
        <f t="shared" si="334"/>
        <v>0</v>
      </c>
      <c r="EF37" s="8">
        <f t="shared" si="334"/>
        <v>0</v>
      </c>
      <c r="EG37" s="8">
        <f t="shared" si="334"/>
        <v>0</v>
      </c>
      <c r="EH37" s="8">
        <f t="shared" si="334"/>
        <v>0</v>
      </c>
      <c r="EI37" s="8">
        <f t="shared" si="334"/>
        <v>0</v>
      </c>
      <c r="EJ37" s="8">
        <f t="shared" si="334"/>
        <v>0</v>
      </c>
      <c r="EK37" s="8">
        <f t="shared" si="334"/>
        <v>0</v>
      </c>
      <c r="EL37" s="8">
        <f t="shared" si="334"/>
        <v>0</v>
      </c>
      <c r="EM37" s="8">
        <f t="shared" si="334"/>
        <v>0</v>
      </c>
      <c r="EN37" s="8">
        <f t="shared" si="334"/>
        <v>0</v>
      </c>
      <c r="EO37" s="8">
        <f t="shared" si="334"/>
        <v>0</v>
      </c>
      <c r="EP37" s="8">
        <f t="shared" si="334"/>
        <v>0</v>
      </c>
      <c r="EQ37" s="8">
        <f t="shared" si="334"/>
        <v>0</v>
      </c>
      <c r="ER37" s="8">
        <f t="shared" si="334"/>
        <v>0</v>
      </c>
      <c r="ES37" s="8">
        <f t="shared" si="334"/>
        <v>0</v>
      </c>
      <c r="ET37" s="8">
        <f t="shared" si="334"/>
        <v>0</v>
      </c>
      <c r="EU37" s="8">
        <f t="shared" si="334"/>
        <v>0</v>
      </c>
      <c r="EV37" s="8">
        <f t="shared" si="334"/>
        <v>0</v>
      </c>
      <c r="EW37" s="8">
        <f t="shared" si="334"/>
        <v>0</v>
      </c>
      <c r="EX37" s="8">
        <f t="shared" si="334"/>
        <v>0</v>
      </c>
      <c r="EY37" s="8">
        <f t="shared" si="334"/>
        <v>0</v>
      </c>
      <c r="EZ37" s="8">
        <f t="shared" si="334"/>
        <v>0</v>
      </c>
      <c r="FA37" s="8">
        <f t="shared" si="334"/>
        <v>0</v>
      </c>
      <c r="FB37" s="8">
        <f t="shared" si="334"/>
        <v>0</v>
      </c>
      <c r="FC37" s="8">
        <f t="shared" si="334"/>
        <v>0</v>
      </c>
      <c r="FD37" s="8">
        <f t="shared" si="334"/>
        <v>0</v>
      </c>
      <c r="FE37" s="8">
        <f t="shared" si="334"/>
        <v>0</v>
      </c>
      <c r="FF37" s="8">
        <f t="shared" si="334"/>
        <v>0</v>
      </c>
      <c r="FG37" s="8">
        <f t="shared" si="334"/>
        <v>0</v>
      </c>
      <c r="FH37" s="8">
        <f t="shared" si="334"/>
        <v>0</v>
      </c>
      <c r="FI37" s="8">
        <f t="shared" si="334"/>
        <v>0</v>
      </c>
      <c r="FJ37" s="8">
        <f t="shared" si="334"/>
        <v>0</v>
      </c>
      <c r="FK37" s="8">
        <f t="shared" si="334"/>
        <v>0</v>
      </c>
      <c r="FL37" s="8">
        <f t="shared" si="334"/>
        <v>0</v>
      </c>
      <c r="FM37" s="8">
        <f t="shared" si="334"/>
        <v>0</v>
      </c>
      <c r="FN37" s="8">
        <f t="shared" si="334"/>
        <v>0</v>
      </c>
      <c r="FO37" s="8">
        <f t="shared" si="334"/>
        <v>0</v>
      </c>
      <c r="FP37" s="8">
        <f t="shared" si="334"/>
        <v>0</v>
      </c>
      <c r="FQ37" s="8">
        <f t="shared" si="334"/>
        <v>0</v>
      </c>
      <c r="FR37" s="8">
        <f t="shared" si="334"/>
        <v>0</v>
      </c>
      <c r="FS37" s="8">
        <f t="shared" si="334"/>
        <v>0</v>
      </c>
      <c r="FT37" s="8">
        <f t="shared" si="334"/>
        <v>0</v>
      </c>
      <c r="FU37" s="8">
        <f t="shared" si="334"/>
        <v>0</v>
      </c>
      <c r="FV37" s="8">
        <f t="shared" si="334"/>
        <v>0</v>
      </c>
      <c r="FW37" s="8">
        <f t="shared" si="334"/>
        <v>0</v>
      </c>
      <c r="FX37" s="8">
        <f t="shared" si="334"/>
        <v>0</v>
      </c>
      <c r="FY37" s="8">
        <f t="shared" si="334"/>
        <v>0</v>
      </c>
      <c r="FZ37" s="8">
        <f t="shared" si="334"/>
        <v>0</v>
      </c>
      <c r="GA37" s="8">
        <f t="shared" si="334"/>
        <v>0</v>
      </c>
      <c r="GB37" s="8">
        <f t="shared" si="334"/>
        <v>0</v>
      </c>
      <c r="GC37" s="8">
        <f t="shared" si="334"/>
        <v>0</v>
      </c>
      <c r="GD37" s="8">
        <f t="shared" si="334"/>
        <v>0</v>
      </c>
      <c r="GE37" s="8">
        <f t="shared" si="334"/>
        <v>0</v>
      </c>
      <c r="GF37" s="8">
        <f t="shared" si="334"/>
        <v>0</v>
      </c>
      <c r="GG37" s="8">
        <f t="shared" si="334"/>
        <v>0</v>
      </c>
      <c r="GH37" s="8">
        <f t="shared" si="334"/>
        <v>0</v>
      </c>
      <c r="GI37" s="8">
        <f t="shared" si="334"/>
        <v>0</v>
      </c>
      <c r="GJ37" s="8">
        <f t="shared" si="334"/>
        <v>0</v>
      </c>
      <c r="GK37" s="8">
        <f t="shared" si="334"/>
        <v>0</v>
      </c>
      <c r="GL37" s="8">
        <f t="shared" si="334"/>
        <v>0</v>
      </c>
      <c r="GM37" s="8">
        <f t="shared" ref="GM37:IX37" si="335">IFERROR(GM33/GM36,0)</f>
        <v>0</v>
      </c>
      <c r="GN37" s="8">
        <f t="shared" si="335"/>
        <v>0</v>
      </c>
      <c r="GO37" s="8">
        <f t="shared" si="335"/>
        <v>0</v>
      </c>
      <c r="GP37" s="8">
        <f t="shared" si="335"/>
        <v>0</v>
      </c>
      <c r="GQ37" s="8">
        <f t="shared" si="335"/>
        <v>0</v>
      </c>
      <c r="GR37" s="8">
        <f t="shared" si="335"/>
        <v>0</v>
      </c>
      <c r="GS37" s="8">
        <f t="shared" si="335"/>
        <v>0</v>
      </c>
      <c r="GT37" s="8">
        <f t="shared" si="335"/>
        <v>0</v>
      </c>
      <c r="GU37" s="8">
        <f t="shared" si="335"/>
        <v>0</v>
      </c>
      <c r="GV37" s="8">
        <f t="shared" si="335"/>
        <v>0</v>
      </c>
      <c r="GW37" s="8">
        <f t="shared" si="335"/>
        <v>0</v>
      </c>
      <c r="GX37" s="8">
        <f t="shared" si="335"/>
        <v>0</v>
      </c>
      <c r="GY37" s="8">
        <f t="shared" si="335"/>
        <v>0</v>
      </c>
      <c r="GZ37" s="8">
        <f t="shared" si="335"/>
        <v>0</v>
      </c>
      <c r="HA37" s="8">
        <f t="shared" si="335"/>
        <v>0</v>
      </c>
      <c r="HB37" s="8">
        <f t="shared" si="335"/>
        <v>0</v>
      </c>
      <c r="HC37" s="8">
        <f t="shared" si="335"/>
        <v>0</v>
      </c>
      <c r="HD37" s="8">
        <f t="shared" si="335"/>
        <v>0</v>
      </c>
      <c r="HE37" s="8">
        <f t="shared" si="335"/>
        <v>0</v>
      </c>
      <c r="HF37" s="8">
        <f t="shared" si="335"/>
        <v>0</v>
      </c>
      <c r="HG37" s="8">
        <f t="shared" si="335"/>
        <v>0</v>
      </c>
      <c r="HH37" s="8">
        <f t="shared" si="335"/>
        <v>0</v>
      </c>
      <c r="HI37" s="8">
        <f t="shared" si="335"/>
        <v>0</v>
      </c>
      <c r="HJ37" s="8">
        <f t="shared" si="335"/>
        <v>0</v>
      </c>
      <c r="HK37" s="8">
        <f t="shared" si="335"/>
        <v>0</v>
      </c>
      <c r="HL37" s="8">
        <f t="shared" si="335"/>
        <v>0</v>
      </c>
      <c r="HM37" s="8">
        <f t="shared" si="335"/>
        <v>0</v>
      </c>
      <c r="HN37" s="8">
        <f t="shared" si="335"/>
        <v>0</v>
      </c>
      <c r="HO37" s="8">
        <f t="shared" si="335"/>
        <v>0</v>
      </c>
      <c r="HP37" s="8">
        <f t="shared" si="335"/>
        <v>0</v>
      </c>
      <c r="HQ37" s="8">
        <f t="shared" si="335"/>
        <v>0</v>
      </c>
      <c r="HR37" s="8">
        <f t="shared" si="335"/>
        <v>0</v>
      </c>
      <c r="HS37" s="8">
        <f t="shared" si="335"/>
        <v>0</v>
      </c>
      <c r="HT37" s="8">
        <f t="shared" si="335"/>
        <v>0</v>
      </c>
      <c r="HU37" s="8">
        <f t="shared" si="335"/>
        <v>0</v>
      </c>
      <c r="HV37" s="8">
        <f t="shared" si="335"/>
        <v>0</v>
      </c>
      <c r="HW37" s="8">
        <f t="shared" si="335"/>
        <v>0</v>
      </c>
      <c r="HX37" s="8">
        <f t="shared" si="335"/>
        <v>0</v>
      </c>
      <c r="HY37" s="8">
        <f t="shared" si="335"/>
        <v>0</v>
      </c>
      <c r="HZ37" s="8">
        <f t="shared" si="335"/>
        <v>0</v>
      </c>
      <c r="IA37" s="8">
        <f t="shared" si="335"/>
        <v>0</v>
      </c>
      <c r="IB37" s="8">
        <f t="shared" si="335"/>
        <v>0</v>
      </c>
      <c r="IC37" s="8">
        <f t="shared" si="335"/>
        <v>0</v>
      </c>
      <c r="ID37" s="8">
        <f t="shared" si="335"/>
        <v>0</v>
      </c>
      <c r="IE37" s="8">
        <f t="shared" si="335"/>
        <v>0</v>
      </c>
      <c r="IF37" s="8">
        <f t="shared" si="335"/>
        <v>0</v>
      </c>
      <c r="IG37" s="8">
        <f t="shared" si="335"/>
        <v>0</v>
      </c>
      <c r="IH37" s="8">
        <f t="shared" si="335"/>
        <v>0</v>
      </c>
      <c r="II37" s="8">
        <f t="shared" si="335"/>
        <v>0</v>
      </c>
      <c r="IJ37" s="8">
        <f t="shared" si="335"/>
        <v>0</v>
      </c>
      <c r="IK37" s="8">
        <f t="shared" si="335"/>
        <v>0</v>
      </c>
      <c r="IL37" s="8">
        <f t="shared" si="335"/>
        <v>0</v>
      </c>
      <c r="IM37" s="8">
        <f t="shared" si="335"/>
        <v>0</v>
      </c>
      <c r="IN37" s="8">
        <f t="shared" si="335"/>
        <v>0</v>
      </c>
      <c r="IO37" s="8">
        <f t="shared" si="335"/>
        <v>0</v>
      </c>
      <c r="IP37" s="8">
        <f t="shared" si="335"/>
        <v>0</v>
      </c>
      <c r="IQ37" s="8">
        <f t="shared" si="335"/>
        <v>0</v>
      </c>
      <c r="IR37" s="8">
        <f t="shared" si="335"/>
        <v>0</v>
      </c>
      <c r="IS37" s="8">
        <f t="shared" si="335"/>
        <v>0</v>
      </c>
      <c r="IT37" s="8">
        <f t="shared" si="335"/>
        <v>0</v>
      </c>
      <c r="IU37" s="8">
        <f t="shared" si="335"/>
        <v>0</v>
      </c>
      <c r="IV37" s="8">
        <f t="shared" si="335"/>
        <v>0</v>
      </c>
      <c r="IW37" s="8">
        <f t="shared" si="335"/>
        <v>0</v>
      </c>
      <c r="IX37" s="8">
        <f t="shared" si="335"/>
        <v>0</v>
      </c>
      <c r="IY37" s="8">
        <f t="shared" ref="IY37:LJ37" si="336">IFERROR(IY33/IY36,0)</f>
        <v>0</v>
      </c>
      <c r="IZ37" s="8">
        <f t="shared" si="336"/>
        <v>0</v>
      </c>
      <c r="JA37" s="8">
        <f t="shared" si="336"/>
        <v>0</v>
      </c>
      <c r="JB37" s="8">
        <f t="shared" si="336"/>
        <v>0</v>
      </c>
      <c r="JC37" s="8">
        <f t="shared" si="336"/>
        <v>0</v>
      </c>
      <c r="JD37" s="8">
        <f t="shared" si="336"/>
        <v>0</v>
      </c>
      <c r="JE37" s="8">
        <f t="shared" si="336"/>
        <v>0</v>
      </c>
      <c r="JF37" s="8">
        <f t="shared" si="336"/>
        <v>0</v>
      </c>
      <c r="JG37" s="8">
        <f t="shared" si="336"/>
        <v>0</v>
      </c>
      <c r="JH37" s="8">
        <f t="shared" si="336"/>
        <v>0</v>
      </c>
      <c r="JI37" s="8">
        <f t="shared" si="336"/>
        <v>0</v>
      </c>
      <c r="JJ37" s="8">
        <f t="shared" si="336"/>
        <v>0</v>
      </c>
      <c r="JK37" s="8">
        <f t="shared" si="336"/>
        <v>0</v>
      </c>
      <c r="JL37" s="8">
        <f t="shared" si="336"/>
        <v>0</v>
      </c>
      <c r="JM37" s="8">
        <f t="shared" si="336"/>
        <v>0</v>
      </c>
      <c r="JN37" s="8">
        <f t="shared" si="336"/>
        <v>0</v>
      </c>
      <c r="JO37" s="8">
        <f t="shared" si="336"/>
        <v>0</v>
      </c>
      <c r="JP37" s="8">
        <f t="shared" si="336"/>
        <v>0</v>
      </c>
      <c r="JQ37" s="8">
        <f t="shared" si="336"/>
        <v>0</v>
      </c>
      <c r="JR37" s="8">
        <f t="shared" si="336"/>
        <v>0</v>
      </c>
      <c r="JS37" s="8">
        <f t="shared" si="336"/>
        <v>0</v>
      </c>
      <c r="JT37" s="8">
        <f t="shared" si="336"/>
        <v>0</v>
      </c>
      <c r="JU37" s="8">
        <f t="shared" si="336"/>
        <v>0</v>
      </c>
      <c r="JV37" s="8">
        <f t="shared" si="336"/>
        <v>0</v>
      </c>
      <c r="JW37" s="8">
        <f t="shared" si="336"/>
        <v>0</v>
      </c>
      <c r="JX37" s="8">
        <f t="shared" si="336"/>
        <v>0</v>
      </c>
      <c r="JY37" s="8">
        <f t="shared" si="336"/>
        <v>0</v>
      </c>
      <c r="JZ37" s="8">
        <f t="shared" si="336"/>
        <v>0</v>
      </c>
      <c r="KA37" s="8">
        <f t="shared" si="336"/>
        <v>0</v>
      </c>
      <c r="KB37" s="8">
        <f t="shared" si="336"/>
        <v>0</v>
      </c>
      <c r="KC37" s="8">
        <f t="shared" si="336"/>
        <v>0</v>
      </c>
      <c r="KD37" s="8">
        <f t="shared" si="336"/>
        <v>0</v>
      </c>
      <c r="KE37" s="8">
        <f t="shared" si="336"/>
        <v>0</v>
      </c>
      <c r="KF37" s="8">
        <f t="shared" si="336"/>
        <v>0</v>
      </c>
      <c r="KG37" s="8">
        <f t="shared" si="336"/>
        <v>0</v>
      </c>
      <c r="KH37" s="8">
        <f t="shared" si="336"/>
        <v>0</v>
      </c>
      <c r="KI37" s="8">
        <f t="shared" si="336"/>
        <v>0</v>
      </c>
      <c r="KJ37" s="8">
        <f t="shared" si="336"/>
        <v>0</v>
      </c>
      <c r="KK37" s="8">
        <f t="shared" si="336"/>
        <v>0</v>
      </c>
      <c r="KL37" s="8">
        <f t="shared" si="336"/>
        <v>0</v>
      </c>
      <c r="KM37" s="8">
        <f t="shared" si="336"/>
        <v>0</v>
      </c>
      <c r="KN37" s="8">
        <f t="shared" si="336"/>
        <v>0</v>
      </c>
      <c r="KO37" s="8">
        <f t="shared" si="336"/>
        <v>0</v>
      </c>
      <c r="KP37" s="8">
        <f t="shared" si="336"/>
        <v>0</v>
      </c>
      <c r="KQ37" s="8">
        <f t="shared" si="336"/>
        <v>0</v>
      </c>
      <c r="KR37" s="8">
        <f t="shared" si="336"/>
        <v>0</v>
      </c>
      <c r="KS37" s="8">
        <f t="shared" si="336"/>
        <v>0</v>
      </c>
      <c r="KT37" s="8">
        <f t="shared" si="336"/>
        <v>0</v>
      </c>
      <c r="KU37" s="8">
        <f t="shared" si="336"/>
        <v>0</v>
      </c>
      <c r="KV37" s="8">
        <f t="shared" si="336"/>
        <v>0</v>
      </c>
      <c r="KW37" s="8">
        <f t="shared" si="336"/>
        <v>0</v>
      </c>
      <c r="KX37" s="8">
        <f t="shared" si="336"/>
        <v>0</v>
      </c>
      <c r="KY37" s="8">
        <f t="shared" si="336"/>
        <v>0</v>
      </c>
      <c r="KZ37" s="8">
        <f t="shared" si="336"/>
        <v>0</v>
      </c>
      <c r="LA37" s="8">
        <f t="shared" si="336"/>
        <v>0</v>
      </c>
      <c r="LB37" s="8">
        <f t="shared" si="336"/>
        <v>0</v>
      </c>
      <c r="LC37" s="8">
        <f t="shared" si="336"/>
        <v>0</v>
      </c>
      <c r="LD37" s="8">
        <f t="shared" si="336"/>
        <v>0</v>
      </c>
      <c r="LE37" s="8">
        <f t="shared" si="336"/>
        <v>0</v>
      </c>
      <c r="LF37" s="8">
        <f t="shared" si="336"/>
        <v>0</v>
      </c>
      <c r="LG37" s="8">
        <f t="shared" si="336"/>
        <v>0</v>
      </c>
      <c r="LH37" s="8">
        <f t="shared" si="336"/>
        <v>0</v>
      </c>
      <c r="LI37" s="8">
        <f t="shared" si="336"/>
        <v>0</v>
      </c>
      <c r="LJ37" s="8">
        <f t="shared" si="336"/>
        <v>0</v>
      </c>
      <c r="LK37" s="8">
        <f t="shared" ref="LK37:NV37" si="337">IFERROR(LK33/LK36,0)</f>
        <v>0</v>
      </c>
      <c r="LL37" s="8">
        <f t="shared" si="337"/>
        <v>0</v>
      </c>
      <c r="LM37" s="8">
        <f t="shared" si="337"/>
        <v>0</v>
      </c>
      <c r="LN37" s="8">
        <f t="shared" si="337"/>
        <v>0</v>
      </c>
      <c r="LO37" s="8">
        <f t="shared" si="337"/>
        <v>0</v>
      </c>
      <c r="LP37" s="8">
        <f t="shared" si="337"/>
        <v>0</v>
      </c>
      <c r="LQ37" s="8">
        <f t="shared" si="337"/>
        <v>0</v>
      </c>
      <c r="LR37" s="8">
        <f t="shared" si="337"/>
        <v>0</v>
      </c>
      <c r="LS37" s="8">
        <f t="shared" si="337"/>
        <v>0</v>
      </c>
      <c r="LT37" s="8">
        <f t="shared" si="337"/>
        <v>0</v>
      </c>
      <c r="LU37" s="8">
        <f t="shared" si="337"/>
        <v>0</v>
      </c>
      <c r="LV37" s="8">
        <f t="shared" si="337"/>
        <v>0</v>
      </c>
      <c r="LW37" s="8">
        <f t="shared" si="337"/>
        <v>0</v>
      </c>
      <c r="LX37" s="8">
        <f t="shared" si="337"/>
        <v>0</v>
      </c>
      <c r="LY37" s="8">
        <f t="shared" si="337"/>
        <v>0</v>
      </c>
      <c r="LZ37" s="8">
        <f t="shared" si="337"/>
        <v>0</v>
      </c>
      <c r="MA37" s="8">
        <f t="shared" si="337"/>
        <v>0</v>
      </c>
      <c r="MB37" s="8">
        <f t="shared" si="337"/>
        <v>0</v>
      </c>
      <c r="MC37" s="8">
        <f t="shared" si="337"/>
        <v>0</v>
      </c>
      <c r="MD37" s="8">
        <f t="shared" si="337"/>
        <v>0</v>
      </c>
      <c r="ME37" s="8">
        <f t="shared" si="337"/>
        <v>0</v>
      </c>
      <c r="MF37" s="8">
        <f t="shared" si="337"/>
        <v>0</v>
      </c>
      <c r="MG37" s="8">
        <f t="shared" si="337"/>
        <v>0</v>
      </c>
      <c r="MH37" s="8">
        <f t="shared" si="337"/>
        <v>0</v>
      </c>
      <c r="MI37" s="8">
        <f t="shared" si="337"/>
        <v>0</v>
      </c>
      <c r="MJ37" s="8">
        <f t="shared" si="337"/>
        <v>0</v>
      </c>
      <c r="MK37" s="8">
        <f t="shared" si="337"/>
        <v>0</v>
      </c>
      <c r="ML37" s="8">
        <f t="shared" si="337"/>
        <v>0</v>
      </c>
      <c r="MM37" s="8">
        <f t="shared" si="337"/>
        <v>0</v>
      </c>
      <c r="MN37" s="8">
        <f t="shared" si="337"/>
        <v>0</v>
      </c>
      <c r="MO37" s="8">
        <f t="shared" si="337"/>
        <v>0</v>
      </c>
      <c r="MP37" s="8">
        <f t="shared" si="337"/>
        <v>0</v>
      </c>
      <c r="MQ37" s="8">
        <f t="shared" si="337"/>
        <v>0</v>
      </c>
      <c r="MR37" s="8">
        <f t="shared" si="337"/>
        <v>0</v>
      </c>
      <c r="MS37" s="8">
        <f t="shared" si="337"/>
        <v>0</v>
      </c>
      <c r="MT37" s="8">
        <f t="shared" si="337"/>
        <v>0</v>
      </c>
      <c r="MU37" s="8">
        <f t="shared" si="337"/>
        <v>0</v>
      </c>
      <c r="MV37" s="8">
        <f t="shared" si="337"/>
        <v>0</v>
      </c>
      <c r="MW37" s="8">
        <f t="shared" si="337"/>
        <v>0</v>
      </c>
      <c r="MX37" s="8">
        <f t="shared" si="337"/>
        <v>0</v>
      </c>
      <c r="MY37" s="8">
        <f t="shared" si="337"/>
        <v>0</v>
      </c>
      <c r="MZ37" s="8">
        <f t="shared" si="337"/>
        <v>0</v>
      </c>
      <c r="NA37" s="8">
        <f t="shared" si="337"/>
        <v>0</v>
      </c>
      <c r="NB37" s="8">
        <f t="shared" si="337"/>
        <v>0</v>
      </c>
      <c r="NC37" s="8">
        <f t="shared" si="337"/>
        <v>0</v>
      </c>
      <c r="ND37" s="8">
        <f t="shared" si="337"/>
        <v>0</v>
      </c>
      <c r="NE37" s="8">
        <f t="shared" si="337"/>
        <v>0</v>
      </c>
      <c r="NF37" s="8">
        <f t="shared" si="337"/>
        <v>0</v>
      </c>
      <c r="NG37" s="8">
        <f t="shared" si="337"/>
        <v>0</v>
      </c>
      <c r="NH37" s="8">
        <f t="shared" si="337"/>
        <v>0</v>
      </c>
      <c r="NI37" s="8">
        <f t="shared" si="337"/>
        <v>0</v>
      </c>
      <c r="NJ37" s="8">
        <f t="shared" si="337"/>
        <v>0</v>
      </c>
      <c r="NK37" s="8">
        <f t="shared" si="337"/>
        <v>0</v>
      </c>
      <c r="NL37" s="8">
        <f t="shared" si="337"/>
        <v>0</v>
      </c>
      <c r="NM37" s="8">
        <f t="shared" si="337"/>
        <v>0</v>
      </c>
      <c r="NN37" s="8">
        <f t="shared" si="337"/>
        <v>0</v>
      </c>
      <c r="NO37" s="8">
        <f t="shared" si="337"/>
        <v>0</v>
      </c>
      <c r="NP37" s="8">
        <f t="shared" si="337"/>
        <v>0</v>
      </c>
      <c r="NQ37" s="8">
        <f t="shared" si="337"/>
        <v>0</v>
      </c>
      <c r="NR37" s="8">
        <f t="shared" si="337"/>
        <v>0</v>
      </c>
      <c r="NS37" s="8">
        <f t="shared" si="337"/>
        <v>0</v>
      </c>
      <c r="NT37" s="8">
        <f t="shared" si="337"/>
        <v>0</v>
      </c>
      <c r="NU37" s="8">
        <f t="shared" si="337"/>
        <v>0</v>
      </c>
      <c r="NV37" s="8">
        <f t="shared" si="337"/>
        <v>0</v>
      </c>
      <c r="NW37" s="8">
        <f t="shared" ref="NW37:QH37" si="338">IFERROR(NW33/NW36,0)</f>
        <v>0</v>
      </c>
      <c r="NX37" s="8">
        <f t="shared" si="338"/>
        <v>0</v>
      </c>
      <c r="NY37" s="8">
        <f t="shared" si="338"/>
        <v>0</v>
      </c>
      <c r="NZ37" s="8">
        <f t="shared" si="338"/>
        <v>0</v>
      </c>
      <c r="OA37" s="8">
        <f t="shared" si="338"/>
        <v>0</v>
      </c>
      <c r="OB37" s="8">
        <f t="shared" si="338"/>
        <v>0</v>
      </c>
      <c r="OC37" s="8">
        <f t="shared" si="338"/>
        <v>0</v>
      </c>
      <c r="OD37" s="8">
        <f t="shared" si="338"/>
        <v>0</v>
      </c>
      <c r="OE37" s="8">
        <f t="shared" si="338"/>
        <v>0</v>
      </c>
      <c r="OF37" s="8">
        <f t="shared" si="338"/>
        <v>0</v>
      </c>
      <c r="OG37" s="8">
        <f t="shared" si="338"/>
        <v>0</v>
      </c>
      <c r="OH37" s="8">
        <f t="shared" si="338"/>
        <v>0</v>
      </c>
      <c r="OI37" s="8">
        <f t="shared" si="338"/>
        <v>0</v>
      </c>
      <c r="OJ37" s="8">
        <f t="shared" si="338"/>
        <v>0</v>
      </c>
      <c r="OK37" s="8">
        <f t="shared" si="338"/>
        <v>0</v>
      </c>
      <c r="OL37" s="8">
        <f t="shared" si="338"/>
        <v>0</v>
      </c>
      <c r="OM37" s="8">
        <f t="shared" si="338"/>
        <v>0</v>
      </c>
      <c r="ON37" s="8">
        <f t="shared" si="338"/>
        <v>0</v>
      </c>
      <c r="OO37" s="8">
        <f t="shared" si="338"/>
        <v>0</v>
      </c>
      <c r="OP37" s="8">
        <f t="shared" si="338"/>
        <v>0</v>
      </c>
      <c r="OQ37" s="8">
        <f t="shared" si="338"/>
        <v>0</v>
      </c>
      <c r="OR37" s="8">
        <f t="shared" si="338"/>
        <v>0</v>
      </c>
      <c r="OS37" s="8">
        <f t="shared" si="338"/>
        <v>0</v>
      </c>
      <c r="OT37" s="8">
        <f t="shared" si="338"/>
        <v>0</v>
      </c>
      <c r="OU37" s="8">
        <f t="shared" si="338"/>
        <v>0</v>
      </c>
      <c r="OV37" s="8">
        <f t="shared" si="338"/>
        <v>0</v>
      </c>
      <c r="OW37" s="8">
        <f t="shared" si="338"/>
        <v>0</v>
      </c>
      <c r="OX37" s="8">
        <f t="shared" si="338"/>
        <v>0</v>
      </c>
      <c r="OY37" s="8">
        <f t="shared" si="338"/>
        <v>0</v>
      </c>
      <c r="OZ37" s="8">
        <f t="shared" si="338"/>
        <v>0</v>
      </c>
      <c r="PA37" s="8">
        <f t="shared" si="338"/>
        <v>0</v>
      </c>
      <c r="PB37" s="8">
        <f t="shared" si="338"/>
        <v>0</v>
      </c>
      <c r="PC37" s="8">
        <f t="shared" si="338"/>
        <v>0</v>
      </c>
      <c r="PD37" s="8">
        <f t="shared" si="338"/>
        <v>0</v>
      </c>
      <c r="PE37" s="8">
        <f t="shared" si="338"/>
        <v>0</v>
      </c>
      <c r="PF37" s="8">
        <f t="shared" si="338"/>
        <v>0</v>
      </c>
      <c r="PG37" s="8">
        <f t="shared" si="338"/>
        <v>0</v>
      </c>
      <c r="PH37" s="8">
        <f t="shared" si="338"/>
        <v>0</v>
      </c>
      <c r="PI37" s="8">
        <f t="shared" si="338"/>
        <v>0</v>
      </c>
      <c r="PJ37" s="8">
        <f t="shared" si="338"/>
        <v>0</v>
      </c>
      <c r="PK37" s="8">
        <f t="shared" si="338"/>
        <v>0</v>
      </c>
      <c r="PL37" s="8">
        <f t="shared" si="338"/>
        <v>0</v>
      </c>
      <c r="PM37" s="8">
        <f t="shared" si="338"/>
        <v>0</v>
      </c>
      <c r="PN37" s="8">
        <f t="shared" si="338"/>
        <v>0</v>
      </c>
      <c r="PO37" s="8">
        <f t="shared" si="338"/>
        <v>0</v>
      </c>
      <c r="PP37" s="8">
        <f t="shared" si="338"/>
        <v>0</v>
      </c>
      <c r="PQ37" s="8">
        <f t="shared" si="338"/>
        <v>0</v>
      </c>
      <c r="PR37" s="8">
        <f t="shared" si="338"/>
        <v>0</v>
      </c>
      <c r="PS37" s="8">
        <f t="shared" si="338"/>
        <v>0</v>
      </c>
      <c r="PT37" s="8">
        <f t="shared" si="338"/>
        <v>0</v>
      </c>
      <c r="PU37" s="8">
        <f t="shared" si="338"/>
        <v>0</v>
      </c>
      <c r="PV37" s="8">
        <f t="shared" si="338"/>
        <v>0</v>
      </c>
      <c r="PW37" s="8">
        <f t="shared" si="338"/>
        <v>0</v>
      </c>
      <c r="PX37" s="8">
        <f t="shared" si="338"/>
        <v>0</v>
      </c>
      <c r="PY37" s="8">
        <f t="shared" si="338"/>
        <v>0</v>
      </c>
      <c r="PZ37" s="8">
        <f t="shared" si="338"/>
        <v>0</v>
      </c>
      <c r="QA37" s="8">
        <f t="shared" si="338"/>
        <v>0</v>
      </c>
      <c r="QB37" s="8">
        <f t="shared" si="338"/>
        <v>0</v>
      </c>
      <c r="QC37" s="8">
        <f t="shared" si="338"/>
        <v>0</v>
      </c>
      <c r="QD37" s="8">
        <f t="shared" si="338"/>
        <v>0</v>
      </c>
      <c r="QE37" s="8">
        <f t="shared" si="338"/>
        <v>0</v>
      </c>
      <c r="QF37" s="8">
        <f t="shared" si="338"/>
        <v>0</v>
      </c>
      <c r="QG37" s="8">
        <f t="shared" si="338"/>
        <v>0</v>
      </c>
      <c r="QH37" s="8">
        <f t="shared" si="338"/>
        <v>0</v>
      </c>
      <c r="QI37" s="8">
        <f t="shared" ref="QI37:ST37" si="339">IFERROR(QI33/QI36,0)</f>
        <v>0</v>
      </c>
      <c r="QJ37" s="8">
        <f t="shared" si="339"/>
        <v>0</v>
      </c>
      <c r="QK37" s="8">
        <f t="shared" si="339"/>
        <v>0</v>
      </c>
      <c r="QL37" s="8">
        <f t="shared" si="339"/>
        <v>0</v>
      </c>
      <c r="QM37" s="8">
        <f t="shared" si="339"/>
        <v>0</v>
      </c>
      <c r="QN37" s="8">
        <f t="shared" si="339"/>
        <v>0</v>
      </c>
      <c r="QO37" s="8">
        <f t="shared" si="339"/>
        <v>0</v>
      </c>
      <c r="QP37" s="8">
        <f t="shared" si="339"/>
        <v>0</v>
      </c>
      <c r="QQ37" s="8">
        <f t="shared" si="339"/>
        <v>0</v>
      </c>
      <c r="QR37" s="8">
        <f t="shared" si="339"/>
        <v>0</v>
      </c>
      <c r="QS37" s="8">
        <f t="shared" si="339"/>
        <v>0</v>
      </c>
      <c r="QT37" s="8">
        <f t="shared" si="339"/>
        <v>0</v>
      </c>
      <c r="QU37" s="8">
        <f t="shared" si="339"/>
        <v>0</v>
      </c>
      <c r="QV37" s="8">
        <f t="shared" si="339"/>
        <v>0</v>
      </c>
      <c r="QW37" s="8">
        <f t="shared" si="339"/>
        <v>0</v>
      </c>
      <c r="QX37" s="8">
        <f t="shared" si="339"/>
        <v>0</v>
      </c>
      <c r="QY37" s="8">
        <f t="shared" si="339"/>
        <v>0</v>
      </c>
      <c r="QZ37" s="8">
        <f t="shared" si="339"/>
        <v>0</v>
      </c>
      <c r="RA37" s="8">
        <f t="shared" si="339"/>
        <v>0</v>
      </c>
      <c r="RB37" s="8">
        <f t="shared" si="339"/>
        <v>0</v>
      </c>
      <c r="RC37" s="8">
        <f t="shared" si="339"/>
        <v>0</v>
      </c>
      <c r="RD37" s="8">
        <f t="shared" si="339"/>
        <v>0</v>
      </c>
      <c r="RE37" s="8">
        <f t="shared" si="339"/>
        <v>0</v>
      </c>
      <c r="RF37" s="8">
        <f t="shared" si="339"/>
        <v>0</v>
      </c>
      <c r="RG37" s="8">
        <f t="shared" si="339"/>
        <v>0</v>
      </c>
      <c r="RH37" s="8">
        <f t="shared" si="339"/>
        <v>0</v>
      </c>
      <c r="RI37" s="8">
        <f t="shared" si="339"/>
        <v>0</v>
      </c>
      <c r="RJ37" s="8">
        <f t="shared" si="339"/>
        <v>0</v>
      </c>
      <c r="RK37" s="8">
        <f t="shared" si="339"/>
        <v>0</v>
      </c>
      <c r="RL37" s="8">
        <f t="shared" si="339"/>
        <v>0</v>
      </c>
      <c r="RM37" s="8">
        <f t="shared" si="339"/>
        <v>0</v>
      </c>
      <c r="RN37" s="8">
        <f t="shared" si="339"/>
        <v>0</v>
      </c>
      <c r="RO37" s="8">
        <f t="shared" si="339"/>
        <v>0</v>
      </c>
      <c r="RP37" s="8">
        <f t="shared" si="339"/>
        <v>0</v>
      </c>
      <c r="RQ37" s="8">
        <f t="shared" si="339"/>
        <v>0</v>
      </c>
      <c r="RR37" s="8">
        <f t="shared" si="339"/>
        <v>0</v>
      </c>
      <c r="RS37" s="8">
        <f t="shared" si="339"/>
        <v>0</v>
      </c>
      <c r="RT37" s="8">
        <f t="shared" si="339"/>
        <v>0</v>
      </c>
      <c r="RU37" s="8">
        <f t="shared" si="339"/>
        <v>0</v>
      </c>
      <c r="RV37" s="8">
        <f t="shared" si="339"/>
        <v>0</v>
      </c>
      <c r="RW37" s="8">
        <f t="shared" si="339"/>
        <v>0</v>
      </c>
      <c r="RX37" s="8">
        <f t="shared" si="339"/>
        <v>0</v>
      </c>
      <c r="RY37" s="8">
        <f t="shared" si="339"/>
        <v>0</v>
      </c>
      <c r="RZ37" s="8">
        <f t="shared" si="339"/>
        <v>0</v>
      </c>
      <c r="SA37" s="8">
        <f t="shared" si="339"/>
        <v>0</v>
      </c>
      <c r="SB37" s="8">
        <f t="shared" si="339"/>
        <v>0</v>
      </c>
      <c r="SC37" s="8">
        <f t="shared" si="339"/>
        <v>0</v>
      </c>
      <c r="SD37" s="8">
        <f t="shared" si="339"/>
        <v>0</v>
      </c>
      <c r="SE37" s="8">
        <f t="shared" si="339"/>
        <v>0</v>
      </c>
      <c r="SF37" s="8">
        <f t="shared" si="339"/>
        <v>0</v>
      </c>
      <c r="SG37" s="8">
        <f t="shared" si="339"/>
        <v>0</v>
      </c>
      <c r="SH37" s="8">
        <f t="shared" si="339"/>
        <v>0</v>
      </c>
      <c r="SI37" s="8">
        <f t="shared" si="339"/>
        <v>0</v>
      </c>
      <c r="SJ37" s="8">
        <f t="shared" si="339"/>
        <v>0</v>
      </c>
      <c r="SK37" s="8">
        <f t="shared" si="339"/>
        <v>0</v>
      </c>
      <c r="SL37" s="8">
        <f t="shared" si="339"/>
        <v>0</v>
      </c>
      <c r="SM37" s="8">
        <f t="shared" si="339"/>
        <v>0</v>
      </c>
      <c r="SN37" s="8">
        <f t="shared" si="339"/>
        <v>0</v>
      </c>
      <c r="SO37" s="8">
        <f t="shared" si="339"/>
        <v>0</v>
      </c>
      <c r="SP37" s="8">
        <f t="shared" si="339"/>
        <v>0</v>
      </c>
      <c r="SQ37" s="8">
        <f t="shared" si="339"/>
        <v>0</v>
      </c>
      <c r="SR37" s="8">
        <f t="shared" si="339"/>
        <v>0</v>
      </c>
      <c r="SS37" s="8">
        <f t="shared" si="339"/>
        <v>0</v>
      </c>
      <c r="ST37" s="8">
        <f t="shared" si="339"/>
        <v>0</v>
      </c>
      <c r="SU37" s="8">
        <f t="shared" ref="SU37:TI37" si="340">IFERROR(SU33/SU36,0)</f>
        <v>0</v>
      </c>
      <c r="SV37" s="8">
        <f t="shared" si="340"/>
        <v>0</v>
      </c>
      <c r="SW37" s="8">
        <f t="shared" si="340"/>
        <v>0</v>
      </c>
      <c r="SX37" s="8">
        <f t="shared" si="340"/>
        <v>0</v>
      </c>
      <c r="SY37" s="8">
        <f t="shared" si="340"/>
        <v>0</v>
      </c>
      <c r="SZ37" s="8">
        <f t="shared" si="340"/>
        <v>0</v>
      </c>
      <c r="TA37" s="8">
        <f t="shared" si="340"/>
        <v>0</v>
      </c>
      <c r="TB37" s="8">
        <f t="shared" si="340"/>
        <v>0</v>
      </c>
      <c r="TC37" s="8">
        <f t="shared" si="340"/>
        <v>0</v>
      </c>
      <c r="TD37" s="8">
        <f t="shared" si="340"/>
        <v>0</v>
      </c>
      <c r="TE37" s="8">
        <f t="shared" si="340"/>
        <v>0</v>
      </c>
      <c r="TF37" s="8">
        <f t="shared" si="340"/>
        <v>0</v>
      </c>
      <c r="TG37" s="8">
        <f t="shared" si="340"/>
        <v>0</v>
      </c>
      <c r="TH37" s="8">
        <f t="shared" si="340"/>
        <v>0</v>
      </c>
      <c r="TI37" s="8">
        <f t="shared" si="340"/>
        <v>0</v>
      </c>
      <c r="TJ37" s="8" t="e">
        <f t="shared" ref="TJ37:TU37" si="341">TJ33/TJ36</f>
        <v>#DIV/0!</v>
      </c>
      <c r="TK37" s="8" t="e">
        <f t="shared" si="341"/>
        <v>#DIV/0!</v>
      </c>
      <c r="TL37" s="8" t="e">
        <f t="shared" si="341"/>
        <v>#DIV/0!</v>
      </c>
      <c r="TM37" s="8" t="e">
        <f t="shared" si="341"/>
        <v>#DIV/0!</v>
      </c>
      <c r="TN37" s="8" t="e">
        <f t="shared" si="341"/>
        <v>#DIV/0!</v>
      </c>
      <c r="TO37" s="8" t="e">
        <f t="shared" si="341"/>
        <v>#DIV/0!</v>
      </c>
      <c r="TP37" s="8" t="e">
        <f t="shared" si="341"/>
        <v>#DIV/0!</v>
      </c>
      <c r="TQ37" s="8" t="e">
        <f t="shared" si="341"/>
        <v>#DIV/0!</v>
      </c>
      <c r="TR37" s="8" t="e">
        <f t="shared" si="341"/>
        <v>#DIV/0!</v>
      </c>
      <c r="TS37" s="8" t="e">
        <f t="shared" si="341"/>
        <v>#DIV/0!</v>
      </c>
      <c r="TT37" s="8" t="e">
        <f t="shared" si="341"/>
        <v>#DIV/0!</v>
      </c>
      <c r="TU37" s="8" t="e">
        <f t="shared" si="341"/>
        <v>#DIV/0!</v>
      </c>
      <c r="TV37" s="8" t="e">
        <f t="shared" ref="TV37:VC37" si="342">TV33/TV36</f>
        <v>#DIV/0!</v>
      </c>
      <c r="TW37" s="8" t="e">
        <f t="shared" si="342"/>
        <v>#DIV/0!</v>
      </c>
      <c r="TX37" s="8" t="e">
        <f t="shared" si="342"/>
        <v>#DIV/0!</v>
      </c>
      <c r="TY37" s="8" t="e">
        <f t="shared" si="342"/>
        <v>#DIV/0!</v>
      </c>
      <c r="TZ37" s="8" t="e">
        <f t="shared" si="342"/>
        <v>#DIV/0!</v>
      </c>
      <c r="UA37" s="8" t="e">
        <f t="shared" si="342"/>
        <v>#DIV/0!</v>
      </c>
      <c r="UB37" s="8" t="e">
        <f t="shared" si="342"/>
        <v>#DIV/0!</v>
      </c>
      <c r="UC37" s="8" t="e">
        <f t="shared" si="342"/>
        <v>#DIV/0!</v>
      </c>
      <c r="UD37" s="8" t="e">
        <f t="shared" si="342"/>
        <v>#DIV/0!</v>
      </c>
      <c r="UE37" s="8" t="e">
        <f t="shared" si="342"/>
        <v>#DIV/0!</v>
      </c>
      <c r="UF37" s="8" t="e">
        <f t="shared" si="342"/>
        <v>#DIV/0!</v>
      </c>
      <c r="UG37" s="8" t="e">
        <f t="shared" si="342"/>
        <v>#DIV/0!</v>
      </c>
      <c r="UH37" s="8" t="e">
        <f t="shared" si="342"/>
        <v>#DIV/0!</v>
      </c>
      <c r="UI37" s="8" t="e">
        <f t="shared" si="342"/>
        <v>#DIV/0!</v>
      </c>
      <c r="UJ37" s="8" t="e">
        <f t="shared" si="342"/>
        <v>#DIV/0!</v>
      </c>
      <c r="UK37" s="8" t="e">
        <f t="shared" si="342"/>
        <v>#DIV/0!</v>
      </c>
      <c r="UL37" s="8" t="e">
        <f t="shared" si="342"/>
        <v>#DIV/0!</v>
      </c>
      <c r="UM37" s="8" t="e">
        <f t="shared" si="342"/>
        <v>#DIV/0!</v>
      </c>
      <c r="UN37" s="8" t="e">
        <f t="shared" si="342"/>
        <v>#DIV/0!</v>
      </c>
      <c r="UO37" s="8" t="e">
        <f t="shared" si="342"/>
        <v>#DIV/0!</v>
      </c>
      <c r="UP37" s="8" t="e">
        <f t="shared" si="342"/>
        <v>#DIV/0!</v>
      </c>
      <c r="UQ37" s="8" t="e">
        <f t="shared" si="342"/>
        <v>#DIV/0!</v>
      </c>
      <c r="UR37" s="8" t="e">
        <f t="shared" si="342"/>
        <v>#DIV/0!</v>
      </c>
      <c r="US37" s="8" t="e">
        <f t="shared" si="342"/>
        <v>#DIV/0!</v>
      </c>
      <c r="UT37" s="8" t="e">
        <f t="shared" si="342"/>
        <v>#DIV/0!</v>
      </c>
      <c r="UU37" s="8" t="e">
        <f t="shared" si="342"/>
        <v>#DIV/0!</v>
      </c>
      <c r="UV37" s="8" t="e">
        <f t="shared" si="342"/>
        <v>#DIV/0!</v>
      </c>
      <c r="UW37" s="8" t="e">
        <f t="shared" si="342"/>
        <v>#DIV/0!</v>
      </c>
      <c r="UX37" s="8" t="e">
        <f t="shared" si="342"/>
        <v>#DIV/0!</v>
      </c>
      <c r="UY37" s="8" t="e">
        <f t="shared" si="342"/>
        <v>#DIV/0!</v>
      </c>
      <c r="UZ37" s="8" t="e">
        <f t="shared" si="342"/>
        <v>#DIV/0!</v>
      </c>
      <c r="VA37" s="8" t="e">
        <f t="shared" si="342"/>
        <v>#DIV/0!</v>
      </c>
      <c r="VB37" s="8" t="e">
        <f t="shared" si="342"/>
        <v>#DIV/0!</v>
      </c>
      <c r="VC37" s="8" t="e">
        <f t="shared" si="342"/>
        <v>#DIV/0!</v>
      </c>
      <c r="VD37" s="8" t="e">
        <f t="shared" ref="VD37:VM37" si="343">VD33/VD36</f>
        <v>#DIV/0!</v>
      </c>
      <c r="VE37" s="8" t="e">
        <f t="shared" si="343"/>
        <v>#DIV/0!</v>
      </c>
      <c r="VF37" s="8" t="e">
        <f t="shared" si="343"/>
        <v>#DIV/0!</v>
      </c>
      <c r="VG37" s="8" t="e">
        <f t="shared" si="343"/>
        <v>#DIV/0!</v>
      </c>
      <c r="VH37" s="8" t="e">
        <f t="shared" si="343"/>
        <v>#DIV/0!</v>
      </c>
      <c r="VI37" s="8" t="e">
        <f t="shared" si="343"/>
        <v>#DIV/0!</v>
      </c>
      <c r="VJ37" s="8" t="e">
        <f t="shared" si="343"/>
        <v>#DIV/0!</v>
      </c>
      <c r="VK37" s="8" t="e">
        <f t="shared" si="343"/>
        <v>#DIV/0!</v>
      </c>
      <c r="VL37" s="8" t="e">
        <f t="shared" si="343"/>
        <v>#DIV/0!</v>
      </c>
      <c r="VM37" s="8" t="e">
        <f t="shared" si="343"/>
        <v>#DIV/0!</v>
      </c>
      <c r="VN37" s="8" t="e">
        <f t="shared" ref="VN37:WE37" si="344">VN33/VN36</f>
        <v>#DIV/0!</v>
      </c>
      <c r="VO37" s="8" t="e">
        <f t="shared" si="344"/>
        <v>#DIV/0!</v>
      </c>
      <c r="VP37" s="8" t="e">
        <f t="shared" si="344"/>
        <v>#DIV/0!</v>
      </c>
      <c r="VQ37" s="8" t="e">
        <f t="shared" si="344"/>
        <v>#DIV/0!</v>
      </c>
      <c r="VR37" s="8" t="e">
        <f t="shared" si="344"/>
        <v>#DIV/0!</v>
      </c>
      <c r="VS37" s="8" t="e">
        <f t="shared" si="344"/>
        <v>#DIV/0!</v>
      </c>
      <c r="VT37" s="8" t="e">
        <f t="shared" si="344"/>
        <v>#DIV/0!</v>
      </c>
      <c r="VU37" s="8" t="e">
        <f t="shared" si="344"/>
        <v>#DIV/0!</v>
      </c>
      <c r="VV37" s="8" t="e">
        <f t="shared" si="344"/>
        <v>#DIV/0!</v>
      </c>
      <c r="VW37" s="8" t="e">
        <f t="shared" si="344"/>
        <v>#DIV/0!</v>
      </c>
      <c r="VX37" s="8" t="e">
        <f t="shared" si="344"/>
        <v>#DIV/0!</v>
      </c>
      <c r="VY37" s="8" t="e">
        <f t="shared" si="344"/>
        <v>#DIV/0!</v>
      </c>
      <c r="VZ37" s="8" t="e">
        <f t="shared" si="344"/>
        <v>#DIV/0!</v>
      </c>
      <c r="WA37" s="8" t="e">
        <f t="shared" si="344"/>
        <v>#DIV/0!</v>
      </c>
      <c r="WB37" s="8" t="e">
        <f t="shared" si="344"/>
        <v>#DIV/0!</v>
      </c>
      <c r="WC37" s="8" t="e">
        <f t="shared" si="344"/>
        <v>#DIV/0!</v>
      </c>
      <c r="WD37" s="8" t="e">
        <f t="shared" si="344"/>
        <v>#DIV/0!</v>
      </c>
      <c r="WE37" s="8" t="e">
        <f t="shared" si="344"/>
        <v>#DIV/0!</v>
      </c>
      <c r="WF37" s="8" t="e">
        <f t="shared" ref="WF37:WO37" si="345">WF33/WF36</f>
        <v>#DIV/0!</v>
      </c>
      <c r="WG37" s="8" t="e">
        <f t="shared" si="345"/>
        <v>#DIV/0!</v>
      </c>
      <c r="WH37" s="8" t="e">
        <f t="shared" si="345"/>
        <v>#DIV/0!</v>
      </c>
      <c r="WI37" s="8" t="e">
        <f t="shared" si="345"/>
        <v>#DIV/0!</v>
      </c>
      <c r="WJ37" s="8" t="e">
        <f t="shared" si="345"/>
        <v>#DIV/0!</v>
      </c>
      <c r="WK37" s="8" t="e">
        <f t="shared" si="345"/>
        <v>#DIV/0!</v>
      </c>
      <c r="WL37" s="8" t="e">
        <f t="shared" si="345"/>
        <v>#DIV/0!</v>
      </c>
      <c r="WM37" s="8" t="e">
        <f t="shared" si="345"/>
        <v>#DIV/0!</v>
      </c>
      <c r="WN37" s="8" t="e">
        <f t="shared" si="345"/>
        <v>#DIV/0!</v>
      </c>
      <c r="WO37" s="8" t="e">
        <f t="shared" si="345"/>
        <v>#DIV/0!</v>
      </c>
      <c r="WP37" s="8" t="e">
        <f t="shared" ref="WP37:WS37" si="346">WP33/WP36</f>
        <v>#DIV/0!</v>
      </c>
      <c r="WQ37" s="8" t="e">
        <f t="shared" si="346"/>
        <v>#DIV/0!</v>
      </c>
      <c r="WR37" s="8" t="e">
        <f t="shared" si="346"/>
        <v>#DIV/0!</v>
      </c>
      <c r="WS37" s="8" t="e">
        <f t="shared" si="346"/>
        <v>#DIV/0!</v>
      </c>
      <c r="WT37" s="8" t="e">
        <f t="shared" ref="WT37:XG37" si="347">WT33/WT36</f>
        <v>#DIV/0!</v>
      </c>
      <c r="WU37" s="8" t="e">
        <f t="shared" si="347"/>
        <v>#DIV/0!</v>
      </c>
      <c r="WV37" s="8" t="e">
        <f t="shared" si="347"/>
        <v>#DIV/0!</v>
      </c>
      <c r="WW37" s="8" t="e">
        <f t="shared" si="347"/>
        <v>#DIV/0!</v>
      </c>
      <c r="WX37" s="8" t="e">
        <f t="shared" si="347"/>
        <v>#DIV/0!</v>
      </c>
      <c r="WY37" s="8" t="e">
        <f t="shared" si="347"/>
        <v>#DIV/0!</v>
      </c>
      <c r="WZ37" s="8" t="e">
        <f t="shared" si="347"/>
        <v>#DIV/0!</v>
      </c>
      <c r="XA37" s="8" t="e">
        <f t="shared" si="347"/>
        <v>#DIV/0!</v>
      </c>
      <c r="XB37" s="8" t="e">
        <f t="shared" si="347"/>
        <v>#DIV/0!</v>
      </c>
      <c r="XC37" s="8" t="e">
        <f t="shared" si="347"/>
        <v>#DIV/0!</v>
      </c>
      <c r="XD37" s="8" t="e">
        <f t="shared" si="347"/>
        <v>#DIV/0!</v>
      </c>
      <c r="XE37" s="8" t="e">
        <f t="shared" si="347"/>
        <v>#DIV/0!</v>
      </c>
      <c r="XF37" s="8" t="e">
        <f t="shared" si="347"/>
        <v>#DIV/0!</v>
      </c>
      <c r="XG37" s="8" t="e">
        <f t="shared" si="347"/>
        <v>#DIV/0!</v>
      </c>
      <c r="XH37" s="8" t="e">
        <f t="shared" ref="XH37:YM37" si="348">XH33/XH36</f>
        <v>#DIV/0!</v>
      </c>
      <c r="XI37" s="8" t="e">
        <f t="shared" si="348"/>
        <v>#DIV/0!</v>
      </c>
      <c r="XJ37" s="8" t="e">
        <f t="shared" si="348"/>
        <v>#DIV/0!</v>
      </c>
      <c r="XK37" s="8" t="e">
        <f t="shared" si="348"/>
        <v>#DIV/0!</v>
      </c>
      <c r="XL37" s="8" t="e">
        <f t="shared" si="348"/>
        <v>#DIV/0!</v>
      </c>
      <c r="XM37" s="8" t="e">
        <f t="shared" si="348"/>
        <v>#DIV/0!</v>
      </c>
      <c r="XN37" s="8" t="e">
        <f t="shared" si="348"/>
        <v>#DIV/0!</v>
      </c>
      <c r="XO37" s="8" t="e">
        <f t="shared" si="348"/>
        <v>#DIV/0!</v>
      </c>
      <c r="XP37" s="8" t="e">
        <f t="shared" si="348"/>
        <v>#DIV/0!</v>
      </c>
      <c r="XQ37" s="8" t="e">
        <f t="shared" si="348"/>
        <v>#DIV/0!</v>
      </c>
      <c r="XR37" s="8" t="e">
        <f t="shared" si="348"/>
        <v>#DIV/0!</v>
      </c>
      <c r="XS37" s="8" t="e">
        <f t="shared" si="348"/>
        <v>#DIV/0!</v>
      </c>
      <c r="XT37" s="8" t="e">
        <f t="shared" si="348"/>
        <v>#DIV/0!</v>
      </c>
      <c r="XU37" s="8" t="e">
        <f t="shared" si="348"/>
        <v>#DIV/0!</v>
      </c>
      <c r="XV37" s="8" t="e">
        <f t="shared" si="348"/>
        <v>#DIV/0!</v>
      </c>
      <c r="XW37" s="8" t="e">
        <f t="shared" si="348"/>
        <v>#DIV/0!</v>
      </c>
      <c r="XX37" s="8" t="e">
        <f t="shared" si="348"/>
        <v>#DIV/0!</v>
      </c>
      <c r="XY37" s="8" t="e">
        <f t="shared" si="348"/>
        <v>#DIV/0!</v>
      </c>
      <c r="XZ37" s="8" t="e">
        <f t="shared" si="348"/>
        <v>#DIV/0!</v>
      </c>
      <c r="YA37" s="8" t="e">
        <f t="shared" si="348"/>
        <v>#DIV/0!</v>
      </c>
      <c r="YB37" s="8" t="e">
        <f t="shared" si="348"/>
        <v>#DIV/0!</v>
      </c>
      <c r="YC37" s="8" t="e">
        <f t="shared" si="348"/>
        <v>#DIV/0!</v>
      </c>
      <c r="YD37" s="8" t="e">
        <f t="shared" si="348"/>
        <v>#DIV/0!</v>
      </c>
      <c r="YE37" s="8" t="e">
        <f t="shared" si="348"/>
        <v>#DIV/0!</v>
      </c>
      <c r="YF37" s="8" t="e">
        <f t="shared" si="348"/>
        <v>#DIV/0!</v>
      </c>
      <c r="YG37" s="8" t="e">
        <f t="shared" si="348"/>
        <v>#DIV/0!</v>
      </c>
      <c r="YH37" s="8" t="e">
        <f t="shared" si="348"/>
        <v>#DIV/0!</v>
      </c>
      <c r="YI37" s="8" t="e">
        <f t="shared" si="348"/>
        <v>#DIV/0!</v>
      </c>
      <c r="YJ37" s="8" t="e">
        <f t="shared" si="348"/>
        <v>#DIV/0!</v>
      </c>
      <c r="YK37" s="8" t="e">
        <f t="shared" si="348"/>
        <v>#DIV/0!</v>
      </c>
      <c r="YL37" s="8" t="e">
        <f t="shared" si="348"/>
        <v>#DIV/0!</v>
      </c>
      <c r="YM37" s="8" t="e">
        <f t="shared" si="348"/>
        <v>#DIV/0!</v>
      </c>
      <c r="YN37" s="8" t="e">
        <f t="shared" ref="YN37:ZS37" si="349">YN33/YN36</f>
        <v>#DIV/0!</v>
      </c>
      <c r="YO37" s="8" t="e">
        <f t="shared" si="349"/>
        <v>#DIV/0!</v>
      </c>
      <c r="YP37" s="8" t="e">
        <f t="shared" si="349"/>
        <v>#DIV/0!</v>
      </c>
      <c r="YQ37" s="8" t="e">
        <f t="shared" si="349"/>
        <v>#DIV/0!</v>
      </c>
      <c r="YR37" s="8" t="e">
        <f t="shared" si="349"/>
        <v>#DIV/0!</v>
      </c>
      <c r="YS37" s="8" t="e">
        <f t="shared" si="349"/>
        <v>#DIV/0!</v>
      </c>
      <c r="YT37" s="8" t="e">
        <f t="shared" si="349"/>
        <v>#DIV/0!</v>
      </c>
      <c r="YU37" s="8" t="e">
        <f t="shared" si="349"/>
        <v>#DIV/0!</v>
      </c>
      <c r="YV37" s="8" t="e">
        <f t="shared" si="349"/>
        <v>#DIV/0!</v>
      </c>
      <c r="YW37" s="8" t="e">
        <f t="shared" si="349"/>
        <v>#DIV/0!</v>
      </c>
      <c r="YX37" s="8" t="e">
        <f t="shared" si="349"/>
        <v>#DIV/0!</v>
      </c>
      <c r="YY37" s="8" t="e">
        <f t="shared" si="349"/>
        <v>#DIV/0!</v>
      </c>
      <c r="YZ37" s="8" t="e">
        <f t="shared" si="349"/>
        <v>#DIV/0!</v>
      </c>
      <c r="ZA37" s="8" t="e">
        <f t="shared" si="349"/>
        <v>#DIV/0!</v>
      </c>
      <c r="ZB37" s="8" t="e">
        <f t="shared" si="349"/>
        <v>#DIV/0!</v>
      </c>
      <c r="ZC37" s="8" t="e">
        <f t="shared" si="349"/>
        <v>#DIV/0!</v>
      </c>
      <c r="ZD37" s="8" t="e">
        <f t="shared" si="349"/>
        <v>#DIV/0!</v>
      </c>
      <c r="ZE37" s="8" t="e">
        <f t="shared" si="349"/>
        <v>#DIV/0!</v>
      </c>
      <c r="ZF37" s="8" t="e">
        <f t="shared" si="349"/>
        <v>#DIV/0!</v>
      </c>
      <c r="ZG37" s="8" t="e">
        <f t="shared" si="349"/>
        <v>#DIV/0!</v>
      </c>
      <c r="ZH37" s="8" t="e">
        <f t="shared" si="349"/>
        <v>#DIV/0!</v>
      </c>
      <c r="ZI37" s="8" t="e">
        <f t="shared" si="349"/>
        <v>#DIV/0!</v>
      </c>
      <c r="ZJ37" s="8" t="e">
        <f t="shared" si="349"/>
        <v>#DIV/0!</v>
      </c>
      <c r="ZK37" s="8" t="e">
        <f t="shared" si="349"/>
        <v>#DIV/0!</v>
      </c>
      <c r="ZL37" s="8" t="e">
        <f t="shared" si="349"/>
        <v>#DIV/0!</v>
      </c>
      <c r="ZM37" s="8" t="e">
        <f t="shared" si="349"/>
        <v>#DIV/0!</v>
      </c>
      <c r="ZN37" s="8" t="e">
        <f t="shared" si="349"/>
        <v>#DIV/0!</v>
      </c>
      <c r="ZO37" s="8" t="e">
        <f t="shared" si="349"/>
        <v>#DIV/0!</v>
      </c>
      <c r="ZP37" s="8" t="e">
        <f t="shared" si="349"/>
        <v>#DIV/0!</v>
      </c>
      <c r="ZQ37" s="8" t="e">
        <f t="shared" si="349"/>
        <v>#DIV/0!</v>
      </c>
      <c r="ZR37" s="8" t="e">
        <f t="shared" si="349"/>
        <v>#DIV/0!</v>
      </c>
      <c r="ZS37" s="8" t="e">
        <f t="shared" si="349"/>
        <v>#DIV/0!</v>
      </c>
      <c r="ZT37" s="8" t="e">
        <f t="shared" ref="ZT37:AAT37" si="350">ZT33/ZT36</f>
        <v>#DIV/0!</v>
      </c>
      <c r="ZU37" s="8" t="e">
        <f t="shared" si="350"/>
        <v>#DIV/0!</v>
      </c>
      <c r="ZV37" s="8" t="e">
        <f t="shared" si="350"/>
        <v>#DIV/0!</v>
      </c>
      <c r="ZW37" s="8" t="e">
        <f t="shared" si="350"/>
        <v>#DIV/0!</v>
      </c>
      <c r="ZX37" s="8" t="e">
        <f t="shared" si="350"/>
        <v>#DIV/0!</v>
      </c>
      <c r="ZY37" s="8" t="e">
        <f t="shared" si="350"/>
        <v>#DIV/0!</v>
      </c>
      <c r="ZZ37" s="8" t="e">
        <f t="shared" si="350"/>
        <v>#DIV/0!</v>
      </c>
      <c r="AAA37" s="8" t="e">
        <f t="shared" si="350"/>
        <v>#DIV/0!</v>
      </c>
      <c r="AAB37" s="8" t="e">
        <f t="shared" si="350"/>
        <v>#DIV/0!</v>
      </c>
      <c r="AAC37" s="8" t="e">
        <f t="shared" si="350"/>
        <v>#DIV/0!</v>
      </c>
      <c r="AAD37" s="8" t="e">
        <f t="shared" si="350"/>
        <v>#DIV/0!</v>
      </c>
      <c r="AAE37" s="8" t="e">
        <f t="shared" si="350"/>
        <v>#DIV/0!</v>
      </c>
      <c r="AAF37" s="8" t="e">
        <f t="shared" si="350"/>
        <v>#DIV/0!</v>
      </c>
      <c r="AAG37" s="8" t="e">
        <f t="shared" si="350"/>
        <v>#DIV/0!</v>
      </c>
      <c r="AAH37" s="8" t="e">
        <f t="shared" si="350"/>
        <v>#DIV/0!</v>
      </c>
      <c r="AAI37" s="8" t="e">
        <f t="shared" si="350"/>
        <v>#DIV/0!</v>
      </c>
      <c r="AAJ37" s="8" t="e">
        <f t="shared" si="350"/>
        <v>#DIV/0!</v>
      </c>
      <c r="AAK37" s="8" t="e">
        <f t="shared" si="350"/>
        <v>#DIV/0!</v>
      </c>
      <c r="AAL37" s="8" t="e">
        <f t="shared" si="350"/>
        <v>#DIV/0!</v>
      </c>
      <c r="AAM37" s="8" t="e">
        <f t="shared" si="350"/>
        <v>#DIV/0!</v>
      </c>
      <c r="AAN37" s="8" t="e">
        <f t="shared" si="350"/>
        <v>#DIV/0!</v>
      </c>
      <c r="AAO37" s="8" t="e">
        <f t="shared" si="350"/>
        <v>#DIV/0!</v>
      </c>
      <c r="AAP37" s="8" t="e">
        <f t="shared" si="350"/>
        <v>#DIV/0!</v>
      </c>
      <c r="AAQ37" s="8" t="e">
        <f t="shared" si="350"/>
        <v>#DIV/0!</v>
      </c>
      <c r="AAR37" s="8" t="e">
        <f t="shared" si="350"/>
        <v>#DIV/0!</v>
      </c>
      <c r="AAS37" s="8" t="e">
        <f t="shared" si="350"/>
        <v>#DIV/0!</v>
      </c>
      <c r="AAT37" s="8" t="e">
        <f t="shared" si="350"/>
        <v>#DIV/0!</v>
      </c>
    </row>
    <row r="38" spans="1:722" ht="15">
      <c r="A38" s="6" t="s">
        <v>238</v>
      </c>
      <c r="B38" s="6">
        <v>0</v>
      </c>
      <c r="C38" s="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c r="CE38" s="6">
        <v>0</v>
      </c>
      <c r="CF38" s="6">
        <v>0</v>
      </c>
      <c r="CG38" s="6">
        <v>0</v>
      </c>
      <c r="CH38" s="6">
        <v>0</v>
      </c>
      <c r="CI38" s="6">
        <v>0</v>
      </c>
      <c r="CJ38" s="6">
        <v>0</v>
      </c>
      <c r="CK38" s="6">
        <v>0</v>
      </c>
      <c r="CL38" s="6">
        <v>0</v>
      </c>
      <c r="CM38" s="6">
        <v>0</v>
      </c>
      <c r="CN38" s="6">
        <v>0</v>
      </c>
      <c r="CO38" s="6">
        <v>0</v>
      </c>
      <c r="CP38" s="6">
        <v>0</v>
      </c>
      <c r="CQ38" s="6">
        <v>0</v>
      </c>
      <c r="CR38" s="6">
        <v>0</v>
      </c>
      <c r="CS38" s="6">
        <v>0</v>
      </c>
      <c r="CT38" s="6">
        <v>0</v>
      </c>
      <c r="CU38" s="6">
        <v>0</v>
      </c>
      <c r="CV38" s="6">
        <v>0</v>
      </c>
      <c r="CW38" s="6">
        <v>0</v>
      </c>
      <c r="CX38" s="6">
        <v>0</v>
      </c>
      <c r="CY38" s="6">
        <v>0</v>
      </c>
      <c r="CZ38" s="6">
        <v>0</v>
      </c>
      <c r="DA38" s="6">
        <v>0</v>
      </c>
      <c r="DB38" s="6">
        <v>0</v>
      </c>
      <c r="DC38" s="6">
        <v>0</v>
      </c>
      <c r="DD38" s="6">
        <v>0</v>
      </c>
      <c r="DE38" s="6">
        <v>0</v>
      </c>
      <c r="DF38" s="6">
        <v>0</v>
      </c>
      <c r="DG38" s="6">
        <v>0</v>
      </c>
      <c r="DH38" s="6">
        <v>0</v>
      </c>
      <c r="DI38" s="6">
        <v>0</v>
      </c>
      <c r="DJ38" s="6">
        <v>0</v>
      </c>
      <c r="DK38" s="6">
        <v>0</v>
      </c>
      <c r="DL38" s="6">
        <v>0</v>
      </c>
      <c r="DM38" s="6">
        <v>0</v>
      </c>
      <c r="DN38" s="6">
        <v>0</v>
      </c>
      <c r="DO38" s="6">
        <v>0</v>
      </c>
      <c r="DP38" s="6">
        <v>0</v>
      </c>
      <c r="DQ38" s="6">
        <v>0</v>
      </c>
      <c r="DR38" s="6">
        <v>0</v>
      </c>
      <c r="DS38" s="6">
        <v>0</v>
      </c>
      <c r="DT38" s="6">
        <v>0</v>
      </c>
      <c r="DU38" s="6">
        <v>0</v>
      </c>
      <c r="DV38" s="6">
        <v>0</v>
      </c>
      <c r="DW38" s="6">
        <v>0</v>
      </c>
      <c r="DX38" s="6">
        <v>0</v>
      </c>
      <c r="DY38" s="6">
        <v>0</v>
      </c>
      <c r="DZ38" s="6">
        <v>0</v>
      </c>
      <c r="EA38" s="6">
        <v>0</v>
      </c>
      <c r="EB38" s="6">
        <v>0</v>
      </c>
      <c r="EC38" s="6">
        <v>0</v>
      </c>
      <c r="ED38" s="6">
        <v>0</v>
      </c>
      <c r="EE38" s="6">
        <v>0</v>
      </c>
      <c r="EF38" s="6">
        <v>0</v>
      </c>
      <c r="EG38" s="6">
        <v>0</v>
      </c>
      <c r="EH38" s="6">
        <v>0</v>
      </c>
      <c r="EI38" s="6">
        <v>0</v>
      </c>
      <c r="EJ38" s="6">
        <v>0</v>
      </c>
      <c r="EK38" s="6">
        <v>0</v>
      </c>
      <c r="EL38" s="6">
        <v>0</v>
      </c>
      <c r="EM38" s="6">
        <v>0</v>
      </c>
      <c r="EN38" s="6">
        <v>0</v>
      </c>
      <c r="EO38" s="6">
        <v>0</v>
      </c>
      <c r="EP38" s="6">
        <v>0</v>
      </c>
      <c r="EQ38" s="6">
        <v>0</v>
      </c>
      <c r="ER38" s="6">
        <v>0</v>
      </c>
      <c r="ES38" s="6">
        <v>0</v>
      </c>
      <c r="ET38" s="6">
        <v>0</v>
      </c>
      <c r="EU38" s="6">
        <v>0</v>
      </c>
      <c r="EV38" s="6">
        <v>0</v>
      </c>
      <c r="EW38" s="6">
        <v>0</v>
      </c>
      <c r="EX38" s="6">
        <v>0</v>
      </c>
      <c r="EY38" s="6">
        <v>0</v>
      </c>
      <c r="EZ38" s="6">
        <v>0</v>
      </c>
      <c r="FA38" s="6">
        <v>0</v>
      </c>
      <c r="FB38" s="6">
        <v>0</v>
      </c>
      <c r="FC38" s="6">
        <v>0</v>
      </c>
      <c r="FD38" s="6">
        <v>0</v>
      </c>
      <c r="FE38" s="6">
        <v>0</v>
      </c>
      <c r="FF38" s="6">
        <v>0</v>
      </c>
      <c r="FG38" s="6">
        <v>0</v>
      </c>
      <c r="FH38" s="6">
        <v>0</v>
      </c>
      <c r="FI38" s="6">
        <v>0</v>
      </c>
      <c r="FJ38" s="6">
        <v>0</v>
      </c>
      <c r="FK38" s="6">
        <v>0</v>
      </c>
      <c r="FL38" s="6">
        <v>0</v>
      </c>
      <c r="FM38" s="6">
        <v>0</v>
      </c>
      <c r="FN38" s="6">
        <v>0</v>
      </c>
      <c r="FO38" s="6">
        <v>0</v>
      </c>
      <c r="FP38" s="6">
        <v>0</v>
      </c>
      <c r="FQ38" s="6">
        <v>0</v>
      </c>
      <c r="FR38" s="6">
        <v>0</v>
      </c>
      <c r="FS38" s="6">
        <v>0</v>
      </c>
      <c r="FT38" s="6">
        <v>0</v>
      </c>
      <c r="FU38" s="6">
        <v>0</v>
      </c>
      <c r="FV38" s="6">
        <v>0</v>
      </c>
      <c r="FW38" s="6">
        <v>0</v>
      </c>
      <c r="FX38" s="6">
        <v>0</v>
      </c>
      <c r="FY38" s="6">
        <v>0</v>
      </c>
      <c r="FZ38" s="6">
        <v>0</v>
      </c>
      <c r="GA38" s="6">
        <v>0</v>
      </c>
      <c r="GB38" s="6">
        <v>0</v>
      </c>
      <c r="GC38" s="6">
        <v>0</v>
      </c>
      <c r="GD38" s="6">
        <v>0</v>
      </c>
      <c r="GE38" s="6">
        <v>0</v>
      </c>
      <c r="GF38" s="6">
        <v>0</v>
      </c>
      <c r="GG38" s="6">
        <v>0</v>
      </c>
      <c r="GH38" s="6">
        <v>0</v>
      </c>
      <c r="GI38" s="6">
        <v>0</v>
      </c>
      <c r="GJ38" s="6">
        <v>0</v>
      </c>
      <c r="GK38" s="6">
        <v>0</v>
      </c>
      <c r="GL38" s="6">
        <v>0</v>
      </c>
      <c r="GM38" s="6">
        <v>0</v>
      </c>
      <c r="GN38" s="6">
        <v>0</v>
      </c>
      <c r="GO38" s="6">
        <v>0</v>
      </c>
      <c r="GP38" s="6">
        <v>0</v>
      </c>
      <c r="GQ38" s="6">
        <v>0</v>
      </c>
      <c r="GR38" s="6">
        <v>0</v>
      </c>
      <c r="GS38" s="6">
        <v>0</v>
      </c>
      <c r="GT38" s="6">
        <v>0</v>
      </c>
      <c r="GU38" s="6">
        <v>0</v>
      </c>
      <c r="GV38" s="6">
        <v>0</v>
      </c>
      <c r="GW38" s="6">
        <v>0</v>
      </c>
      <c r="GX38" s="6">
        <v>0</v>
      </c>
      <c r="GY38" s="6">
        <v>0</v>
      </c>
      <c r="GZ38" s="6">
        <v>0</v>
      </c>
      <c r="HA38" s="6">
        <v>0</v>
      </c>
      <c r="HB38" s="6">
        <v>0</v>
      </c>
      <c r="HC38" s="6">
        <v>0</v>
      </c>
      <c r="HD38" s="6">
        <v>0</v>
      </c>
      <c r="HE38" s="6">
        <v>0</v>
      </c>
      <c r="HF38" s="6">
        <v>0</v>
      </c>
      <c r="HG38" s="6">
        <v>0</v>
      </c>
      <c r="HH38" s="6">
        <v>0</v>
      </c>
      <c r="HI38" s="6">
        <v>0</v>
      </c>
      <c r="HJ38" s="6">
        <v>0</v>
      </c>
      <c r="HK38" s="6">
        <v>0</v>
      </c>
      <c r="HL38" s="6">
        <v>0</v>
      </c>
      <c r="HM38" s="6">
        <v>0</v>
      </c>
      <c r="HN38" s="6">
        <v>0</v>
      </c>
      <c r="HO38" s="6">
        <v>0</v>
      </c>
      <c r="HP38" s="6">
        <v>0</v>
      </c>
      <c r="HQ38" s="6">
        <v>0</v>
      </c>
      <c r="HR38" s="6">
        <v>0</v>
      </c>
      <c r="HS38" s="6">
        <v>0</v>
      </c>
      <c r="HT38" s="6">
        <v>0</v>
      </c>
      <c r="HU38" s="6">
        <v>0</v>
      </c>
      <c r="HV38" s="6">
        <v>0</v>
      </c>
      <c r="HW38" s="6">
        <v>0</v>
      </c>
      <c r="HX38" s="6">
        <v>0</v>
      </c>
      <c r="HY38" s="6">
        <v>0</v>
      </c>
      <c r="HZ38" s="6">
        <v>0</v>
      </c>
      <c r="IA38" s="6">
        <v>0</v>
      </c>
      <c r="IB38" s="6">
        <v>0</v>
      </c>
      <c r="IC38" s="6">
        <v>0</v>
      </c>
      <c r="ID38" s="6">
        <v>0</v>
      </c>
      <c r="IE38" s="6">
        <v>0</v>
      </c>
      <c r="IF38" s="6">
        <v>0</v>
      </c>
      <c r="IG38" s="6">
        <v>0</v>
      </c>
      <c r="IH38" s="6">
        <v>0</v>
      </c>
      <c r="II38" s="6">
        <v>0</v>
      </c>
      <c r="IJ38" s="6">
        <v>0</v>
      </c>
      <c r="IK38" s="6">
        <v>0</v>
      </c>
      <c r="IL38" s="6">
        <v>0</v>
      </c>
      <c r="IM38" s="6">
        <v>0</v>
      </c>
      <c r="IN38" s="6">
        <v>0</v>
      </c>
      <c r="IO38" s="6">
        <v>0</v>
      </c>
      <c r="IP38" s="6">
        <v>0</v>
      </c>
      <c r="IQ38" s="6">
        <v>0</v>
      </c>
      <c r="IR38" s="6">
        <v>0</v>
      </c>
      <c r="IS38" s="6">
        <v>0</v>
      </c>
      <c r="IT38" s="6">
        <v>0</v>
      </c>
      <c r="IU38" s="6">
        <v>0</v>
      </c>
      <c r="IV38" s="6">
        <v>0</v>
      </c>
      <c r="IW38" s="6">
        <v>0</v>
      </c>
      <c r="IX38" s="6">
        <v>0</v>
      </c>
      <c r="IY38" s="6">
        <v>0</v>
      </c>
      <c r="IZ38" s="6">
        <v>0</v>
      </c>
      <c r="JA38" s="6">
        <v>0</v>
      </c>
      <c r="JB38" s="6">
        <v>0</v>
      </c>
      <c r="JC38" s="6">
        <v>0</v>
      </c>
      <c r="JD38" s="6">
        <v>0</v>
      </c>
      <c r="JE38" s="6">
        <v>0</v>
      </c>
      <c r="JF38" s="6">
        <v>0</v>
      </c>
      <c r="JG38" s="6">
        <v>0</v>
      </c>
      <c r="JH38" s="6">
        <v>0</v>
      </c>
      <c r="JI38" s="6">
        <v>0</v>
      </c>
      <c r="JJ38" s="6">
        <v>0</v>
      </c>
      <c r="JK38" s="6">
        <v>0</v>
      </c>
      <c r="JL38" s="6">
        <v>0</v>
      </c>
      <c r="JM38" s="6">
        <v>0</v>
      </c>
      <c r="JN38" s="6">
        <v>0</v>
      </c>
      <c r="JO38" s="6">
        <v>0</v>
      </c>
      <c r="JP38" s="6">
        <v>0</v>
      </c>
      <c r="JQ38" s="6">
        <v>0</v>
      </c>
      <c r="JR38" s="6">
        <v>0</v>
      </c>
      <c r="JS38" s="6">
        <v>0</v>
      </c>
      <c r="JT38" s="6">
        <v>0</v>
      </c>
      <c r="JU38" s="6">
        <v>0</v>
      </c>
      <c r="JV38" s="6">
        <v>0</v>
      </c>
      <c r="JW38" s="6">
        <v>0</v>
      </c>
      <c r="JX38" s="6">
        <v>0</v>
      </c>
      <c r="JY38" s="6">
        <v>0</v>
      </c>
      <c r="JZ38" s="6">
        <v>0</v>
      </c>
      <c r="KA38" s="6">
        <v>0</v>
      </c>
      <c r="KB38" s="6">
        <v>0</v>
      </c>
      <c r="KC38" s="6">
        <v>0</v>
      </c>
      <c r="KD38" s="6">
        <v>0</v>
      </c>
      <c r="KE38" s="6">
        <v>0</v>
      </c>
      <c r="KF38" s="6">
        <v>0</v>
      </c>
      <c r="KG38" s="6">
        <v>0</v>
      </c>
      <c r="KH38" s="6">
        <v>0</v>
      </c>
      <c r="KI38" s="6">
        <v>0</v>
      </c>
      <c r="KJ38" s="6">
        <v>0</v>
      </c>
      <c r="KK38" s="6">
        <v>0</v>
      </c>
      <c r="KL38" s="6">
        <v>0</v>
      </c>
      <c r="KM38" s="6">
        <v>0</v>
      </c>
      <c r="KN38" s="6">
        <v>0</v>
      </c>
      <c r="KO38" s="6">
        <v>0</v>
      </c>
      <c r="KP38" s="6">
        <v>0</v>
      </c>
      <c r="KQ38" s="6">
        <v>0</v>
      </c>
      <c r="KR38" s="6">
        <v>0</v>
      </c>
      <c r="KS38" s="6">
        <v>0</v>
      </c>
      <c r="KT38" s="6">
        <v>0</v>
      </c>
      <c r="KU38" s="6">
        <v>0</v>
      </c>
      <c r="KV38" s="6">
        <v>0</v>
      </c>
      <c r="KW38" s="6">
        <v>0</v>
      </c>
      <c r="KX38" s="6">
        <v>0</v>
      </c>
      <c r="KY38" s="6">
        <v>0</v>
      </c>
      <c r="KZ38" s="6">
        <v>0</v>
      </c>
      <c r="LA38" s="6">
        <v>0</v>
      </c>
      <c r="LB38" s="6">
        <v>0</v>
      </c>
      <c r="LC38" s="6">
        <v>0</v>
      </c>
      <c r="LD38" s="6">
        <v>0</v>
      </c>
      <c r="LE38" s="6">
        <v>0</v>
      </c>
      <c r="LF38" s="6">
        <v>0</v>
      </c>
      <c r="LG38" s="6">
        <v>0</v>
      </c>
      <c r="LH38" s="6">
        <v>0</v>
      </c>
      <c r="LI38" s="6">
        <v>0</v>
      </c>
      <c r="LJ38" s="6">
        <v>0</v>
      </c>
      <c r="LK38" s="6">
        <v>0</v>
      </c>
      <c r="LL38" s="6">
        <v>0</v>
      </c>
      <c r="LM38" s="6">
        <v>0</v>
      </c>
      <c r="LN38" s="6">
        <v>0</v>
      </c>
      <c r="LO38" s="6">
        <v>0</v>
      </c>
      <c r="LP38" s="6">
        <v>0</v>
      </c>
      <c r="LQ38" s="6">
        <v>0</v>
      </c>
      <c r="LR38" s="6">
        <v>0</v>
      </c>
      <c r="LS38" s="6">
        <v>0</v>
      </c>
      <c r="LT38" s="6">
        <v>0</v>
      </c>
      <c r="LU38" s="6">
        <v>0</v>
      </c>
      <c r="LV38" s="6">
        <v>0</v>
      </c>
      <c r="LW38" s="6">
        <v>0</v>
      </c>
      <c r="LX38" s="6">
        <v>0</v>
      </c>
      <c r="LY38" s="6">
        <v>0</v>
      </c>
      <c r="LZ38" s="6">
        <v>0</v>
      </c>
      <c r="MA38" s="6">
        <v>0</v>
      </c>
      <c r="MB38" s="6">
        <v>0</v>
      </c>
      <c r="MC38" s="6">
        <v>0</v>
      </c>
      <c r="MD38" s="6">
        <v>0</v>
      </c>
      <c r="ME38" s="6">
        <v>0</v>
      </c>
      <c r="MF38" s="6">
        <v>0</v>
      </c>
      <c r="MG38" s="6">
        <v>0</v>
      </c>
      <c r="MH38" s="6">
        <v>0</v>
      </c>
      <c r="MI38" s="6">
        <v>0</v>
      </c>
      <c r="MJ38" s="6">
        <v>0</v>
      </c>
      <c r="MK38" s="6">
        <v>0</v>
      </c>
      <c r="ML38" s="6">
        <v>0</v>
      </c>
      <c r="MM38" s="6">
        <v>0</v>
      </c>
      <c r="MN38" s="6">
        <v>0</v>
      </c>
      <c r="MO38" s="6">
        <v>0</v>
      </c>
      <c r="MP38" s="6">
        <v>0</v>
      </c>
      <c r="MQ38" s="6">
        <v>0</v>
      </c>
      <c r="MR38" s="6">
        <v>0</v>
      </c>
      <c r="MS38" s="6">
        <v>0</v>
      </c>
      <c r="MT38" s="6">
        <v>0</v>
      </c>
      <c r="MU38" s="6">
        <v>0</v>
      </c>
      <c r="MV38" s="6">
        <v>0</v>
      </c>
      <c r="MW38" s="6">
        <v>0</v>
      </c>
      <c r="MX38" s="6">
        <v>0</v>
      </c>
      <c r="MY38" s="6">
        <v>0</v>
      </c>
      <c r="MZ38" s="6">
        <v>0</v>
      </c>
      <c r="NA38" s="6">
        <v>0</v>
      </c>
      <c r="NB38" s="6">
        <v>0</v>
      </c>
      <c r="NC38" s="6">
        <v>0</v>
      </c>
      <c r="ND38" s="6">
        <v>0</v>
      </c>
      <c r="NE38" s="6">
        <v>0</v>
      </c>
      <c r="NF38" s="6">
        <v>0</v>
      </c>
      <c r="NG38" s="6">
        <v>0</v>
      </c>
      <c r="NH38" s="6">
        <v>0</v>
      </c>
      <c r="NI38" s="6">
        <v>0</v>
      </c>
      <c r="NJ38" s="6">
        <v>0</v>
      </c>
      <c r="NK38" s="6">
        <v>0</v>
      </c>
      <c r="NL38" s="6">
        <v>0</v>
      </c>
      <c r="NM38" s="6">
        <v>0</v>
      </c>
      <c r="NN38" s="6">
        <v>0</v>
      </c>
      <c r="NO38" s="6">
        <v>0</v>
      </c>
      <c r="NP38" s="6">
        <v>0</v>
      </c>
      <c r="NQ38" s="6">
        <v>0</v>
      </c>
      <c r="NR38" s="6">
        <v>0</v>
      </c>
      <c r="NS38" s="6">
        <v>0</v>
      </c>
      <c r="NT38" s="6">
        <v>0</v>
      </c>
      <c r="NU38" s="6">
        <v>0</v>
      </c>
      <c r="NV38" s="6">
        <v>0</v>
      </c>
      <c r="NW38" s="6">
        <v>0</v>
      </c>
      <c r="NX38" s="6">
        <v>0</v>
      </c>
      <c r="NY38" s="6">
        <v>0</v>
      </c>
      <c r="NZ38" s="6">
        <v>0</v>
      </c>
      <c r="OA38" s="6">
        <v>0</v>
      </c>
      <c r="OB38" s="6">
        <v>0</v>
      </c>
      <c r="OC38" s="6">
        <v>0</v>
      </c>
      <c r="OD38" s="6">
        <v>0</v>
      </c>
      <c r="OE38" s="6">
        <v>0</v>
      </c>
      <c r="OF38" s="6">
        <v>0</v>
      </c>
      <c r="OG38" s="6">
        <v>0</v>
      </c>
      <c r="OH38" s="6">
        <v>0</v>
      </c>
      <c r="OI38" s="6">
        <v>0</v>
      </c>
      <c r="OJ38" s="6">
        <v>0</v>
      </c>
      <c r="OK38" s="6">
        <v>0</v>
      </c>
      <c r="OL38" s="6">
        <v>0</v>
      </c>
      <c r="OM38" s="6">
        <v>0</v>
      </c>
      <c r="ON38" s="6">
        <v>0</v>
      </c>
      <c r="OO38" s="6">
        <v>0</v>
      </c>
      <c r="OP38" s="6">
        <v>0</v>
      </c>
      <c r="OQ38" s="6">
        <v>0</v>
      </c>
      <c r="OR38" s="6">
        <v>0</v>
      </c>
      <c r="OS38" s="6">
        <v>0</v>
      </c>
      <c r="OT38" s="6">
        <v>0</v>
      </c>
      <c r="OU38" s="6">
        <v>0</v>
      </c>
      <c r="OV38" s="6">
        <v>0</v>
      </c>
      <c r="OW38" s="6">
        <v>0</v>
      </c>
      <c r="OX38" s="6">
        <v>0</v>
      </c>
      <c r="OY38" s="6">
        <v>0</v>
      </c>
      <c r="OZ38" s="6">
        <v>0</v>
      </c>
      <c r="PA38" s="6">
        <v>0</v>
      </c>
      <c r="PB38" s="6">
        <v>0</v>
      </c>
      <c r="PC38" s="6">
        <v>0</v>
      </c>
      <c r="PD38" s="6">
        <v>0</v>
      </c>
      <c r="PE38" s="6">
        <v>0</v>
      </c>
      <c r="PF38" s="6">
        <v>0</v>
      </c>
      <c r="PG38" s="6">
        <v>0</v>
      </c>
      <c r="PH38" s="6">
        <v>0</v>
      </c>
      <c r="PI38" s="6">
        <v>0</v>
      </c>
      <c r="PJ38" s="6">
        <v>0</v>
      </c>
      <c r="PK38" s="6">
        <v>0</v>
      </c>
      <c r="PL38" s="6">
        <v>0</v>
      </c>
      <c r="PM38" s="6">
        <v>0</v>
      </c>
      <c r="PN38" s="6">
        <v>0</v>
      </c>
      <c r="PO38" s="6">
        <v>0</v>
      </c>
      <c r="PP38" s="6">
        <v>0</v>
      </c>
      <c r="PQ38" s="6">
        <v>0</v>
      </c>
      <c r="PR38" s="6">
        <v>0</v>
      </c>
      <c r="PS38" s="6">
        <v>0</v>
      </c>
      <c r="PT38" s="6">
        <v>0</v>
      </c>
      <c r="PU38" s="6">
        <v>0</v>
      </c>
      <c r="PV38" s="6">
        <v>0</v>
      </c>
      <c r="PW38" s="6">
        <v>0</v>
      </c>
      <c r="PX38" s="6">
        <v>0</v>
      </c>
      <c r="PY38" s="6">
        <v>0</v>
      </c>
      <c r="PZ38" s="6">
        <v>0</v>
      </c>
      <c r="QA38" s="6">
        <v>0</v>
      </c>
      <c r="QB38" s="6">
        <v>0</v>
      </c>
      <c r="QC38" s="6">
        <v>0</v>
      </c>
      <c r="QD38" s="6">
        <v>0</v>
      </c>
      <c r="QE38" s="6">
        <v>0</v>
      </c>
      <c r="QF38" s="6">
        <v>0</v>
      </c>
      <c r="QG38" s="6">
        <v>0</v>
      </c>
      <c r="QH38" s="6">
        <v>0</v>
      </c>
      <c r="QI38" s="6">
        <v>0</v>
      </c>
      <c r="QJ38" s="6">
        <v>0</v>
      </c>
      <c r="QK38" s="6">
        <v>0</v>
      </c>
      <c r="QL38" s="6">
        <v>0</v>
      </c>
      <c r="QM38" s="6">
        <v>0</v>
      </c>
      <c r="QN38" s="6">
        <v>0</v>
      </c>
      <c r="QO38" s="6">
        <v>0</v>
      </c>
      <c r="QP38" s="6">
        <v>0</v>
      </c>
      <c r="QQ38" s="6">
        <v>0</v>
      </c>
      <c r="QR38" s="6">
        <v>0</v>
      </c>
      <c r="QS38" s="6">
        <v>0</v>
      </c>
      <c r="QT38" s="6">
        <v>0</v>
      </c>
      <c r="QU38" s="6">
        <v>0</v>
      </c>
      <c r="QV38" s="6">
        <v>0</v>
      </c>
      <c r="QW38" s="6">
        <v>0</v>
      </c>
      <c r="QX38" s="6">
        <v>0</v>
      </c>
      <c r="QY38" s="6">
        <v>0</v>
      </c>
      <c r="QZ38" s="6">
        <v>0</v>
      </c>
      <c r="RA38" s="6">
        <v>0</v>
      </c>
      <c r="RB38" s="6">
        <v>0</v>
      </c>
      <c r="RC38" s="6">
        <v>0</v>
      </c>
      <c r="RD38" s="6">
        <v>0</v>
      </c>
      <c r="RE38" s="6">
        <v>0</v>
      </c>
      <c r="RF38" s="6">
        <v>0</v>
      </c>
      <c r="RG38" s="6">
        <v>0</v>
      </c>
      <c r="RH38" s="6">
        <v>0</v>
      </c>
      <c r="RI38" s="6">
        <v>0</v>
      </c>
      <c r="RJ38" s="6">
        <v>0</v>
      </c>
      <c r="RK38" s="6">
        <v>0</v>
      </c>
      <c r="RL38" s="6">
        <v>0</v>
      </c>
      <c r="RM38" s="6">
        <v>0</v>
      </c>
      <c r="RN38" s="6">
        <v>0</v>
      </c>
      <c r="RO38" s="6">
        <v>0</v>
      </c>
      <c r="RP38" s="6">
        <v>0</v>
      </c>
      <c r="RQ38" s="6">
        <v>0</v>
      </c>
      <c r="RR38" s="6">
        <v>0</v>
      </c>
      <c r="RS38" s="6">
        <v>0</v>
      </c>
      <c r="RT38" s="6">
        <v>0</v>
      </c>
      <c r="RU38" s="6">
        <v>0</v>
      </c>
      <c r="RV38" s="6">
        <v>0</v>
      </c>
      <c r="RW38" s="6">
        <v>0</v>
      </c>
      <c r="RX38" s="6">
        <v>0</v>
      </c>
      <c r="RY38" s="6">
        <v>0</v>
      </c>
      <c r="RZ38" s="6">
        <v>0</v>
      </c>
      <c r="SA38" s="6">
        <v>0</v>
      </c>
      <c r="SB38" s="6">
        <v>0</v>
      </c>
      <c r="SC38" s="6">
        <v>0</v>
      </c>
      <c r="SD38" s="6">
        <v>0</v>
      </c>
      <c r="SE38" s="6">
        <v>0</v>
      </c>
      <c r="SF38" s="6">
        <v>0</v>
      </c>
      <c r="SG38" s="6">
        <v>0</v>
      </c>
      <c r="SH38" s="6">
        <v>0</v>
      </c>
      <c r="SI38" s="6">
        <v>0</v>
      </c>
      <c r="SJ38" s="6">
        <v>0</v>
      </c>
      <c r="SK38" s="6">
        <v>0</v>
      </c>
      <c r="SL38" s="6">
        <v>0</v>
      </c>
      <c r="SM38" s="6">
        <v>0</v>
      </c>
      <c r="SN38" s="6">
        <v>0</v>
      </c>
      <c r="SO38" s="6">
        <v>0</v>
      </c>
      <c r="SP38" s="6">
        <v>0</v>
      </c>
      <c r="SQ38" s="6">
        <v>0</v>
      </c>
      <c r="SR38" s="6">
        <v>0</v>
      </c>
      <c r="SS38" s="6">
        <v>0</v>
      </c>
      <c r="ST38" s="6">
        <v>0</v>
      </c>
      <c r="SU38" s="6">
        <v>0</v>
      </c>
      <c r="SV38" s="6">
        <v>0</v>
      </c>
      <c r="SW38" s="6">
        <v>0</v>
      </c>
      <c r="SX38" s="6">
        <v>0</v>
      </c>
      <c r="SY38" s="6">
        <v>0</v>
      </c>
      <c r="SZ38" s="6">
        <v>0</v>
      </c>
      <c r="TA38" s="6">
        <v>0</v>
      </c>
      <c r="TB38" s="6">
        <v>0</v>
      </c>
      <c r="TC38" s="6">
        <v>0</v>
      </c>
      <c r="TD38" s="6">
        <v>0</v>
      </c>
      <c r="TE38" s="6">
        <v>0</v>
      </c>
      <c r="TF38" s="6">
        <v>0</v>
      </c>
      <c r="TG38" s="6">
        <v>0</v>
      </c>
      <c r="TH38" s="6">
        <v>0</v>
      </c>
      <c r="TI38" s="6">
        <v>0</v>
      </c>
    </row>
    <row r="39" spans="1:722" ht="15">
      <c r="A39" s="6" t="s">
        <v>239</v>
      </c>
      <c r="B39" s="6">
        <v>0</v>
      </c>
      <c r="C39" s="6">
        <v>0</v>
      </c>
      <c r="D39" s="6">
        <v>0</v>
      </c>
      <c r="E39" s="6">
        <v>0</v>
      </c>
      <c r="F39" s="6">
        <v>0</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c r="CE39" s="6">
        <v>0</v>
      </c>
      <c r="CF39" s="6">
        <v>0</v>
      </c>
      <c r="CG39" s="6">
        <v>0</v>
      </c>
      <c r="CH39" s="6">
        <v>0</v>
      </c>
      <c r="CI39" s="6">
        <v>0</v>
      </c>
      <c r="CJ39" s="6">
        <v>0</v>
      </c>
      <c r="CK39" s="6">
        <v>0</v>
      </c>
      <c r="CL39" s="6">
        <v>0</v>
      </c>
      <c r="CM39" s="6">
        <v>0</v>
      </c>
      <c r="CN39" s="6">
        <v>0</v>
      </c>
      <c r="CO39" s="6">
        <v>0</v>
      </c>
      <c r="CP39" s="6">
        <v>0</v>
      </c>
      <c r="CQ39" s="6">
        <v>0</v>
      </c>
      <c r="CR39" s="6">
        <v>0</v>
      </c>
      <c r="CS39" s="6">
        <v>0</v>
      </c>
      <c r="CT39" s="6">
        <v>0</v>
      </c>
      <c r="CU39" s="6">
        <v>0</v>
      </c>
      <c r="CV39" s="6">
        <v>0</v>
      </c>
      <c r="CW39" s="6">
        <v>0</v>
      </c>
      <c r="CX39" s="6">
        <v>0</v>
      </c>
      <c r="CY39" s="6">
        <v>0</v>
      </c>
      <c r="CZ39" s="6">
        <v>0</v>
      </c>
      <c r="DA39" s="6">
        <v>0</v>
      </c>
      <c r="DB39" s="6">
        <v>0</v>
      </c>
      <c r="DC39" s="6">
        <v>0</v>
      </c>
      <c r="DD39" s="6">
        <v>0</v>
      </c>
      <c r="DE39" s="6">
        <v>0</v>
      </c>
      <c r="DF39" s="6">
        <v>0</v>
      </c>
      <c r="DG39" s="6">
        <v>0</v>
      </c>
      <c r="DH39" s="6">
        <v>0</v>
      </c>
      <c r="DI39" s="6">
        <v>0</v>
      </c>
      <c r="DJ39" s="6">
        <v>0</v>
      </c>
      <c r="DK39" s="6">
        <v>0</v>
      </c>
      <c r="DL39" s="6">
        <v>0</v>
      </c>
      <c r="DM39" s="6">
        <v>0</v>
      </c>
      <c r="DN39" s="6">
        <v>0</v>
      </c>
      <c r="DO39" s="6">
        <v>0</v>
      </c>
      <c r="DP39" s="6">
        <v>0</v>
      </c>
      <c r="DQ39" s="6">
        <v>0</v>
      </c>
      <c r="DR39" s="6">
        <v>0</v>
      </c>
      <c r="DS39" s="6">
        <v>0</v>
      </c>
      <c r="DT39" s="6">
        <v>0</v>
      </c>
      <c r="DU39" s="6">
        <v>0</v>
      </c>
      <c r="DV39" s="6">
        <v>0</v>
      </c>
      <c r="DW39" s="6">
        <v>0</v>
      </c>
      <c r="DX39" s="6">
        <v>0</v>
      </c>
      <c r="DY39" s="6">
        <v>0</v>
      </c>
      <c r="DZ39" s="6">
        <v>0</v>
      </c>
      <c r="EA39" s="6">
        <v>0</v>
      </c>
      <c r="EB39" s="6">
        <v>0</v>
      </c>
      <c r="EC39" s="6">
        <v>0</v>
      </c>
      <c r="ED39" s="6">
        <v>0</v>
      </c>
      <c r="EE39" s="6">
        <v>0</v>
      </c>
      <c r="EF39" s="6">
        <v>0</v>
      </c>
      <c r="EG39" s="6">
        <v>0</v>
      </c>
      <c r="EH39" s="6">
        <v>0</v>
      </c>
      <c r="EI39" s="6">
        <v>0</v>
      </c>
      <c r="EJ39" s="6">
        <v>0</v>
      </c>
      <c r="EK39" s="6">
        <v>0</v>
      </c>
      <c r="EL39" s="6">
        <v>0</v>
      </c>
      <c r="EM39" s="6">
        <v>0</v>
      </c>
      <c r="EN39" s="6">
        <v>0</v>
      </c>
      <c r="EO39" s="6">
        <v>0</v>
      </c>
      <c r="EP39" s="6">
        <v>0</v>
      </c>
      <c r="EQ39" s="6">
        <v>0</v>
      </c>
      <c r="ER39" s="6">
        <v>0</v>
      </c>
      <c r="ES39" s="6">
        <v>0</v>
      </c>
      <c r="ET39" s="6">
        <v>0</v>
      </c>
      <c r="EU39" s="6">
        <v>0</v>
      </c>
      <c r="EV39" s="6">
        <v>0</v>
      </c>
      <c r="EW39" s="6">
        <v>0</v>
      </c>
      <c r="EX39" s="6">
        <v>0</v>
      </c>
      <c r="EY39" s="6">
        <v>0</v>
      </c>
      <c r="EZ39" s="6">
        <v>0</v>
      </c>
      <c r="FA39" s="6">
        <v>0</v>
      </c>
      <c r="FB39" s="6">
        <v>0</v>
      </c>
      <c r="FC39" s="6">
        <v>0</v>
      </c>
      <c r="FD39" s="6">
        <v>0</v>
      </c>
      <c r="FE39" s="6">
        <v>0</v>
      </c>
      <c r="FF39" s="6">
        <v>0</v>
      </c>
      <c r="FG39" s="6">
        <v>0</v>
      </c>
      <c r="FH39" s="6">
        <v>0</v>
      </c>
      <c r="FI39" s="6">
        <v>0</v>
      </c>
      <c r="FJ39" s="6">
        <v>0</v>
      </c>
      <c r="FK39" s="6">
        <v>0</v>
      </c>
      <c r="FL39" s="6">
        <v>0</v>
      </c>
      <c r="FM39" s="6">
        <v>0</v>
      </c>
      <c r="FN39" s="6">
        <v>0</v>
      </c>
      <c r="FO39" s="6">
        <v>0</v>
      </c>
      <c r="FP39" s="6">
        <v>0</v>
      </c>
      <c r="FQ39" s="6">
        <v>0</v>
      </c>
      <c r="FR39" s="6">
        <v>0</v>
      </c>
      <c r="FS39" s="6">
        <v>0</v>
      </c>
      <c r="FT39" s="6">
        <v>0</v>
      </c>
      <c r="FU39" s="6">
        <v>0</v>
      </c>
      <c r="FV39" s="6">
        <v>0</v>
      </c>
      <c r="FW39" s="6">
        <v>0</v>
      </c>
      <c r="FX39" s="6">
        <v>0</v>
      </c>
      <c r="FY39" s="6">
        <v>0</v>
      </c>
      <c r="FZ39" s="6">
        <v>0</v>
      </c>
      <c r="GA39" s="6">
        <v>0</v>
      </c>
      <c r="GB39" s="6">
        <v>0</v>
      </c>
      <c r="GC39" s="6">
        <v>0</v>
      </c>
      <c r="GD39" s="6">
        <v>0</v>
      </c>
      <c r="GE39" s="6">
        <v>0</v>
      </c>
      <c r="GF39" s="6">
        <v>0</v>
      </c>
      <c r="GG39" s="6">
        <v>0</v>
      </c>
      <c r="GH39" s="6">
        <v>0</v>
      </c>
      <c r="GI39" s="6">
        <v>0</v>
      </c>
      <c r="GJ39" s="6">
        <v>0</v>
      </c>
      <c r="GK39" s="6">
        <v>0</v>
      </c>
      <c r="GL39" s="6">
        <v>0</v>
      </c>
      <c r="GM39" s="6">
        <v>0</v>
      </c>
      <c r="GN39" s="6">
        <v>0</v>
      </c>
      <c r="GO39" s="6">
        <v>0</v>
      </c>
      <c r="GP39" s="6">
        <v>0</v>
      </c>
      <c r="GQ39" s="6">
        <v>0</v>
      </c>
      <c r="GR39" s="6">
        <v>0</v>
      </c>
      <c r="GS39" s="6">
        <v>0</v>
      </c>
      <c r="GT39" s="6">
        <v>0</v>
      </c>
      <c r="GU39" s="6">
        <v>0</v>
      </c>
      <c r="GV39" s="6">
        <v>0</v>
      </c>
      <c r="GW39" s="6">
        <v>0</v>
      </c>
      <c r="GX39" s="6">
        <v>0</v>
      </c>
      <c r="GY39" s="6">
        <v>0</v>
      </c>
      <c r="GZ39" s="6">
        <v>0</v>
      </c>
      <c r="HA39" s="6">
        <v>0</v>
      </c>
      <c r="HB39" s="6">
        <v>0</v>
      </c>
      <c r="HC39" s="6">
        <v>0</v>
      </c>
      <c r="HD39" s="6">
        <v>0</v>
      </c>
      <c r="HE39" s="6">
        <v>0</v>
      </c>
      <c r="HF39" s="6">
        <v>0</v>
      </c>
      <c r="HG39" s="6">
        <v>0</v>
      </c>
      <c r="HH39" s="6">
        <v>0</v>
      </c>
      <c r="HI39" s="6">
        <v>0</v>
      </c>
      <c r="HJ39" s="6">
        <v>0</v>
      </c>
      <c r="HK39" s="6">
        <v>0</v>
      </c>
      <c r="HL39" s="6">
        <v>0</v>
      </c>
      <c r="HM39" s="6">
        <v>0</v>
      </c>
      <c r="HN39" s="6">
        <v>0</v>
      </c>
      <c r="HO39" s="6">
        <v>0</v>
      </c>
      <c r="HP39" s="6">
        <v>0</v>
      </c>
      <c r="HQ39" s="6">
        <v>0</v>
      </c>
      <c r="HR39" s="6">
        <v>0</v>
      </c>
      <c r="HS39" s="6">
        <v>0</v>
      </c>
      <c r="HT39" s="6">
        <v>0</v>
      </c>
      <c r="HU39" s="6">
        <v>0</v>
      </c>
      <c r="HV39" s="6">
        <v>0</v>
      </c>
      <c r="HW39" s="6">
        <v>0</v>
      </c>
      <c r="HX39" s="6">
        <v>0</v>
      </c>
      <c r="HY39" s="6">
        <v>0</v>
      </c>
      <c r="HZ39" s="6">
        <v>0</v>
      </c>
      <c r="IA39" s="6">
        <v>0</v>
      </c>
      <c r="IB39" s="6">
        <v>0</v>
      </c>
      <c r="IC39" s="6">
        <v>0</v>
      </c>
      <c r="ID39" s="6">
        <v>0</v>
      </c>
      <c r="IE39" s="6">
        <v>0</v>
      </c>
      <c r="IF39" s="6">
        <v>0</v>
      </c>
      <c r="IG39" s="6">
        <v>0</v>
      </c>
      <c r="IH39" s="6">
        <v>0</v>
      </c>
      <c r="II39" s="6">
        <v>0</v>
      </c>
      <c r="IJ39" s="6">
        <v>0</v>
      </c>
      <c r="IK39" s="6">
        <v>0</v>
      </c>
      <c r="IL39" s="6">
        <v>0</v>
      </c>
      <c r="IM39" s="6">
        <v>0</v>
      </c>
      <c r="IN39" s="6">
        <v>0</v>
      </c>
      <c r="IO39" s="6">
        <v>0</v>
      </c>
      <c r="IP39" s="6">
        <v>0</v>
      </c>
      <c r="IQ39" s="6">
        <v>0</v>
      </c>
      <c r="IR39" s="6">
        <v>0</v>
      </c>
      <c r="IS39" s="6">
        <v>0</v>
      </c>
      <c r="IT39" s="6">
        <v>0</v>
      </c>
      <c r="IU39" s="6">
        <v>0</v>
      </c>
      <c r="IV39" s="6">
        <v>0</v>
      </c>
      <c r="IW39" s="6">
        <v>0</v>
      </c>
      <c r="IX39" s="6">
        <v>0</v>
      </c>
      <c r="IY39" s="6">
        <v>0</v>
      </c>
      <c r="IZ39" s="6">
        <v>0</v>
      </c>
      <c r="JA39" s="6">
        <v>0</v>
      </c>
      <c r="JB39" s="6">
        <v>0</v>
      </c>
      <c r="JC39" s="6">
        <v>0</v>
      </c>
      <c r="JD39" s="6">
        <v>0</v>
      </c>
      <c r="JE39" s="6">
        <v>0</v>
      </c>
      <c r="JF39" s="6">
        <v>0</v>
      </c>
      <c r="JG39" s="6">
        <v>0</v>
      </c>
      <c r="JH39" s="6">
        <v>0</v>
      </c>
      <c r="JI39" s="6">
        <v>0</v>
      </c>
      <c r="JJ39" s="6">
        <v>0</v>
      </c>
      <c r="JK39" s="6">
        <v>0</v>
      </c>
      <c r="JL39" s="6">
        <v>0</v>
      </c>
      <c r="JM39" s="6">
        <v>0</v>
      </c>
      <c r="JN39" s="6">
        <v>0</v>
      </c>
      <c r="JO39" s="6">
        <v>0</v>
      </c>
      <c r="JP39" s="6">
        <v>0</v>
      </c>
      <c r="JQ39" s="6">
        <v>0</v>
      </c>
      <c r="JR39" s="6">
        <v>0</v>
      </c>
      <c r="JS39" s="6">
        <v>0</v>
      </c>
      <c r="JT39" s="6">
        <v>0</v>
      </c>
      <c r="JU39" s="6">
        <v>0</v>
      </c>
      <c r="JV39" s="6">
        <v>0</v>
      </c>
      <c r="JW39" s="6">
        <v>0</v>
      </c>
      <c r="JX39" s="6">
        <v>0</v>
      </c>
      <c r="JY39" s="6">
        <v>0</v>
      </c>
      <c r="JZ39" s="6">
        <v>0</v>
      </c>
      <c r="KA39" s="6">
        <v>0</v>
      </c>
      <c r="KB39" s="6">
        <v>0</v>
      </c>
      <c r="KC39" s="6">
        <v>0</v>
      </c>
      <c r="KD39" s="6">
        <v>0</v>
      </c>
      <c r="KE39" s="6">
        <v>0</v>
      </c>
      <c r="KF39" s="6">
        <v>0</v>
      </c>
      <c r="KG39" s="6">
        <v>0</v>
      </c>
      <c r="KH39" s="6">
        <v>0</v>
      </c>
      <c r="KI39" s="6">
        <v>0</v>
      </c>
      <c r="KJ39" s="6">
        <v>0</v>
      </c>
      <c r="KK39" s="6">
        <v>0</v>
      </c>
      <c r="KL39" s="6">
        <v>0</v>
      </c>
      <c r="KM39" s="6">
        <v>0</v>
      </c>
      <c r="KN39" s="6">
        <v>0</v>
      </c>
      <c r="KO39" s="6">
        <v>0</v>
      </c>
      <c r="KP39" s="6">
        <v>0</v>
      </c>
      <c r="KQ39" s="6">
        <v>0</v>
      </c>
      <c r="KR39" s="6">
        <v>0</v>
      </c>
      <c r="KS39" s="6">
        <v>0</v>
      </c>
      <c r="KT39" s="6">
        <v>0</v>
      </c>
      <c r="KU39" s="6">
        <v>0</v>
      </c>
      <c r="KV39" s="6">
        <v>0</v>
      </c>
      <c r="KW39" s="6">
        <v>0</v>
      </c>
      <c r="KX39" s="6">
        <v>0</v>
      </c>
      <c r="KY39" s="6">
        <v>0</v>
      </c>
      <c r="KZ39" s="6">
        <v>0</v>
      </c>
      <c r="LA39" s="6">
        <v>0</v>
      </c>
      <c r="LB39" s="6">
        <v>0</v>
      </c>
      <c r="LC39" s="6">
        <v>0</v>
      </c>
      <c r="LD39" s="6">
        <v>0</v>
      </c>
      <c r="LE39" s="6">
        <v>0</v>
      </c>
      <c r="LF39" s="6">
        <v>0</v>
      </c>
      <c r="LG39" s="6">
        <v>0</v>
      </c>
      <c r="LH39" s="6">
        <v>0</v>
      </c>
      <c r="LI39" s="6">
        <v>0</v>
      </c>
      <c r="LJ39" s="6">
        <v>0</v>
      </c>
      <c r="LK39" s="6">
        <v>0</v>
      </c>
      <c r="LL39" s="6">
        <v>0</v>
      </c>
      <c r="LM39" s="6">
        <v>0</v>
      </c>
      <c r="LN39" s="6">
        <v>0</v>
      </c>
      <c r="LO39" s="6">
        <v>0</v>
      </c>
      <c r="LP39" s="6">
        <v>0</v>
      </c>
      <c r="LQ39" s="6">
        <v>0</v>
      </c>
      <c r="LR39" s="6">
        <v>0</v>
      </c>
      <c r="LS39" s="6">
        <v>0</v>
      </c>
      <c r="LT39" s="6">
        <v>0</v>
      </c>
      <c r="LU39" s="6">
        <v>0</v>
      </c>
      <c r="LV39" s="6">
        <v>0</v>
      </c>
      <c r="LW39" s="6">
        <v>0</v>
      </c>
      <c r="LX39" s="6">
        <v>0</v>
      </c>
      <c r="LY39" s="6">
        <v>0</v>
      </c>
      <c r="LZ39" s="6">
        <v>0</v>
      </c>
      <c r="MA39" s="6">
        <v>0</v>
      </c>
      <c r="MB39" s="6">
        <v>0</v>
      </c>
      <c r="MC39" s="6">
        <v>0</v>
      </c>
      <c r="MD39" s="6">
        <v>0</v>
      </c>
      <c r="ME39" s="6">
        <v>0</v>
      </c>
      <c r="MF39" s="6">
        <v>0</v>
      </c>
      <c r="MG39" s="6">
        <v>0</v>
      </c>
      <c r="MH39" s="6">
        <v>0</v>
      </c>
      <c r="MI39" s="6">
        <v>0</v>
      </c>
      <c r="MJ39" s="6">
        <v>0</v>
      </c>
      <c r="MK39" s="6">
        <v>0</v>
      </c>
      <c r="ML39" s="6">
        <v>0</v>
      </c>
      <c r="MM39" s="6">
        <v>0</v>
      </c>
      <c r="MN39" s="6">
        <v>0</v>
      </c>
      <c r="MO39" s="6">
        <v>0</v>
      </c>
      <c r="MP39" s="6">
        <v>0</v>
      </c>
      <c r="MQ39" s="6">
        <v>0</v>
      </c>
      <c r="MR39" s="6">
        <v>0</v>
      </c>
      <c r="MS39" s="6">
        <v>0</v>
      </c>
      <c r="MT39" s="6">
        <v>0</v>
      </c>
      <c r="MU39" s="6">
        <v>0</v>
      </c>
      <c r="MV39" s="6">
        <v>0</v>
      </c>
      <c r="MW39" s="6">
        <v>0</v>
      </c>
      <c r="MX39" s="6">
        <v>0</v>
      </c>
      <c r="MY39" s="6">
        <v>0</v>
      </c>
      <c r="MZ39" s="6">
        <v>0</v>
      </c>
      <c r="NA39" s="6">
        <v>0</v>
      </c>
      <c r="NB39" s="6">
        <v>0</v>
      </c>
      <c r="NC39" s="6">
        <v>0</v>
      </c>
      <c r="ND39" s="6">
        <v>0</v>
      </c>
      <c r="NE39" s="6">
        <v>0</v>
      </c>
      <c r="NF39" s="6">
        <v>0</v>
      </c>
      <c r="NG39" s="6">
        <v>0</v>
      </c>
      <c r="NH39" s="6">
        <v>0</v>
      </c>
      <c r="NI39" s="6">
        <v>0</v>
      </c>
      <c r="NJ39" s="6">
        <v>0</v>
      </c>
      <c r="NK39" s="6">
        <v>0</v>
      </c>
      <c r="NL39" s="6">
        <v>0</v>
      </c>
      <c r="NM39" s="6">
        <v>0</v>
      </c>
      <c r="NN39" s="6">
        <v>0</v>
      </c>
      <c r="NO39" s="6">
        <v>0</v>
      </c>
      <c r="NP39" s="6">
        <v>0</v>
      </c>
      <c r="NQ39" s="6">
        <v>0</v>
      </c>
      <c r="NR39" s="6">
        <v>0</v>
      </c>
      <c r="NS39" s="6">
        <v>0</v>
      </c>
      <c r="NT39" s="6">
        <v>0</v>
      </c>
      <c r="NU39" s="6">
        <v>0</v>
      </c>
      <c r="NV39" s="6">
        <v>0</v>
      </c>
      <c r="NW39" s="6">
        <v>0</v>
      </c>
      <c r="NX39" s="6">
        <v>0</v>
      </c>
      <c r="NY39" s="6">
        <v>0</v>
      </c>
      <c r="NZ39" s="6">
        <v>0</v>
      </c>
      <c r="OA39" s="6">
        <v>0</v>
      </c>
      <c r="OB39" s="6">
        <v>0</v>
      </c>
      <c r="OC39" s="6">
        <v>0</v>
      </c>
      <c r="OD39" s="6">
        <v>0</v>
      </c>
      <c r="OE39" s="6">
        <v>0</v>
      </c>
      <c r="OF39" s="6">
        <v>0</v>
      </c>
      <c r="OG39" s="6">
        <v>0</v>
      </c>
      <c r="OH39" s="6">
        <v>0</v>
      </c>
      <c r="OI39" s="6">
        <v>0</v>
      </c>
      <c r="OJ39" s="6">
        <v>0</v>
      </c>
      <c r="OK39" s="6">
        <v>0</v>
      </c>
      <c r="OL39" s="6">
        <v>0</v>
      </c>
      <c r="OM39" s="6">
        <v>0</v>
      </c>
      <c r="ON39" s="6">
        <v>0</v>
      </c>
      <c r="OO39" s="6">
        <v>0</v>
      </c>
      <c r="OP39" s="6">
        <v>0</v>
      </c>
      <c r="OQ39" s="6">
        <v>0</v>
      </c>
      <c r="OR39" s="6">
        <v>0</v>
      </c>
      <c r="OS39" s="6">
        <v>0</v>
      </c>
      <c r="OT39" s="6">
        <v>0</v>
      </c>
      <c r="OU39" s="6">
        <v>0</v>
      </c>
      <c r="OV39" s="6">
        <v>0</v>
      </c>
      <c r="OW39" s="6">
        <v>0</v>
      </c>
      <c r="OX39" s="6">
        <v>0</v>
      </c>
      <c r="OY39" s="6">
        <v>0</v>
      </c>
      <c r="OZ39" s="6">
        <v>0</v>
      </c>
      <c r="PA39" s="6">
        <v>0</v>
      </c>
      <c r="PB39" s="6">
        <v>0</v>
      </c>
      <c r="PC39" s="6">
        <v>0</v>
      </c>
      <c r="PD39" s="6">
        <v>0</v>
      </c>
      <c r="PE39" s="6">
        <v>0</v>
      </c>
      <c r="PF39" s="6">
        <v>0</v>
      </c>
      <c r="PG39" s="6">
        <v>0</v>
      </c>
      <c r="PH39" s="6">
        <v>0</v>
      </c>
      <c r="PI39" s="6">
        <v>0</v>
      </c>
      <c r="PJ39" s="6">
        <v>0</v>
      </c>
      <c r="PK39" s="6">
        <v>0</v>
      </c>
      <c r="PL39" s="6">
        <v>0</v>
      </c>
      <c r="PM39" s="6">
        <v>0</v>
      </c>
      <c r="PN39" s="6">
        <v>0</v>
      </c>
      <c r="PO39" s="6">
        <v>0</v>
      </c>
      <c r="PP39" s="6">
        <v>0</v>
      </c>
      <c r="PQ39" s="6">
        <v>0</v>
      </c>
      <c r="PR39" s="6">
        <v>0</v>
      </c>
      <c r="PS39" s="6">
        <v>0</v>
      </c>
      <c r="PT39" s="6">
        <v>0</v>
      </c>
      <c r="PU39" s="6">
        <v>0</v>
      </c>
      <c r="PV39" s="6">
        <v>0</v>
      </c>
      <c r="PW39" s="6">
        <v>0</v>
      </c>
      <c r="PX39" s="6">
        <v>0</v>
      </c>
      <c r="PY39" s="6">
        <v>0</v>
      </c>
      <c r="PZ39" s="6">
        <v>0</v>
      </c>
      <c r="QA39" s="6">
        <v>0</v>
      </c>
      <c r="QB39" s="6">
        <v>0</v>
      </c>
      <c r="QC39" s="6">
        <v>0</v>
      </c>
      <c r="QD39" s="6">
        <v>0</v>
      </c>
      <c r="QE39" s="6">
        <v>0</v>
      </c>
      <c r="QF39" s="6">
        <v>0</v>
      </c>
      <c r="QG39" s="6">
        <v>0</v>
      </c>
      <c r="QH39" s="6">
        <v>0</v>
      </c>
      <c r="QI39" s="6">
        <v>0</v>
      </c>
      <c r="QJ39" s="6">
        <v>0</v>
      </c>
      <c r="QK39" s="6">
        <v>0</v>
      </c>
      <c r="QL39" s="6">
        <v>0</v>
      </c>
      <c r="QM39" s="6">
        <v>0</v>
      </c>
      <c r="QN39" s="6">
        <v>0</v>
      </c>
      <c r="QO39" s="6">
        <v>0</v>
      </c>
      <c r="QP39" s="6">
        <v>0</v>
      </c>
      <c r="QQ39" s="6">
        <v>0</v>
      </c>
      <c r="QR39" s="6">
        <v>0</v>
      </c>
      <c r="QS39" s="6">
        <v>0</v>
      </c>
      <c r="QT39" s="6">
        <v>0</v>
      </c>
      <c r="QU39" s="6">
        <v>0</v>
      </c>
      <c r="QV39" s="6">
        <v>0</v>
      </c>
      <c r="QW39" s="6">
        <v>0</v>
      </c>
      <c r="QX39" s="6">
        <v>0</v>
      </c>
      <c r="QY39" s="6">
        <v>0</v>
      </c>
      <c r="QZ39" s="6">
        <v>0</v>
      </c>
      <c r="RA39" s="6">
        <v>0</v>
      </c>
      <c r="RB39" s="6">
        <v>0</v>
      </c>
      <c r="RC39" s="6">
        <v>0</v>
      </c>
      <c r="RD39" s="6">
        <v>0</v>
      </c>
      <c r="RE39" s="6">
        <v>0</v>
      </c>
      <c r="RF39" s="6">
        <v>0</v>
      </c>
      <c r="RG39" s="6">
        <v>0</v>
      </c>
      <c r="RH39" s="6">
        <v>0</v>
      </c>
      <c r="RI39" s="6">
        <v>0</v>
      </c>
      <c r="RJ39" s="6">
        <v>0</v>
      </c>
      <c r="RK39" s="6">
        <v>0</v>
      </c>
      <c r="RL39" s="6">
        <v>0</v>
      </c>
      <c r="RM39" s="6">
        <v>0</v>
      </c>
      <c r="RN39" s="6">
        <v>0</v>
      </c>
      <c r="RO39" s="6">
        <v>0</v>
      </c>
      <c r="RP39" s="6">
        <v>0</v>
      </c>
      <c r="RQ39" s="6">
        <v>0</v>
      </c>
      <c r="RR39" s="6">
        <v>0</v>
      </c>
      <c r="RS39" s="6">
        <v>0</v>
      </c>
      <c r="RT39" s="6">
        <v>0</v>
      </c>
      <c r="RU39" s="6">
        <v>0</v>
      </c>
      <c r="RV39" s="6">
        <v>0</v>
      </c>
      <c r="RW39" s="6">
        <v>0</v>
      </c>
      <c r="RX39" s="6">
        <v>0</v>
      </c>
      <c r="RY39" s="6">
        <v>0</v>
      </c>
      <c r="RZ39" s="6">
        <v>0</v>
      </c>
      <c r="SA39" s="6">
        <v>0</v>
      </c>
      <c r="SB39" s="6">
        <v>0</v>
      </c>
      <c r="SC39" s="6">
        <v>0</v>
      </c>
      <c r="SD39" s="6">
        <v>0</v>
      </c>
      <c r="SE39" s="6">
        <v>0</v>
      </c>
      <c r="SF39" s="6">
        <v>0</v>
      </c>
      <c r="SG39" s="6">
        <v>0</v>
      </c>
      <c r="SH39" s="6">
        <v>0</v>
      </c>
      <c r="SI39" s="6">
        <v>0</v>
      </c>
      <c r="SJ39" s="6">
        <v>0</v>
      </c>
      <c r="SK39" s="6">
        <v>0</v>
      </c>
      <c r="SL39" s="6">
        <v>0</v>
      </c>
      <c r="SM39" s="6">
        <v>0</v>
      </c>
      <c r="SN39" s="6">
        <v>0</v>
      </c>
      <c r="SO39" s="6">
        <v>0</v>
      </c>
      <c r="SP39" s="6">
        <v>0</v>
      </c>
      <c r="SQ39" s="6">
        <v>0</v>
      </c>
      <c r="SR39" s="6">
        <v>0</v>
      </c>
      <c r="SS39" s="6">
        <v>0</v>
      </c>
      <c r="ST39" s="6">
        <v>0</v>
      </c>
      <c r="SU39" s="6">
        <v>0</v>
      </c>
      <c r="SV39" s="6">
        <v>0</v>
      </c>
      <c r="SW39" s="6">
        <v>0</v>
      </c>
      <c r="SX39" s="6">
        <v>0</v>
      </c>
      <c r="SY39" s="6">
        <v>0</v>
      </c>
      <c r="SZ39" s="6">
        <v>0</v>
      </c>
      <c r="TA39" s="6">
        <v>0</v>
      </c>
      <c r="TB39" s="6">
        <v>0</v>
      </c>
      <c r="TC39" s="6">
        <v>0</v>
      </c>
      <c r="TD39" s="6">
        <v>0</v>
      </c>
      <c r="TE39" s="6">
        <v>0</v>
      </c>
      <c r="TF39" s="6">
        <v>0</v>
      </c>
      <c r="TG39" s="6">
        <v>0</v>
      </c>
      <c r="TH39" s="6">
        <v>0</v>
      </c>
      <c r="TI39" s="6">
        <v>0</v>
      </c>
    </row>
    <row r="40" spans="1:722" ht="15">
      <c r="A40" s="26" t="s">
        <v>234</v>
      </c>
      <c r="B40" s="6">
        <v>0</v>
      </c>
      <c r="C40" s="6">
        <v>0</v>
      </c>
      <c r="D40" s="6">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c r="CE40" s="6">
        <v>0</v>
      </c>
      <c r="CF40" s="6">
        <v>0</v>
      </c>
      <c r="CG40" s="6">
        <v>0</v>
      </c>
      <c r="CH40" s="6">
        <v>0</v>
      </c>
      <c r="CI40" s="6">
        <v>0</v>
      </c>
      <c r="CJ40" s="6">
        <v>0</v>
      </c>
      <c r="CK40" s="6">
        <v>0</v>
      </c>
      <c r="CL40" s="6">
        <v>0</v>
      </c>
      <c r="CM40" s="6">
        <v>0</v>
      </c>
      <c r="CN40" s="6">
        <v>0</v>
      </c>
      <c r="CO40" s="6">
        <v>0</v>
      </c>
      <c r="CP40" s="6">
        <v>0</v>
      </c>
      <c r="CQ40" s="6">
        <v>0</v>
      </c>
      <c r="CR40" s="6">
        <v>0</v>
      </c>
      <c r="CS40" s="6">
        <v>0</v>
      </c>
      <c r="CT40" s="6">
        <v>0</v>
      </c>
      <c r="CU40" s="6">
        <v>0</v>
      </c>
      <c r="CV40" s="6">
        <v>0</v>
      </c>
      <c r="CW40" s="6">
        <v>0</v>
      </c>
      <c r="CX40" s="6">
        <v>0</v>
      </c>
      <c r="CY40" s="6">
        <v>0</v>
      </c>
      <c r="CZ40" s="6">
        <v>0</v>
      </c>
      <c r="DA40" s="6">
        <v>0</v>
      </c>
      <c r="DB40" s="6">
        <v>0</v>
      </c>
      <c r="DC40" s="6">
        <v>0</v>
      </c>
      <c r="DD40" s="6">
        <v>0</v>
      </c>
      <c r="DE40" s="6">
        <v>0</v>
      </c>
      <c r="DF40" s="6">
        <v>0</v>
      </c>
      <c r="DG40" s="6">
        <v>0</v>
      </c>
      <c r="DH40" s="6">
        <v>0</v>
      </c>
      <c r="DI40" s="6">
        <v>0</v>
      </c>
      <c r="DJ40" s="6">
        <v>0</v>
      </c>
      <c r="DK40" s="6">
        <v>0</v>
      </c>
      <c r="DL40" s="6">
        <v>0</v>
      </c>
      <c r="DM40" s="6">
        <v>0</v>
      </c>
      <c r="DN40" s="6">
        <v>0</v>
      </c>
      <c r="DO40" s="6">
        <v>0</v>
      </c>
      <c r="DP40" s="6">
        <v>0</v>
      </c>
      <c r="DQ40" s="6">
        <v>0</v>
      </c>
      <c r="DR40" s="6">
        <v>0</v>
      </c>
      <c r="DS40" s="6">
        <v>0</v>
      </c>
      <c r="DT40" s="6">
        <v>0</v>
      </c>
      <c r="DU40" s="6">
        <v>0</v>
      </c>
      <c r="DV40" s="6">
        <v>0</v>
      </c>
      <c r="DW40" s="6">
        <v>0</v>
      </c>
      <c r="DX40" s="6">
        <v>0</v>
      </c>
      <c r="DY40" s="6">
        <v>0</v>
      </c>
      <c r="DZ40" s="6">
        <v>0</v>
      </c>
      <c r="EA40" s="6">
        <v>0</v>
      </c>
      <c r="EB40" s="6">
        <v>0</v>
      </c>
      <c r="EC40" s="6">
        <v>0</v>
      </c>
      <c r="ED40" s="6">
        <v>0</v>
      </c>
      <c r="EE40" s="6">
        <v>0</v>
      </c>
      <c r="EF40" s="6">
        <v>0</v>
      </c>
      <c r="EG40" s="6">
        <v>0</v>
      </c>
      <c r="EH40" s="6">
        <v>0</v>
      </c>
      <c r="EI40" s="6">
        <v>0</v>
      </c>
      <c r="EJ40" s="6">
        <v>0</v>
      </c>
      <c r="EK40" s="6">
        <v>0</v>
      </c>
      <c r="EL40" s="6">
        <v>0</v>
      </c>
      <c r="EM40" s="6">
        <v>0</v>
      </c>
      <c r="EN40" s="6">
        <v>0</v>
      </c>
      <c r="EO40" s="6">
        <v>0</v>
      </c>
      <c r="EP40" s="6">
        <v>0</v>
      </c>
      <c r="EQ40" s="6">
        <v>0</v>
      </c>
      <c r="ER40" s="6">
        <v>0</v>
      </c>
      <c r="ES40" s="6">
        <v>0</v>
      </c>
      <c r="ET40" s="6">
        <v>0</v>
      </c>
      <c r="EU40" s="6">
        <v>0</v>
      </c>
      <c r="EV40" s="6">
        <v>0</v>
      </c>
      <c r="EW40" s="6">
        <v>0</v>
      </c>
      <c r="EX40" s="6">
        <v>0</v>
      </c>
      <c r="EY40" s="6">
        <v>0</v>
      </c>
      <c r="EZ40" s="6">
        <v>0</v>
      </c>
      <c r="FA40" s="6">
        <v>0</v>
      </c>
      <c r="FB40" s="6">
        <v>0</v>
      </c>
      <c r="FC40" s="6">
        <v>0</v>
      </c>
      <c r="FD40" s="6">
        <v>0</v>
      </c>
      <c r="FE40" s="6">
        <v>0</v>
      </c>
      <c r="FF40" s="6">
        <v>0</v>
      </c>
      <c r="FG40" s="6">
        <v>0</v>
      </c>
      <c r="FH40" s="6">
        <v>0</v>
      </c>
      <c r="FI40" s="6">
        <v>0</v>
      </c>
      <c r="FJ40" s="6">
        <v>0</v>
      </c>
      <c r="FK40" s="6">
        <v>0</v>
      </c>
      <c r="FL40" s="6">
        <v>0</v>
      </c>
      <c r="FM40" s="6">
        <v>0</v>
      </c>
      <c r="FN40" s="6">
        <v>0</v>
      </c>
      <c r="FO40" s="6">
        <v>0</v>
      </c>
      <c r="FP40" s="6">
        <v>0</v>
      </c>
      <c r="FQ40" s="6">
        <v>0</v>
      </c>
      <c r="FR40" s="6">
        <v>0</v>
      </c>
      <c r="FS40" s="6">
        <v>0</v>
      </c>
      <c r="FT40" s="6">
        <v>0</v>
      </c>
      <c r="FU40" s="6">
        <v>0</v>
      </c>
      <c r="FV40" s="6">
        <v>0</v>
      </c>
      <c r="FW40" s="6">
        <v>0</v>
      </c>
      <c r="FX40" s="6">
        <v>0</v>
      </c>
      <c r="FY40" s="6">
        <v>0</v>
      </c>
      <c r="FZ40" s="6">
        <v>0</v>
      </c>
      <c r="GA40" s="6">
        <v>0</v>
      </c>
      <c r="GB40" s="6">
        <v>0</v>
      </c>
      <c r="GC40" s="6">
        <v>0</v>
      </c>
      <c r="GD40" s="6">
        <v>0</v>
      </c>
      <c r="GE40" s="6">
        <v>0</v>
      </c>
      <c r="GF40" s="6">
        <v>0</v>
      </c>
      <c r="GG40" s="6">
        <v>0</v>
      </c>
      <c r="GH40" s="6">
        <v>0</v>
      </c>
      <c r="GI40" s="6">
        <v>0</v>
      </c>
      <c r="GJ40" s="6">
        <v>0</v>
      </c>
      <c r="GK40" s="6">
        <v>0</v>
      </c>
      <c r="GL40" s="6">
        <v>0</v>
      </c>
      <c r="GM40" s="6">
        <v>0</v>
      </c>
      <c r="GN40" s="6">
        <v>0</v>
      </c>
      <c r="GO40" s="6">
        <v>0</v>
      </c>
      <c r="GP40" s="6">
        <v>0</v>
      </c>
      <c r="GQ40" s="6">
        <v>0</v>
      </c>
      <c r="GR40" s="6">
        <v>0</v>
      </c>
      <c r="GS40" s="6">
        <v>0</v>
      </c>
      <c r="GT40" s="6">
        <v>0</v>
      </c>
      <c r="GU40" s="6">
        <v>0</v>
      </c>
      <c r="GV40" s="6">
        <v>0</v>
      </c>
      <c r="GW40" s="6">
        <v>0</v>
      </c>
      <c r="GX40" s="6">
        <v>0</v>
      </c>
      <c r="GY40" s="6">
        <v>0</v>
      </c>
      <c r="GZ40" s="6">
        <v>0</v>
      </c>
      <c r="HA40" s="6">
        <v>0</v>
      </c>
      <c r="HB40" s="6">
        <v>0</v>
      </c>
      <c r="HC40" s="6">
        <v>0</v>
      </c>
      <c r="HD40" s="6">
        <v>0</v>
      </c>
      <c r="HE40" s="6">
        <v>0</v>
      </c>
      <c r="HF40" s="6">
        <v>0</v>
      </c>
      <c r="HG40" s="6">
        <v>0</v>
      </c>
      <c r="HH40" s="6">
        <v>0</v>
      </c>
      <c r="HI40" s="6">
        <v>0</v>
      </c>
      <c r="HJ40" s="6">
        <v>0</v>
      </c>
      <c r="HK40" s="6">
        <v>0</v>
      </c>
      <c r="HL40" s="6">
        <v>0</v>
      </c>
      <c r="HM40" s="6">
        <v>0</v>
      </c>
      <c r="HN40" s="6">
        <v>0</v>
      </c>
      <c r="HO40" s="6">
        <v>0</v>
      </c>
      <c r="HP40" s="6">
        <v>0</v>
      </c>
      <c r="HQ40" s="6">
        <v>0</v>
      </c>
      <c r="HR40" s="6">
        <v>0</v>
      </c>
      <c r="HS40" s="6">
        <v>0</v>
      </c>
      <c r="HT40" s="6">
        <v>0</v>
      </c>
      <c r="HU40" s="6">
        <v>0</v>
      </c>
      <c r="HV40" s="6">
        <v>0</v>
      </c>
      <c r="HW40" s="6">
        <v>0</v>
      </c>
      <c r="HX40" s="6">
        <v>0</v>
      </c>
      <c r="HY40" s="6">
        <v>0</v>
      </c>
      <c r="HZ40" s="6">
        <v>0</v>
      </c>
      <c r="IA40" s="6">
        <v>0</v>
      </c>
      <c r="IB40" s="6">
        <v>0</v>
      </c>
      <c r="IC40" s="6">
        <v>0</v>
      </c>
      <c r="ID40" s="6">
        <v>0</v>
      </c>
      <c r="IE40" s="6">
        <v>0</v>
      </c>
      <c r="IF40" s="6">
        <v>0</v>
      </c>
      <c r="IG40" s="6">
        <v>0</v>
      </c>
      <c r="IH40" s="6">
        <v>0</v>
      </c>
      <c r="II40" s="6">
        <v>0</v>
      </c>
      <c r="IJ40" s="6">
        <v>0</v>
      </c>
      <c r="IK40" s="6">
        <v>0</v>
      </c>
      <c r="IL40" s="6">
        <v>0</v>
      </c>
      <c r="IM40" s="6">
        <v>0</v>
      </c>
      <c r="IN40" s="6">
        <v>0</v>
      </c>
      <c r="IO40" s="6">
        <v>0</v>
      </c>
      <c r="IP40" s="6">
        <v>0</v>
      </c>
      <c r="IQ40" s="6">
        <v>0</v>
      </c>
      <c r="IR40" s="6">
        <v>0</v>
      </c>
      <c r="IS40" s="6">
        <v>0</v>
      </c>
      <c r="IT40" s="6">
        <v>0</v>
      </c>
      <c r="IU40" s="6">
        <v>0</v>
      </c>
      <c r="IV40" s="6">
        <v>0</v>
      </c>
      <c r="IW40" s="6">
        <v>0</v>
      </c>
      <c r="IX40" s="6">
        <v>0</v>
      </c>
      <c r="IY40" s="6">
        <v>0</v>
      </c>
      <c r="IZ40" s="6">
        <v>0</v>
      </c>
      <c r="JA40" s="6">
        <v>0</v>
      </c>
      <c r="JB40" s="6">
        <v>0</v>
      </c>
      <c r="JC40" s="6">
        <v>0</v>
      </c>
      <c r="JD40" s="6">
        <v>0</v>
      </c>
      <c r="JE40" s="6">
        <v>0</v>
      </c>
      <c r="JF40" s="6">
        <v>0</v>
      </c>
      <c r="JG40" s="6">
        <v>0</v>
      </c>
      <c r="JH40" s="6">
        <v>0</v>
      </c>
      <c r="JI40" s="6">
        <v>0</v>
      </c>
      <c r="JJ40" s="6">
        <v>0</v>
      </c>
      <c r="JK40" s="6">
        <v>0</v>
      </c>
      <c r="JL40" s="6">
        <v>0</v>
      </c>
      <c r="JM40" s="6">
        <v>0</v>
      </c>
      <c r="JN40" s="6">
        <v>0</v>
      </c>
      <c r="JO40" s="6">
        <v>0</v>
      </c>
      <c r="JP40" s="6">
        <v>0</v>
      </c>
      <c r="JQ40" s="6">
        <v>0</v>
      </c>
      <c r="JR40" s="6">
        <v>0</v>
      </c>
      <c r="JS40" s="6">
        <v>0</v>
      </c>
      <c r="JT40" s="6">
        <v>0</v>
      </c>
      <c r="JU40" s="6">
        <v>0</v>
      </c>
      <c r="JV40" s="6">
        <v>0</v>
      </c>
      <c r="JW40" s="6">
        <v>0</v>
      </c>
      <c r="JX40" s="6">
        <v>0</v>
      </c>
      <c r="JY40" s="6">
        <v>0</v>
      </c>
      <c r="JZ40" s="6">
        <v>0</v>
      </c>
      <c r="KA40" s="6">
        <v>0</v>
      </c>
      <c r="KB40" s="6">
        <v>0</v>
      </c>
      <c r="KC40" s="6">
        <v>0</v>
      </c>
      <c r="KD40" s="6">
        <v>0</v>
      </c>
      <c r="KE40" s="6">
        <v>0</v>
      </c>
      <c r="KF40" s="6">
        <v>0</v>
      </c>
      <c r="KG40" s="6">
        <v>0</v>
      </c>
      <c r="KH40" s="6">
        <v>0</v>
      </c>
      <c r="KI40" s="6">
        <v>0</v>
      </c>
      <c r="KJ40" s="6">
        <v>0</v>
      </c>
      <c r="KK40" s="6">
        <v>0</v>
      </c>
      <c r="KL40" s="6">
        <v>0</v>
      </c>
      <c r="KM40" s="6">
        <v>0</v>
      </c>
      <c r="KN40" s="6">
        <v>0</v>
      </c>
      <c r="KO40" s="6">
        <v>0</v>
      </c>
      <c r="KP40" s="6">
        <v>0</v>
      </c>
      <c r="KQ40" s="6">
        <v>0</v>
      </c>
      <c r="KR40" s="6">
        <v>0</v>
      </c>
      <c r="KS40" s="6">
        <v>0</v>
      </c>
      <c r="KT40" s="6">
        <v>0</v>
      </c>
      <c r="KU40" s="6">
        <v>0</v>
      </c>
      <c r="KV40" s="6">
        <v>0</v>
      </c>
      <c r="KW40" s="6">
        <v>0</v>
      </c>
      <c r="KX40" s="6">
        <v>0</v>
      </c>
      <c r="KY40" s="6">
        <v>0</v>
      </c>
      <c r="KZ40" s="6">
        <v>0</v>
      </c>
      <c r="LA40" s="6">
        <v>0</v>
      </c>
      <c r="LB40" s="6">
        <v>0</v>
      </c>
      <c r="LC40" s="6">
        <v>0</v>
      </c>
      <c r="LD40" s="6">
        <v>0</v>
      </c>
      <c r="LE40" s="6">
        <v>0</v>
      </c>
      <c r="LF40" s="6">
        <v>0</v>
      </c>
      <c r="LG40" s="6">
        <v>0</v>
      </c>
      <c r="LH40" s="6">
        <v>0</v>
      </c>
      <c r="LI40" s="6">
        <v>0</v>
      </c>
      <c r="LJ40" s="6">
        <v>0</v>
      </c>
      <c r="LK40" s="6">
        <v>0</v>
      </c>
      <c r="LL40" s="6">
        <v>0</v>
      </c>
      <c r="LM40" s="6">
        <v>0</v>
      </c>
      <c r="LN40" s="6">
        <v>0</v>
      </c>
      <c r="LO40" s="6">
        <v>0</v>
      </c>
      <c r="LP40" s="6">
        <v>0</v>
      </c>
      <c r="LQ40" s="6">
        <v>0</v>
      </c>
      <c r="LR40" s="6">
        <v>0</v>
      </c>
      <c r="LS40" s="6">
        <v>0</v>
      </c>
      <c r="LT40" s="6">
        <v>0</v>
      </c>
      <c r="LU40" s="6">
        <v>0</v>
      </c>
      <c r="LV40" s="6">
        <v>0</v>
      </c>
      <c r="LW40" s="6">
        <v>0</v>
      </c>
      <c r="LX40" s="6">
        <v>0</v>
      </c>
      <c r="LY40" s="6">
        <v>0</v>
      </c>
      <c r="LZ40" s="6">
        <v>0</v>
      </c>
      <c r="MA40" s="6">
        <v>0</v>
      </c>
      <c r="MB40" s="6">
        <v>0</v>
      </c>
      <c r="MC40" s="6">
        <v>0</v>
      </c>
      <c r="MD40" s="6">
        <v>0</v>
      </c>
      <c r="ME40" s="6">
        <v>0</v>
      </c>
      <c r="MF40" s="6">
        <v>0</v>
      </c>
      <c r="MG40" s="6">
        <v>0</v>
      </c>
      <c r="MH40" s="6">
        <v>0</v>
      </c>
      <c r="MI40" s="6">
        <v>0</v>
      </c>
      <c r="MJ40" s="6">
        <v>0</v>
      </c>
      <c r="MK40" s="6">
        <v>0</v>
      </c>
      <c r="ML40" s="6">
        <v>0</v>
      </c>
      <c r="MM40" s="6">
        <v>0</v>
      </c>
      <c r="MN40" s="6">
        <v>0</v>
      </c>
      <c r="MO40" s="6">
        <v>0</v>
      </c>
      <c r="MP40" s="6">
        <v>0</v>
      </c>
      <c r="MQ40" s="6">
        <v>0</v>
      </c>
      <c r="MR40" s="6">
        <v>0</v>
      </c>
      <c r="MS40" s="6">
        <v>0</v>
      </c>
      <c r="MT40" s="6">
        <v>0</v>
      </c>
      <c r="MU40" s="6">
        <v>0</v>
      </c>
      <c r="MV40" s="6">
        <v>0</v>
      </c>
      <c r="MW40" s="6">
        <v>0</v>
      </c>
      <c r="MX40" s="6">
        <v>0</v>
      </c>
      <c r="MY40" s="6">
        <v>0</v>
      </c>
      <c r="MZ40" s="6">
        <v>0</v>
      </c>
      <c r="NA40" s="6">
        <v>0</v>
      </c>
      <c r="NB40" s="6">
        <v>0</v>
      </c>
      <c r="NC40" s="6">
        <v>0</v>
      </c>
      <c r="ND40" s="6">
        <v>0</v>
      </c>
      <c r="NE40" s="6">
        <v>0</v>
      </c>
      <c r="NF40" s="6">
        <v>0</v>
      </c>
      <c r="NG40" s="6">
        <v>0</v>
      </c>
      <c r="NH40" s="6">
        <v>0</v>
      </c>
      <c r="NI40" s="6">
        <v>0</v>
      </c>
      <c r="NJ40" s="6">
        <v>0</v>
      </c>
      <c r="NK40" s="6">
        <v>0</v>
      </c>
      <c r="NL40" s="6">
        <v>0</v>
      </c>
      <c r="NM40" s="6">
        <v>0</v>
      </c>
      <c r="NN40" s="6">
        <v>0</v>
      </c>
      <c r="NO40" s="6">
        <v>0</v>
      </c>
      <c r="NP40" s="6">
        <v>0</v>
      </c>
      <c r="NQ40" s="6">
        <v>0</v>
      </c>
      <c r="NR40" s="6">
        <v>0</v>
      </c>
      <c r="NS40" s="6">
        <v>0</v>
      </c>
      <c r="NT40" s="6">
        <v>0</v>
      </c>
      <c r="NU40" s="6">
        <v>0</v>
      </c>
      <c r="NV40" s="6">
        <v>0</v>
      </c>
      <c r="NW40" s="6">
        <v>0</v>
      </c>
      <c r="NX40" s="6">
        <v>0</v>
      </c>
      <c r="NY40" s="6">
        <v>0</v>
      </c>
      <c r="NZ40" s="6">
        <v>0</v>
      </c>
      <c r="OA40" s="6">
        <v>0</v>
      </c>
      <c r="OB40" s="6">
        <v>0</v>
      </c>
      <c r="OC40" s="6">
        <v>0</v>
      </c>
      <c r="OD40" s="6">
        <v>0</v>
      </c>
      <c r="OE40" s="6">
        <v>0</v>
      </c>
      <c r="OF40" s="6">
        <v>0</v>
      </c>
      <c r="OG40" s="6">
        <v>0</v>
      </c>
      <c r="OH40" s="6">
        <v>0</v>
      </c>
      <c r="OI40" s="6">
        <v>0</v>
      </c>
      <c r="OJ40" s="6">
        <v>0</v>
      </c>
      <c r="OK40" s="6">
        <v>0</v>
      </c>
      <c r="OL40" s="6">
        <v>0</v>
      </c>
      <c r="OM40" s="6">
        <v>0</v>
      </c>
      <c r="ON40" s="6">
        <v>0</v>
      </c>
      <c r="OO40" s="6">
        <v>0</v>
      </c>
      <c r="OP40" s="6">
        <v>0</v>
      </c>
      <c r="OQ40" s="6">
        <v>0</v>
      </c>
      <c r="OR40" s="6">
        <v>0</v>
      </c>
      <c r="OS40" s="6">
        <v>0</v>
      </c>
      <c r="OT40" s="6">
        <v>0</v>
      </c>
      <c r="OU40" s="6">
        <v>0</v>
      </c>
      <c r="OV40" s="6">
        <v>0</v>
      </c>
      <c r="OW40" s="6">
        <v>0</v>
      </c>
      <c r="OX40" s="6">
        <v>0</v>
      </c>
      <c r="OY40" s="6">
        <v>0</v>
      </c>
      <c r="OZ40" s="6">
        <v>0</v>
      </c>
      <c r="PA40" s="6">
        <v>0</v>
      </c>
      <c r="PB40" s="6">
        <v>0</v>
      </c>
      <c r="PC40" s="6">
        <v>0</v>
      </c>
      <c r="PD40" s="6">
        <v>0</v>
      </c>
      <c r="PE40" s="6">
        <v>0</v>
      </c>
      <c r="PF40" s="6">
        <v>0</v>
      </c>
      <c r="PG40" s="6">
        <v>0</v>
      </c>
      <c r="PH40" s="6">
        <v>0</v>
      </c>
      <c r="PI40" s="6">
        <v>0</v>
      </c>
      <c r="PJ40" s="6">
        <v>0</v>
      </c>
      <c r="PK40" s="6">
        <v>0</v>
      </c>
      <c r="PL40" s="6">
        <v>0</v>
      </c>
      <c r="PM40" s="6">
        <v>0</v>
      </c>
      <c r="PN40" s="6">
        <v>0</v>
      </c>
      <c r="PO40" s="6">
        <v>0</v>
      </c>
      <c r="PP40" s="6">
        <v>0</v>
      </c>
      <c r="PQ40" s="6">
        <v>0</v>
      </c>
      <c r="PR40" s="6">
        <v>0</v>
      </c>
      <c r="PS40" s="6">
        <v>0</v>
      </c>
      <c r="PT40" s="6">
        <v>0</v>
      </c>
      <c r="PU40" s="6">
        <v>0</v>
      </c>
      <c r="PV40" s="6">
        <v>0</v>
      </c>
      <c r="PW40" s="6">
        <v>0</v>
      </c>
      <c r="PX40" s="6">
        <v>0</v>
      </c>
      <c r="PY40" s="6">
        <v>0</v>
      </c>
      <c r="PZ40" s="6">
        <v>0</v>
      </c>
      <c r="QA40" s="6">
        <v>0</v>
      </c>
      <c r="QB40" s="6">
        <v>0</v>
      </c>
      <c r="QC40" s="6">
        <v>0</v>
      </c>
      <c r="QD40" s="6">
        <v>0</v>
      </c>
      <c r="QE40" s="6">
        <v>0</v>
      </c>
      <c r="QF40" s="6">
        <v>0</v>
      </c>
      <c r="QG40" s="6">
        <v>0</v>
      </c>
      <c r="QH40" s="6">
        <v>0</v>
      </c>
      <c r="QI40" s="6">
        <v>0</v>
      </c>
      <c r="QJ40" s="6">
        <v>0</v>
      </c>
      <c r="QK40" s="6">
        <v>0</v>
      </c>
      <c r="QL40" s="6">
        <v>0</v>
      </c>
      <c r="QM40" s="6">
        <v>0</v>
      </c>
      <c r="QN40" s="6">
        <v>0</v>
      </c>
      <c r="QO40" s="6">
        <v>0</v>
      </c>
      <c r="QP40" s="6">
        <v>0</v>
      </c>
      <c r="QQ40" s="6">
        <v>0</v>
      </c>
      <c r="QR40" s="6">
        <v>0</v>
      </c>
      <c r="QS40" s="6">
        <v>0</v>
      </c>
      <c r="QT40" s="6">
        <v>0</v>
      </c>
      <c r="QU40" s="6">
        <v>0</v>
      </c>
      <c r="QV40" s="6">
        <v>0</v>
      </c>
      <c r="QW40" s="6">
        <v>0</v>
      </c>
      <c r="QX40" s="6">
        <v>0</v>
      </c>
      <c r="QY40" s="6">
        <v>0</v>
      </c>
      <c r="QZ40" s="6">
        <v>0</v>
      </c>
      <c r="RA40" s="6">
        <v>0</v>
      </c>
      <c r="RB40" s="6">
        <v>0</v>
      </c>
      <c r="RC40" s="6">
        <v>0</v>
      </c>
      <c r="RD40" s="6">
        <v>0</v>
      </c>
      <c r="RE40" s="6">
        <v>0</v>
      </c>
      <c r="RF40" s="6">
        <v>0</v>
      </c>
      <c r="RG40" s="6">
        <v>0</v>
      </c>
      <c r="RH40" s="6">
        <v>0</v>
      </c>
      <c r="RI40" s="6">
        <v>0</v>
      </c>
      <c r="RJ40" s="6">
        <v>0</v>
      </c>
      <c r="RK40" s="6">
        <v>0</v>
      </c>
      <c r="RL40" s="6">
        <v>0</v>
      </c>
      <c r="RM40" s="6">
        <v>0</v>
      </c>
      <c r="RN40" s="6">
        <v>0</v>
      </c>
      <c r="RO40" s="6">
        <v>0</v>
      </c>
      <c r="RP40" s="6">
        <v>0</v>
      </c>
      <c r="RQ40" s="6">
        <v>0</v>
      </c>
      <c r="RR40" s="6">
        <v>0</v>
      </c>
      <c r="RS40" s="6">
        <v>0</v>
      </c>
      <c r="RT40" s="6">
        <v>0</v>
      </c>
      <c r="RU40" s="6">
        <v>0</v>
      </c>
      <c r="RV40" s="6">
        <v>0</v>
      </c>
      <c r="RW40" s="6">
        <v>0</v>
      </c>
      <c r="RX40" s="6">
        <v>0</v>
      </c>
      <c r="RY40" s="6">
        <v>0</v>
      </c>
      <c r="RZ40" s="6">
        <v>0</v>
      </c>
      <c r="SA40" s="6">
        <v>0</v>
      </c>
      <c r="SB40" s="6">
        <v>0</v>
      </c>
      <c r="SC40" s="6">
        <v>0</v>
      </c>
      <c r="SD40" s="6">
        <v>0</v>
      </c>
      <c r="SE40" s="6">
        <v>0</v>
      </c>
      <c r="SF40" s="6">
        <v>0</v>
      </c>
      <c r="SG40" s="6">
        <v>0</v>
      </c>
      <c r="SH40" s="6">
        <v>0</v>
      </c>
      <c r="SI40" s="6">
        <v>0</v>
      </c>
      <c r="SJ40" s="6">
        <v>0</v>
      </c>
      <c r="SK40" s="6">
        <v>0</v>
      </c>
      <c r="SL40" s="6">
        <v>0</v>
      </c>
      <c r="SM40" s="6">
        <v>0</v>
      </c>
      <c r="SN40" s="6">
        <v>0</v>
      </c>
      <c r="SO40" s="6">
        <v>0</v>
      </c>
      <c r="SP40" s="6">
        <v>0</v>
      </c>
      <c r="SQ40" s="6">
        <v>0</v>
      </c>
      <c r="SR40" s="6">
        <v>0</v>
      </c>
      <c r="SS40" s="6">
        <v>0</v>
      </c>
      <c r="ST40" s="6">
        <v>0</v>
      </c>
      <c r="SU40" s="6">
        <v>0</v>
      </c>
      <c r="SV40" s="6">
        <v>0</v>
      </c>
      <c r="SW40" s="6">
        <v>0</v>
      </c>
      <c r="SX40" s="6">
        <v>0</v>
      </c>
      <c r="SY40" s="6">
        <v>0</v>
      </c>
      <c r="SZ40" s="6">
        <v>0</v>
      </c>
      <c r="TA40" s="6">
        <v>0</v>
      </c>
      <c r="TB40" s="6">
        <v>0</v>
      </c>
      <c r="TC40" s="6">
        <v>0</v>
      </c>
      <c r="TD40" s="6">
        <v>0</v>
      </c>
      <c r="TE40" s="6">
        <v>0</v>
      </c>
      <c r="TF40" s="6">
        <v>0</v>
      </c>
      <c r="TG40" s="6">
        <v>0</v>
      </c>
      <c r="TH40" s="6">
        <v>0</v>
      </c>
      <c r="TI40" s="6">
        <v>0</v>
      </c>
    </row>
    <row r="41" spans="1:722" ht="15">
      <c r="A41" s="1" t="s">
        <v>240</v>
      </c>
      <c r="B41" s="7">
        <f t="shared" ref="B41" si="351">IFERROR(B40/B39,0)</f>
        <v>0</v>
      </c>
      <c r="C41" s="7">
        <f t="shared" ref="C41:BN41" si="352">IFERROR(C40/C39,0)</f>
        <v>0</v>
      </c>
      <c r="D41" s="7">
        <f t="shared" si="352"/>
        <v>0</v>
      </c>
      <c r="E41" s="7">
        <f t="shared" si="352"/>
        <v>0</v>
      </c>
      <c r="F41" s="7">
        <f t="shared" si="352"/>
        <v>0</v>
      </c>
      <c r="G41" s="7">
        <f t="shared" si="352"/>
        <v>0</v>
      </c>
      <c r="H41" s="7">
        <f t="shared" si="352"/>
        <v>0</v>
      </c>
      <c r="I41" s="7">
        <f t="shared" si="352"/>
        <v>0</v>
      </c>
      <c r="J41" s="7">
        <f t="shared" si="352"/>
        <v>0</v>
      </c>
      <c r="K41" s="7">
        <f t="shared" si="352"/>
        <v>0</v>
      </c>
      <c r="L41" s="7">
        <f t="shared" si="352"/>
        <v>0</v>
      </c>
      <c r="M41" s="7">
        <f t="shared" si="352"/>
        <v>0</v>
      </c>
      <c r="N41" s="7">
        <f t="shared" si="352"/>
        <v>0</v>
      </c>
      <c r="O41" s="7">
        <f t="shared" si="352"/>
        <v>0</v>
      </c>
      <c r="P41" s="7">
        <f t="shared" si="352"/>
        <v>0</v>
      </c>
      <c r="Q41" s="7">
        <f t="shared" si="352"/>
        <v>0</v>
      </c>
      <c r="R41" s="7">
        <f t="shared" si="352"/>
        <v>0</v>
      </c>
      <c r="S41" s="7">
        <f t="shared" si="352"/>
        <v>0</v>
      </c>
      <c r="T41" s="7">
        <f t="shared" si="352"/>
        <v>0</v>
      </c>
      <c r="U41" s="7">
        <f t="shared" si="352"/>
        <v>0</v>
      </c>
      <c r="V41" s="7">
        <f t="shared" si="352"/>
        <v>0</v>
      </c>
      <c r="W41" s="7">
        <f t="shared" si="352"/>
        <v>0</v>
      </c>
      <c r="X41" s="7">
        <f t="shared" si="352"/>
        <v>0</v>
      </c>
      <c r="Y41" s="7">
        <f t="shared" si="352"/>
        <v>0</v>
      </c>
      <c r="Z41" s="7">
        <f t="shared" si="352"/>
        <v>0</v>
      </c>
      <c r="AA41" s="7">
        <f t="shared" si="352"/>
        <v>0</v>
      </c>
      <c r="AB41" s="7">
        <f t="shared" si="352"/>
        <v>0</v>
      </c>
      <c r="AC41" s="7">
        <f t="shared" si="352"/>
        <v>0</v>
      </c>
      <c r="AD41" s="7">
        <f t="shared" si="352"/>
        <v>0</v>
      </c>
      <c r="AE41" s="7">
        <f t="shared" si="352"/>
        <v>0</v>
      </c>
      <c r="AF41" s="7">
        <f t="shared" si="352"/>
        <v>0</v>
      </c>
      <c r="AG41" s="7">
        <f t="shared" si="352"/>
        <v>0</v>
      </c>
      <c r="AH41" s="7">
        <f t="shared" si="352"/>
        <v>0</v>
      </c>
      <c r="AI41" s="7">
        <f t="shared" si="352"/>
        <v>0</v>
      </c>
      <c r="AJ41" s="7">
        <f t="shared" si="352"/>
        <v>0</v>
      </c>
      <c r="AK41" s="7">
        <f t="shared" si="352"/>
        <v>0</v>
      </c>
      <c r="AL41" s="7">
        <f t="shared" si="352"/>
        <v>0</v>
      </c>
      <c r="AM41" s="7">
        <f t="shared" si="352"/>
        <v>0</v>
      </c>
      <c r="AN41" s="7">
        <f t="shared" si="352"/>
        <v>0</v>
      </c>
      <c r="AO41" s="7">
        <f t="shared" si="352"/>
        <v>0</v>
      </c>
      <c r="AP41" s="7">
        <f t="shared" si="352"/>
        <v>0</v>
      </c>
      <c r="AQ41" s="7">
        <f t="shared" si="352"/>
        <v>0</v>
      </c>
      <c r="AR41" s="7">
        <f t="shared" si="352"/>
        <v>0</v>
      </c>
      <c r="AS41" s="7">
        <f t="shared" si="352"/>
        <v>0</v>
      </c>
      <c r="AT41" s="7">
        <f t="shared" si="352"/>
        <v>0</v>
      </c>
      <c r="AU41" s="7">
        <f t="shared" si="352"/>
        <v>0</v>
      </c>
      <c r="AV41" s="7">
        <f t="shared" si="352"/>
        <v>0</v>
      </c>
      <c r="AW41" s="7">
        <f t="shared" si="352"/>
        <v>0</v>
      </c>
      <c r="AX41" s="7">
        <f t="shared" si="352"/>
        <v>0</v>
      </c>
      <c r="AY41" s="7">
        <f t="shared" si="352"/>
        <v>0</v>
      </c>
      <c r="AZ41" s="7">
        <f t="shared" si="352"/>
        <v>0</v>
      </c>
      <c r="BA41" s="7">
        <f t="shared" si="352"/>
        <v>0</v>
      </c>
      <c r="BB41" s="7">
        <f t="shared" si="352"/>
        <v>0</v>
      </c>
      <c r="BC41" s="7">
        <f t="shared" si="352"/>
        <v>0</v>
      </c>
      <c r="BD41" s="7">
        <f t="shared" si="352"/>
        <v>0</v>
      </c>
      <c r="BE41" s="7">
        <f t="shared" si="352"/>
        <v>0</v>
      </c>
      <c r="BF41" s="7">
        <f t="shared" si="352"/>
        <v>0</v>
      </c>
      <c r="BG41" s="7">
        <f t="shared" si="352"/>
        <v>0</v>
      </c>
      <c r="BH41" s="7">
        <f t="shared" si="352"/>
        <v>0</v>
      </c>
      <c r="BI41" s="7">
        <f t="shared" si="352"/>
        <v>0</v>
      </c>
      <c r="BJ41" s="7">
        <f t="shared" si="352"/>
        <v>0</v>
      </c>
      <c r="BK41" s="7">
        <f t="shared" si="352"/>
        <v>0</v>
      </c>
      <c r="BL41" s="7">
        <f t="shared" si="352"/>
        <v>0</v>
      </c>
      <c r="BM41" s="7">
        <f t="shared" si="352"/>
        <v>0</v>
      </c>
      <c r="BN41" s="7">
        <f t="shared" si="352"/>
        <v>0</v>
      </c>
      <c r="BO41" s="7">
        <f t="shared" ref="BO41:DZ41" si="353">IFERROR(BO40/BO39,0)</f>
        <v>0</v>
      </c>
      <c r="BP41" s="7">
        <f t="shared" si="353"/>
        <v>0</v>
      </c>
      <c r="BQ41" s="7">
        <f t="shared" si="353"/>
        <v>0</v>
      </c>
      <c r="BR41" s="7">
        <f t="shared" si="353"/>
        <v>0</v>
      </c>
      <c r="BS41" s="7">
        <f t="shared" si="353"/>
        <v>0</v>
      </c>
      <c r="BT41" s="7">
        <f t="shared" si="353"/>
        <v>0</v>
      </c>
      <c r="BU41" s="7">
        <f t="shared" si="353"/>
        <v>0</v>
      </c>
      <c r="BV41" s="7">
        <f t="shared" si="353"/>
        <v>0</v>
      </c>
      <c r="BW41" s="7">
        <f t="shared" si="353"/>
        <v>0</v>
      </c>
      <c r="BX41" s="7">
        <f t="shared" si="353"/>
        <v>0</v>
      </c>
      <c r="BY41" s="7">
        <f t="shared" si="353"/>
        <v>0</v>
      </c>
      <c r="BZ41" s="7">
        <f t="shared" si="353"/>
        <v>0</v>
      </c>
      <c r="CA41" s="7">
        <f t="shared" si="353"/>
        <v>0</v>
      </c>
      <c r="CB41" s="7">
        <f t="shared" si="353"/>
        <v>0</v>
      </c>
      <c r="CC41" s="7">
        <f t="shared" si="353"/>
        <v>0</v>
      </c>
      <c r="CD41" s="7">
        <f t="shared" si="353"/>
        <v>0</v>
      </c>
      <c r="CE41" s="7">
        <f t="shared" si="353"/>
        <v>0</v>
      </c>
      <c r="CF41" s="7">
        <f t="shared" si="353"/>
        <v>0</v>
      </c>
      <c r="CG41" s="7">
        <f t="shared" si="353"/>
        <v>0</v>
      </c>
      <c r="CH41" s="7">
        <f t="shared" si="353"/>
        <v>0</v>
      </c>
      <c r="CI41" s="7">
        <f t="shared" si="353"/>
        <v>0</v>
      </c>
      <c r="CJ41" s="7">
        <f t="shared" si="353"/>
        <v>0</v>
      </c>
      <c r="CK41" s="7">
        <f t="shared" si="353"/>
        <v>0</v>
      </c>
      <c r="CL41" s="7">
        <f t="shared" si="353"/>
        <v>0</v>
      </c>
      <c r="CM41" s="7">
        <f t="shared" si="353"/>
        <v>0</v>
      </c>
      <c r="CN41" s="7">
        <f t="shared" si="353"/>
        <v>0</v>
      </c>
      <c r="CO41" s="7">
        <f t="shared" si="353"/>
        <v>0</v>
      </c>
      <c r="CP41" s="7">
        <f t="shared" si="353"/>
        <v>0</v>
      </c>
      <c r="CQ41" s="7">
        <f t="shared" si="353"/>
        <v>0</v>
      </c>
      <c r="CR41" s="7">
        <f t="shared" si="353"/>
        <v>0</v>
      </c>
      <c r="CS41" s="7">
        <f t="shared" si="353"/>
        <v>0</v>
      </c>
      <c r="CT41" s="7">
        <f t="shared" si="353"/>
        <v>0</v>
      </c>
      <c r="CU41" s="7">
        <f t="shared" si="353"/>
        <v>0</v>
      </c>
      <c r="CV41" s="7">
        <f t="shared" si="353"/>
        <v>0</v>
      </c>
      <c r="CW41" s="7">
        <f t="shared" si="353"/>
        <v>0</v>
      </c>
      <c r="CX41" s="7">
        <f t="shared" si="353"/>
        <v>0</v>
      </c>
      <c r="CY41" s="7">
        <f t="shared" si="353"/>
        <v>0</v>
      </c>
      <c r="CZ41" s="7">
        <f t="shared" si="353"/>
        <v>0</v>
      </c>
      <c r="DA41" s="7">
        <f t="shared" si="353"/>
        <v>0</v>
      </c>
      <c r="DB41" s="7">
        <f t="shared" si="353"/>
        <v>0</v>
      </c>
      <c r="DC41" s="7">
        <f t="shared" si="353"/>
        <v>0</v>
      </c>
      <c r="DD41" s="7">
        <f t="shared" si="353"/>
        <v>0</v>
      </c>
      <c r="DE41" s="7">
        <f t="shared" si="353"/>
        <v>0</v>
      </c>
      <c r="DF41" s="7">
        <f t="shared" si="353"/>
        <v>0</v>
      </c>
      <c r="DG41" s="7">
        <f t="shared" si="353"/>
        <v>0</v>
      </c>
      <c r="DH41" s="7">
        <f t="shared" si="353"/>
        <v>0</v>
      </c>
      <c r="DI41" s="7">
        <f t="shared" si="353"/>
        <v>0</v>
      </c>
      <c r="DJ41" s="7">
        <f t="shared" si="353"/>
        <v>0</v>
      </c>
      <c r="DK41" s="7">
        <f t="shared" si="353"/>
        <v>0</v>
      </c>
      <c r="DL41" s="7">
        <f t="shared" si="353"/>
        <v>0</v>
      </c>
      <c r="DM41" s="7">
        <f t="shared" si="353"/>
        <v>0</v>
      </c>
      <c r="DN41" s="7">
        <f t="shared" si="353"/>
        <v>0</v>
      </c>
      <c r="DO41" s="7">
        <f t="shared" si="353"/>
        <v>0</v>
      </c>
      <c r="DP41" s="7">
        <f t="shared" si="353"/>
        <v>0</v>
      </c>
      <c r="DQ41" s="7">
        <f t="shared" si="353"/>
        <v>0</v>
      </c>
      <c r="DR41" s="7">
        <f t="shared" si="353"/>
        <v>0</v>
      </c>
      <c r="DS41" s="7">
        <f t="shared" si="353"/>
        <v>0</v>
      </c>
      <c r="DT41" s="7">
        <f t="shared" si="353"/>
        <v>0</v>
      </c>
      <c r="DU41" s="7">
        <f t="shared" si="353"/>
        <v>0</v>
      </c>
      <c r="DV41" s="7">
        <f t="shared" si="353"/>
        <v>0</v>
      </c>
      <c r="DW41" s="7">
        <f t="shared" si="353"/>
        <v>0</v>
      </c>
      <c r="DX41" s="7">
        <f t="shared" si="353"/>
        <v>0</v>
      </c>
      <c r="DY41" s="7">
        <f t="shared" si="353"/>
        <v>0</v>
      </c>
      <c r="DZ41" s="7">
        <f t="shared" si="353"/>
        <v>0</v>
      </c>
      <c r="EA41" s="7">
        <f t="shared" ref="EA41:GL41" si="354">IFERROR(EA40/EA39,0)</f>
        <v>0</v>
      </c>
      <c r="EB41" s="7">
        <f t="shared" si="354"/>
        <v>0</v>
      </c>
      <c r="EC41" s="7">
        <f t="shared" si="354"/>
        <v>0</v>
      </c>
      <c r="ED41" s="7">
        <f t="shared" si="354"/>
        <v>0</v>
      </c>
      <c r="EE41" s="7">
        <f t="shared" si="354"/>
        <v>0</v>
      </c>
      <c r="EF41" s="7">
        <f t="shared" si="354"/>
        <v>0</v>
      </c>
      <c r="EG41" s="7">
        <f t="shared" si="354"/>
        <v>0</v>
      </c>
      <c r="EH41" s="7">
        <f t="shared" si="354"/>
        <v>0</v>
      </c>
      <c r="EI41" s="7">
        <f t="shared" si="354"/>
        <v>0</v>
      </c>
      <c r="EJ41" s="7">
        <f t="shared" si="354"/>
        <v>0</v>
      </c>
      <c r="EK41" s="7">
        <f t="shared" si="354"/>
        <v>0</v>
      </c>
      <c r="EL41" s="7">
        <f t="shared" si="354"/>
        <v>0</v>
      </c>
      <c r="EM41" s="7">
        <f t="shared" si="354"/>
        <v>0</v>
      </c>
      <c r="EN41" s="7">
        <f t="shared" si="354"/>
        <v>0</v>
      </c>
      <c r="EO41" s="7">
        <f t="shared" si="354"/>
        <v>0</v>
      </c>
      <c r="EP41" s="7">
        <f t="shared" si="354"/>
        <v>0</v>
      </c>
      <c r="EQ41" s="7">
        <f t="shared" si="354"/>
        <v>0</v>
      </c>
      <c r="ER41" s="7">
        <f t="shared" si="354"/>
        <v>0</v>
      </c>
      <c r="ES41" s="7">
        <f t="shared" si="354"/>
        <v>0</v>
      </c>
      <c r="ET41" s="7">
        <f t="shared" si="354"/>
        <v>0</v>
      </c>
      <c r="EU41" s="7">
        <f t="shared" si="354"/>
        <v>0</v>
      </c>
      <c r="EV41" s="7">
        <f t="shared" si="354"/>
        <v>0</v>
      </c>
      <c r="EW41" s="7">
        <f t="shared" si="354"/>
        <v>0</v>
      </c>
      <c r="EX41" s="7">
        <f t="shared" si="354"/>
        <v>0</v>
      </c>
      <c r="EY41" s="7">
        <f t="shared" si="354"/>
        <v>0</v>
      </c>
      <c r="EZ41" s="7">
        <f t="shared" si="354"/>
        <v>0</v>
      </c>
      <c r="FA41" s="7">
        <f t="shared" si="354"/>
        <v>0</v>
      </c>
      <c r="FB41" s="7">
        <f t="shared" si="354"/>
        <v>0</v>
      </c>
      <c r="FC41" s="7">
        <f t="shared" si="354"/>
        <v>0</v>
      </c>
      <c r="FD41" s="7">
        <f t="shared" si="354"/>
        <v>0</v>
      </c>
      <c r="FE41" s="7">
        <f t="shared" si="354"/>
        <v>0</v>
      </c>
      <c r="FF41" s="7">
        <f t="shared" si="354"/>
        <v>0</v>
      </c>
      <c r="FG41" s="7">
        <f t="shared" si="354"/>
        <v>0</v>
      </c>
      <c r="FH41" s="7">
        <f t="shared" si="354"/>
        <v>0</v>
      </c>
      <c r="FI41" s="7">
        <f t="shared" si="354"/>
        <v>0</v>
      </c>
      <c r="FJ41" s="7">
        <f t="shared" si="354"/>
        <v>0</v>
      </c>
      <c r="FK41" s="7">
        <f t="shared" si="354"/>
        <v>0</v>
      </c>
      <c r="FL41" s="7">
        <f t="shared" si="354"/>
        <v>0</v>
      </c>
      <c r="FM41" s="7">
        <f t="shared" si="354"/>
        <v>0</v>
      </c>
      <c r="FN41" s="7">
        <f t="shared" si="354"/>
        <v>0</v>
      </c>
      <c r="FO41" s="7">
        <f t="shared" si="354"/>
        <v>0</v>
      </c>
      <c r="FP41" s="7">
        <f t="shared" si="354"/>
        <v>0</v>
      </c>
      <c r="FQ41" s="7">
        <f t="shared" si="354"/>
        <v>0</v>
      </c>
      <c r="FR41" s="7">
        <f t="shared" si="354"/>
        <v>0</v>
      </c>
      <c r="FS41" s="7">
        <f t="shared" si="354"/>
        <v>0</v>
      </c>
      <c r="FT41" s="7">
        <f t="shared" si="354"/>
        <v>0</v>
      </c>
      <c r="FU41" s="7">
        <f t="shared" si="354"/>
        <v>0</v>
      </c>
      <c r="FV41" s="7">
        <f t="shared" si="354"/>
        <v>0</v>
      </c>
      <c r="FW41" s="7">
        <f t="shared" si="354"/>
        <v>0</v>
      </c>
      <c r="FX41" s="7">
        <f t="shared" si="354"/>
        <v>0</v>
      </c>
      <c r="FY41" s="7">
        <f t="shared" si="354"/>
        <v>0</v>
      </c>
      <c r="FZ41" s="7">
        <f t="shared" si="354"/>
        <v>0</v>
      </c>
      <c r="GA41" s="7">
        <f t="shared" si="354"/>
        <v>0</v>
      </c>
      <c r="GB41" s="7">
        <f t="shared" si="354"/>
        <v>0</v>
      </c>
      <c r="GC41" s="7">
        <f t="shared" si="354"/>
        <v>0</v>
      </c>
      <c r="GD41" s="7">
        <f t="shared" si="354"/>
        <v>0</v>
      </c>
      <c r="GE41" s="7">
        <f t="shared" si="354"/>
        <v>0</v>
      </c>
      <c r="GF41" s="7">
        <f t="shared" si="354"/>
        <v>0</v>
      </c>
      <c r="GG41" s="7">
        <f t="shared" si="354"/>
        <v>0</v>
      </c>
      <c r="GH41" s="7">
        <f t="shared" si="354"/>
        <v>0</v>
      </c>
      <c r="GI41" s="7">
        <f t="shared" si="354"/>
        <v>0</v>
      </c>
      <c r="GJ41" s="7">
        <f t="shared" si="354"/>
        <v>0</v>
      </c>
      <c r="GK41" s="7">
        <f t="shared" si="354"/>
        <v>0</v>
      </c>
      <c r="GL41" s="7">
        <f t="shared" si="354"/>
        <v>0</v>
      </c>
      <c r="GM41" s="7">
        <f t="shared" ref="GM41:IX41" si="355">IFERROR(GM40/GM39,0)</f>
        <v>0</v>
      </c>
      <c r="GN41" s="7">
        <f t="shared" si="355"/>
        <v>0</v>
      </c>
      <c r="GO41" s="7">
        <f t="shared" si="355"/>
        <v>0</v>
      </c>
      <c r="GP41" s="7">
        <f t="shared" si="355"/>
        <v>0</v>
      </c>
      <c r="GQ41" s="7">
        <f t="shared" si="355"/>
        <v>0</v>
      </c>
      <c r="GR41" s="7">
        <f t="shared" si="355"/>
        <v>0</v>
      </c>
      <c r="GS41" s="7">
        <f t="shared" si="355"/>
        <v>0</v>
      </c>
      <c r="GT41" s="7">
        <f t="shared" si="355"/>
        <v>0</v>
      </c>
      <c r="GU41" s="7">
        <f t="shared" si="355"/>
        <v>0</v>
      </c>
      <c r="GV41" s="7">
        <f t="shared" si="355"/>
        <v>0</v>
      </c>
      <c r="GW41" s="7">
        <f t="shared" si="355"/>
        <v>0</v>
      </c>
      <c r="GX41" s="7">
        <f t="shared" si="355"/>
        <v>0</v>
      </c>
      <c r="GY41" s="7">
        <f t="shared" si="355"/>
        <v>0</v>
      </c>
      <c r="GZ41" s="7">
        <f t="shared" si="355"/>
        <v>0</v>
      </c>
      <c r="HA41" s="7">
        <f t="shared" si="355"/>
        <v>0</v>
      </c>
      <c r="HB41" s="7">
        <f t="shared" si="355"/>
        <v>0</v>
      </c>
      <c r="HC41" s="7">
        <f t="shared" si="355"/>
        <v>0</v>
      </c>
      <c r="HD41" s="7">
        <f t="shared" si="355"/>
        <v>0</v>
      </c>
      <c r="HE41" s="7">
        <f t="shared" si="355"/>
        <v>0</v>
      </c>
      <c r="HF41" s="7">
        <f t="shared" si="355"/>
        <v>0</v>
      </c>
      <c r="HG41" s="7">
        <f t="shared" si="355"/>
        <v>0</v>
      </c>
      <c r="HH41" s="7">
        <f t="shared" si="355"/>
        <v>0</v>
      </c>
      <c r="HI41" s="7">
        <f t="shared" si="355"/>
        <v>0</v>
      </c>
      <c r="HJ41" s="7">
        <f t="shared" si="355"/>
        <v>0</v>
      </c>
      <c r="HK41" s="7">
        <f t="shared" si="355"/>
        <v>0</v>
      </c>
      <c r="HL41" s="7">
        <f t="shared" si="355"/>
        <v>0</v>
      </c>
      <c r="HM41" s="7">
        <f t="shared" si="355"/>
        <v>0</v>
      </c>
      <c r="HN41" s="7">
        <f t="shared" si="355"/>
        <v>0</v>
      </c>
      <c r="HO41" s="7">
        <f t="shared" si="355"/>
        <v>0</v>
      </c>
      <c r="HP41" s="7">
        <f t="shared" si="355"/>
        <v>0</v>
      </c>
      <c r="HQ41" s="7">
        <f t="shared" si="355"/>
        <v>0</v>
      </c>
      <c r="HR41" s="7">
        <f t="shared" si="355"/>
        <v>0</v>
      </c>
      <c r="HS41" s="7">
        <f t="shared" si="355"/>
        <v>0</v>
      </c>
      <c r="HT41" s="7">
        <f t="shared" si="355"/>
        <v>0</v>
      </c>
      <c r="HU41" s="7">
        <f t="shared" si="355"/>
        <v>0</v>
      </c>
      <c r="HV41" s="7">
        <f t="shared" si="355"/>
        <v>0</v>
      </c>
      <c r="HW41" s="7">
        <f t="shared" si="355"/>
        <v>0</v>
      </c>
      <c r="HX41" s="7">
        <f t="shared" si="355"/>
        <v>0</v>
      </c>
      <c r="HY41" s="7">
        <f t="shared" si="355"/>
        <v>0</v>
      </c>
      <c r="HZ41" s="7">
        <f t="shared" si="355"/>
        <v>0</v>
      </c>
      <c r="IA41" s="7">
        <f t="shared" si="355"/>
        <v>0</v>
      </c>
      <c r="IB41" s="7">
        <f t="shared" si="355"/>
        <v>0</v>
      </c>
      <c r="IC41" s="7">
        <f t="shared" si="355"/>
        <v>0</v>
      </c>
      <c r="ID41" s="7">
        <f t="shared" si="355"/>
        <v>0</v>
      </c>
      <c r="IE41" s="7">
        <f t="shared" si="355"/>
        <v>0</v>
      </c>
      <c r="IF41" s="7">
        <f t="shared" si="355"/>
        <v>0</v>
      </c>
      <c r="IG41" s="7">
        <f t="shared" si="355"/>
        <v>0</v>
      </c>
      <c r="IH41" s="7">
        <f t="shared" si="355"/>
        <v>0</v>
      </c>
      <c r="II41" s="7">
        <f t="shared" si="355"/>
        <v>0</v>
      </c>
      <c r="IJ41" s="7">
        <f t="shared" si="355"/>
        <v>0</v>
      </c>
      <c r="IK41" s="7">
        <f t="shared" si="355"/>
        <v>0</v>
      </c>
      <c r="IL41" s="7">
        <f t="shared" si="355"/>
        <v>0</v>
      </c>
      <c r="IM41" s="7">
        <f t="shared" si="355"/>
        <v>0</v>
      </c>
      <c r="IN41" s="7">
        <f t="shared" si="355"/>
        <v>0</v>
      </c>
      <c r="IO41" s="7">
        <f t="shared" si="355"/>
        <v>0</v>
      </c>
      <c r="IP41" s="7">
        <f t="shared" si="355"/>
        <v>0</v>
      </c>
      <c r="IQ41" s="7">
        <f t="shared" si="355"/>
        <v>0</v>
      </c>
      <c r="IR41" s="7">
        <f t="shared" si="355"/>
        <v>0</v>
      </c>
      <c r="IS41" s="7">
        <f t="shared" si="355"/>
        <v>0</v>
      </c>
      <c r="IT41" s="7">
        <f t="shared" si="355"/>
        <v>0</v>
      </c>
      <c r="IU41" s="7">
        <f t="shared" si="355"/>
        <v>0</v>
      </c>
      <c r="IV41" s="7">
        <f t="shared" si="355"/>
        <v>0</v>
      </c>
      <c r="IW41" s="7">
        <f t="shared" si="355"/>
        <v>0</v>
      </c>
      <c r="IX41" s="7">
        <f t="shared" si="355"/>
        <v>0</v>
      </c>
      <c r="IY41" s="7">
        <f t="shared" ref="IY41:LJ41" si="356">IFERROR(IY40/IY39,0)</f>
        <v>0</v>
      </c>
      <c r="IZ41" s="7">
        <f t="shared" si="356"/>
        <v>0</v>
      </c>
      <c r="JA41" s="7">
        <f t="shared" si="356"/>
        <v>0</v>
      </c>
      <c r="JB41" s="7">
        <f t="shared" si="356"/>
        <v>0</v>
      </c>
      <c r="JC41" s="7">
        <f t="shared" si="356"/>
        <v>0</v>
      </c>
      <c r="JD41" s="7">
        <f t="shared" si="356"/>
        <v>0</v>
      </c>
      <c r="JE41" s="7">
        <f t="shared" si="356"/>
        <v>0</v>
      </c>
      <c r="JF41" s="7">
        <f t="shared" si="356"/>
        <v>0</v>
      </c>
      <c r="JG41" s="7">
        <f t="shared" si="356"/>
        <v>0</v>
      </c>
      <c r="JH41" s="7">
        <f t="shared" si="356"/>
        <v>0</v>
      </c>
      <c r="JI41" s="7">
        <f t="shared" si="356"/>
        <v>0</v>
      </c>
      <c r="JJ41" s="7">
        <f t="shared" si="356"/>
        <v>0</v>
      </c>
      <c r="JK41" s="7">
        <f t="shared" si="356"/>
        <v>0</v>
      </c>
      <c r="JL41" s="7">
        <f t="shared" si="356"/>
        <v>0</v>
      </c>
      <c r="JM41" s="7">
        <f t="shared" si="356"/>
        <v>0</v>
      </c>
      <c r="JN41" s="7">
        <f t="shared" si="356"/>
        <v>0</v>
      </c>
      <c r="JO41" s="7">
        <f t="shared" si="356"/>
        <v>0</v>
      </c>
      <c r="JP41" s="7">
        <f t="shared" si="356"/>
        <v>0</v>
      </c>
      <c r="JQ41" s="7">
        <f t="shared" si="356"/>
        <v>0</v>
      </c>
      <c r="JR41" s="7">
        <f t="shared" si="356"/>
        <v>0</v>
      </c>
      <c r="JS41" s="7">
        <f t="shared" si="356"/>
        <v>0</v>
      </c>
      <c r="JT41" s="7">
        <f t="shared" si="356"/>
        <v>0</v>
      </c>
      <c r="JU41" s="7">
        <f t="shared" si="356"/>
        <v>0</v>
      </c>
      <c r="JV41" s="7">
        <f t="shared" si="356"/>
        <v>0</v>
      </c>
      <c r="JW41" s="7">
        <f t="shared" si="356"/>
        <v>0</v>
      </c>
      <c r="JX41" s="7">
        <f t="shared" si="356"/>
        <v>0</v>
      </c>
      <c r="JY41" s="7">
        <f t="shared" si="356"/>
        <v>0</v>
      </c>
      <c r="JZ41" s="7">
        <f t="shared" si="356"/>
        <v>0</v>
      </c>
      <c r="KA41" s="7">
        <f t="shared" si="356"/>
        <v>0</v>
      </c>
      <c r="KB41" s="7">
        <f t="shared" si="356"/>
        <v>0</v>
      </c>
      <c r="KC41" s="7">
        <f t="shared" si="356"/>
        <v>0</v>
      </c>
      <c r="KD41" s="7">
        <f t="shared" si="356"/>
        <v>0</v>
      </c>
      <c r="KE41" s="7">
        <f t="shared" si="356"/>
        <v>0</v>
      </c>
      <c r="KF41" s="7">
        <f t="shared" si="356"/>
        <v>0</v>
      </c>
      <c r="KG41" s="7">
        <f t="shared" si="356"/>
        <v>0</v>
      </c>
      <c r="KH41" s="7">
        <f t="shared" si="356"/>
        <v>0</v>
      </c>
      <c r="KI41" s="7">
        <f t="shared" si="356"/>
        <v>0</v>
      </c>
      <c r="KJ41" s="7">
        <f t="shared" si="356"/>
        <v>0</v>
      </c>
      <c r="KK41" s="7">
        <f t="shared" si="356"/>
        <v>0</v>
      </c>
      <c r="KL41" s="7">
        <f t="shared" si="356"/>
        <v>0</v>
      </c>
      <c r="KM41" s="7">
        <f t="shared" si="356"/>
        <v>0</v>
      </c>
      <c r="KN41" s="7">
        <f t="shared" si="356"/>
        <v>0</v>
      </c>
      <c r="KO41" s="7">
        <f t="shared" si="356"/>
        <v>0</v>
      </c>
      <c r="KP41" s="7">
        <f t="shared" si="356"/>
        <v>0</v>
      </c>
      <c r="KQ41" s="7">
        <f t="shared" si="356"/>
        <v>0</v>
      </c>
      <c r="KR41" s="7">
        <f t="shared" si="356"/>
        <v>0</v>
      </c>
      <c r="KS41" s="7">
        <f t="shared" si="356"/>
        <v>0</v>
      </c>
      <c r="KT41" s="7">
        <f t="shared" si="356"/>
        <v>0</v>
      </c>
      <c r="KU41" s="7">
        <f t="shared" si="356"/>
        <v>0</v>
      </c>
      <c r="KV41" s="7">
        <f t="shared" si="356"/>
        <v>0</v>
      </c>
      <c r="KW41" s="7">
        <f t="shared" si="356"/>
        <v>0</v>
      </c>
      <c r="KX41" s="7">
        <f t="shared" si="356"/>
        <v>0</v>
      </c>
      <c r="KY41" s="7">
        <f t="shared" si="356"/>
        <v>0</v>
      </c>
      <c r="KZ41" s="7">
        <f t="shared" si="356"/>
        <v>0</v>
      </c>
      <c r="LA41" s="7">
        <f t="shared" si="356"/>
        <v>0</v>
      </c>
      <c r="LB41" s="7">
        <f t="shared" si="356"/>
        <v>0</v>
      </c>
      <c r="LC41" s="7">
        <f t="shared" si="356"/>
        <v>0</v>
      </c>
      <c r="LD41" s="7">
        <f t="shared" si="356"/>
        <v>0</v>
      </c>
      <c r="LE41" s="7">
        <f t="shared" si="356"/>
        <v>0</v>
      </c>
      <c r="LF41" s="7">
        <f t="shared" si="356"/>
        <v>0</v>
      </c>
      <c r="LG41" s="7">
        <f t="shared" si="356"/>
        <v>0</v>
      </c>
      <c r="LH41" s="7">
        <f t="shared" si="356"/>
        <v>0</v>
      </c>
      <c r="LI41" s="7">
        <f t="shared" si="356"/>
        <v>0</v>
      </c>
      <c r="LJ41" s="7">
        <f t="shared" si="356"/>
        <v>0</v>
      </c>
      <c r="LK41" s="7">
        <f t="shared" ref="LK41:NV41" si="357">IFERROR(LK40/LK39,0)</f>
        <v>0</v>
      </c>
      <c r="LL41" s="7">
        <f t="shared" si="357"/>
        <v>0</v>
      </c>
      <c r="LM41" s="7">
        <f t="shared" si="357"/>
        <v>0</v>
      </c>
      <c r="LN41" s="7">
        <f t="shared" si="357"/>
        <v>0</v>
      </c>
      <c r="LO41" s="7">
        <f t="shared" si="357"/>
        <v>0</v>
      </c>
      <c r="LP41" s="7">
        <f t="shared" si="357"/>
        <v>0</v>
      </c>
      <c r="LQ41" s="7">
        <f t="shared" si="357"/>
        <v>0</v>
      </c>
      <c r="LR41" s="7">
        <f t="shared" si="357"/>
        <v>0</v>
      </c>
      <c r="LS41" s="7">
        <f t="shared" si="357"/>
        <v>0</v>
      </c>
      <c r="LT41" s="7">
        <f t="shared" si="357"/>
        <v>0</v>
      </c>
      <c r="LU41" s="7">
        <f t="shared" si="357"/>
        <v>0</v>
      </c>
      <c r="LV41" s="7">
        <f t="shared" si="357"/>
        <v>0</v>
      </c>
      <c r="LW41" s="7">
        <f t="shared" si="357"/>
        <v>0</v>
      </c>
      <c r="LX41" s="7">
        <f t="shared" si="357"/>
        <v>0</v>
      </c>
      <c r="LY41" s="7">
        <f t="shared" si="357"/>
        <v>0</v>
      </c>
      <c r="LZ41" s="7">
        <f t="shared" si="357"/>
        <v>0</v>
      </c>
      <c r="MA41" s="7">
        <f t="shared" si="357"/>
        <v>0</v>
      </c>
      <c r="MB41" s="7">
        <f t="shared" si="357"/>
        <v>0</v>
      </c>
      <c r="MC41" s="7">
        <f t="shared" si="357"/>
        <v>0</v>
      </c>
      <c r="MD41" s="7">
        <f t="shared" si="357"/>
        <v>0</v>
      </c>
      <c r="ME41" s="7">
        <f t="shared" si="357"/>
        <v>0</v>
      </c>
      <c r="MF41" s="7">
        <f t="shared" si="357"/>
        <v>0</v>
      </c>
      <c r="MG41" s="7">
        <f t="shared" si="357"/>
        <v>0</v>
      </c>
      <c r="MH41" s="7">
        <f t="shared" si="357"/>
        <v>0</v>
      </c>
      <c r="MI41" s="7">
        <f t="shared" si="357"/>
        <v>0</v>
      </c>
      <c r="MJ41" s="7">
        <f t="shared" si="357"/>
        <v>0</v>
      </c>
      <c r="MK41" s="7">
        <f t="shared" si="357"/>
        <v>0</v>
      </c>
      <c r="ML41" s="7">
        <f t="shared" si="357"/>
        <v>0</v>
      </c>
      <c r="MM41" s="7">
        <f t="shared" si="357"/>
        <v>0</v>
      </c>
      <c r="MN41" s="7">
        <f t="shared" si="357"/>
        <v>0</v>
      </c>
      <c r="MO41" s="7">
        <f t="shared" si="357"/>
        <v>0</v>
      </c>
      <c r="MP41" s="7">
        <f t="shared" si="357"/>
        <v>0</v>
      </c>
      <c r="MQ41" s="7">
        <f t="shared" si="357"/>
        <v>0</v>
      </c>
      <c r="MR41" s="7">
        <f t="shared" si="357"/>
        <v>0</v>
      </c>
      <c r="MS41" s="7">
        <f t="shared" si="357"/>
        <v>0</v>
      </c>
      <c r="MT41" s="7">
        <f t="shared" si="357"/>
        <v>0</v>
      </c>
      <c r="MU41" s="7">
        <f t="shared" si="357"/>
        <v>0</v>
      </c>
      <c r="MV41" s="7">
        <f t="shared" si="357"/>
        <v>0</v>
      </c>
      <c r="MW41" s="7">
        <f t="shared" si="357"/>
        <v>0</v>
      </c>
      <c r="MX41" s="7">
        <f t="shared" si="357"/>
        <v>0</v>
      </c>
      <c r="MY41" s="7">
        <f t="shared" si="357"/>
        <v>0</v>
      </c>
      <c r="MZ41" s="7">
        <f t="shared" si="357"/>
        <v>0</v>
      </c>
      <c r="NA41" s="7">
        <f t="shared" si="357"/>
        <v>0</v>
      </c>
      <c r="NB41" s="7">
        <f t="shared" si="357"/>
        <v>0</v>
      </c>
      <c r="NC41" s="7">
        <f t="shared" si="357"/>
        <v>0</v>
      </c>
      <c r="ND41" s="7">
        <f t="shared" si="357"/>
        <v>0</v>
      </c>
      <c r="NE41" s="7">
        <f t="shared" si="357"/>
        <v>0</v>
      </c>
      <c r="NF41" s="7">
        <f t="shared" si="357"/>
        <v>0</v>
      </c>
      <c r="NG41" s="7">
        <f t="shared" si="357"/>
        <v>0</v>
      </c>
      <c r="NH41" s="7">
        <f t="shared" si="357"/>
        <v>0</v>
      </c>
      <c r="NI41" s="7">
        <f t="shared" si="357"/>
        <v>0</v>
      </c>
      <c r="NJ41" s="7">
        <f t="shared" si="357"/>
        <v>0</v>
      </c>
      <c r="NK41" s="7">
        <f t="shared" si="357"/>
        <v>0</v>
      </c>
      <c r="NL41" s="7">
        <f t="shared" si="357"/>
        <v>0</v>
      </c>
      <c r="NM41" s="7">
        <f t="shared" si="357"/>
        <v>0</v>
      </c>
      <c r="NN41" s="7">
        <f t="shared" si="357"/>
        <v>0</v>
      </c>
      <c r="NO41" s="7">
        <f t="shared" si="357"/>
        <v>0</v>
      </c>
      <c r="NP41" s="7">
        <f t="shared" si="357"/>
        <v>0</v>
      </c>
      <c r="NQ41" s="7">
        <f t="shared" si="357"/>
        <v>0</v>
      </c>
      <c r="NR41" s="7">
        <f t="shared" si="357"/>
        <v>0</v>
      </c>
      <c r="NS41" s="7">
        <f t="shared" si="357"/>
        <v>0</v>
      </c>
      <c r="NT41" s="7">
        <f t="shared" si="357"/>
        <v>0</v>
      </c>
      <c r="NU41" s="7">
        <f t="shared" si="357"/>
        <v>0</v>
      </c>
      <c r="NV41" s="7">
        <f t="shared" si="357"/>
        <v>0</v>
      </c>
      <c r="NW41" s="7">
        <f t="shared" ref="NW41:QH41" si="358">IFERROR(NW40/NW39,0)</f>
        <v>0</v>
      </c>
      <c r="NX41" s="7">
        <f t="shared" si="358"/>
        <v>0</v>
      </c>
      <c r="NY41" s="7">
        <f t="shared" si="358"/>
        <v>0</v>
      </c>
      <c r="NZ41" s="7">
        <f t="shared" si="358"/>
        <v>0</v>
      </c>
      <c r="OA41" s="7">
        <f t="shared" si="358"/>
        <v>0</v>
      </c>
      <c r="OB41" s="7">
        <f t="shared" si="358"/>
        <v>0</v>
      </c>
      <c r="OC41" s="7">
        <f t="shared" si="358"/>
        <v>0</v>
      </c>
      <c r="OD41" s="7">
        <f t="shared" si="358"/>
        <v>0</v>
      </c>
      <c r="OE41" s="7">
        <f t="shared" si="358"/>
        <v>0</v>
      </c>
      <c r="OF41" s="7">
        <f t="shared" si="358"/>
        <v>0</v>
      </c>
      <c r="OG41" s="7">
        <f t="shared" si="358"/>
        <v>0</v>
      </c>
      <c r="OH41" s="7">
        <f t="shared" si="358"/>
        <v>0</v>
      </c>
      <c r="OI41" s="7">
        <f t="shared" si="358"/>
        <v>0</v>
      </c>
      <c r="OJ41" s="7">
        <f t="shared" si="358"/>
        <v>0</v>
      </c>
      <c r="OK41" s="7">
        <f t="shared" si="358"/>
        <v>0</v>
      </c>
      <c r="OL41" s="7">
        <f t="shared" si="358"/>
        <v>0</v>
      </c>
      <c r="OM41" s="7">
        <f t="shared" si="358"/>
        <v>0</v>
      </c>
      <c r="ON41" s="7">
        <f t="shared" si="358"/>
        <v>0</v>
      </c>
      <c r="OO41" s="7">
        <f t="shared" si="358"/>
        <v>0</v>
      </c>
      <c r="OP41" s="7">
        <f t="shared" si="358"/>
        <v>0</v>
      </c>
      <c r="OQ41" s="7">
        <f t="shared" si="358"/>
        <v>0</v>
      </c>
      <c r="OR41" s="7">
        <f t="shared" si="358"/>
        <v>0</v>
      </c>
      <c r="OS41" s="7">
        <f t="shared" si="358"/>
        <v>0</v>
      </c>
      <c r="OT41" s="7">
        <f t="shared" si="358"/>
        <v>0</v>
      </c>
      <c r="OU41" s="7">
        <f t="shared" si="358"/>
        <v>0</v>
      </c>
      <c r="OV41" s="7">
        <f t="shared" si="358"/>
        <v>0</v>
      </c>
      <c r="OW41" s="7">
        <f t="shared" si="358"/>
        <v>0</v>
      </c>
      <c r="OX41" s="7">
        <f t="shared" si="358"/>
        <v>0</v>
      </c>
      <c r="OY41" s="7">
        <f t="shared" si="358"/>
        <v>0</v>
      </c>
      <c r="OZ41" s="7">
        <f t="shared" si="358"/>
        <v>0</v>
      </c>
      <c r="PA41" s="7">
        <f t="shared" si="358"/>
        <v>0</v>
      </c>
      <c r="PB41" s="7">
        <f t="shared" si="358"/>
        <v>0</v>
      </c>
      <c r="PC41" s="7">
        <f t="shared" si="358"/>
        <v>0</v>
      </c>
      <c r="PD41" s="7">
        <f t="shared" si="358"/>
        <v>0</v>
      </c>
      <c r="PE41" s="7">
        <f t="shared" si="358"/>
        <v>0</v>
      </c>
      <c r="PF41" s="7">
        <f t="shared" si="358"/>
        <v>0</v>
      </c>
      <c r="PG41" s="7">
        <f t="shared" si="358"/>
        <v>0</v>
      </c>
      <c r="PH41" s="7">
        <f t="shared" si="358"/>
        <v>0</v>
      </c>
      <c r="PI41" s="7">
        <f t="shared" si="358"/>
        <v>0</v>
      </c>
      <c r="PJ41" s="7">
        <f t="shared" si="358"/>
        <v>0</v>
      </c>
      <c r="PK41" s="7">
        <f t="shared" si="358"/>
        <v>0</v>
      </c>
      <c r="PL41" s="7">
        <f t="shared" si="358"/>
        <v>0</v>
      </c>
      <c r="PM41" s="7">
        <f t="shared" si="358"/>
        <v>0</v>
      </c>
      <c r="PN41" s="7">
        <f t="shared" si="358"/>
        <v>0</v>
      </c>
      <c r="PO41" s="7">
        <f t="shared" si="358"/>
        <v>0</v>
      </c>
      <c r="PP41" s="7">
        <f t="shared" si="358"/>
        <v>0</v>
      </c>
      <c r="PQ41" s="7">
        <f t="shared" si="358"/>
        <v>0</v>
      </c>
      <c r="PR41" s="7">
        <f t="shared" si="358"/>
        <v>0</v>
      </c>
      <c r="PS41" s="7">
        <f t="shared" si="358"/>
        <v>0</v>
      </c>
      <c r="PT41" s="7">
        <f t="shared" si="358"/>
        <v>0</v>
      </c>
      <c r="PU41" s="7">
        <f t="shared" si="358"/>
        <v>0</v>
      </c>
      <c r="PV41" s="7">
        <f t="shared" si="358"/>
        <v>0</v>
      </c>
      <c r="PW41" s="7">
        <f t="shared" si="358"/>
        <v>0</v>
      </c>
      <c r="PX41" s="7">
        <f t="shared" si="358"/>
        <v>0</v>
      </c>
      <c r="PY41" s="7">
        <f t="shared" si="358"/>
        <v>0</v>
      </c>
      <c r="PZ41" s="7">
        <f t="shared" si="358"/>
        <v>0</v>
      </c>
      <c r="QA41" s="7">
        <f t="shared" si="358"/>
        <v>0</v>
      </c>
      <c r="QB41" s="7">
        <f t="shared" si="358"/>
        <v>0</v>
      </c>
      <c r="QC41" s="7">
        <f t="shared" si="358"/>
        <v>0</v>
      </c>
      <c r="QD41" s="7">
        <f t="shared" si="358"/>
        <v>0</v>
      </c>
      <c r="QE41" s="7">
        <f t="shared" si="358"/>
        <v>0</v>
      </c>
      <c r="QF41" s="7">
        <f t="shared" si="358"/>
        <v>0</v>
      </c>
      <c r="QG41" s="7">
        <f t="shared" si="358"/>
        <v>0</v>
      </c>
      <c r="QH41" s="7">
        <f t="shared" si="358"/>
        <v>0</v>
      </c>
      <c r="QI41" s="7">
        <f t="shared" ref="QI41:ST41" si="359">IFERROR(QI40/QI39,0)</f>
        <v>0</v>
      </c>
      <c r="QJ41" s="7">
        <f t="shared" si="359"/>
        <v>0</v>
      </c>
      <c r="QK41" s="7">
        <f t="shared" si="359"/>
        <v>0</v>
      </c>
      <c r="QL41" s="7">
        <f t="shared" si="359"/>
        <v>0</v>
      </c>
      <c r="QM41" s="7">
        <f t="shared" si="359"/>
        <v>0</v>
      </c>
      <c r="QN41" s="7">
        <f t="shared" si="359"/>
        <v>0</v>
      </c>
      <c r="QO41" s="7">
        <f t="shared" si="359"/>
        <v>0</v>
      </c>
      <c r="QP41" s="7">
        <f t="shared" si="359"/>
        <v>0</v>
      </c>
      <c r="QQ41" s="7">
        <f t="shared" si="359"/>
        <v>0</v>
      </c>
      <c r="QR41" s="7">
        <f t="shared" si="359"/>
        <v>0</v>
      </c>
      <c r="QS41" s="7">
        <f t="shared" si="359"/>
        <v>0</v>
      </c>
      <c r="QT41" s="7">
        <f t="shared" si="359"/>
        <v>0</v>
      </c>
      <c r="QU41" s="7">
        <f t="shared" si="359"/>
        <v>0</v>
      </c>
      <c r="QV41" s="7">
        <f t="shared" si="359"/>
        <v>0</v>
      </c>
      <c r="QW41" s="7">
        <f t="shared" si="359"/>
        <v>0</v>
      </c>
      <c r="QX41" s="7">
        <f t="shared" si="359"/>
        <v>0</v>
      </c>
      <c r="QY41" s="7">
        <f t="shared" si="359"/>
        <v>0</v>
      </c>
      <c r="QZ41" s="7">
        <f t="shared" si="359"/>
        <v>0</v>
      </c>
      <c r="RA41" s="7">
        <f t="shared" si="359"/>
        <v>0</v>
      </c>
      <c r="RB41" s="7">
        <f t="shared" si="359"/>
        <v>0</v>
      </c>
      <c r="RC41" s="7">
        <f t="shared" si="359"/>
        <v>0</v>
      </c>
      <c r="RD41" s="7">
        <f t="shared" si="359"/>
        <v>0</v>
      </c>
      <c r="RE41" s="7">
        <f t="shared" si="359"/>
        <v>0</v>
      </c>
      <c r="RF41" s="7">
        <f t="shared" si="359"/>
        <v>0</v>
      </c>
      <c r="RG41" s="7">
        <f t="shared" si="359"/>
        <v>0</v>
      </c>
      <c r="RH41" s="7">
        <f t="shared" si="359"/>
        <v>0</v>
      </c>
      <c r="RI41" s="7">
        <f t="shared" si="359"/>
        <v>0</v>
      </c>
      <c r="RJ41" s="7">
        <f t="shared" si="359"/>
        <v>0</v>
      </c>
      <c r="RK41" s="7">
        <f t="shared" si="359"/>
        <v>0</v>
      </c>
      <c r="RL41" s="7">
        <f t="shared" si="359"/>
        <v>0</v>
      </c>
      <c r="RM41" s="7">
        <f t="shared" si="359"/>
        <v>0</v>
      </c>
      <c r="RN41" s="7">
        <f t="shared" si="359"/>
        <v>0</v>
      </c>
      <c r="RO41" s="7">
        <f t="shared" si="359"/>
        <v>0</v>
      </c>
      <c r="RP41" s="7">
        <f t="shared" si="359"/>
        <v>0</v>
      </c>
      <c r="RQ41" s="7">
        <f t="shared" si="359"/>
        <v>0</v>
      </c>
      <c r="RR41" s="7">
        <f t="shared" si="359"/>
        <v>0</v>
      </c>
      <c r="RS41" s="7">
        <f t="shared" si="359"/>
        <v>0</v>
      </c>
      <c r="RT41" s="7">
        <f t="shared" si="359"/>
        <v>0</v>
      </c>
      <c r="RU41" s="7">
        <f t="shared" si="359"/>
        <v>0</v>
      </c>
      <c r="RV41" s="7">
        <f t="shared" si="359"/>
        <v>0</v>
      </c>
      <c r="RW41" s="7">
        <f t="shared" si="359"/>
        <v>0</v>
      </c>
      <c r="RX41" s="7">
        <f t="shared" si="359"/>
        <v>0</v>
      </c>
      <c r="RY41" s="7">
        <f t="shared" si="359"/>
        <v>0</v>
      </c>
      <c r="RZ41" s="7">
        <f t="shared" si="359"/>
        <v>0</v>
      </c>
      <c r="SA41" s="7">
        <f t="shared" si="359"/>
        <v>0</v>
      </c>
      <c r="SB41" s="7">
        <f t="shared" si="359"/>
        <v>0</v>
      </c>
      <c r="SC41" s="7">
        <f t="shared" si="359"/>
        <v>0</v>
      </c>
      <c r="SD41" s="7">
        <f t="shared" si="359"/>
        <v>0</v>
      </c>
      <c r="SE41" s="7">
        <f t="shared" si="359"/>
        <v>0</v>
      </c>
      <c r="SF41" s="7">
        <f t="shared" si="359"/>
        <v>0</v>
      </c>
      <c r="SG41" s="7">
        <f t="shared" si="359"/>
        <v>0</v>
      </c>
      <c r="SH41" s="7">
        <f t="shared" si="359"/>
        <v>0</v>
      </c>
      <c r="SI41" s="7">
        <f t="shared" si="359"/>
        <v>0</v>
      </c>
      <c r="SJ41" s="7">
        <f t="shared" si="359"/>
        <v>0</v>
      </c>
      <c r="SK41" s="7">
        <f t="shared" si="359"/>
        <v>0</v>
      </c>
      <c r="SL41" s="7">
        <f t="shared" si="359"/>
        <v>0</v>
      </c>
      <c r="SM41" s="7">
        <f t="shared" si="359"/>
        <v>0</v>
      </c>
      <c r="SN41" s="7">
        <f t="shared" si="359"/>
        <v>0</v>
      </c>
      <c r="SO41" s="7">
        <f t="shared" si="359"/>
        <v>0</v>
      </c>
      <c r="SP41" s="7">
        <f t="shared" si="359"/>
        <v>0</v>
      </c>
      <c r="SQ41" s="7">
        <f t="shared" si="359"/>
        <v>0</v>
      </c>
      <c r="SR41" s="7">
        <f t="shared" si="359"/>
        <v>0</v>
      </c>
      <c r="SS41" s="7">
        <f t="shared" si="359"/>
        <v>0</v>
      </c>
      <c r="ST41" s="7">
        <f t="shared" si="359"/>
        <v>0</v>
      </c>
      <c r="SU41" s="7">
        <f t="shared" ref="SU41:TI41" si="360">IFERROR(SU40/SU39,0)</f>
        <v>0</v>
      </c>
      <c r="SV41" s="7">
        <f t="shared" si="360"/>
        <v>0</v>
      </c>
      <c r="SW41" s="7">
        <f t="shared" si="360"/>
        <v>0</v>
      </c>
      <c r="SX41" s="7">
        <f t="shared" si="360"/>
        <v>0</v>
      </c>
      <c r="SY41" s="7">
        <f t="shared" si="360"/>
        <v>0</v>
      </c>
      <c r="SZ41" s="7">
        <f t="shared" si="360"/>
        <v>0</v>
      </c>
      <c r="TA41" s="7">
        <f t="shared" si="360"/>
        <v>0</v>
      </c>
      <c r="TB41" s="7">
        <f t="shared" si="360"/>
        <v>0</v>
      </c>
      <c r="TC41" s="7">
        <f t="shared" si="360"/>
        <v>0</v>
      </c>
      <c r="TD41" s="7">
        <f t="shared" si="360"/>
        <v>0</v>
      </c>
      <c r="TE41" s="7">
        <f t="shared" si="360"/>
        <v>0</v>
      </c>
      <c r="TF41" s="7">
        <f t="shared" si="360"/>
        <v>0</v>
      </c>
      <c r="TG41" s="7">
        <f t="shared" si="360"/>
        <v>0</v>
      </c>
      <c r="TH41" s="7">
        <f t="shared" si="360"/>
        <v>0</v>
      </c>
      <c r="TI41" s="7">
        <f t="shared" si="360"/>
        <v>0</v>
      </c>
      <c r="TJ41" s="7">
        <f t="shared" ref="TJ41:TU41" si="361">IFERROR(TJ40/TJ39,0)</f>
        <v>0</v>
      </c>
      <c r="TK41" s="7">
        <f t="shared" si="361"/>
        <v>0</v>
      </c>
      <c r="TL41" s="7">
        <f t="shared" si="361"/>
        <v>0</v>
      </c>
      <c r="TM41" s="7">
        <f t="shared" si="361"/>
        <v>0</v>
      </c>
      <c r="TN41" s="7">
        <f t="shared" si="361"/>
        <v>0</v>
      </c>
      <c r="TO41" s="7">
        <f t="shared" si="361"/>
        <v>0</v>
      </c>
      <c r="TP41" s="7">
        <f t="shared" si="361"/>
        <v>0</v>
      </c>
      <c r="TQ41" s="7">
        <f t="shared" si="361"/>
        <v>0</v>
      </c>
      <c r="TR41" s="7">
        <f t="shared" si="361"/>
        <v>0</v>
      </c>
      <c r="TS41" s="7">
        <f t="shared" si="361"/>
        <v>0</v>
      </c>
      <c r="TT41" s="7">
        <f t="shared" si="361"/>
        <v>0</v>
      </c>
      <c r="TU41" s="7">
        <f t="shared" si="361"/>
        <v>0</v>
      </c>
      <c r="TV41" s="7">
        <f t="shared" ref="TV41:VC41" si="362">IFERROR(TV40/TV39,0)</f>
        <v>0</v>
      </c>
      <c r="TW41" s="7">
        <f t="shared" si="362"/>
        <v>0</v>
      </c>
      <c r="TX41" s="7">
        <f t="shared" si="362"/>
        <v>0</v>
      </c>
      <c r="TY41" s="7">
        <f t="shared" si="362"/>
        <v>0</v>
      </c>
      <c r="TZ41" s="7">
        <f t="shared" si="362"/>
        <v>0</v>
      </c>
      <c r="UA41" s="7">
        <f t="shared" si="362"/>
        <v>0</v>
      </c>
      <c r="UB41" s="7">
        <f t="shared" si="362"/>
        <v>0</v>
      </c>
      <c r="UC41" s="7">
        <f t="shared" si="362"/>
        <v>0</v>
      </c>
      <c r="UD41" s="7">
        <f t="shared" si="362"/>
        <v>0</v>
      </c>
      <c r="UE41" s="7">
        <f t="shared" si="362"/>
        <v>0</v>
      </c>
      <c r="UF41" s="7">
        <f t="shared" si="362"/>
        <v>0</v>
      </c>
      <c r="UG41" s="7">
        <f t="shared" si="362"/>
        <v>0</v>
      </c>
      <c r="UH41" s="7">
        <f t="shared" si="362"/>
        <v>0</v>
      </c>
      <c r="UI41" s="7">
        <f t="shared" si="362"/>
        <v>0</v>
      </c>
      <c r="UJ41" s="7">
        <f t="shared" si="362"/>
        <v>0</v>
      </c>
      <c r="UK41" s="7">
        <f t="shared" si="362"/>
        <v>0</v>
      </c>
      <c r="UL41" s="7">
        <f t="shared" si="362"/>
        <v>0</v>
      </c>
      <c r="UM41" s="7">
        <f t="shared" si="362"/>
        <v>0</v>
      </c>
      <c r="UN41" s="7">
        <f t="shared" si="362"/>
        <v>0</v>
      </c>
      <c r="UO41" s="7">
        <f t="shared" si="362"/>
        <v>0</v>
      </c>
      <c r="UP41" s="7">
        <f t="shared" si="362"/>
        <v>0</v>
      </c>
      <c r="UQ41" s="7">
        <f t="shared" si="362"/>
        <v>0</v>
      </c>
      <c r="UR41" s="7">
        <f t="shared" si="362"/>
        <v>0</v>
      </c>
      <c r="US41" s="7">
        <f t="shared" si="362"/>
        <v>0</v>
      </c>
      <c r="UT41" s="7">
        <f t="shared" si="362"/>
        <v>0</v>
      </c>
      <c r="UU41" s="7">
        <f t="shared" si="362"/>
        <v>0</v>
      </c>
      <c r="UV41" s="7">
        <f t="shared" si="362"/>
        <v>0</v>
      </c>
      <c r="UW41" s="7">
        <f t="shared" si="362"/>
        <v>0</v>
      </c>
      <c r="UX41" s="7">
        <f t="shared" si="362"/>
        <v>0</v>
      </c>
      <c r="UY41" s="7">
        <f t="shared" si="362"/>
        <v>0</v>
      </c>
      <c r="UZ41" s="7">
        <f t="shared" si="362"/>
        <v>0</v>
      </c>
      <c r="VA41" s="7">
        <f t="shared" si="362"/>
        <v>0</v>
      </c>
      <c r="VB41" s="7">
        <f t="shared" si="362"/>
        <v>0</v>
      </c>
      <c r="VC41" s="7">
        <f t="shared" si="362"/>
        <v>0</v>
      </c>
      <c r="VD41" s="7">
        <f t="shared" ref="VD41:VM41" si="363">IFERROR(VD40/VD39,0)</f>
        <v>0</v>
      </c>
      <c r="VE41" s="7">
        <f t="shared" si="363"/>
        <v>0</v>
      </c>
      <c r="VF41" s="7">
        <f t="shared" si="363"/>
        <v>0</v>
      </c>
      <c r="VG41" s="7">
        <f t="shared" si="363"/>
        <v>0</v>
      </c>
      <c r="VH41" s="7">
        <f t="shared" si="363"/>
        <v>0</v>
      </c>
      <c r="VI41" s="7">
        <f t="shared" si="363"/>
        <v>0</v>
      </c>
      <c r="VJ41" s="7">
        <f t="shared" si="363"/>
        <v>0</v>
      </c>
      <c r="VK41" s="7">
        <f t="shared" si="363"/>
        <v>0</v>
      </c>
      <c r="VL41" s="7">
        <f t="shared" si="363"/>
        <v>0</v>
      </c>
      <c r="VM41" s="7">
        <f t="shared" si="363"/>
        <v>0</v>
      </c>
      <c r="VN41" s="7">
        <f t="shared" ref="VN41:WE41" si="364">IFERROR(VN40/VN39,0)</f>
        <v>0</v>
      </c>
      <c r="VO41" s="7">
        <f t="shared" si="364"/>
        <v>0</v>
      </c>
      <c r="VP41" s="7">
        <f t="shared" si="364"/>
        <v>0</v>
      </c>
      <c r="VQ41" s="7">
        <f t="shared" si="364"/>
        <v>0</v>
      </c>
      <c r="VR41" s="7">
        <f t="shared" si="364"/>
        <v>0</v>
      </c>
      <c r="VS41" s="7">
        <f t="shared" si="364"/>
        <v>0</v>
      </c>
      <c r="VT41" s="7">
        <f t="shared" si="364"/>
        <v>0</v>
      </c>
      <c r="VU41" s="7">
        <f t="shared" si="364"/>
        <v>0</v>
      </c>
      <c r="VV41" s="7">
        <f t="shared" si="364"/>
        <v>0</v>
      </c>
      <c r="VW41" s="7">
        <f t="shared" si="364"/>
        <v>0</v>
      </c>
      <c r="VX41" s="7">
        <f t="shared" si="364"/>
        <v>0</v>
      </c>
      <c r="VY41" s="7">
        <f t="shared" si="364"/>
        <v>0</v>
      </c>
      <c r="VZ41" s="7">
        <f t="shared" si="364"/>
        <v>0</v>
      </c>
      <c r="WA41" s="7">
        <f t="shared" si="364"/>
        <v>0</v>
      </c>
      <c r="WB41" s="7">
        <f t="shared" si="364"/>
        <v>0</v>
      </c>
      <c r="WC41" s="7">
        <f t="shared" si="364"/>
        <v>0</v>
      </c>
      <c r="WD41" s="7">
        <f t="shared" si="364"/>
        <v>0</v>
      </c>
      <c r="WE41" s="7">
        <f t="shared" si="364"/>
        <v>0</v>
      </c>
      <c r="WF41" s="7">
        <f t="shared" ref="WF41:WO41" si="365">IFERROR(WF40/WF39,0)</f>
        <v>0</v>
      </c>
      <c r="WG41" s="7">
        <f t="shared" si="365"/>
        <v>0</v>
      </c>
      <c r="WH41" s="7">
        <f t="shared" si="365"/>
        <v>0</v>
      </c>
      <c r="WI41" s="7">
        <f t="shared" si="365"/>
        <v>0</v>
      </c>
      <c r="WJ41" s="7">
        <f t="shared" si="365"/>
        <v>0</v>
      </c>
      <c r="WK41" s="7">
        <f t="shared" si="365"/>
        <v>0</v>
      </c>
      <c r="WL41" s="7">
        <f t="shared" si="365"/>
        <v>0</v>
      </c>
      <c r="WM41" s="7">
        <f t="shared" si="365"/>
        <v>0</v>
      </c>
      <c r="WN41" s="7">
        <f t="shared" si="365"/>
        <v>0</v>
      </c>
      <c r="WO41" s="7">
        <f t="shared" si="365"/>
        <v>0</v>
      </c>
      <c r="WP41" s="7">
        <f t="shared" ref="WP41:WS41" si="366">IFERROR(WP40/WP39,0)</f>
        <v>0</v>
      </c>
      <c r="WQ41" s="7">
        <f t="shared" si="366"/>
        <v>0</v>
      </c>
      <c r="WR41" s="7">
        <f t="shared" si="366"/>
        <v>0</v>
      </c>
      <c r="WS41" s="7">
        <f t="shared" si="366"/>
        <v>0</v>
      </c>
      <c r="WT41" s="7">
        <f t="shared" ref="WT41:XG41" si="367">IFERROR(WT40/WT39,0)</f>
        <v>0</v>
      </c>
      <c r="WU41" s="7">
        <f t="shared" si="367"/>
        <v>0</v>
      </c>
      <c r="WV41" s="7">
        <f t="shared" si="367"/>
        <v>0</v>
      </c>
      <c r="WW41" s="7">
        <f t="shared" si="367"/>
        <v>0</v>
      </c>
      <c r="WX41" s="7">
        <f t="shared" si="367"/>
        <v>0</v>
      </c>
      <c r="WY41" s="7">
        <f t="shared" si="367"/>
        <v>0</v>
      </c>
      <c r="WZ41" s="7">
        <f t="shared" si="367"/>
        <v>0</v>
      </c>
      <c r="XA41" s="7">
        <f t="shared" si="367"/>
        <v>0</v>
      </c>
      <c r="XB41" s="7">
        <f t="shared" si="367"/>
        <v>0</v>
      </c>
      <c r="XC41" s="7">
        <f t="shared" si="367"/>
        <v>0</v>
      </c>
      <c r="XD41" s="7">
        <f t="shared" si="367"/>
        <v>0</v>
      </c>
      <c r="XE41" s="7">
        <f t="shared" si="367"/>
        <v>0</v>
      </c>
      <c r="XF41" s="7">
        <f t="shared" si="367"/>
        <v>0</v>
      </c>
      <c r="XG41" s="7">
        <f t="shared" si="367"/>
        <v>0</v>
      </c>
      <c r="XH41" s="7">
        <f t="shared" ref="XH41:YM41" si="368">IFERROR(XH40/XH39,0)</f>
        <v>0</v>
      </c>
      <c r="XI41" s="7">
        <f t="shared" si="368"/>
        <v>0</v>
      </c>
      <c r="XJ41" s="7">
        <f t="shared" si="368"/>
        <v>0</v>
      </c>
      <c r="XK41" s="7">
        <f t="shared" si="368"/>
        <v>0</v>
      </c>
      <c r="XL41" s="7">
        <f t="shared" si="368"/>
        <v>0</v>
      </c>
      <c r="XM41" s="7">
        <f t="shared" si="368"/>
        <v>0</v>
      </c>
      <c r="XN41" s="7">
        <f t="shared" si="368"/>
        <v>0</v>
      </c>
      <c r="XO41" s="7">
        <f t="shared" si="368"/>
        <v>0</v>
      </c>
      <c r="XP41" s="7">
        <f t="shared" si="368"/>
        <v>0</v>
      </c>
      <c r="XQ41" s="7">
        <f t="shared" si="368"/>
        <v>0</v>
      </c>
      <c r="XR41" s="7">
        <f t="shared" si="368"/>
        <v>0</v>
      </c>
      <c r="XS41" s="7">
        <f t="shared" si="368"/>
        <v>0</v>
      </c>
      <c r="XT41" s="7">
        <f t="shared" si="368"/>
        <v>0</v>
      </c>
      <c r="XU41" s="7">
        <f t="shared" si="368"/>
        <v>0</v>
      </c>
      <c r="XV41" s="7">
        <f t="shared" si="368"/>
        <v>0</v>
      </c>
      <c r="XW41" s="7">
        <f t="shared" si="368"/>
        <v>0</v>
      </c>
      <c r="XX41" s="7">
        <f t="shared" si="368"/>
        <v>0</v>
      </c>
      <c r="XY41" s="7">
        <f t="shared" si="368"/>
        <v>0</v>
      </c>
      <c r="XZ41" s="7">
        <f t="shared" si="368"/>
        <v>0</v>
      </c>
      <c r="YA41" s="7">
        <f t="shared" si="368"/>
        <v>0</v>
      </c>
      <c r="YB41" s="7">
        <f t="shared" si="368"/>
        <v>0</v>
      </c>
      <c r="YC41" s="7">
        <f t="shared" si="368"/>
        <v>0</v>
      </c>
      <c r="YD41" s="7">
        <f t="shared" si="368"/>
        <v>0</v>
      </c>
      <c r="YE41" s="7">
        <f t="shared" si="368"/>
        <v>0</v>
      </c>
      <c r="YF41" s="7">
        <f t="shared" si="368"/>
        <v>0</v>
      </c>
      <c r="YG41" s="7">
        <f t="shared" si="368"/>
        <v>0</v>
      </c>
      <c r="YH41" s="7">
        <f t="shared" si="368"/>
        <v>0</v>
      </c>
      <c r="YI41" s="7">
        <f t="shared" si="368"/>
        <v>0</v>
      </c>
      <c r="YJ41" s="7">
        <f t="shared" si="368"/>
        <v>0</v>
      </c>
      <c r="YK41" s="7">
        <f t="shared" si="368"/>
        <v>0</v>
      </c>
      <c r="YL41" s="7">
        <f t="shared" si="368"/>
        <v>0</v>
      </c>
      <c r="YM41" s="7">
        <f t="shared" si="368"/>
        <v>0</v>
      </c>
      <c r="YN41" s="7">
        <f t="shared" ref="YN41:ZS41" si="369">IFERROR(YN40/YN39,0)</f>
        <v>0</v>
      </c>
      <c r="YO41" s="7">
        <f t="shared" si="369"/>
        <v>0</v>
      </c>
      <c r="YP41" s="7">
        <f t="shared" si="369"/>
        <v>0</v>
      </c>
      <c r="YQ41" s="7">
        <f t="shared" si="369"/>
        <v>0</v>
      </c>
      <c r="YR41" s="7">
        <f t="shared" si="369"/>
        <v>0</v>
      </c>
      <c r="YS41" s="7">
        <f t="shared" si="369"/>
        <v>0</v>
      </c>
      <c r="YT41" s="7">
        <f t="shared" si="369"/>
        <v>0</v>
      </c>
      <c r="YU41" s="7">
        <f t="shared" si="369"/>
        <v>0</v>
      </c>
      <c r="YV41" s="7">
        <f t="shared" si="369"/>
        <v>0</v>
      </c>
      <c r="YW41" s="7">
        <f t="shared" si="369"/>
        <v>0</v>
      </c>
      <c r="YX41" s="7">
        <f t="shared" si="369"/>
        <v>0</v>
      </c>
      <c r="YY41" s="7">
        <f t="shared" si="369"/>
        <v>0</v>
      </c>
      <c r="YZ41" s="7">
        <f t="shared" si="369"/>
        <v>0</v>
      </c>
      <c r="ZA41" s="7">
        <f t="shared" si="369"/>
        <v>0</v>
      </c>
      <c r="ZB41" s="7">
        <f t="shared" si="369"/>
        <v>0</v>
      </c>
      <c r="ZC41" s="7">
        <f t="shared" si="369"/>
        <v>0</v>
      </c>
      <c r="ZD41" s="7">
        <f t="shared" si="369"/>
        <v>0</v>
      </c>
      <c r="ZE41" s="7">
        <f t="shared" si="369"/>
        <v>0</v>
      </c>
      <c r="ZF41" s="7">
        <f t="shared" si="369"/>
        <v>0</v>
      </c>
      <c r="ZG41" s="7">
        <f t="shared" si="369"/>
        <v>0</v>
      </c>
      <c r="ZH41" s="7">
        <f t="shared" si="369"/>
        <v>0</v>
      </c>
      <c r="ZI41" s="7">
        <f t="shared" si="369"/>
        <v>0</v>
      </c>
      <c r="ZJ41" s="7">
        <f t="shared" si="369"/>
        <v>0</v>
      </c>
      <c r="ZK41" s="7">
        <f t="shared" si="369"/>
        <v>0</v>
      </c>
      <c r="ZL41" s="7">
        <f t="shared" si="369"/>
        <v>0</v>
      </c>
      <c r="ZM41" s="7">
        <f t="shared" si="369"/>
        <v>0</v>
      </c>
      <c r="ZN41" s="7">
        <f t="shared" si="369"/>
        <v>0</v>
      </c>
      <c r="ZO41" s="7">
        <f t="shared" si="369"/>
        <v>0</v>
      </c>
      <c r="ZP41" s="7">
        <f t="shared" si="369"/>
        <v>0</v>
      </c>
      <c r="ZQ41" s="7">
        <f t="shared" si="369"/>
        <v>0</v>
      </c>
      <c r="ZR41" s="7">
        <f t="shared" si="369"/>
        <v>0</v>
      </c>
      <c r="ZS41" s="7">
        <f t="shared" si="369"/>
        <v>0</v>
      </c>
      <c r="ZT41" s="7">
        <f t="shared" ref="ZT41:AAT41" si="370">IFERROR(ZT40/ZT39,0)</f>
        <v>0</v>
      </c>
      <c r="ZU41" s="7">
        <f t="shared" si="370"/>
        <v>0</v>
      </c>
      <c r="ZV41" s="7">
        <f t="shared" si="370"/>
        <v>0</v>
      </c>
      <c r="ZW41" s="7">
        <f t="shared" si="370"/>
        <v>0</v>
      </c>
      <c r="ZX41" s="7">
        <f t="shared" si="370"/>
        <v>0</v>
      </c>
      <c r="ZY41" s="7">
        <f t="shared" si="370"/>
        <v>0</v>
      </c>
      <c r="ZZ41" s="7">
        <f t="shared" si="370"/>
        <v>0</v>
      </c>
      <c r="AAA41" s="7">
        <f t="shared" si="370"/>
        <v>0</v>
      </c>
      <c r="AAB41" s="7">
        <f t="shared" si="370"/>
        <v>0</v>
      </c>
      <c r="AAC41" s="7">
        <f t="shared" si="370"/>
        <v>0</v>
      </c>
      <c r="AAD41" s="7">
        <f t="shared" si="370"/>
        <v>0</v>
      </c>
      <c r="AAE41" s="7">
        <f t="shared" si="370"/>
        <v>0</v>
      </c>
      <c r="AAF41" s="7">
        <f t="shared" si="370"/>
        <v>0</v>
      </c>
      <c r="AAG41" s="7">
        <f t="shared" si="370"/>
        <v>0</v>
      </c>
      <c r="AAH41" s="7">
        <f t="shared" si="370"/>
        <v>0</v>
      </c>
      <c r="AAI41" s="7">
        <f t="shared" si="370"/>
        <v>0</v>
      </c>
      <c r="AAJ41" s="7">
        <f t="shared" si="370"/>
        <v>0</v>
      </c>
      <c r="AAK41" s="7">
        <f t="shared" si="370"/>
        <v>0</v>
      </c>
      <c r="AAL41" s="7">
        <f t="shared" si="370"/>
        <v>0</v>
      </c>
      <c r="AAM41" s="7">
        <f t="shared" si="370"/>
        <v>0</v>
      </c>
      <c r="AAN41" s="7">
        <f t="shared" si="370"/>
        <v>0</v>
      </c>
      <c r="AAO41" s="7">
        <f t="shared" si="370"/>
        <v>0</v>
      </c>
      <c r="AAP41" s="7">
        <f t="shared" si="370"/>
        <v>0</v>
      </c>
      <c r="AAQ41" s="7">
        <f t="shared" si="370"/>
        <v>0</v>
      </c>
      <c r="AAR41" s="7">
        <f t="shared" si="370"/>
        <v>0</v>
      </c>
      <c r="AAS41" s="7">
        <f t="shared" si="370"/>
        <v>0</v>
      </c>
      <c r="AAT41" s="7">
        <f t="shared" si="370"/>
        <v>0</v>
      </c>
    </row>
    <row r="42" spans="1:722" ht="15">
      <c r="A42" s="6" t="s">
        <v>241</v>
      </c>
      <c r="B42" s="6">
        <v>0</v>
      </c>
      <c r="C42" s="6">
        <v>1</v>
      </c>
      <c r="D42" s="6">
        <v>2</v>
      </c>
      <c r="E42" s="6">
        <v>3</v>
      </c>
      <c r="F42" s="6">
        <v>4</v>
      </c>
      <c r="G42" s="6">
        <v>5</v>
      </c>
      <c r="H42" s="6">
        <v>6</v>
      </c>
      <c r="I42" s="6">
        <v>7</v>
      </c>
      <c r="J42" s="6">
        <v>8</v>
      </c>
      <c r="K42" s="6">
        <v>9</v>
      </c>
      <c r="L42" s="6">
        <v>10</v>
      </c>
      <c r="M42" s="6">
        <v>11</v>
      </c>
      <c r="N42" s="6">
        <v>12</v>
      </c>
      <c r="O42" s="6">
        <v>13</v>
      </c>
      <c r="P42" s="6">
        <v>14</v>
      </c>
      <c r="Q42" s="6">
        <v>15</v>
      </c>
      <c r="R42" s="6">
        <v>16</v>
      </c>
      <c r="S42" s="6">
        <v>17</v>
      </c>
      <c r="T42" s="6">
        <v>18</v>
      </c>
      <c r="U42" s="6">
        <v>19</v>
      </c>
      <c r="V42" s="6">
        <v>20</v>
      </c>
      <c r="W42" s="6">
        <v>21</v>
      </c>
      <c r="X42" s="6">
        <v>22</v>
      </c>
      <c r="Y42" s="6">
        <v>23</v>
      </c>
      <c r="Z42" s="6">
        <v>24</v>
      </c>
      <c r="AA42" s="6">
        <v>25</v>
      </c>
      <c r="AB42" s="6">
        <v>26</v>
      </c>
      <c r="AC42" s="6">
        <v>27</v>
      </c>
      <c r="AD42" s="6">
        <v>28</v>
      </c>
      <c r="AE42" s="6">
        <v>29</v>
      </c>
      <c r="AF42" s="6">
        <v>30</v>
      </c>
      <c r="AG42" s="6">
        <v>31</v>
      </c>
      <c r="AH42" s="6">
        <v>32</v>
      </c>
      <c r="AI42" s="6">
        <v>33</v>
      </c>
      <c r="AJ42" s="6">
        <v>34</v>
      </c>
      <c r="AK42" s="6">
        <v>35</v>
      </c>
      <c r="AL42" s="6">
        <v>36</v>
      </c>
      <c r="AM42" s="6">
        <v>37</v>
      </c>
      <c r="AN42" s="6">
        <v>38</v>
      </c>
      <c r="AO42" s="6">
        <v>39</v>
      </c>
      <c r="AP42" s="6">
        <v>40</v>
      </c>
      <c r="AQ42" s="6">
        <v>41</v>
      </c>
      <c r="AR42" s="6">
        <v>42</v>
      </c>
      <c r="AS42" s="6">
        <v>43</v>
      </c>
      <c r="AT42" s="6">
        <v>44</v>
      </c>
      <c r="AU42" s="6">
        <v>45</v>
      </c>
      <c r="AV42" s="6">
        <v>46</v>
      </c>
      <c r="AW42" s="6">
        <v>47</v>
      </c>
      <c r="AX42" s="6">
        <v>48</v>
      </c>
      <c r="AY42" s="6">
        <v>49</v>
      </c>
      <c r="AZ42" s="6">
        <v>50</v>
      </c>
      <c r="BA42" s="6">
        <v>51</v>
      </c>
      <c r="BB42" s="6">
        <v>52</v>
      </c>
      <c r="BC42" s="6">
        <v>53</v>
      </c>
      <c r="BD42" s="6">
        <v>54</v>
      </c>
      <c r="BE42" s="6">
        <v>55</v>
      </c>
      <c r="BF42" s="6">
        <v>56</v>
      </c>
      <c r="BG42" s="6">
        <v>57</v>
      </c>
      <c r="BH42" s="6">
        <v>58</v>
      </c>
      <c r="BI42" s="6">
        <v>59</v>
      </c>
      <c r="BJ42" s="6">
        <v>60</v>
      </c>
      <c r="BK42" s="6">
        <v>61</v>
      </c>
      <c r="BL42" s="6">
        <v>62</v>
      </c>
      <c r="BM42" s="6">
        <v>63</v>
      </c>
      <c r="BN42" s="6">
        <v>64</v>
      </c>
      <c r="BO42" s="6">
        <v>65</v>
      </c>
      <c r="BP42" s="6">
        <v>66</v>
      </c>
      <c r="BQ42" s="6">
        <v>67</v>
      </c>
      <c r="BR42" s="6">
        <v>68</v>
      </c>
      <c r="BS42" s="6">
        <v>69</v>
      </c>
      <c r="BT42" s="6">
        <v>70</v>
      </c>
      <c r="BU42" s="6">
        <v>71</v>
      </c>
      <c r="BV42" s="6">
        <v>72</v>
      </c>
      <c r="BW42" s="6">
        <v>73</v>
      </c>
      <c r="BX42" s="6">
        <v>74</v>
      </c>
      <c r="BY42" s="6">
        <v>75</v>
      </c>
      <c r="BZ42" s="6">
        <v>76</v>
      </c>
      <c r="CA42" s="6">
        <v>77</v>
      </c>
      <c r="CB42" s="6">
        <v>78</v>
      </c>
      <c r="CC42" s="6">
        <v>79</v>
      </c>
      <c r="CD42" s="6">
        <v>80</v>
      </c>
      <c r="CE42" s="6">
        <v>81</v>
      </c>
      <c r="CF42" s="6">
        <v>82</v>
      </c>
      <c r="CG42" s="6">
        <v>83</v>
      </c>
      <c r="CH42" s="6">
        <v>84</v>
      </c>
      <c r="CI42" s="6">
        <v>85</v>
      </c>
      <c r="CJ42" s="6">
        <v>86</v>
      </c>
      <c r="CK42" s="6">
        <v>87</v>
      </c>
      <c r="CL42" s="6">
        <v>88</v>
      </c>
      <c r="CM42" s="6">
        <v>89</v>
      </c>
      <c r="CN42" s="6">
        <v>90</v>
      </c>
      <c r="CO42" s="6">
        <v>91</v>
      </c>
      <c r="CP42" s="6">
        <v>92</v>
      </c>
      <c r="CQ42" s="6">
        <v>93</v>
      </c>
      <c r="CR42" s="6">
        <v>94</v>
      </c>
      <c r="CS42" s="6">
        <v>95</v>
      </c>
      <c r="CT42" s="6">
        <v>96</v>
      </c>
      <c r="CU42" s="6">
        <v>97</v>
      </c>
      <c r="CV42" s="6">
        <v>98</v>
      </c>
      <c r="CW42" s="6">
        <v>99</v>
      </c>
      <c r="CX42" s="6">
        <v>100</v>
      </c>
      <c r="CY42" s="6">
        <v>101</v>
      </c>
      <c r="CZ42" s="6">
        <v>102</v>
      </c>
      <c r="DA42" s="6">
        <v>103</v>
      </c>
      <c r="DB42" s="6">
        <v>104</v>
      </c>
      <c r="DC42" s="6">
        <v>105</v>
      </c>
      <c r="DD42" s="6">
        <v>106</v>
      </c>
      <c r="DE42" s="6">
        <v>107</v>
      </c>
      <c r="DF42" s="6">
        <v>108</v>
      </c>
      <c r="DG42" s="6">
        <v>109</v>
      </c>
      <c r="DH42" s="6">
        <v>110</v>
      </c>
      <c r="DI42" s="6">
        <v>111</v>
      </c>
      <c r="DJ42" s="6">
        <v>112</v>
      </c>
      <c r="DK42" s="6">
        <v>113</v>
      </c>
      <c r="DL42" s="6">
        <v>114</v>
      </c>
      <c r="DM42" s="6">
        <v>115</v>
      </c>
      <c r="DN42" s="6">
        <v>116</v>
      </c>
      <c r="DO42" s="6">
        <v>117</v>
      </c>
      <c r="DP42" s="6">
        <v>118</v>
      </c>
      <c r="DQ42" s="6">
        <v>119</v>
      </c>
      <c r="DR42" s="6">
        <v>120</v>
      </c>
      <c r="DS42" s="6">
        <v>121</v>
      </c>
      <c r="DT42" s="6">
        <v>122</v>
      </c>
      <c r="DU42" s="6">
        <v>123</v>
      </c>
      <c r="DV42" s="6">
        <v>124</v>
      </c>
      <c r="DW42" s="6">
        <v>125</v>
      </c>
      <c r="DX42" s="6">
        <v>126</v>
      </c>
      <c r="DY42" s="6">
        <v>127</v>
      </c>
      <c r="DZ42" s="6">
        <v>128</v>
      </c>
      <c r="EA42" s="6">
        <v>129</v>
      </c>
      <c r="EB42" s="6">
        <v>130</v>
      </c>
      <c r="EC42" s="6">
        <v>131</v>
      </c>
      <c r="ED42" s="6">
        <v>132</v>
      </c>
      <c r="EE42" s="6">
        <v>133</v>
      </c>
      <c r="EF42" s="6">
        <v>134</v>
      </c>
      <c r="EG42" s="6">
        <v>135</v>
      </c>
      <c r="EH42" s="6">
        <v>136</v>
      </c>
      <c r="EI42" s="6">
        <v>137</v>
      </c>
      <c r="EJ42" s="6">
        <v>138</v>
      </c>
      <c r="EK42" s="6">
        <v>139</v>
      </c>
      <c r="EL42" s="6">
        <v>140</v>
      </c>
      <c r="EM42" s="6">
        <v>141</v>
      </c>
      <c r="EN42" s="6">
        <v>142</v>
      </c>
      <c r="EO42" s="6">
        <v>143</v>
      </c>
      <c r="EP42" s="6">
        <v>144</v>
      </c>
      <c r="EQ42" s="6">
        <v>145</v>
      </c>
      <c r="ER42" s="6">
        <v>146</v>
      </c>
      <c r="ES42" s="6">
        <v>147</v>
      </c>
      <c r="ET42" s="6">
        <v>148</v>
      </c>
      <c r="EU42" s="6">
        <v>149</v>
      </c>
      <c r="EV42" s="6">
        <v>150</v>
      </c>
      <c r="EW42" s="6">
        <v>151</v>
      </c>
      <c r="EX42" s="6">
        <v>152</v>
      </c>
      <c r="EY42" s="6">
        <v>153</v>
      </c>
      <c r="EZ42" s="6">
        <v>154</v>
      </c>
      <c r="FA42" s="6">
        <v>155</v>
      </c>
      <c r="FB42" s="6">
        <v>156</v>
      </c>
      <c r="FC42" s="6">
        <v>157</v>
      </c>
      <c r="FD42" s="6">
        <v>158</v>
      </c>
      <c r="FE42" s="6">
        <v>159</v>
      </c>
      <c r="FF42" s="6">
        <v>160</v>
      </c>
      <c r="FG42" s="6">
        <v>161</v>
      </c>
      <c r="FH42" s="6">
        <v>162</v>
      </c>
      <c r="FI42" s="6">
        <v>163</v>
      </c>
      <c r="FJ42" s="6">
        <v>164</v>
      </c>
      <c r="FK42" s="6">
        <v>165</v>
      </c>
      <c r="FL42" s="6">
        <v>166</v>
      </c>
      <c r="FM42" s="6">
        <v>167</v>
      </c>
      <c r="FN42" s="6">
        <v>168</v>
      </c>
      <c r="FO42" s="6">
        <v>169</v>
      </c>
      <c r="FP42" s="6">
        <v>170</v>
      </c>
      <c r="FQ42" s="6">
        <v>171</v>
      </c>
      <c r="FR42" s="6">
        <v>172</v>
      </c>
      <c r="FS42" s="6">
        <v>173</v>
      </c>
      <c r="FT42" s="6">
        <v>174</v>
      </c>
      <c r="FU42" s="6">
        <v>175</v>
      </c>
      <c r="FV42" s="6">
        <v>176</v>
      </c>
      <c r="FW42" s="6">
        <v>177</v>
      </c>
      <c r="FX42" s="6">
        <v>178</v>
      </c>
      <c r="FY42" s="6">
        <v>179</v>
      </c>
      <c r="FZ42" s="6">
        <v>180</v>
      </c>
      <c r="GA42" s="6">
        <v>181</v>
      </c>
      <c r="GB42" s="6">
        <v>182</v>
      </c>
      <c r="GC42" s="6">
        <v>183</v>
      </c>
      <c r="GD42" s="6">
        <v>184</v>
      </c>
      <c r="GE42" s="6">
        <v>185</v>
      </c>
      <c r="GF42" s="6">
        <v>186</v>
      </c>
      <c r="GG42" s="6">
        <v>187</v>
      </c>
      <c r="GH42" s="6">
        <v>188</v>
      </c>
      <c r="GI42" s="6">
        <v>189</v>
      </c>
      <c r="GJ42" s="6">
        <v>190</v>
      </c>
      <c r="GK42" s="6">
        <v>191</v>
      </c>
      <c r="GL42" s="6">
        <v>192</v>
      </c>
      <c r="GM42" s="6">
        <v>193</v>
      </c>
      <c r="GN42" s="6">
        <v>194</v>
      </c>
      <c r="GO42" s="6">
        <v>195</v>
      </c>
      <c r="GP42" s="6">
        <v>196</v>
      </c>
      <c r="GQ42" s="6">
        <v>197</v>
      </c>
      <c r="GR42" s="6">
        <v>198</v>
      </c>
      <c r="GS42" s="6">
        <v>199</v>
      </c>
      <c r="GT42" s="6">
        <v>200</v>
      </c>
      <c r="GU42" s="6">
        <v>201</v>
      </c>
      <c r="GV42" s="6">
        <v>202</v>
      </c>
      <c r="GW42" s="6">
        <v>203</v>
      </c>
      <c r="GX42" s="6">
        <v>204</v>
      </c>
      <c r="GY42" s="6">
        <v>205</v>
      </c>
      <c r="GZ42" s="6">
        <v>206</v>
      </c>
      <c r="HA42" s="6">
        <v>207</v>
      </c>
      <c r="HB42" s="6">
        <v>208</v>
      </c>
      <c r="HC42" s="6">
        <v>209</v>
      </c>
      <c r="HD42" s="6">
        <v>210</v>
      </c>
      <c r="HE42" s="6">
        <v>211</v>
      </c>
      <c r="HF42" s="6">
        <v>212</v>
      </c>
      <c r="HG42" s="6">
        <v>213</v>
      </c>
      <c r="HH42" s="6">
        <v>214</v>
      </c>
      <c r="HI42" s="6">
        <v>215</v>
      </c>
      <c r="HJ42" s="6">
        <v>216</v>
      </c>
      <c r="HK42" s="6">
        <v>217</v>
      </c>
      <c r="HL42" s="6">
        <v>218</v>
      </c>
      <c r="HM42" s="6">
        <v>219</v>
      </c>
      <c r="HN42" s="6">
        <v>220</v>
      </c>
      <c r="HO42" s="6">
        <v>221</v>
      </c>
      <c r="HP42" s="6">
        <v>222</v>
      </c>
      <c r="HQ42" s="6">
        <v>223</v>
      </c>
      <c r="HR42" s="6">
        <v>224</v>
      </c>
      <c r="HS42" s="6">
        <v>225</v>
      </c>
      <c r="HT42" s="6">
        <v>226</v>
      </c>
      <c r="HU42" s="6">
        <v>227</v>
      </c>
      <c r="HV42" s="6">
        <v>228</v>
      </c>
      <c r="HW42" s="6">
        <v>229</v>
      </c>
      <c r="HX42" s="6">
        <v>230</v>
      </c>
      <c r="HY42" s="6">
        <v>231</v>
      </c>
      <c r="HZ42" s="6">
        <v>232</v>
      </c>
      <c r="IA42" s="6">
        <v>233</v>
      </c>
      <c r="IB42" s="6">
        <v>234</v>
      </c>
      <c r="IC42" s="6">
        <v>235</v>
      </c>
      <c r="ID42" s="6">
        <v>236</v>
      </c>
      <c r="IE42" s="6">
        <v>237</v>
      </c>
      <c r="IF42" s="6">
        <v>238</v>
      </c>
      <c r="IG42" s="6">
        <v>239</v>
      </c>
      <c r="IH42" s="6">
        <v>240</v>
      </c>
      <c r="II42" s="6">
        <v>241</v>
      </c>
      <c r="IJ42" s="6">
        <v>242</v>
      </c>
      <c r="IK42" s="6">
        <v>243</v>
      </c>
      <c r="IL42" s="6">
        <v>244</v>
      </c>
      <c r="IM42" s="6">
        <v>245</v>
      </c>
      <c r="IN42" s="6">
        <v>246</v>
      </c>
      <c r="IO42" s="6">
        <v>247</v>
      </c>
      <c r="IP42" s="6">
        <v>248</v>
      </c>
      <c r="IQ42" s="6">
        <v>249</v>
      </c>
      <c r="IR42" s="6">
        <v>250</v>
      </c>
      <c r="IS42" s="6">
        <v>251</v>
      </c>
      <c r="IT42" s="6">
        <v>252</v>
      </c>
      <c r="IU42" s="6">
        <v>253</v>
      </c>
      <c r="IV42" s="6">
        <v>254</v>
      </c>
      <c r="IW42" s="6">
        <v>255</v>
      </c>
      <c r="IX42" s="6">
        <v>256</v>
      </c>
      <c r="IY42" s="6">
        <v>257</v>
      </c>
      <c r="IZ42" s="6">
        <v>258</v>
      </c>
      <c r="JA42" s="6">
        <v>259</v>
      </c>
      <c r="JB42" s="6">
        <v>260</v>
      </c>
      <c r="JC42" s="6">
        <v>261</v>
      </c>
      <c r="JD42" s="6">
        <v>262</v>
      </c>
      <c r="JE42" s="6">
        <v>263</v>
      </c>
      <c r="JF42" s="6">
        <v>264</v>
      </c>
      <c r="JG42" s="6">
        <v>265</v>
      </c>
      <c r="JH42" s="6">
        <v>266</v>
      </c>
      <c r="JI42" s="6">
        <v>267</v>
      </c>
      <c r="JJ42" s="6">
        <v>268</v>
      </c>
      <c r="JK42" s="6">
        <v>269</v>
      </c>
      <c r="JL42" s="6">
        <v>270</v>
      </c>
      <c r="JM42" s="6">
        <v>271</v>
      </c>
      <c r="JN42" s="6">
        <v>272</v>
      </c>
      <c r="JO42" s="6">
        <v>273</v>
      </c>
      <c r="JP42" s="6">
        <v>274</v>
      </c>
      <c r="JQ42" s="6">
        <v>275</v>
      </c>
      <c r="JR42" s="6">
        <v>276</v>
      </c>
      <c r="JS42" s="6">
        <v>277</v>
      </c>
      <c r="JT42" s="6">
        <v>278</v>
      </c>
      <c r="JU42" s="6">
        <v>279</v>
      </c>
      <c r="JV42" s="6">
        <v>280</v>
      </c>
      <c r="JW42" s="6">
        <v>281</v>
      </c>
      <c r="JX42" s="6">
        <v>282</v>
      </c>
      <c r="JY42" s="6">
        <v>283</v>
      </c>
      <c r="JZ42" s="6">
        <v>284</v>
      </c>
      <c r="KA42" s="6">
        <v>285</v>
      </c>
      <c r="KB42" s="6">
        <v>286</v>
      </c>
      <c r="KC42" s="6">
        <v>287</v>
      </c>
      <c r="KD42" s="6">
        <v>288</v>
      </c>
      <c r="KE42" s="6">
        <v>289</v>
      </c>
      <c r="KF42" s="6">
        <v>290</v>
      </c>
      <c r="KG42" s="6">
        <v>291</v>
      </c>
      <c r="KH42" s="6">
        <v>292</v>
      </c>
      <c r="KI42" s="6">
        <v>293</v>
      </c>
      <c r="KJ42" s="6">
        <v>294</v>
      </c>
      <c r="KK42" s="6">
        <v>295</v>
      </c>
      <c r="KL42" s="6">
        <v>296</v>
      </c>
      <c r="KM42" s="6">
        <v>297</v>
      </c>
      <c r="KN42" s="6">
        <v>298</v>
      </c>
      <c r="KO42" s="6">
        <v>299</v>
      </c>
      <c r="KP42" s="6">
        <v>300</v>
      </c>
      <c r="KQ42" s="6">
        <v>301</v>
      </c>
      <c r="KR42" s="6">
        <v>302</v>
      </c>
      <c r="KS42" s="6">
        <v>303</v>
      </c>
      <c r="KT42" s="6">
        <v>304</v>
      </c>
      <c r="KU42" s="6">
        <v>305</v>
      </c>
      <c r="KV42" s="6">
        <v>306</v>
      </c>
      <c r="KW42" s="6">
        <v>307</v>
      </c>
      <c r="KX42" s="6">
        <v>308</v>
      </c>
      <c r="KY42" s="6">
        <v>309</v>
      </c>
      <c r="KZ42" s="6">
        <v>310</v>
      </c>
      <c r="LA42" s="6">
        <v>311</v>
      </c>
      <c r="LB42" s="6">
        <v>312</v>
      </c>
      <c r="LC42" s="6">
        <v>313</v>
      </c>
      <c r="LD42" s="6">
        <v>314</v>
      </c>
      <c r="LE42" s="6">
        <v>315</v>
      </c>
      <c r="LF42" s="6">
        <v>316</v>
      </c>
      <c r="LG42" s="6">
        <v>317</v>
      </c>
      <c r="LH42" s="6">
        <v>318</v>
      </c>
      <c r="LI42" s="6">
        <v>319</v>
      </c>
      <c r="LJ42" s="6">
        <v>320</v>
      </c>
      <c r="LK42" s="6">
        <v>321</v>
      </c>
      <c r="LL42" s="6">
        <v>322</v>
      </c>
      <c r="LM42" s="6">
        <v>323</v>
      </c>
      <c r="LN42" s="6">
        <v>324</v>
      </c>
      <c r="LO42" s="6">
        <v>325</v>
      </c>
      <c r="LP42" s="6">
        <v>326</v>
      </c>
      <c r="LQ42" s="6">
        <v>327</v>
      </c>
      <c r="LR42" s="6">
        <v>328</v>
      </c>
      <c r="LS42" s="6">
        <v>329</v>
      </c>
      <c r="LT42" s="6">
        <v>330</v>
      </c>
      <c r="LU42" s="6">
        <v>331</v>
      </c>
      <c r="LV42" s="6">
        <v>332</v>
      </c>
      <c r="LW42" s="6">
        <v>333</v>
      </c>
      <c r="LX42" s="6">
        <v>334</v>
      </c>
      <c r="LY42" s="6">
        <v>335</v>
      </c>
      <c r="LZ42" s="6">
        <v>336</v>
      </c>
      <c r="MA42" s="6">
        <v>337</v>
      </c>
      <c r="MB42" s="6">
        <v>338</v>
      </c>
      <c r="MC42" s="6">
        <v>339</v>
      </c>
      <c r="MD42" s="6">
        <v>340</v>
      </c>
      <c r="ME42" s="6">
        <v>341</v>
      </c>
      <c r="MF42" s="6">
        <v>342</v>
      </c>
      <c r="MG42" s="6">
        <v>343</v>
      </c>
      <c r="MH42" s="6">
        <v>344</v>
      </c>
      <c r="MI42" s="6">
        <v>345</v>
      </c>
      <c r="MJ42" s="6">
        <v>346</v>
      </c>
      <c r="MK42" s="6">
        <v>347</v>
      </c>
      <c r="ML42" s="6">
        <v>348</v>
      </c>
      <c r="MM42" s="6">
        <v>349</v>
      </c>
      <c r="MN42" s="6">
        <v>350</v>
      </c>
      <c r="MO42" s="6">
        <v>351</v>
      </c>
      <c r="MP42" s="6">
        <v>352</v>
      </c>
      <c r="MQ42" s="6">
        <v>353</v>
      </c>
      <c r="MR42" s="6">
        <v>354</v>
      </c>
      <c r="MS42" s="6">
        <v>355</v>
      </c>
      <c r="MT42" s="6">
        <v>356</v>
      </c>
      <c r="MU42" s="6">
        <v>357</v>
      </c>
      <c r="MV42" s="6">
        <v>358</v>
      </c>
      <c r="MW42" s="6">
        <v>359</v>
      </c>
      <c r="MX42" s="6">
        <v>360</v>
      </c>
      <c r="MY42" s="6">
        <v>361</v>
      </c>
      <c r="MZ42" s="6">
        <v>362</v>
      </c>
      <c r="NA42" s="6">
        <v>363</v>
      </c>
      <c r="NB42" s="6">
        <v>364</v>
      </c>
      <c r="NC42" s="6">
        <v>365</v>
      </c>
      <c r="ND42" s="6">
        <v>366</v>
      </c>
      <c r="NE42" s="6">
        <v>367</v>
      </c>
      <c r="NF42" s="6">
        <v>368</v>
      </c>
      <c r="NG42" s="6">
        <v>369</v>
      </c>
      <c r="NH42" s="6">
        <v>370</v>
      </c>
      <c r="NI42" s="6">
        <v>371</v>
      </c>
      <c r="NJ42" s="6">
        <v>372</v>
      </c>
      <c r="NK42" s="6">
        <v>373</v>
      </c>
      <c r="NL42" s="6">
        <v>374</v>
      </c>
      <c r="NM42" s="6">
        <v>375</v>
      </c>
      <c r="NN42" s="6">
        <v>376</v>
      </c>
      <c r="NO42" s="6">
        <v>377</v>
      </c>
      <c r="NP42" s="6">
        <v>378</v>
      </c>
      <c r="NQ42" s="6">
        <v>379</v>
      </c>
      <c r="NR42" s="6">
        <v>380</v>
      </c>
      <c r="NS42" s="6">
        <v>381</v>
      </c>
      <c r="NT42" s="6">
        <v>382</v>
      </c>
      <c r="NU42" s="6">
        <v>383</v>
      </c>
      <c r="NV42" s="6">
        <v>384</v>
      </c>
      <c r="NW42" s="6">
        <v>385</v>
      </c>
      <c r="NX42" s="6">
        <v>386</v>
      </c>
      <c r="NY42" s="6">
        <v>387</v>
      </c>
      <c r="NZ42" s="6">
        <v>388</v>
      </c>
      <c r="OA42" s="6">
        <v>389</v>
      </c>
      <c r="OB42" s="6">
        <v>390</v>
      </c>
      <c r="OC42" s="6">
        <v>391</v>
      </c>
      <c r="OD42" s="6">
        <v>392</v>
      </c>
      <c r="OE42" s="6">
        <v>393</v>
      </c>
      <c r="OF42" s="6">
        <v>394</v>
      </c>
      <c r="OG42" s="6">
        <v>395</v>
      </c>
      <c r="OH42" s="6">
        <v>396</v>
      </c>
      <c r="OI42" s="6">
        <v>397</v>
      </c>
      <c r="OJ42" s="6">
        <v>398</v>
      </c>
      <c r="OK42" s="6">
        <v>399</v>
      </c>
      <c r="OL42" s="6">
        <v>400</v>
      </c>
      <c r="OM42" s="6">
        <v>401</v>
      </c>
      <c r="ON42" s="6">
        <v>402</v>
      </c>
      <c r="OO42" s="6">
        <v>403</v>
      </c>
      <c r="OP42" s="6">
        <v>404</v>
      </c>
      <c r="OQ42" s="6">
        <v>405</v>
      </c>
      <c r="OR42" s="6">
        <v>406</v>
      </c>
      <c r="OS42" s="6">
        <v>407</v>
      </c>
      <c r="OT42" s="6">
        <v>408</v>
      </c>
      <c r="OU42" s="6">
        <v>409</v>
      </c>
      <c r="OV42" s="6">
        <v>410</v>
      </c>
      <c r="OW42" s="6">
        <v>411</v>
      </c>
      <c r="OX42" s="6">
        <v>412</v>
      </c>
      <c r="OY42" s="6">
        <v>413</v>
      </c>
      <c r="OZ42" s="6">
        <v>414</v>
      </c>
      <c r="PA42" s="6">
        <v>415</v>
      </c>
      <c r="PB42" s="6">
        <v>416</v>
      </c>
      <c r="PC42" s="6">
        <v>417</v>
      </c>
      <c r="PD42" s="6">
        <v>418</v>
      </c>
      <c r="PE42" s="6">
        <v>419</v>
      </c>
      <c r="PF42" s="6">
        <v>420</v>
      </c>
      <c r="PG42" s="6">
        <v>421</v>
      </c>
      <c r="PH42" s="6">
        <v>422</v>
      </c>
      <c r="PI42" s="6">
        <v>423</v>
      </c>
      <c r="PJ42" s="6">
        <v>424</v>
      </c>
      <c r="PK42" s="6">
        <v>425</v>
      </c>
      <c r="PL42" s="6">
        <v>426</v>
      </c>
      <c r="PM42" s="6">
        <v>427</v>
      </c>
      <c r="PN42" s="6">
        <v>428</v>
      </c>
      <c r="PO42" s="6">
        <v>429</v>
      </c>
      <c r="PP42" s="6">
        <v>430</v>
      </c>
      <c r="PQ42" s="6">
        <v>431</v>
      </c>
      <c r="PR42" s="6">
        <v>432</v>
      </c>
      <c r="PS42" s="6">
        <v>433</v>
      </c>
      <c r="PT42" s="6">
        <v>434</v>
      </c>
      <c r="PU42" s="6">
        <v>435</v>
      </c>
      <c r="PV42" s="6">
        <v>436</v>
      </c>
      <c r="PW42" s="6">
        <v>437</v>
      </c>
      <c r="PX42" s="6">
        <v>438</v>
      </c>
      <c r="PY42" s="6">
        <v>439</v>
      </c>
      <c r="PZ42" s="6">
        <v>440</v>
      </c>
      <c r="QA42" s="6">
        <v>441</v>
      </c>
      <c r="QB42" s="6">
        <v>442</v>
      </c>
      <c r="QC42" s="6">
        <v>443</v>
      </c>
      <c r="QD42" s="6">
        <v>444</v>
      </c>
      <c r="QE42" s="6">
        <v>445</v>
      </c>
      <c r="QF42" s="6">
        <v>446</v>
      </c>
      <c r="QG42" s="6">
        <v>447</v>
      </c>
      <c r="QH42" s="6">
        <v>448</v>
      </c>
      <c r="QI42" s="6">
        <v>449</v>
      </c>
      <c r="QJ42" s="6">
        <v>450</v>
      </c>
      <c r="QK42" s="6">
        <v>451</v>
      </c>
      <c r="QL42" s="6">
        <v>452</v>
      </c>
      <c r="QM42" s="6">
        <v>453</v>
      </c>
      <c r="QN42" s="6">
        <v>454</v>
      </c>
      <c r="QO42" s="6">
        <v>455</v>
      </c>
      <c r="QP42" s="6">
        <v>456</v>
      </c>
      <c r="QQ42" s="6">
        <v>457</v>
      </c>
      <c r="QR42" s="6">
        <v>458</v>
      </c>
      <c r="QS42" s="6">
        <v>459</v>
      </c>
      <c r="QT42" s="6">
        <v>460</v>
      </c>
      <c r="QU42" s="6">
        <v>461</v>
      </c>
      <c r="QV42" s="6">
        <v>462</v>
      </c>
      <c r="QW42" s="6">
        <v>463</v>
      </c>
      <c r="QX42" s="6">
        <v>464</v>
      </c>
      <c r="QY42" s="6">
        <v>465</v>
      </c>
      <c r="QZ42" s="6">
        <v>466</v>
      </c>
      <c r="RA42" s="6">
        <v>467</v>
      </c>
      <c r="RB42" s="6">
        <v>468</v>
      </c>
      <c r="RC42" s="6">
        <v>469</v>
      </c>
      <c r="RD42" s="6">
        <v>470</v>
      </c>
      <c r="RE42" s="6">
        <v>471</v>
      </c>
      <c r="RF42" s="6">
        <v>472</v>
      </c>
      <c r="RG42" s="6">
        <v>473</v>
      </c>
      <c r="RH42" s="6">
        <v>474</v>
      </c>
      <c r="RI42" s="6">
        <v>475</v>
      </c>
      <c r="RJ42" s="6">
        <v>476</v>
      </c>
      <c r="RK42" s="6">
        <v>477</v>
      </c>
      <c r="RL42" s="6">
        <v>478</v>
      </c>
      <c r="RM42" s="6">
        <v>479</v>
      </c>
      <c r="RN42" s="6">
        <v>480</v>
      </c>
      <c r="RO42" s="6">
        <v>481</v>
      </c>
      <c r="RP42" s="6">
        <v>482</v>
      </c>
      <c r="RQ42" s="6">
        <v>483</v>
      </c>
      <c r="RR42" s="6">
        <v>484</v>
      </c>
      <c r="RS42" s="6">
        <v>485</v>
      </c>
      <c r="RT42" s="6">
        <v>486</v>
      </c>
      <c r="RU42" s="6">
        <v>487</v>
      </c>
      <c r="RV42" s="6">
        <v>488</v>
      </c>
      <c r="RW42" s="6">
        <v>489</v>
      </c>
      <c r="RX42" s="6">
        <v>490</v>
      </c>
      <c r="RY42" s="6">
        <v>491</v>
      </c>
      <c r="RZ42" s="6">
        <v>492</v>
      </c>
      <c r="SA42" s="6">
        <v>493</v>
      </c>
      <c r="SB42" s="6">
        <v>494</v>
      </c>
      <c r="SC42" s="6">
        <v>495</v>
      </c>
      <c r="SD42" s="6">
        <v>496</v>
      </c>
      <c r="SE42" s="6">
        <v>497</v>
      </c>
      <c r="SF42" s="6">
        <v>498</v>
      </c>
      <c r="SG42" s="6">
        <v>499</v>
      </c>
      <c r="SH42" s="6">
        <v>500</v>
      </c>
      <c r="SI42" s="6">
        <v>501</v>
      </c>
      <c r="SJ42" s="6">
        <v>502</v>
      </c>
      <c r="SK42" s="6">
        <v>503</v>
      </c>
      <c r="SL42" s="6">
        <v>504</v>
      </c>
      <c r="SM42" s="6">
        <v>505</v>
      </c>
      <c r="SN42" s="6">
        <v>506</v>
      </c>
      <c r="SO42" s="6">
        <v>507</v>
      </c>
      <c r="SP42" s="6">
        <v>508</v>
      </c>
      <c r="SQ42" s="6">
        <v>509</v>
      </c>
      <c r="SR42" s="6">
        <v>510</v>
      </c>
      <c r="SS42" s="6">
        <v>511</v>
      </c>
      <c r="ST42" s="6">
        <v>512</v>
      </c>
      <c r="SU42" s="6">
        <v>513</v>
      </c>
      <c r="SV42" s="6">
        <v>514</v>
      </c>
      <c r="SW42" s="6">
        <v>515</v>
      </c>
      <c r="SX42" s="6">
        <v>516</v>
      </c>
      <c r="SY42" s="6">
        <v>517</v>
      </c>
      <c r="SZ42" s="6">
        <v>518</v>
      </c>
      <c r="TA42" s="6">
        <v>519</v>
      </c>
      <c r="TB42" s="6">
        <v>520</v>
      </c>
      <c r="TC42" s="6">
        <v>521</v>
      </c>
      <c r="TD42" s="6">
        <v>522</v>
      </c>
      <c r="TE42" s="6">
        <v>523</v>
      </c>
      <c r="TF42" s="6">
        <v>524</v>
      </c>
      <c r="TG42" s="6">
        <v>525</v>
      </c>
      <c r="TH42" s="6">
        <v>526</v>
      </c>
      <c r="TI42" s="6">
        <v>527</v>
      </c>
    </row>
    <row r="43" spans="1:722" ht="15">
      <c r="A43" s="9" t="s">
        <v>242</v>
      </c>
      <c r="B43" s="9">
        <f t="shared" ref="B43" si="371">IFERROR(B38/B42,0)</f>
        <v>0</v>
      </c>
      <c r="C43" s="9">
        <f t="shared" ref="C43:BN43" si="372">IFERROR(C38/C42,0)</f>
        <v>0</v>
      </c>
      <c r="D43" s="9">
        <f t="shared" si="372"/>
        <v>0</v>
      </c>
      <c r="E43" s="9">
        <f t="shared" si="372"/>
        <v>0</v>
      </c>
      <c r="F43" s="9">
        <f t="shared" si="372"/>
        <v>0</v>
      </c>
      <c r="G43" s="9">
        <f t="shared" si="372"/>
        <v>0</v>
      </c>
      <c r="H43" s="9">
        <f t="shared" si="372"/>
        <v>0</v>
      </c>
      <c r="I43" s="9">
        <f t="shared" si="372"/>
        <v>0</v>
      </c>
      <c r="J43" s="9">
        <f t="shared" si="372"/>
        <v>0</v>
      </c>
      <c r="K43" s="9">
        <f t="shared" si="372"/>
        <v>0</v>
      </c>
      <c r="L43" s="9">
        <f t="shared" si="372"/>
        <v>0</v>
      </c>
      <c r="M43" s="9">
        <f t="shared" si="372"/>
        <v>0</v>
      </c>
      <c r="N43" s="9">
        <f t="shared" si="372"/>
        <v>0</v>
      </c>
      <c r="O43" s="9">
        <f t="shared" si="372"/>
        <v>0</v>
      </c>
      <c r="P43" s="9">
        <f t="shared" si="372"/>
        <v>0</v>
      </c>
      <c r="Q43" s="9">
        <f t="shared" si="372"/>
        <v>0</v>
      </c>
      <c r="R43" s="9">
        <f t="shared" si="372"/>
        <v>0</v>
      </c>
      <c r="S43" s="9">
        <f t="shared" si="372"/>
        <v>0</v>
      </c>
      <c r="T43" s="9">
        <f t="shared" si="372"/>
        <v>0</v>
      </c>
      <c r="U43" s="9">
        <f t="shared" si="372"/>
        <v>0</v>
      </c>
      <c r="V43" s="9">
        <f t="shared" si="372"/>
        <v>0</v>
      </c>
      <c r="W43" s="9">
        <f t="shared" si="372"/>
        <v>0</v>
      </c>
      <c r="X43" s="9">
        <f t="shared" si="372"/>
        <v>0</v>
      </c>
      <c r="Y43" s="9">
        <f t="shared" si="372"/>
        <v>0</v>
      </c>
      <c r="Z43" s="9">
        <f t="shared" si="372"/>
        <v>0</v>
      </c>
      <c r="AA43" s="9">
        <f t="shared" si="372"/>
        <v>0</v>
      </c>
      <c r="AB43" s="9">
        <f t="shared" si="372"/>
        <v>0</v>
      </c>
      <c r="AC43" s="9">
        <f t="shared" si="372"/>
        <v>0</v>
      </c>
      <c r="AD43" s="9">
        <f t="shared" si="372"/>
        <v>0</v>
      </c>
      <c r="AE43" s="9">
        <f t="shared" si="372"/>
        <v>0</v>
      </c>
      <c r="AF43" s="9">
        <f t="shared" si="372"/>
        <v>0</v>
      </c>
      <c r="AG43" s="9">
        <f t="shared" si="372"/>
        <v>0</v>
      </c>
      <c r="AH43" s="9">
        <f t="shared" si="372"/>
        <v>0</v>
      </c>
      <c r="AI43" s="9">
        <f t="shared" si="372"/>
        <v>0</v>
      </c>
      <c r="AJ43" s="9">
        <f t="shared" si="372"/>
        <v>0</v>
      </c>
      <c r="AK43" s="9">
        <f t="shared" si="372"/>
        <v>0</v>
      </c>
      <c r="AL43" s="9">
        <f t="shared" si="372"/>
        <v>0</v>
      </c>
      <c r="AM43" s="9">
        <f t="shared" si="372"/>
        <v>0</v>
      </c>
      <c r="AN43" s="9">
        <f t="shared" si="372"/>
        <v>0</v>
      </c>
      <c r="AO43" s="9">
        <f t="shared" si="372"/>
        <v>0</v>
      </c>
      <c r="AP43" s="9">
        <f t="shared" si="372"/>
        <v>0</v>
      </c>
      <c r="AQ43" s="9">
        <f t="shared" si="372"/>
        <v>0</v>
      </c>
      <c r="AR43" s="9">
        <f t="shared" si="372"/>
        <v>0</v>
      </c>
      <c r="AS43" s="9">
        <f t="shared" si="372"/>
        <v>0</v>
      </c>
      <c r="AT43" s="9">
        <f t="shared" si="372"/>
        <v>0</v>
      </c>
      <c r="AU43" s="9">
        <f t="shared" si="372"/>
        <v>0</v>
      </c>
      <c r="AV43" s="9">
        <f t="shared" si="372"/>
        <v>0</v>
      </c>
      <c r="AW43" s="9">
        <f t="shared" si="372"/>
        <v>0</v>
      </c>
      <c r="AX43" s="9">
        <f t="shared" si="372"/>
        <v>0</v>
      </c>
      <c r="AY43" s="9">
        <f t="shared" si="372"/>
        <v>0</v>
      </c>
      <c r="AZ43" s="9">
        <f t="shared" si="372"/>
        <v>0</v>
      </c>
      <c r="BA43" s="9">
        <f t="shared" si="372"/>
        <v>0</v>
      </c>
      <c r="BB43" s="9">
        <f t="shared" si="372"/>
        <v>0</v>
      </c>
      <c r="BC43" s="9">
        <f t="shared" si="372"/>
        <v>0</v>
      </c>
      <c r="BD43" s="9">
        <f t="shared" si="372"/>
        <v>0</v>
      </c>
      <c r="BE43" s="9">
        <f t="shared" si="372"/>
        <v>0</v>
      </c>
      <c r="BF43" s="9">
        <f t="shared" si="372"/>
        <v>0</v>
      </c>
      <c r="BG43" s="9">
        <f t="shared" si="372"/>
        <v>0</v>
      </c>
      <c r="BH43" s="9">
        <f t="shared" si="372"/>
        <v>0</v>
      </c>
      <c r="BI43" s="9">
        <f t="shared" si="372"/>
        <v>0</v>
      </c>
      <c r="BJ43" s="9">
        <f t="shared" si="372"/>
        <v>0</v>
      </c>
      <c r="BK43" s="9">
        <f t="shared" si="372"/>
        <v>0</v>
      </c>
      <c r="BL43" s="9">
        <f t="shared" si="372"/>
        <v>0</v>
      </c>
      <c r="BM43" s="9">
        <f t="shared" si="372"/>
        <v>0</v>
      </c>
      <c r="BN43" s="9">
        <f t="shared" si="372"/>
        <v>0</v>
      </c>
      <c r="BO43" s="9">
        <f t="shared" ref="BO43:DZ43" si="373">IFERROR(BO38/BO42,0)</f>
        <v>0</v>
      </c>
      <c r="BP43" s="9">
        <f t="shared" si="373"/>
        <v>0</v>
      </c>
      <c r="BQ43" s="9">
        <f t="shared" si="373"/>
        <v>0</v>
      </c>
      <c r="BR43" s="9">
        <f t="shared" si="373"/>
        <v>0</v>
      </c>
      <c r="BS43" s="9">
        <f t="shared" si="373"/>
        <v>0</v>
      </c>
      <c r="BT43" s="9">
        <f t="shared" si="373"/>
        <v>0</v>
      </c>
      <c r="BU43" s="9">
        <f t="shared" si="373"/>
        <v>0</v>
      </c>
      <c r="BV43" s="9">
        <f t="shared" si="373"/>
        <v>0</v>
      </c>
      <c r="BW43" s="9">
        <f t="shared" si="373"/>
        <v>0</v>
      </c>
      <c r="BX43" s="9">
        <f t="shared" si="373"/>
        <v>0</v>
      </c>
      <c r="BY43" s="9">
        <f t="shared" si="373"/>
        <v>0</v>
      </c>
      <c r="BZ43" s="9">
        <f t="shared" si="373"/>
        <v>0</v>
      </c>
      <c r="CA43" s="9">
        <f t="shared" si="373"/>
        <v>0</v>
      </c>
      <c r="CB43" s="9">
        <f t="shared" si="373"/>
        <v>0</v>
      </c>
      <c r="CC43" s="9">
        <f t="shared" si="373"/>
        <v>0</v>
      </c>
      <c r="CD43" s="9">
        <f t="shared" si="373"/>
        <v>0</v>
      </c>
      <c r="CE43" s="9">
        <f t="shared" si="373"/>
        <v>0</v>
      </c>
      <c r="CF43" s="9">
        <f t="shared" si="373"/>
        <v>0</v>
      </c>
      <c r="CG43" s="9">
        <f t="shared" si="373"/>
        <v>0</v>
      </c>
      <c r="CH43" s="9">
        <f t="shared" si="373"/>
        <v>0</v>
      </c>
      <c r="CI43" s="9">
        <f t="shared" si="373"/>
        <v>0</v>
      </c>
      <c r="CJ43" s="9">
        <f t="shared" si="373"/>
        <v>0</v>
      </c>
      <c r="CK43" s="9">
        <f t="shared" si="373"/>
        <v>0</v>
      </c>
      <c r="CL43" s="9">
        <f t="shared" si="373"/>
        <v>0</v>
      </c>
      <c r="CM43" s="9">
        <f t="shared" si="373"/>
        <v>0</v>
      </c>
      <c r="CN43" s="9">
        <f t="shared" si="373"/>
        <v>0</v>
      </c>
      <c r="CO43" s="9">
        <f t="shared" si="373"/>
        <v>0</v>
      </c>
      <c r="CP43" s="9">
        <f t="shared" si="373"/>
        <v>0</v>
      </c>
      <c r="CQ43" s="9">
        <f t="shared" si="373"/>
        <v>0</v>
      </c>
      <c r="CR43" s="9">
        <f t="shared" si="373"/>
        <v>0</v>
      </c>
      <c r="CS43" s="9">
        <f t="shared" si="373"/>
        <v>0</v>
      </c>
      <c r="CT43" s="9">
        <f t="shared" si="373"/>
        <v>0</v>
      </c>
      <c r="CU43" s="9">
        <f t="shared" si="373"/>
        <v>0</v>
      </c>
      <c r="CV43" s="9">
        <f t="shared" si="373"/>
        <v>0</v>
      </c>
      <c r="CW43" s="9">
        <f t="shared" si="373"/>
        <v>0</v>
      </c>
      <c r="CX43" s="9">
        <f t="shared" si="373"/>
        <v>0</v>
      </c>
      <c r="CY43" s="9">
        <f t="shared" si="373"/>
        <v>0</v>
      </c>
      <c r="CZ43" s="9">
        <f t="shared" si="373"/>
        <v>0</v>
      </c>
      <c r="DA43" s="9">
        <f t="shared" si="373"/>
        <v>0</v>
      </c>
      <c r="DB43" s="9">
        <f t="shared" si="373"/>
        <v>0</v>
      </c>
      <c r="DC43" s="9">
        <f t="shared" si="373"/>
        <v>0</v>
      </c>
      <c r="DD43" s="9">
        <f t="shared" si="373"/>
        <v>0</v>
      </c>
      <c r="DE43" s="9">
        <f t="shared" si="373"/>
        <v>0</v>
      </c>
      <c r="DF43" s="9">
        <f t="shared" si="373"/>
        <v>0</v>
      </c>
      <c r="DG43" s="9">
        <f t="shared" si="373"/>
        <v>0</v>
      </c>
      <c r="DH43" s="9">
        <f t="shared" si="373"/>
        <v>0</v>
      </c>
      <c r="DI43" s="9">
        <f t="shared" si="373"/>
        <v>0</v>
      </c>
      <c r="DJ43" s="9">
        <f t="shared" si="373"/>
        <v>0</v>
      </c>
      <c r="DK43" s="9">
        <f t="shared" si="373"/>
        <v>0</v>
      </c>
      <c r="DL43" s="9">
        <f t="shared" si="373"/>
        <v>0</v>
      </c>
      <c r="DM43" s="9">
        <f t="shared" si="373"/>
        <v>0</v>
      </c>
      <c r="DN43" s="9">
        <f t="shared" si="373"/>
        <v>0</v>
      </c>
      <c r="DO43" s="9">
        <f t="shared" si="373"/>
        <v>0</v>
      </c>
      <c r="DP43" s="9">
        <f t="shared" si="373"/>
        <v>0</v>
      </c>
      <c r="DQ43" s="9">
        <f t="shared" si="373"/>
        <v>0</v>
      </c>
      <c r="DR43" s="9">
        <f t="shared" si="373"/>
        <v>0</v>
      </c>
      <c r="DS43" s="9">
        <f t="shared" si="373"/>
        <v>0</v>
      </c>
      <c r="DT43" s="9">
        <f t="shared" si="373"/>
        <v>0</v>
      </c>
      <c r="DU43" s="9">
        <f t="shared" si="373"/>
        <v>0</v>
      </c>
      <c r="DV43" s="9">
        <f t="shared" si="373"/>
        <v>0</v>
      </c>
      <c r="DW43" s="9">
        <f t="shared" si="373"/>
        <v>0</v>
      </c>
      <c r="DX43" s="9">
        <f t="shared" si="373"/>
        <v>0</v>
      </c>
      <c r="DY43" s="9">
        <f t="shared" si="373"/>
        <v>0</v>
      </c>
      <c r="DZ43" s="9">
        <f t="shared" si="373"/>
        <v>0</v>
      </c>
      <c r="EA43" s="9">
        <f t="shared" ref="EA43:GL43" si="374">IFERROR(EA38/EA42,0)</f>
        <v>0</v>
      </c>
      <c r="EB43" s="9">
        <f t="shared" si="374"/>
        <v>0</v>
      </c>
      <c r="EC43" s="9">
        <f t="shared" si="374"/>
        <v>0</v>
      </c>
      <c r="ED43" s="9">
        <f t="shared" si="374"/>
        <v>0</v>
      </c>
      <c r="EE43" s="9">
        <f t="shared" si="374"/>
        <v>0</v>
      </c>
      <c r="EF43" s="9">
        <f t="shared" si="374"/>
        <v>0</v>
      </c>
      <c r="EG43" s="9">
        <f t="shared" si="374"/>
        <v>0</v>
      </c>
      <c r="EH43" s="9">
        <f t="shared" si="374"/>
        <v>0</v>
      </c>
      <c r="EI43" s="9">
        <f t="shared" si="374"/>
        <v>0</v>
      </c>
      <c r="EJ43" s="9">
        <f t="shared" si="374"/>
        <v>0</v>
      </c>
      <c r="EK43" s="9">
        <f t="shared" si="374"/>
        <v>0</v>
      </c>
      <c r="EL43" s="9">
        <f t="shared" si="374"/>
        <v>0</v>
      </c>
      <c r="EM43" s="9">
        <f t="shared" si="374"/>
        <v>0</v>
      </c>
      <c r="EN43" s="9">
        <f t="shared" si="374"/>
        <v>0</v>
      </c>
      <c r="EO43" s="9">
        <f t="shared" si="374"/>
        <v>0</v>
      </c>
      <c r="EP43" s="9">
        <f t="shared" si="374"/>
        <v>0</v>
      </c>
      <c r="EQ43" s="9">
        <f t="shared" si="374"/>
        <v>0</v>
      </c>
      <c r="ER43" s="9">
        <f t="shared" si="374"/>
        <v>0</v>
      </c>
      <c r="ES43" s="9">
        <f t="shared" si="374"/>
        <v>0</v>
      </c>
      <c r="ET43" s="9">
        <f t="shared" si="374"/>
        <v>0</v>
      </c>
      <c r="EU43" s="9">
        <f t="shared" si="374"/>
        <v>0</v>
      </c>
      <c r="EV43" s="9">
        <f t="shared" si="374"/>
        <v>0</v>
      </c>
      <c r="EW43" s="9">
        <f t="shared" si="374"/>
        <v>0</v>
      </c>
      <c r="EX43" s="9">
        <f t="shared" si="374"/>
        <v>0</v>
      </c>
      <c r="EY43" s="9">
        <f t="shared" si="374"/>
        <v>0</v>
      </c>
      <c r="EZ43" s="9">
        <f t="shared" si="374"/>
        <v>0</v>
      </c>
      <c r="FA43" s="9">
        <f t="shared" si="374"/>
        <v>0</v>
      </c>
      <c r="FB43" s="9">
        <f t="shared" si="374"/>
        <v>0</v>
      </c>
      <c r="FC43" s="9">
        <f t="shared" si="374"/>
        <v>0</v>
      </c>
      <c r="FD43" s="9">
        <f t="shared" si="374"/>
        <v>0</v>
      </c>
      <c r="FE43" s="9">
        <f t="shared" si="374"/>
        <v>0</v>
      </c>
      <c r="FF43" s="9">
        <f t="shared" si="374"/>
        <v>0</v>
      </c>
      <c r="FG43" s="9">
        <f t="shared" si="374"/>
        <v>0</v>
      </c>
      <c r="FH43" s="9">
        <f t="shared" si="374"/>
        <v>0</v>
      </c>
      <c r="FI43" s="9">
        <f t="shared" si="374"/>
        <v>0</v>
      </c>
      <c r="FJ43" s="9">
        <f t="shared" si="374"/>
        <v>0</v>
      </c>
      <c r="FK43" s="9">
        <f t="shared" si="374"/>
        <v>0</v>
      </c>
      <c r="FL43" s="9">
        <f t="shared" si="374"/>
        <v>0</v>
      </c>
      <c r="FM43" s="9">
        <f t="shared" si="374"/>
        <v>0</v>
      </c>
      <c r="FN43" s="9">
        <f t="shared" si="374"/>
        <v>0</v>
      </c>
      <c r="FO43" s="9">
        <f t="shared" si="374"/>
        <v>0</v>
      </c>
      <c r="FP43" s="9">
        <f t="shared" si="374"/>
        <v>0</v>
      </c>
      <c r="FQ43" s="9">
        <f t="shared" si="374"/>
        <v>0</v>
      </c>
      <c r="FR43" s="9">
        <f t="shared" si="374"/>
        <v>0</v>
      </c>
      <c r="FS43" s="9">
        <f t="shared" si="374"/>
        <v>0</v>
      </c>
      <c r="FT43" s="9">
        <f t="shared" si="374"/>
        <v>0</v>
      </c>
      <c r="FU43" s="9">
        <f t="shared" si="374"/>
        <v>0</v>
      </c>
      <c r="FV43" s="9">
        <f t="shared" si="374"/>
        <v>0</v>
      </c>
      <c r="FW43" s="9">
        <f t="shared" si="374"/>
        <v>0</v>
      </c>
      <c r="FX43" s="9">
        <f t="shared" si="374"/>
        <v>0</v>
      </c>
      <c r="FY43" s="9">
        <f t="shared" si="374"/>
        <v>0</v>
      </c>
      <c r="FZ43" s="9">
        <f t="shared" si="374"/>
        <v>0</v>
      </c>
      <c r="GA43" s="9">
        <f t="shared" si="374"/>
        <v>0</v>
      </c>
      <c r="GB43" s="9">
        <f t="shared" si="374"/>
        <v>0</v>
      </c>
      <c r="GC43" s="9">
        <f t="shared" si="374"/>
        <v>0</v>
      </c>
      <c r="GD43" s="9">
        <f t="shared" si="374"/>
        <v>0</v>
      </c>
      <c r="GE43" s="9">
        <f t="shared" si="374"/>
        <v>0</v>
      </c>
      <c r="GF43" s="9">
        <f t="shared" si="374"/>
        <v>0</v>
      </c>
      <c r="GG43" s="9">
        <f t="shared" si="374"/>
        <v>0</v>
      </c>
      <c r="GH43" s="9">
        <f t="shared" si="374"/>
        <v>0</v>
      </c>
      <c r="GI43" s="9">
        <f t="shared" si="374"/>
        <v>0</v>
      </c>
      <c r="GJ43" s="9">
        <f t="shared" si="374"/>
        <v>0</v>
      </c>
      <c r="GK43" s="9">
        <f t="shared" si="374"/>
        <v>0</v>
      </c>
      <c r="GL43" s="9">
        <f t="shared" si="374"/>
        <v>0</v>
      </c>
      <c r="GM43" s="9">
        <f t="shared" ref="GM43:IX43" si="375">IFERROR(GM38/GM42,0)</f>
        <v>0</v>
      </c>
      <c r="GN43" s="9">
        <f t="shared" si="375"/>
        <v>0</v>
      </c>
      <c r="GO43" s="9">
        <f t="shared" si="375"/>
        <v>0</v>
      </c>
      <c r="GP43" s="9">
        <f t="shared" si="375"/>
        <v>0</v>
      </c>
      <c r="GQ43" s="9">
        <f t="shared" si="375"/>
        <v>0</v>
      </c>
      <c r="GR43" s="9">
        <f t="shared" si="375"/>
        <v>0</v>
      </c>
      <c r="GS43" s="9">
        <f t="shared" si="375"/>
        <v>0</v>
      </c>
      <c r="GT43" s="9">
        <f t="shared" si="375"/>
        <v>0</v>
      </c>
      <c r="GU43" s="9">
        <f t="shared" si="375"/>
        <v>0</v>
      </c>
      <c r="GV43" s="9">
        <f t="shared" si="375"/>
        <v>0</v>
      </c>
      <c r="GW43" s="9">
        <f t="shared" si="375"/>
        <v>0</v>
      </c>
      <c r="GX43" s="9">
        <f t="shared" si="375"/>
        <v>0</v>
      </c>
      <c r="GY43" s="9">
        <f t="shared" si="375"/>
        <v>0</v>
      </c>
      <c r="GZ43" s="9">
        <f t="shared" si="375"/>
        <v>0</v>
      </c>
      <c r="HA43" s="9">
        <f t="shared" si="375"/>
        <v>0</v>
      </c>
      <c r="HB43" s="9">
        <f t="shared" si="375"/>
        <v>0</v>
      </c>
      <c r="HC43" s="9">
        <f t="shared" si="375"/>
        <v>0</v>
      </c>
      <c r="HD43" s="9">
        <f t="shared" si="375"/>
        <v>0</v>
      </c>
      <c r="HE43" s="9">
        <f t="shared" si="375"/>
        <v>0</v>
      </c>
      <c r="HF43" s="9">
        <f t="shared" si="375"/>
        <v>0</v>
      </c>
      <c r="HG43" s="9">
        <f t="shared" si="375"/>
        <v>0</v>
      </c>
      <c r="HH43" s="9">
        <f t="shared" si="375"/>
        <v>0</v>
      </c>
      <c r="HI43" s="9">
        <f t="shared" si="375"/>
        <v>0</v>
      </c>
      <c r="HJ43" s="9">
        <f t="shared" si="375"/>
        <v>0</v>
      </c>
      <c r="HK43" s="9">
        <f t="shared" si="375"/>
        <v>0</v>
      </c>
      <c r="HL43" s="9">
        <f t="shared" si="375"/>
        <v>0</v>
      </c>
      <c r="HM43" s="9">
        <f t="shared" si="375"/>
        <v>0</v>
      </c>
      <c r="HN43" s="9">
        <f t="shared" si="375"/>
        <v>0</v>
      </c>
      <c r="HO43" s="9">
        <f t="shared" si="375"/>
        <v>0</v>
      </c>
      <c r="HP43" s="9">
        <f t="shared" si="375"/>
        <v>0</v>
      </c>
      <c r="HQ43" s="9">
        <f t="shared" si="375"/>
        <v>0</v>
      </c>
      <c r="HR43" s="9">
        <f t="shared" si="375"/>
        <v>0</v>
      </c>
      <c r="HS43" s="9">
        <f t="shared" si="375"/>
        <v>0</v>
      </c>
      <c r="HT43" s="9">
        <f t="shared" si="375"/>
        <v>0</v>
      </c>
      <c r="HU43" s="9">
        <f t="shared" si="375"/>
        <v>0</v>
      </c>
      <c r="HV43" s="9">
        <f t="shared" si="375"/>
        <v>0</v>
      </c>
      <c r="HW43" s="9">
        <f t="shared" si="375"/>
        <v>0</v>
      </c>
      <c r="HX43" s="9">
        <f t="shared" si="375"/>
        <v>0</v>
      </c>
      <c r="HY43" s="9">
        <f t="shared" si="375"/>
        <v>0</v>
      </c>
      <c r="HZ43" s="9">
        <f t="shared" si="375"/>
        <v>0</v>
      </c>
      <c r="IA43" s="9">
        <f t="shared" si="375"/>
        <v>0</v>
      </c>
      <c r="IB43" s="9">
        <f t="shared" si="375"/>
        <v>0</v>
      </c>
      <c r="IC43" s="9">
        <f t="shared" si="375"/>
        <v>0</v>
      </c>
      <c r="ID43" s="9">
        <f t="shared" si="375"/>
        <v>0</v>
      </c>
      <c r="IE43" s="9">
        <f t="shared" si="375"/>
        <v>0</v>
      </c>
      <c r="IF43" s="9">
        <f t="shared" si="375"/>
        <v>0</v>
      </c>
      <c r="IG43" s="9">
        <f t="shared" si="375"/>
        <v>0</v>
      </c>
      <c r="IH43" s="9">
        <f t="shared" si="375"/>
        <v>0</v>
      </c>
      <c r="II43" s="9">
        <f t="shared" si="375"/>
        <v>0</v>
      </c>
      <c r="IJ43" s="9">
        <f t="shared" si="375"/>
        <v>0</v>
      </c>
      <c r="IK43" s="9">
        <f t="shared" si="375"/>
        <v>0</v>
      </c>
      <c r="IL43" s="9">
        <f t="shared" si="375"/>
        <v>0</v>
      </c>
      <c r="IM43" s="9">
        <f t="shared" si="375"/>
        <v>0</v>
      </c>
      <c r="IN43" s="9">
        <f t="shared" si="375"/>
        <v>0</v>
      </c>
      <c r="IO43" s="9">
        <f t="shared" si="375"/>
        <v>0</v>
      </c>
      <c r="IP43" s="9">
        <f t="shared" si="375"/>
        <v>0</v>
      </c>
      <c r="IQ43" s="9">
        <f t="shared" si="375"/>
        <v>0</v>
      </c>
      <c r="IR43" s="9">
        <f t="shared" si="375"/>
        <v>0</v>
      </c>
      <c r="IS43" s="9">
        <f t="shared" si="375"/>
        <v>0</v>
      </c>
      <c r="IT43" s="9">
        <f t="shared" si="375"/>
        <v>0</v>
      </c>
      <c r="IU43" s="9">
        <f t="shared" si="375"/>
        <v>0</v>
      </c>
      <c r="IV43" s="9">
        <f t="shared" si="375"/>
        <v>0</v>
      </c>
      <c r="IW43" s="9">
        <f t="shared" si="375"/>
        <v>0</v>
      </c>
      <c r="IX43" s="9">
        <f t="shared" si="375"/>
        <v>0</v>
      </c>
      <c r="IY43" s="9">
        <f t="shared" ref="IY43:LJ43" si="376">IFERROR(IY38/IY42,0)</f>
        <v>0</v>
      </c>
      <c r="IZ43" s="9">
        <f t="shared" si="376"/>
        <v>0</v>
      </c>
      <c r="JA43" s="9">
        <f t="shared" si="376"/>
        <v>0</v>
      </c>
      <c r="JB43" s="9">
        <f t="shared" si="376"/>
        <v>0</v>
      </c>
      <c r="JC43" s="9">
        <f t="shared" si="376"/>
        <v>0</v>
      </c>
      <c r="JD43" s="9">
        <f t="shared" si="376"/>
        <v>0</v>
      </c>
      <c r="JE43" s="9">
        <f t="shared" si="376"/>
        <v>0</v>
      </c>
      <c r="JF43" s="9">
        <f t="shared" si="376"/>
        <v>0</v>
      </c>
      <c r="JG43" s="9">
        <f t="shared" si="376"/>
        <v>0</v>
      </c>
      <c r="JH43" s="9">
        <f t="shared" si="376"/>
        <v>0</v>
      </c>
      <c r="JI43" s="9">
        <f t="shared" si="376"/>
        <v>0</v>
      </c>
      <c r="JJ43" s="9">
        <f t="shared" si="376"/>
        <v>0</v>
      </c>
      <c r="JK43" s="9">
        <f t="shared" si="376"/>
        <v>0</v>
      </c>
      <c r="JL43" s="9">
        <f t="shared" si="376"/>
        <v>0</v>
      </c>
      <c r="JM43" s="9">
        <f t="shared" si="376"/>
        <v>0</v>
      </c>
      <c r="JN43" s="9">
        <f t="shared" si="376"/>
        <v>0</v>
      </c>
      <c r="JO43" s="9">
        <f t="shared" si="376"/>
        <v>0</v>
      </c>
      <c r="JP43" s="9">
        <f t="shared" si="376"/>
        <v>0</v>
      </c>
      <c r="JQ43" s="9">
        <f t="shared" si="376"/>
        <v>0</v>
      </c>
      <c r="JR43" s="9">
        <f t="shared" si="376"/>
        <v>0</v>
      </c>
      <c r="JS43" s="9">
        <f t="shared" si="376"/>
        <v>0</v>
      </c>
      <c r="JT43" s="9">
        <f t="shared" si="376"/>
        <v>0</v>
      </c>
      <c r="JU43" s="9">
        <f t="shared" si="376"/>
        <v>0</v>
      </c>
      <c r="JV43" s="9">
        <f t="shared" si="376"/>
        <v>0</v>
      </c>
      <c r="JW43" s="9">
        <f t="shared" si="376"/>
        <v>0</v>
      </c>
      <c r="JX43" s="9">
        <f t="shared" si="376"/>
        <v>0</v>
      </c>
      <c r="JY43" s="9">
        <f t="shared" si="376"/>
        <v>0</v>
      </c>
      <c r="JZ43" s="9">
        <f t="shared" si="376"/>
        <v>0</v>
      </c>
      <c r="KA43" s="9">
        <f t="shared" si="376"/>
        <v>0</v>
      </c>
      <c r="KB43" s="9">
        <f t="shared" si="376"/>
        <v>0</v>
      </c>
      <c r="KC43" s="9">
        <f t="shared" si="376"/>
        <v>0</v>
      </c>
      <c r="KD43" s="9">
        <f t="shared" si="376"/>
        <v>0</v>
      </c>
      <c r="KE43" s="9">
        <f t="shared" si="376"/>
        <v>0</v>
      </c>
      <c r="KF43" s="9">
        <f t="shared" si="376"/>
        <v>0</v>
      </c>
      <c r="KG43" s="9">
        <f t="shared" si="376"/>
        <v>0</v>
      </c>
      <c r="KH43" s="9">
        <f t="shared" si="376"/>
        <v>0</v>
      </c>
      <c r="KI43" s="9">
        <f t="shared" si="376"/>
        <v>0</v>
      </c>
      <c r="KJ43" s="9">
        <f t="shared" si="376"/>
        <v>0</v>
      </c>
      <c r="KK43" s="9">
        <f t="shared" si="376"/>
        <v>0</v>
      </c>
      <c r="KL43" s="9">
        <f t="shared" si="376"/>
        <v>0</v>
      </c>
      <c r="KM43" s="9">
        <f t="shared" si="376"/>
        <v>0</v>
      </c>
      <c r="KN43" s="9">
        <f t="shared" si="376"/>
        <v>0</v>
      </c>
      <c r="KO43" s="9">
        <f t="shared" si="376"/>
        <v>0</v>
      </c>
      <c r="KP43" s="9">
        <f t="shared" si="376"/>
        <v>0</v>
      </c>
      <c r="KQ43" s="9">
        <f t="shared" si="376"/>
        <v>0</v>
      </c>
      <c r="KR43" s="9">
        <f t="shared" si="376"/>
        <v>0</v>
      </c>
      <c r="KS43" s="9">
        <f t="shared" si="376"/>
        <v>0</v>
      </c>
      <c r="KT43" s="9">
        <f t="shared" si="376"/>
        <v>0</v>
      </c>
      <c r="KU43" s="9">
        <f t="shared" si="376"/>
        <v>0</v>
      </c>
      <c r="KV43" s="9">
        <f t="shared" si="376"/>
        <v>0</v>
      </c>
      <c r="KW43" s="9">
        <f t="shared" si="376"/>
        <v>0</v>
      </c>
      <c r="KX43" s="9">
        <f t="shared" si="376"/>
        <v>0</v>
      </c>
      <c r="KY43" s="9">
        <f t="shared" si="376"/>
        <v>0</v>
      </c>
      <c r="KZ43" s="9">
        <f t="shared" si="376"/>
        <v>0</v>
      </c>
      <c r="LA43" s="9">
        <f t="shared" si="376"/>
        <v>0</v>
      </c>
      <c r="LB43" s="9">
        <f t="shared" si="376"/>
        <v>0</v>
      </c>
      <c r="LC43" s="9">
        <f t="shared" si="376"/>
        <v>0</v>
      </c>
      <c r="LD43" s="9">
        <f t="shared" si="376"/>
        <v>0</v>
      </c>
      <c r="LE43" s="9">
        <f t="shared" si="376"/>
        <v>0</v>
      </c>
      <c r="LF43" s="9">
        <f t="shared" si="376"/>
        <v>0</v>
      </c>
      <c r="LG43" s="9">
        <f t="shared" si="376"/>
        <v>0</v>
      </c>
      <c r="LH43" s="9">
        <f t="shared" si="376"/>
        <v>0</v>
      </c>
      <c r="LI43" s="9">
        <f t="shared" si="376"/>
        <v>0</v>
      </c>
      <c r="LJ43" s="9">
        <f t="shared" si="376"/>
        <v>0</v>
      </c>
      <c r="LK43" s="9">
        <f t="shared" ref="LK43:NV43" si="377">IFERROR(LK38/LK42,0)</f>
        <v>0</v>
      </c>
      <c r="LL43" s="9">
        <f t="shared" si="377"/>
        <v>0</v>
      </c>
      <c r="LM43" s="9">
        <f t="shared" si="377"/>
        <v>0</v>
      </c>
      <c r="LN43" s="9">
        <f t="shared" si="377"/>
        <v>0</v>
      </c>
      <c r="LO43" s="9">
        <f t="shared" si="377"/>
        <v>0</v>
      </c>
      <c r="LP43" s="9">
        <f t="shared" si="377"/>
        <v>0</v>
      </c>
      <c r="LQ43" s="9">
        <f t="shared" si="377"/>
        <v>0</v>
      </c>
      <c r="LR43" s="9">
        <f t="shared" si="377"/>
        <v>0</v>
      </c>
      <c r="LS43" s="9">
        <f t="shared" si="377"/>
        <v>0</v>
      </c>
      <c r="LT43" s="9">
        <f t="shared" si="377"/>
        <v>0</v>
      </c>
      <c r="LU43" s="9">
        <f t="shared" si="377"/>
        <v>0</v>
      </c>
      <c r="LV43" s="9">
        <f t="shared" si="377"/>
        <v>0</v>
      </c>
      <c r="LW43" s="9">
        <f t="shared" si="377"/>
        <v>0</v>
      </c>
      <c r="LX43" s="9">
        <f t="shared" si="377"/>
        <v>0</v>
      </c>
      <c r="LY43" s="9">
        <f t="shared" si="377"/>
        <v>0</v>
      </c>
      <c r="LZ43" s="9">
        <f t="shared" si="377"/>
        <v>0</v>
      </c>
      <c r="MA43" s="9">
        <f t="shared" si="377"/>
        <v>0</v>
      </c>
      <c r="MB43" s="9">
        <f t="shared" si="377"/>
        <v>0</v>
      </c>
      <c r="MC43" s="9">
        <f t="shared" si="377"/>
        <v>0</v>
      </c>
      <c r="MD43" s="9">
        <f t="shared" si="377"/>
        <v>0</v>
      </c>
      <c r="ME43" s="9">
        <f t="shared" si="377"/>
        <v>0</v>
      </c>
      <c r="MF43" s="9">
        <f t="shared" si="377"/>
        <v>0</v>
      </c>
      <c r="MG43" s="9">
        <f t="shared" si="377"/>
        <v>0</v>
      </c>
      <c r="MH43" s="9">
        <f t="shared" si="377"/>
        <v>0</v>
      </c>
      <c r="MI43" s="9">
        <f t="shared" si="377"/>
        <v>0</v>
      </c>
      <c r="MJ43" s="9">
        <f t="shared" si="377"/>
        <v>0</v>
      </c>
      <c r="MK43" s="9">
        <f t="shared" si="377"/>
        <v>0</v>
      </c>
      <c r="ML43" s="9">
        <f t="shared" si="377"/>
        <v>0</v>
      </c>
      <c r="MM43" s="9">
        <f t="shared" si="377"/>
        <v>0</v>
      </c>
      <c r="MN43" s="9">
        <f t="shared" si="377"/>
        <v>0</v>
      </c>
      <c r="MO43" s="9">
        <f t="shared" si="377"/>
        <v>0</v>
      </c>
      <c r="MP43" s="9">
        <f t="shared" si="377"/>
        <v>0</v>
      </c>
      <c r="MQ43" s="9">
        <f t="shared" si="377"/>
        <v>0</v>
      </c>
      <c r="MR43" s="9">
        <f t="shared" si="377"/>
        <v>0</v>
      </c>
      <c r="MS43" s="9">
        <f t="shared" si="377"/>
        <v>0</v>
      </c>
      <c r="MT43" s="9">
        <f t="shared" si="377"/>
        <v>0</v>
      </c>
      <c r="MU43" s="9">
        <f t="shared" si="377"/>
        <v>0</v>
      </c>
      <c r="MV43" s="9">
        <f t="shared" si="377"/>
        <v>0</v>
      </c>
      <c r="MW43" s="9">
        <f t="shared" si="377"/>
        <v>0</v>
      </c>
      <c r="MX43" s="9">
        <f t="shared" si="377"/>
        <v>0</v>
      </c>
      <c r="MY43" s="9">
        <f t="shared" si="377"/>
        <v>0</v>
      </c>
      <c r="MZ43" s="9">
        <f t="shared" si="377"/>
        <v>0</v>
      </c>
      <c r="NA43" s="9">
        <f t="shared" si="377"/>
        <v>0</v>
      </c>
      <c r="NB43" s="9">
        <f t="shared" si="377"/>
        <v>0</v>
      </c>
      <c r="NC43" s="9">
        <f t="shared" si="377"/>
        <v>0</v>
      </c>
      <c r="ND43" s="9">
        <f t="shared" si="377"/>
        <v>0</v>
      </c>
      <c r="NE43" s="9">
        <f t="shared" si="377"/>
        <v>0</v>
      </c>
      <c r="NF43" s="9">
        <f t="shared" si="377"/>
        <v>0</v>
      </c>
      <c r="NG43" s="9">
        <f t="shared" si="377"/>
        <v>0</v>
      </c>
      <c r="NH43" s="9">
        <f t="shared" si="377"/>
        <v>0</v>
      </c>
      <c r="NI43" s="9">
        <f t="shared" si="377"/>
        <v>0</v>
      </c>
      <c r="NJ43" s="9">
        <f t="shared" si="377"/>
        <v>0</v>
      </c>
      <c r="NK43" s="9">
        <f t="shared" si="377"/>
        <v>0</v>
      </c>
      <c r="NL43" s="9">
        <f t="shared" si="377"/>
        <v>0</v>
      </c>
      <c r="NM43" s="9">
        <f t="shared" si="377"/>
        <v>0</v>
      </c>
      <c r="NN43" s="9">
        <f t="shared" si="377"/>
        <v>0</v>
      </c>
      <c r="NO43" s="9">
        <f t="shared" si="377"/>
        <v>0</v>
      </c>
      <c r="NP43" s="9">
        <f t="shared" si="377"/>
        <v>0</v>
      </c>
      <c r="NQ43" s="9">
        <f t="shared" si="377"/>
        <v>0</v>
      </c>
      <c r="NR43" s="9">
        <f t="shared" si="377"/>
        <v>0</v>
      </c>
      <c r="NS43" s="9">
        <f t="shared" si="377"/>
        <v>0</v>
      </c>
      <c r="NT43" s="9">
        <f t="shared" si="377"/>
        <v>0</v>
      </c>
      <c r="NU43" s="9">
        <f t="shared" si="377"/>
        <v>0</v>
      </c>
      <c r="NV43" s="9">
        <f t="shared" si="377"/>
        <v>0</v>
      </c>
      <c r="NW43" s="9">
        <f t="shared" ref="NW43:QH43" si="378">IFERROR(NW38/NW42,0)</f>
        <v>0</v>
      </c>
      <c r="NX43" s="9">
        <f t="shared" si="378"/>
        <v>0</v>
      </c>
      <c r="NY43" s="9">
        <f t="shared" si="378"/>
        <v>0</v>
      </c>
      <c r="NZ43" s="9">
        <f t="shared" si="378"/>
        <v>0</v>
      </c>
      <c r="OA43" s="9">
        <f t="shared" si="378"/>
        <v>0</v>
      </c>
      <c r="OB43" s="9">
        <f t="shared" si="378"/>
        <v>0</v>
      </c>
      <c r="OC43" s="9">
        <f t="shared" si="378"/>
        <v>0</v>
      </c>
      <c r="OD43" s="9">
        <f t="shared" si="378"/>
        <v>0</v>
      </c>
      <c r="OE43" s="9">
        <f t="shared" si="378"/>
        <v>0</v>
      </c>
      <c r="OF43" s="9">
        <f t="shared" si="378"/>
        <v>0</v>
      </c>
      <c r="OG43" s="9">
        <f t="shared" si="378"/>
        <v>0</v>
      </c>
      <c r="OH43" s="9">
        <f t="shared" si="378"/>
        <v>0</v>
      </c>
      <c r="OI43" s="9">
        <f t="shared" si="378"/>
        <v>0</v>
      </c>
      <c r="OJ43" s="9">
        <f t="shared" si="378"/>
        <v>0</v>
      </c>
      <c r="OK43" s="9">
        <f t="shared" si="378"/>
        <v>0</v>
      </c>
      <c r="OL43" s="9">
        <f t="shared" si="378"/>
        <v>0</v>
      </c>
      <c r="OM43" s="9">
        <f t="shared" si="378"/>
        <v>0</v>
      </c>
      <c r="ON43" s="9">
        <f t="shared" si="378"/>
        <v>0</v>
      </c>
      <c r="OO43" s="9">
        <f t="shared" si="378"/>
        <v>0</v>
      </c>
      <c r="OP43" s="9">
        <f t="shared" si="378"/>
        <v>0</v>
      </c>
      <c r="OQ43" s="9">
        <f t="shared" si="378"/>
        <v>0</v>
      </c>
      <c r="OR43" s="9">
        <f t="shared" si="378"/>
        <v>0</v>
      </c>
      <c r="OS43" s="9">
        <f t="shared" si="378"/>
        <v>0</v>
      </c>
      <c r="OT43" s="9">
        <f t="shared" si="378"/>
        <v>0</v>
      </c>
      <c r="OU43" s="9">
        <f t="shared" si="378"/>
        <v>0</v>
      </c>
      <c r="OV43" s="9">
        <f t="shared" si="378"/>
        <v>0</v>
      </c>
      <c r="OW43" s="9">
        <f t="shared" si="378"/>
        <v>0</v>
      </c>
      <c r="OX43" s="9">
        <f t="shared" si="378"/>
        <v>0</v>
      </c>
      <c r="OY43" s="9">
        <f t="shared" si="378"/>
        <v>0</v>
      </c>
      <c r="OZ43" s="9">
        <f t="shared" si="378"/>
        <v>0</v>
      </c>
      <c r="PA43" s="9">
        <f t="shared" si="378"/>
        <v>0</v>
      </c>
      <c r="PB43" s="9">
        <f t="shared" si="378"/>
        <v>0</v>
      </c>
      <c r="PC43" s="9">
        <f t="shared" si="378"/>
        <v>0</v>
      </c>
      <c r="PD43" s="9">
        <f t="shared" si="378"/>
        <v>0</v>
      </c>
      <c r="PE43" s="9">
        <f t="shared" si="378"/>
        <v>0</v>
      </c>
      <c r="PF43" s="9">
        <f t="shared" si="378"/>
        <v>0</v>
      </c>
      <c r="PG43" s="9">
        <f t="shared" si="378"/>
        <v>0</v>
      </c>
      <c r="PH43" s="9">
        <f t="shared" si="378"/>
        <v>0</v>
      </c>
      <c r="PI43" s="9">
        <f t="shared" si="378"/>
        <v>0</v>
      </c>
      <c r="PJ43" s="9">
        <f t="shared" si="378"/>
        <v>0</v>
      </c>
      <c r="PK43" s="9">
        <f t="shared" si="378"/>
        <v>0</v>
      </c>
      <c r="PL43" s="9">
        <f t="shared" si="378"/>
        <v>0</v>
      </c>
      <c r="PM43" s="9">
        <f t="shared" si="378"/>
        <v>0</v>
      </c>
      <c r="PN43" s="9">
        <f t="shared" si="378"/>
        <v>0</v>
      </c>
      <c r="PO43" s="9">
        <f t="shared" si="378"/>
        <v>0</v>
      </c>
      <c r="PP43" s="9">
        <f t="shared" si="378"/>
        <v>0</v>
      </c>
      <c r="PQ43" s="9">
        <f t="shared" si="378"/>
        <v>0</v>
      </c>
      <c r="PR43" s="9">
        <f t="shared" si="378"/>
        <v>0</v>
      </c>
      <c r="PS43" s="9">
        <f t="shared" si="378"/>
        <v>0</v>
      </c>
      <c r="PT43" s="9">
        <f t="shared" si="378"/>
        <v>0</v>
      </c>
      <c r="PU43" s="9">
        <f t="shared" si="378"/>
        <v>0</v>
      </c>
      <c r="PV43" s="9">
        <f t="shared" si="378"/>
        <v>0</v>
      </c>
      <c r="PW43" s="9">
        <f t="shared" si="378"/>
        <v>0</v>
      </c>
      <c r="PX43" s="9">
        <f t="shared" si="378"/>
        <v>0</v>
      </c>
      <c r="PY43" s="9">
        <f t="shared" si="378"/>
        <v>0</v>
      </c>
      <c r="PZ43" s="9">
        <f t="shared" si="378"/>
        <v>0</v>
      </c>
      <c r="QA43" s="9">
        <f t="shared" si="378"/>
        <v>0</v>
      </c>
      <c r="QB43" s="9">
        <f t="shared" si="378"/>
        <v>0</v>
      </c>
      <c r="QC43" s="9">
        <f t="shared" si="378"/>
        <v>0</v>
      </c>
      <c r="QD43" s="9">
        <f t="shared" si="378"/>
        <v>0</v>
      </c>
      <c r="QE43" s="9">
        <f t="shared" si="378"/>
        <v>0</v>
      </c>
      <c r="QF43" s="9">
        <f t="shared" si="378"/>
        <v>0</v>
      </c>
      <c r="QG43" s="9">
        <f t="shared" si="378"/>
        <v>0</v>
      </c>
      <c r="QH43" s="9">
        <f t="shared" si="378"/>
        <v>0</v>
      </c>
      <c r="QI43" s="9">
        <f t="shared" ref="QI43:ST43" si="379">IFERROR(QI38/QI42,0)</f>
        <v>0</v>
      </c>
      <c r="QJ43" s="9">
        <f t="shared" si="379"/>
        <v>0</v>
      </c>
      <c r="QK43" s="9">
        <f t="shared" si="379"/>
        <v>0</v>
      </c>
      <c r="QL43" s="9">
        <f t="shared" si="379"/>
        <v>0</v>
      </c>
      <c r="QM43" s="9">
        <f t="shared" si="379"/>
        <v>0</v>
      </c>
      <c r="QN43" s="9">
        <f t="shared" si="379"/>
        <v>0</v>
      </c>
      <c r="QO43" s="9">
        <f t="shared" si="379"/>
        <v>0</v>
      </c>
      <c r="QP43" s="9">
        <f t="shared" si="379"/>
        <v>0</v>
      </c>
      <c r="QQ43" s="9">
        <f t="shared" si="379"/>
        <v>0</v>
      </c>
      <c r="QR43" s="9">
        <f t="shared" si="379"/>
        <v>0</v>
      </c>
      <c r="QS43" s="9">
        <f t="shared" si="379"/>
        <v>0</v>
      </c>
      <c r="QT43" s="9">
        <f t="shared" si="379"/>
        <v>0</v>
      </c>
      <c r="QU43" s="9">
        <f t="shared" si="379"/>
        <v>0</v>
      </c>
      <c r="QV43" s="9">
        <f t="shared" si="379"/>
        <v>0</v>
      </c>
      <c r="QW43" s="9">
        <f t="shared" si="379"/>
        <v>0</v>
      </c>
      <c r="QX43" s="9">
        <f t="shared" si="379"/>
        <v>0</v>
      </c>
      <c r="QY43" s="9">
        <f t="shared" si="379"/>
        <v>0</v>
      </c>
      <c r="QZ43" s="9">
        <f t="shared" si="379"/>
        <v>0</v>
      </c>
      <c r="RA43" s="9">
        <f t="shared" si="379"/>
        <v>0</v>
      </c>
      <c r="RB43" s="9">
        <f t="shared" si="379"/>
        <v>0</v>
      </c>
      <c r="RC43" s="9">
        <f t="shared" si="379"/>
        <v>0</v>
      </c>
      <c r="RD43" s="9">
        <f t="shared" si="379"/>
        <v>0</v>
      </c>
      <c r="RE43" s="9">
        <f t="shared" si="379"/>
        <v>0</v>
      </c>
      <c r="RF43" s="9">
        <f t="shared" si="379"/>
        <v>0</v>
      </c>
      <c r="RG43" s="9">
        <f t="shared" si="379"/>
        <v>0</v>
      </c>
      <c r="RH43" s="9">
        <f t="shared" si="379"/>
        <v>0</v>
      </c>
      <c r="RI43" s="9">
        <f t="shared" si="379"/>
        <v>0</v>
      </c>
      <c r="RJ43" s="9">
        <f t="shared" si="379"/>
        <v>0</v>
      </c>
      <c r="RK43" s="9">
        <f t="shared" si="379"/>
        <v>0</v>
      </c>
      <c r="RL43" s="9">
        <f t="shared" si="379"/>
        <v>0</v>
      </c>
      <c r="RM43" s="9">
        <f t="shared" si="379"/>
        <v>0</v>
      </c>
      <c r="RN43" s="9">
        <f t="shared" si="379"/>
        <v>0</v>
      </c>
      <c r="RO43" s="9">
        <f t="shared" si="379"/>
        <v>0</v>
      </c>
      <c r="RP43" s="9">
        <f t="shared" si="379"/>
        <v>0</v>
      </c>
      <c r="RQ43" s="9">
        <f t="shared" si="379"/>
        <v>0</v>
      </c>
      <c r="RR43" s="9">
        <f t="shared" si="379"/>
        <v>0</v>
      </c>
      <c r="RS43" s="9">
        <f t="shared" si="379"/>
        <v>0</v>
      </c>
      <c r="RT43" s="9">
        <f t="shared" si="379"/>
        <v>0</v>
      </c>
      <c r="RU43" s="9">
        <f t="shared" si="379"/>
        <v>0</v>
      </c>
      <c r="RV43" s="9">
        <f t="shared" si="379"/>
        <v>0</v>
      </c>
      <c r="RW43" s="9">
        <f t="shared" si="379"/>
        <v>0</v>
      </c>
      <c r="RX43" s="9">
        <f t="shared" si="379"/>
        <v>0</v>
      </c>
      <c r="RY43" s="9">
        <f t="shared" si="379"/>
        <v>0</v>
      </c>
      <c r="RZ43" s="9">
        <f t="shared" si="379"/>
        <v>0</v>
      </c>
      <c r="SA43" s="9">
        <f t="shared" si="379"/>
        <v>0</v>
      </c>
      <c r="SB43" s="9">
        <f t="shared" si="379"/>
        <v>0</v>
      </c>
      <c r="SC43" s="9">
        <f t="shared" si="379"/>
        <v>0</v>
      </c>
      <c r="SD43" s="9">
        <f t="shared" si="379"/>
        <v>0</v>
      </c>
      <c r="SE43" s="9">
        <f t="shared" si="379"/>
        <v>0</v>
      </c>
      <c r="SF43" s="9">
        <f t="shared" si="379"/>
        <v>0</v>
      </c>
      <c r="SG43" s="9">
        <f t="shared" si="379"/>
        <v>0</v>
      </c>
      <c r="SH43" s="9">
        <f t="shared" si="379"/>
        <v>0</v>
      </c>
      <c r="SI43" s="9">
        <f t="shared" si="379"/>
        <v>0</v>
      </c>
      <c r="SJ43" s="9">
        <f t="shared" si="379"/>
        <v>0</v>
      </c>
      <c r="SK43" s="9">
        <f t="shared" si="379"/>
        <v>0</v>
      </c>
      <c r="SL43" s="9">
        <f t="shared" si="379"/>
        <v>0</v>
      </c>
      <c r="SM43" s="9">
        <f t="shared" si="379"/>
        <v>0</v>
      </c>
      <c r="SN43" s="9">
        <f t="shared" si="379"/>
        <v>0</v>
      </c>
      <c r="SO43" s="9">
        <f t="shared" si="379"/>
        <v>0</v>
      </c>
      <c r="SP43" s="9">
        <f t="shared" si="379"/>
        <v>0</v>
      </c>
      <c r="SQ43" s="9">
        <f t="shared" si="379"/>
        <v>0</v>
      </c>
      <c r="SR43" s="9">
        <f t="shared" si="379"/>
        <v>0</v>
      </c>
      <c r="SS43" s="9">
        <f t="shared" si="379"/>
        <v>0</v>
      </c>
      <c r="ST43" s="9">
        <f t="shared" si="379"/>
        <v>0</v>
      </c>
      <c r="SU43" s="9">
        <f t="shared" ref="SU43:TI43" si="380">IFERROR(SU38/SU42,0)</f>
        <v>0</v>
      </c>
      <c r="SV43" s="9">
        <f t="shared" si="380"/>
        <v>0</v>
      </c>
      <c r="SW43" s="9">
        <f t="shared" si="380"/>
        <v>0</v>
      </c>
      <c r="SX43" s="9">
        <f t="shared" si="380"/>
        <v>0</v>
      </c>
      <c r="SY43" s="9">
        <f t="shared" si="380"/>
        <v>0</v>
      </c>
      <c r="SZ43" s="9">
        <f t="shared" si="380"/>
        <v>0</v>
      </c>
      <c r="TA43" s="9">
        <f t="shared" si="380"/>
        <v>0</v>
      </c>
      <c r="TB43" s="9">
        <f t="shared" si="380"/>
        <v>0</v>
      </c>
      <c r="TC43" s="9">
        <f t="shared" si="380"/>
        <v>0</v>
      </c>
      <c r="TD43" s="9">
        <f t="shared" si="380"/>
        <v>0</v>
      </c>
      <c r="TE43" s="9">
        <f t="shared" si="380"/>
        <v>0</v>
      </c>
      <c r="TF43" s="9">
        <f t="shared" si="380"/>
        <v>0</v>
      </c>
      <c r="TG43" s="9">
        <f t="shared" si="380"/>
        <v>0</v>
      </c>
      <c r="TH43" s="9">
        <f t="shared" si="380"/>
        <v>0</v>
      </c>
      <c r="TI43" s="9">
        <f t="shared" si="380"/>
        <v>0</v>
      </c>
      <c r="TJ43" s="9" t="e">
        <f t="shared" ref="TJ43:TU43" si="381">TJ38/TJ42</f>
        <v>#DIV/0!</v>
      </c>
      <c r="TK43" s="9" t="e">
        <f t="shared" si="381"/>
        <v>#DIV/0!</v>
      </c>
      <c r="TL43" s="9" t="e">
        <f t="shared" si="381"/>
        <v>#DIV/0!</v>
      </c>
      <c r="TM43" s="9" t="e">
        <f t="shared" si="381"/>
        <v>#DIV/0!</v>
      </c>
      <c r="TN43" s="9" t="e">
        <f t="shared" si="381"/>
        <v>#DIV/0!</v>
      </c>
      <c r="TO43" s="9" t="e">
        <f t="shared" si="381"/>
        <v>#DIV/0!</v>
      </c>
      <c r="TP43" s="9" t="e">
        <f t="shared" si="381"/>
        <v>#DIV/0!</v>
      </c>
      <c r="TQ43" s="9" t="e">
        <f t="shared" si="381"/>
        <v>#DIV/0!</v>
      </c>
      <c r="TR43" s="9" t="e">
        <f t="shared" si="381"/>
        <v>#DIV/0!</v>
      </c>
      <c r="TS43" s="9" t="e">
        <f t="shared" si="381"/>
        <v>#DIV/0!</v>
      </c>
      <c r="TT43" s="9" t="e">
        <f t="shared" si="381"/>
        <v>#DIV/0!</v>
      </c>
      <c r="TU43" s="9" t="e">
        <f t="shared" si="381"/>
        <v>#DIV/0!</v>
      </c>
      <c r="TV43" s="9" t="e">
        <f t="shared" ref="TV43:VC43" si="382">TV38/TV42</f>
        <v>#DIV/0!</v>
      </c>
      <c r="TW43" s="9" t="e">
        <f t="shared" si="382"/>
        <v>#DIV/0!</v>
      </c>
      <c r="TX43" s="9" t="e">
        <f t="shared" si="382"/>
        <v>#DIV/0!</v>
      </c>
      <c r="TY43" s="9" t="e">
        <f t="shared" si="382"/>
        <v>#DIV/0!</v>
      </c>
      <c r="TZ43" s="9" t="e">
        <f t="shared" si="382"/>
        <v>#DIV/0!</v>
      </c>
      <c r="UA43" s="9" t="e">
        <f t="shared" si="382"/>
        <v>#DIV/0!</v>
      </c>
      <c r="UB43" s="9" t="e">
        <f t="shared" si="382"/>
        <v>#DIV/0!</v>
      </c>
      <c r="UC43" s="9" t="e">
        <f t="shared" si="382"/>
        <v>#DIV/0!</v>
      </c>
      <c r="UD43" s="9" t="e">
        <f t="shared" si="382"/>
        <v>#DIV/0!</v>
      </c>
      <c r="UE43" s="9" t="e">
        <f t="shared" si="382"/>
        <v>#DIV/0!</v>
      </c>
      <c r="UF43" s="9" t="e">
        <f t="shared" si="382"/>
        <v>#DIV/0!</v>
      </c>
      <c r="UG43" s="9" t="e">
        <f t="shared" si="382"/>
        <v>#DIV/0!</v>
      </c>
      <c r="UH43" s="9" t="e">
        <f t="shared" si="382"/>
        <v>#DIV/0!</v>
      </c>
      <c r="UI43" s="9" t="e">
        <f t="shared" si="382"/>
        <v>#DIV/0!</v>
      </c>
      <c r="UJ43" s="9" t="e">
        <f t="shared" si="382"/>
        <v>#DIV/0!</v>
      </c>
      <c r="UK43" s="9" t="e">
        <f t="shared" si="382"/>
        <v>#DIV/0!</v>
      </c>
      <c r="UL43" s="9" t="e">
        <f t="shared" si="382"/>
        <v>#DIV/0!</v>
      </c>
      <c r="UM43" s="9" t="e">
        <f t="shared" si="382"/>
        <v>#DIV/0!</v>
      </c>
      <c r="UN43" s="9" t="e">
        <f t="shared" si="382"/>
        <v>#DIV/0!</v>
      </c>
      <c r="UO43" s="9" t="e">
        <f t="shared" si="382"/>
        <v>#DIV/0!</v>
      </c>
      <c r="UP43" s="9" t="e">
        <f t="shared" si="382"/>
        <v>#DIV/0!</v>
      </c>
      <c r="UQ43" s="9" t="e">
        <f t="shared" si="382"/>
        <v>#DIV/0!</v>
      </c>
      <c r="UR43" s="9" t="e">
        <f t="shared" si="382"/>
        <v>#DIV/0!</v>
      </c>
      <c r="US43" s="9" t="e">
        <f t="shared" si="382"/>
        <v>#DIV/0!</v>
      </c>
      <c r="UT43" s="9" t="e">
        <f t="shared" si="382"/>
        <v>#DIV/0!</v>
      </c>
      <c r="UU43" s="9" t="e">
        <f t="shared" si="382"/>
        <v>#DIV/0!</v>
      </c>
      <c r="UV43" s="9" t="e">
        <f t="shared" si="382"/>
        <v>#DIV/0!</v>
      </c>
      <c r="UW43" s="9" t="e">
        <f t="shared" si="382"/>
        <v>#DIV/0!</v>
      </c>
      <c r="UX43" s="9" t="e">
        <f t="shared" si="382"/>
        <v>#DIV/0!</v>
      </c>
      <c r="UY43" s="9" t="e">
        <f t="shared" si="382"/>
        <v>#DIV/0!</v>
      </c>
      <c r="UZ43" s="9" t="e">
        <f t="shared" si="382"/>
        <v>#DIV/0!</v>
      </c>
      <c r="VA43" s="9" t="e">
        <f t="shared" si="382"/>
        <v>#DIV/0!</v>
      </c>
      <c r="VB43" s="9" t="e">
        <f t="shared" si="382"/>
        <v>#DIV/0!</v>
      </c>
      <c r="VC43" s="9" t="e">
        <f t="shared" si="382"/>
        <v>#DIV/0!</v>
      </c>
      <c r="VD43" s="9" t="e">
        <f t="shared" ref="VD43:VM43" si="383">VD38/VD42</f>
        <v>#DIV/0!</v>
      </c>
      <c r="VE43" s="9" t="e">
        <f t="shared" si="383"/>
        <v>#DIV/0!</v>
      </c>
      <c r="VF43" s="9" t="e">
        <f t="shared" si="383"/>
        <v>#DIV/0!</v>
      </c>
      <c r="VG43" s="9" t="e">
        <f t="shared" si="383"/>
        <v>#DIV/0!</v>
      </c>
      <c r="VH43" s="9" t="e">
        <f t="shared" si="383"/>
        <v>#DIV/0!</v>
      </c>
      <c r="VI43" s="9" t="e">
        <f t="shared" si="383"/>
        <v>#DIV/0!</v>
      </c>
      <c r="VJ43" s="9" t="e">
        <f t="shared" si="383"/>
        <v>#DIV/0!</v>
      </c>
      <c r="VK43" s="9" t="e">
        <f t="shared" si="383"/>
        <v>#DIV/0!</v>
      </c>
      <c r="VL43" s="9" t="e">
        <f t="shared" si="383"/>
        <v>#DIV/0!</v>
      </c>
      <c r="VM43" s="9" t="e">
        <f t="shared" si="383"/>
        <v>#DIV/0!</v>
      </c>
      <c r="VN43" s="9" t="e">
        <f t="shared" ref="VN43:WE43" si="384">VN38/VN42</f>
        <v>#DIV/0!</v>
      </c>
      <c r="VO43" s="9" t="e">
        <f t="shared" si="384"/>
        <v>#DIV/0!</v>
      </c>
      <c r="VP43" s="9" t="e">
        <f t="shared" si="384"/>
        <v>#DIV/0!</v>
      </c>
      <c r="VQ43" s="9" t="e">
        <f t="shared" si="384"/>
        <v>#DIV/0!</v>
      </c>
      <c r="VR43" s="9" t="e">
        <f t="shared" si="384"/>
        <v>#DIV/0!</v>
      </c>
      <c r="VS43" s="9" t="e">
        <f t="shared" si="384"/>
        <v>#DIV/0!</v>
      </c>
      <c r="VT43" s="9" t="e">
        <f t="shared" si="384"/>
        <v>#DIV/0!</v>
      </c>
      <c r="VU43" s="9" t="e">
        <f t="shared" si="384"/>
        <v>#DIV/0!</v>
      </c>
      <c r="VV43" s="9" t="e">
        <f t="shared" si="384"/>
        <v>#DIV/0!</v>
      </c>
      <c r="VW43" s="9" t="e">
        <f t="shared" si="384"/>
        <v>#DIV/0!</v>
      </c>
      <c r="VX43" s="9" t="e">
        <f t="shared" si="384"/>
        <v>#DIV/0!</v>
      </c>
      <c r="VY43" s="9" t="e">
        <f t="shared" si="384"/>
        <v>#DIV/0!</v>
      </c>
      <c r="VZ43" s="9" t="e">
        <f t="shared" si="384"/>
        <v>#DIV/0!</v>
      </c>
      <c r="WA43" s="9" t="e">
        <f t="shared" si="384"/>
        <v>#DIV/0!</v>
      </c>
      <c r="WB43" s="9" t="e">
        <f t="shared" si="384"/>
        <v>#DIV/0!</v>
      </c>
      <c r="WC43" s="9" t="e">
        <f t="shared" si="384"/>
        <v>#DIV/0!</v>
      </c>
      <c r="WD43" s="9" t="e">
        <f t="shared" si="384"/>
        <v>#DIV/0!</v>
      </c>
      <c r="WE43" s="9" t="e">
        <f t="shared" si="384"/>
        <v>#DIV/0!</v>
      </c>
      <c r="WF43" s="9" t="e">
        <f t="shared" ref="WF43:WO43" si="385">WF38/WF42</f>
        <v>#DIV/0!</v>
      </c>
      <c r="WG43" s="9" t="e">
        <f t="shared" si="385"/>
        <v>#DIV/0!</v>
      </c>
      <c r="WH43" s="9" t="e">
        <f t="shared" si="385"/>
        <v>#DIV/0!</v>
      </c>
      <c r="WI43" s="9" t="e">
        <f t="shared" si="385"/>
        <v>#DIV/0!</v>
      </c>
      <c r="WJ43" s="9" t="e">
        <f t="shared" si="385"/>
        <v>#DIV/0!</v>
      </c>
      <c r="WK43" s="9" t="e">
        <f t="shared" si="385"/>
        <v>#DIV/0!</v>
      </c>
      <c r="WL43" s="9" t="e">
        <f t="shared" si="385"/>
        <v>#DIV/0!</v>
      </c>
      <c r="WM43" s="9" t="e">
        <f t="shared" si="385"/>
        <v>#DIV/0!</v>
      </c>
      <c r="WN43" s="9" t="e">
        <f t="shared" si="385"/>
        <v>#DIV/0!</v>
      </c>
      <c r="WO43" s="9" t="e">
        <f t="shared" si="385"/>
        <v>#DIV/0!</v>
      </c>
      <c r="WP43" s="9" t="e">
        <f t="shared" ref="WP43:WS43" si="386">WP38/WP42</f>
        <v>#DIV/0!</v>
      </c>
      <c r="WQ43" s="9" t="e">
        <f t="shared" si="386"/>
        <v>#DIV/0!</v>
      </c>
      <c r="WR43" s="9" t="e">
        <f t="shared" si="386"/>
        <v>#DIV/0!</v>
      </c>
      <c r="WS43" s="9" t="e">
        <f t="shared" si="386"/>
        <v>#DIV/0!</v>
      </c>
      <c r="WT43" s="9" t="e">
        <f t="shared" ref="WT43:XG43" si="387">WT38/WT42</f>
        <v>#DIV/0!</v>
      </c>
      <c r="WU43" s="9" t="e">
        <f t="shared" si="387"/>
        <v>#DIV/0!</v>
      </c>
      <c r="WV43" s="9" t="e">
        <f t="shared" si="387"/>
        <v>#DIV/0!</v>
      </c>
      <c r="WW43" s="9" t="e">
        <f t="shared" si="387"/>
        <v>#DIV/0!</v>
      </c>
      <c r="WX43" s="9" t="e">
        <f t="shared" si="387"/>
        <v>#DIV/0!</v>
      </c>
      <c r="WY43" s="9" t="e">
        <f t="shared" si="387"/>
        <v>#DIV/0!</v>
      </c>
      <c r="WZ43" s="9" t="e">
        <f t="shared" si="387"/>
        <v>#DIV/0!</v>
      </c>
      <c r="XA43" s="9" t="e">
        <f t="shared" si="387"/>
        <v>#DIV/0!</v>
      </c>
      <c r="XB43" s="9" t="e">
        <f t="shared" si="387"/>
        <v>#DIV/0!</v>
      </c>
      <c r="XC43" s="9" t="e">
        <f t="shared" si="387"/>
        <v>#DIV/0!</v>
      </c>
      <c r="XD43" s="9" t="e">
        <f t="shared" si="387"/>
        <v>#DIV/0!</v>
      </c>
      <c r="XE43" s="9" t="e">
        <f t="shared" si="387"/>
        <v>#DIV/0!</v>
      </c>
      <c r="XF43" s="9" t="e">
        <f t="shared" si="387"/>
        <v>#DIV/0!</v>
      </c>
      <c r="XG43" s="9" t="e">
        <f t="shared" si="387"/>
        <v>#DIV/0!</v>
      </c>
      <c r="XH43" s="9" t="e">
        <f t="shared" ref="XH43:YM43" si="388">XH38/XH42</f>
        <v>#DIV/0!</v>
      </c>
      <c r="XI43" s="9" t="e">
        <f t="shared" si="388"/>
        <v>#DIV/0!</v>
      </c>
      <c r="XJ43" s="9" t="e">
        <f t="shared" si="388"/>
        <v>#DIV/0!</v>
      </c>
      <c r="XK43" s="9" t="e">
        <f t="shared" si="388"/>
        <v>#DIV/0!</v>
      </c>
      <c r="XL43" s="9" t="e">
        <f t="shared" si="388"/>
        <v>#DIV/0!</v>
      </c>
      <c r="XM43" s="9" t="e">
        <f t="shared" si="388"/>
        <v>#DIV/0!</v>
      </c>
      <c r="XN43" s="9" t="e">
        <f t="shared" si="388"/>
        <v>#DIV/0!</v>
      </c>
      <c r="XO43" s="9" t="e">
        <f t="shared" si="388"/>
        <v>#DIV/0!</v>
      </c>
      <c r="XP43" s="9" t="e">
        <f t="shared" si="388"/>
        <v>#DIV/0!</v>
      </c>
      <c r="XQ43" s="9" t="e">
        <f t="shared" si="388"/>
        <v>#DIV/0!</v>
      </c>
      <c r="XR43" s="9" t="e">
        <f t="shared" si="388"/>
        <v>#DIV/0!</v>
      </c>
      <c r="XS43" s="9" t="e">
        <f t="shared" si="388"/>
        <v>#DIV/0!</v>
      </c>
      <c r="XT43" s="9" t="e">
        <f t="shared" si="388"/>
        <v>#DIV/0!</v>
      </c>
      <c r="XU43" s="9" t="e">
        <f t="shared" si="388"/>
        <v>#DIV/0!</v>
      </c>
      <c r="XV43" s="9" t="e">
        <f t="shared" si="388"/>
        <v>#DIV/0!</v>
      </c>
      <c r="XW43" s="9" t="e">
        <f t="shared" si="388"/>
        <v>#DIV/0!</v>
      </c>
      <c r="XX43" s="9" t="e">
        <f t="shared" si="388"/>
        <v>#DIV/0!</v>
      </c>
      <c r="XY43" s="9" t="e">
        <f t="shared" si="388"/>
        <v>#DIV/0!</v>
      </c>
      <c r="XZ43" s="9" t="e">
        <f t="shared" si="388"/>
        <v>#DIV/0!</v>
      </c>
      <c r="YA43" s="9" t="e">
        <f t="shared" si="388"/>
        <v>#DIV/0!</v>
      </c>
      <c r="YB43" s="9" t="e">
        <f t="shared" si="388"/>
        <v>#DIV/0!</v>
      </c>
      <c r="YC43" s="9" t="e">
        <f t="shared" si="388"/>
        <v>#DIV/0!</v>
      </c>
      <c r="YD43" s="9" t="e">
        <f t="shared" si="388"/>
        <v>#DIV/0!</v>
      </c>
      <c r="YE43" s="9" t="e">
        <f t="shared" si="388"/>
        <v>#DIV/0!</v>
      </c>
      <c r="YF43" s="9" t="e">
        <f t="shared" si="388"/>
        <v>#DIV/0!</v>
      </c>
      <c r="YG43" s="9" t="e">
        <f t="shared" si="388"/>
        <v>#DIV/0!</v>
      </c>
      <c r="YH43" s="9" t="e">
        <f t="shared" si="388"/>
        <v>#DIV/0!</v>
      </c>
      <c r="YI43" s="9" t="e">
        <f t="shared" si="388"/>
        <v>#DIV/0!</v>
      </c>
      <c r="YJ43" s="9" t="e">
        <f t="shared" si="388"/>
        <v>#DIV/0!</v>
      </c>
      <c r="YK43" s="9" t="e">
        <f t="shared" si="388"/>
        <v>#DIV/0!</v>
      </c>
      <c r="YL43" s="9" t="e">
        <f t="shared" si="388"/>
        <v>#DIV/0!</v>
      </c>
      <c r="YM43" s="9" t="e">
        <f t="shared" si="388"/>
        <v>#DIV/0!</v>
      </c>
      <c r="YN43" s="9" t="e">
        <f t="shared" ref="YN43:ZS43" si="389">YN38/YN42</f>
        <v>#DIV/0!</v>
      </c>
      <c r="YO43" s="9" t="e">
        <f t="shared" si="389"/>
        <v>#DIV/0!</v>
      </c>
      <c r="YP43" s="9" t="e">
        <f t="shared" si="389"/>
        <v>#DIV/0!</v>
      </c>
      <c r="YQ43" s="9" t="e">
        <f t="shared" si="389"/>
        <v>#DIV/0!</v>
      </c>
      <c r="YR43" s="9" t="e">
        <f t="shared" si="389"/>
        <v>#DIV/0!</v>
      </c>
      <c r="YS43" s="9" t="e">
        <f t="shared" si="389"/>
        <v>#DIV/0!</v>
      </c>
      <c r="YT43" s="9" t="e">
        <f t="shared" si="389"/>
        <v>#DIV/0!</v>
      </c>
      <c r="YU43" s="9" t="e">
        <f t="shared" si="389"/>
        <v>#DIV/0!</v>
      </c>
      <c r="YV43" s="9" t="e">
        <f t="shared" si="389"/>
        <v>#DIV/0!</v>
      </c>
      <c r="YW43" s="9" t="e">
        <f t="shared" si="389"/>
        <v>#DIV/0!</v>
      </c>
      <c r="YX43" s="9" t="e">
        <f t="shared" si="389"/>
        <v>#DIV/0!</v>
      </c>
      <c r="YY43" s="9" t="e">
        <f t="shared" si="389"/>
        <v>#DIV/0!</v>
      </c>
      <c r="YZ43" s="9" t="e">
        <f t="shared" si="389"/>
        <v>#DIV/0!</v>
      </c>
      <c r="ZA43" s="9" t="e">
        <f t="shared" si="389"/>
        <v>#DIV/0!</v>
      </c>
      <c r="ZB43" s="9" t="e">
        <f t="shared" si="389"/>
        <v>#DIV/0!</v>
      </c>
      <c r="ZC43" s="9" t="e">
        <f t="shared" si="389"/>
        <v>#DIV/0!</v>
      </c>
      <c r="ZD43" s="9" t="e">
        <f t="shared" si="389"/>
        <v>#DIV/0!</v>
      </c>
      <c r="ZE43" s="9" t="e">
        <f t="shared" si="389"/>
        <v>#DIV/0!</v>
      </c>
      <c r="ZF43" s="9" t="e">
        <f t="shared" si="389"/>
        <v>#DIV/0!</v>
      </c>
      <c r="ZG43" s="9" t="e">
        <f t="shared" si="389"/>
        <v>#DIV/0!</v>
      </c>
      <c r="ZH43" s="9" t="e">
        <f t="shared" si="389"/>
        <v>#DIV/0!</v>
      </c>
      <c r="ZI43" s="9" t="e">
        <f t="shared" si="389"/>
        <v>#DIV/0!</v>
      </c>
      <c r="ZJ43" s="9" t="e">
        <f t="shared" si="389"/>
        <v>#DIV/0!</v>
      </c>
      <c r="ZK43" s="9" t="e">
        <f t="shared" si="389"/>
        <v>#DIV/0!</v>
      </c>
      <c r="ZL43" s="9" t="e">
        <f t="shared" si="389"/>
        <v>#DIV/0!</v>
      </c>
      <c r="ZM43" s="9" t="e">
        <f t="shared" si="389"/>
        <v>#DIV/0!</v>
      </c>
      <c r="ZN43" s="9" t="e">
        <f t="shared" si="389"/>
        <v>#DIV/0!</v>
      </c>
      <c r="ZO43" s="9" t="e">
        <f t="shared" si="389"/>
        <v>#DIV/0!</v>
      </c>
      <c r="ZP43" s="9" t="e">
        <f t="shared" si="389"/>
        <v>#DIV/0!</v>
      </c>
      <c r="ZQ43" s="9" t="e">
        <f t="shared" si="389"/>
        <v>#DIV/0!</v>
      </c>
      <c r="ZR43" s="9" t="e">
        <f t="shared" si="389"/>
        <v>#DIV/0!</v>
      </c>
      <c r="ZS43" s="9" t="e">
        <f t="shared" si="389"/>
        <v>#DIV/0!</v>
      </c>
      <c r="ZT43" s="9" t="e">
        <f t="shared" ref="ZT43:AAT43" si="390">ZT38/ZT42</f>
        <v>#DIV/0!</v>
      </c>
      <c r="ZU43" s="9" t="e">
        <f t="shared" si="390"/>
        <v>#DIV/0!</v>
      </c>
      <c r="ZV43" s="9" t="e">
        <f t="shared" si="390"/>
        <v>#DIV/0!</v>
      </c>
      <c r="ZW43" s="9" t="e">
        <f t="shared" si="390"/>
        <v>#DIV/0!</v>
      </c>
      <c r="ZX43" s="9" t="e">
        <f t="shared" si="390"/>
        <v>#DIV/0!</v>
      </c>
      <c r="ZY43" s="9" t="e">
        <f t="shared" si="390"/>
        <v>#DIV/0!</v>
      </c>
      <c r="ZZ43" s="9" t="e">
        <f t="shared" si="390"/>
        <v>#DIV/0!</v>
      </c>
      <c r="AAA43" s="9" t="e">
        <f t="shared" si="390"/>
        <v>#DIV/0!</v>
      </c>
      <c r="AAB43" s="9" t="e">
        <f t="shared" si="390"/>
        <v>#DIV/0!</v>
      </c>
      <c r="AAC43" s="9" t="e">
        <f t="shared" si="390"/>
        <v>#DIV/0!</v>
      </c>
      <c r="AAD43" s="9" t="e">
        <f t="shared" si="390"/>
        <v>#DIV/0!</v>
      </c>
      <c r="AAE43" s="9" t="e">
        <f t="shared" si="390"/>
        <v>#DIV/0!</v>
      </c>
      <c r="AAF43" s="9" t="e">
        <f t="shared" si="390"/>
        <v>#DIV/0!</v>
      </c>
      <c r="AAG43" s="9" t="e">
        <f t="shared" si="390"/>
        <v>#DIV/0!</v>
      </c>
      <c r="AAH43" s="9" t="e">
        <f t="shared" si="390"/>
        <v>#DIV/0!</v>
      </c>
      <c r="AAI43" s="9" t="e">
        <f t="shared" si="390"/>
        <v>#DIV/0!</v>
      </c>
      <c r="AAJ43" s="9" t="e">
        <f t="shared" si="390"/>
        <v>#DIV/0!</v>
      </c>
      <c r="AAK43" s="9" t="e">
        <f t="shared" si="390"/>
        <v>#DIV/0!</v>
      </c>
      <c r="AAL43" s="9" t="e">
        <f t="shared" si="390"/>
        <v>#DIV/0!</v>
      </c>
      <c r="AAM43" s="9" t="e">
        <f t="shared" si="390"/>
        <v>#DIV/0!</v>
      </c>
      <c r="AAN43" s="9" t="e">
        <f t="shared" si="390"/>
        <v>#DIV/0!</v>
      </c>
      <c r="AAO43" s="9" t="e">
        <f t="shared" si="390"/>
        <v>#DIV/0!</v>
      </c>
      <c r="AAP43" s="9" t="e">
        <f t="shared" si="390"/>
        <v>#DIV/0!</v>
      </c>
      <c r="AAQ43" s="9" t="e">
        <f t="shared" si="390"/>
        <v>#DIV/0!</v>
      </c>
      <c r="AAR43" s="9" t="e">
        <f t="shared" si="390"/>
        <v>#DIV/0!</v>
      </c>
      <c r="AAS43" s="9" t="e">
        <f t="shared" si="390"/>
        <v>#DIV/0!</v>
      </c>
      <c r="AAT43" s="9" t="e">
        <f t="shared" si="390"/>
        <v>#DIV/0!</v>
      </c>
    </row>
    <row r="44" spans="1:722" ht="15">
      <c r="A44" s="6" t="s">
        <v>243</v>
      </c>
      <c r="B44" s="6">
        <v>0</v>
      </c>
      <c r="C44" s="6">
        <v>0</v>
      </c>
      <c r="D44" s="6">
        <v>0</v>
      </c>
      <c r="E44" s="6">
        <v>0</v>
      </c>
      <c r="F44" s="6">
        <v>0</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c r="BY44" s="6">
        <v>0</v>
      </c>
      <c r="BZ44" s="6">
        <v>0</v>
      </c>
      <c r="CA44" s="6">
        <v>0</v>
      </c>
      <c r="CB44" s="6">
        <v>0</v>
      </c>
      <c r="CC44" s="6">
        <v>0</v>
      </c>
      <c r="CD44" s="6">
        <v>0</v>
      </c>
      <c r="CE44" s="6">
        <v>0</v>
      </c>
      <c r="CF44" s="6">
        <v>0</v>
      </c>
      <c r="CG44" s="6">
        <v>0</v>
      </c>
      <c r="CH44" s="6">
        <v>0</v>
      </c>
      <c r="CI44" s="6">
        <v>0</v>
      </c>
      <c r="CJ44" s="6">
        <v>0</v>
      </c>
      <c r="CK44" s="6">
        <v>0</v>
      </c>
      <c r="CL44" s="6">
        <v>0</v>
      </c>
      <c r="CM44" s="6">
        <v>0</v>
      </c>
      <c r="CN44" s="6">
        <v>0</v>
      </c>
      <c r="CO44" s="6">
        <v>0</v>
      </c>
      <c r="CP44" s="6">
        <v>0</v>
      </c>
      <c r="CQ44" s="6">
        <v>0</v>
      </c>
      <c r="CR44" s="6">
        <v>0</v>
      </c>
      <c r="CS44" s="6">
        <v>0</v>
      </c>
      <c r="CT44" s="6">
        <v>0</v>
      </c>
      <c r="CU44" s="6">
        <v>0</v>
      </c>
      <c r="CV44" s="6">
        <v>0</v>
      </c>
      <c r="CW44" s="6">
        <v>0</v>
      </c>
      <c r="CX44" s="6">
        <v>0</v>
      </c>
      <c r="CY44" s="6">
        <v>0</v>
      </c>
      <c r="CZ44" s="6">
        <v>0</v>
      </c>
      <c r="DA44" s="6">
        <v>0</v>
      </c>
      <c r="DB44" s="6">
        <v>0</v>
      </c>
      <c r="DC44" s="6">
        <v>0</v>
      </c>
      <c r="DD44" s="6">
        <v>0</v>
      </c>
      <c r="DE44" s="6">
        <v>0</v>
      </c>
      <c r="DF44" s="6">
        <v>0</v>
      </c>
      <c r="DG44" s="6">
        <v>0</v>
      </c>
      <c r="DH44" s="6">
        <v>0</v>
      </c>
      <c r="DI44" s="6">
        <v>0</v>
      </c>
      <c r="DJ44" s="6">
        <v>0</v>
      </c>
      <c r="DK44" s="6">
        <v>0</v>
      </c>
      <c r="DL44" s="6">
        <v>0</v>
      </c>
      <c r="DM44" s="6">
        <v>0</v>
      </c>
      <c r="DN44" s="6">
        <v>0</v>
      </c>
      <c r="DO44" s="6">
        <v>0</v>
      </c>
      <c r="DP44" s="6">
        <v>0</v>
      </c>
      <c r="DQ44" s="6">
        <v>0</v>
      </c>
      <c r="DR44" s="6">
        <v>0</v>
      </c>
      <c r="DS44" s="6">
        <v>0</v>
      </c>
      <c r="DT44" s="6">
        <v>0</v>
      </c>
      <c r="DU44" s="6">
        <v>0</v>
      </c>
      <c r="DV44" s="6">
        <v>0</v>
      </c>
      <c r="DW44" s="6">
        <v>0</v>
      </c>
      <c r="DX44" s="6">
        <v>0</v>
      </c>
      <c r="DY44" s="6">
        <v>0</v>
      </c>
      <c r="DZ44" s="6">
        <v>0</v>
      </c>
      <c r="EA44" s="6">
        <v>0</v>
      </c>
      <c r="EB44" s="6">
        <v>0</v>
      </c>
      <c r="EC44" s="6">
        <v>0</v>
      </c>
      <c r="ED44" s="6">
        <v>0</v>
      </c>
      <c r="EE44" s="6">
        <v>0</v>
      </c>
      <c r="EF44" s="6">
        <v>0</v>
      </c>
      <c r="EG44" s="6">
        <v>0</v>
      </c>
      <c r="EH44" s="6">
        <v>0</v>
      </c>
      <c r="EI44" s="6">
        <v>0</v>
      </c>
      <c r="EJ44" s="6">
        <v>0</v>
      </c>
      <c r="EK44" s="6">
        <v>0</v>
      </c>
      <c r="EL44" s="6">
        <v>0</v>
      </c>
      <c r="EM44" s="6">
        <v>0</v>
      </c>
      <c r="EN44" s="6">
        <v>0</v>
      </c>
      <c r="EO44" s="6">
        <v>0</v>
      </c>
      <c r="EP44" s="6">
        <v>0</v>
      </c>
      <c r="EQ44" s="6">
        <v>0</v>
      </c>
      <c r="ER44" s="6">
        <v>0</v>
      </c>
      <c r="ES44" s="6">
        <v>0</v>
      </c>
      <c r="ET44" s="6">
        <v>0</v>
      </c>
      <c r="EU44" s="6">
        <v>0</v>
      </c>
      <c r="EV44" s="6">
        <v>0</v>
      </c>
      <c r="EW44" s="6">
        <v>0</v>
      </c>
      <c r="EX44" s="6">
        <v>0</v>
      </c>
      <c r="EY44" s="6">
        <v>0</v>
      </c>
      <c r="EZ44" s="6">
        <v>0</v>
      </c>
      <c r="FA44" s="6">
        <v>0</v>
      </c>
      <c r="FB44" s="6">
        <v>0</v>
      </c>
      <c r="FC44" s="6">
        <v>0</v>
      </c>
      <c r="FD44" s="6">
        <v>0</v>
      </c>
      <c r="FE44" s="6">
        <v>0</v>
      </c>
      <c r="FF44" s="6">
        <v>0</v>
      </c>
      <c r="FG44" s="6">
        <v>0</v>
      </c>
      <c r="FH44" s="6">
        <v>0</v>
      </c>
      <c r="FI44" s="6">
        <v>0</v>
      </c>
      <c r="FJ44" s="6">
        <v>0</v>
      </c>
      <c r="FK44" s="6">
        <v>0</v>
      </c>
      <c r="FL44" s="6">
        <v>0</v>
      </c>
      <c r="FM44" s="6">
        <v>0</v>
      </c>
      <c r="FN44" s="6">
        <v>0</v>
      </c>
      <c r="FO44" s="6">
        <v>0</v>
      </c>
      <c r="FP44" s="6">
        <v>0</v>
      </c>
      <c r="FQ44" s="6">
        <v>0</v>
      </c>
      <c r="FR44" s="6">
        <v>0</v>
      </c>
      <c r="FS44" s="6">
        <v>0</v>
      </c>
      <c r="FT44" s="6">
        <v>0</v>
      </c>
      <c r="FU44" s="6">
        <v>0</v>
      </c>
      <c r="FV44" s="6">
        <v>0</v>
      </c>
      <c r="FW44" s="6">
        <v>0</v>
      </c>
      <c r="FX44" s="6">
        <v>0</v>
      </c>
      <c r="FY44" s="6">
        <v>0</v>
      </c>
      <c r="FZ44" s="6">
        <v>0</v>
      </c>
      <c r="GA44" s="6">
        <v>0</v>
      </c>
      <c r="GB44" s="6">
        <v>0</v>
      </c>
      <c r="GC44" s="6">
        <v>0</v>
      </c>
      <c r="GD44" s="6">
        <v>0</v>
      </c>
      <c r="GE44" s="6">
        <v>0</v>
      </c>
      <c r="GF44" s="6">
        <v>0</v>
      </c>
      <c r="GG44" s="6">
        <v>0</v>
      </c>
      <c r="GH44" s="6">
        <v>0</v>
      </c>
      <c r="GI44" s="6">
        <v>0</v>
      </c>
      <c r="GJ44" s="6">
        <v>0</v>
      </c>
      <c r="GK44" s="6">
        <v>0</v>
      </c>
      <c r="GL44" s="6">
        <v>0</v>
      </c>
      <c r="GM44" s="6">
        <v>0</v>
      </c>
      <c r="GN44" s="6">
        <v>0</v>
      </c>
      <c r="GO44" s="6">
        <v>0</v>
      </c>
      <c r="GP44" s="6">
        <v>0</v>
      </c>
      <c r="GQ44" s="6">
        <v>0</v>
      </c>
      <c r="GR44" s="6">
        <v>0</v>
      </c>
      <c r="GS44" s="6">
        <v>0</v>
      </c>
      <c r="GT44" s="6">
        <v>0</v>
      </c>
      <c r="GU44" s="6">
        <v>0</v>
      </c>
      <c r="GV44" s="6">
        <v>0</v>
      </c>
      <c r="GW44" s="6">
        <v>0</v>
      </c>
      <c r="GX44" s="6">
        <v>0</v>
      </c>
      <c r="GY44" s="6">
        <v>0</v>
      </c>
      <c r="GZ44" s="6">
        <v>0</v>
      </c>
      <c r="HA44" s="6">
        <v>0</v>
      </c>
      <c r="HB44" s="6">
        <v>0</v>
      </c>
      <c r="HC44" s="6">
        <v>0</v>
      </c>
      <c r="HD44" s="6">
        <v>0</v>
      </c>
      <c r="HE44" s="6">
        <v>0</v>
      </c>
      <c r="HF44" s="6">
        <v>0</v>
      </c>
      <c r="HG44" s="6">
        <v>0</v>
      </c>
      <c r="HH44" s="6">
        <v>0</v>
      </c>
      <c r="HI44" s="6">
        <v>0</v>
      </c>
      <c r="HJ44" s="6">
        <v>0</v>
      </c>
      <c r="HK44" s="6">
        <v>0</v>
      </c>
      <c r="HL44" s="6">
        <v>0</v>
      </c>
      <c r="HM44" s="6">
        <v>0</v>
      </c>
      <c r="HN44" s="6">
        <v>0</v>
      </c>
      <c r="HO44" s="6">
        <v>0</v>
      </c>
      <c r="HP44" s="6">
        <v>0</v>
      </c>
      <c r="HQ44" s="6">
        <v>0</v>
      </c>
      <c r="HR44" s="6">
        <v>0</v>
      </c>
      <c r="HS44" s="6">
        <v>0</v>
      </c>
      <c r="HT44" s="6">
        <v>0</v>
      </c>
      <c r="HU44" s="6">
        <v>0</v>
      </c>
      <c r="HV44" s="6">
        <v>0</v>
      </c>
      <c r="HW44" s="6">
        <v>0</v>
      </c>
      <c r="HX44" s="6">
        <v>0</v>
      </c>
      <c r="HY44" s="6">
        <v>0</v>
      </c>
      <c r="HZ44" s="6">
        <v>0</v>
      </c>
      <c r="IA44" s="6">
        <v>0</v>
      </c>
      <c r="IB44" s="6">
        <v>0</v>
      </c>
      <c r="IC44" s="6">
        <v>0</v>
      </c>
      <c r="ID44" s="6">
        <v>0</v>
      </c>
      <c r="IE44" s="6">
        <v>0</v>
      </c>
      <c r="IF44" s="6">
        <v>0</v>
      </c>
      <c r="IG44" s="6">
        <v>0</v>
      </c>
      <c r="IH44" s="6">
        <v>0</v>
      </c>
      <c r="II44" s="6">
        <v>0</v>
      </c>
      <c r="IJ44" s="6">
        <v>0</v>
      </c>
      <c r="IK44" s="6">
        <v>0</v>
      </c>
      <c r="IL44" s="6">
        <v>0</v>
      </c>
      <c r="IM44" s="6">
        <v>0</v>
      </c>
      <c r="IN44" s="6">
        <v>0</v>
      </c>
      <c r="IO44" s="6">
        <v>0</v>
      </c>
      <c r="IP44" s="6">
        <v>0</v>
      </c>
      <c r="IQ44" s="6">
        <v>0</v>
      </c>
      <c r="IR44" s="6">
        <v>0</v>
      </c>
      <c r="IS44" s="6">
        <v>0</v>
      </c>
      <c r="IT44" s="6">
        <v>0</v>
      </c>
      <c r="IU44" s="6">
        <v>0</v>
      </c>
      <c r="IV44" s="6">
        <v>0</v>
      </c>
      <c r="IW44" s="6">
        <v>0</v>
      </c>
      <c r="IX44" s="6">
        <v>0</v>
      </c>
      <c r="IY44" s="6">
        <v>0</v>
      </c>
      <c r="IZ44" s="6">
        <v>0</v>
      </c>
      <c r="JA44" s="6">
        <v>0</v>
      </c>
      <c r="JB44" s="6">
        <v>0</v>
      </c>
      <c r="JC44" s="6">
        <v>0</v>
      </c>
      <c r="JD44" s="6">
        <v>0</v>
      </c>
      <c r="JE44" s="6">
        <v>0</v>
      </c>
      <c r="JF44" s="6">
        <v>0</v>
      </c>
      <c r="JG44" s="6">
        <v>0</v>
      </c>
      <c r="JH44" s="6">
        <v>0</v>
      </c>
      <c r="JI44" s="6">
        <v>0</v>
      </c>
      <c r="JJ44" s="6">
        <v>0</v>
      </c>
      <c r="JK44" s="6">
        <v>0</v>
      </c>
      <c r="JL44" s="6">
        <v>0</v>
      </c>
      <c r="JM44" s="6">
        <v>0</v>
      </c>
      <c r="JN44" s="6">
        <v>0</v>
      </c>
      <c r="JO44" s="6">
        <v>0</v>
      </c>
      <c r="JP44" s="6">
        <v>0</v>
      </c>
      <c r="JQ44" s="6">
        <v>0</v>
      </c>
      <c r="JR44" s="6">
        <v>0</v>
      </c>
      <c r="JS44" s="6">
        <v>0</v>
      </c>
      <c r="JT44" s="6">
        <v>0</v>
      </c>
      <c r="JU44" s="6">
        <v>0</v>
      </c>
      <c r="JV44" s="6">
        <v>0</v>
      </c>
      <c r="JW44" s="6">
        <v>0</v>
      </c>
      <c r="JX44" s="6">
        <v>0</v>
      </c>
      <c r="JY44" s="6">
        <v>0</v>
      </c>
      <c r="JZ44" s="6">
        <v>0</v>
      </c>
      <c r="KA44" s="6">
        <v>0</v>
      </c>
      <c r="KB44" s="6">
        <v>0</v>
      </c>
      <c r="KC44" s="6">
        <v>0</v>
      </c>
      <c r="KD44" s="6">
        <v>0</v>
      </c>
      <c r="KE44" s="6">
        <v>0</v>
      </c>
      <c r="KF44" s="6">
        <v>0</v>
      </c>
      <c r="KG44" s="6">
        <v>0</v>
      </c>
      <c r="KH44" s="6">
        <v>0</v>
      </c>
      <c r="KI44" s="6">
        <v>0</v>
      </c>
      <c r="KJ44" s="6">
        <v>0</v>
      </c>
      <c r="KK44" s="6">
        <v>0</v>
      </c>
      <c r="KL44" s="6">
        <v>0</v>
      </c>
      <c r="KM44" s="6">
        <v>0</v>
      </c>
      <c r="KN44" s="6">
        <v>0</v>
      </c>
      <c r="KO44" s="6">
        <v>0</v>
      </c>
      <c r="KP44" s="6">
        <v>0</v>
      </c>
      <c r="KQ44" s="6">
        <v>0</v>
      </c>
      <c r="KR44" s="6">
        <v>0</v>
      </c>
      <c r="KS44" s="6">
        <v>0</v>
      </c>
      <c r="KT44" s="6">
        <v>0</v>
      </c>
      <c r="KU44" s="6">
        <v>0</v>
      </c>
      <c r="KV44" s="6">
        <v>0</v>
      </c>
      <c r="KW44" s="6">
        <v>0</v>
      </c>
      <c r="KX44" s="6">
        <v>0</v>
      </c>
      <c r="KY44" s="6">
        <v>0</v>
      </c>
      <c r="KZ44" s="6">
        <v>0</v>
      </c>
      <c r="LA44" s="6">
        <v>0</v>
      </c>
      <c r="LB44" s="6">
        <v>0</v>
      </c>
      <c r="LC44" s="6">
        <v>0</v>
      </c>
      <c r="LD44" s="6">
        <v>0</v>
      </c>
      <c r="LE44" s="6">
        <v>0</v>
      </c>
      <c r="LF44" s="6">
        <v>0</v>
      </c>
      <c r="LG44" s="6">
        <v>0</v>
      </c>
      <c r="LH44" s="6">
        <v>0</v>
      </c>
      <c r="LI44" s="6">
        <v>0</v>
      </c>
      <c r="LJ44" s="6">
        <v>0</v>
      </c>
      <c r="LK44" s="6">
        <v>0</v>
      </c>
      <c r="LL44" s="6">
        <v>0</v>
      </c>
      <c r="LM44" s="6">
        <v>0</v>
      </c>
      <c r="LN44" s="6">
        <v>0</v>
      </c>
      <c r="LO44" s="6">
        <v>0</v>
      </c>
      <c r="LP44" s="6">
        <v>0</v>
      </c>
      <c r="LQ44" s="6">
        <v>0</v>
      </c>
      <c r="LR44" s="6">
        <v>0</v>
      </c>
      <c r="LS44" s="6">
        <v>0</v>
      </c>
      <c r="LT44" s="6">
        <v>0</v>
      </c>
      <c r="LU44" s="6">
        <v>0</v>
      </c>
      <c r="LV44" s="6">
        <v>0</v>
      </c>
      <c r="LW44" s="6">
        <v>0</v>
      </c>
      <c r="LX44" s="6">
        <v>0</v>
      </c>
      <c r="LY44" s="6">
        <v>0</v>
      </c>
      <c r="LZ44" s="6">
        <v>0</v>
      </c>
      <c r="MA44" s="6">
        <v>0</v>
      </c>
      <c r="MB44" s="6">
        <v>0</v>
      </c>
      <c r="MC44" s="6">
        <v>0</v>
      </c>
      <c r="MD44" s="6">
        <v>0</v>
      </c>
      <c r="ME44" s="6">
        <v>0</v>
      </c>
      <c r="MF44" s="6">
        <v>0</v>
      </c>
      <c r="MG44" s="6">
        <v>0</v>
      </c>
      <c r="MH44" s="6">
        <v>0</v>
      </c>
      <c r="MI44" s="6">
        <v>0</v>
      </c>
      <c r="MJ44" s="6">
        <v>0</v>
      </c>
      <c r="MK44" s="6">
        <v>0</v>
      </c>
      <c r="ML44" s="6">
        <v>0</v>
      </c>
      <c r="MM44" s="6">
        <v>0</v>
      </c>
      <c r="MN44" s="6">
        <v>0</v>
      </c>
      <c r="MO44" s="6">
        <v>0</v>
      </c>
      <c r="MP44" s="6">
        <v>0</v>
      </c>
      <c r="MQ44" s="6">
        <v>0</v>
      </c>
      <c r="MR44" s="6">
        <v>0</v>
      </c>
      <c r="MS44" s="6">
        <v>0</v>
      </c>
      <c r="MT44" s="6">
        <v>0</v>
      </c>
      <c r="MU44" s="6">
        <v>0</v>
      </c>
      <c r="MV44" s="6">
        <v>0</v>
      </c>
      <c r="MW44" s="6">
        <v>0</v>
      </c>
      <c r="MX44" s="6">
        <v>0</v>
      </c>
      <c r="MY44" s="6">
        <v>0</v>
      </c>
      <c r="MZ44" s="6">
        <v>0</v>
      </c>
      <c r="NA44" s="6">
        <v>0</v>
      </c>
      <c r="NB44" s="6">
        <v>0</v>
      </c>
      <c r="NC44" s="6">
        <v>0</v>
      </c>
      <c r="ND44" s="6">
        <v>0</v>
      </c>
      <c r="NE44" s="6">
        <v>0</v>
      </c>
      <c r="NF44" s="6">
        <v>0</v>
      </c>
      <c r="NG44" s="6">
        <v>0</v>
      </c>
      <c r="NH44" s="6">
        <v>0</v>
      </c>
      <c r="NI44" s="6">
        <v>0</v>
      </c>
      <c r="NJ44" s="6">
        <v>0</v>
      </c>
      <c r="NK44" s="6">
        <v>0</v>
      </c>
      <c r="NL44" s="6">
        <v>0</v>
      </c>
      <c r="NM44" s="6">
        <v>0</v>
      </c>
      <c r="NN44" s="6">
        <v>0</v>
      </c>
      <c r="NO44" s="6">
        <v>0</v>
      </c>
      <c r="NP44" s="6">
        <v>0</v>
      </c>
      <c r="NQ44" s="6">
        <v>0</v>
      </c>
      <c r="NR44" s="6">
        <v>0</v>
      </c>
      <c r="NS44" s="6">
        <v>0</v>
      </c>
      <c r="NT44" s="6">
        <v>0</v>
      </c>
      <c r="NU44" s="6">
        <v>0</v>
      </c>
      <c r="NV44" s="6">
        <v>0</v>
      </c>
      <c r="NW44" s="6">
        <v>0</v>
      </c>
      <c r="NX44" s="6">
        <v>0</v>
      </c>
      <c r="NY44" s="6">
        <v>0</v>
      </c>
      <c r="NZ44" s="6">
        <v>0</v>
      </c>
      <c r="OA44" s="6">
        <v>0</v>
      </c>
      <c r="OB44" s="6">
        <v>0</v>
      </c>
      <c r="OC44" s="6">
        <v>0</v>
      </c>
      <c r="OD44" s="6">
        <v>0</v>
      </c>
      <c r="OE44" s="6">
        <v>0</v>
      </c>
      <c r="OF44" s="6">
        <v>0</v>
      </c>
      <c r="OG44" s="6">
        <v>0</v>
      </c>
      <c r="OH44" s="6">
        <v>0</v>
      </c>
      <c r="OI44" s="6">
        <v>0</v>
      </c>
      <c r="OJ44" s="6">
        <v>0</v>
      </c>
      <c r="OK44" s="6">
        <v>0</v>
      </c>
      <c r="OL44" s="6">
        <v>0</v>
      </c>
      <c r="OM44" s="6">
        <v>0</v>
      </c>
      <c r="ON44" s="6">
        <v>0</v>
      </c>
      <c r="OO44" s="6">
        <v>0</v>
      </c>
      <c r="OP44" s="6">
        <v>0</v>
      </c>
      <c r="OQ44" s="6">
        <v>0</v>
      </c>
      <c r="OR44" s="6">
        <v>0</v>
      </c>
      <c r="OS44" s="6">
        <v>0</v>
      </c>
      <c r="OT44" s="6">
        <v>0</v>
      </c>
      <c r="OU44" s="6">
        <v>0</v>
      </c>
      <c r="OV44" s="6">
        <v>0</v>
      </c>
      <c r="OW44" s="6">
        <v>0</v>
      </c>
      <c r="OX44" s="6">
        <v>0</v>
      </c>
      <c r="OY44" s="6">
        <v>0</v>
      </c>
      <c r="OZ44" s="6">
        <v>0</v>
      </c>
      <c r="PA44" s="6">
        <v>0</v>
      </c>
      <c r="PB44" s="6">
        <v>0</v>
      </c>
      <c r="PC44" s="6">
        <v>0</v>
      </c>
      <c r="PD44" s="6">
        <v>0</v>
      </c>
      <c r="PE44" s="6">
        <v>0</v>
      </c>
      <c r="PF44" s="6">
        <v>0</v>
      </c>
      <c r="PG44" s="6">
        <v>0</v>
      </c>
      <c r="PH44" s="6">
        <v>0</v>
      </c>
      <c r="PI44" s="6">
        <v>0</v>
      </c>
      <c r="PJ44" s="6">
        <v>0</v>
      </c>
      <c r="PK44" s="6">
        <v>0</v>
      </c>
      <c r="PL44" s="6">
        <v>0</v>
      </c>
      <c r="PM44" s="6">
        <v>0</v>
      </c>
      <c r="PN44" s="6">
        <v>0</v>
      </c>
      <c r="PO44" s="6">
        <v>0</v>
      </c>
      <c r="PP44" s="6">
        <v>0</v>
      </c>
      <c r="PQ44" s="6">
        <v>0</v>
      </c>
      <c r="PR44" s="6">
        <v>0</v>
      </c>
      <c r="PS44" s="6">
        <v>0</v>
      </c>
      <c r="PT44" s="6">
        <v>0</v>
      </c>
      <c r="PU44" s="6">
        <v>0</v>
      </c>
      <c r="PV44" s="6">
        <v>0</v>
      </c>
      <c r="PW44" s="6">
        <v>0</v>
      </c>
      <c r="PX44" s="6">
        <v>0</v>
      </c>
      <c r="PY44" s="6">
        <v>0</v>
      </c>
      <c r="PZ44" s="6">
        <v>0</v>
      </c>
      <c r="QA44" s="6">
        <v>0</v>
      </c>
      <c r="QB44" s="6">
        <v>0</v>
      </c>
      <c r="QC44" s="6">
        <v>0</v>
      </c>
      <c r="QD44" s="6">
        <v>0</v>
      </c>
      <c r="QE44" s="6">
        <v>0</v>
      </c>
      <c r="QF44" s="6">
        <v>0</v>
      </c>
      <c r="QG44" s="6">
        <v>0</v>
      </c>
      <c r="QH44" s="6">
        <v>0</v>
      </c>
      <c r="QI44" s="6">
        <v>0</v>
      </c>
      <c r="QJ44" s="6">
        <v>0</v>
      </c>
      <c r="QK44" s="6">
        <v>0</v>
      </c>
      <c r="QL44" s="6">
        <v>0</v>
      </c>
      <c r="QM44" s="6">
        <v>0</v>
      </c>
      <c r="QN44" s="6">
        <v>0</v>
      </c>
      <c r="QO44" s="6">
        <v>0</v>
      </c>
      <c r="QP44" s="6">
        <v>0</v>
      </c>
      <c r="QQ44" s="6">
        <v>0</v>
      </c>
      <c r="QR44" s="6">
        <v>0</v>
      </c>
      <c r="QS44" s="6">
        <v>0</v>
      </c>
      <c r="QT44" s="6">
        <v>0</v>
      </c>
      <c r="QU44" s="6">
        <v>0</v>
      </c>
      <c r="QV44" s="6">
        <v>0</v>
      </c>
      <c r="QW44" s="6">
        <v>0</v>
      </c>
      <c r="QX44" s="6">
        <v>0</v>
      </c>
      <c r="QY44" s="6">
        <v>0</v>
      </c>
      <c r="QZ44" s="6">
        <v>0</v>
      </c>
      <c r="RA44" s="6">
        <v>0</v>
      </c>
      <c r="RB44" s="6">
        <v>0</v>
      </c>
      <c r="RC44" s="6">
        <v>0</v>
      </c>
      <c r="RD44" s="6">
        <v>0</v>
      </c>
      <c r="RE44" s="6">
        <v>0</v>
      </c>
      <c r="RF44" s="6">
        <v>0</v>
      </c>
      <c r="RG44" s="6">
        <v>0</v>
      </c>
      <c r="RH44" s="6">
        <v>0</v>
      </c>
      <c r="RI44" s="6">
        <v>0</v>
      </c>
      <c r="RJ44" s="6">
        <v>0</v>
      </c>
      <c r="RK44" s="6">
        <v>0</v>
      </c>
      <c r="RL44" s="6">
        <v>0</v>
      </c>
      <c r="RM44" s="6">
        <v>0</v>
      </c>
      <c r="RN44" s="6">
        <v>0</v>
      </c>
      <c r="RO44" s="6">
        <v>0</v>
      </c>
      <c r="RP44" s="6">
        <v>0</v>
      </c>
      <c r="RQ44" s="6">
        <v>0</v>
      </c>
      <c r="RR44" s="6">
        <v>0</v>
      </c>
      <c r="RS44" s="6">
        <v>0</v>
      </c>
      <c r="RT44" s="6">
        <v>0</v>
      </c>
      <c r="RU44" s="6">
        <v>0</v>
      </c>
      <c r="RV44" s="6">
        <v>0</v>
      </c>
      <c r="RW44" s="6">
        <v>0</v>
      </c>
      <c r="RX44" s="6">
        <v>0</v>
      </c>
      <c r="RY44" s="6">
        <v>0</v>
      </c>
      <c r="RZ44" s="6">
        <v>0</v>
      </c>
      <c r="SA44" s="6">
        <v>0</v>
      </c>
      <c r="SB44" s="6">
        <v>0</v>
      </c>
      <c r="SC44" s="6">
        <v>0</v>
      </c>
      <c r="SD44" s="6">
        <v>0</v>
      </c>
      <c r="SE44" s="6">
        <v>0</v>
      </c>
      <c r="SF44" s="6">
        <v>0</v>
      </c>
      <c r="SG44" s="6">
        <v>0</v>
      </c>
      <c r="SH44" s="6">
        <v>0</v>
      </c>
      <c r="SI44" s="6">
        <v>0</v>
      </c>
      <c r="SJ44" s="6">
        <v>0</v>
      </c>
      <c r="SK44" s="6">
        <v>0</v>
      </c>
      <c r="SL44" s="6">
        <v>0</v>
      </c>
      <c r="SM44" s="6">
        <v>0</v>
      </c>
      <c r="SN44" s="6">
        <v>0</v>
      </c>
      <c r="SO44" s="6">
        <v>0</v>
      </c>
      <c r="SP44" s="6">
        <v>0</v>
      </c>
      <c r="SQ44" s="6">
        <v>0</v>
      </c>
      <c r="SR44" s="6">
        <v>0</v>
      </c>
      <c r="SS44" s="6">
        <v>0</v>
      </c>
      <c r="ST44" s="6">
        <v>0</v>
      </c>
      <c r="SU44" s="6">
        <v>0</v>
      </c>
      <c r="SV44" s="6">
        <v>0</v>
      </c>
      <c r="SW44" s="6">
        <v>0</v>
      </c>
      <c r="SX44" s="6">
        <v>0</v>
      </c>
      <c r="SY44" s="6">
        <v>0</v>
      </c>
      <c r="SZ44" s="6">
        <v>0</v>
      </c>
      <c r="TA44" s="6">
        <v>0</v>
      </c>
      <c r="TB44" s="6">
        <v>0</v>
      </c>
      <c r="TC44" s="6">
        <v>0</v>
      </c>
      <c r="TD44" s="6">
        <v>0</v>
      </c>
      <c r="TE44" s="6">
        <v>0</v>
      </c>
      <c r="TF44" s="6">
        <v>0</v>
      </c>
      <c r="TG44" s="6">
        <v>0</v>
      </c>
      <c r="TH44" s="6">
        <v>0</v>
      </c>
      <c r="TI44" s="6">
        <v>0</v>
      </c>
    </row>
    <row r="45" spans="1:722" ht="15">
      <c r="A45" s="6" t="s">
        <v>244</v>
      </c>
      <c r="B45" s="6">
        <v>0</v>
      </c>
      <c r="C45" s="6">
        <v>0</v>
      </c>
      <c r="D45" s="6">
        <v>0</v>
      </c>
      <c r="E45" s="6">
        <v>0</v>
      </c>
      <c r="F45" s="6">
        <v>0</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c r="BY45" s="6">
        <v>0</v>
      </c>
      <c r="BZ45" s="6">
        <v>0</v>
      </c>
      <c r="CA45" s="6">
        <v>0</v>
      </c>
      <c r="CB45" s="6">
        <v>0</v>
      </c>
      <c r="CC45" s="6">
        <v>0</v>
      </c>
      <c r="CD45" s="6">
        <v>0</v>
      </c>
      <c r="CE45" s="6">
        <v>0</v>
      </c>
      <c r="CF45" s="6">
        <v>0</v>
      </c>
      <c r="CG45" s="6">
        <v>0</v>
      </c>
      <c r="CH45" s="6">
        <v>0</v>
      </c>
      <c r="CI45" s="6">
        <v>0</v>
      </c>
      <c r="CJ45" s="6">
        <v>0</v>
      </c>
      <c r="CK45" s="6">
        <v>0</v>
      </c>
      <c r="CL45" s="6">
        <v>0</v>
      </c>
      <c r="CM45" s="6">
        <v>0</v>
      </c>
      <c r="CN45" s="6">
        <v>0</v>
      </c>
      <c r="CO45" s="6">
        <v>0</v>
      </c>
      <c r="CP45" s="6">
        <v>0</v>
      </c>
      <c r="CQ45" s="6">
        <v>0</v>
      </c>
      <c r="CR45" s="6">
        <v>0</v>
      </c>
      <c r="CS45" s="6">
        <v>0</v>
      </c>
      <c r="CT45" s="6">
        <v>0</v>
      </c>
      <c r="CU45" s="6">
        <v>0</v>
      </c>
      <c r="CV45" s="6">
        <v>0</v>
      </c>
      <c r="CW45" s="6">
        <v>0</v>
      </c>
      <c r="CX45" s="6">
        <v>0</v>
      </c>
      <c r="CY45" s="6">
        <v>0</v>
      </c>
      <c r="CZ45" s="6">
        <v>0</v>
      </c>
      <c r="DA45" s="6">
        <v>0</v>
      </c>
      <c r="DB45" s="6">
        <v>0</v>
      </c>
      <c r="DC45" s="6">
        <v>0</v>
      </c>
      <c r="DD45" s="6">
        <v>0</v>
      </c>
      <c r="DE45" s="6">
        <v>0</v>
      </c>
      <c r="DF45" s="6">
        <v>0</v>
      </c>
      <c r="DG45" s="6">
        <v>0</v>
      </c>
      <c r="DH45" s="6">
        <v>0</v>
      </c>
      <c r="DI45" s="6">
        <v>0</v>
      </c>
      <c r="DJ45" s="6">
        <v>0</v>
      </c>
      <c r="DK45" s="6">
        <v>0</v>
      </c>
      <c r="DL45" s="6">
        <v>0</v>
      </c>
      <c r="DM45" s="6">
        <v>0</v>
      </c>
      <c r="DN45" s="6">
        <v>0</v>
      </c>
      <c r="DO45" s="6">
        <v>0</v>
      </c>
      <c r="DP45" s="6">
        <v>0</v>
      </c>
      <c r="DQ45" s="6">
        <v>0</v>
      </c>
      <c r="DR45" s="6">
        <v>0</v>
      </c>
      <c r="DS45" s="6">
        <v>0</v>
      </c>
      <c r="DT45" s="6">
        <v>0</v>
      </c>
      <c r="DU45" s="6">
        <v>0</v>
      </c>
      <c r="DV45" s="6">
        <v>0</v>
      </c>
      <c r="DW45" s="6">
        <v>0</v>
      </c>
      <c r="DX45" s="6">
        <v>0</v>
      </c>
      <c r="DY45" s="6">
        <v>0</v>
      </c>
      <c r="DZ45" s="6">
        <v>0</v>
      </c>
      <c r="EA45" s="6">
        <v>0</v>
      </c>
      <c r="EB45" s="6">
        <v>0</v>
      </c>
      <c r="EC45" s="6">
        <v>0</v>
      </c>
      <c r="ED45" s="6">
        <v>0</v>
      </c>
      <c r="EE45" s="6">
        <v>0</v>
      </c>
      <c r="EF45" s="6">
        <v>0</v>
      </c>
      <c r="EG45" s="6">
        <v>0</v>
      </c>
      <c r="EH45" s="6">
        <v>0</v>
      </c>
      <c r="EI45" s="6">
        <v>0</v>
      </c>
      <c r="EJ45" s="6">
        <v>0</v>
      </c>
      <c r="EK45" s="6">
        <v>0</v>
      </c>
      <c r="EL45" s="6">
        <v>0</v>
      </c>
      <c r="EM45" s="6">
        <v>0</v>
      </c>
      <c r="EN45" s="6">
        <v>0</v>
      </c>
      <c r="EO45" s="6">
        <v>0</v>
      </c>
      <c r="EP45" s="6">
        <v>0</v>
      </c>
      <c r="EQ45" s="6">
        <v>0</v>
      </c>
      <c r="ER45" s="6">
        <v>0</v>
      </c>
      <c r="ES45" s="6">
        <v>0</v>
      </c>
      <c r="ET45" s="6">
        <v>0</v>
      </c>
      <c r="EU45" s="6">
        <v>0</v>
      </c>
      <c r="EV45" s="6">
        <v>0</v>
      </c>
      <c r="EW45" s="6">
        <v>0</v>
      </c>
      <c r="EX45" s="6">
        <v>0</v>
      </c>
      <c r="EY45" s="6">
        <v>0</v>
      </c>
      <c r="EZ45" s="6">
        <v>0</v>
      </c>
      <c r="FA45" s="6">
        <v>0</v>
      </c>
      <c r="FB45" s="6">
        <v>0</v>
      </c>
      <c r="FC45" s="6">
        <v>0</v>
      </c>
      <c r="FD45" s="6">
        <v>0</v>
      </c>
      <c r="FE45" s="6">
        <v>0</v>
      </c>
      <c r="FF45" s="6">
        <v>0</v>
      </c>
      <c r="FG45" s="6">
        <v>0</v>
      </c>
      <c r="FH45" s="6">
        <v>0</v>
      </c>
      <c r="FI45" s="6">
        <v>0</v>
      </c>
      <c r="FJ45" s="6">
        <v>0</v>
      </c>
      <c r="FK45" s="6">
        <v>0</v>
      </c>
      <c r="FL45" s="6">
        <v>0</v>
      </c>
      <c r="FM45" s="6">
        <v>0</v>
      </c>
      <c r="FN45" s="6">
        <v>0</v>
      </c>
      <c r="FO45" s="6">
        <v>0</v>
      </c>
      <c r="FP45" s="6">
        <v>0</v>
      </c>
      <c r="FQ45" s="6">
        <v>0</v>
      </c>
      <c r="FR45" s="6">
        <v>0</v>
      </c>
      <c r="FS45" s="6">
        <v>0</v>
      </c>
      <c r="FT45" s="6">
        <v>0</v>
      </c>
      <c r="FU45" s="6">
        <v>0</v>
      </c>
      <c r="FV45" s="6">
        <v>0</v>
      </c>
      <c r="FW45" s="6">
        <v>0</v>
      </c>
      <c r="FX45" s="6">
        <v>0</v>
      </c>
      <c r="FY45" s="6">
        <v>0</v>
      </c>
      <c r="FZ45" s="6">
        <v>0</v>
      </c>
      <c r="GA45" s="6">
        <v>0</v>
      </c>
      <c r="GB45" s="6">
        <v>0</v>
      </c>
      <c r="GC45" s="6">
        <v>0</v>
      </c>
      <c r="GD45" s="6">
        <v>0</v>
      </c>
      <c r="GE45" s="6">
        <v>0</v>
      </c>
      <c r="GF45" s="6">
        <v>0</v>
      </c>
      <c r="GG45" s="6">
        <v>0</v>
      </c>
      <c r="GH45" s="6">
        <v>0</v>
      </c>
      <c r="GI45" s="6">
        <v>0</v>
      </c>
      <c r="GJ45" s="6">
        <v>0</v>
      </c>
      <c r="GK45" s="6">
        <v>0</v>
      </c>
      <c r="GL45" s="6">
        <v>0</v>
      </c>
      <c r="GM45" s="6">
        <v>0</v>
      </c>
      <c r="GN45" s="6">
        <v>0</v>
      </c>
      <c r="GO45" s="6">
        <v>0</v>
      </c>
      <c r="GP45" s="6">
        <v>0</v>
      </c>
      <c r="GQ45" s="6">
        <v>0</v>
      </c>
      <c r="GR45" s="6">
        <v>0</v>
      </c>
      <c r="GS45" s="6">
        <v>0</v>
      </c>
      <c r="GT45" s="6">
        <v>0</v>
      </c>
      <c r="GU45" s="6">
        <v>0</v>
      </c>
      <c r="GV45" s="6">
        <v>0</v>
      </c>
      <c r="GW45" s="6">
        <v>0</v>
      </c>
      <c r="GX45" s="6">
        <v>0</v>
      </c>
      <c r="GY45" s="6">
        <v>0</v>
      </c>
      <c r="GZ45" s="6">
        <v>0</v>
      </c>
      <c r="HA45" s="6">
        <v>0</v>
      </c>
      <c r="HB45" s="6">
        <v>0</v>
      </c>
      <c r="HC45" s="6">
        <v>0</v>
      </c>
      <c r="HD45" s="6">
        <v>0</v>
      </c>
      <c r="HE45" s="6">
        <v>0</v>
      </c>
      <c r="HF45" s="6">
        <v>0</v>
      </c>
      <c r="HG45" s="6">
        <v>0</v>
      </c>
      <c r="HH45" s="6">
        <v>0</v>
      </c>
      <c r="HI45" s="6">
        <v>0</v>
      </c>
      <c r="HJ45" s="6">
        <v>0</v>
      </c>
      <c r="HK45" s="6">
        <v>0</v>
      </c>
      <c r="HL45" s="6">
        <v>0</v>
      </c>
      <c r="HM45" s="6">
        <v>0</v>
      </c>
      <c r="HN45" s="6">
        <v>0</v>
      </c>
      <c r="HO45" s="6">
        <v>0</v>
      </c>
      <c r="HP45" s="6">
        <v>0</v>
      </c>
      <c r="HQ45" s="6">
        <v>0</v>
      </c>
      <c r="HR45" s="6">
        <v>0</v>
      </c>
      <c r="HS45" s="6">
        <v>0</v>
      </c>
      <c r="HT45" s="6">
        <v>0</v>
      </c>
      <c r="HU45" s="6">
        <v>0</v>
      </c>
      <c r="HV45" s="6">
        <v>0</v>
      </c>
      <c r="HW45" s="6">
        <v>0</v>
      </c>
      <c r="HX45" s="6">
        <v>0</v>
      </c>
      <c r="HY45" s="6">
        <v>0</v>
      </c>
      <c r="HZ45" s="6">
        <v>0</v>
      </c>
      <c r="IA45" s="6">
        <v>0</v>
      </c>
      <c r="IB45" s="6">
        <v>0</v>
      </c>
      <c r="IC45" s="6">
        <v>0</v>
      </c>
      <c r="ID45" s="6">
        <v>0</v>
      </c>
      <c r="IE45" s="6">
        <v>0</v>
      </c>
      <c r="IF45" s="6">
        <v>0</v>
      </c>
      <c r="IG45" s="6">
        <v>0</v>
      </c>
      <c r="IH45" s="6">
        <v>0</v>
      </c>
      <c r="II45" s="6">
        <v>0</v>
      </c>
      <c r="IJ45" s="6">
        <v>0</v>
      </c>
      <c r="IK45" s="6">
        <v>0</v>
      </c>
      <c r="IL45" s="6">
        <v>0</v>
      </c>
      <c r="IM45" s="6">
        <v>0</v>
      </c>
      <c r="IN45" s="6">
        <v>0</v>
      </c>
      <c r="IO45" s="6">
        <v>0</v>
      </c>
      <c r="IP45" s="6">
        <v>0</v>
      </c>
      <c r="IQ45" s="6">
        <v>0</v>
      </c>
      <c r="IR45" s="6">
        <v>0</v>
      </c>
      <c r="IS45" s="6">
        <v>0</v>
      </c>
      <c r="IT45" s="6">
        <v>0</v>
      </c>
      <c r="IU45" s="6">
        <v>0</v>
      </c>
      <c r="IV45" s="6">
        <v>0</v>
      </c>
      <c r="IW45" s="6">
        <v>0</v>
      </c>
      <c r="IX45" s="6">
        <v>0</v>
      </c>
      <c r="IY45" s="6">
        <v>0</v>
      </c>
      <c r="IZ45" s="6">
        <v>0</v>
      </c>
      <c r="JA45" s="6">
        <v>0</v>
      </c>
      <c r="JB45" s="6">
        <v>0</v>
      </c>
      <c r="JC45" s="6">
        <v>0</v>
      </c>
      <c r="JD45" s="6">
        <v>0</v>
      </c>
      <c r="JE45" s="6">
        <v>0</v>
      </c>
      <c r="JF45" s="6">
        <v>0</v>
      </c>
      <c r="JG45" s="6">
        <v>0</v>
      </c>
      <c r="JH45" s="6">
        <v>0</v>
      </c>
      <c r="JI45" s="6">
        <v>0</v>
      </c>
      <c r="JJ45" s="6">
        <v>0</v>
      </c>
      <c r="JK45" s="6">
        <v>0</v>
      </c>
      <c r="JL45" s="6">
        <v>0</v>
      </c>
      <c r="JM45" s="6">
        <v>0</v>
      </c>
      <c r="JN45" s="6">
        <v>0</v>
      </c>
      <c r="JO45" s="6">
        <v>0</v>
      </c>
      <c r="JP45" s="6">
        <v>0</v>
      </c>
      <c r="JQ45" s="6">
        <v>0</v>
      </c>
      <c r="JR45" s="6">
        <v>0</v>
      </c>
      <c r="JS45" s="6">
        <v>0</v>
      </c>
      <c r="JT45" s="6">
        <v>0</v>
      </c>
      <c r="JU45" s="6">
        <v>0</v>
      </c>
      <c r="JV45" s="6">
        <v>0</v>
      </c>
      <c r="JW45" s="6">
        <v>0</v>
      </c>
      <c r="JX45" s="6">
        <v>0</v>
      </c>
      <c r="JY45" s="6">
        <v>0</v>
      </c>
      <c r="JZ45" s="6">
        <v>0</v>
      </c>
      <c r="KA45" s="6">
        <v>0</v>
      </c>
      <c r="KB45" s="6">
        <v>0</v>
      </c>
      <c r="KC45" s="6">
        <v>0</v>
      </c>
      <c r="KD45" s="6">
        <v>0</v>
      </c>
      <c r="KE45" s="6">
        <v>0</v>
      </c>
      <c r="KF45" s="6">
        <v>0</v>
      </c>
      <c r="KG45" s="6">
        <v>0</v>
      </c>
      <c r="KH45" s="6">
        <v>0</v>
      </c>
      <c r="KI45" s="6">
        <v>0</v>
      </c>
      <c r="KJ45" s="6">
        <v>0</v>
      </c>
      <c r="KK45" s="6">
        <v>0</v>
      </c>
      <c r="KL45" s="6">
        <v>0</v>
      </c>
      <c r="KM45" s="6">
        <v>0</v>
      </c>
      <c r="KN45" s="6">
        <v>0</v>
      </c>
      <c r="KO45" s="6">
        <v>0</v>
      </c>
      <c r="KP45" s="6">
        <v>0</v>
      </c>
      <c r="KQ45" s="6">
        <v>0</v>
      </c>
      <c r="KR45" s="6">
        <v>0</v>
      </c>
      <c r="KS45" s="6">
        <v>0</v>
      </c>
      <c r="KT45" s="6">
        <v>0</v>
      </c>
      <c r="KU45" s="6">
        <v>0</v>
      </c>
      <c r="KV45" s="6">
        <v>0</v>
      </c>
      <c r="KW45" s="6">
        <v>0</v>
      </c>
      <c r="KX45" s="6">
        <v>0</v>
      </c>
      <c r="KY45" s="6">
        <v>0</v>
      </c>
      <c r="KZ45" s="6">
        <v>0</v>
      </c>
      <c r="LA45" s="6">
        <v>0</v>
      </c>
      <c r="LB45" s="6">
        <v>0</v>
      </c>
      <c r="LC45" s="6">
        <v>0</v>
      </c>
      <c r="LD45" s="6">
        <v>0</v>
      </c>
      <c r="LE45" s="6">
        <v>0</v>
      </c>
      <c r="LF45" s="6">
        <v>0</v>
      </c>
      <c r="LG45" s="6">
        <v>0</v>
      </c>
      <c r="LH45" s="6">
        <v>0</v>
      </c>
      <c r="LI45" s="6">
        <v>0</v>
      </c>
      <c r="LJ45" s="6">
        <v>0</v>
      </c>
      <c r="LK45" s="6">
        <v>0</v>
      </c>
      <c r="LL45" s="6">
        <v>0</v>
      </c>
      <c r="LM45" s="6">
        <v>0</v>
      </c>
      <c r="LN45" s="6">
        <v>0</v>
      </c>
      <c r="LO45" s="6">
        <v>0</v>
      </c>
      <c r="LP45" s="6">
        <v>0</v>
      </c>
      <c r="LQ45" s="6">
        <v>0</v>
      </c>
      <c r="LR45" s="6">
        <v>0</v>
      </c>
      <c r="LS45" s="6">
        <v>0</v>
      </c>
      <c r="LT45" s="6">
        <v>0</v>
      </c>
      <c r="LU45" s="6">
        <v>0</v>
      </c>
      <c r="LV45" s="6">
        <v>0</v>
      </c>
      <c r="LW45" s="6">
        <v>0</v>
      </c>
      <c r="LX45" s="6">
        <v>0</v>
      </c>
      <c r="LY45" s="6">
        <v>0</v>
      </c>
      <c r="LZ45" s="6">
        <v>0</v>
      </c>
      <c r="MA45" s="6">
        <v>0</v>
      </c>
      <c r="MB45" s="6">
        <v>0</v>
      </c>
      <c r="MC45" s="6">
        <v>0</v>
      </c>
      <c r="MD45" s="6">
        <v>0</v>
      </c>
      <c r="ME45" s="6">
        <v>0</v>
      </c>
      <c r="MF45" s="6">
        <v>0</v>
      </c>
      <c r="MG45" s="6">
        <v>0</v>
      </c>
      <c r="MH45" s="6">
        <v>0</v>
      </c>
      <c r="MI45" s="6">
        <v>0</v>
      </c>
      <c r="MJ45" s="6">
        <v>0</v>
      </c>
      <c r="MK45" s="6">
        <v>0</v>
      </c>
      <c r="ML45" s="6">
        <v>0</v>
      </c>
      <c r="MM45" s="6">
        <v>0</v>
      </c>
      <c r="MN45" s="6">
        <v>0</v>
      </c>
      <c r="MO45" s="6">
        <v>0</v>
      </c>
      <c r="MP45" s="6">
        <v>0</v>
      </c>
      <c r="MQ45" s="6">
        <v>0</v>
      </c>
      <c r="MR45" s="6">
        <v>0</v>
      </c>
      <c r="MS45" s="6">
        <v>0</v>
      </c>
      <c r="MT45" s="6">
        <v>0</v>
      </c>
      <c r="MU45" s="6">
        <v>0</v>
      </c>
      <c r="MV45" s="6">
        <v>0</v>
      </c>
      <c r="MW45" s="6">
        <v>0</v>
      </c>
      <c r="MX45" s="6">
        <v>0</v>
      </c>
      <c r="MY45" s="6">
        <v>0</v>
      </c>
      <c r="MZ45" s="6">
        <v>0</v>
      </c>
      <c r="NA45" s="6">
        <v>0</v>
      </c>
      <c r="NB45" s="6">
        <v>0</v>
      </c>
      <c r="NC45" s="6">
        <v>0</v>
      </c>
      <c r="ND45" s="6">
        <v>0</v>
      </c>
      <c r="NE45" s="6">
        <v>0</v>
      </c>
      <c r="NF45" s="6">
        <v>0</v>
      </c>
      <c r="NG45" s="6">
        <v>0</v>
      </c>
      <c r="NH45" s="6">
        <v>0</v>
      </c>
      <c r="NI45" s="6">
        <v>0</v>
      </c>
      <c r="NJ45" s="6">
        <v>0</v>
      </c>
      <c r="NK45" s="6">
        <v>0</v>
      </c>
      <c r="NL45" s="6">
        <v>0</v>
      </c>
      <c r="NM45" s="6">
        <v>0</v>
      </c>
      <c r="NN45" s="6">
        <v>0</v>
      </c>
      <c r="NO45" s="6">
        <v>0</v>
      </c>
      <c r="NP45" s="6">
        <v>0</v>
      </c>
      <c r="NQ45" s="6">
        <v>0</v>
      </c>
      <c r="NR45" s="6">
        <v>0</v>
      </c>
      <c r="NS45" s="6">
        <v>0</v>
      </c>
      <c r="NT45" s="6">
        <v>0</v>
      </c>
      <c r="NU45" s="6">
        <v>0</v>
      </c>
      <c r="NV45" s="6">
        <v>0</v>
      </c>
      <c r="NW45" s="6">
        <v>0</v>
      </c>
      <c r="NX45" s="6">
        <v>0</v>
      </c>
      <c r="NY45" s="6">
        <v>0</v>
      </c>
      <c r="NZ45" s="6">
        <v>0</v>
      </c>
      <c r="OA45" s="6">
        <v>0</v>
      </c>
      <c r="OB45" s="6">
        <v>0</v>
      </c>
      <c r="OC45" s="6">
        <v>0</v>
      </c>
      <c r="OD45" s="6">
        <v>0</v>
      </c>
      <c r="OE45" s="6">
        <v>0</v>
      </c>
      <c r="OF45" s="6">
        <v>0</v>
      </c>
      <c r="OG45" s="6">
        <v>0</v>
      </c>
      <c r="OH45" s="6">
        <v>0</v>
      </c>
      <c r="OI45" s="6">
        <v>0</v>
      </c>
      <c r="OJ45" s="6">
        <v>0</v>
      </c>
      <c r="OK45" s="6">
        <v>0</v>
      </c>
      <c r="OL45" s="6">
        <v>0</v>
      </c>
      <c r="OM45" s="6">
        <v>0</v>
      </c>
      <c r="ON45" s="6">
        <v>0</v>
      </c>
      <c r="OO45" s="6">
        <v>0</v>
      </c>
      <c r="OP45" s="6">
        <v>0</v>
      </c>
      <c r="OQ45" s="6">
        <v>0</v>
      </c>
      <c r="OR45" s="6">
        <v>0</v>
      </c>
      <c r="OS45" s="6">
        <v>0</v>
      </c>
      <c r="OT45" s="6">
        <v>0</v>
      </c>
      <c r="OU45" s="6">
        <v>0</v>
      </c>
      <c r="OV45" s="6">
        <v>0</v>
      </c>
      <c r="OW45" s="6">
        <v>0</v>
      </c>
      <c r="OX45" s="6">
        <v>0</v>
      </c>
      <c r="OY45" s="6">
        <v>0</v>
      </c>
      <c r="OZ45" s="6">
        <v>0</v>
      </c>
      <c r="PA45" s="6">
        <v>0</v>
      </c>
      <c r="PB45" s="6">
        <v>0</v>
      </c>
      <c r="PC45" s="6">
        <v>0</v>
      </c>
      <c r="PD45" s="6">
        <v>0</v>
      </c>
      <c r="PE45" s="6">
        <v>0</v>
      </c>
      <c r="PF45" s="6">
        <v>0</v>
      </c>
      <c r="PG45" s="6">
        <v>0</v>
      </c>
      <c r="PH45" s="6">
        <v>0</v>
      </c>
      <c r="PI45" s="6">
        <v>0</v>
      </c>
      <c r="PJ45" s="6">
        <v>0</v>
      </c>
      <c r="PK45" s="6">
        <v>0</v>
      </c>
      <c r="PL45" s="6">
        <v>0</v>
      </c>
      <c r="PM45" s="6">
        <v>0</v>
      </c>
      <c r="PN45" s="6">
        <v>0</v>
      </c>
      <c r="PO45" s="6">
        <v>0</v>
      </c>
      <c r="PP45" s="6">
        <v>0</v>
      </c>
      <c r="PQ45" s="6">
        <v>0</v>
      </c>
      <c r="PR45" s="6">
        <v>0</v>
      </c>
      <c r="PS45" s="6">
        <v>0</v>
      </c>
      <c r="PT45" s="6">
        <v>0</v>
      </c>
      <c r="PU45" s="6">
        <v>0</v>
      </c>
      <c r="PV45" s="6">
        <v>0</v>
      </c>
      <c r="PW45" s="6">
        <v>0</v>
      </c>
      <c r="PX45" s="6">
        <v>0</v>
      </c>
      <c r="PY45" s="6">
        <v>0</v>
      </c>
      <c r="PZ45" s="6">
        <v>0</v>
      </c>
      <c r="QA45" s="6">
        <v>0</v>
      </c>
      <c r="QB45" s="6">
        <v>0</v>
      </c>
      <c r="QC45" s="6">
        <v>0</v>
      </c>
      <c r="QD45" s="6">
        <v>0</v>
      </c>
      <c r="QE45" s="6">
        <v>0</v>
      </c>
      <c r="QF45" s="6">
        <v>0</v>
      </c>
      <c r="QG45" s="6">
        <v>0</v>
      </c>
      <c r="QH45" s="6">
        <v>0</v>
      </c>
      <c r="QI45" s="6">
        <v>0</v>
      </c>
      <c r="QJ45" s="6">
        <v>0</v>
      </c>
      <c r="QK45" s="6">
        <v>0</v>
      </c>
      <c r="QL45" s="6">
        <v>0</v>
      </c>
      <c r="QM45" s="6">
        <v>0</v>
      </c>
      <c r="QN45" s="6">
        <v>0</v>
      </c>
      <c r="QO45" s="6">
        <v>0</v>
      </c>
      <c r="QP45" s="6">
        <v>0</v>
      </c>
      <c r="QQ45" s="6">
        <v>0</v>
      </c>
      <c r="QR45" s="6">
        <v>0</v>
      </c>
      <c r="QS45" s="6">
        <v>0</v>
      </c>
      <c r="QT45" s="6">
        <v>0</v>
      </c>
      <c r="QU45" s="6">
        <v>0</v>
      </c>
      <c r="QV45" s="6">
        <v>0</v>
      </c>
      <c r="QW45" s="6">
        <v>0</v>
      </c>
      <c r="QX45" s="6">
        <v>0</v>
      </c>
      <c r="QY45" s="6">
        <v>0</v>
      </c>
      <c r="QZ45" s="6">
        <v>0</v>
      </c>
      <c r="RA45" s="6">
        <v>0</v>
      </c>
      <c r="RB45" s="6">
        <v>0</v>
      </c>
      <c r="RC45" s="6">
        <v>0</v>
      </c>
      <c r="RD45" s="6">
        <v>0</v>
      </c>
      <c r="RE45" s="6">
        <v>0</v>
      </c>
      <c r="RF45" s="6">
        <v>0</v>
      </c>
      <c r="RG45" s="6">
        <v>0</v>
      </c>
      <c r="RH45" s="6">
        <v>0</v>
      </c>
      <c r="RI45" s="6">
        <v>0</v>
      </c>
      <c r="RJ45" s="6">
        <v>0</v>
      </c>
      <c r="RK45" s="6">
        <v>0</v>
      </c>
      <c r="RL45" s="6">
        <v>0</v>
      </c>
      <c r="RM45" s="6">
        <v>0</v>
      </c>
      <c r="RN45" s="6">
        <v>0</v>
      </c>
      <c r="RO45" s="6">
        <v>0</v>
      </c>
      <c r="RP45" s="6">
        <v>0</v>
      </c>
      <c r="RQ45" s="6">
        <v>0</v>
      </c>
      <c r="RR45" s="6">
        <v>0</v>
      </c>
      <c r="RS45" s="6">
        <v>0</v>
      </c>
      <c r="RT45" s="6">
        <v>0</v>
      </c>
      <c r="RU45" s="6">
        <v>0</v>
      </c>
      <c r="RV45" s="6">
        <v>0</v>
      </c>
      <c r="RW45" s="6">
        <v>0</v>
      </c>
      <c r="RX45" s="6">
        <v>0</v>
      </c>
      <c r="RY45" s="6">
        <v>0</v>
      </c>
      <c r="RZ45" s="6">
        <v>0</v>
      </c>
      <c r="SA45" s="6">
        <v>0</v>
      </c>
      <c r="SB45" s="6">
        <v>0</v>
      </c>
      <c r="SC45" s="6">
        <v>0</v>
      </c>
      <c r="SD45" s="6">
        <v>0</v>
      </c>
      <c r="SE45" s="6">
        <v>0</v>
      </c>
      <c r="SF45" s="6">
        <v>0</v>
      </c>
      <c r="SG45" s="6">
        <v>0</v>
      </c>
      <c r="SH45" s="6">
        <v>0</v>
      </c>
      <c r="SI45" s="6">
        <v>0</v>
      </c>
      <c r="SJ45" s="6">
        <v>0</v>
      </c>
      <c r="SK45" s="6">
        <v>0</v>
      </c>
      <c r="SL45" s="6">
        <v>0</v>
      </c>
      <c r="SM45" s="6">
        <v>0</v>
      </c>
      <c r="SN45" s="6">
        <v>0</v>
      </c>
      <c r="SO45" s="6">
        <v>0</v>
      </c>
      <c r="SP45" s="6">
        <v>0</v>
      </c>
      <c r="SQ45" s="6">
        <v>0</v>
      </c>
      <c r="SR45" s="6">
        <v>0</v>
      </c>
      <c r="SS45" s="6">
        <v>0</v>
      </c>
      <c r="ST45" s="6">
        <v>0</v>
      </c>
      <c r="SU45" s="6">
        <v>0</v>
      </c>
      <c r="SV45" s="6">
        <v>0</v>
      </c>
      <c r="SW45" s="6">
        <v>0</v>
      </c>
      <c r="SX45" s="6">
        <v>0</v>
      </c>
      <c r="SY45" s="6">
        <v>0</v>
      </c>
      <c r="SZ45" s="6">
        <v>0</v>
      </c>
      <c r="TA45" s="6">
        <v>0</v>
      </c>
      <c r="TB45" s="6">
        <v>0</v>
      </c>
      <c r="TC45" s="6">
        <v>0</v>
      </c>
      <c r="TD45" s="6">
        <v>0</v>
      </c>
      <c r="TE45" s="6">
        <v>0</v>
      </c>
      <c r="TF45" s="6">
        <v>0</v>
      </c>
      <c r="TG45" s="6">
        <v>0</v>
      </c>
      <c r="TH45" s="6">
        <v>0</v>
      </c>
      <c r="TI45" s="6">
        <v>0</v>
      </c>
    </row>
    <row r="46" spans="1:722" ht="15">
      <c r="A46" s="26" t="s">
        <v>234</v>
      </c>
      <c r="B46" s="6">
        <v>0</v>
      </c>
      <c r="C46" s="6">
        <v>0</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c r="CE46" s="6">
        <v>0</v>
      </c>
      <c r="CF46" s="6">
        <v>0</v>
      </c>
      <c r="CG46" s="6">
        <v>0</v>
      </c>
      <c r="CH46" s="6">
        <v>0</v>
      </c>
      <c r="CI46" s="6">
        <v>0</v>
      </c>
      <c r="CJ46" s="6">
        <v>0</v>
      </c>
      <c r="CK46" s="6">
        <v>0</v>
      </c>
      <c r="CL46" s="6">
        <v>0</v>
      </c>
      <c r="CM46" s="6">
        <v>0</v>
      </c>
      <c r="CN46" s="6">
        <v>0</v>
      </c>
      <c r="CO46" s="6">
        <v>0</v>
      </c>
      <c r="CP46" s="6">
        <v>0</v>
      </c>
      <c r="CQ46" s="6">
        <v>0</v>
      </c>
      <c r="CR46" s="6">
        <v>0</v>
      </c>
      <c r="CS46" s="6">
        <v>0</v>
      </c>
      <c r="CT46" s="6">
        <v>0</v>
      </c>
      <c r="CU46" s="6">
        <v>0</v>
      </c>
      <c r="CV46" s="6">
        <v>0</v>
      </c>
      <c r="CW46" s="6">
        <v>0</v>
      </c>
      <c r="CX46" s="6">
        <v>0</v>
      </c>
      <c r="CY46" s="6">
        <v>0</v>
      </c>
      <c r="CZ46" s="6">
        <v>0</v>
      </c>
      <c r="DA46" s="6">
        <v>0</v>
      </c>
      <c r="DB46" s="6">
        <v>0</v>
      </c>
      <c r="DC46" s="6">
        <v>0</v>
      </c>
      <c r="DD46" s="6">
        <v>0</v>
      </c>
      <c r="DE46" s="6">
        <v>0</v>
      </c>
      <c r="DF46" s="6">
        <v>0</v>
      </c>
      <c r="DG46" s="6">
        <v>0</v>
      </c>
      <c r="DH46" s="6">
        <v>0</v>
      </c>
      <c r="DI46" s="6">
        <v>0</v>
      </c>
      <c r="DJ46" s="6">
        <v>0</v>
      </c>
      <c r="DK46" s="6">
        <v>0</v>
      </c>
      <c r="DL46" s="6">
        <v>0</v>
      </c>
      <c r="DM46" s="6">
        <v>0</v>
      </c>
      <c r="DN46" s="6">
        <v>0</v>
      </c>
      <c r="DO46" s="6">
        <v>0</v>
      </c>
      <c r="DP46" s="6">
        <v>0</v>
      </c>
      <c r="DQ46" s="6">
        <v>0</v>
      </c>
      <c r="DR46" s="6">
        <v>0</v>
      </c>
      <c r="DS46" s="6">
        <v>0</v>
      </c>
      <c r="DT46" s="6">
        <v>0</v>
      </c>
      <c r="DU46" s="6">
        <v>0</v>
      </c>
      <c r="DV46" s="6">
        <v>0</v>
      </c>
      <c r="DW46" s="6">
        <v>0</v>
      </c>
      <c r="DX46" s="6">
        <v>0</v>
      </c>
      <c r="DY46" s="6">
        <v>0</v>
      </c>
      <c r="DZ46" s="6">
        <v>0</v>
      </c>
      <c r="EA46" s="6">
        <v>0</v>
      </c>
      <c r="EB46" s="6">
        <v>0</v>
      </c>
      <c r="EC46" s="6">
        <v>0</v>
      </c>
      <c r="ED46" s="6">
        <v>0</v>
      </c>
      <c r="EE46" s="6">
        <v>0</v>
      </c>
      <c r="EF46" s="6">
        <v>0</v>
      </c>
      <c r="EG46" s="6">
        <v>0</v>
      </c>
      <c r="EH46" s="6">
        <v>0</v>
      </c>
      <c r="EI46" s="6">
        <v>0</v>
      </c>
      <c r="EJ46" s="6">
        <v>0</v>
      </c>
      <c r="EK46" s="6">
        <v>0</v>
      </c>
      <c r="EL46" s="6">
        <v>0</v>
      </c>
      <c r="EM46" s="6">
        <v>0</v>
      </c>
      <c r="EN46" s="6">
        <v>0</v>
      </c>
      <c r="EO46" s="6">
        <v>0</v>
      </c>
      <c r="EP46" s="6">
        <v>0</v>
      </c>
      <c r="EQ46" s="6">
        <v>0</v>
      </c>
      <c r="ER46" s="6">
        <v>0</v>
      </c>
      <c r="ES46" s="6">
        <v>0</v>
      </c>
      <c r="ET46" s="6">
        <v>0</v>
      </c>
      <c r="EU46" s="6">
        <v>0</v>
      </c>
      <c r="EV46" s="6">
        <v>0</v>
      </c>
      <c r="EW46" s="6">
        <v>0</v>
      </c>
      <c r="EX46" s="6">
        <v>0</v>
      </c>
      <c r="EY46" s="6">
        <v>0</v>
      </c>
      <c r="EZ46" s="6">
        <v>0</v>
      </c>
      <c r="FA46" s="6">
        <v>0</v>
      </c>
      <c r="FB46" s="6">
        <v>0</v>
      </c>
      <c r="FC46" s="6">
        <v>0</v>
      </c>
      <c r="FD46" s="6">
        <v>0</v>
      </c>
      <c r="FE46" s="6">
        <v>0</v>
      </c>
      <c r="FF46" s="6">
        <v>0</v>
      </c>
      <c r="FG46" s="6">
        <v>0</v>
      </c>
      <c r="FH46" s="6">
        <v>0</v>
      </c>
      <c r="FI46" s="6">
        <v>0</v>
      </c>
      <c r="FJ46" s="6">
        <v>0</v>
      </c>
      <c r="FK46" s="6">
        <v>0</v>
      </c>
      <c r="FL46" s="6">
        <v>0</v>
      </c>
      <c r="FM46" s="6">
        <v>0</v>
      </c>
      <c r="FN46" s="6">
        <v>0</v>
      </c>
      <c r="FO46" s="6">
        <v>0</v>
      </c>
      <c r="FP46" s="6">
        <v>0</v>
      </c>
      <c r="FQ46" s="6">
        <v>0</v>
      </c>
      <c r="FR46" s="6">
        <v>0</v>
      </c>
      <c r="FS46" s="6">
        <v>0</v>
      </c>
      <c r="FT46" s="6">
        <v>0</v>
      </c>
      <c r="FU46" s="6">
        <v>0</v>
      </c>
      <c r="FV46" s="6">
        <v>0</v>
      </c>
      <c r="FW46" s="6">
        <v>0</v>
      </c>
      <c r="FX46" s="6">
        <v>0</v>
      </c>
      <c r="FY46" s="6">
        <v>0</v>
      </c>
      <c r="FZ46" s="6">
        <v>0</v>
      </c>
      <c r="GA46" s="6">
        <v>0</v>
      </c>
      <c r="GB46" s="6">
        <v>0</v>
      </c>
      <c r="GC46" s="6">
        <v>0</v>
      </c>
      <c r="GD46" s="6">
        <v>0</v>
      </c>
      <c r="GE46" s="6">
        <v>0</v>
      </c>
      <c r="GF46" s="6">
        <v>0</v>
      </c>
      <c r="GG46" s="6">
        <v>0</v>
      </c>
      <c r="GH46" s="6">
        <v>0</v>
      </c>
      <c r="GI46" s="6">
        <v>0</v>
      </c>
      <c r="GJ46" s="6">
        <v>0</v>
      </c>
      <c r="GK46" s="6">
        <v>0</v>
      </c>
      <c r="GL46" s="6">
        <v>0</v>
      </c>
      <c r="GM46" s="6">
        <v>0</v>
      </c>
      <c r="GN46" s="6">
        <v>0</v>
      </c>
      <c r="GO46" s="6">
        <v>0</v>
      </c>
      <c r="GP46" s="6">
        <v>0</v>
      </c>
      <c r="GQ46" s="6">
        <v>0</v>
      </c>
      <c r="GR46" s="6">
        <v>0</v>
      </c>
      <c r="GS46" s="6">
        <v>0</v>
      </c>
      <c r="GT46" s="6">
        <v>0</v>
      </c>
      <c r="GU46" s="6">
        <v>0</v>
      </c>
      <c r="GV46" s="6">
        <v>0</v>
      </c>
      <c r="GW46" s="6">
        <v>0</v>
      </c>
      <c r="GX46" s="6">
        <v>0</v>
      </c>
      <c r="GY46" s="6">
        <v>0</v>
      </c>
      <c r="GZ46" s="6">
        <v>0</v>
      </c>
      <c r="HA46" s="6">
        <v>0</v>
      </c>
      <c r="HB46" s="6">
        <v>0</v>
      </c>
      <c r="HC46" s="6">
        <v>0</v>
      </c>
      <c r="HD46" s="6">
        <v>0</v>
      </c>
      <c r="HE46" s="6">
        <v>0</v>
      </c>
      <c r="HF46" s="6">
        <v>0</v>
      </c>
      <c r="HG46" s="6">
        <v>0</v>
      </c>
      <c r="HH46" s="6">
        <v>0</v>
      </c>
      <c r="HI46" s="6">
        <v>0</v>
      </c>
      <c r="HJ46" s="6">
        <v>0</v>
      </c>
      <c r="HK46" s="6">
        <v>0</v>
      </c>
      <c r="HL46" s="6">
        <v>0</v>
      </c>
      <c r="HM46" s="6">
        <v>0</v>
      </c>
      <c r="HN46" s="6">
        <v>0</v>
      </c>
      <c r="HO46" s="6">
        <v>0</v>
      </c>
      <c r="HP46" s="6">
        <v>0</v>
      </c>
      <c r="HQ46" s="6">
        <v>0</v>
      </c>
      <c r="HR46" s="6">
        <v>0</v>
      </c>
      <c r="HS46" s="6">
        <v>0</v>
      </c>
      <c r="HT46" s="6">
        <v>0</v>
      </c>
      <c r="HU46" s="6">
        <v>0</v>
      </c>
      <c r="HV46" s="6">
        <v>0</v>
      </c>
      <c r="HW46" s="6">
        <v>0</v>
      </c>
      <c r="HX46" s="6">
        <v>0</v>
      </c>
      <c r="HY46" s="6">
        <v>0</v>
      </c>
      <c r="HZ46" s="6">
        <v>0</v>
      </c>
      <c r="IA46" s="6">
        <v>0</v>
      </c>
      <c r="IB46" s="6">
        <v>0</v>
      </c>
      <c r="IC46" s="6">
        <v>0</v>
      </c>
      <c r="ID46" s="6">
        <v>0</v>
      </c>
      <c r="IE46" s="6">
        <v>0</v>
      </c>
      <c r="IF46" s="6">
        <v>0</v>
      </c>
      <c r="IG46" s="6">
        <v>0</v>
      </c>
      <c r="IH46" s="6">
        <v>0</v>
      </c>
      <c r="II46" s="6">
        <v>0</v>
      </c>
      <c r="IJ46" s="6">
        <v>0</v>
      </c>
      <c r="IK46" s="6">
        <v>0</v>
      </c>
      <c r="IL46" s="6">
        <v>0</v>
      </c>
      <c r="IM46" s="6">
        <v>0</v>
      </c>
      <c r="IN46" s="6">
        <v>0</v>
      </c>
      <c r="IO46" s="6">
        <v>0</v>
      </c>
      <c r="IP46" s="6">
        <v>0</v>
      </c>
      <c r="IQ46" s="6">
        <v>0</v>
      </c>
      <c r="IR46" s="6">
        <v>0</v>
      </c>
      <c r="IS46" s="6">
        <v>0</v>
      </c>
      <c r="IT46" s="6">
        <v>0</v>
      </c>
      <c r="IU46" s="6">
        <v>0</v>
      </c>
      <c r="IV46" s="6">
        <v>0</v>
      </c>
      <c r="IW46" s="6">
        <v>0</v>
      </c>
      <c r="IX46" s="6">
        <v>0</v>
      </c>
      <c r="IY46" s="6">
        <v>0</v>
      </c>
      <c r="IZ46" s="6">
        <v>0</v>
      </c>
      <c r="JA46" s="6">
        <v>0</v>
      </c>
      <c r="JB46" s="6">
        <v>0</v>
      </c>
      <c r="JC46" s="6">
        <v>0</v>
      </c>
      <c r="JD46" s="6">
        <v>0</v>
      </c>
      <c r="JE46" s="6">
        <v>0</v>
      </c>
      <c r="JF46" s="6">
        <v>0</v>
      </c>
      <c r="JG46" s="6">
        <v>0</v>
      </c>
      <c r="JH46" s="6">
        <v>0</v>
      </c>
      <c r="JI46" s="6">
        <v>0</v>
      </c>
      <c r="JJ46" s="6">
        <v>0</v>
      </c>
      <c r="JK46" s="6">
        <v>0</v>
      </c>
      <c r="JL46" s="6">
        <v>0</v>
      </c>
      <c r="JM46" s="6">
        <v>0</v>
      </c>
      <c r="JN46" s="6">
        <v>0</v>
      </c>
      <c r="JO46" s="6">
        <v>0</v>
      </c>
      <c r="JP46" s="6">
        <v>0</v>
      </c>
      <c r="JQ46" s="6">
        <v>0</v>
      </c>
      <c r="JR46" s="6">
        <v>0</v>
      </c>
      <c r="JS46" s="6">
        <v>0</v>
      </c>
      <c r="JT46" s="6">
        <v>0</v>
      </c>
      <c r="JU46" s="6">
        <v>0</v>
      </c>
      <c r="JV46" s="6">
        <v>0</v>
      </c>
      <c r="JW46" s="6">
        <v>0</v>
      </c>
      <c r="JX46" s="6">
        <v>0</v>
      </c>
      <c r="JY46" s="6">
        <v>0</v>
      </c>
      <c r="JZ46" s="6">
        <v>0</v>
      </c>
      <c r="KA46" s="6">
        <v>0</v>
      </c>
      <c r="KB46" s="6">
        <v>0</v>
      </c>
      <c r="KC46" s="6">
        <v>0</v>
      </c>
      <c r="KD46" s="6">
        <v>0</v>
      </c>
      <c r="KE46" s="6">
        <v>0</v>
      </c>
      <c r="KF46" s="6">
        <v>0</v>
      </c>
      <c r="KG46" s="6">
        <v>0</v>
      </c>
      <c r="KH46" s="6">
        <v>0</v>
      </c>
      <c r="KI46" s="6">
        <v>0</v>
      </c>
      <c r="KJ46" s="6">
        <v>0</v>
      </c>
      <c r="KK46" s="6">
        <v>0</v>
      </c>
      <c r="KL46" s="6">
        <v>0</v>
      </c>
      <c r="KM46" s="6">
        <v>0</v>
      </c>
      <c r="KN46" s="6">
        <v>0</v>
      </c>
      <c r="KO46" s="6">
        <v>0</v>
      </c>
      <c r="KP46" s="6">
        <v>0</v>
      </c>
      <c r="KQ46" s="6">
        <v>0</v>
      </c>
      <c r="KR46" s="6">
        <v>0</v>
      </c>
      <c r="KS46" s="6">
        <v>0</v>
      </c>
      <c r="KT46" s="6">
        <v>0</v>
      </c>
      <c r="KU46" s="6">
        <v>0</v>
      </c>
      <c r="KV46" s="6">
        <v>0</v>
      </c>
      <c r="KW46" s="6">
        <v>0</v>
      </c>
      <c r="KX46" s="6">
        <v>0</v>
      </c>
      <c r="KY46" s="6">
        <v>0</v>
      </c>
      <c r="KZ46" s="6">
        <v>0</v>
      </c>
      <c r="LA46" s="6">
        <v>0</v>
      </c>
      <c r="LB46" s="6">
        <v>0</v>
      </c>
      <c r="LC46" s="6">
        <v>0</v>
      </c>
      <c r="LD46" s="6">
        <v>0</v>
      </c>
      <c r="LE46" s="6">
        <v>0</v>
      </c>
      <c r="LF46" s="6">
        <v>0</v>
      </c>
      <c r="LG46" s="6">
        <v>0</v>
      </c>
      <c r="LH46" s="6">
        <v>0</v>
      </c>
      <c r="LI46" s="6">
        <v>0</v>
      </c>
      <c r="LJ46" s="6">
        <v>0</v>
      </c>
      <c r="LK46" s="6">
        <v>0</v>
      </c>
      <c r="LL46" s="6">
        <v>0</v>
      </c>
      <c r="LM46" s="6">
        <v>0</v>
      </c>
      <c r="LN46" s="6">
        <v>0</v>
      </c>
      <c r="LO46" s="6">
        <v>0</v>
      </c>
      <c r="LP46" s="6">
        <v>0</v>
      </c>
      <c r="LQ46" s="6">
        <v>0</v>
      </c>
      <c r="LR46" s="6">
        <v>0</v>
      </c>
      <c r="LS46" s="6">
        <v>0</v>
      </c>
      <c r="LT46" s="6">
        <v>0</v>
      </c>
      <c r="LU46" s="6">
        <v>0</v>
      </c>
      <c r="LV46" s="6">
        <v>0</v>
      </c>
      <c r="LW46" s="6">
        <v>0</v>
      </c>
      <c r="LX46" s="6">
        <v>0</v>
      </c>
      <c r="LY46" s="6">
        <v>0</v>
      </c>
      <c r="LZ46" s="6">
        <v>0</v>
      </c>
      <c r="MA46" s="6">
        <v>0</v>
      </c>
      <c r="MB46" s="6">
        <v>0</v>
      </c>
      <c r="MC46" s="6">
        <v>0</v>
      </c>
      <c r="MD46" s="6">
        <v>0</v>
      </c>
      <c r="ME46" s="6">
        <v>0</v>
      </c>
      <c r="MF46" s="6">
        <v>0</v>
      </c>
      <c r="MG46" s="6">
        <v>0</v>
      </c>
      <c r="MH46" s="6">
        <v>0</v>
      </c>
      <c r="MI46" s="6">
        <v>0</v>
      </c>
      <c r="MJ46" s="6">
        <v>0</v>
      </c>
      <c r="MK46" s="6">
        <v>0</v>
      </c>
      <c r="ML46" s="6">
        <v>0</v>
      </c>
      <c r="MM46" s="6">
        <v>0</v>
      </c>
      <c r="MN46" s="6">
        <v>0</v>
      </c>
      <c r="MO46" s="6">
        <v>0</v>
      </c>
      <c r="MP46" s="6">
        <v>0</v>
      </c>
      <c r="MQ46" s="6">
        <v>0</v>
      </c>
      <c r="MR46" s="6">
        <v>0</v>
      </c>
      <c r="MS46" s="6">
        <v>0</v>
      </c>
      <c r="MT46" s="6">
        <v>0</v>
      </c>
      <c r="MU46" s="6">
        <v>0</v>
      </c>
      <c r="MV46" s="6">
        <v>0</v>
      </c>
      <c r="MW46" s="6">
        <v>0</v>
      </c>
      <c r="MX46" s="6">
        <v>0</v>
      </c>
      <c r="MY46" s="6">
        <v>0</v>
      </c>
      <c r="MZ46" s="6">
        <v>0</v>
      </c>
      <c r="NA46" s="6">
        <v>0</v>
      </c>
      <c r="NB46" s="6">
        <v>0</v>
      </c>
      <c r="NC46" s="6">
        <v>0</v>
      </c>
      <c r="ND46" s="6">
        <v>0</v>
      </c>
      <c r="NE46" s="6">
        <v>0</v>
      </c>
      <c r="NF46" s="6">
        <v>0</v>
      </c>
      <c r="NG46" s="6">
        <v>0</v>
      </c>
      <c r="NH46" s="6">
        <v>0</v>
      </c>
      <c r="NI46" s="6">
        <v>0</v>
      </c>
      <c r="NJ46" s="6">
        <v>0</v>
      </c>
      <c r="NK46" s="6">
        <v>0</v>
      </c>
      <c r="NL46" s="6">
        <v>0</v>
      </c>
      <c r="NM46" s="6">
        <v>0</v>
      </c>
      <c r="NN46" s="6">
        <v>0</v>
      </c>
      <c r="NO46" s="6">
        <v>0</v>
      </c>
      <c r="NP46" s="6">
        <v>0</v>
      </c>
      <c r="NQ46" s="6">
        <v>0</v>
      </c>
      <c r="NR46" s="6">
        <v>0</v>
      </c>
      <c r="NS46" s="6">
        <v>0</v>
      </c>
      <c r="NT46" s="6">
        <v>0</v>
      </c>
      <c r="NU46" s="6">
        <v>0</v>
      </c>
      <c r="NV46" s="6">
        <v>0</v>
      </c>
      <c r="NW46" s="6">
        <v>0</v>
      </c>
      <c r="NX46" s="6">
        <v>0</v>
      </c>
      <c r="NY46" s="6">
        <v>0</v>
      </c>
      <c r="NZ46" s="6">
        <v>0</v>
      </c>
      <c r="OA46" s="6">
        <v>0</v>
      </c>
      <c r="OB46" s="6">
        <v>0</v>
      </c>
      <c r="OC46" s="6">
        <v>0</v>
      </c>
      <c r="OD46" s="6">
        <v>0</v>
      </c>
      <c r="OE46" s="6">
        <v>0</v>
      </c>
      <c r="OF46" s="6">
        <v>0</v>
      </c>
      <c r="OG46" s="6">
        <v>0</v>
      </c>
      <c r="OH46" s="6">
        <v>0</v>
      </c>
      <c r="OI46" s="6">
        <v>0</v>
      </c>
      <c r="OJ46" s="6">
        <v>0</v>
      </c>
      <c r="OK46" s="6">
        <v>0</v>
      </c>
      <c r="OL46" s="6">
        <v>0</v>
      </c>
      <c r="OM46" s="6">
        <v>0</v>
      </c>
      <c r="ON46" s="6">
        <v>0</v>
      </c>
      <c r="OO46" s="6">
        <v>0</v>
      </c>
      <c r="OP46" s="6">
        <v>0</v>
      </c>
      <c r="OQ46" s="6">
        <v>0</v>
      </c>
      <c r="OR46" s="6">
        <v>0</v>
      </c>
      <c r="OS46" s="6">
        <v>0</v>
      </c>
      <c r="OT46" s="6">
        <v>0</v>
      </c>
      <c r="OU46" s="6">
        <v>0</v>
      </c>
      <c r="OV46" s="6">
        <v>0</v>
      </c>
      <c r="OW46" s="6">
        <v>0</v>
      </c>
      <c r="OX46" s="6">
        <v>0</v>
      </c>
      <c r="OY46" s="6">
        <v>0</v>
      </c>
      <c r="OZ46" s="6">
        <v>0</v>
      </c>
      <c r="PA46" s="6">
        <v>0</v>
      </c>
      <c r="PB46" s="6">
        <v>0</v>
      </c>
      <c r="PC46" s="6">
        <v>0</v>
      </c>
      <c r="PD46" s="6">
        <v>0</v>
      </c>
      <c r="PE46" s="6">
        <v>0</v>
      </c>
      <c r="PF46" s="6">
        <v>0</v>
      </c>
      <c r="PG46" s="6">
        <v>0</v>
      </c>
      <c r="PH46" s="6">
        <v>0</v>
      </c>
      <c r="PI46" s="6">
        <v>0</v>
      </c>
      <c r="PJ46" s="6">
        <v>0</v>
      </c>
      <c r="PK46" s="6">
        <v>0</v>
      </c>
      <c r="PL46" s="6">
        <v>0</v>
      </c>
      <c r="PM46" s="6">
        <v>0</v>
      </c>
      <c r="PN46" s="6">
        <v>0</v>
      </c>
      <c r="PO46" s="6">
        <v>0</v>
      </c>
      <c r="PP46" s="6">
        <v>0</v>
      </c>
      <c r="PQ46" s="6">
        <v>0</v>
      </c>
      <c r="PR46" s="6">
        <v>0</v>
      </c>
      <c r="PS46" s="6">
        <v>0</v>
      </c>
      <c r="PT46" s="6">
        <v>0</v>
      </c>
      <c r="PU46" s="6">
        <v>0</v>
      </c>
      <c r="PV46" s="6">
        <v>0</v>
      </c>
      <c r="PW46" s="6">
        <v>0</v>
      </c>
      <c r="PX46" s="6">
        <v>0</v>
      </c>
      <c r="PY46" s="6">
        <v>0</v>
      </c>
      <c r="PZ46" s="6">
        <v>0</v>
      </c>
      <c r="QA46" s="6">
        <v>0</v>
      </c>
      <c r="QB46" s="6">
        <v>0</v>
      </c>
      <c r="QC46" s="6">
        <v>0</v>
      </c>
      <c r="QD46" s="6">
        <v>0</v>
      </c>
      <c r="QE46" s="6">
        <v>0</v>
      </c>
      <c r="QF46" s="6">
        <v>0</v>
      </c>
      <c r="QG46" s="6">
        <v>0</v>
      </c>
      <c r="QH46" s="6">
        <v>0</v>
      </c>
      <c r="QI46" s="6">
        <v>0</v>
      </c>
      <c r="QJ46" s="6">
        <v>0</v>
      </c>
      <c r="QK46" s="6">
        <v>0</v>
      </c>
      <c r="QL46" s="6">
        <v>0</v>
      </c>
      <c r="QM46" s="6">
        <v>0</v>
      </c>
      <c r="QN46" s="6">
        <v>0</v>
      </c>
      <c r="QO46" s="6">
        <v>0</v>
      </c>
      <c r="QP46" s="6">
        <v>0</v>
      </c>
      <c r="QQ46" s="6">
        <v>0</v>
      </c>
      <c r="QR46" s="6">
        <v>0</v>
      </c>
      <c r="QS46" s="6">
        <v>0</v>
      </c>
      <c r="QT46" s="6">
        <v>0</v>
      </c>
      <c r="QU46" s="6">
        <v>0</v>
      </c>
      <c r="QV46" s="6">
        <v>0</v>
      </c>
      <c r="QW46" s="6">
        <v>0</v>
      </c>
      <c r="QX46" s="6">
        <v>0</v>
      </c>
      <c r="QY46" s="6">
        <v>0</v>
      </c>
      <c r="QZ46" s="6">
        <v>0</v>
      </c>
      <c r="RA46" s="6">
        <v>0</v>
      </c>
      <c r="RB46" s="6">
        <v>0</v>
      </c>
      <c r="RC46" s="6">
        <v>0</v>
      </c>
      <c r="RD46" s="6">
        <v>0</v>
      </c>
      <c r="RE46" s="6">
        <v>0</v>
      </c>
      <c r="RF46" s="6">
        <v>0</v>
      </c>
      <c r="RG46" s="6">
        <v>0</v>
      </c>
      <c r="RH46" s="6">
        <v>0</v>
      </c>
      <c r="RI46" s="6">
        <v>0</v>
      </c>
      <c r="RJ46" s="6">
        <v>0</v>
      </c>
      <c r="RK46" s="6">
        <v>0</v>
      </c>
      <c r="RL46" s="6">
        <v>0</v>
      </c>
      <c r="RM46" s="6">
        <v>0</v>
      </c>
      <c r="RN46" s="6">
        <v>0</v>
      </c>
      <c r="RO46" s="6">
        <v>0</v>
      </c>
      <c r="RP46" s="6">
        <v>0</v>
      </c>
      <c r="RQ46" s="6">
        <v>0</v>
      </c>
      <c r="RR46" s="6">
        <v>0</v>
      </c>
      <c r="RS46" s="6">
        <v>0</v>
      </c>
      <c r="RT46" s="6">
        <v>0</v>
      </c>
      <c r="RU46" s="6">
        <v>0</v>
      </c>
      <c r="RV46" s="6">
        <v>0</v>
      </c>
      <c r="RW46" s="6">
        <v>0</v>
      </c>
      <c r="RX46" s="6">
        <v>0</v>
      </c>
      <c r="RY46" s="6">
        <v>0</v>
      </c>
      <c r="RZ46" s="6">
        <v>0</v>
      </c>
      <c r="SA46" s="6">
        <v>0</v>
      </c>
      <c r="SB46" s="6">
        <v>0</v>
      </c>
      <c r="SC46" s="6">
        <v>0</v>
      </c>
      <c r="SD46" s="6">
        <v>0</v>
      </c>
      <c r="SE46" s="6">
        <v>0</v>
      </c>
      <c r="SF46" s="6">
        <v>0</v>
      </c>
      <c r="SG46" s="6">
        <v>0</v>
      </c>
      <c r="SH46" s="6">
        <v>0</v>
      </c>
      <c r="SI46" s="6">
        <v>0</v>
      </c>
      <c r="SJ46" s="6">
        <v>0</v>
      </c>
      <c r="SK46" s="6">
        <v>0</v>
      </c>
      <c r="SL46" s="6">
        <v>0</v>
      </c>
      <c r="SM46" s="6">
        <v>0</v>
      </c>
      <c r="SN46" s="6">
        <v>0</v>
      </c>
      <c r="SO46" s="6">
        <v>0</v>
      </c>
      <c r="SP46" s="6">
        <v>0</v>
      </c>
      <c r="SQ46" s="6">
        <v>0</v>
      </c>
      <c r="SR46" s="6">
        <v>0</v>
      </c>
      <c r="SS46" s="6">
        <v>0</v>
      </c>
      <c r="ST46" s="6">
        <v>0</v>
      </c>
      <c r="SU46" s="6">
        <v>0</v>
      </c>
      <c r="SV46" s="6">
        <v>0</v>
      </c>
      <c r="SW46" s="6">
        <v>0</v>
      </c>
      <c r="SX46" s="6">
        <v>0</v>
      </c>
      <c r="SY46" s="6">
        <v>0</v>
      </c>
      <c r="SZ46" s="6">
        <v>0</v>
      </c>
      <c r="TA46" s="6">
        <v>0</v>
      </c>
      <c r="TB46" s="6">
        <v>0</v>
      </c>
      <c r="TC46" s="6">
        <v>0</v>
      </c>
      <c r="TD46" s="6">
        <v>0</v>
      </c>
      <c r="TE46" s="6">
        <v>0</v>
      </c>
      <c r="TF46" s="6">
        <v>0</v>
      </c>
      <c r="TG46" s="6">
        <v>0</v>
      </c>
      <c r="TH46" s="6">
        <v>0</v>
      </c>
      <c r="TI46" s="6">
        <v>0</v>
      </c>
    </row>
    <row r="47" spans="1:722" ht="15">
      <c r="A47" s="1" t="s">
        <v>245</v>
      </c>
      <c r="B47" s="7">
        <f t="shared" ref="B47" si="391">IFERROR(B46/B45,0)</f>
        <v>0</v>
      </c>
      <c r="C47" s="7">
        <f t="shared" ref="C47:BN47" si="392">IFERROR(C46/C45,0)</f>
        <v>0</v>
      </c>
      <c r="D47" s="7">
        <f t="shared" si="392"/>
        <v>0</v>
      </c>
      <c r="E47" s="7">
        <f t="shared" si="392"/>
        <v>0</v>
      </c>
      <c r="F47" s="7">
        <f t="shared" si="392"/>
        <v>0</v>
      </c>
      <c r="G47" s="7">
        <f t="shared" si="392"/>
        <v>0</v>
      </c>
      <c r="H47" s="7">
        <f t="shared" si="392"/>
        <v>0</v>
      </c>
      <c r="I47" s="7">
        <f t="shared" si="392"/>
        <v>0</v>
      </c>
      <c r="J47" s="7">
        <f t="shared" si="392"/>
        <v>0</v>
      </c>
      <c r="K47" s="7">
        <f t="shared" si="392"/>
        <v>0</v>
      </c>
      <c r="L47" s="7">
        <f t="shared" si="392"/>
        <v>0</v>
      </c>
      <c r="M47" s="7">
        <f t="shared" si="392"/>
        <v>0</v>
      </c>
      <c r="N47" s="7">
        <f t="shared" si="392"/>
        <v>0</v>
      </c>
      <c r="O47" s="7">
        <f t="shared" si="392"/>
        <v>0</v>
      </c>
      <c r="P47" s="7">
        <f t="shared" si="392"/>
        <v>0</v>
      </c>
      <c r="Q47" s="7">
        <f t="shared" si="392"/>
        <v>0</v>
      </c>
      <c r="R47" s="7">
        <f t="shared" si="392"/>
        <v>0</v>
      </c>
      <c r="S47" s="7">
        <f t="shared" si="392"/>
        <v>0</v>
      </c>
      <c r="T47" s="7">
        <f t="shared" si="392"/>
        <v>0</v>
      </c>
      <c r="U47" s="7">
        <f t="shared" si="392"/>
        <v>0</v>
      </c>
      <c r="V47" s="7">
        <f t="shared" si="392"/>
        <v>0</v>
      </c>
      <c r="W47" s="7">
        <f t="shared" si="392"/>
        <v>0</v>
      </c>
      <c r="X47" s="7">
        <f t="shared" si="392"/>
        <v>0</v>
      </c>
      <c r="Y47" s="7">
        <f t="shared" si="392"/>
        <v>0</v>
      </c>
      <c r="Z47" s="7">
        <f t="shared" si="392"/>
        <v>0</v>
      </c>
      <c r="AA47" s="7">
        <f t="shared" si="392"/>
        <v>0</v>
      </c>
      <c r="AB47" s="7">
        <f t="shared" si="392"/>
        <v>0</v>
      </c>
      <c r="AC47" s="7">
        <f t="shared" si="392"/>
        <v>0</v>
      </c>
      <c r="AD47" s="7">
        <f t="shared" si="392"/>
        <v>0</v>
      </c>
      <c r="AE47" s="7">
        <f t="shared" si="392"/>
        <v>0</v>
      </c>
      <c r="AF47" s="7">
        <f t="shared" si="392"/>
        <v>0</v>
      </c>
      <c r="AG47" s="7">
        <f t="shared" si="392"/>
        <v>0</v>
      </c>
      <c r="AH47" s="7">
        <f t="shared" si="392"/>
        <v>0</v>
      </c>
      <c r="AI47" s="7">
        <f t="shared" si="392"/>
        <v>0</v>
      </c>
      <c r="AJ47" s="7">
        <f t="shared" si="392"/>
        <v>0</v>
      </c>
      <c r="AK47" s="7">
        <f t="shared" si="392"/>
        <v>0</v>
      </c>
      <c r="AL47" s="7">
        <f t="shared" si="392"/>
        <v>0</v>
      </c>
      <c r="AM47" s="7">
        <f t="shared" si="392"/>
        <v>0</v>
      </c>
      <c r="AN47" s="7">
        <f t="shared" si="392"/>
        <v>0</v>
      </c>
      <c r="AO47" s="7">
        <f t="shared" si="392"/>
        <v>0</v>
      </c>
      <c r="AP47" s="7">
        <f t="shared" si="392"/>
        <v>0</v>
      </c>
      <c r="AQ47" s="7">
        <f t="shared" si="392"/>
        <v>0</v>
      </c>
      <c r="AR47" s="7">
        <f t="shared" si="392"/>
        <v>0</v>
      </c>
      <c r="AS47" s="7">
        <f t="shared" si="392"/>
        <v>0</v>
      </c>
      <c r="AT47" s="7">
        <f t="shared" si="392"/>
        <v>0</v>
      </c>
      <c r="AU47" s="7">
        <f t="shared" si="392"/>
        <v>0</v>
      </c>
      <c r="AV47" s="7">
        <f t="shared" si="392"/>
        <v>0</v>
      </c>
      <c r="AW47" s="7">
        <f t="shared" si="392"/>
        <v>0</v>
      </c>
      <c r="AX47" s="7">
        <f t="shared" si="392"/>
        <v>0</v>
      </c>
      <c r="AY47" s="7">
        <f t="shared" si="392"/>
        <v>0</v>
      </c>
      <c r="AZ47" s="7">
        <f t="shared" si="392"/>
        <v>0</v>
      </c>
      <c r="BA47" s="7">
        <f t="shared" si="392"/>
        <v>0</v>
      </c>
      <c r="BB47" s="7">
        <f t="shared" si="392"/>
        <v>0</v>
      </c>
      <c r="BC47" s="7">
        <f t="shared" si="392"/>
        <v>0</v>
      </c>
      <c r="BD47" s="7">
        <f t="shared" si="392"/>
        <v>0</v>
      </c>
      <c r="BE47" s="7">
        <f t="shared" si="392"/>
        <v>0</v>
      </c>
      <c r="BF47" s="7">
        <f t="shared" si="392"/>
        <v>0</v>
      </c>
      <c r="BG47" s="7">
        <f t="shared" si="392"/>
        <v>0</v>
      </c>
      <c r="BH47" s="7">
        <f t="shared" si="392"/>
        <v>0</v>
      </c>
      <c r="BI47" s="7">
        <f t="shared" si="392"/>
        <v>0</v>
      </c>
      <c r="BJ47" s="7">
        <f t="shared" si="392"/>
        <v>0</v>
      </c>
      <c r="BK47" s="7">
        <f t="shared" si="392"/>
        <v>0</v>
      </c>
      <c r="BL47" s="7">
        <f t="shared" si="392"/>
        <v>0</v>
      </c>
      <c r="BM47" s="7">
        <f t="shared" si="392"/>
        <v>0</v>
      </c>
      <c r="BN47" s="7">
        <f t="shared" si="392"/>
        <v>0</v>
      </c>
      <c r="BO47" s="7">
        <f t="shared" ref="BO47:DZ47" si="393">IFERROR(BO46/BO45,0)</f>
        <v>0</v>
      </c>
      <c r="BP47" s="7">
        <f t="shared" si="393"/>
        <v>0</v>
      </c>
      <c r="BQ47" s="7">
        <f t="shared" si="393"/>
        <v>0</v>
      </c>
      <c r="BR47" s="7">
        <f t="shared" si="393"/>
        <v>0</v>
      </c>
      <c r="BS47" s="7">
        <f t="shared" si="393"/>
        <v>0</v>
      </c>
      <c r="BT47" s="7">
        <f t="shared" si="393"/>
        <v>0</v>
      </c>
      <c r="BU47" s="7">
        <f t="shared" si="393"/>
        <v>0</v>
      </c>
      <c r="BV47" s="7">
        <f t="shared" si="393"/>
        <v>0</v>
      </c>
      <c r="BW47" s="7">
        <f t="shared" si="393"/>
        <v>0</v>
      </c>
      <c r="BX47" s="7">
        <f t="shared" si="393"/>
        <v>0</v>
      </c>
      <c r="BY47" s="7">
        <f t="shared" si="393"/>
        <v>0</v>
      </c>
      <c r="BZ47" s="7">
        <f t="shared" si="393"/>
        <v>0</v>
      </c>
      <c r="CA47" s="7">
        <f t="shared" si="393"/>
        <v>0</v>
      </c>
      <c r="CB47" s="7">
        <f t="shared" si="393"/>
        <v>0</v>
      </c>
      <c r="CC47" s="7">
        <f t="shared" si="393"/>
        <v>0</v>
      </c>
      <c r="CD47" s="7">
        <f t="shared" si="393"/>
        <v>0</v>
      </c>
      <c r="CE47" s="7">
        <f t="shared" si="393"/>
        <v>0</v>
      </c>
      <c r="CF47" s="7">
        <f t="shared" si="393"/>
        <v>0</v>
      </c>
      <c r="CG47" s="7">
        <f t="shared" si="393"/>
        <v>0</v>
      </c>
      <c r="CH47" s="7">
        <f t="shared" si="393"/>
        <v>0</v>
      </c>
      <c r="CI47" s="7">
        <f t="shared" si="393"/>
        <v>0</v>
      </c>
      <c r="CJ47" s="7">
        <f t="shared" si="393"/>
        <v>0</v>
      </c>
      <c r="CK47" s="7">
        <f t="shared" si="393"/>
        <v>0</v>
      </c>
      <c r="CL47" s="7">
        <f t="shared" si="393"/>
        <v>0</v>
      </c>
      <c r="CM47" s="7">
        <f t="shared" si="393"/>
        <v>0</v>
      </c>
      <c r="CN47" s="7">
        <f t="shared" si="393"/>
        <v>0</v>
      </c>
      <c r="CO47" s="7">
        <f t="shared" si="393"/>
        <v>0</v>
      </c>
      <c r="CP47" s="7">
        <f t="shared" si="393"/>
        <v>0</v>
      </c>
      <c r="CQ47" s="7">
        <f t="shared" si="393"/>
        <v>0</v>
      </c>
      <c r="CR47" s="7">
        <f t="shared" si="393"/>
        <v>0</v>
      </c>
      <c r="CS47" s="7">
        <f t="shared" si="393"/>
        <v>0</v>
      </c>
      <c r="CT47" s="7">
        <f t="shared" si="393"/>
        <v>0</v>
      </c>
      <c r="CU47" s="7">
        <f t="shared" si="393"/>
        <v>0</v>
      </c>
      <c r="CV47" s="7">
        <f t="shared" si="393"/>
        <v>0</v>
      </c>
      <c r="CW47" s="7">
        <f t="shared" si="393"/>
        <v>0</v>
      </c>
      <c r="CX47" s="7">
        <f t="shared" si="393"/>
        <v>0</v>
      </c>
      <c r="CY47" s="7">
        <f t="shared" si="393"/>
        <v>0</v>
      </c>
      <c r="CZ47" s="7">
        <f t="shared" si="393"/>
        <v>0</v>
      </c>
      <c r="DA47" s="7">
        <f t="shared" si="393"/>
        <v>0</v>
      </c>
      <c r="DB47" s="7">
        <f t="shared" si="393"/>
        <v>0</v>
      </c>
      <c r="DC47" s="7">
        <f t="shared" si="393"/>
        <v>0</v>
      </c>
      <c r="DD47" s="7">
        <f t="shared" si="393"/>
        <v>0</v>
      </c>
      <c r="DE47" s="7">
        <f t="shared" si="393"/>
        <v>0</v>
      </c>
      <c r="DF47" s="7">
        <f t="shared" si="393"/>
        <v>0</v>
      </c>
      <c r="DG47" s="7">
        <f t="shared" si="393"/>
        <v>0</v>
      </c>
      <c r="DH47" s="7">
        <f t="shared" si="393"/>
        <v>0</v>
      </c>
      <c r="DI47" s="7">
        <f t="shared" si="393"/>
        <v>0</v>
      </c>
      <c r="DJ47" s="7">
        <f t="shared" si="393"/>
        <v>0</v>
      </c>
      <c r="DK47" s="7">
        <f t="shared" si="393"/>
        <v>0</v>
      </c>
      <c r="DL47" s="7">
        <f t="shared" si="393"/>
        <v>0</v>
      </c>
      <c r="DM47" s="7">
        <f t="shared" si="393"/>
        <v>0</v>
      </c>
      <c r="DN47" s="7">
        <f t="shared" si="393"/>
        <v>0</v>
      </c>
      <c r="DO47" s="7">
        <f t="shared" si="393"/>
        <v>0</v>
      </c>
      <c r="DP47" s="7">
        <f t="shared" si="393"/>
        <v>0</v>
      </c>
      <c r="DQ47" s="7">
        <f t="shared" si="393"/>
        <v>0</v>
      </c>
      <c r="DR47" s="7">
        <f t="shared" si="393"/>
        <v>0</v>
      </c>
      <c r="DS47" s="7">
        <f t="shared" si="393"/>
        <v>0</v>
      </c>
      <c r="DT47" s="7">
        <f t="shared" si="393"/>
        <v>0</v>
      </c>
      <c r="DU47" s="7">
        <f t="shared" si="393"/>
        <v>0</v>
      </c>
      <c r="DV47" s="7">
        <f t="shared" si="393"/>
        <v>0</v>
      </c>
      <c r="DW47" s="7">
        <f t="shared" si="393"/>
        <v>0</v>
      </c>
      <c r="DX47" s="7">
        <f t="shared" si="393"/>
        <v>0</v>
      </c>
      <c r="DY47" s="7">
        <f t="shared" si="393"/>
        <v>0</v>
      </c>
      <c r="DZ47" s="7">
        <f t="shared" si="393"/>
        <v>0</v>
      </c>
      <c r="EA47" s="7">
        <f t="shared" ref="EA47:GL47" si="394">IFERROR(EA46/EA45,0)</f>
        <v>0</v>
      </c>
      <c r="EB47" s="7">
        <f t="shared" si="394"/>
        <v>0</v>
      </c>
      <c r="EC47" s="7">
        <f t="shared" si="394"/>
        <v>0</v>
      </c>
      <c r="ED47" s="7">
        <f t="shared" si="394"/>
        <v>0</v>
      </c>
      <c r="EE47" s="7">
        <f t="shared" si="394"/>
        <v>0</v>
      </c>
      <c r="EF47" s="7">
        <f t="shared" si="394"/>
        <v>0</v>
      </c>
      <c r="EG47" s="7">
        <f t="shared" si="394"/>
        <v>0</v>
      </c>
      <c r="EH47" s="7">
        <f t="shared" si="394"/>
        <v>0</v>
      </c>
      <c r="EI47" s="7">
        <f t="shared" si="394"/>
        <v>0</v>
      </c>
      <c r="EJ47" s="7">
        <f t="shared" si="394"/>
        <v>0</v>
      </c>
      <c r="EK47" s="7">
        <f t="shared" si="394"/>
        <v>0</v>
      </c>
      <c r="EL47" s="7">
        <f t="shared" si="394"/>
        <v>0</v>
      </c>
      <c r="EM47" s="7">
        <f t="shared" si="394"/>
        <v>0</v>
      </c>
      <c r="EN47" s="7">
        <f t="shared" si="394"/>
        <v>0</v>
      </c>
      <c r="EO47" s="7">
        <f t="shared" si="394"/>
        <v>0</v>
      </c>
      <c r="EP47" s="7">
        <f t="shared" si="394"/>
        <v>0</v>
      </c>
      <c r="EQ47" s="7">
        <f t="shared" si="394"/>
        <v>0</v>
      </c>
      <c r="ER47" s="7">
        <f t="shared" si="394"/>
        <v>0</v>
      </c>
      <c r="ES47" s="7">
        <f t="shared" si="394"/>
        <v>0</v>
      </c>
      <c r="ET47" s="7">
        <f t="shared" si="394"/>
        <v>0</v>
      </c>
      <c r="EU47" s="7">
        <f t="shared" si="394"/>
        <v>0</v>
      </c>
      <c r="EV47" s="7">
        <f t="shared" si="394"/>
        <v>0</v>
      </c>
      <c r="EW47" s="7">
        <f t="shared" si="394"/>
        <v>0</v>
      </c>
      <c r="EX47" s="7">
        <f t="shared" si="394"/>
        <v>0</v>
      </c>
      <c r="EY47" s="7">
        <f t="shared" si="394"/>
        <v>0</v>
      </c>
      <c r="EZ47" s="7">
        <f t="shared" si="394"/>
        <v>0</v>
      </c>
      <c r="FA47" s="7">
        <f t="shared" si="394"/>
        <v>0</v>
      </c>
      <c r="FB47" s="7">
        <f t="shared" si="394"/>
        <v>0</v>
      </c>
      <c r="FC47" s="7">
        <f t="shared" si="394"/>
        <v>0</v>
      </c>
      <c r="FD47" s="7">
        <f t="shared" si="394"/>
        <v>0</v>
      </c>
      <c r="FE47" s="7">
        <f t="shared" si="394"/>
        <v>0</v>
      </c>
      <c r="FF47" s="7">
        <f t="shared" si="394"/>
        <v>0</v>
      </c>
      <c r="FG47" s="7">
        <f t="shared" si="394"/>
        <v>0</v>
      </c>
      <c r="FH47" s="7">
        <f t="shared" si="394"/>
        <v>0</v>
      </c>
      <c r="FI47" s="7">
        <f t="shared" si="394"/>
        <v>0</v>
      </c>
      <c r="FJ47" s="7">
        <f t="shared" si="394"/>
        <v>0</v>
      </c>
      <c r="FK47" s="7">
        <f t="shared" si="394"/>
        <v>0</v>
      </c>
      <c r="FL47" s="7">
        <f t="shared" si="394"/>
        <v>0</v>
      </c>
      <c r="FM47" s="7">
        <f t="shared" si="394"/>
        <v>0</v>
      </c>
      <c r="FN47" s="7">
        <f t="shared" si="394"/>
        <v>0</v>
      </c>
      <c r="FO47" s="7">
        <f t="shared" si="394"/>
        <v>0</v>
      </c>
      <c r="FP47" s="7">
        <f t="shared" si="394"/>
        <v>0</v>
      </c>
      <c r="FQ47" s="7">
        <f t="shared" si="394"/>
        <v>0</v>
      </c>
      <c r="FR47" s="7">
        <f t="shared" si="394"/>
        <v>0</v>
      </c>
      <c r="FS47" s="7">
        <f t="shared" si="394"/>
        <v>0</v>
      </c>
      <c r="FT47" s="7">
        <f t="shared" si="394"/>
        <v>0</v>
      </c>
      <c r="FU47" s="7">
        <f t="shared" si="394"/>
        <v>0</v>
      </c>
      <c r="FV47" s="7">
        <f t="shared" si="394"/>
        <v>0</v>
      </c>
      <c r="FW47" s="7">
        <f t="shared" si="394"/>
        <v>0</v>
      </c>
      <c r="FX47" s="7">
        <f t="shared" si="394"/>
        <v>0</v>
      </c>
      <c r="FY47" s="7">
        <f t="shared" si="394"/>
        <v>0</v>
      </c>
      <c r="FZ47" s="7">
        <f t="shared" si="394"/>
        <v>0</v>
      </c>
      <c r="GA47" s="7">
        <f t="shared" si="394"/>
        <v>0</v>
      </c>
      <c r="GB47" s="7">
        <f t="shared" si="394"/>
        <v>0</v>
      </c>
      <c r="GC47" s="7">
        <f t="shared" si="394"/>
        <v>0</v>
      </c>
      <c r="GD47" s="7">
        <f t="shared" si="394"/>
        <v>0</v>
      </c>
      <c r="GE47" s="7">
        <f t="shared" si="394"/>
        <v>0</v>
      </c>
      <c r="GF47" s="7">
        <f t="shared" si="394"/>
        <v>0</v>
      </c>
      <c r="GG47" s="7">
        <f t="shared" si="394"/>
        <v>0</v>
      </c>
      <c r="GH47" s="7">
        <f t="shared" si="394"/>
        <v>0</v>
      </c>
      <c r="GI47" s="7">
        <f t="shared" si="394"/>
        <v>0</v>
      </c>
      <c r="GJ47" s="7">
        <f t="shared" si="394"/>
        <v>0</v>
      </c>
      <c r="GK47" s="7">
        <f t="shared" si="394"/>
        <v>0</v>
      </c>
      <c r="GL47" s="7">
        <f t="shared" si="394"/>
        <v>0</v>
      </c>
      <c r="GM47" s="7">
        <f t="shared" ref="GM47:IX47" si="395">IFERROR(GM46/GM45,0)</f>
        <v>0</v>
      </c>
      <c r="GN47" s="7">
        <f t="shared" si="395"/>
        <v>0</v>
      </c>
      <c r="GO47" s="7">
        <f t="shared" si="395"/>
        <v>0</v>
      </c>
      <c r="GP47" s="7">
        <f t="shared" si="395"/>
        <v>0</v>
      </c>
      <c r="GQ47" s="7">
        <f t="shared" si="395"/>
        <v>0</v>
      </c>
      <c r="GR47" s="7">
        <f t="shared" si="395"/>
        <v>0</v>
      </c>
      <c r="GS47" s="7">
        <f t="shared" si="395"/>
        <v>0</v>
      </c>
      <c r="GT47" s="7">
        <f t="shared" si="395"/>
        <v>0</v>
      </c>
      <c r="GU47" s="7">
        <f t="shared" si="395"/>
        <v>0</v>
      </c>
      <c r="GV47" s="7">
        <f t="shared" si="395"/>
        <v>0</v>
      </c>
      <c r="GW47" s="7">
        <f t="shared" si="395"/>
        <v>0</v>
      </c>
      <c r="GX47" s="7">
        <f t="shared" si="395"/>
        <v>0</v>
      </c>
      <c r="GY47" s="7">
        <f t="shared" si="395"/>
        <v>0</v>
      </c>
      <c r="GZ47" s="7">
        <f t="shared" si="395"/>
        <v>0</v>
      </c>
      <c r="HA47" s="7">
        <f t="shared" si="395"/>
        <v>0</v>
      </c>
      <c r="HB47" s="7">
        <f t="shared" si="395"/>
        <v>0</v>
      </c>
      <c r="HC47" s="7">
        <f t="shared" si="395"/>
        <v>0</v>
      </c>
      <c r="HD47" s="7">
        <f t="shared" si="395"/>
        <v>0</v>
      </c>
      <c r="HE47" s="7">
        <f t="shared" si="395"/>
        <v>0</v>
      </c>
      <c r="HF47" s="7">
        <f t="shared" si="395"/>
        <v>0</v>
      </c>
      <c r="HG47" s="7">
        <f t="shared" si="395"/>
        <v>0</v>
      </c>
      <c r="HH47" s="7">
        <f t="shared" si="395"/>
        <v>0</v>
      </c>
      <c r="HI47" s="7">
        <f t="shared" si="395"/>
        <v>0</v>
      </c>
      <c r="HJ47" s="7">
        <f t="shared" si="395"/>
        <v>0</v>
      </c>
      <c r="HK47" s="7">
        <f t="shared" si="395"/>
        <v>0</v>
      </c>
      <c r="HL47" s="7">
        <f t="shared" si="395"/>
        <v>0</v>
      </c>
      <c r="HM47" s="7">
        <f t="shared" si="395"/>
        <v>0</v>
      </c>
      <c r="HN47" s="7">
        <f t="shared" si="395"/>
        <v>0</v>
      </c>
      <c r="HO47" s="7">
        <f t="shared" si="395"/>
        <v>0</v>
      </c>
      <c r="HP47" s="7">
        <f t="shared" si="395"/>
        <v>0</v>
      </c>
      <c r="HQ47" s="7">
        <f t="shared" si="395"/>
        <v>0</v>
      </c>
      <c r="HR47" s="7">
        <f t="shared" si="395"/>
        <v>0</v>
      </c>
      <c r="HS47" s="7">
        <f t="shared" si="395"/>
        <v>0</v>
      </c>
      <c r="HT47" s="7">
        <f t="shared" si="395"/>
        <v>0</v>
      </c>
      <c r="HU47" s="7">
        <f t="shared" si="395"/>
        <v>0</v>
      </c>
      <c r="HV47" s="7">
        <f t="shared" si="395"/>
        <v>0</v>
      </c>
      <c r="HW47" s="7">
        <f t="shared" si="395"/>
        <v>0</v>
      </c>
      <c r="HX47" s="7">
        <f t="shared" si="395"/>
        <v>0</v>
      </c>
      <c r="HY47" s="7">
        <f t="shared" si="395"/>
        <v>0</v>
      </c>
      <c r="HZ47" s="7">
        <f t="shared" si="395"/>
        <v>0</v>
      </c>
      <c r="IA47" s="7">
        <f t="shared" si="395"/>
        <v>0</v>
      </c>
      <c r="IB47" s="7">
        <f t="shared" si="395"/>
        <v>0</v>
      </c>
      <c r="IC47" s="7">
        <f t="shared" si="395"/>
        <v>0</v>
      </c>
      <c r="ID47" s="7">
        <f t="shared" si="395"/>
        <v>0</v>
      </c>
      <c r="IE47" s="7">
        <f t="shared" si="395"/>
        <v>0</v>
      </c>
      <c r="IF47" s="7">
        <f t="shared" si="395"/>
        <v>0</v>
      </c>
      <c r="IG47" s="7">
        <f t="shared" si="395"/>
        <v>0</v>
      </c>
      <c r="IH47" s="7">
        <f t="shared" si="395"/>
        <v>0</v>
      </c>
      <c r="II47" s="7">
        <f t="shared" si="395"/>
        <v>0</v>
      </c>
      <c r="IJ47" s="7">
        <f t="shared" si="395"/>
        <v>0</v>
      </c>
      <c r="IK47" s="7">
        <f t="shared" si="395"/>
        <v>0</v>
      </c>
      <c r="IL47" s="7">
        <f t="shared" si="395"/>
        <v>0</v>
      </c>
      <c r="IM47" s="7">
        <f t="shared" si="395"/>
        <v>0</v>
      </c>
      <c r="IN47" s="7">
        <f t="shared" si="395"/>
        <v>0</v>
      </c>
      <c r="IO47" s="7">
        <f t="shared" si="395"/>
        <v>0</v>
      </c>
      <c r="IP47" s="7">
        <f t="shared" si="395"/>
        <v>0</v>
      </c>
      <c r="IQ47" s="7">
        <f t="shared" si="395"/>
        <v>0</v>
      </c>
      <c r="IR47" s="7">
        <f t="shared" si="395"/>
        <v>0</v>
      </c>
      <c r="IS47" s="7">
        <f t="shared" si="395"/>
        <v>0</v>
      </c>
      <c r="IT47" s="7">
        <f t="shared" si="395"/>
        <v>0</v>
      </c>
      <c r="IU47" s="7">
        <f t="shared" si="395"/>
        <v>0</v>
      </c>
      <c r="IV47" s="7">
        <f t="shared" si="395"/>
        <v>0</v>
      </c>
      <c r="IW47" s="7">
        <f t="shared" si="395"/>
        <v>0</v>
      </c>
      <c r="IX47" s="7">
        <f t="shared" si="395"/>
        <v>0</v>
      </c>
      <c r="IY47" s="7">
        <f t="shared" ref="IY47:LJ47" si="396">IFERROR(IY46/IY45,0)</f>
        <v>0</v>
      </c>
      <c r="IZ47" s="7">
        <f t="shared" si="396"/>
        <v>0</v>
      </c>
      <c r="JA47" s="7">
        <f t="shared" si="396"/>
        <v>0</v>
      </c>
      <c r="JB47" s="7">
        <f t="shared" si="396"/>
        <v>0</v>
      </c>
      <c r="JC47" s="7">
        <f t="shared" si="396"/>
        <v>0</v>
      </c>
      <c r="JD47" s="7">
        <f t="shared" si="396"/>
        <v>0</v>
      </c>
      <c r="JE47" s="7">
        <f t="shared" si="396"/>
        <v>0</v>
      </c>
      <c r="JF47" s="7">
        <f t="shared" si="396"/>
        <v>0</v>
      </c>
      <c r="JG47" s="7">
        <f t="shared" si="396"/>
        <v>0</v>
      </c>
      <c r="JH47" s="7">
        <f t="shared" si="396"/>
        <v>0</v>
      </c>
      <c r="JI47" s="7">
        <f t="shared" si="396"/>
        <v>0</v>
      </c>
      <c r="JJ47" s="7">
        <f t="shared" si="396"/>
        <v>0</v>
      </c>
      <c r="JK47" s="7">
        <f t="shared" si="396"/>
        <v>0</v>
      </c>
      <c r="JL47" s="7">
        <f t="shared" si="396"/>
        <v>0</v>
      </c>
      <c r="JM47" s="7">
        <f t="shared" si="396"/>
        <v>0</v>
      </c>
      <c r="JN47" s="7">
        <f t="shared" si="396"/>
        <v>0</v>
      </c>
      <c r="JO47" s="7">
        <f t="shared" si="396"/>
        <v>0</v>
      </c>
      <c r="JP47" s="7">
        <f t="shared" si="396"/>
        <v>0</v>
      </c>
      <c r="JQ47" s="7">
        <f t="shared" si="396"/>
        <v>0</v>
      </c>
      <c r="JR47" s="7">
        <f t="shared" si="396"/>
        <v>0</v>
      </c>
      <c r="JS47" s="7">
        <f t="shared" si="396"/>
        <v>0</v>
      </c>
      <c r="JT47" s="7">
        <f t="shared" si="396"/>
        <v>0</v>
      </c>
      <c r="JU47" s="7">
        <f t="shared" si="396"/>
        <v>0</v>
      </c>
      <c r="JV47" s="7">
        <f t="shared" si="396"/>
        <v>0</v>
      </c>
      <c r="JW47" s="7">
        <f t="shared" si="396"/>
        <v>0</v>
      </c>
      <c r="JX47" s="7">
        <f t="shared" si="396"/>
        <v>0</v>
      </c>
      <c r="JY47" s="7">
        <f t="shared" si="396"/>
        <v>0</v>
      </c>
      <c r="JZ47" s="7">
        <f t="shared" si="396"/>
        <v>0</v>
      </c>
      <c r="KA47" s="7">
        <f t="shared" si="396"/>
        <v>0</v>
      </c>
      <c r="KB47" s="7">
        <f t="shared" si="396"/>
        <v>0</v>
      </c>
      <c r="KC47" s="7">
        <f t="shared" si="396"/>
        <v>0</v>
      </c>
      <c r="KD47" s="7">
        <f t="shared" si="396"/>
        <v>0</v>
      </c>
      <c r="KE47" s="7">
        <f t="shared" si="396"/>
        <v>0</v>
      </c>
      <c r="KF47" s="7">
        <f t="shared" si="396"/>
        <v>0</v>
      </c>
      <c r="KG47" s="7">
        <f t="shared" si="396"/>
        <v>0</v>
      </c>
      <c r="KH47" s="7">
        <f t="shared" si="396"/>
        <v>0</v>
      </c>
      <c r="KI47" s="7">
        <f t="shared" si="396"/>
        <v>0</v>
      </c>
      <c r="KJ47" s="7">
        <f t="shared" si="396"/>
        <v>0</v>
      </c>
      <c r="KK47" s="7">
        <f t="shared" si="396"/>
        <v>0</v>
      </c>
      <c r="KL47" s="7">
        <f t="shared" si="396"/>
        <v>0</v>
      </c>
      <c r="KM47" s="7">
        <f t="shared" si="396"/>
        <v>0</v>
      </c>
      <c r="KN47" s="7">
        <f t="shared" si="396"/>
        <v>0</v>
      </c>
      <c r="KO47" s="7">
        <f t="shared" si="396"/>
        <v>0</v>
      </c>
      <c r="KP47" s="7">
        <f t="shared" si="396"/>
        <v>0</v>
      </c>
      <c r="KQ47" s="7">
        <f t="shared" si="396"/>
        <v>0</v>
      </c>
      <c r="KR47" s="7">
        <f t="shared" si="396"/>
        <v>0</v>
      </c>
      <c r="KS47" s="7">
        <f t="shared" si="396"/>
        <v>0</v>
      </c>
      <c r="KT47" s="7">
        <f t="shared" si="396"/>
        <v>0</v>
      </c>
      <c r="KU47" s="7">
        <f t="shared" si="396"/>
        <v>0</v>
      </c>
      <c r="KV47" s="7">
        <f t="shared" si="396"/>
        <v>0</v>
      </c>
      <c r="KW47" s="7">
        <f t="shared" si="396"/>
        <v>0</v>
      </c>
      <c r="KX47" s="7">
        <f t="shared" si="396"/>
        <v>0</v>
      </c>
      <c r="KY47" s="7">
        <f t="shared" si="396"/>
        <v>0</v>
      </c>
      <c r="KZ47" s="7">
        <f t="shared" si="396"/>
        <v>0</v>
      </c>
      <c r="LA47" s="7">
        <f t="shared" si="396"/>
        <v>0</v>
      </c>
      <c r="LB47" s="7">
        <f t="shared" si="396"/>
        <v>0</v>
      </c>
      <c r="LC47" s="7">
        <f t="shared" si="396"/>
        <v>0</v>
      </c>
      <c r="LD47" s="7">
        <f t="shared" si="396"/>
        <v>0</v>
      </c>
      <c r="LE47" s="7">
        <f t="shared" si="396"/>
        <v>0</v>
      </c>
      <c r="LF47" s="7">
        <f t="shared" si="396"/>
        <v>0</v>
      </c>
      <c r="LG47" s="7">
        <f t="shared" si="396"/>
        <v>0</v>
      </c>
      <c r="LH47" s="7">
        <f t="shared" si="396"/>
        <v>0</v>
      </c>
      <c r="LI47" s="7">
        <f t="shared" si="396"/>
        <v>0</v>
      </c>
      <c r="LJ47" s="7">
        <f t="shared" si="396"/>
        <v>0</v>
      </c>
      <c r="LK47" s="7">
        <f t="shared" ref="LK47:NV47" si="397">IFERROR(LK46/LK45,0)</f>
        <v>0</v>
      </c>
      <c r="LL47" s="7">
        <f t="shared" si="397"/>
        <v>0</v>
      </c>
      <c r="LM47" s="7">
        <f t="shared" si="397"/>
        <v>0</v>
      </c>
      <c r="LN47" s="7">
        <f t="shared" si="397"/>
        <v>0</v>
      </c>
      <c r="LO47" s="7">
        <f t="shared" si="397"/>
        <v>0</v>
      </c>
      <c r="LP47" s="7">
        <f t="shared" si="397"/>
        <v>0</v>
      </c>
      <c r="LQ47" s="7">
        <f t="shared" si="397"/>
        <v>0</v>
      </c>
      <c r="LR47" s="7">
        <f t="shared" si="397"/>
        <v>0</v>
      </c>
      <c r="LS47" s="7">
        <f t="shared" si="397"/>
        <v>0</v>
      </c>
      <c r="LT47" s="7">
        <f t="shared" si="397"/>
        <v>0</v>
      </c>
      <c r="LU47" s="7">
        <f t="shared" si="397"/>
        <v>0</v>
      </c>
      <c r="LV47" s="7">
        <f t="shared" si="397"/>
        <v>0</v>
      </c>
      <c r="LW47" s="7">
        <f t="shared" si="397"/>
        <v>0</v>
      </c>
      <c r="LX47" s="7">
        <f t="shared" si="397"/>
        <v>0</v>
      </c>
      <c r="LY47" s="7">
        <f t="shared" si="397"/>
        <v>0</v>
      </c>
      <c r="LZ47" s="7">
        <f t="shared" si="397"/>
        <v>0</v>
      </c>
      <c r="MA47" s="7">
        <f t="shared" si="397"/>
        <v>0</v>
      </c>
      <c r="MB47" s="7">
        <f t="shared" si="397"/>
        <v>0</v>
      </c>
      <c r="MC47" s="7">
        <f t="shared" si="397"/>
        <v>0</v>
      </c>
      <c r="MD47" s="7">
        <f t="shared" si="397"/>
        <v>0</v>
      </c>
      <c r="ME47" s="7">
        <f t="shared" si="397"/>
        <v>0</v>
      </c>
      <c r="MF47" s="7">
        <f t="shared" si="397"/>
        <v>0</v>
      </c>
      <c r="MG47" s="7">
        <f t="shared" si="397"/>
        <v>0</v>
      </c>
      <c r="MH47" s="7">
        <f t="shared" si="397"/>
        <v>0</v>
      </c>
      <c r="MI47" s="7">
        <f t="shared" si="397"/>
        <v>0</v>
      </c>
      <c r="MJ47" s="7">
        <f t="shared" si="397"/>
        <v>0</v>
      </c>
      <c r="MK47" s="7">
        <f t="shared" si="397"/>
        <v>0</v>
      </c>
      <c r="ML47" s="7">
        <f t="shared" si="397"/>
        <v>0</v>
      </c>
      <c r="MM47" s="7">
        <f t="shared" si="397"/>
        <v>0</v>
      </c>
      <c r="MN47" s="7">
        <f t="shared" si="397"/>
        <v>0</v>
      </c>
      <c r="MO47" s="7">
        <f t="shared" si="397"/>
        <v>0</v>
      </c>
      <c r="MP47" s="7">
        <f t="shared" si="397"/>
        <v>0</v>
      </c>
      <c r="MQ47" s="7">
        <f t="shared" si="397"/>
        <v>0</v>
      </c>
      <c r="MR47" s="7">
        <f t="shared" si="397"/>
        <v>0</v>
      </c>
      <c r="MS47" s="7">
        <f t="shared" si="397"/>
        <v>0</v>
      </c>
      <c r="MT47" s="7">
        <f t="shared" si="397"/>
        <v>0</v>
      </c>
      <c r="MU47" s="7">
        <f t="shared" si="397"/>
        <v>0</v>
      </c>
      <c r="MV47" s="7">
        <f t="shared" si="397"/>
        <v>0</v>
      </c>
      <c r="MW47" s="7">
        <f t="shared" si="397"/>
        <v>0</v>
      </c>
      <c r="MX47" s="7">
        <f t="shared" si="397"/>
        <v>0</v>
      </c>
      <c r="MY47" s="7">
        <f t="shared" si="397"/>
        <v>0</v>
      </c>
      <c r="MZ47" s="7">
        <f t="shared" si="397"/>
        <v>0</v>
      </c>
      <c r="NA47" s="7">
        <f t="shared" si="397"/>
        <v>0</v>
      </c>
      <c r="NB47" s="7">
        <f t="shared" si="397"/>
        <v>0</v>
      </c>
      <c r="NC47" s="7">
        <f t="shared" si="397"/>
        <v>0</v>
      </c>
      <c r="ND47" s="7">
        <f t="shared" si="397"/>
        <v>0</v>
      </c>
      <c r="NE47" s="7">
        <f t="shared" si="397"/>
        <v>0</v>
      </c>
      <c r="NF47" s="7">
        <f t="shared" si="397"/>
        <v>0</v>
      </c>
      <c r="NG47" s="7">
        <f t="shared" si="397"/>
        <v>0</v>
      </c>
      <c r="NH47" s="7">
        <f t="shared" si="397"/>
        <v>0</v>
      </c>
      <c r="NI47" s="7">
        <f t="shared" si="397"/>
        <v>0</v>
      </c>
      <c r="NJ47" s="7">
        <f t="shared" si="397"/>
        <v>0</v>
      </c>
      <c r="NK47" s="7">
        <f t="shared" si="397"/>
        <v>0</v>
      </c>
      <c r="NL47" s="7">
        <f t="shared" si="397"/>
        <v>0</v>
      </c>
      <c r="NM47" s="7">
        <f t="shared" si="397"/>
        <v>0</v>
      </c>
      <c r="NN47" s="7">
        <f t="shared" si="397"/>
        <v>0</v>
      </c>
      <c r="NO47" s="7">
        <f t="shared" si="397"/>
        <v>0</v>
      </c>
      <c r="NP47" s="7">
        <f t="shared" si="397"/>
        <v>0</v>
      </c>
      <c r="NQ47" s="7">
        <f t="shared" si="397"/>
        <v>0</v>
      </c>
      <c r="NR47" s="7">
        <f t="shared" si="397"/>
        <v>0</v>
      </c>
      <c r="NS47" s="7">
        <f t="shared" si="397"/>
        <v>0</v>
      </c>
      <c r="NT47" s="7">
        <f t="shared" si="397"/>
        <v>0</v>
      </c>
      <c r="NU47" s="7">
        <f t="shared" si="397"/>
        <v>0</v>
      </c>
      <c r="NV47" s="7">
        <f t="shared" si="397"/>
        <v>0</v>
      </c>
      <c r="NW47" s="7">
        <f t="shared" ref="NW47:QH47" si="398">IFERROR(NW46/NW45,0)</f>
        <v>0</v>
      </c>
      <c r="NX47" s="7">
        <f t="shared" si="398"/>
        <v>0</v>
      </c>
      <c r="NY47" s="7">
        <f t="shared" si="398"/>
        <v>0</v>
      </c>
      <c r="NZ47" s="7">
        <f t="shared" si="398"/>
        <v>0</v>
      </c>
      <c r="OA47" s="7">
        <f t="shared" si="398"/>
        <v>0</v>
      </c>
      <c r="OB47" s="7">
        <f t="shared" si="398"/>
        <v>0</v>
      </c>
      <c r="OC47" s="7">
        <f t="shared" si="398"/>
        <v>0</v>
      </c>
      <c r="OD47" s="7">
        <f t="shared" si="398"/>
        <v>0</v>
      </c>
      <c r="OE47" s="7">
        <f t="shared" si="398"/>
        <v>0</v>
      </c>
      <c r="OF47" s="7">
        <f t="shared" si="398"/>
        <v>0</v>
      </c>
      <c r="OG47" s="7">
        <f t="shared" si="398"/>
        <v>0</v>
      </c>
      <c r="OH47" s="7">
        <f t="shared" si="398"/>
        <v>0</v>
      </c>
      <c r="OI47" s="7">
        <f t="shared" si="398"/>
        <v>0</v>
      </c>
      <c r="OJ47" s="7">
        <f t="shared" si="398"/>
        <v>0</v>
      </c>
      <c r="OK47" s="7">
        <f t="shared" si="398"/>
        <v>0</v>
      </c>
      <c r="OL47" s="7">
        <f t="shared" si="398"/>
        <v>0</v>
      </c>
      <c r="OM47" s="7">
        <f t="shared" si="398"/>
        <v>0</v>
      </c>
      <c r="ON47" s="7">
        <f t="shared" si="398"/>
        <v>0</v>
      </c>
      <c r="OO47" s="7">
        <f t="shared" si="398"/>
        <v>0</v>
      </c>
      <c r="OP47" s="7">
        <f t="shared" si="398"/>
        <v>0</v>
      </c>
      <c r="OQ47" s="7">
        <f t="shared" si="398"/>
        <v>0</v>
      </c>
      <c r="OR47" s="7">
        <f t="shared" si="398"/>
        <v>0</v>
      </c>
      <c r="OS47" s="7">
        <f t="shared" si="398"/>
        <v>0</v>
      </c>
      <c r="OT47" s="7">
        <f t="shared" si="398"/>
        <v>0</v>
      </c>
      <c r="OU47" s="7">
        <f t="shared" si="398"/>
        <v>0</v>
      </c>
      <c r="OV47" s="7">
        <f t="shared" si="398"/>
        <v>0</v>
      </c>
      <c r="OW47" s="7">
        <f t="shared" si="398"/>
        <v>0</v>
      </c>
      <c r="OX47" s="7">
        <f t="shared" si="398"/>
        <v>0</v>
      </c>
      <c r="OY47" s="7">
        <f t="shared" si="398"/>
        <v>0</v>
      </c>
      <c r="OZ47" s="7">
        <f t="shared" si="398"/>
        <v>0</v>
      </c>
      <c r="PA47" s="7">
        <f t="shared" si="398"/>
        <v>0</v>
      </c>
      <c r="PB47" s="7">
        <f t="shared" si="398"/>
        <v>0</v>
      </c>
      <c r="PC47" s="7">
        <f t="shared" si="398"/>
        <v>0</v>
      </c>
      <c r="PD47" s="7">
        <f t="shared" si="398"/>
        <v>0</v>
      </c>
      <c r="PE47" s="7">
        <f t="shared" si="398"/>
        <v>0</v>
      </c>
      <c r="PF47" s="7">
        <f t="shared" si="398"/>
        <v>0</v>
      </c>
      <c r="PG47" s="7">
        <f t="shared" si="398"/>
        <v>0</v>
      </c>
      <c r="PH47" s="7">
        <f t="shared" si="398"/>
        <v>0</v>
      </c>
      <c r="PI47" s="7">
        <f t="shared" si="398"/>
        <v>0</v>
      </c>
      <c r="PJ47" s="7">
        <f t="shared" si="398"/>
        <v>0</v>
      </c>
      <c r="PK47" s="7">
        <f t="shared" si="398"/>
        <v>0</v>
      </c>
      <c r="PL47" s="7">
        <f t="shared" si="398"/>
        <v>0</v>
      </c>
      <c r="PM47" s="7">
        <f t="shared" si="398"/>
        <v>0</v>
      </c>
      <c r="PN47" s="7">
        <f t="shared" si="398"/>
        <v>0</v>
      </c>
      <c r="PO47" s="7">
        <f t="shared" si="398"/>
        <v>0</v>
      </c>
      <c r="PP47" s="7">
        <f t="shared" si="398"/>
        <v>0</v>
      </c>
      <c r="PQ47" s="7">
        <f t="shared" si="398"/>
        <v>0</v>
      </c>
      <c r="PR47" s="7">
        <f t="shared" si="398"/>
        <v>0</v>
      </c>
      <c r="PS47" s="7">
        <f t="shared" si="398"/>
        <v>0</v>
      </c>
      <c r="PT47" s="7">
        <f t="shared" si="398"/>
        <v>0</v>
      </c>
      <c r="PU47" s="7">
        <f t="shared" si="398"/>
        <v>0</v>
      </c>
      <c r="PV47" s="7">
        <f t="shared" si="398"/>
        <v>0</v>
      </c>
      <c r="PW47" s="7">
        <f t="shared" si="398"/>
        <v>0</v>
      </c>
      <c r="PX47" s="7">
        <f t="shared" si="398"/>
        <v>0</v>
      </c>
      <c r="PY47" s="7">
        <f t="shared" si="398"/>
        <v>0</v>
      </c>
      <c r="PZ47" s="7">
        <f t="shared" si="398"/>
        <v>0</v>
      </c>
      <c r="QA47" s="7">
        <f t="shared" si="398"/>
        <v>0</v>
      </c>
      <c r="QB47" s="7">
        <f t="shared" si="398"/>
        <v>0</v>
      </c>
      <c r="QC47" s="7">
        <f t="shared" si="398"/>
        <v>0</v>
      </c>
      <c r="QD47" s="7">
        <f t="shared" si="398"/>
        <v>0</v>
      </c>
      <c r="QE47" s="7">
        <f t="shared" si="398"/>
        <v>0</v>
      </c>
      <c r="QF47" s="7">
        <f t="shared" si="398"/>
        <v>0</v>
      </c>
      <c r="QG47" s="7">
        <f t="shared" si="398"/>
        <v>0</v>
      </c>
      <c r="QH47" s="7">
        <f t="shared" si="398"/>
        <v>0</v>
      </c>
      <c r="QI47" s="7">
        <f t="shared" ref="QI47:ST47" si="399">IFERROR(QI46/QI45,0)</f>
        <v>0</v>
      </c>
      <c r="QJ47" s="7">
        <f t="shared" si="399"/>
        <v>0</v>
      </c>
      <c r="QK47" s="7">
        <f t="shared" si="399"/>
        <v>0</v>
      </c>
      <c r="QL47" s="7">
        <f t="shared" si="399"/>
        <v>0</v>
      </c>
      <c r="QM47" s="7">
        <f t="shared" si="399"/>
        <v>0</v>
      </c>
      <c r="QN47" s="7">
        <f t="shared" si="399"/>
        <v>0</v>
      </c>
      <c r="QO47" s="7">
        <f t="shared" si="399"/>
        <v>0</v>
      </c>
      <c r="QP47" s="7">
        <f t="shared" si="399"/>
        <v>0</v>
      </c>
      <c r="QQ47" s="7">
        <f t="shared" si="399"/>
        <v>0</v>
      </c>
      <c r="QR47" s="7">
        <f t="shared" si="399"/>
        <v>0</v>
      </c>
      <c r="QS47" s="7">
        <f t="shared" si="399"/>
        <v>0</v>
      </c>
      <c r="QT47" s="7">
        <f t="shared" si="399"/>
        <v>0</v>
      </c>
      <c r="QU47" s="7">
        <f t="shared" si="399"/>
        <v>0</v>
      </c>
      <c r="QV47" s="7">
        <f t="shared" si="399"/>
        <v>0</v>
      </c>
      <c r="QW47" s="7">
        <f t="shared" si="399"/>
        <v>0</v>
      </c>
      <c r="QX47" s="7">
        <f t="shared" si="399"/>
        <v>0</v>
      </c>
      <c r="QY47" s="7">
        <f t="shared" si="399"/>
        <v>0</v>
      </c>
      <c r="QZ47" s="7">
        <f t="shared" si="399"/>
        <v>0</v>
      </c>
      <c r="RA47" s="7">
        <f t="shared" si="399"/>
        <v>0</v>
      </c>
      <c r="RB47" s="7">
        <f t="shared" si="399"/>
        <v>0</v>
      </c>
      <c r="RC47" s="7">
        <f t="shared" si="399"/>
        <v>0</v>
      </c>
      <c r="RD47" s="7">
        <f t="shared" si="399"/>
        <v>0</v>
      </c>
      <c r="RE47" s="7">
        <f t="shared" si="399"/>
        <v>0</v>
      </c>
      <c r="RF47" s="7">
        <f t="shared" si="399"/>
        <v>0</v>
      </c>
      <c r="RG47" s="7">
        <f t="shared" si="399"/>
        <v>0</v>
      </c>
      <c r="RH47" s="7">
        <f t="shared" si="399"/>
        <v>0</v>
      </c>
      <c r="RI47" s="7">
        <f t="shared" si="399"/>
        <v>0</v>
      </c>
      <c r="RJ47" s="7">
        <f t="shared" si="399"/>
        <v>0</v>
      </c>
      <c r="RK47" s="7">
        <f t="shared" si="399"/>
        <v>0</v>
      </c>
      <c r="RL47" s="7">
        <f t="shared" si="399"/>
        <v>0</v>
      </c>
      <c r="RM47" s="7">
        <f t="shared" si="399"/>
        <v>0</v>
      </c>
      <c r="RN47" s="7">
        <f t="shared" si="399"/>
        <v>0</v>
      </c>
      <c r="RO47" s="7">
        <f t="shared" si="399"/>
        <v>0</v>
      </c>
      <c r="RP47" s="7">
        <f t="shared" si="399"/>
        <v>0</v>
      </c>
      <c r="RQ47" s="7">
        <f t="shared" si="399"/>
        <v>0</v>
      </c>
      <c r="RR47" s="7">
        <f t="shared" si="399"/>
        <v>0</v>
      </c>
      <c r="RS47" s="7">
        <f t="shared" si="399"/>
        <v>0</v>
      </c>
      <c r="RT47" s="7">
        <f t="shared" si="399"/>
        <v>0</v>
      </c>
      <c r="RU47" s="7">
        <f t="shared" si="399"/>
        <v>0</v>
      </c>
      <c r="RV47" s="7">
        <f t="shared" si="399"/>
        <v>0</v>
      </c>
      <c r="RW47" s="7">
        <f t="shared" si="399"/>
        <v>0</v>
      </c>
      <c r="RX47" s="7">
        <f t="shared" si="399"/>
        <v>0</v>
      </c>
      <c r="RY47" s="7">
        <f t="shared" si="399"/>
        <v>0</v>
      </c>
      <c r="RZ47" s="7">
        <f t="shared" si="399"/>
        <v>0</v>
      </c>
      <c r="SA47" s="7">
        <f t="shared" si="399"/>
        <v>0</v>
      </c>
      <c r="SB47" s="7">
        <f t="shared" si="399"/>
        <v>0</v>
      </c>
      <c r="SC47" s="7">
        <f t="shared" si="399"/>
        <v>0</v>
      </c>
      <c r="SD47" s="7">
        <f t="shared" si="399"/>
        <v>0</v>
      </c>
      <c r="SE47" s="7">
        <f t="shared" si="399"/>
        <v>0</v>
      </c>
      <c r="SF47" s="7">
        <f t="shared" si="399"/>
        <v>0</v>
      </c>
      <c r="SG47" s="7">
        <f t="shared" si="399"/>
        <v>0</v>
      </c>
      <c r="SH47" s="7">
        <f t="shared" si="399"/>
        <v>0</v>
      </c>
      <c r="SI47" s="7">
        <f t="shared" si="399"/>
        <v>0</v>
      </c>
      <c r="SJ47" s="7">
        <f t="shared" si="399"/>
        <v>0</v>
      </c>
      <c r="SK47" s="7">
        <f t="shared" si="399"/>
        <v>0</v>
      </c>
      <c r="SL47" s="7">
        <f t="shared" si="399"/>
        <v>0</v>
      </c>
      <c r="SM47" s="7">
        <f t="shared" si="399"/>
        <v>0</v>
      </c>
      <c r="SN47" s="7">
        <f t="shared" si="399"/>
        <v>0</v>
      </c>
      <c r="SO47" s="7">
        <f t="shared" si="399"/>
        <v>0</v>
      </c>
      <c r="SP47" s="7">
        <f t="shared" si="399"/>
        <v>0</v>
      </c>
      <c r="SQ47" s="7">
        <f t="shared" si="399"/>
        <v>0</v>
      </c>
      <c r="SR47" s="7">
        <f t="shared" si="399"/>
        <v>0</v>
      </c>
      <c r="SS47" s="7">
        <f t="shared" si="399"/>
        <v>0</v>
      </c>
      <c r="ST47" s="7">
        <f t="shared" si="399"/>
        <v>0</v>
      </c>
      <c r="SU47" s="7">
        <f t="shared" ref="SU47:TI47" si="400">IFERROR(SU46/SU45,0)</f>
        <v>0</v>
      </c>
      <c r="SV47" s="7">
        <f t="shared" si="400"/>
        <v>0</v>
      </c>
      <c r="SW47" s="7">
        <f t="shared" si="400"/>
        <v>0</v>
      </c>
      <c r="SX47" s="7">
        <f t="shared" si="400"/>
        <v>0</v>
      </c>
      <c r="SY47" s="7">
        <f t="shared" si="400"/>
        <v>0</v>
      </c>
      <c r="SZ47" s="7">
        <f t="shared" si="400"/>
        <v>0</v>
      </c>
      <c r="TA47" s="7">
        <f t="shared" si="400"/>
        <v>0</v>
      </c>
      <c r="TB47" s="7">
        <f t="shared" si="400"/>
        <v>0</v>
      </c>
      <c r="TC47" s="7">
        <f t="shared" si="400"/>
        <v>0</v>
      </c>
      <c r="TD47" s="7">
        <f t="shared" si="400"/>
        <v>0</v>
      </c>
      <c r="TE47" s="7">
        <f t="shared" si="400"/>
        <v>0</v>
      </c>
      <c r="TF47" s="7">
        <f t="shared" si="400"/>
        <v>0</v>
      </c>
      <c r="TG47" s="7">
        <f t="shared" si="400"/>
        <v>0</v>
      </c>
      <c r="TH47" s="7">
        <f t="shared" si="400"/>
        <v>0</v>
      </c>
      <c r="TI47" s="7">
        <f t="shared" si="400"/>
        <v>0</v>
      </c>
      <c r="TJ47" s="7">
        <f t="shared" ref="TJ47:TU47" si="401">IFERROR(TJ46/TJ45,0)</f>
        <v>0</v>
      </c>
      <c r="TK47" s="7">
        <f t="shared" si="401"/>
        <v>0</v>
      </c>
      <c r="TL47" s="7">
        <f t="shared" si="401"/>
        <v>0</v>
      </c>
      <c r="TM47" s="7">
        <f t="shared" si="401"/>
        <v>0</v>
      </c>
      <c r="TN47" s="7">
        <f t="shared" si="401"/>
        <v>0</v>
      </c>
      <c r="TO47" s="7">
        <f t="shared" si="401"/>
        <v>0</v>
      </c>
      <c r="TP47" s="7">
        <f t="shared" si="401"/>
        <v>0</v>
      </c>
      <c r="TQ47" s="7">
        <f t="shared" si="401"/>
        <v>0</v>
      </c>
      <c r="TR47" s="7">
        <f t="shared" si="401"/>
        <v>0</v>
      </c>
      <c r="TS47" s="7">
        <f t="shared" si="401"/>
        <v>0</v>
      </c>
      <c r="TT47" s="7">
        <f t="shared" si="401"/>
        <v>0</v>
      </c>
      <c r="TU47" s="7">
        <f t="shared" si="401"/>
        <v>0</v>
      </c>
      <c r="TV47" s="7">
        <f t="shared" ref="TV47:VC47" si="402">IFERROR(TV46/TV45,0)</f>
        <v>0</v>
      </c>
      <c r="TW47" s="7">
        <f t="shared" si="402"/>
        <v>0</v>
      </c>
      <c r="TX47" s="7">
        <f t="shared" si="402"/>
        <v>0</v>
      </c>
      <c r="TY47" s="7">
        <f t="shared" si="402"/>
        <v>0</v>
      </c>
      <c r="TZ47" s="7">
        <f t="shared" si="402"/>
        <v>0</v>
      </c>
      <c r="UA47" s="7">
        <f t="shared" si="402"/>
        <v>0</v>
      </c>
      <c r="UB47" s="7">
        <f t="shared" si="402"/>
        <v>0</v>
      </c>
      <c r="UC47" s="7">
        <f t="shared" si="402"/>
        <v>0</v>
      </c>
      <c r="UD47" s="7">
        <f t="shared" si="402"/>
        <v>0</v>
      </c>
      <c r="UE47" s="7">
        <f t="shared" si="402"/>
        <v>0</v>
      </c>
      <c r="UF47" s="7">
        <f t="shared" si="402"/>
        <v>0</v>
      </c>
      <c r="UG47" s="7">
        <f t="shared" si="402"/>
        <v>0</v>
      </c>
      <c r="UH47" s="7">
        <f t="shared" si="402"/>
        <v>0</v>
      </c>
      <c r="UI47" s="7">
        <f t="shared" si="402"/>
        <v>0</v>
      </c>
      <c r="UJ47" s="7">
        <f t="shared" si="402"/>
        <v>0</v>
      </c>
      <c r="UK47" s="7">
        <f t="shared" si="402"/>
        <v>0</v>
      </c>
      <c r="UL47" s="7">
        <f t="shared" si="402"/>
        <v>0</v>
      </c>
      <c r="UM47" s="7">
        <f t="shared" si="402"/>
        <v>0</v>
      </c>
      <c r="UN47" s="7">
        <f t="shared" si="402"/>
        <v>0</v>
      </c>
      <c r="UO47" s="7">
        <f t="shared" si="402"/>
        <v>0</v>
      </c>
      <c r="UP47" s="7">
        <f t="shared" si="402"/>
        <v>0</v>
      </c>
      <c r="UQ47" s="7">
        <f t="shared" si="402"/>
        <v>0</v>
      </c>
      <c r="UR47" s="7">
        <f t="shared" si="402"/>
        <v>0</v>
      </c>
      <c r="US47" s="7">
        <f t="shared" si="402"/>
        <v>0</v>
      </c>
      <c r="UT47" s="7">
        <f t="shared" si="402"/>
        <v>0</v>
      </c>
      <c r="UU47" s="7">
        <f t="shared" si="402"/>
        <v>0</v>
      </c>
      <c r="UV47" s="7">
        <f t="shared" si="402"/>
        <v>0</v>
      </c>
      <c r="UW47" s="7">
        <f t="shared" si="402"/>
        <v>0</v>
      </c>
      <c r="UX47" s="7">
        <f t="shared" si="402"/>
        <v>0</v>
      </c>
      <c r="UY47" s="7">
        <f t="shared" si="402"/>
        <v>0</v>
      </c>
      <c r="UZ47" s="7">
        <f t="shared" si="402"/>
        <v>0</v>
      </c>
      <c r="VA47" s="7">
        <f t="shared" si="402"/>
        <v>0</v>
      </c>
      <c r="VB47" s="7">
        <f t="shared" si="402"/>
        <v>0</v>
      </c>
      <c r="VC47" s="7">
        <f t="shared" si="402"/>
        <v>0</v>
      </c>
      <c r="VD47" s="7">
        <f t="shared" ref="VD47:VM47" si="403">IFERROR(VD46/VD45,0)</f>
        <v>0</v>
      </c>
      <c r="VE47" s="7">
        <f t="shared" si="403"/>
        <v>0</v>
      </c>
      <c r="VF47" s="7">
        <f t="shared" si="403"/>
        <v>0</v>
      </c>
      <c r="VG47" s="7">
        <f t="shared" si="403"/>
        <v>0</v>
      </c>
      <c r="VH47" s="7">
        <f t="shared" si="403"/>
        <v>0</v>
      </c>
      <c r="VI47" s="7">
        <f t="shared" si="403"/>
        <v>0</v>
      </c>
      <c r="VJ47" s="7">
        <f t="shared" si="403"/>
        <v>0</v>
      </c>
      <c r="VK47" s="7">
        <f t="shared" si="403"/>
        <v>0</v>
      </c>
      <c r="VL47" s="7">
        <f t="shared" si="403"/>
        <v>0</v>
      </c>
      <c r="VM47" s="7">
        <f t="shared" si="403"/>
        <v>0</v>
      </c>
      <c r="VN47" s="7">
        <f t="shared" ref="VN47:WE47" si="404">IFERROR(VN46/VN45,0)</f>
        <v>0</v>
      </c>
      <c r="VO47" s="7">
        <f t="shared" si="404"/>
        <v>0</v>
      </c>
      <c r="VP47" s="7">
        <f t="shared" si="404"/>
        <v>0</v>
      </c>
      <c r="VQ47" s="7">
        <f t="shared" si="404"/>
        <v>0</v>
      </c>
      <c r="VR47" s="7">
        <f t="shared" si="404"/>
        <v>0</v>
      </c>
      <c r="VS47" s="7">
        <f t="shared" si="404"/>
        <v>0</v>
      </c>
      <c r="VT47" s="7">
        <f t="shared" si="404"/>
        <v>0</v>
      </c>
      <c r="VU47" s="7">
        <f t="shared" si="404"/>
        <v>0</v>
      </c>
      <c r="VV47" s="7">
        <f t="shared" si="404"/>
        <v>0</v>
      </c>
      <c r="VW47" s="7">
        <f t="shared" si="404"/>
        <v>0</v>
      </c>
      <c r="VX47" s="7">
        <f t="shared" si="404"/>
        <v>0</v>
      </c>
      <c r="VY47" s="7">
        <f t="shared" si="404"/>
        <v>0</v>
      </c>
      <c r="VZ47" s="7">
        <f t="shared" si="404"/>
        <v>0</v>
      </c>
      <c r="WA47" s="7">
        <f t="shared" si="404"/>
        <v>0</v>
      </c>
      <c r="WB47" s="7">
        <f t="shared" si="404"/>
        <v>0</v>
      </c>
      <c r="WC47" s="7">
        <f t="shared" si="404"/>
        <v>0</v>
      </c>
      <c r="WD47" s="7">
        <f t="shared" si="404"/>
        <v>0</v>
      </c>
      <c r="WE47" s="7">
        <f t="shared" si="404"/>
        <v>0</v>
      </c>
      <c r="WF47" s="7">
        <f t="shared" ref="WF47:WO47" si="405">IFERROR(WF46/WF45,0)</f>
        <v>0</v>
      </c>
      <c r="WG47" s="7">
        <f t="shared" si="405"/>
        <v>0</v>
      </c>
      <c r="WH47" s="7">
        <f t="shared" si="405"/>
        <v>0</v>
      </c>
      <c r="WI47" s="7">
        <f t="shared" si="405"/>
        <v>0</v>
      </c>
      <c r="WJ47" s="7">
        <f t="shared" si="405"/>
        <v>0</v>
      </c>
      <c r="WK47" s="7">
        <f t="shared" si="405"/>
        <v>0</v>
      </c>
      <c r="WL47" s="7">
        <f t="shared" si="405"/>
        <v>0</v>
      </c>
      <c r="WM47" s="7">
        <f t="shared" si="405"/>
        <v>0</v>
      </c>
      <c r="WN47" s="7">
        <f t="shared" si="405"/>
        <v>0</v>
      </c>
      <c r="WO47" s="7">
        <f t="shared" si="405"/>
        <v>0</v>
      </c>
      <c r="WP47" s="7">
        <f t="shared" ref="WP47:WS47" si="406">IFERROR(WP46/WP45,0)</f>
        <v>0</v>
      </c>
      <c r="WQ47" s="7">
        <f t="shared" si="406"/>
        <v>0</v>
      </c>
      <c r="WR47" s="7">
        <f t="shared" si="406"/>
        <v>0</v>
      </c>
      <c r="WS47" s="7">
        <f t="shared" si="406"/>
        <v>0</v>
      </c>
      <c r="WT47" s="7">
        <f t="shared" ref="WT47:XG47" si="407">IFERROR(WT46/WT45,0)</f>
        <v>0</v>
      </c>
      <c r="WU47" s="7">
        <f t="shared" si="407"/>
        <v>0</v>
      </c>
      <c r="WV47" s="7">
        <f t="shared" si="407"/>
        <v>0</v>
      </c>
      <c r="WW47" s="7">
        <f t="shared" si="407"/>
        <v>0</v>
      </c>
      <c r="WX47" s="7">
        <f t="shared" si="407"/>
        <v>0</v>
      </c>
      <c r="WY47" s="7">
        <f t="shared" si="407"/>
        <v>0</v>
      </c>
      <c r="WZ47" s="7">
        <f t="shared" si="407"/>
        <v>0</v>
      </c>
      <c r="XA47" s="7">
        <f t="shared" si="407"/>
        <v>0</v>
      </c>
      <c r="XB47" s="7">
        <f t="shared" si="407"/>
        <v>0</v>
      </c>
      <c r="XC47" s="7">
        <f t="shared" si="407"/>
        <v>0</v>
      </c>
      <c r="XD47" s="7">
        <f t="shared" si="407"/>
        <v>0</v>
      </c>
      <c r="XE47" s="7">
        <f t="shared" si="407"/>
        <v>0</v>
      </c>
      <c r="XF47" s="7">
        <f t="shared" si="407"/>
        <v>0</v>
      </c>
      <c r="XG47" s="7">
        <f t="shared" si="407"/>
        <v>0</v>
      </c>
      <c r="XH47" s="7">
        <f t="shared" ref="XH47:YM47" si="408">IFERROR(XH46/XH45,0)</f>
        <v>0</v>
      </c>
      <c r="XI47" s="7">
        <f t="shared" si="408"/>
        <v>0</v>
      </c>
      <c r="XJ47" s="7">
        <f t="shared" si="408"/>
        <v>0</v>
      </c>
      <c r="XK47" s="7">
        <f t="shared" si="408"/>
        <v>0</v>
      </c>
      <c r="XL47" s="7">
        <f t="shared" si="408"/>
        <v>0</v>
      </c>
      <c r="XM47" s="7">
        <f t="shared" si="408"/>
        <v>0</v>
      </c>
      <c r="XN47" s="7">
        <f t="shared" si="408"/>
        <v>0</v>
      </c>
      <c r="XO47" s="7">
        <f t="shared" si="408"/>
        <v>0</v>
      </c>
      <c r="XP47" s="7">
        <f t="shared" si="408"/>
        <v>0</v>
      </c>
      <c r="XQ47" s="7">
        <f t="shared" si="408"/>
        <v>0</v>
      </c>
      <c r="XR47" s="7">
        <f t="shared" si="408"/>
        <v>0</v>
      </c>
      <c r="XS47" s="7">
        <f t="shared" si="408"/>
        <v>0</v>
      </c>
      <c r="XT47" s="7">
        <f t="shared" si="408"/>
        <v>0</v>
      </c>
      <c r="XU47" s="7">
        <f t="shared" si="408"/>
        <v>0</v>
      </c>
      <c r="XV47" s="7">
        <f t="shared" si="408"/>
        <v>0</v>
      </c>
      <c r="XW47" s="7">
        <f t="shared" si="408"/>
        <v>0</v>
      </c>
      <c r="XX47" s="7">
        <f t="shared" si="408"/>
        <v>0</v>
      </c>
      <c r="XY47" s="7">
        <f t="shared" si="408"/>
        <v>0</v>
      </c>
      <c r="XZ47" s="7">
        <f t="shared" si="408"/>
        <v>0</v>
      </c>
      <c r="YA47" s="7">
        <f t="shared" si="408"/>
        <v>0</v>
      </c>
      <c r="YB47" s="7">
        <f t="shared" si="408"/>
        <v>0</v>
      </c>
      <c r="YC47" s="7">
        <f t="shared" si="408"/>
        <v>0</v>
      </c>
      <c r="YD47" s="7">
        <f t="shared" si="408"/>
        <v>0</v>
      </c>
      <c r="YE47" s="7">
        <f t="shared" si="408"/>
        <v>0</v>
      </c>
      <c r="YF47" s="7">
        <f t="shared" si="408"/>
        <v>0</v>
      </c>
      <c r="YG47" s="7">
        <f t="shared" si="408"/>
        <v>0</v>
      </c>
      <c r="YH47" s="7">
        <f t="shared" si="408"/>
        <v>0</v>
      </c>
      <c r="YI47" s="7">
        <f t="shared" si="408"/>
        <v>0</v>
      </c>
      <c r="YJ47" s="7">
        <f t="shared" si="408"/>
        <v>0</v>
      </c>
      <c r="YK47" s="7">
        <f t="shared" si="408"/>
        <v>0</v>
      </c>
      <c r="YL47" s="7">
        <f t="shared" si="408"/>
        <v>0</v>
      </c>
      <c r="YM47" s="7">
        <f t="shared" si="408"/>
        <v>0</v>
      </c>
      <c r="YN47" s="7">
        <f t="shared" ref="YN47:ZS47" si="409">IFERROR(YN46/YN45,0)</f>
        <v>0</v>
      </c>
      <c r="YO47" s="7">
        <f t="shared" si="409"/>
        <v>0</v>
      </c>
      <c r="YP47" s="7">
        <f t="shared" si="409"/>
        <v>0</v>
      </c>
      <c r="YQ47" s="7">
        <f t="shared" si="409"/>
        <v>0</v>
      </c>
      <c r="YR47" s="7">
        <f t="shared" si="409"/>
        <v>0</v>
      </c>
      <c r="YS47" s="7">
        <f t="shared" si="409"/>
        <v>0</v>
      </c>
      <c r="YT47" s="7">
        <f t="shared" si="409"/>
        <v>0</v>
      </c>
      <c r="YU47" s="7">
        <f t="shared" si="409"/>
        <v>0</v>
      </c>
      <c r="YV47" s="7">
        <f t="shared" si="409"/>
        <v>0</v>
      </c>
      <c r="YW47" s="7">
        <f t="shared" si="409"/>
        <v>0</v>
      </c>
      <c r="YX47" s="7">
        <f t="shared" si="409"/>
        <v>0</v>
      </c>
      <c r="YY47" s="7">
        <f t="shared" si="409"/>
        <v>0</v>
      </c>
      <c r="YZ47" s="7">
        <f t="shared" si="409"/>
        <v>0</v>
      </c>
      <c r="ZA47" s="7">
        <f t="shared" si="409"/>
        <v>0</v>
      </c>
      <c r="ZB47" s="7">
        <f t="shared" si="409"/>
        <v>0</v>
      </c>
      <c r="ZC47" s="7">
        <f t="shared" si="409"/>
        <v>0</v>
      </c>
      <c r="ZD47" s="7">
        <f t="shared" si="409"/>
        <v>0</v>
      </c>
      <c r="ZE47" s="7">
        <f t="shared" si="409"/>
        <v>0</v>
      </c>
      <c r="ZF47" s="7">
        <f t="shared" si="409"/>
        <v>0</v>
      </c>
      <c r="ZG47" s="7">
        <f t="shared" si="409"/>
        <v>0</v>
      </c>
      <c r="ZH47" s="7">
        <f t="shared" si="409"/>
        <v>0</v>
      </c>
      <c r="ZI47" s="7">
        <f t="shared" si="409"/>
        <v>0</v>
      </c>
      <c r="ZJ47" s="7">
        <f t="shared" si="409"/>
        <v>0</v>
      </c>
      <c r="ZK47" s="7">
        <f t="shared" si="409"/>
        <v>0</v>
      </c>
      <c r="ZL47" s="7">
        <f t="shared" si="409"/>
        <v>0</v>
      </c>
      <c r="ZM47" s="7">
        <f t="shared" si="409"/>
        <v>0</v>
      </c>
      <c r="ZN47" s="7">
        <f t="shared" si="409"/>
        <v>0</v>
      </c>
      <c r="ZO47" s="7">
        <f t="shared" si="409"/>
        <v>0</v>
      </c>
      <c r="ZP47" s="7">
        <f t="shared" si="409"/>
        <v>0</v>
      </c>
      <c r="ZQ47" s="7">
        <f t="shared" si="409"/>
        <v>0</v>
      </c>
      <c r="ZR47" s="7">
        <f t="shared" si="409"/>
        <v>0</v>
      </c>
      <c r="ZS47" s="7">
        <f t="shared" si="409"/>
        <v>0</v>
      </c>
      <c r="ZT47" s="7">
        <f t="shared" ref="ZT47:AAT47" si="410">IFERROR(ZT46/ZT45,0)</f>
        <v>0</v>
      </c>
      <c r="ZU47" s="7">
        <f t="shared" si="410"/>
        <v>0</v>
      </c>
      <c r="ZV47" s="7">
        <f t="shared" si="410"/>
        <v>0</v>
      </c>
      <c r="ZW47" s="7">
        <f t="shared" si="410"/>
        <v>0</v>
      </c>
      <c r="ZX47" s="7">
        <f t="shared" si="410"/>
        <v>0</v>
      </c>
      <c r="ZY47" s="7">
        <f t="shared" si="410"/>
        <v>0</v>
      </c>
      <c r="ZZ47" s="7">
        <f t="shared" si="410"/>
        <v>0</v>
      </c>
      <c r="AAA47" s="7">
        <f t="shared" si="410"/>
        <v>0</v>
      </c>
      <c r="AAB47" s="7">
        <f t="shared" si="410"/>
        <v>0</v>
      </c>
      <c r="AAC47" s="7">
        <f t="shared" si="410"/>
        <v>0</v>
      </c>
      <c r="AAD47" s="7">
        <f t="shared" si="410"/>
        <v>0</v>
      </c>
      <c r="AAE47" s="7">
        <f t="shared" si="410"/>
        <v>0</v>
      </c>
      <c r="AAF47" s="7">
        <f t="shared" si="410"/>
        <v>0</v>
      </c>
      <c r="AAG47" s="7">
        <f t="shared" si="410"/>
        <v>0</v>
      </c>
      <c r="AAH47" s="7">
        <f t="shared" si="410"/>
        <v>0</v>
      </c>
      <c r="AAI47" s="7">
        <f t="shared" si="410"/>
        <v>0</v>
      </c>
      <c r="AAJ47" s="7">
        <f t="shared" si="410"/>
        <v>0</v>
      </c>
      <c r="AAK47" s="7">
        <f t="shared" si="410"/>
        <v>0</v>
      </c>
      <c r="AAL47" s="7">
        <f t="shared" si="410"/>
        <v>0</v>
      </c>
      <c r="AAM47" s="7">
        <f t="shared" si="410"/>
        <v>0</v>
      </c>
      <c r="AAN47" s="7">
        <f t="shared" si="410"/>
        <v>0</v>
      </c>
      <c r="AAO47" s="7">
        <f t="shared" si="410"/>
        <v>0</v>
      </c>
      <c r="AAP47" s="7">
        <f t="shared" si="410"/>
        <v>0</v>
      </c>
      <c r="AAQ47" s="7">
        <f t="shared" si="410"/>
        <v>0</v>
      </c>
      <c r="AAR47" s="7">
        <f t="shared" si="410"/>
        <v>0</v>
      </c>
      <c r="AAS47" s="7">
        <f t="shared" si="410"/>
        <v>0</v>
      </c>
      <c r="AAT47" s="7">
        <f t="shared" si="410"/>
        <v>0</v>
      </c>
    </row>
    <row r="48" spans="1:722" ht="15">
      <c r="A48" s="6" t="s">
        <v>246</v>
      </c>
      <c r="B48" s="6">
        <v>0</v>
      </c>
      <c r="C48" s="6">
        <v>1</v>
      </c>
      <c r="D48" s="6">
        <v>2</v>
      </c>
      <c r="E48" s="6">
        <v>3</v>
      </c>
      <c r="F48" s="6">
        <v>4</v>
      </c>
      <c r="G48" s="6">
        <v>5</v>
      </c>
      <c r="H48" s="6">
        <v>6</v>
      </c>
      <c r="I48" s="6">
        <v>7</v>
      </c>
      <c r="J48" s="6">
        <v>8</v>
      </c>
      <c r="K48" s="6">
        <v>9</v>
      </c>
      <c r="L48" s="6">
        <v>10</v>
      </c>
      <c r="M48" s="6">
        <v>11</v>
      </c>
      <c r="N48" s="6">
        <v>12</v>
      </c>
      <c r="O48" s="6">
        <v>13</v>
      </c>
      <c r="P48" s="6">
        <v>14</v>
      </c>
      <c r="Q48" s="6">
        <v>15</v>
      </c>
      <c r="R48" s="6">
        <v>16</v>
      </c>
      <c r="S48" s="6">
        <v>17</v>
      </c>
      <c r="T48" s="6">
        <v>18</v>
      </c>
      <c r="U48" s="6">
        <v>19</v>
      </c>
      <c r="V48" s="6">
        <v>20</v>
      </c>
      <c r="W48" s="6">
        <v>21</v>
      </c>
      <c r="X48" s="6">
        <v>22</v>
      </c>
      <c r="Y48" s="6">
        <v>23</v>
      </c>
      <c r="Z48" s="6">
        <v>24</v>
      </c>
      <c r="AA48" s="6">
        <v>25</v>
      </c>
      <c r="AB48" s="6">
        <v>26</v>
      </c>
      <c r="AC48" s="6">
        <v>27</v>
      </c>
      <c r="AD48" s="6">
        <v>28</v>
      </c>
      <c r="AE48" s="6">
        <v>29</v>
      </c>
      <c r="AF48" s="6">
        <v>30</v>
      </c>
      <c r="AG48" s="6">
        <v>31</v>
      </c>
      <c r="AH48" s="6">
        <v>32</v>
      </c>
      <c r="AI48" s="6">
        <v>33</v>
      </c>
      <c r="AJ48" s="6">
        <v>34</v>
      </c>
      <c r="AK48" s="6">
        <v>35</v>
      </c>
      <c r="AL48" s="6">
        <v>36</v>
      </c>
      <c r="AM48" s="6">
        <v>37</v>
      </c>
      <c r="AN48" s="6">
        <v>38</v>
      </c>
      <c r="AO48" s="6">
        <v>39</v>
      </c>
      <c r="AP48" s="6">
        <v>40</v>
      </c>
      <c r="AQ48" s="6">
        <v>41</v>
      </c>
      <c r="AR48" s="6">
        <v>42</v>
      </c>
      <c r="AS48" s="6">
        <v>43</v>
      </c>
      <c r="AT48" s="6">
        <v>44</v>
      </c>
      <c r="AU48" s="6">
        <v>45</v>
      </c>
      <c r="AV48" s="6">
        <v>46</v>
      </c>
      <c r="AW48" s="6">
        <v>47</v>
      </c>
      <c r="AX48" s="6">
        <v>48</v>
      </c>
      <c r="AY48" s="6">
        <v>49</v>
      </c>
      <c r="AZ48" s="6">
        <v>50</v>
      </c>
      <c r="BA48" s="6">
        <v>51</v>
      </c>
      <c r="BB48" s="6">
        <v>52</v>
      </c>
      <c r="BC48" s="6">
        <v>53</v>
      </c>
      <c r="BD48" s="6">
        <v>54</v>
      </c>
      <c r="BE48" s="6">
        <v>55</v>
      </c>
      <c r="BF48" s="6">
        <v>56</v>
      </c>
      <c r="BG48" s="6">
        <v>57</v>
      </c>
      <c r="BH48" s="6">
        <v>58</v>
      </c>
      <c r="BI48" s="6">
        <v>59</v>
      </c>
      <c r="BJ48" s="6">
        <v>60</v>
      </c>
      <c r="BK48" s="6">
        <v>61</v>
      </c>
      <c r="BL48" s="6">
        <v>62</v>
      </c>
      <c r="BM48" s="6">
        <v>63</v>
      </c>
      <c r="BN48" s="6">
        <v>64</v>
      </c>
      <c r="BO48" s="6">
        <v>65</v>
      </c>
      <c r="BP48" s="6">
        <v>66</v>
      </c>
      <c r="BQ48" s="6">
        <v>67</v>
      </c>
      <c r="BR48" s="6">
        <v>68</v>
      </c>
      <c r="BS48" s="6">
        <v>69</v>
      </c>
      <c r="BT48" s="6">
        <v>70</v>
      </c>
      <c r="BU48" s="6">
        <v>71</v>
      </c>
      <c r="BV48" s="6">
        <v>72</v>
      </c>
      <c r="BW48" s="6">
        <v>73</v>
      </c>
      <c r="BX48" s="6">
        <v>74</v>
      </c>
      <c r="BY48" s="6">
        <v>75</v>
      </c>
      <c r="BZ48" s="6">
        <v>76</v>
      </c>
      <c r="CA48" s="6">
        <v>77</v>
      </c>
      <c r="CB48" s="6">
        <v>78</v>
      </c>
      <c r="CC48" s="6">
        <v>79</v>
      </c>
      <c r="CD48" s="6">
        <v>80</v>
      </c>
      <c r="CE48" s="6">
        <v>81</v>
      </c>
      <c r="CF48" s="6">
        <v>82</v>
      </c>
      <c r="CG48" s="6">
        <v>83</v>
      </c>
      <c r="CH48" s="6">
        <v>84</v>
      </c>
      <c r="CI48" s="6">
        <v>85</v>
      </c>
      <c r="CJ48" s="6">
        <v>86</v>
      </c>
      <c r="CK48" s="6">
        <v>87</v>
      </c>
      <c r="CL48" s="6">
        <v>88</v>
      </c>
      <c r="CM48" s="6">
        <v>89</v>
      </c>
      <c r="CN48" s="6">
        <v>90</v>
      </c>
      <c r="CO48" s="6">
        <v>91</v>
      </c>
      <c r="CP48" s="6">
        <v>92</v>
      </c>
      <c r="CQ48" s="6">
        <v>93</v>
      </c>
      <c r="CR48" s="6">
        <v>94</v>
      </c>
      <c r="CS48" s="6">
        <v>95</v>
      </c>
      <c r="CT48" s="6">
        <v>96</v>
      </c>
      <c r="CU48" s="6">
        <v>97</v>
      </c>
      <c r="CV48" s="6">
        <v>98</v>
      </c>
      <c r="CW48" s="6">
        <v>99</v>
      </c>
      <c r="CX48" s="6">
        <v>100</v>
      </c>
      <c r="CY48" s="6">
        <v>101</v>
      </c>
      <c r="CZ48" s="6">
        <v>102</v>
      </c>
      <c r="DA48" s="6">
        <v>103</v>
      </c>
      <c r="DB48" s="6">
        <v>104</v>
      </c>
      <c r="DC48" s="6">
        <v>105</v>
      </c>
      <c r="DD48" s="6">
        <v>106</v>
      </c>
      <c r="DE48" s="6">
        <v>107</v>
      </c>
      <c r="DF48" s="6">
        <v>108</v>
      </c>
      <c r="DG48" s="6">
        <v>109</v>
      </c>
      <c r="DH48" s="6">
        <v>110</v>
      </c>
      <c r="DI48" s="6">
        <v>111</v>
      </c>
      <c r="DJ48" s="6">
        <v>112</v>
      </c>
      <c r="DK48" s="6">
        <v>113</v>
      </c>
      <c r="DL48" s="6">
        <v>114</v>
      </c>
      <c r="DM48" s="6">
        <v>115</v>
      </c>
      <c r="DN48" s="6">
        <v>116</v>
      </c>
      <c r="DO48" s="6">
        <v>117</v>
      </c>
      <c r="DP48" s="6">
        <v>118</v>
      </c>
      <c r="DQ48" s="6">
        <v>119</v>
      </c>
      <c r="DR48" s="6">
        <v>120</v>
      </c>
      <c r="DS48" s="6">
        <v>121</v>
      </c>
      <c r="DT48" s="6">
        <v>122</v>
      </c>
      <c r="DU48" s="6">
        <v>123</v>
      </c>
      <c r="DV48" s="6">
        <v>124</v>
      </c>
      <c r="DW48" s="6">
        <v>125</v>
      </c>
      <c r="DX48" s="6">
        <v>126</v>
      </c>
      <c r="DY48" s="6">
        <v>127</v>
      </c>
      <c r="DZ48" s="6">
        <v>128</v>
      </c>
      <c r="EA48" s="6">
        <v>129</v>
      </c>
      <c r="EB48" s="6">
        <v>130</v>
      </c>
      <c r="EC48" s="6">
        <v>131</v>
      </c>
      <c r="ED48" s="6">
        <v>132</v>
      </c>
      <c r="EE48" s="6">
        <v>133</v>
      </c>
      <c r="EF48" s="6">
        <v>134</v>
      </c>
      <c r="EG48" s="6">
        <v>135</v>
      </c>
      <c r="EH48" s="6">
        <v>136</v>
      </c>
      <c r="EI48" s="6">
        <v>137</v>
      </c>
      <c r="EJ48" s="6">
        <v>138</v>
      </c>
      <c r="EK48" s="6">
        <v>139</v>
      </c>
      <c r="EL48" s="6">
        <v>140</v>
      </c>
      <c r="EM48" s="6">
        <v>141</v>
      </c>
      <c r="EN48" s="6">
        <v>142</v>
      </c>
      <c r="EO48" s="6">
        <v>143</v>
      </c>
      <c r="EP48" s="6">
        <v>144</v>
      </c>
      <c r="EQ48" s="6">
        <v>145</v>
      </c>
      <c r="ER48" s="6">
        <v>146</v>
      </c>
      <c r="ES48" s="6">
        <v>147</v>
      </c>
      <c r="ET48" s="6">
        <v>148</v>
      </c>
      <c r="EU48" s="6">
        <v>149</v>
      </c>
      <c r="EV48" s="6">
        <v>150</v>
      </c>
      <c r="EW48" s="6">
        <v>151</v>
      </c>
      <c r="EX48" s="6">
        <v>152</v>
      </c>
      <c r="EY48" s="6">
        <v>153</v>
      </c>
      <c r="EZ48" s="6">
        <v>154</v>
      </c>
      <c r="FA48" s="6">
        <v>155</v>
      </c>
      <c r="FB48" s="6">
        <v>156</v>
      </c>
      <c r="FC48" s="6">
        <v>157</v>
      </c>
      <c r="FD48" s="6">
        <v>158</v>
      </c>
      <c r="FE48" s="6">
        <v>159</v>
      </c>
      <c r="FF48" s="6">
        <v>160</v>
      </c>
      <c r="FG48" s="6">
        <v>161</v>
      </c>
      <c r="FH48" s="6">
        <v>162</v>
      </c>
      <c r="FI48" s="6">
        <v>163</v>
      </c>
      <c r="FJ48" s="6">
        <v>164</v>
      </c>
      <c r="FK48" s="6">
        <v>165</v>
      </c>
      <c r="FL48" s="6">
        <v>166</v>
      </c>
      <c r="FM48" s="6">
        <v>167</v>
      </c>
      <c r="FN48" s="6">
        <v>168</v>
      </c>
      <c r="FO48" s="6">
        <v>169</v>
      </c>
      <c r="FP48" s="6">
        <v>170</v>
      </c>
      <c r="FQ48" s="6">
        <v>171</v>
      </c>
      <c r="FR48" s="6">
        <v>172</v>
      </c>
      <c r="FS48" s="6">
        <v>173</v>
      </c>
      <c r="FT48" s="6">
        <v>174</v>
      </c>
      <c r="FU48" s="6">
        <v>175</v>
      </c>
      <c r="FV48" s="6">
        <v>176</v>
      </c>
      <c r="FW48" s="6">
        <v>177</v>
      </c>
      <c r="FX48" s="6">
        <v>178</v>
      </c>
      <c r="FY48" s="6">
        <v>179</v>
      </c>
      <c r="FZ48" s="6">
        <v>180</v>
      </c>
      <c r="GA48" s="6">
        <v>181</v>
      </c>
      <c r="GB48" s="6">
        <v>182</v>
      </c>
      <c r="GC48" s="6">
        <v>183</v>
      </c>
      <c r="GD48" s="6">
        <v>184</v>
      </c>
      <c r="GE48" s="6">
        <v>185</v>
      </c>
      <c r="GF48" s="6">
        <v>186</v>
      </c>
      <c r="GG48" s="6">
        <v>187</v>
      </c>
      <c r="GH48" s="6">
        <v>188</v>
      </c>
      <c r="GI48" s="6">
        <v>189</v>
      </c>
      <c r="GJ48" s="6">
        <v>190</v>
      </c>
      <c r="GK48" s="6">
        <v>191</v>
      </c>
      <c r="GL48" s="6">
        <v>192</v>
      </c>
      <c r="GM48" s="6">
        <v>193</v>
      </c>
      <c r="GN48" s="6">
        <v>194</v>
      </c>
      <c r="GO48" s="6">
        <v>195</v>
      </c>
      <c r="GP48" s="6">
        <v>196</v>
      </c>
      <c r="GQ48" s="6">
        <v>197</v>
      </c>
      <c r="GR48" s="6">
        <v>198</v>
      </c>
      <c r="GS48" s="6">
        <v>199</v>
      </c>
      <c r="GT48" s="6">
        <v>200</v>
      </c>
      <c r="GU48" s="6">
        <v>201</v>
      </c>
      <c r="GV48" s="6">
        <v>202</v>
      </c>
      <c r="GW48" s="6">
        <v>203</v>
      </c>
      <c r="GX48" s="6">
        <v>204</v>
      </c>
      <c r="GY48" s="6">
        <v>205</v>
      </c>
      <c r="GZ48" s="6">
        <v>206</v>
      </c>
      <c r="HA48" s="6">
        <v>207</v>
      </c>
      <c r="HB48" s="6">
        <v>208</v>
      </c>
      <c r="HC48" s="6">
        <v>209</v>
      </c>
      <c r="HD48" s="6">
        <v>210</v>
      </c>
      <c r="HE48" s="6">
        <v>211</v>
      </c>
      <c r="HF48" s="6">
        <v>212</v>
      </c>
      <c r="HG48" s="6">
        <v>213</v>
      </c>
      <c r="HH48" s="6">
        <v>214</v>
      </c>
      <c r="HI48" s="6">
        <v>215</v>
      </c>
      <c r="HJ48" s="6">
        <v>216</v>
      </c>
      <c r="HK48" s="6">
        <v>217</v>
      </c>
      <c r="HL48" s="6">
        <v>218</v>
      </c>
      <c r="HM48" s="6">
        <v>219</v>
      </c>
      <c r="HN48" s="6">
        <v>220</v>
      </c>
      <c r="HO48" s="6">
        <v>221</v>
      </c>
      <c r="HP48" s="6">
        <v>222</v>
      </c>
      <c r="HQ48" s="6">
        <v>223</v>
      </c>
      <c r="HR48" s="6">
        <v>224</v>
      </c>
      <c r="HS48" s="6">
        <v>225</v>
      </c>
      <c r="HT48" s="6">
        <v>226</v>
      </c>
      <c r="HU48" s="6">
        <v>227</v>
      </c>
      <c r="HV48" s="6">
        <v>228</v>
      </c>
      <c r="HW48" s="6">
        <v>229</v>
      </c>
      <c r="HX48" s="6">
        <v>230</v>
      </c>
      <c r="HY48" s="6">
        <v>231</v>
      </c>
      <c r="HZ48" s="6">
        <v>232</v>
      </c>
      <c r="IA48" s="6">
        <v>233</v>
      </c>
      <c r="IB48" s="6">
        <v>234</v>
      </c>
      <c r="IC48" s="6">
        <v>235</v>
      </c>
      <c r="ID48" s="6">
        <v>236</v>
      </c>
      <c r="IE48" s="6">
        <v>237</v>
      </c>
      <c r="IF48" s="6">
        <v>238</v>
      </c>
      <c r="IG48" s="6">
        <v>239</v>
      </c>
      <c r="IH48" s="6">
        <v>240</v>
      </c>
      <c r="II48" s="6">
        <v>241</v>
      </c>
      <c r="IJ48" s="6">
        <v>242</v>
      </c>
      <c r="IK48" s="6">
        <v>243</v>
      </c>
      <c r="IL48" s="6">
        <v>244</v>
      </c>
      <c r="IM48" s="6">
        <v>245</v>
      </c>
      <c r="IN48" s="6">
        <v>246</v>
      </c>
      <c r="IO48" s="6">
        <v>247</v>
      </c>
      <c r="IP48" s="6">
        <v>248</v>
      </c>
      <c r="IQ48" s="6">
        <v>249</v>
      </c>
      <c r="IR48" s="6">
        <v>250</v>
      </c>
      <c r="IS48" s="6">
        <v>251</v>
      </c>
      <c r="IT48" s="6">
        <v>252</v>
      </c>
      <c r="IU48" s="6">
        <v>253</v>
      </c>
      <c r="IV48" s="6">
        <v>254</v>
      </c>
      <c r="IW48" s="6">
        <v>255</v>
      </c>
      <c r="IX48" s="6">
        <v>256</v>
      </c>
      <c r="IY48" s="6">
        <v>257</v>
      </c>
      <c r="IZ48" s="6">
        <v>258</v>
      </c>
      <c r="JA48" s="6">
        <v>259</v>
      </c>
      <c r="JB48" s="6">
        <v>260</v>
      </c>
      <c r="JC48" s="6">
        <v>261</v>
      </c>
      <c r="JD48" s="6">
        <v>262</v>
      </c>
      <c r="JE48" s="6">
        <v>263</v>
      </c>
      <c r="JF48" s="6">
        <v>264</v>
      </c>
      <c r="JG48" s="6">
        <v>265</v>
      </c>
      <c r="JH48" s="6">
        <v>266</v>
      </c>
      <c r="JI48" s="6">
        <v>267</v>
      </c>
      <c r="JJ48" s="6">
        <v>268</v>
      </c>
      <c r="JK48" s="6">
        <v>269</v>
      </c>
      <c r="JL48" s="6">
        <v>270</v>
      </c>
      <c r="JM48" s="6">
        <v>271</v>
      </c>
      <c r="JN48" s="6">
        <v>272</v>
      </c>
      <c r="JO48" s="6">
        <v>273</v>
      </c>
      <c r="JP48" s="6">
        <v>274</v>
      </c>
      <c r="JQ48" s="6">
        <v>275</v>
      </c>
      <c r="JR48" s="6">
        <v>276</v>
      </c>
      <c r="JS48" s="6">
        <v>277</v>
      </c>
      <c r="JT48" s="6">
        <v>278</v>
      </c>
      <c r="JU48" s="6">
        <v>279</v>
      </c>
      <c r="JV48" s="6">
        <v>280</v>
      </c>
      <c r="JW48" s="6">
        <v>281</v>
      </c>
      <c r="JX48" s="6">
        <v>282</v>
      </c>
      <c r="JY48" s="6">
        <v>283</v>
      </c>
      <c r="JZ48" s="6">
        <v>284</v>
      </c>
      <c r="KA48" s="6">
        <v>285</v>
      </c>
      <c r="KB48" s="6">
        <v>286</v>
      </c>
      <c r="KC48" s="6">
        <v>287</v>
      </c>
      <c r="KD48" s="6">
        <v>288</v>
      </c>
      <c r="KE48" s="6">
        <v>289</v>
      </c>
      <c r="KF48" s="6">
        <v>290</v>
      </c>
      <c r="KG48" s="6">
        <v>291</v>
      </c>
      <c r="KH48" s="6">
        <v>292</v>
      </c>
      <c r="KI48" s="6">
        <v>293</v>
      </c>
      <c r="KJ48" s="6">
        <v>294</v>
      </c>
      <c r="KK48" s="6">
        <v>295</v>
      </c>
      <c r="KL48" s="6">
        <v>296</v>
      </c>
      <c r="KM48" s="6">
        <v>297</v>
      </c>
      <c r="KN48" s="6">
        <v>298</v>
      </c>
      <c r="KO48" s="6">
        <v>299</v>
      </c>
      <c r="KP48" s="6">
        <v>300</v>
      </c>
      <c r="KQ48" s="6">
        <v>301</v>
      </c>
      <c r="KR48" s="6">
        <v>302</v>
      </c>
      <c r="KS48" s="6">
        <v>303</v>
      </c>
      <c r="KT48" s="6">
        <v>304</v>
      </c>
      <c r="KU48" s="6">
        <v>305</v>
      </c>
      <c r="KV48" s="6">
        <v>306</v>
      </c>
      <c r="KW48" s="6">
        <v>307</v>
      </c>
      <c r="KX48" s="6">
        <v>308</v>
      </c>
      <c r="KY48" s="6">
        <v>309</v>
      </c>
      <c r="KZ48" s="6">
        <v>310</v>
      </c>
      <c r="LA48" s="6">
        <v>311</v>
      </c>
      <c r="LB48" s="6">
        <v>312</v>
      </c>
      <c r="LC48" s="6">
        <v>313</v>
      </c>
      <c r="LD48" s="6">
        <v>314</v>
      </c>
      <c r="LE48" s="6">
        <v>315</v>
      </c>
      <c r="LF48" s="6">
        <v>316</v>
      </c>
      <c r="LG48" s="6">
        <v>317</v>
      </c>
      <c r="LH48" s="6">
        <v>318</v>
      </c>
      <c r="LI48" s="6">
        <v>319</v>
      </c>
      <c r="LJ48" s="6">
        <v>320</v>
      </c>
      <c r="LK48" s="6">
        <v>321</v>
      </c>
      <c r="LL48" s="6">
        <v>322</v>
      </c>
      <c r="LM48" s="6">
        <v>323</v>
      </c>
      <c r="LN48" s="6">
        <v>324</v>
      </c>
      <c r="LO48" s="6">
        <v>325</v>
      </c>
      <c r="LP48" s="6">
        <v>326</v>
      </c>
      <c r="LQ48" s="6">
        <v>327</v>
      </c>
      <c r="LR48" s="6">
        <v>328</v>
      </c>
      <c r="LS48" s="6">
        <v>329</v>
      </c>
      <c r="LT48" s="6">
        <v>330</v>
      </c>
      <c r="LU48" s="6">
        <v>331</v>
      </c>
      <c r="LV48" s="6">
        <v>332</v>
      </c>
      <c r="LW48" s="6">
        <v>333</v>
      </c>
      <c r="LX48" s="6">
        <v>334</v>
      </c>
      <c r="LY48" s="6">
        <v>335</v>
      </c>
      <c r="LZ48" s="6">
        <v>336</v>
      </c>
      <c r="MA48" s="6">
        <v>337</v>
      </c>
      <c r="MB48" s="6">
        <v>338</v>
      </c>
      <c r="MC48" s="6">
        <v>339</v>
      </c>
      <c r="MD48" s="6">
        <v>340</v>
      </c>
      <c r="ME48" s="6">
        <v>341</v>
      </c>
      <c r="MF48" s="6">
        <v>342</v>
      </c>
      <c r="MG48" s="6">
        <v>343</v>
      </c>
      <c r="MH48" s="6">
        <v>344</v>
      </c>
      <c r="MI48" s="6">
        <v>345</v>
      </c>
      <c r="MJ48" s="6">
        <v>346</v>
      </c>
      <c r="MK48" s="6">
        <v>347</v>
      </c>
      <c r="ML48" s="6">
        <v>348</v>
      </c>
      <c r="MM48" s="6">
        <v>349</v>
      </c>
      <c r="MN48" s="6">
        <v>350</v>
      </c>
      <c r="MO48" s="6">
        <v>351</v>
      </c>
      <c r="MP48" s="6">
        <v>352</v>
      </c>
      <c r="MQ48" s="6">
        <v>353</v>
      </c>
      <c r="MR48" s="6">
        <v>354</v>
      </c>
      <c r="MS48" s="6">
        <v>355</v>
      </c>
      <c r="MT48" s="6">
        <v>356</v>
      </c>
      <c r="MU48" s="6">
        <v>357</v>
      </c>
      <c r="MV48" s="6">
        <v>358</v>
      </c>
      <c r="MW48" s="6">
        <v>359</v>
      </c>
      <c r="MX48" s="6">
        <v>360</v>
      </c>
      <c r="MY48" s="6">
        <v>361</v>
      </c>
      <c r="MZ48" s="6">
        <v>362</v>
      </c>
      <c r="NA48" s="6">
        <v>363</v>
      </c>
      <c r="NB48" s="6">
        <v>364</v>
      </c>
      <c r="NC48" s="6">
        <v>365</v>
      </c>
      <c r="ND48" s="6">
        <v>366</v>
      </c>
      <c r="NE48" s="6">
        <v>367</v>
      </c>
      <c r="NF48" s="6">
        <v>368</v>
      </c>
      <c r="NG48" s="6">
        <v>369</v>
      </c>
      <c r="NH48" s="6">
        <v>370</v>
      </c>
      <c r="NI48" s="6">
        <v>371</v>
      </c>
      <c r="NJ48" s="6">
        <v>372</v>
      </c>
      <c r="NK48" s="6">
        <v>373</v>
      </c>
      <c r="NL48" s="6">
        <v>374</v>
      </c>
      <c r="NM48" s="6">
        <v>375</v>
      </c>
      <c r="NN48" s="6">
        <v>376</v>
      </c>
      <c r="NO48" s="6">
        <v>377</v>
      </c>
      <c r="NP48" s="6">
        <v>378</v>
      </c>
      <c r="NQ48" s="6">
        <v>379</v>
      </c>
      <c r="NR48" s="6">
        <v>380</v>
      </c>
      <c r="NS48" s="6">
        <v>381</v>
      </c>
      <c r="NT48" s="6">
        <v>382</v>
      </c>
      <c r="NU48" s="6">
        <v>383</v>
      </c>
      <c r="NV48" s="6">
        <v>384</v>
      </c>
      <c r="NW48" s="6">
        <v>385</v>
      </c>
      <c r="NX48" s="6">
        <v>386</v>
      </c>
      <c r="NY48" s="6">
        <v>387</v>
      </c>
      <c r="NZ48" s="6">
        <v>388</v>
      </c>
      <c r="OA48" s="6">
        <v>389</v>
      </c>
      <c r="OB48" s="6">
        <v>390</v>
      </c>
      <c r="OC48" s="6">
        <v>391</v>
      </c>
      <c r="OD48" s="6">
        <v>392</v>
      </c>
      <c r="OE48" s="6">
        <v>393</v>
      </c>
      <c r="OF48" s="6">
        <v>394</v>
      </c>
      <c r="OG48" s="6">
        <v>395</v>
      </c>
      <c r="OH48" s="6">
        <v>396</v>
      </c>
      <c r="OI48" s="6">
        <v>397</v>
      </c>
      <c r="OJ48" s="6">
        <v>398</v>
      </c>
      <c r="OK48" s="6">
        <v>399</v>
      </c>
      <c r="OL48" s="6">
        <v>400</v>
      </c>
      <c r="OM48" s="6">
        <v>401</v>
      </c>
      <c r="ON48" s="6">
        <v>402</v>
      </c>
      <c r="OO48" s="6">
        <v>403</v>
      </c>
      <c r="OP48" s="6">
        <v>404</v>
      </c>
      <c r="OQ48" s="6">
        <v>405</v>
      </c>
      <c r="OR48" s="6">
        <v>406</v>
      </c>
      <c r="OS48" s="6">
        <v>407</v>
      </c>
      <c r="OT48" s="6">
        <v>408</v>
      </c>
      <c r="OU48" s="6">
        <v>409</v>
      </c>
      <c r="OV48" s="6">
        <v>410</v>
      </c>
      <c r="OW48" s="6">
        <v>411</v>
      </c>
      <c r="OX48" s="6">
        <v>412</v>
      </c>
      <c r="OY48" s="6">
        <v>413</v>
      </c>
      <c r="OZ48" s="6">
        <v>414</v>
      </c>
      <c r="PA48" s="6">
        <v>415</v>
      </c>
      <c r="PB48" s="6">
        <v>416</v>
      </c>
      <c r="PC48" s="6">
        <v>417</v>
      </c>
      <c r="PD48" s="6">
        <v>418</v>
      </c>
      <c r="PE48" s="6">
        <v>419</v>
      </c>
      <c r="PF48" s="6">
        <v>420</v>
      </c>
      <c r="PG48" s="6">
        <v>421</v>
      </c>
      <c r="PH48" s="6">
        <v>422</v>
      </c>
      <c r="PI48" s="6">
        <v>423</v>
      </c>
      <c r="PJ48" s="6">
        <v>424</v>
      </c>
      <c r="PK48" s="6">
        <v>425</v>
      </c>
      <c r="PL48" s="6">
        <v>426</v>
      </c>
      <c r="PM48" s="6">
        <v>427</v>
      </c>
      <c r="PN48" s="6">
        <v>428</v>
      </c>
      <c r="PO48" s="6">
        <v>429</v>
      </c>
      <c r="PP48" s="6">
        <v>430</v>
      </c>
      <c r="PQ48" s="6">
        <v>431</v>
      </c>
      <c r="PR48" s="6">
        <v>432</v>
      </c>
      <c r="PS48" s="6">
        <v>433</v>
      </c>
      <c r="PT48" s="6">
        <v>434</v>
      </c>
      <c r="PU48" s="6">
        <v>435</v>
      </c>
      <c r="PV48" s="6">
        <v>436</v>
      </c>
      <c r="PW48" s="6">
        <v>437</v>
      </c>
      <c r="PX48" s="6">
        <v>438</v>
      </c>
      <c r="PY48" s="6">
        <v>439</v>
      </c>
      <c r="PZ48" s="6">
        <v>440</v>
      </c>
      <c r="QA48" s="6">
        <v>441</v>
      </c>
      <c r="QB48" s="6">
        <v>442</v>
      </c>
      <c r="QC48" s="6">
        <v>443</v>
      </c>
      <c r="QD48" s="6">
        <v>444</v>
      </c>
      <c r="QE48" s="6">
        <v>445</v>
      </c>
      <c r="QF48" s="6">
        <v>446</v>
      </c>
      <c r="QG48" s="6">
        <v>447</v>
      </c>
      <c r="QH48" s="6">
        <v>448</v>
      </c>
      <c r="QI48" s="6">
        <v>449</v>
      </c>
      <c r="QJ48" s="6">
        <v>450</v>
      </c>
      <c r="QK48" s="6">
        <v>451</v>
      </c>
      <c r="QL48" s="6">
        <v>452</v>
      </c>
      <c r="QM48" s="6">
        <v>453</v>
      </c>
      <c r="QN48" s="6">
        <v>454</v>
      </c>
      <c r="QO48" s="6">
        <v>455</v>
      </c>
      <c r="QP48" s="6">
        <v>456</v>
      </c>
      <c r="QQ48" s="6">
        <v>457</v>
      </c>
      <c r="QR48" s="6">
        <v>458</v>
      </c>
      <c r="QS48" s="6">
        <v>459</v>
      </c>
      <c r="QT48" s="6">
        <v>460</v>
      </c>
      <c r="QU48" s="6">
        <v>461</v>
      </c>
      <c r="QV48" s="6">
        <v>462</v>
      </c>
      <c r="QW48" s="6">
        <v>463</v>
      </c>
      <c r="QX48" s="6">
        <v>464</v>
      </c>
      <c r="QY48" s="6">
        <v>465</v>
      </c>
      <c r="QZ48" s="6">
        <v>466</v>
      </c>
      <c r="RA48" s="6">
        <v>467</v>
      </c>
      <c r="RB48" s="6">
        <v>468</v>
      </c>
      <c r="RC48" s="6">
        <v>469</v>
      </c>
      <c r="RD48" s="6">
        <v>470</v>
      </c>
      <c r="RE48" s="6">
        <v>471</v>
      </c>
      <c r="RF48" s="6">
        <v>472</v>
      </c>
      <c r="RG48" s="6">
        <v>473</v>
      </c>
      <c r="RH48" s="6">
        <v>474</v>
      </c>
      <c r="RI48" s="6">
        <v>475</v>
      </c>
      <c r="RJ48" s="6">
        <v>476</v>
      </c>
      <c r="RK48" s="6">
        <v>477</v>
      </c>
      <c r="RL48" s="6">
        <v>478</v>
      </c>
      <c r="RM48" s="6">
        <v>479</v>
      </c>
      <c r="RN48" s="6">
        <v>480</v>
      </c>
      <c r="RO48" s="6">
        <v>481</v>
      </c>
      <c r="RP48" s="6">
        <v>482</v>
      </c>
      <c r="RQ48" s="6">
        <v>483</v>
      </c>
      <c r="RR48" s="6">
        <v>484</v>
      </c>
      <c r="RS48" s="6">
        <v>485</v>
      </c>
      <c r="RT48" s="6">
        <v>486</v>
      </c>
      <c r="RU48" s="6">
        <v>487</v>
      </c>
      <c r="RV48" s="6">
        <v>488</v>
      </c>
      <c r="RW48" s="6">
        <v>489</v>
      </c>
      <c r="RX48" s="6">
        <v>490</v>
      </c>
      <c r="RY48" s="6">
        <v>491</v>
      </c>
      <c r="RZ48" s="6">
        <v>492</v>
      </c>
      <c r="SA48" s="6">
        <v>493</v>
      </c>
      <c r="SB48" s="6">
        <v>494</v>
      </c>
      <c r="SC48" s="6">
        <v>495</v>
      </c>
      <c r="SD48" s="6">
        <v>496</v>
      </c>
      <c r="SE48" s="6">
        <v>497</v>
      </c>
      <c r="SF48" s="6">
        <v>498</v>
      </c>
      <c r="SG48" s="6">
        <v>499</v>
      </c>
      <c r="SH48" s="6">
        <v>500</v>
      </c>
      <c r="SI48" s="6">
        <v>501</v>
      </c>
      <c r="SJ48" s="6">
        <v>502</v>
      </c>
      <c r="SK48" s="6">
        <v>503</v>
      </c>
      <c r="SL48" s="6">
        <v>504</v>
      </c>
      <c r="SM48" s="6">
        <v>505</v>
      </c>
      <c r="SN48" s="6">
        <v>506</v>
      </c>
      <c r="SO48" s="6">
        <v>507</v>
      </c>
      <c r="SP48" s="6">
        <v>508</v>
      </c>
      <c r="SQ48" s="6">
        <v>509</v>
      </c>
      <c r="SR48" s="6">
        <v>510</v>
      </c>
      <c r="SS48" s="6">
        <v>511</v>
      </c>
      <c r="ST48" s="6">
        <v>512</v>
      </c>
      <c r="SU48" s="6">
        <v>513</v>
      </c>
      <c r="SV48" s="6">
        <v>514</v>
      </c>
      <c r="SW48" s="6">
        <v>515</v>
      </c>
      <c r="SX48" s="6">
        <v>516</v>
      </c>
      <c r="SY48" s="6">
        <v>517</v>
      </c>
      <c r="SZ48" s="6">
        <v>518</v>
      </c>
      <c r="TA48" s="6">
        <v>519</v>
      </c>
      <c r="TB48" s="6">
        <v>520</v>
      </c>
      <c r="TC48" s="6">
        <v>521</v>
      </c>
      <c r="TD48" s="6">
        <v>522</v>
      </c>
      <c r="TE48" s="6">
        <v>523</v>
      </c>
      <c r="TF48" s="6">
        <v>524</v>
      </c>
      <c r="TG48" s="6">
        <v>525</v>
      </c>
      <c r="TH48" s="6">
        <v>526</v>
      </c>
      <c r="TI48" s="6">
        <v>527</v>
      </c>
    </row>
    <row r="49" spans="1:736" ht="15">
      <c r="A49" s="1" t="s">
        <v>247</v>
      </c>
      <c r="B49" s="1">
        <f t="shared" ref="B49" si="411">IFERROR(B44/B48,0)</f>
        <v>0</v>
      </c>
      <c r="C49" s="1">
        <f t="shared" ref="C49:BN49" si="412">IFERROR(C44/C48,0)</f>
        <v>0</v>
      </c>
      <c r="D49" s="1">
        <f t="shared" si="412"/>
        <v>0</v>
      </c>
      <c r="E49" s="1">
        <f t="shared" si="412"/>
        <v>0</v>
      </c>
      <c r="F49" s="1">
        <f t="shared" si="412"/>
        <v>0</v>
      </c>
      <c r="G49" s="1">
        <f t="shared" si="412"/>
        <v>0</v>
      </c>
      <c r="H49" s="1">
        <f t="shared" si="412"/>
        <v>0</v>
      </c>
      <c r="I49" s="1">
        <f t="shared" si="412"/>
        <v>0</v>
      </c>
      <c r="J49" s="1">
        <f t="shared" si="412"/>
        <v>0</v>
      </c>
      <c r="K49" s="1">
        <f t="shared" si="412"/>
        <v>0</v>
      </c>
      <c r="L49" s="1">
        <f t="shared" si="412"/>
        <v>0</v>
      </c>
      <c r="M49" s="1">
        <f t="shared" si="412"/>
        <v>0</v>
      </c>
      <c r="N49" s="1">
        <f t="shared" si="412"/>
        <v>0</v>
      </c>
      <c r="O49" s="1">
        <f t="shared" si="412"/>
        <v>0</v>
      </c>
      <c r="P49" s="1">
        <f t="shared" si="412"/>
        <v>0</v>
      </c>
      <c r="Q49" s="1">
        <f t="shared" si="412"/>
        <v>0</v>
      </c>
      <c r="R49" s="1">
        <f t="shared" si="412"/>
        <v>0</v>
      </c>
      <c r="S49" s="1">
        <f t="shared" si="412"/>
        <v>0</v>
      </c>
      <c r="T49" s="1">
        <f t="shared" si="412"/>
        <v>0</v>
      </c>
      <c r="U49" s="1">
        <f t="shared" si="412"/>
        <v>0</v>
      </c>
      <c r="V49" s="1">
        <f t="shared" si="412"/>
        <v>0</v>
      </c>
      <c r="W49" s="1">
        <f t="shared" si="412"/>
        <v>0</v>
      </c>
      <c r="X49" s="1">
        <f t="shared" si="412"/>
        <v>0</v>
      </c>
      <c r="Y49" s="1">
        <f t="shared" si="412"/>
        <v>0</v>
      </c>
      <c r="Z49" s="1">
        <f t="shared" si="412"/>
        <v>0</v>
      </c>
      <c r="AA49" s="1">
        <f t="shared" si="412"/>
        <v>0</v>
      </c>
      <c r="AB49" s="1">
        <f t="shared" si="412"/>
        <v>0</v>
      </c>
      <c r="AC49" s="1">
        <f t="shared" si="412"/>
        <v>0</v>
      </c>
      <c r="AD49" s="1">
        <f t="shared" si="412"/>
        <v>0</v>
      </c>
      <c r="AE49" s="1">
        <f t="shared" si="412"/>
        <v>0</v>
      </c>
      <c r="AF49" s="1">
        <f t="shared" si="412"/>
        <v>0</v>
      </c>
      <c r="AG49" s="1">
        <f t="shared" si="412"/>
        <v>0</v>
      </c>
      <c r="AH49" s="1">
        <f t="shared" si="412"/>
        <v>0</v>
      </c>
      <c r="AI49" s="1">
        <f t="shared" si="412"/>
        <v>0</v>
      </c>
      <c r="AJ49" s="1">
        <f t="shared" si="412"/>
        <v>0</v>
      </c>
      <c r="AK49" s="1">
        <f t="shared" si="412"/>
        <v>0</v>
      </c>
      <c r="AL49" s="1">
        <f t="shared" si="412"/>
        <v>0</v>
      </c>
      <c r="AM49" s="1">
        <f t="shared" si="412"/>
        <v>0</v>
      </c>
      <c r="AN49" s="1">
        <f t="shared" si="412"/>
        <v>0</v>
      </c>
      <c r="AO49" s="1">
        <f t="shared" si="412"/>
        <v>0</v>
      </c>
      <c r="AP49" s="1">
        <f t="shared" si="412"/>
        <v>0</v>
      </c>
      <c r="AQ49" s="1">
        <f t="shared" si="412"/>
        <v>0</v>
      </c>
      <c r="AR49" s="1">
        <f t="shared" si="412"/>
        <v>0</v>
      </c>
      <c r="AS49" s="1">
        <f t="shared" si="412"/>
        <v>0</v>
      </c>
      <c r="AT49" s="1">
        <f t="shared" si="412"/>
        <v>0</v>
      </c>
      <c r="AU49" s="1">
        <f t="shared" si="412"/>
        <v>0</v>
      </c>
      <c r="AV49" s="1">
        <f t="shared" si="412"/>
        <v>0</v>
      </c>
      <c r="AW49" s="1">
        <f t="shared" si="412"/>
        <v>0</v>
      </c>
      <c r="AX49" s="1">
        <f t="shared" si="412"/>
        <v>0</v>
      </c>
      <c r="AY49" s="1">
        <f t="shared" si="412"/>
        <v>0</v>
      </c>
      <c r="AZ49" s="1">
        <f t="shared" si="412"/>
        <v>0</v>
      </c>
      <c r="BA49" s="1">
        <f t="shared" si="412"/>
        <v>0</v>
      </c>
      <c r="BB49" s="1">
        <f t="shared" si="412"/>
        <v>0</v>
      </c>
      <c r="BC49" s="1">
        <f t="shared" si="412"/>
        <v>0</v>
      </c>
      <c r="BD49" s="1">
        <f t="shared" si="412"/>
        <v>0</v>
      </c>
      <c r="BE49" s="1">
        <f t="shared" si="412"/>
        <v>0</v>
      </c>
      <c r="BF49" s="1">
        <f t="shared" si="412"/>
        <v>0</v>
      </c>
      <c r="BG49" s="1">
        <f t="shared" si="412"/>
        <v>0</v>
      </c>
      <c r="BH49" s="1">
        <f t="shared" si="412"/>
        <v>0</v>
      </c>
      <c r="BI49" s="1">
        <f t="shared" si="412"/>
        <v>0</v>
      </c>
      <c r="BJ49" s="1">
        <f t="shared" si="412"/>
        <v>0</v>
      </c>
      <c r="BK49" s="1">
        <f t="shared" si="412"/>
        <v>0</v>
      </c>
      <c r="BL49" s="1">
        <f t="shared" si="412"/>
        <v>0</v>
      </c>
      <c r="BM49" s="1">
        <f t="shared" si="412"/>
        <v>0</v>
      </c>
      <c r="BN49" s="1">
        <f t="shared" si="412"/>
        <v>0</v>
      </c>
      <c r="BO49" s="1">
        <f t="shared" ref="BO49:DZ49" si="413">IFERROR(BO44/BO48,0)</f>
        <v>0</v>
      </c>
      <c r="BP49" s="1">
        <f t="shared" si="413"/>
        <v>0</v>
      </c>
      <c r="BQ49" s="1">
        <f t="shared" si="413"/>
        <v>0</v>
      </c>
      <c r="BR49" s="1">
        <f t="shared" si="413"/>
        <v>0</v>
      </c>
      <c r="BS49" s="1">
        <f t="shared" si="413"/>
        <v>0</v>
      </c>
      <c r="BT49" s="1">
        <f t="shared" si="413"/>
        <v>0</v>
      </c>
      <c r="BU49" s="1">
        <f t="shared" si="413"/>
        <v>0</v>
      </c>
      <c r="BV49" s="1">
        <f t="shared" si="413"/>
        <v>0</v>
      </c>
      <c r="BW49" s="1">
        <f t="shared" si="413"/>
        <v>0</v>
      </c>
      <c r="BX49" s="1">
        <f t="shared" si="413"/>
        <v>0</v>
      </c>
      <c r="BY49" s="1">
        <f t="shared" si="413"/>
        <v>0</v>
      </c>
      <c r="BZ49" s="1">
        <f t="shared" si="413"/>
        <v>0</v>
      </c>
      <c r="CA49" s="1">
        <f t="shared" si="413"/>
        <v>0</v>
      </c>
      <c r="CB49" s="1">
        <f t="shared" si="413"/>
        <v>0</v>
      </c>
      <c r="CC49" s="1">
        <f t="shared" si="413"/>
        <v>0</v>
      </c>
      <c r="CD49" s="1">
        <f t="shared" si="413"/>
        <v>0</v>
      </c>
      <c r="CE49" s="1">
        <f t="shared" si="413"/>
        <v>0</v>
      </c>
      <c r="CF49" s="1">
        <f t="shared" si="413"/>
        <v>0</v>
      </c>
      <c r="CG49" s="1">
        <f t="shared" si="413"/>
        <v>0</v>
      </c>
      <c r="CH49" s="1">
        <f t="shared" si="413"/>
        <v>0</v>
      </c>
      <c r="CI49" s="1">
        <f t="shared" si="413"/>
        <v>0</v>
      </c>
      <c r="CJ49" s="1">
        <f t="shared" si="413"/>
        <v>0</v>
      </c>
      <c r="CK49" s="1">
        <f t="shared" si="413"/>
        <v>0</v>
      </c>
      <c r="CL49" s="1">
        <f t="shared" si="413"/>
        <v>0</v>
      </c>
      <c r="CM49" s="1">
        <f t="shared" si="413"/>
        <v>0</v>
      </c>
      <c r="CN49" s="1">
        <f t="shared" si="413"/>
        <v>0</v>
      </c>
      <c r="CO49" s="1">
        <f t="shared" si="413"/>
        <v>0</v>
      </c>
      <c r="CP49" s="1">
        <f t="shared" si="413"/>
        <v>0</v>
      </c>
      <c r="CQ49" s="1">
        <f t="shared" si="413"/>
        <v>0</v>
      </c>
      <c r="CR49" s="1">
        <f t="shared" si="413"/>
        <v>0</v>
      </c>
      <c r="CS49" s="1">
        <f t="shared" si="413"/>
        <v>0</v>
      </c>
      <c r="CT49" s="1">
        <f t="shared" si="413"/>
        <v>0</v>
      </c>
      <c r="CU49" s="1">
        <f t="shared" si="413"/>
        <v>0</v>
      </c>
      <c r="CV49" s="1">
        <f t="shared" si="413"/>
        <v>0</v>
      </c>
      <c r="CW49" s="1">
        <f t="shared" si="413"/>
        <v>0</v>
      </c>
      <c r="CX49" s="1">
        <f t="shared" si="413"/>
        <v>0</v>
      </c>
      <c r="CY49" s="1">
        <f t="shared" si="413"/>
        <v>0</v>
      </c>
      <c r="CZ49" s="1">
        <f t="shared" si="413"/>
        <v>0</v>
      </c>
      <c r="DA49" s="1">
        <f t="shared" si="413"/>
        <v>0</v>
      </c>
      <c r="DB49" s="1">
        <f t="shared" si="413"/>
        <v>0</v>
      </c>
      <c r="DC49" s="1">
        <f t="shared" si="413"/>
        <v>0</v>
      </c>
      <c r="DD49" s="1">
        <f t="shared" si="413"/>
        <v>0</v>
      </c>
      <c r="DE49" s="1">
        <f t="shared" si="413"/>
        <v>0</v>
      </c>
      <c r="DF49" s="1">
        <f t="shared" si="413"/>
        <v>0</v>
      </c>
      <c r="DG49" s="1">
        <f t="shared" si="413"/>
        <v>0</v>
      </c>
      <c r="DH49" s="1">
        <f t="shared" si="413"/>
        <v>0</v>
      </c>
      <c r="DI49" s="1">
        <f t="shared" si="413"/>
        <v>0</v>
      </c>
      <c r="DJ49" s="1">
        <f t="shared" si="413"/>
        <v>0</v>
      </c>
      <c r="DK49" s="1">
        <f t="shared" si="413"/>
        <v>0</v>
      </c>
      <c r="DL49" s="1">
        <f t="shared" si="413"/>
        <v>0</v>
      </c>
      <c r="DM49" s="1">
        <f t="shared" si="413"/>
        <v>0</v>
      </c>
      <c r="DN49" s="1">
        <f t="shared" si="413"/>
        <v>0</v>
      </c>
      <c r="DO49" s="1">
        <f t="shared" si="413"/>
        <v>0</v>
      </c>
      <c r="DP49" s="1">
        <f t="shared" si="413"/>
        <v>0</v>
      </c>
      <c r="DQ49" s="1">
        <f t="shared" si="413"/>
        <v>0</v>
      </c>
      <c r="DR49" s="1">
        <f t="shared" si="413"/>
        <v>0</v>
      </c>
      <c r="DS49" s="1">
        <f t="shared" si="413"/>
        <v>0</v>
      </c>
      <c r="DT49" s="1">
        <f t="shared" si="413"/>
        <v>0</v>
      </c>
      <c r="DU49" s="1">
        <f t="shared" si="413"/>
        <v>0</v>
      </c>
      <c r="DV49" s="1">
        <f t="shared" si="413"/>
        <v>0</v>
      </c>
      <c r="DW49" s="1">
        <f t="shared" si="413"/>
        <v>0</v>
      </c>
      <c r="DX49" s="1">
        <f t="shared" si="413"/>
        <v>0</v>
      </c>
      <c r="DY49" s="1">
        <f t="shared" si="413"/>
        <v>0</v>
      </c>
      <c r="DZ49" s="1">
        <f t="shared" si="413"/>
        <v>0</v>
      </c>
      <c r="EA49" s="1">
        <f t="shared" ref="EA49:GL49" si="414">IFERROR(EA44/EA48,0)</f>
        <v>0</v>
      </c>
      <c r="EB49" s="1">
        <f t="shared" si="414"/>
        <v>0</v>
      </c>
      <c r="EC49" s="1">
        <f t="shared" si="414"/>
        <v>0</v>
      </c>
      <c r="ED49" s="1">
        <f t="shared" si="414"/>
        <v>0</v>
      </c>
      <c r="EE49" s="1">
        <f t="shared" si="414"/>
        <v>0</v>
      </c>
      <c r="EF49" s="1">
        <f t="shared" si="414"/>
        <v>0</v>
      </c>
      <c r="EG49" s="1">
        <f t="shared" si="414"/>
        <v>0</v>
      </c>
      <c r="EH49" s="1">
        <f t="shared" si="414"/>
        <v>0</v>
      </c>
      <c r="EI49" s="1">
        <f t="shared" si="414"/>
        <v>0</v>
      </c>
      <c r="EJ49" s="1">
        <f t="shared" si="414"/>
        <v>0</v>
      </c>
      <c r="EK49" s="1">
        <f t="shared" si="414"/>
        <v>0</v>
      </c>
      <c r="EL49" s="1">
        <f t="shared" si="414"/>
        <v>0</v>
      </c>
      <c r="EM49" s="1">
        <f t="shared" si="414"/>
        <v>0</v>
      </c>
      <c r="EN49" s="1">
        <f t="shared" si="414"/>
        <v>0</v>
      </c>
      <c r="EO49" s="1">
        <f t="shared" si="414"/>
        <v>0</v>
      </c>
      <c r="EP49" s="1">
        <f t="shared" si="414"/>
        <v>0</v>
      </c>
      <c r="EQ49" s="1">
        <f t="shared" si="414"/>
        <v>0</v>
      </c>
      <c r="ER49" s="1">
        <f t="shared" si="414"/>
        <v>0</v>
      </c>
      <c r="ES49" s="1">
        <f t="shared" si="414"/>
        <v>0</v>
      </c>
      <c r="ET49" s="1">
        <f t="shared" si="414"/>
        <v>0</v>
      </c>
      <c r="EU49" s="1">
        <f t="shared" si="414"/>
        <v>0</v>
      </c>
      <c r="EV49" s="1">
        <f t="shared" si="414"/>
        <v>0</v>
      </c>
      <c r="EW49" s="1">
        <f t="shared" si="414"/>
        <v>0</v>
      </c>
      <c r="EX49" s="1">
        <f t="shared" si="414"/>
        <v>0</v>
      </c>
      <c r="EY49" s="1">
        <f t="shared" si="414"/>
        <v>0</v>
      </c>
      <c r="EZ49" s="1">
        <f t="shared" si="414"/>
        <v>0</v>
      </c>
      <c r="FA49" s="1">
        <f t="shared" si="414"/>
        <v>0</v>
      </c>
      <c r="FB49" s="1">
        <f t="shared" si="414"/>
        <v>0</v>
      </c>
      <c r="FC49" s="1">
        <f t="shared" si="414"/>
        <v>0</v>
      </c>
      <c r="FD49" s="1">
        <f t="shared" si="414"/>
        <v>0</v>
      </c>
      <c r="FE49" s="1">
        <f t="shared" si="414"/>
        <v>0</v>
      </c>
      <c r="FF49" s="1">
        <f t="shared" si="414"/>
        <v>0</v>
      </c>
      <c r="FG49" s="1">
        <f t="shared" si="414"/>
        <v>0</v>
      </c>
      <c r="FH49" s="1">
        <f t="shared" si="414"/>
        <v>0</v>
      </c>
      <c r="FI49" s="1">
        <f t="shared" si="414"/>
        <v>0</v>
      </c>
      <c r="FJ49" s="1">
        <f t="shared" si="414"/>
        <v>0</v>
      </c>
      <c r="FK49" s="1">
        <f t="shared" si="414"/>
        <v>0</v>
      </c>
      <c r="FL49" s="1">
        <f t="shared" si="414"/>
        <v>0</v>
      </c>
      <c r="FM49" s="1">
        <f t="shared" si="414"/>
        <v>0</v>
      </c>
      <c r="FN49" s="1">
        <f t="shared" si="414"/>
        <v>0</v>
      </c>
      <c r="FO49" s="1">
        <f t="shared" si="414"/>
        <v>0</v>
      </c>
      <c r="FP49" s="1">
        <f t="shared" si="414"/>
        <v>0</v>
      </c>
      <c r="FQ49" s="1">
        <f t="shared" si="414"/>
        <v>0</v>
      </c>
      <c r="FR49" s="1">
        <f t="shared" si="414"/>
        <v>0</v>
      </c>
      <c r="FS49" s="1">
        <f t="shared" si="414"/>
        <v>0</v>
      </c>
      <c r="FT49" s="1">
        <f t="shared" si="414"/>
        <v>0</v>
      </c>
      <c r="FU49" s="1">
        <f t="shared" si="414"/>
        <v>0</v>
      </c>
      <c r="FV49" s="1">
        <f t="shared" si="414"/>
        <v>0</v>
      </c>
      <c r="FW49" s="1">
        <f t="shared" si="414"/>
        <v>0</v>
      </c>
      <c r="FX49" s="1">
        <f t="shared" si="414"/>
        <v>0</v>
      </c>
      <c r="FY49" s="1">
        <f t="shared" si="414"/>
        <v>0</v>
      </c>
      <c r="FZ49" s="1">
        <f t="shared" si="414"/>
        <v>0</v>
      </c>
      <c r="GA49" s="1">
        <f t="shared" si="414"/>
        <v>0</v>
      </c>
      <c r="GB49" s="1">
        <f t="shared" si="414"/>
        <v>0</v>
      </c>
      <c r="GC49" s="1">
        <f t="shared" si="414"/>
        <v>0</v>
      </c>
      <c r="GD49" s="1">
        <f t="shared" si="414"/>
        <v>0</v>
      </c>
      <c r="GE49" s="1">
        <f t="shared" si="414"/>
        <v>0</v>
      </c>
      <c r="GF49" s="1">
        <f t="shared" si="414"/>
        <v>0</v>
      </c>
      <c r="GG49" s="1">
        <f t="shared" si="414"/>
        <v>0</v>
      </c>
      <c r="GH49" s="1">
        <f t="shared" si="414"/>
        <v>0</v>
      </c>
      <c r="GI49" s="1">
        <f t="shared" si="414"/>
        <v>0</v>
      </c>
      <c r="GJ49" s="1">
        <f t="shared" si="414"/>
        <v>0</v>
      </c>
      <c r="GK49" s="1">
        <f t="shared" si="414"/>
        <v>0</v>
      </c>
      <c r="GL49" s="1">
        <f t="shared" si="414"/>
        <v>0</v>
      </c>
      <c r="GM49" s="1">
        <f t="shared" ref="GM49:IX49" si="415">IFERROR(GM44/GM48,0)</f>
        <v>0</v>
      </c>
      <c r="GN49" s="1">
        <f t="shared" si="415"/>
        <v>0</v>
      </c>
      <c r="GO49" s="1">
        <f t="shared" si="415"/>
        <v>0</v>
      </c>
      <c r="GP49" s="1">
        <f t="shared" si="415"/>
        <v>0</v>
      </c>
      <c r="GQ49" s="1">
        <f t="shared" si="415"/>
        <v>0</v>
      </c>
      <c r="GR49" s="1">
        <f t="shared" si="415"/>
        <v>0</v>
      </c>
      <c r="GS49" s="1">
        <f t="shared" si="415"/>
        <v>0</v>
      </c>
      <c r="GT49" s="1">
        <f t="shared" si="415"/>
        <v>0</v>
      </c>
      <c r="GU49" s="1">
        <f t="shared" si="415"/>
        <v>0</v>
      </c>
      <c r="GV49" s="1">
        <f t="shared" si="415"/>
        <v>0</v>
      </c>
      <c r="GW49" s="1">
        <f t="shared" si="415"/>
        <v>0</v>
      </c>
      <c r="GX49" s="1">
        <f t="shared" si="415"/>
        <v>0</v>
      </c>
      <c r="GY49" s="1">
        <f t="shared" si="415"/>
        <v>0</v>
      </c>
      <c r="GZ49" s="1">
        <f t="shared" si="415"/>
        <v>0</v>
      </c>
      <c r="HA49" s="1">
        <f t="shared" si="415"/>
        <v>0</v>
      </c>
      <c r="HB49" s="1">
        <f t="shared" si="415"/>
        <v>0</v>
      </c>
      <c r="HC49" s="1">
        <f t="shared" si="415"/>
        <v>0</v>
      </c>
      <c r="HD49" s="1">
        <f t="shared" si="415"/>
        <v>0</v>
      </c>
      <c r="HE49" s="1">
        <f t="shared" si="415"/>
        <v>0</v>
      </c>
      <c r="HF49" s="1">
        <f t="shared" si="415"/>
        <v>0</v>
      </c>
      <c r="HG49" s="1">
        <f t="shared" si="415"/>
        <v>0</v>
      </c>
      <c r="HH49" s="1">
        <f t="shared" si="415"/>
        <v>0</v>
      </c>
      <c r="HI49" s="1">
        <f t="shared" si="415"/>
        <v>0</v>
      </c>
      <c r="HJ49" s="1">
        <f t="shared" si="415"/>
        <v>0</v>
      </c>
      <c r="HK49" s="1">
        <f t="shared" si="415"/>
        <v>0</v>
      </c>
      <c r="HL49" s="1">
        <f t="shared" si="415"/>
        <v>0</v>
      </c>
      <c r="HM49" s="1">
        <f t="shared" si="415"/>
        <v>0</v>
      </c>
      <c r="HN49" s="1">
        <f t="shared" si="415"/>
        <v>0</v>
      </c>
      <c r="HO49" s="1">
        <f t="shared" si="415"/>
        <v>0</v>
      </c>
      <c r="HP49" s="1">
        <f t="shared" si="415"/>
        <v>0</v>
      </c>
      <c r="HQ49" s="1">
        <f t="shared" si="415"/>
        <v>0</v>
      </c>
      <c r="HR49" s="1">
        <f t="shared" si="415"/>
        <v>0</v>
      </c>
      <c r="HS49" s="1">
        <f t="shared" si="415"/>
        <v>0</v>
      </c>
      <c r="HT49" s="1">
        <f t="shared" si="415"/>
        <v>0</v>
      </c>
      <c r="HU49" s="1">
        <f t="shared" si="415"/>
        <v>0</v>
      </c>
      <c r="HV49" s="1">
        <f t="shared" si="415"/>
        <v>0</v>
      </c>
      <c r="HW49" s="1">
        <f t="shared" si="415"/>
        <v>0</v>
      </c>
      <c r="HX49" s="1">
        <f t="shared" si="415"/>
        <v>0</v>
      </c>
      <c r="HY49" s="1">
        <f t="shared" si="415"/>
        <v>0</v>
      </c>
      <c r="HZ49" s="1">
        <f t="shared" si="415"/>
        <v>0</v>
      </c>
      <c r="IA49" s="1">
        <f t="shared" si="415"/>
        <v>0</v>
      </c>
      <c r="IB49" s="1">
        <f t="shared" si="415"/>
        <v>0</v>
      </c>
      <c r="IC49" s="1">
        <f t="shared" si="415"/>
        <v>0</v>
      </c>
      <c r="ID49" s="1">
        <f t="shared" si="415"/>
        <v>0</v>
      </c>
      <c r="IE49" s="1">
        <f t="shared" si="415"/>
        <v>0</v>
      </c>
      <c r="IF49" s="1">
        <f t="shared" si="415"/>
        <v>0</v>
      </c>
      <c r="IG49" s="1">
        <f t="shared" si="415"/>
        <v>0</v>
      </c>
      <c r="IH49" s="1">
        <f t="shared" si="415"/>
        <v>0</v>
      </c>
      <c r="II49" s="1">
        <f t="shared" si="415"/>
        <v>0</v>
      </c>
      <c r="IJ49" s="1">
        <f t="shared" si="415"/>
        <v>0</v>
      </c>
      <c r="IK49" s="1">
        <f t="shared" si="415"/>
        <v>0</v>
      </c>
      <c r="IL49" s="1">
        <f t="shared" si="415"/>
        <v>0</v>
      </c>
      <c r="IM49" s="1">
        <f t="shared" si="415"/>
        <v>0</v>
      </c>
      <c r="IN49" s="1">
        <f t="shared" si="415"/>
        <v>0</v>
      </c>
      <c r="IO49" s="1">
        <f t="shared" si="415"/>
        <v>0</v>
      </c>
      <c r="IP49" s="1">
        <f t="shared" si="415"/>
        <v>0</v>
      </c>
      <c r="IQ49" s="1">
        <f t="shared" si="415"/>
        <v>0</v>
      </c>
      <c r="IR49" s="1">
        <f t="shared" si="415"/>
        <v>0</v>
      </c>
      <c r="IS49" s="1">
        <f t="shared" si="415"/>
        <v>0</v>
      </c>
      <c r="IT49" s="1">
        <f t="shared" si="415"/>
        <v>0</v>
      </c>
      <c r="IU49" s="1">
        <f t="shared" si="415"/>
        <v>0</v>
      </c>
      <c r="IV49" s="1">
        <f t="shared" si="415"/>
        <v>0</v>
      </c>
      <c r="IW49" s="1">
        <f t="shared" si="415"/>
        <v>0</v>
      </c>
      <c r="IX49" s="1">
        <f t="shared" si="415"/>
        <v>0</v>
      </c>
      <c r="IY49" s="1">
        <f t="shared" ref="IY49:LJ49" si="416">IFERROR(IY44/IY48,0)</f>
        <v>0</v>
      </c>
      <c r="IZ49" s="1">
        <f t="shared" si="416"/>
        <v>0</v>
      </c>
      <c r="JA49" s="1">
        <f t="shared" si="416"/>
        <v>0</v>
      </c>
      <c r="JB49" s="1">
        <f t="shared" si="416"/>
        <v>0</v>
      </c>
      <c r="JC49" s="1">
        <f t="shared" si="416"/>
        <v>0</v>
      </c>
      <c r="JD49" s="1">
        <f t="shared" si="416"/>
        <v>0</v>
      </c>
      <c r="JE49" s="1">
        <f t="shared" si="416"/>
        <v>0</v>
      </c>
      <c r="JF49" s="1">
        <f t="shared" si="416"/>
        <v>0</v>
      </c>
      <c r="JG49" s="1">
        <f t="shared" si="416"/>
        <v>0</v>
      </c>
      <c r="JH49" s="1">
        <f t="shared" si="416"/>
        <v>0</v>
      </c>
      <c r="JI49" s="1">
        <f t="shared" si="416"/>
        <v>0</v>
      </c>
      <c r="JJ49" s="1">
        <f t="shared" si="416"/>
        <v>0</v>
      </c>
      <c r="JK49" s="1">
        <f t="shared" si="416"/>
        <v>0</v>
      </c>
      <c r="JL49" s="1">
        <f t="shared" si="416"/>
        <v>0</v>
      </c>
      <c r="JM49" s="1">
        <f t="shared" si="416"/>
        <v>0</v>
      </c>
      <c r="JN49" s="1">
        <f t="shared" si="416"/>
        <v>0</v>
      </c>
      <c r="JO49" s="1">
        <f t="shared" si="416"/>
        <v>0</v>
      </c>
      <c r="JP49" s="1">
        <f t="shared" si="416"/>
        <v>0</v>
      </c>
      <c r="JQ49" s="1">
        <f t="shared" si="416"/>
        <v>0</v>
      </c>
      <c r="JR49" s="1">
        <f t="shared" si="416"/>
        <v>0</v>
      </c>
      <c r="JS49" s="1">
        <f t="shared" si="416"/>
        <v>0</v>
      </c>
      <c r="JT49" s="1">
        <f t="shared" si="416"/>
        <v>0</v>
      </c>
      <c r="JU49" s="1">
        <f t="shared" si="416"/>
        <v>0</v>
      </c>
      <c r="JV49" s="1">
        <f t="shared" si="416"/>
        <v>0</v>
      </c>
      <c r="JW49" s="1">
        <f t="shared" si="416"/>
        <v>0</v>
      </c>
      <c r="JX49" s="1">
        <f t="shared" si="416"/>
        <v>0</v>
      </c>
      <c r="JY49" s="1">
        <f t="shared" si="416"/>
        <v>0</v>
      </c>
      <c r="JZ49" s="1">
        <f t="shared" si="416"/>
        <v>0</v>
      </c>
      <c r="KA49" s="1">
        <f t="shared" si="416"/>
        <v>0</v>
      </c>
      <c r="KB49" s="1">
        <f t="shared" si="416"/>
        <v>0</v>
      </c>
      <c r="KC49" s="1">
        <f t="shared" si="416"/>
        <v>0</v>
      </c>
      <c r="KD49" s="1">
        <f t="shared" si="416"/>
        <v>0</v>
      </c>
      <c r="KE49" s="1">
        <f t="shared" si="416"/>
        <v>0</v>
      </c>
      <c r="KF49" s="1">
        <f t="shared" si="416"/>
        <v>0</v>
      </c>
      <c r="KG49" s="1">
        <f t="shared" si="416"/>
        <v>0</v>
      </c>
      <c r="KH49" s="1">
        <f t="shared" si="416"/>
        <v>0</v>
      </c>
      <c r="KI49" s="1">
        <f t="shared" si="416"/>
        <v>0</v>
      </c>
      <c r="KJ49" s="1">
        <f t="shared" si="416"/>
        <v>0</v>
      </c>
      <c r="KK49" s="1">
        <f t="shared" si="416"/>
        <v>0</v>
      </c>
      <c r="KL49" s="1">
        <f t="shared" si="416"/>
        <v>0</v>
      </c>
      <c r="KM49" s="1">
        <f t="shared" si="416"/>
        <v>0</v>
      </c>
      <c r="KN49" s="1">
        <f t="shared" si="416"/>
        <v>0</v>
      </c>
      <c r="KO49" s="1">
        <f t="shared" si="416"/>
        <v>0</v>
      </c>
      <c r="KP49" s="1">
        <f t="shared" si="416"/>
        <v>0</v>
      </c>
      <c r="KQ49" s="1">
        <f t="shared" si="416"/>
        <v>0</v>
      </c>
      <c r="KR49" s="1">
        <f t="shared" si="416"/>
        <v>0</v>
      </c>
      <c r="KS49" s="1">
        <f t="shared" si="416"/>
        <v>0</v>
      </c>
      <c r="KT49" s="1">
        <f t="shared" si="416"/>
        <v>0</v>
      </c>
      <c r="KU49" s="1">
        <f t="shared" si="416"/>
        <v>0</v>
      </c>
      <c r="KV49" s="1">
        <f t="shared" si="416"/>
        <v>0</v>
      </c>
      <c r="KW49" s="1">
        <f t="shared" si="416"/>
        <v>0</v>
      </c>
      <c r="KX49" s="1">
        <f t="shared" si="416"/>
        <v>0</v>
      </c>
      <c r="KY49" s="1">
        <f t="shared" si="416"/>
        <v>0</v>
      </c>
      <c r="KZ49" s="1">
        <f t="shared" si="416"/>
        <v>0</v>
      </c>
      <c r="LA49" s="1">
        <f t="shared" si="416"/>
        <v>0</v>
      </c>
      <c r="LB49" s="1">
        <f t="shared" si="416"/>
        <v>0</v>
      </c>
      <c r="LC49" s="1">
        <f t="shared" si="416"/>
        <v>0</v>
      </c>
      <c r="LD49" s="1">
        <f t="shared" si="416"/>
        <v>0</v>
      </c>
      <c r="LE49" s="1">
        <f t="shared" si="416"/>
        <v>0</v>
      </c>
      <c r="LF49" s="1">
        <f t="shared" si="416"/>
        <v>0</v>
      </c>
      <c r="LG49" s="1">
        <f t="shared" si="416"/>
        <v>0</v>
      </c>
      <c r="LH49" s="1">
        <f t="shared" si="416"/>
        <v>0</v>
      </c>
      <c r="LI49" s="1">
        <f t="shared" si="416"/>
        <v>0</v>
      </c>
      <c r="LJ49" s="1">
        <f t="shared" si="416"/>
        <v>0</v>
      </c>
      <c r="LK49" s="1">
        <f t="shared" ref="LK49:NV49" si="417">IFERROR(LK44/LK48,0)</f>
        <v>0</v>
      </c>
      <c r="LL49" s="1">
        <f t="shared" si="417"/>
        <v>0</v>
      </c>
      <c r="LM49" s="1">
        <f t="shared" si="417"/>
        <v>0</v>
      </c>
      <c r="LN49" s="1">
        <f t="shared" si="417"/>
        <v>0</v>
      </c>
      <c r="LO49" s="1">
        <f t="shared" si="417"/>
        <v>0</v>
      </c>
      <c r="LP49" s="1">
        <f t="shared" si="417"/>
        <v>0</v>
      </c>
      <c r="LQ49" s="1">
        <f t="shared" si="417"/>
        <v>0</v>
      </c>
      <c r="LR49" s="1">
        <f t="shared" si="417"/>
        <v>0</v>
      </c>
      <c r="LS49" s="1">
        <f t="shared" si="417"/>
        <v>0</v>
      </c>
      <c r="LT49" s="1">
        <f t="shared" si="417"/>
        <v>0</v>
      </c>
      <c r="LU49" s="1">
        <f t="shared" si="417"/>
        <v>0</v>
      </c>
      <c r="LV49" s="1">
        <f t="shared" si="417"/>
        <v>0</v>
      </c>
      <c r="LW49" s="1">
        <f t="shared" si="417"/>
        <v>0</v>
      </c>
      <c r="LX49" s="1">
        <f t="shared" si="417"/>
        <v>0</v>
      </c>
      <c r="LY49" s="1">
        <f t="shared" si="417"/>
        <v>0</v>
      </c>
      <c r="LZ49" s="1">
        <f t="shared" si="417"/>
        <v>0</v>
      </c>
      <c r="MA49" s="1">
        <f t="shared" si="417"/>
        <v>0</v>
      </c>
      <c r="MB49" s="1">
        <f t="shared" si="417"/>
        <v>0</v>
      </c>
      <c r="MC49" s="1">
        <f t="shared" si="417"/>
        <v>0</v>
      </c>
      <c r="MD49" s="1">
        <f t="shared" si="417"/>
        <v>0</v>
      </c>
      <c r="ME49" s="1">
        <f t="shared" si="417"/>
        <v>0</v>
      </c>
      <c r="MF49" s="1">
        <f t="shared" si="417"/>
        <v>0</v>
      </c>
      <c r="MG49" s="1">
        <f t="shared" si="417"/>
        <v>0</v>
      </c>
      <c r="MH49" s="1">
        <f t="shared" si="417"/>
        <v>0</v>
      </c>
      <c r="MI49" s="1">
        <f t="shared" si="417"/>
        <v>0</v>
      </c>
      <c r="MJ49" s="1">
        <f t="shared" si="417"/>
        <v>0</v>
      </c>
      <c r="MK49" s="1">
        <f t="shared" si="417"/>
        <v>0</v>
      </c>
      <c r="ML49" s="1">
        <f t="shared" si="417"/>
        <v>0</v>
      </c>
      <c r="MM49" s="1">
        <f t="shared" si="417"/>
        <v>0</v>
      </c>
      <c r="MN49" s="1">
        <f t="shared" si="417"/>
        <v>0</v>
      </c>
      <c r="MO49" s="1">
        <f t="shared" si="417"/>
        <v>0</v>
      </c>
      <c r="MP49" s="1">
        <f t="shared" si="417"/>
        <v>0</v>
      </c>
      <c r="MQ49" s="1">
        <f t="shared" si="417"/>
        <v>0</v>
      </c>
      <c r="MR49" s="1">
        <f t="shared" si="417"/>
        <v>0</v>
      </c>
      <c r="MS49" s="1">
        <f t="shared" si="417"/>
        <v>0</v>
      </c>
      <c r="MT49" s="1">
        <f t="shared" si="417"/>
        <v>0</v>
      </c>
      <c r="MU49" s="1">
        <f t="shared" si="417"/>
        <v>0</v>
      </c>
      <c r="MV49" s="1">
        <f t="shared" si="417"/>
        <v>0</v>
      </c>
      <c r="MW49" s="1">
        <f t="shared" si="417"/>
        <v>0</v>
      </c>
      <c r="MX49" s="1">
        <f t="shared" si="417"/>
        <v>0</v>
      </c>
      <c r="MY49" s="1">
        <f t="shared" si="417"/>
        <v>0</v>
      </c>
      <c r="MZ49" s="1">
        <f t="shared" si="417"/>
        <v>0</v>
      </c>
      <c r="NA49" s="1">
        <f t="shared" si="417"/>
        <v>0</v>
      </c>
      <c r="NB49" s="1">
        <f t="shared" si="417"/>
        <v>0</v>
      </c>
      <c r="NC49" s="1">
        <f t="shared" si="417"/>
        <v>0</v>
      </c>
      <c r="ND49" s="1">
        <f t="shared" si="417"/>
        <v>0</v>
      </c>
      <c r="NE49" s="1">
        <f t="shared" si="417"/>
        <v>0</v>
      </c>
      <c r="NF49" s="1">
        <f t="shared" si="417"/>
        <v>0</v>
      </c>
      <c r="NG49" s="1">
        <f t="shared" si="417"/>
        <v>0</v>
      </c>
      <c r="NH49" s="1">
        <f t="shared" si="417"/>
        <v>0</v>
      </c>
      <c r="NI49" s="1">
        <f t="shared" si="417"/>
        <v>0</v>
      </c>
      <c r="NJ49" s="1">
        <f t="shared" si="417"/>
        <v>0</v>
      </c>
      <c r="NK49" s="1">
        <f t="shared" si="417"/>
        <v>0</v>
      </c>
      <c r="NL49" s="1">
        <f t="shared" si="417"/>
        <v>0</v>
      </c>
      <c r="NM49" s="1">
        <f t="shared" si="417"/>
        <v>0</v>
      </c>
      <c r="NN49" s="1">
        <f t="shared" si="417"/>
        <v>0</v>
      </c>
      <c r="NO49" s="1">
        <f t="shared" si="417"/>
        <v>0</v>
      </c>
      <c r="NP49" s="1">
        <f t="shared" si="417"/>
        <v>0</v>
      </c>
      <c r="NQ49" s="1">
        <f t="shared" si="417"/>
        <v>0</v>
      </c>
      <c r="NR49" s="1">
        <f t="shared" si="417"/>
        <v>0</v>
      </c>
      <c r="NS49" s="1">
        <f t="shared" si="417"/>
        <v>0</v>
      </c>
      <c r="NT49" s="1">
        <f t="shared" si="417"/>
        <v>0</v>
      </c>
      <c r="NU49" s="1">
        <f t="shared" si="417"/>
        <v>0</v>
      </c>
      <c r="NV49" s="1">
        <f t="shared" si="417"/>
        <v>0</v>
      </c>
      <c r="NW49" s="1">
        <f t="shared" ref="NW49:QH49" si="418">IFERROR(NW44/NW48,0)</f>
        <v>0</v>
      </c>
      <c r="NX49" s="1">
        <f t="shared" si="418"/>
        <v>0</v>
      </c>
      <c r="NY49" s="1">
        <f t="shared" si="418"/>
        <v>0</v>
      </c>
      <c r="NZ49" s="1">
        <f t="shared" si="418"/>
        <v>0</v>
      </c>
      <c r="OA49" s="1">
        <f t="shared" si="418"/>
        <v>0</v>
      </c>
      <c r="OB49" s="1">
        <f t="shared" si="418"/>
        <v>0</v>
      </c>
      <c r="OC49" s="1">
        <f t="shared" si="418"/>
        <v>0</v>
      </c>
      <c r="OD49" s="1">
        <f t="shared" si="418"/>
        <v>0</v>
      </c>
      <c r="OE49" s="1">
        <f t="shared" si="418"/>
        <v>0</v>
      </c>
      <c r="OF49" s="1">
        <f t="shared" si="418"/>
        <v>0</v>
      </c>
      <c r="OG49" s="1">
        <f t="shared" si="418"/>
        <v>0</v>
      </c>
      <c r="OH49" s="1">
        <f t="shared" si="418"/>
        <v>0</v>
      </c>
      <c r="OI49" s="1">
        <f t="shared" si="418"/>
        <v>0</v>
      </c>
      <c r="OJ49" s="1">
        <f t="shared" si="418"/>
        <v>0</v>
      </c>
      <c r="OK49" s="1">
        <f t="shared" si="418"/>
        <v>0</v>
      </c>
      <c r="OL49" s="1">
        <f t="shared" si="418"/>
        <v>0</v>
      </c>
      <c r="OM49" s="1">
        <f t="shared" si="418"/>
        <v>0</v>
      </c>
      <c r="ON49" s="1">
        <f t="shared" si="418"/>
        <v>0</v>
      </c>
      <c r="OO49" s="1">
        <f t="shared" si="418"/>
        <v>0</v>
      </c>
      <c r="OP49" s="1">
        <f t="shared" si="418"/>
        <v>0</v>
      </c>
      <c r="OQ49" s="1">
        <f t="shared" si="418"/>
        <v>0</v>
      </c>
      <c r="OR49" s="1">
        <f t="shared" si="418"/>
        <v>0</v>
      </c>
      <c r="OS49" s="1">
        <f t="shared" si="418"/>
        <v>0</v>
      </c>
      <c r="OT49" s="1">
        <f t="shared" si="418"/>
        <v>0</v>
      </c>
      <c r="OU49" s="1">
        <f t="shared" si="418"/>
        <v>0</v>
      </c>
      <c r="OV49" s="1">
        <f t="shared" si="418"/>
        <v>0</v>
      </c>
      <c r="OW49" s="1">
        <f t="shared" si="418"/>
        <v>0</v>
      </c>
      <c r="OX49" s="1">
        <f t="shared" si="418"/>
        <v>0</v>
      </c>
      <c r="OY49" s="1">
        <f t="shared" si="418"/>
        <v>0</v>
      </c>
      <c r="OZ49" s="1">
        <f t="shared" si="418"/>
        <v>0</v>
      </c>
      <c r="PA49" s="1">
        <f t="shared" si="418"/>
        <v>0</v>
      </c>
      <c r="PB49" s="1">
        <f t="shared" si="418"/>
        <v>0</v>
      </c>
      <c r="PC49" s="1">
        <f t="shared" si="418"/>
        <v>0</v>
      </c>
      <c r="PD49" s="1">
        <f t="shared" si="418"/>
        <v>0</v>
      </c>
      <c r="PE49" s="1">
        <f t="shared" si="418"/>
        <v>0</v>
      </c>
      <c r="PF49" s="1">
        <f t="shared" si="418"/>
        <v>0</v>
      </c>
      <c r="PG49" s="1">
        <f t="shared" si="418"/>
        <v>0</v>
      </c>
      <c r="PH49" s="1">
        <f t="shared" si="418"/>
        <v>0</v>
      </c>
      <c r="PI49" s="1">
        <f t="shared" si="418"/>
        <v>0</v>
      </c>
      <c r="PJ49" s="1">
        <f t="shared" si="418"/>
        <v>0</v>
      </c>
      <c r="PK49" s="1">
        <f t="shared" si="418"/>
        <v>0</v>
      </c>
      <c r="PL49" s="1">
        <f t="shared" si="418"/>
        <v>0</v>
      </c>
      <c r="PM49" s="1">
        <f t="shared" si="418"/>
        <v>0</v>
      </c>
      <c r="PN49" s="1">
        <f t="shared" si="418"/>
        <v>0</v>
      </c>
      <c r="PO49" s="1">
        <f t="shared" si="418"/>
        <v>0</v>
      </c>
      <c r="PP49" s="1">
        <f t="shared" si="418"/>
        <v>0</v>
      </c>
      <c r="PQ49" s="1">
        <f t="shared" si="418"/>
        <v>0</v>
      </c>
      <c r="PR49" s="1">
        <f t="shared" si="418"/>
        <v>0</v>
      </c>
      <c r="PS49" s="1">
        <f t="shared" si="418"/>
        <v>0</v>
      </c>
      <c r="PT49" s="1">
        <f t="shared" si="418"/>
        <v>0</v>
      </c>
      <c r="PU49" s="1">
        <f t="shared" si="418"/>
        <v>0</v>
      </c>
      <c r="PV49" s="1">
        <f t="shared" si="418"/>
        <v>0</v>
      </c>
      <c r="PW49" s="1">
        <f t="shared" si="418"/>
        <v>0</v>
      </c>
      <c r="PX49" s="1">
        <f t="shared" si="418"/>
        <v>0</v>
      </c>
      <c r="PY49" s="1">
        <f t="shared" si="418"/>
        <v>0</v>
      </c>
      <c r="PZ49" s="1">
        <f t="shared" si="418"/>
        <v>0</v>
      </c>
      <c r="QA49" s="1">
        <f t="shared" si="418"/>
        <v>0</v>
      </c>
      <c r="QB49" s="1">
        <f t="shared" si="418"/>
        <v>0</v>
      </c>
      <c r="QC49" s="1">
        <f t="shared" si="418"/>
        <v>0</v>
      </c>
      <c r="QD49" s="1">
        <f t="shared" si="418"/>
        <v>0</v>
      </c>
      <c r="QE49" s="1">
        <f t="shared" si="418"/>
        <v>0</v>
      </c>
      <c r="QF49" s="1">
        <f t="shared" si="418"/>
        <v>0</v>
      </c>
      <c r="QG49" s="1">
        <f t="shared" si="418"/>
        <v>0</v>
      </c>
      <c r="QH49" s="1">
        <f t="shared" si="418"/>
        <v>0</v>
      </c>
      <c r="QI49" s="1">
        <f t="shared" ref="QI49:ST49" si="419">IFERROR(QI44/QI48,0)</f>
        <v>0</v>
      </c>
      <c r="QJ49" s="1">
        <f t="shared" si="419"/>
        <v>0</v>
      </c>
      <c r="QK49" s="1">
        <f t="shared" si="419"/>
        <v>0</v>
      </c>
      <c r="QL49" s="1">
        <f t="shared" si="419"/>
        <v>0</v>
      </c>
      <c r="QM49" s="1">
        <f t="shared" si="419"/>
        <v>0</v>
      </c>
      <c r="QN49" s="1">
        <f t="shared" si="419"/>
        <v>0</v>
      </c>
      <c r="QO49" s="1">
        <f t="shared" si="419"/>
        <v>0</v>
      </c>
      <c r="QP49" s="1">
        <f t="shared" si="419"/>
        <v>0</v>
      </c>
      <c r="QQ49" s="1">
        <f t="shared" si="419"/>
        <v>0</v>
      </c>
      <c r="QR49" s="1">
        <f t="shared" si="419"/>
        <v>0</v>
      </c>
      <c r="QS49" s="1">
        <f t="shared" si="419"/>
        <v>0</v>
      </c>
      <c r="QT49" s="1">
        <f t="shared" si="419"/>
        <v>0</v>
      </c>
      <c r="QU49" s="1">
        <f t="shared" si="419"/>
        <v>0</v>
      </c>
      <c r="QV49" s="1">
        <f t="shared" si="419"/>
        <v>0</v>
      </c>
      <c r="QW49" s="1">
        <f t="shared" si="419"/>
        <v>0</v>
      </c>
      <c r="QX49" s="1">
        <f t="shared" si="419"/>
        <v>0</v>
      </c>
      <c r="QY49" s="1">
        <f t="shared" si="419"/>
        <v>0</v>
      </c>
      <c r="QZ49" s="1">
        <f t="shared" si="419"/>
        <v>0</v>
      </c>
      <c r="RA49" s="1">
        <f t="shared" si="419"/>
        <v>0</v>
      </c>
      <c r="RB49" s="1">
        <f t="shared" si="419"/>
        <v>0</v>
      </c>
      <c r="RC49" s="1">
        <f t="shared" si="419"/>
        <v>0</v>
      </c>
      <c r="RD49" s="1">
        <f t="shared" si="419"/>
        <v>0</v>
      </c>
      <c r="RE49" s="1">
        <f t="shared" si="419"/>
        <v>0</v>
      </c>
      <c r="RF49" s="1">
        <f t="shared" si="419"/>
        <v>0</v>
      </c>
      <c r="RG49" s="1">
        <f t="shared" si="419"/>
        <v>0</v>
      </c>
      <c r="RH49" s="1">
        <f t="shared" si="419"/>
        <v>0</v>
      </c>
      <c r="RI49" s="1">
        <f t="shared" si="419"/>
        <v>0</v>
      </c>
      <c r="RJ49" s="1">
        <f t="shared" si="419"/>
        <v>0</v>
      </c>
      <c r="RK49" s="1">
        <f t="shared" si="419"/>
        <v>0</v>
      </c>
      <c r="RL49" s="1">
        <f t="shared" si="419"/>
        <v>0</v>
      </c>
      <c r="RM49" s="1">
        <f t="shared" si="419"/>
        <v>0</v>
      </c>
      <c r="RN49" s="1">
        <f t="shared" si="419"/>
        <v>0</v>
      </c>
      <c r="RO49" s="1">
        <f t="shared" si="419"/>
        <v>0</v>
      </c>
      <c r="RP49" s="1">
        <f t="shared" si="419"/>
        <v>0</v>
      </c>
      <c r="RQ49" s="1">
        <f t="shared" si="419"/>
        <v>0</v>
      </c>
      <c r="RR49" s="1">
        <f t="shared" si="419"/>
        <v>0</v>
      </c>
      <c r="RS49" s="1">
        <f t="shared" si="419"/>
        <v>0</v>
      </c>
      <c r="RT49" s="1">
        <f t="shared" si="419"/>
        <v>0</v>
      </c>
      <c r="RU49" s="1">
        <f t="shared" si="419"/>
        <v>0</v>
      </c>
      <c r="RV49" s="1">
        <f t="shared" si="419"/>
        <v>0</v>
      </c>
      <c r="RW49" s="1">
        <f t="shared" si="419"/>
        <v>0</v>
      </c>
      <c r="RX49" s="1">
        <f t="shared" si="419"/>
        <v>0</v>
      </c>
      <c r="RY49" s="1">
        <f t="shared" si="419"/>
        <v>0</v>
      </c>
      <c r="RZ49" s="1">
        <f t="shared" si="419"/>
        <v>0</v>
      </c>
      <c r="SA49" s="1">
        <f t="shared" si="419"/>
        <v>0</v>
      </c>
      <c r="SB49" s="1">
        <f t="shared" si="419"/>
        <v>0</v>
      </c>
      <c r="SC49" s="1">
        <f t="shared" si="419"/>
        <v>0</v>
      </c>
      <c r="SD49" s="1">
        <f t="shared" si="419"/>
        <v>0</v>
      </c>
      <c r="SE49" s="1">
        <f t="shared" si="419"/>
        <v>0</v>
      </c>
      <c r="SF49" s="1">
        <f t="shared" si="419"/>
        <v>0</v>
      </c>
      <c r="SG49" s="1">
        <f t="shared" si="419"/>
        <v>0</v>
      </c>
      <c r="SH49" s="1">
        <f t="shared" si="419"/>
        <v>0</v>
      </c>
      <c r="SI49" s="1">
        <f t="shared" si="419"/>
        <v>0</v>
      </c>
      <c r="SJ49" s="1">
        <f t="shared" si="419"/>
        <v>0</v>
      </c>
      <c r="SK49" s="1">
        <f t="shared" si="419"/>
        <v>0</v>
      </c>
      <c r="SL49" s="1">
        <f t="shared" si="419"/>
        <v>0</v>
      </c>
      <c r="SM49" s="1">
        <f t="shared" si="419"/>
        <v>0</v>
      </c>
      <c r="SN49" s="1">
        <f t="shared" si="419"/>
        <v>0</v>
      </c>
      <c r="SO49" s="1">
        <f t="shared" si="419"/>
        <v>0</v>
      </c>
      <c r="SP49" s="1">
        <f t="shared" si="419"/>
        <v>0</v>
      </c>
      <c r="SQ49" s="1">
        <f t="shared" si="419"/>
        <v>0</v>
      </c>
      <c r="SR49" s="1">
        <f t="shared" si="419"/>
        <v>0</v>
      </c>
      <c r="SS49" s="1">
        <f t="shared" si="419"/>
        <v>0</v>
      </c>
      <c r="ST49" s="1">
        <f t="shared" si="419"/>
        <v>0</v>
      </c>
      <c r="SU49" s="1">
        <f t="shared" ref="SU49:TI49" si="420">IFERROR(SU44/SU48,0)</f>
        <v>0</v>
      </c>
      <c r="SV49" s="1">
        <f t="shared" si="420"/>
        <v>0</v>
      </c>
      <c r="SW49" s="1">
        <f t="shared" si="420"/>
        <v>0</v>
      </c>
      <c r="SX49" s="1">
        <f t="shared" si="420"/>
        <v>0</v>
      </c>
      <c r="SY49" s="1">
        <f t="shared" si="420"/>
        <v>0</v>
      </c>
      <c r="SZ49" s="1">
        <f t="shared" si="420"/>
        <v>0</v>
      </c>
      <c r="TA49" s="1">
        <f t="shared" si="420"/>
        <v>0</v>
      </c>
      <c r="TB49" s="1">
        <f t="shared" si="420"/>
        <v>0</v>
      </c>
      <c r="TC49" s="1">
        <f t="shared" si="420"/>
        <v>0</v>
      </c>
      <c r="TD49" s="1">
        <f t="shared" si="420"/>
        <v>0</v>
      </c>
      <c r="TE49" s="1">
        <f t="shared" si="420"/>
        <v>0</v>
      </c>
      <c r="TF49" s="1">
        <f t="shared" si="420"/>
        <v>0</v>
      </c>
      <c r="TG49" s="1">
        <f t="shared" si="420"/>
        <v>0</v>
      </c>
      <c r="TH49" s="1">
        <f t="shared" si="420"/>
        <v>0</v>
      </c>
      <c r="TI49" s="1">
        <f t="shared" si="420"/>
        <v>0</v>
      </c>
      <c r="TJ49" s="9" t="e">
        <f t="shared" ref="TJ49:TU49" si="421">TJ45/TJ48</f>
        <v>#DIV/0!</v>
      </c>
      <c r="TK49" s="9" t="e">
        <f t="shared" si="421"/>
        <v>#DIV/0!</v>
      </c>
      <c r="TL49" s="9" t="e">
        <f t="shared" si="421"/>
        <v>#DIV/0!</v>
      </c>
      <c r="TM49" s="9" t="e">
        <f t="shared" si="421"/>
        <v>#DIV/0!</v>
      </c>
      <c r="TN49" s="9" t="e">
        <f t="shared" si="421"/>
        <v>#DIV/0!</v>
      </c>
      <c r="TO49" s="9" t="e">
        <f t="shared" si="421"/>
        <v>#DIV/0!</v>
      </c>
      <c r="TP49" s="9" t="e">
        <f t="shared" si="421"/>
        <v>#DIV/0!</v>
      </c>
      <c r="TQ49" s="9" t="e">
        <f t="shared" si="421"/>
        <v>#DIV/0!</v>
      </c>
      <c r="TR49" s="9" t="e">
        <f t="shared" si="421"/>
        <v>#DIV/0!</v>
      </c>
      <c r="TS49" s="9" t="e">
        <f t="shared" si="421"/>
        <v>#DIV/0!</v>
      </c>
      <c r="TT49" s="9" t="e">
        <f t="shared" si="421"/>
        <v>#DIV/0!</v>
      </c>
      <c r="TU49" s="9" t="e">
        <f t="shared" si="421"/>
        <v>#DIV/0!</v>
      </c>
      <c r="TV49" s="9" t="e">
        <f t="shared" ref="TV49:VC49" si="422">TV45/TV48</f>
        <v>#DIV/0!</v>
      </c>
      <c r="TW49" s="9" t="e">
        <f t="shared" si="422"/>
        <v>#DIV/0!</v>
      </c>
      <c r="TX49" s="9" t="e">
        <f t="shared" si="422"/>
        <v>#DIV/0!</v>
      </c>
      <c r="TY49" s="9" t="e">
        <f t="shared" si="422"/>
        <v>#DIV/0!</v>
      </c>
      <c r="TZ49" s="9" t="e">
        <f t="shared" si="422"/>
        <v>#DIV/0!</v>
      </c>
      <c r="UA49" s="9" t="e">
        <f t="shared" si="422"/>
        <v>#DIV/0!</v>
      </c>
      <c r="UB49" s="9" t="e">
        <f t="shared" si="422"/>
        <v>#DIV/0!</v>
      </c>
      <c r="UC49" s="9" t="e">
        <f t="shared" si="422"/>
        <v>#DIV/0!</v>
      </c>
      <c r="UD49" s="9" t="e">
        <f t="shared" si="422"/>
        <v>#DIV/0!</v>
      </c>
      <c r="UE49" s="9" t="e">
        <f t="shared" si="422"/>
        <v>#DIV/0!</v>
      </c>
      <c r="UF49" s="9" t="e">
        <f t="shared" si="422"/>
        <v>#DIV/0!</v>
      </c>
      <c r="UG49" s="9" t="e">
        <f t="shared" si="422"/>
        <v>#DIV/0!</v>
      </c>
      <c r="UH49" s="9" t="e">
        <f t="shared" si="422"/>
        <v>#DIV/0!</v>
      </c>
      <c r="UI49" s="9" t="e">
        <f t="shared" si="422"/>
        <v>#DIV/0!</v>
      </c>
      <c r="UJ49" s="9" t="e">
        <f t="shared" si="422"/>
        <v>#DIV/0!</v>
      </c>
      <c r="UK49" s="9" t="e">
        <f t="shared" si="422"/>
        <v>#DIV/0!</v>
      </c>
      <c r="UL49" s="9" t="e">
        <f t="shared" si="422"/>
        <v>#DIV/0!</v>
      </c>
      <c r="UM49" s="9" t="e">
        <f t="shared" si="422"/>
        <v>#DIV/0!</v>
      </c>
      <c r="UN49" s="9" t="e">
        <f t="shared" si="422"/>
        <v>#DIV/0!</v>
      </c>
      <c r="UO49" s="9" t="e">
        <f t="shared" si="422"/>
        <v>#DIV/0!</v>
      </c>
      <c r="UP49" s="9" t="e">
        <f t="shared" si="422"/>
        <v>#DIV/0!</v>
      </c>
      <c r="UQ49" s="9" t="e">
        <f t="shared" si="422"/>
        <v>#DIV/0!</v>
      </c>
      <c r="UR49" s="9" t="e">
        <f t="shared" si="422"/>
        <v>#DIV/0!</v>
      </c>
      <c r="US49" s="9" t="e">
        <f t="shared" si="422"/>
        <v>#DIV/0!</v>
      </c>
      <c r="UT49" s="9" t="e">
        <f t="shared" si="422"/>
        <v>#DIV/0!</v>
      </c>
      <c r="UU49" s="9" t="e">
        <f t="shared" si="422"/>
        <v>#DIV/0!</v>
      </c>
      <c r="UV49" s="9" t="e">
        <f t="shared" si="422"/>
        <v>#DIV/0!</v>
      </c>
      <c r="UW49" s="9" t="e">
        <f t="shared" si="422"/>
        <v>#DIV/0!</v>
      </c>
      <c r="UX49" s="9" t="e">
        <f t="shared" si="422"/>
        <v>#DIV/0!</v>
      </c>
      <c r="UY49" s="9" t="e">
        <f t="shared" si="422"/>
        <v>#DIV/0!</v>
      </c>
      <c r="UZ49" s="9" t="e">
        <f t="shared" si="422"/>
        <v>#DIV/0!</v>
      </c>
      <c r="VA49" s="9" t="e">
        <f t="shared" si="422"/>
        <v>#DIV/0!</v>
      </c>
      <c r="VB49" s="9" t="e">
        <f t="shared" si="422"/>
        <v>#DIV/0!</v>
      </c>
      <c r="VC49" s="9" t="e">
        <f t="shared" si="422"/>
        <v>#DIV/0!</v>
      </c>
      <c r="VD49" s="9" t="e">
        <f t="shared" ref="VD49:VM49" si="423">VD45/VD48</f>
        <v>#DIV/0!</v>
      </c>
      <c r="VE49" s="9" t="e">
        <f t="shared" si="423"/>
        <v>#DIV/0!</v>
      </c>
      <c r="VF49" s="9" t="e">
        <f t="shared" si="423"/>
        <v>#DIV/0!</v>
      </c>
      <c r="VG49" s="9" t="e">
        <f t="shared" si="423"/>
        <v>#DIV/0!</v>
      </c>
      <c r="VH49" s="9" t="e">
        <f t="shared" si="423"/>
        <v>#DIV/0!</v>
      </c>
      <c r="VI49" s="9" t="e">
        <f t="shared" si="423"/>
        <v>#DIV/0!</v>
      </c>
      <c r="VJ49" s="9" t="e">
        <f t="shared" si="423"/>
        <v>#DIV/0!</v>
      </c>
      <c r="VK49" s="9" t="e">
        <f t="shared" si="423"/>
        <v>#DIV/0!</v>
      </c>
      <c r="VL49" s="9" t="e">
        <f t="shared" si="423"/>
        <v>#DIV/0!</v>
      </c>
      <c r="VM49" s="9" t="e">
        <f t="shared" si="423"/>
        <v>#DIV/0!</v>
      </c>
      <c r="VN49" s="9" t="e">
        <f t="shared" ref="VN49:WE49" si="424">VN45/VN48</f>
        <v>#DIV/0!</v>
      </c>
      <c r="VO49" s="9" t="e">
        <f t="shared" si="424"/>
        <v>#DIV/0!</v>
      </c>
      <c r="VP49" s="9" t="e">
        <f t="shared" si="424"/>
        <v>#DIV/0!</v>
      </c>
      <c r="VQ49" s="9" t="e">
        <f t="shared" si="424"/>
        <v>#DIV/0!</v>
      </c>
      <c r="VR49" s="9" t="e">
        <f t="shared" si="424"/>
        <v>#DIV/0!</v>
      </c>
      <c r="VS49" s="9" t="e">
        <f t="shared" si="424"/>
        <v>#DIV/0!</v>
      </c>
      <c r="VT49" s="9" t="e">
        <f t="shared" si="424"/>
        <v>#DIV/0!</v>
      </c>
      <c r="VU49" s="9" t="e">
        <f t="shared" si="424"/>
        <v>#DIV/0!</v>
      </c>
      <c r="VV49" s="9" t="e">
        <f t="shared" si="424"/>
        <v>#DIV/0!</v>
      </c>
      <c r="VW49" s="9" t="e">
        <f t="shared" si="424"/>
        <v>#DIV/0!</v>
      </c>
      <c r="VX49" s="9" t="e">
        <f t="shared" si="424"/>
        <v>#DIV/0!</v>
      </c>
      <c r="VY49" s="9" t="e">
        <f t="shared" si="424"/>
        <v>#DIV/0!</v>
      </c>
      <c r="VZ49" s="9" t="e">
        <f t="shared" si="424"/>
        <v>#DIV/0!</v>
      </c>
      <c r="WA49" s="9" t="e">
        <f t="shared" si="424"/>
        <v>#DIV/0!</v>
      </c>
      <c r="WB49" s="9" t="e">
        <f t="shared" si="424"/>
        <v>#DIV/0!</v>
      </c>
      <c r="WC49" s="9" t="e">
        <f t="shared" si="424"/>
        <v>#DIV/0!</v>
      </c>
      <c r="WD49" s="9" t="e">
        <f t="shared" si="424"/>
        <v>#DIV/0!</v>
      </c>
      <c r="WE49" s="9" t="e">
        <f t="shared" si="424"/>
        <v>#DIV/0!</v>
      </c>
      <c r="WF49" s="9" t="e">
        <f t="shared" ref="WF49:WO49" si="425">WF45/WF48</f>
        <v>#DIV/0!</v>
      </c>
      <c r="WG49" s="9" t="e">
        <f t="shared" si="425"/>
        <v>#DIV/0!</v>
      </c>
      <c r="WH49" s="9" t="e">
        <f t="shared" si="425"/>
        <v>#DIV/0!</v>
      </c>
      <c r="WI49" s="9" t="e">
        <f t="shared" si="425"/>
        <v>#DIV/0!</v>
      </c>
      <c r="WJ49" s="9" t="e">
        <f t="shared" si="425"/>
        <v>#DIV/0!</v>
      </c>
      <c r="WK49" s="9" t="e">
        <f t="shared" si="425"/>
        <v>#DIV/0!</v>
      </c>
      <c r="WL49" s="9" t="e">
        <f t="shared" si="425"/>
        <v>#DIV/0!</v>
      </c>
      <c r="WM49" s="9" t="e">
        <f t="shared" si="425"/>
        <v>#DIV/0!</v>
      </c>
      <c r="WN49" s="9" t="e">
        <f t="shared" si="425"/>
        <v>#DIV/0!</v>
      </c>
      <c r="WO49" s="9" t="e">
        <f t="shared" si="425"/>
        <v>#DIV/0!</v>
      </c>
      <c r="WP49" s="9" t="e">
        <f t="shared" ref="WP49:WS49" si="426">WP45/WP48</f>
        <v>#DIV/0!</v>
      </c>
      <c r="WQ49" s="9" t="e">
        <f t="shared" si="426"/>
        <v>#DIV/0!</v>
      </c>
      <c r="WR49" s="9" t="e">
        <f t="shared" si="426"/>
        <v>#DIV/0!</v>
      </c>
      <c r="WS49" s="9" t="e">
        <f t="shared" si="426"/>
        <v>#DIV/0!</v>
      </c>
      <c r="WT49" s="9" t="e">
        <f t="shared" ref="WT49:XG49" si="427">WT45/WT48</f>
        <v>#DIV/0!</v>
      </c>
      <c r="WU49" s="9" t="e">
        <f t="shared" si="427"/>
        <v>#DIV/0!</v>
      </c>
      <c r="WV49" s="9" t="e">
        <f t="shared" si="427"/>
        <v>#DIV/0!</v>
      </c>
      <c r="WW49" s="9" t="e">
        <f t="shared" si="427"/>
        <v>#DIV/0!</v>
      </c>
      <c r="WX49" s="9" t="e">
        <f t="shared" si="427"/>
        <v>#DIV/0!</v>
      </c>
      <c r="WY49" s="9" t="e">
        <f t="shared" si="427"/>
        <v>#DIV/0!</v>
      </c>
      <c r="WZ49" s="9" t="e">
        <f t="shared" si="427"/>
        <v>#DIV/0!</v>
      </c>
      <c r="XA49" s="9" t="e">
        <f t="shared" si="427"/>
        <v>#DIV/0!</v>
      </c>
      <c r="XB49" s="9" t="e">
        <f t="shared" si="427"/>
        <v>#DIV/0!</v>
      </c>
      <c r="XC49" s="9" t="e">
        <f t="shared" si="427"/>
        <v>#DIV/0!</v>
      </c>
      <c r="XD49" s="9" t="e">
        <f t="shared" si="427"/>
        <v>#DIV/0!</v>
      </c>
      <c r="XE49" s="9" t="e">
        <f t="shared" si="427"/>
        <v>#DIV/0!</v>
      </c>
      <c r="XF49" s="9" t="e">
        <f t="shared" si="427"/>
        <v>#DIV/0!</v>
      </c>
      <c r="XG49" s="9" t="e">
        <f t="shared" si="427"/>
        <v>#DIV/0!</v>
      </c>
      <c r="XH49" s="9" t="e">
        <f t="shared" ref="XH49:YM49" si="428">XH45/XH48</f>
        <v>#DIV/0!</v>
      </c>
      <c r="XI49" s="9" t="e">
        <f t="shared" si="428"/>
        <v>#DIV/0!</v>
      </c>
      <c r="XJ49" s="9" t="e">
        <f t="shared" si="428"/>
        <v>#DIV/0!</v>
      </c>
      <c r="XK49" s="9" t="e">
        <f t="shared" si="428"/>
        <v>#DIV/0!</v>
      </c>
      <c r="XL49" s="9" t="e">
        <f t="shared" si="428"/>
        <v>#DIV/0!</v>
      </c>
      <c r="XM49" s="9" t="e">
        <f t="shared" si="428"/>
        <v>#DIV/0!</v>
      </c>
      <c r="XN49" s="9" t="e">
        <f t="shared" si="428"/>
        <v>#DIV/0!</v>
      </c>
      <c r="XO49" s="9" t="e">
        <f t="shared" si="428"/>
        <v>#DIV/0!</v>
      </c>
      <c r="XP49" s="9" t="e">
        <f t="shared" si="428"/>
        <v>#DIV/0!</v>
      </c>
      <c r="XQ49" s="9" t="e">
        <f t="shared" si="428"/>
        <v>#DIV/0!</v>
      </c>
      <c r="XR49" s="9" t="e">
        <f t="shared" si="428"/>
        <v>#DIV/0!</v>
      </c>
      <c r="XS49" s="9" t="e">
        <f t="shared" si="428"/>
        <v>#DIV/0!</v>
      </c>
      <c r="XT49" s="9" t="e">
        <f t="shared" si="428"/>
        <v>#DIV/0!</v>
      </c>
      <c r="XU49" s="9" t="e">
        <f t="shared" si="428"/>
        <v>#DIV/0!</v>
      </c>
      <c r="XV49" s="9" t="e">
        <f t="shared" si="428"/>
        <v>#DIV/0!</v>
      </c>
      <c r="XW49" s="9" t="e">
        <f t="shared" si="428"/>
        <v>#DIV/0!</v>
      </c>
      <c r="XX49" s="9" t="e">
        <f t="shared" si="428"/>
        <v>#DIV/0!</v>
      </c>
      <c r="XY49" s="9" t="e">
        <f t="shared" si="428"/>
        <v>#DIV/0!</v>
      </c>
      <c r="XZ49" s="9" t="e">
        <f t="shared" si="428"/>
        <v>#DIV/0!</v>
      </c>
      <c r="YA49" s="9" t="e">
        <f t="shared" si="428"/>
        <v>#DIV/0!</v>
      </c>
      <c r="YB49" s="9" t="e">
        <f t="shared" si="428"/>
        <v>#DIV/0!</v>
      </c>
      <c r="YC49" s="9" t="e">
        <f t="shared" si="428"/>
        <v>#DIV/0!</v>
      </c>
      <c r="YD49" s="9" t="e">
        <f t="shared" si="428"/>
        <v>#DIV/0!</v>
      </c>
      <c r="YE49" s="9" t="e">
        <f t="shared" si="428"/>
        <v>#DIV/0!</v>
      </c>
      <c r="YF49" s="9" t="e">
        <f t="shared" si="428"/>
        <v>#DIV/0!</v>
      </c>
      <c r="YG49" s="9" t="e">
        <f t="shared" si="428"/>
        <v>#DIV/0!</v>
      </c>
      <c r="YH49" s="9" t="e">
        <f t="shared" si="428"/>
        <v>#DIV/0!</v>
      </c>
      <c r="YI49" s="9" t="e">
        <f t="shared" si="428"/>
        <v>#DIV/0!</v>
      </c>
      <c r="YJ49" s="9" t="e">
        <f t="shared" si="428"/>
        <v>#DIV/0!</v>
      </c>
      <c r="YK49" s="9" t="e">
        <f t="shared" si="428"/>
        <v>#DIV/0!</v>
      </c>
      <c r="YL49" s="9" t="e">
        <f t="shared" si="428"/>
        <v>#DIV/0!</v>
      </c>
      <c r="YM49" s="9" t="e">
        <f t="shared" si="428"/>
        <v>#DIV/0!</v>
      </c>
      <c r="YN49" s="9" t="e">
        <f t="shared" ref="YN49:ZS49" si="429">YN45/YN48</f>
        <v>#DIV/0!</v>
      </c>
      <c r="YO49" s="9" t="e">
        <f t="shared" si="429"/>
        <v>#DIV/0!</v>
      </c>
      <c r="YP49" s="9" t="e">
        <f t="shared" si="429"/>
        <v>#DIV/0!</v>
      </c>
      <c r="YQ49" s="9" t="e">
        <f t="shared" si="429"/>
        <v>#DIV/0!</v>
      </c>
      <c r="YR49" s="9" t="e">
        <f t="shared" si="429"/>
        <v>#DIV/0!</v>
      </c>
      <c r="YS49" s="9" t="e">
        <f t="shared" si="429"/>
        <v>#DIV/0!</v>
      </c>
      <c r="YT49" s="9" t="e">
        <f t="shared" si="429"/>
        <v>#DIV/0!</v>
      </c>
      <c r="YU49" s="9" t="e">
        <f t="shared" si="429"/>
        <v>#DIV/0!</v>
      </c>
      <c r="YV49" s="9" t="e">
        <f t="shared" si="429"/>
        <v>#DIV/0!</v>
      </c>
      <c r="YW49" s="9" t="e">
        <f t="shared" si="429"/>
        <v>#DIV/0!</v>
      </c>
      <c r="YX49" s="9" t="e">
        <f t="shared" si="429"/>
        <v>#DIV/0!</v>
      </c>
      <c r="YY49" s="9" t="e">
        <f t="shared" si="429"/>
        <v>#DIV/0!</v>
      </c>
      <c r="YZ49" s="9" t="e">
        <f t="shared" si="429"/>
        <v>#DIV/0!</v>
      </c>
      <c r="ZA49" s="9" t="e">
        <f t="shared" si="429"/>
        <v>#DIV/0!</v>
      </c>
      <c r="ZB49" s="9" t="e">
        <f t="shared" si="429"/>
        <v>#DIV/0!</v>
      </c>
      <c r="ZC49" s="9" t="e">
        <f t="shared" si="429"/>
        <v>#DIV/0!</v>
      </c>
      <c r="ZD49" s="9" t="e">
        <f t="shared" si="429"/>
        <v>#DIV/0!</v>
      </c>
      <c r="ZE49" s="9" t="e">
        <f t="shared" si="429"/>
        <v>#DIV/0!</v>
      </c>
      <c r="ZF49" s="9" t="e">
        <f t="shared" si="429"/>
        <v>#DIV/0!</v>
      </c>
      <c r="ZG49" s="9" t="e">
        <f t="shared" si="429"/>
        <v>#DIV/0!</v>
      </c>
      <c r="ZH49" s="9" t="e">
        <f t="shared" si="429"/>
        <v>#DIV/0!</v>
      </c>
      <c r="ZI49" s="9" t="e">
        <f t="shared" si="429"/>
        <v>#DIV/0!</v>
      </c>
      <c r="ZJ49" s="9" t="e">
        <f t="shared" si="429"/>
        <v>#DIV/0!</v>
      </c>
      <c r="ZK49" s="9" t="e">
        <f t="shared" si="429"/>
        <v>#DIV/0!</v>
      </c>
      <c r="ZL49" s="9" t="e">
        <f t="shared" si="429"/>
        <v>#DIV/0!</v>
      </c>
      <c r="ZM49" s="9" t="e">
        <f t="shared" si="429"/>
        <v>#DIV/0!</v>
      </c>
      <c r="ZN49" s="9" t="e">
        <f t="shared" si="429"/>
        <v>#DIV/0!</v>
      </c>
      <c r="ZO49" s="9" t="e">
        <f t="shared" si="429"/>
        <v>#DIV/0!</v>
      </c>
      <c r="ZP49" s="9" t="e">
        <f t="shared" si="429"/>
        <v>#DIV/0!</v>
      </c>
      <c r="ZQ49" s="9" t="e">
        <f t="shared" si="429"/>
        <v>#DIV/0!</v>
      </c>
      <c r="ZR49" s="9" t="e">
        <f t="shared" si="429"/>
        <v>#DIV/0!</v>
      </c>
      <c r="ZS49" s="9" t="e">
        <f t="shared" si="429"/>
        <v>#DIV/0!</v>
      </c>
      <c r="ZT49" s="9" t="e">
        <f t="shared" ref="ZT49:AAT49" si="430">ZT45/ZT48</f>
        <v>#DIV/0!</v>
      </c>
      <c r="ZU49" s="9" t="e">
        <f t="shared" si="430"/>
        <v>#DIV/0!</v>
      </c>
      <c r="ZV49" s="9" t="e">
        <f t="shared" si="430"/>
        <v>#DIV/0!</v>
      </c>
      <c r="ZW49" s="9" t="e">
        <f t="shared" si="430"/>
        <v>#DIV/0!</v>
      </c>
      <c r="ZX49" s="9" t="e">
        <f t="shared" si="430"/>
        <v>#DIV/0!</v>
      </c>
      <c r="ZY49" s="9" t="e">
        <f t="shared" si="430"/>
        <v>#DIV/0!</v>
      </c>
      <c r="ZZ49" s="9" t="e">
        <f t="shared" si="430"/>
        <v>#DIV/0!</v>
      </c>
      <c r="AAA49" s="9" t="e">
        <f t="shared" si="430"/>
        <v>#DIV/0!</v>
      </c>
      <c r="AAB49" s="9" t="e">
        <f t="shared" si="430"/>
        <v>#DIV/0!</v>
      </c>
      <c r="AAC49" s="9" t="e">
        <f t="shared" si="430"/>
        <v>#DIV/0!</v>
      </c>
      <c r="AAD49" s="9" t="e">
        <f t="shared" si="430"/>
        <v>#DIV/0!</v>
      </c>
      <c r="AAE49" s="9" t="e">
        <f t="shared" si="430"/>
        <v>#DIV/0!</v>
      </c>
      <c r="AAF49" s="9" t="e">
        <f t="shared" si="430"/>
        <v>#DIV/0!</v>
      </c>
      <c r="AAG49" s="9" t="e">
        <f t="shared" si="430"/>
        <v>#DIV/0!</v>
      </c>
      <c r="AAH49" s="9" t="e">
        <f t="shared" si="430"/>
        <v>#DIV/0!</v>
      </c>
      <c r="AAI49" s="9" t="e">
        <f t="shared" si="430"/>
        <v>#DIV/0!</v>
      </c>
      <c r="AAJ49" s="9" t="e">
        <f t="shared" si="430"/>
        <v>#DIV/0!</v>
      </c>
      <c r="AAK49" s="9" t="e">
        <f t="shared" si="430"/>
        <v>#DIV/0!</v>
      </c>
      <c r="AAL49" s="9" t="e">
        <f t="shared" si="430"/>
        <v>#DIV/0!</v>
      </c>
      <c r="AAM49" s="9" t="e">
        <f t="shared" si="430"/>
        <v>#DIV/0!</v>
      </c>
      <c r="AAN49" s="9" t="e">
        <f t="shared" si="430"/>
        <v>#DIV/0!</v>
      </c>
      <c r="AAO49" s="9" t="e">
        <f t="shared" si="430"/>
        <v>#DIV/0!</v>
      </c>
      <c r="AAP49" s="9" t="e">
        <f t="shared" si="430"/>
        <v>#DIV/0!</v>
      </c>
      <c r="AAQ49" s="9" t="e">
        <f t="shared" si="430"/>
        <v>#DIV/0!</v>
      </c>
      <c r="AAR49" s="9" t="e">
        <f t="shared" si="430"/>
        <v>#DIV/0!</v>
      </c>
      <c r="AAS49" s="9" t="e">
        <f t="shared" si="430"/>
        <v>#DIV/0!</v>
      </c>
      <c r="AAT49" s="9" t="e">
        <f t="shared" si="430"/>
        <v>#DIV/0!</v>
      </c>
    </row>
    <row r="50" spans="1:736" s="99" customFormat="1" ht="15">
      <c r="A50" s="97" t="s">
        <v>248</v>
      </c>
      <c r="B50" s="98">
        <v>0</v>
      </c>
      <c r="C50" s="98">
        <v>0</v>
      </c>
      <c r="D50" s="98">
        <v>0</v>
      </c>
      <c r="E50" s="98">
        <v>0</v>
      </c>
      <c r="F50" s="98">
        <v>0</v>
      </c>
      <c r="G50" s="98">
        <v>0</v>
      </c>
      <c r="H50" s="98">
        <v>0</v>
      </c>
      <c r="I50" s="98">
        <v>0</v>
      </c>
      <c r="J50" s="98">
        <v>0</v>
      </c>
      <c r="K50" s="98">
        <v>0</v>
      </c>
      <c r="L50" s="98">
        <v>0</v>
      </c>
      <c r="M50" s="98">
        <v>0</v>
      </c>
      <c r="N50" s="98">
        <v>0</v>
      </c>
      <c r="O50" s="98">
        <v>0</v>
      </c>
      <c r="P50" s="98">
        <v>0</v>
      </c>
      <c r="Q50" s="98">
        <v>0</v>
      </c>
      <c r="R50" s="98">
        <v>0</v>
      </c>
      <c r="S50" s="98">
        <v>0</v>
      </c>
      <c r="T50" s="98">
        <v>0</v>
      </c>
      <c r="U50" s="98">
        <v>0</v>
      </c>
      <c r="V50" s="98">
        <v>0</v>
      </c>
      <c r="W50" s="98">
        <v>0</v>
      </c>
      <c r="X50" s="98">
        <v>0</v>
      </c>
      <c r="Y50" s="98">
        <v>0</v>
      </c>
      <c r="Z50" s="98">
        <v>0</v>
      </c>
      <c r="AA50" s="98">
        <v>0</v>
      </c>
      <c r="AB50" s="98">
        <v>0</v>
      </c>
      <c r="AC50" s="98">
        <v>0</v>
      </c>
      <c r="AD50" s="98">
        <v>0</v>
      </c>
      <c r="AE50" s="98">
        <v>0</v>
      </c>
      <c r="AF50" s="98">
        <v>0</v>
      </c>
      <c r="AG50" s="98">
        <v>0</v>
      </c>
      <c r="AH50" s="98">
        <v>0</v>
      </c>
      <c r="AI50" s="98">
        <v>0</v>
      </c>
      <c r="AJ50" s="98">
        <v>0</v>
      </c>
      <c r="AK50" s="98">
        <v>0</v>
      </c>
      <c r="AL50" s="98">
        <v>0</v>
      </c>
      <c r="AM50" s="98">
        <v>0</v>
      </c>
      <c r="AN50" s="98">
        <v>0</v>
      </c>
      <c r="AO50" s="98">
        <v>0</v>
      </c>
      <c r="AP50" s="98">
        <v>0</v>
      </c>
      <c r="AQ50" s="98">
        <v>0</v>
      </c>
      <c r="AR50" s="98">
        <v>0</v>
      </c>
      <c r="AS50" s="98">
        <v>0</v>
      </c>
      <c r="AT50" s="98">
        <v>0</v>
      </c>
      <c r="AU50" s="98">
        <v>0</v>
      </c>
      <c r="AV50" s="98">
        <v>0</v>
      </c>
      <c r="AW50" s="98">
        <v>0</v>
      </c>
      <c r="AX50" s="98">
        <v>0</v>
      </c>
      <c r="AY50" s="98">
        <v>0</v>
      </c>
      <c r="AZ50" s="98">
        <v>0</v>
      </c>
      <c r="BA50" s="98">
        <v>0</v>
      </c>
      <c r="BB50" s="98">
        <v>0</v>
      </c>
      <c r="BC50" s="98">
        <v>0</v>
      </c>
      <c r="BD50" s="98">
        <v>0</v>
      </c>
      <c r="BE50" s="98">
        <v>0</v>
      </c>
      <c r="BF50" s="98">
        <v>0</v>
      </c>
      <c r="BG50" s="98">
        <v>0</v>
      </c>
      <c r="BH50" s="98">
        <v>0</v>
      </c>
      <c r="BI50" s="98">
        <v>0</v>
      </c>
      <c r="BJ50" s="98">
        <v>0</v>
      </c>
      <c r="BK50" s="98">
        <v>0</v>
      </c>
      <c r="BL50" s="98">
        <v>0</v>
      </c>
      <c r="BM50" s="98">
        <v>0</v>
      </c>
      <c r="BN50" s="98">
        <v>0</v>
      </c>
      <c r="BO50" s="98">
        <v>0</v>
      </c>
      <c r="BP50" s="98">
        <v>0</v>
      </c>
      <c r="BQ50" s="98">
        <v>0</v>
      </c>
      <c r="BR50" s="98">
        <v>0</v>
      </c>
      <c r="BS50" s="98">
        <v>0</v>
      </c>
      <c r="BT50" s="98">
        <v>0</v>
      </c>
      <c r="BU50" s="98">
        <v>0</v>
      </c>
      <c r="BV50" s="98">
        <v>0</v>
      </c>
      <c r="BW50" s="98">
        <v>0</v>
      </c>
      <c r="BX50" s="98">
        <v>0</v>
      </c>
      <c r="BY50" s="98">
        <v>0</v>
      </c>
      <c r="BZ50" s="98">
        <v>0</v>
      </c>
      <c r="CA50" s="98">
        <v>0</v>
      </c>
      <c r="CB50" s="98">
        <v>0</v>
      </c>
      <c r="CC50" s="98">
        <v>0</v>
      </c>
      <c r="CD50" s="98">
        <v>0</v>
      </c>
      <c r="CE50" s="98">
        <v>0</v>
      </c>
      <c r="CF50" s="98">
        <v>0</v>
      </c>
      <c r="CG50" s="98">
        <v>0</v>
      </c>
      <c r="CH50" s="98">
        <v>0</v>
      </c>
      <c r="CI50" s="98">
        <v>0</v>
      </c>
      <c r="CJ50" s="98">
        <v>0</v>
      </c>
      <c r="CK50" s="98">
        <v>0</v>
      </c>
      <c r="CL50" s="98">
        <v>0</v>
      </c>
      <c r="CM50" s="98">
        <v>0</v>
      </c>
      <c r="CN50" s="98">
        <v>0</v>
      </c>
      <c r="CO50" s="98">
        <v>0</v>
      </c>
      <c r="CP50" s="98">
        <v>0</v>
      </c>
      <c r="CQ50" s="98">
        <v>0</v>
      </c>
      <c r="CR50" s="98">
        <v>0</v>
      </c>
      <c r="CS50" s="98">
        <v>0</v>
      </c>
      <c r="CT50" s="98">
        <v>0</v>
      </c>
      <c r="CU50" s="98">
        <v>0</v>
      </c>
      <c r="CV50" s="98">
        <v>0</v>
      </c>
      <c r="CW50" s="98">
        <v>0</v>
      </c>
      <c r="CX50" s="98">
        <v>0</v>
      </c>
      <c r="CY50" s="98">
        <v>0</v>
      </c>
      <c r="CZ50" s="98">
        <v>0</v>
      </c>
      <c r="DA50" s="98">
        <v>0</v>
      </c>
      <c r="DB50" s="98">
        <v>0</v>
      </c>
      <c r="DC50" s="98">
        <v>0</v>
      </c>
      <c r="DD50" s="98">
        <v>0</v>
      </c>
      <c r="DE50" s="98">
        <v>0</v>
      </c>
      <c r="DF50" s="98">
        <v>0</v>
      </c>
      <c r="DG50" s="98">
        <v>0</v>
      </c>
      <c r="DH50" s="98">
        <v>0</v>
      </c>
      <c r="DI50" s="98">
        <v>0</v>
      </c>
      <c r="DJ50" s="98">
        <v>0</v>
      </c>
      <c r="DK50" s="98">
        <v>0</v>
      </c>
      <c r="DL50" s="98">
        <v>0</v>
      </c>
      <c r="DM50" s="98">
        <v>0</v>
      </c>
      <c r="DN50" s="98">
        <v>0</v>
      </c>
      <c r="DO50" s="98">
        <v>0</v>
      </c>
      <c r="DP50" s="98">
        <v>0</v>
      </c>
      <c r="DQ50" s="98">
        <v>0</v>
      </c>
      <c r="DR50" s="98">
        <v>0</v>
      </c>
      <c r="DS50" s="98">
        <v>0</v>
      </c>
      <c r="DT50" s="98">
        <v>0</v>
      </c>
      <c r="DU50" s="98">
        <v>0</v>
      </c>
      <c r="DV50" s="98">
        <v>0</v>
      </c>
      <c r="DW50" s="98">
        <v>0</v>
      </c>
      <c r="DX50" s="98">
        <v>0</v>
      </c>
      <c r="DY50" s="98">
        <v>0</v>
      </c>
      <c r="DZ50" s="98">
        <v>0</v>
      </c>
      <c r="EA50" s="98">
        <v>0</v>
      </c>
      <c r="EB50" s="98">
        <v>0</v>
      </c>
      <c r="EC50" s="98">
        <v>0</v>
      </c>
      <c r="ED50" s="98">
        <v>0</v>
      </c>
      <c r="EE50" s="98">
        <v>0</v>
      </c>
      <c r="EF50" s="98">
        <v>0</v>
      </c>
      <c r="EG50" s="98">
        <v>0</v>
      </c>
      <c r="EH50" s="98">
        <v>0</v>
      </c>
      <c r="EI50" s="98">
        <v>0</v>
      </c>
      <c r="EJ50" s="98">
        <v>0</v>
      </c>
      <c r="EK50" s="98">
        <v>0</v>
      </c>
      <c r="EL50" s="98">
        <v>0</v>
      </c>
      <c r="EM50" s="98">
        <v>0</v>
      </c>
      <c r="EN50" s="98">
        <v>0</v>
      </c>
      <c r="EO50" s="98">
        <v>0</v>
      </c>
      <c r="EP50" s="98">
        <v>0</v>
      </c>
      <c r="EQ50" s="98">
        <v>0</v>
      </c>
      <c r="ER50" s="98">
        <v>0</v>
      </c>
      <c r="ES50" s="98">
        <v>0</v>
      </c>
      <c r="ET50" s="98">
        <v>0</v>
      </c>
      <c r="EU50" s="98">
        <v>0</v>
      </c>
      <c r="EV50" s="98">
        <v>0</v>
      </c>
      <c r="EW50" s="98">
        <v>0</v>
      </c>
      <c r="EX50" s="98">
        <v>0</v>
      </c>
      <c r="EY50" s="98">
        <v>0</v>
      </c>
      <c r="EZ50" s="98">
        <v>0</v>
      </c>
      <c r="FA50" s="98">
        <v>0</v>
      </c>
      <c r="FB50" s="98">
        <v>0</v>
      </c>
      <c r="FC50" s="98">
        <v>0</v>
      </c>
      <c r="FD50" s="98">
        <v>0</v>
      </c>
      <c r="FE50" s="98">
        <v>0</v>
      </c>
      <c r="FF50" s="98">
        <v>0</v>
      </c>
      <c r="FG50" s="98">
        <v>0</v>
      </c>
      <c r="FH50" s="98">
        <v>0</v>
      </c>
      <c r="FI50" s="98">
        <v>0</v>
      </c>
      <c r="FJ50" s="98">
        <v>0</v>
      </c>
      <c r="FK50" s="98">
        <v>0</v>
      </c>
      <c r="FL50" s="98">
        <v>0</v>
      </c>
      <c r="FM50" s="98">
        <v>0</v>
      </c>
      <c r="FN50" s="98">
        <v>0</v>
      </c>
      <c r="FO50" s="98">
        <v>0</v>
      </c>
      <c r="FP50" s="98">
        <v>0</v>
      </c>
      <c r="FQ50" s="98">
        <v>0</v>
      </c>
      <c r="FR50" s="98">
        <v>0</v>
      </c>
      <c r="FS50" s="98">
        <v>0</v>
      </c>
      <c r="FT50" s="98">
        <v>0</v>
      </c>
      <c r="FU50" s="98">
        <v>0</v>
      </c>
      <c r="FV50" s="98">
        <v>0</v>
      </c>
      <c r="FW50" s="98">
        <v>0</v>
      </c>
      <c r="FX50" s="98">
        <v>0</v>
      </c>
      <c r="FY50" s="98">
        <v>0</v>
      </c>
      <c r="FZ50" s="98">
        <v>0</v>
      </c>
      <c r="GA50" s="98">
        <v>0</v>
      </c>
      <c r="GB50" s="98">
        <v>0</v>
      </c>
      <c r="GC50" s="98">
        <v>0</v>
      </c>
      <c r="GD50" s="98">
        <v>0</v>
      </c>
      <c r="GE50" s="98">
        <v>0</v>
      </c>
      <c r="GF50" s="98">
        <v>0</v>
      </c>
      <c r="GG50" s="98">
        <v>0</v>
      </c>
      <c r="GH50" s="98">
        <v>0</v>
      </c>
      <c r="GI50" s="98">
        <v>0</v>
      </c>
      <c r="GJ50" s="98">
        <v>0</v>
      </c>
      <c r="GK50" s="98">
        <v>0</v>
      </c>
      <c r="GL50" s="98">
        <v>0</v>
      </c>
      <c r="GM50" s="98">
        <v>0</v>
      </c>
      <c r="GN50" s="98">
        <v>0</v>
      </c>
      <c r="GO50" s="98">
        <v>0</v>
      </c>
      <c r="GP50" s="98">
        <v>0</v>
      </c>
      <c r="GQ50" s="98">
        <v>0</v>
      </c>
      <c r="GR50" s="98">
        <v>0</v>
      </c>
      <c r="GS50" s="98">
        <v>0</v>
      </c>
      <c r="GT50" s="98">
        <v>0</v>
      </c>
      <c r="GU50" s="98">
        <v>0</v>
      </c>
      <c r="GV50" s="98">
        <v>0</v>
      </c>
      <c r="GW50" s="98">
        <v>0</v>
      </c>
      <c r="GX50" s="98">
        <v>0</v>
      </c>
      <c r="GY50" s="98">
        <v>0</v>
      </c>
      <c r="GZ50" s="98">
        <v>0</v>
      </c>
      <c r="HA50" s="98">
        <v>0</v>
      </c>
      <c r="HB50" s="98">
        <v>0</v>
      </c>
      <c r="HC50" s="98">
        <v>0</v>
      </c>
      <c r="HD50" s="98">
        <v>0</v>
      </c>
      <c r="HE50" s="98">
        <v>0</v>
      </c>
      <c r="HF50" s="98">
        <v>0</v>
      </c>
      <c r="HG50" s="98">
        <v>0</v>
      </c>
      <c r="HH50" s="98">
        <v>0</v>
      </c>
      <c r="HI50" s="98">
        <v>0</v>
      </c>
      <c r="HJ50" s="98">
        <v>0</v>
      </c>
      <c r="HK50" s="98">
        <v>0</v>
      </c>
      <c r="HL50" s="98">
        <v>0</v>
      </c>
      <c r="HM50" s="98">
        <v>0</v>
      </c>
      <c r="HN50" s="98">
        <v>0</v>
      </c>
      <c r="HO50" s="98">
        <v>0</v>
      </c>
      <c r="HP50" s="98">
        <v>0</v>
      </c>
      <c r="HQ50" s="98">
        <v>0</v>
      </c>
      <c r="HR50" s="98">
        <v>0</v>
      </c>
      <c r="HS50" s="98">
        <v>0</v>
      </c>
      <c r="HT50" s="98">
        <v>0</v>
      </c>
      <c r="HU50" s="98">
        <v>0</v>
      </c>
      <c r="HV50" s="98">
        <v>0</v>
      </c>
      <c r="HW50" s="98">
        <v>0</v>
      </c>
      <c r="HX50" s="98">
        <v>0</v>
      </c>
      <c r="HY50" s="98">
        <v>0</v>
      </c>
      <c r="HZ50" s="98">
        <v>0</v>
      </c>
      <c r="IA50" s="98">
        <v>0</v>
      </c>
      <c r="IB50" s="98">
        <v>0</v>
      </c>
      <c r="IC50" s="98">
        <v>0</v>
      </c>
      <c r="ID50" s="98">
        <v>0</v>
      </c>
      <c r="IE50" s="98">
        <v>0</v>
      </c>
      <c r="IF50" s="98">
        <v>0</v>
      </c>
      <c r="IG50" s="98">
        <v>0</v>
      </c>
      <c r="IH50" s="98">
        <v>0</v>
      </c>
      <c r="II50" s="98">
        <v>0</v>
      </c>
      <c r="IJ50" s="98">
        <v>0</v>
      </c>
      <c r="IK50" s="98">
        <v>0</v>
      </c>
      <c r="IL50" s="98">
        <v>0</v>
      </c>
      <c r="IM50" s="98">
        <v>0</v>
      </c>
      <c r="IN50" s="98">
        <v>0</v>
      </c>
      <c r="IO50" s="98">
        <v>0</v>
      </c>
      <c r="IP50" s="98">
        <v>0</v>
      </c>
      <c r="IQ50" s="98">
        <v>0</v>
      </c>
      <c r="IR50" s="98">
        <v>0</v>
      </c>
      <c r="IS50" s="98">
        <v>0</v>
      </c>
      <c r="IT50" s="98">
        <v>0</v>
      </c>
      <c r="IU50" s="98">
        <v>0</v>
      </c>
      <c r="IV50" s="98">
        <v>0</v>
      </c>
      <c r="IW50" s="98">
        <v>0</v>
      </c>
      <c r="IX50" s="98">
        <v>0</v>
      </c>
      <c r="IY50" s="98">
        <v>0</v>
      </c>
      <c r="IZ50" s="98">
        <v>0</v>
      </c>
      <c r="JA50" s="98">
        <v>0</v>
      </c>
      <c r="JB50" s="98">
        <v>0</v>
      </c>
      <c r="JC50" s="98">
        <v>0</v>
      </c>
      <c r="JD50" s="98">
        <v>0</v>
      </c>
      <c r="JE50" s="98">
        <v>0</v>
      </c>
      <c r="JF50" s="98">
        <v>0</v>
      </c>
      <c r="JG50" s="98">
        <v>0</v>
      </c>
      <c r="JH50" s="98">
        <v>0</v>
      </c>
      <c r="JI50" s="98">
        <v>0</v>
      </c>
      <c r="JJ50" s="98">
        <v>0</v>
      </c>
      <c r="JK50" s="98">
        <v>0</v>
      </c>
      <c r="JL50" s="98">
        <v>0</v>
      </c>
      <c r="JM50" s="98">
        <v>0</v>
      </c>
      <c r="JN50" s="98">
        <v>0</v>
      </c>
      <c r="JO50" s="98">
        <v>0</v>
      </c>
      <c r="JP50" s="98">
        <v>0</v>
      </c>
      <c r="JQ50" s="98">
        <v>0</v>
      </c>
      <c r="JR50" s="98">
        <v>0</v>
      </c>
      <c r="JS50" s="98">
        <v>0</v>
      </c>
      <c r="JT50" s="98">
        <v>0</v>
      </c>
      <c r="JU50" s="98">
        <v>0</v>
      </c>
      <c r="JV50" s="98">
        <v>0</v>
      </c>
      <c r="JW50" s="98">
        <v>0</v>
      </c>
      <c r="JX50" s="98">
        <v>0</v>
      </c>
      <c r="JY50" s="98">
        <v>0</v>
      </c>
      <c r="JZ50" s="98">
        <v>0</v>
      </c>
      <c r="KA50" s="98">
        <v>0</v>
      </c>
      <c r="KB50" s="98">
        <v>0</v>
      </c>
      <c r="KC50" s="98">
        <v>0</v>
      </c>
      <c r="KD50" s="98">
        <v>0</v>
      </c>
      <c r="KE50" s="98">
        <v>0</v>
      </c>
      <c r="KF50" s="98">
        <v>0</v>
      </c>
      <c r="KG50" s="98">
        <v>0</v>
      </c>
      <c r="KH50" s="98">
        <v>0</v>
      </c>
      <c r="KI50" s="98">
        <v>0</v>
      </c>
      <c r="KJ50" s="98">
        <v>0</v>
      </c>
      <c r="KK50" s="98">
        <v>0</v>
      </c>
      <c r="KL50" s="98">
        <v>0</v>
      </c>
      <c r="KM50" s="98">
        <v>0</v>
      </c>
      <c r="KN50" s="98">
        <v>0</v>
      </c>
      <c r="KO50" s="98">
        <v>0</v>
      </c>
      <c r="KP50" s="98">
        <v>0</v>
      </c>
      <c r="KQ50" s="98">
        <v>0</v>
      </c>
      <c r="KR50" s="98">
        <v>0</v>
      </c>
      <c r="KS50" s="98">
        <v>0</v>
      </c>
      <c r="KT50" s="98">
        <v>0</v>
      </c>
      <c r="KU50" s="98">
        <v>0</v>
      </c>
      <c r="KV50" s="98">
        <v>0</v>
      </c>
      <c r="KW50" s="98">
        <v>0</v>
      </c>
      <c r="KX50" s="98">
        <v>0</v>
      </c>
      <c r="KY50" s="98">
        <v>0</v>
      </c>
      <c r="KZ50" s="98">
        <v>0</v>
      </c>
      <c r="LA50" s="98">
        <v>0</v>
      </c>
      <c r="LB50" s="98">
        <v>0</v>
      </c>
      <c r="LC50" s="98">
        <v>0</v>
      </c>
      <c r="LD50" s="98">
        <v>0</v>
      </c>
      <c r="LE50" s="98">
        <v>0</v>
      </c>
      <c r="LF50" s="98">
        <v>0</v>
      </c>
      <c r="LG50" s="98">
        <v>0</v>
      </c>
      <c r="LH50" s="98">
        <v>0</v>
      </c>
      <c r="LI50" s="98">
        <v>0</v>
      </c>
      <c r="LJ50" s="98">
        <v>0</v>
      </c>
      <c r="LK50" s="98">
        <v>0</v>
      </c>
      <c r="LL50" s="98">
        <v>0</v>
      </c>
      <c r="LM50" s="98">
        <v>0</v>
      </c>
      <c r="LN50" s="98">
        <v>0</v>
      </c>
      <c r="LO50" s="98">
        <v>0</v>
      </c>
      <c r="LP50" s="98">
        <v>0</v>
      </c>
      <c r="LQ50" s="98">
        <v>0</v>
      </c>
      <c r="LR50" s="98">
        <v>0</v>
      </c>
      <c r="LS50" s="98">
        <v>0</v>
      </c>
      <c r="LT50" s="98">
        <v>0</v>
      </c>
      <c r="LU50" s="98">
        <v>0</v>
      </c>
      <c r="LV50" s="98">
        <v>0</v>
      </c>
      <c r="LW50" s="98">
        <v>0</v>
      </c>
      <c r="LX50" s="98">
        <v>0</v>
      </c>
      <c r="LY50" s="98">
        <v>0</v>
      </c>
      <c r="LZ50" s="98">
        <v>0</v>
      </c>
      <c r="MA50" s="98">
        <v>0</v>
      </c>
      <c r="MB50" s="98">
        <v>0</v>
      </c>
      <c r="MC50" s="98">
        <v>0</v>
      </c>
      <c r="MD50" s="98">
        <v>0</v>
      </c>
      <c r="ME50" s="98">
        <v>0</v>
      </c>
      <c r="MF50" s="98">
        <v>0</v>
      </c>
      <c r="MG50" s="98">
        <v>0</v>
      </c>
      <c r="MH50" s="98">
        <v>0</v>
      </c>
      <c r="MI50" s="98">
        <v>0</v>
      </c>
      <c r="MJ50" s="98">
        <v>0</v>
      </c>
      <c r="MK50" s="98">
        <v>0</v>
      </c>
      <c r="ML50" s="98">
        <v>0</v>
      </c>
      <c r="MM50" s="98">
        <v>0</v>
      </c>
      <c r="MN50" s="98">
        <v>0</v>
      </c>
      <c r="MO50" s="98">
        <v>0</v>
      </c>
      <c r="MP50" s="98">
        <v>0</v>
      </c>
      <c r="MQ50" s="98">
        <v>0</v>
      </c>
      <c r="MR50" s="98">
        <v>0</v>
      </c>
      <c r="MS50" s="98">
        <v>0</v>
      </c>
      <c r="MT50" s="98">
        <v>0</v>
      </c>
      <c r="MU50" s="98">
        <v>0</v>
      </c>
      <c r="MV50" s="98">
        <v>0</v>
      </c>
      <c r="MW50" s="98">
        <v>0</v>
      </c>
      <c r="MX50" s="98">
        <v>0</v>
      </c>
      <c r="MY50" s="98">
        <v>0</v>
      </c>
      <c r="MZ50" s="98">
        <v>0</v>
      </c>
      <c r="NA50" s="98">
        <v>0</v>
      </c>
      <c r="NB50" s="98">
        <v>0</v>
      </c>
      <c r="NC50" s="98">
        <v>0</v>
      </c>
      <c r="ND50" s="98">
        <v>0</v>
      </c>
      <c r="NE50" s="98">
        <v>0</v>
      </c>
      <c r="NF50" s="98">
        <v>0</v>
      </c>
      <c r="NG50" s="98">
        <v>0</v>
      </c>
      <c r="NH50" s="98">
        <v>0</v>
      </c>
      <c r="NI50" s="98">
        <v>0</v>
      </c>
      <c r="NJ50" s="98">
        <v>0</v>
      </c>
      <c r="NK50" s="98">
        <v>0</v>
      </c>
      <c r="NL50" s="98">
        <v>0</v>
      </c>
      <c r="NM50" s="98">
        <v>0</v>
      </c>
      <c r="NN50" s="98">
        <v>0</v>
      </c>
      <c r="NO50" s="98">
        <v>0</v>
      </c>
      <c r="NP50" s="98">
        <v>0</v>
      </c>
      <c r="NQ50" s="98">
        <v>0</v>
      </c>
      <c r="NR50" s="98">
        <v>0</v>
      </c>
      <c r="NS50" s="98">
        <v>0</v>
      </c>
      <c r="NT50" s="98">
        <v>0</v>
      </c>
      <c r="NU50" s="98">
        <v>0</v>
      </c>
      <c r="NV50" s="98">
        <v>0</v>
      </c>
      <c r="NW50" s="98">
        <v>0</v>
      </c>
      <c r="NX50" s="98">
        <v>0</v>
      </c>
      <c r="NY50" s="98">
        <v>0</v>
      </c>
      <c r="NZ50" s="98">
        <v>0</v>
      </c>
      <c r="OA50" s="98">
        <v>0</v>
      </c>
      <c r="OB50" s="98">
        <v>0</v>
      </c>
      <c r="OC50" s="98">
        <v>0</v>
      </c>
      <c r="OD50" s="98">
        <v>0</v>
      </c>
      <c r="OE50" s="98">
        <v>0</v>
      </c>
      <c r="OF50" s="98">
        <v>0</v>
      </c>
      <c r="OG50" s="98">
        <v>0</v>
      </c>
      <c r="OH50" s="98">
        <v>0</v>
      </c>
      <c r="OI50" s="98">
        <v>0</v>
      </c>
      <c r="OJ50" s="98">
        <v>0</v>
      </c>
      <c r="OK50" s="98">
        <v>0</v>
      </c>
      <c r="OL50" s="98">
        <v>0</v>
      </c>
      <c r="OM50" s="98">
        <v>0</v>
      </c>
      <c r="ON50" s="98">
        <v>0</v>
      </c>
      <c r="OO50" s="98">
        <v>0</v>
      </c>
      <c r="OP50" s="98">
        <v>0</v>
      </c>
      <c r="OQ50" s="98">
        <v>0</v>
      </c>
      <c r="OR50" s="98">
        <v>0</v>
      </c>
      <c r="OS50" s="98">
        <v>0</v>
      </c>
      <c r="OT50" s="98">
        <v>0</v>
      </c>
      <c r="OU50" s="98">
        <v>0</v>
      </c>
      <c r="OV50" s="98">
        <v>0</v>
      </c>
      <c r="OW50" s="98">
        <v>0</v>
      </c>
      <c r="OX50" s="98">
        <v>0</v>
      </c>
      <c r="OY50" s="98">
        <v>0</v>
      </c>
      <c r="OZ50" s="98">
        <v>0</v>
      </c>
      <c r="PA50" s="98">
        <v>0</v>
      </c>
      <c r="PB50" s="98">
        <v>0</v>
      </c>
      <c r="PC50" s="98">
        <v>0</v>
      </c>
      <c r="PD50" s="98">
        <v>0</v>
      </c>
      <c r="PE50" s="98">
        <v>0</v>
      </c>
      <c r="PF50" s="98">
        <v>0</v>
      </c>
      <c r="PG50" s="98">
        <v>0</v>
      </c>
      <c r="PH50" s="98">
        <v>0</v>
      </c>
      <c r="PI50" s="98">
        <v>0</v>
      </c>
      <c r="PJ50" s="98">
        <v>0</v>
      </c>
      <c r="PK50" s="98">
        <v>0</v>
      </c>
      <c r="PL50" s="98">
        <v>0</v>
      </c>
      <c r="PM50" s="98">
        <v>0</v>
      </c>
      <c r="PN50" s="98">
        <v>0</v>
      </c>
      <c r="PO50" s="98">
        <v>0</v>
      </c>
      <c r="PP50" s="98">
        <v>0</v>
      </c>
      <c r="PQ50" s="98">
        <v>0</v>
      </c>
      <c r="PR50" s="98">
        <v>0</v>
      </c>
      <c r="PS50" s="98">
        <v>0</v>
      </c>
      <c r="PT50" s="98">
        <v>0</v>
      </c>
      <c r="PU50" s="98">
        <v>0</v>
      </c>
      <c r="PV50" s="98">
        <v>0</v>
      </c>
      <c r="PW50" s="98">
        <v>0</v>
      </c>
      <c r="PX50" s="98">
        <v>0</v>
      </c>
      <c r="PY50" s="98">
        <v>0</v>
      </c>
      <c r="PZ50" s="98">
        <v>0</v>
      </c>
      <c r="QA50" s="98">
        <v>0</v>
      </c>
      <c r="QB50" s="98">
        <v>0</v>
      </c>
      <c r="QC50" s="98">
        <v>0</v>
      </c>
      <c r="QD50" s="98">
        <v>0</v>
      </c>
      <c r="QE50" s="98">
        <v>0</v>
      </c>
      <c r="QF50" s="98">
        <v>0</v>
      </c>
      <c r="QG50" s="98">
        <v>0</v>
      </c>
      <c r="QH50" s="98">
        <v>0</v>
      </c>
      <c r="QI50" s="98">
        <v>0</v>
      </c>
      <c r="QJ50" s="98">
        <v>0</v>
      </c>
      <c r="QK50" s="98">
        <v>0</v>
      </c>
      <c r="QL50" s="98">
        <v>0</v>
      </c>
      <c r="QM50" s="98">
        <v>0</v>
      </c>
      <c r="QN50" s="98">
        <v>0</v>
      </c>
      <c r="QO50" s="98">
        <v>0</v>
      </c>
      <c r="QP50" s="98">
        <v>0</v>
      </c>
      <c r="QQ50" s="98">
        <v>0</v>
      </c>
      <c r="QR50" s="98">
        <v>0</v>
      </c>
      <c r="QS50" s="98">
        <v>0</v>
      </c>
      <c r="QT50" s="98">
        <v>0</v>
      </c>
      <c r="QU50" s="98">
        <v>0</v>
      </c>
      <c r="QV50" s="98">
        <v>0</v>
      </c>
      <c r="QW50" s="98">
        <v>0</v>
      </c>
      <c r="QX50" s="98">
        <v>0</v>
      </c>
      <c r="QY50" s="98">
        <v>0</v>
      </c>
      <c r="QZ50" s="98">
        <v>0</v>
      </c>
      <c r="RA50" s="98">
        <v>0</v>
      </c>
      <c r="RB50" s="98">
        <v>0</v>
      </c>
      <c r="RC50" s="98">
        <v>0</v>
      </c>
      <c r="RD50" s="98">
        <v>0</v>
      </c>
      <c r="RE50" s="98">
        <v>0</v>
      </c>
      <c r="RF50" s="98">
        <v>0</v>
      </c>
      <c r="RG50" s="98">
        <v>0</v>
      </c>
      <c r="RH50" s="98">
        <v>0</v>
      </c>
      <c r="RI50" s="98">
        <v>0</v>
      </c>
      <c r="RJ50" s="98">
        <v>0</v>
      </c>
      <c r="RK50" s="98">
        <v>0</v>
      </c>
      <c r="RL50" s="98">
        <v>0</v>
      </c>
      <c r="RM50" s="98">
        <v>0</v>
      </c>
      <c r="RN50" s="98">
        <v>0</v>
      </c>
      <c r="RO50" s="98">
        <v>0</v>
      </c>
      <c r="RP50" s="98">
        <v>0</v>
      </c>
      <c r="RQ50" s="98">
        <v>0</v>
      </c>
      <c r="RR50" s="98">
        <v>0</v>
      </c>
      <c r="RS50" s="98">
        <v>0</v>
      </c>
      <c r="RT50" s="98">
        <v>0</v>
      </c>
      <c r="RU50" s="98">
        <v>0</v>
      </c>
      <c r="RV50" s="98">
        <v>0</v>
      </c>
      <c r="RW50" s="98">
        <v>0</v>
      </c>
      <c r="RX50" s="98">
        <v>0</v>
      </c>
      <c r="RY50" s="98">
        <v>0</v>
      </c>
      <c r="RZ50" s="98">
        <v>0</v>
      </c>
      <c r="SA50" s="98">
        <v>0</v>
      </c>
      <c r="SB50" s="98">
        <v>0</v>
      </c>
      <c r="SC50" s="98">
        <v>0</v>
      </c>
      <c r="SD50" s="98">
        <v>0</v>
      </c>
      <c r="SE50" s="98">
        <v>0</v>
      </c>
      <c r="SF50" s="98">
        <v>0</v>
      </c>
      <c r="SG50" s="98">
        <v>0</v>
      </c>
      <c r="SH50" s="98">
        <v>0</v>
      </c>
      <c r="SI50" s="98">
        <v>0</v>
      </c>
      <c r="SJ50" s="98">
        <v>0</v>
      </c>
      <c r="SK50" s="98">
        <v>0</v>
      </c>
      <c r="SL50" s="98">
        <v>0</v>
      </c>
      <c r="SM50" s="98">
        <v>0</v>
      </c>
      <c r="SN50" s="98">
        <v>0</v>
      </c>
      <c r="SO50" s="98">
        <v>0</v>
      </c>
      <c r="SP50" s="98">
        <v>0</v>
      </c>
      <c r="SQ50" s="98">
        <v>0</v>
      </c>
      <c r="SR50" s="98">
        <v>0</v>
      </c>
      <c r="SS50" s="98">
        <v>0</v>
      </c>
      <c r="ST50" s="98">
        <v>0</v>
      </c>
      <c r="SU50" s="98">
        <v>0</v>
      </c>
      <c r="SV50" s="98">
        <v>0</v>
      </c>
      <c r="SW50" s="98">
        <v>0</v>
      </c>
      <c r="SX50" s="98">
        <v>0</v>
      </c>
      <c r="SY50" s="98">
        <v>0</v>
      </c>
      <c r="SZ50" s="98">
        <v>0</v>
      </c>
      <c r="TA50" s="98">
        <v>0</v>
      </c>
      <c r="TB50" s="98">
        <v>0</v>
      </c>
      <c r="TC50" s="98">
        <v>0</v>
      </c>
      <c r="TD50" s="98">
        <v>0</v>
      </c>
      <c r="TE50" s="98">
        <v>0</v>
      </c>
      <c r="TF50" s="98">
        <v>0</v>
      </c>
      <c r="TG50" s="98">
        <v>0</v>
      </c>
      <c r="TH50" s="98">
        <v>0</v>
      </c>
      <c r="TI50" s="98">
        <v>0</v>
      </c>
      <c r="TJ50" s="98"/>
      <c r="TK50" s="98"/>
      <c r="TL50" s="98"/>
      <c r="TM50" s="98"/>
      <c r="TN50" s="98"/>
      <c r="TO50" s="98"/>
      <c r="TP50" s="98"/>
      <c r="TQ50" s="98"/>
      <c r="TR50" s="98"/>
      <c r="TS50" s="98"/>
      <c r="TT50" s="98"/>
      <c r="TU50" s="98"/>
      <c r="TV50" s="98"/>
      <c r="TW50" s="98"/>
      <c r="TX50" s="98"/>
      <c r="TY50" s="98"/>
      <c r="TZ50" s="98"/>
      <c r="UA50" s="98"/>
      <c r="UB50" s="98"/>
      <c r="UC50" s="98"/>
      <c r="UD50" s="98"/>
      <c r="UE50" s="98"/>
      <c r="UF50" s="98"/>
      <c r="UG50" s="98"/>
      <c r="UH50" s="98"/>
      <c r="UI50" s="98"/>
      <c r="UJ50" s="98"/>
      <c r="UK50" s="98"/>
      <c r="UL50" s="98"/>
      <c r="UM50" s="98"/>
      <c r="UN50" s="98"/>
      <c r="UO50" s="98"/>
      <c r="UP50" s="98"/>
      <c r="UQ50" s="98"/>
      <c r="UR50" s="98"/>
      <c r="US50" s="98"/>
      <c r="UT50" s="98"/>
      <c r="UU50" s="98"/>
      <c r="UV50" s="98"/>
      <c r="UW50" s="98"/>
      <c r="UX50" s="98"/>
      <c r="UY50" s="98"/>
      <c r="UZ50" s="98"/>
      <c r="VA50" s="98"/>
      <c r="VB50" s="98"/>
      <c r="VC50" s="98"/>
      <c r="VD50" s="98"/>
      <c r="VE50" s="98"/>
      <c r="VF50" s="98"/>
      <c r="VG50" s="98"/>
      <c r="VH50" s="98"/>
      <c r="VI50" s="98"/>
      <c r="VJ50" s="98"/>
      <c r="VK50" s="98"/>
      <c r="VL50" s="98"/>
      <c r="VM50" s="98"/>
      <c r="VN50" s="98"/>
      <c r="VO50" s="98"/>
      <c r="VP50" s="98"/>
      <c r="VQ50" s="98"/>
      <c r="VR50" s="98"/>
      <c r="VS50" s="98"/>
      <c r="VT50" s="98"/>
      <c r="VU50" s="98"/>
      <c r="VV50" s="98"/>
      <c r="VW50" s="98"/>
      <c r="VX50" s="98"/>
      <c r="VY50" s="98"/>
      <c r="VZ50" s="98"/>
      <c r="WA50" s="98"/>
      <c r="WB50" s="98"/>
      <c r="WC50" s="98"/>
      <c r="WD50" s="98"/>
      <c r="WE50" s="98"/>
      <c r="WF50" s="98"/>
      <c r="WG50" s="98"/>
      <c r="WH50" s="98"/>
      <c r="WI50" s="98"/>
      <c r="WJ50" s="98"/>
      <c r="WK50" s="98"/>
      <c r="WL50" s="98"/>
      <c r="WM50" s="98"/>
      <c r="WN50" s="98"/>
      <c r="WO50" s="98"/>
      <c r="WP50" s="98"/>
      <c r="WQ50" s="98"/>
      <c r="WR50" s="98"/>
      <c r="WS50" s="98"/>
      <c r="WT50" s="98"/>
      <c r="WU50" s="98"/>
      <c r="WV50" s="98"/>
      <c r="WW50" s="98"/>
      <c r="WX50" s="98"/>
      <c r="WY50" s="98"/>
      <c r="WZ50" s="98"/>
      <c r="XA50" s="98"/>
      <c r="XB50" s="98"/>
      <c r="XC50" s="98"/>
      <c r="XD50" s="98"/>
      <c r="XE50" s="98"/>
      <c r="XF50" s="98"/>
      <c r="XG50" s="98"/>
      <c r="XH50" s="98"/>
      <c r="XI50" s="98"/>
      <c r="XJ50" s="98"/>
      <c r="XK50" s="98"/>
      <c r="XL50" s="98"/>
      <c r="XM50" s="98"/>
      <c r="XN50" s="98"/>
      <c r="XO50" s="98"/>
      <c r="XP50" s="98"/>
      <c r="XQ50" s="98"/>
      <c r="XR50" s="98"/>
      <c r="XS50" s="98"/>
      <c r="XT50" s="98"/>
      <c r="XU50" s="98"/>
      <c r="XV50" s="98"/>
      <c r="XW50" s="98"/>
      <c r="XX50" s="98"/>
      <c r="XY50" s="98"/>
      <c r="XZ50" s="98"/>
      <c r="YA50" s="98"/>
      <c r="YB50" s="98"/>
      <c r="YC50" s="98"/>
      <c r="YD50" s="98"/>
      <c r="YE50" s="98"/>
      <c r="YF50" s="98"/>
      <c r="YG50" s="98"/>
      <c r="YH50" s="98"/>
      <c r="YI50" s="98"/>
      <c r="YJ50" s="98"/>
      <c r="YK50" s="98"/>
      <c r="YL50" s="98"/>
      <c r="YM50" s="98"/>
      <c r="YN50" s="98"/>
      <c r="YO50" s="98"/>
      <c r="YP50" s="98"/>
      <c r="YQ50" s="98"/>
      <c r="YR50" s="98"/>
      <c r="YS50" s="98"/>
      <c r="YT50" s="98"/>
      <c r="YU50" s="98"/>
      <c r="YV50" s="98"/>
      <c r="YW50" s="98"/>
      <c r="YX50" s="98"/>
      <c r="YY50" s="98"/>
      <c r="YZ50" s="98"/>
      <c r="ZA50" s="98"/>
      <c r="ZB50" s="98"/>
      <c r="ZC50" s="98"/>
      <c r="ZD50" s="98"/>
      <c r="ZE50" s="98"/>
      <c r="ZF50" s="98"/>
      <c r="ZG50" s="98"/>
      <c r="ZH50" s="98"/>
      <c r="ZI50" s="98"/>
      <c r="ZJ50" s="98"/>
      <c r="ZK50" s="98"/>
      <c r="ZL50" s="98"/>
      <c r="ZM50" s="98"/>
      <c r="ZN50" s="98"/>
      <c r="ZO50" s="98"/>
      <c r="ZP50" s="98"/>
      <c r="ZQ50" s="98"/>
      <c r="ZR50" s="98"/>
      <c r="ZS50" s="98"/>
      <c r="ZT50" s="98"/>
      <c r="ZU50" s="98"/>
      <c r="ZV50" s="98"/>
      <c r="ZW50" s="98"/>
      <c r="ZX50" s="98"/>
      <c r="ZY50" s="98"/>
      <c r="ZZ50" s="98"/>
      <c r="AAA50" s="98"/>
      <c r="AAB50" s="98"/>
      <c r="AAC50" s="98"/>
      <c r="AAD50" s="98"/>
      <c r="AAE50" s="98"/>
      <c r="AAF50" s="98"/>
      <c r="AAG50" s="98"/>
      <c r="AAH50" s="98"/>
      <c r="AAI50" s="98"/>
      <c r="AAJ50" s="98"/>
      <c r="AAK50" s="98"/>
      <c r="AAL50" s="98"/>
      <c r="AAM50" s="98"/>
      <c r="AAN50" s="98"/>
      <c r="AAO50" s="98"/>
      <c r="AAP50" s="98"/>
      <c r="AAQ50" s="98"/>
      <c r="AAR50" s="98"/>
      <c r="AAS50" s="98"/>
      <c r="AAT50" s="98"/>
    </row>
    <row r="51" spans="1:736" s="99" customFormat="1" ht="15">
      <c r="A51" s="97" t="s">
        <v>249</v>
      </c>
      <c r="B51" s="98">
        <v>0</v>
      </c>
      <c r="C51" s="98">
        <v>0</v>
      </c>
      <c r="D51" s="98">
        <v>0</v>
      </c>
      <c r="E51" s="98">
        <v>0</v>
      </c>
      <c r="F51" s="98">
        <v>0</v>
      </c>
      <c r="G51" s="98">
        <v>0</v>
      </c>
      <c r="H51" s="98">
        <v>0</v>
      </c>
      <c r="I51" s="98">
        <v>0</v>
      </c>
      <c r="J51" s="98">
        <v>0</v>
      </c>
      <c r="K51" s="98">
        <v>0</v>
      </c>
      <c r="L51" s="98">
        <v>0</v>
      </c>
      <c r="M51" s="98">
        <v>0</v>
      </c>
      <c r="N51" s="98">
        <v>0</v>
      </c>
      <c r="O51" s="98">
        <v>0</v>
      </c>
      <c r="P51" s="98">
        <v>0</v>
      </c>
      <c r="Q51" s="98">
        <v>0</v>
      </c>
      <c r="R51" s="98">
        <v>0</v>
      </c>
      <c r="S51" s="98">
        <v>0</v>
      </c>
      <c r="T51" s="98">
        <v>0</v>
      </c>
      <c r="U51" s="98">
        <v>0</v>
      </c>
      <c r="V51" s="98">
        <v>0</v>
      </c>
      <c r="W51" s="98">
        <v>0</v>
      </c>
      <c r="X51" s="98">
        <v>0</v>
      </c>
      <c r="Y51" s="98">
        <v>0</v>
      </c>
      <c r="Z51" s="98">
        <v>0</v>
      </c>
      <c r="AA51" s="98">
        <v>0</v>
      </c>
      <c r="AB51" s="98">
        <v>0</v>
      </c>
      <c r="AC51" s="98">
        <v>0</v>
      </c>
      <c r="AD51" s="98">
        <v>0</v>
      </c>
      <c r="AE51" s="98">
        <v>0</v>
      </c>
      <c r="AF51" s="98">
        <v>0</v>
      </c>
      <c r="AG51" s="98">
        <v>0</v>
      </c>
      <c r="AH51" s="98">
        <v>0</v>
      </c>
      <c r="AI51" s="98">
        <v>0</v>
      </c>
      <c r="AJ51" s="98">
        <v>0</v>
      </c>
      <c r="AK51" s="98">
        <v>0</v>
      </c>
      <c r="AL51" s="98">
        <v>0</v>
      </c>
      <c r="AM51" s="98">
        <v>0</v>
      </c>
      <c r="AN51" s="98">
        <v>0</v>
      </c>
      <c r="AO51" s="98">
        <v>0</v>
      </c>
      <c r="AP51" s="98">
        <v>0</v>
      </c>
      <c r="AQ51" s="98">
        <v>0</v>
      </c>
      <c r="AR51" s="98">
        <v>0</v>
      </c>
      <c r="AS51" s="98">
        <v>0</v>
      </c>
      <c r="AT51" s="98">
        <v>0</v>
      </c>
      <c r="AU51" s="98">
        <v>0</v>
      </c>
      <c r="AV51" s="98">
        <v>0</v>
      </c>
      <c r="AW51" s="98">
        <v>0</v>
      </c>
      <c r="AX51" s="98">
        <v>0</v>
      </c>
      <c r="AY51" s="98">
        <v>0</v>
      </c>
      <c r="AZ51" s="98">
        <v>0</v>
      </c>
      <c r="BA51" s="98">
        <v>0</v>
      </c>
      <c r="BB51" s="98">
        <v>0</v>
      </c>
      <c r="BC51" s="98">
        <v>0</v>
      </c>
      <c r="BD51" s="98">
        <v>0</v>
      </c>
      <c r="BE51" s="98">
        <v>0</v>
      </c>
      <c r="BF51" s="98">
        <v>0</v>
      </c>
      <c r="BG51" s="98">
        <v>0</v>
      </c>
      <c r="BH51" s="98">
        <v>0</v>
      </c>
      <c r="BI51" s="98">
        <v>0</v>
      </c>
      <c r="BJ51" s="98">
        <v>0</v>
      </c>
      <c r="BK51" s="98">
        <v>0</v>
      </c>
      <c r="BL51" s="98">
        <v>0</v>
      </c>
      <c r="BM51" s="98">
        <v>0</v>
      </c>
      <c r="BN51" s="98">
        <v>0</v>
      </c>
      <c r="BO51" s="98">
        <v>0</v>
      </c>
      <c r="BP51" s="98">
        <v>0</v>
      </c>
      <c r="BQ51" s="98">
        <v>0</v>
      </c>
      <c r="BR51" s="98">
        <v>0</v>
      </c>
      <c r="BS51" s="98">
        <v>0</v>
      </c>
      <c r="BT51" s="98">
        <v>0</v>
      </c>
      <c r="BU51" s="98">
        <v>0</v>
      </c>
      <c r="BV51" s="98">
        <v>0</v>
      </c>
      <c r="BW51" s="98">
        <v>0</v>
      </c>
      <c r="BX51" s="98">
        <v>0</v>
      </c>
      <c r="BY51" s="98">
        <v>0</v>
      </c>
      <c r="BZ51" s="98">
        <v>0</v>
      </c>
      <c r="CA51" s="98">
        <v>0</v>
      </c>
      <c r="CB51" s="98">
        <v>0</v>
      </c>
      <c r="CC51" s="98">
        <v>0</v>
      </c>
      <c r="CD51" s="98">
        <v>0</v>
      </c>
      <c r="CE51" s="98">
        <v>0</v>
      </c>
      <c r="CF51" s="98">
        <v>0</v>
      </c>
      <c r="CG51" s="98">
        <v>0</v>
      </c>
      <c r="CH51" s="98">
        <v>0</v>
      </c>
      <c r="CI51" s="98">
        <v>0</v>
      </c>
      <c r="CJ51" s="98">
        <v>0</v>
      </c>
      <c r="CK51" s="98">
        <v>0</v>
      </c>
      <c r="CL51" s="98">
        <v>0</v>
      </c>
      <c r="CM51" s="98">
        <v>0</v>
      </c>
      <c r="CN51" s="98">
        <v>0</v>
      </c>
      <c r="CO51" s="98">
        <v>0</v>
      </c>
      <c r="CP51" s="98">
        <v>0</v>
      </c>
      <c r="CQ51" s="98">
        <v>0</v>
      </c>
      <c r="CR51" s="98">
        <v>0</v>
      </c>
      <c r="CS51" s="98">
        <v>0</v>
      </c>
      <c r="CT51" s="98">
        <v>0</v>
      </c>
      <c r="CU51" s="98">
        <v>0</v>
      </c>
      <c r="CV51" s="98">
        <v>0</v>
      </c>
      <c r="CW51" s="98">
        <v>0</v>
      </c>
      <c r="CX51" s="98">
        <v>0</v>
      </c>
      <c r="CY51" s="98">
        <v>0</v>
      </c>
      <c r="CZ51" s="98">
        <v>0</v>
      </c>
      <c r="DA51" s="98">
        <v>0</v>
      </c>
      <c r="DB51" s="98">
        <v>0</v>
      </c>
      <c r="DC51" s="98">
        <v>0</v>
      </c>
      <c r="DD51" s="98">
        <v>0</v>
      </c>
      <c r="DE51" s="98">
        <v>0</v>
      </c>
      <c r="DF51" s="98">
        <v>0</v>
      </c>
      <c r="DG51" s="98">
        <v>0</v>
      </c>
      <c r="DH51" s="98">
        <v>0</v>
      </c>
      <c r="DI51" s="98">
        <v>0</v>
      </c>
      <c r="DJ51" s="98">
        <v>0</v>
      </c>
      <c r="DK51" s="98">
        <v>0</v>
      </c>
      <c r="DL51" s="98">
        <v>0</v>
      </c>
      <c r="DM51" s="98">
        <v>0</v>
      </c>
      <c r="DN51" s="98">
        <v>0</v>
      </c>
      <c r="DO51" s="98">
        <v>0</v>
      </c>
      <c r="DP51" s="98">
        <v>0</v>
      </c>
      <c r="DQ51" s="98">
        <v>0</v>
      </c>
      <c r="DR51" s="98">
        <v>0</v>
      </c>
      <c r="DS51" s="98">
        <v>0</v>
      </c>
      <c r="DT51" s="98">
        <v>0</v>
      </c>
      <c r="DU51" s="98">
        <v>0</v>
      </c>
      <c r="DV51" s="98">
        <v>0</v>
      </c>
      <c r="DW51" s="98">
        <v>0</v>
      </c>
      <c r="DX51" s="98">
        <v>0</v>
      </c>
      <c r="DY51" s="98">
        <v>0</v>
      </c>
      <c r="DZ51" s="98">
        <v>0</v>
      </c>
      <c r="EA51" s="98">
        <v>0</v>
      </c>
      <c r="EB51" s="98">
        <v>0</v>
      </c>
      <c r="EC51" s="98">
        <v>0</v>
      </c>
      <c r="ED51" s="98">
        <v>0</v>
      </c>
      <c r="EE51" s="98">
        <v>0</v>
      </c>
      <c r="EF51" s="98">
        <v>0</v>
      </c>
      <c r="EG51" s="98">
        <v>0</v>
      </c>
      <c r="EH51" s="98">
        <v>0</v>
      </c>
      <c r="EI51" s="98">
        <v>0</v>
      </c>
      <c r="EJ51" s="98">
        <v>0</v>
      </c>
      <c r="EK51" s="98">
        <v>0</v>
      </c>
      <c r="EL51" s="98">
        <v>0</v>
      </c>
      <c r="EM51" s="98">
        <v>0</v>
      </c>
      <c r="EN51" s="98">
        <v>0</v>
      </c>
      <c r="EO51" s="98">
        <v>0</v>
      </c>
      <c r="EP51" s="98">
        <v>0</v>
      </c>
      <c r="EQ51" s="98">
        <v>0</v>
      </c>
      <c r="ER51" s="98">
        <v>0</v>
      </c>
      <c r="ES51" s="98">
        <v>0</v>
      </c>
      <c r="ET51" s="98">
        <v>0</v>
      </c>
      <c r="EU51" s="98">
        <v>0</v>
      </c>
      <c r="EV51" s="98">
        <v>0</v>
      </c>
      <c r="EW51" s="98">
        <v>0</v>
      </c>
      <c r="EX51" s="98">
        <v>0</v>
      </c>
      <c r="EY51" s="98">
        <v>0</v>
      </c>
      <c r="EZ51" s="98">
        <v>0</v>
      </c>
      <c r="FA51" s="98">
        <v>0</v>
      </c>
      <c r="FB51" s="98">
        <v>0</v>
      </c>
      <c r="FC51" s="98">
        <v>0</v>
      </c>
      <c r="FD51" s="98">
        <v>0</v>
      </c>
      <c r="FE51" s="98">
        <v>0</v>
      </c>
      <c r="FF51" s="98">
        <v>0</v>
      </c>
      <c r="FG51" s="98">
        <v>0</v>
      </c>
      <c r="FH51" s="98">
        <v>0</v>
      </c>
      <c r="FI51" s="98">
        <v>0</v>
      </c>
      <c r="FJ51" s="98">
        <v>0</v>
      </c>
      <c r="FK51" s="98">
        <v>0</v>
      </c>
      <c r="FL51" s="98">
        <v>0</v>
      </c>
      <c r="FM51" s="98">
        <v>0</v>
      </c>
      <c r="FN51" s="98">
        <v>0</v>
      </c>
      <c r="FO51" s="98">
        <v>0</v>
      </c>
      <c r="FP51" s="98">
        <v>0</v>
      </c>
      <c r="FQ51" s="98">
        <v>0</v>
      </c>
      <c r="FR51" s="98">
        <v>0</v>
      </c>
      <c r="FS51" s="98">
        <v>0</v>
      </c>
      <c r="FT51" s="98">
        <v>0</v>
      </c>
      <c r="FU51" s="98">
        <v>0</v>
      </c>
      <c r="FV51" s="98">
        <v>0</v>
      </c>
      <c r="FW51" s="98">
        <v>0</v>
      </c>
      <c r="FX51" s="98">
        <v>0</v>
      </c>
      <c r="FY51" s="98">
        <v>0</v>
      </c>
      <c r="FZ51" s="98">
        <v>0</v>
      </c>
      <c r="GA51" s="98">
        <v>0</v>
      </c>
      <c r="GB51" s="98">
        <v>0</v>
      </c>
      <c r="GC51" s="98">
        <v>0</v>
      </c>
      <c r="GD51" s="98">
        <v>0</v>
      </c>
      <c r="GE51" s="98">
        <v>0</v>
      </c>
      <c r="GF51" s="98">
        <v>0</v>
      </c>
      <c r="GG51" s="98">
        <v>0</v>
      </c>
      <c r="GH51" s="98">
        <v>0</v>
      </c>
      <c r="GI51" s="98">
        <v>0</v>
      </c>
      <c r="GJ51" s="98">
        <v>0</v>
      </c>
      <c r="GK51" s="98">
        <v>0</v>
      </c>
      <c r="GL51" s="98">
        <v>0</v>
      </c>
      <c r="GM51" s="98">
        <v>0</v>
      </c>
      <c r="GN51" s="98">
        <v>0</v>
      </c>
      <c r="GO51" s="98">
        <v>0</v>
      </c>
      <c r="GP51" s="98">
        <v>0</v>
      </c>
      <c r="GQ51" s="98">
        <v>0</v>
      </c>
      <c r="GR51" s="98">
        <v>0</v>
      </c>
      <c r="GS51" s="98">
        <v>0</v>
      </c>
      <c r="GT51" s="98">
        <v>0</v>
      </c>
      <c r="GU51" s="98">
        <v>0</v>
      </c>
      <c r="GV51" s="98">
        <v>0</v>
      </c>
      <c r="GW51" s="98">
        <v>0</v>
      </c>
      <c r="GX51" s="98">
        <v>0</v>
      </c>
      <c r="GY51" s="98">
        <v>0</v>
      </c>
      <c r="GZ51" s="98">
        <v>0</v>
      </c>
      <c r="HA51" s="98">
        <v>0</v>
      </c>
      <c r="HB51" s="98">
        <v>0</v>
      </c>
      <c r="HC51" s="98">
        <v>0</v>
      </c>
      <c r="HD51" s="98">
        <v>0</v>
      </c>
      <c r="HE51" s="98">
        <v>0</v>
      </c>
      <c r="HF51" s="98">
        <v>0</v>
      </c>
      <c r="HG51" s="98">
        <v>0</v>
      </c>
      <c r="HH51" s="98">
        <v>0</v>
      </c>
      <c r="HI51" s="98">
        <v>0</v>
      </c>
      <c r="HJ51" s="98">
        <v>0</v>
      </c>
      <c r="HK51" s="98">
        <v>0</v>
      </c>
      <c r="HL51" s="98">
        <v>0</v>
      </c>
      <c r="HM51" s="98">
        <v>0</v>
      </c>
      <c r="HN51" s="98">
        <v>0</v>
      </c>
      <c r="HO51" s="98">
        <v>0</v>
      </c>
      <c r="HP51" s="98">
        <v>0</v>
      </c>
      <c r="HQ51" s="98">
        <v>0</v>
      </c>
      <c r="HR51" s="98">
        <v>0</v>
      </c>
      <c r="HS51" s="98">
        <v>0</v>
      </c>
      <c r="HT51" s="98">
        <v>0</v>
      </c>
      <c r="HU51" s="98">
        <v>0</v>
      </c>
      <c r="HV51" s="98">
        <v>0</v>
      </c>
      <c r="HW51" s="98">
        <v>0</v>
      </c>
      <c r="HX51" s="98">
        <v>0</v>
      </c>
      <c r="HY51" s="98">
        <v>0</v>
      </c>
      <c r="HZ51" s="98">
        <v>0</v>
      </c>
      <c r="IA51" s="98">
        <v>0</v>
      </c>
      <c r="IB51" s="98">
        <v>0</v>
      </c>
      <c r="IC51" s="98">
        <v>0</v>
      </c>
      <c r="ID51" s="98">
        <v>0</v>
      </c>
      <c r="IE51" s="98">
        <v>0</v>
      </c>
      <c r="IF51" s="98">
        <v>0</v>
      </c>
      <c r="IG51" s="98">
        <v>0</v>
      </c>
      <c r="IH51" s="98">
        <v>0</v>
      </c>
      <c r="II51" s="98">
        <v>0</v>
      </c>
      <c r="IJ51" s="98">
        <v>0</v>
      </c>
      <c r="IK51" s="98">
        <v>0</v>
      </c>
      <c r="IL51" s="98">
        <v>0</v>
      </c>
      <c r="IM51" s="98">
        <v>0</v>
      </c>
      <c r="IN51" s="98">
        <v>0</v>
      </c>
      <c r="IO51" s="98">
        <v>0</v>
      </c>
      <c r="IP51" s="98">
        <v>0</v>
      </c>
      <c r="IQ51" s="98">
        <v>0</v>
      </c>
      <c r="IR51" s="98">
        <v>0</v>
      </c>
      <c r="IS51" s="98">
        <v>0</v>
      </c>
      <c r="IT51" s="98">
        <v>0</v>
      </c>
      <c r="IU51" s="98">
        <v>0</v>
      </c>
      <c r="IV51" s="98">
        <v>0</v>
      </c>
      <c r="IW51" s="98">
        <v>0</v>
      </c>
      <c r="IX51" s="98">
        <v>0</v>
      </c>
      <c r="IY51" s="98">
        <v>0</v>
      </c>
      <c r="IZ51" s="98">
        <v>0</v>
      </c>
      <c r="JA51" s="98">
        <v>0</v>
      </c>
      <c r="JB51" s="98">
        <v>0</v>
      </c>
      <c r="JC51" s="98">
        <v>0</v>
      </c>
      <c r="JD51" s="98">
        <v>0</v>
      </c>
      <c r="JE51" s="98">
        <v>0</v>
      </c>
      <c r="JF51" s="98">
        <v>0</v>
      </c>
      <c r="JG51" s="98">
        <v>0</v>
      </c>
      <c r="JH51" s="98">
        <v>0</v>
      </c>
      <c r="JI51" s="98">
        <v>0</v>
      </c>
      <c r="JJ51" s="98">
        <v>0</v>
      </c>
      <c r="JK51" s="98">
        <v>0</v>
      </c>
      <c r="JL51" s="98">
        <v>0</v>
      </c>
      <c r="JM51" s="98">
        <v>0</v>
      </c>
      <c r="JN51" s="98">
        <v>0</v>
      </c>
      <c r="JO51" s="98">
        <v>0</v>
      </c>
      <c r="JP51" s="98">
        <v>0</v>
      </c>
      <c r="JQ51" s="98">
        <v>0</v>
      </c>
      <c r="JR51" s="98">
        <v>0</v>
      </c>
      <c r="JS51" s="98">
        <v>0</v>
      </c>
      <c r="JT51" s="98">
        <v>0</v>
      </c>
      <c r="JU51" s="98">
        <v>0</v>
      </c>
      <c r="JV51" s="98">
        <v>0</v>
      </c>
      <c r="JW51" s="98">
        <v>0</v>
      </c>
      <c r="JX51" s="98">
        <v>0</v>
      </c>
      <c r="JY51" s="98">
        <v>0</v>
      </c>
      <c r="JZ51" s="98">
        <v>0</v>
      </c>
      <c r="KA51" s="98">
        <v>0</v>
      </c>
      <c r="KB51" s="98">
        <v>0</v>
      </c>
      <c r="KC51" s="98">
        <v>0</v>
      </c>
      <c r="KD51" s="98">
        <v>0</v>
      </c>
      <c r="KE51" s="98">
        <v>0</v>
      </c>
      <c r="KF51" s="98">
        <v>0</v>
      </c>
      <c r="KG51" s="98">
        <v>0</v>
      </c>
      <c r="KH51" s="98">
        <v>0</v>
      </c>
      <c r="KI51" s="98">
        <v>0</v>
      </c>
      <c r="KJ51" s="98">
        <v>0</v>
      </c>
      <c r="KK51" s="98">
        <v>0</v>
      </c>
      <c r="KL51" s="98">
        <v>0</v>
      </c>
      <c r="KM51" s="98">
        <v>0</v>
      </c>
      <c r="KN51" s="98">
        <v>0</v>
      </c>
      <c r="KO51" s="98">
        <v>0</v>
      </c>
      <c r="KP51" s="98">
        <v>0</v>
      </c>
      <c r="KQ51" s="98">
        <v>0</v>
      </c>
      <c r="KR51" s="98">
        <v>0</v>
      </c>
      <c r="KS51" s="98">
        <v>0</v>
      </c>
      <c r="KT51" s="98">
        <v>0</v>
      </c>
      <c r="KU51" s="98">
        <v>0</v>
      </c>
      <c r="KV51" s="98">
        <v>0</v>
      </c>
      <c r="KW51" s="98">
        <v>0</v>
      </c>
      <c r="KX51" s="98">
        <v>0</v>
      </c>
      <c r="KY51" s="98">
        <v>0</v>
      </c>
      <c r="KZ51" s="98">
        <v>0</v>
      </c>
      <c r="LA51" s="98">
        <v>0</v>
      </c>
      <c r="LB51" s="98">
        <v>0</v>
      </c>
      <c r="LC51" s="98">
        <v>0</v>
      </c>
      <c r="LD51" s="98">
        <v>0</v>
      </c>
      <c r="LE51" s="98">
        <v>0</v>
      </c>
      <c r="LF51" s="98">
        <v>0</v>
      </c>
      <c r="LG51" s="98">
        <v>0</v>
      </c>
      <c r="LH51" s="98">
        <v>0</v>
      </c>
      <c r="LI51" s="98">
        <v>0</v>
      </c>
      <c r="LJ51" s="98">
        <v>0</v>
      </c>
      <c r="LK51" s="98">
        <v>0</v>
      </c>
      <c r="LL51" s="98">
        <v>0</v>
      </c>
      <c r="LM51" s="98">
        <v>0</v>
      </c>
      <c r="LN51" s="98">
        <v>0</v>
      </c>
      <c r="LO51" s="98">
        <v>0</v>
      </c>
      <c r="LP51" s="98">
        <v>0</v>
      </c>
      <c r="LQ51" s="98">
        <v>0</v>
      </c>
      <c r="LR51" s="98">
        <v>0</v>
      </c>
      <c r="LS51" s="98">
        <v>0</v>
      </c>
      <c r="LT51" s="98">
        <v>0</v>
      </c>
      <c r="LU51" s="98">
        <v>0</v>
      </c>
      <c r="LV51" s="98">
        <v>0</v>
      </c>
      <c r="LW51" s="98">
        <v>0</v>
      </c>
      <c r="LX51" s="98">
        <v>0</v>
      </c>
      <c r="LY51" s="98">
        <v>0</v>
      </c>
      <c r="LZ51" s="98">
        <v>0</v>
      </c>
      <c r="MA51" s="98">
        <v>0</v>
      </c>
      <c r="MB51" s="98">
        <v>0</v>
      </c>
      <c r="MC51" s="98">
        <v>0</v>
      </c>
      <c r="MD51" s="98">
        <v>0</v>
      </c>
      <c r="ME51" s="98">
        <v>0</v>
      </c>
      <c r="MF51" s="98">
        <v>0</v>
      </c>
      <c r="MG51" s="98">
        <v>0</v>
      </c>
      <c r="MH51" s="98">
        <v>0</v>
      </c>
      <c r="MI51" s="98">
        <v>0</v>
      </c>
      <c r="MJ51" s="98">
        <v>0</v>
      </c>
      <c r="MK51" s="98">
        <v>0</v>
      </c>
      <c r="ML51" s="98">
        <v>0</v>
      </c>
      <c r="MM51" s="98">
        <v>0</v>
      </c>
      <c r="MN51" s="98">
        <v>0</v>
      </c>
      <c r="MO51" s="98">
        <v>0</v>
      </c>
      <c r="MP51" s="98">
        <v>0</v>
      </c>
      <c r="MQ51" s="98">
        <v>0</v>
      </c>
      <c r="MR51" s="98">
        <v>0</v>
      </c>
      <c r="MS51" s="98">
        <v>0</v>
      </c>
      <c r="MT51" s="98">
        <v>0</v>
      </c>
      <c r="MU51" s="98">
        <v>0</v>
      </c>
      <c r="MV51" s="98">
        <v>0</v>
      </c>
      <c r="MW51" s="98">
        <v>0</v>
      </c>
      <c r="MX51" s="98">
        <v>0</v>
      </c>
      <c r="MY51" s="98">
        <v>0</v>
      </c>
      <c r="MZ51" s="98">
        <v>0</v>
      </c>
      <c r="NA51" s="98">
        <v>0</v>
      </c>
      <c r="NB51" s="98">
        <v>0</v>
      </c>
      <c r="NC51" s="98">
        <v>0</v>
      </c>
      <c r="ND51" s="98">
        <v>0</v>
      </c>
      <c r="NE51" s="98">
        <v>0</v>
      </c>
      <c r="NF51" s="98">
        <v>0</v>
      </c>
      <c r="NG51" s="98">
        <v>0</v>
      </c>
      <c r="NH51" s="98">
        <v>0</v>
      </c>
      <c r="NI51" s="98">
        <v>0</v>
      </c>
      <c r="NJ51" s="98">
        <v>0</v>
      </c>
      <c r="NK51" s="98">
        <v>0</v>
      </c>
      <c r="NL51" s="98">
        <v>0</v>
      </c>
      <c r="NM51" s="98">
        <v>0</v>
      </c>
      <c r="NN51" s="98">
        <v>0</v>
      </c>
      <c r="NO51" s="98">
        <v>0</v>
      </c>
      <c r="NP51" s="98">
        <v>0</v>
      </c>
      <c r="NQ51" s="98">
        <v>0</v>
      </c>
      <c r="NR51" s="98">
        <v>0</v>
      </c>
      <c r="NS51" s="98">
        <v>0</v>
      </c>
      <c r="NT51" s="98">
        <v>0</v>
      </c>
      <c r="NU51" s="98">
        <v>0</v>
      </c>
      <c r="NV51" s="98">
        <v>0</v>
      </c>
      <c r="NW51" s="98">
        <v>0</v>
      </c>
      <c r="NX51" s="98">
        <v>0</v>
      </c>
      <c r="NY51" s="98">
        <v>0</v>
      </c>
      <c r="NZ51" s="98">
        <v>0</v>
      </c>
      <c r="OA51" s="98">
        <v>0</v>
      </c>
      <c r="OB51" s="98">
        <v>0</v>
      </c>
      <c r="OC51" s="98">
        <v>0</v>
      </c>
      <c r="OD51" s="98">
        <v>0</v>
      </c>
      <c r="OE51" s="98">
        <v>0</v>
      </c>
      <c r="OF51" s="98">
        <v>0</v>
      </c>
      <c r="OG51" s="98">
        <v>0</v>
      </c>
      <c r="OH51" s="98">
        <v>0</v>
      </c>
      <c r="OI51" s="98">
        <v>0</v>
      </c>
      <c r="OJ51" s="98">
        <v>0</v>
      </c>
      <c r="OK51" s="98">
        <v>0</v>
      </c>
      <c r="OL51" s="98">
        <v>0</v>
      </c>
      <c r="OM51" s="98">
        <v>0</v>
      </c>
      <c r="ON51" s="98">
        <v>0</v>
      </c>
      <c r="OO51" s="98">
        <v>0</v>
      </c>
      <c r="OP51" s="98">
        <v>0</v>
      </c>
      <c r="OQ51" s="98">
        <v>0</v>
      </c>
      <c r="OR51" s="98">
        <v>0</v>
      </c>
      <c r="OS51" s="98">
        <v>0</v>
      </c>
      <c r="OT51" s="98">
        <v>0</v>
      </c>
      <c r="OU51" s="98">
        <v>0</v>
      </c>
      <c r="OV51" s="98">
        <v>0</v>
      </c>
      <c r="OW51" s="98">
        <v>0</v>
      </c>
      <c r="OX51" s="98">
        <v>0</v>
      </c>
      <c r="OY51" s="98">
        <v>0</v>
      </c>
      <c r="OZ51" s="98">
        <v>0</v>
      </c>
      <c r="PA51" s="98">
        <v>0</v>
      </c>
      <c r="PB51" s="98">
        <v>0</v>
      </c>
      <c r="PC51" s="98">
        <v>0</v>
      </c>
      <c r="PD51" s="98">
        <v>0</v>
      </c>
      <c r="PE51" s="98">
        <v>0</v>
      </c>
      <c r="PF51" s="98">
        <v>0</v>
      </c>
      <c r="PG51" s="98">
        <v>0</v>
      </c>
      <c r="PH51" s="98">
        <v>0</v>
      </c>
      <c r="PI51" s="98">
        <v>0</v>
      </c>
      <c r="PJ51" s="98">
        <v>0</v>
      </c>
      <c r="PK51" s="98">
        <v>0</v>
      </c>
      <c r="PL51" s="98">
        <v>0</v>
      </c>
      <c r="PM51" s="98">
        <v>0</v>
      </c>
      <c r="PN51" s="98">
        <v>0</v>
      </c>
      <c r="PO51" s="98">
        <v>0</v>
      </c>
      <c r="PP51" s="98">
        <v>0</v>
      </c>
      <c r="PQ51" s="98">
        <v>0</v>
      </c>
      <c r="PR51" s="98">
        <v>0</v>
      </c>
      <c r="PS51" s="98">
        <v>0</v>
      </c>
      <c r="PT51" s="98">
        <v>0</v>
      </c>
      <c r="PU51" s="98">
        <v>0</v>
      </c>
      <c r="PV51" s="98">
        <v>0</v>
      </c>
      <c r="PW51" s="98">
        <v>0</v>
      </c>
      <c r="PX51" s="98">
        <v>0</v>
      </c>
      <c r="PY51" s="98">
        <v>0</v>
      </c>
      <c r="PZ51" s="98">
        <v>0</v>
      </c>
      <c r="QA51" s="98">
        <v>0</v>
      </c>
      <c r="QB51" s="98">
        <v>0</v>
      </c>
      <c r="QC51" s="98">
        <v>0</v>
      </c>
      <c r="QD51" s="98">
        <v>0</v>
      </c>
      <c r="QE51" s="98">
        <v>0</v>
      </c>
      <c r="QF51" s="98">
        <v>0</v>
      </c>
      <c r="QG51" s="98">
        <v>0</v>
      </c>
      <c r="QH51" s="98">
        <v>0</v>
      </c>
      <c r="QI51" s="98">
        <v>0</v>
      </c>
      <c r="QJ51" s="98">
        <v>0</v>
      </c>
      <c r="QK51" s="98">
        <v>0</v>
      </c>
      <c r="QL51" s="98">
        <v>0</v>
      </c>
      <c r="QM51" s="98">
        <v>0</v>
      </c>
      <c r="QN51" s="98">
        <v>0</v>
      </c>
      <c r="QO51" s="98">
        <v>0</v>
      </c>
      <c r="QP51" s="98">
        <v>0</v>
      </c>
      <c r="QQ51" s="98">
        <v>0</v>
      </c>
      <c r="QR51" s="98">
        <v>0</v>
      </c>
      <c r="QS51" s="98">
        <v>0</v>
      </c>
      <c r="QT51" s="98">
        <v>0</v>
      </c>
      <c r="QU51" s="98">
        <v>0</v>
      </c>
      <c r="QV51" s="98">
        <v>0</v>
      </c>
      <c r="QW51" s="98">
        <v>0</v>
      </c>
      <c r="QX51" s="98">
        <v>0</v>
      </c>
      <c r="QY51" s="98">
        <v>0</v>
      </c>
      <c r="QZ51" s="98">
        <v>0</v>
      </c>
      <c r="RA51" s="98">
        <v>0</v>
      </c>
      <c r="RB51" s="98">
        <v>0</v>
      </c>
      <c r="RC51" s="98">
        <v>0</v>
      </c>
      <c r="RD51" s="98">
        <v>0</v>
      </c>
      <c r="RE51" s="98">
        <v>0</v>
      </c>
      <c r="RF51" s="98">
        <v>0</v>
      </c>
      <c r="RG51" s="98">
        <v>0</v>
      </c>
      <c r="RH51" s="98">
        <v>0</v>
      </c>
      <c r="RI51" s="98">
        <v>0</v>
      </c>
      <c r="RJ51" s="98">
        <v>0</v>
      </c>
      <c r="RK51" s="98">
        <v>0</v>
      </c>
      <c r="RL51" s="98">
        <v>0</v>
      </c>
      <c r="RM51" s="98">
        <v>0</v>
      </c>
      <c r="RN51" s="98">
        <v>0</v>
      </c>
      <c r="RO51" s="98">
        <v>0</v>
      </c>
      <c r="RP51" s="98">
        <v>0</v>
      </c>
      <c r="RQ51" s="98">
        <v>0</v>
      </c>
      <c r="RR51" s="98">
        <v>0</v>
      </c>
      <c r="RS51" s="98">
        <v>0</v>
      </c>
      <c r="RT51" s="98">
        <v>0</v>
      </c>
      <c r="RU51" s="98">
        <v>0</v>
      </c>
      <c r="RV51" s="98">
        <v>0</v>
      </c>
      <c r="RW51" s="98">
        <v>0</v>
      </c>
      <c r="RX51" s="98">
        <v>0</v>
      </c>
      <c r="RY51" s="98">
        <v>0</v>
      </c>
      <c r="RZ51" s="98">
        <v>0</v>
      </c>
      <c r="SA51" s="98">
        <v>0</v>
      </c>
      <c r="SB51" s="98">
        <v>0</v>
      </c>
      <c r="SC51" s="98">
        <v>0</v>
      </c>
      <c r="SD51" s="98">
        <v>0</v>
      </c>
      <c r="SE51" s="98">
        <v>0</v>
      </c>
      <c r="SF51" s="98">
        <v>0</v>
      </c>
      <c r="SG51" s="98">
        <v>0</v>
      </c>
      <c r="SH51" s="98">
        <v>0</v>
      </c>
      <c r="SI51" s="98">
        <v>0</v>
      </c>
      <c r="SJ51" s="98">
        <v>0</v>
      </c>
      <c r="SK51" s="98">
        <v>0</v>
      </c>
      <c r="SL51" s="98">
        <v>0</v>
      </c>
      <c r="SM51" s="98">
        <v>0</v>
      </c>
      <c r="SN51" s="98">
        <v>0</v>
      </c>
      <c r="SO51" s="98">
        <v>0</v>
      </c>
      <c r="SP51" s="98">
        <v>0</v>
      </c>
      <c r="SQ51" s="98">
        <v>0</v>
      </c>
      <c r="SR51" s="98">
        <v>0</v>
      </c>
      <c r="SS51" s="98">
        <v>0</v>
      </c>
      <c r="ST51" s="98">
        <v>0</v>
      </c>
      <c r="SU51" s="98">
        <v>0</v>
      </c>
      <c r="SV51" s="98">
        <v>0</v>
      </c>
      <c r="SW51" s="98">
        <v>0</v>
      </c>
      <c r="SX51" s="98">
        <v>0</v>
      </c>
      <c r="SY51" s="98">
        <v>0</v>
      </c>
      <c r="SZ51" s="98">
        <v>0</v>
      </c>
      <c r="TA51" s="98">
        <v>0</v>
      </c>
      <c r="TB51" s="98">
        <v>0</v>
      </c>
      <c r="TC51" s="98">
        <v>0</v>
      </c>
      <c r="TD51" s="98">
        <v>0</v>
      </c>
      <c r="TE51" s="98">
        <v>0</v>
      </c>
      <c r="TF51" s="98">
        <v>0</v>
      </c>
      <c r="TG51" s="98">
        <v>0</v>
      </c>
      <c r="TH51" s="98">
        <v>0</v>
      </c>
      <c r="TI51" s="98">
        <v>0</v>
      </c>
      <c r="TJ51" s="112"/>
      <c r="TK51" s="112"/>
      <c r="TL51" s="112"/>
      <c r="TM51" s="112"/>
      <c r="TN51" s="112"/>
      <c r="TO51" s="112"/>
      <c r="TP51" s="112"/>
      <c r="TQ51" s="112"/>
      <c r="TR51" s="112"/>
      <c r="TS51" s="112"/>
      <c r="TT51" s="112"/>
      <c r="TU51" s="112"/>
      <c r="TV51" s="112"/>
      <c r="TW51" s="112"/>
      <c r="TX51" s="112"/>
      <c r="TY51" s="112"/>
      <c r="TZ51" s="112"/>
      <c r="UA51" s="112"/>
      <c r="UB51" s="112"/>
      <c r="UC51" s="112"/>
      <c r="UD51" s="112"/>
      <c r="UE51" s="112"/>
      <c r="UF51" s="112"/>
      <c r="UG51" s="112"/>
      <c r="UH51" s="112"/>
      <c r="UI51" s="112"/>
      <c r="UJ51" s="112"/>
      <c r="UK51" s="112"/>
      <c r="UL51" s="112"/>
      <c r="UM51" s="112"/>
      <c r="UN51" s="112"/>
      <c r="UO51" s="112"/>
      <c r="UP51" s="112"/>
      <c r="UQ51" s="112"/>
      <c r="UR51" s="112"/>
      <c r="US51" s="112"/>
      <c r="UT51" s="112"/>
      <c r="UU51" s="112"/>
      <c r="UV51" s="112"/>
      <c r="UW51" s="112"/>
      <c r="UX51" s="112"/>
      <c r="UY51" s="112"/>
      <c r="UZ51" s="112"/>
      <c r="VA51" s="112"/>
      <c r="VB51" s="112"/>
      <c r="VC51" s="112"/>
      <c r="VD51" s="112"/>
      <c r="VE51" s="112"/>
      <c r="VF51" s="112"/>
      <c r="VG51" s="112"/>
      <c r="VH51" s="112"/>
      <c r="VI51" s="112"/>
      <c r="VJ51" s="112"/>
      <c r="VK51" s="112"/>
      <c r="VL51" s="112"/>
      <c r="VM51" s="112"/>
      <c r="VN51" s="112"/>
      <c r="VO51" s="112"/>
      <c r="VP51" s="112"/>
      <c r="VQ51" s="112"/>
      <c r="VR51" s="112"/>
      <c r="VS51" s="112"/>
      <c r="VT51" s="112"/>
      <c r="VU51" s="112"/>
      <c r="VV51" s="112"/>
      <c r="VW51" s="112"/>
      <c r="VX51" s="112"/>
      <c r="VY51" s="112"/>
      <c r="VZ51" s="112"/>
      <c r="WA51" s="112"/>
      <c r="WB51" s="112"/>
      <c r="WC51" s="112"/>
      <c r="WD51" s="112"/>
      <c r="WE51" s="112"/>
      <c r="WF51" s="112"/>
      <c r="WG51" s="112"/>
      <c r="WH51" s="112"/>
      <c r="WI51" s="112"/>
      <c r="WJ51" s="112"/>
      <c r="WK51" s="112"/>
      <c r="WL51" s="112"/>
      <c r="WM51" s="112"/>
      <c r="WN51" s="112"/>
      <c r="WO51" s="112"/>
      <c r="WP51" s="112"/>
      <c r="WQ51" s="112"/>
      <c r="WR51" s="112"/>
      <c r="WS51" s="112"/>
      <c r="WT51" s="112"/>
      <c r="WU51" s="112"/>
      <c r="WV51" s="112"/>
      <c r="WW51" s="112"/>
      <c r="WX51" s="112"/>
      <c r="WY51" s="112"/>
      <c r="WZ51" s="112"/>
      <c r="XA51" s="112"/>
      <c r="XB51" s="112"/>
      <c r="XC51" s="112"/>
      <c r="XD51" s="112"/>
      <c r="XE51" s="112"/>
      <c r="XF51" s="112"/>
      <c r="XG51" s="112"/>
      <c r="XH51" s="112"/>
      <c r="XI51" s="112"/>
      <c r="XJ51" s="112"/>
      <c r="XK51" s="112"/>
      <c r="XL51" s="112"/>
      <c r="XM51" s="112"/>
      <c r="XN51" s="112"/>
      <c r="XO51" s="112"/>
      <c r="XP51" s="112"/>
      <c r="XQ51" s="112"/>
      <c r="XR51" s="112"/>
      <c r="XS51" s="112"/>
      <c r="XT51" s="112"/>
      <c r="XU51" s="112"/>
      <c r="XV51" s="112"/>
      <c r="XW51" s="112"/>
      <c r="XX51" s="112"/>
      <c r="XY51" s="112"/>
      <c r="XZ51" s="112"/>
      <c r="YA51" s="112"/>
      <c r="YB51" s="112"/>
      <c r="YC51" s="112"/>
      <c r="YD51" s="112"/>
      <c r="YE51" s="112"/>
      <c r="YF51" s="112"/>
      <c r="YG51" s="112"/>
      <c r="YH51" s="112"/>
      <c r="YI51" s="112"/>
      <c r="YJ51" s="112"/>
      <c r="YK51" s="112"/>
      <c r="YL51" s="112"/>
      <c r="YM51" s="112"/>
      <c r="YN51" s="112"/>
      <c r="YO51" s="112"/>
      <c r="YP51" s="112"/>
      <c r="YQ51" s="112"/>
      <c r="YR51" s="112"/>
      <c r="YS51" s="112"/>
      <c r="YT51" s="112"/>
      <c r="YU51" s="112"/>
      <c r="YV51" s="112"/>
      <c r="YW51" s="112"/>
      <c r="YX51" s="112"/>
      <c r="YY51" s="112"/>
      <c r="YZ51" s="112"/>
      <c r="ZA51" s="112"/>
      <c r="ZB51" s="112"/>
      <c r="ZC51" s="112"/>
      <c r="ZD51" s="112"/>
      <c r="ZE51" s="112"/>
      <c r="ZF51" s="112"/>
      <c r="ZG51" s="112"/>
      <c r="ZH51" s="112"/>
      <c r="ZI51" s="112"/>
      <c r="ZJ51" s="112"/>
      <c r="ZK51" s="112"/>
      <c r="ZL51" s="112"/>
      <c r="ZM51" s="112"/>
      <c r="ZN51" s="112"/>
      <c r="ZO51" s="112"/>
      <c r="ZP51" s="112"/>
      <c r="ZQ51" s="112"/>
      <c r="ZR51" s="112"/>
      <c r="ZS51" s="112"/>
      <c r="ZT51" s="112"/>
      <c r="ZU51" s="112"/>
      <c r="ZV51" s="112"/>
      <c r="ZW51" s="112"/>
      <c r="ZX51" s="112"/>
      <c r="ZY51" s="112"/>
      <c r="ZZ51" s="112"/>
      <c r="AAA51" s="112"/>
      <c r="AAB51" s="112"/>
      <c r="AAC51" s="112"/>
      <c r="AAD51" s="112"/>
      <c r="AAE51" s="112"/>
      <c r="AAF51" s="112"/>
      <c r="AAG51" s="112"/>
      <c r="AAH51" s="112"/>
      <c r="AAI51" s="112"/>
      <c r="AAJ51" s="112"/>
      <c r="AAK51" s="112"/>
      <c r="AAL51" s="112"/>
      <c r="AAM51" s="112"/>
      <c r="AAN51" s="112"/>
      <c r="AAO51" s="112"/>
      <c r="AAP51" s="112"/>
      <c r="AAQ51" s="112"/>
      <c r="AAR51" s="112"/>
      <c r="AAS51" s="112"/>
      <c r="AAT51" s="112"/>
    </row>
    <row r="52" spans="1:736" s="99" customFormat="1" ht="15">
      <c r="A52" s="97" t="s">
        <v>250</v>
      </c>
      <c r="B52" s="98">
        <v>0</v>
      </c>
      <c r="C52" s="98">
        <v>0</v>
      </c>
      <c r="D52" s="98">
        <v>0</v>
      </c>
      <c r="E52" s="98">
        <v>0</v>
      </c>
      <c r="F52" s="98">
        <v>0</v>
      </c>
      <c r="G52" s="98">
        <v>0</v>
      </c>
      <c r="H52" s="98">
        <v>0</v>
      </c>
      <c r="I52" s="98">
        <v>0</v>
      </c>
      <c r="J52" s="98">
        <v>0</v>
      </c>
      <c r="K52" s="98">
        <v>0</v>
      </c>
      <c r="L52" s="98">
        <v>0</v>
      </c>
      <c r="M52" s="98">
        <v>0</v>
      </c>
      <c r="N52" s="98">
        <v>0</v>
      </c>
      <c r="O52" s="98">
        <v>0</v>
      </c>
      <c r="P52" s="98">
        <v>0</v>
      </c>
      <c r="Q52" s="98">
        <v>0</v>
      </c>
      <c r="R52" s="98">
        <v>0</v>
      </c>
      <c r="S52" s="98">
        <v>0</v>
      </c>
      <c r="T52" s="98">
        <v>0</v>
      </c>
      <c r="U52" s="98">
        <v>0</v>
      </c>
      <c r="V52" s="98">
        <v>0</v>
      </c>
      <c r="W52" s="98">
        <v>0</v>
      </c>
      <c r="X52" s="98">
        <v>0</v>
      </c>
      <c r="Y52" s="98">
        <v>0</v>
      </c>
      <c r="Z52" s="98">
        <v>0</v>
      </c>
      <c r="AA52" s="98">
        <v>0</v>
      </c>
      <c r="AB52" s="98">
        <v>0</v>
      </c>
      <c r="AC52" s="98">
        <v>0</v>
      </c>
      <c r="AD52" s="98">
        <v>0</v>
      </c>
      <c r="AE52" s="98">
        <v>0</v>
      </c>
      <c r="AF52" s="98">
        <v>0</v>
      </c>
      <c r="AG52" s="98">
        <v>0</v>
      </c>
      <c r="AH52" s="98">
        <v>0</v>
      </c>
      <c r="AI52" s="98">
        <v>0</v>
      </c>
      <c r="AJ52" s="98">
        <v>0</v>
      </c>
      <c r="AK52" s="98">
        <v>0</v>
      </c>
      <c r="AL52" s="98">
        <v>0</v>
      </c>
      <c r="AM52" s="98">
        <v>0</v>
      </c>
      <c r="AN52" s="98">
        <v>0</v>
      </c>
      <c r="AO52" s="98">
        <v>0</v>
      </c>
      <c r="AP52" s="98">
        <v>0</v>
      </c>
      <c r="AQ52" s="98">
        <v>0</v>
      </c>
      <c r="AR52" s="98">
        <v>0</v>
      </c>
      <c r="AS52" s="98">
        <v>0</v>
      </c>
      <c r="AT52" s="98">
        <v>0</v>
      </c>
      <c r="AU52" s="98">
        <v>0</v>
      </c>
      <c r="AV52" s="98">
        <v>0</v>
      </c>
      <c r="AW52" s="98">
        <v>0</v>
      </c>
      <c r="AX52" s="98">
        <v>0</v>
      </c>
      <c r="AY52" s="98">
        <v>0</v>
      </c>
      <c r="AZ52" s="98">
        <v>0</v>
      </c>
      <c r="BA52" s="98">
        <v>0</v>
      </c>
      <c r="BB52" s="98">
        <v>0</v>
      </c>
      <c r="BC52" s="98">
        <v>0</v>
      </c>
      <c r="BD52" s="98">
        <v>0</v>
      </c>
      <c r="BE52" s="98">
        <v>0</v>
      </c>
      <c r="BF52" s="98">
        <v>0</v>
      </c>
      <c r="BG52" s="98">
        <v>0</v>
      </c>
      <c r="BH52" s="98">
        <v>0</v>
      </c>
      <c r="BI52" s="98">
        <v>0</v>
      </c>
      <c r="BJ52" s="98">
        <v>0</v>
      </c>
      <c r="BK52" s="98">
        <v>0</v>
      </c>
      <c r="BL52" s="98">
        <v>0</v>
      </c>
      <c r="BM52" s="98">
        <v>0</v>
      </c>
      <c r="BN52" s="98">
        <v>0</v>
      </c>
      <c r="BO52" s="98">
        <v>0</v>
      </c>
      <c r="BP52" s="98">
        <v>0</v>
      </c>
      <c r="BQ52" s="98">
        <v>0</v>
      </c>
      <c r="BR52" s="98">
        <v>0</v>
      </c>
      <c r="BS52" s="98">
        <v>0</v>
      </c>
      <c r="BT52" s="98">
        <v>0</v>
      </c>
      <c r="BU52" s="98">
        <v>0</v>
      </c>
      <c r="BV52" s="98">
        <v>0</v>
      </c>
      <c r="BW52" s="98">
        <v>0</v>
      </c>
      <c r="BX52" s="98">
        <v>0</v>
      </c>
      <c r="BY52" s="98">
        <v>0</v>
      </c>
      <c r="BZ52" s="98">
        <v>0</v>
      </c>
      <c r="CA52" s="98">
        <v>0</v>
      </c>
      <c r="CB52" s="98">
        <v>0</v>
      </c>
      <c r="CC52" s="98">
        <v>0</v>
      </c>
      <c r="CD52" s="98">
        <v>0</v>
      </c>
      <c r="CE52" s="98">
        <v>0</v>
      </c>
      <c r="CF52" s="98">
        <v>0</v>
      </c>
      <c r="CG52" s="98">
        <v>0</v>
      </c>
      <c r="CH52" s="98">
        <v>0</v>
      </c>
      <c r="CI52" s="98">
        <v>0</v>
      </c>
      <c r="CJ52" s="98">
        <v>0</v>
      </c>
      <c r="CK52" s="98">
        <v>0</v>
      </c>
      <c r="CL52" s="98">
        <v>0</v>
      </c>
      <c r="CM52" s="98">
        <v>0</v>
      </c>
      <c r="CN52" s="98">
        <v>0</v>
      </c>
      <c r="CO52" s="98">
        <v>0</v>
      </c>
      <c r="CP52" s="98">
        <v>0</v>
      </c>
      <c r="CQ52" s="98">
        <v>0</v>
      </c>
      <c r="CR52" s="98">
        <v>0</v>
      </c>
      <c r="CS52" s="98">
        <v>0</v>
      </c>
      <c r="CT52" s="98">
        <v>0</v>
      </c>
      <c r="CU52" s="98">
        <v>0</v>
      </c>
      <c r="CV52" s="98">
        <v>0</v>
      </c>
      <c r="CW52" s="98">
        <v>0</v>
      </c>
      <c r="CX52" s="98">
        <v>0</v>
      </c>
      <c r="CY52" s="98">
        <v>0</v>
      </c>
      <c r="CZ52" s="98">
        <v>0</v>
      </c>
      <c r="DA52" s="98">
        <v>0</v>
      </c>
      <c r="DB52" s="98">
        <v>0</v>
      </c>
      <c r="DC52" s="98">
        <v>0</v>
      </c>
      <c r="DD52" s="98">
        <v>0</v>
      </c>
      <c r="DE52" s="98">
        <v>0</v>
      </c>
      <c r="DF52" s="98">
        <v>0</v>
      </c>
      <c r="DG52" s="98">
        <v>0</v>
      </c>
      <c r="DH52" s="98">
        <v>0</v>
      </c>
      <c r="DI52" s="98">
        <v>0</v>
      </c>
      <c r="DJ52" s="98">
        <v>0</v>
      </c>
      <c r="DK52" s="98">
        <v>0</v>
      </c>
      <c r="DL52" s="98">
        <v>0</v>
      </c>
      <c r="DM52" s="98">
        <v>0</v>
      </c>
      <c r="DN52" s="98">
        <v>0</v>
      </c>
      <c r="DO52" s="98">
        <v>0</v>
      </c>
      <c r="DP52" s="98">
        <v>0</v>
      </c>
      <c r="DQ52" s="98">
        <v>0</v>
      </c>
      <c r="DR52" s="98">
        <v>0</v>
      </c>
      <c r="DS52" s="98">
        <v>0</v>
      </c>
      <c r="DT52" s="98">
        <v>0</v>
      </c>
      <c r="DU52" s="98">
        <v>0</v>
      </c>
      <c r="DV52" s="98">
        <v>0</v>
      </c>
      <c r="DW52" s="98">
        <v>0</v>
      </c>
      <c r="DX52" s="98">
        <v>0</v>
      </c>
      <c r="DY52" s="98">
        <v>0</v>
      </c>
      <c r="DZ52" s="98">
        <v>0</v>
      </c>
      <c r="EA52" s="98">
        <v>0</v>
      </c>
      <c r="EB52" s="98">
        <v>0</v>
      </c>
      <c r="EC52" s="98">
        <v>0</v>
      </c>
      <c r="ED52" s="98">
        <v>0</v>
      </c>
      <c r="EE52" s="98">
        <v>0</v>
      </c>
      <c r="EF52" s="98">
        <v>0</v>
      </c>
      <c r="EG52" s="98">
        <v>0</v>
      </c>
      <c r="EH52" s="98">
        <v>0</v>
      </c>
      <c r="EI52" s="98">
        <v>0</v>
      </c>
      <c r="EJ52" s="98">
        <v>0</v>
      </c>
      <c r="EK52" s="98">
        <v>0</v>
      </c>
      <c r="EL52" s="98">
        <v>0</v>
      </c>
      <c r="EM52" s="98">
        <v>0</v>
      </c>
      <c r="EN52" s="98">
        <v>0</v>
      </c>
      <c r="EO52" s="98">
        <v>0</v>
      </c>
      <c r="EP52" s="98">
        <v>0</v>
      </c>
      <c r="EQ52" s="98">
        <v>0</v>
      </c>
      <c r="ER52" s="98">
        <v>0</v>
      </c>
      <c r="ES52" s="98">
        <v>0</v>
      </c>
      <c r="ET52" s="98">
        <v>0</v>
      </c>
      <c r="EU52" s="98">
        <v>0</v>
      </c>
      <c r="EV52" s="98">
        <v>0</v>
      </c>
      <c r="EW52" s="98">
        <v>0</v>
      </c>
      <c r="EX52" s="98">
        <v>0</v>
      </c>
      <c r="EY52" s="98">
        <v>0</v>
      </c>
      <c r="EZ52" s="98">
        <v>0</v>
      </c>
      <c r="FA52" s="98">
        <v>0</v>
      </c>
      <c r="FB52" s="98">
        <v>0</v>
      </c>
      <c r="FC52" s="98">
        <v>0</v>
      </c>
      <c r="FD52" s="98">
        <v>0</v>
      </c>
      <c r="FE52" s="98">
        <v>0</v>
      </c>
      <c r="FF52" s="98">
        <v>0</v>
      </c>
      <c r="FG52" s="98">
        <v>0</v>
      </c>
      <c r="FH52" s="98">
        <v>0</v>
      </c>
      <c r="FI52" s="98">
        <v>0</v>
      </c>
      <c r="FJ52" s="98">
        <v>0</v>
      </c>
      <c r="FK52" s="98">
        <v>0</v>
      </c>
      <c r="FL52" s="98">
        <v>0</v>
      </c>
      <c r="FM52" s="98">
        <v>0</v>
      </c>
      <c r="FN52" s="98">
        <v>0</v>
      </c>
      <c r="FO52" s="98">
        <v>0</v>
      </c>
      <c r="FP52" s="98">
        <v>0</v>
      </c>
      <c r="FQ52" s="98">
        <v>0</v>
      </c>
      <c r="FR52" s="98">
        <v>0</v>
      </c>
      <c r="FS52" s="98">
        <v>0</v>
      </c>
      <c r="FT52" s="98">
        <v>0</v>
      </c>
      <c r="FU52" s="98">
        <v>0</v>
      </c>
      <c r="FV52" s="98">
        <v>0</v>
      </c>
      <c r="FW52" s="98">
        <v>0</v>
      </c>
      <c r="FX52" s="98">
        <v>0</v>
      </c>
      <c r="FY52" s="98">
        <v>0</v>
      </c>
      <c r="FZ52" s="98">
        <v>0</v>
      </c>
      <c r="GA52" s="98">
        <v>0</v>
      </c>
      <c r="GB52" s="98">
        <v>0</v>
      </c>
      <c r="GC52" s="98">
        <v>0</v>
      </c>
      <c r="GD52" s="98">
        <v>0</v>
      </c>
      <c r="GE52" s="98">
        <v>0</v>
      </c>
      <c r="GF52" s="98">
        <v>0</v>
      </c>
      <c r="GG52" s="98">
        <v>0</v>
      </c>
      <c r="GH52" s="98">
        <v>0</v>
      </c>
      <c r="GI52" s="98">
        <v>0</v>
      </c>
      <c r="GJ52" s="98">
        <v>0</v>
      </c>
      <c r="GK52" s="98">
        <v>0</v>
      </c>
      <c r="GL52" s="98">
        <v>0</v>
      </c>
      <c r="GM52" s="98">
        <v>0</v>
      </c>
      <c r="GN52" s="98">
        <v>0</v>
      </c>
      <c r="GO52" s="98">
        <v>0</v>
      </c>
      <c r="GP52" s="98">
        <v>0</v>
      </c>
      <c r="GQ52" s="98">
        <v>0</v>
      </c>
      <c r="GR52" s="98">
        <v>0</v>
      </c>
      <c r="GS52" s="98">
        <v>0</v>
      </c>
      <c r="GT52" s="98">
        <v>0</v>
      </c>
      <c r="GU52" s="98">
        <v>0</v>
      </c>
      <c r="GV52" s="98">
        <v>0</v>
      </c>
      <c r="GW52" s="98">
        <v>0</v>
      </c>
      <c r="GX52" s="98">
        <v>0</v>
      </c>
      <c r="GY52" s="98">
        <v>0</v>
      </c>
      <c r="GZ52" s="98">
        <v>0</v>
      </c>
      <c r="HA52" s="98">
        <v>0</v>
      </c>
      <c r="HB52" s="98">
        <v>0</v>
      </c>
      <c r="HC52" s="98">
        <v>0</v>
      </c>
      <c r="HD52" s="98">
        <v>0</v>
      </c>
      <c r="HE52" s="98">
        <v>0</v>
      </c>
      <c r="HF52" s="98">
        <v>0</v>
      </c>
      <c r="HG52" s="98">
        <v>0</v>
      </c>
      <c r="HH52" s="98">
        <v>0</v>
      </c>
      <c r="HI52" s="98">
        <v>0</v>
      </c>
      <c r="HJ52" s="98">
        <v>0</v>
      </c>
      <c r="HK52" s="98">
        <v>0</v>
      </c>
      <c r="HL52" s="98">
        <v>0</v>
      </c>
      <c r="HM52" s="98">
        <v>0</v>
      </c>
      <c r="HN52" s="98">
        <v>0</v>
      </c>
      <c r="HO52" s="98">
        <v>0</v>
      </c>
      <c r="HP52" s="98">
        <v>0</v>
      </c>
      <c r="HQ52" s="98">
        <v>0</v>
      </c>
      <c r="HR52" s="98">
        <v>0</v>
      </c>
      <c r="HS52" s="98">
        <v>0</v>
      </c>
      <c r="HT52" s="98">
        <v>0</v>
      </c>
      <c r="HU52" s="98">
        <v>0</v>
      </c>
      <c r="HV52" s="98">
        <v>0</v>
      </c>
      <c r="HW52" s="98">
        <v>0</v>
      </c>
      <c r="HX52" s="98">
        <v>0</v>
      </c>
      <c r="HY52" s="98">
        <v>0</v>
      </c>
      <c r="HZ52" s="98">
        <v>0</v>
      </c>
      <c r="IA52" s="98">
        <v>0</v>
      </c>
      <c r="IB52" s="98">
        <v>0</v>
      </c>
      <c r="IC52" s="98">
        <v>0</v>
      </c>
      <c r="ID52" s="98">
        <v>0</v>
      </c>
      <c r="IE52" s="98">
        <v>0</v>
      </c>
      <c r="IF52" s="98">
        <v>0</v>
      </c>
      <c r="IG52" s="98">
        <v>0</v>
      </c>
      <c r="IH52" s="98">
        <v>0</v>
      </c>
      <c r="II52" s="98">
        <v>0</v>
      </c>
      <c r="IJ52" s="98">
        <v>0</v>
      </c>
      <c r="IK52" s="98">
        <v>0</v>
      </c>
      <c r="IL52" s="98">
        <v>0</v>
      </c>
      <c r="IM52" s="98">
        <v>0</v>
      </c>
      <c r="IN52" s="98">
        <v>0</v>
      </c>
      <c r="IO52" s="98">
        <v>0</v>
      </c>
      <c r="IP52" s="98">
        <v>0</v>
      </c>
      <c r="IQ52" s="98">
        <v>0</v>
      </c>
      <c r="IR52" s="98">
        <v>0</v>
      </c>
      <c r="IS52" s="98">
        <v>0</v>
      </c>
      <c r="IT52" s="98">
        <v>0</v>
      </c>
      <c r="IU52" s="98">
        <v>0</v>
      </c>
      <c r="IV52" s="98">
        <v>0</v>
      </c>
      <c r="IW52" s="98">
        <v>0</v>
      </c>
      <c r="IX52" s="98">
        <v>0</v>
      </c>
      <c r="IY52" s="98">
        <v>0</v>
      </c>
      <c r="IZ52" s="98">
        <v>0</v>
      </c>
      <c r="JA52" s="98">
        <v>0</v>
      </c>
      <c r="JB52" s="98">
        <v>0</v>
      </c>
      <c r="JC52" s="98">
        <v>0</v>
      </c>
      <c r="JD52" s="98">
        <v>0</v>
      </c>
      <c r="JE52" s="98">
        <v>0</v>
      </c>
      <c r="JF52" s="98">
        <v>0</v>
      </c>
      <c r="JG52" s="98">
        <v>0</v>
      </c>
      <c r="JH52" s="98">
        <v>0</v>
      </c>
      <c r="JI52" s="98">
        <v>0</v>
      </c>
      <c r="JJ52" s="98">
        <v>0</v>
      </c>
      <c r="JK52" s="98">
        <v>0</v>
      </c>
      <c r="JL52" s="98">
        <v>0</v>
      </c>
      <c r="JM52" s="98">
        <v>0</v>
      </c>
      <c r="JN52" s="98">
        <v>0</v>
      </c>
      <c r="JO52" s="98">
        <v>0</v>
      </c>
      <c r="JP52" s="98">
        <v>0</v>
      </c>
      <c r="JQ52" s="98">
        <v>0</v>
      </c>
      <c r="JR52" s="98">
        <v>0</v>
      </c>
      <c r="JS52" s="98">
        <v>0</v>
      </c>
      <c r="JT52" s="98">
        <v>0</v>
      </c>
      <c r="JU52" s="98">
        <v>0</v>
      </c>
      <c r="JV52" s="98">
        <v>0</v>
      </c>
      <c r="JW52" s="98">
        <v>0</v>
      </c>
      <c r="JX52" s="98">
        <v>0</v>
      </c>
      <c r="JY52" s="98">
        <v>0</v>
      </c>
      <c r="JZ52" s="98">
        <v>0</v>
      </c>
      <c r="KA52" s="98">
        <v>0</v>
      </c>
      <c r="KB52" s="98">
        <v>0</v>
      </c>
      <c r="KC52" s="98">
        <v>0</v>
      </c>
      <c r="KD52" s="98">
        <v>0</v>
      </c>
      <c r="KE52" s="98">
        <v>0</v>
      </c>
      <c r="KF52" s="98">
        <v>0</v>
      </c>
      <c r="KG52" s="98">
        <v>0</v>
      </c>
      <c r="KH52" s="98">
        <v>0</v>
      </c>
      <c r="KI52" s="98">
        <v>0</v>
      </c>
      <c r="KJ52" s="98">
        <v>0</v>
      </c>
      <c r="KK52" s="98">
        <v>0</v>
      </c>
      <c r="KL52" s="98">
        <v>0</v>
      </c>
      <c r="KM52" s="98">
        <v>0</v>
      </c>
      <c r="KN52" s="98">
        <v>0</v>
      </c>
      <c r="KO52" s="98">
        <v>0</v>
      </c>
      <c r="KP52" s="98">
        <v>0</v>
      </c>
      <c r="KQ52" s="98">
        <v>0</v>
      </c>
      <c r="KR52" s="98">
        <v>0</v>
      </c>
      <c r="KS52" s="98">
        <v>0</v>
      </c>
      <c r="KT52" s="98">
        <v>0</v>
      </c>
      <c r="KU52" s="98">
        <v>0</v>
      </c>
      <c r="KV52" s="98">
        <v>0</v>
      </c>
      <c r="KW52" s="98">
        <v>0</v>
      </c>
      <c r="KX52" s="98">
        <v>0</v>
      </c>
      <c r="KY52" s="98">
        <v>0</v>
      </c>
      <c r="KZ52" s="98">
        <v>0</v>
      </c>
      <c r="LA52" s="98">
        <v>0</v>
      </c>
      <c r="LB52" s="98">
        <v>0</v>
      </c>
      <c r="LC52" s="98">
        <v>0</v>
      </c>
      <c r="LD52" s="98">
        <v>0</v>
      </c>
      <c r="LE52" s="98">
        <v>0</v>
      </c>
      <c r="LF52" s="98">
        <v>0</v>
      </c>
      <c r="LG52" s="98">
        <v>0</v>
      </c>
      <c r="LH52" s="98">
        <v>0</v>
      </c>
      <c r="LI52" s="98">
        <v>0</v>
      </c>
      <c r="LJ52" s="98">
        <v>0</v>
      </c>
      <c r="LK52" s="98">
        <v>0</v>
      </c>
      <c r="LL52" s="98">
        <v>0</v>
      </c>
      <c r="LM52" s="98">
        <v>0</v>
      </c>
      <c r="LN52" s="98">
        <v>0</v>
      </c>
      <c r="LO52" s="98">
        <v>0</v>
      </c>
      <c r="LP52" s="98">
        <v>0</v>
      </c>
      <c r="LQ52" s="98">
        <v>0</v>
      </c>
      <c r="LR52" s="98">
        <v>0</v>
      </c>
      <c r="LS52" s="98">
        <v>0</v>
      </c>
      <c r="LT52" s="98">
        <v>0</v>
      </c>
      <c r="LU52" s="98">
        <v>0</v>
      </c>
      <c r="LV52" s="98">
        <v>0</v>
      </c>
      <c r="LW52" s="98">
        <v>0</v>
      </c>
      <c r="LX52" s="98">
        <v>0</v>
      </c>
      <c r="LY52" s="98">
        <v>0</v>
      </c>
      <c r="LZ52" s="98">
        <v>0</v>
      </c>
      <c r="MA52" s="98">
        <v>0</v>
      </c>
      <c r="MB52" s="98">
        <v>0</v>
      </c>
      <c r="MC52" s="98">
        <v>0</v>
      </c>
      <c r="MD52" s="98">
        <v>0</v>
      </c>
      <c r="ME52" s="98">
        <v>0</v>
      </c>
      <c r="MF52" s="98">
        <v>0</v>
      </c>
      <c r="MG52" s="98">
        <v>0</v>
      </c>
      <c r="MH52" s="98">
        <v>0</v>
      </c>
      <c r="MI52" s="98">
        <v>0</v>
      </c>
      <c r="MJ52" s="98">
        <v>0</v>
      </c>
      <c r="MK52" s="98">
        <v>0</v>
      </c>
      <c r="ML52" s="98">
        <v>0</v>
      </c>
      <c r="MM52" s="98">
        <v>0</v>
      </c>
      <c r="MN52" s="98">
        <v>0</v>
      </c>
      <c r="MO52" s="98">
        <v>0</v>
      </c>
      <c r="MP52" s="98">
        <v>0</v>
      </c>
      <c r="MQ52" s="98">
        <v>0</v>
      </c>
      <c r="MR52" s="98">
        <v>0</v>
      </c>
      <c r="MS52" s="98">
        <v>0</v>
      </c>
      <c r="MT52" s="98">
        <v>0</v>
      </c>
      <c r="MU52" s="98">
        <v>0</v>
      </c>
      <c r="MV52" s="98">
        <v>0</v>
      </c>
      <c r="MW52" s="98">
        <v>0</v>
      </c>
      <c r="MX52" s="98">
        <v>0</v>
      </c>
      <c r="MY52" s="98">
        <v>0</v>
      </c>
      <c r="MZ52" s="98">
        <v>0</v>
      </c>
      <c r="NA52" s="98">
        <v>0</v>
      </c>
      <c r="NB52" s="98">
        <v>0</v>
      </c>
      <c r="NC52" s="98">
        <v>0</v>
      </c>
      <c r="ND52" s="98">
        <v>0</v>
      </c>
      <c r="NE52" s="98">
        <v>0</v>
      </c>
      <c r="NF52" s="98">
        <v>0</v>
      </c>
      <c r="NG52" s="98">
        <v>0</v>
      </c>
      <c r="NH52" s="98">
        <v>0</v>
      </c>
      <c r="NI52" s="98">
        <v>0</v>
      </c>
      <c r="NJ52" s="98">
        <v>0</v>
      </c>
      <c r="NK52" s="98">
        <v>0</v>
      </c>
      <c r="NL52" s="98">
        <v>0</v>
      </c>
      <c r="NM52" s="98">
        <v>0</v>
      </c>
      <c r="NN52" s="98">
        <v>0</v>
      </c>
      <c r="NO52" s="98">
        <v>0</v>
      </c>
      <c r="NP52" s="98">
        <v>0</v>
      </c>
      <c r="NQ52" s="98">
        <v>0</v>
      </c>
      <c r="NR52" s="98">
        <v>0</v>
      </c>
      <c r="NS52" s="98">
        <v>0</v>
      </c>
      <c r="NT52" s="98">
        <v>0</v>
      </c>
      <c r="NU52" s="98">
        <v>0</v>
      </c>
      <c r="NV52" s="98">
        <v>0</v>
      </c>
      <c r="NW52" s="98">
        <v>0</v>
      </c>
      <c r="NX52" s="98">
        <v>0</v>
      </c>
      <c r="NY52" s="98">
        <v>0</v>
      </c>
      <c r="NZ52" s="98">
        <v>0</v>
      </c>
      <c r="OA52" s="98">
        <v>0</v>
      </c>
      <c r="OB52" s="98">
        <v>0</v>
      </c>
      <c r="OC52" s="98">
        <v>0</v>
      </c>
      <c r="OD52" s="98">
        <v>0</v>
      </c>
      <c r="OE52" s="98">
        <v>0</v>
      </c>
      <c r="OF52" s="98">
        <v>0</v>
      </c>
      <c r="OG52" s="98">
        <v>0</v>
      </c>
      <c r="OH52" s="98">
        <v>0</v>
      </c>
      <c r="OI52" s="98">
        <v>0</v>
      </c>
      <c r="OJ52" s="98">
        <v>0</v>
      </c>
      <c r="OK52" s="98">
        <v>0</v>
      </c>
      <c r="OL52" s="98">
        <v>0</v>
      </c>
      <c r="OM52" s="98">
        <v>0</v>
      </c>
      <c r="ON52" s="98">
        <v>0</v>
      </c>
      <c r="OO52" s="98">
        <v>0</v>
      </c>
      <c r="OP52" s="98">
        <v>0</v>
      </c>
      <c r="OQ52" s="98">
        <v>0</v>
      </c>
      <c r="OR52" s="98">
        <v>0</v>
      </c>
      <c r="OS52" s="98">
        <v>0</v>
      </c>
      <c r="OT52" s="98">
        <v>0</v>
      </c>
      <c r="OU52" s="98">
        <v>0</v>
      </c>
      <c r="OV52" s="98">
        <v>0</v>
      </c>
      <c r="OW52" s="98">
        <v>0</v>
      </c>
      <c r="OX52" s="98">
        <v>0</v>
      </c>
      <c r="OY52" s="98">
        <v>0</v>
      </c>
      <c r="OZ52" s="98">
        <v>0</v>
      </c>
      <c r="PA52" s="98">
        <v>0</v>
      </c>
      <c r="PB52" s="98">
        <v>0</v>
      </c>
      <c r="PC52" s="98">
        <v>0</v>
      </c>
      <c r="PD52" s="98">
        <v>0</v>
      </c>
      <c r="PE52" s="98">
        <v>0</v>
      </c>
      <c r="PF52" s="98">
        <v>0</v>
      </c>
      <c r="PG52" s="98">
        <v>0</v>
      </c>
      <c r="PH52" s="98">
        <v>0</v>
      </c>
      <c r="PI52" s="98">
        <v>0</v>
      </c>
      <c r="PJ52" s="98">
        <v>0</v>
      </c>
      <c r="PK52" s="98">
        <v>0</v>
      </c>
      <c r="PL52" s="98">
        <v>0</v>
      </c>
      <c r="PM52" s="98">
        <v>0</v>
      </c>
      <c r="PN52" s="98">
        <v>0</v>
      </c>
      <c r="PO52" s="98">
        <v>0</v>
      </c>
      <c r="PP52" s="98">
        <v>0</v>
      </c>
      <c r="PQ52" s="98">
        <v>0</v>
      </c>
      <c r="PR52" s="98">
        <v>0</v>
      </c>
      <c r="PS52" s="98">
        <v>0</v>
      </c>
      <c r="PT52" s="98">
        <v>0</v>
      </c>
      <c r="PU52" s="98">
        <v>0</v>
      </c>
      <c r="PV52" s="98">
        <v>0</v>
      </c>
      <c r="PW52" s="98">
        <v>0</v>
      </c>
      <c r="PX52" s="98">
        <v>0</v>
      </c>
      <c r="PY52" s="98">
        <v>0</v>
      </c>
      <c r="PZ52" s="98">
        <v>0</v>
      </c>
      <c r="QA52" s="98">
        <v>0</v>
      </c>
      <c r="QB52" s="98">
        <v>0</v>
      </c>
      <c r="QC52" s="98">
        <v>0</v>
      </c>
      <c r="QD52" s="98">
        <v>0</v>
      </c>
      <c r="QE52" s="98">
        <v>0</v>
      </c>
      <c r="QF52" s="98">
        <v>0</v>
      </c>
      <c r="QG52" s="98">
        <v>0</v>
      </c>
      <c r="QH52" s="98">
        <v>0</v>
      </c>
      <c r="QI52" s="98">
        <v>0</v>
      </c>
      <c r="QJ52" s="98">
        <v>0</v>
      </c>
      <c r="QK52" s="98">
        <v>0</v>
      </c>
      <c r="QL52" s="98">
        <v>0</v>
      </c>
      <c r="QM52" s="98">
        <v>0</v>
      </c>
      <c r="QN52" s="98">
        <v>0</v>
      </c>
      <c r="QO52" s="98">
        <v>0</v>
      </c>
      <c r="QP52" s="98">
        <v>0</v>
      </c>
      <c r="QQ52" s="98">
        <v>0</v>
      </c>
      <c r="QR52" s="98">
        <v>0</v>
      </c>
      <c r="QS52" s="98">
        <v>0</v>
      </c>
      <c r="QT52" s="98">
        <v>0</v>
      </c>
      <c r="QU52" s="98">
        <v>0</v>
      </c>
      <c r="QV52" s="98">
        <v>0</v>
      </c>
      <c r="QW52" s="98">
        <v>0</v>
      </c>
      <c r="QX52" s="98">
        <v>0</v>
      </c>
      <c r="QY52" s="98">
        <v>0</v>
      </c>
      <c r="QZ52" s="98">
        <v>0</v>
      </c>
      <c r="RA52" s="98">
        <v>0</v>
      </c>
      <c r="RB52" s="98">
        <v>0</v>
      </c>
      <c r="RC52" s="98">
        <v>0</v>
      </c>
      <c r="RD52" s="98">
        <v>0</v>
      </c>
      <c r="RE52" s="98">
        <v>0</v>
      </c>
      <c r="RF52" s="98">
        <v>0</v>
      </c>
      <c r="RG52" s="98">
        <v>0</v>
      </c>
      <c r="RH52" s="98">
        <v>0</v>
      </c>
      <c r="RI52" s="98">
        <v>0</v>
      </c>
      <c r="RJ52" s="98">
        <v>0</v>
      </c>
      <c r="RK52" s="98">
        <v>0</v>
      </c>
      <c r="RL52" s="98">
        <v>0</v>
      </c>
      <c r="RM52" s="98">
        <v>0</v>
      </c>
      <c r="RN52" s="98">
        <v>0</v>
      </c>
      <c r="RO52" s="98">
        <v>0</v>
      </c>
      <c r="RP52" s="98">
        <v>0</v>
      </c>
      <c r="RQ52" s="98">
        <v>0</v>
      </c>
      <c r="RR52" s="98">
        <v>0</v>
      </c>
      <c r="RS52" s="98">
        <v>0</v>
      </c>
      <c r="RT52" s="98">
        <v>0</v>
      </c>
      <c r="RU52" s="98">
        <v>0</v>
      </c>
      <c r="RV52" s="98">
        <v>0</v>
      </c>
      <c r="RW52" s="98">
        <v>0</v>
      </c>
      <c r="RX52" s="98">
        <v>0</v>
      </c>
      <c r="RY52" s="98">
        <v>0</v>
      </c>
      <c r="RZ52" s="98">
        <v>0</v>
      </c>
      <c r="SA52" s="98">
        <v>0</v>
      </c>
      <c r="SB52" s="98">
        <v>0</v>
      </c>
      <c r="SC52" s="98">
        <v>0</v>
      </c>
      <c r="SD52" s="98">
        <v>0</v>
      </c>
      <c r="SE52" s="98">
        <v>0</v>
      </c>
      <c r="SF52" s="98">
        <v>0</v>
      </c>
      <c r="SG52" s="98">
        <v>0</v>
      </c>
      <c r="SH52" s="98">
        <v>0</v>
      </c>
      <c r="SI52" s="98">
        <v>0</v>
      </c>
      <c r="SJ52" s="98">
        <v>0</v>
      </c>
      <c r="SK52" s="98">
        <v>0</v>
      </c>
      <c r="SL52" s="98">
        <v>0</v>
      </c>
      <c r="SM52" s="98">
        <v>0</v>
      </c>
      <c r="SN52" s="98">
        <v>0</v>
      </c>
      <c r="SO52" s="98">
        <v>0</v>
      </c>
      <c r="SP52" s="98">
        <v>0</v>
      </c>
      <c r="SQ52" s="98">
        <v>0</v>
      </c>
      <c r="SR52" s="98">
        <v>0</v>
      </c>
      <c r="SS52" s="98">
        <v>0</v>
      </c>
      <c r="ST52" s="98">
        <v>0</v>
      </c>
      <c r="SU52" s="98">
        <v>0</v>
      </c>
      <c r="SV52" s="98">
        <v>0</v>
      </c>
      <c r="SW52" s="98">
        <v>0</v>
      </c>
      <c r="SX52" s="98">
        <v>0</v>
      </c>
      <c r="SY52" s="98">
        <v>0</v>
      </c>
      <c r="SZ52" s="98">
        <v>0</v>
      </c>
      <c r="TA52" s="98">
        <v>0</v>
      </c>
      <c r="TB52" s="98">
        <v>0</v>
      </c>
      <c r="TC52" s="98">
        <v>0</v>
      </c>
      <c r="TD52" s="98">
        <v>0</v>
      </c>
      <c r="TE52" s="98">
        <v>0</v>
      </c>
      <c r="TF52" s="98">
        <v>0</v>
      </c>
      <c r="TG52" s="98">
        <v>0</v>
      </c>
      <c r="TH52" s="98">
        <v>0</v>
      </c>
      <c r="TI52" s="98">
        <v>0</v>
      </c>
      <c r="TJ52" s="98"/>
      <c r="TK52" s="98"/>
      <c r="TL52" s="98"/>
      <c r="TM52" s="98"/>
      <c r="TN52" s="98"/>
      <c r="TO52" s="98"/>
      <c r="TP52" s="98"/>
      <c r="TQ52" s="98"/>
      <c r="TR52" s="98"/>
      <c r="TS52" s="98"/>
      <c r="TT52" s="98"/>
      <c r="TU52" s="98"/>
      <c r="TV52" s="98"/>
      <c r="TW52" s="98"/>
      <c r="TX52" s="98"/>
      <c r="TY52" s="98"/>
      <c r="TZ52" s="98"/>
      <c r="UA52" s="98"/>
      <c r="UB52" s="98"/>
      <c r="UC52" s="98"/>
      <c r="UD52" s="98"/>
      <c r="UE52" s="98"/>
      <c r="UF52" s="98"/>
      <c r="UG52" s="98"/>
      <c r="UH52" s="98"/>
      <c r="UI52" s="98"/>
      <c r="UJ52" s="98"/>
      <c r="UK52" s="98"/>
      <c r="UL52" s="98"/>
      <c r="UM52" s="98"/>
      <c r="UN52" s="98"/>
      <c r="UO52" s="98"/>
      <c r="UP52" s="98"/>
      <c r="UQ52" s="98"/>
      <c r="UR52" s="98"/>
      <c r="US52" s="98"/>
      <c r="UT52" s="98"/>
      <c r="UU52" s="98"/>
      <c r="UV52" s="98"/>
      <c r="UW52" s="98"/>
      <c r="UX52" s="98"/>
      <c r="UY52" s="98"/>
      <c r="UZ52" s="98"/>
      <c r="VA52" s="98"/>
      <c r="VB52" s="98"/>
      <c r="VC52" s="98"/>
      <c r="VD52" s="98"/>
      <c r="VE52" s="98"/>
      <c r="VF52" s="98"/>
      <c r="VG52" s="98"/>
      <c r="VH52" s="98"/>
      <c r="VI52" s="98"/>
      <c r="VJ52" s="98"/>
      <c r="VK52" s="98"/>
      <c r="VL52" s="98"/>
      <c r="VM52" s="98"/>
      <c r="VN52" s="98"/>
      <c r="VO52" s="98"/>
      <c r="VP52" s="98"/>
      <c r="VQ52" s="98"/>
      <c r="VR52" s="98"/>
      <c r="VS52" s="98"/>
      <c r="VT52" s="98"/>
      <c r="VU52" s="98"/>
      <c r="VV52" s="98"/>
      <c r="VW52" s="98"/>
      <c r="VX52" s="98"/>
      <c r="VY52" s="98"/>
      <c r="VZ52" s="98"/>
      <c r="WA52" s="98"/>
      <c r="WB52" s="98"/>
      <c r="WC52" s="98"/>
      <c r="WD52" s="98"/>
      <c r="WE52" s="98"/>
      <c r="WF52" s="98"/>
      <c r="WG52" s="98"/>
      <c r="WH52" s="98"/>
      <c r="WI52" s="98"/>
      <c r="WJ52" s="98"/>
      <c r="WK52" s="98"/>
      <c r="WL52" s="98"/>
      <c r="WM52" s="98"/>
      <c r="WN52" s="98"/>
      <c r="WO52" s="98"/>
      <c r="WP52" s="98"/>
      <c r="WQ52" s="98"/>
      <c r="WR52" s="98"/>
      <c r="WS52" s="98"/>
      <c r="WT52" s="98"/>
      <c r="WU52" s="98"/>
      <c r="WV52" s="98"/>
      <c r="WW52" s="98"/>
      <c r="WX52" s="98"/>
      <c r="WY52" s="98"/>
      <c r="WZ52" s="98"/>
      <c r="XA52" s="98"/>
      <c r="XB52" s="98"/>
      <c r="XC52" s="98"/>
      <c r="XD52" s="98"/>
      <c r="XE52" s="98"/>
      <c r="XF52" s="98"/>
      <c r="XG52" s="98"/>
      <c r="XH52" s="98"/>
      <c r="XI52" s="98"/>
      <c r="XJ52" s="98"/>
      <c r="XK52" s="98"/>
      <c r="XL52" s="98"/>
      <c r="XM52" s="98"/>
      <c r="XN52" s="98"/>
      <c r="XO52" s="98"/>
      <c r="XP52" s="98"/>
      <c r="XQ52" s="98"/>
      <c r="XR52" s="98"/>
      <c r="XS52" s="98"/>
      <c r="XT52" s="98"/>
      <c r="XU52" s="98"/>
      <c r="XV52" s="98"/>
      <c r="XW52" s="98"/>
      <c r="XX52" s="98"/>
      <c r="XY52" s="98"/>
      <c r="XZ52" s="98"/>
      <c r="YA52" s="98"/>
      <c r="YB52" s="98"/>
      <c r="YC52" s="98"/>
      <c r="YD52" s="98"/>
      <c r="YE52" s="98"/>
      <c r="YF52" s="98"/>
      <c r="YG52" s="98"/>
      <c r="YH52" s="98"/>
      <c r="YI52" s="98"/>
      <c r="YJ52" s="98"/>
      <c r="YK52" s="98"/>
      <c r="YL52" s="98"/>
      <c r="YM52" s="98"/>
      <c r="YN52" s="98"/>
      <c r="YO52" s="98"/>
      <c r="YP52" s="98"/>
      <c r="YQ52" s="98"/>
      <c r="YR52" s="98"/>
      <c r="YS52" s="98"/>
      <c r="YT52" s="98"/>
      <c r="YU52" s="98"/>
      <c r="YV52" s="98"/>
      <c r="YW52" s="98"/>
      <c r="YX52" s="98"/>
      <c r="YY52" s="98"/>
      <c r="YZ52" s="98"/>
      <c r="ZA52" s="98"/>
      <c r="ZB52" s="98"/>
      <c r="ZC52" s="98"/>
      <c r="ZD52" s="98"/>
      <c r="ZE52" s="98"/>
      <c r="ZF52" s="98"/>
      <c r="ZG52" s="98"/>
      <c r="ZH52" s="98"/>
      <c r="ZI52" s="98"/>
      <c r="ZJ52" s="98"/>
      <c r="ZK52" s="98"/>
      <c r="ZL52" s="98"/>
      <c r="ZM52" s="98"/>
      <c r="ZN52" s="98"/>
      <c r="ZO52" s="98"/>
      <c r="ZP52" s="98"/>
      <c r="ZQ52" s="98"/>
      <c r="ZR52" s="98"/>
      <c r="ZS52" s="98"/>
      <c r="ZT52" s="98"/>
      <c r="ZU52" s="98"/>
      <c r="ZV52" s="98"/>
      <c r="ZW52" s="98"/>
      <c r="ZX52" s="98"/>
      <c r="ZY52" s="98"/>
      <c r="ZZ52" s="98"/>
      <c r="AAA52" s="98"/>
      <c r="AAB52" s="98"/>
      <c r="AAC52" s="98"/>
      <c r="AAD52" s="98"/>
      <c r="AAE52" s="98"/>
      <c r="AAF52" s="98"/>
      <c r="AAG52" s="98"/>
      <c r="AAH52" s="98"/>
      <c r="AAI52" s="98"/>
      <c r="AAJ52" s="98"/>
      <c r="AAK52" s="98"/>
      <c r="AAL52" s="98"/>
      <c r="AAM52" s="98"/>
      <c r="AAN52" s="98"/>
      <c r="AAO52" s="98"/>
      <c r="AAP52" s="98"/>
      <c r="AAQ52" s="98"/>
      <c r="AAR52" s="98"/>
      <c r="AAS52" s="98"/>
      <c r="AAT52" s="98"/>
    </row>
    <row r="53" spans="1:736" s="99" customFormat="1" ht="15">
      <c r="A53" s="97" t="s">
        <v>251</v>
      </c>
      <c r="B53" s="98">
        <f t="shared" ref="B53" si="431">SUM(B50:B52)</f>
        <v>0</v>
      </c>
      <c r="C53" s="98">
        <f t="shared" ref="C53:BN53" si="432">SUM(C50:C52)</f>
        <v>0</v>
      </c>
      <c r="D53" s="98">
        <f t="shared" si="432"/>
        <v>0</v>
      </c>
      <c r="E53" s="98">
        <f t="shared" si="432"/>
        <v>0</v>
      </c>
      <c r="F53" s="98">
        <f t="shared" si="432"/>
        <v>0</v>
      </c>
      <c r="G53" s="98">
        <f t="shared" si="432"/>
        <v>0</v>
      </c>
      <c r="H53" s="98">
        <f t="shared" si="432"/>
        <v>0</v>
      </c>
      <c r="I53" s="98">
        <f t="shared" si="432"/>
        <v>0</v>
      </c>
      <c r="J53" s="98">
        <f t="shared" si="432"/>
        <v>0</v>
      </c>
      <c r="K53" s="98">
        <f t="shared" si="432"/>
        <v>0</v>
      </c>
      <c r="L53" s="98">
        <f t="shared" si="432"/>
        <v>0</v>
      </c>
      <c r="M53" s="98">
        <f t="shared" si="432"/>
        <v>0</v>
      </c>
      <c r="N53" s="98">
        <f t="shared" si="432"/>
        <v>0</v>
      </c>
      <c r="O53" s="98">
        <f t="shared" si="432"/>
        <v>0</v>
      </c>
      <c r="P53" s="98">
        <f t="shared" si="432"/>
        <v>0</v>
      </c>
      <c r="Q53" s="98">
        <f t="shared" si="432"/>
        <v>0</v>
      </c>
      <c r="R53" s="98">
        <f t="shared" si="432"/>
        <v>0</v>
      </c>
      <c r="S53" s="98">
        <f t="shared" si="432"/>
        <v>0</v>
      </c>
      <c r="T53" s="98">
        <f t="shared" si="432"/>
        <v>0</v>
      </c>
      <c r="U53" s="98">
        <f t="shared" si="432"/>
        <v>0</v>
      </c>
      <c r="V53" s="98">
        <f t="shared" si="432"/>
        <v>0</v>
      </c>
      <c r="W53" s="98">
        <f t="shared" si="432"/>
        <v>0</v>
      </c>
      <c r="X53" s="98">
        <f t="shared" si="432"/>
        <v>0</v>
      </c>
      <c r="Y53" s="98">
        <f t="shared" si="432"/>
        <v>0</v>
      </c>
      <c r="Z53" s="98">
        <f t="shared" si="432"/>
        <v>0</v>
      </c>
      <c r="AA53" s="98">
        <f t="shared" si="432"/>
        <v>0</v>
      </c>
      <c r="AB53" s="98">
        <f t="shared" si="432"/>
        <v>0</v>
      </c>
      <c r="AC53" s="98">
        <f t="shared" si="432"/>
        <v>0</v>
      </c>
      <c r="AD53" s="98">
        <f t="shared" si="432"/>
        <v>0</v>
      </c>
      <c r="AE53" s="98">
        <f t="shared" si="432"/>
        <v>0</v>
      </c>
      <c r="AF53" s="98">
        <f t="shared" si="432"/>
        <v>0</v>
      </c>
      <c r="AG53" s="98">
        <f t="shared" si="432"/>
        <v>0</v>
      </c>
      <c r="AH53" s="98">
        <f t="shared" si="432"/>
        <v>0</v>
      </c>
      <c r="AI53" s="98">
        <f t="shared" si="432"/>
        <v>0</v>
      </c>
      <c r="AJ53" s="98">
        <f t="shared" si="432"/>
        <v>0</v>
      </c>
      <c r="AK53" s="98">
        <f t="shared" si="432"/>
        <v>0</v>
      </c>
      <c r="AL53" s="98">
        <f t="shared" si="432"/>
        <v>0</v>
      </c>
      <c r="AM53" s="98">
        <f t="shared" si="432"/>
        <v>0</v>
      </c>
      <c r="AN53" s="98">
        <f t="shared" si="432"/>
        <v>0</v>
      </c>
      <c r="AO53" s="98">
        <f t="shared" si="432"/>
        <v>0</v>
      </c>
      <c r="AP53" s="98">
        <f t="shared" si="432"/>
        <v>0</v>
      </c>
      <c r="AQ53" s="98">
        <f t="shared" si="432"/>
        <v>0</v>
      </c>
      <c r="AR53" s="98">
        <f t="shared" si="432"/>
        <v>0</v>
      </c>
      <c r="AS53" s="98">
        <f t="shared" si="432"/>
        <v>0</v>
      </c>
      <c r="AT53" s="98">
        <f t="shared" si="432"/>
        <v>0</v>
      </c>
      <c r="AU53" s="98">
        <f t="shared" si="432"/>
        <v>0</v>
      </c>
      <c r="AV53" s="98">
        <f t="shared" si="432"/>
        <v>0</v>
      </c>
      <c r="AW53" s="98">
        <f t="shared" si="432"/>
        <v>0</v>
      </c>
      <c r="AX53" s="98">
        <f t="shared" si="432"/>
        <v>0</v>
      </c>
      <c r="AY53" s="98">
        <f t="shared" si="432"/>
        <v>0</v>
      </c>
      <c r="AZ53" s="98">
        <f t="shared" si="432"/>
        <v>0</v>
      </c>
      <c r="BA53" s="98">
        <f t="shared" si="432"/>
        <v>0</v>
      </c>
      <c r="BB53" s="98">
        <f t="shared" si="432"/>
        <v>0</v>
      </c>
      <c r="BC53" s="98">
        <f t="shared" si="432"/>
        <v>0</v>
      </c>
      <c r="BD53" s="98">
        <f t="shared" si="432"/>
        <v>0</v>
      </c>
      <c r="BE53" s="98">
        <f t="shared" si="432"/>
        <v>0</v>
      </c>
      <c r="BF53" s="98">
        <f t="shared" si="432"/>
        <v>0</v>
      </c>
      <c r="BG53" s="98">
        <f t="shared" si="432"/>
        <v>0</v>
      </c>
      <c r="BH53" s="98">
        <f t="shared" si="432"/>
        <v>0</v>
      </c>
      <c r="BI53" s="98">
        <f t="shared" si="432"/>
        <v>0</v>
      </c>
      <c r="BJ53" s="98">
        <f t="shared" si="432"/>
        <v>0</v>
      </c>
      <c r="BK53" s="98">
        <f t="shared" si="432"/>
        <v>0</v>
      </c>
      <c r="BL53" s="98">
        <f t="shared" si="432"/>
        <v>0</v>
      </c>
      <c r="BM53" s="98">
        <f t="shared" si="432"/>
        <v>0</v>
      </c>
      <c r="BN53" s="98">
        <f t="shared" si="432"/>
        <v>0</v>
      </c>
      <c r="BO53" s="98">
        <f t="shared" ref="BO53:DZ53" si="433">SUM(BO50:BO52)</f>
        <v>0</v>
      </c>
      <c r="BP53" s="98">
        <f t="shared" si="433"/>
        <v>0</v>
      </c>
      <c r="BQ53" s="98">
        <f t="shared" si="433"/>
        <v>0</v>
      </c>
      <c r="BR53" s="98">
        <f t="shared" si="433"/>
        <v>0</v>
      </c>
      <c r="BS53" s="98">
        <f t="shared" si="433"/>
        <v>0</v>
      </c>
      <c r="BT53" s="98">
        <f t="shared" si="433"/>
        <v>0</v>
      </c>
      <c r="BU53" s="98">
        <f t="shared" si="433"/>
        <v>0</v>
      </c>
      <c r="BV53" s="98">
        <f t="shared" si="433"/>
        <v>0</v>
      </c>
      <c r="BW53" s="98">
        <f t="shared" si="433"/>
        <v>0</v>
      </c>
      <c r="BX53" s="98">
        <f t="shared" si="433"/>
        <v>0</v>
      </c>
      <c r="BY53" s="98">
        <f t="shared" si="433"/>
        <v>0</v>
      </c>
      <c r="BZ53" s="98">
        <f t="shared" si="433"/>
        <v>0</v>
      </c>
      <c r="CA53" s="98">
        <f t="shared" si="433"/>
        <v>0</v>
      </c>
      <c r="CB53" s="98">
        <f t="shared" si="433"/>
        <v>0</v>
      </c>
      <c r="CC53" s="98">
        <f t="shared" si="433"/>
        <v>0</v>
      </c>
      <c r="CD53" s="98">
        <f t="shared" si="433"/>
        <v>0</v>
      </c>
      <c r="CE53" s="98">
        <f t="shared" si="433"/>
        <v>0</v>
      </c>
      <c r="CF53" s="98">
        <f t="shared" si="433"/>
        <v>0</v>
      </c>
      <c r="CG53" s="98">
        <f t="shared" si="433"/>
        <v>0</v>
      </c>
      <c r="CH53" s="98">
        <f t="shared" si="433"/>
        <v>0</v>
      </c>
      <c r="CI53" s="98">
        <f t="shared" si="433"/>
        <v>0</v>
      </c>
      <c r="CJ53" s="98">
        <f t="shared" si="433"/>
        <v>0</v>
      </c>
      <c r="CK53" s="98">
        <f t="shared" si="433"/>
        <v>0</v>
      </c>
      <c r="CL53" s="98">
        <f t="shared" si="433"/>
        <v>0</v>
      </c>
      <c r="CM53" s="98">
        <f t="shared" si="433"/>
        <v>0</v>
      </c>
      <c r="CN53" s="98">
        <f t="shared" si="433"/>
        <v>0</v>
      </c>
      <c r="CO53" s="98">
        <f t="shared" si="433"/>
        <v>0</v>
      </c>
      <c r="CP53" s="98">
        <f t="shared" si="433"/>
        <v>0</v>
      </c>
      <c r="CQ53" s="98">
        <f t="shared" si="433"/>
        <v>0</v>
      </c>
      <c r="CR53" s="98">
        <f t="shared" si="433"/>
        <v>0</v>
      </c>
      <c r="CS53" s="98">
        <f t="shared" si="433"/>
        <v>0</v>
      </c>
      <c r="CT53" s="98">
        <f t="shared" si="433"/>
        <v>0</v>
      </c>
      <c r="CU53" s="98">
        <f t="shared" si="433"/>
        <v>0</v>
      </c>
      <c r="CV53" s="98">
        <f t="shared" si="433"/>
        <v>0</v>
      </c>
      <c r="CW53" s="98">
        <f t="shared" si="433"/>
        <v>0</v>
      </c>
      <c r="CX53" s="98">
        <f t="shared" si="433"/>
        <v>0</v>
      </c>
      <c r="CY53" s="98">
        <f t="shared" si="433"/>
        <v>0</v>
      </c>
      <c r="CZ53" s="98">
        <f t="shared" si="433"/>
        <v>0</v>
      </c>
      <c r="DA53" s="98">
        <f t="shared" si="433"/>
        <v>0</v>
      </c>
      <c r="DB53" s="98">
        <f t="shared" si="433"/>
        <v>0</v>
      </c>
      <c r="DC53" s="98">
        <f t="shared" si="433"/>
        <v>0</v>
      </c>
      <c r="DD53" s="98">
        <f t="shared" si="433"/>
        <v>0</v>
      </c>
      <c r="DE53" s="98">
        <f t="shared" si="433"/>
        <v>0</v>
      </c>
      <c r="DF53" s="98">
        <f t="shared" si="433"/>
        <v>0</v>
      </c>
      <c r="DG53" s="98">
        <f t="shared" si="433"/>
        <v>0</v>
      </c>
      <c r="DH53" s="98">
        <f t="shared" si="433"/>
        <v>0</v>
      </c>
      <c r="DI53" s="98">
        <f t="shared" si="433"/>
        <v>0</v>
      </c>
      <c r="DJ53" s="98">
        <f t="shared" si="433"/>
        <v>0</v>
      </c>
      <c r="DK53" s="98">
        <f t="shared" si="433"/>
        <v>0</v>
      </c>
      <c r="DL53" s="98">
        <f t="shared" si="433"/>
        <v>0</v>
      </c>
      <c r="DM53" s="98">
        <f t="shared" si="433"/>
        <v>0</v>
      </c>
      <c r="DN53" s="98">
        <f t="shared" si="433"/>
        <v>0</v>
      </c>
      <c r="DO53" s="98">
        <f t="shared" si="433"/>
        <v>0</v>
      </c>
      <c r="DP53" s="98">
        <f t="shared" si="433"/>
        <v>0</v>
      </c>
      <c r="DQ53" s="98">
        <f t="shared" si="433"/>
        <v>0</v>
      </c>
      <c r="DR53" s="98">
        <f t="shared" si="433"/>
        <v>0</v>
      </c>
      <c r="DS53" s="98">
        <f t="shared" si="433"/>
        <v>0</v>
      </c>
      <c r="DT53" s="98">
        <f t="shared" si="433"/>
        <v>0</v>
      </c>
      <c r="DU53" s="98">
        <f t="shared" si="433"/>
        <v>0</v>
      </c>
      <c r="DV53" s="98">
        <f t="shared" si="433"/>
        <v>0</v>
      </c>
      <c r="DW53" s="98">
        <f t="shared" si="433"/>
        <v>0</v>
      </c>
      <c r="DX53" s="98">
        <f t="shared" si="433"/>
        <v>0</v>
      </c>
      <c r="DY53" s="98">
        <f t="shared" si="433"/>
        <v>0</v>
      </c>
      <c r="DZ53" s="98">
        <f t="shared" si="433"/>
        <v>0</v>
      </c>
      <c r="EA53" s="98">
        <f t="shared" ref="EA53:GL53" si="434">SUM(EA50:EA52)</f>
        <v>0</v>
      </c>
      <c r="EB53" s="98">
        <f t="shared" si="434"/>
        <v>0</v>
      </c>
      <c r="EC53" s="98">
        <f t="shared" si="434"/>
        <v>0</v>
      </c>
      <c r="ED53" s="98">
        <f t="shared" si="434"/>
        <v>0</v>
      </c>
      <c r="EE53" s="98">
        <f t="shared" si="434"/>
        <v>0</v>
      </c>
      <c r="EF53" s="98">
        <f t="shared" si="434"/>
        <v>0</v>
      </c>
      <c r="EG53" s="98">
        <f t="shared" si="434"/>
        <v>0</v>
      </c>
      <c r="EH53" s="98">
        <f t="shared" si="434"/>
        <v>0</v>
      </c>
      <c r="EI53" s="98">
        <f t="shared" si="434"/>
        <v>0</v>
      </c>
      <c r="EJ53" s="98">
        <f t="shared" si="434"/>
        <v>0</v>
      </c>
      <c r="EK53" s="98">
        <f t="shared" si="434"/>
        <v>0</v>
      </c>
      <c r="EL53" s="98">
        <f t="shared" si="434"/>
        <v>0</v>
      </c>
      <c r="EM53" s="98">
        <f t="shared" si="434"/>
        <v>0</v>
      </c>
      <c r="EN53" s="98">
        <f t="shared" si="434"/>
        <v>0</v>
      </c>
      <c r="EO53" s="98">
        <f t="shared" si="434"/>
        <v>0</v>
      </c>
      <c r="EP53" s="98">
        <f t="shared" si="434"/>
        <v>0</v>
      </c>
      <c r="EQ53" s="98">
        <f t="shared" si="434"/>
        <v>0</v>
      </c>
      <c r="ER53" s="98">
        <f t="shared" si="434"/>
        <v>0</v>
      </c>
      <c r="ES53" s="98">
        <f t="shared" si="434"/>
        <v>0</v>
      </c>
      <c r="ET53" s="98">
        <f t="shared" si="434"/>
        <v>0</v>
      </c>
      <c r="EU53" s="98">
        <f t="shared" si="434"/>
        <v>0</v>
      </c>
      <c r="EV53" s="98">
        <f t="shared" si="434"/>
        <v>0</v>
      </c>
      <c r="EW53" s="98">
        <f t="shared" si="434"/>
        <v>0</v>
      </c>
      <c r="EX53" s="98">
        <f t="shared" si="434"/>
        <v>0</v>
      </c>
      <c r="EY53" s="98">
        <f t="shared" si="434"/>
        <v>0</v>
      </c>
      <c r="EZ53" s="98">
        <f t="shared" si="434"/>
        <v>0</v>
      </c>
      <c r="FA53" s="98">
        <f t="shared" si="434"/>
        <v>0</v>
      </c>
      <c r="FB53" s="98">
        <f t="shared" si="434"/>
        <v>0</v>
      </c>
      <c r="FC53" s="98">
        <f t="shared" si="434"/>
        <v>0</v>
      </c>
      <c r="FD53" s="98">
        <f t="shared" si="434"/>
        <v>0</v>
      </c>
      <c r="FE53" s="98">
        <f t="shared" si="434"/>
        <v>0</v>
      </c>
      <c r="FF53" s="98">
        <f t="shared" si="434"/>
        <v>0</v>
      </c>
      <c r="FG53" s="98">
        <f t="shared" si="434"/>
        <v>0</v>
      </c>
      <c r="FH53" s="98">
        <f t="shared" si="434"/>
        <v>0</v>
      </c>
      <c r="FI53" s="98">
        <f t="shared" si="434"/>
        <v>0</v>
      </c>
      <c r="FJ53" s="98">
        <f t="shared" si="434"/>
        <v>0</v>
      </c>
      <c r="FK53" s="98">
        <f t="shared" si="434"/>
        <v>0</v>
      </c>
      <c r="FL53" s="98">
        <f t="shared" si="434"/>
        <v>0</v>
      </c>
      <c r="FM53" s="98">
        <f t="shared" si="434"/>
        <v>0</v>
      </c>
      <c r="FN53" s="98">
        <f t="shared" si="434"/>
        <v>0</v>
      </c>
      <c r="FO53" s="98">
        <f t="shared" si="434"/>
        <v>0</v>
      </c>
      <c r="FP53" s="98">
        <f t="shared" si="434"/>
        <v>0</v>
      </c>
      <c r="FQ53" s="98">
        <f t="shared" si="434"/>
        <v>0</v>
      </c>
      <c r="FR53" s="98">
        <f t="shared" si="434"/>
        <v>0</v>
      </c>
      <c r="FS53" s="98">
        <f t="shared" si="434"/>
        <v>0</v>
      </c>
      <c r="FT53" s="98">
        <f t="shared" si="434"/>
        <v>0</v>
      </c>
      <c r="FU53" s="98">
        <f t="shared" si="434"/>
        <v>0</v>
      </c>
      <c r="FV53" s="98">
        <f t="shared" si="434"/>
        <v>0</v>
      </c>
      <c r="FW53" s="98">
        <f t="shared" si="434"/>
        <v>0</v>
      </c>
      <c r="FX53" s="98">
        <f t="shared" si="434"/>
        <v>0</v>
      </c>
      <c r="FY53" s="98">
        <f t="shared" si="434"/>
        <v>0</v>
      </c>
      <c r="FZ53" s="98">
        <f t="shared" si="434"/>
        <v>0</v>
      </c>
      <c r="GA53" s="98">
        <f t="shared" si="434"/>
        <v>0</v>
      </c>
      <c r="GB53" s="98">
        <f t="shared" si="434"/>
        <v>0</v>
      </c>
      <c r="GC53" s="98">
        <f t="shared" si="434"/>
        <v>0</v>
      </c>
      <c r="GD53" s="98">
        <f t="shared" si="434"/>
        <v>0</v>
      </c>
      <c r="GE53" s="98">
        <f t="shared" si="434"/>
        <v>0</v>
      </c>
      <c r="GF53" s="98">
        <f t="shared" si="434"/>
        <v>0</v>
      </c>
      <c r="GG53" s="98">
        <f t="shared" si="434"/>
        <v>0</v>
      </c>
      <c r="GH53" s="98">
        <f t="shared" si="434"/>
        <v>0</v>
      </c>
      <c r="GI53" s="98">
        <f t="shared" si="434"/>
        <v>0</v>
      </c>
      <c r="GJ53" s="98">
        <f t="shared" si="434"/>
        <v>0</v>
      </c>
      <c r="GK53" s="98">
        <f t="shared" si="434"/>
        <v>0</v>
      </c>
      <c r="GL53" s="98">
        <f t="shared" si="434"/>
        <v>0</v>
      </c>
      <c r="GM53" s="98">
        <f t="shared" ref="GM53:IX53" si="435">SUM(GM50:GM52)</f>
        <v>0</v>
      </c>
      <c r="GN53" s="98">
        <f t="shared" si="435"/>
        <v>0</v>
      </c>
      <c r="GO53" s="98">
        <f t="shared" si="435"/>
        <v>0</v>
      </c>
      <c r="GP53" s="98">
        <f t="shared" si="435"/>
        <v>0</v>
      </c>
      <c r="GQ53" s="98">
        <f t="shared" si="435"/>
        <v>0</v>
      </c>
      <c r="GR53" s="98">
        <f t="shared" si="435"/>
        <v>0</v>
      </c>
      <c r="GS53" s="98">
        <f t="shared" si="435"/>
        <v>0</v>
      </c>
      <c r="GT53" s="98">
        <f t="shared" si="435"/>
        <v>0</v>
      </c>
      <c r="GU53" s="98">
        <f t="shared" si="435"/>
        <v>0</v>
      </c>
      <c r="GV53" s="98">
        <f t="shared" si="435"/>
        <v>0</v>
      </c>
      <c r="GW53" s="98">
        <f t="shared" si="435"/>
        <v>0</v>
      </c>
      <c r="GX53" s="98">
        <f t="shared" si="435"/>
        <v>0</v>
      </c>
      <c r="GY53" s="98">
        <f t="shared" si="435"/>
        <v>0</v>
      </c>
      <c r="GZ53" s="98">
        <f t="shared" si="435"/>
        <v>0</v>
      </c>
      <c r="HA53" s="98">
        <f t="shared" si="435"/>
        <v>0</v>
      </c>
      <c r="HB53" s="98">
        <f t="shared" si="435"/>
        <v>0</v>
      </c>
      <c r="HC53" s="98">
        <f t="shared" si="435"/>
        <v>0</v>
      </c>
      <c r="HD53" s="98">
        <f t="shared" si="435"/>
        <v>0</v>
      </c>
      <c r="HE53" s="98">
        <f t="shared" si="435"/>
        <v>0</v>
      </c>
      <c r="HF53" s="98">
        <f t="shared" si="435"/>
        <v>0</v>
      </c>
      <c r="HG53" s="98">
        <f t="shared" si="435"/>
        <v>0</v>
      </c>
      <c r="HH53" s="98">
        <f t="shared" si="435"/>
        <v>0</v>
      </c>
      <c r="HI53" s="98">
        <f t="shared" si="435"/>
        <v>0</v>
      </c>
      <c r="HJ53" s="98">
        <f t="shared" si="435"/>
        <v>0</v>
      </c>
      <c r="HK53" s="98">
        <f t="shared" si="435"/>
        <v>0</v>
      </c>
      <c r="HL53" s="98">
        <f t="shared" si="435"/>
        <v>0</v>
      </c>
      <c r="HM53" s="98">
        <f t="shared" si="435"/>
        <v>0</v>
      </c>
      <c r="HN53" s="98">
        <f t="shared" si="435"/>
        <v>0</v>
      </c>
      <c r="HO53" s="98">
        <f t="shared" si="435"/>
        <v>0</v>
      </c>
      <c r="HP53" s="98">
        <f t="shared" si="435"/>
        <v>0</v>
      </c>
      <c r="HQ53" s="98">
        <f t="shared" si="435"/>
        <v>0</v>
      </c>
      <c r="HR53" s="98">
        <f t="shared" si="435"/>
        <v>0</v>
      </c>
      <c r="HS53" s="98">
        <f t="shared" si="435"/>
        <v>0</v>
      </c>
      <c r="HT53" s="98">
        <f t="shared" si="435"/>
        <v>0</v>
      </c>
      <c r="HU53" s="98">
        <f t="shared" si="435"/>
        <v>0</v>
      </c>
      <c r="HV53" s="98">
        <f t="shared" si="435"/>
        <v>0</v>
      </c>
      <c r="HW53" s="98">
        <f t="shared" si="435"/>
        <v>0</v>
      </c>
      <c r="HX53" s="98">
        <f t="shared" si="435"/>
        <v>0</v>
      </c>
      <c r="HY53" s="98">
        <f t="shared" si="435"/>
        <v>0</v>
      </c>
      <c r="HZ53" s="98">
        <f t="shared" si="435"/>
        <v>0</v>
      </c>
      <c r="IA53" s="98">
        <f t="shared" si="435"/>
        <v>0</v>
      </c>
      <c r="IB53" s="98">
        <f t="shared" si="435"/>
        <v>0</v>
      </c>
      <c r="IC53" s="98">
        <f t="shared" si="435"/>
        <v>0</v>
      </c>
      <c r="ID53" s="98">
        <f t="shared" si="435"/>
        <v>0</v>
      </c>
      <c r="IE53" s="98">
        <f t="shared" si="435"/>
        <v>0</v>
      </c>
      <c r="IF53" s="98">
        <f t="shared" si="435"/>
        <v>0</v>
      </c>
      <c r="IG53" s="98">
        <f t="shared" si="435"/>
        <v>0</v>
      </c>
      <c r="IH53" s="98">
        <f t="shared" si="435"/>
        <v>0</v>
      </c>
      <c r="II53" s="98">
        <f t="shared" si="435"/>
        <v>0</v>
      </c>
      <c r="IJ53" s="98">
        <f t="shared" si="435"/>
        <v>0</v>
      </c>
      <c r="IK53" s="98">
        <f t="shared" si="435"/>
        <v>0</v>
      </c>
      <c r="IL53" s="98">
        <f t="shared" si="435"/>
        <v>0</v>
      </c>
      <c r="IM53" s="98">
        <f t="shared" si="435"/>
        <v>0</v>
      </c>
      <c r="IN53" s="98">
        <f t="shared" si="435"/>
        <v>0</v>
      </c>
      <c r="IO53" s="98">
        <f t="shared" si="435"/>
        <v>0</v>
      </c>
      <c r="IP53" s="98">
        <f t="shared" si="435"/>
        <v>0</v>
      </c>
      <c r="IQ53" s="98">
        <f t="shared" si="435"/>
        <v>0</v>
      </c>
      <c r="IR53" s="98">
        <f t="shared" si="435"/>
        <v>0</v>
      </c>
      <c r="IS53" s="98">
        <f t="shared" si="435"/>
        <v>0</v>
      </c>
      <c r="IT53" s="98">
        <f t="shared" si="435"/>
        <v>0</v>
      </c>
      <c r="IU53" s="98">
        <f t="shared" si="435"/>
        <v>0</v>
      </c>
      <c r="IV53" s="98">
        <f t="shared" si="435"/>
        <v>0</v>
      </c>
      <c r="IW53" s="98">
        <f t="shared" si="435"/>
        <v>0</v>
      </c>
      <c r="IX53" s="98">
        <f t="shared" si="435"/>
        <v>0</v>
      </c>
      <c r="IY53" s="98">
        <f t="shared" ref="IY53:LJ53" si="436">SUM(IY50:IY52)</f>
        <v>0</v>
      </c>
      <c r="IZ53" s="98">
        <f t="shared" si="436"/>
        <v>0</v>
      </c>
      <c r="JA53" s="98">
        <f t="shared" si="436"/>
        <v>0</v>
      </c>
      <c r="JB53" s="98">
        <f t="shared" si="436"/>
        <v>0</v>
      </c>
      <c r="JC53" s="98">
        <f t="shared" si="436"/>
        <v>0</v>
      </c>
      <c r="JD53" s="98">
        <f t="shared" si="436"/>
        <v>0</v>
      </c>
      <c r="JE53" s="98">
        <f t="shared" si="436"/>
        <v>0</v>
      </c>
      <c r="JF53" s="98">
        <f t="shared" si="436"/>
        <v>0</v>
      </c>
      <c r="JG53" s="98">
        <f t="shared" si="436"/>
        <v>0</v>
      </c>
      <c r="JH53" s="98">
        <f t="shared" si="436"/>
        <v>0</v>
      </c>
      <c r="JI53" s="98">
        <f t="shared" si="436"/>
        <v>0</v>
      </c>
      <c r="JJ53" s="98">
        <f t="shared" si="436"/>
        <v>0</v>
      </c>
      <c r="JK53" s="98">
        <f t="shared" si="436"/>
        <v>0</v>
      </c>
      <c r="JL53" s="98">
        <f t="shared" si="436"/>
        <v>0</v>
      </c>
      <c r="JM53" s="98">
        <f t="shared" si="436"/>
        <v>0</v>
      </c>
      <c r="JN53" s="98">
        <f t="shared" si="436"/>
        <v>0</v>
      </c>
      <c r="JO53" s="98">
        <f t="shared" si="436"/>
        <v>0</v>
      </c>
      <c r="JP53" s="98">
        <f t="shared" si="436"/>
        <v>0</v>
      </c>
      <c r="JQ53" s="98">
        <f t="shared" si="436"/>
        <v>0</v>
      </c>
      <c r="JR53" s="98">
        <f t="shared" si="436"/>
        <v>0</v>
      </c>
      <c r="JS53" s="98">
        <f t="shared" si="436"/>
        <v>0</v>
      </c>
      <c r="JT53" s="98">
        <f t="shared" si="436"/>
        <v>0</v>
      </c>
      <c r="JU53" s="98">
        <f t="shared" si="436"/>
        <v>0</v>
      </c>
      <c r="JV53" s="98">
        <f t="shared" si="436"/>
        <v>0</v>
      </c>
      <c r="JW53" s="98">
        <f t="shared" si="436"/>
        <v>0</v>
      </c>
      <c r="JX53" s="98">
        <f t="shared" si="436"/>
        <v>0</v>
      </c>
      <c r="JY53" s="98">
        <f t="shared" si="436"/>
        <v>0</v>
      </c>
      <c r="JZ53" s="98">
        <f t="shared" si="436"/>
        <v>0</v>
      </c>
      <c r="KA53" s="98">
        <f t="shared" si="436"/>
        <v>0</v>
      </c>
      <c r="KB53" s="98">
        <f t="shared" si="436"/>
        <v>0</v>
      </c>
      <c r="KC53" s="98">
        <f t="shared" si="436"/>
        <v>0</v>
      </c>
      <c r="KD53" s="98">
        <f t="shared" si="436"/>
        <v>0</v>
      </c>
      <c r="KE53" s="98">
        <f t="shared" si="436"/>
        <v>0</v>
      </c>
      <c r="KF53" s="98">
        <f t="shared" si="436"/>
        <v>0</v>
      </c>
      <c r="KG53" s="98">
        <f t="shared" si="436"/>
        <v>0</v>
      </c>
      <c r="KH53" s="98">
        <f t="shared" si="436"/>
        <v>0</v>
      </c>
      <c r="KI53" s="98">
        <f t="shared" si="436"/>
        <v>0</v>
      </c>
      <c r="KJ53" s="98">
        <f t="shared" si="436"/>
        <v>0</v>
      </c>
      <c r="KK53" s="98">
        <f t="shared" si="436"/>
        <v>0</v>
      </c>
      <c r="KL53" s="98">
        <f t="shared" si="436"/>
        <v>0</v>
      </c>
      <c r="KM53" s="98">
        <f t="shared" si="436"/>
        <v>0</v>
      </c>
      <c r="KN53" s="98">
        <f t="shared" si="436"/>
        <v>0</v>
      </c>
      <c r="KO53" s="98">
        <f t="shared" si="436"/>
        <v>0</v>
      </c>
      <c r="KP53" s="98">
        <f t="shared" si="436"/>
        <v>0</v>
      </c>
      <c r="KQ53" s="98">
        <f t="shared" si="436"/>
        <v>0</v>
      </c>
      <c r="KR53" s="98">
        <f t="shared" si="436"/>
        <v>0</v>
      </c>
      <c r="KS53" s="98">
        <f t="shared" si="436"/>
        <v>0</v>
      </c>
      <c r="KT53" s="98">
        <f t="shared" si="436"/>
        <v>0</v>
      </c>
      <c r="KU53" s="98">
        <f t="shared" si="436"/>
        <v>0</v>
      </c>
      <c r="KV53" s="98">
        <f t="shared" si="436"/>
        <v>0</v>
      </c>
      <c r="KW53" s="98">
        <f t="shared" si="436"/>
        <v>0</v>
      </c>
      <c r="KX53" s="98">
        <f t="shared" si="436"/>
        <v>0</v>
      </c>
      <c r="KY53" s="98">
        <f t="shared" si="436"/>
        <v>0</v>
      </c>
      <c r="KZ53" s="98">
        <f t="shared" si="436"/>
        <v>0</v>
      </c>
      <c r="LA53" s="98">
        <f t="shared" si="436"/>
        <v>0</v>
      </c>
      <c r="LB53" s="98">
        <f t="shared" si="436"/>
        <v>0</v>
      </c>
      <c r="LC53" s="98">
        <f t="shared" si="436"/>
        <v>0</v>
      </c>
      <c r="LD53" s="98">
        <f t="shared" si="436"/>
        <v>0</v>
      </c>
      <c r="LE53" s="98">
        <f t="shared" si="436"/>
        <v>0</v>
      </c>
      <c r="LF53" s="98">
        <f t="shared" si="436"/>
        <v>0</v>
      </c>
      <c r="LG53" s="98">
        <f t="shared" si="436"/>
        <v>0</v>
      </c>
      <c r="LH53" s="98">
        <f t="shared" si="436"/>
        <v>0</v>
      </c>
      <c r="LI53" s="98">
        <f t="shared" si="436"/>
        <v>0</v>
      </c>
      <c r="LJ53" s="98">
        <f t="shared" si="436"/>
        <v>0</v>
      </c>
      <c r="LK53" s="98">
        <f t="shared" ref="LK53:NV53" si="437">SUM(LK50:LK52)</f>
        <v>0</v>
      </c>
      <c r="LL53" s="98">
        <f t="shared" si="437"/>
        <v>0</v>
      </c>
      <c r="LM53" s="98">
        <f t="shared" si="437"/>
        <v>0</v>
      </c>
      <c r="LN53" s="98">
        <f t="shared" si="437"/>
        <v>0</v>
      </c>
      <c r="LO53" s="98">
        <f t="shared" si="437"/>
        <v>0</v>
      </c>
      <c r="LP53" s="98">
        <f t="shared" si="437"/>
        <v>0</v>
      </c>
      <c r="LQ53" s="98">
        <f t="shared" si="437"/>
        <v>0</v>
      </c>
      <c r="LR53" s="98">
        <f t="shared" si="437"/>
        <v>0</v>
      </c>
      <c r="LS53" s="98">
        <f t="shared" si="437"/>
        <v>0</v>
      </c>
      <c r="LT53" s="98">
        <f t="shared" si="437"/>
        <v>0</v>
      </c>
      <c r="LU53" s="98">
        <f t="shared" si="437"/>
        <v>0</v>
      </c>
      <c r="LV53" s="98">
        <f t="shared" si="437"/>
        <v>0</v>
      </c>
      <c r="LW53" s="98">
        <f t="shared" si="437"/>
        <v>0</v>
      </c>
      <c r="LX53" s="98">
        <f t="shared" si="437"/>
        <v>0</v>
      </c>
      <c r="LY53" s="98">
        <f t="shared" si="437"/>
        <v>0</v>
      </c>
      <c r="LZ53" s="98">
        <f t="shared" si="437"/>
        <v>0</v>
      </c>
      <c r="MA53" s="98">
        <f t="shared" si="437"/>
        <v>0</v>
      </c>
      <c r="MB53" s="98">
        <f t="shared" si="437"/>
        <v>0</v>
      </c>
      <c r="MC53" s="98">
        <f t="shared" si="437"/>
        <v>0</v>
      </c>
      <c r="MD53" s="98">
        <f t="shared" si="437"/>
        <v>0</v>
      </c>
      <c r="ME53" s="98">
        <f t="shared" si="437"/>
        <v>0</v>
      </c>
      <c r="MF53" s="98">
        <f t="shared" si="437"/>
        <v>0</v>
      </c>
      <c r="MG53" s="98">
        <f t="shared" si="437"/>
        <v>0</v>
      </c>
      <c r="MH53" s="98">
        <f t="shared" si="437"/>
        <v>0</v>
      </c>
      <c r="MI53" s="98">
        <f t="shared" si="437"/>
        <v>0</v>
      </c>
      <c r="MJ53" s="98">
        <f t="shared" si="437"/>
        <v>0</v>
      </c>
      <c r="MK53" s="98">
        <f t="shared" si="437"/>
        <v>0</v>
      </c>
      <c r="ML53" s="98">
        <f t="shared" si="437"/>
        <v>0</v>
      </c>
      <c r="MM53" s="98">
        <f t="shared" si="437"/>
        <v>0</v>
      </c>
      <c r="MN53" s="98">
        <f t="shared" si="437"/>
        <v>0</v>
      </c>
      <c r="MO53" s="98">
        <f t="shared" si="437"/>
        <v>0</v>
      </c>
      <c r="MP53" s="98">
        <f t="shared" si="437"/>
        <v>0</v>
      </c>
      <c r="MQ53" s="98">
        <f t="shared" si="437"/>
        <v>0</v>
      </c>
      <c r="MR53" s="98">
        <f t="shared" si="437"/>
        <v>0</v>
      </c>
      <c r="MS53" s="98">
        <f t="shared" si="437"/>
        <v>0</v>
      </c>
      <c r="MT53" s="98">
        <f t="shared" si="437"/>
        <v>0</v>
      </c>
      <c r="MU53" s="98">
        <f t="shared" si="437"/>
        <v>0</v>
      </c>
      <c r="MV53" s="98">
        <f t="shared" si="437"/>
        <v>0</v>
      </c>
      <c r="MW53" s="98">
        <f t="shared" si="437"/>
        <v>0</v>
      </c>
      <c r="MX53" s="98">
        <f t="shared" si="437"/>
        <v>0</v>
      </c>
      <c r="MY53" s="98">
        <f t="shared" si="437"/>
        <v>0</v>
      </c>
      <c r="MZ53" s="98">
        <f t="shared" si="437"/>
        <v>0</v>
      </c>
      <c r="NA53" s="98">
        <f t="shared" si="437"/>
        <v>0</v>
      </c>
      <c r="NB53" s="98">
        <f t="shared" si="437"/>
        <v>0</v>
      </c>
      <c r="NC53" s="98">
        <f t="shared" si="437"/>
        <v>0</v>
      </c>
      <c r="ND53" s="98">
        <f t="shared" si="437"/>
        <v>0</v>
      </c>
      <c r="NE53" s="98">
        <f t="shared" si="437"/>
        <v>0</v>
      </c>
      <c r="NF53" s="98">
        <f t="shared" si="437"/>
        <v>0</v>
      </c>
      <c r="NG53" s="98">
        <f t="shared" si="437"/>
        <v>0</v>
      </c>
      <c r="NH53" s="98">
        <f t="shared" si="437"/>
        <v>0</v>
      </c>
      <c r="NI53" s="98">
        <f t="shared" si="437"/>
        <v>0</v>
      </c>
      <c r="NJ53" s="98">
        <f t="shared" si="437"/>
        <v>0</v>
      </c>
      <c r="NK53" s="98">
        <f t="shared" si="437"/>
        <v>0</v>
      </c>
      <c r="NL53" s="98">
        <f t="shared" si="437"/>
        <v>0</v>
      </c>
      <c r="NM53" s="98">
        <f t="shared" si="437"/>
        <v>0</v>
      </c>
      <c r="NN53" s="98">
        <f t="shared" si="437"/>
        <v>0</v>
      </c>
      <c r="NO53" s="98">
        <f t="shared" si="437"/>
        <v>0</v>
      </c>
      <c r="NP53" s="98">
        <f t="shared" si="437"/>
        <v>0</v>
      </c>
      <c r="NQ53" s="98">
        <f t="shared" si="437"/>
        <v>0</v>
      </c>
      <c r="NR53" s="98">
        <f t="shared" si="437"/>
        <v>0</v>
      </c>
      <c r="NS53" s="98">
        <f t="shared" si="437"/>
        <v>0</v>
      </c>
      <c r="NT53" s="98">
        <f t="shared" si="437"/>
        <v>0</v>
      </c>
      <c r="NU53" s="98">
        <f t="shared" si="437"/>
        <v>0</v>
      </c>
      <c r="NV53" s="98">
        <f t="shared" si="437"/>
        <v>0</v>
      </c>
      <c r="NW53" s="98">
        <f t="shared" ref="NW53:QH53" si="438">SUM(NW50:NW52)</f>
        <v>0</v>
      </c>
      <c r="NX53" s="98">
        <f t="shared" si="438"/>
        <v>0</v>
      </c>
      <c r="NY53" s="98">
        <f t="shared" si="438"/>
        <v>0</v>
      </c>
      <c r="NZ53" s="98">
        <f t="shared" si="438"/>
        <v>0</v>
      </c>
      <c r="OA53" s="98">
        <f t="shared" si="438"/>
        <v>0</v>
      </c>
      <c r="OB53" s="98">
        <f t="shared" si="438"/>
        <v>0</v>
      </c>
      <c r="OC53" s="98">
        <f t="shared" si="438"/>
        <v>0</v>
      </c>
      <c r="OD53" s="98">
        <f t="shared" si="438"/>
        <v>0</v>
      </c>
      <c r="OE53" s="98">
        <f t="shared" si="438"/>
        <v>0</v>
      </c>
      <c r="OF53" s="98">
        <f t="shared" si="438"/>
        <v>0</v>
      </c>
      <c r="OG53" s="98">
        <f t="shared" si="438"/>
        <v>0</v>
      </c>
      <c r="OH53" s="98">
        <f t="shared" si="438"/>
        <v>0</v>
      </c>
      <c r="OI53" s="98">
        <f t="shared" si="438"/>
        <v>0</v>
      </c>
      <c r="OJ53" s="98">
        <f t="shared" si="438"/>
        <v>0</v>
      </c>
      <c r="OK53" s="98">
        <f t="shared" si="438"/>
        <v>0</v>
      </c>
      <c r="OL53" s="98">
        <f t="shared" si="438"/>
        <v>0</v>
      </c>
      <c r="OM53" s="98">
        <f t="shared" si="438"/>
        <v>0</v>
      </c>
      <c r="ON53" s="98">
        <f t="shared" si="438"/>
        <v>0</v>
      </c>
      <c r="OO53" s="98">
        <f t="shared" si="438"/>
        <v>0</v>
      </c>
      <c r="OP53" s="98">
        <f t="shared" si="438"/>
        <v>0</v>
      </c>
      <c r="OQ53" s="98">
        <f t="shared" si="438"/>
        <v>0</v>
      </c>
      <c r="OR53" s="98">
        <f t="shared" si="438"/>
        <v>0</v>
      </c>
      <c r="OS53" s="98">
        <f t="shared" si="438"/>
        <v>0</v>
      </c>
      <c r="OT53" s="98">
        <f t="shared" si="438"/>
        <v>0</v>
      </c>
      <c r="OU53" s="98">
        <f t="shared" si="438"/>
        <v>0</v>
      </c>
      <c r="OV53" s="98">
        <f t="shared" si="438"/>
        <v>0</v>
      </c>
      <c r="OW53" s="98">
        <f t="shared" si="438"/>
        <v>0</v>
      </c>
      <c r="OX53" s="98">
        <f t="shared" si="438"/>
        <v>0</v>
      </c>
      <c r="OY53" s="98">
        <f t="shared" si="438"/>
        <v>0</v>
      </c>
      <c r="OZ53" s="98">
        <f t="shared" si="438"/>
        <v>0</v>
      </c>
      <c r="PA53" s="98">
        <f t="shared" si="438"/>
        <v>0</v>
      </c>
      <c r="PB53" s="98">
        <f t="shared" si="438"/>
        <v>0</v>
      </c>
      <c r="PC53" s="98">
        <f t="shared" si="438"/>
        <v>0</v>
      </c>
      <c r="PD53" s="98">
        <f t="shared" si="438"/>
        <v>0</v>
      </c>
      <c r="PE53" s="98">
        <f t="shared" si="438"/>
        <v>0</v>
      </c>
      <c r="PF53" s="98">
        <f t="shared" si="438"/>
        <v>0</v>
      </c>
      <c r="PG53" s="98">
        <f t="shared" si="438"/>
        <v>0</v>
      </c>
      <c r="PH53" s="98">
        <f t="shared" si="438"/>
        <v>0</v>
      </c>
      <c r="PI53" s="98">
        <f t="shared" si="438"/>
        <v>0</v>
      </c>
      <c r="PJ53" s="98">
        <f t="shared" si="438"/>
        <v>0</v>
      </c>
      <c r="PK53" s="98">
        <f t="shared" si="438"/>
        <v>0</v>
      </c>
      <c r="PL53" s="98">
        <f t="shared" si="438"/>
        <v>0</v>
      </c>
      <c r="PM53" s="98">
        <f t="shared" si="438"/>
        <v>0</v>
      </c>
      <c r="PN53" s="98">
        <f t="shared" si="438"/>
        <v>0</v>
      </c>
      <c r="PO53" s="98">
        <f t="shared" si="438"/>
        <v>0</v>
      </c>
      <c r="PP53" s="98">
        <f t="shared" si="438"/>
        <v>0</v>
      </c>
      <c r="PQ53" s="98">
        <f t="shared" si="438"/>
        <v>0</v>
      </c>
      <c r="PR53" s="98">
        <f t="shared" si="438"/>
        <v>0</v>
      </c>
      <c r="PS53" s="98">
        <f t="shared" si="438"/>
        <v>0</v>
      </c>
      <c r="PT53" s="98">
        <f t="shared" si="438"/>
        <v>0</v>
      </c>
      <c r="PU53" s="98">
        <f t="shared" si="438"/>
        <v>0</v>
      </c>
      <c r="PV53" s="98">
        <f t="shared" si="438"/>
        <v>0</v>
      </c>
      <c r="PW53" s="98">
        <f t="shared" si="438"/>
        <v>0</v>
      </c>
      <c r="PX53" s="98">
        <f t="shared" si="438"/>
        <v>0</v>
      </c>
      <c r="PY53" s="98">
        <f t="shared" si="438"/>
        <v>0</v>
      </c>
      <c r="PZ53" s="98">
        <f t="shared" si="438"/>
        <v>0</v>
      </c>
      <c r="QA53" s="98">
        <f t="shared" si="438"/>
        <v>0</v>
      </c>
      <c r="QB53" s="98">
        <f t="shared" si="438"/>
        <v>0</v>
      </c>
      <c r="QC53" s="98">
        <f t="shared" si="438"/>
        <v>0</v>
      </c>
      <c r="QD53" s="98">
        <f t="shared" si="438"/>
        <v>0</v>
      </c>
      <c r="QE53" s="98">
        <f t="shared" si="438"/>
        <v>0</v>
      </c>
      <c r="QF53" s="98">
        <f t="shared" si="438"/>
        <v>0</v>
      </c>
      <c r="QG53" s="98">
        <f t="shared" si="438"/>
        <v>0</v>
      </c>
      <c r="QH53" s="98">
        <f t="shared" si="438"/>
        <v>0</v>
      </c>
      <c r="QI53" s="98">
        <f t="shared" ref="QI53:ST53" si="439">SUM(QI50:QI52)</f>
        <v>0</v>
      </c>
      <c r="QJ53" s="98">
        <f t="shared" si="439"/>
        <v>0</v>
      </c>
      <c r="QK53" s="98">
        <f t="shared" si="439"/>
        <v>0</v>
      </c>
      <c r="QL53" s="98">
        <f t="shared" si="439"/>
        <v>0</v>
      </c>
      <c r="QM53" s="98">
        <f t="shared" si="439"/>
        <v>0</v>
      </c>
      <c r="QN53" s="98">
        <f t="shared" si="439"/>
        <v>0</v>
      </c>
      <c r="QO53" s="98">
        <f t="shared" si="439"/>
        <v>0</v>
      </c>
      <c r="QP53" s="98">
        <f t="shared" si="439"/>
        <v>0</v>
      </c>
      <c r="QQ53" s="98">
        <f t="shared" si="439"/>
        <v>0</v>
      </c>
      <c r="QR53" s="98">
        <f t="shared" si="439"/>
        <v>0</v>
      </c>
      <c r="QS53" s="98">
        <f t="shared" si="439"/>
        <v>0</v>
      </c>
      <c r="QT53" s="98">
        <f t="shared" si="439"/>
        <v>0</v>
      </c>
      <c r="QU53" s="98">
        <f t="shared" si="439"/>
        <v>0</v>
      </c>
      <c r="QV53" s="98">
        <f t="shared" si="439"/>
        <v>0</v>
      </c>
      <c r="QW53" s="98">
        <f t="shared" si="439"/>
        <v>0</v>
      </c>
      <c r="QX53" s="98">
        <f t="shared" si="439"/>
        <v>0</v>
      </c>
      <c r="QY53" s="98">
        <f t="shared" si="439"/>
        <v>0</v>
      </c>
      <c r="QZ53" s="98">
        <f t="shared" si="439"/>
        <v>0</v>
      </c>
      <c r="RA53" s="98">
        <f t="shared" si="439"/>
        <v>0</v>
      </c>
      <c r="RB53" s="98">
        <f t="shared" si="439"/>
        <v>0</v>
      </c>
      <c r="RC53" s="98">
        <f t="shared" si="439"/>
        <v>0</v>
      </c>
      <c r="RD53" s="98">
        <f t="shared" si="439"/>
        <v>0</v>
      </c>
      <c r="RE53" s="98">
        <f t="shared" si="439"/>
        <v>0</v>
      </c>
      <c r="RF53" s="98">
        <f t="shared" si="439"/>
        <v>0</v>
      </c>
      <c r="RG53" s="98">
        <f t="shared" si="439"/>
        <v>0</v>
      </c>
      <c r="RH53" s="98">
        <f t="shared" si="439"/>
        <v>0</v>
      </c>
      <c r="RI53" s="98">
        <f t="shared" si="439"/>
        <v>0</v>
      </c>
      <c r="RJ53" s="98">
        <f t="shared" si="439"/>
        <v>0</v>
      </c>
      <c r="RK53" s="98">
        <f t="shared" si="439"/>
        <v>0</v>
      </c>
      <c r="RL53" s="98">
        <f t="shared" si="439"/>
        <v>0</v>
      </c>
      <c r="RM53" s="98">
        <f t="shared" si="439"/>
        <v>0</v>
      </c>
      <c r="RN53" s="98">
        <f t="shared" si="439"/>
        <v>0</v>
      </c>
      <c r="RO53" s="98">
        <f t="shared" si="439"/>
        <v>0</v>
      </c>
      <c r="RP53" s="98">
        <f t="shared" si="439"/>
        <v>0</v>
      </c>
      <c r="RQ53" s="98">
        <f t="shared" si="439"/>
        <v>0</v>
      </c>
      <c r="RR53" s="98">
        <f t="shared" si="439"/>
        <v>0</v>
      </c>
      <c r="RS53" s="98">
        <f t="shared" si="439"/>
        <v>0</v>
      </c>
      <c r="RT53" s="98">
        <f t="shared" si="439"/>
        <v>0</v>
      </c>
      <c r="RU53" s="98">
        <f t="shared" si="439"/>
        <v>0</v>
      </c>
      <c r="RV53" s="98">
        <f t="shared" si="439"/>
        <v>0</v>
      </c>
      <c r="RW53" s="98">
        <f t="shared" si="439"/>
        <v>0</v>
      </c>
      <c r="RX53" s="98">
        <f t="shared" si="439"/>
        <v>0</v>
      </c>
      <c r="RY53" s="98">
        <f t="shared" si="439"/>
        <v>0</v>
      </c>
      <c r="RZ53" s="98">
        <f t="shared" si="439"/>
        <v>0</v>
      </c>
      <c r="SA53" s="98">
        <f t="shared" si="439"/>
        <v>0</v>
      </c>
      <c r="SB53" s="98">
        <f t="shared" si="439"/>
        <v>0</v>
      </c>
      <c r="SC53" s="98">
        <f t="shared" si="439"/>
        <v>0</v>
      </c>
      <c r="SD53" s="98">
        <f t="shared" si="439"/>
        <v>0</v>
      </c>
      <c r="SE53" s="98">
        <f t="shared" si="439"/>
        <v>0</v>
      </c>
      <c r="SF53" s="98">
        <f t="shared" si="439"/>
        <v>0</v>
      </c>
      <c r="SG53" s="98">
        <f t="shared" si="439"/>
        <v>0</v>
      </c>
      <c r="SH53" s="98">
        <f t="shared" si="439"/>
        <v>0</v>
      </c>
      <c r="SI53" s="98">
        <f t="shared" si="439"/>
        <v>0</v>
      </c>
      <c r="SJ53" s="98">
        <f t="shared" si="439"/>
        <v>0</v>
      </c>
      <c r="SK53" s="98">
        <f t="shared" si="439"/>
        <v>0</v>
      </c>
      <c r="SL53" s="98">
        <f t="shared" si="439"/>
        <v>0</v>
      </c>
      <c r="SM53" s="98">
        <f t="shared" si="439"/>
        <v>0</v>
      </c>
      <c r="SN53" s="98">
        <f t="shared" si="439"/>
        <v>0</v>
      </c>
      <c r="SO53" s="98">
        <f t="shared" si="439"/>
        <v>0</v>
      </c>
      <c r="SP53" s="98">
        <f t="shared" si="439"/>
        <v>0</v>
      </c>
      <c r="SQ53" s="98">
        <f t="shared" si="439"/>
        <v>0</v>
      </c>
      <c r="SR53" s="98">
        <f t="shared" si="439"/>
        <v>0</v>
      </c>
      <c r="SS53" s="98">
        <f t="shared" si="439"/>
        <v>0</v>
      </c>
      <c r="ST53" s="98">
        <f t="shared" si="439"/>
        <v>0</v>
      </c>
      <c r="SU53" s="98">
        <f t="shared" ref="SU53:TI53" si="440">SUM(SU50:SU52)</f>
        <v>0</v>
      </c>
      <c r="SV53" s="98">
        <f t="shared" si="440"/>
        <v>0</v>
      </c>
      <c r="SW53" s="98">
        <f t="shared" si="440"/>
        <v>0</v>
      </c>
      <c r="SX53" s="98">
        <f t="shared" si="440"/>
        <v>0</v>
      </c>
      <c r="SY53" s="98">
        <f t="shared" si="440"/>
        <v>0</v>
      </c>
      <c r="SZ53" s="98">
        <f t="shared" si="440"/>
        <v>0</v>
      </c>
      <c r="TA53" s="98">
        <f t="shared" si="440"/>
        <v>0</v>
      </c>
      <c r="TB53" s="98">
        <f t="shared" si="440"/>
        <v>0</v>
      </c>
      <c r="TC53" s="98">
        <f t="shared" si="440"/>
        <v>0</v>
      </c>
      <c r="TD53" s="98">
        <f t="shared" si="440"/>
        <v>0</v>
      </c>
      <c r="TE53" s="98">
        <f t="shared" si="440"/>
        <v>0</v>
      </c>
      <c r="TF53" s="98">
        <f t="shared" si="440"/>
        <v>0</v>
      </c>
      <c r="TG53" s="98">
        <f t="shared" si="440"/>
        <v>0</v>
      </c>
      <c r="TH53" s="98">
        <f t="shared" si="440"/>
        <v>0</v>
      </c>
      <c r="TI53" s="98">
        <f t="shared" si="440"/>
        <v>0</v>
      </c>
      <c r="TJ53" s="98">
        <f t="shared" ref="TJ53:TU53" si="441">SUM(TJ50:TJ52)</f>
        <v>0</v>
      </c>
      <c r="TK53" s="98">
        <f t="shared" si="441"/>
        <v>0</v>
      </c>
      <c r="TL53" s="98">
        <f t="shared" si="441"/>
        <v>0</v>
      </c>
      <c r="TM53" s="98">
        <f t="shared" si="441"/>
        <v>0</v>
      </c>
      <c r="TN53" s="98">
        <f t="shared" si="441"/>
        <v>0</v>
      </c>
      <c r="TO53" s="98">
        <f t="shared" si="441"/>
        <v>0</v>
      </c>
      <c r="TP53" s="98">
        <f t="shared" si="441"/>
        <v>0</v>
      </c>
      <c r="TQ53" s="98">
        <f t="shared" si="441"/>
        <v>0</v>
      </c>
      <c r="TR53" s="98">
        <f t="shared" si="441"/>
        <v>0</v>
      </c>
      <c r="TS53" s="98">
        <f t="shared" si="441"/>
        <v>0</v>
      </c>
      <c r="TT53" s="98">
        <f t="shared" si="441"/>
        <v>0</v>
      </c>
      <c r="TU53" s="98">
        <f t="shared" si="441"/>
        <v>0</v>
      </c>
      <c r="TV53" s="98">
        <f t="shared" ref="TV53:VC53" si="442">SUM(TV50:TV52)</f>
        <v>0</v>
      </c>
      <c r="TW53" s="98">
        <f t="shared" si="442"/>
        <v>0</v>
      </c>
      <c r="TX53" s="98">
        <f t="shared" si="442"/>
        <v>0</v>
      </c>
      <c r="TY53" s="98">
        <f t="shared" si="442"/>
        <v>0</v>
      </c>
      <c r="TZ53" s="98">
        <f t="shared" si="442"/>
        <v>0</v>
      </c>
      <c r="UA53" s="98">
        <f t="shared" si="442"/>
        <v>0</v>
      </c>
      <c r="UB53" s="98">
        <f t="shared" si="442"/>
        <v>0</v>
      </c>
      <c r="UC53" s="98">
        <f t="shared" si="442"/>
        <v>0</v>
      </c>
      <c r="UD53" s="98">
        <f t="shared" si="442"/>
        <v>0</v>
      </c>
      <c r="UE53" s="98">
        <f t="shared" si="442"/>
        <v>0</v>
      </c>
      <c r="UF53" s="98">
        <f t="shared" si="442"/>
        <v>0</v>
      </c>
      <c r="UG53" s="98">
        <f t="shared" si="442"/>
        <v>0</v>
      </c>
      <c r="UH53" s="98">
        <f t="shared" si="442"/>
        <v>0</v>
      </c>
      <c r="UI53" s="98">
        <f t="shared" si="442"/>
        <v>0</v>
      </c>
      <c r="UJ53" s="98">
        <f t="shared" si="442"/>
        <v>0</v>
      </c>
      <c r="UK53" s="98">
        <f t="shared" si="442"/>
        <v>0</v>
      </c>
      <c r="UL53" s="98">
        <f t="shared" si="442"/>
        <v>0</v>
      </c>
      <c r="UM53" s="98">
        <f t="shared" si="442"/>
        <v>0</v>
      </c>
      <c r="UN53" s="98">
        <f t="shared" si="442"/>
        <v>0</v>
      </c>
      <c r="UO53" s="98">
        <f t="shared" si="442"/>
        <v>0</v>
      </c>
      <c r="UP53" s="98">
        <f t="shared" si="442"/>
        <v>0</v>
      </c>
      <c r="UQ53" s="98">
        <f t="shared" si="442"/>
        <v>0</v>
      </c>
      <c r="UR53" s="98">
        <f t="shared" si="442"/>
        <v>0</v>
      </c>
      <c r="US53" s="98">
        <f t="shared" si="442"/>
        <v>0</v>
      </c>
      <c r="UT53" s="98">
        <f t="shared" si="442"/>
        <v>0</v>
      </c>
      <c r="UU53" s="98">
        <f t="shared" si="442"/>
        <v>0</v>
      </c>
      <c r="UV53" s="98">
        <f t="shared" si="442"/>
        <v>0</v>
      </c>
      <c r="UW53" s="98">
        <f t="shared" si="442"/>
        <v>0</v>
      </c>
      <c r="UX53" s="98">
        <f t="shared" si="442"/>
        <v>0</v>
      </c>
      <c r="UY53" s="98">
        <f t="shared" si="442"/>
        <v>0</v>
      </c>
      <c r="UZ53" s="98">
        <f t="shared" si="442"/>
        <v>0</v>
      </c>
      <c r="VA53" s="98">
        <f t="shared" si="442"/>
        <v>0</v>
      </c>
      <c r="VB53" s="98">
        <f t="shared" si="442"/>
        <v>0</v>
      </c>
      <c r="VC53" s="98">
        <f t="shared" si="442"/>
        <v>0</v>
      </c>
      <c r="VD53" s="98">
        <f t="shared" ref="VD53:VM53" si="443">SUM(VD50:VD52)</f>
        <v>0</v>
      </c>
      <c r="VE53" s="98">
        <f t="shared" si="443"/>
        <v>0</v>
      </c>
      <c r="VF53" s="98">
        <f t="shared" si="443"/>
        <v>0</v>
      </c>
      <c r="VG53" s="98">
        <f t="shared" si="443"/>
        <v>0</v>
      </c>
      <c r="VH53" s="98">
        <f t="shared" si="443"/>
        <v>0</v>
      </c>
      <c r="VI53" s="98">
        <f t="shared" si="443"/>
        <v>0</v>
      </c>
      <c r="VJ53" s="98">
        <f t="shared" si="443"/>
        <v>0</v>
      </c>
      <c r="VK53" s="98">
        <f t="shared" si="443"/>
        <v>0</v>
      </c>
      <c r="VL53" s="98">
        <f t="shared" si="443"/>
        <v>0</v>
      </c>
      <c r="VM53" s="98">
        <f t="shared" si="443"/>
        <v>0</v>
      </c>
      <c r="VN53" s="98">
        <f t="shared" ref="VN53:WE53" si="444">SUM(VN50:VN52)</f>
        <v>0</v>
      </c>
      <c r="VO53" s="98">
        <f t="shared" si="444"/>
        <v>0</v>
      </c>
      <c r="VP53" s="98">
        <f t="shared" si="444"/>
        <v>0</v>
      </c>
      <c r="VQ53" s="98">
        <f t="shared" si="444"/>
        <v>0</v>
      </c>
      <c r="VR53" s="98">
        <f t="shared" si="444"/>
        <v>0</v>
      </c>
      <c r="VS53" s="98">
        <f t="shared" si="444"/>
        <v>0</v>
      </c>
      <c r="VT53" s="98">
        <f t="shared" si="444"/>
        <v>0</v>
      </c>
      <c r="VU53" s="98">
        <f t="shared" si="444"/>
        <v>0</v>
      </c>
      <c r="VV53" s="98">
        <f t="shared" si="444"/>
        <v>0</v>
      </c>
      <c r="VW53" s="98">
        <f t="shared" si="444"/>
        <v>0</v>
      </c>
      <c r="VX53" s="98">
        <f t="shared" si="444"/>
        <v>0</v>
      </c>
      <c r="VY53" s="98">
        <f t="shared" si="444"/>
        <v>0</v>
      </c>
      <c r="VZ53" s="98">
        <f t="shared" si="444"/>
        <v>0</v>
      </c>
      <c r="WA53" s="98">
        <f t="shared" si="444"/>
        <v>0</v>
      </c>
      <c r="WB53" s="98">
        <f t="shared" si="444"/>
        <v>0</v>
      </c>
      <c r="WC53" s="98">
        <f t="shared" si="444"/>
        <v>0</v>
      </c>
      <c r="WD53" s="98">
        <f t="shared" si="444"/>
        <v>0</v>
      </c>
      <c r="WE53" s="98">
        <f t="shared" si="444"/>
        <v>0</v>
      </c>
      <c r="WF53" s="98">
        <f t="shared" ref="WF53:WO53" si="445">SUM(WF50:WF52)</f>
        <v>0</v>
      </c>
      <c r="WG53" s="98">
        <f t="shared" si="445"/>
        <v>0</v>
      </c>
      <c r="WH53" s="98">
        <f t="shared" si="445"/>
        <v>0</v>
      </c>
      <c r="WI53" s="98">
        <f t="shared" si="445"/>
        <v>0</v>
      </c>
      <c r="WJ53" s="98">
        <f t="shared" si="445"/>
        <v>0</v>
      </c>
      <c r="WK53" s="98">
        <f t="shared" si="445"/>
        <v>0</v>
      </c>
      <c r="WL53" s="98">
        <f t="shared" si="445"/>
        <v>0</v>
      </c>
      <c r="WM53" s="98">
        <f t="shared" si="445"/>
        <v>0</v>
      </c>
      <c r="WN53" s="98">
        <f t="shared" si="445"/>
        <v>0</v>
      </c>
      <c r="WO53" s="98">
        <f t="shared" si="445"/>
        <v>0</v>
      </c>
      <c r="WP53" s="98">
        <f t="shared" ref="WP53:WS53" si="446">SUM(WP50:WP52)</f>
        <v>0</v>
      </c>
      <c r="WQ53" s="98">
        <f t="shared" si="446"/>
        <v>0</v>
      </c>
      <c r="WR53" s="98">
        <f t="shared" si="446"/>
        <v>0</v>
      </c>
      <c r="WS53" s="98">
        <f t="shared" si="446"/>
        <v>0</v>
      </c>
      <c r="WT53" s="98">
        <f t="shared" ref="WT53:XG53" si="447">SUM(WT50:WT52)</f>
        <v>0</v>
      </c>
      <c r="WU53" s="98">
        <f t="shared" si="447"/>
        <v>0</v>
      </c>
      <c r="WV53" s="98">
        <f t="shared" si="447"/>
        <v>0</v>
      </c>
      <c r="WW53" s="98">
        <f t="shared" si="447"/>
        <v>0</v>
      </c>
      <c r="WX53" s="98">
        <f t="shared" si="447"/>
        <v>0</v>
      </c>
      <c r="WY53" s="98">
        <f t="shared" si="447"/>
        <v>0</v>
      </c>
      <c r="WZ53" s="98">
        <f t="shared" si="447"/>
        <v>0</v>
      </c>
      <c r="XA53" s="98">
        <f t="shared" si="447"/>
        <v>0</v>
      </c>
      <c r="XB53" s="98">
        <f t="shared" si="447"/>
        <v>0</v>
      </c>
      <c r="XC53" s="98">
        <f t="shared" si="447"/>
        <v>0</v>
      </c>
      <c r="XD53" s="98">
        <f t="shared" si="447"/>
        <v>0</v>
      </c>
      <c r="XE53" s="98">
        <f t="shared" si="447"/>
        <v>0</v>
      </c>
      <c r="XF53" s="98">
        <f t="shared" si="447"/>
        <v>0</v>
      </c>
      <c r="XG53" s="98">
        <f t="shared" si="447"/>
        <v>0</v>
      </c>
      <c r="XH53" s="98">
        <f t="shared" ref="XH53:YM53" si="448">SUM(XH50:XH52)</f>
        <v>0</v>
      </c>
      <c r="XI53" s="98">
        <f t="shared" si="448"/>
        <v>0</v>
      </c>
      <c r="XJ53" s="98">
        <f t="shared" si="448"/>
        <v>0</v>
      </c>
      <c r="XK53" s="98">
        <f t="shared" si="448"/>
        <v>0</v>
      </c>
      <c r="XL53" s="98">
        <f t="shared" si="448"/>
        <v>0</v>
      </c>
      <c r="XM53" s="98">
        <f t="shared" si="448"/>
        <v>0</v>
      </c>
      <c r="XN53" s="98">
        <f t="shared" si="448"/>
        <v>0</v>
      </c>
      <c r="XO53" s="98">
        <f t="shared" si="448"/>
        <v>0</v>
      </c>
      <c r="XP53" s="98">
        <f t="shared" si="448"/>
        <v>0</v>
      </c>
      <c r="XQ53" s="98">
        <f t="shared" si="448"/>
        <v>0</v>
      </c>
      <c r="XR53" s="98">
        <f t="shared" si="448"/>
        <v>0</v>
      </c>
      <c r="XS53" s="98">
        <f t="shared" si="448"/>
        <v>0</v>
      </c>
      <c r="XT53" s="98">
        <f t="shared" si="448"/>
        <v>0</v>
      </c>
      <c r="XU53" s="98">
        <f t="shared" si="448"/>
        <v>0</v>
      </c>
      <c r="XV53" s="98">
        <f t="shared" si="448"/>
        <v>0</v>
      </c>
      <c r="XW53" s="98">
        <f t="shared" si="448"/>
        <v>0</v>
      </c>
      <c r="XX53" s="98">
        <f t="shared" si="448"/>
        <v>0</v>
      </c>
      <c r="XY53" s="98">
        <f t="shared" si="448"/>
        <v>0</v>
      </c>
      <c r="XZ53" s="98">
        <f t="shared" si="448"/>
        <v>0</v>
      </c>
      <c r="YA53" s="98">
        <f t="shared" si="448"/>
        <v>0</v>
      </c>
      <c r="YB53" s="98">
        <f t="shared" si="448"/>
        <v>0</v>
      </c>
      <c r="YC53" s="98">
        <f t="shared" si="448"/>
        <v>0</v>
      </c>
      <c r="YD53" s="98">
        <f t="shared" si="448"/>
        <v>0</v>
      </c>
      <c r="YE53" s="98">
        <f t="shared" si="448"/>
        <v>0</v>
      </c>
      <c r="YF53" s="98">
        <f t="shared" si="448"/>
        <v>0</v>
      </c>
      <c r="YG53" s="98">
        <f t="shared" si="448"/>
        <v>0</v>
      </c>
      <c r="YH53" s="98">
        <f t="shared" si="448"/>
        <v>0</v>
      </c>
      <c r="YI53" s="98">
        <f t="shared" si="448"/>
        <v>0</v>
      </c>
      <c r="YJ53" s="98">
        <f t="shared" si="448"/>
        <v>0</v>
      </c>
      <c r="YK53" s="98">
        <f t="shared" si="448"/>
        <v>0</v>
      </c>
      <c r="YL53" s="98">
        <f t="shared" si="448"/>
        <v>0</v>
      </c>
      <c r="YM53" s="98">
        <f t="shared" si="448"/>
        <v>0</v>
      </c>
      <c r="YN53" s="98">
        <f t="shared" ref="YN53:ZS53" si="449">SUM(YN50:YN52)</f>
        <v>0</v>
      </c>
      <c r="YO53" s="98">
        <f t="shared" si="449"/>
        <v>0</v>
      </c>
      <c r="YP53" s="98">
        <f t="shared" si="449"/>
        <v>0</v>
      </c>
      <c r="YQ53" s="98">
        <f t="shared" si="449"/>
        <v>0</v>
      </c>
      <c r="YR53" s="98">
        <f t="shared" si="449"/>
        <v>0</v>
      </c>
      <c r="YS53" s="98">
        <f t="shared" si="449"/>
        <v>0</v>
      </c>
      <c r="YT53" s="98">
        <f t="shared" si="449"/>
        <v>0</v>
      </c>
      <c r="YU53" s="98">
        <f t="shared" si="449"/>
        <v>0</v>
      </c>
      <c r="YV53" s="98">
        <f t="shared" si="449"/>
        <v>0</v>
      </c>
      <c r="YW53" s="98">
        <f t="shared" si="449"/>
        <v>0</v>
      </c>
      <c r="YX53" s="98">
        <f t="shared" si="449"/>
        <v>0</v>
      </c>
      <c r="YY53" s="98">
        <f t="shared" si="449"/>
        <v>0</v>
      </c>
      <c r="YZ53" s="98">
        <f t="shared" si="449"/>
        <v>0</v>
      </c>
      <c r="ZA53" s="98">
        <f t="shared" si="449"/>
        <v>0</v>
      </c>
      <c r="ZB53" s="98">
        <f t="shared" si="449"/>
        <v>0</v>
      </c>
      <c r="ZC53" s="98">
        <f t="shared" si="449"/>
        <v>0</v>
      </c>
      <c r="ZD53" s="98">
        <f t="shared" si="449"/>
        <v>0</v>
      </c>
      <c r="ZE53" s="98">
        <f t="shared" si="449"/>
        <v>0</v>
      </c>
      <c r="ZF53" s="98">
        <f t="shared" si="449"/>
        <v>0</v>
      </c>
      <c r="ZG53" s="98">
        <f t="shared" si="449"/>
        <v>0</v>
      </c>
      <c r="ZH53" s="98">
        <f t="shared" si="449"/>
        <v>0</v>
      </c>
      <c r="ZI53" s="98">
        <f t="shared" si="449"/>
        <v>0</v>
      </c>
      <c r="ZJ53" s="98">
        <f t="shared" si="449"/>
        <v>0</v>
      </c>
      <c r="ZK53" s="98">
        <f t="shared" si="449"/>
        <v>0</v>
      </c>
      <c r="ZL53" s="98">
        <f t="shared" si="449"/>
        <v>0</v>
      </c>
      <c r="ZM53" s="98">
        <f t="shared" si="449"/>
        <v>0</v>
      </c>
      <c r="ZN53" s="98">
        <f t="shared" si="449"/>
        <v>0</v>
      </c>
      <c r="ZO53" s="98">
        <f t="shared" si="449"/>
        <v>0</v>
      </c>
      <c r="ZP53" s="98">
        <f t="shared" si="449"/>
        <v>0</v>
      </c>
      <c r="ZQ53" s="98">
        <f t="shared" si="449"/>
        <v>0</v>
      </c>
      <c r="ZR53" s="98">
        <f t="shared" si="449"/>
        <v>0</v>
      </c>
      <c r="ZS53" s="98">
        <f t="shared" si="449"/>
        <v>0</v>
      </c>
      <c r="ZT53" s="98">
        <f t="shared" ref="ZT53:AAT53" si="450">SUM(ZT50:ZT52)</f>
        <v>0</v>
      </c>
      <c r="ZU53" s="98">
        <f t="shared" si="450"/>
        <v>0</v>
      </c>
      <c r="ZV53" s="98">
        <f t="shared" si="450"/>
        <v>0</v>
      </c>
      <c r="ZW53" s="98">
        <f t="shared" si="450"/>
        <v>0</v>
      </c>
      <c r="ZX53" s="98">
        <f t="shared" si="450"/>
        <v>0</v>
      </c>
      <c r="ZY53" s="98">
        <f t="shared" si="450"/>
        <v>0</v>
      </c>
      <c r="ZZ53" s="98">
        <f t="shared" si="450"/>
        <v>0</v>
      </c>
      <c r="AAA53" s="98">
        <f t="shared" si="450"/>
        <v>0</v>
      </c>
      <c r="AAB53" s="98">
        <f t="shared" si="450"/>
        <v>0</v>
      </c>
      <c r="AAC53" s="98">
        <f t="shared" si="450"/>
        <v>0</v>
      </c>
      <c r="AAD53" s="98">
        <f t="shared" si="450"/>
        <v>0</v>
      </c>
      <c r="AAE53" s="98">
        <f t="shared" si="450"/>
        <v>0</v>
      </c>
      <c r="AAF53" s="98">
        <f t="shared" si="450"/>
        <v>0</v>
      </c>
      <c r="AAG53" s="98">
        <f t="shared" si="450"/>
        <v>0</v>
      </c>
      <c r="AAH53" s="98">
        <f t="shared" si="450"/>
        <v>0</v>
      </c>
      <c r="AAI53" s="98">
        <f t="shared" si="450"/>
        <v>0</v>
      </c>
      <c r="AAJ53" s="98">
        <f t="shared" si="450"/>
        <v>0</v>
      </c>
      <c r="AAK53" s="98">
        <f t="shared" si="450"/>
        <v>0</v>
      </c>
      <c r="AAL53" s="98">
        <f t="shared" si="450"/>
        <v>0</v>
      </c>
      <c r="AAM53" s="98">
        <f t="shared" si="450"/>
        <v>0</v>
      </c>
      <c r="AAN53" s="98">
        <f t="shared" si="450"/>
        <v>0</v>
      </c>
      <c r="AAO53" s="98">
        <f t="shared" si="450"/>
        <v>0</v>
      </c>
      <c r="AAP53" s="98">
        <f t="shared" si="450"/>
        <v>0</v>
      </c>
      <c r="AAQ53" s="98">
        <f t="shared" si="450"/>
        <v>0</v>
      </c>
      <c r="AAR53" s="98">
        <f t="shared" si="450"/>
        <v>0</v>
      </c>
      <c r="AAS53" s="98">
        <f t="shared" si="450"/>
        <v>0</v>
      </c>
      <c r="AAT53" s="98">
        <f t="shared" si="450"/>
        <v>0</v>
      </c>
    </row>
    <row r="54" spans="1:736" ht="15.75" customHeight="1">
      <c r="A54" s="23"/>
      <c r="B54" s="2" t="s">
        <v>1</v>
      </c>
      <c r="C54" s="2" t="s">
        <v>2</v>
      </c>
      <c r="D54" s="2" t="s">
        <v>3</v>
      </c>
      <c r="E54" s="2" t="s">
        <v>4</v>
      </c>
      <c r="F54" s="2" t="s">
        <v>5</v>
      </c>
      <c r="G54" s="2" t="s">
        <v>6</v>
      </c>
      <c r="H54" s="2" t="s">
        <v>7</v>
      </c>
      <c r="I54" s="2" t="s">
        <v>1</v>
      </c>
      <c r="J54" s="2" t="s">
        <v>2</v>
      </c>
      <c r="K54" s="2" t="s">
        <v>3</v>
      </c>
      <c r="L54" s="2" t="s">
        <v>4</v>
      </c>
      <c r="M54" s="2" t="s">
        <v>5</v>
      </c>
      <c r="N54" s="2" t="s">
        <v>6</v>
      </c>
      <c r="O54" s="2" t="s">
        <v>7</v>
      </c>
      <c r="P54" s="2" t="s">
        <v>1</v>
      </c>
      <c r="Q54" s="2" t="s">
        <v>2</v>
      </c>
      <c r="R54" s="2" t="s">
        <v>3</v>
      </c>
      <c r="S54" s="2" t="s">
        <v>4</v>
      </c>
      <c r="T54" s="2" t="s">
        <v>5</v>
      </c>
      <c r="U54" s="2" t="s">
        <v>6</v>
      </c>
      <c r="V54" s="2" t="s">
        <v>7</v>
      </c>
      <c r="W54" s="2" t="s">
        <v>1</v>
      </c>
      <c r="X54" s="2" t="s">
        <v>2</v>
      </c>
      <c r="Y54" s="2" t="s">
        <v>3</v>
      </c>
      <c r="Z54" s="2" t="s">
        <v>4</v>
      </c>
      <c r="AA54" s="2" t="s">
        <v>5</v>
      </c>
      <c r="AB54" s="2" t="s">
        <v>6</v>
      </c>
      <c r="AC54" s="2" t="s">
        <v>7</v>
      </c>
      <c r="AD54" s="2" t="s">
        <v>1</v>
      </c>
      <c r="AE54" s="2" t="s">
        <v>2</v>
      </c>
      <c r="AF54" s="2" t="s">
        <v>3</v>
      </c>
      <c r="AG54" s="2" t="s">
        <v>4</v>
      </c>
      <c r="AH54" s="2" t="s">
        <v>5</v>
      </c>
      <c r="AI54" s="2" t="s">
        <v>6</v>
      </c>
      <c r="AJ54" s="2" t="s">
        <v>7</v>
      </c>
      <c r="AK54" s="2" t="s">
        <v>1</v>
      </c>
      <c r="AL54" s="2" t="s">
        <v>2</v>
      </c>
      <c r="AM54" s="2" t="s">
        <v>3</v>
      </c>
      <c r="AN54" s="2" t="s">
        <v>4</v>
      </c>
      <c r="AO54" s="2" t="s">
        <v>5</v>
      </c>
      <c r="AP54" s="2" t="s">
        <v>6</v>
      </c>
      <c r="AQ54" s="2" t="s">
        <v>7</v>
      </c>
      <c r="AR54" s="2" t="s">
        <v>1</v>
      </c>
      <c r="AS54" s="2" t="s">
        <v>2</v>
      </c>
      <c r="AT54" s="2" t="s">
        <v>3</v>
      </c>
      <c r="AU54" s="2" t="s">
        <v>4</v>
      </c>
      <c r="AV54" s="2" t="s">
        <v>5</v>
      </c>
      <c r="AW54" s="2" t="s">
        <v>6</v>
      </c>
      <c r="AX54" s="2" t="s">
        <v>7</v>
      </c>
      <c r="AY54" s="2" t="s">
        <v>1</v>
      </c>
      <c r="AZ54" s="2" t="s">
        <v>2</v>
      </c>
      <c r="BA54" s="2" t="s">
        <v>3</v>
      </c>
      <c r="BB54" s="2" t="s">
        <v>4</v>
      </c>
      <c r="BC54" s="2" t="s">
        <v>5</v>
      </c>
      <c r="BD54" s="2" t="s">
        <v>6</v>
      </c>
      <c r="BE54" s="2" t="s">
        <v>7</v>
      </c>
      <c r="BF54" s="2" t="s">
        <v>1</v>
      </c>
      <c r="BG54" s="2" t="s">
        <v>2</v>
      </c>
      <c r="BH54" s="2" t="s">
        <v>3</v>
      </c>
      <c r="BI54" s="2" t="s">
        <v>4</v>
      </c>
      <c r="BJ54" s="2" t="s">
        <v>5</v>
      </c>
      <c r="BK54" s="2" t="s">
        <v>6</v>
      </c>
      <c r="BL54" s="2" t="s">
        <v>7</v>
      </c>
      <c r="BM54" s="2" t="s">
        <v>1</v>
      </c>
      <c r="BN54" s="2" t="s">
        <v>2</v>
      </c>
      <c r="BO54" s="2" t="s">
        <v>3</v>
      </c>
      <c r="BP54" s="2" t="s">
        <v>4</v>
      </c>
      <c r="BQ54" s="2" t="s">
        <v>5</v>
      </c>
      <c r="BR54" s="2" t="s">
        <v>6</v>
      </c>
      <c r="BS54" s="2" t="s">
        <v>7</v>
      </c>
      <c r="BT54" s="2" t="s">
        <v>1</v>
      </c>
      <c r="BU54" s="2" t="s">
        <v>2</v>
      </c>
      <c r="BV54" s="2" t="s">
        <v>3</v>
      </c>
      <c r="BW54" s="2" t="s">
        <v>4</v>
      </c>
      <c r="BX54" s="2" t="s">
        <v>5</v>
      </c>
      <c r="BY54" s="2" t="s">
        <v>6</v>
      </c>
      <c r="BZ54" s="2" t="s">
        <v>7</v>
      </c>
      <c r="CA54" s="2" t="s">
        <v>1</v>
      </c>
      <c r="CB54" s="2" t="s">
        <v>2</v>
      </c>
      <c r="CC54" s="2" t="s">
        <v>3</v>
      </c>
      <c r="CD54" s="2" t="s">
        <v>4</v>
      </c>
      <c r="CE54" s="2" t="s">
        <v>5</v>
      </c>
      <c r="CF54" s="2" t="s">
        <v>6</v>
      </c>
      <c r="CG54" s="2" t="s">
        <v>7</v>
      </c>
      <c r="CH54" s="2" t="s">
        <v>1</v>
      </c>
      <c r="CI54" s="2" t="s">
        <v>2</v>
      </c>
      <c r="CJ54" s="2" t="s">
        <v>3</v>
      </c>
      <c r="CK54" s="2" t="s">
        <v>4</v>
      </c>
      <c r="CL54" s="2" t="s">
        <v>5</v>
      </c>
      <c r="CM54" s="2" t="s">
        <v>6</v>
      </c>
      <c r="CN54" s="2" t="s">
        <v>7</v>
      </c>
      <c r="CO54" s="2" t="s">
        <v>1</v>
      </c>
      <c r="CP54" s="2" t="s">
        <v>2</v>
      </c>
      <c r="CQ54" s="2" t="s">
        <v>3</v>
      </c>
      <c r="CR54" s="2" t="s">
        <v>4</v>
      </c>
      <c r="CS54" s="2" t="s">
        <v>5</v>
      </c>
      <c r="CT54" s="2" t="s">
        <v>6</v>
      </c>
      <c r="CU54" s="2" t="s">
        <v>7</v>
      </c>
      <c r="CV54" s="2" t="s">
        <v>1</v>
      </c>
      <c r="CW54" s="2" t="s">
        <v>2</v>
      </c>
      <c r="CX54" s="2" t="s">
        <v>3</v>
      </c>
      <c r="CY54" s="2" t="s">
        <v>4</v>
      </c>
      <c r="CZ54" s="2" t="s">
        <v>5</v>
      </c>
      <c r="DA54" s="2" t="s">
        <v>6</v>
      </c>
      <c r="DB54" s="2" t="s">
        <v>7</v>
      </c>
      <c r="DC54" s="2" t="s">
        <v>1</v>
      </c>
      <c r="DD54" s="2" t="s">
        <v>2</v>
      </c>
      <c r="DE54" s="2" t="s">
        <v>3</v>
      </c>
      <c r="DF54" s="2" t="s">
        <v>4</v>
      </c>
      <c r="DG54" s="2" t="s">
        <v>5</v>
      </c>
      <c r="DH54" s="2" t="s">
        <v>6</v>
      </c>
      <c r="DI54" s="2" t="s">
        <v>7</v>
      </c>
      <c r="DJ54" s="2" t="s">
        <v>1</v>
      </c>
      <c r="DK54" s="2" t="s">
        <v>2</v>
      </c>
      <c r="DL54" s="2" t="s">
        <v>3</v>
      </c>
      <c r="DM54" s="2" t="s">
        <v>4</v>
      </c>
      <c r="DN54" s="2" t="s">
        <v>5</v>
      </c>
      <c r="DO54" s="2" t="s">
        <v>6</v>
      </c>
      <c r="DP54" s="2" t="s">
        <v>7</v>
      </c>
      <c r="DQ54" s="2" t="s">
        <v>1</v>
      </c>
      <c r="DR54" s="2" t="s">
        <v>2</v>
      </c>
      <c r="DS54" s="2" t="s">
        <v>3</v>
      </c>
      <c r="DT54" s="2" t="s">
        <v>4</v>
      </c>
      <c r="DU54" s="2" t="s">
        <v>5</v>
      </c>
      <c r="DV54" s="2" t="s">
        <v>6</v>
      </c>
      <c r="DW54" s="2" t="s">
        <v>7</v>
      </c>
      <c r="DX54" s="2" t="s">
        <v>1</v>
      </c>
      <c r="DY54" s="2" t="s">
        <v>2</v>
      </c>
      <c r="DZ54" s="2" t="s">
        <v>3</v>
      </c>
      <c r="EA54" s="2" t="s">
        <v>4</v>
      </c>
      <c r="EB54" s="2" t="s">
        <v>5</v>
      </c>
      <c r="EC54" s="2" t="s">
        <v>6</v>
      </c>
      <c r="ED54" s="2" t="s">
        <v>7</v>
      </c>
      <c r="EE54" s="2" t="s">
        <v>1</v>
      </c>
      <c r="EF54" s="2" t="s">
        <v>2</v>
      </c>
      <c r="EG54" s="2" t="s">
        <v>3</v>
      </c>
      <c r="EH54" s="2" t="s">
        <v>4</v>
      </c>
      <c r="EI54" s="2" t="s">
        <v>5</v>
      </c>
      <c r="EJ54" s="2" t="s">
        <v>6</v>
      </c>
      <c r="EK54" s="2" t="s">
        <v>7</v>
      </c>
      <c r="EL54" s="2" t="s">
        <v>1</v>
      </c>
      <c r="EM54" s="2" t="s">
        <v>2</v>
      </c>
      <c r="EN54" s="2" t="s">
        <v>3</v>
      </c>
      <c r="EO54" s="2" t="s">
        <v>4</v>
      </c>
      <c r="EP54" s="2" t="s">
        <v>5</v>
      </c>
      <c r="EQ54" s="2" t="s">
        <v>6</v>
      </c>
      <c r="ER54" s="2" t="s">
        <v>7</v>
      </c>
      <c r="ES54" s="2" t="s">
        <v>1</v>
      </c>
      <c r="ET54" s="2" t="s">
        <v>2</v>
      </c>
      <c r="EU54" s="2" t="s">
        <v>3</v>
      </c>
      <c r="EV54" s="2" t="s">
        <v>4</v>
      </c>
      <c r="EW54" s="2" t="s">
        <v>5</v>
      </c>
      <c r="EX54" s="2" t="s">
        <v>6</v>
      </c>
      <c r="EY54" s="2" t="s">
        <v>7</v>
      </c>
      <c r="EZ54" s="2" t="s">
        <v>1</v>
      </c>
      <c r="FA54" s="2" t="s">
        <v>2</v>
      </c>
      <c r="FB54" s="2" t="s">
        <v>3</v>
      </c>
      <c r="FC54" s="2" t="s">
        <v>4</v>
      </c>
      <c r="FD54" s="2" t="s">
        <v>5</v>
      </c>
      <c r="FE54" s="2" t="s">
        <v>6</v>
      </c>
      <c r="FF54" s="2" t="s">
        <v>7</v>
      </c>
      <c r="FG54" s="2" t="s">
        <v>1</v>
      </c>
      <c r="FH54" s="2" t="s">
        <v>2</v>
      </c>
      <c r="FI54" s="2" t="s">
        <v>3</v>
      </c>
      <c r="FJ54" s="2" t="s">
        <v>4</v>
      </c>
      <c r="FK54" s="2" t="s">
        <v>5</v>
      </c>
      <c r="FL54" s="2" t="s">
        <v>6</v>
      </c>
      <c r="FM54" s="2" t="s">
        <v>7</v>
      </c>
      <c r="FN54" s="2" t="s">
        <v>1</v>
      </c>
      <c r="FO54" s="2" t="s">
        <v>2</v>
      </c>
      <c r="FP54" s="2" t="s">
        <v>3</v>
      </c>
      <c r="FQ54" s="2" t="s">
        <v>4</v>
      </c>
      <c r="FR54" s="2" t="s">
        <v>5</v>
      </c>
      <c r="FS54" s="2" t="s">
        <v>6</v>
      </c>
      <c r="FT54" s="2" t="s">
        <v>7</v>
      </c>
      <c r="FU54" s="2" t="s">
        <v>1</v>
      </c>
      <c r="FV54" s="2" t="s">
        <v>2</v>
      </c>
      <c r="FW54" s="2" t="s">
        <v>3</v>
      </c>
      <c r="FX54" s="2" t="s">
        <v>4</v>
      </c>
      <c r="FY54" s="2" t="s">
        <v>5</v>
      </c>
      <c r="FZ54" s="2" t="s">
        <v>6</v>
      </c>
      <c r="GA54" s="2" t="s">
        <v>7</v>
      </c>
      <c r="GB54" s="2" t="s">
        <v>1</v>
      </c>
      <c r="GC54" s="2" t="s">
        <v>2</v>
      </c>
      <c r="GD54" s="2" t="s">
        <v>3</v>
      </c>
      <c r="GE54" s="2" t="s">
        <v>4</v>
      </c>
      <c r="GF54" s="2" t="s">
        <v>5</v>
      </c>
      <c r="GG54" s="2" t="s">
        <v>6</v>
      </c>
      <c r="GH54" s="2" t="s">
        <v>7</v>
      </c>
      <c r="GI54" s="2" t="s">
        <v>1</v>
      </c>
      <c r="GJ54" s="2" t="s">
        <v>2</v>
      </c>
      <c r="GK54" s="2" t="s">
        <v>3</v>
      </c>
      <c r="GL54" s="2" t="s">
        <v>4</v>
      </c>
      <c r="GM54" s="2" t="s">
        <v>5</v>
      </c>
      <c r="GN54" s="2" t="s">
        <v>6</v>
      </c>
      <c r="GO54" s="2" t="s">
        <v>7</v>
      </c>
      <c r="GP54" s="2" t="s">
        <v>1</v>
      </c>
      <c r="GQ54" s="2" t="s">
        <v>2</v>
      </c>
      <c r="GR54" s="2" t="s">
        <v>3</v>
      </c>
      <c r="GS54" s="2" t="s">
        <v>4</v>
      </c>
      <c r="GT54" s="2" t="s">
        <v>5</v>
      </c>
      <c r="GU54" s="2" t="s">
        <v>6</v>
      </c>
      <c r="GV54" s="2" t="s">
        <v>7</v>
      </c>
      <c r="GW54" s="2" t="s">
        <v>1</v>
      </c>
      <c r="GX54" s="2" t="s">
        <v>2</v>
      </c>
      <c r="GY54" s="2" t="s">
        <v>3</v>
      </c>
      <c r="GZ54" s="2" t="s">
        <v>4</v>
      </c>
      <c r="HA54" s="2" t="s">
        <v>5</v>
      </c>
      <c r="HB54" s="2" t="s">
        <v>6</v>
      </c>
      <c r="HC54" s="2" t="s">
        <v>7</v>
      </c>
      <c r="HD54" s="2" t="s">
        <v>1</v>
      </c>
      <c r="HE54" s="2" t="s">
        <v>2</v>
      </c>
      <c r="HF54" s="2" t="s">
        <v>3</v>
      </c>
      <c r="HG54" s="2" t="s">
        <v>4</v>
      </c>
      <c r="HH54" s="2" t="s">
        <v>5</v>
      </c>
      <c r="HI54" s="2" t="s">
        <v>6</v>
      </c>
      <c r="HJ54" s="2" t="s">
        <v>7</v>
      </c>
      <c r="HK54" s="2" t="s">
        <v>1</v>
      </c>
      <c r="HL54" s="2" t="s">
        <v>2</v>
      </c>
      <c r="HM54" s="2" t="s">
        <v>3</v>
      </c>
      <c r="HN54" s="2" t="s">
        <v>4</v>
      </c>
      <c r="HO54" s="2" t="s">
        <v>5</v>
      </c>
      <c r="HP54" s="2" t="s">
        <v>6</v>
      </c>
      <c r="HQ54" s="2" t="s">
        <v>7</v>
      </c>
      <c r="HR54" s="2" t="s">
        <v>1</v>
      </c>
      <c r="HS54" s="2" t="s">
        <v>2</v>
      </c>
      <c r="HT54" s="2" t="s">
        <v>3</v>
      </c>
      <c r="HU54" s="2" t="s">
        <v>4</v>
      </c>
      <c r="HV54" s="2" t="s">
        <v>5</v>
      </c>
      <c r="HW54" s="2" t="s">
        <v>6</v>
      </c>
      <c r="HX54" s="2" t="s">
        <v>7</v>
      </c>
      <c r="HY54" s="2" t="s">
        <v>1</v>
      </c>
      <c r="HZ54" s="2" t="s">
        <v>2</v>
      </c>
      <c r="IA54" s="2" t="s">
        <v>3</v>
      </c>
      <c r="IB54" s="2" t="s">
        <v>4</v>
      </c>
      <c r="IC54" s="2" t="s">
        <v>5</v>
      </c>
      <c r="ID54" s="2" t="s">
        <v>6</v>
      </c>
      <c r="IE54" s="2" t="s">
        <v>7</v>
      </c>
      <c r="IF54" s="2" t="s">
        <v>1</v>
      </c>
      <c r="IG54" s="2" t="s">
        <v>2</v>
      </c>
      <c r="IH54" s="2" t="s">
        <v>3</v>
      </c>
      <c r="II54" s="2" t="s">
        <v>4</v>
      </c>
      <c r="IJ54" s="2" t="s">
        <v>5</v>
      </c>
      <c r="IK54" s="2" t="s">
        <v>6</v>
      </c>
      <c r="IL54" s="2" t="s">
        <v>7</v>
      </c>
      <c r="IM54" s="2" t="s">
        <v>1</v>
      </c>
      <c r="IN54" s="2" t="s">
        <v>2</v>
      </c>
      <c r="IO54" s="2" t="s">
        <v>3</v>
      </c>
      <c r="IP54" s="2" t="s">
        <v>4</v>
      </c>
      <c r="IQ54" s="2" t="s">
        <v>5</v>
      </c>
      <c r="IR54" s="2" t="s">
        <v>6</v>
      </c>
      <c r="IS54" s="2" t="s">
        <v>7</v>
      </c>
      <c r="IT54" s="2" t="s">
        <v>1</v>
      </c>
      <c r="IU54" s="2" t="s">
        <v>2</v>
      </c>
      <c r="IV54" s="2" t="s">
        <v>3</v>
      </c>
      <c r="IW54" s="2" t="s">
        <v>4</v>
      </c>
      <c r="IX54" s="2" t="s">
        <v>5</v>
      </c>
      <c r="IY54" s="2" t="s">
        <v>6</v>
      </c>
      <c r="IZ54" s="2" t="s">
        <v>7</v>
      </c>
      <c r="JA54" s="2" t="s">
        <v>1</v>
      </c>
      <c r="JB54" s="2" t="s">
        <v>2</v>
      </c>
      <c r="JC54" s="2" t="s">
        <v>3</v>
      </c>
      <c r="JD54" s="2" t="s">
        <v>4</v>
      </c>
      <c r="JE54" s="2" t="s">
        <v>5</v>
      </c>
      <c r="JF54" s="2" t="s">
        <v>6</v>
      </c>
      <c r="JG54" s="2" t="s">
        <v>7</v>
      </c>
      <c r="JH54" s="2" t="s">
        <v>1</v>
      </c>
      <c r="JI54" s="2" t="s">
        <v>2</v>
      </c>
      <c r="JJ54" s="2" t="s">
        <v>3</v>
      </c>
      <c r="JK54" s="2" t="s">
        <v>4</v>
      </c>
      <c r="JL54" s="2" t="s">
        <v>5</v>
      </c>
      <c r="JM54" s="2" t="s">
        <v>6</v>
      </c>
      <c r="JN54" s="2" t="s">
        <v>7</v>
      </c>
      <c r="JO54" s="2" t="s">
        <v>1</v>
      </c>
      <c r="JP54" s="2" t="s">
        <v>2</v>
      </c>
      <c r="JQ54" s="2" t="s">
        <v>3</v>
      </c>
      <c r="JR54" s="2" t="s">
        <v>4</v>
      </c>
      <c r="JS54" s="2" t="s">
        <v>5</v>
      </c>
      <c r="JT54" s="2" t="s">
        <v>6</v>
      </c>
      <c r="JU54" s="2" t="s">
        <v>7</v>
      </c>
      <c r="JV54" s="2" t="s">
        <v>1</v>
      </c>
      <c r="JW54" s="2" t="s">
        <v>2</v>
      </c>
      <c r="JX54" s="2" t="s">
        <v>3</v>
      </c>
      <c r="JY54" s="2" t="s">
        <v>4</v>
      </c>
      <c r="JZ54" s="2" t="s">
        <v>5</v>
      </c>
      <c r="KA54" s="2" t="s">
        <v>6</v>
      </c>
      <c r="KB54" s="2" t="s">
        <v>7</v>
      </c>
      <c r="KC54" s="2" t="s">
        <v>1</v>
      </c>
      <c r="KD54" s="2" t="s">
        <v>2</v>
      </c>
      <c r="KE54" s="2" t="s">
        <v>3</v>
      </c>
      <c r="KF54" s="2" t="s">
        <v>4</v>
      </c>
      <c r="KG54" s="2" t="s">
        <v>5</v>
      </c>
      <c r="KH54" s="2" t="s">
        <v>6</v>
      </c>
      <c r="KI54" s="2" t="s">
        <v>7</v>
      </c>
      <c r="KJ54" s="2" t="s">
        <v>1</v>
      </c>
      <c r="KK54" s="2" t="s">
        <v>2</v>
      </c>
      <c r="KL54" s="2" t="s">
        <v>3</v>
      </c>
      <c r="KM54" s="2" t="s">
        <v>4</v>
      </c>
      <c r="KN54" s="2" t="s">
        <v>5</v>
      </c>
      <c r="KO54" s="2" t="s">
        <v>6</v>
      </c>
      <c r="KP54" s="2" t="s">
        <v>7</v>
      </c>
      <c r="KQ54" s="2" t="s">
        <v>1</v>
      </c>
      <c r="KR54" s="2" t="s">
        <v>2</v>
      </c>
      <c r="KS54" s="2" t="s">
        <v>3</v>
      </c>
      <c r="KT54" s="2" t="s">
        <v>4</v>
      </c>
      <c r="KU54" s="2" t="s">
        <v>5</v>
      </c>
      <c r="KV54" s="2" t="s">
        <v>6</v>
      </c>
      <c r="KW54" s="2" t="s">
        <v>7</v>
      </c>
      <c r="KX54" s="2" t="s">
        <v>1</v>
      </c>
      <c r="KY54" s="2" t="s">
        <v>2</v>
      </c>
      <c r="KZ54" s="2" t="s">
        <v>3</v>
      </c>
      <c r="LA54" s="2" t="s">
        <v>4</v>
      </c>
      <c r="LB54" s="2" t="s">
        <v>5</v>
      </c>
      <c r="LC54" s="2" t="s">
        <v>6</v>
      </c>
      <c r="LD54" s="2" t="s">
        <v>7</v>
      </c>
      <c r="LE54" s="2" t="s">
        <v>1</v>
      </c>
      <c r="LF54" s="2" t="s">
        <v>2</v>
      </c>
      <c r="LG54" s="2" t="s">
        <v>3</v>
      </c>
      <c r="LH54" s="2" t="s">
        <v>4</v>
      </c>
      <c r="LI54" s="2" t="s">
        <v>5</v>
      </c>
      <c r="LJ54" s="2" t="s">
        <v>6</v>
      </c>
      <c r="LK54" s="2" t="s">
        <v>7</v>
      </c>
      <c r="LL54" s="2" t="s">
        <v>1</v>
      </c>
      <c r="LM54" s="2" t="s">
        <v>2</v>
      </c>
      <c r="LN54" s="2" t="s">
        <v>3</v>
      </c>
      <c r="LO54" s="2" t="s">
        <v>4</v>
      </c>
      <c r="LP54" s="2" t="s">
        <v>5</v>
      </c>
      <c r="LQ54" s="2" t="s">
        <v>6</v>
      </c>
      <c r="LR54" s="2" t="s">
        <v>7</v>
      </c>
      <c r="LS54" s="2" t="s">
        <v>1</v>
      </c>
      <c r="LT54" s="2" t="s">
        <v>2</v>
      </c>
      <c r="LU54" s="2" t="s">
        <v>3</v>
      </c>
      <c r="LV54" s="2" t="s">
        <v>4</v>
      </c>
      <c r="LW54" s="2" t="s">
        <v>5</v>
      </c>
      <c r="LX54" s="2" t="s">
        <v>6</v>
      </c>
      <c r="LY54" s="2" t="s">
        <v>7</v>
      </c>
      <c r="LZ54" s="2" t="s">
        <v>1</v>
      </c>
      <c r="MA54" s="2" t="s">
        <v>2</v>
      </c>
      <c r="MB54" s="2" t="s">
        <v>3</v>
      </c>
      <c r="MC54" s="2" t="s">
        <v>4</v>
      </c>
      <c r="MD54" s="2" t="s">
        <v>5</v>
      </c>
      <c r="ME54" s="2" t="s">
        <v>6</v>
      </c>
      <c r="MF54" s="2" t="s">
        <v>7</v>
      </c>
      <c r="MG54" s="2" t="s">
        <v>1</v>
      </c>
      <c r="MH54" s="2" t="s">
        <v>2</v>
      </c>
      <c r="MI54" s="2" t="s">
        <v>3</v>
      </c>
      <c r="MJ54" s="2" t="s">
        <v>4</v>
      </c>
      <c r="MK54" s="2" t="s">
        <v>5</v>
      </c>
      <c r="ML54" s="2" t="s">
        <v>6</v>
      </c>
      <c r="MM54" s="2" t="s">
        <v>7</v>
      </c>
      <c r="MN54" s="2" t="s">
        <v>1</v>
      </c>
      <c r="MO54" s="2" t="s">
        <v>2</v>
      </c>
      <c r="MP54" s="2" t="s">
        <v>3</v>
      </c>
      <c r="MQ54" s="2" t="s">
        <v>4</v>
      </c>
      <c r="MR54" s="2" t="s">
        <v>5</v>
      </c>
      <c r="MS54" s="2" t="s">
        <v>6</v>
      </c>
      <c r="MT54" s="2" t="s">
        <v>7</v>
      </c>
      <c r="MU54" s="2" t="s">
        <v>1</v>
      </c>
      <c r="MV54" s="2" t="s">
        <v>2</v>
      </c>
      <c r="MW54" s="2" t="s">
        <v>3</v>
      </c>
      <c r="MX54" s="2" t="s">
        <v>4</v>
      </c>
      <c r="MY54" s="2" t="s">
        <v>5</v>
      </c>
      <c r="MZ54" s="2" t="s">
        <v>6</v>
      </c>
      <c r="NA54" s="2" t="s">
        <v>7</v>
      </c>
      <c r="NB54" s="2" t="s">
        <v>1</v>
      </c>
      <c r="NC54" s="2" t="s">
        <v>2</v>
      </c>
      <c r="ND54" s="2" t="s">
        <v>3</v>
      </c>
      <c r="NE54" s="2" t="s">
        <v>4</v>
      </c>
      <c r="NF54" s="2" t="s">
        <v>5</v>
      </c>
      <c r="NG54" s="2" t="s">
        <v>6</v>
      </c>
      <c r="NH54" s="2" t="s">
        <v>7</v>
      </c>
      <c r="NI54" s="2" t="s">
        <v>1</v>
      </c>
      <c r="NJ54" s="2" t="s">
        <v>2</v>
      </c>
      <c r="NK54" s="2" t="s">
        <v>3</v>
      </c>
      <c r="NL54" s="2" t="s">
        <v>4</v>
      </c>
      <c r="NM54" s="2" t="s">
        <v>5</v>
      </c>
      <c r="NN54" s="2" t="s">
        <v>6</v>
      </c>
      <c r="NO54" s="2" t="s">
        <v>7</v>
      </c>
      <c r="NP54" s="2" t="s">
        <v>1</v>
      </c>
      <c r="NQ54" s="2" t="s">
        <v>2</v>
      </c>
      <c r="NR54" s="2" t="s">
        <v>3</v>
      </c>
      <c r="NS54" s="2" t="s">
        <v>4</v>
      </c>
      <c r="NT54" s="2" t="s">
        <v>5</v>
      </c>
      <c r="NU54" s="2" t="s">
        <v>6</v>
      </c>
      <c r="NV54" s="2" t="s">
        <v>7</v>
      </c>
      <c r="NW54" s="2" t="s">
        <v>1</v>
      </c>
      <c r="NX54" s="2" t="s">
        <v>2</v>
      </c>
      <c r="NY54" s="2" t="s">
        <v>3</v>
      </c>
      <c r="NZ54" s="2" t="s">
        <v>4</v>
      </c>
      <c r="OA54" s="2" t="s">
        <v>5</v>
      </c>
      <c r="OB54" s="2" t="s">
        <v>6</v>
      </c>
      <c r="OC54" s="2" t="s">
        <v>7</v>
      </c>
      <c r="OD54" s="2" t="s">
        <v>1</v>
      </c>
      <c r="OE54" s="2" t="s">
        <v>2</v>
      </c>
      <c r="OF54" s="2" t="s">
        <v>3</v>
      </c>
      <c r="OG54" s="2" t="s">
        <v>4</v>
      </c>
      <c r="OH54" s="2" t="s">
        <v>5</v>
      </c>
      <c r="OI54" s="2" t="s">
        <v>6</v>
      </c>
      <c r="OJ54" s="2" t="s">
        <v>7</v>
      </c>
      <c r="OK54" s="2" t="s">
        <v>1</v>
      </c>
      <c r="OL54" s="2" t="s">
        <v>2</v>
      </c>
      <c r="OM54" s="2" t="s">
        <v>3</v>
      </c>
      <c r="ON54" s="2" t="s">
        <v>4</v>
      </c>
      <c r="OO54" s="2" t="s">
        <v>5</v>
      </c>
      <c r="OP54" s="2" t="s">
        <v>6</v>
      </c>
      <c r="OQ54" s="2" t="s">
        <v>7</v>
      </c>
      <c r="OR54" s="2" t="s">
        <v>1</v>
      </c>
      <c r="OS54" s="2" t="s">
        <v>2</v>
      </c>
      <c r="OT54" s="2" t="s">
        <v>3</v>
      </c>
      <c r="OU54" s="2" t="s">
        <v>4</v>
      </c>
      <c r="OV54" s="2" t="s">
        <v>5</v>
      </c>
      <c r="OW54" s="2" t="s">
        <v>6</v>
      </c>
      <c r="OX54" s="2" t="s">
        <v>7</v>
      </c>
      <c r="OY54" s="2" t="s">
        <v>1</v>
      </c>
      <c r="OZ54" s="2" t="s">
        <v>2</v>
      </c>
      <c r="PA54" s="2" t="s">
        <v>3</v>
      </c>
      <c r="PB54" s="2" t="s">
        <v>4</v>
      </c>
      <c r="PC54" s="2" t="s">
        <v>5</v>
      </c>
      <c r="PD54" s="2" t="s">
        <v>6</v>
      </c>
      <c r="PE54" s="2" t="s">
        <v>7</v>
      </c>
      <c r="PF54" s="2" t="s">
        <v>1</v>
      </c>
      <c r="PG54" s="2" t="s">
        <v>2</v>
      </c>
      <c r="PH54" s="2" t="s">
        <v>3</v>
      </c>
      <c r="PI54" s="2" t="s">
        <v>4</v>
      </c>
      <c r="PJ54" s="2" t="s">
        <v>5</v>
      </c>
      <c r="PK54" s="2" t="s">
        <v>6</v>
      </c>
      <c r="PL54" s="2" t="s">
        <v>7</v>
      </c>
      <c r="PM54" s="2" t="s">
        <v>1</v>
      </c>
      <c r="PN54" s="2" t="s">
        <v>2</v>
      </c>
      <c r="PO54" s="2" t="s">
        <v>3</v>
      </c>
      <c r="PP54" s="2" t="s">
        <v>4</v>
      </c>
      <c r="PQ54" s="2" t="s">
        <v>5</v>
      </c>
      <c r="PR54" s="2" t="s">
        <v>6</v>
      </c>
      <c r="PS54" s="2" t="s">
        <v>7</v>
      </c>
      <c r="PT54" s="2" t="s">
        <v>1</v>
      </c>
      <c r="PU54" s="2" t="s">
        <v>2</v>
      </c>
      <c r="PV54" s="2" t="s">
        <v>3</v>
      </c>
      <c r="PW54" s="2" t="s">
        <v>4</v>
      </c>
      <c r="PX54" s="2" t="s">
        <v>5</v>
      </c>
      <c r="PY54" s="2" t="s">
        <v>6</v>
      </c>
      <c r="PZ54" s="2" t="s">
        <v>7</v>
      </c>
      <c r="QA54" s="2" t="s">
        <v>1</v>
      </c>
      <c r="QB54" s="2" t="s">
        <v>2</v>
      </c>
      <c r="QC54" s="2" t="s">
        <v>3</v>
      </c>
      <c r="QD54" s="2" t="s">
        <v>4</v>
      </c>
      <c r="QE54" s="2" t="s">
        <v>5</v>
      </c>
      <c r="QF54" s="2" t="s">
        <v>6</v>
      </c>
      <c r="QG54" s="2" t="s">
        <v>7</v>
      </c>
      <c r="QH54" s="2" t="s">
        <v>1</v>
      </c>
      <c r="QI54" s="2" t="s">
        <v>2</v>
      </c>
      <c r="QJ54" s="2" t="s">
        <v>3</v>
      </c>
      <c r="QK54" s="2" t="s">
        <v>4</v>
      </c>
      <c r="QL54" s="2" t="s">
        <v>5</v>
      </c>
      <c r="QM54" s="2" t="s">
        <v>6</v>
      </c>
      <c r="QN54" s="2" t="s">
        <v>7</v>
      </c>
      <c r="QO54" s="2" t="s">
        <v>1</v>
      </c>
      <c r="QP54" s="2" t="s">
        <v>2</v>
      </c>
      <c r="QQ54" s="2" t="s">
        <v>3</v>
      </c>
      <c r="QR54" s="2" t="s">
        <v>4</v>
      </c>
      <c r="QS54" s="2" t="s">
        <v>5</v>
      </c>
      <c r="QT54" s="2" t="s">
        <v>6</v>
      </c>
      <c r="QU54" s="2" t="s">
        <v>7</v>
      </c>
      <c r="QV54" s="2" t="s">
        <v>1</v>
      </c>
      <c r="QW54" s="2" t="s">
        <v>2</v>
      </c>
      <c r="QX54" s="2" t="s">
        <v>3</v>
      </c>
      <c r="QY54" s="2" t="s">
        <v>4</v>
      </c>
      <c r="QZ54" s="2" t="s">
        <v>5</v>
      </c>
      <c r="RA54" s="2" t="s">
        <v>6</v>
      </c>
      <c r="RB54" s="2" t="s">
        <v>7</v>
      </c>
      <c r="RC54" s="2" t="s">
        <v>1</v>
      </c>
      <c r="RD54" s="2" t="s">
        <v>2</v>
      </c>
      <c r="RE54" s="2" t="s">
        <v>3</v>
      </c>
      <c r="RF54" s="2" t="s">
        <v>4</v>
      </c>
      <c r="RG54" s="2" t="s">
        <v>5</v>
      </c>
      <c r="RH54" s="2" t="s">
        <v>6</v>
      </c>
      <c r="RI54" s="2" t="s">
        <v>7</v>
      </c>
      <c r="RJ54" s="2" t="s">
        <v>1</v>
      </c>
      <c r="RK54" s="2" t="s">
        <v>2</v>
      </c>
      <c r="RL54" s="2" t="s">
        <v>3</v>
      </c>
      <c r="RM54" s="2" t="s">
        <v>4</v>
      </c>
      <c r="RN54" s="2" t="s">
        <v>5</v>
      </c>
      <c r="RO54" s="2" t="s">
        <v>6</v>
      </c>
      <c r="RP54" s="2" t="s">
        <v>7</v>
      </c>
      <c r="RQ54" s="2" t="s">
        <v>1</v>
      </c>
      <c r="RR54" s="2" t="s">
        <v>2</v>
      </c>
      <c r="RS54" s="2" t="s">
        <v>3</v>
      </c>
      <c r="RT54" s="2" t="s">
        <v>4</v>
      </c>
      <c r="RU54" s="2" t="s">
        <v>5</v>
      </c>
      <c r="RV54" s="2" t="s">
        <v>6</v>
      </c>
      <c r="RW54" s="2" t="s">
        <v>7</v>
      </c>
      <c r="RX54" s="2" t="s">
        <v>1</v>
      </c>
      <c r="RY54" s="2" t="s">
        <v>2</v>
      </c>
      <c r="RZ54" s="2" t="s">
        <v>3</v>
      </c>
      <c r="SA54" s="2" t="s">
        <v>4</v>
      </c>
      <c r="SB54" s="2" t="s">
        <v>5</v>
      </c>
      <c r="SC54" s="2" t="s">
        <v>6</v>
      </c>
      <c r="SD54" s="2" t="s">
        <v>7</v>
      </c>
      <c r="SE54" s="2" t="s">
        <v>1</v>
      </c>
      <c r="SF54" s="2" t="s">
        <v>2</v>
      </c>
      <c r="SG54" s="2" t="s">
        <v>3</v>
      </c>
      <c r="SH54" s="2" t="s">
        <v>4</v>
      </c>
      <c r="SI54" s="2" t="s">
        <v>5</v>
      </c>
      <c r="SJ54" s="2" t="s">
        <v>6</v>
      </c>
      <c r="SK54" s="2" t="s">
        <v>7</v>
      </c>
      <c r="SL54" s="2" t="s">
        <v>1</v>
      </c>
      <c r="SM54" s="2" t="s">
        <v>2</v>
      </c>
      <c r="SN54" s="2" t="s">
        <v>3</v>
      </c>
      <c r="SO54" s="2" t="s">
        <v>4</v>
      </c>
      <c r="SP54" s="2" t="s">
        <v>5</v>
      </c>
      <c r="SQ54" s="2" t="s">
        <v>6</v>
      </c>
      <c r="SR54" s="2" t="s">
        <v>7</v>
      </c>
      <c r="SS54" s="2" t="s">
        <v>1</v>
      </c>
      <c r="ST54" s="2" t="s">
        <v>2</v>
      </c>
      <c r="SU54" s="2" t="s">
        <v>3</v>
      </c>
      <c r="SV54" s="2" t="s">
        <v>4</v>
      </c>
      <c r="SW54" s="2" t="s">
        <v>5</v>
      </c>
      <c r="SX54" s="2" t="s">
        <v>6</v>
      </c>
      <c r="SY54" s="2" t="s">
        <v>7</v>
      </c>
      <c r="SZ54" s="2" t="s">
        <v>1</v>
      </c>
      <c r="TA54" s="2" t="s">
        <v>2</v>
      </c>
      <c r="TB54" s="2" t="s">
        <v>3</v>
      </c>
      <c r="TC54" s="2" t="s">
        <v>4</v>
      </c>
      <c r="TD54" s="2" t="s">
        <v>5</v>
      </c>
      <c r="TE54" s="2" t="s">
        <v>6</v>
      </c>
      <c r="TF54" s="2" t="s">
        <v>7</v>
      </c>
      <c r="TG54" s="2" t="s">
        <v>1</v>
      </c>
      <c r="TH54" s="2" t="s">
        <v>2</v>
      </c>
      <c r="TI54" s="2" t="s">
        <v>3</v>
      </c>
      <c r="TJ54" s="2" t="s">
        <v>4</v>
      </c>
      <c r="TK54" s="2" t="s">
        <v>5</v>
      </c>
      <c r="TL54" s="2" t="s">
        <v>6</v>
      </c>
      <c r="TM54" s="2" t="s">
        <v>7</v>
      </c>
      <c r="TN54" s="2" t="s">
        <v>1</v>
      </c>
      <c r="TO54" s="2" t="s">
        <v>2</v>
      </c>
      <c r="TP54" s="2" t="s">
        <v>3</v>
      </c>
      <c r="TQ54" s="2" t="s">
        <v>4</v>
      </c>
      <c r="TR54" s="2" t="s">
        <v>5</v>
      </c>
      <c r="TS54" s="2" t="s">
        <v>6</v>
      </c>
      <c r="TT54" s="2" t="s">
        <v>7</v>
      </c>
      <c r="TU54" s="2" t="s">
        <v>1</v>
      </c>
      <c r="TV54" s="2" t="s">
        <v>2</v>
      </c>
      <c r="TW54" s="2" t="s">
        <v>3</v>
      </c>
      <c r="TX54" s="2" t="s">
        <v>4</v>
      </c>
      <c r="TY54" s="2" t="s">
        <v>5</v>
      </c>
      <c r="TZ54" s="2" t="s">
        <v>6</v>
      </c>
      <c r="UA54" s="2" t="s">
        <v>7</v>
      </c>
      <c r="UB54" s="2" t="s">
        <v>1</v>
      </c>
      <c r="UC54" s="2" t="s">
        <v>2</v>
      </c>
      <c r="UD54" s="2" t="s">
        <v>3</v>
      </c>
      <c r="UE54" s="2" t="s">
        <v>4</v>
      </c>
      <c r="UF54" s="2" t="s">
        <v>5</v>
      </c>
      <c r="UG54" s="2" t="s">
        <v>6</v>
      </c>
      <c r="UH54" s="2" t="s">
        <v>7</v>
      </c>
      <c r="UI54" s="2" t="s">
        <v>1</v>
      </c>
      <c r="UJ54" s="2" t="s">
        <v>2</v>
      </c>
      <c r="UK54" s="2" t="s">
        <v>3</v>
      </c>
      <c r="UL54" s="2" t="s">
        <v>4</v>
      </c>
      <c r="UM54" s="2" t="s">
        <v>5</v>
      </c>
      <c r="UN54" s="2" t="s">
        <v>6</v>
      </c>
      <c r="UO54" s="2" t="s">
        <v>7</v>
      </c>
      <c r="UP54" s="2" t="s">
        <v>1</v>
      </c>
      <c r="UQ54" s="2" t="s">
        <v>2</v>
      </c>
      <c r="UR54" s="2" t="s">
        <v>3</v>
      </c>
      <c r="US54" s="2" t="s">
        <v>4</v>
      </c>
      <c r="UT54" s="2" t="s">
        <v>5</v>
      </c>
      <c r="UU54" s="2" t="s">
        <v>6</v>
      </c>
      <c r="UV54" s="2" t="s">
        <v>7</v>
      </c>
      <c r="UW54" s="2" t="s">
        <v>1</v>
      </c>
      <c r="UX54" s="2" t="s">
        <v>2</v>
      </c>
      <c r="UY54" s="2" t="s">
        <v>3</v>
      </c>
      <c r="UZ54" s="2" t="s">
        <v>4</v>
      </c>
      <c r="VA54" s="2" t="s">
        <v>5</v>
      </c>
      <c r="VB54" s="2" t="s">
        <v>6</v>
      </c>
      <c r="VC54" s="2" t="s">
        <v>7</v>
      </c>
      <c r="VD54" s="2" t="s">
        <v>1</v>
      </c>
      <c r="VE54" s="2" t="s">
        <v>2</v>
      </c>
      <c r="VF54" s="2" t="s">
        <v>3</v>
      </c>
      <c r="VG54" s="2" t="s">
        <v>4</v>
      </c>
      <c r="VH54" s="2" t="s">
        <v>5</v>
      </c>
      <c r="VI54" s="2" t="s">
        <v>6</v>
      </c>
      <c r="VJ54" s="2" t="s">
        <v>7</v>
      </c>
      <c r="VK54" s="2" t="s">
        <v>1</v>
      </c>
      <c r="VL54" s="2" t="s">
        <v>2</v>
      </c>
      <c r="VM54" s="2" t="s">
        <v>3</v>
      </c>
      <c r="VN54" s="2" t="s">
        <v>4</v>
      </c>
      <c r="VO54" s="2" t="s">
        <v>5</v>
      </c>
      <c r="VP54" s="2" t="s">
        <v>6</v>
      </c>
      <c r="VQ54" s="2" t="s">
        <v>7</v>
      </c>
      <c r="VR54" s="2" t="s">
        <v>1</v>
      </c>
      <c r="VS54" s="2" t="s">
        <v>2</v>
      </c>
      <c r="VT54" s="2" t="s">
        <v>3</v>
      </c>
      <c r="VU54" s="2" t="s">
        <v>4</v>
      </c>
      <c r="VV54" s="2" t="s">
        <v>5</v>
      </c>
      <c r="VW54" s="2" t="s">
        <v>6</v>
      </c>
      <c r="VX54" s="2" t="s">
        <v>7</v>
      </c>
      <c r="VY54" s="2" t="s">
        <v>1</v>
      </c>
      <c r="VZ54" s="2" t="s">
        <v>2</v>
      </c>
      <c r="WA54" s="2" t="s">
        <v>3</v>
      </c>
      <c r="WB54" s="2" t="s">
        <v>4</v>
      </c>
      <c r="WC54" s="2" t="s">
        <v>5</v>
      </c>
      <c r="WD54" s="2" t="s">
        <v>6</v>
      </c>
      <c r="WE54" s="2" t="s">
        <v>7</v>
      </c>
      <c r="WF54" s="2" t="s">
        <v>1</v>
      </c>
      <c r="WG54" s="2" t="s">
        <v>2</v>
      </c>
      <c r="WH54" s="2" t="s">
        <v>3</v>
      </c>
      <c r="WI54" s="2" t="s">
        <v>4</v>
      </c>
      <c r="WJ54" s="2" t="s">
        <v>5</v>
      </c>
      <c r="WK54" s="2" t="s">
        <v>6</v>
      </c>
      <c r="WL54" s="2" t="s">
        <v>7</v>
      </c>
      <c r="WM54" s="2" t="s">
        <v>1</v>
      </c>
      <c r="WN54" s="2" t="s">
        <v>2</v>
      </c>
      <c r="WO54" s="2" t="s">
        <v>3</v>
      </c>
      <c r="WP54" s="2" t="s">
        <v>4</v>
      </c>
      <c r="WQ54" s="2" t="s">
        <v>5</v>
      </c>
      <c r="WR54" s="2" t="s">
        <v>6</v>
      </c>
      <c r="WS54" s="2" t="s">
        <v>7</v>
      </c>
      <c r="WT54" s="2" t="s">
        <v>1</v>
      </c>
      <c r="WU54" s="2" t="s">
        <v>2</v>
      </c>
      <c r="WV54" s="2" t="s">
        <v>3</v>
      </c>
      <c r="WW54" s="2" t="s">
        <v>4</v>
      </c>
      <c r="WX54" s="2" t="s">
        <v>5</v>
      </c>
      <c r="WY54" s="2" t="s">
        <v>6</v>
      </c>
      <c r="WZ54" s="2" t="s">
        <v>7</v>
      </c>
      <c r="XA54" s="2" t="s">
        <v>1</v>
      </c>
      <c r="XB54" s="2" t="s">
        <v>2</v>
      </c>
      <c r="XC54" s="2" t="s">
        <v>3</v>
      </c>
      <c r="XD54" s="2" t="s">
        <v>4</v>
      </c>
      <c r="XE54" s="2" t="s">
        <v>5</v>
      </c>
      <c r="XF54" s="2" t="s">
        <v>6</v>
      </c>
      <c r="XG54" s="2" t="s">
        <v>7</v>
      </c>
      <c r="XH54" s="2" t="s">
        <v>1</v>
      </c>
      <c r="XI54" s="2" t="s">
        <v>2</v>
      </c>
      <c r="XJ54" s="2" t="s">
        <v>3</v>
      </c>
      <c r="XK54" s="2" t="s">
        <v>4</v>
      </c>
      <c r="XL54" s="2" t="s">
        <v>5</v>
      </c>
      <c r="XM54" s="2" t="s">
        <v>6</v>
      </c>
      <c r="XN54" s="2" t="s">
        <v>7</v>
      </c>
      <c r="XO54" s="2" t="s">
        <v>1</v>
      </c>
      <c r="XP54" s="2" t="s">
        <v>2</v>
      </c>
      <c r="XQ54" s="2" t="s">
        <v>3</v>
      </c>
      <c r="XR54" s="2" t="s">
        <v>4</v>
      </c>
      <c r="XS54" s="2" t="s">
        <v>5</v>
      </c>
      <c r="XT54" s="2" t="s">
        <v>6</v>
      </c>
      <c r="XU54" s="2" t="s">
        <v>7</v>
      </c>
      <c r="XV54" s="2" t="s">
        <v>1</v>
      </c>
      <c r="XW54" s="2" t="s">
        <v>2</v>
      </c>
      <c r="XX54" s="2" t="s">
        <v>3</v>
      </c>
      <c r="XY54" s="2" t="s">
        <v>4</v>
      </c>
      <c r="XZ54" s="2" t="s">
        <v>5</v>
      </c>
      <c r="YA54" s="2" t="s">
        <v>6</v>
      </c>
      <c r="YB54" s="2" t="s">
        <v>7</v>
      </c>
      <c r="YC54" s="2" t="s">
        <v>1</v>
      </c>
      <c r="YD54" s="2" t="s">
        <v>2</v>
      </c>
      <c r="YE54" s="2" t="s">
        <v>3</v>
      </c>
      <c r="YF54" s="2" t="s">
        <v>4</v>
      </c>
      <c r="YG54" s="2" t="s">
        <v>5</v>
      </c>
      <c r="YH54" s="2" t="s">
        <v>6</v>
      </c>
      <c r="YI54" s="2" t="s">
        <v>7</v>
      </c>
      <c r="YJ54" s="2" t="s">
        <v>1</v>
      </c>
      <c r="YK54" s="2" t="s">
        <v>2</v>
      </c>
      <c r="YL54" s="2" t="s">
        <v>3</v>
      </c>
      <c r="YM54" s="2" t="s">
        <v>4</v>
      </c>
      <c r="YN54" s="2" t="s">
        <v>5</v>
      </c>
      <c r="YO54" s="2" t="s">
        <v>6</v>
      </c>
      <c r="YP54" s="2" t="s">
        <v>7</v>
      </c>
      <c r="YQ54" s="2" t="s">
        <v>1</v>
      </c>
      <c r="YR54" s="2" t="s">
        <v>2</v>
      </c>
      <c r="YS54" s="2" t="s">
        <v>3</v>
      </c>
      <c r="YT54" s="2" t="s">
        <v>4</v>
      </c>
      <c r="YU54" s="2" t="s">
        <v>5</v>
      </c>
      <c r="YV54" s="2" t="s">
        <v>6</v>
      </c>
      <c r="YW54" s="2" t="s">
        <v>7</v>
      </c>
      <c r="YX54" s="2" t="s">
        <v>1</v>
      </c>
      <c r="YY54" s="2" t="s">
        <v>2</v>
      </c>
      <c r="YZ54" s="2" t="s">
        <v>3</v>
      </c>
      <c r="ZA54" s="2" t="s">
        <v>4</v>
      </c>
      <c r="ZB54" s="2" t="s">
        <v>5</v>
      </c>
      <c r="ZC54" s="2" t="s">
        <v>6</v>
      </c>
      <c r="ZD54" s="2" t="s">
        <v>7</v>
      </c>
      <c r="ZE54" s="2" t="s">
        <v>1</v>
      </c>
      <c r="ZF54" s="2" t="s">
        <v>2</v>
      </c>
      <c r="ZG54" s="2" t="s">
        <v>3</v>
      </c>
      <c r="ZH54" s="2" t="s">
        <v>4</v>
      </c>
      <c r="ZI54" s="2" t="s">
        <v>5</v>
      </c>
      <c r="ZJ54" s="2" t="s">
        <v>6</v>
      </c>
      <c r="ZK54" s="2" t="s">
        <v>7</v>
      </c>
      <c r="ZL54" s="2" t="s">
        <v>1</v>
      </c>
      <c r="ZM54" s="2" t="s">
        <v>2</v>
      </c>
      <c r="ZN54" s="2" t="s">
        <v>3</v>
      </c>
      <c r="ZO54" s="2" t="s">
        <v>4</v>
      </c>
      <c r="ZP54" s="2" t="s">
        <v>5</v>
      </c>
      <c r="ZQ54" s="2" t="s">
        <v>6</v>
      </c>
      <c r="ZR54" s="2" t="s">
        <v>7</v>
      </c>
      <c r="ZS54" s="2" t="s">
        <v>1</v>
      </c>
      <c r="ZT54" s="2" t="s">
        <v>2</v>
      </c>
      <c r="ZU54" s="2" t="s">
        <v>3</v>
      </c>
      <c r="ZV54" s="2" t="s">
        <v>4</v>
      </c>
      <c r="ZW54" s="2" t="s">
        <v>5</v>
      </c>
      <c r="ZX54" s="2" t="s">
        <v>6</v>
      </c>
      <c r="ZY54" s="2" t="s">
        <v>7</v>
      </c>
      <c r="ZZ54" s="2" t="s">
        <v>1</v>
      </c>
      <c r="AAA54" s="2" t="s">
        <v>2</v>
      </c>
      <c r="AAB54" s="2" t="s">
        <v>3</v>
      </c>
      <c r="AAC54" s="2" t="s">
        <v>4</v>
      </c>
      <c r="AAD54" s="2" t="s">
        <v>5</v>
      </c>
      <c r="AAE54" s="2" t="s">
        <v>6</v>
      </c>
      <c r="AAF54" s="2" t="s">
        <v>7</v>
      </c>
      <c r="AAG54" s="2" t="s">
        <v>1</v>
      </c>
      <c r="AAH54" s="2" t="s">
        <v>2</v>
      </c>
      <c r="AAI54" s="2" t="s">
        <v>3</v>
      </c>
      <c r="AAJ54" s="2" t="s">
        <v>4</v>
      </c>
      <c r="AAK54" s="2" t="s">
        <v>5</v>
      </c>
      <c r="AAL54" s="2" t="s">
        <v>6</v>
      </c>
      <c r="AAM54" s="2" t="s">
        <v>7</v>
      </c>
      <c r="AAN54" s="2" t="s">
        <v>1</v>
      </c>
      <c r="AAO54" s="2" t="s">
        <v>2</v>
      </c>
      <c r="AAP54" s="2" t="s">
        <v>3</v>
      </c>
      <c r="AAQ54" s="2" t="s">
        <v>4</v>
      </c>
      <c r="AAR54" s="2" t="s">
        <v>5</v>
      </c>
      <c r="AAS54" s="2" t="s">
        <v>6</v>
      </c>
      <c r="AAT54" s="2" t="s">
        <v>7</v>
      </c>
      <c r="AAU54" s="2" t="s">
        <v>1</v>
      </c>
      <c r="AAV54" s="2" t="s">
        <v>2</v>
      </c>
      <c r="AAW54" s="2" t="s">
        <v>3</v>
      </c>
      <c r="AAX54" s="2" t="s">
        <v>4</v>
      </c>
      <c r="AAY54" s="2" t="s">
        <v>5</v>
      </c>
      <c r="AAZ54" s="2" t="s">
        <v>6</v>
      </c>
      <c r="ABA54" s="2" t="s">
        <v>7</v>
      </c>
      <c r="ABB54" s="2" t="s">
        <v>1</v>
      </c>
      <c r="ABC54" s="2" t="s">
        <v>2</v>
      </c>
      <c r="ABD54" s="2" t="s">
        <v>3</v>
      </c>
      <c r="ABE54" s="2" t="s">
        <v>4</v>
      </c>
      <c r="ABF54" s="2" t="s">
        <v>5</v>
      </c>
      <c r="ABG54" s="2" t="s">
        <v>6</v>
      </c>
      <c r="ABH54" s="2" t="s">
        <v>7</v>
      </c>
    </row>
    <row r="55" spans="1:736" ht="15.75" customHeight="1">
      <c r="A55" s="2" t="s">
        <v>252</v>
      </c>
      <c r="B55" s="212">
        <v>45326</v>
      </c>
      <c r="C55" s="212">
        <v>45327</v>
      </c>
      <c r="D55" s="212">
        <v>45328</v>
      </c>
      <c r="E55" s="212">
        <v>45329</v>
      </c>
      <c r="F55" s="212">
        <v>45330</v>
      </c>
      <c r="G55" s="212">
        <v>45331</v>
      </c>
      <c r="H55" s="212">
        <v>45332</v>
      </c>
      <c r="I55" s="212">
        <v>45333</v>
      </c>
      <c r="J55" s="212">
        <v>45334</v>
      </c>
      <c r="K55" s="212">
        <v>45335</v>
      </c>
      <c r="L55" s="212">
        <v>45336</v>
      </c>
      <c r="M55" s="212">
        <v>45337</v>
      </c>
      <c r="N55" s="212">
        <v>45338</v>
      </c>
      <c r="O55" s="212">
        <v>45339</v>
      </c>
      <c r="P55" s="212">
        <v>45340</v>
      </c>
      <c r="Q55" s="212">
        <v>45341</v>
      </c>
      <c r="R55" s="212">
        <v>45342</v>
      </c>
      <c r="S55" s="212">
        <v>45343</v>
      </c>
      <c r="T55" s="212">
        <v>45344</v>
      </c>
      <c r="U55" s="212">
        <v>45345</v>
      </c>
      <c r="V55" s="212">
        <v>45346</v>
      </c>
      <c r="W55" s="212">
        <v>45347</v>
      </c>
      <c r="X55" s="212">
        <v>45348</v>
      </c>
      <c r="Y55" s="212">
        <v>45349</v>
      </c>
      <c r="Z55" s="212">
        <v>45350</v>
      </c>
      <c r="AA55" s="212">
        <v>45351</v>
      </c>
      <c r="AB55" s="212">
        <v>45352</v>
      </c>
      <c r="AC55" s="212">
        <v>45353</v>
      </c>
      <c r="AD55" s="212">
        <v>45354</v>
      </c>
      <c r="AE55" s="212">
        <v>45355</v>
      </c>
      <c r="AF55" s="212">
        <v>45356</v>
      </c>
      <c r="AG55" s="212">
        <v>45357</v>
      </c>
      <c r="AH55" s="212">
        <v>45358</v>
      </c>
      <c r="AI55" s="212">
        <v>45359</v>
      </c>
      <c r="AJ55" s="212">
        <v>45360</v>
      </c>
      <c r="AK55" s="212">
        <v>45361</v>
      </c>
      <c r="AL55" s="212">
        <v>45362</v>
      </c>
      <c r="AM55" s="212">
        <v>45363</v>
      </c>
      <c r="AN55" s="212">
        <v>45364</v>
      </c>
      <c r="AO55" s="212">
        <v>45365</v>
      </c>
      <c r="AP55" s="212">
        <v>45366</v>
      </c>
      <c r="AQ55" s="212">
        <v>45367</v>
      </c>
      <c r="AR55" s="212">
        <v>45368</v>
      </c>
      <c r="AS55" s="212">
        <v>45369</v>
      </c>
      <c r="AT55" s="212">
        <v>45370</v>
      </c>
      <c r="AU55" s="212">
        <v>45371</v>
      </c>
      <c r="AV55" s="212">
        <v>45372</v>
      </c>
      <c r="AW55" s="212">
        <v>45373</v>
      </c>
      <c r="AX55" s="212">
        <v>45374</v>
      </c>
      <c r="AY55" s="212">
        <v>45375</v>
      </c>
      <c r="AZ55" s="212">
        <v>45376</v>
      </c>
      <c r="BA55" s="212">
        <v>45377</v>
      </c>
      <c r="BB55" s="212">
        <v>45378</v>
      </c>
      <c r="BC55" s="212">
        <v>45379</v>
      </c>
      <c r="BD55" s="212">
        <v>45380</v>
      </c>
      <c r="BE55" s="212">
        <v>45381</v>
      </c>
      <c r="BF55" s="212">
        <v>45382</v>
      </c>
      <c r="BG55" s="212">
        <v>45383</v>
      </c>
      <c r="BH55" s="212">
        <v>45384</v>
      </c>
      <c r="BI55" s="212">
        <v>45385</v>
      </c>
      <c r="BJ55" s="212">
        <v>45386</v>
      </c>
      <c r="BK55" s="212">
        <v>45387</v>
      </c>
      <c r="BL55" s="212">
        <v>45388</v>
      </c>
      <c r="BM55" s="212">
        <v>45389</v>
      </c>
      <c r="BN55" s="212">
        <v>45390</v>
      </c>
      <c r="BO55" s="212">
        <v>45391</v>
      </c>
      <c r="BP55" s="212">
        <v>45392</v>
      </c>
      <c r="BQ55" s="212">
        <v>45393</v>
      </c>
      <c r="BR55" s="212">
        <v>45394</v>
      </c>
      <c r="BS55" s="212">
        <v>45395</v>
      </c>
      <c r="BT55" s="212">
        <v>45396</v>
      </c>
      <c r="BU55" s="212">
        <v>45397</v>
      </c>
      <c r="BV55" s="212">
        <v>45398</v>
      </c>
      <c r="BW55" s="212">
        <v>45399</v>
      </c>
      <c r="BX55" s="212">
        <v>45400</v>
      </c>
      <c r="BY55" s="212">
        <v>45401</v>
      </c>
      <c r="BZ55" s="212">
        <v>45402</v>
      </c>
      <c r="CA55" s="212">
        <v>45403</v>
      </c>
      <c r="CB55" s="212">
        <v>45404</v>
      </c>
      <c r="CC55" s="212">
        <v>45405</v>
      </c>
      <c r="CD55" s="212">
        <v>45406</v>
      </c>
      <c r="CE55" s="212">
        <v>45407</v>
      </c>
      <c r="CF55" s="212">
        <v>45408</v>
      </c>
      <c r="CG55" s="212">
        <v>45409</v>
      </c>
      <c r="CH55" s="212">
        <v>45410</v>
      </c>
      <c r="CI55" s="212">
        <v>45411</v>
      </c>
      <c r="CJ55" s="212">
        <v>45412</v>
      </c>
      <c r="CK55" s="212">
        <v>45413</v>
      </c>
      <c r="CL55" s="212">
        <v>45414</v>
      </c>
      <c r="CM55" s="212">
        <v>45415</v>
      </c>
      <c r="CN55" s="212">
        <v>45416</v>
      </c>
      <c r="CO55" s="212">
        <v>45417</v>
      </c>
      <c r="CP55" s="212">
        <v>45418</v>
      </c>
      <c r="CQ55" s="212">
        <v>45419</v>
      </c>
      <c r="CR55" s="212">
        <v>45420</v>
      </c>
      <c r="CS55" s="212">
        <v>45421</v>
      </c>
      <c r="CT55" s="212">
        <v>45422</v>
      </c>
      <c r="CU55" s="212">
        <v>45423</v>
      </c>
      <c r="CV55" s="212">
        <v>45424</v>
      </c>
      <c r="CW55" s="212">
        <v>45425</v>
      </c>
      <c r="CX55" s="212">
        <v>45426</v>
      </c>
      <c r="CY55" s="212">
        <v>45427</v>
      </c>
      <c r="CZ55" s="212">
        <v>45428</v>
      </c>
      <c r="DA55" s="212">
        <v>45429</v>
      </c>
      <c r="DB55" s="212">
        <v>45430</v>
      </c>
      <c r="DC55" s="212">
        <v>45431</v>
      </c>
      <c r="DD55" s="212">
        <v>45432</v>
      </c>
      <c r="DE55" s="212">
        <v>45433</v>
      </c>
      <c r="DF55" s="212">
        <v>45434</v>
      </c>
      <c r="DG55" s="212">
        <v>45435</v>
      </c>
      <c r="DH55" s="212">
        <v>45436</v>
      </c>
      <c r="DI55" s="212">
        <v>45437</v>
      </c>
      <c r="DJ55" s="212">
        <v>45438</v>
      </c>
      <c r="DK55" s="212">
        <v>45439</v>
      </c>
      <c r="DL55" s="212">
        <v>45440</v>
      </c>
      <c r="DM55" s="212">
        <v>45441</v>
      </c>
      <c r="DN55" s="212">
        <v>45442</v>
      </c>
      <c r="DO55" s="212">
        <v>45443</v>
      </c>
      <c r="DP55" s="212">
        <v>45444</v>
      </c>
      <c r="DQ55" s="212">
        <v>45445</v>
      </c>
      <c r="DR55" s="212">
        <v>45446</v>
      </c>
      <c r="DS55" s="212">
        <v>45447</v>
      </c>
      <c r="DT55" s="212">
        <v>45448</v>
      </c>
      <c r="DU55" s="212">
        <v>45449</v>
      </c>
      <c r="DV55" s="212">
        <v>45450</v>
      </c>
      <c r="DW55" s="212">
        <v>45451</v>
      </c>
      <c r="DX55" s="212">
        <v>45452</v>
      </c>
      <c r="DY55" s="212">
        <v>45453</v>
      </c>
      <c r="DZ55" s="212">
        <v>45454</v>
      </c>
      <c r="EA55" s="212">
        <v>45455</v>
      </c>
      <c r="EB55" s="212">
        <v>45456</v>
      </c>
      <c r="EC55" s="212">
        <v>45457</v>
      </c>
      <c r="ED55" s="212">
        <v>45458</v>
      </c>
      <c r="EE55" s="212">
        <v>45459</v>
      </c>
      <c r="EF55" s="212">
        <v>45460</v>
      </c>
      <c r="EG55" s="212">
        <v>45461</v>
      </c>
      <c r="EH55" s="212">
        <v>45462</v>
      </c>
      <c r="EI55" s="212">
        <v>45463</v>
      </c>
      <c r="EJ55" s="212">
        <v>45464</v>
      </c>
      <c r="EK55" s="212">
        <v>45465</v>
      </c>
      <c r="EL55" s="212">
        <v>45466</v>
      </c>
      <c r="EM55" s="212">
        <v>45467</v>
      </c>
      <c r="EN55" s="212">
        <v>45468</v>
      </c>
      <c r="EO55" s="212">
        <v>45469</v>
      </c>
      <c r="EP55" s="212">
        <v>45470</v>
      </c>
      <c r="EQ55" s="212">
        <v>45471</v>
      </c>
      <c r="ER55" s="212">
        <v>45472</v>
      </c>
      <c r="ES55" s="212">
        <v>45473</v>
      </c>
      <c r="ET55" s="212">
        <v>45474</v>
      </c>
      <c r="EU55" s="212">
        <v>45475</v>
      </c>
      <c r="EV55" s="212">
        <v>45476</v>
      </c>
      <c r="EW55" s="212">
        <v>45477</v>
      </c>
      <c r="EX55" s="212">
        <v>45478</v>
      </c>
      <c r="EY55" s="212">
        <v>45479</v>
      </c>
      <c r="EZ55" s="212">
        <v>45480</v>
      </c>
      <c r="FA55" s="212">
        <v>45481</v>
      </c>
      <c r="FB55" s="212">
        <v>45482</v>
      </c>
      <c r="FC55" s="212">
        <v>45483</v>
      </c>
      <c r="FD55" s="212">
        <v>45484</v>
      </c>
      <c r="FE55" s="212">
        <v>45485</v>
      </c>
      <c r="FF55" s="212">
        <v>45486</v>
      </c>
      <c r="FG55" s="212">
        <v>45487</v>
      </c>
      <c r="FH55" s="212">
        <v>45488</v>
      </c>
      <c r="FI55" s="212">
        <v>45489</v>
      </c>
      <c r="FJ55" s="212">
        <v>45490</v>
      </c>
      <c r="FK55" s="212">
        <v>45491</v>
      </c>
      <c r="FL55" s="212">
        <v>45492</v>
      </c>
      <c r="FM55" s="212">
        <v>45493</v>
      </c>
      <c r="FN55" s="212">
        <v>45494</v>
      </c>
      <c r="FO55" s="212">
        <v>45495</v>
      </c>
      <c r="FP55" s="212">
        <v>45496</v>
      </c>
      <c r="FQ55" s="212">
        <v>45497</v>
      </c>
      <c r="FR55" s="212">
        <v>45498</v>
      </c>
      <c r="FS55" s="212">
        <v>45499</v>
      </c>
      <c r="FT55" s="212">
        <v>45500</v>
      </c>
      <c r="FU55" s="212">
        <v>45501</v>
      </c>
      <c r="FV55" s="212">
        <v>45502</v>
      </c>
      <c r="FW55" s="212">
        <v>45503</v>
      </c>
      <c r="FX55" s="212">
        <v>45504</v>
      </c>
      <c r="FY55" s="212">
        <v>45505</v>
      </c>
      <c r="FZ55" s="212">
        <v>45506</v>
      </c>
      <c r="GA55" s="212">
        <v>45507</v>
      </c>
      <c r="GB55" s="212">
        <v>45508</v>
      </c>
      <c r="GC55" s="212">
        <v>45509</v>
      </c>
      <c r="GD55" s="212">
        <v>45510</v>
      </c>
      <c r="GE55" s="212">
        <v>45511</v>
      </c>
      <c r="GF55" s="212">
        <v>45512</v>
      </c>
      <c r="GG55" s="212">
        <v>45513</v>
      </c>
      <c r="GH55" s="212">
        <v>45514</v>
      </c>
      <c r="GI55" s="212">
        <v>45515</v>
      </c>
      <c r="GJ55" s="212">
        <v>45516</v>
      </c>
      <c r="GK55" s="212">
        <v>45517</v>
      </c>
      <c r="GL55" s="212">
        <v>45518</v>
      </c>
      <c r="GM55" s="212">
        <v>45519</v>
      </c>
      <c r="GN55" s="212">
        <v>45520</v>
      </c>
      <c r="GO55" s="212">
        <v>45521</v>
      </c>
      <c r="GP55" s="212">
        <v>45522</v>
      </c>
      <c r="GQ55" s="212">
        <v>45523</v>
      </c>
      <c r="GR55" s="212">
        <v>45524</v>
      </c>
      <c r="GS55" s="212">
        <v>45525</v>
      </c>
      <c r="GT55" s="212">
        <v>45526</v>
      </c>
      <c r="GU55" s="212">
        <v>45527</v>
      </c>
      <c r="GV55" s="212">
        <v>45528</v>
      </c>
      <c r="GW55" s="212">
        <v>45529</v>
      </c>
      <c r="GX55" s="212">
        <v>45530</v>
      </c>
      <c r="GY55" s="212">
        <v>45531</v>
      </c>
      <c r="GZ55" s="212">
        <v>45532</v>
      </c>
      <c r="HA55" s="212">
        <v>45533</v>
      </c>
      <c r="HB55" s="212">
        <v>45534</v>
      </c>
      <c r="HC55" s="212">
        <v>45535</v>
      </c>
      <c r="HD55" s="212">
        <v>45536</v>
      </c>
      <c r="HE55" s="212">
        <v>45537</v>
      </c>
      <c r="HF55" s="212">
        <v>45538</v>
      </c>
      <c r="HG55" s="212">
        <v>45539</v>
      </c>
      <c r="HH55" s="212">
        <v>45540</v>
      </c>
      <c r="HI55" s="212">
        <v>45541</v>
      </c>
      <c r="HJ55" s="212">
        <v>45542</v>
      </c>
      <c r="HK55" s="212">
        <v>45543</v>
      </c>
      <c r="HL55" s="212">
        <v>45544</v>
      </c>
      <c r="HM55" s="212">
        <v>45545</v>
      </c>
      <c r="HN55" s="212">
        <v>45546</v>
      </c>
      <c r="HO55" s="212">
        <v>45547</v>
      </c>
      <c r="HP55" s="212">
        <v>45548</v>
      </c>
      <c r="HQ55" s="212">
        <v>45549</v>
      </c>
      <c r="HR55" s="212">
        <v>45550</v>
      </c>
      <c r="HS55" s="212">
        <v>45551</v>
      </c>
      <c r="HT55" s="212">
        <v>45552</v>
      </c>
      <c r="HU55" s="212">
        <v>45553</v>
      </c>
      <c r="HV55" s="212">
        <v>45554</v>
      </c>
      <c r="HW55" s="212">
        <v>45555</v>
      </c>
      <c r="HX55" s="212">
        <v>45556</v>
      </c>
      <c r="HY55" s="212">
        <v>45557</v>
      </c>
      <c r="HZ55" s="212">
        <v>45558</v>
      </c>
      <c r="IA55" s="212">
        <v>45559</v>
      </c>
      <c r="IB55" s="212">
        <v>45560</v>
      </c>
      <c r="IC55" s="212">
        <v>45561</v>
      </c>
      <c r="ID55" s="212">
        <v>45562</v>
      </c>
      <c r="IE55" s="212">
        <v>45563</v>
      </c>
      <c r="IF55" s="212">
        <v>45564</v>
      </c>
      <c r="IG55" s="212">
        <v>45565</v>
      </c>
      <c r="IH55" s="212">
        <v>45566</v>
      </c>
      <c r="II55" s="212">
        <v>45567</v>
      </c>
      <c r="IJ55" s="212">
        <v>45568</v>
      </c>
      <c r="IK55" s="212">
        <v>45569</v>
      </c>
      <c r="IL55" s="212">
        <v>45570</v>
      </c>
      <c r="IM55" s="212">
        <v>45571</v>
      </c>
      <c r="IN55" s="212">
        <v>45572</v>
      </c>
      <c r="IO55" s="212">
        <v>45573</v>
      </c>
      <c r="IP55" s="212">
        <v>45574</v>
      </c>
      <c r="IQ55" s="212">
        <v>45575</v>
      </c>
      <c r="IR55" s="212">
        <v>45576</v>
      </c>
      <c r="IS55" s="212">
        <v>45577</v>
      </c>
      <c r="IT55" s="212">
        <v>45578</v>
      </c>
      <c r="IU55" s="212">
        <v>45579</v>
      </c>
      <c r="IV55" s="212">
        <v>45580</v>
      </c>
      <c r="IW55" s="212">
        <v>45581</v>
      </c>
      <c r="IX55" s="212">
        <v>45582</v>
      </c>
      <c r="IY55" s="212">
        <v>45583</v>
      </c>
      <c r="IZ55" s="212">
        <v>45584</v>
      </c>
      <c r="JA55" s="212">
        <v>45585</v>
      </c>
      <c r="JB55" s="212">
        <v>45586</v>
      </c>
      <c r="JC55" s="212">
        <v>45587</v>
      </c>
      <c r="JD55" s="212">
        <v>45588</v>
      </c>
      <c r="JE55" s="212">
        <v>45589</v>
      </c>
      <c r="JF55" s="212">
        <v>45590</v>
      </c>
      <c r="JG55" s="212">
        <v>45591</v>
      </c>
      <c r="JH55" s="212">
        <v>45592</v>
      </c>
      <c r="JI55" s="212">
        <v>45593</v>
      </c>
      <c r="JJ55" s="212">
        <v>45594</v>
      </c>
      <c r="JK55" s="212">
        <v>45595</v>
      </c>
      <c r="JL55" s="212">
        <v>45596</v>
      </c>
      <c r="JM55" s="212">
        <v>45597</v>
      </c>
      <c r="JN55" s="212">
        <v>45598</v>
      </c>
      <c r="JO55" s="212">
        <v>45599</v>
      </c>
      <c r="JP55" s="212">
        <v>45600</v>
      </c>
      <c r="JQ55" s="212">
        <v>45601</v>
      </c>
      <c r="JR55" s="212">
        <v>45602</v>
      </c>
      <c r="JS55" s="212">
        <v>45603</v>
      </c>
      <c r="JT55" s="212">
        <v>45604</v>
      </c>
      <c r="JU55" s="212">
        <v>45605</v>
      </c>
      <c r="JV55" s="212">
        <v>45606</v>
      </c>
      <c r="JW55" s="212">
        <v>45607</v>
      </c>
      <c r="JX55" s="212">
        <v>45608</v>
      </c>
      <c r="JY55" s="212">
        <v>45609</v>
      </c>
      <c r="JZ55" s="212">
        <v>45610</v>
      </c>
      <c r="KA55" s="212">
        <v>45611</v>
      </c>
      <c r="KB55" s="212">
        <v>45612</v>
      </c>
      <c r="KC55" s="212">
        <v>45613</v>
      </c>
      <c r="KD55" s="212">
        <v>45614</v>
      </c>
      <c r="KE55" s="212">
        <v>45615</v>
      </c>
      <c r="KF55" s="212">
        <v>45616</v>
      </c>
      <c r="KG55" s="212">
        <v>45617</v>
      </c>
      <c r="KH55" s="212">
        <v>45618</v>
      </c>
      <c r="KI55" s="212">
        <v>45619</v>
      </c>
      <c r="KJ55" s="212">
        <v>45620</v>
      </c>
      <c r="KK55" s="212">
        <v>45621</v>
      </c>
      <c r="KL55" s="212">
        <v>45622</v>
      </c>
      <c r="KM55" s="212">
        <v>45623</v>
      </c>
      <c r="KN55" s="212">
        <v>45624</v>
      </c>
      <c r="KO55" s="212">
        <v>45625</v>
      </c>
      <c r="KP55" s="212">
        <v>45626</v>
      </c>
      <c r="KQ55" s="212">
        <v>45627</v>
      </c>
      <c r="KR55" s="212">
        <v>45628</v>
      </c>
      <c r="KS55" s="212">
        <v>45629</v>
      </c>
      <c r="KT55" s="212">
        <v>45630</v>
      </c>
      <c r="KU55" s="212">
        <v>45631</v>
      </c>
      <c r="KV55" s="212">
        <v>45632</v>
      </c>
      <c r="KW55" s="212">
        <v>45633</v>
      </c>
      <c r="KX55" s="212">
        <v>45634</v>
      </c>
      <c r="KY55" s="212">
        <v>45635</v>
      </c>
      <c r="KZ55" s="212">
        <v>45636</v>
      </c>
      <c r="LA55" s="212">
        <v>45637</v>
      </c>
      <c r="LB55" s="212">
        <v>45638</v>
      </c>
      <c r="LC55" s="212">
        <v>45639</v>
      </c>
      <c r="LD55" s="212">
        <v>45640</v>
      </c>
      <c r="LE55" s="212">
        <v>45641</v>
      </c>
      <c r="LF55" s="212">
        <v>45642</v>
      </c>
      <c r="LG55" s="212">
        <v>45643</v>
      </c>
      <c r="LH55" s="212">
        <v>45644</v>
      </c>
      <c r="LI55" s="212">
        <v>45645</v>
      </c>
      <c r="LJ55" s="212">
        <v>45646</v>
      </c>
      <c r="LK55" s="212">
        <v>45647</v>
      </c>
      <c r="LL55" s="212">
        <v>45648</v>
      </c>
      <c r="LM55" s="212">
        <v>45649</v>
      </c>
      <c r="LN55" s="212">
        <v>45650</v>
      </c>
      <c r="LO55" s="212">
        <v>45651</v>
      </c>
      <c r="LP55" s="212">
        <v>45652</v>
      </c>
      <c r="LQ55" s="212">
        <v>45653</v>
      </c>
      <c r="LR55" s="212">
        <v>45654</v>
      </c>
      <c r="LS55" s="212">
        <v>45655</v>
      </c>
      <c r="LT55" s="212">
        <v>45656</v>
      </c>
      <c r="LU55" s="212">
        <v>45657</v>
      </c>
      <c r="LV55" s="212">
        <v>45658</v>
      </c>
      <c r="LW55" s="212">
        <v>45659</v>
      </c>
      <c r="LX55" s="212">
        <v>45660</v>
      </c>
      <c r="LY55" s="212">
        <v>45661</v>
      </c>
      <c r="LZ55" s="212">
        <v>45662</v>
      </c>
      <c r="MA55" s="212">
        <v>45663</v>
      </c>
      <c r="MB55" s="212">
        <v>45664</v>
      </c>
      <c r="MC55" s="212">
        <v>45665</v>
      </c>
      <c r="MD55" s="212">
        <v>45666</v>
      </c>
      <c r="ME55" s="212">
        <v>45667</v>
      </c>
      <c r="MF55" s="212">
        <v>45668</v>
      </c>
      <c r="MG55" s="212">
        <v>45669</v>
      </c>
      <c r="MH55" s="212">
        <v>45670</v>
      </c>
      <c r="MI55" s="212">
        <v>45671</v>
      </c>
      <c r="MJ55" s="212">
        <v>45672</v>
      </c>
      <c r="MK55" s="212">
        <v>45673</v>
      </c>
      <c r="ML55" s="212">
        <v>45674</v>
      </c>
      <c r="MM55" s="212">
        <v>45675</v>
      </c>
      <c r="MN55" s="212">
        <v>45676</v>
      </c>
      <c r="MO55" s="212">
        <v>45677</v>
      </c>
      <c r="MP55" s="212">
        <v>45678</v>
      </c>
      <c r="MQ55" s="212">
        <v>45679</v>
      </c>
      <c r="MR55" s="212">
        <v>45680</v>
      </c>
      <c r="MS55" s="212">
        <v>45681</v>
      </c>
      <c r="MT55" s="212">
        <v>45682</v>
      </c>
      <c r="MU55" s="212">
        <v>45683</v>
      </c>
      <c r="MV55" s="212">
        <v>45684</v>
      </c>
      <c r="MW55" s="212">
        <v>45685</v>
      </c>
      <c r="MX55" s="212">
        <v>45686</v>
      </c>
      <c r="MY55" s="212">
        <v>45687</v>
      </c>
      <c r="MZ55" s="212">
        <v>45688</v>
      </c>
      <c r="NA55" s="212">
        <v>45689</v>
      </c>
      <c r="NB55" s="212">
        <v>45690</v>
      </c>
      <c r="NC55" s="212">
        <v>45691</v>
      </c>
      <c r="ND55" s="212">
        <v>45692</v>
      </c>
      <c r="NE55" s="212">
        <v>45693</v>
      </c>
      <c r="NF55" s="212">
        <v>45694</v>
      </c>
      <c r="NG55" s="212">
        <v>45695</v>
      </c>
      <c r="NH55" s="212">
        <v>45696</v>
      </c>
      <c r="NI55" s="212">
        <v>45697</v>
      </c>
      <c r="NJ55" s="212">
        <v>45698</v>
      </c>
      <c r="NK55" s="212">
        <v>45699</v>
      </c>
      <c r="NL55" s="212">
        <v>45700</v>
      </c>
      <c r="NM55" s="212">
        <v>45701</v>
      </c>
      <c r="NN55" s="212">
        <v>45702</v>
      </c>
      <c r="NO55" s="212">
        <v>45703</v>
      </c>
      <c r="NP55" s="212">
        <v>45704</v>
      </c>
      <c r="NQ55" s="212">
        <v>45705</v>
      </c>
      <c r="NR55" s="212">
        <v>45706</v>
      </c>
      <c r="NS55" s="212">
        <v>45707</v>
      </c>
      <c r="NT55" s="212">
        <v>45708</v>
      </c>
      <c r="NU55" s="212">
        <v>45709</v>
      </c>
      <c r="NV55" s="212">
        <v>45710</v>
      </c>
      <c r="NW55" s="212">
        <v>45711</v>
      </c>
      <c r="NX55" s="212">
        <v>45712</v>
      </c>
      <c r="NY55" s="212">
        <v>45713</v>
      </c>
      <c r="NZ55" s="212">
        <v>45714</v>
      </c>
      <c r="OA55" s="212">
        <v>45715</v>
      </c>
      <c r="OB55" s="212">
        <v>45716</v>
      </c>
      <c r="OC55" s="212">
        <v>45717</v>
      </c>
      <c r="OD55" s="212">
        <v>45718</v>
      </c>
      <c r="OE55" s="212">
        <v>45719</v>
      </c>
      <c r="OF55" s="212">
        <v>45720</v>
      </c>
      <c r="OG55" s="212">
        <v>45721</v>
      </c>
      <c r="OH55" s="212">
        <v>45722</v>
      </c>
      <c r="OI55" s="212">
        <v>45723</v>
      </c>
      <c r="OJ55" s="212">
        <v>45724</v>
      </c>
      <c r="OK55" s="212">
        <v>45725</v>
      </c>
      <c r="OL55" s="212">
        <v>45726</v>
      </c>
      <c r="OM55" s="212">
        <v>45727</v>
      </c>
      <c r="ON55" s="212">
        <v>45728</v>
      </c>
      <c r="OO55" s="212">
        <v>45729</v>
      </c>
      <c r="OP55" s="212">
        <v>45730</v>
      </c>
      <c r="OQ55" s="212">
        <v>45731</v>
      </c>
      <c r="OR55" s="212">
        <v>45732</v>
      </c>
      <c r="OS55" s="212">
        <v>45733</v>
      </c>
      <c r="OT55" s="212">
        <v>45734</v>
      </c>
      <c r="OU55" s="212">
        <v>45735</v>
      </c>
      <c r="OV55" s="212">
        <v>45736</v>
      </c>
      <c r="OW55" s="212">
        <v>45737</v>
      </c>
      <c r="OX55" s="212">
        <v>45738</v>
      </c>
      <c r="OY55" s="212">
        <v>45739</v>
      </c>
      <c r="OZ55" s="212">
        <v>45740</v>
      </c>
      <c r="PA55" s="212">
        <v>45741</v>
      </c>
      <c r="PB55" s="212">
        <v>45742</v>
      </c>
      <c r="PC55" s="212">
        <v>45743</v>
      </c>
      <c r="PD55" s="212">
        <v>45744</v>
      </c>
      <c r="PE55" s="212">
        <v>45745</v>
      </c>
      <c r="PF55" s="212">
        <v>45746</v>
      </c>
      <c r="PG55" s="212">
        <v>45747</v>
      </c>
      <c r="PH55" s="212">
        <v>45748</v>
      </c>
      <c r="PI55" s="212">
        <v>45749</v>
      </c>
      <c r="PJ55" s="212">
        <v>45750</v>
      </c>
      <c r="PK55" s="212">
        <v>45751</v>
      </c>
      <c r="PL55" s="212">
        <v>45752</v>
      </c>
      <c r="PM55" s="212">
        <v>45753</v>
      </c>
      <c r="PN55" s="212">
        <v>45754</v>
      </c>
      <c r="PO55" s="212">
        <v>45755</v>
      </c>
      <c r="PP55" s="212">
        <v>45756</v>
      </c>
      <c r="PQ55" s="212">
        <v>45757</v>
      </c>
      <c r="PR55" s="212">
        <v>45758</v>
      </c>
      <c r="PS55" s="212">
        <v>45759</v>
      </c>
      <c r="PT55" s="212">
        <v>45760</v>
      </c>
      <c r="PU55" s="212">
        <v>45761</v>
      </c>
      <c r="PV55" s="212">
        <v>45762</v>
      </c>
      <c r="PW55" s="212">
        <v>45763</v>
      </c>
      <c r="PX55" s="212">
        <v>45764</v>
      </c>
      <c r="PY55" s="212">
        <v>45765</v>
      </c>
      <c r="PZ55" s="212">
        <v>45766</v>
      </c>
      <c r="QA55" s="212">
        <v>45767</v>
      </c>
      <c r="QB55" s="212">
        <v>45768</v>
      </c>
      <c r="QC55" s="212">
        <v>45769</v>
      </c>
      <c r="QD55" s="212">
        <v>45770</v>
      </c>
      <c r="QE55" s="212">
        <v>45771</v>
      </c>
      <c r="QF55" s="212">
        <v>45772</v>
      </c>
      <c r="QG55" s="212">
        <v>45773</v>
      </c>
      <c r="QH55" s="212">
        <v>45774</v>
      </c>
      <c r="QI55" s="212">
        <v>45775</v>
      </c>
      <c r="QJ55" s="212">
        <v>45776</v>
      </c>
      <c r="QK55" s="212">
        <v>45777</v>
      </c>
      <c r="QL55" s="212">
        <v>45778</v>
      </c>
      <c r="QM55" s="212">
        <v>45779</v>
      </c>
      <c r="QN55" s="212">
        <v>45780</v>
      </c>
      <c r="QO55" s="212">
        <v>45781</v>
      </c>
      <c r="QP55" s="212">
        <v>45782</v>
      </c>
      <c r="QQ55" s="212">
        <v>45783</v>
      </c>
      <c r="QR55" s="212">
        <v>45784</v>
      </c>
      <c r="QS55" s="212">
        <v>45785</v>
      </c>
      <c r="QT55" s="212">
        <v>45786</v>
      </c>
      <c r="QU55" s="212">
        <v>45787</v>
      </c>
      <c r="QV55" s="212">
        <v>45788</v>
      </c>
      <c r="QW55" s="212">
        <v>45789</v>
      </c>
      <c r="QX55" s="212">
        <v>45790</v>
      </c>
      <c r="QY55" s="212">
        <v>45791</v>
      </c>
      <c r="QZ55" s="212">
        <v>45792</v>
      </c>
      <c r="RA55" s="212">
        <v>45793</v>
      </c>
      <c r="RB55" s="212">
        <v>45794</v>
      </c>
      <c r="RC55" s="212">
        <v>45795</v>
      </c>
      <c r="RD55" s="212">
        <v>45796</v>
      </c>
      <c r="RE55" s="212">
        <v>45797</v>
      </c>
      <c r="RF55" s="212">
        <v>45798</v>
      </c>
      <c r="RG55" s="212">
        <v>45799</v>
      </c>
      <c r="RH55" s="212">
        <v>45800</v>
      </c>
      <c r="RI55" s="212">
        <v>45801</v>
      </c>
      <c r="RJ55" s="212">
        <v>45802</v>
      </c>
      <c r="RK55" s="212">
        <v>45803</v>
      </c>
      <c r="RL55" s="212">
        <v>45804</v>
      </c>
      <c r="RM55" s="212">
        <v>45805</v>
      </c>
      <c r="RN55" s="212">
        <v>45806</v>
      </c>
      <c r="RO55" s="212">
        <v>45807</v>
      </c>
      <c r="RP55" s="212">
        <v>45808</v>
      </c>
      <c r="RQ55" s="212">
        <v>45809</v>
      </c>
      <c r="RR55" s="212">
        <v>45810</v>
      </c>
      <c r="RS55" s="212">
        <v>45811</v>
      </c>
      <c r="RT55" s="212">
        <v>45812</v>
      </c>
      <c r="RU55" s="212">
        <v>45813</v>
      </c>
      <c r="RV55" s="212">
        <v>45814</v>
      </c>
      <c r="RW55" s="212">
        <v>45815</v>
      </c>
      <c r="RX55" s="212">
        <v>45816</v>
      </c>
      <c r="RY55" s="212">
        <v>45817</v>
      </c>
      <c r="RZ55" s="212">
        <v>45818</v>
      </c>
      <c r="SA55" s="212">
        <v>45819</v>
      </c>
      <c r="SB55" s="212">
        <v>45820</v>
      </c>
      <c r="SC55" s="212">
        <v>45821</v>
      </c>
      <c r="SD55" s="212">
        <v>45822</v>
      </c>
      <c r="SE55" s="212">
        <v>45823</v>
      </c>
      <c r="SF55" s="212">
        <v>45824</v>
      </c>
      <c r="SG55" s="212">
        <v>45825</v>
      </c>
      <c r="SH55" s="212">
        <v>45826</v>
      </c>
      <c r="SI55" s="212">
        <v>45827</v>
      </c>
      <c r="SJ55" s="212">
        <v>45828</v>
      </c>
      <c r="SK55" s="212">
        <v>45829</v>
      </c>
      <c r="SL55" s="212">
        <v>45830</v>
      </c>
      <c r="SM55" s="212">
        <v>45831</v>
      </c>
      <c r="SN55" s="212">
        <v>45832</v>
      </c>
      <c r="SO55" s="212">
        <v>45833</v>
      </c>
      <c r="SP55" s="212">
        <v>45834</v>
      </c>
      <c r="SQ55" s="212">
        <v>45835</v>
      </c>
      <c r="SR55" s="212">
        <v>45836</v>
      </c>
      <c r="SS55" s="212">
        <v>45837</v>
      </c>
      <c r="ST55" s="212">
        <v>45838</v>
      </c>
      <c r="SU55" s="212">
        <v>45839</v>
      </c>
      <c r="SV55" s="212">
        <v>45840</v>
      </c>
      <c r="SW55" s="212">
        <v>45841</v>
      </c>
      <c r="SX55" s="212">
        <v>45842</v>
      </c>
      <c r="SY55" s="212">
        <v>45843</v>
      </c>
      <c r="SZ55" s="212">
        <v>45844</v>
      </c>
      <c r="TA55" s="212">
        <v>45845</v>
      </c>
      <c r="TB55" s="212">
        <v>45846</v>
      </c>
      <c r="TC55" s="212">
        <v>45847</v>
      </c>
      <c r="TD55" s="212">
        <v>45848</v>
      </c>
      <c r="TE55" s="212">
        <v>45849</v>
      </c>
      <c r="TF55" s="212">
        <v>45850</v>
      </c>
      <c r="TG55" s="212">
        <v>45851</v>
      </c>
      <c r="TH55" s="212">
        <v>45852</v>
      </c>
      <c r="TI55" s="212">
        <v>45853</v>
      </c>
      <c r="TJ55" s="212">
        <f t="shared" ref="TJ55" si="451">TI55+1</f>
        <v>45854</v>
      </c>
      <c r="TK55" s="212">
        <f t="shared" ref="TK55" si="452">TJ55+1</f>
        <v>45855</v>
      </c>
      <c r="TL55" s="212">
        <f t="shared" ref="TL55" si="453">TK55+1</f>
        <v>45856</v>
      </c>
      <c r="TM55" s="212">
        <f t="shared" ref="TM55" si="454">TL55+1</f>
        <v>45857</v>
      </c>
      <c r="TN55" s="212">
        <f t="shared" ref="TN55" si="455">TM55+1</f>
        <v>45858</v>
      </c>
      <c r="TO55" s="212">
        <f t="shared" ref="TO55" si="456">TN55+1</f>
        <v>45859</v>
      </c>
      <c r="TP55" s="212">
        <f t="shared" ref="TP55" si="457">TO55+1</f>
        <v>45860</v>
      </c>
      <c r="TQ55" s="212">
        <f t="shared" ref="TQ55" si="458">TP55+1</f>
        <v>45861</v>
      </c>
      <c r="TR55" s="212">
        <f t="shared" ref="TR55" si="459">TQ55+1</f>
        <v>45862</v>
      </c>
      <c r="TS55" s="212">
        <f t="shared" ref="TS55" si="460">TR55+1</f>
        <v>45863</v>
      </c>
      <c r="TT55" s="212">
        <f t="shared" ref="TT55" si="461">TS55+1</f>
        <v>45864</v>
      </c>
      <c r="TU55" s="212">
        <f t="shared" ref="TU55" si="462">TT55+1</f>
        <v>45865</v>
      </c>
      <c r="TV55" s="212">
        <f t="shared" ref="TV55" si="463">TU55+1</f>
        <v>45866</v>
      </c>
      <c r="TW55" s="212">
        <f t="shared" ref="TW55" si="464">TV55+1</f>
        <v>45867</v>
      </c>
      <c r="TX55" s="212">
        <f t="shared" ref="TX55" si="465">TW55+1</f>
        <v>45868</v>
      </c>
      <c r="TY55" s="212">
        <f t="shared" ref="TY55" si="466">TX55+1</f>
        <v>45869</v>
      </c>
      <c r="TZ55" s="212">
        <f t="shared" ref="TZ55" si="467">TY55+1</f>
        <v>45870</v>
      </c>
      <c r="UA55" s="212">
        <f t="shared" ref="UA55" si="468">TZ55+1</f>
        <v>45871</v>
      </c>
      <c r="UB55" s="212">
        <f t="shared" ref="UB55" si="469">UA55+1</f>
        <v>45872</v>
      </c>
      <c r="UC55" s="212">
        <f t="shared" ref="UC55" si="470">UB55+1</f>
        <v>45873</v>
      </c>
      <c r="UD55" s="212">
        <f t="shared" ref="UD55" si="471">UC55+1</f>
        <v>45874</v>
      </c>
      <c r="UE55" s="212">
        <f t="shared" ref="UE55" si="472">UD55+1</f>
        <v>45875</v>
      </c>
      <c r="UF55" s="212">
        <f t="shared" ref="UF55" si="473">UE55+1</f>
        <v>45876</v>
      </c>
      <c r="UG55" s="212">
        <f t="shared" ref="UG55" si="474">UF55+1</f>
        <v>45877</v>
      </c>
      <c r="UH55" s="212">
        <f t="shared" ref="UH55" si="475">UG55+1</f>
        <v>45878</v>
      </c>
      <c r="UI55" s="212">
        <f t="shared" ref="UI55" si="476">UH55+1</f>
        <v>45879</v>
      </c>
      <c r="UJ55" s="212">
        <f t="shared" ref="UJ55" si="477">UI55+1</f>
        <v>45880</v>
      </c>
      <c r="UK55" s="212">
        <f t="shared" ref="UK55" si="478">UJ55+1</f>
        <v>45881</v>
      </c>
      <c r="UL55" s="212">
        <f t="shared" ref="UL55" si="479">UK55+1</f>
        <v>45882</v>
      </c>
      <c r="UM55" s="212">
        <f t="shared" ref="UM55" si="480">UL55+1</f>
        <v>45883</v>
      </c>
      <c r="UN55" s="212">
        <f t="shared" ref="UN55" si="481">UM55+1</f>
        <v>45884</v>
      </c>
      <c r="UO55" s="212">
        <f t="shared" ref="UO55" si="482">UN55+1</f>
        <v>45885</v>
      </c>
      <c r="UP55" s="212">
        <f t="shared" ref="UP55" si="483">UO55+1</f>
        <v>45886</v>
      </c>
      <c r="UQ55" s="212">
        <f t="shared" ref="UQ55" si="484">UP55+1</f>
        <v>45887</v>
      </c>
      <c r="UR55" s="212">
        <f t="shared" ref="UR55" si="485">UQ55+1</f>
        <v>45888</v>
      </c>
      <c r="US55" s="212">
        <f t="shared" ref="US55" si="486">UR55+1</f>
        <v>45889</v>
      </c>
      <c r="UT55" s="212">
        <f t="shared" ref="UT55" si="487">US55+1</f>
        <v>45890</v>
      </c>
      <c r="UU55" s="212">
        <f t="shared" ref="UU55" si="488">UT55+1</f>
        <v>45891</v>
      </c>
      <c r="UV55" s="212">
        <f t="shared" ref="UV55" si="489">UU55+1</f>
        <v>45892</v>
      </c>
      <c r="UW55" s="212">
        <f t="shared" ref="UW55" si="490">UV55+1</f>
        <v>45893</v>
      </c>
      <c r="UX55" s="212">
        <f t="shared" ref="UX55" si="491">UW55+1</f>
        <v>45894</v>
      </c>
      <c r="UY55" s="212">
        <f t="shared" ref="UY55" si="492">UX55+1</f>
        <v>45895</v>
      </c>
      <c r="UZ55" s="212">
        <f t="shared" ref="UZ55" si="493">UY55+1</f>
        <v>45896</v>
      </c>
      <c r="VA55" s="212">
        <f t="shared" ref="VA55" si="494">UZ55+1</f>
        <v>45897</v>
      </c>
      <c r="VB55" s="212">
        <f t="shared" ref="VB55" si="495">VA55+1</f>
        <v>45898</v>
      </c>
      <c r="VC55" s="212">
        <f t="shared" ref="VC55" si="496">VB55+1</f>
        <v>45899</v>
      </c>
      <c r="VD55" s="212">
        <f t="shared" ref="VD55" si="497">VC55+1</f>
        <v>45900</v>
      </c>
      <c r="VE55" s="212">
        <f t="shared" ref="VE55" si="498">VD55+1</f>
        <v>45901</v>
      </c>
      <c r="VF55" s="212">
        <f t="shared" ref="VF55" si="499">VE55+1</f>
        <v>45902</v>
      </c>
      <c r="VG55" s="212">
        <f t="shared" ref="VG55" si="500">VF55+1</f>
        <v>45903</v>
      </c>
      <c r="VH55" s="212">
        <f t="shared" ref="VH55" si="501">VG55+1</f>
        <v>45904</v>
      </c>
      <c r="VI55" s="212">
        <f t="shared" ref="VI55" si="502">VH55+1</f>
        <v>45905</v>
      </c>
      <c r="VJ55" s="212">
        <f t="shared" ref="VJ55" si="503">VI55+1</f>
        <v>45906</v>
      </c>
      <c r="VK55" s="212">
        <f t="shared" ref="VK55" si="504">VJ55+1</f>
        <v>45907</v>
      </c>
      <c r="VL55" s="212">
        <f t="shared" ref="VL55" si="505">VK55+1</f>
        <v>45908</v>
      </c>
      <c r="VM55" s="212">
        <f t="shared" ref="VM55" si="506">VL55+1</f>
        <v>45909</v>
      </c>
      <c r="VN55" s="212">
        <f t="shared" ref="VN55" si="507">VM55+1</f>
        <v>45910</v>
      </c>
      <c r="VO55" s="212">
        <f t="shared" ref="VO55" si="508">VN55+1</f>
        <v>45911</v>
      </c>
      <c r="VP55" s="212">
        <f t="shared" ref="VP55" si="509">VO55+1</f>
        <v>45912</v>
      </c>
      <c r="VQ55" s="212">
        <f t="shared" ref="VQ55" si="510">VP55+1</f>
        <v>45913</v>
      </c>
      <c r="VR55" s="212">
        <f t="shared" ref="VR55" si="511">VQ55+1</f>
        <v>45914</v>
      </c>
      <c r="VS55" s="212">
        <f t="shared" ref="VS55" si="512">VR55+1</f>
        <v>45915</v>
      </c>
      <c r="VT55" s="212">
        <f t="shared" ref="VT55" si="513">VS55+1</f>
        <v>45916</v>
      </c>
      <c r="VU55" s="212">
        <f t="shared" ref="VU55" si="514">VT55+1</f>
        <v>45917</v>
      </c>
      <c r="VV55" s="212">
        <f t="shared" ref="VV55" si="515">VU55+1</f>
        <v>45918</v>
      </c>
      <c r="VW55" s="212">
        <f t="shared" ref="VW55" si="516">VV55+1</f>
        <v>45919</v>
      </c>
      <c r="VX55" s="212">
        <f t="shared" ref="VX55" si="517">VW55+1</f>
        <v>45920</v>
      </c>
      <c r="VY55" s="212">
        <f t="shared" ref="VY55" si="518">VX55+1</f>
        <v>45921</v>
      </c>
      <c r="VZ55" s="212">
        <f t="shared" ref="VZ55" si="519">VY55+1</f>
        <v>45922</v>
      </c>
      <c r="WA55" s="212">
        <f t="shared" ref="WA55" si="520">VZ55+1</f>
        <v>45923</v>
      </c>
      <c r="WB55" s="212">
        <f t="shared" ref="WB55" si="521">WA55+1</f>
        <v>45924</v>
      </c>
      <c r="WC55" s="212">
        <f t="shared" ref="WC55" si="522">WB55+1</f>
        <v>45925</v>
      </c>
      <c r="WD55" s="212">
        <f t="shared" ref="WD55" si="523">WC55+1</f>
        <v>45926</v>
      </c>
      <c r="WE55" s="212">
        <f t="shared" ref="WE55" si="524">WD55+1</f>
        <v>45927</v>
      </c>
      <c r="WF55" s="212">
        <f t="shared" ref="WF55" si="525">WE55+1</f>
        <v>45928</v>
      </c>
      <c r="WG55" s="212">
        <f t="shared" ref="WG55" si="526">WF55+1</f>
        <v>45929</v>
      </c>
      <c r="WH55" s="212">
        <f t="shared" ref="WH55" si="527">WG55+1</f>
        <v>45930</v>
      </c>
      <c r="WI55" s="212">
        <f t="shared" ref="WI55" si="528">WH55+1</f>
        <v>45931</v>
      </c>
      <c r="WJ55" s="212">
        <f t="shared" ref="WJ55" si="529">WI55+1</f>
        <v>45932</v>
      </c>
      <c r="WK55" s="212">
        <f t="shared" ref="WK55" si="530">WJ55+1</f>
        <v>45933</v>
      </c>
      <c r="WL55" s="212">
        <f t="shared" ref="WL55" si="531">WK55+1</f>
        <v>45934</v>
      </c>
      <c r="WM55" s="212">
        <f t="shared" ref="WM55" si="532">WL55+1</f>
        <v>45935</v>
      </c>
      <c r="WN55" s="212">
        <f t="shared" ref="WN55" si="533">WM55+1</f>
        <v>45936</v>
      </c>
      <c r="WO55" s="212">
        <f t="shared" ref="WO55" si="534">WN55+1</f>
        <v>45937</v>
      </c>
      <c r="WP55" s="212">
        <f t="shared" ref="WP55" si="535">WO55+1</f>
        <v>45938</v>
      </c>
      <c r="WQ55" s="212">
        <f t="shared" ref="WQ55" si="536">WP55+1</f>
        <v>45939</v>
      </c>
      <c r="WR55" s="212">
        <f t="shared" ref="WR55" si="537">WQ55+1</f>
        <v>45940</v>
      </c>
      <c r="WS55" s="212">
        <f t="shared" ref="WS55" si="538">WR55+1</f>
        <v>45941</v>
      </c>
      <c r="WT55" s="212">
        <f t="shared" ref="WT55" si="539">WS55+1</f>
        <v>45942</v>
      </c>
      <c r="WU55" s="212">
        <f t="shared" ref="WU55" si="540">WT55+1</f>
        <v>45943</v>
      </c>
      <c r="WV55" s="212">
        <f t="shared" ref="WV55" si="541">WU55+1</f>
        <v>45944</v>
      </c>
      <c r="WW55" s="212">
        <f t="shared" ref="WW55" si="542">WV55+1</f>
        <v>45945</v>
      </c>
      <c r="WX55" s="212">
        <f t="shared" ref="WX55" si="543">WW55+1</f>
        <v>45946</v>
      </c>
      <c r="WY55" s="212">
        <f t="shared" ref="WY55" si="544">WX55+1</f>
        <v>45947</v>
      </c>
      <c r="WZ55" s="212">
        <f t="shared" ref="WZ55" si="545">WY55+1</f>
        <v>45948</v>
      </c>
      <c r="XA55" s="212">
        <f t="shared" ref="XA55" si="546">WZ55+1</f>
        <v>45949</v>
      </c>
      <c r="XB55" s="212">
        <f t="shared" ref="XB55" si="547">XA55+1</f>
        <v>45950</v>
      </c>
      <c r="XC55" s="212">
        <f t="shared" ref="XC55" si="548">XB55+1</f>
        <v>45951</v>
      </c>
      <c r="XD55" s="212">
        <f t="shared" ref="XD55" si="549">XC55+1</f>
        <v>45952</v>
      </c>
      <c r="XE55" s="212">
        <f t="shared" ref="XE55" si="550">XD55+1</f>
        <v>45953</v>
      </c>
      <c r="XF55" s="212">
        <f t="shared" ref="XF55" si="551">XE55+1</f>
        <v>45954</v>
      </c>
      <c r="XG55" s="212">
        <f t="shared" ref="XG55" si="552">XF55+1</f>
        <v>45955</v>
      </c>
      <c r="XH55" s="212">
        <f t="shared" ref="XH55" si="553">XG55+1</f>
        <v>45956</v>
      </c>
      <c r="XI55" s="212">
        <f t="shared" ref="XI55" si="554">XH55+1</f>
        <v>45957</v>
      </c>
      <c r="XJ55" s="212">
        <f t="shared" ref="XJ55" si="555">XI55+1</f>
        <v>45958</v>
      </c>
      <c r="XK55" s="212">
        <f t="shared" ref="XK55" si="556">XJ55+1</f>
        <v>45959</v>
      </c>
      <c r="XL55" s="212">
        <f t="shared" ref="XL55" si="557">XK55+1</f>
        <v>45960</v>
      </c>
      <c r="XM55" s="212">
        <f t="shared" ref="XM55" si="558">XL55+1</f>
        <v>45961</v>
      </c>
      <c r="XN55" s="212">
        <f t="shared" ref="XN55" si="559">XM55+1</f>
        <v>45962</v>
      </c>
      <c r="XO55" s="212">
        <f t="shared" ref="XO55" si="560">XN55+1</f>
        <v>45963</v>
      </c>
      <c r="XP55" s="212">
        <f t="shared" ref="XP55" si="561">XO55+1</f>
        <v>45964</v>
      </c>
      <c r="XQ55" s="212">
        <f t="shared" ref="XQ55" si="562">XP55+1</f>
        <v>45965</v>
      </c>
      <c r="XR55" s="212">
        <f t="shared" ref="XR55" si="563">XQ55+1</f>
        <v>45966</v>
      </c>
      <c r="XS55" s="212">
        <f t="shared" ref="XS55" si="564">XR55+1</f>
        <v>45967</v>
      </c>
      <c r="XT55" s="212">
        <f t="shared" ref="XT55" si="565">XS55+1</f>
        <v>45968</v>
      </c>
      <c r="XU55" s="212">
        <f t="shared" ref="XU55" si="566">XT55+1</f>
        <v>45969</v>
      </c>
      <c r="XV55" s="212">
        <f t="shared" ref="XV55" si="567">XU55+1</f>
        <v>45970</v>
      </c>
      <c r="XW55" s="212">
        <f t="shared" ref="XW55" si="568">XV55+1</f>
        <v>45971</v>
      </c>
      <c r="XX55" s="212">
        <f t="shared" ref="XX55" si="569">XW55+1</f>
        <v>45972</v>
      </c>
      <c r="XY55" s="212">
        <f t="shared" ref="XY55" si="570">XX55+1</f>
        <v>45973</v>
      </c>
      <c r="XZ55" s="212">
        <f t="shared" ref="XZ55" si="571">XY55+1</f>
        <v>45974</v>
      </c>
      <c r="YA55" s="212">
        <f t="shared" ref="YA55" si="572">XZ55+1</f>
        <v>45975</v>
      </c>
      <c r="YB55" s="212">
        <f t="shared" ref="YB55" si="573">YA55+1</f>
        <v>45976</v>
      </c>
      <c r="YC55" s="212">
        <f t="shared" ref="YC55" si="574">YB55+1</f>
        <v>45977</v>
      </c>
      <c r="YD55" s="212">
        <f t="shared" ref="YD55" si="575">YC55+1</f>
        <v>45978</v>
      </c>
      <c r="YE55" s="212">
        <f t="shared" ref="YE55" si="576">YD55+1</f>
        <v>45979</v>
      </c>
      <c r="YF55" s="212">
        <f t="shared" ref="YF55" si="577">YE55+1</f>
        <v>45980</v>
      </c>
      <c r="YG55" s="212">
        <f t="shared" ref="YG55" si="578">YF55+1</f>
        <v>45981</v>
      </c>
      <c r="YH55" s="212">
        <f t="shared" ref="YH55" si="579">YG55+1</f>
        <v>45982</v>
      </c>
      <c r="YI55" s="212">
        <f t="shared" ref="YI55" si="580">YH55+1</f>
        <v>45983</v>
      </c>
      <c r="YJ55" s="212">
        <f t="shared" ref="YJ55" si="581">YI55+1</f>
        <v>45984</v>
      </c>
      <c r="YK55" s="212">
        <f t="shared" ref="YK55" si="582">YJ55+1</f>
        <v>45985</v>
      </c>
      <c r="YL55" s="212">
        <f t="shared" ref="YL55" si="583">YK55+1</f>
        <v>45986</v>
      </c>
      <c r="YM55" s="212">
        <f t="shared" ref="YM55" si="584">YL55+1</f>
        <v>45987</v>
      </c>
      <c r="YN55" s="212">
        <f t="shared" ref="YN55" si="585">YM55+1</f>
        <v>45988</v>
      </c>
      <c r="YO55" s="212">
        <f t="shared" ref="YO55" si="586">YN55+1</f>
        <v>45989</v>
      </c>
      <c r="YP55" s="212">
        <f t="shared" ref="YP55" si="587">YO55+1</f>
        <v>45990</v>
      </c>
      <c r="YQ55" s="212">
        <f t="shared" ref="YQ55" si="588">YP55+1</f>
        <v>45991</v>
      </c>
      <c r="YR55" s="212">
        <f t="shared" ref="YR55" si="589">YQ55+1</f>
        <v>45992</v>
      </c>
      <c r="YS55" s="212">
        <f t="shared" ref="YS55" si="590">YR55+1</f>
        <v>45993</v>
      </c>
      <c r="YT55" s="212">
        <f t="shared" ref="YT55" si="591">YS55+1</f>
        <v>45994</v>
      </c>
      <c r="YU55" s="212">
        <f t="shared" ref="YU55" si="592">YT55+1</f>
        <v>45995</v>
      </c>
      <c r="YV55" s="212">
        <f t="shared" ref="YV55" si="593">YU55+1</f>
        <v>45996</v>
      </c>
      <c r="YW55" s="212">
        <f t="shared" ref="YW55" si="594">YV55+1</f>
        <v>45997</v>
      </c>
      <c r="YX55" s="212">
        <f t="shared" ref="YX55" si="595">YW55+1</f>
        <v>45998</v>
      </c>
      <c r="YY55" s="212">
        <f t="shared" ref="YY55" si="596">YX55+1</f>
        <v>45999</v>
      </c>
      <c r="YZ55" s="212">
        <f t="shared" ref="YZ55" si="597">YY55+1</f>
        <v>46000</v>
      </c>
      <c r="ZA55" s="212">
        <f t="shared" ref="ZA55" si="598">YZ55+1</f>
        <v>46001</v>
      </c>
      <c r="ZB55" s="212">
        <f t="shared" ref="ZB55" si="599">ZA55+1</f>
        <v>46002</v>
      </c>
      <c r="ZC55" s="212">
        <f t="shared" ref="ZC55" si="600">ZB55+1</f>
        <v>46003</v>
      </c>
      <c r="ZD55" s="212">
        <f t="shared" ref="ZD55" si="601">ZC55+1</f>
        <v>46004</v>
      </c>
      <c r="ZE55" s="212">
        <f t="shared" ref="ZE55" si="602">ZD55+1</f>
        <v>46005</v>
      </c>
      <c r="ZF55" s="212">
        <f t="shared" ref="ZF55" si="603">ZE55+1</f>
        <v>46006</v>
      </c>
      <c r="ZG55" s="212">
        <f t="shared" ref="ZG55" si="604">ZF55+1</f>
        <v>46007</v>
      </c>
      <c r="ZH55" s="212">
        <f t="shared" ref="ZH55" si="605">ZG55+1</f>
        <v>46008</v>
      </c>
      <c r="ZI55" s="212">
        <f t="shared" ref="ZI55" si="606">ZH55+1</f>
        <v>46009</v>
      </c>
      <c r="ZJ55" s="212">
        <f t="shared" ref="ZJ55" si="607">ZI55+1</f>
        <v>46010</v>
      </c>
      <c r="ZK55" s="212">
        <f t="shared" ref="ZK55" si="608">ZJ55+1</f>
        <v>46011</v>
      </c>
      <c r="ZL55" s="212">
        <f t="shared" ref="ZL55" si="609">ZK55+1</f>
        <v>46012</v>
      </c>
      <c r="ZM55" s="212">
        <f t="shared" ref="ZM55" si="610">ZL55+1</f>
        <v>46013</v>
      </c>
      <c r="ZN55" s="212">
        <f t="shared" ref="ZN55" si="611">ZM55+1</f>
        <v>46014</v>
      </c>
      <c r="ZO55" s="212">
        <f t="shared" ref="ZO55" si="612">ZN55+1</f>
        <v>46015</v>
      </c>
      <c r="ZP55" s="212">
        <f t="shared" ref="ZP55" si="613">ZO55+1</f>
        <v>46016</v>
      </c>
      <c r="ZQ55" s="212">
        <f t="shared" ref="ZQ55" si="614">ZP55+1</f>
        <v>46017</v>
      </c>
      <c r="ZR55" s="212">
        <f t="shared" ref="ZR55" si="615">ZQ55+1</f>
        <v>46018</v>
      </c>
      <c r="ZS55" s="212">
        <f t="shared" ref="ZS55" si="616">ZR55+1</f>
        <v>46019</v>
      </c>
      <c r="ZT55" s="212">
        <f t="shared" ref="ZT55" si="617">ZS55+1</f>
        <v>46020</v>
      </c>
      <c r="ZU55" s="212">
        <f t="shared" ref="ZU55" si="618">ZT55+1</f>
        <v>46021</v>
      </c>
      <c r="ZV55" s="212">
        <f t="shared" ref="ZV55" si="619">ZU55+1</f>
        <v>46022</v>
      </c>
      <c r="ZW55" s="212">
        <f t="shared" ref="ZW55" si="620">ZV55+1</f>
        <v>46023</v>
      </c>
      <c r="ZX55" s="212">
        <f t="shared" ref="ZX55" si="621">ZW55+1</f>
        <v>46024</v>
      </c>
      <c r="ZY55" s="212">
        <f t="shared" ref="ZY55" si="622">ZX55+1</f>
        <v>46025</v>
      </c>
      <c r="ZZ55" s="212">
        <f t="shared" ref="ZZ55" si="623">ZY55+1</f>
        <v>46026</v>
      </c>
      <c r="AAA55" s="212">
        <f t="shared" ref="AAA55" si="624">ZZ55+1</f>
        <v>46027</v>
      </c>
      <c r="AAB55" s="212">
        <f t="shared" ref="AAB55" si="625">AAA55+1</f>
        <v>46028</v>
      </c>
      <c r="AAC55" s="212">
        <f t="shared" ref="AAC55" si="626">AAB55+1</f>
        <v>46029</v>
      </c>
      <c r="AAD55" s="212">
        <f t="shared" ref="AAD55" si="627">AAC55+1</f>
        <v>46030</v>
      </c>
      <c r="AAE55" s="212">
        <f t="shared" ref="AAE55" si="628">AAD55+1</f>
        <v>46031</v>
      </c>
      <c r="AAF55" s="212">
        <f t="shared" ref="AAF55" si="629">AAE55+1</f>
        <v>46032</v>
      </c>
      <c r="AAG55" s="212">
        <f t="shared" ref="AAG55" si="630">AAF55+1</f>
        <v>46033</v>
      </c>
      <c r="AAH55" s="212">
        <f t="shared" ref="AAH55" si="631">AAG55+1</f>
        <v>46034</v>
      </c>
      <c r="AAI55" s="212">
        <f t="shared" ref="AAI55" si="632">AAH55+1</f>
        <v>46035</v>
      </c>
      <c r="AAJ55" s="212">
        <f t="shared" ref="AAJ55" si="633">AAI55+1</f>
        <v>46036</v>
      </c>
      <c r="AAK55" s="212">
        <f t="shared" ref="AAK55" si="634">AAJ55+1</f>
        <v>46037</v>
      </c>
      <c r="AAL55" s="212">
        <f t="shared" ref="AAL55" si="635">AAK55+1</f>
        <v>46038</v>
      </c>
      <c r="AAM55" s="212">
        <f t="shared" ref="AAM55" si="636">AAL55+1</f>
        <v>46039</v>
      </c>
      <c r="AAN55" s="212">
        <f t="shared" ref="AAN55" si="637">AAM55+1</f>
        <v>46040</v>
      </c>
      <c r="AAO55" s="212">
        <f t="shared" ref="AAO55" si="638">AAN55+1</f>
        <v>46041</v>
      </c>
      <c r="AAP55" s="212">
        <f t="shared" ref="AAP55" si="639">AAO55+1</f>
        <v>46042</v>
      </c>
      <c r="AAQ55" s="212">
        <f t="shared" ref="AAQ55" si="640">AAP55+1</f>
        <v>46043</v>
      </c>
      <c r="AAR55" s="212">
        <f t="shared" ref="AAR55" si="641">AAQ55+1</f>
        <v>46044</v>
      </c>
      <c r="AAS55" s="212">
        <f t="shared" ref="AAS55" si="642">AAR55+1</f>
        <v>46045</v>
      </c>
      <c r="AAT55" s="212">
        <f t="shared" ref="AAT55" si="643">AAS55+1</f>
        <v>46046</v>
      </c>
      <c r="AAU55" s="212">
        <f t="shared" ref="AAU55" si="644">AAT55+1</f>
        <v>46047</v>
      </c>
      <c r="AAV55" s="212">
        <f t="shared" ref="AAV55" si="645">AAU55+1</f>
        <v>46048</v>
      </c>
      <c r="AAW55" s="212">
        <f t="shared" ref="AAW55" si="646">AAV55+1</f>
        <v>46049</v>
      </c>
      <c r="AAX55" s="212">
        <f t="shared" ref="AAX55" si="647">AAW55+1</f>
        <v>46050</v>
      </c>
      <c r="AAY55" s="212">
        <f t="shared" ref="AAY55" si="648">AAX55+1</f>
        <v>46051</v>
      </c>
      <c r="AAZ55" s="212">
        <f t="shared" ref="AAZ55" si="649">AAY55+1</f>
        <v>46052</v>
      </c>
      <c r="ABA55" s="212">
        <f t="shared" ref="ABA55" si="650">AAZ55+1</f>
        <v>46053</v>
      </c>
      <c r="ABB55" s="212">
        <f t="shared" ref="ABB55" si="651">ABA55+1</f>
        <v>46054</v>
      </c>
      <c r="ABC55" s="212">
        <f t="shared" ref="ABC55" si="652">ABB55+1</f>
        <v>46055</v>
      </c>
      <c r="ABD55" s="212">
        <f t="shared" ref="ABD55" si="653">ABC55+1</f>
        <v>46056</v>
      </c>
      <c r="ABE55" s="212">
        <f t="shared" ref="ABE55" si="654">ABD55+1</f>
        <v>46057</v>
      </c>
      <c r="ABF55" s="212">
        <f t="shared" ref="ABF55" si="655">ABE55+1</f>
        <v>46058</v>
      </c>
      <c r="ABG55" s="212">
        <f t="shared" ref="ABG55" si="656">ABF55+1</f>
        <v>46059</v>
      </c>
      <c r="ABH55" s="212">
        <f t="shared" ref="ABH55" si="657">ABG55+1</f>
        <v>46060</v>
      </c>
    </row>
    <row r="56" spans="1:736" s="295" customFormat="1" ht="15">
      <c r="A56" s="305" t="s">
        <v>253</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8"/>
      <c r="LD56" s="8"/>
      <c r="LE56" s="8"/>
      <c r="LF56" s="8"/>
      <c r="LG56" s="8"/>
      <c r="LH56" s="8"/>
      <c r="LI56" s="8"/>
      <c r="LJ56" s="8"/>
      <c r="LK56" s="8"/>
      <c r="LL56" s="8"/>
      <c r="LM56" s="8"/>
      <c r="LN56" s="8"/>
      <c r="LO56" s="8"/>
      <c r="LP56" s="8"/>
      <c r="LQ56" s="8"/>
      <c r="LR56" s="8"/>
      <c r="LS56" s="8"/>
      <c r="LT56" s="8"/>
      <c r="LU56" s="8"/>
      <c r="LV56" s="8"/>
      <c r="LW56" s="8"/>
      <c r="LX56" s="8"/>
      <c r="LY56" s="8"/>
      <c r="LZ56" s="8"/>
      <c r="MA56" s="8"/>
      <c r="MB56" s="8"/>
      <c r="MC56" s="8"/>
      <c r="MD56" s="8"/>
      <c r="ME56" s="8"/>
      <c r="MF56" s="8"/>
      <c r="MG56" s="8"/>
      <c r="MH56" s="8"/>
      <c r="MI56" s="8"/>
      <c r="MJ56" s="8"/>
      <c r="MK56" s="8"/>
      <c r="ML56" s="8"/>
      <c r="MM56" s="8"/>
      <c r="MN56" s="8"/>
      <c r="MO56" s="8"/>
      <c r="MP56" s="8"/>
      <c r="MQ56" s="8"/>
      <c r="MR56" s="8"/>
      <c r="MS56" s="8"/>
      <c r="MT56" s="8"/>
      <c r="MU56" s="8"/>
      <c r="MV56" s="8"/>
      <c r="MW56" s="8"/>
      <c r="MX56" s="8"/>
      <c r="MY56" s="8"/>
      <c r="MZ56" s="8"/>
      <c r="NA56" s="8"/>
      <c r="NB56" s="8"/>
      <c r="NC56" s="8"/>
      <c r="ND56" s="8"/>
      <c r="NE56" s="8"/>
      <c r="NF56" s="8"/>
      <c r="NG56" s="8"/>
      <c r="NH56" s="8"/>
      <c r="NI56" s="8"/>
      <c r="NJ56" s="8"/>
      <c r="NK56" s="8"/>
      <c r="NL56" s="8"/>
      <c r="NM56" s="8"/>
      <c r="NN56" s="8"/>
      <c r="NO56" s="8"/>
      <c r="NP56" s="8"/>
      <c r="NQ56" s="8"/>
      <c r="NR56" s="8"/>
      <c r="NS56" s="8"/>
      <c r="NT56" s="8"/>
      <c r="NU56" s="8"/>
      <c r="NV56" s="8"/>
      <c r="NW56" s="8"/>
      <c r="NX56" s="8"/>
      <c r="NY56" s="8"/>
      <c r="NZ56" s="8"/>
      <c r="OA56" s="8"/>
      <c r="OB56" s="8"/>
      <c r="OC56" s="8"/>
      <c r="OD56" s="8"/>
      <c r="OE56" s="8"/>
      <c r="OF56" s="8"/>
      <c r="OG56" s="8"/>
      <c r="OH56" s="8"/>
      <c r="OI56" s="8"/>
      <c r="OJ56" s="8"/>
      <c r="OK56" s="8"/>
      <c r="OL56" s="8"/>
      <c r="OM56" s="8"/>
      <c r="ON56" s="8"/>
      <c r="OO56" s="8"/>
      <c r="OP56" s="8"/>
      <c r="OQ56" s="8"/>
      <c r="OR56" s="8"/>
      <c r="OS56" s="8"/>
      <c r="OT56" s="8"/>
      <c r="OU56" s="8"/>
      <c r="OV56" s="8"/>
      <c r="OW56" s="8"/>
      <c r="OX56" s="8"/>
      <c r="OY56" s="8"/>
      <c r="OZ56" s="8"/>
      <c r="PA56" s="8"/>
      <c r="PB56" s="8"/>
      <c r="PC56" s="8"/>
      <c r="PD56" s="8"/>
      <c r="PE56" s="8"/>
      <c r="PF56" s="8"/>
      <c r="PG56" s="8"/>
      <c r="PH56" s="8"/>
      <c r="PI56" s="8"/>
      <c r="PJ56" s="8"/>
      <c r="PK56" s="8"/>
      <c r="PL56" s="8"/>
      <c r="PM56" s="8"/>
      <c r="PN56" s="8"/>
      <c r="PO56" s="8"/>
      <c r="PP56" s="8"/>
      <c r="PQ56" s="8"/>
      <c r="PR56" s="8"/>
      <c r="PS56" s="8"/>
      <c r="PT56" s="8"/>
      <c r="PU56" s="8"/>
      <c r="PV56" s="8"/>
      <c r="PW56" s="8"/>
      <c r="PX56" s="8"/>
      <c r="PY56" s="8"/>
      <c r="PZ56" s="8"/>
      <c r="QA56" s="8"/>
      <c r="QB56" s="8"/>
      <c r="QC56" s="8"/>
      <c r="QD56" s="8"/>
      <c r="QE56" s="8"/>
      <c r="QF56" s="8"/>
      <c r="QG56" s="8"/>
      <c r="QH56" s="8"/>
      <c r="QI56" s="8"/>
      <c r="QJ56" s="8"/>
      <c r="QK56" s="8"/>
      <c r="QL56" s="8"/>
      <c r="QM56" s="8"/>
      <c r="QN56" s="8"/>
      <c r="QO56" s="8"/>
      <c r="QP56" s="8"/>
      <c r="QQ56" s="8"/>
      <c r="QR56" s="8"/>
      <c r="QS56" s="8"/>
      <c r="QT56" s="8"/>
      <c r="QU56" s="8"/>
      <c r="QV56" s="8"/>
      <c r="QW56" s="8"/>
      <c r="QX56" s="8"/>
      <c r="QY56" s="8"/>
      <c r="QZ56" s="8"/>
      <c r="RA56" s="8"/>
      <c r="RB56" s="8"/>
      <c r="RC56" s="8"/>
      <c r="RD56" s="8"/>
      <c r="RE56" s="8"/>
      <c r="RF56" s="8"/>
      <c r="RG56" s="8"/>
      <c r="RH56" s="8"/>
      <c r="RI56" s="8"/>
      <c r="RJ56" s="8"/>
      <c r="RK56" s="8"/>
      <c r="RL56" s="8"/>
      <c r="RM56" s="8"/>
      <c r="RN56" s="8"/>
      <c r="RO56" s="8"/>
      <c r="RP56" s="8"/>
      <c r="RQ56" s="8"/>
      <c r="RR56" s="8"/>
      <c r="RS56" s="8"/>
      <c r="RT56" s="8"/>
      <c r="RU56" s="8"/>
      <c r="RV56" s="8"/>
      <c r="RW56" s="8"/>
      <c r="RX56" s="8"/>
      <c r="RY56" s="8"/>
      <c r="RZ56" s="8"/>
      <c r="SA56" s="8"/>
      <c r="SB56" s="8"/>
      <c r="SC56" s="8"/>
      <c r="SD56" s="8"/>
      <c r="SE56" s="8"/>
      <c r="SF56" s="8"/>
      <c r="SG56" s="8"/>
      <c r="SH56" s="8"/>
      <c r="SI56" s="8"/>
      <c r="SJ56" s="8"/>
      <c r="SK56" s="8"/>
      <c r="SL56" s="8"/>
      <c r="SM56" s="8"/>
      <c r="SN56" s="8"/>
      <c r="SO56" s="8"/>
      <c r="SP56" s="8"/>
      <c r="SQ56" s="8"/>
      <c r="SR56" s="8"/>
      <c r="SS56" s="8"/>
      <c r="ST56" s="8"/>
      <c r="SU56" s="8"/>
      <c r="SV56" s="8"/>
      <c r="SW56" s="8"/>
      <c r="SX56" s="8"/>
      <c r="SY56" s="8"/>
      <c r="SZ56" s="8"/>
      <c r="TA56" s="8"/>
      <c r="TB56" s="8"/>
      <c r="TC56" s="8"/>
      <c r="TD56" s="8"/>
      <c r="TE56" s="8"/>
      <c r="TF56" s="8"/>
      <c r="TG56" s="8"/>
      <c r="TH56" s="8"/>
      <c r="TI56" s="8"/>
      <c r="TJ56" s="8"/>
      <c r="TK56" s="8"/>
      <c r="TL56" s="8"/>
      <c r="TM56" s="8"/>
      <c r="TN56" s="8"/>
      <c r="TO56" s="8"/>
      <c r="TP56" s="8"/>
      <c r="TQ56" s="8"/>
      <c r="TR56" s="8"/>
      <c r="TS56" s="8"/>
      <c r="TT56" s="8"/>
      <c r="TU56" s="8"/>
      <c r="TV56" s="8"/>
      <c r="TW56" s="8"/>
      <c r="TX56" s="8"/>
      <c r="TY56" s="8"/>
      <c r="TZ56" s="8"/>
      <c r="UA56" s="8"/>
      <c r="UB56" s="8"/>
      <c r="UC56" s="8"/>
      <c r="UD56" s="8"/>
      <c r="UE56" s="8"/>
      <c r="UF56" s="8"/>
      <c r="UG56" s="8"/>
      <c r="UH56" s="8"/>
      <c r="UI56" s="8"/>
      <c r="UJ56" s="8"/>
      <c r="UK56" s="8"/>
      <c r="UL56" s="8"/>
      <c r="UM56" s="8"/>
      <c r="UN56" s="8"/>
      <c r="UO56" s="8"/>
      <c r="UP56" s="8"/>
      <c r="UQ56" s="8"/>
      <c r="UR56" s="8"/>
      <c r="US56" s="8"/>
      <c r="UT56" s="8"/>
      <c r="UU56" s="8"/>
      <c r="UV56" s="8"/>
      <c r="UW56" s="8"/>
      <c r="UX56" s="8"/>
      <c r="UY56" s="8"/>
      <c r="UZ56" s="8"/>
      <c r="VA56" s="8"/>
      <c r="VB56" s="8"/>
      <c r="VC56" s="8"/>
      <c r="VD56" s="8"/>
      <c r="VE56" s="8"/>
      <c r="VF56" s="8"/>
      <c r="VG56" s="8"/>
      <c r="VH56" s="8"/>
      <c r="VI56" s="8"/>
      <c r="VJ56" s="8"/>
      <c r="VK56" s="8"/>
      <c r="VL56" s="8"/>
      <c r="VM56" s="8"/>
      <c r="VN56" s="8"/>
      <c r="VO56" s="8"/>
      <c r="VP56" s="8"/>
      <c r="VQ56" s="8"/>
      <c r="VR56" s="8"/>
      <c r="VS56" s="8"/>
      <c r="VT56" s="8"/>
      <c r="VU56" s="8"/>
      <c r="VV56" s="8"/>
      <c r="VW56" s="8"/>
      <c r="VX56" s="8"/>
      <c r="VY56" s="8"/>
      <c r="VZ56" s="8"/>
      <c r="WA56" s="8"/>
      <c r="WB56" s="8"/>
      <c r="WC56" s="8"/>
      <c r="WD56" s="8"/>
      <c r="WE56" s="8"/>
      <c r="WF56" s="8"/>
      <c r="WG56" s="8"/>
      <c r="WH56" s="8"/>
      <c r="WI56" s="8"/>
      <c r="WJ56" s="8"/>
      <c r="WK56" s="8"/>
      <c r="WL56" s="8"/>
      <c r="WM56" s="8"/>
      <c r="WN56" s="8"/>
      <c r="WO56" s="8"/>
      <c r="WP56" s="8"/>
      <c r="WQ56" s="8"/>
      <c r="WR56" s="8"/>
      <c r="WS56" s="8"/>
      <c r="WT56" s="8"/>
      <c r="WU56" s="8"/>
      <c r="WV56" s="8"/>
      <c r="WW56" s="8"/>
      <c r="WX56" s="8"/>
      <c r="WY56" s="8"/>
      <c r="WZ56" s="8"/>
      <c r="XA56" s="8"/>
      <c r="XB56" s="8"/>
      <c r="XC56" s="8"/>
      <c r="XD56" s="8"/>
      <c r="XE56" s="8"/>
      <c r="XF56" s="8"/>
      <c r="XG56" s="8"/>
      <c r="XH56" s="8"/>
      <c r="XI56" s="8"/>
      <c r="XJ56" s="8"/>
      <c r="XK56" s="8"/>
      <c r="XL56" s="8"/>
      <c r="XM56" s="8"/>
      <c r="XN56" s="8"/>
      <c r="XO56" s="8"/>
      <c r="XP56" s="8"/>
      <c r="XQ56" s="8"/>
      <c r="XR56" s="8"/>
      <c r="XS56" s="8"/>
      <c r="XT56" s="8"/>
      <c r="XU56" s="8"/>
      <c r="XV56" s="8"/>
      <c r="XW56" s="8"/>
      <c r="XX56" s="8"/>
      <c r="XY56" s="8"/>
      <c r="XZ56" s="8"/>
      <c r="YA56" s="8"/>
      <c r="YB56" s="8"/>
      <c r="YC56" s="8"/>
      <c r="YD56" s="8"/>
      <c r="YE56" s="8"/>
      <c r="YF56" s="8"/>
      <c r="YG56" s="8"/>
      <c r="YH56" s="8"/>
      <c r="YI56" s="8"/>
      <c r="YJ56" s="8"/>
      <c r="YK56" s="8"/>
      <c r="YL56" s="8"/>
      <c r="YM56" s="8"/>
      <c r="YN56" s="8"/>
      <c r="YO56" s="8"/>
      <c r="YP56" s="8"/>
      <c r="YQ56" s="8"/>
      <c r="YR56" s="8"/>
      <c r="YS56" s="8"/>
      <c r="YT56" s="8"/>
      <c r="YU56" s="8"/>
      <c r="YV56" s="8"/>
      <c r="YW56" s="8"/>
      <c r="YX56" s="8"/>
      <c r="YY56" s="8"/>
      <c r="YZ56" s="8"/>
      <c r="ZA56" s="8"/>
      <c r="ZB56" s="8"/>
      <c r="ZC56" s="8"/>
      <c r="ZD56" s="8"/>
      <c r="ZE56" s="8"/>
      <c r="ZF56" s="8"/>
      <c r="ZG56" s="8"/>
      <c r="ZH56" s="8"/>
      <c r="ZI56" s="8"/>
      <c r="ZJ56" s="8"/>
      <c r="ZK56" s="8"/>
      <c r="ZL56" s="8"/>
      <c r="ZM56" s="8"/>
      <c r="ZN56" s="8"/>
      <c r="ZO56" s="8"/>
      <c r="ZP56" s="8"/>
      <c r="ZQ56" s="8"/>
      <c r="ZR56" s="8"/>
      <c r="ZS56" s="8"/>
      <c r="ZT56" s="8"/>
      <c r="ZU56" s="8"/>
      <c r="ZV56" s="8"/>
      <c r="ZW56" s="8"/>
      <c r="ZX56" s="8"/>
      <c r="ZY56" s="8"/>
      <c r="ZZ56" s="8"/>
      <c r="AAA56" s="8"/>
      <c r="AAB56" s="8"/>
      <c r="AAC56" s="8"/>
      <c r="AAD56" s="8"/>
      <c r="AAE56" s="8"/>
      <c r="AAF56" s="8"/>
      <c r="AAG56" s="8"/>
      <c r="AAH56" s="8"/>
      <c r="AAI56" s="8"/>
      <c r="AAJ56" s="8"/>
      <c r="AAK56" s="8"/>
      <c r="AAL56" s="8"/>
      <c r="AAM56" s="8"/>
      <c r="AAN56" s="8"/>
      <c r="AAO56" s="8"/>
      <c r="AAP56" s="8"/>
      <c r="AAQ56" s="8"/>
      <c r="AAR56" s="8"/>
      <c r="AAS56" s="8"/>
      <c r="AAT56" s="8"/>
    </row>
    <row r="57" spans="1:736" s="295" customFormat="1" ht="15">
      <c r="A57" s="301" t="s">
        <v>254</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8"/>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8"/>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8"/>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8"/>
      <c r="PC57" s="8"/>
      <c r="PD57" s="8"/>
      <c r="PE57" s="8"/>
      <c r="PF57" s="8"/>
      <c r="PG57" s="8"/>
      <c r="PH57" s="8"/>
      <c r="PI57" s="8"/>
      <c r="PJ57" s="8"/>
      <c r="PK57" s="8"/>
      <c r="PL57" s="8"/>
      <c r="PM57" s="8"/>
      <c r="PN57" s="8"/>
      <c r="PO57" s="8"/>
      <c r="PP57" s="8"/>
      <c r="PQ57" s="8"/>
      <c r="PR57" s="8"/>
      <c r="PS57" s="8"/>
      <c r="PT57" s="8"/>
      <c r="PU57" s="8"/>
      <c r="PV57" s="8"/>
      <c r="PW57" s="8"/>
      <c r="PX57" s="8"/>
      <c r="PY57" s="8"/>
      <c r="PZ57" s="8"/>
      <c r="QA57" s="8"/>
      <c r="QB57" s="8"/>
      <c r="QC57" s="8"/>
      <c r="QD57" s="8"/>
      <c r="QE57" s="8"/>
      <c r="QF57" s="8"/>
      <c r="QG57" s="8"/>
      <c r="QH57" s="8"/>
      <c r="QI57" s="8"/>
      <c r="QJ57" s="8"/>
      <c r="QK57" s="8"/>
      <c r="QL57" s="8"/>
      <c r="QM57" s="8"/>
      <c r="QN57" s="8"/>
      <c r="QO57" s="8"/>
      <c r="QP57" s="8"/>
      <c r="QQ57" s="8"/>
      <c r="QR57" s="8"/>
      <c r="QS57" s="8"/>
      <c r="QT57" s="8"/>
      <c r="QU57" s="8"/>
      <c r="QV57" s="8"/>
      <c r="QW57" s="8"/>
      <c r="QX57" s="8"/>
      <c r="QY57" s="8"/>
      <c r="QZ57" s="8"/>
      <c r="RA57" s="8"/>
      <c r="RB57" s="8"/>
      <c r="RC57" s="8"/>
      <c r="RD57" s="8"/>
      <c r="RE57" s="8"/>
      <c r="RF57" s="8"/>
      <c r="RG57" s="8"/>
      <c r="RH57" s="8"/>
      <c r="RI57" s="8"/>
      <c r="RJ57" s="8"/>
      <c r="RK57" s="8"/>
      <c r="RL57" s="8"/>
      <c r="RM57" s="8"/>
      <c r="RN57" s="8"/>
      <c r="RO57" s="8"/>
      <c r="RP57" s="8"/>
      <c r="RQ57" s="8"/>
      <c r="RR57" s="8"/>
      <c r="RS57" s="8"/>
      <c r="RT57" s="8"/>
      <c r="RU57" s="8"/>
      <c r="RV57" s="8"/>
      <c r="RW57" s="8"/>
      <c r="RX57" s="8"/>
      <c r="RY57" s="8"/>
      <c r="RZ57" s="8"/>
      <c r="SA57" s="8"/>
      <c r="SB57" s="8"/>
      <c r="SC57" s="8"/>
      <c r="SD57" s="8"/>
      <c r="SE57" s="8"/>
      <c r="SF57" s="8"/>
      <c r="SG57" s="8"/>
      <c r="SH57" s="8"/>
      <c r="SI57" s="8"/>
      <c r="SJ57" s="8"/>
      <c r="SK57" s="8"/>
      <c r="SL57" s="8"/>
      <c r="SM57" s="8"/>
      <c r="SN57" s="8"/>
      <c r="SO57" s="8"/>
      <c r="SP57" s="8"/>
      <c r="SQ57" s="8"/>
      <c r="SR57" s="8"/>
      <c r="SS57" s="8"/>
      <c r="ST57" s="8"/>
      <c r="SU57" s="8"/>
      <c r="SV57" s="8"/>
      <c r="SW57" s="8"/>
      <c r="SX57" s="8"/>
      <c r="SY57" s="8"/>
      <c r="SZ57" s="8"/>
      <c r="TA57" s="8"/>
      <c r="TB57" s="8"/>
      <c r="TC57" s="8"/>
      <c r="TD57" s="8"/>
      <c r="TE57" s="8"/>
      <c r="TF57" s="8"/>
      <c r="TG57" s="8"/>
      <c r="TH57" s="8"/>
      <c r="TI57" s="8"/>
      <c r="TJ57" s="8"/>
      <c r="TK57" s="8"/>
      <c r="TL57" s="8"/>
      <c r="TM57" s="8"/>
      <c r="TN57" s="8"/>
      <c r="TO57" s="8"/>
      <c r="TP57" s="8"/>
      <c r="TQ57" s="8"/>
      <c r="TR57" s="8"/>
      <c r="TS57" s="8"/>
      <c r="TT57" s="8"/>
      <c r="TU57" s="8"/>
      <c r="TV57" s="8"/>
      <c r="TW57" s="8"/>
      <c r="TX57" s="8"/>
      <c r="TY57" s="8"/>
      <c r="TZ57" s="8"/>
      <c r="UA57" s="8"/>
      <c r="UB57" s="8"/>
      <c r="UC57" s="8"/>
      <c r="UD57" s="8"/>
      <c r="UE57" s="8"/>
      <c r="UF57" s="8"/>
      <c r="UG57" s="8"/>
      <c r="UH57" s="8"/>
      <c r="UI57" s="8"/>
      <c r="UJ57" s="8"/>
      <c r="UK57" s="8"/>
      <c r="UL57" s="8"/>
      <c r="UM57" s="8"/>
      <c r="UN57" s="8"/>
      <c r="UO57" s="8"/>
      <c r="UP57" s="8"/>
      <c r="UQ57" s="8"/>
      <c r="UR57" s="8"/>
      <c r="US57" s="8"/>
      <c r="UT57" s="8"/>
      <c r="UU57" s="8"/>
      <c r="UV57" s="8"/>
      <c r="UW57" s="8"/>
      <c r="UX57" s="8"/>
      <c r="UY57" s="8"/>
      <c r="UZ57" s="8"/>
      <c r="VA57" s="8"/>
      <c r="VB57" s="8"/>
      <c r="VC57" s="8"/>
      <c r="VD57" s="8"/>
      <c r="VE57" s="8"/>
      <c r="VF57" s="8"/>
      <c r="VG57" s="8"/>
      <c r="VH57" s="8"/>
      <c r="VI57" s="8"/>
      <c r="VJ57" s="8"/>
      <c r="VK57" s="8"/>
      <c r="VL57" s="8"/>
      <c r="VM57" s="8"/>
      <c r="VN57" s="8"/>
      <c r="VO57" s="8"/>
      <c r="VP57" s="8"/>
      <c r="VQ57" s="8"/>
      <c r="VR57" s="8"/>
      <c r="VS57" s="8"/>
      <c r="VT57" s="8"/>
      <c r="VU57" s="8"/>
      <c r="VV57" s="8"/>
      <c r="VW57" s="8"/>
      <c r="VX57" s="8"/>
      <c r="VY57" s="8"/>
      <c r="VZ57" s="8"/>
      <c r="WA57" s="8"/>
      <c r="WB57" s="8"/>
      <c r="WC57" s="8"/>
      <c r="WD57" s="8"/>
      <c r="WE57" s="8"/>
      <c r="WF57" s="8"/>
      <c r="WG57" s="8"/>
      <c r="WH57" s="8"/>
      <c r="WI57" s="8"/>
      <c r="WJ57" s="8"/>
      <c r="WK57" s="8"/>
      <c r="WL57" s="8"/>
      <c r="WM57" s="8"/>
      <c r="WN57" s="8"/>
      <c r="WO57" s="8"/>
      <c r="WP57" s="8"/>
      <c r="WQ57" s="8"/>
      <c r="WR57" s="8"/>
      <c r="WS57" s="8"/>
      <c r="WT57" s="8"/>
      <c r="WU57" s="8"/>
      <c r="WV57" s="8"/>
      <c r="WW57" s="8"/>
      <c r="WX57" s="8"/>
      <c r="WY57" s="8"/>
      <c r="WZ57" s="8"/>
      <c r="XA57" s="8"/>
      <c r="XB57" s="8"/>
      <c r="XC57" s="8"/>
      <c r="XD57" s="8"/>
      <c r="XE57" s="8"/>
      <c r="XF57" s="8"/>
      <c r="XG57" s="8"/>
      <c r="XH57" s="8"/>
      <c r="XI57" s="8"/>
      <c r="XJ57" s="8"/>
      <c r="XK57" s="8"/>
      <c r="XL57" s="8"/>
      <c r="XM57" s="8"/>
      <c r="XN57" s="8"/>
      <c r="XO57" s="8"/>
      <c r="XP57" s="8"/>
      <c r="XQ57" s="8"/>
      <c r="XR57" s="8"/>
      <c r="XS57" s="8"/>
      <c r="XT57" s="8"/>
      <c r="XU57" s="8"/>
      <c r="XV57" s="8"/>
      <c r="XW57" s="8"/>
      <c r="XX57" s="8"/>
      <c r="XY57" s="8"/>
      <c r="XZ57" s="8"/>
      <c r="YA57" s="8"/>
      <c r="YB57" s="8"/>
      <c r="YC57" s="8"/>
      <c r="YD57" s="8"/>
      <c r="YE57" s="8"/>
      <c r="YF57" s="8"/>
      <c r="YG57" s="8"/>
      <c r="YH57" s="8"/>
      <c r="YI57" s="8"/>
      <c r="YJ57" s="8"/>
      <c r="YK57" s="8"/>
      <c r="YL57" s="8"/>
      <c r="YM57" s="8"/>
      <c r="YN57" s="8"/>
      <c r="YO57" s="8"/>
      <c r="YP57" s="8"/>
      <c r="YQ57" s="8"/>
      <c r="YR57" s="8"/>
      <c r="YS57" s="8"/>
      <c r="YT57" s="8"/>
      <c r="YU57" s="8"/>
      <c r="YV57" s="8"/>
      <c r="YW57" s="8"/>
      <c r="YX57" s="8"/>
      <c r="YY57" s="8"/>
      <c r="YZ57" s="8"/>
      <c r="ZA57" s="8"/>
      <c r="ZB57" s="8"/>
      <c r="ZC57" s="8"/>
      <c r="ZD57" s="8"/>
      <c r="ZE57" s="8"/>
      <c r="ZF57" s="8"/>
      <c r="ZG57" s="8"/>
      <c r="ZH57" s="8"/>
      <c r="ZI57" s="8"/>
      <c r="ZJ57" s="8"/>
      <c r="ZK57" s="8"/>
      <c r="ZL57" s="8"/>
      <c r="ZM57" s="8"/>
      <c r="ZN57" s="8"/>
      <c r="ZO57" s="8"/>
      <c r="ZP57" s="8"/>
      <c r="ZQ57" s="8"/>
      <c r="ZR57" s="8"/>
      <c r="ZS57" s="8"/>
      <c r="ZT57" s="8"/>
      <c r="ZU57" s="8"/>
      <c r="ZV57" s="8"/>
      <c r="ZW57" s="8"/>
      <c r="ZX57" s="8"/>
      <c r="ZY57" s="8"/>
      <c r="ZZ57" s="8"/>
      <c r="AAA57" s="8"/>
      <c r="AAB57" s="8"/>
      <c r="AAC57" s="8"/>
      <c r="AAD57" s="8"/>
      <c r="AAE57" s="8"/>
      <c r="AAF57" s="8"/>
      <c r="AAG57" s="8"/>
      <c r="AAH57" s="8"/>
      <c r="AAI57" s="8"/>
      <c r="AAJ57" s="8"/>
      <c r="AAK57" s="8"/>
      <c r="AAL57" s="8"/>
      <c r="AAM57" s="8"/>
      <c r="AAN57" s="8"/>
      <c r="AAO57" s="8"/>
      <c r="AAP57" s="8"/>
      <c r="AAQ57" s="8"/>
      <c r="AAR57" s="8"/>
      <c r="AAS57" s="8"/>
      <c r="AAT57" s="8"/>
    </row>
    <row r="58" spans="1:736" s="307" customFormat="1" ht="15">
      <c r="A58" s="308" t="s">
        <v>255</v>
      </c>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c r="WR58" s="7"/>
      <c r="WS58" s="7"/>
      <c r="WT58" s="7"/>
      <c r="WU58" s="7"/>
      <c r="WV58" s="7"/>
      <c r="WW58" s="7"/>
      <c r="WX58" s="7"/>
      <c r="WY58" s="7"/>
      <c r="WZ58" s="7"/>
      <c r="XA58" s="7"/>
      <c r="XB58" s="7"/>
      <c r="XC58" s="7"/>
      <c r="XD58" s="7"/>
      <c r="XE58" s="7"/>
      <c r="XF58" s="7"/>
      <c r="XG58" s="7"/>
      <c r="XH58" s="7"/>
      <c r="XI58" s="7"/>
      <c r="XJ58" s="7"/>
      <c r="XK58" s="7"/>
      <c r="XL58" s="7"/>
      <c r="XM58" s="7"/>
      <c r="XN58" s="7"/>
      <c r="XO58" s="7"/>
      <c r="XP58" s="7"/>
      <c r="XQ58" s="7"/>
      <c r="XR58" s="7"/>
      <c r="XS58" s="7"/>
      <c r="XT58" s="7"/>
      <c r="XU58" s="7"/>
      <c r="XV58" s="7"/>
      <c r="XW58" s="7"/>
      <c r="XX58" s="7"/>
      <c r="XY58" s="7"/>
      <c r="XZ58" s="7"/>
      <c r="YA58" s="7"/>
      <c r="YB58" s="7"/>
      <c r="YC58" s="7"/>
      <c r="YD58" s="7"/>
      <c r="YE58" s="7"/>
      <c r="YF58" s="7"/>
      <c r="YG58" s="7"/>
      <c r="YH58" s="7"/>
      <c r="YI58" s="7"/>
      <c r="YJ58" s="7"/>
      <c r="YK58" s="7"/>
      <c r="YL58" s="7"/>
      <c r="YM58" s="7"/>
      <c r="YN58" s="7"/>
      <c r="YO58" s="7"/>
      <c r="YP58" s="7"/>
      <c r="YQ58" s="7"/>
      <c r="YR58" s="7"/>
      <c r="YS58" s="7"/>
      <c r="YT58" s="7"/>
      <c r="YU58" s="7"/>
      <c r="YV58" s="7"/>
      <c r="YW58" s="7"/>
      <c r="YX58" s="7"/>
      <c r="YY58" s="7"/>
      <c r="YZ58" s="7"/>
      <c r="ZA58" s="7"/>
      <c r="ZB58" s="7"/>
      <c r="ZC58" s="7"/>
      <c r="ZD58" s="7"/>
      <c r="ZE58" s="7"/>
      <c r="ZF58" s="7"/>
      <c r="ZG58" s="7"/>
      <c r="ZH58" s="7"/>
      <c r="ZI58" s="7"/>
      <c r="ZJ58" s="7"/>
      <c r="ZK58" s="7"/>
      <c r="ZL58" s="7"/>
      <c r="ZM58" s="7"/>
      <c r="ZN58" s="7"/>
      <c r="ZO58" s="7"/>
      <c r="ZP58" s="7"/>
      <c r="ZQ58" s="7"/>
      <c r="ZR58" s="7"/>
      <c r="ZS58" s="7"/>
      <c r="ZT58" s="7"/>
      <c r="ZU58" s="7"/>
      <c r="ZV58" s="7"/>
      <c r="ZW58" s="7"/>
      <c r="ZX58" s="7"/>
      <c r="ZY58" s="7"/>
      <c r="ZZ58" s="7"/>
      <c r="AAA58" s="7"/>
      <c r="AAB58" s="7"/>
      <c r="AAC58" s="7"/>
      <c r="AAD58" s="7"/>
      <c r="AAE58" s="7"/>
      <c r="AAF58" s="7"/>
      <c r="AAG58" s="7"/>
      <c r="AAH58" s="7"/>
      <c r="AAI58" s="7"/>
      <c r="AAJ58" s="7"/>
      <c r="AAK58" s="7"/>
      <c r="AAL58" s="7"/>
      <c r="AAM58" s="7"/>
      <c r="AAN58" s="7"/>
      <c r="AAO58" s="7"/>
      <c r="AAP58" s="7"/>
      <c r="AAQ58" s="7"/>
      <c r="AAR58" s="7"/>
      <c r="AAS58" s="7"/>
      <c r="AAT58" s="7"/>
    </row>
    <row r="59" spans="1:736" s="295" customFormat="1" ht="15">
      <c r="A59" s="301" t="s">
        <v>230</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c r="KO59" s="8"/>
      <c r="KP59" s="8"/>
      <c r="KQ59" s="8"/>
      <c r="KR59" s="8"/>
      <c r="KS59" s="8"/>
      <c r="KT59" s="8"/>
      <c r="KU59" s="8"/>
      <c r="KV59" s="8"/>
      <c r="KW59" s="8"/>
      <c r="KX59" s="8"/>
      <c r="KY59" s="8"/>
      <c r="KZ59" s="8"/>
      <c r="LA59" s="8"/>
      <c r="LB59" s="8"/>
      <c r="LC59" s="8"/>
      <c r="LD59" s="8"/>
      <c r="LE59" s="8"/>
      <c r="LF59" s="8"/>
      <c r="LG59" s="8"/>
      <c r="LH59" s="8"/>
      <c r="LI59" s="8"/>
      <c r="LJ59" s="8"/>
      <c r="LK59" s="8"/>
      <c r="LL59" s="8"/>
      <c r="LM59" s="8"/>
      <c r="LN59" s="8"/>
      <c r="LO59" s="8"/>
      <c r="LP59" s="8"/>
      <c r="LQ59" s="8"/>
      <c r="LR59" s="8"/>
      <c r="LS59" s="8"/>
      <c r="LT59" s="8"/>
      <c r="LU59" s="8"/>
      <c r="LV59" s="8"/>
      <c r="LW59" s="8"/>
      <c r="LX59" s="8"/>
      <c r="LY59" s="8"/>
      <c r="LZ59" s="8"/>
      <c r="MA59" s="8"/>
      <c r="MB59" s="8"/>
      <c r="MC59" s="8"/>
      <c r="MD59" s="8"/>
      <c r="ME59" s="8"/>
      <c r="MF59" s="8"/>
      <c r="MG59" s="8"/>
      <c r="MH59" s="8"/>
      <c r="MI59" s="8"/>
      <c r="MJ59" s="8"/>
      <c r="MK59" s="8"/>
      <c r="ML59" s="8"/>
      <c r="MM59" s="8"/>
      <c r="MN59" s="8"/>
      <c r="MO59" s="8"/>
      <c r="MP59" s="8"/>
      <c r="MQ59" s="8"/>
      <c r="MR59" s="8"/>
      <c r="MS59" s="8"/>
      <c r="MT59" s="8"/>
      <c r="MU59" s="8"/>
      <c r="MV59" s="8"/>
      <c r="MW59" s="8"/>
      <c r="MX59" s="8"/>
      <c r="MY59" s="8"/>
      <c r="MZ59" s="8"/>
      <c r="NA59" s="8"/>
      <c r="NB59" s="8"/>
      <c r="NC59" s="8"/>
      <c r="ND59" s="8"/>
      <c r="NE59" s="8"/>
      <c r="NF59" s="8"/>
      <c r="NG59" s="8"/>
      <c r="NH59" s="8"/>
      <c r="NI59" s="8"/>
      <c r="NJ59" s="8"/>
      <c r="NK59" s="8"/>
      <c r="NL59" s="8"/>
      <c r="NM59" s="8"/>
      <c r="NN59" s="8"/>
      <c r="NO59" s="8"/>
      <c r="NP59" s="8"/>
      <c r="NQ59" s="8"/>
      <c r="NR59" s="8"/>
      <c r="NS59" s="8"/>
      <c r="NT59" s="8"/>
      <c r="NU59" s="8"/>
      <c r="NV59" s="8"/>
      <c r="NW59" s="8"/>
      <c r="NX59" s="8"/>
      <c r="NY59" s="8"/>
      <c r="NZ59" s="8"/>
      <c r="OA59" s="8"/>
      <c r="OB59" s="8"/>
      <c r="OC59" s="8"/>
      <c r="OD59" s="8"/>
      <c r="OE59" s="8"/>
      <c r="OF59" s="8"/>
      <c r="OG59" s="8"/>
      <c r="OH59" s="8"/>
      <c r="OI59" s="8"/>
      <c r="OJ59" s="8"/>
      <c r="OK59" s="8"/>
      <c r="OL59" s="8"/>
      <c r="OM59" s="8"/>
      <c r="ON59" s="8"/>
      <c r="OO59" s="8"/>
      <c r="OP59" s="8"/>
      <c r="OQ59" s="8"/>
      <c r="OR59" s="8"/>
      <c r="OS59" s="8"/>
      <c r="OT59" s="8"/>
      <c r="OU59" s="8"/>
      <c r="OV59" s="8"/>
      <c r="OW59" s="8"/>
      <c r="OX59" s="8"/>
      <c r="OY59" s="8"/>
      <c r="OZ59" s="8"/>
      <c r="PA59" s="8"/>
      <c r="PB59" s="8"/>
      <c r="PC59" s="8"/>
      <c r="PD59" s="8"/>
      <c r="PE59" s="8"/>
      <c r="PF59" s="8"/>
      <c r="PG59" s="8"/>
      <c r="PH59" s="8"/>
      <c r="PI59" s="8"/>
      <c r="PJ59" s="8"/>
      <c r="PK59" s="8"/>
      <c r="PL59" s="8"/>
      <c r="PM59" s="8"/>
      <c r="PN59" s="8"/>
      <c r="PO59" s="8"/>
      <c r="PP59" s="8"/>
      <c r="PQ59" s="8"/>
      <c r="PR59" s="8"/>
      <c r="PS59" s="8"/>
      <c r="PT59" s="8"/>
      <c r="PU59" s="8"/>
      <c r="PV59" s="8"/>
      <c r="PW59" s="8"/>
      <c r="PX59" s="8"/>
      <c r="PY59" s="8"/>
      <c r="PZ59" s="8"/>
      <c r="QA59" s="8"/>
      <c r="QB59" s="8"/>
      <c r="QC59" s="8"/>
      <c r="QD59" s="8"/>
      <c r="QE59" s="8"/>
      <c r="QF59" s="8"/>
      <c r="QG59" s="8"/>
      <c r="QH59" s="8"/>
      <c r="QI59" s="8"/>
      <c r="QJ59" s="8"/>
      <c r="QK59" s="8"/>
      <c r="QL59" s="8"/>
      <c r="QM59" s="8"/>
      <c r="QN59" s="8"/>
      <c r="QO59" s="8"/>
      <c r="QP59" s="8"/>
      <c r="QQ59" s="8"/>
      <c r="QR59" s="8"/>
      <c r="QS59" s="8"/>
      <c r="QT59" s="8"/>
      <c r="QU59" s="8"/>
      <c r="QV59" s="8"/>
      <c r="QW59" s="8"/>
      <c r="QX59" s="8"/>
      <c r="QY59" s="8"/>
      <c r="QZ59" s="8"/>
      <c r="RA59" s="8"/>
      <c r="RB59" s="8"/>
      <c r="RC59" s="8"/>
      <c r="RD59" s="8"/>
      <c r="RE59" s="8"/>
      <c r="RF59" s="8"/>
      <c r="RG59" s="8"/>
      <c r="RH59" s="8"/>
      <c r="RI59" s="8"/>
      <c r="RJ59" s="8"/>
      <c r="RK59" s="8"/>
      <c r="RL59" s="8"/>
      <c r="RM59" s="8"/>
      <c r="RN59" s="8"/>
      <c r="RO59" s="8"/>
      <c r="RP59" s="8"/>
      <c r="RQ59" s="8"/>
      <c r="RR59" s="8"/>
      <c r="RS59" s="8"/>
      <c r="RT59" s="8"/>
      <c r="RU59" s="8"/>
      <c r="RV59" s="8"/>
      <c r="RW59" s="8"/>
      <c r="RX59" s="8"/>
      <c r="RY59" s="8"/>
      <c r="RZ59" s="8"/>
      <c r="SA59" s="8"/>
      <c r="SB59" s="8"/>
      <c r="SC59" s="8"/>
      <c r="SD59" s="8"/>
      <c r="SE59" s="8"/>
      <c r="SF59" s="8"/>
      <c r="SG59" s="8"/>
      <c r="SH59" s="8"/>
      <c r="SI59" s="8"/>
      <c r="SJ59" s="8"/>
      <c r="SK59" s="8"/>
      <c r="SL59" s="8"/>
      <c r="SM59" s="8"/>
      <c r="SN59" s="8"/>
      <c r="SO59" s="8"/>
      <c r="SP59" s="8"/>
      <c r="SQ59" s="8"/>
      <c r="SR59" s="8"/>
      <c r="SS59" s="8"/>
      <c r="ST59" s="8"/>
      <c r="SU59" s="8"/>
      <c r="SV59" s="8"/>
      <c r="SW59" s="8"/>
      <c r="SX59" s="8"/>
      <c r="SY59" s="8"/>
      <c r="SZ59" s="8"/>
      <c r="TA59" s="8"/>
      <c r="TB59" s="8"/>
      <c r="TC59" s="8"/>
      <c r="TD59" s="8"/>
      <c r="TE59" s="8"/>
      <c r="TF59" s="8"/>
      <c r="TG59" s="8"/>
      <c r="TH59" s="8"/>
      <c r="TI59" s="8"/>
      <c r="TJ59" s="8"/>
      <c r="TK59" s="8"/>
      <c r="TL59" s="8"/>
      <c r="TM59" s="8"/>
      <c r="TN59" s="8"/>
      <c r="TO59" s="8"/>
      <c r="TP59" s="8"/>
      <c r="TQ59" s="8"/>
      <c r="TR59" s="8"/>
      <c r="TS59" s="8"/>
      <c r="TT59" s="8"/>
      <c r="TU59" s="8"/>
      <c r="TV59" s="8"/>
      <c r="TW59" s="8"/>
      <c r="TX59" s="8"/>
      <c r="TY59" s="8"/>
      <c r="TZ59" s="8"/>
      <c r="UA59" s="8"/>
      <c r="UB59" s="8"/>
      <c r="UC59" s="8"/>
      <c r="UD59" s="8"/>
      <c r="UE59" s="8"/>
      <c r="UF59" s="8"/>
      <c r="UG59" s="8"/>
      <c r="UH59" s="8"/>
      <c r="UI59" s="8"/>
      <c r="UJ59" s="8"/>
      <c r="UK59" s="8"/>
      <c r="UL59" s="8"/>
      <c r="UM59" s="8"/>
      <c r="UN59" s="8"/>
      <c r="UO59" s="8"/>
      <c r="UP59" s="8"/>
      <c r="UQ59" s="8"/>
      <c r="UR59" s="8"/>
      <c r="US59" s="8"/>
      <c r="UT59" s="8"/>
      <c r="UU59" s="8"/>
      <c r="UV59" s="8"/>
      <c r="UW59" s="8"/>
      <c r="UX59" s="8"/>
      <c r="UY59" s="8"/>
      <c r="UZ59" s="8"/>
      <c r="VA59" s="8"/>
      <c r="VB59" s="8"/>
      <c r="VC59" s="8"/>
      <c r="VD59" s="8"/>
      <c r="VE59" s="8"/>
      <c r="VF59" s="8"/>
      <c r="VG59" s="8"/>
      <c r="VH59" s="8"/>
      <c r="VI59" s="8"/>
      <c r="VJ59" s="8"/>
      <c r="VK59" s="8"/>
      <c r="VL59" s="8"/>
      <c r="VM59" s="8"/>
      <c r="VN59" s="8"/>
      <c r="VO59" s="8"/>
      <c r="VP59" s="8"/>
      <c r="VQ59" s="8"/>
      <c r="VR59" s="8"/>
      <c r="VS59" s="8"/>
      <c r="VT59" s="8"/>
      <c r="VU59" s="8"/>
      <c r="VV59" s="8"/>
      <c r="VW59" s="8"/>
      <c r="VX59" s="8"/>
      <c r="VY59" s="8"/>
      <c r="VZ59" s="8"/>
      <c r="WA59" s="8"/>
      <c r="WB59" s="8"/>
      <c r="WC59" s="8"/>
      <c r="WD59" s="8"/>
      <c r="WE59" s="8"/>
      <c r="WF59" s="8"/>
      <c r="WG59" s="8"/>
      <c r="WH59" s="8"/>
      <c r="WI59" s="8"/>
      <c r="WJ59" s="8"/>
      <c r="WK59" s="8"/>
      <c r="WL59" s="8"/>
      <c r="WM59" s="8"/>
      <c r="WN59" s="8"/>
      <c r="WO59" s="8"/>
      <c r="WP59" s="8"/>
      <c r="WQ59" s="8"/>
      <c r="WR59" s="8"/>
      <c r="WS59" s="8"/>
      <c r="WT59" s="8"/>
      <c r="WU59" s="8"/>
      <c r="WV59" s="8"/>
      <c r="WW59" s="8"/>
      <c r="WX59" s="8"/>
      <c r="WY59" s="8"/>
      <c r="WZ59" s="8"/>
      <c r="XA59" s="8"/>
      <c r="XB59" s="8"/>
      <c r="XC59" s="8"/>
      <c r="XD59" s="8"/>
      <c r="XE59" s="8"/>
      <c r="XF59" s="8"/>
      <c r="XG59" s="8"/>
      <c r="XH59" s="8"/>
      <c r="XI59" s="8"/>
      <c r="XJ59" s="8"/>
      <c r="XK59" s="8"/>
      <c r="XL59" s="8"/>
      <c r="XM59" s="8"/>
      <c r="XN59" s="8"/>
      <c r="XO59" s="8"/>
      <c r="XP59" s="8"/>
      <c r="XQ59" s="8"/>
      <c r="XR59" s="8"/>
      <c r="XS59" s="8"/>
      <c r="XT59" s="8"/>
      <c r="XU59" s="8"/>
      <c r="XV59" s="8"/>
      <c r="XW59" s="8"/>
      <c r="XX59" s="8"/>
      <c r="XY59" s="8"/>
      <c r="XZ59" s="8"/>
      <c r="YA59" s="8"/>
      <c r="YB59" s="8"/>
      <c r="YC59" s="8"/>
      <c r="YD59" s="8"/>
      <c r="YE59" s="8"/>
      <c r="YF59" s="8"/>
      <c r="YG59" s="8"/>
      <c r="YH59" s="8"/>
      <c r="YI59" s="8"/>
      <c r="YJ59" s="8"/>
      <c r="YK59" s="8"/>
      <c r="YL59" s="8"/>
      <c r="YM59" s="8"/>
      <c r="YN59" s="8"/>
      <c r="YO59" s="8"/>
      <c r="YP59" s="8"/>
      <c r="YQ59" s="8"/>
      <c r="YR59" s="8"/>
      <c r="YS59" s="8"/>
      <c r="YT59" s="8"/>
      <c r="YU59" s="8"/>
      <c r="YV59" s="8"/>
      <c r="YW59" s="8"/>
      <c r="YX59" s="8"/>
      <c r="YY59" s="8"/>
      <c r="YZ59" s="8"/>
      <c r="ZA59" s="8"/>
      <c r="ZB59" s="8"/>
      <c r="ZC59" s="8"/>
      <c r="ZD59" s="8"/>
      <c r="ZE59" s="8"/>
      <c r="ZF59" s="8"/>
      <c r="ZG59" s="8"/>
      <c r="ZH59" s="8"/>
      <c r="ZI59" s="8"/>
      <c r="ZJ59" s="8"/>
      <c r="ZK59" s="8"/>
      <c r="ZL59" s="8"/>
      <c r="ZM59" s="8"/>
      <c r="ZN59" s="8"/>
      <c r="ZO59" s="8"/>
      <c r="ZP59" s="8"/>
      <c r="ZQ59" s="8"/>
      <c r="ZR59" s="8"/>
      <c r="ZS59" s="8"/>
      <c r="ZT59" s="8"/>
      <c r="ZU59" s="8"/>
      <c r="ZV59" s="8"/>
      <c r="ZW59" s="8"/>
      <c r="ZX59" s="8"/>
      <c r="ZY59" s="8"/>
      <c r="ZZ59" s="8"/>
      <c r="AAA59" s="8"/>
      <c r="AAB59" s="8"/>
      <c r="AAC59" s="8"/>
      <c r="AAD59" s="8"/>
      <c r="AAE59" s="8"/>
      <c r="AAF59" s="8"/>
      <c r="AAG59" s="8"/>
      <c r="AAH59" s="8"/>
      <c r="AAI59" s="8"/>
      <c r="AAJ59" s="8"/>
      <c r="AAK59" s="8"/>
      <c r="AAL59" s="8"/>
      <c r="AAM59" s="8"/>
      <c r="AAN59" s="8"/>
      <c r="AAO59" s="8"/>
      <c r="AAP59" s="8"/>
      <c r="AAQ59" s="8"/>
      <c r="AAR59" s="8"/>
      <c r="AAS59" s="8"/>
      <c r="AAT59" s="8"/>
    </row>
    <row r="60" spans="1:736" s="295" customFormat="1" ht="15">
      <c r="A60" s="305" t="s">
        <v>256</v>
      </c>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8"/>
      <c r="LD60" s="8"/>
      <c r="LE60" s="8"/>
      <c r="LF60" s="8"/>
      <c r="LG60" s="8"/>
      <c r="LH60" s="8"/>
      <c r="LI60" s="8"/>
      <c r="LJ60" s="8"/>
      <c r="LK60" s="8"/>
      <c r="LL60" s="8"/>
      <c r="LM60" s="8"/>
      <c r="LN60" s="8"/>
      <c r="LO60" s="8"/>
      <c r="LP60" s="8"/>
      <c r="LQ60" s="8"/>
      <c r="LR60" s="8"/>
      <c r="LS60" s="8"/>
      <c r="LT60" s="8"/>
      <c r="LU60" s="8"/>
      <c r="LV60" s="8"/>
      <c r="LW60" s="8"/>
      <c r="LX60" s="8"/>
      <c r="LY60" s="8"/>
      <c r="LZ60" s="8"/>
      <c r="MA60" s="8"/>
      <c r="MB60" s="8"/>
      <c r="MC60" s="8"/>
      <c r="MD60" s="8"/>
      <c r="ME60" s="8"/>
      <c r="MF60" s="8"/>
      <c r="MG60" s="8"/>
      <c r="MH60" s="8"/>
      <c r="MI60" s="8"/>
      <c r="MJ60" s="8"/>
      <c r="MK60" s="8"/>
      <c r="ML60" s="8"/>
      <c r="MM60" s="8"/>
      <c r="MN60" s="8"/>
      <c r="MO60" s="8"/>
      <c r="MP60" s="8"/>
      <c r="MQ60" s="8"/>
      <c r="MR60" s="8"/>
      <c r="MS60" s="8"/>
      <c r="MT60" s="8"/>
      <c r="MU60" s="8"/>
      <c r="MV60" s="8"/>
      <c r="MW60" s="8"/>
      <c r="MX60" s="8"/>
      <c r="MY60" s="8"/>
      <c r="MZ60" s="8"/>
      <c r="NA60" s="8"/>
      <c r="NB60" s="8"/>
      <c r="NC60" s="8"/>
      <c r="ND60" s="8"/>
      <c r="NE60" s="8"/>
      <c r="NF60" s="8"/>
      <c r="NG60" s="8"/>
      <c r="NH60" s="8"/>
      <c r="NI60" s="8"/>
      <c r="NJ60" s="8"/>
      <c r="NK60" s="8"/>
      <c r="NL60" s="8"/>
      <c r="NM60" s="8"/>
      <c r="NN60" s="8"/>
      <c r="NO60" s="8"/>
      <c r="NP60" s="8"/>
      <c r="NQ60" s="8"/>
      <c r="NR60" s="8"/>
      <c r="NS60" s="8"/>
      <c r="NT60" s="8"/>
      <c r="NU60" s="8"/>
      <c r="NV60" s="8"/>
      <c r="NW60" s="8"/>
      <c r="NX60" s="8"/>
      <c r="NY60" s="8"/>
      <c r="NZ60" s="8"/>
      <c r="OA60" s="8"/>
      <c r="OB60" s="8"/>
      <c r="OC60" s="8"/>
      <c r="OD60" s="8"/>
      <c r="OE60" s="8"/>
      <c r="OF60" s="8"/>
      <c r="OG60" s="8"/>
      <c r="OH60" s="8"/>
      <c r="OI60" s="8"/>
      <c r="OJ60" s="8"/>
      <c r="OK60" s="8"/>
      <c r="OL60" s="8"/>
      <c r="OM60" s="8"/>
      <c r="ON60" s="8"/>
      <c r="OO60" s="8"/>
      <c r="OP60" s="8"/>
      <c r="OQ60" s="8"/>
      <c r="OR60" s="8"/>
      <c r="OS60" s="8"/>
      <c r="OT60" s="8"/>
      <c r="OU60" s="8"/>
      <c r="OV60" s="8"/>
      <c r="OW60" s="8"/>
      <c r="OX60" s="8"/>
      <c r="OY60" s="8"/>
      <c r="OZ60" s="8"/>
      <c r="PA60" s="8"/>
      <c r="PB60" s="8"/>
      <c r="PC60" s="8"/>
      <c r="PD60" s="8"/>
      <c r="PE60" s="8"/>
      <c r="PF60" s="8"/>
      <c r="PG60" s="8"/>
      <c r="PH60" s="8"/>
      <c r="PI60" s="8"/>
      <c r="PJ60" s="8"/>
      <c r="PK60" s="8"/>
      <c r="PL60" s="8"/>
      <c r="PM60" s="8"/>
      <c r="PN60" s="8"/>
      <c r="PO60" s="8"/>
      <c r="PP60" s="8"/>
      <c r="PQ60" s="8"/>
      <c r="PR60" s="8"/>
      <c r="PS60" s="8"/>
      <c r="PT60" s="8"/>
      <c r="PU60" s="8"/>
      <c r="PV60" s="8"/>
      <c r="PW60" s="8"/>
      <c r="PX60" s="8"/>
      <c r="PY60" s="8"/>
      <c r="PZ60" s="8"/>
      <c r="QA60" s="8"/>
      <c r="QB60" s="8"/>
      <c r="QC60" s="8"/>
      <c r="QD60" s="8"/>
      <c r="QE60" s="8"/>
      <c r="QF60" s="8"/>
      <c r="QG60" s="8"/>
      <c r="QH60" s="8"/>
      <c r="QI60" s="8"/>
      <c r="QJ60" s="8"/>
      <c r="QK60" s="8"/>
      <c r="QL60" s="8"/>
      <c r="QM60" s="8"/>
      <c r="QN60" s="8"/>
      <c r="QO60" s="8"/>
      <c r="QP60" s="8"/>
      <c r="QQ60" s="8"/>
      <c r="QR60" s="8"/>
      <c r="QS60" s="8"/>
      <c r="QT60" s="8"/>
      <c r="QU60" s="8"/>
      <c r="QV60" s="8"/>
      <c r="QW60" s="8"/>
      <c r="QX60" s="8"/>
      <c r="QY60" s="8"/>
      <c r="QZ60" s="8"/>
      <c r="RA60" s="8"/>
      <c r="RB60" s="8"/>
      <c r="RC60" s="8"/>
      <c r="RD60" s="8"/>
      <c r="RE60" s="8"/>
      <c r="RF60" s="8"/>
      <c r="RG60" s="8"/>
      <c r="RH60" s="8"/>
      <c r="RI60" s="8"/>
      <c r="RJ60" s="8"/>
      <c r="RK60" s="8"/>
      <c r="RL60" s="8"/>
      <c r="RM60" s="8"/>
      <c r="RN60" s="8"/>
      <c r="RO60" s="8"/>
      <c r="RP60" s="8"/>
      <c r="RQ60" s="8"/>
      <c r="RR60" s="8"/>
      <c r="RS60" s="8"/>
      <c r="RT60" s="8"/>
      <c r="RU60" s="8"/>
      <c r="RV60" s="8"/>
      <c r="RW60" s="8"/>
      <c r="RX60" s="8"/>
      <c r="RY60" s="8"/>
      <c r="RZ60" s="8"/>
      <c r="SA60" s="8"/>
      <c r="SB60" s="8"/>
      <c r="SC60" s="8"/>
      <c r="SD60" s="8"/>
      <c r="SE60" s="8"/>
      <c r="SF60" s="8"/>
      <c r="SG60" s="8"/>
      <c r="SH60" s="8"/>
      <c r="SI60" s="8"/>
      <c r="SJ60" s="8"/>
      <c r="SK60" s="8"/>
      <c r="SL60" s="8"/>
      <c r="SM60" s="8"/>
      <c r="SN60" s="8"/>
      <c r="SO60" s="8"/>
      <c r="SP60" s="8"/>
      <c r="SQ60" s="8"/>
      <c r="SR60" s="8"/>
      <c r="SS60" s="8"/>
      <c r="ST60" s="8"/>
      <c r="SU60" s="8"/>
      <c r="SV60" s="8"/>
      <c r="SW60" s="8"/>
      <c r="SX60" s="8"/>
      <c r="SY60" s="8"/>
      <c r="SZ60" s="8"/>
      <c r="TA60" s="8"/>
      <c r="TB60" s="8"/>
      <c r="TC60" s="8"/>
      <c r="TD60" s="8"/>
      <c r="TE60" s="8"/>
      <c r="TF60" s="8"/>
      <c r="TG60" s="8"/>
      <c r="TH60" s="8"/>
      <c r="TI60" s="8"/>
      <c r="TJ60" s="8"/>
      <c r="TK60" s="8"/>
      <c r="TL60" s="8"/>
      <c r="TM60" s="8"/>
      <c r="TN60" s="8"/>
      <c r="TO60" s="8"/>
      <c r="TP60" s="8"/>
      <c r="TQ60" s="8"/>
      <c r="TR60" s="8"/>
      <c r="TS60" s="8"/>
      <c r="TT60" s="8"/>
      <c r="TU60" s="8"/>
      <c r="TV60" s="8"/>
      <c r="TW60" s="8"/>
      <c r="TX60" s="8"/>
      <c r="TY60" s="8"/>
      <c r="TZ60" s="8"/>
      <c r="UA60" s="8"/>
      <c r="UB60" s="8"/>
      <c r="UC60" s="8"/>
      <c r="UD60" s="8"/>
      <c r="UE60" s="8"/>
      <c r="UF60" s="8"/>
      <c r="UG60" s="8"/>
      <c r="UH60" s="8"/>
      <c r="UI60" s="8"/>
      <c r="UJ60" s="8"/>
      <c r="UK60" s="8"/>
      <c r="UL60" s="8"/>
      <c r="UM60" s="8"/>
      <c r="UN60" s="8"/>
      <c r="UO60" s="8"/>
      <c r="UP60" s="8"/>
      <c r="UQ60" s="8"/>
      <c r="UR60" s="8"/>
      <c r="US60" s="8"/>
      <c r="UT60" s="8"/>
      <c r="UU60" s="8"/>
      <c r="UV60" s="8"/>
      <c r="UW60" s="8"/>
      <c r="UX60" s="8"/>
      <c r="UY60" s="8"/>
      <c r="UZ60" s="8"/>
      <c r="VA60" s="8"/>
      <c r="VB60" s="8"/>
      <c r="VC60" s="8"/>
      <c r="VD60" s="8"/>
      <c r="VE60" s="8"/>
      <c r="VF60" s="8"/>
      <c r="VG60" s="8"/>
      <c r="VH60" s="8"/>
      <c r="VI60" s="8"/>
      <c r="VJ60" s="8"/>
      <c r="VK60" s="8"/>
      <c r="VL60" s="8"/>
      <c r="VM60" s="8"/>
      <c r="VN60" s="8"/>
      <c r="VO60" s="8"/>
      <c r="VP60" s="8"/>
      <c r="VQ60" s="8"/>
      <c r="VR60" s="8"/>
      <c r="VS60" s="8"/>
      <c r="VT60" s="8"/>
      <c r="VU60" s="8"/>
      <c r="VV60" s="8"/>
      <c r="VW60" s="8"/>
      <c r="VX60" s="8"/>
      <c r="VY60" s="8"/>
      <c r="VZ60" s="8"/>
      <c r="WA60" s="8"/>
      <c r="WB60" s="8"/>
      <c r="WC60" s="8"/>
      <c r="WD60" s="8"/>
      <c r="WE60" s="8"/>
      <c r="WF60" s="8"/>
      <c r="WG60" s="8"/>
      <c r="WH60" s="8"/>
      <c r="WI60" s="8"/>
      <c r="WJ60" s="8"/>
      <c r="WK60" s="8"/>
      <c r="WL60" s="8"/>
      <c r="WM60" s="8"/>
      <c r="WN60" s="8"/>
      <c r="WO60" s="8"/>
      <c r="WP60" s="8"/>
      <c r="WQ60" s="8"/>
      <c r="WR60" s="8"/>
      <c r="WS60" s="8"/>
      <c r="WT60" s="8"/>
      <c r="WU60" s="8"/>
      <c r="WV60" s="8"/>
      <c r="WW60" s="8"/>
      <c r="WX60" s="8"/>
      <c r="WY60" s="8"/>
      <c r="WZ60" s="8"/>
      <c r="XA60" s="8"/>
      <c r="XB60" s="8"/>
      <c r="XC60" s="8"/>
      <c r="XD60" s="8"/>
      <c r="XE60" s="8"/>
      <c r="XF60" s="8"/>
      <c r="XG60" s="8"/>
      <c r="XH60" s="8"/>
      <c r="XI60" s="8"/>
      <c r="XJ60" s="8"/>
      <c r="XK60" s="8"/>
      <c r="XL60" s="8"/>
      <c r="XM60" s="8"/>
      <c r="XN60" s="8"/>
      <c r="XO60" s="8"/>
      <c r="XP60" s="8"/>
      <c r="XQ60" s="8"/>
      <c r="XR60" s="8"/>
      <c r="XS60" s="8"/>
      <c r="XT60" s="8"/>
      <c r="XU60" s="8"/>
      <c r="XV60" s="8"/>
      <c r="XW60" s="8"/>
      <c r="XX60" s="8"/>
      <c r="XY60" s="8"/>
      <c r="XZ60" s="8"/>
      <c r="YA60" s="8"/>
      <c r="YB60" s="8"/>
      <c r="YC60" s="8"/>
      <c r="YD60" s="8"/>
      <c r="YE60" s="8"/>
      <c r="YF60" s="8"/>
      <c r="YG60" s="8"/>
      <c r="YH60" s="8"/>
      <c r="YI60" s="8"/>
      <c r="YJ60" s="8"/>
      <c r="YK60" s="8"/>
      <c r="YL60" s="8"/>
      <c r="YM60" s="8"/>
      <c r="YN60" s="8"/>
      <c r="YO60" s="8"/>
      <c r="YP60" s="8"/>
      <c r="YQ60" s="8"/>
      <c r="YR60" s="8"/>
      <c r="YS60" s="8"/>
      <c r="YT60" s="8"/>
      <c r="YU60" s="8"/>
      <c r="YV60" s="8"/>
      <c r="YW60" s="8"/>
      <c r="YX60" s="8"/>
      <c r="YY60" s="8"/>
      <c r="YZ60" s="8"/>
      <c r="ZA60" s="8"/>
      <c r="ZB60" s="8"/>
      <c r="ZC60" s="8"/>
      <c r="ZD60" s="8"/>
      <c r="ZE60" s="8"/>
      <c r="ZF60" s="8"/>
      <c r="ZG60" s="8"/>
      <c r="ZH60" s="8"/>
      <c r="ZI60" s="8"/>
      <c r="ZJ60" s="8"/>
      <c r="ZK60" s="8"/>
      <c r="ZL60" s="8"/>
      <c r="ZM60" s="8"/>
      <c r="ZN60" s="8"/>
      <c r="ZO60" s="8"/>
      <c r="ZP60" s="8"/>
      <c r="ZQ60" s="8"/>
      <c r="ZR60" s="8"/>
      <c r="ZS60" s="8"/>
      <c r="ZT60" s="8"/>
      <c r="ZU60" s="8"/>
      <c r="ZV60" s="8"/>
      <c r="ZW60" s="8"/>
      <c r="ZX60" s="8"/>
      <c r="ZY60" s="8"/>
      <c r="ZZ60" s="8"/>
      <c r="AAA60" s="8"/>
      <c r="AAB60" s="8"/>
      <c r="AAC60" s="8"/>
      <c r="AAD60" s="8"/>
      <c r="AAE60" s="8"/>
      <c r="AAF60" s="8"/>
      <c r="AAG60" s="8"/>
      <c r="AAH60" s="8"/>
      <c r="AAI60" s="8"/>
      <c r="AAJ60" s="8"/>
      <c r="AAK60" s="8"/>
      <c r="AAL60" s="8"/>
      <c r="AAM60" s="8"/>
      <c r="AAN60" s="8"/>
      <c r="AAO60" s="8"/>
      <c r="AAP60" s="8"/>
      <c r="AAQ60" s="8"/>
      <c r="AAR60" s="8"/>
      <c r="AAS60" s="8"/>
      <c r="AAT60" s="8"/>
    </row>
    <row r="61" spans="1:736" s="295" customFormat="1" ht="15">
      <c r="A61" s="301" t="s">
        <v>254</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c r="KO61" s="8"/>
      <c r="KP61" s="8"/>
      <c r="KQ61" s="8"/>
      <c r="KR61" s="8"/>
      <c r="KS61" s="8"/>
      <c r="KT61" s="8"/>
      <c r="KU61" s="8"/>
      <c r="KV61" s="8"/>
      <c r="KW61" s="8"/>
      <c r="KX61" s="8"/>
      <c r="KY61" s="8"/>
      <c r="KZ61" s="8"/>
      <c r="LA61" s="8"/>
      <c r="LB61" s="8"/>
      <c r="LC61" s="8"/>
      <c r="LD61" s="8"/>
      <c r="LE61" s="8"/>
      <c r="LF61" s="8"/>
      <c r="LG61" s="8"/>
      <c r="LH61" s="8"/>
      <c r="LI61" s="8"/>
      <c r="LJ61" s="8"/>
      <c r="LK61" s="8"/>
      <c r="LL61" s="8"/>
      <c r="LM61" s="8"/>
      <c r="LN61" s="8"/>
      <c r="LO61" s="8"/>
      <c r="LP61" s="8"/>
      <c r="LQ61" s="8"/>
      <c r="LR61" s="8"/>
      <c r="LS61" s="8"/>
      <c r="LT61" s="8"/>
      <c r="LU61" s="8"/>
      <c r="LV61" s="8"/>
      <c r="LW61" s="8"/>
      <c r="LX61" s="8"/>
      <c r="LY61" s="8"/>
      <c r="LZ61" s="8"/>
      <c r="MA61" s="8"/>
      <c r="MB61" s="8"/>
      <c r="MC61" s="8"/>
      <c r="MD61" s="8"/>
      <c r="ME61" s="8"/>
      <c r="MF61" s="8"/>
      <c r="MG61" s="8"/>
      <c r="MH61" s="8"/>
      <c r="MI61" s="8"/>
      <c r="MJ61" s="8"/>
      <c r="MK61" s="8"/>
      <c r="ML61" s="8"/>
      <c r="MM61" s="8"/>
      <c r="MN61" s="8"/>
      <c r="MO61" s="8"/>
      <c r="MP61" s="8"/>
      <c r="MQ61" s="8"/>
      <c r="MR61" s="8"/>
      <c r="MS61" s="8"/>
      <c r="MT61" s="8"/>
      <c r="MU61" s="8"/>
      <c r="MV61" s="8"/>
      <c r="MW61" s="8"/>
      <c r="MX61" s="8"/>
      <c r="MY61" s="8"/>
      <c r="MZ61" s="8"/>
      <c r="NA61" s="8"/>
      <c r="NB61" s="8"/>
      <c r="NC61" s="8"/>
      <c r="ND61" s="8"/>
      <c r="NE61" s="8"/>
      <c r="NF61" s="8"/>
      <c r="NG61" s="8"/>
      <c r="NH61" s="8"/>
      <c r="NI61" s="8"/>
      <c r="NJ61" s="8"/>
      <c r="NK61" s="8"/>
      <c r="NL61" s="8"/>
      <c r="NM61" s="8"/>
      <c r="NN61" s="8"/>
      <c r="NO61" s="8"/>
      <c r="NP61" s="8"/>
      <c r="NQ61" s="8"/>
      <c r="NR61" s="8"/>
      <c r="NS61" s="8"/>
      <c r="NT61" s="8"/>
      <c r="NU61" s="8"/>
      <c r="NV61" s="8"/>
      <c r="NW61" s="8"/>
      <c r="NX61" s="8"/>
      <c r="NY61" s="8"/>
      <c r="NZ61" s="8"/>
      <c r="OA61" s="8"/>
      <c r="OB61" s="8"/>
      <c r="OC61" s="8"/>
      <c r="OD61" s="8"/>
      <c r="OE61" s="8"/>
      <c r="OF61" s="8"/>
      <c r="OG61" s="8"/>
      <c r="OH61" s="8"/>
      <c r="OI61" s="8"/>
      <c r="OJ61" s="8"/>
      <c r="OK61" s="8"/>
      <c r="OL61" s="8"/>
      <c r="OM61" s="8"/>
      <c r="ON61" s="8"/>
      <c r="OO61" s="8"/>
      <c r="OP61" s="8"/>
      <c r="OQ61" s="8"/>
      <c r="OR61" s="8"/>
      <c r="OS61" s="8"/>
      <c r="OT61" s="8"/>
      <c r="OU61" s="8"/>
      <c r="OV61" s="8"/>
      <c r="OW61" s="8"/>
      <c r="OX61" s="8"/>
      <c r="OY61" s="8"/>
      <c r="OZ61" s="8"/>
      <c r="PA61" s="8"/>
      <c r="PB61" s="8"/>
      <c r="PC61" s="8"/>
      <c r="PD61" s="8"/>
      <c r="PE61" s="8"/>
      <c r="PF61" s="8"/>
      <c r="PG61" s="8"/>
      <c r="PH61" s="8"/>
      <c r="PI61" s="8"/>
      <c r="PJ61" s="8"/>
      <c r="PK61" s="8"/>
      <c r="PL61" s="8"/>
      <c r="PM61" s="8"/>
      <c r="PN61" s="8"/>
      <c r="PO61" s="8"/>
      <c r="PP61" s="8"/>
      <c r="PQ61" s="8"/>
      <c r="PR61" s="8"/>
      <c r="PS61" s="8"/>
      <c r="PT61" s="8"/>
      <c r="PU61" s="8"/>
      <c r="PV61" s="8"/>
      <c r="PW61" s="8"/>
      <c r="PX61" s="8"/>
      <c r="PY61" s="8"/>
      <c r="PZ61" s="8"/>
      <c r="QA61" s="8"/>
      <c r="QB61" s="8"/>
      <c r="QC61" s="8"/>
      <c r="QD61" s="8"/>
      <c r="QE61" s="8"/>
      <c r="QF61" s="8"/>
      <c r="QG61" s="8"/>
      <c r="QH61" s="8"/>
      <c r="QI61" s="8"/>
      <c r="QJ61" s="8"/>
      <c r="QK61" s="8"/>
      <c r="QL61" s="8"/>
      <c r="QM61" s="8"/>
      <c r="QN61" s="8"/>
      <c r="QO61" s="8"/>
      <c r="QP61" s="8"/>
      <c r="QQ61" s="8"/>
      <c r="QR61" s="8"/>
      <c r="QS61" s="8"/>
      <c r="QT61" s="8"/>
      <c r="QU61" s="8"/>
      <c r="QV61" s="8"/>
      <c r="QW61" s="8"/>
      <c r="QX61" s="8"/>
      <c r="QY61" s="8"/>
      <c r="QZ61" s="8"/>
      <c r="RA61" s="8"/>
      <c r="RB61" s="8"/>
      <c r="RC61" s="8"/>
      <c r="RD61" s="8"/>
      <c r="RE61" s="8"/>
      <c r="RF61" s="8"/>
      <c r="RG61" s="8"/>
      <c r="RH61" s="8"/>
      <c r="RI61" s="8"/>
      <c r="RJ61" s="8"/>
      <c r="RK61" s="8"/>
      <c r="RL61" s="8"/>
      <c r="RM61" s="8"/>
      <c r="RN61" s="8"/>
      <c r="RO61" s="8"/>
      <c r="RP61" s="8"/>
      <c r="RQ61" s="8"/>
      <c r="RR61" s="8"/>
      <c r="RS61" s="8"/>
      <c r="RT61" s="8"/>
      <c r="RU61" s="8"/>
      <c r="RV61" s="8"/>
      <c r="RW61" s="8"/>
      <c r="RX61" s="8"/>
      <c r="RY61" s="8"/>
      <c r="RZ61" s="8"/>
      <c r="SA61" s="8"/>
      <c r="SB61" s="8"/>
      <c r="SC61" s="8"/>
      <c r="SD61" s="8"/>
      <c r="SE61" s="8"/>
      <c r="SF61" s="8"/>
      <c r="SG61" s="8"/>
      <c r="SH61" s="8"/>
      <c r="SI61" s="8"/>
      <c r="SJ61" s="8"/>
      <c r="SK61" s="8"/>
      <c r="SL61" s="8"/>
      <c r="SM61" s="8"/>
      <c r="SN61" s="8"/>
      <c r="SO61" s="8"/>
      <c r="SP61" s="8"/>
      <c r="SQ61" s="8"/>
      <c r="SR61" s="8"/>
      <c r="SS61" s="8"/>
      <c r="ST61" s="8"/>
      <c r="SU61" s="8"/>
      <c r="SV61" s="8"/>
      <c r="SW61" s="8"/>
      <c r="SX61" s="8"/>
      <c r="SY61" s="8"/>
      <c r="SZ61" s="8"/>
      <c r="TA61" s="8"/>
      <c r="TB61" s="8"/>
      <c r="TC61" s="8"/>
      <c r="TD61" s="8"/>
      <c r="TE61" s="8"/>
      <c r="TF61" s="8"/>
      <c r="TG61" s="8"/>
      <c r="TH61" s="8"/>
      <c r="TI61" s="8"/>
      <c r="TJ61" s="8"/>
      <c r="TK61" s="8"/>
      <c r="TL61" s="8"/>
      <c r="TM61" s="8"/>
      <c r="TN61" s="8"/>
      <c r="TO61" s="8"/>
      <c r="TP61" s="8"/>
      <c r="TQ61" s="8"/>
      <c r="TR61" s="8"/>
      <c r="TS61" s="8"/>
      <c r="TT61" s="8"/>
      <c r="TU61" s="8"/>
      <c r="TV61" s="8"/>
      <c r="TW61" s="8"/>
      <c r="TX61" s="8"/>
      <c r="TY61" s="8"/>
      <c r="TZ61" s="8"/>
      <c r="UA61" s="8"/>
      <c r="UB61" s="8"/>
      <c r="UC61" s="8"/>
      <c r="UD61" s="8"/>
      <c r="UE61" s="8"/>
      <c r="UF61" s="8"/>
      <c r="UG61" s="8"/>
      <c r="UH61" s="8"/>
      <c r="UI61" s="8"/>
      <c r="UJ61" s="8"/>
      <c r="UK61" s="8"/>
      <c r="UL61" s="8"/>
      <c r="UM61" s="8"/>
      <c r="UN61" s="8"/>
      <c r="UO61" s="8"/>
      <c r="UP61" s="8"/>
      <c r="UQ61" s="8"/>
      <c r="UR61" s="8"/>
      <c r="US61" s="8"/>
      <c r="UT61" s="8"/>
      <c r="UU61" s="8"/>
      <c r="UV61" s="8"/>
      <c r="UW61" s="8"/>
      <c r="UX61" s="8"/>
      <c r="UY61" s="8"/>
      <c r="UZ61" s="8"/>
      <c r="VA61" s="8"/>
      <c r="VB61" s="8"/>
      <c r="VC61" s="8"/>
      <c r="VD61" s="8"/>
      <c r="VE61" s="8"/>
      <c r="VF61" s="8"/>
      <c r="VG61" s="8"/>
      <c r="VH61" s="8"/>
      <c r="VI61" s="8"/>
      <c r="VJ61" s="8"/>
      <c r="VK61" s="8"/>
      <c r="VL61" s="8"/>
      <c r="VM61" s="8"/>
      <c r="VN61" s="8"/>
      <c r="VO61" s="8"/>
      <c r="VP61" s="8"/>
      <c r="VQ61" s="8"/>
      <c r="VR61" s="8"/>
      <c r="VS61" s="8"/>
      <c r="VT61" s="8"/>
      <c r="VU61" s="8"/>
      <c r="VV61" s="8"/>
      <c r="VW61" s="8"/>
      <c r="VX61" s="8"/>
      <c r="VY61" s="8"/>
      <c r="VZ61" s="8"/>
      <c r="WA61" s="8"/>
      <c r="WB61" s="8"/>
      <c r="WC61" s="8"/>
      <c r="WD61" s="8"/>
      <c r="WE61" s="8"/>
      <c r="WF61" s="8"/>
      <c r="WG61" s="8"/>
      <c r="WH61" s="8"/>
      <c r="WI61" s="8"/>
      <c r="WJ61" s="8"/>
      <c r="WK61" s="8"/>
      <c r="WL61" s="8"/>
      <c r="WM61" s="8"/>
      <c r="WN61" s="8"/>
      <c r="WO61" s="8"/>
      <c r="WP61" s="8"/>
      <c r="WQ61" s="8"/>
      <c r="WR61" s="8"/>
      <c r="WS61" s="8"/>
      <c r="WT61" s="8"/>
      <c r="WU61" s="8"/>
      <c r="WV61" s="8"/>
      <c r="WW61" s="8"/>
      <c r="WX61" s="8"/>
      <c r="WY61" s="8"/>
      <c r="WZ61" s="8"/>
      <c r="XA61" s="8"/>
      <c r="XB61" s="8"/>
      <c r="XC61" s="8"/>
      <c r="XD61" s="8"/>
      <c r="XE61" s="8"/>
      <c r="XF61" s="8"/>
      <c r="XG61" s="8"/>
      <c r="XH61" s="8"/>
      <c r="XI61" s="8"/>
      <c r="XJ61" s="8"/>
      <c r="XK61" s="8"/>
      <c r="XL61" s="8"/>
      <c r="XM61" s="8"/>
      <c r="XN61" s="8"/>
      <c r="XO61" s="8"/>
      <c r="XP61" s="8"/>
      <c r="XQ61" s="8"/>
      <c r="XR61" s="8"/>
      <c r="XS61" s="8"/>
      <c r="XT61" s="8"/>
      <c r="XU61" s="8"/>
      <c r="XV61" s="8"/>
      <c r="XW61" s="8"/>
      <c r="XX61" s="8"/>
      <c r="XY61" s="8"/>
      <c r="XZ61" s="8"/>
      <c r="YA61" s="8"/>
      <c r="YB61" s="8"/>
      <c r="YC61" s="8"/>
      <c r="YD61" s="8"/>
      <c r="YE61" s="8"/>
      <c r="YF61" s="8"/>
      <c r="YG61" s="8"/>
      <c r="YH61" s="8"/>
      <c r="YI61" s="8"/>
      <c r="YJ61" s="8"/>
      <c r="YK61" s="8"/>
      <c r="YL61" s="8"/>
      <c r="YM61" s="8"/>
      <c r="YN61" s="8"/>
      <c r="YO61" s="8"/>
      <c r="YP61" s="8"/>
      <c r="YQ61" s="8"/>
      <c r="YR61" s="8"/>
      <c r="YS61" s="8"/>
      <c r="YT61" s="8"/>
      <c r="YU61" s="8"/>
      <c r="YV61" s="8"/>
      <c r="YW61" s="8"/>
      <c r="YX61" s="8"/>
      <c r="YY61" s="8"/>
      <c r="YZ61" s="8"/>
      <c r="ZA61" s="8"/>
      <c r="ZB61" s="8"/>
      <c r="ZC61" s="8"/>
      <c r="ZD61" s="8"/>
      <c r="ZE61" s="8"/>
      <c r="ZF61" s="8"/>
      <c r="ZG61" s="8"/>
      <c r="ZH61" s="8"/>
      <c r="ZI61" s="8"/>
      <c r="ZJ61" s="8"/>
      <c r="ZK61" s="8"/>
      <c r="ZL61" s="8"/>
      <c r="ZM61" s="8"/>
      <c r="ZN61" s="8"/>
      <c r="ZO61" s="8"/>
      <c r="ZP61" s="8"/>
      <c r="ZQ61" s="8"/>
      <c r="ZR61" s="8"/>
      <c r="ZS61" s="8"/>
      <c r="ZT61" s="8"/>
      <c r="ZU61" s="8"/>
      <c r="ZV61" s="8"/>
      <c r="ZW61" s="8"/>
      <c r="ZX61" s="8"/>
      <c r="ZY61" s="8"/>
      <c r="ZZ61" s="8"/>
      <c r="AAA61" s="8"/>
      <c r="AAB61" s="8"/>
      <c r="AAC61" s="8"/>
      <c r="AAD61" s="8"/>
      <c r="AAE61" s="8"/>
      <c r="AAF61" s="8"/>
      <c r="AAG61" s="8"/>
      <c r="AAH61" s="8"/>
      <c r="AAI61" s="8"/>
      <c r="AAJ61" s="8"/>
      <c r="AAK61" s="8"/>
      <c r="AAL61" s="8"/>
      <c r="AAM61" s="8"/>
      <c r="AAN61" s="8"/>
      <c r="AAO61" s="8"/>
      <c r="AAP61" s="8"/>
      <c r="AAQ61" s="8"/>
      <c r="AAR61" s="8"/>
      <c r="AAS61" s="8"/>
      <c r="AAT61" s="8"/>
    </row>
    <row r="62" spans="1:736" s="307" customFormat="1" ht="15">
      <c r="A62" s="308" t="s">
        <v>255</v>
      </c>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7"/>
      <c r="SU62" s="7"/>
      <c r="SV62" s="7"/>
      <c r="SW62" s="7"/>
      <c r="SX62" s="7"/>
      <c r="SY62" s="7"/>
      <c r="SZ62" s="7"/>
      <c r="TA62" s="7"/>
      <c r="TB62" s="7"/>
      <c r="TC62" s="7"/>
      <c r="TD62" s="7"/>
      <c r="TE62" s="7"/>
      <c r="TF62" s="7"/>
      <c r="TG62" s="7"/>
      <c r="TH62" s="7"/>
      <c r="TI62" s="7"/>
      <c r="TJ62" s="7"/>
      <c r="TK62" s="7"/>
      <c r="TL62" s="7"/>
      <c r="TM62" s="7"/>
      <c r="TN62" s="7"/>
      <c r="TO62" s="7"/>
      <c r="TP62" s="7"/>
      <c r="TQ62" s="7"/>
      <c r="TR62" s="7"/>
      <c r="TS62" s="7"/>
      <c r="TT62" s="7"/>
      <c r="TU62" s="7"/>
      <c r="TV62" s="7"/>
      <c r="TW62" s="7"/>
      <c r="TX62" s="7"/>
      <c r="TY62" s="7"/>
      <c r="TZ62" s="7"/>
      <c r="UA62" s="7"/>
      <c r="UB62" s="7"/>
      <c r="UC62" s="7"/>
      <c r="UD62" s="7"/>
      <c r="UE62" s="7"/>
      <c r="UF62" s="7"/>
      <c r="UG62" s="7"/>
      <c r="UH62" s="7"/>
      <c r="UI62" s="7"/>
      <c r="UJ62" s="7"/>
      <c r="UK62" s="7"/>
      <c r="UL62" s="7"/>
      <c r="UM62" s="7"/>
      <c r="UN62" s="7"/>
      <c r="UO62" s="7"/>
      <c r="UP62" s="7"/>
      <c r="UQ62" s="7"/>
      <c r="UR62" s="7"/>
      <c r="US62" s="7"/>
      <c r="UT62" s="7"/>
      <c r="UU62" s="7"/>
      <c r="UV62" s="7"/>
      <c r="UW62" s="7"/>
      <c r="UX62" s="7"/>
      <c r="UY62" s="7"/>
      <c r="UZ62" s="7"/>
      <c r="VA62" s="7"/>
      <c r="VB62" s="7"/>
      <c r="VC62" s="7"/>
      <c r="VD62" s="7"/>
      <c r="VE62" s="7"/>
      <c r="VF62" s="7"/>
      <c r="VG62" s="7"/>
      <c r="VH62" s="7"/>
      <c r="VI62" s="7"/>
      <c r="VJ62" s="7"/>
      <c r="VK62" s="7"/>
      <c r="VL62" s="7"/>
      <c r="VM62" s="7"/>
      <c r="VN62" s="7"/>
      <c r="VO62" s="7"/>
      <c r="VP62" s="7"/>
      <c r="VQ62" s="7"/>
      <c r="VR62" s="7"/>
      <c r="VS62" s="7"/>
      <c r="VT62" s="7"/>
      <c r="VU62" s="7"/>
      <c r="VV62" s="7"/>
      <c r="VW62" s="7"/>
      <c r="VX62" s="7"/>
      <c r="VY62" s="7"/>
      <c r="VZ62" s="7"/>
      <c r="WA62" s="7"/>
      <c r="WB62" s="7"/>
      <c r="WC62" s="7"/>
      <c r="WD62" s="7"/>
      <c r="WE62" s="7"/>
      <c r="WF62" s="7"/>
      <c r="WG62" s="7"/>
      <c r="WH62" s="7"/>
      <c r="WI62" s="7"/>
      <c r="WJ62" s="7"/>
      <c r="WK62" s="7"/>
      <c r="WL62" s="7"/>
      <c r="WM62" s="7"/>
      <c r="WN62" s="7"/>
      <c r="WO62" s="7"/>
      <c r="WP62" s="7"/>
      <c r="WQ62" s="7"/>
      <c r="WR62" s="7"/>
      <c r="WS62" s="7"/>
      <c r="WT62" s="7"/>
      <c r="WU62" s="7"/>
      <c r="WV62" s="7"/>
      <c r="WW62" s="7"/>
      <c r="WX62" s="7"/>
      <c r="WY62" s="7"/>
      <c r="WZ62" s="7"/>
      <c r="XA62" s="7"/>
      <c r="XB62" s="7"/>
      <c r="XC62" s="7"/>
      <c r="XD62" s="7"/>
      <c r="XE62" s="7"/>
      <c r="XF62" s="7"/>
      <c r="XG62" s="7"/>
      <c r="XH62" s="7"/>
      <c r="XI62" s="7"/>
      <c r="XJ62" s="7"/>
      <c r="XK62" s="7"/>
      <c r="XL62" s="7"/>
      <c r="XM62" s="7"/>
      <c r="XN62" s="7"/>
      <c r="XO62" s="7"/>
      <c r="XP62" s="7"/>
      <c r="XQ62" s="7"/>
      <c r="XR62" s="7"/>
      <c r="XS62" s="7"/>
      <c r="XT62" s="7"/>
      <c r="XU62" s="7"/>
      <c r="XV62" s="7"/>
      <c r="XW62" s="7"/>
      <c r="XX62" s="7"/>
      <c r="XY62" s="7"/>
      <c r="XZ62" s="7"/>
      <c r="YA62" s="7"/>
      <c r="YB62" s="7"/>
      <c r="YC62" s="7"/>
      <c r="YD62" s="7"/>
      <c r="YE62" s="7"/>
      <c r="YF62" s="7"/>
      <c r="YG62" s="7"/>
      <c r="YH62" s="7"/>
      <c r="YI62" s="7"/>
      <c r="YJ62" s="7"/>
      <c r="YK62" s="7"/>
      <c r="YL62" s="7"/>
      <c r="YM62" s="7"/>
      <c r="YN62" s="7"/>
      <c r="YO62" s="7"/>
      <c r="YP62" s="7"/>
      <c r="YQ62" s="7"/>
      <c r="YR62" s="7"/>
      <c r="YS62" s="7"/>
      <c r="YT62" s="7"/>
      <c r="YU62" s="7"/>
      <c r="YV62" s="7"/>
      <c r="YW62" s="7"/>
      <c r="YX62" s="7"/>
      <c r="YY62" s="7"/>
      <c r="YZ62" s="7"/>
      <c r="ZA62" s="7"/>
      <c r="ZB62" s="7"/>
      <c r="ZC62" s="7"/>
      <c r="ZD62" s="7"/>
      <c r="ZE62" s="7"/>
      <c r="ZF62" s="7"/>
      <c r="ZG62" s="7"/>
      <c r="ZH62" s="7"/>
      <c r="ZI62" s="7"/>
      <c r="ZJ62" s="7"/>
      <c r="ZK62" s="7"/>
      <c r="ZL62" s="7"/>
      <c r="ZM62" s="7"/>
      <c r="ZN62" s="7"/>
      <c r="ZO62" s="7"/>
      <c r="ZP62" s="7"/>
      <c r="ZQ62" s="7"/>
      <c r="ZR62" s="7"/>
      <c r="ZS62" s="7"/>
      <c r="ZT62" s="7"/>
      <c r="ZU62" s="7"/>
      <c r="ZV62" s="7"/>
      <c r="ZW62" s="7"/>
      <c r="ZX62" s="7"/>
      <c r="ZY62" s="7"/>
      <c r="ZZ62" s="7"/>
      <c r="AAA62" s="7"/>
      <c r="AAB62" s="7"/>
      <c r="AAC62" s="7"/>
      <c r="AAD62" s="7"/>
      <c r="AAE62" s="7"/>
      <c r="AAF62" s="7"/>
      <c r="AAG62" s="7"/>
      <c r="AAH62" s="7"/>
      <c r="AAI62" s="7"/>
      <c r="AAJ62" s="7"/>
      <c r="AAK62" s="7"/>
      <c r="AAL62" s="7"/>
      <c r="AAM62" s="7"/>
      <c r="AAN62" s="7"/>
      <c r="AAO62" s="7"/>
      <c r="AAP62" s="7"/>
      <c r="AAQ62" s="7"/>
      <c r="AAR62" s="7"/>
      <c r="AAS62" s="7"/>
      <c r="AAT62" s="7"/>
    </row>
    <row r="63" spans="1:736" s="295" customFormat="1" ht="15">
      <c r="A63" s="301" t="s">
        <v>230</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c r="KO63" s="8"/>
      <c r="KP63" s="8"/>
      <c r="KQ63" s="8"/>
      <c r="KR63" s="8"/>
      <c r="KS63" s="8"/>
      <c r="KT63" s="8"/>
      <c r="KU63" s="8"/>
      <c r="KV63" s="8"/>
      <c r="KW63" s="8"/>
      <c r="KX63" s="8"/>
      <c r="KY63" s="8"/>
      <c r="KZ63" s="8"/>
      <c r="LA63" s="8"/>
      <c r="LB63" s="8"/>
      <c r="LC63" s="8"/>
      <c r="LD63" s="8"/>
      <c r="LE63" s="8"/>
      <c r="LF63" s="8"/>
      <c r="LG63" s="8"/>
      <c r="LH63" s="8"/>
      <c r="LI63" s="8"/>
      <c r="LJ63" s="8"/>
      <c r="LK63" s="8"/>
      <c r="LL63" s="8"/>
      <c r="LM63" s="8"/>
      <c r="LN63" s="8"/>
      <c r="LO63" s="8"/>
      <c r="LP63" s="8"/>
      <c r="LQ63" s="8"/>
      <c r="LR63" s="8"/>
      <c r="LS63" s="8"/>
      <c r="LT63" s="8"/>
      <c r="LU63" s="8"/>
      <c r="LV63" s="8"/>
      <c r="LW63" s="8"/>
      <c r="LX63" s="8"/>
      <c r="LY63" s="8"/>
      <c r="LZ63" s="8"/>
      <c r="MA63" s="8"/>
      <c r="MB63" s="8"/>
      <c r="MC63" s="8"/>
      <c r="MD63" s="8"/>
      <c r="ME63" s="8"/>
      <c r="MF63" s="8"/>
      <c r="MG63" s="8"/>
      <c r="MH63" s="8"/>
      <c r="MI63" s="8"/>
      <c r="MJ63" s="8"/>
      <c r="MK63" s="8"/>
      <c r="ML63" s="8"/>
      <c r="MM63" s="8"/>
      <c r="MN63" s="8"/>
      <c r="MO63" s="8"/>
      <c r="MP63" s="8"/>
      <c r="MQ63" s="8"/>
      <c r="MR63" s="8"/>
      <c r="MS63" s="8"/>
      <c r="MT63" s="8"/>
      <c r="MU63" s="8"/>
      <c r="MV63" s="8"/>
      <c r="MW63" s="8"/>
      <c r="MX63" s="8"/>
      <c r="MY63" s="8"/>
      <c r="MZ63" s="8"/>
      <c r="NA63" s="8"/>
      <c r="NB63" s="8"/>
      <c r="NC63" s="8"/>
      <c r="ND63" s="8"/>
      <c r="NE63" s="8"/>
      <c r="NF63" s="8"/>
      <c r="NG63" s="8"/>
      <c r="NH63" s="8"/>
      <c r="NI63" s="8"/>
      <c r="NJ63" s="8"/>
      <c r="NK63" s="8"/>
      <c r="NL63" s="8"/>
      <c r="NM63" s="8"/>
      <c r="NN63" s="8"/>
      <c r="NO63" s="8"/>
      <c r="NP63" s="8"/>
      <c r="NQ63" s="8"/>
      <c r="NR63" s="8"/>
      <c r="NS63" s="8"/>
      <c r="NT63" s="8"/>
      <c r="NU63" s="8"/>
      <c r="NV63" s="8"/>
      <c r="NW63" s="8"/>
      <c r="NX63" s="8"/>
      <c r="NY63" s="8"/>
      <c r="NZ63" s="8"/>
      <c r="OA63" s="8"/>
      <c r="OB63" s="8"/>
      <c r="OC63" s="8"/>
      <c r="OD63" s="8"/>
      <c r="OE63" s="8"/>
      <c r="OF63" s="8"/>
      <c r="OG63" s="8"/>
      <c r="OH63" s="8"/>
      <c r="OI63" s="8"/>
      <c r="OJ63" s="8"/>
      <c r="OK63" s="8"/>
      <c r="OL63" s="8"/>
      <c r="OM63" s="8"/>
      <c r="ON63" s="8"/>
      <c r="OO63" s="8"/>
      <c r="OP63" s="8"/>
      <c r="OQ63" s="8"/>
      <c r="OR63" s="8"/>
      <c r="OS63" s="8"/>
      <c r="OT63" s="8"/>
      <c r="OU63" s="8"/>
      <c r="OV63" s="8"/>
      <c r="OW63" s="8"/>
      <c r="OX63" s="8"/>
      <c r="OY63" s="8"/>
      <c r="OZ63" s="8"/>
      <c r="PA63" s="8"/>
      <c r="PB63" s="8"/>
      <c r="PC63" s="8"/>
      <c r="PD63" s="8"/>
      <c r="PE63" s="8"/>
      <c r="PF63" s="8"/>
      <c r="PG63" s="8"/>
      <c r="PH63" s="8"/>
      <c r="PI63" s="8"/>
      <c r="PJ63" s="8"/>
      <c r="PK63" s="8"/>
      <c r="PL63" s="8"/>
      <c r="PM63" s="8"/>
      <c r="PN63" s="8"/>
      <c r="PO63" s="8"/>
      <c r="PP63" s="8"/>
      <c r="PQ63" s="8"/>
      <c r="PR63" s="8"/>
      <c r="PS63" s="8"/>
      <c r="PT63" s="8"/>
      <c r="PU63" s="8"/>
      <c r="PV63" s="8"/>
      <c r="PW63" s="8"/>
      <c r="PX63" s="8"/>
      <c r="PY63" s="8"/>
      <c r="PZ63" s="8"/>
      <c r="QA63" s="8"/>
      <c r="QB63" s="8"/>
      <c r="QC63" s="8"/>
      <c r="QD63" s="8"/>
      <c r="QE63" s="8"/>
      <c r="QF63" s="8"/>
      <c r="QG63" s="8"/>
      <c r="QH63" s="8"/>
      <c r="QI63" s="8"/>
      <c r="QJ63" s="8"/>
      <c r="QK63" s="8"/>
      <c r="QL63" s="8"/>
      <c r="QM63" s="8"/>
      <c r="QN63" s="8"/>
      <c r="QO63" s="8"/>
      <c r="QP63" s="8"/>
      <c r="QQ63" s="8"/>
      <c r="QR63" s="8"/>
      <c r="QS63" s="8"/>
      <c r="QT63" s="8"/>
      <c r="QU63" s="8"/>
      <c r="QV63" s="8"/>
      <c r="QW63" s="8"/>
      <c r="QX63" s="8"/>
      <c r="QY63" s="8"/>
      <c r="QZ63" s="8"/>
      <c r="RA63" s="8"/>
      <c r="RB63" s="8"/>
      <c r="RC63" s="8"/>
      <c r="RD63" s="8"/>
      <c r="RE63" s="8"/>
      <c r="RF63" s="8"/>
      <c r="RG63" s="8"/>
      <c r="RH63" s="8"/>
      <c r="RI63" s="8"/>
      <c r="RJ63" s="8"/>
      <c r="RK63" s="8"/>
      <c r="RL63" s="8"/>
      <c r="RM63" s="8"/>
      <c r="RN63" s="8"/>
      <c r="RO63" s="8"/>
      <c r="RP63" s="8"/>
      <c r="RQ63" s="8"/>
      <c r="RR63" s="8"/>
      <c r="RS63" s="8"/>
      <c r="RT63" s="8"/>
      <c r="RU63" s="8"/>
      <c r="RV63" s="8"/>
      <c r="RW63" s="8"/>
      <c r="RX63" s="8"/>
      <c r="RY63" s="8"/>
      <c r="RZ63" s="8"/>
      <c r="SA63" s="8"/>
      <c r="SB63" s="8"/>
      <c r="SC63" s="8"/>
      <c r="SD63" s="8"/>
      <c r="SE63" s="8"/>
      <c r="SF63" s="8"/>
      <c r="SG63" s="8"/>
      <c r="SH63" s="8"/>
      <c r="SI63" s="8"/>
      <c r="SJ63" s="8"/>
      <c r="SK63" s="8"/>
      <c r="SL63" s="8"/>
      <c r="SM63" s="8"/>
      <c r="SN63" s="8"/>
      <c r="SO63" s="8"/>
      <c r="SP63" s="8"/>
      <c r="SQ63" s="8"/>
      <c r="SR63" s="8"/>
      <c r="SS63" s="8"/>
      <c r="ST63" s="8"/>
      <c r="SU63" s="8"/>
      <c r="SV63" s="8"/>
      <c r="SW63" s="8"/>
      <c r="SX63" s="8"/>
      <c r="SY63" s="8"/>
      <c r="SZ63" s="8"/>
      <c r="TA63" s="8"/>
      <c r="TB63" s="8"/>
      <c r="TC63" s="8"/>
      <c r="TD63" s="8"/>
      <c r="TE63" s="8"/>
      <c r="TF63" s="8"/>
      <c r="TG63" s="8"/>
      <c r="TH63" s="8"/>
      <c r="TI63" s="8"/>
      <c r="TJ63" s="8"/>
      <c r="TK63" s="8"/>
      <c r="TL63" s="8"/>
      <c r="TM63" s="8"/>
      <c r="TN63" s="8"/>
      <c r="TO63" s="8"/>
      <c r="TP63" s="8"/>
      <c r="TQ63" s="8"/>
      <c r="TR63" s="8"/>
      <c r="TS63" s="8"/>
      <c r="TT63" s="8"/>
      <c r="TU63" s="8"/>
      <c r="TV63" s="8"/>
      <c r="TW63" s="8"/>
      <c r="TX63" s="8"/>
      <c r="TY63" s="8"/>
      <c r="TZ63" s="8"/>
      <c r="UA63" s="8"/>
      <c r="UB63" s="8"/>
      <c r="UC63" s="8"/>
      <c r="UD63" s="8"/>
      <c r="UE63" s="8"/>
      <c r="UF63" s="8"/>
      <c r="UG63" s="8"/>
      <c r="UH63" s="8"/>
      <c r="UI63" s="8"/>
      <c r="UJ63" s="8"/>
      <c r="UK63" s="8"/>
      <c r="UL63" s="8"/>
      <c r="UM63" s="8"/>
      <c r="UN63" s="8"/>
      <c r="UO63" s="8"/>
      <c r="UP63" s="8"/>
      <c r="UQ63" s="8"/>
      <c r="UR63" s="8"/>
      <c r="US63" s="8"/>
      <c r="UT63" s="8"/>
      <c r="UU63" s="8"/>
      <c r="UV63" s="8"/>
      <c r="UW63" s="8"/>
      <c r="UX63" s="8"/>
      <c r="UY63" s="8"/>
      <c r="UZ63" s="8"/>
      <c r="VA63" s="8"/>
      <c r="VB63" s="8"/>
      <c r="VC63" s="8"/>
      <c r="VD63" s="8"/>
      <c r="VE63" s="8"/>
      <c r="VF63" s="8"/>
      <c r="VG63" s="8"/>
      <c r="VH63" s="8"/>
      <c r="VI63" s="8"/>
      <c r="VJ63" s="8"/>
      <c r="VK63" s="8"/>
      <c r="VL63" s="8"/>
      <c r="VM63" s="8"/>
      <c r="VN63" s="8"/>
      <c r="VO63" s="8"/>
      <c r="VP63" s="8"/>
      <c r="VQ63" s="8"/>
      <c r="VR63" s="8"/>
      <c r="VS63" s="8"/>
      <c r="VT63" s="8"/>
      <c r="VU63" s="8"/>
      <c r="VV63" s="8"/>
      <c r="VW63" s="8"/>
      <c r="VX63" s="8"/>
      <c r="VY63" s="8"/>
      <c r="VZ63" s="8"/>
      <c r="WA63" s="8"/>
      <c r="WB63" s="8"/>
      <c r="WC63" s="8"/>
      <c r="WD63" s="8"/>
      <c r="WE63" s="8"/>
      <c r="WF63" s="8"/>
      <c r="WG63" s="8"/>
      <c r="WH63" s="8"/>
      <c r="WI63" s="8"/>
      <c r="WJ63" s="8"/>
      <c r="WK63" s="8"/>
      <c r="WL63" s="8"/>
      <c r="WM63" s="8"/>
      <c r="WN63" s="8"/>
      <c r="WO63" s="8"/>
      <c r="WP63" s="8"/>
      <c r="WQ63" s="8"/>
      <c r="WR63" s="8"/>
      <c r="WS63" s="8"/>
      <c r="WT63" s="8"/>
      <c r="WU63" s="8"/>
      <c r="WV63" s="8"/>
      <c r="WW63" s="8"/>
      <c r="WX63" s="8"/>
      <c r="WY63" s="8"/>
      <c r="WZ63" s="8"/>
      <c r="XA63" s="8"/>
      <c r="XB63" s="8"/>
      <c r="XC63" s="8"/>
      <c r="XD63" s="8"/>
      <c r="XE63" s="8"/>
      <c r="XF63" s="8"/>
      <c r="XG63" s="8"/>
      <c r="XH63" s="8"/>
      <c r="XI63" s="8"/>
      <c r="XJ63" s="8"/>
      <c r="XK63" s="8"/>
      <c r="XL63" s="8"/>
      <c r="XM63" s="8"/>
      <c r="XN63" s="8"/>
      <c r="XO63" s="8"/>
      <c r="XP63" s="8"/>
      <c r="XQ63" s="8"/>
      <c r="XR63" s="8"/>
      <c r="XS63" s="8"/>
      <c r="XT63" s="8"/>
      <c r="XU63" s="8"/>
      <c r="XV63" s="8"/>
      <c r="XW63" s="8"/>
      <c r="XX63" s="8"/>
      <c r="XY63" s="8"/>
      <c r="XZ63" s="8"/>
      <c r="YA63" s="8"/>
      <c r="YB63" s="8"/>
      <c r="YC63" s="8"/>
      <c r="YD63" s="8"/>
      <c r="YE63" s="8"/>
      <c r="YF63" s="8"/>
      <c r="YG63" s="8"/>
      <c r="YH63" s="8"/>
      <c r="YI63" s="8"/>
      <c r="YJ63" s="8"/>
      <c r="YK63" s="8"/>
      <c r="YL63" s="8"/>
      <c r="YM63" s="8"/>
      <c r="YN63" s="8"/>
      <c r="YO63" s="8"/>
      <c r="YP63" s="8"/>
      <c r="YQ63" s="8"/>
      <c r="YR63" s="8"/>
      <c r="YS63" s="8"/>
      <c r="YT63" s="8"/>
      <c r="YU63" s="8"/>
      <c r="YV63" s="8"/>
      <c r="YW63" s="8"/>
      <c r="YX63" s="8"/>
      <c r="YY63" s="8"/>
      <c r="YZ63" s="8"/>
      <c r="ZA63" s="8"/>
      <c r="ZB63" s="8"/>
      <c r="ZC63" s="8"/>
      <c r="ZD63" s="8"/>
      <c r="ZE63" s="8"/>
      <c r="ZF63" s="8"/>
      <c r="ZG63" s="8"/>
      <c r="ZH63" s="8"/>
      <c r="ZI63" s="8"/>
      <c r="ZJ63" s="8"/>
      <c r="ZK63" s="8"/>
      <c r="ZL63" s="8"/>
      <c r="ZM63" s="8"/>
      <c r="ZN63" s="8"/>
      <c r="ZO63" s="8"/>
      <c r="ZP63" s="8"/>
      <c r="ZQ63" s="8"/>
      <c r="ZR63" s="8"/>
      <c r="ZS63" s="8"/>
      <c r="ZT63" s="8"/>
      <c r="ZU63" s="8"/>
      <c r="ZV63" s="8"/>
      <c r="ZW63" s="8"/>
      <c r="ZX63" s="8"/>
      <c r="ZY63" s="8"/>
      <c r="ZZ63" s="8"/>
      <c r="AAA63" s="8"/>
      <c r="AAB63" s="8"/>
      <c r="AAC63" s="8"/>
      <c r="AAD63" s="8"/>
      <c r="AAE63" s="8"/>
      <c r="AAF63" s="8"/>
      <c r="AAG63" s="8"/>
      <c r="AAH63" s="8"/>
      <c r="AAI63" s="8"/>
      <c r="AAJ63" s="8"/>
      <c r="AAK63" s="8"/>
      <c r="AAL63" s="8"/>
      <c r="AAM63" s="8"/>
      <c r="AAN63" s="8"/>
      <c r="AAO63" s="8"/>
      <c r="AAP63" s="8"/>
      <c r="AAQ63" s="8"/>
      <c r="AAR63" s="8"/>
      <c r="AAS63" s="8"/>
      <c r="AAT63" s="8"/>
    </row>
    <row r="64" spans="1:736" s="295" customFormat="1" ht="15">
      <c r="A64" s="305" t="s">
        <v>257</v>
      </c>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8"/>
      <c r="LD64" s="8"/>
      <c r="LE64" s="8"/>
      <c r="LF64" s="8"/>
      <c r="LG64" s="8"/>
      <c r="LH64" s="8"/>
      <c r="LI64" s="8"/>
      <c r="LJ64" s="8"/>
      <c r="LK64" s="8"/>
      <c r="LL64" s="8"/>
      <c r="LM64" s="8"/>
      <c r="LN64" s="8"/>
      <c r="LO64" s="8"/>
      <c r="LP64" s="8"/>
      <c r="LQ64" s="8"/>
      <c r="LR64" s="8"/>
      <c r="LS64" s="8"/>
      <c r="LT64" s="8"/>
      <c r="LU64" s="8"/>
      <c r="LV64" s="8"/>
      <c r="LW64" s="8"/>
      <c r="LX64" s="8"/>
      <c r="LY64" s="8"/>
      <c r="LZ64" s="8"/>
      <c r="MA64" s="8"/>
      <c r="MB64" s="8"/>
      <c r="MC64" s="8"/>
      <c r="MD64" s="8"/>
      <c r="ME64" s="8"/>
      <c r="MF64" s="8"/>
      <c r="MG64" s="8"/>
      <c r="MH64" s="8"/>
      <c r="MI64" s="8"/>
      <c r="MJ64" s="8"/>
      <c r="MK64" s="8"/>
      <c r="ML64" s="8"/>
      <c r="MM64" s="8"/>
      <c r="MN64" s="8"/>
      <c r="MO64" s="8"/>
      <c r="MP64" s="8"/>
      <c r="MQ64" s="8"/>
      <c r="MR64" s="8"/>
      <c r="MS64" s="8"/>
      <c r="MT64" s="8"/>
      <c r="MU64" s="8"/>
      <c r="MV64" s="8"/>
      <c r="MW64" s="8"/>
      <c r="MX64" s="8"/>
      <c r="MY64" s="8"/>
      <c r="MZ64" s="8"/>
      <c r="NA64" s="8"/>
      <c r="NB64" s="8"/>
      <c r="NC64" s="8"/>
      <c r="ND64" s="8"/>
      <c r="NE64" s="8"/>
      <c r="NF64" s="8"/>
      <c r="NG64" s="8"/>
      <c r="NH64" s="8"/>
      <c r="NI64" s="8"/>
      <c r="NJ64" s="8"/>
      <c r="NK64" s="8"/>
      <c r="NL64" s="8"/>
      <c r="NM64" s="8"/>
      <c r="NN64" s="8"/>
      <c r="NO64" s="8"/>
      <c r="NP64" s="8"/>
      <c r="NQ64" s="8"/>
      <c r="NR64" s="8"/>
      <c r="NS64" s="8"/>
      <c r="NT64" s="8"/>
      <c r="NU64" s="8"/>
      <c r="NV64" s="8"/>
      <c r="NW64" s="8"/>
      <c r="NX64" s="8"/>
      <c r="NY64" s="8"/>
      <c r="NZ64" s="8"/>
      <c r="OA64" s="8"/>
      <c r="OB64" s="8"/>
      <c r="OC64" s="8"/>
      <c r="OD64" s="8"/>
      <c r="OE64" s="8"/>
      <c r="OF64" s="8"/>
      <c r="OG64" s="8"/>
      <c r="OH64" s="8"/>
      <c r="OI64" s="8"/>
      <c r="OJ64" s="8"/>
      <c r="OK64" s="8"/>
      <c r="OL64" s="8"/>
      <c r="OM64" s="8"/>
      <c r="ON64" s="8"/>
      <c r="OO64" s="8"/>
      <c r="OP64" s="8"/>
      <c r="OQ64" s="8"/>
      <c r="OR64" s="8"/>
      <c r="OS64" s="8"/>
      <c r="OT64" s="8"/>
      <c r="OU64" s="8"/>
      <c r="OV64" s="8"/>
      <c r="OW64" s="8"/>
      <c r="OX64" s="8"/>
      <c r="OY64" s="8"/>
      <c r="OZ64" s="8"/>
      <c r="PA64" s="8"/>
      <c r="PB64" s="8"/>
      <c r="PC64" s="8"/>
      <c r="PD64" s="8"/>
      <c r="PE64" s="8"/>
      <c r="PF64" s="8"/>
      <c r="PG64" s="8"/>
      <c r="PH64" s="8"/>
      <c r="PI64" s="8"/>
      <c r="PJ64" s="8"/>
      <c r="PK64" s="8"/>
      <c r="PL64" s="8"/>
      <c r="PM64" s="8"/>
      <c r="PN64" s="8"/>
      <c r="PO64" s="8"/>
      <c r="PP64" s="8"/>
      <c r="PQ64" s="8"/>
      <c r="PR64" s="8"/>
      <c r="PS64" s="8"/>
      <c r="PT64" s="8"/>
      <c r="PU64" s="8"/>
      <c r="PV64" s="8"/>
      <c r="PW64" s="8"/>
      <c r="PX64" s="8"/>
      <c r="PY64" s="8"/>
      <c r="PZ64" s="8"/>
      <c r="QA64" s="8"/>
      <c r="QB64" s="8"/>
      <c r="QC64" s="8"/>
      <c r="QD64" s="8"/>
      <c r="QE64" s="8"/>
      <c r="QF64" s="8"/>
      <c r="QG64" s="8"/>
      <c r="QH64" s="8"/>
      <c r="QI64" s="8"/>
      <c r="QJ64" s="8"/>
      <c r="QK64" s="8"/>
      <c r="QL64" s="8"/>
      <c r="QM64" s="8"/>
      <c r="QN64" s="8"/>
      <c r="QO64" s="8"/>
      <c r="QP64" s="8"/>
      <c r="QQ64" s="8"/>
      <c r="QR64" s="8"/>
      <c r="QS64" s="8"/>
      <c r="QT64" s="8"/>
      <c r="QU64" s="8"/>
      <c r="QV64" s="8"/>
      <c r="QW64" s="8"/>
      <c r="QX64" s="8"/>
      <c r="QY64" s="8"/>
      <c r="QZ64" s="8"/>
      <c r="RA64" s="8"/>
      <c r="RB64" s="8"/>
      <c r="RC64" s="8"/>
      <c r="RD64" s="8"/>
      <c r="RE64" s="8"/>
      <c r="RF64" s="8"/>
      <c r="RG64" s="8"/>
      <c r="RH64" s="8"/>
      <c r="RI64" s="8"/>
      <c r="RJ64" s="8"/>
      <c r="RK64" s="8"/>
      <c r="RL64" s="8"/>
      <c r="RM64" s="8"/>
      <c r="RN64" s="8"/>
      <c r="RO64" s="8"/>
      <c r="RP64" s="8"/>
      <c r="RQ64" s="8"/>
      <c r="RR64" s="8"/>
      <c r="RS64" s="8"/>
      <c r="RT64" s="8"/>
      <c r="RU64" s="8"/>
      <c r="RV64" s="8"/>
      <c r="RW64" s="8"/>
      <c r="RX64" s="8"/>
      <c r="RY64" s="8"/>
      <c r="RZ64" s="8"/>
      <c r="SA64" s="8"/>
      <c r="SB64" s="8"/>
      <c r="SC64" s="8"/>
      <c r="SD64" s="8"/>
      <c r="SE64" s="8"/>
      <c r="SF64" s="8"/>
      <c r="SG64" s="8"/>
      <c r="SH64" s="8"/>
      <c r="SI64" s="8"/>
      <c r="SJ64" s="8"/>
      <c r="SK64" s="8"/>
      <c r="SL64" s="8"/>
      <c r="SM64" s="8"/>
      <c r="SN64" s="8"/>
      <c r="SO64" s="8"/>
      <c r="SP64" s="8"/>
      <c r="SQ64" s="8"/>
      <c r="SR64" s="8"/>
      <c r="SS64" s="8"/>
      <c r="ST64" s="8"/>
      <c r="SU64" s="8"/>
      <c r="SV64" s="8"/>
      <c r="SW64" s="8"/>
      <c r="SX64" s="8"/>
      <c r="SY64" s="8"/>
      <c r="SZ64" s="8"/>
      <c r="TA64" s="8"/>
      <c r="TB64" s="8"/>
      <c r="TC64" s="8"/>
      <c r="TD64" s="8"/>
      <c r="TE64" s="8"/>
      <c r="TF64" s="8"/>
      <c r="TG64" s="8"/>
      <c r="TH64" s="8"/>
      <c r="TI64" s="8"/>
      <c r="TJ64" s="8"/>
      <c r="TK64" s="8"/>
      <c r="TL64" s="8"/>
      <c r="TM64" s="8"/>
      <c r="TN64" s="8"/>
      <c r="TO64" s="8"/>
      <c r="TP64" s="8"/>
      <c r="TQ64" s="8"/>
      <c r="TR64" s="8"/>
      <c r="TS64" s="8"/>
      <c r="TT64" s="8"/>
      <c r="TU64" s="8"/>
      <c r="TV64" s="8"/>
      <c r="TW64" s="8"/>
      <c r="TX64" s="8"/>
      <c r="TY64" s="8"/>
      <c r="TZ64" s="8"/>
      <c r="UA64" s="8"/>
      <c r="UB64" s="8"/>
      <c r="UC64" s="8"/>
      <c r="UD64" s="8"/>
      <c r="UE64" s="8"/>
      <c r="UF64" s="8"/>
      <c r="UG64" s="8"/>
      <c r="UH64" s="8"/>
      <c r="UI64" s="8"/>
      <c r="UJ64" s="8"/>
      <c r="UK64" s="8"/>
      <c r="UL64" s="8"/>
      <c r="UM64" s="8"/>
      <c r="UN64" s="8"/>
      <c r="UO64" s="8"/>
      <c r="UP64" s="8"/>
      <c r="UQ64" s="8"/>
      <c r="UR64" s="8"/>
      <c r="US64" s="8"/>
      <c r="UT64" s="8"/>
      <c r="UU64" s="8"/>
      <c r="UV64" s="8"/>
      <c r="UW64" s="8"/>
      <c r="UX64" s="8"/>
      <c r="UY64" s="8"/>
      <c r="UZ64" s="8"/>
      <c r="VA64" s="8"/>
      <c r="VB64" s="8"/>
      <c r="VC64" s="8"/>
      <c r="VD64" s="8"/>
      <c r="VE64" s="8"/>
      <c r="VF64" s="8"/>
      <c r="VG64" s="8"/>
      <c r="VH64" s="8"/>
      <c r="VI64" s="8"/>
      <c r="VJ64" s="8"/>
      <c r="VK64" s="8"/>
      <c r="VL64" s="8"/>
      <c r="VM64" s="8"/>
      <c r="VN64" s="8"/>
      <c r="VO64" s="8"/>
      <c r="VP64" s="8"/>
      <c r="VQ64" s="8"/>
      <c r="VR64" s="8"/>
      <c r="VS64" s="8"/>
      <c r="VT64" s="8"/>
      <c r="VU64" s="8"/>
      <c r="VV64" s="8"/>
      <c r="VW64" s="8"/>
      <c r="VX64" s="8"/>
      <c r="VY64" s="8"/>
      <c r="VZ64" s="8"/>
      <c r="WA64" s="8"/>
      <c r="WB64" s="8"/>
      <c r="WC64" s="8"/>
      <c r="WD64" s="8"/>
      <c r="WE64" s="8"/>
      <c r="WF64" s="8"/>
      <c r="WG64" s="8"/>
      <c r="WH64" s="8"/>
      <c r="WI64" s="8"/>
      <c r="WJ64" s="8"/>
      <c r="WK64" s="8"/>
      <c r="WL64" s="8"/>
      <c r="WM64" s="8"/>
      <c r="WN64" s="8"/>
      <c r="WO64" s="8"/>
      <c r="WP64" s="8"/>
      <c r="WQ64" s="8"/>
      <c r="WR64" s="8"/>
      <c r="WS64" s="8"/>
      <c r="WT64" s="8"/>
      <c r="WU64" s="8"/>
      <c r="WV64" s="8"/>
      <c r="WW64" s="8"/>
      <c r="WX64" s="8"/>
      <c r="WY64" s="8"/>
      <c r="WZ64" s="8"/>
      <c r="XA64" s="8"/>
      <c r="XB64" s="8"/>
      <c r="XC64" s="8"/>
      <c r="XD64" s="8"/>
      <c r="XE64" s="8"/>
      <c r="XF64" s="8"/>
      <c r="XG64" s="8"/>
      <c r="XH64" s="8"/>
      <c r="XI64" s="8"/>
      <c r="XJ64" s="8"/>
      <c r="XK64" s="8"/>
      <c r="XL64" s="8"/>
      <c r="XM64" s="8"/>
      <c r="XN64" s="8"/>
      <c r="XO64" s="8"/>
      <c r="XP64" s="8"/>
      <c r="XQ64" s="8"/>
      <c r="XR64" s="8"/>
      <c r="XS64" s="8"/>
      <c r="XT64" s="8"/>
      <c r="XU64" s="8"/>
      <c r="XV64" s="8"/>
      <c r="XW64" s="8"/>
      <c r="XX64" s="8"/>
      <c r="XY64" s="8"/>
      <c r="XZ64" s="8"/>
      <c r="YA64" s="8"/>
      <c r="YB64" s="8"/>
      <c r="YC64" s="8"/>
      <c r="YD64" s="8"/>
      <c r="YE64" s="8"/>
      <c r="YF64" s="8"/>
      <c r="YG64" s="8"/>
      <c r="YH64" s="8"/>
      <c r="YI64" s="8"/>
      <c r="YJ64" s="8"/>
      <c r="YK64" s="8"/>
      <c r="YL64" s="8"/>
      <c r="YM64" s="8"/>
      <c r="YN64" s="8"/>
      <c r="YO64" s="8"/>
      <c r="YP64" s="8"/>
      <c r="YQ64" s="8"/>
      <c r="YR64" s="8"/>
      <c r="YS64" s="8"/>
      <c r="YT64" s="8"/>
      <c r="YU64" s="8"/>
      <c r="YV64" s="8"/>
      <c r="YW64" s="8"/>
      <c r="YX64" s="8"/>
      <c r="YY64" s="8"/>
      <c r="YZ64" s="8"/>
      <c r="ZA64" s="8"/>
      <c r="ZB64" s="8"/>
      <c r="ZC64" s="8"/>
      <c r="ZD64" s="8"/>
      <c r="ZE64" s="8"/>
      <c r="ZF64" s="8"/>
      <c r="ZG64" s="8"/>
      <c r="ZH64" s="8"/>
      <c r="ZI64" s="8"/>
      <c r="ZJ64" s="8"/>
      <c r="ZK64" s="8"/>
      <c r="ZL64" s="8"/>
      <c r="ZM64" s="8"/>
      <c r="ZN64" s="8"/>
      <c r="ZO64" s="8"/>
      <c r="ZP64" s="8"/>
      <c r="ZQ64" s="8"/>
      <c r="ZR64" s="8"/>
      <c r="ZS64" s="8"/>
      <c r="ZT64" s="8"/>
      <c r="ZU64" s="8"/>
      <c r="ZV64" s="8"/>
      <c r="ZW64" s="8"/>
      <c r="ZX64" s="8"/>
      <c r="ZY64" s="8"/>
      <c r="ZZ64" s="8"/>
      <c r="AAA64" s="8"/>
      <c r="AAB64" s="8"/>
      <c r="AAC64" s="8"/>
      <c r="AAD64" s="8"/>
      <c r="AAE64" s="8"/>
      <c r="AAF64" s="8"/>
      <c r="AAG64" s="8"/>
      <c r="AAH64" s="8"/>
      <c r="AAI64" s="8"/>
      <c r="AAJ64" s="8"/>
      <c r="AAK64" s="8"/>
      <c r="AAL64" s="8"/>
      <c r="AAM64" s="8"/>
      <c r="AAN64" s="8"/>
      <c r="AAO64" s="8"/>
      <c r="AAP64" s="8"/>
      <c r="AAQ64" s="8"/>
      <c r="AAR64" s="8"/>
      <c r="AAS64" s="8"/>
      <c r="AAT64" s="8"/>
    </row>
    <row r="65" spans="1:722" s="295" customFormat="1" ht="15">
      <c r="A65" s="301" t="s">
        <v>254</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c r="KO65" s="8"/>
      <c r="KP65" s="8"/>
      <c r="KQ65" s="8"/>
      <c r="KR65" s="8"/>
      <c r="KS65" s="8"/>
      <c r="KT65" s="8"/>
      <c r="KU65" s="8"/>
      <c r="KV65" s="8"/>
      <c r="KW65" s="8"/>
      <c r="KX65" s="8"/>
      <c r="KY65" s="8"/>
      <c r="KZ65" s="8"/>
      <c r="LA65" s="8"/>
      <c r="LB65" s="8"/>
      <c r="LC65" s="8"/>
      <c r="LD65" s="8"/>
      <c r="LE65" s="8"/>
      <c r="LF65" s="8"/>
      <c r="LG65" s="8"/>
      <c r="LH65" s="8"/>
      <c r="LI65" s="8"/>
      <c r="LJ65" s="8"/>
      <c r="LK65" s="8"/>
      <c r="LL65" s="8"/>
      <c r="LM65" s="8"/>
      <c r="LN65" s="8"/>
      <c r="LO65" s="8"/>
      <c r="LP65" s="8"/>
      <c r="LQ65" s="8"/>
      <c r="LR65" s="8"/>
      <c r="LS65" s="8"/>
      <c r="LT65" s="8"/>
      <c r="LU65" s="8"/>
      <c r="LV65" s="8"/>
      <c r="LW65" s="8"/>
      <c r="LX65" s="8"/>
      <c r="LY65" s="8"/>
      <c r="LZ65" s="8"/>
      <c r="MA65" s="8"/>
      <c r="MB65" s="8"/>
      <c r="MC65" s="8"/>
      <c r="MD65" s="8"/>
      <c r="ME65" s="8"/>
      <c r="MF65" s="8"/>
      <c r="MG65" s="8"/>
      <c r="MH65" s="8"/>
      <c r="MI65" s="8"/>
      <c r="MJ65" s="8"/>
      <c r="MK65" s="8"/>
      <c r="ML65" s="8"/>
      <c r="MM65" s="8"/>
      <c r="MN65" s="8"/>
      <c r="MO65" s="8"/>
      <c r="MP65" s="8"/>
      <c r="MQ65" s="8"/>
      <c r="MR65" s="8"/>
      <c r="MS65" s="8"/>
      <c r="MT65" s="8"/>
      <c r="MU65" s="8"/>
      <c r="MV65" s="8"/>
      <c r="MW65" s="8"/>
      <c r="MX65" s="8"/>
      <c r="MY65" s="8"/>
      <c r="MZ65" s="8"/>
      <c r="NA65" s="8"/>
      <c r="NB65" s="8"/>
      <c r="NC65" s="8"/>
      <c r="ND65" s="8"/>
      <c r="NE65" s="8"/>
      <c r="NF65" s="8"/>
      <c r="NG65" s="8"/>
      <c r="NH65" s="8"/>
      <c r="NI65" s="8"/>
      <c r="NJ65" s="8"/>
      <c r="NK65" s="8"/>
      <c r="NL65" s="8"/>
      <c r="NM65" s="8"/>
      <c r="NN65" s="8"/>
      <c r="NO65" s="8"/>
      <c r="NP65" s="8"/>
      <c r="NQ65" s="8"/>
      <c r="NR65" s="8"/>
      <c r="NS65" s="8"/>
      <c r="NT65" s="8"/>
      <c r="NU65" s="8"/>
      <c r="NV65" s="8"/>
      <c r="NW65" s="8"/>
      <c r="NX65" s="8"/>
      <c r="NY65" s="8"/>
      <c r="NZ65" s="8"/>
      <c r="OA65" s="8"/>
      <c r="OB65" s="8"/>
      <c r="OC65" s="8"/>
      <c r="OD65" s="8"/>
      <c r="OE65" s="8"/>
      <c r="OF65" s="8"/>
      <c r="OG65" s="8"/>
      <c r="OH65" s="8"/>
      <c r="OI65" s="8"/>
      <c r="OJ65" s="8"/>
      <c r="OK65" s="8"/>
      <c r="OL65" s="8"/>
      <c r="OM65" s="8"/>
      <c r="ON65" s="8"/>
      <c r="OO65" s="8"/>
      <c r="OP65" s="8"/>
      <c r="OQ65" s="8"/>
      <c r="OR65" s="8"/>
      <c r="OS65" s="8"/>
      <c r="OT65" s="8"/>
      <c r="OU65" s="8"/>
      <c r="OV65" s="8"/>
      <c r="OW65" s="8"/>
      <c r="OX65" s="8"/>
      <c r="OY65" s="8"/>
      <c r="OZ65" s="8"/>
      <c r="PA65" s="8"/>
      <c r="PB65" s="8"/>
      <c r="PC65" s="8"/>
      <c r="PD65" s="8"/>
      <c r="PE65" s="8"/>
      <c r="PF65" s="8"/>
      <c r="PG65" s="8"/>
      <c r="PH65" s="8"/>
      <c r="PI65" s="8"/>
      <c r="PJ65" s="8"/>
      <c r="PK65" s="8"/>
      <c r="PL65" s="8"/>
      <c r="PM65" s="8"/>
      <c r="PN65" s="8"/>
      <c r="PO65" s="8"/>
      <c r="PP65" s="8"/>
      <c r="PQ65" s="8"/>
      <c r="PR65" s="8"/>
      <c r="PS65" s="8"/>
      <c r="PT65" s="8"/>
      <c r="PU65" s="8"/>
      <c r="PV65" s="8"/>
      <c r="PW65" s="8"/>
      <c r="PX65" s="8"/>
      <c r="PY65" s="8"/>
      <c r="PZ65" s="8"/>
      <c r="QA65" s="8"/>
      <c r="QB65" s="8"/>
      <c r="QC65" s="8"/>
      <c r="QD65" s="8"/>
      <c r="QE65" s="8"/>
      <c r="QF65" s="8"/>
      <c r="QG65" s="8"/>
      <c r="QH65" s="8"/>
      <c r="QI65" s="8"/>
      <c r="QJ65" s="8"/>
      <c r="QK65" s="8"/>
      <c r="QL65" s="8"/>
      <c r="QM65" s="8"/>
      <c r="QN65" s="8"/>
      <c r="QO65" s="8"/>
      <c r="QP65" s="8"/>
      <c r="QQ65" s="8"/>
      <c r="QR65" s="8"/>
      <c r="QS65" s="8"/>
      <c r="QT65" s="8"/>
      <c r="QU65" s="8"/>
      <c r="QV65" s="8"/>
      <c r="QW65" s="8"/>
      <c r="QX65" s="8"/>
      <c r="QY65" s="8"/>
      <c r="QZ65" s="8"/>
      <c r="RA65" s="8"/>
      <c r="RB65" s="8"/>
      <c r="RC65" s="8"/>
      <c r="RD65" s="8"/>
      <c r="RE65" s="8"/>
      <c r="RF65" s="8"/>
      <c r="RG65" s="8"/>
      <c r="RH65" s="8"/>
      <c r="RI65" s="8"/>
      <c r="RJ65" s="8"/>
      <c r="RK65" s="8"/>
      <c r="RL65" s="8"/>
      <c r="RM65" s="8"/>
      <c r="RN65" s="8"/>
      <c r="RO65" s="8"/>
      <c r="RP65" s="8"/>
      <c r="RQ65" s="8"/>
      <c r="RR65" s="8"/>
      <c r="RS65" s="8"/>
      <c r="RT65" s="8"/>
      <c r="RU65" s="8"/>
      <c r="RV65" s="8"/>
      <c r="RW65" s="8"/>
      <c r="RX65" s="8"/>
      <c r="RY65" s="8"/>
      <c r="RZ65" s="8"/>
      <c r="SA65" s="8"/>
      <c r="SB65" s="8"/>
      <c r="SC65" s="8"/>
      <c r="SD65" s="8"/>
      <c r="SE65" s="8"/>
      <c r="SF65" s="8"/>
      <c r="SG65" s="8"/>
      <c r="SH65" s="8"/>
      <c r="SI65" s="8"/>
      <c r="SJ65" s="8"/>
      <c r="SK65" s="8"/>
      <c r="SL65" s="8"/>
      <c r="SM65" s="8"/>
      <c r="SN65" s="8"/>
      <c r="SO65" s="8"/>
      <c r="SP65" s="8"/>
      <c r="SQ65" s="8"/>
      <c r="SR65" s="8"/>
      <c r="SS65" s="8"/>
      <c r="ST65" s="8"/>
      <c r="SU65" s="8"/>
      <c r="SV65" s="8"/>
      <c r="SW65" s="8"/>
      <c r="SX65" s="8"/>
      <c r="SY65" s="8"/>
      <c r="SZ65" s="8"/>
      <c r="TA65" s="8"/>
      <c r="TB65" s="8"/>
      <c r="TC65" s="8"/>
      <c r="TD65" s="8"/>
      <c r="TE65" s="8"/>
      <c r="TF65" s="8"/>
      <c r="TG65" s="8"/>
      <c r="TH65" s="8"/>
      <c r="TI65" s="8"/>
      <c r="TJ65" s="8"/>
      <c r="TK65" s="8"/>
      <c r="TL65" s="8"/>
      <c r="TM65" s="8"/>
      <c r="TN65" s="8"/>
      <c r="TO65" s="8"/>
      <c r="TP65" s="8"/>
      <c r="TQ65" s="8"/>
      <c r="TR65" s="8"/>
      <c r="TS65" s="8"/>
      <c r="TT65" s="8"/>
      <c r="TU65" s="8"/>
      <c r="TV65" s="8"/>
      <c r="TW65" s="8"/>
      <c r="TX65" s="8"/>
      <c r="TY65" s="8"/>
      <c r="TZ65" s="8"/>
      <c r="UA65" s="8"/>
      <c r="UB65" s="8"/>
      <c r="UC65" s="8"/>
      <c r="UD65" s="8"/>
      <c r="UE65" s="8"/>
      <c r="UF65" s="8"/>
      <c r="UG65" s="8"/>
      <c r="UH65" s="8"/>
      <c r="UI65" s="8"/>
      <c r="UJ65" s="8"/>
      <c r="UK65" s="8"/>
      <c r="UL65" s="8"/>
      <c r="UM65" s="8"/>
      <c r="UN65" s="8"/>
      <c r="UO65" s="8"/>
      <c r="UP65" s="8"/>
      <c r="UQ65" s="8"/>
      <c r="UR65" s="8"/>
      <c r="US65" s="8"/>
      <c r="UT65" s="8"/>
      <c r="UU65" s="8"/>
      <c r="UV65" s="8"/>
      <c r="UW65" s="8"/>
      <c r="UX65" s="8"/>
      <c r="UY65" s="8"/>
      <c r="UZ65" s="8"/>
      <c r="VA65" s="8"/>
      <c r="VB65" s="8"/>
      <c r="VC65" s="8"/>
      <c r="VD65" s="8"/>
      <c r="VE65" s="8"/>
      <c r="VF65" s="8"/>
      <c r="VG65" s="8"/>
      <c r="VH65" s="8"/>
      <c r="VI65" s="8"/>
      <c r="VJ65" s="8"/>
      <c r="VK65" s="8"/>
      <c r="VL65" s="8"/>
      <c r="VM65" s="8"/>
      <c r="VN65" s="8"/>
      <c r="VO65" s="8"/>
      <c r="VP65" s="8"/>
      <c r="VQ65" s="8"/>
      <c r="VR65" s="8"/>
      <c r="VS65" s="8"/>
      <c r="VT65" s="8"/>
      <c r="VU65" s="8"/>
      <c r="VV65" s="8"/>
      <c r="VW65" s="8"/>
      <c r="VX65" s="8"/>
      <c r="VY65" s="8"/>
      <c r="VZ65" s="8"/>
      <c r="WA65" s="8"/>
      <c r="WB65" s="8"/>
      <c r="WC65" s="8"/>
      <c r="WD65" s="8"/>
      <c r="WE65" s="8"/>
      <c r="WF65" s="8"/>
      <c r="WG65" s="8"/>
      <c r="WH65" s="8"/>
      <c r="WI65" s="8"/>
      <c r="WJ65" s="8"/>
      <c r="WK65" s="8"/>
      <c r="WL65" s="8"/>
      <c r="WM65" s="8"/>
      <c r="WN65" s="8"/>
      <c r="WO65" s="8"/>
      <c r="WP65" s="8"/>
      <c r="WQ65" s="8"/>
      <c r="WR65" s="8"/>
      <c r="WS65" s="8"/>
      <c r="WT65" s="8"/>
      <c r="WU65" s="8"/>
      <c r="WV65" s="8"/>
      <c r="WW65" s="8"/>
      <c r="WX65" s="8"/>
      <c r="WY65" s="8"/>
      <c r="WZ65" s="8"/>
      <c r="XA65" s="8"/>
      <c r="XB65" s="8"/>
      <c r="XC65" s="8"/>
      <c r="XD65" s="8"/>
      <c r="XE65" s="8"/>
      <c r="XF65" s="8"/>
      <c r="XG65" s="8"/>
      <c r="XH65" s="8"/>
      <c r="XI65" s="8"/>
      <c r="XJ65" s="8"/>
      <c r="XK65" s="8"/>
      <c r="XL65" s="8"/>
      <c r="XM65" s="8"/>
      <c r="XN65" s="8"/>
      <c r="XO65" s="8"/>
      <c r="XP65" s="8"/>
      <c r="XQ65" s="8"/>
      <c r="XR65" s="8"/>
      <c r="XS65" s="8"/>
      <c r="XT65" s="8"/>
      <c r="XU65" s="8"/>
      <c r="XV65" s="8"/>
      <c r="XW65" s="8"/>
      <c r="XX65" s="8"/>
      <c r="XY65" s="8"/>
      <c r="XZ65" s="8"/>
      <c r="YA65" s="8"/>
      <c r="YB65" s="8"/>
      <c r="YC65" s="8"/>
      <c r="YD65" s="8"/>
      <c r="YE65" s="8"/>
      <c r="YF65" s="8"/>
      <c r="YG65" s="8"/>
      <c r="YH65" s="8"/>
      <c r="YI65" s="8"/>
      <c r="YJ65" s="8"/>
      <c r="YK65" s="8"/>
      <c r="YL65" s="8"/>
      <c r="YM65" s="8"/>
      <c r="YN65" s="8"/>
      <c r="YO65" s="8"/>
      <c r="YP65" s="8"/>
      <c r="YQ65" s="8"/>
      <c r="YR65" s="8"/>
      <c r="YS65" s="8"/>
      <c r="YT65" s="8"/>
      <c r="YU65" s="8"/>
      <c r="YV65" s="8"/>
      <c r="YW65" s="8"/>
      <c r="YX65" s="8"/>
      <c r="YY65" s="8"/>
      <c r="YZ65" s="8"/>
      <c r="ZA65" s="8"/>
      <c r="ZB65" s="8"/>
      <c r="ZC65" s="8"/>
      <c r="ZD65" s="8"/>
      <c r="ZE65" s="8"/>
      <c r="ZF65" s="8"/>
      <c r="ZG65" s="8"/>
      <c r="ZH65" s="8"/>
      <c r="ZI65" s="8"/>
      <c r="ZJ65" s="8"/>
      <c r="ZK65" s="8"/>
      <c r="ZL65" s="8"/>
      <c r="ZM65" s="8"/>
      <c r="ZN65" s="8"/>
      <c r="ZO65" s="8"/>
      <c r="ZP65" s="8"/>
      <c r="ZQ65" s="8"/>
      <c r="ZR65" s="8"/>
      <c r="ZS65" s="8"/>
      <c r="ZT65" s="8"/>
      <c r="ZU65" s="8"/>
      <c r="ZV65" s="8"/>
      <c r="ZW65" s="8"/>
      <c r="ZX65" s="8"/>
      <c r="ZY65" s="8"/>
      <c r="ZZ65" s="8"/>
      <c r="AAA65" s="8"/>
      <c r="AAB65" s="8"/>
      <c r="AAC65" s="8"/>
      <c r="AAD65" s="8"/>
      <c r="AAE65" s="8"/>
      <c r="AAF65" s="8"/>
      <c r="AAG65" s="8"/>
      <c r="AAH65" s="8"/>
      <c r="AAI65" s="8"/>
      <c r="AAJ65" s="8"/>
      <c r="AAK65" s="8"/>
      <c r="AAL65" s="8"/>
      <c r="AAM65" s="8"/>
      <c r="AAN65" s="8"/>
      <c r="AAO65" s="8"/>
      <c r="AAP65" s="8"/>
      <c r="AAQ65" s="8"/>
      <c r="AAR65" s="8"/>
      <c r="AAS65" s="8"/>
      <c r="AAT65" s="8"/>
    </row>
    <row r="66" spans="1:722" s="307" customFormat="1" ht="15">
      <c r="A66" s="308" t="s">
        <v>255</v>
      </c>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c r="SK66" s="7"/>
      <c r="SL66" s="7"/>
      <c r="SM66" s="7"/>
      <c r="SN66" s="7"/>
      <c r="SO66" s="7"/>
      <c r="SP66" s="7"/>
      <c r="SQ66" s="7"/>
      <c r="SR66" s="7"/>
      <c r="SS66" s="7"/>
      <c r="ST66" s="7"/>
      <c r="SU66" s="7"/>
      <c r="SV66" s="7"/>
      <c r="SW66" s="7"/>
      <c r="SX66" s="7"/>
      <c r="SY66" s="7"/>
      <c r="SZ66" s="7"/>
      <c r="TA66" s="7"/>
      <c r="TB66" s="7"/>
      <c r="TC66" s="7"/>
      <c r="TD66" s="7"/>
      <c r="TE66" s="7"/>
      <c r="TF66" s="7"/>
      <c r="TG66" s="7"/>
      <c r="TH66" s="7"/>
      <c r="TI66" s="7"/>
      <c r="TJ66" s="7"/>
      <c r="TK66" s="7"/>
      <c r="TL66" s="7"/>
      <c r="TM66" s="7"/>
      <c r="TN66" s="7"/>
      <c r="TO66" s="7"/>
      <c r="TP66" s="7"/>
      <c r="TQ66" s="7"/>
      <c r="TR66" s="7"/>
      <c r="TS66" s="7"/>
      <c r="TT66" s="7"/>
      <c r="TU66" s="7"/>
      <c r="TV66" s="7"/>
      <c r="TW66" s="7"/>
      <c r="TX66" s="7"/>
      <c r="TY66" s="7"/>
      <c r="TZ66" s="7"/>
      <c r="UA66" s="7"/>
      <c r="UB66" s="7"/>
      <c r="UC66" s="7"/>
      <c r="UD66" s="7"/>
      <c r="UE66" s="7"/>
      <c r="UF66" s="7"/>
      <c r="UG66" s="7"/>
      <c r="UH66" s="7"/>
      <c r="UI66" s="7"/>
      <c r="UJ66" s="7"/>
      <c r="UK66" s="7"/>
      <c r="UL66" s="7"/>
      <c r="UM66" s="7"/>
      <c r="UN66" s="7"/>
      <c r="UO66" s="7"/>
      <c r="UP66" s="7"/>
      <c r="UQ66" s="7"/>
      <c r="UR66" s="7"/>
      <c r="US66" s="7"/>
      <c r="UT66" s="7"/>
      <c r="UU66" s="7"/>
      <c r="UV66" s="7"/>
      <c r="UW66" s="7"/>
      <c r="UX66" s="7"/>
      <c r="UY66" s="7"/>
      <c r="UZ66" s="7"/>
      <c r="VA66" s="7"/>
      <c r="VB66" s="7"/>
      <c r="VC66" s="7"/>
      <c r="VD66" s="7"/>
      <c r="VE66" s="7"/>
      <c r="VF66" s="7"/>
      <c r="VG66" s="7"/>
      <c r="VH66" s="7"/>
      <c r="VI66" s="7"/>
      <c r="VJ66" s="7"/>
      <c r="VK66" s="7"/>
      <c r="VL66" s="7"/>
      <c r="VM66" s="7"/>
      <c r="VN66" s="7"/>
      <c r="VO66" s="7"/>
      <c r="VP66" s="7"/>
      <c r="VQ66" s="7"/>
      <c r="VR66" s="7"/>
      <c r="VS66" s="7"/>
      <c r="VT66" s="7"/>
      <c r="VU66" s="7"/>
      <c r="VV66" s="7"/>
      <c r="VW66" s="7"/>
      <c r="VX66" s="7"/>
      <c r="VY66" s="7"/>
      <c r="VZ66" s="7"/>
      <c r="WA66" s="7"/>
      <c r="WB66" s="7"/>
      <c r="WC66" s="7"/>
      <c r="WD66" s="7"/>
      <c r="WE66" s="7"/>
      <c r="WF66" s="7"/>
      <c r="WG66" s="7"/>
      <c r="WH66" s="7"/>
      <c r="WI66" s="7"/>
      <c r="WJ66" s="7"/>
      <c r="WK66" s="7"/>
      <c r="WL66" s="7"/>
      <c r="WM66" s="7"/>
      <c r="WN66" s="7"/>
      <c r="WO66" s="7"/>
      <c r="WP66" s="7"/>
      <c r="WQ66" s="7"/>
      <c r="WR66" s="7"/>
      <c r="WS66" s="7"/>
      <c r="WT66" s="7"/>
      <c r="WU66" s="7"/>
      <c r="WV66" s="7"/>
      <c r="WW66" s="7"/>
      <c r="WX66" s="7"/>
      <c r="WY66" s="7"/>
      <c r="WZ66" s="7"/>
      <c r="XA66" s="7"/>
      <c r="XB66" s="7"/>
      <c r="XC66" s="7"/>
      <c r="XD66" s="7"/>
      <c r="XE66" s="7"/>
      <c r="XF66" s="7"/>
      <c r="XG66" s="7"/>
      <c r="XH66" s="7"/>
      <c r="XI66" s="7"/>
      <c r="XJ66" s="7"/>
      <c r="XK66" s="7"/>
      <c r="XL66" s="7"/>
      <c r="XM66" s="7"/>
      <c r="XN66" s="7"/>
      <c r="XO66" s="7"/>
      <c r="XP66" s="7"/>
      <c r="XQ66" s="7"/>
      <c r="XR66" s="7"/>
      <c r="XS66" s="7"/>
      <c r="XT66" s="7"/>
      <c r="XU66" s="7"/>
      <c r="XV66" s="7"/>
      <c r="XW66" s="7"/>
      <c r="XX66" s="7"/>
      <c r="XY66" s="7"/>
      <c r="XZ66" s="7"/>
      <c r="YA66" s="7"/>
      <c r="YB66" s="7"/>
      <c r="YC66" s="7"/>
      <c r="YD66" s="7"/>
      <c r="YE66" s="7"/>
      <c r="YF66" s="7"/>
      <c r="YG66" s="7"/>
      <c r="YH66" s="7"/>
      <c r="YI66" s="7"/>
      <c r="YJ66" s="7"/>
      <c r="YK66" s="7"/>
      <c r="YL66" s="7"/>
      <c r="YM66" s="7"/>
      <c r="YN66" s="7"/>
      <c r="YO66" s="7"/>
      <c r="YP66" s="7"/>
      <c r="YQ66" s="7"/>
      <c r="YR66" s="7"/>
      <c r="YS66" s="7"/>
      <c r="YT66" s="7"/>
      <c r="YU66" s="7"/>
      <c r="YV66" s="7"/>
      <c r="YW66" s="7"/>
      <c r="YX66" s="7"/>
      <c r="YY66" s="7"/>
      <c r="YZ66" s="7"/>
      <c r="ZA66" s="7"/>
      <c r="ZB66" s="7"/>
      <c r="ZC66" s="7"/>
      <c r="ZD66" s="7"/>
      <c r="ZE66" s="7"/>
      <c r="ZF66" s="7"/>
      <c r="ZG66" s="7"/>
      <c r="ZH66" s="7"/>
      <c r="ZI66" s="7"/>
      <c r="ZJ66" s="7"/>
      <c r="ZK66" s="7"/>
      <c r="ZL66" s="7"/>
      <c r="ZM66" s="7"/>
      <c r="ZN66" s="7"/>
      <c r="ZO66" s="7"/>
      <c r="ZP66" s="7"/>
      <c r="ZQ66" s="7"/>
      <c r="ZR66" s="7"/>
      <c r="ZS66" s="7"/>
      <c r="ZT66" s="7"/>
      <c r="ZU66" s="7"/>
      <c r="ZV66" s="7"/>
      <c r="ZW66" s="7"/>
      <c r="ZX66" s="7"/>
      <c r="ZY66" s="7"/>
      <c r="ZZ66" s="7"/>
      <c r="AAA66" s="7"/>
      <c r="AAB66" s="7"/>
      <c r="AAC66" s="7"/>
      <c r="AAD66" s="7"/>
      <c r="AAE66" s="7"/>
      <c r="AAF66" s="7"/>
      <c r="AAG66" s="7"/>
      <c r="AAH66" s="7"/>
      <c r="AAI66" s="7"/>
      <c r="AAJ66" s="7"/>
      <c r="AAK66" s="7"/>
      <c r="AAL66" s="7"/>
      <c r="AAM66" s="7"/>
      <c r="AAN66" s="7"/>
      <c r="AAO66" s="7"/>
      <c r="AAP66" s="7"/>
      <c r="AAQ66" s="7"/>
      <c r="AAR66" s="7"/>
      <c r="AAS66" s="7"/>
      <c r="AAT66" s="7"/>
    </row>
    <row r="67" spans="1:722" s="295" customFormat="1" ht="15">
      <c r="A67" s="301" t="s">
        <v>230</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8"/>
      <c r="LD67" s="8"/>
      <c r="LE67" s="8"/>
      <c r="LF67" s="8"/>
      <c r="LG67" s="8"/>
      <c r="LH67" s="8"/>
      <c r="LI67" s="8"/>
      <c r="LJ67" s="8"/>
      <c r="LK67" s="8"/>
      <c r="LL67" s="8"/>
      <c r="LM67" s="8"/>
      <c r="LN67" s="8"/>
      <c r="LO67" s="8"/>
      <c r="LP67" s="8"/>
      <c r="LQ67" s="8"/>
      <c r="LR67" s="8"/>
      <c r="LS67" s="8"/>
      <c r="LT67" s="8"/>
      <c r="LU67" s="8"/>
      <c r="LV67" s="8"/>
      <c r="LW67" s="8"/>
      <c r="LX67" s="8"/>
      <c r="LY67" s="8"/>
      <c r="LZ67" s="8"/>
      <c r="MA67" s="8"/>
      <c r="MB67" s="8"/>
      <c r="MC67" s="8"/>
      <c r="MD67" s="8"/>
      <c r="ME67" s="8"/>
      <c r="MF67" s="8"/>
      <c r="MG67" s="8"/>
      <c r="MH67" s="8"/>
      <c r="MI67" s="8"/>
      <c r="MJ67" s="8"/>
      <c r="MK67" s="8"/>
      <c r="ML67" s="8"/>
      <c r="MM67" s="8"/>
      <c r="MN67" s="8"/>
      <c r="MO67" s="8"/>
      <c r="MP67" s="8"/>
      <c r="MQ67" s="8"/>
      <c r="MR67" s="8"/>
      <c r="MS67" s="8"/>
      <c r="MT67" s="8"/>
      <c r="MU67" s="8"/>
      <c r="MV67" s="8"/>
      <c r="MW67" s="8"/>
      <c r="MX67" s="8"/>
      <c r="MY67" s="8"/>
      <c r="MZ67" s="8"/>
      <c r="NA67" s="8"/>
      <c r="NB67" s="8"/>
      <c r="NC67" s="8"/>
      <c r="ND67" s="8"/>
      <c r="NE67" s="8"/>
      <c r="NF67" s="8"/>
      <c r="NG67" s="8"/>
      <c r="NH67" s="8"/>
      <c r="NI67" s="8"/>
      <c r="NJ67" s="8"/>
      <c r="NK67" s="8"/>
      <c r="NL67" s="8"/>
      <c r="NM67" s="8"/>
      <c r="NN67" s="8"/>
      <c r="NO67" s="8"/>
      <c r="NP67" s="8"/>
      <c r="NQ67" s="8"/>
      <c r="NR67" s="8"/>
      <c r="NS67" s="8"/>
      <c r="NT67" s="8"/>
      <c r="NU67" s="8"/>
      <c r="NV67" s="8"/>
      <c r="NW67" s="8"/>
      <c r="NX67" s="8"/>
      <c r="NY67" s="8"/>
      <c r="NZ67" s="8"/>
      <c r="OA67" s="8"/>
      <c r="OB67" s="8"/>
      <c r="OC67" s="8"/>
      <c r="OD67" s="8"/>
      <c r="OE67" s="8"/>
      <c r="OF67" s="8"/>
      <c r="OG67" s="8"/>
      <c r="OH67" s="8"/>
      <c r="OI67" s="8"/>
      <c r="OJ67" s="8"/>
      <c r="OK67" s="8"/>
      <c r="OL67" s="8"/>
      <c r="OM67" s="8"/>
      <c r="ON67" s="8"/>
      <c r="OO67" s="8"/>
      <c r="OP67" s="8"/>
      <c r="OQ67" s="8"/>
      <c r="OR67" s="8"/>
      <c r="OS67" s="8"/>
      <c r="OT67" s="8"/>
      <c r="OU67" s="8"/>
      <c r="OV67" s="8"/>
      <c r="OW67" s="8"/>
      <c r="OX67" s="8"/>
      <c r="OY67" s="8"/>
      <c r="OZ67" s="8"/>
      <c r="PA67" s="8"/>
      <c r="PB67" s="8"/>
      <c r="PC67" s="8"/>
      <c r="PD67" s="8"/>
      <c r="PE67" s="8"/>
      <c r="PF67" s="8"/>
      <c r="PG67" s="8"/>
      <c r="PH67" s="8"/>
      <c r="PI67" s="8"/>
      <c r="PJ67" s="8"/>
      <c r="PK67" s="8"/>
      <c r="PL67" s="8"/>
      <c r="PM67" s="8"/>
      <c r="PN67" s="8"/>
      <c r="PO67" s="8"/>
      <c r="PP67" s="8"/>
      <c r="PQ67" s="8"/>
      <c r="PR67" s="8"/>
      <c r="PS67" s="8"/>
      <c r="PT67" s="8"/>
      <c r="PU67" s="8"/>
      <c r="PV67" s="8"/>
      <c r="PW67" s="8"/>
      <c r="PX67" s="8"/>
      <c r="PY67" s="8"/>
      <c r="PZ67" s="8"/>
      <c r="QA67" s="8"/>
      <c r="QB67" s="8"/>
      <c r="QC67" s="8"/>
      <c r="QD67" s="8"/>
      <c r="QE67" s="8"/>
      <c r="QF67" s="8"/>
      <c r="QG67" s="8"/>
      <c r="QH67" s="8"/>
      <c r="QI67" s="8"/>
      <c r="QJ67" s="8"/>
      <c r="QK67" s="8"/>
      <c r="QL67" s="8"/>
      <c r="QM67" s="8"/>
      <c r="QN67" s="8"/>
      <c r="QO67" s="8"/>
      <c r="QP67" s="8"/>
      <c r="QQ67" s="8"/>
      <c r="QR67" s="8"/>
      <c r="QS67" s="8"/>
      <c r="QT67" s="8"/>
      <c r="QU67" s="8"/>
      <c r="QV67" s="8"/>
      <c r="QW67" s="8"/>
      <c r="QX67" s="8"/>
      <c r="QY67" s="8"/>
      <c r="QZ67" s="8"/>
      <c r="RA67" s="8"/>
      <c r="RB67" s="8"/>
      <c r="RC67" s="8"/>
      <c r="RD67" s="8"/>
      <c r="RE67" s="8"/>
      <c r="RF67" s="8"/>
      <c r="RG67" s="8"/>
      <c r="RH67" s="8"/>
      <c r="RI67" s="8"/>
      <c r="RJ67" s="8"/>
      <c r="RK67" s="8"/>
      <c r="RL67" s="8"/>
      <c r="RM67" s="8"/>
      <c r="RN67" s="8"/>
      <c r="RO67" s="8"/>
      <c r="RP67" s="8"/>
      <c r="RQ67" s="8"/>
      <c r="RR67" s="8"/>
      <c r="RS67" s="8"/>
      <c r="RT67" s="8"/>
      <c r="RU67" s="8"/>
      <c r="RV67" s="8"/>
      <c r="RW67" s="8"/>
      <c r="RX67" s="8"/>
      <c r="RY67" s="8"/>
      <c r="RZ67" s="8"/>
      <c r="SA67" s="8"/>
      <c r="SB67" s="8"/>
      <c r="SC67" s="8"/>
      <c r="SD67" s="8"/>
      <c r="SE67" s="8"/>
      <c r="SF67" s="8"/>
      <c r="SG67" s="8"/>
      <c r="SH67" s="8"/>
      <c r="SI67" s="8"/>
      <c r="SJ67" s="8"/>
      <c r="SK67" s="8"/>
      <c r="SL67" s="8"/>
      <c r="SM67" s="8"/>
      <c r="SN67" s="8"/>
      <c r="SO67" s="8"/>
      <c r="SP67" s="8"/>
      <c r="SQ67" s="8"/>
      <c r="SR67" s="8"/>
      <c r="SS67" s="8"/>
      <c r="ST67" s="8"/>
      <c r="SU67" s="8"/>
      <c r="SV67" s="8"/>
      <c r="SW67" s="8"/>
      <c r="SX67" s="8"/>
      <c r="SY67" s="8"/>
      <c r="SZ67" s="8"/>
      <c r="TA67" s="8"/>
      <c r="TB67" s="8"/>
      <c r="TC67" s="8"/>
      <c r="TD67" s="8"/>
      <c r="TE67" s="8"/>
      <c r="TF67" s="8"/>
      <c r="TG67" s="8"/>
      <c r="TH67" s="8"/>
      <c r="TI67" s="8"/>
      <c r="TJ67" s="8"/>
      <c r="TK67" s="8"/>
      <c r="TL67" s="8"/>
      <c r="TM67" s="8"/>
      <c r="TN67" s="8"/>
      <c r="TO67" s="8"/>
      <c r="TP67" s="8"/>
      <c r="TQ67" s="8"/>
      <c r="TR67" s="8"/>
      <c r="TS67" s="8"/>
      <c r="TT67" s="8"/>
      <c r="TU67" s="8"/>
      <c r="TV67" s="8"/>
      <c r="TW67" s="8"/>
      <c r="TX67" s="8"/>
      <c r="TY67" s="8"/>
      <c r="TZ67" s="8"/>
      <c r="UA67" s="8"/>
      <c r="UB67" s="8"/>
      <c r="UC67" s="8"/>
      <c r="UD67" s="8"/>
      <c r="UE67" s="8"/>
      <c r="UF67" s="8"/>
      <c r="UG67" s="8"/>
      <c r="UH67" s="8"/>
      <c r="UI67" s="8"/>
      <c r="UJ67" s="8"/>
      <c r="UK67" s="8"/>
      <c r="UL67" s="8"/>
      <c r="UM67" s="8"/>
      <c r="UN67" s="8"/>
      <c r="UO67" s="8"/>
      <c r="UP67" s="8"/>
      <c r="UQ67" s="8"/>
      <c r="UR67" s="8"/>
      <c r="US67" s="8"/>
      <c r="UT67" s="8"/>
      <c r="UU67" s="8"/>
      <c r="UV67" s="8"/>
      <c r="UW67" s="8"/>
      <c r="UX67" s="8"/>
      <c r="UY67" s="8"/>
      <c r="UZ67" s="8"/>
      <c r="VA67" s="8"/>
      <c r="VB67" s="8"/>
      <c r="VC67" s="8"/>
      <c r="VD67" s="8"/>
      <c r="VE67" s="8"/>
      <c r="VF67" s="8"/>
      <c r="VG67" s="8"/>
      <c r="VH67" s="8"/>
      <c r="VI67" s="8"/>
      <c r="VJ67" s="8"/>
      <c r="VK67" s="8"/>
      <c r="VL67" s="8"/>
      <c r="VM67" s="8"/>
      <c r="VN67" s="8"/>
      <c r="VO67" s="8"/>
      <c r="VP67" s="8"/>
      <c r="VQ67" s="8"/>
      <c r="VR67" s="8"/>
      <c r="VS67" s="8"/>
      <c r="VT67" s="8"/>
      <c r="VU67" s="8"/>
      <c r="VV67" s="8"/>
      <c r="VW67" s="8"/>
      <c r="VX67" s="8"/>
      <c r="VY67" s="8"/>
      <c r="VZ67" s="8"/>
      <c r="WA67" s="8"/>
      <c r="WB67" s="8"/>
      <c r="WC67" s="8"/>
      <c r="WD67" s="8"/>
      <c r="WE67" s="8"/>
      <c r="WF67" s="8"/>
      <c r="WG67" s="8"/>
      <c r="WH67" s="8"/>
      <c r="WI67" s="8"/>
      <c r="WJ67" s="8"/>
      <c r="WK67" s="8"/>
      <c r="WL67" s="8"/>
      <c r="WM67" s="8"/>
      <c r="WN67" s="8"/>
      <c r="WO67" s="8"/>
      <c r="WP67" s="8"/>
      <c r="WQ67" s="8"/>
      <c r="WR67" s="8"/>
      <c r="WS67" s="8"/>
      <c r="WT67" s="8"/>
      <c r="WU67" s="8"/>
      <c r="WV67" s="8"/>
      <c r="WW67" s="8"/>
      <c r="WX67" s="8"/>
      <c r="WY67" s="8"/>
      <c r="WZ67" s="8"/>
      <c r="XA67" s="8"/>
      <c r="XB67" s="8"/>
      <c r="XC67" s="8"/>
      <c r="XD67" s="8"/>
      <c r="XE67" s="8"/>
      <c r="XF67" s="8"/>
      <c r="XG67" s="8"/>
      <c r="XH67" s="8"/>
      <c r="XI67" s="8"/>
      <c r="XJ67" s="8"/>
      <c r="XK67" s="8"/>
      <c r="XL67" s="8"/>
      <c r="XM67" s="8"/>
      <c r="XN67" s="8"/>
      <c r="XO67" s="8"/>
      <c r="XP67" s="8"/>
      <c r="XQ67" s="8"/>
      <c r="XR67" s="8"/>
      <c r="XS67" s="8"/>
      <c r="XT67" s="8"/>
      <c r="XU67" s="8"/>
      <c r="XV67" s="8"/>
      <c r="XW67" s="8"/>
      <c r="XX67" s="8"/>
      <c r="XY67" s="8"/>
      <c r="XZ67" s="8"/>
      <c r="YA67" s="8"/>
      <c r="YB67" s="8"/>
      <c r="YC67" s="8"/>
      <c r="YD67" s="8"/>
      <c r="YE67" s="8"/>
      <c r="YF67" s="8"/>
      <c r="YG67" s="8"/>
      <c r="YH67" s="8"/>
      <c r="YI67" s="8"/>
      <c r="YJ67" s="8"/>
      <c r="YK67" s="8"/>
      <c r="YL67" s="8"/>
      <c r="YM67" s="8"/>
      <c r="YN67" s="8"/>
      <c r="YO67" s="8"/>
      <c r="YP67" s="8"/>
      <c r="YQ67" s="8"/>
      <c r="YR67" s="8"/>
      <c r="YS67" s="8"/>
      <c r="YT67" s="8"/>
      <c r="YU67" s="8"/>
      <c r="YV67" s="8"/>
      <c r="YW67" s="8"/>
      <c r="YX67" s="8"/>
      <c r="YY67" s="8"/>
      <c r="YZ67" s="8"/>
      <c r="ZA67" s="8"/>
      <c r="ZB67" s="8"/>
      <c r="ZC67" s="8"/>
      <c r="ZD67" s="8"/>
      <c r="ZE67" s="8"/>
      <c r="ZF67" s="8"/>
      <c r="ZG67" s="8"/>
      <c r="ZH67" s="8"/>
      <c r="ZI67" s="8"/>
      <c r="ZJ67" s="8"/>
      <c r="ZK67" s="8"/>
      <c r="ZL67" s="8"/>
      <c r="ZM67" s="8"/>
      <c r="ZN67" s="8"/>
      <c r="ZO67" s="8"/>
      <c r="ZP67" s="8"/>
      <c r="ZQ67" s="8"/>
      <c r="ZR67" s="8"/>
      <c r="ZS67" s="8"/>
      <c r="ZT67" s="8"/>
      <c r="ZU67" s="8"/>
      <c r="ZV67" s="8"/>
      <c r="ZW67" s="8"/>
      <c r="ZX67" s="8"/>
      <c r="ZY67" s="8"/>
      <c r="ZZ67" s="8"/>
      <c r="AAA67" s="8"/>
      <c r="AAB67" s="8"/>
      <c r="AAC67" s="8"/>
      <c r="AAD67" s="8"/>
      <c r="AAE67" s="8"/>
      <c r="AAF67" s="8"/>
      <c r="AAG67" s="8"/>
      <c r="AAH67" s="8"/>
      <c r="AAI67" s="8"/>
      <c r="AAJ67" s="8"/>
      <c r="AAK67" s="8"/>
      <c r="AAL67" s="8"/>
      <c r="AAM67" s="8"/>
      <c r="AAN67" s="8"/>
      <c r="AAO67" s="8"/>
      <c r="AAP67" s="8"/>
      <c r="AAQ67" s="8"/>
      <c r="AAR67" s="8"/>
      <c r="AAS67" s="8"/>
      <c r="AAT67" s="8"/>
    </row>
    <row r="68" spans="1:722" s="295" customFormat="1" ht="15">
      <c r="A68" s="305" t="s">
        <v>258</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8"/>
      <c r="LD68" s="8"/>
      <c r="LE68" s="8"/>
      <c r="LF68" s="8"/>
      <c r="LG68" s="8"/>
      <c r="LH68" s="8"/>
      <c r="LI68" s="8"/>
      <c r="LJ68" s="8"/>
      <c r="LK68" s="8"/>
      <c r="LL68" s="8"/>
      <c r="LM68" s="8"/>
      <c r="LN68" s="8"/>
      <c r="LO68" s="8"/>
      <c r="LP68" s="8"/>
      <c r="LQ68" s="8"/>
      <c r="LR68" s="8"/>
      <c r="LS68" s="8"/>
      <c r="LT68" s="8"/>
      <c r="LU68" s="8"/>
      <c r="LV68" s="8"/>
      <c r="LW68" s="8"/>
      <c r="LX68" s="8"/>
      <c r="LY68" s="8"/>
      <c r="LZ68" s="8"/>
      <c r="MA68" s="8"/>
      <c r="MB68" s="8"/>
      <c r="MC68" s="8"/>
      <c r="MD68" s="8"/>
      <c r="ME68" s="8"/>
      <c r="MF68" s="8"/>
      <c r="MG68" s="8"/>
      <c r="MH68" s="8"/>
      <c r="MI68" s="8"/>
      <c r="MJ68" s="8"/>
      <c r="MK68" s="8"/>
      <c r="ML68" s="8"/>
      <c r="MM68" s="8"/>
      <c r="MN68" s="8"/>
      <c r="MO68" s="8"/>
      <c r="MP68" s="8"/>
      <c r="MQ68" s="8"/>
      <c r="MR68" s="8"/>
      <c r="MS68" s="8"/>
      <c r="MT68" s="8"/>
      <c r="MU68" s="8"/>
      <c r="MV68" s="8"/>
      <c r="MW68" s="8"/>
      <c r="MX68" s="8"/>
      <c r="MY68" s="8"/>
      <c r="MZ68" s="8"/>
      <c r="NA68" s="8"/>
      <c r="NB68" s="8"/>
      <c r="NC68" s="8"/>
      <c r="ND68" s="8"/>
      <c r="NE68" s="8"/>
      <c r="NF68" s="8"/>
      <c r="NG68" s="8"/>
      <c r="NH68" s="8"/>
      <c r="NI68" s="8"/>
      <c r="NJ68" s="8"/>
      <c r="NK68" s="8"/>
      <c r="NL68" s="8"/>
      <c r="NM68" s="8"/>
      <c r="NN68" s="8"/>
      <c r="NO68" s="8"/>
      <c r="NP68" s="8"/>
      <c r="NQ68" s="8"/>
      <c r="NR68" s="8"/>
      <c r="NS68" s="8"/>
      <c r="NT68" s="8"/>
      <c r="NU68" s="8"/>
      <c r="NV68" s="8"/>
      <c r="NW68" s="8"/>
      <c r="NX68" s="8"/>
      <c r="NY68" s="8"/>
      <c r="NZ68" s="8"/>
      <c r="OA68" s="8"/>
      <c r="OB68" s="8"/>
      <c r="OC68" s="8"/>
      <c r="OD68" s="8"/>
      <c r="OE68" s="8"/>
      <c r="OF68" s="8"/>
      <c r="OG68" s="8"/>
      <c r="OH68" s="8"/>
      <c r="OI68" s="8"/>
      <c r="OJ68" s="8"/>
      <c r="OK68" s="8"/>
      <c r="OL68" s="8"/>
      <c r="OM68" s="8"/>
      <c r="ON68" s="8"/>
      <c r="OO68" s="8"/>
      <c r="OP68" s="8"/>
      <c r="OQ68" s="8"/>
      <c r="OR68" s="8"/>
      <c r="OS68" s="8"/>
      <c r="OT68" s="8"/>
      <c r="OU68" s="8"/>
      <c r="OV68" s="8"/>
      <c r="OW68" s="8"/>
      <c r="OX68" s="8"/>
      <c r="OY68" s="8"/>
      <c r="OZ68" s="8"/>
      <c r="PA68" s="8"/>
      <c r="PB68" s="8"/>
      <c r="PC68" s="8"/>
      <c r="PD68" s="8"/>
      <c r="PE68" s="8"/>
      <c r="PF68" s="8"/>
      <c r="PG68" s="8"/>
      <c r="PH68" s="8"/>
      <c r="PI68" s="8"/>
      <c r="PJ68" s="8"/>
      <c r="PK68" s="8"/>
      <c r="PL68" s="8"/>
      <c r="PM68" s="8"/>
      <c r="PN68" s="8"/>
      <c r="PO68" s="8"/>
      <c r="PP68" s="8"/>
      <c r="PQ68" s="8"/>
      <c r="PR68" s="8"/>
      <c r="PS68" s="8"/>
      <c r="PT68" s="8"/>
      <c r="PU68" s="8"/>
      <c r="PV68" s="8"/>
      <c r="PW68" s="8"/>
      <c r="PX68" s="8"/>
      <c r="PY68" s="8"/>
      <c r="PZ68" s="8"/>
      <c r="QA68" s="8"/>
      <c r="QB68" s="8"/>
      <c r="QC68" s="8"/>
      <c r="QD68" s="8"/>
      <c r="QE68" s="8"/>
      <c r="QF68" s="8"/>
      <c r="QG68" s="8"/>
      <c r="QH68" s="8"/>
      <c r="QI68" s="8"/>
      <c r="QJ68" s="8"/>
      <c r="QK68" s="8"/>
      <c r="QL68" s="8"/>
      <c r="QM68" s="8"/>
      <c r="QN68" s="8"/>
      <c r="QO68" s="8"/>
      <c r="QP68" s="8"/>
      <c r="QQ68" s="8"/>
      <c r="QR68" s="8"/>
      <c r="QS68" s="8"/>
      <c r="QT68" s="8"/>
      <c r="QU68" s="8"/>
      <c r="QV68" s="8"/>
      <c r="QW68" s="8"/>
      <c r="QX68" s="8"/>
      <c r="QY68" s="8"/>
      <c r="QZ68" s="8"/>
      <c r="RA68" s="8"/>
      <c r="RB68" s="8"/>
      <c r="RC68" s="8"/>
      <c r="RD68" s="8"/>
      <c r="RE68" s="8"/>
      <c r="RF68" s="8"/>
      <c r="RG68" s="8"/>
      <c r="RH68" s="8"/>
      <c r="RI68" s="8"/>
      <c r="RJ68" s="8"/>
      <c r="RK68" s="8"/>
      <c r="RL68" s="8"/>
      <c r="RM68" s="8"/>
      <c r="RN68" s="8"/>
      <c r="RO68" s="8"/>
      <c r="RP68" s="8"/>
      <c r="RQ68" s="8"/>
      <c r="RR68" s="8"/>
      <c r="RS68" s="8"/>
      <c r="RT68" s="8"/>
      <c r="RU68" s="8"/>
      <c r="RV68" s="8"/>
      <c r="RW68" s="8"/>
      <c r="RX68" s="8"/>
      <c r="RY68" s="8"/>
      <c r="RZ68" s="8"/>
      <c r="SA68" s="8"/>
      <c r="SB68" s="8"/>
      <c r="SC68" s="8"/>
      <c r="SD68" s="8"/>
      <c r="SE68" s="8"/>
      <c r="SF68" s="8"/>
      <c r="SG68" s="8"/>
      <c r="SH68" s="8"/>
      <c r="SI68" s="8"/>
      <c r="SJ68" s="8"/>
      <c r="SK68" s="8"/>
      <c r="SL68" s="8"/>
      <c r="SM68" s="8"/>
      <c r="SN68" s="8"/>
      <c r="SO68" s="8"/>
      <c r="SP68" s="8"/>
      <c r="SQ68" s="8"/>
      <c r="SR68" s="8"/>
      <c r="SS68" s="8"/>
      <c r="ST68" s="8"/>
      <c r="SU68" s="8"/>
      <c r="SV68" s="8"/>
      <c r="SW68" s="8"/>
      <c r="SX68" s="8"/>
      <c r="SY68" s="8"/>
      <c r="SZ68" s="8"/>
      <c r="TA68" s="8"/>
      <c r="TB68" s="8"/>
      <c r="TC68" s="8"/>
      <c r="TD68" s="8"/>
      <c r="TE68" s="8"/>
      <c r="TF68" s="8"/>
      <c r="TG68" s="8"/>
      <c r="TH68" s="8"/>
      <c r="TI68" s="8"/>
      <c r="TJ68" s="8"/>
      <c r="TK68" s="8"/>
      <c r="TL68" s="8"/>
      <c r="TM68" s="8"/>
      <c r="TN68" s="8"/>
      <c r="TO68" s="8"/>
      <c r="TP68" s="8"/>
      <c r="TQ68" s="8"/>
      <c r="TR68" s="8"/>
      <c r="TS68" s="8"/>
      <c r="TT68" s="8"/>
      <c r="TU68" s="8"/>
      <c r="TV68" s="8"/>
      <c r="TW68" s="8"/>
      <c r="TX68" s="8"/>
      <c r="TY68" s="8"/>
      <c r="TZ68" s="8"/>
      <c r="UA68" s="8"/>
      <c r="UB68" s="8"/>
      <c r="UC68" s="8"/>
      <c r="UD68" s="8"/>
      <c r="UE68" s="8"/>
      <c r="UF68" s="8"/>
      <c r="UG68" s="8"/>
      <c r="UH68" s="8"/>
      <c r="UI68" s="8"/>
      <c r="UJ68" s="8"/>
      <c r="UK68" s="8"/>
      <c r="UL68" s="8"/>
      <c r="UM68" s="8"/>
      <c r="UN68" s="8"/>
      <c r="UO68" s="8"/>
      <c r="UP68" s="8"/>
      <c r="UQ68" s="8"/>
      <c r="UR68" s="8"/>
      <c r="US68" s="8"/>
      <c r="UT68" s="8"/>
      <c r="UU68" s="8"/>
      <c r="UV68" s="8"/>
      <c r="UW68" s="8"/>
      <c r="UX68" s="8"/>
      <c r="UY68" s="8"/>
      <c r="UZ68" s="8"/>
      <c r="VA68" s="8"/>
      <c r="VB68" s="8"/>
      <c r="VC68" s="8"/>
      <c r="VD68" s="8"/>
      <c r="VE68" s="8"/>
      <c r="VF68" s="8"/>
      <c r="VG68" s="8"/>
      <c r="VH68" s="8"/>
      <c r="VI68" s="8"/>
      <c r="VJ68" s="8"/>
      <c r="VK68" s="8"/>
      <c r="VL68" s="8"/>
      <c r="VM68" s="8"/>
      <c r="VN68" s="8"/>
      <c r="VO68" s="8"/>
      <c r="VP68" s="8"/>
      <c r="VQ68" s="8"/>
      <c r="VR68" s="8"/>
      <c r="VS68" s="8"/>
      <c r="VT68" s="8"/>
      <c r="VU68" s="8"/>
      <c r="VV68" s="8"/>
      <c r="VW68" s="8"/>
      <c r="VX68" s="8"/>
      <c r="VY68" s="8"/>
      <c r="VZ68" s="8"/>
      <c r="WA68" s="8"/>
      <c r="WB68" s="8"/>
      <c r="WC68" s="8"/>
      <c r="WD68" s="8"/>
      <c r="WE68" s="8"/>
      <c r="WF68" s="8"/>
      <c r="WG68" s="8"/>
      <c r="WH68" s="8"/>
      <c r="WI68" s="8"/>
      <c r="WJ68" s="8"/>
      <c r="WK68" s="8"/>
      <c r="WL68" s="8"/>
      <c r="WM68" s="8"/>
      <c r="WN68" s="8"/>
      <c r="WO68" s="8"/>
      <c r="WP68" s="8"/>
      <c r="WQ68" s="8"/>
      <c r="WR68" s="8"/>
      <c r="WS68" s="8"/>
      <c r="WT68" s="8"/>
      <c r="WU68" s="8"/>
      <c r="WV68" s="8"/>
      <c r="WW68" s="8"/>
      <c r="WX68" s="8"/>
      <c r="WY68" s="8"/>
      <c r="WZ68" s="8"/>
      <c r="XA68" s="8"/>
      <c r="XB68" s="8"/>
      <c r="XC68" s="8"/>
      <c r="XD68" s="8"/>
      <c r="XE68" s="8"/>
      <c r="XF68" s="8"/>
      <c r="XG68" s="8"/>
      <c r="XH68" s="8"/>
      <c r="XI68" s="8"/>
      <c r="XJ68" s="8"/>
      <c r="XK68" s="8"/>
      <c r="XL68" s="8"/>
      <c r="XM68" s="8"/>
      <c r="XN68" s="8"/>
      <c r="XO68" s="8"/>
      <c r="XP68" s="8"/>
      <c r="XQ68" s="8"/>
      <c r="XR68" s="8"/>
      <c r="XS68" s="8"/>
      <c r="XT68" s="8"/>
      <c r="XU68" s="8"/>
      <c r="XV68" s="8"/>
      <c r="XW68" s="8"/>
      <c r="XX68" s="8"/>
      <c r="XY68" s="8"/>
      <c r="XZ68" s="8"/>
      <c r="YA68" s="8"/>
      <c r="YB68" s="8"/>
      <c r="YC68" s="8"/>
      <c r="YD68" s="8"/>
      <c r="YE68" s="8"/>
      <c r="YF68" s="8"/>
      <c r="YG68" s="8"/>
      <c r="YH68" s="8"/>
      <c r="YI68" s="8"/>
      <c r="YJ68" s="8"/>
      <c r="YK68" s="8"/>
      <c r="YL68" s="8"/>
      <c r="YM68" s="8"/>
      <c r="YN68" s="8"/>
      <c r="YO68" s="8"/>
      <c r="YP68" s="8"/>
      <c r="YQ68" s="8"/>
      <c r="YR68" s="8"/>
      <c r="YS68" s="8"/>
      <c r="YT68" s="8"/>
      <c r="YU68" s="8"/>
      <c r="YV68" s="8"/>
      <c r="YW68" s="8"/>
      <c r="YX68" s="8"/>
      <c r="YY68" s="8"/>
      <c r="YZ68" s="8"/>
      <c r="ZA68" s="8"/>
      <c r="ZB68" s="8"/>
      <c r="ZC68" s="8"/>
      <c r="ZD68" s="8"/>
      <c r="ZE68" s="8"/>
      <c r="ZF68" s="8"/>
      <c r="ZG68" s="8"/>
      <c r="ZH68" s="8"/>
      <c r="ZI68" s="8"/>
      <c r="ZJ68" s="8"/>
      <c r="ZK68" s="8"/>
      <c r="ZL68" s="8"/>
      <c r="ZM68" s="8"/>
      <c r="ZN68" s="8"/>
      <c r="ZO68" s="8"/>
      <c r="ZP68" s="8"/>
      <c r="ZQ68" s="8"/>
      <c r="ZR68" s="8"/>
      <c r="ZS68" s="8"/>
      <c r="ZT68" s="8"/>
      <c r="ZU68" s="8"/>
      <c r="ZV68" s="8"/>
      <c r="ZW68" s="8"/>
      <c r="ZX68" s="8"/>
      <c r="ZY68" s="8"/>
      <c r="ZZ68" s="8"/>
      <c r="AAA68" s="8"/>
      <c r="AAB68" s="8"/>
      <c r="AAC68" s="8"/>
      <c r="AAD68" s="8"/>
      <c r="AAE68" s="8"/>
      <c r="AAF68" s="8"/>
      <c r="AAG68" s="8"/>
      <c r="AAH68" s="8"/>
      <c r="AAI68" s="8"/>
      <c r="AAJ68" s="8"/>
      <c r="AAK68" s="8"/>
      <c r="AAL68" s="8"/>
      <c r="AAM68" s="8"/>
      <c r="AAN68" s="8"/>
      <c r="AAO68" s="8"/>
      <c r="AAP68" s="8"/>
      <c r="AAQ68" s="8"/>
      <c r="AAR68" s="8"/>
      <c r="AAS68" s="8"/>
      <c r="AAT68" s="8"/>
    </row>
    <row r="69" spans="1:722" s="295" customFormat="1" ht="15">
      <c r="A69" s="301" t="s">
        <v>254</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8"/>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8"/>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8"/>
      <c r="NX69" s="8"/>
      <c r="NY69" s="8"/>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8"/>
      <c r="PC69" s="8"/>
      <c r="PD69" s="8"/>
      <c r="PE69" s="8"/>
      <c r="PF69" s="8"/>
      <c r="PG69" s="8"/>
      <c r="PH69" s="8"/>
      <c r="PI69" s="8"/>
      <c r="PJ69" s="8"/>
      <c r="PK69" s="8"/>
      <c r="PL69" s="8"/>
      <c r="PM69" s="8"/>
      <c r="PN69" s="8"/>
      <c r="PO69" s="8"/>
      <c r="PP69" s="8"/>
      <c r="PQ69" s="8"/>
      <c r="PR69" s="8"/>
      <c r="PS69" s="8"/>
      <c r="PT69" s="8"/>
      <c r="PU69" s="8"/>
      <c r="PV69" s="8"/>
      <c r="PW69" s="8"/>
      <c r="PX69" s="8"/>
      <c r="PY69" s="8"/>
      <c r="PZ69" s="8"/>
      <c r="QA69" s="8"/>
      <c r="QB69" s="8"/>
      <c r="QC69" s="8"/>
      <c r="QD69" s="8"/>
      <c r="QE69" s="8"/>
      <c r="QF69" s="8"/>
      <c r="QG69" s="8"/>
      <c r="QH69" s="8"/>
      <c r="QI69" s="8"/>
      <c r="QJ69" s="8"/>
      <c r="QK69" s="8"/>
      <c r="QL69" s="8"/>
      <c r="QM69" s="8"/>
      <c r="QN69" s="8"/>
      <c r="QO69" s="8"/>
      <c r="QP69" s="8"/>
      <c r="QQ69" s="8"/>
      <c r="QR69" s="8"/>
      <c r="QS69" s="8"/>
      <c r="QT69" s="8"/>
      <c r="QU69" s="8"/>
      <c r="QV69" s="8"/>
      <c r="QW69" s="8"/>
      <c r="QX69" s="8"/>
      <c r="QY69" s="8"/>
      <c r="QZ69" s="8"/>
      <c r="RA69" s="8"/>
      <c r="RB69" s="8"/>
      <c r="RC69" s="8"/>
      <c r="RD69" s="8"/>
      <c r="RE69" s="8"/>
      <c r="RF69" s="8"/>
      <c r="RG69" s="8"/>
      <c r="RH69" s="8"/>
      <c r="RI69" s="8"/>
      <c r="RJ69" s="8"/>
      <c r="RK69" s="8"/>
      <c r="RL69" s="8"/>
      <c r="RM69" s="8"/>
      <c r="RN69" s="8"/>
      <c r="RO69" s="8"/>
      <c r="RP69" s="8"/>
      <c r="RQ69" s="8"/>
      <c r="RR69" s="8"/>
      <c r="RS69" s="8"/>
      <c r="RT69" s="8"/>
      <c r="RU69" s="8"/>
      <c r="RV69" s="8"/>
      <c r="RW69" s="8"/>
      <c r="RX69" s="8"/>
      <c r="RY69" s="8"/>
      <c r="RZ69" s="8"/>
      <c r="SA69" s="8"/>
      <c r="SB69" s="8"/>
      <c r="SC69" s="8"/>
      <c r="SD69" s="8"/>
      <c r="SE69" s="8"/>
      <c r="SF69" s="8"/>
      <c r="SG69" s="8"/>
      <c r="SH69" s="8"/>
      <c r="SI69" s="8"/>
      <c r="SJ69" s="8"/>
      <c r="SK69" s="8"/>
      <c r="SL69" s="8"/>
      <c r="SM69" s="8"/>
      <c r="SN69" s="8"/>
      <c r="SO69" s="8"/>
      <c r="SP69" s="8"/>
      <c r="SQ69" s="8"/>
      <c r="SR69" s="8"/>
      <c r="SS69" s="8"/>
      <c r="ST69" s="8"/>
      <c r="SU69" s="8"/>
      <c r="SV69" s="8"/>
      <c r="SW69" s="8"/>
      <c r="SX69" s="8"/>
      <c r="SY69" s="8"/>
      <c r="SZ69" s="8"/>
      <c r="TA69" s="8"/>
      <c r="TB69" s="8"/>
      <c r="TC69" s="8"/>
      <c r="TD69" s="8"/>
      <c r="TE69" s="8"/>
      <c r="TF69" s="8"/>
      <c r="TG69" s="8"/>
      <c r="TH69" s="8"/>
      <c r="TI69" s="8"/>
      <c r="TJ69" s="8"/>
      <c r="TK69" s="8"/>
      <c r="TL69" s="8"/>
      <c r="TM69" s="8"/>
      <c r="TN69" s="8"/>
      <c r="TO69" s="8"/>
      <c r="TP69" s="8"/>
      <c r="TQ69" s="8"/>
      <c r="TR69" s="8"/>
      <c r="TS69" s="8"/>
      <c r="TT69" s="8"/>
      <c r="TU69" s="8"/>
      <c r="TV69" s="8"/>
      <c r="TW69" s="8"/>
      <c r="TX69" s="8"/>
      <c r="TY69" s="8"/>
      <c r="TZ69" s="8"/>
      <c r="UA69" s="8"/>
      <c r="UB69" s="8"/>
      <c r="UC69" s="8"/>
      <c r="UD69" s="8"/>
      <c r="UE69" s="8"/>
      <c r="UF69" s="8"/>
      <c r="UG69" s="8"/>
      <c r="UH69" s="8"/>
      <c r="UI69" s="8"/>
      <c r="UJ69" s="8"/>
      <c r="UK69" s="8"/>
      <c r="UL69" s="8"/>
      <c r="UM69" s="8"/>
      <c r="UN69" s="8"/>
      <c r="UO69" s="8"/>
      <c r="UP69" s="8"/>
      <c r="UQ69" s="8"/>
      <c r="UR69" s="8"/>
      <c r="US69" s="8"/>
      <c r="UT69" s="8"/>
      <c r="UU69" s="8"/>
      <c r="UV69" s="8"/>
      <c r="UW69" s="8"/>
      <c r="UX69" s="8"/>
      <c r="UY69" s="8"/>
      <c r="UZ69" s="8"/>
      <c r="VA69" s="8"/>
      <c r="VB69" s="8"/>
      <c r="VC69" s="8"/>
      <c r="VD69" s="8"/>
      <c r="VE69" s="8"/>
      <c r="VF69" s="8"/>
      <c r="VG69" s="8"/>
      <c r="VH69" s="8"/>
      <c r="VI69" s="8"/>
      <c r="VJ69" s="8"/>
      <c r="VK69" s="8"/>
      <c r="VL69" s="8"/>
      <c r="VM69" s="8"/>
      <c r="VN69" s="8"/>
      <c r="VO69" s="8"/>
      <c r="VP69" s="8"/>
      <c r="VQ69" s="8"/>
      <c r="VR69" s="8"/>
      <c r="VS69" s="8"/>
      <c r="VT69" s="8"/>
      <c r="VU69" s="8"/>
      <c r="VV69" s="8"/>
      <c r="VW69" s="8"/>
      <c r="VX69" s="8"/>
      <c r="VY69" s="8"/>
      <c r="VZ69" s="8"/>
      <c r="WA69" s="8"/>
      <c r="WB69" s="8"/>
      <c r="WC69" s="8"/>
      <c r="WD69" s="8"/>
      <c r="WE69" s="8"/>
      <c r="WF69" s="8"/>
      <c r="WG69" s="8"/>
      <c r="WH69" s="8"/>
      <c r="WI69" s="8"/>
      <c r="WJ69" s="8"/>
      <c r="WK69" s="8"/>
      <c r="WL69" s="8"/>
      <c r="WM69" s="8"/>
      <c r="WN69" s="8"/>
      <c r="WO69" s="8"/>
      <c r="WP69" s="8"/>
      <c r="WQ69" s="8"/>
      <c r="WR69" s="8"/>
      <c r="WS69" s="8"/>
      <c r="WT69" s="8"/>
      <c r="WU69" s="8"/>
      <c r="WV69" s="8"/>
      <c r="WW69" s="8"/>
      <c r="WX69" s="8"/>
      <c r="WY69" s="8"/>
      <c r="WZ69" s="8"/>
      <c r="XA69" s="8"/>
      <c r="XB69" s="8"/>
      <c r="XC69" s="8"/>
      <c r="XD69" s="8"/>
      <c r="XE69" s="8"/>
      <c r="XF69" s="8"/>
      <c r="XG69" s="8"/>
      <c r="XH69" s="8"/>
      <c r="XI69" s="8"/>
      <c r="XJ69" s="8"/>
      <c r="XK69" s="8"/>
      <c r="XL69" s="8"/>
      <c r="XM69" s="8"/>
      <c r="XN69" s="8"/>
      <c r="XO69" s="8"/>
      <c r="XP69" s="8"/>
      <c r="XQ69" s="8"/>
      <c r="XR69" s="8"/>
      <c r="XS69" s="8"/>
      <c r="XT69" s="8"/>
      <c r="XU69" s="8"/>
      <c r="XV69" s="8"/>
      <c r="XW69" s="8"/>
      <c r="XX69" s="8"/>
      <c r="XY69" s="8"/>
      <c r="XZ69" s="8"/>
      <c r="YA69" s="8"/>
      <c r="YB69" s="8"/>
      <c r="YC69" s="8"/>
      <c r="YD69" s="8"/>
      <c r="YE69" s="8"/>
      <c r="YF69" s="8"/>
      <c r="YG69" s="8"/>
      <c r="YH69" s="8"/>
      <c r="YI69" s="8"/>
      <c r="YJ69" s="8"/>
      <c r="YK69" s="8"/>
      <c r="YL69" s="8"/>
      <c r="YM69" s="8"/>
      <c r="YN69" s="8"/>
      <c r="YO69" s="8"/>
      <c r="YP69" s="8"/>
      <c r="YQ69" s="8"/>
      <c r="YR69" s="8"/>
      <c r="YS69" s="8"/>
      <c r="YT69" s="8"/>
      <c r="YU69" s="8"/>
      <c r="YV69" s="8"/>
      <c r="YW69" s="8"/>
      <c r="YX69" s="8"/>
      <c r="YY69" s="8"/>
      <c r="YZ69" s="8"/>
      <c r="ZA69" s="8"/>
      <c r="ZB69" s="8"/>
      <c r="ZC69" s="8"/>
      <c r="ZD69" s="8"/>
      <c r="ZE69" s="8"/>
      <c r="ZF69" s="8"/>
      <c r="ZG69" s="8"/>
      <c r="ZH69" s="8"/>
      <c r="ZI69" s="8"/>
      <c r="ZJ69" s="8"/>
      <c r="ZK69" s="8"/>
      <c r="ZL69" s="8"/>
      <c r="ZM69" s="8"/>
      <c r="ZN69" s="8"/>
      <c r="ZO69" s="8"/>
      <c r="ZP69" s="8"/>
      <c r="ZQ69" s="8"/>
      <c r="ZR69" s="8"/>
      <c r="ZS69" s="8"/>
      <c r="ZT69" s="8"/>
      <c r="ZU69" s="8"/>
      <c r="ZV69" s="8"/>
      <c r="ZW69" s="8"/>
      <c r="ZX69" s="8"/>
      <c r="ZY69" s="8"/>
      <c r="ZZ69" s="8"/>
      <c r="AAA69" s="8"/>
      <c r="AAB69" s="8"/>
      <c r="AAC69" s="8"/>
      <c r="AAD69" s="8"/>
      <c r="AAE69" s="8"/>
      <c r="AAF69" s="8"/>
      <c r="AAG69" s="8"/>
      <c r="AAH69" s="8"/>
      <c r="AAI69" s="8"/>
      <c r="AAJ69" s="8"/>
      <c r="AAK69" s="8"/>
      <c r="AAL69" s="8"/>
      <c r="AAM69" s="8"/>
      <c r="AAN69" s="8"/>
      <c r="AAO69" s="8"/>
      <c r="AAP69" s="8"/>
      <c r="AAQ69" s="8"/>
      <c r="AAR69" s="8"/>
      <c r="AAS69" s="8"/>
      <c r="AAT69" s="8"/>
    </row>
    <row r="70" spans="1:722" s="307" customFormat="1" ht="15">
      <c r="A70" s="308" t="s">
        <v>255</v>
      </c>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row>
    <row r="71" spans="1:722" s="295" customFormat="1" ht="15">
      <c r="A71" s="301" t="s">
        <v>230</v>
      </c>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8"/>
      <c r="LD71" s="8"/>
      <c r="LE71" s="8"/>
      <c r="LF71" s="8"/>
      <c r="LG71" s="8"/>
      <c r="LH71" s="8"/>
      <c r="LI71" s="8"/>
      <c r="LJ71" s="8"/>
      <c r="LK71" s="8"/>
      <c r="LL71" s="8"/>
      <c r="LM71" s="8"/>
      <c r="LN71" s="8"/>
      <c r="LO71" s="8"/>
      <c r="LP71" s="8"/>
      <c r="LQ71" s="8"/>
      <c r="LR71" s="8"/>
      <c r="LS71" s="8"/>
      <c r="LT71" s="8"/>
      <c r="LU71" s="8"/>
      <c r="LV71" s="8"/>
      <c r="LW71" s="8"/>
      <c r="LX71" s="8"/>
      <c r="LY71" s="8"/>
      <c r="LZ71" s="8"/>
      <c r="MA71" s="8"/>
      <c r="MB71" s="8"/>
      <c r="MC71" s="8"/>
      <c r="MD71" s="8"/>
      <c r="ME71" s="8"/>
      <c r="MF71" s="8"/>
      <c r="MG71" s="8"/>
      <c r="MH71" s="8"/>
      <c r="MI71" s="8"/>
      <c r="MJ71" s="8"/>
      <c r="MK71" s="8"/>
      <c r="ML71" s="8"/>
      <c r="MM71" s="8"/>
      <c r="MN71" s="8"/>
      <c r="MO71" s="8"/>
      <c r="MP71" s="8"/>
      <c r="MQ71" s="8"/>
      <c r="MR71" s="8"/>
      <c r="MS71" s="8"/>
      <c r="MT71" s="8"/>
      <c r="MU71" s="8"/>
      <c r="MV71" s="8"/>
      <c r="MW71" s="8"/>
      <c r="MX71" s="8"/>
      <c r="MY71" s="8"/>
      <c r="MZ71" s="8"/>
      <c r="NA71" s="8"/>
      <c r="NB71" s="8"/>
      <c r="NC71" s="8"/>
      <c r="ND71" s="8"/>
      <c r="NE71" s="8"/>
      <c r="NF71" s="8"/>
      <c r="NG71" s="8"/>
      <c r="NH71" s="8"/>
      <c r="NI71" s="8"/>
      <c r="NJ71" s="8"/>
      <c r="NK71" s="8"/>
      <c r="NL71" s="8"/>
      <c r="NM71" s="8"/>
      <c r="NN71" s="8"/>
      <c r="NO71" s="8"/>
      <c r="NP71" s="8"/>
      <c r="NQ71" s="8"/>
      <c r="NR71" s="8"/>
      <c r="NS71" s="8"/>
      <c r="NT71" s="8"/>
      <c r="NU71" s="8"/>
      <c r="NV71" s="8"/>
      <c r="NW71" s="8"/>
      <c r="NX71" s="8"/>
      <c r="NY71" s="8"/>
      <c r="NZ71" s="8"/>
      <c r="OA71" s="8"/>
      <c r="OB71" s="8"/>
      <c r="OC71" s="8"/>
      <c r="OD71" s="8"/>
      <c r="OE71" s="8"/>
      <c r="OF71" s="8"/>
      <c r="OG71" s="8"/>
      <c r="OH71" s="8"/>
      <c r="OI71" s="8"/>
      <c r="OJ71" s="8"/>
      <c r="OK71" s="8"/>
      <c r="OL71" s="8"/>
      <c r="OM71" s="8"/>
      <c r="ON71" s="8"/>
      <c r="OO71" s="8"/>
      <c r="OP71" s="8"/>
      <c r="OQ71" s="8"/>
      <c r="OR71" s="8"/>
      <c r="OS71" s="8"/>
      <c r="OT71" s="8"/>
      <c r="OU71" s="8"/>
      <c r="OV71" s="8"/>
      <c r="OW71" s="8"/>
      <c r="OX71" s="8"/>
      <c r="OY71" s="8"/>
      <c r="OZ71" s="8"/>
      <c r="PA71" s="8"/>
      <c r="PB71" s="8"/>
      <c r="PC71" s="8"/>
      <c r="PD71" s="8"/>
      <c r="PE71" s="8"/>
      <c r="PF71" s="8"/>
      <c r="PG71" s="8"/>
      <c r="PH71" s="8"/>
      <c r="PI71" s="8"/>
      <c r="PJ71" s="8"/>
      <c r="PK71" s="8"/>
      <c r="PL71" s="8"/>
      <c r="PM71" s="8"/>
      <c r="PN71" s="8"/>
      <c r="PO71" s="8"/>
      <c r="PP71" s="8"/>
      <c r="PQ71" s="8"/>
      <c r="PR71" s="8"/>
      <c r="PS71" s="8"/>
      <c r="PT71" s="8"/>
      <c r="PU71" s="8"/>
      <c r="PV71" s="8"/>
      <c r="PW71" s="8"/>
      <c r="PX71" s="8"/>
      <c r="PY71" s="8"/>
      <c r="PZ71" s="8"/>
      <c r="QA71" s="8"/>
      <c r="QB71" s="8"/>
      <c r="QC71" s="8"/>
      <c r="QD71" s="8"/>
      <c r="QE71" s="8"/>
      <c r="QF71" s="8"/>
      <c r="QG71" s="8"/>
      <c r="QH71" s="8"/>
      <c r="QI71" s="8"/>
      <c r="QJ71" s="8"/>
      <c r="QK71" s="8"/>
      <c r="QL71" s="8"/>
      <c r="QM71" s="8"/>
      <c r="QN71" s="8"/>
      <c r="QO71" s="8"/>
      <c r="QP71" s="8"/>
      <c r="QQ71" s="8"/>
      <c r="QR71" s="8"/>
      <c r="QS71" s="8"/>
      <c r="QT71" s="8"/>
      <c r="QU71" s="8"/>
      <c r="QV71" s="8"/>
      <c r="QW71" s="8"/>
      <c r="QX71" s="8"/>
      <c r="QY71" s="8"/>
      <c r="QZ71" s="8"/>
      <c r="RA71" s="8"/>
      <c r="RB71" s="8"/>
      <c r="RC71" s="8"/>
      <c r="RD71" s="8"/>
      <c r="RE71" s="8"/>
      <c r="RF71" s="8"/>
      <c r="RG71" s="8"/>
      <c r="RH71" s="8"/>
      <c r="RI71" s="8"/>
      <c r="RJ71" s="8"/>
      <c r="RK71" s="8"/>
      <c r="RL71" s="8"/>
      <c r="RM71" s="8"/>
      <c r="RN71" s="8"/>
      <c r="RO71" s="8"/>
      <c r="RP71" s="8"/>
      <c r="RQ71" s="8"/>
      <c r="RR71" s="8"/>
      <c r="RS71" s="8"/>
      <c r="RT71" s="8"/>
      <c r="RU71" s="8"/>
      <c r="RV71" s="8"/>
      <c r="RW71" s="8"/>
      <c r="RX71" s="8"/>
      <c r="RY71" s="8"/>
      <c r="RZ71" s="8"/>
      <c r="SA71" s="8"/>
      <c r="SB71" s="8"/>
      <c r="SC71" s="8"/>
      <c r="SD71" s="8"/>
      <c r="SE71" s="8"/>
      <c r="SF71" s="8"/>
      <c r="SG71" s="8"/>
      <c r="SH71" s="8"/>
      <c r="SI71" s="8"/>
      <c r="SJ71" s="8"/>
      <c r="SK71" s="8"/>
      <c r="SL71" s="8"/>
      <c r="SM71" s="8"/>
      <c r="SN71" s="8"/>
      <c r="SO71" s="8"/>
      <c r="SP71" s="8"/>
      <c r="SQ71" s="8"/>
      <c r="SR71" s="8"/>
      <c r="SS71" s="8"/>
      <c r="ST71" s="8"/>
      <c r="SU71" s="8"/>
      <c r="SV71" s="8"/>
      <c r="SW71" s="8"/>
      <c r="SX71" s="8"/>
      <c r="SY71" s="8"/>
      <c r="SZ71" s="8"/>
      <c r="TA71" s="8"/>
      <c r="TB71" s="8"/>
      <c r="TC71" s="8"/>
      <c r="TD71" s="8"/>
      <c r="TE71" s="8"/>
      <c r="TF71" s="8"/>
      <c r="TG71" s="8"/>
      <c r="TH71" s="8"/>
      <c r="TI71" s="8"/>
      <c r="TJ71" s="8"/>
      <c r="TK71" s="8"/>
      <c r="TL71" s="8"/>
      <c r="TM71" s="8"/>
      <c r="TN71" s="8"/>
      <c r="TO71" s="8"/>
      <c r="TP71" s="8"/>
      <c r="TQ71" s="8"/>
      <c r="TR71" s="8"/>
      <c r="TS71" s="8"/>
      <c r="TT71" s="8"/>
      <c r="TU71" s="8"/>
      <c r="TV71" s="8"/>
      <c r="TW71" s="8"/>
      <c r="TX71" s="8"/>
      <c r="TY71" s="8"/>
      <c r="TZ71" s="8"/>
      <c r="UA71" s="8"/>
      <c r="UB71" s="8"/>
      <c r="UC71" s="8"/>
      <c r="UD71" s="8"/>
      <c r="UE71" s="8"/>
      <c r="UF71" s="8"/>
      <c r="UG71" s="8"/>
      <c r="UH71" s="8"/>
      <c r="UI71" s="8"/>
      <c r="UJ71" s="8"/>
      <c r="UK71" s="8"/>
      <c r="UL71" s="8"/>
      <c r="UM71" s="8"/>
      <c r="UN71" s="8"/>
      <c r="UO71" s="8"/>
      <c r="UP71" s="8"/>
      <c r="UQ71" s="8"/>
      <c r="UR71" s="8"/>
      <c r="US71" s="8"/>
      <c r="UT71" s="8"/>
      <c r="UU71" s="8"/>
      <c r="UV71" s="8"/>
      <c r="UW71" s="8"/>
      <c r="UX71" s="8"/>
      <c r="UY71" s="8"/>
      <c r="UZ71" s="8"/>
      <c r="VA71" s="8"/>
      <c r="VB71" s="8"/>
      <c r="VC71" s="8"/>
      <c r="VD71" s="8"/>
      <c r="VE71" s="8"/>
      <c r="VF71" s="8"/>
      <c r="VG71" s="8"/>
      <c r="VH71" s="8"/>
      <c r="VI71" s="8"/>
      <c r="VJ71" s="8"/>
      <c r="VK71" s="8"/>
      <c r="VL71" s="8"/>
      <c r="VM71" s="8"/>
      <c r="VN71" s="8"/>
      <c r="VO71" s="8"/>
      <c r="VP71" s="8"/>
      <c r="VQ71" s="8"/>
      <c r="VR71" s="8"/>
      <c r="VS71" s="8"/>
      <c r="VT71" s="8"/>
      <c r="VU71" s="8"/>
      <c r="VV71" s="8"/>
      <c r="VW71" s="8"/>
      <c r="VX71" s="8"/>
      <c r="VY71" s="8"/>
      <c r="VZ71" s="8"/>
      <c r="WA71" s="8"/>
      <c r="WB71" s="8"/>
      <c r="WC71" s="8"/>
      <c r="WD71" s="8"/>
      <c r="WE71" s="8"/>
      <c r="WF71" s="8"/>
      <c r="WG71" s="8"/>
      <c r="WH71" s="8"/>
      <c r="WI71" s="8"/>
      <c r="WJ71" s="8"/>
      <c r="WK71" s="8"/>
      <c r="WL71" s="8"/>
      <c r="WM71" s="8"/>
      <c r="WN71" s="8"/>
      <c r="WO71" s="8"/>
      <c r="WP71" s="8"/>
      <c r="WQ71" s="8"/>
      <c r="WR71" s="8"/>
      <c r="WS71" s="8"/>
      <c r="WT71" s="8"/>
      <c r="WU71" s="8"/>
      <c r="WV71" s="8"/>
      <c r="WW71" s="8"/>
      <c r="WX71" s="8"/>
      <c r="WY71" s="8"/>
      <c r="WZ71" s="8"/>
      <c r="XA71" s="8"/>
      <c r="XB71" s="8"/>
      <c r="XC71" s="8"/>
      <c r="XD71" s="8"/>
      <c r="XE71" s="8"/>
      <c r="XF71" s="8"/>
      <c r="XG71" s="8"/>
      <c r="XH71" s="8"/>
      <c r="XI71" s="8"/>
      <c r="XJ71" s="8"/>
      <c r="XK71" s="8"/>
      <c r="XL71" s="8"/>
      <c r="XM71" s="8"/>
      <c r="XN71" s="8"/>
      <c r="XO71" s="8"/>
      <c r="XP71" s="8"/>
      <c r="XQ71" s="8"/>
      <c r="XR71" s="8"/>
      <c r="XS71" s="8"/>
      <c r="XT71" s="8"/>
      <c r="XU71" s="8"/>
      <c r="XV71" s="8"/>
      <c r="XW71" s="8"/>
      <c r="XX71" s="8"/>
      <c r="XY71" s="8"/>
      <c r="XZ71" s="8"/>
      <c r="YA71" s="8"/>
      <c r="YB71" s="8"/>
      <c r="YC71" s="8"/>
      <c r="YD71" s="8"/>
      <c r="YE71" s="8"/>
      <c r="YF71" s="8"/>
      <c r="YG71" s="8"/>
      <c r="YH71" s="8"/>
      <c r="YI71" s="8"/>
      <c r="YJ71" s="8"/>
      <c r="YK71" s="8"/>
      <c r="YL71" s="8"/>
      <c r="YM71" s="8"/>
      <c r="YN71" s="8"/>
      <c r="YO71" s="8"/>
      <c r="YP71" s="8"/>
      <c r="YQ71" s="8"/>
      <c r="YR71" s="8"/>
      <c r="YS71" s="8"/>
      <c r="YT71" s="8"/>
      <c r="YU71" s="8"/>
      <c r="YV71" s="8"/>
      <c r="YW71" s="8"/>
      <c r="YX71" s="8"/>
      <c r="YY71" s="8"/>
      <c r="YZ71" s="8"/>
      <c r="ZA71" s="8"/>
      <c r="ZB71" s="8"/>
      <c r="ZC71" s="8"/>
      <c r="ZD71" s="8"/>
      <c r="ZE71" s="8"/>
      <c r="ZF71" s="8"/>
      <c r="ZG71" s="8"/>
      <c r="ZH71" s="8"/>
      <c r="ZI71" s="8"/>
      <c r="ZJ71" s="8"/>
      <c r="ZK71" s="8"/>
      <c r="ZL71" s="8"/>
      <c r="ZM71" s="8"/>
      <c r="ZN71" s="8"/>
      <c r="ZO71" s="8"/>
      <c r="ZP71" s="8"/>
      <c r="ZQ71" s="8"/>
      <c r="ZR71" s="8"/>
      <c r="ZS71" s="8"/>
      <c r="ZT71" s="8"/>
      <c r="ZU71" s="8"/>
      <c r="ZV71" s="8"/>
      <c r="ZW71" s="8"/>
      <c r="ZX71" s="8"/>
      <c r="ZY71" s="8"/>
      <c r="ZZ71" s="8"/>
      <c r="AAA71" s="8"/>
      <c r="AAB71" s="8"/>
      <c r="AAC71" s="8"/>
      <c r="AAD71" s="8"/>
      <c r="AAE71" s="8"/>
      <c r="AAF71" s="8"/>
      <c r="AAG71" s="8"/>
      <c r="AAH71" s="8"/>
      <c r="AAI71" s="8"/>
      <c r="AAJ71" s="8"/>
      <c r="AAK71" s="8"/>
      <c r="AAL71" s="8"/>
      <c r="AAM71" s="8"/>
      <c r="AAN71" s="8"/>
      <c r="AAO71" s="8"/>
      <c r="AAP71" s="8"/>
      <c r="AAQ71" s="8"/>
      <c r="AAR71" s="8"/>
      <c r="AAS71" s="8"/>
      <c r="AAT71" s="8"/>
    </row>
    <row r="72" spans="1:722" s="295" customFormat="1" ht="15">
      <c r="A72" s="305" t="s">
        <v>259</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8"/>
      <c r="PC72" s="8"/>
      <c r="PD72" s="8"/>
      <c r="PE72" s="8"/>
      <c r="PF72" s="8"/>
      <c r="PG72" s="8"/>
      <c r="PH72" s="8"/>
      <c r="PI72" s="8"/>
      <c r="PJ72" s="8"/>
      <c r="PK72" s="8"/>
      <c r="PL72" s="8"/>
      <c r="PM72" s="8"/>
      <c r="PN72" s="8"/>
      <c r="PO72" s="8"/>
      <c r="PP72" s="8"/>
      <c r="PQ72" s="8"/>
      <c r="PR72" s="8"/>
      <c r="PS72" s="8"/>
      <c r="PT72" s="8"/>
      <c r="PU72" s="8"/>
      <c r="PV72" s="8"/>
      <c r="PW72" s="8"/>
      <c r="PX72" s="8"/>
      <c r="PY72" s="8"/>
      <c r="PZ72" s="8"/>
      <c r="QA72" s="8"/>
      <c r="QB72" s="8"/>
      <c r="QC72" s="8"/>
      <c r="QD72" s="8"/>
      <c r="QE72" s="8"/>
      <c r="QF72" s="8"/>
      <c r="QG72" s="8"/>
      <c r="QH72" s="8"/>
      <c r="QI72" s="8"/>
      <c r="QJ72" s="8"/>
      <c r="QK72" s="8"/>
      <c r="QL72" s="8"/>
      <c r="QM72" s="8"/>
      <c r="QN72" s="8"/>
      <c r="QO72" s="8"/>
      <c r="QP72" s="8"/>
      <c r="QQ72" s="8"/>
      <c r="QR72" s="8"/>
      <c r="QS72" s="8"/>
      <c r="QT72" s="8"/>
      <c r="QU72" s="8"/>
      <c r="QV72" s="8"/>
      <c r="QW72" s="8"/>
      <c r="QX72" s="8"/>
      <c r="QY72" s="8"/>
      <c r="QZ72" s="8"/>
      <c r="RA72" s="8"/>
      <c r="RB72" s="8"/>
      <c r="RC72" s="8"/>
      <c r="RD72" s="8"/>
      <c r="RE72" s="8"/>
      <c r="RF72" s="8"/>
      <c r="RG72" s="8"/>
      <c r="RH72" s="8"/>
      <c r="RI72" s="8"/>
      <c r="RJ72" s="8"/>
      <c r="RK72" s="8"/>
      <c r="RL72" s="8"/>
      <c r="RM72" s="8"/>
      <c r="RN72" s="8"/>
      <c r="RO72" s="8"/>
      <c r="RP72" s="8"/>
      <c r="RQ72" s="8"/>
      <c r="RR72" s="8"/>
      <c r="RS72" s="8"/>
      <c r="RT72" s="8"/>
      <c r="RU72" s="8"/>
      <c r="RV72" s="8"/>
      <c r="RW72" s="8"/>
      <c r="RX72" s="8"/>
      <c r="RY72" s="8"/>
      <c r="RZ72" s="8"/>
      <c r="SA72" s="8"/>
      <c r="SB72" s="8"/>
      <c r="SC72" s="8"/>
      <c r="SD72" s="8"/>
      <c r="SE72" s="8"/>
      <c r="SF72" s="8"/>
      <c r="SG72" s="8"/>
      <c r="SH72" s="8"/>
      <c r="SI72" s="8"/>
      <c r="SJ72" s="8"/>
      <c r="SK72" s="8"/>
      <c r="SL72" s="8"/>
      <c r="SM72" s="8"/>
      <c r="SN72" s="8"/>
      <c r="SO72" s="8"/>
      <c r="SP72" s="8"/>
      <c r="SQ72" s="8"/>
      <c r="SR72" s="8"/>
      <c r="SS72" s="8"/>
      <c r="ST72" s="8"/>
      <c r="SU72" s="8"/>
      <c r="SV72" s="8"/>
      <c r="SW72" s="8"/>
      <c r="SX72" s="8"/>
      <c r="SY72" s="8"/>
      <c r="SZ72" s="8"/>
      <c r="TA72" s="8"/>
      <c r="TB72" s="8"/>
      <c r="TC72" s="8"/>
      <c r="TD72" s="8"/>
      <c r="TE72" s="8"/>
      <c r="TF72" s="8"/>
      <c r="TG72" s="8"/>
      <c r="TH72" s="8"/>
      <c r="TI72" s="8"/>
      <c r="TJ72" s="8"/>
      <c r="TK72" s="8"/>
      <c r="TL72" s="8"/>
      <c r="TM72" s="8"/>
      <c r="TN72" s="8"/>
      <c r="TO72" s="8"/>
      <c r="TP72" s="8"/>
      <c r="TQ72" s="8"/>
      <c r="TR72" s="8"/>
      <c r="TS72" s="8"/>
      <c r="TT72" s="8"/>
      <c r="TU72" s="8"/>
      <c r="TV72" s="8"/>
      <c r="TW72" s="8"/>
      <c r="TX72" s="8"/>
      <c r="TY72" s="8"/>
      <c r="TZ72" s="8"/>
      <c r="UA72" s="8"/>
      <c r="UB72" s="8"/>
      <c r="UC72" s="8"/>
      <c r="UD72" s="8"/>
      <c r="UE72" s="8"/>
      <c r="UF72" s="8"/>
      <c r="UG72" s="8"/>
      <c r="UH72" s="8"/>
      <c r="UI72" s="8"/>
      <c r="UJ72" s="8"/>
      <c r="UK72" s="8"/>
      <c r="UL72" s="8"/>
      <c r="UM72" s="8"/>
      <c r="UN72" s="8"/>
      <c r="UO72" s="8"/>
      <c r="UP72" s="8"/>
      <c r="UQ72" s="8"/>
      <c r="UR72" s="8"/>
      <c r="US72" s="8"/>
      <c r="UT72" s="8"/>
      <c r="UU72" s="8"/>
      <c r="UV72" s="8"/>
      <c r="UW72" s="8"/>
      <c r="UX72" s="8"/>
      <c r="UY72" s="8"/>
      <c r="UZ72" s="8"/>
      <c r="VA72" s="8"/>
      <c r="VB72" s="8"/>
      <c r="VC72" s="8"/>
      <c r="VD72" s="8"/>
      <c r="VE72" s="8"/>
      <c r="VF72" s="8"/>
      <c r="VG72" s="8"/>
      <c r="VH72" s="8"/>
      <c r="VI72" s="8"/>
      <c r="VJ72" s="8"/>
      <c r="VK72" s="8"/>
      <c r="VL72" s="8"/>
      <c r="VM72" s="8"/>
      <c r="VN72" s="8"/>
      <c r="VO72" s="8"/>
      <c r="VP72" s="8"/>
      <c r="VQ72" s="8"/>
      <c r="VR72" s="8"/>
      <c r="VS72" s="8"/>
      <c r="VT72" s="8"/>
      <c r="VU72" s="8"/>
      <c r="VV72" s="8"/>
      <c r="VW72" s="8"/>
      <c r="VX72" s="8"/>
      <c r="VY72" s="8"/>
      <c r="VZ72" s="8"/>
      <c r="WA72" s="8"/>
      <c r="WB72" s="8"/>
      <c r="WC72" s="8"/>
      <c r="WD72" s="8"/>
      <c r="WE72" s="8"/>
      <c r="WF72" s="8"/>
      <c r="WG72" s="8"/>
      <c r="WH72" s="8"/>
      <c r="WI72" s="8"/>
      <c r="WJ72" s="8"/>
      <c r="WK72" s="8"/>
      <c r="WL72" s="8"/>
      <c r="WM72" s="8"/>
      <c r="WN72" s="8"/>
      <c r="WO72" s="8"/>
      <c r="WP72" s="8"/>
      <c r="WQ72" s="8"/>
      <c r="WR72" s="8"/>
      <c r="WS72" s="8"/>
      <c r="WT72" s="8"/>
      <c r="WU72" s="8"/>
      <c r="WV72" s="8"/>
      <c r="WW72" s="8"/>
      <c r="WX72" s="8"/>
      <c r="WY72" s="8"/>
      <c r="WZ72" s="8"/>
      <c r="XA72" s="8"/>
      <c r="XB72" s="8"/>
      <c r="XC72" s="8"/>
      <c r="XD72" s="8"/>
      <c r="XE72" s="8"/>
      <c r="XF72" s="8"/>
      <c r="XG72" s="8"/>
      <c r="XH72" s="8"/>
      <c r="XI72" s="8"/>
      <c r="XJ72" s="8"/>
      <c r="XK72" s="8"/>
      <c r="XL72" s="8"/>
      <c r="XM72" s="8"/>
      <c r="XN72" s="8"/>
      <c r="XO72" s="8"/>
      <c r="XP72" s="8"/>
      <c r="XQ72" s="8"/>
      <c r="XR72" s="8"/>
      <c r="XS72" s="8"/>
      <c r="XT72" s="8"/>
      <c r="XU72" s="8"/>
      <c r="XV72" s="8"/>
      <c r="XW72" s="8"/>
      <c r="XX72" s="8"/>
      <c r="XY72" s="8"/>
      <c r="XZ72" s="8"/>
      <c r="YA72" s="8"/>
      <c r="YB72" s="8"/>
      <c r="YC72" s="8"/>
      <c r="YD72" s="8"/>
      <c r="YE72" s="8"/>
      <c r="YF72" s="8"/>
      <c r="YG72" s="8"/>
      <c r="YH72" s="8"/>
      <c r="YI72" s="8"/>
      <c r="YJ72" s="8"/>
      <c r="YK72" s="8"/>
      <c r="YL72" s="8"/>
      <c r="YM72" s="8"/>
      <c r="YN72" s="8"/>
      <c r="YO72" s="8"/>
      <c r="YP72" s="8"/>
      <c r="YQ72" s="8"/>
      <c r="YR72" s="8"/>
      <c r="YS72" s="8"/>
      <c r="YT72" s="8"/>
      <c r="YU72" s="8"/>
      <c r="YV72" s="8"/>
      <c r="YW72" s="8"/>
      <c r="YX72" s="8"/>
      <c r="YY72" s="8"/>
      <c r="YZ72" s="8"/>
      <c r="ZA72" s="8"/>
      <c r="ZB72" s="8"/>
      <c r="ZC72" s="8"/>
      <c r="ZD72" s="8"/>
      <c r="ZE72" s="8"/>
      <c r="ZF72" s="8"/>
      <c r="ZG72" s="8"/>
      <c r="ZH72" s="8"/>
      <c r="ZI72" s="8"/>
      <c r="ZJ72" s="8"/>
      <c r="ZK72" s="8"/>
      <c r="ZL72" s="8"/>
      <c r="ZM72" s="8"/>
      <c r="ZN72" s="8"/>
      <c r="ZO72" s="8"/>
      <c r="ZP72" s="8"/>
      <c r="ZQ72" s="8"/>
      <c r="ZR72" s="8"/>
      <c r="ZS72" s="8"/>
      <c r="ZT72" s="8"/>
      <c r="ZU72" s="8"/>
      <c r="ZV72" s="8"/>
      <c r="ZW72" s="8"/>
      <c r="ZX72" s="8"/>
      <c r="ZY72" s="8"/>
      <c r="ZZ72" s="8"/>
      <c r="AAA72" s="8"/>
      <c r="AAB72" s="8"/>
      <c r="AAC72" s="8"/>
      <c r="AAD72" s="8"/>
      <c r="AAE72" s="8"/>
      <c r="AAF72" s="8"/>
      <c r="AAG72" s="8"/>
      <c r="AAH72" s="8"/>
      <c r="AAI72" s="8"/>
      <c r="AAJ72" s="8"/>
      <c r="AAK72" s="8"/>
      <c r="AAL72" s="8"/>
      <c r="AAM72" s="8"/>
      <c r="AAN72" s="8"/>
      <c r="AAO72" s="8"/>
      <c r="AAP72" s="8"/>
      <c r="AAQ72" s="8"/>
      <c r="AAR72" s="8"/>
      <c r="AAS72" s="8"/>
      <c r="AAT72" s="8"/>
    </row>
    <row r="73" spans="1:722" s="295" customFormat="1" ht="15">
      <c r="A73" s="301" t="s">
        <v>254</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8"/>
      <c r="KF73" s="8"/>
      <c r="KG73" s="8"/>
      <c r="KH73" s="8"/>
      <c r="KI73" s="8"/>
      <c r="KJ73" s="8"/>
      <c r="KK73" s="8"/>
      <c r="KL73" s="8"/>
      <c r="KM73" s="8"/>
      <c r="KN73" s="8"/>
      <c r="KO73" s="8"/>
      <c r="KP73" s="8"/>
      <c r="KQ73" s="8"/>
      <c r="KR73" s="8"/>
      <c r="KS73" s="8"/>
      <c r="KT73" s="8"/>
      <c r="KU73" s="8"/>
      <c r="KV73" s="8"/>
      <c r="KW73" s="8"/>
      <c r="KX73" s="8"/>
      <c r="KY73" s="8"/>
      <c r="KZ73" s="8"/>
      <c r="LA73" s="8"/>
      <c r="LB73" s="8"/>
      <c r="LC73" s="8"/>
      <c r="LD73" s="8"/>
      <c r="LE73" s="8"/>
      <c r="LF73" s="8"/>
      <c r="LG73" s="8"/>
      <c r="LH73" s="8"/>
      <c r="LI73" s="8"/>
      <c r="LJ73" s="8"/>
      <c r="LK73" s="8"/>
      <c r="LL73" s="8"/>
      <c r="LM73" s="8"/>
      <c r="LN73" s="8"/>
      <c r="LO73" s="8"/>
      <c r="LP73" s="8"/>
      <c r="LQ73" s="8"/>
      <c r="LR73" s="8"/>
      <c r="LS73" s="8"/>
      <c r="LT73" s="8"/>
      <c r="LU73" s="8"/>
      <c r="LV73" s="8"/>
      <c r="LW73" s="8"/>
      <c r="LX73" s="8"/>
      <c r="LY73" s="8"/>
      <c r="LZ73" s="8"/>
      <c r="MA73" s="8"/>
      <c r="MB73" s="8"/>
      <c r="MC73" s="8"/>
      <c r="MD73" s="8"/>
      <c r="ME73" s="8"/>
      <c r="MF73" s="8"/>
      <c r="MG73" s="8"/>
      <c r="MH73" s="8"/>
      <c r="MI73" s="8"/>
      <c r="MJ73" s="8"/>
      <c r="MK73" s="8"/>
      <c r="ML73" s="8"/>
      <c r="MM73" s="8"/>
      <c r="MN73" s="8"/>
      <c r="MO73" s="8"/>
      <c r="MP73" s="8"/>
      <c r="MQ73" s="8"/>
      <c r="MR73" s="8"/>
      <c r="MS73" s="8"/>
      <c r="MT73" s="8"/>
      <c r="MU73" s="8"/>
      <c r="MV73" s="8"/>
      <c r="MW73" s="8"/>
      <c r="MX73" s="8"/>
      <c r="MY73" s="8"/>
      <c r="MZ73" s="8"/>
      <c r="NA73" s="8"/>
      <c r="NB73" s="8"/>
      <c r="NC73" s="8"/>
      <c r="ND73" s="8"/>
      <c r="NE73" s="8"/>
      <c r="NF73" s="8"/>
      <c r="NG73" s="8"/>
      <c r="NH73" s="8"/>
      <c r="NI73" s="8"/>
      <c r="NJ73" s="8"/>
      <c r="NK73" s="8"/>
      <c r="NL73" s="8"/>
      <c r="NM73" s="8"/>
      <c r="NN73" s="8"/>
      <c r="NO73" s="8"/>
      <c r="NP73" s="8"/>
      <c r="NQ73" s="8"/>
      <c r="NR73" s="8"/>
      <c r="NS73" s="8"/>
      <c r="NT73" s="8"/>
      <c r="NU73" s="8"/>
      <c r="NV73" s="8"/>
      <c r="NW73" s="8"/>
      <c r="NX73" s="8"/>
      <c r="NY73" s="8"/>
      <c r="NZ73" s="8"/>
      <c r="OA73" s="8"/>
      <c r="OB73" s="8"/>
      <c r="OC73" s="8"/>
      <c r="OD73" s="8"/>
      <c r="OE73" s="8"/>
      <c r="OF73" s="8"/>
      <c r="OG73" s="8"/>
      <c r="OH73" s="8"/>
      <c r="OI73" s="8"/>
      <c r="OJ73" s="8"/>
      <c r="OK73" s="8"/>
      <c r="OL73" s="8"/>
      <c r="OM73" s="8"/>
      <c r="ON73" s="8"/>
      <c r="OO73" s="8"/>
      <c r="OP73" s="8"/>
      <c r="OQ73" s="8"/>
      <c r="OR73" s="8"/>
      <c r="OS73" s="8"/>
      <c r="OT73" s="8"/>
      <c r="OU73" s="8"/>
      <c r="OV73" s="8"/>
      <c r="OW73" s="8"/>
      <c r="OX73" s="8"/>
      <c r="OY73" s="8"/>
      <c r="OZ73" s="8"/>
      <c r="PA73" s="8"/>
      <c r="PB73" s="8"/>
      <c r="PC73" s="8"/>
      <c r="PD73" s="8"/>
      <c r="PE73" s="8"/>
      <c r="PF73" s="8"/>
      <c r="PG73" s="8"/>
      <c r="PH73" s="8"/>
      <c r="PI73" s="8"/>
      <c r="PJ73" s="8"/>
      <c r="PK73" s="8"/>
      <c r="PL73" s="8"/>
      <c r="PM73" s="8"/>
      <c r="PN73" s="8"/>
      <c r="PO73" s="8"/>
      <c r="PP73" s="8"/>
      <c r="PQ73" s="8"/>
      <c r="PR73" s="8"/>
      <c r="PS73" s="8"/>
      <c r="PT73" s="8"/>
      <c r="PU73" s="8"/>
      <c r="PV73" s="8"/>
      <c r="PW73" s="8"/>
      <c r="PX73" s="8"/>
      <c r="PY73" s="8"/>
      <c r="PZ73" s="8"/>
      <c r="QA73" s="8"/>
      <c r="QB73" s="8"/>
      <c r="QC73" s="8"/>
      <c r="QD73" s="8"/>
      <c r="QE73" s="8"/>
      <c r="QF73" s="8"/>
      <c r="QG73" s="8"/>
      <c r="QH73" s="8"/>
      <c r="QI73" s="8"/>
      <c r="QJ73" s="8"/>
      <c r="QK73" s="8"/>
      <c r="QL73" s="8"/>
      <c r="QM73" s="8"/>
      <c r="QN73" s="8"/>
      <c r="QO73" s="8"/>
      <c r="QP73" s="8"/>
      <c r="QQ73" s="8"/>
      <c r="QR73" s="8"/>
      <c r="QS73" s="8"/>
      <c r="QT73" s="8"/>
      <c r="QU73" s="8"/>
      <c r="QV73" s="8"/>
      <c r="QW73" s="8"/>
      <c r="QX73" s="8"/>
      <c r="QY73" s="8"/>
      <c r="QZ73" s="8"/>
      <c r="RA73" s="8"/>
      <c r="RB73" s="8"/>
      <c r="RC73" s="8"/>
      <c r="RD73" s="8"/>
      <c r="RE73" s="8"/>
      <c r="RF73" s="8"/>
      <c r="RG73" s="8"/>
      <c r="RH73" s="8"/>
      <c r="RI73" s="8"/>
      <c r="RJ73" s="8"/>
      <c r="RK73" s="8"/>
      <c r="RL73" s="8"/>
      <c r="RM73" s="8"/>
      <c r="RN73" s="8"/>
      <c r="RO73" s="8"/>
      <c r="RP73" s="8"/>
      <c r="RQ73" s="8"/>
      <c r="RR73" s="8"/>
      <c r="RS73" s="8"/>
      <c r="RT73" s="8"/>
      <c r="RU73" s="8"/>
      <c r="RV73" s="8"/>
      <c r="RW73" s="8"/>
      <c r="RX73" s="8"/>
      <c r="RY73" s="8"/>
      <c r="RZ73" s="8"/>
      <c r="SA73" s="8"/>
      <c r="SB73" s="8"/>
      <c r="SC73" s="8"/>
      <c r="SD73" s="8"/>
      <c r="SE73" s="8"/>
      <c r="SF73" s="8"/>
      <c r="SG73" s="8"/>
      <c r="SH73" s="8"/>
      <c r="SI73" s="8"/>
      <c r="SJ73" s="8"/>
      <c r="SK73" s="8"/>
      <c r="SL73" s="8"/>
      <c r="SM73" s="8"/>
      <c r="SN73" s="8"/>
      <c r="SO73" s="8"/>
      <c r="SP73" s="8"/>
      <c r="SQ73" s="8"/>
      <c r="SR73" s="8"/>
      <c r="SS73" s="8"/>
      <c r="ST73" s="8"/>
      <c r="SU73" s="8"/>
      <c r="SV73" s="8"/>
      <c r="SW73" s="8"/>
      <c r="SX73" s="8"/>
      <c r="SY73" s="8"/>
      <c r="SZ73" s="8"/>
      <c r="TA73" s="8"/>
      <c r="TB73" s="8"/>
      <c r="TC73" s="8"/>
      <c r="TD73" s="8"/>
      <c r="TE73" s="8"/>
      <c r="TF73" s="8"/>
      <c r="TG73" s="8"/>
      <c r="TH73" s="8"/>
      <c r="TI73" s="8"/>
      <c r="TJ73" s="8"/>
      <c r="TK73" s="8"/>
      <c r="TL73" s="8"/>
      <c r="TM73" s="8"/>
      <c r="TN73" s="8"/>
      <c r="TO73" s="8"/>
      <c r="TP73" s="8"/>
      <c r="TQ73" s="8"/>
      <c r="TR73" s="8"/>
      <c r="TS73" s="8"/>
      <c r="TT73" s="8"/>
      <c r="TU73" s="8"/>
      <c r="TV73" s="8"/>
      <c r="TW73" s="8"/>
      <c r="TX73" s="8"/>
      <c r="TY73" s="8"/>
      <c r="TZ73" s="8"/>
      <c r="UA73" s="8"/>
      <c r="UB73" s="8"/>
      <c r="UC73" s="8"/>
      <c r="UD73" s="8"/>
      <c r="UE73" s="8"/>
      <c r="UF73" s="8"/>
      <c r="UG73" s="8"/>
      <c r="UH73" s="8"/>
      <c r="UI73" s="8"/>
      <c r="UJ73" s="8"/>
      <c r="UK73" s="8"/>
      <c r="UL73" s="8"/>
      <c r="UM73" s="8"/>
      <c r="UN73" s="8"/>
      <c r="UO73" s="8"/>
      <c r="UP73" s="8"/>
      <c r="UQ73" s="8"/>
      <c r="UR73" s="8"/>
      <c r="US73" s="8"/>
      <c r="UT73" s="8"/>
      <c r="UU73" s="8"/>
      <c r="UV73" s="8"/>
      <c r="UW73" s="8"/>
      <c r="UX73" s="8"/>
      <c r="UY73" s="8"/>
      <c r="UZ73" s="8"/>
      <c r="VA73" s="8"/>
      <c r="VB73" s="8"/>
      <c r="VC73" s="8"/>
      <c r="VD73" s="8"/>
      <c r="VE73" s="8"/>
      <c r="VF73" s="8"/>
      <c r="VG73" s="8"/>
      <c r="VH73" s="8"/>
      <c r="VI73" s="8"/>
      <c r="VJ73" s="8"/>
      <c r="VK73" s="8"/>
      <c r="VL73" s="8"/>
      <c r="VM73" s="8"/>
      <c r="VN73" s="8"/>
      <c r="VO73" s="8"/>
      <c r="VP73" s="8"/>
      <c r="VQ73" s="8"/>
      <c r="VR73" s="8"/>
      <c r="VS73" s="8"/>
      <c r="VT73" s="8"/>
      <c r="VU73" s="8"/>
      <c r="VV73" s="8"/>
      <c r="VW73" s="8"/>
      <c r="VX73" s="8"/>
      <c r="VY73" s="8"/>
      <c r="VZ73" s="8"/>
      <c r="WA73" s="8"/>
      <c r="WB73" s="8"/>
      <c r="WC73" s="8"/>
      <c r="WD73" s="8"/>
      <c r="WE73" s="8"/>
      <c r="WF73" s="8"/>
      <c r="WG73" s="8"/>
      <c r="WH73" s="8"/>
      <c r="WI73" s="8"/>
      <c r="WJ73" s="8"/>
      <c r="WK73" s="8"/>
      <c r="WL73" s="8"/>
      <c r="WM73" s="8"/>
      <c r="WN73" s="8"/>
      <c r="WO73" s="8"/>
      <c r="WP73" s="8"/>
      <c r="WQ73" s="8"/>
      <c r="WR73" s="8"/>
      <c r="WS73" s="8"/>
      <c r="WT73" s="8"/>
      <c r="WU73" s="8"/>
      <c r="WV73" s="8"/>
      <c r="WW73" s="8"/>
      <c r="WX73" s="8"/>
      <c r="WY73" s="8"/>
      <c r="WZ73" s="8"/>
      <c r="XA73" s="8"/>
      <c r="XB73" s="8"/>
      <c r="XC73" s="8"/>
      <c r="XD73" s="8"/>
      <c r="XE73" s="8"/>
      <c r="XF73" s="8"/>
      <c r="XG73" s="8"/>
      <c r="XH73" s="8"/>
      <c r="XI73" s="8"/>
      <c r="XJ73" s="8"/>
      <c r="XK73" s="8"/>
      <c r="XL73" s="8"/>
      <c r="XM73" s="8"/>
      <c r="XN73" s="8"/>
      <c r="XO73" s="8"/>
      <c r="XP73" s="8"/>
      <c r="XQ73" s="8"/>
      <c r="XR73" s="8"/>
      <c r="XS73" s="8"/>
      <c r="XT73" s="8"/>
      <c r="XU73" s="8"/>
      <c r="XV73" s="8"/>
      <c r="XW73" s="8"/>
      <c r="XX73" s="8"/>
      <c r="XY73" s="8"/>
      <c r="XZ73" s="8"/>
      <c r="YA73" s="8"/>
      <c r="YB73" s="8"/>
      <c r="YC73" s="8"/>
      <c r="YD73" s="8"/>
      <c r="YE73" s="8"/>
      <c r="YF73" s="8"/>
      <c r="YG73" s="8"/>
      <c r="YH73" s="8"/>
      <c r="YI73" s="8"/>
      <c r="YJ73" s="8"/>
      <c r="YK73" s="8"/>
      <c r="YL73" s="8"/>
      <c r="YM73" s="8"/>
      <c r="YN73" s="8"/>
      <c r="YO73" s="8"/>
      <c r="YP73" s="8"/>
      <c r="YQ73" s="8"/>
      <c r="YR73" s="8"/>
      <c r="YS73" s="8"/>
      <c r="YT73" s="8"/>
      <c r="YU73" s="8"/>
      <c r="YV73" s="8"/>
      <c r="YW73" s="8"/>
      <c r="YX73" s="8"/>
      <c r="YY73" s="8"/>
      <c r="YZ73" s="8"/>
      <c r="ZA73" s="8"/>
      <c r="ZB73" s="8"/>
      <c r="ZC73" s="8"/>
      <c r="ZD73" s="8"/>
      <c r="ZE73" s="8"/>
      <c r="ZF73" s="8"/>
      <c r="ZG73" s="8"/>
      <c r="ZH73" s="8"/>
      <c r="ZI73" s="8"/>
      <c r="ZJ73" s="8"/>
      <c r="ZK73" s="8"/>
      <c r="ZL73" s="8"/>
      <c r="ZM73" s="8"/>
      <c r="ZN73" s="8"/>
      <c r="ZO73" s="8"/>
      <c r="ZP73" s="8"/>
      <c r="ZQ73" s="8"/>
      <c r="ZR73" s="8"/>
      <c r="ZS73" s="8"/>
      <c r="ZT73" s="8"/>
      <c r="ZU73" s="8"/>
      <c r="ZV73" s="8"/>
      <c r="ZW73" s="8"/>
      <c r="ZX73" s="8"/>
      <c r="ZY73" s="8"/>
      <c r="ZZ73" s="8"/>
      <c r="AAA73" s="8"/>
      <c r="AAB73" s="8"/>
      <c r="AAC73" s="8"/>
      <c r="AAD73" s="8"/>
      <c r="AAE73" s="8"/>
      <c r="AAF73" s="8"/>
      <c r="AAG73" s="8"/>
      <c r="AAH73" s="8"/>
      <c r="AAI73" s="8"/>
      <c r="AAJ73" s="8"/>
      <c r="AAK73" s="8"/>
      <c r="AAL73" s="8"/>
      <c r="AAM73" s="8"/>
      <c r="AAN73" s="8"/>
      <c r="AAO73" s="8"/>
      <c r="AAP73" s="8"/>
      <c r="AAQ73" s="8"/>
      <c r="AAR73" s="8"/>
      <c r="AAS73" s="8"/>
      <c r="AAT73" s="8"/>
    </row>
    <row r="74" spans="1:722" s="307" customFormat="1" ht="15">
      <c r="A74" s="308" t="s">
        <v>255</v>
      </c>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7"/>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7"/>
      <c r="OV74" s="7"/>
      <c r="OW74" s="7"/>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7"/>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c r="SK74" s="7"/>
      <c r="SL74" s="7"/>
      <c r="SM74" s="7"/>
      <c r="SN74" s="7"/>
      <c r="SO74" s="7"/>
      <c r="SP74" s="7"/>
      <c r="SQ74" s="7"/>
      <c r="SR74" s="7"/>
      <c r="SS74" s="7"/>
      <c r="ST74" s="7"/>
      <c r="SU74" s="7"/>
      <c r="SV74" s="7"/>
      <c r="SW74" s="7"/>
      <c r="SX74" s="7"/>
      <c r="SY74" s="7"/>
      <c r="SZ74" s="7"/>
      <c r="TA74" s="7"/>
      <c r="TB74" s="7"/>
      <c r="TC74" s="7"/>
      <c r="TD74" s="7"/>
      <c r="TE74" s="7"/>
      <c r="TF74" s="7"/>
      <c r="TG74" s="7"/>
      <c r="TH74" s="7"/>
      <c r="TI74" s="7"/>
      <c r="TJ74" s="7"/>
      <c r="TK74" s="7"/>
      <c r="TL74" s="7"/>
      <c r="TM74" s="7"/>
      <c r="TN74" s="7"/>
      <c r="TO74" s="7"/>
      <c r="TP74" s="7"/>
      <c r="TQ74" s="7"/>
      <c r="TR74" s="7"/>
      <c r="TS74" s="7"/>
      <c r="TT74" s="7"/>
      <c r="TU74" s="7"/>
      <c r="TV74" s="7"/>
      <c r="TW74" s="7"/>
      <c r="TX74" s="7"/>
      <c r="TY74" s="7"/>
      <c r="TZ74" s="7"/>
      <c r="UA74" s="7"/>
      <c r="UB74" s="7"/>
      <c r="UC74" s="7"/>
      <c r="UD74" s="7"/>
      <c r="UE74" s="7"/>
      <c r="UF74" s="7"/>
      <c r="UG74" s="7"/>
      <c r="UH74" s="7"/>
      <c r="UI74" s="7"/>
      <c r="UJ74" s="7"/>
      <c r="UK74" s="7"/>
      <c r="UL74" s="7"/>
      <c r="UM74" s="7"/>
      <c r="UN74" s="7"/>
      <c r="UO74" s="7"/>
      <c r="UP74" s="7"/>
      <c r="UQ74" s="7"/>
      <c r="UR74" s="7"/>
      <c r="US74" s="7"/>
      <c r="UT74" s="7"/>
      <c r="UU74" s="7"/>
      <c r="UV74" s="7"/>
      <c r="UW74" s="7"/>
      <c r="UX74" s="7"/>
      <c r="UY74" s="7"/>
      <c r="UZ74" s="7"/>
      <c r="VA74" s="7"/>
      <c r="VB74" s="7"/>
      <c r="VC74" s="7"/>
      <c r="VD74" s="7"/>
      <c r="VE74" s="7"/>
      <c r="VF74" s="7"/>
      <c r="VG74" s="7"/>
      <c r="VH74" s="7"/>
      <c r="VI74" s="7"/>
      <c r="VJ74" s="7"/>
      <c r="VK74" s="7"/>
      <c r="VL74" s="7"/>
      <c r="VM74" s="7"/>
      <c r="VN74" s="7"/>
      <c r="VO74" s="7"/>
      <c r="VP74" s="7"/>
      <c r="VQ74" s="7"/>
      <c r="VR74" s="7"/>
      <c r="VS74" s="7"/>
      <c r="VT74" s="7"/>
      <c r="VU74" s="7"/>
      <c r="VV74" s="7"/>
      <c r="VW74" s="7"/>
      <c r="VX74" s="7"/>
      <c r="VY74" s="7"/>
      <c r="VZ74" s="7"/>
      <c r="WA74" s="7"/>
      <c r="WB74" s="7"/>
      <c r="WC74" s="7"/>
      <c r="WD74" s="7"/>
      <c r="WE74" s="7"/>
      <c r="WF74" s="7"/>
      <c r="WG74" s="7"/>
      <c r="WH74" s="7"/>
      <c r="WI74" s="7"/>
      <c r="WJ74" s="7"/>
      <c r="WK74" s="7"/>
      <c r="WL74" s="7"/>
      <c r="WM74" s="7"/>
      <c r="WN74" s="7"/>
      <c r="WO74" s="7"/>
      <c r="WP74" s="7"/>
      <c r="WQ74" s="7"/>
      <c r="WR74" s="7"/>
      <c r="WS74" s="7"/>
      <c r="WT74" s="7"/>
      <c r="WU74" s="7"/>
      <c r="WV74" s="7"/>
      <c r="WW74" s="7"/>
      <c r="WX74" s="7"/>
      <c r="WY74" s="7"/>
      <c r="WZ74" s="7"/>
      <c r="XA74" s="7"/>
      <c r="XB74" s="7"/>
      <c r="XC74" s="7"/>
      <c r="XD74" s="7"/>
      <c r="XE74" s="7"/>
      <c r="XF74" s="7"/>
      <c r="XG74" s="7"/>
      <c r="XH74" s="7"/>
      <c r="XI74" s="7"/>
      <c r="XJ74" s="7"/>
      <c r="XK74" s="7"/>
      <c r="XL74" s="7"/>
      <c r="XM74" s="7"/>
      <c r="XN74" s="7"/>
      <c r="XO74" s="7"/>
      <c r="XP74" s="7"/>
      <c r="XQ74" s="7"/>
      <c r="XR74" s="7"/>
      <c r="XS74" s="7"/>
      <c r="XT74" s="7"/>
      <c r="XU74" s="7"/>
      <c r="XV74" s="7"/>
      <c r="XW74" s="7"/>
      <c r="XX74" s="7"/>
      <c r="XY74" s="7"/>
      <c r="XZ74" s="7"/>
      <c r="YA74" s="7"/>
      <c r="YB74" s="7"/>
      <c r="YC74" s="7"/>
      <c r="YD74" s="7"/>
      <c r="YE74" s="7"/>
      <c r="YF74" s="7"/>
      <c r="YG74" s="7"/>
      <c r="YH74" s="7"/>
      <c r="YI74" s="7"/>
      <c r="YJ74" s="7"/>
      <c r="YK74" s="7"/>
      <c r="YL74" s="7"/>
      <c r="YM74" s="7"/>
      <c r="YN74" s="7"/>
      <c r="YO74" s="7"/>
      <c r="YP74" s="7"/>
      <c r="YQ74" s="7"/>
      <c r="YR74" s="7"/>
      <c r="YS74" s="7"/>
      <c r="YT74" s="7"/>
      <c r="YU74" s="7"/>
      <c r="YV74" s="7"/>
      <c r="YW74" s="7"/>
      <c r="YX74" s="7"/>
      <c r="YY74" s="7"/>
      <c r="YZ74" s="7"/>
      <c r="ZA74" s="7"/>
      <c r="ZB74" s="7"/>
      <c r="ZC74" s="7"/>
      <c r="ZD74" s="7"/>
      <c r="ZE74" s="7"/>
      <c r="ZF74" s="7"/>
      <c r="ZG74" s="7"/>
      <c r="ZH74" s="7"/>
      <c r="ZI74" s="7"/>
      <c r="ZJ74" s="7"/>
      <c r="ZK74" s="7"/>
      <c r="ZL74" s="7"/>
      <c r="ZM74" s="7"/>
      <c r="ZN74" s="7"/>
      <c r="ZO74" s="7"/>
      <c r="ZP74" s="7"/>
      <c r="ZQ74" s="7"/>
      <c r="ZR74" s="7"/>
      <c r="ZS74" s="7"/>
      <c r="ZT74" s="7"/>
      <c r="ZU74" s="7"/>
      <c r="ZV74" s="7"/>
      <c r="ZW74" s="7"/>
      <c r="ZX74" s="7"/>
      <c r="ZY74" s="7"/>
      <c r="ZZ74" s="7"/>
      <c r="AAA74" s="7"/>
      <c r="AAB74" s="7"/>
      <c r="AAC74" s="7"/>
      <c r="AAD74" s="7"/>
      <c r="AAE74" s="7"/>
      <c r="AAF74" s="7"/>
      <c r="AAG74" s="7"/>
      <c r="AAH74" s="7"/>
      <c r="AAI74" s="7"/>
      <c r="AAJ74" s="7"/>
      <c r="AAK74" s="7"/>
      <c r="AAL74" s="7"/>
      <c r="AAM74" s="7"/>
      <c r="AAN74" s="7"/>
      <c r="AAO74" s="7"/>
      <c r="AAP74" s="7"/>
      <c r="AAQ74" s="7"/>
      <c r="AAR74" s="7"/>
      <c r="AAS74" s="7"/>
      <c r="AAT74" s="7"/>
    </row>
    <row r="75" spans="1:722" s="295" customFormat="1" ht="15">
      <c r="A75" s="301" t="s">
        <v>230</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8"/>
      <c r="JT75" s="8"/>
      <c r="JU75" s="8"/>
      <c r="JV75" s="8"/>
      <c r="JW75" s="8"/>
      <c r="JX75" s="8"/>
      <c r="JY75" s="8"/>
      <c r="JZ75" s="8"/>
      <c r="KA75" s="8"/>
      <c r="KB75" s="8"/>
      <c r="KC75" s="8"/>
      <c r="KD75" s="8"/>
      <c r="KE75" s="8"/>
      <c r="KF75" s="8"/>
      <c r="KG75" s="8"/>
      <c r="KH75" s="8"/>
      <c r="KI75" s="8"/>
      <c r="KJ75" s="8"/>
      <c r="KK75" s="8"/>
      <c r="KL75" s="8"/>
      <c r="KM75" s="8"/>
      <c r="KN75" s="8"/>
      <c r="KO75" s="8"/>
      <c r="KP75" s="8"/>
      <c r="KQ75" s="8"/>
      <c r="KR75" s="8"/>
      <c r="KS75" s="8"/>
      <c r="KT75" s="8"/>
      <c r="KU75" s="8"/>
      <c r="KV75" s="8"/>
      <c r="KW75" s="8"/>
      <c r="KX75" s="8"/>
      <c r="KY75" s="8"/>
      <c r="KZ75" s="8"/>
      <c r="LA75" s="8"/>
      <c r="LB75" s="8"/>
      <c r="LC75" s="8"/>
      <c r="LD75" s="8"/>
      <c r="LE75" s="8"/>
      <c r="LF75" s="8"/>
      <c r="LG75" s="8"/>
      <c r="LH75" s="8"/>
      <c r="LI75" s="8"/>
      <c r="LJ75" s="8"/>
      <c r="LK75" s="8"/>
      <c r="LL75" s="8"/>
      <c r="LM75" s="8"/>
      <c r="LN75" s="8"/>
      <c r="LO75" s="8"/>
      <c r="LP75" s="8"/>
      <c r="LQ75" s="8"/>
      <c r="LR75" s="8"/>
      <c r="LS75" s="8"/>
      <c r="LT75" s="8"/>
      <c r="LU75" s="8"/>
      <c r="LV75" s="8"/>
      <c r="LW75" s="8"/>
      <c r="LX75" s="8"/>
      <c r="LY75" s="8"/>
      <c r="LZ75" s="8"/>
      <c r="MA75" s="8"/>
      <c r="MB75" s="8"/>
      <c r="MC75" s="8"/>
      <c r="MD75" s="8"/>
      <c r="ME75" s="8"/>
      <c r="MF75" s="8"/>
      <c r="MG75" s="8"/>
      <c r="MH75" s="8"/>
      <c r="MI75" s="8"/>
      <c r="MJ75" s="8"/>
      <c r="MK75" s="8"/>
      <c r="ML75" s="8"/>
      <c r="MM75" s="8"/>
      <c r="MN75" s="8"/>
      <c r="MO75" s="8"/>
      <c r="MP75" s="8"/>
      <c r="MQ75" s="8"/>
      <c r="MR75" s="8"/>
      <c r="MS75" s="8"/>
      <c r="MT75" s="8"/>
      <c r="MU75" s="8"/>
      <c r="MV75" s="8"/>
      <c r="MW75" s="8"/>
      <c r="MX75" s="8"/>
      <c r="MY75" s="8"/>
      <c r="MZ75" s="8"/>
      <c r="NA75" s="8"/>
      <c r="NB75" s="8"/>
      <c r="NC75" s="8"/>
      <c r="ND75" s="8"/>
      <c r="NE75" s="8"/>
      <c r="NF75" s="8"/>
      <c r="NG75" s="8"/>
      <c r="NH75" s="8"/>
      <c r="NI75" s="8"/>
      <c r="NJ75" s="8"/>
      <c r="NK75" s="8"/>
      <c r="NL75" s="8"/>
      <c r="NM75" s="8"/>
      <c r="NN75" s="8"/>
      <c r="NO75" s="8"/>
      <c r="NP75" s="8"/>
      <c r="NQ75" s="8"/>
      <c r="NR75" s="8"/>
      <c r="NS75" s="8"/>
      <c r="NT75" s="8"/>
      <c r="NU75" s="8"/>
      <c r="NV75" s="8"/>
      <c r="NW75" s="8"/>
      <c r="NX75" s="8"/>
      <c r="NY75" s="8"/>
      <c r="NZ75" s="8"/>
      <c r="OA75" s="8"/>
      <c r="OB75" s="8"/>
      <c r="OC75" s="8"/>
      <c r="OD75" s="8"/>
      <c r="OE75" s="8"/>
      <c r="OF75" s="8"/>
      <c r="OG75" s="8"/>
      <c r="OH75" s="8"/>
      <c r="OI75" s="8"/>
      <c r="OJ75" s="8"/>
      <c r="OK75" s="8"/>
      <c r="OL75" s="8"/>
      <c r="OM75" s="8"/>
      <c r="ON75" s="8"/>
      <c r="OO75" s="8"/>
      <c r="OP75" s="8"/>
      <c r="OQ75" s="8"/>
      <c r="OR75" s="8"/>
      <c r="OS75" s="8"/>
      <c r="OT75" s="8"/>
      <c r="OU75" s="8"/>
      <c r="OV75" s="8"/>
      <c r="OW75" s="8"/>
      <c r="OX75" s="8"/>
      <c r="OY75" s="8"/>
      <c r="OZ75" s="8"/>
      <c r="PA75" s="8"/>
      <c r="PB75" s="8"/>
      <c r="PC75" s="8"/>
      <c r="PD75" s="8"/>
      <c r="PE75" s="8"/>
      <c r="PF75" s="8"/>
      <c r="PG75" s="8"/>
      <c r="PH75" s="8"/>
      <c r="PI75" s="8"/>
      <c r="PJ75" s="8"/>
      <c r="PK75" s="8"/>
      <c r="PL75" s="8"/>
      <c r="PM75" s="8"/>
      <c r="PN75" s="8"/>
      <c r="PO75" s="8"/>
      <c r="PP75" s="8"/>
      <c r="PQ75" s="8"/>
      <c r="PR75" s="8"/>
      <c r="PS75" s="8"/>
      <c r="PT75" s="8"/>
      <c r="PU75" s="8"/>
      <c r="PV75" s="8"/>
      <c r="PW75" s="8"/>
      <c r="PX75" s="8"/>
      <c r="PY75" s="8"/>
      <c r="PZ75" s="8"/>
      <c r="QA75" s="8"/>
      <c r="QB75" s="8"/>
      <c r="QC75" s="8"/>
      <c r="QD75" s="8"/>
      <c r="QE75" s="8"/>
      <c r="QF75" s="8"/>
      <c r="QG75" s="8"/>
      <c r="QH75" s="8"/>
      <c r="QI75" s="8"/>
      <c r="QJ75" s="8"/>
      <c r="QK75" s="8"/>
      <c r="QL75" s="8"/>
      <c r="QM75" s="8"/>
      <c r="QN75" s="8"/>
      <c r="QO75" s="8"/>
      <c r="QP75" s="8"/>
      <c r="QQ75" s="8"/>
      <c r="QR75" s="8"/>
      <c r="QS75" s="8"/>
      <c r="QT75" s="8"/>
      <c r="QU75" s="8"/>
      <c r="QV75" s="8"/>
      <c r="QW75" s="8"/>
      <c r="QX75" s="8"/>
      <c r="QY75" s="8"/>
      <c r="QZ75" s="8"/>
      <c r="RA75" s="8"/>
      <c r="RB75" s="8"/>
      <c r="RC75" s="8"/>
      <c r="RD75" s="8"/>
      <c r="RE75" s="8"/>
      <c r="RF75" s="8"/>
      <c r="RG75" s="8"/>
      <c r="RH75" s="8"/>
      <c r="RI75" s="8"/>
      <c r="RJ75" s="8"/>
      <c r="RK75" s="8"/>
      <c r="RL75" s="8"/>
      <c r="RM75" s="8"/>
      <c r="RN75" s="8"/>
      <c r="RO75" s="8"/>
      <c r="RP75" s="8"/>
      <c r="RQ75" s="8"/>
      <c r="RR75" s="8"/>
      <c r="RS75" s="8"/>
      <c r="RT75" s="8"/>
      <c r="RU75" s="8"/>
      <c r="RV75" s="8"/>
      <c r="RW75" s="8"/>
      <c r="RX75" s="8"/>
      <c r="RY75" s="8"/>
      <c r="RZ75" s="8"/>
      <c r="SA75" s="8"/>
      <c r="SB75" s="8"/>
      <c r="SC75" s="8"/>
      <c r="SD75" s="8"/>
      <c r="SE75" s="8"/>
      <c r="SF75" s="8"/>
      <c r="SG75" s="8"/>
      <c r="SH75" s="8"/>
      <c r="SI75" s="8"/>
      <c r="SJ75" s="8"/>
      <c r="SK75" s="8"/>
      <c r="SL75" s="8"/>
      <c r="SM75" s="8"/>
      <c r="SN75" s="8"/>
      <c r="SO75" s="8"/>
      <c r="SP75" s="8"/>
      <c r="SQ75" s="8"/>
      <c r="SR75" s="8"/>
      <c r="SS75" s="8"/>
      <c r="ST75" s="8"/>
      <c r="SU75" s="8"/>
      <c r="SV75" s="8"/>
      <c r="SW75" s="8"/>
      <c r="SX75" s="8"/>
      <c r="SY75" s="8"/>
      <c r="SZ75" s="8"/>
      <c r="TA75" s="8"/>
      <c r="TB75" s="8"/>
      <c r="TC75" s="8"/>
      <c r="TD75" s="8"/>
      <c r="TE75" s="8"/>
      <c r="TF75" s="8"/>
      <c r="TG75" s="8"/>
      <c r="TH75" s="8"/>
      <c r="TI75" s="8"/>
      <c r="TJ75" s="8"/>
      <c r="TK75" s="8"/>
      <c r="TL75" s="8"/>
      <c r="TM75" s="8"/>
      <c r="TN75" s="8"/>
      <c r="TO75" s="8"/>
      <c r="TP75" s="8"/>
      <c r="TQ75" s="8"/>
      <c r="TR75" s="8"/>
      <c r="TS75" s="8"/>
      <c r="TT75" s="8"/>
      <c r="TU75" s="8"/>
      <c r="TV75" s="8"/>
      <c r="TW75" s="8"/>
      <c r="TX75" s="8"/>
      <c r="TY75" s="8"/>
      <c r="TZ75" s="8"/>
      <c r="UA75" s="8"/>
      <c r="UB75" s="8"/>
      <c r="UC75" s="8"/>
      <c r="UD75" s="8"/>
      <c r="UE75" s="8"/>
      <c r="UF75" s="8"/>
      <c r="UG75" s="8"/>
      <c r="UH75" s="8"/>
      <c r="UI75" s="8"/>
      <c r="UJ75" s="8"/>
      <c r="UK75" s="8"/>
      <c r="UL75" s="8"/>
      <c r="UM75" s="8"/>
      <c r="UN75" s="8"/>
      <c r="UO75" s="8"/>
      <c r="UP75" s="8"/>
      <c r="UQ75" s="8"/>
      <c r="UR75" s="8"/>
      <c r="US75" s="8"/>
      <c r="UT75" s="8"/>
      <c r="UU75" s="8"/>
      <c r="UV75" s="8"/>
      <c r="UW75" s="8"/>
      <c r="UX75" s="8"/>
      <c r="UY75" s="8"/>
      <c r="UZ75" s="8"/>
      <c r="VA75" s="8"/>
      <c r="VB75" s="8"/>
      <c r="VC75" s="8"/>
      <c r="VD75" s="8"/>
      <c r="VE75" s="8"/>
      <c r="VF75" s="8"/>
      <c r="VG75" s="8"/>
      <c r="VH75" s="8"/>
      <c r="VI75" s="8"/>
      <c r="VJ75" s="8"/>
      <c r="VK75" s="8"/>
      <c r="VL75" s="8"/>
      <c r="VM75" s="8"/>
      <c r="VN75" s="8"/>
      <c r="VO75" s="8"/>
      <c r="VP75" s="8"/>
      <c r="VQ75" s="8"/>
      <c r="VR75" s="8"/>
      <c r="VS75" s="8"/>
      <c r="VT75" s="8"/>
      <c r="VU75" s="8"/>
      <c r="VV75" s="8"/>
      <c r="VW75" s="8"/>
      <c r="VX75" s="8"/>
      <c r="VY75" s="8"/>
      <c r="VZ75" s="8"/>
      <c r="WA75" s="8"/>
      <c r="WB75" s="8"/>
      <c r="WC75" s="8"/>
      <c r="WD75" s="8"/>
      <c r="WE75" s="8"/>
      <c r="WF75" s="8"/>
      <c r="WG75" s="8"/>
      <c r="WH75" s="8"/>
      <c r="WI75" s="8"/>
      <c r="WJ75" s="8"/>
      <c r="WK75" s="8"/>
      <c r="WL75" s="8"/>
      <c r="WM75" s="8"/>
      <c r="WN75" s="8"/>
      <c r="WO75" s="8"/>
      <c r="WP75" s="8"/>
      <c r="WQ75" s="8"/>
      <c r="WR75" s="8"/>
      <c r="WS75" s="8"/>
      <c r="WT75" s="8"/>
      <c r="WU75" s="8"/>
      <c r="WV75" s="8"/>
      <c r="WW75" s="8"/>
      <c r="WX75" s="8"/>
      <c r="WY75" s="8"/>
      <c r="WZ75" s="8"/>
      <c r="XA75" s="8"/>
      <c r="XB75" s="8"/>
      <c r="XC75" s="8"/>
      <c r="XD75" s="8"/>
      <c r="XE75" s="8"/>
      <c r="XF75" s="8"/>
      <c r="XG75" s="8"/>
      <c r="XH75" s="8"/>
      <c r="XI75" s="8"/>
      <c r="XJ75" s="8"/>
      <c r="XK75" s="8"/>
      <c r="XL75" s="8"/>
      <c r="XM75" s="8"/>
      <c r="XN75" s="8"/>
      <c r="XO75" s="8"/>
      <c r="XP75" s="8"/>
      <c r="XQ75" s="8"/>
      <c r="XR75" s="8"/>
      <c r="XS75" s="8"/>
      <c r="XT75" s="8"/>
      <c r="XU75" s="8"/>
      <c r="XV75" s="8"/>
      <c r="XW75" s="8"/>
      <c r="XX75" s="8"/>
      <c r="XY75" s="8"/>
      <c r="XZ75" s="8"/>
      <c r="YA75" s="8"/>
      <c r="YB75" s="8"/>
      <c r="YC75" s="8"/>
      <c r="YD75" s="8"/>
      <c r="YE75" s="8"/>
      <c r="YF75" s="8"/>
      <c r="YG75" s="8"/>
      <c r="YH75" s="8"/>
      <c r="YI75" s="8"/>
      <c r="YJ75" s="8"/>
      <c r="YK75" s="8"/>
      <c r="YL75" s="8"/>
      <c r="YM75" s="8"/>
      <c r="YN75" s="8"/>
      <c r="YO75" s="8"/>
      <c r="YP75" s="8"/>
      <c r="YQ75" s="8"/>
      <c r="YR75" s="8"/>
      <c r="YS75" s="8"/>
      <c r="YT75" s="8"/>
      <c r="YU75" s="8"/>
      <c r="YV75" s="8"/>
      <c r="YW75" s="8"/>
      <c r="YX75" s="8"/>
      <c r="YY75" s="8"/>
      <c r="YZ75" s="8"/>
      <c r="ZA75" s="8"/>
      <c r="ZB75" s="8"/>
      <c r="ZC75" s="8"/>
      <c r="ZD75" s="8"/>
      <c r="ZE75" s="8"/>
      <c r="ZF75" s="8"/>
      <c r="ZG75" s="8"/>
      <c r="ZH75" s="8"/>
      <c r="ZI75" s="8"/>
      <c r="ZJ75" s="8"/>
      <c r="ZK75" s="8"/>
      <c r="ZL75" s="8"/>
      <c r="ZM75" s="8"/>
      <c r="ZN75" s="8"/>
      <c r="ZO75" s="8"/>
      <c r="ZP75" s="8"/>
      <c r="ZQ75" s="8"/>
      <c r="ZR75" s="8"/>
      <c r="ZS75" s="8"/>
      <c r="ZT75" s="8"/>
      <c r="ZU75" s="8"/>
      <c r="ZV75" s="8"/>
      <c r="ZW75" s="8"/>
      <c r="ZX75" s="8"/>
      <c r="ZY75" s="8"/>
      <c r="ZZ75" s="8"/>
      <c r="AAA75" s="8"/>
      <c r="AAB75" s="8"/>
      <c r="AAC75" s="8"/>
      <c r="AAD75" s="8"/>
      <c r="AAE75" s="8"/>
      <c r="AAF75" s="8"/>
      <c r="AAG75" s="8"/>
      <c r="AAH75" s="8"/>
      <c r="AAI75" s="8"/>
      <c r="AAJ75" s="8"/>
      <c r="AAK75" s="8"/>
      <c r="AAL75" s="8"/>
      <c r="AAM75" s="8"/>
      <c r="AAN75" s="8"/>
      <c r="AAO75" s="8"/>
      <c r="AAP75" s="8"/>
      <c r="AAQ75" s="8"/>
      <c r="AAR75" s="8"/>
      <c r="AAS75" s="8"/>
      <c r="AAT75" s="8"/>
    </row>
    <row r="76" spans="1:722" s="295" customFormat="1" ht="15">
      <c r="A76" s="304" t="s">
        <v>260</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c r="IY76" s="8"/>
      <c r="IZ76" s="8"/>
      <c r="JA76" s="8"/>
      <c r="JB76" s="8"/>
      <c r="JC76" s="8"/>
      <c r="JD76" s="8"/>
      <c r="JE76" s="8"/>
      <c r="JF76" s="8"/>
      <c r="JG76" s="8"/>
      <c r="JH76" s="8"/>
      <c r="JI76" s="8"/>
      <c r="JJ76" s="8"/>
      <c r="JK76" s="8"/>
      <c r="JL76" s="8"/>
      <c r="JM76" s="8"/>
      <c r="JN76" s="8"/>
      <c r="JO76" s="8"/>
      <c r="JP76" s="8"/>
      <c r="JQ76" s="8"/>
      <c r="JR76" s="8"/>
      <c r="JS76" s="8"/>
      <c r="JT76" s="8"/>
      <c r="JU76" s="8"/>
      <c r="JV76" s="8"/>
      <c r="JW76" s="8"/>
      <c r="JX76" s="8"/>
      <c r="JY76" s="8"/>
      <c r="JZ76" s="8"/>
      <c r="KA76" s="8"/>
      <c r="KB76" s="8"/>
      <c r="KC76" s="8"/>
      <c r="KD76" s="8"/>
      <c r="KE76" s="8"/>
      <c r="KF76" s="8"/>
      <c r="KG76" s="8"/>
      <c r="KH76" s="8"/>
      <c r="KI76" s="8"/>
      <c r="KJ76" s="8"/>
      <c r="KK76" s="8"/>
      <c r="KL76" s="8"/>
      <c r="KM76" s="8"/>
      <c r="KN76" s="8"/>
      <c r="KO76" s="8"/>
      <c r="KP76" s="8"/>
      <c r="KQ76" s="8"/>
      <c r="KR76" s="8"/>
      <c r="KS76" s="8"/>
      <c r="KT76" s="8"/>
      <c r="KU76" s="8"/>
      <c r="KV76" s="8"/>
      <c r="KW76" s="8"/>
      <c r="KX76" s="8"/>
      <c r="KY76" s="8"/>
      <c r="KZ76" s="8"/>
      <c r="LA76" s="8"/>
      <c r="LB76" s="8"/>
      <c r="LC76" s="8"/>
      <c r="LD76" s="8"/>
      <c r="LE76" s="8"/>
      <c r="LF76" s="8"/>
      <c r="LG76" s="8"/>
      <c r="LH76" s="8"/>
      <c r="LI76" s="8"/>
      <c r="LJ76" s="8"/>
      <c r="LK76" s="8"/>
      <c r="LL76" s="8"/>
      <c r="LM76" s="8"/>
      <c r="LN76" s="8"/>
      <c r="LO76" s="8"/>
      <c r="LP76" s="8"/>
      <c r="LQ76" s="8"/>
      <c r="LR76" s="8"/>
      <c r="LS76" s="8"/>
      <c r="LT76" s="8"/>
      <c r="LU76" s="8"/>
      <c r="LV76" s="8"/>
      <c r="LW76" s="8"/>
      <c r="LX76" s="8"/>
      <c r="LY76" s="8"/>
      <c r="LZ76" s="8"/>
      <c r="MA76" s="8"/>
      <c r="MB76" s="8"/>
      <c r="MC76" s="8"/>
      <c r="MD76" s="8"/>
      <c r="ME76" s="8"/>
      <c r="MF76" s="8"/>
      <c r="MG76" s="8"/>
      <c r="MH76" s="8"/>
      <c r="MI76" s="8"/>
      <c r="MJ76" s="8"/>
      <c r="MK76" s="8"/>
      <c r="ML76" s="8"/>
      <c r="MM76" s="8"/>
      <c r="MN76" s="8"/>
      <c r="MO76" s="8"/>
      <c r="MP76" s="8"/>
      <c r="MQ76" s="8"/>
      <c r="MR76" s="8"/>
      <c r="MS76" s="8"/>
      <c r="MT76" s="8"/>
      <c r="MU76" s="8"/>
      <c r="MV76" s="8"/>
      <c r="MW76" s="8"/>
      <c r="MX76" s="8"/>
      <c r="MY76" s="8"/>
      <c r="MZ76" s="8"/>
      <c r="NA76" s="8"/>
      <c r="NB76" s="8"/>
      <c r="NC76" s="8"/>
      <c r="ND76" s="8"/>
      <c r="NE76" s="8"/>
      <c r="NF76" s="8"/>
      <c r="NG76" s="8"/>
      <c r="NH76" s="8"/>
      <c r="NI76" s="8"/>
      <c r="NJ76" s="8"/>
      <c r="NK76" s="8"/>
      <c r="NL76" s="8"/>
      <c r="NM76" s="8"/>
      <c r="NN76" s="8"/>
      <c r="NO76" s="8"/>
      <c r="NP76" s="8"/>
      <c r="NQ76" s="8"/>
      <c r="NR76" s="8"/>
      <c r="NS76" s="8"/>
      <c r="NT76" s="8"/>
      <c r="NU76" s="8"/>
      <c r="NV76" s="8"/>
      <c r="NW76" s="8"/>
      <c r="NX76" s="8"/>
      <c r="NY76" s="8"/>
      <c r="NZ76" s="8"/>
      <c r="OA76" s="8"/>
      <c r="OB76" s="8"/>
      <c r="OC76" s="8"/>
      <c r="OD76" s="8"/>
      <c r="OE76" s="8"/>
      <c r="OF76" s="8"/>
      <c r="OG76" s="8"/>
      <c r="OH76" s="8"/>
      <c r="OI76" s="8"/>
      <c r="OJ76" s="8"/>
      <c r="OK76" s="8"/>
      <c r="OL76" s="8"/>
      <c r="OM76" s="8"/>
      <c r="ON76" s="8"/>
      <c r="OO76" s="8"/>
      <c r="OP76" s="8"/>
      <c r="OQ76" s="8"/>
      <c r="OR76" s="8"/>
      <c r="OS76" s="8"/>
      <c r="OT76" s="8"/>
      <c r="OU76" s="8"/>
      <c r="OV76" s="8"/>
      <c r="OW76" s="8"/>
      <c r="OX76" s="8"/>
      <c r="OY76" s="8"/>
      <c r="OZ76" s="8"/>
      <c r="PA76" s="8"/>
      <c r="PB76" s="8"/>
      <c r="PC76" s="8"/>
      <c r="PD76" s="8"/>
      <c r="PE76" s="8"/>
      <c r="PF76" s="8"/>
      <c r="PG76" s="8"/>
      <c r="PH76" s="8"/>
      <c r="PI76" s="8"/>
      <c r="PJ76" s="8"/>
      <c r="PK76" s="8"/>
      <c r="PL76" s="8"/>
      <c r="PM76" s="8"/>
      <c r="PN76" s="8"/>
      <c r="PO76" s="8"/>
      <c r="PP76" s="8"/>
      <c r="PQ76" s="8"/>
      <c r="PR76" s="8"/>
      <c r="PS76" s="8"/>
      <c r="PT76" s="8"/>
      <c r="PU76" s="8"/>
      <c r="PV76" s="8"/>
      <c r="PW76" s="8"/>
      <c r="PX76" s="8"/>
      <c r="PY76" s="8"/>
      <c r="PZ76" s="8"/>
      <c r="QA76" s="8"/>
      <c r="QB76" s="8"/>
      <c r="QC76" s="8"/>
      <c r="QD76" s="8"/>
      <c r="QE76" s="8"/>
      <c r="QF76" s="8"/>
      <c r="QG76" s="8"/>
      <c r="QH76" s="8"/>
      <c r="QI76" s="8"/>
      <c r="QJ76" s="8"/>
      <c r="QK76" s="8"/>
      <c r="QL76" s="8"/>
      <c r="QM76" s="8"/>
      <c r="QN76" s="8"/>
      <c r="QO76" s="8"/>
      <c r="QP76" s="8"/>
      <c r="QQ76" s="8"/>
      <c r="QR76" s="8"/>
      <c r="QS76" s="8"/>
      <c r="QT76" s="8"/>
      <c r="QU76" s="8"/>
      <c r="QV76" s="8"/>
      <c r="QW76" s="8"/>
      <c r="QX76" s="8"/>
      <c r="QY76" s="8"/>
      <c r="QZ76" s="8"/>
      <c r="RA76" s="8"/>
      <c r="RB76" s="8"/>
      <c r="RC76" s="8"/>
      <c r="RD76" s="8"/>
      <c r="RE76" s="8"/>
      <c r="RF76" s="8"/>
      <c r="RG76" s="8"/>
      <c r="RH76" s="8"/>
      <c r="RI76" s="8"/>
      <c r="RJ76" s="8"/>
      <c r="RK76" s="8"/>
      <c r="RL76" s="8"/>
      <c r="RM76" s="8"/>
      <c r="RN76" s="8"/>
      <c r="RO76" s="8"/>
      <c r="RP76" s="8"/>
      <c r="RQ76" s="8"/>
      <c r="RR76" s="8"/>
      <c r="RS76" s="8"/>
      <c r="RT76" s="8"/>
      <c r="RU76" s="8"/>
      <c r="RV76" s="8"/>
      <c r="RW76" s="8"/>
      <c r="RX76" s="8"/>
      <c r="RY76" s="8"/>
      <c r="RZ76" s="8"/>
      <c r="SA76" s="8"/>
      <c r="SB76" s="8"/>
      <c r="SC76" s="8"/>
      <c r="SD76" s="8"/>
      <c r="SE76" s="8"/>
      <c r="SF76" s="8"/>
      <c r="SG76" s="8"/>
      <c r="SH76" s="8"/>
      <c r="SI76" s="8"/>
      <c r="SJ76" s="8"/>
      <c r="SK76" s="8"/>
      <c r="SL76" s="8"/>
      <c r="SM76" s="8"/>
      <c r="SN76" s="8"/>
      <c r="SO76" s="8"/>
      <c r="SP76" s="8"/>
      <c r="SQ76" s="8"/>
      <c r="SR76" s="8"/>
      <c r="SS76" s="8"/>
      <c r="ST76" s="8"/>
      <c r="SU76" s="8"/>
      <c r="SV76" s="8"/>
      <c r="SW76" s="8"/>
      <c r="SX76" s="8"/>
      <c r="SY76" s="8"/>
      <c r="SZ76" s="8"/>
      <c r="TA76" s="8"/>
      <c r="TB76" s="8"/>
      <c r="TC76" s="8"/>
      <c r="TD76" s="8"/>
      <c r="TE76" s="8"/>
      <c r="TF76" s="8"/>
      <c r="TG76" s="8"/>
      <c r="TH76" s="8"/>
      <c r="TI76" s="8"/>
      <c r="TJ76" s="8"/>
      <c r="TK76" s="8"/>
      <c r="TL76" s="8"/>
      <c r="TM76" s="8"/>
      <c r="TN76" s="8"/>
      <c r="TO76" s="8"/>
      <c r="TP76" s="8"/>
      <c r="TQ76" s="8"/>
      <c r="TR76" s="8"/>
      <c r="TS76" s="8"/>
      <c r="TT76" s="8"/>
      <c r="TU76" s="8"/>
      <c r="TV76" s="8"/>
      <c r="TW76" s="8"/>
      <c r="TX76" s="8"/>
      <c r="TY76" s="8"/>
      <c r="TZ76" s="8"/>
      <c r="UA76" s="8"/>
      <c r="UB76" s="8"/>
      <c r="UC76" s="8"/>
      <c r="UD76" s="8"/>
      <c r="UE76" s="8"/>
      <c r="UF76" s="8"/>
      <c r="UG76" s="8"/>
      <c r="UH76" s="8"/>
      <c r="UI76" s="8"/>
      <c r="UJ76" s="8"/>
      <c r="UK76" s="8"/>
      <c r="UL76" s="8"/>
      <c r="UM76" s="8"/>
      <c r="UN76" s="8"/>
      <c r="UO76" s="8"/>
      <c r="UP76" s="8"/>
      <c r="UQ76" s="8"/>
      <c r="UR76" s="8"/>
      <c r="US76" s="8"/>
      <c r="UT76" s="8"/>
      <c r="UU76" s="8"/>
      <c r="UV76" s="8"/>
      <c r="UW76" s="8"/>
      <c r="UX76" s="8"/>
      <c r="UY76" s="8"/>
      <c r="UZ76" s="8"/>
      <c r="VA76" s="8"/>
      <c r="VB76" s="8"/>
      <c r="VC76" s="8"/>
      <c r="VD76" s="8"/>
      <c r="VE76" s="8"/>
      <c r="VF76" s="8"/>
      <c r="VG76" s="8"/>
      <c r="VH76" s="8"/>
      <c r="VI76" s="8"/>
      <c r="VJ76" s="8"/>
      <c r="VK76" s="8"/>
      <c r="VL76" s="8"/>
      <c r="VM76" s="8"/>
      <c r="VN76" s="8"/>
      <c r="VO76" s="8"/>
      <c r="VP76" s="8"/>
      <c r="VQ76" s="8"/>
      <c r="VR76" s="8"/>
      <c r="VS76" s="8"/>
      <c r="VT76" s="8"/>
      <c r="VU76" s="8"/>
      <c r="VV76" s="8"/>
      <c r="VW76" s="8"/>
      <c r="VX76" s="8"/>
      <c r="VY76" s="8"/>
      <c r="VZ76" s="8"/>
      <c r="WA76" s="8"/>
      <c r="WB76" s="8"/>
      <c r="WC76" s="8"/>
      <c r="WD76" s="8"/>
      <c r="WE76" s="8"/>
      <c r="WF76" s="8"/>
      <c r="WG76" s="8"/>
      <c r="WH76" s="8"/>
      <c r="WI76" s="8"/>
      <c r="WJ76" s="8"/>
      <c r="WK76" s="8"/>
      <c r="WL76" s="8"/>
      <c r="WM76" s="8"/>
      <c r="WN76" s="8"/>
      <c r="WO76" s="8"/>
      <c r="WP76" s="8"/>
      <c r="WQ76" s="8"/>
      <c r="WR76" s="8"/>
      <c r="WS76" s="8"/>
      <c r="WT76" s="8"/>
      <c r="WU76" s="8"/>
      <c r="WV76" s="8"/>
      <c r="WW76" s="8"/>
      <c r="WX76" s="8"/>
      <c r="WY76" s="8"/>
      <c r="WZ76" s="8"/>
      <c r="XA76" s="8"/>
      <c r="XB76" s="8"/>
      <c r="XC76" s="8"/>
      <c r="XD76" s="8"/>
      <c r="XE76" s="8"/>
      <c r="XF76" s="8"/>
      <c r="XG76" s="8"/>
      <c r="XH76" s="8"/>
      <c r="XI76" s="8"/>
      <c r="XJ76" s="8"/>
      <c r="XK76" s="8"/>
      <c r="XL76" s="8"/>
      <c r="XM76" s="8"/>
      <c r="XN76" s="8"/>
      <c r="XO76" s="8"/>
      <c r="XP76" s="8"/>
      <c r="XQ76" s="8"/>
      <c r="XR76" s="8"/>
      <c r="XS76" s="8"/>
      <c r="XT76" s="8"/>
      <c r="XU76" s="8"/>
      <c r="XV76" s="8"/>
      <c r="XW76" s="8"/>
      <c r="XX76" s="8"/>
      <c r="XY76" s="8"/>
      <c r="XZ76" s="8"/>
      <c r="YA76" s="8"/>
      <c r="YB76" s="8"/>
      <c r="YC76" s="8"/>
      <c r="YD76" s="8"/>
      <c r="YE76" s="8"/>
      <c r="YF76" s="8"/>
      <c r="YG76" s="8"/>
      <c r="YH76" s="8"/>
      <c r="YI76" s="8"/>
      <c r="YJ76" s="8"/>
      <c r="YK76" s="8"/>
      <c r="YL76" s="8"/>
      <c r="YM76" s="8"/>
      <c r="YN76" s="8"/>
      <c r="YO76" s="8"/>
      <c r="YP76" s="8"/>
      <c r="YQ76" s="8"/>
      <c r="YR76" s="8"/>
      <c r="YS76" s="8"/>
      <c r="YT76" s="8"/>
      <c r="YU76" s="8"/>
      <c r="YV76" s="8"/>
      <c r="YW76" s="8"/>
      <c r="YX76" s="8"/>
      <c r="YY76" s="8"/>
      <c r="YZ76" s="8"/>
      <c r="ZA76" s="8"/>
      <c r="ZB76" s="8"/>
      <c r="ZC76" s="8"/>
      <c r="ZD76" s="8"/>
      <c r="ZE76" s="8"/>
      <c r="ZF76" s="8"/>
      <c r="ZG76" s="8"/>
      <c r="ZH76" s="8"/>
      <c r="ZI76" s="8"/>
      <c r="ZJ76" s="8"/>
      <c r="ZK76" s="8"/>
      <c r="ZL76" s="8"/>
      <c r="ZM76" s="8"/>
      <c r="ZN76" s="8"/>
      <c r="ZO76" s="8"/>
      <c r="ZP76" s="8"/>
      <c r="ZQ76" s="8"/>
      <c r="ZR76" s="8"/>
      <c r="ZS76" s="8"/>
      <c r="ZT76" s="8"/>
      <c r="ZU76" s="8"/>
      <c r="ZV76" s="8"/>
      <c r="ZW76" s="8"/>
      <c r="ZX76" s="8"/>
      <c r="ZY76" s="8"/>
      <c r="ZZ76" s="8"/>
      <c r="AAA76" s="8"/>
      <c r="AAB76" s="8"/>
      <c r="AAC76" s="8"/>
      <c r="AAD76" s="8"/>
      <c r="AAE76" s="8"/>
      <c r="AAF76" s="8"/>
      <c r="AAG76" s="8"/>
      <c r="AAH76" s="8"/>
      <c r="AAI76" s="8"/>
      <c r="AAJ76" s="8"/>
      <c r="AAK76" s="8"/>
      <c r="AAL76" s="8"/>
      <c r="AAM76" s="8"/>
      <c r="AAN76" s="8"/>
      <c r="AAO76" s="8"/>
      <c r="AAP76" s="8"/>
      <c r="AAQ76" s="8"/>
      <c r="AAR76" s="8"/>
      <c r="AAS76" s="8"/>
      <c r="AAT76" s="8"/>
    </row>
    <row r="77" spans="1:722"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row>
    <row r="78" spans="1:722" ht="15">
      <c r="A78" s="23"/>
      <c r="B78" s="2" t="s">
        <v>1</v>
      </c>
      <c r="C78" s="2" t="s">
        <v>2</v>
      </c>
      <c r="D78" s="2" t="s">
        <v>3</v>
      </c>
      <c r="E78" s="2" t="s">
        <v>4</v>
      </c>
      <c r="F78" s="2" t="s">
        <v>5</v>
      </c>
      <c r="G78" s="2" t="s">
        <v>6</v>
      </c>
      <c r="H78" s="2" t="s">
        <v>7</v>
      </c>
      <c r="I78" s="2" t="s">
        <v>1</v>
      </c>
      <c r="J78" s="2" t="s">
        <v>2</v>
      </c>
      <c r="K78" s="2" t="s">
        <v>3</v>
      </c>
      <c r="L78" s="2" t="s">
        <v>4</v>
      </c>
      <c r="M78" s="2" t="s">
        <v>5</v>
      </c>
      <c r="N78" s="2" t="s">
        <v>6</v>
      </c>
      <c r="O78" s="2" t="s">
        <v>7</v>
      </c>
      <c r="P78" s="2" t="s">
        <v>1</v>
      </c>
      <c r="Q78" s="2" t="s">
        <v>2</v>
      </c>
      <c r="R78" s="2" t="s">
        <v>3</v>
      </c>
      <c r="S78" s="2" t="s">
        <v>4</v>
      </c>
      <c r="T78" s="2" t="s">
        <v>5</v>
      </c>
      <c r="U78" s="2" t="s">
        <v>6</v>
      </c>
      <c r="V78" s="2" t="s">
        <v>7</v>
      </c>
      <c r="W78" s="2" t="s">
        <v>1</v>
      </c>
      <c r="X78" s="2" t="s">
        <v>2</v>
      </c>
      <c r="Y78" s="2" t="s">
        <v>3</v>
      </c>
      <c r="Z78" s="2" t="s">
        <v>4</v>
      </c>
      <c r="AA78" s="2" t="s">
        <v>5</v>
      </c>
      <c r="AB78" s="2" t="s">
        <v>6</v>
      </c>
      <c r="AC78" s="2" t="s">
        <v>7</v>
      </c>
      <c r="AD78" s="2" t="s">
        <v>1</v>
      </c>
      <c r="AE78" s="2" t="s">
        <v>2</v>
      </c>
      <c r="AF78" s="2" t="s">
        <v>3</v>
      </c>
      <c r="AG78" s="2" t="s">
        <v>4</v>
      </c>
      <c r="AH78" s="2" t="s">
        <v>5</v>
      </c>
      <c r="AI78" s="2" t="s">
        <v>6</v>
      </c>
      <c r="AJ78" s="2" t="s">
        <v>7</v>
      </c>
      <c r="AK78" s="2" t="s">
        <v>1</v>
      </c>
      <c r="AL78" s="2" t="s">
        <v>2</v>
      </c>
      <c r="AM78" s="2" t="s">
        <v>3</v>
      </c>
      <c r="AN78" s="2" t="s">
        <v>4</v>
      </c>
      <c r="AO78" s="2" t="s">
        <v>5</v>
      </c>
      <c r="AP78" s="2" t="s">
        <v>6</v>
      </c>
      <c r="AQ78" s="2" t="s">
        <v>7</v>
      </c>
      <c r="AR78" s="2" t="s">
        <v>1</v>
      </c>
      <c r="AS78" s="2" t="s">
        <v>2</v>
      </c>
      <c r="AT78" s="2" t="s">
        <v>3</v>
      </c>
      <c r="AU78" s="2" t="s">
        <v>4</v>
      </c>
      <c r="AV78" s="2" t="s">
        <v>5</v>
      </c>
      <c r="AW78" s="2" t="s">
        <v>6</v>
      </c>
      <c r="AX78" s="2" t="s">
        <v>7</v>
      </c>
      <c r="AY78" s="2" t="s">
        <v>1</v>
      </c>
      <c r="AZ78" s="2" t="s">
        <v>2</v>
      </c>
      <c r="BA78" s="2" t="s">
        <v>3</v>
      </c>
      <c r="BB78" s="2" t="s">
        <v>4</v>
      </c>
      <c r="BC78" s="2" t="s">
        <v>5</v>
      </c>
      <c r="BD78" s="2" t="s">
        <v>6</v>
      </c>
      <c r="BE78" s="2" t="s">
        <v>7</v>
      </c>
      <c r="BF78" s="2" t="s">
        <v>1</v>
      </c>
      <c r="BG78" s="2" t="s">
        <v>2</v>
      </c>
      <c r="BH78" s="2" t="s">
        <v>3</v>
      </c>
      <c r="BI78" s="2" t="s">
        <v>4</v>
      </c>
      <c r="BJ78" s="2" t="s">
        <v>5</v>
      </c>
      <c r="BK78" s="2" t="s">
        <v>6</v>
      </c>
      <c r="BL78" s="2" t="s">
        <v>7</v>
      </c>
      <c r="BM78" s="2" t="s">
        <v>1</v>
      </c>
      <c r="BN78" s="2" t="s">
        <v>2</v>
      </c>
      <c r="BO78" s="2" t="s">
        <v>3</v>
      </c>
      <c r="BP78" s="2" t="s">
        <v>4</v>
      </c>
      <c r="BQ78" s="2" t="s">
        <v>5</v>
      </c>
      <c r="BR78" s="2" t="s">
        <v>6</v>
      </c>
      <c r="BS78" s="2" t="s">
        <v>7</v>
      </c>
      <c r="BT78" s="2" t="s">
        <v>1</v>
      </c>
      <c r="BU78" s="2" t="s">
        <v>2</v>
      </c>
      <c r="BV78" s="2" t="s">
        <v>3</v>
      </c>
      <c r="BW78" s="2" t="s">
        <v>4</v>
      </c>
      <c r="BX78" s="2" t="s">
        <v>5</v>
      </c>
      <c r="BY78" s="2" t="s">
        <v>6</v>
      </c>
      <c r="BZ78" s="2" t="s">
        <v>7</v>
      </c>
      <c r="CA78" s="2" t="s">
        <v>1</v>
      </c>
      <c r="CB78" s="2" t="s">
        <v>2</v>
      </c>
      <c r="CC78" s="2" t="s">
        <v>3</v>
      </c>
      <c r="CD78" s="2" t="s">
        <v>4</v>
      </c>
      <c r="CE78" s="2" t="s">
        <v>5</v>
      </c>
      <c r="CF78" s="2" t="s">
        <v>6</v>
      </c>
      <c r="CG78" s="2" t="s">
        <v>7</v>
      </c>
      <c r="CH78" s="2" t="s">
        <v>1</v>
      </c>
      <c r="CI78" s="2" t="s">
        <v>2</v>
      </c>
      <c r="CJ78" s="2" t="s">
        <v>3</v>
      </c>
      <c r="CK78" s="2" t="s">
        <v>4</v>
      </c>
      <c r="CL78" s="2" t="s">
        <v>5</v>
      </c>
      <c r="CM78" s="2" t="s">
        <v>6</v>
      </c>
      <c r="CN78" s="2" t="s">
        <v>7</v>
      </c>
      <c r="CO78" s="2" t="s">
        <v>1</v>
      </c>
      <c r="CP78" s="2" t="s">
        <v>2</v>
      </c>
      <c r="CQ78" s="2" t="s">
        <v>3</v>
      </c>
      <c r="CR78" s="2" t="s">
        <v>4</v>
      </c>
      <c r="CS78" s="2" t="s">
        <v>5</v>
      </c>
      <c r="CT78" s="2" t="s">
        <v>6</v>
      </c>
      <c r="CU78" s="2" t="s">
        <v>7</v>
      </c>
      <c r="CV78" s="2" t="s">
        <v>1</v>
      </c>
      <c r="CW78" s="2" t="s">
        <v>2</v>
      </c>
      <c r="CX78" s="2" t="s">
        <v>3</v>
      </c>
      <c r="CY78" s="2" t="s">
        <v>4</v>
      </c>
      <c r="CZ78" s="2" t="s">
        <v>5</v>
      </c>
      <c r="DA78" s="2" t="s">
        <v>6</v>
      </c>
      <c r="DB78" s="2" t="s">
        <v>7</v>
      </c>
      <c r="DC78" s="2" t="s">
        <v>1</v>
      </c>
      <c r="DD78" s="2" t="s">
        <v>2</v>
      </c>
      <c r="DE78" s="2" t="s">
        <v>3</v>
      </c>
      <c r="DF78" s="2" t="s">
        <v>4</v>
      </c>
      <c r="DG78" s="2" t="s">
        <v>5</v>
      </c>
      <c r="DH78" s="2" t="s">
        <v>6</v>
      </c>
      <c r="DI78" s="2" t="s">
        <v>7</v>
      </c>
      <c r="DJ78" s="2" t="s">
        <v>1</v>
      </c>
      <c r="DK78" s="2" t="s">
        <v>2</v>
      </c>
      <c r="DL78" s="2" t="s">
        <v>3</v>
      </c>
      <c r="DM78" s="2" t="s">
        <v>4</v>
      </c>
      <c r="DN78" s="2" t="s">
        <v>5</v>
      </c>
      <c r="DO78" s="2" t="s">
        <v>6</v>
      </c>
      <c r="DP78" s="2" t="s">
        <v>7</v>
      </c>
      <c r="DQ78" s="2" t="s">
        <v>1</v>
      </c>
      <c r="DR78" s="2" t="s">
        <v>2</v>
      </c>
      <c r="DS78" s="2" t="s">
        <v>3</v>
      </c>
      <c r="DT78" s="2" t="s">
        <v>4</v>
      </c>
      <c r="DU78" s="2" t="s">
        <v>5</v>
      </c>
      <c r="DV78" s="2" t="s">
        <v>6</v>
      </c>
      <c r="DW78" s="2" t="s">
        <v>7</v>
      </c>
      <c r="DX78" s="2" t="s">
        <v>1</v>
      </c>
      <c r="DY78" s="2" t="s">
        <v>2</v>
      </c>
      <c r="DZ78" s="2" t="s">
        <v>3</v>
      </c>
      <c r="EA78" s="2" t="s">
        <v>4</v>
      </c>
      <c r="EB78" s="2" t="s">
        <v>5</v>
      </c>
      <c r="EC78" s="2" t="s">
        <v>6</v>
      </c>
      <c r="ED78" s="2" t="s">
        <v>7</v>
      </c>
      <c r="EE78" s="2" t="s">
        <v>1</v>
      </c>
      <c r="EF78" s="2" t="s">
        <v>2</v>
      </c>
      <c r="EG78" s="2" t="s">
        <v>3</v>
      </c>
      <c r="EH78" s="2" t="s">
        <v>4</v>
      </c>
      <c r="EI78" s="2" t="s">
        <v>5</v>
      </c>
      <c r="EJ78" s="2" t="s">
        <v>6</v>
      </c>
      <c r="EK78" s="2" t="s">
        <v>7</v>
      </c>
      <c r="EL78" s="2" t="s">
        <v>1</v>
      </c>
      <c r="EM78" s="2" t="s">
        <v>2</v>
      </c>
      <c r="EN78" s="2" t="s">
        <v>3</v>
      </c>
      <c r="EO78" s="2" t="s">
        <v>4</v>
      </c>
      <c r="EP78" s="2" t="s">
        <v>5</v>
      </c>
      <c r="EQ78" s="2" t="s">
        <v>6</v>
      </c>
      <c r="ER78" s="2" t="s">
        <v>7</v>
      </c>
      <c r="ES78" s="2" t="s">
        <v>1</v>
      </c>
      <c r="ET78" s="2" t="s">
        <v>2</v>
      </c>
      <c r="EU78" s="2" t="s">
        <v>3</v>
      </c>
      <c r="EV78" s="2" t="s">
        <v>4</v>
      </c>
      <c r="EW78" s="2" t="s">
        <v>5</v>
      </c>
      <c r="EX78" s="2" t="s">
        <v>6</v>
      </c>
      <c r="EY78" s="2" t="s">
        <v>7</v>
      </c>
      <c r="EZ78" s="2" t="s">
        <v>1</v>
      </c>
      <c r="FA78" s="2" t="s">
        <v>2</v>
      </c>
      <c r="FB78" s="2" t="s">
        <v>3</v>
      </c>
      <c r="FC78" s="2" t="s">
        <v>4</v>
      </c>
      <c r="FD78" s="2" t="s">
        <v>5</v>
      </c>
      <c r="FE78" s="2" t="s">
        <v>6</v>
      </c>
      <c r="FF78" s="2" t="s">
        <v>7</v>
      </c>
      <c r="FG78" s="2" t="s">
        <v>1</v>
      </c>
      <c r="FH78" s="2" t="s">
        <v>2</v>
      </c>
      <c r="FI78" s="2" t="s">
        <v>3</v>
      </c>
      <c r="FJ78" s="2" t="s">
        <v>4</v>
      </c>
      <c r="FK78" s="2" t="s">
        <v>5</v>
      </c>
      <c r="FL78" s="2" t="s">
        <v>6</v>
      </c>
      <c r="FM78" s="2" t="s">
        <v>7</v>
      </c>
      <c r="FN78" s="2" t="s">
        <v>1</v>
      </c>
      <c r="FO78" s="2" t="s">
        <v>2</v>
      </c>
      <c r="FP78" s="2" t="s">
        <v>3</v>
      </c>
      <c r="FQ78" s="2" t="s">
        <v>4</v>
      </c>
      <c r="FR78" s="2" t="s">
        <v>5</v>
      </c>
      <c r="FS78" s="2" t="s">
        <v>6</v>
      </c>
      <c r="FT78" s="2" t="s">
        <v>7</v>
      </c>
      <c r="FU78" s="2" t="s">
        <v>1</v>
      </c>
      <c r="FV78" s="2" t="s">
        <v>2</v>
      </c>
      <c r="FW78" s="2" t="s">
        <v>3</v>
      </c>
      <c r="FX78" s="2" t="s">
        <v>4</v>
      </c>
      <c r="FY78" s="2" t="s">
        <v>5</v>
      </c>
      <c r="FZ78" s="2" t="s">
        <v>6</v>
      </c>
      <c r="GA78" s="2" t="s">
        <v>7</v>
      </c>
      <c r="GB78" s="2" t="s">
        <v>1</v>
      </c>
      <c r="GC78" s="2" t="s">
        <v>2</v>
      </c>
      <c r="GD78" s="2" t="s">
        <v>3</v>
      </c>
      <c r="GE78" s="2" t="s">
        <v>4</v>
      </c>
      <c r="GF78" s="2" t="s">
        <v>5</v>
      </c>
      <c r="GG78" s="2" t="s">
        <v>6</v>
      </c>
      <c r="GH78" s="2" t="s">
        <v>7</v>
      </c>
      <c r="GI78" s="2" t="s">
        <v>1</v>
      </c>
      <c r="GJ78" s="2" t="s">
        <v>2</v>
      </c>
      <c r="GK78" s="2" t="s">
        <v>3</v>
      </c>
      <c r="GL78" s="2" t="s">
        <v>4</v>
      </c>
      <c r="GM78" s="2" t="s">
        <v>5</v>
      </c>
      <c r="GN78" s="2" t="s">
        <v>6</v>
      </c>
      <c r="GO78" s="2" t="s">
        <v>7</v>
      </c>
      <c r="GP78" s="2" t="s">
        <v>1</v>
      </c>
      <c r="GQ78" s="2" t="s">
        <v>2</v>
      </c>
      <c r="GR78" s="2" t="s">
        <v>3</v>
      </c>
      <c r="GS78" s="2" t="s">
        <v>4</v>
      </c>
      <c r="GT78" s="2" t="s">
        <v>5</v>
      </c>
      <c r="GU78" s="2" t="s">
        <v>6</v>
      </c>
      <c r="GV78" s="2" t="s">
        <v>7</v>
      </c>
      <c r="GW78" s="2" t="s">
        <v>1</v>
      </c>
      <c r="GX78" s="2" t="s">
        <v>2</v>
      </c>
      <c r="GY78" s="2" t="s">
        <v>3</v>
      </c>
      <c r="GZ78" s="2" t="s">
        <v>4</v>
      </c>
      <c r="HA78" s="2" t="s">
        <v>5</v>
      </c>
      <c r="HB78" s="2" t="s">
        <v>6</v>
      </c>
      <c r="HC78" s="2" t="s">
        <v>7</v>
      </c>
      <c r="HD78" s="2" t="s">
        <v>1</v>
      </c>
      <c r="HE78" s="2" t="s">
        <v>2</v>
      </c>
      <c r="HF78" s="2" t="s">
        <v>3</v>
      </c>
      <c r="HG78" s="2" t="s">
        <v>4</v>
      </c>
      <c r="HH78" s="2" t="s">
        <v>5</v>
      </c>
      <c r="HI78" s="2" t="s">
        <v>6</v>
      </c>
      <c r="HJ78" s="2" t="s">
        <v>7</v>
      </c>
      <c r="HK78" s="2" t="s">
        <v>1</v>
      </c>
      <c r="HL78" s="2" t="s">
        <v>2</v>
      </c>
      <c r="HM78" s="2" t="s">
        <v>3</v>
      </c>
      <c r="HN78" s="2" t="s">
        <v>4</v>
      </c>
      <c r="HO78" s="2" t="s">
        <v>5</v>
      </c>
      <c r="HP78" s="2" t="s">
        <v>6</v>
      </c>
      <c r="HQ78" s="2" t="s">
        <v>7</v>
      </c>
      <c r="HR78" s="2" t="s">
        <v>1</v>
      </c>
      <c r="HS78" s="2" t="s">
        <v>2</v>
      </c>
      <c r="HT78" s="2" t="s">
        <v>3</v>
      </c>
      <c r="HU78" s="2" t="s">
        <v>4</v>
      </c>
      <c r="HV78" s="2" t="s">
        <v>5</v>
      </c>
      <c r="HW78" s="2" t="s">
        <v>6</v>
      </c>
      <c r="HX78" s="2" t="s">
        <v>7</v>
      </c>
      <c r="HY78" s="2" t="s">
        <v>1</v>
      </c>
      <c r="HZ78" s="2" t="s">
        <v>2</v>
      </c>
      <c r="IA78" s="2" t="s">
        <v>3</v>
      </c>
      <c r="IB78" s="2" t="s">
        <v>4</v>
      </c>
      <c r="IC78" s="2" t="s">
        <v>5</v>
      </c>
      <c r="ID78" s="2" t="s">
        <v>6</v>
      </c>
      <c r="IE78" s="2" t="s">
        <v>7</v>
      </c>
      <c r="IF78" s="2" t="s">
        <v>1</v>
      </c>
      <c r="IG78" s="2" t="s">
        <v>2</v>
      </c>
      <c r="IH78" s="2" t="s">
        <v>3</v>
      </c>
      <c r="II78" s="2" t="s">
        <v>4</v>
      </c>
      <c r="IJ78" s="2" t="s">
        <v>5</v>
      </c>
      <c r="IK78" s="2" t="s">
        <v>6</v>
      </c>
      <c r="IL78" s="2" t="s">
        <v>7</v>
      </c>
      <c r="IM78" s="2" t="s">
        <v>1</v>
      </c>
      <c r="IN78" s="2" t="s">
        <v>2</v>
      </c>
      <c r="IO78" s="2" t="s">
        <v>3</v>
      </c>
      <c r="IP78" s="2" t="s">
        <v>4</v>
      </c>
      <c r="IQ78" s="2" t="s">
        <v>5</v>
      </c>
      <c r="IR78" s="2" t="s">
        <v>6</v>
      </c>
      <c r="IS78" s="2" t="s">
        <v>7</v>
      </c>
      <c r="IT78" s="2" t="s">
        <v>1</v>
      </c>
      <c r="IU78" s="2" t="s">
        <v>2</v>
      </c>
      <c r="IV78" s="2" t="s">
        <v>3</v>
      </c>
      <c r="IW78" s="2" t="s">
        <v>4</v>
      </c>
      <c r="IX78" s="2" t="s">
        <v>5</v>
      </c>
      <c r="IY78" s="2" t="s">
        <v>6</v>
      </c>
      <c r="IZ78" s="2" t="s">
        <v>7</v>
      </c>
      <c r="JA78" s="2" t="s">
        <v>1</v>
      </c>
      <c r="JB78" s="2" t="s">
        <v>2</v>
      </c>
      <c r="JC78" s="2" t="s">
        <v>3</v>
      </c>
      <c r="JD78" s="2" t="s">
        <v>4</v>
      </c>
      <c r="JE78" s="2" t="s">
        <v>5</v>
      </c>
      <c r="JF78" s="2" t="s">
        <v>6</v>
      </c>
      <c r="JG78" s="2" t="s">
        <v>7</v>
      </c>
      <c r="JH78" s="2" t="s">
        <v>1</v>
      </c>
      <c r="JI78" s="2" t="s">
        <v>2</v>
      </c>
      <c r="JJ78" s="2" t="s">
        <v>3</v>
      </c>
      <c r="JK78" s="2" t="s">
        <v>4</v>
      </c>
      <c r="JL78" s="2" t="s">
        <v>5</v>
      </c>
      <c r="JM78" s="2" t="s">
        <v>6</v>
      </c>
      <c r="JN78" s="2" t="s">
        <v>7</v>
      </c>
      <c r="JO78" s="2" t="s">
        <v>1</v>
      </c>
      <c r="JP78" s="2" t="s">
        <v>2</v>
      </c>
      <c r="JQ78" s="2" t="s">
        <v>3</v>
      </c>
      <c r="JR78" s="2" t="s">
        <v>4</v>
      </c>
      <c r="JS78" s="2" t="s">
        <v>5</v>
      </c>
      <c r="JT78" s="2" t="s">
        <v>6</v>
      </c>
      <c r="JU78" s="2" t="s">
        <v>7</v>
      </c>
      <c r="JV78" s="2" t="s">
        <v>1</v>
      </c>
      <c r="JW78" s="2" t="s">
        <v>2</v>
      </c>
      <c r="JX78" s="2" t="s">
        <v>3</v>
      </c>
      <c r="JY78" s="2" t="s">
        <v>4</v>
      </c>
      <c r="JZ78" s="2" t="s">
        <v>5</v>
      </c>
      <c r="KA78" s="2" t="s">
        <v>6</v>
      </c>
      <c r="KB78" s="2" t="s">
        <v>7</v>
      </c>
      <c r="KC78" s="2" t="s">
        <v>1</v>
      </c>
      <c r="KD78" s="2" t="s">
        <v>2</v>
      </c>
      <c r="KE78" s="2" t="s">
        <v>3</v>
      </c>
      <c r="KF78" s="2" t="s">
        <v>4</v>
      </c>
      <c r="KG78" s="2" t="s">
        <v>5</v>
      </c>
      <c r="KH78" s="2" t="s">
        <v>6</v>
      </c>
      <c r="KI78" s="2" t="s">
        <v>7</v>
      </c>
      <c r="KJ78" s="2" t="s">
        <v>1</v>
      </c>
      <c r="KK78" s="2" t="s">
        <v>2</v>
      </c>
      <c r="KL78" s="2" t="s">
        <v>3</v>
      </c>
      <c r="KM78" s="2" t="s">
        <v>4</v>
      </c>
      <c r="KN78" s="2" t="s">
        <v>5</v>
      </c>
      <c r="KO78" s="2" t="s">
        <v>6</v>
      </c>
      <c r="KP78" s="2" t="s">
        <v>7</v>
      </c>
      <c r="KQ78" s="2" t="s">
        <v>1</v>
      </c>
      <c r="KR78" s="2" t="s">
        <v>2</v>
      </c>
      <c r="KS78" s="2" t="s">
        <v>3</v>
      </c>
      <c r="KT78" s="2" t="s">
        <v>4</v>
      </c>
      <c r="KU78" s="2" t="s">
        <v>5</v>
      </c>
      <c r="KV78" s="2" t="s">
        <v>6</v>
      </c>
      <c r="KW78" s="2" t="s">
        <v>7</v>
      </c>
      <c r="KX78" s="2" t="s">
        <v>1</v>
      </c>
      <c r="KY78" s="2" t="s">
        <v>2</v>
      </c>
      <c r="KZ78" s="2" t="s">
        <v>3</v>
      </c>
      <c r="LA78" s="2" t="s">
        <v>4</v>
      </c>
      <c r="LB78" s="2" t="s">
        <v>5</v>
      </c>
      <c r="LC78" s="2" t="s">
        <v>6</v>
      </c>
      <c r="LD78" s="2" t="s">
        <v>7</v>
      </c>
      <c r="LE78" s="2" t="s">
        <v>1</v>
      </c>
      <c r="LF78" s="2" t="s">
        <v>2</v>
      </c>
      <c r="LG78" s="2" t="s">
        <v>3</v>
      </c>
      <c r="LH78" s="2" t="s">
        <v>4</v>
      </c>
      <c r="LI78" s="2" t="s">
        <v>5</v>
      </c>
      <c r="LJ78" s="2" t="s">
        <v>6</v>
      </c>
      <c r="LK78" s="2" t="s">
        <v>7</v>
      </c>
      <c r="LL78" s="2" t="s">
        <v>1</v>
      </c>
      <c r="LM78" s="2" t="s">
        <v>2</v>
      </c>
      <c r="LN78" s="2" t="s">
        <v>3</v>
      </c>
      <c r="LO78" s="2" t="s">
        <v>4</v>
      </c>
      <c r="LP78" s="2" t="s">
        <v>5</v>
      </c>
      <c r="LQ78" s="2" t="s">
        <v>6</v>
      </c>
      <c r="LR78" s="2" t="s">
        <v>7</v>
      </c>
      <c r="LS78" s="2" t="s">
        <v>1</v>
      </c>
      <c r="LT78" s="2" t="s">
        <v>2</v>
      </c>
      <c r="LU78" s="2" t="s">
        <v>3</v>
      </c>
      <c r="LV78" s="2" t="s">
        <v>4</v>
      </c>
      <c r="LW78" s="2" t="s">
        <v>5</v>
      </c>
      <c r="LX78" s="2" t="s">
        <v>6</v>
      </c>
      <c r="LY78" s="2" t="s">
        <v>7</v>
      </c>
      <c r="LZ78" s="2" t="s">
        <v>1</v>
      </c>
      <c r="MA78" s="2" t="s">
        <v>2</v>
      </c>
      <c r="MB78" s="2" t="s">
        <v>3</v>
      </c>
      <c r="MC78" s="2" t="s">
        <v>4</v>
      </c>
      <c r="MD78" s="2" t="s">
        <v>5</v>
      </c>
      <c r="ME78" s="2" t="s">
        <v>6</v>
      </c>
      <c r="MF78" s="2" t="s">
        <v>7</v>
      </c>
      <c r="MG78" s="2" t="s">
        <v>1</v>
      </c>
      <c r="MH78" s="2" t="s">
        <v>2</v>
      </c>
      <c r="MI78" s="2" t="s">
        <v>3</v>
      </c>
      <c r="MJ78" s="2" t="s">
        <v>4</v>
      </c>
      <c r="MK78" s="2" t="s">
        <v>5</v>
      </c>
      <c r="ML78" s="2" t="s">
        <v>6</v>
      </c>
      <c r="MM78" s="2" t="s">
        <v>7</v>
      </c>
      <c r="MN78" s="2" t="s">
        <v>1</v>
      </c>
      <c r="MO78" s="2" t="s">
        <v>2</v>
      </c>
      <c r="MP78" s="2" t="s">
        <v>3</v>
      </c>
      <c r="MQ78" s="2" t="s">
        <v>4</v>
      </c>
      <c r="MR78" s="2" t="s">
        <v>5</v>
      </c>
      <c r="MS78" s="2" t="s">
        <v>6</v>
      </c>
      <c r="MT78" s="2" t="s">
        <v>7</v>
      </c>
      <c r="MU78" s="2" t="s">
        <v>1</v>
      </c>
      <c r="MV78" s="2" t="s">
        <v>2</v>
      </c>
      <c r="MW78" s="2" t="s">
        <v>3</v>
      </c>
      <c r="MX78" s="2" t="s">
        <v>4</v>
      </c>
      <c r="MY78" s="2" t="s">
        <v>5</v>
      </c>
      <c r="MZ78" s="2" t="s">
        <v>6</v>
      </c>
      <c r="NA78" s="2" t="s">
        <v>7</v>
      </c>
      <c r="NB78" s="2" t="s">
        <v>1</v>
      </c>
      <c r="NC78" s="2" t="s">
        <v>2</v>
      </c>
      <c r="ND78" s="2" t="s">
        <v>3</v>
      </c>
      <c r="NE78" s="2" t="s">
        <v>4</v>
      </c>
      <c r="NF78" s="2" t="s">
        <v>5</v>
      </c>
      <c r="NG78" s="2" t="s">
        <v>6</v>
      </c>
      <c r="NH78" s="2" t="s">
        <v>7</v>
      </c>
      <c r="NI78" s="2" t="s">
        <v>1</v>
      </c>
      <c r="NJ78" s="2" t="s">
        <v>2</v>
      </c>
      <c r="NK78" s="2" t="s">
        <v>3</v>
      </c>
      <c r="NL78" s="2" t="s">
        <v>4</v>
      </c>
      <c r="NM78" s="2" t="s">
        <v>5</v>
      </c>
      <c r="NN78" s="2" t="s">
        <v>6</v>
      </c>
      <c r="NO78" s="2" t="s">
        <v>7</v>
      </c>
      <c r="NP78" s="2" t="s">
        <v>1</v>
      </c>
      <c r="NQ78" s="2" t="s">
        <v>2</v>
      </c>
      <c r="NR78" s="2" t="s">
        <v>3</v>
      </c>
      <c r="NS78" s="2" t="s">
        <v>4</v>
      </c>
      <c r="NT78" s="2" t="s">
        <v>5</v>
      </c>
      <c r="NU78" s="2" t="s">
        <v>6</v>
      </c>
      <c r="NV78" s="2" t="s">
        <v>7</v>
      </c>
      <c r="NW78" s="2" t="s">
        <v>1</v>
      </c>
      <c r="NX78" s="2" t="s">
        <v>2</v>
      </c>
      <c r="NY78" s="2" t="s">
        <v>3</v>
      </c>
      <c r="NZ78" s="2" t="s">
        <v>4</v>
      </c>
      <c r="OA78" s="2" t="s">
        <v>5</v>
      </c>
      <c r="OB78" s="2" t="s">
        <v>6</v>
      </c>
      <c r="OC78" s="2" t="s">
        <v>7</v>
      </c>
      <c r="OD78" s="2" t="s">
        <v>1</v>
      </c>
      <c r="OE78" s="2" t="s">
        <v>2</v>
      </c>
      <c r="OF78" s="2" t="s">
        <v>3</v>
      </c>
      <c r="OG78" s="2" t="s">
        <v>4</v>
      </c>
      <c r="OH78" s="2" t="s">
        <v>5</v>
      </c>
      <c r="OI78" s="2" t="s">
        <v>6</v>
      </c>
      <c r="OJ78" s="2" t="s">
        <v>7</v>
      </c>
      <c r="OK78" s="2" t="s">
        <v>1</v>
      </c>
      <c r="OL78" s="2" t="s">
        <v>2</v>
      </c>
      <c r="OM78" s="2" t="s">
        <v>3</v>
      </c>
      <c r="ON78" s="2" t="s">
        <v>4</v>
      </c>
      <c r="OO78" s="2" t="s">
        <v>5</v>
      </c>
      <c r="OP78" s="2" t="s">
        <v>6</v>
      </c>
      <c r="OQ78" s="2" t="s">
        <v>7</v>
      </c>
      <c r="OR78" s="2" t="s">
        <v>1</v>
      </c>
      <c r="OS78" s="2" t="s">
        <v>2</v>
      </c>
      <c r="OT78" s="2" t="s">
        <v>3</v>
      </c>
      <c r="OU78" s="2" t="s">
        <v>4</v>
      </c>
      <c r="OV78" s="2" t="s">
        <v>5</v>
      </c>
      <c r="OW78" s="2" t="s">
        <v>6</v>
      </c>
      <c r="OX78" s="2" t="s">
        <v>7</v>
      </c>
      <c r="OY78" s="2" t="s">
        <v>1</v>
      </c>
      <c r="OZ78" s="2" t="s">
        <v>2</v>
      </c>
      <c r="PA78" s="2" t="s">
        <v>3</v>
      </c>
      <c r="PB78" s="2" t="s">
        <v>4</v>
      </c>
      <c r="PC78" s="2" t="s">
        <v>5</v>
      </c>
      <c r="PD78" s="2" t="s">
        <v>6</v>
      </c>
      <c r="PE78" s="2" t="s">
        <v>7</v>
      </c>
      <c r="PF78" s="2" t="s">
        <v>1</v>
      </c>
      <c r="PG78" s="2" t="s">
        <v>2</v>
      </c>
      <c r="PH78" s="2" t="s">
        <v>3</v>
      </c>
      <c r="PI78" s="2" t="s">
        <v>4</v>
      </c>
      <c r="PJ78" s="2" t="s">
        <v>5</v>
      </c>
      <c r="PK78" s="2" t="s">
        <v>6</v>
      </c>
      <c r="PL78" s="2" t="s">
        <v>7</v>
      </c>
      <c r="PM78" s="2" t="s">
        <v>1</v>
      </c>
      <c r="PN78" s="2" t="s">
        <v>2</v>
      </c>
      <c r="PO78" s="2" t="s">
        <v>3</v>
      </c>
      <c r="PP78" s="2" t="s">
        <v>4</v>
      </c>
      <c r="PQ78" s="2" t="s">
        <v>5</v>
      </c>
      <c r="PR78" s="2" t="s">
        <v>6</v>
      </c>
      <c r="PS78" s="2" t="s">
        <v>7</v>
      </c>
      <c r="PT78" s="2" t="s">
        <v>1</v>
      </c>
      <c r="PU78" s="2" t="s">
        <v>2</v>
      </c>
      <c r="PV78" s="2" t="s">
        <v>3</v>
      </c>
      <c r="PW78" s="2" t="s">
        <v>4</v>
      </c>
      <c r="PX78" s="2" t="s">
        <v>5</v>
      </c>
      <c r="PY78" s="2" t="s">
        <v>6</v>
      </c>
      <c r="PZ78" s="2" t="s">
        <v>7</v>
      </c>
      <c r="QA78" s="2" t="s">
        <v>1</v>
      </c>
      <c r="QB78" s="2" t="s">
        <v>2</v>
      </c>
      <c r="QC78" s="2" t="s">
        <v>3</v>
      </c>
      <c r="QD78" s="2" t="s">
        <v>4</v>
      </c>
      <c r="QE78" s="2" t="s">
        <v>5</v>
      </c>
      <c r="QF78" s="2" t="s">
        <v>6</v>
      </c>
      <c r="QG78" s="2" t="s">
        <v>7</v>
      </c>
      <c r="QH78" s="2" t="s">
        <v>1</v>
      </c>
      <c r="QI78" s="2" t="s">
        <v>2</v>
      </c>
      <c r="QJ78" s="2" t="s">
        <v>3</v>
      </c>
      <c r="QK78" s="2" t="s">
        <v>4</v>
      </c>
      <c r="QL78" s="2" t="s">
        <v>5</v>
      </c>
      <c r="QM78" s="2" t="s">
        <v>6</v>
      </c>
      <c r="QN78" s="2" t="s">
        <v>7</v>
      </c>
      <c r="QO78" s="2" t="s">
        <v>1</v>
      </c>
      <c r="QP78" s="2" t="s">
        <v>2</v>
      </c>
      <c r="QQ78" s="2" t="s">
        <v>3</v>
      </c>
      <c r="QR78" s="2" t="s">
        <v>4</v>
      </c>
      <c r="QS78" s="2" t="s">
        <v>5</v>
      </c>
      <c r="QT78" s="2" t="s">
        <v>6</v>
      </c>
      <c r="QU78" s="2" t="s">
        <v>7</v>
      </c>
      <c r="QV78" s="2" t="s">
        <v>1</v>
      </c>
      <c r="QW78" s="2" t="s">
        <v>2</v>
      </c>
      <c r="QX78" s="2" t="s">
        <v>3</v>
      </c>
      <c r="QY78" s="2" t="s">
        <v>4</v>
      </c>
      <c r="QZ78" s="2" t="s">
        <v>5</v>
      </c>
      <c r="RA78" s="2" t="s">
        <v>6</v>
      </c>
      <c r="RB78" s="2" t="s">
        <v>7</v>
      </c>
      <c r="RC78" s="2" t="s">
        <v>1</v>
      </c>
      <c r="RD78" s="2" t="s">
        <v>2</v>
      </c>
      <c r="RE78" s="2" t="s">
        <v>3</v>
      </c>
      <c r="RF78" s="2" t="s">
        <v>4</v>
      </c>
      <c r="RG78" s="2" t="s">
        <v>5</v>
      </c>
      <c r="RH78" s="2" t="s">
        <v>6</v>
      </c>
      <c r="RI78" s="2" t="s">
        <v>7</v>
      </c>
      <c r="RJ78" s="2" t="s">
        <v>1</v>
      </c>
      <c r="RK78" s="2" t="s">
        <v>2</v>
      </c>
      <c r="RL78" s="2" t="s">
        <v>3</v>
      </c>
      <c r="RM78" s="2" t="s">
        <v>4</v>
      </c>
      <c r="RN78" s="2" t="s">
        <v>5</v>
      </c>
      <c r="RO78" s="2" t="s">
        <v>6</v>
      </c>
      <c r="RP78" s="2" t="s">
        <v>7</v>
      </c>
      <c r="RQ78" s="2" t="s">
        <v>1</v>
      </c>
      <c r="RR78" s="2" t="s">
        <v>2</v>
      </c>
      <c r="RS78" s="2" t="s">
        <v>3</v>
      </c>
      <c r="RT78" s="2" t="s">
        <v>4</v>
      </c>
      <c r="RU78" s="2" t="s">
        <v>5</v>
      </c>
      <c r="RV78" s="2" t="s">
        <v>6</v>
      </c>
      <c r="RW78" s="2" t="s">
        <v>7</v>
      </c>
      <c r="RX78" s="2" t="s">
        <v>1</v>
      </c>
      <c r="RY78" s="2" t="s">
        <v>2</v>
      </c>
      <c r="RZ78" s="2" t="s">
        <v>3</v>
      </c>
      <c r="SA78" s="2" t="s">
        <v>4</v>
      </c>
      <c r="SB78" s="2" t="s">
        <v>5</v>
      </c>
      <c r="SC78" s="2" t="s">
        <v>6</v>
      </c>
      <c r="SD78" s="2" t="s">
        <v>7</v>
      </c>
      <c r="SE78" s="2" t="s">
        <v>1</v>
      </c>
      <c r="SF78" s="2" t="s">
        <v>2</v>
      </c>
      <c r="SG78" s="2" t="s">
        <v>3</v>
      </c>
      <c r="SH78" s="2" t="s">
        <v>4</v>
      </c>
      <c r="SI78" s="2" t="s">
        <v>5</v>
      </c>
      <c r="SJ78" s="2" t="s">
        <v>6</v>
      </c>
      <c r="SK78" s="2" t="s">
        <v>7</v>
      </c>
      <c r="SL78" s="2" t="s">
        <v>1</v>
      </c>
      <c r="SM78" s="2" t="s">
        <v>2</v>
      </c>
      <c r="SN78" s="2" t="s">
        <v>3</v>
      </c>
      <c r="SO78" s="2" t="s">
        <v>4</v>
      </c>
      <c r="SP78" s="2" t="s">
        <v>5</v>
      </c>
      <c r="SQ78" s="2" t="s">
        <v>6</v>
      </c>
      <c r="SR78" s="2" t="s">
        <v>7</v>
      </c>
      <c r="SS78" s="2" t="s">
        <v>1</v>
      </c>
      <c r="ST78" s="2" t="s">
        <v>2</v>
      </c>
      <c r="SU78" s="2" t="s">
        <v>3</v>
      </c>
      <c r="SV78" s="2" t="s">
        <v>4</v>
      </c>
      <c r="SW78" s="2" t="s">
        <v>5</v>
      </c>
      <c r="SX78" s="2" t="s">
        <v>6</v>
      </c>
      <c r="SY78" s="2" t="s">
        <v>7</v>
      </c>
      <c r="SZ78" s="2" t="s">
        <v>1</v>
      </c>
      <c r="TA78" s="2" t="s">
        <v>2</v>
      </c>
      <c r="TB78" s="2" t="s">
        <v>3</v>
      </c>
      <c r="TC78" s="2" t="s">
        <v>4</v>
      </c>
      <c r="TD78" s="2" t="s">
        <v>5</v>
      </c>
      <c r="TE78" s="2" t="s">
        <v>6</v>
      </c>
      <c r="TF78" s="2" t="s">
        <v>7</v>
      </c>
      <c r="TG78" s="2" t="s">
        <v>1</v>
      </c>
      <c r="TH78" s="2" t="s">
        <v>2</v>
      </c>
      <c r="TI78" s="2" t="s">
        <v>3</v>
      </c>
    </row>
    <row r="79" spans="1:722" ht="15">
      <c r="A79" s="299" t="s">
        <v>261</v>
      </c>
      <c r="B79" s="212">
        <v>45326</v>
      </c>
      <c r="C79" s="212">
        <v>45327</v>
      </c>
      <c r="D79" s="212">
        <v>45328</v>
      </c>
      <c r="E79" s="212">
        <v>45329</v>
      </c>
      <c r="F79" s="212">
        <v>45330</v>
      </c>
      <c r="G79" s="212">
        <v>45331</v>
      </c>
      <c r="H79" s="212">
        <v>45332</v>
      </c>
      <c r="I79" s="212">
        <v>45333</v>
      </c>
      <c r="J79" s="212">
        <v>45334</v>
      </c>
      <c r="K79" s="212">
        <v>45335</v>
      </c>
      <c r="L79" s="212">
        <v>45336</v>
      </c>
      <c r="M79" s="212">
        <v>45337</v>
      </c>
      <c r="N79" s="212">
        <v>45338</v>
      </c>
      <c r="O79" s="212">
        <v>45339</v>
      </c>
      <c r="P79" s="212">
        <v>45340</v>
      </c>
      <c r="Q79" s="212">
        <v>45341</v>
      </c>
      <c r="R79" s="212">
        <v>45342</v>
      </c>
      <c r="S79" s="212">
        <v>45343</v>
      </c>
      <c r="T79" s="212">
        <v>45344</v>
      </c>
      <c r="U79" s="212">
        <v>45345</v>
      </c>
      <c r="V79" s="212">
        <v>45346</v>
      </c>
      <c r="W79" s="212">
        <v>45347</v>
      </c>
      <c r="X79" s="212">
        <v>45348</v>
      </c>
      <c r="Y79" s="212">
        <v>45349</v>
      </c>
      <c r="Z79" s="212">
        <v>45350</v>
      </c>
      <c r="AA79" s="212">
        <v>45351</v>
      </c>
      <c r="AB79" s="212">
        <v>45352</v>
      </c>
      <c r="AC79" s="212">
        <v>45353</v>
      </c>
      <c r="AD79" s="212">
        <v>45354</v>
      </c>
      <c r="AE79" s="212">
        <v>45355</v>
      </c>
      <c r="AF79" s="212">
        <v>45356</v>
      </c>
      <c r="AG79" s="212">
        <v>45357</v>
      </c>
      <c r="AH79" s="212">
        <v>45358</v>
      </c>
      <c r="AI79" s="212">
        <v>45359</v>
      </c>
      <c r="AJ79" s="212">
        <v>45360</v>
      </c>
      <c r="AK79" s="212">
        <v>45361</v>
      </c>
      <c r="AL79" s="212">
        <v>45362</v>
      </c>
      <c r="AM79" s="212">
        <v>45363</v>
      </c>
      <c r="AN79" s="212">
        <v>45364</v>
      </c>
      <c r="AO79" s="212">
        <v>45365</v>
      </c>
      <c r="AP79" s="212">
        <v>45366</v>
      </c>
      <c r="AQ79" s="212">
        <v>45367</v>
      </c>
      <c r="AR79" s="212">
        <v>45368</v>
      </c>
      <c r="AS79" s="212">
        <v>45369</v>
      </c>
      <c r="AT79" s="212">
        <v>45370</v>
      </c>
      <c r="AU79" s="212">
        <v>45371</v>
      </c>
      <c r="AV79" s="212">
        <v>45372</v>
      </c>
      <c r="AW79" s="212">
        <v>45373</v>
      </c>
      <c r="AX79" s="212">
        <v>45374</v>
      </c>
      <c r="AY79" s="212">
        <v>45375</v>
      </c>
      <c r="AZ79" s="212">
        <v>45376</v>
      </c>
      <c r="BA79" s="212">
        <v>45377</v>
      </c>
      <c r="BB79" s="212">
        <v>45378</v>
      </c>
      <c r="BC79" s="212">
        <v>45379</v>
      </c>
      <c r="BD79" s="212">
        <v>45380</v>
      </c>
      <c r="BE79" s="212">
        <v>45381</v>
      </c>
      <c r="BF79" s="212">
        <v>45382</v>
      </c>
      <c r="BG79" s="212">
        <v>45383</v>
      </c>
      <c r="BH79" s="212">
        <v>45384</v>
      </c>
      <c r="BI79" s="212">
        <v>45385</v>
      </c>
      <c r="BJ79" s="212">
        <v>45386</v>
      </c>
      <c r="BK79" s="212">
        <v>45387</v>
      </c>
      <c r="BL79" s="212">
        <v>45388</v>
      </c>
      <c r="BM79" s="212">
        <v>45389</v>
      </c>
      <c r="BN79" s="212">
        <v>45390</v>
      </c>
      <c r="BO79" s="212">
        <v>45391</v>
      </c>
      <c r="BP79" s="212">
        <v>45392</v>
      </c>
      <c r="BQ79" s="212">
        <v>45393</v>
      </c>
      <c r="BR79" s="212">
        <v>45394</v>
      </c>
      <c r="BS79" s="212">
        <v>45395</v>
      </c>
      <c r="BT79" s="212">
        <v>45396</v>
      </c>
      <c r="BU79" s="212">
        <v>45397</v>
      </c>
      <c r="BV79" s="212">
        <v>45398</v>
      </c>
      <c r="BW79" s="212">
        <v>45399</v>
      </c>
      <c r="BX79" s="212">
        <v>45400</v>
      </c>
      <c r="BY79" s="212">
        <v>45401</v>
      </c>
      <c r="BZ79" s="212">
        <v>45402</v>
      </c>
      <c r="CA79" s="212">
        <v>45403</v>
      </c>
      <c r="CB79" s="212">
        <v>45404</v>
      </c>
      <c r="CC79" s="212">
        <v>45405</v>
      </c>
      <c r="CD79" s="212">
        <v>45406</v>
      </c>
      <c r="CE79" s="212">
        <v>45407</v>
      </c>
      <c r="CF79" s="212">
        <v>45408</v>
      </c>
      <c r="CG79" s="212">
        <v>45409</v>
      </c>
      <c r="CH79" s="212">
        <v>45410</v>
      </c>
      <c r="CI79" s="212">
        <v>45411</v>
      </c>
      <c r="CJ79" s="212">
        <v>45412</v>
      </c>
      <c r="CK79" s="212">
        <v>45413</v>
      </c>
      <c r="CL79" s="212">
        <v>45414</v>
      </c>
      <c r="CM79" s="212">
        <v>45415</v>
      </c>
      <c r="CN79" s="212">
        <v>45416</v>
      </c>
      <c r="CO79" s="212">
        <v>45417</v>
      </c>
      <c r="CP79" s="212">
        <v>45418</v>
      </c>
      <c r="CQ79" s="212">
        <v>45419</v>
      </c>
      <c r="CR79" s="212">
        <v>45420</v>
      </c>
      <c r="CS79" s="212">
        <v>45421</v>
      </c>
      <c r="CT79" s="212">
        <v>45422</v>
      </c>
      <c r="CU79" s="212">
        <v>45423</v>
      </c>
      <c r="CV79" s="212">
        <v>45424</v>
      </c>
      <c r="CW79" s="212">
        <v>45425</v>
      </c>
      <c r="CX79" s="212">
        <v>45426</v>
      </c>
      <c r="CY79" s="212">
        <v>45427</v>
      </c>
      <c r="CZ79" s="212">
        <v>45428</v>
      </c>
      <c r="DA79" s="212">
        <v>45429</v>
      </c>
      <c r="DB79" s="212">
        <v>45430</v>
      </c>
      <c r="DC79" s="212">
        <v>45431</v>
      </c>
      <c r="DD79" s="212">
        <v>45432</v>
      </c>
      <c r="DE79" s="212">
        <v>45433</v>
      </c>
      <c r="DF79" s="212">
        <v>45434</v>
      </c>
      <c r="DG79" s="212">
        <v>45435</v>
      </c>
      <c r="DH79" s="212">
        <v>45436</v>
      </c>
      <c r="DI79" s="212">
        <v>45437</v>
      </c>
      <c r="DJ79" s="212">
        <v>45438</v>
      </c>
      <c r="DK79" s="212">
        <v>45439</v>
      </c>
      <c r="DL79" s="212">
        <v>45440</v>
      </c>
      <c r="DM79" s="212">
        <v>45441</v>
      </c>
      <c r="DN79" s="212">
        <v>45442</v>
      </c>
      <c r="DO79" s="212">
        <v>45443</v>
      </c>
      <c r="DP79" s="212">
        <v>45444</v>
      </c>
      <c r="DQ79" s="212">
        <v>45445</v>
      </c>
      <c r="DR79" s="212">
        <v>45446</v>
      </c>
      <c r="DS79" s="212">
        <v>45447</v>
      </c>
      <c r="DT79" s="212">
        <v>45448</v>
      </c>
      <c r="DU79" s="212">
        <v>45449</v>
      </c>
      <c r="DV79" s="212">
        <v>45450</v>
      </c>
      <c r="DW79" s="212">
        <v>45451</v>
      </c>
      <c r="DX79" s="212">
        <v>45452</v>
      </c>
      <c r="DY79" s="212">
        <v>45453</v>
      </c>
      <c r="DZ79" s="212">
        <v>45454</v>
      </c>
      <c r="EA79" s="212">
        <v>45455</v>
      </c>
      <c r="EB79" s="212">
        <v>45456</v>
      </c>
      <c r="EC79" s="212">
        <v>45457</v>
      </c>
      <c r="ED79" s="212">
        <v>45458</v>
      </c>
      <c r="EE79" s="212">
        <v>45459</v>
      </c>
      <c r="EF79" s="212">
        <v>45460</v>
      </c>
      <c r="EG79" s="212">
        <v>45461</v>
      </c>
      <c r="EH79" s="212">
        <v>45462</v>
      </c>
      <c r="EI79" s="212">
        <v>45463</v>
      </c>
      <c r="EJ79" s="212">
        <v>45464</v>
      </c>
      <c r="EK79" s="212">
        <v>45465</v>
      </c>
      <c r="EL79" s="212">
        <v>45466</v>
      </c>
      <c r="EM79" s="212">
        <v>45467</v>
      </c>
      <c r="EN79" s="212">
        <v>45468</v>
      </c>
      <c r="EO79" s="212">
        <v>45469</v>
      </c>
      <c r="EP79" s="212">
        <v>45470</v>
      </c>
      <c r="EQ79" s="212">
        <v>45471</v>
      </c>
      <c r="ER79" s="212">
        <v>45472</v>
      </c>
      <c r="ES79" s="212">
        <v>45473</v>
      </c>
      <c r="ET79" s="212">
        <v>45474</v>
      </c>
      <c r="EU79" s="212">
        <v>45475</v>
      </c>
      <c r="EV79" s="212">
        <v>45476</v>
      </c>
      <c r="EW79" s="212">
        <v>45477</v>
      </c>
      <c r="EX79" s="212">
        <v>45478</v>
      </c>
      <c r="EY79" s="212">
        <v>45479</v>
      </c>
      <c r="EZ79" s="212">
        <v>45480</v>
      </c>
      <c r="FA79" s="212">
        <v>45481</v>
      </c>
      <c r="FB79" s="212">
        <v>45482</v>
      </c>
      <c r="FC79" s="212">
        <v>45483</v>
      </c>
      <c r="FD79" s="212">
        <v>45484</v>
      </c>
      <c r="FE79" s="212">
        <v>45485</v>
      </c>
      <c r="FF79" s="212">
        <v>45486</v>
      </c>
      <c r="FG79" s="212">
        <v>45487</v>
      </c>
      <c r="FH79" s="212">
        <v>45488</v>
      </c>
      <c r="FI79" s="212">
        <v>45489</v>
      </c>
      <c r="FJ79" s="212">
        <v>45490</v>
      </c>
      <c r="FK79" s="212">
        <v>45491</v>
      </c>
      <c r="FL79" s="212">
        <v>45492</v>
      </c>
      <c r="FM79" s="212">
        <v>45493</v>
      </c>
      <c r="FN79" s="212">
        <v>45494</v>
      </c>
      <c r="FO79" s="212">
        <v>45495</v>
      </c>
      <c r="FP79" s="212">
        <v>45496</v>
      </c>
      <c r="FQ79" s="212">
        <v>45497</v>
      </c>
      <c r="FR79" s="212">
        <v>45498</v>
      </c>
      <c r="FS79" s="212">
        <v>45499</v>
      </c>
      <c r="FT79" s="212">
        <v>45500</v>
      </c>
      <c r="FU79" s="212">
        <v>45501</v>
      </c>
      <c r="FV79" s="212">
        <v>45502</v>
      </c>
      <c r="FW79" s="212">
        <v>45503</v>
      </c>
      <c r="FX79" s="212">
        <v>45504</v>
      </c>
      <c r="FY79" s="212">
        <v>45505</v>
      </c>
      <c r="FZ79" s="212">
        <v>45506</v>
      </c>
      <c r="GA79" s="212">
        <v>45507</v>
      </c>
      <c r="GB79" s="212">
        <v>45508</v>
      </c>
      <c r="GC79" s="212">
        <v>45509</v>
      </c>
      <c r="GD79" s="212">
        <v>45510</v>
      </c>
      <c r="GE79" s="212">
        <v>45511</v>
      </c>
      <c r="GF79" s="212">
        <v>45512</v>
      </c>
      <c r="GG79" s="212">
        <v>45513</v>
      </c>
      <c r="GH79" s="212">
        <v>45514</v>
      </c>
      <c r="GI79" s="212">
        <v>45515</v>
      </c>
      <c r="GJ79" s="212">
        <v>45516</v>
      </c>
      <c r="GK79" s="212">
        <v>45517</v>
      </c>
      <c r="GL79" s="212">
        <v>45518</v>
      </c>
      <c r="GM79" s="212">
        <v>45519</v>
      </c>
      <c r="GN79" s="212">
        <v>45520</v>
      </c>
      <c r="GO79" s="212">
        <v>45521</v>
      </c>
      <c r="GP79" s="212">
        <v>45522</v>
      </c>
      <c r="GQ79" s="212">
        <v>45523</v>
      </c>
      <c r="GR79" s="212">
        <v>45524</v>
      </c>
      <c r="GS79" s="212">
        <v>45525</v>
      </c>
      <c r="GT79" s="212">
        <v>45526</v>
      </c>
      <c r="GU79" s="212">
        <v>45527</v>
      </c>
      <c r="GV79" s="212">
        <v>45528</v>
      </c>
      <c r="GW79" s="212">
        <v>45529</v>
      </c>
      <c r="GX79" s="212">
        <v>45530</v>
      </c>
      <c r="GY79" s="212">
        <v>45531</v>
      </c>
      <c r="GZ79" s="212">
        <v>45532</v>
      </c>
      <c r="HA79" s="212">
        <v>45533</v>
      </c>
      <c r="HB79" s="212">
        <v>45534</v>
      </c>
      <c r="HC79" s="212">
        <v>45535</v>
      </c>
      <c r="HD79" s="212">
        <v>45536</v>
      </c>
      <c r="HE79" s="212">
        <v>45537</v>
      </c>
      <c r="HF79" s="212">
        <v>45538</v>
      </c>
      <c r="HG79" s="212">
        <v>45539</v>
      </c>
      <c r="HH79" s="212">
        <v>45540</v>
      </c>
      <c r="HI79" s="212">
        <v>45541</v>
      </c>
      <c r="HJ79" s="212">
        <v>45542</v>
      </c>
      <c r="HK79" s="212">
        <v>45543</v>
      </c>
      <c r="HL79" s="212">
        <v>45544</v>
      </c>
      <c r="HM79" s="212">
        <v>45545</v>
      </c>
      <c r="HN79" s="212">
        <v>45546</v>
      </c>
      <c r="HO79" s="212">
        <v>45547</v>
      </c>
      <c r="HP79" s="212">
        <v>45548</v>
      </c>
      <c r="HQ79" s="212">
        <v>45549</v>
      </c>
      <c r="HR79" s="212">
        <v>45550</v>
      </c>
      <c r="HS79" s="212">
        <v>45551</v>
      </c>
      <c r="HT79" s="212">
        <v>45552</v>
      </c>
      <c r="HU79" s="212">
        <v>45553</v>
      </c>
      <c r="HV79" s="212">
        <v>45554</v>
      </c>
      <c r="HW79" s="212">
        <v>45555</v>
      </c>
      <c r="HX79" s="212">
        <v>45556</v>
      </c>
      <c r="HY79" s="212">
        <v>45557</v>
      </c>
      <c r="HZ79" s="212">
        <v>45558</v>
      </c>
      <c r="IA79" s="212">
        <v>45559</v>
      </c>
      <c r="IB79" s="212">
        <v>45560</v>
      </c>
      <c r="IC79" s="212">
        <v>45561</v>
      </c>
      <c r="ID79" s="212">
        <v>45562</v>
      </c>
      <c r="IE79" s="212">
        <v>45563</v>
      </c>
      <c r="IF79" s="212">
        <v>45564</v>
      </c>
      <c r="IG79" s="212">
        <v>45565</v>
      </c>
      <c r="IH79" s="212">
        <v>45566</v>
      </c>
      <c r="II79" s="212">
        <v>45567</v>
      </c>
      <c r="IJ79" s="212">
        <v>45568</v>
      </c>
      <c r="IK79" s="212">
        <v>45569</v>
      </c>
      <c r="IL79" s="212">
        <v>45570</v>
      </c>
      <c r="IM79" s="212">
        <v>45571</v>
      </c>
      <c r="IN79" s="212">
        <v>45572</v>
      </c>
      <c r="IO79" s="212">
        <v>45573</v>
      </c>
      <c r="IP79" s="212">
        <v>45574</v>
      </c>
      <c r="IQ79" s="212">
        <v>45575</v>
      </c>
      <c r="IR79" s="212">
        <v>45576</v>
      </c>
      <c r="IS79" s="212">
        <v>45577</v>
      </c>
      <c r="IT79" s="212">
        <v>45578</v>
      </c>
      <c r="IU79" s="212">
        <v>45579</v>
      </c>
      <c r="IV79" s="212">
        <v>45580</v>
      </c>
      <c r="IW79" s="212">
        <v>45581</v>
      </c>
      <c r="IX79" s="212">
        <v>45582</v>
      </c>
      <c r="IY79" s="212">
        <v>45583</v>
      </c>
      <c r="IZ79" s="212">
        <v>45584</v>
      </c>
      <c r="JA79" s="212">
        <v>45585</v>
      </c>
      <c r="JB79" s="212">
        <v>45586</v>
      </c>
      <c r="JC79" s="212">
        <v>45587</v>
      </c>
      <c r="JD79" s="212">
        <v>45588</v>
      </c>
      <c r="JE79" s="212">
        <v>45589</v>
      </c>
      <c r="JF79" s="212">
        <v>45590</v>
      </c>
      <c r="JG79" s="212">
        <v>45591</v>
      </c>
      <c r="JH79" s="212">
        <v>45592</v>
      </c>
      <c r="JI79" s="212">
        <v>45593</v>
      </c>
      <c r="JJ79" s="212">
        <v>45594</v>
      </c>
      <c r="JK79" s="212">
        <v>45595</v>
      </c>
      <c r="JL79" s="212">
        <v>45596</v>
      </c>
      <c r="JM79" s="212">
        <v>45597</v>
      </c>
      <c r="JN79" s="212">
        <v>45598</v>
      </c>
      <c r="JO79" s="212">
        <v>45599</v>
      </c>
      <c r="JP79" s="212">
        <v>45600</v>
      </c>
      <c r="JQ79" s="212">
        <v>45601</v>
      </c>
      <c r="JR79" s="212">
        <v>45602</v>
      </c>
      <c r="JS79" s="212">
        <v>45603</v>
      </c>
      <c r="JT79" s="212">
        <v>45604</v>
      </c>
      <c r="JU79" s="212">
        <v>45605</v>
      </c>
      <c r="JV79" s="212">
        <v>45606</v>
      </c>
      <c r="JW79" s="212">
        <v>45607</v>
      </c>
      <c r="JX79" s="212">
        <v>45608</v>
      </c>
      <c r="JY79" s="212">
        <v>45609</v>
      </c>
      <c r="JZ79" s="212">
        <v>45610</v>
      </c>
      <c r="KA79" s="212">
        <v>45611</v>
      </c>
      <c r="KB79" s="212">
        <v>45612</v>
      </c>
      <c r="KC79" s="212">
        <v>45613</v>
      </c>
      <c r="KD79" s="212">
        <v>45614</v>
      </c>
      <c r="KE79" s="212">
        <v>45615</v>
      </c>
      <c r="KF79" s="212">
        <v>45616</v>
      </c>
      <c r="KG79" s="212">
        <v>45617</v>
      </c>
      <c r="KH79" s="212">
        <v>45618</v>
      </c>
      <c r="KI79" s="212">
        <v>45619</v>
      </c>
      <c r="KJ79" s="212">
        <v>45620</v>
      </c>
      <c r="KK79" s="212">
        <v>45621</v>
      </c>
      <c r="KL79" s="212">
        <v>45622</v>
      </c>
      <c r="KM79" s="212">
        <v>45623</v>
      </c>
      <c r="KN79" s="212">
        <v>45624</v>
      </c>
      <c r="KO79" s="212">
        <v>45625</v>
      </c>
      <c r="KP79" s="212">
        <v>45626</v>
      </c>
      <c r="KQ79" s="212">
        <v>45627</v>
      </c>
      <c r="KR79" s="212">
        <v>45628</v>
      </c>
      <c r="KS79" s="212">
        <v>45629</v>
      </c>
      <c r="KT79" s="212">
        <v>45630</v>
      </c>
      <c r="KU79" s="212">
        <v>45631</v>
      </c>
      <c r="KV79" s="212">
        <v>45632</v>
      </c>
      <c r="KW79" s="212">
        <v>45633</v>
      </c>
      <c r="KX79" s="212">
        <v>45634</v>
      </c>
      <c r="KY79" s="212">
        <v>45635</v>
      </c>
      <c r="KZ79" s="212">
        <v>45636</v>
      </c>
      <c r="LA79" s="212">
        <v>45637</v>
      </c>
      <c r="LB79" s="212">
        <v>45638</v>
      </c>
      <c r="LC79" s="212">
        <v>45639</v>
      </c>
      <c r="LD79" s="212">
        <v>45640</v>
      </c>
      <c r="LE79" s="212">
        <v>45641</v>
      </c>
      <c r="LF79" s="212">
        <v>45642</v>
      </c>
      <c r="LG79" s="212">
        <v>45643</v>
      </c>
      <c r="LH79" s="212">
        <v>45644</v>
      </c>
      <c r="LI79" s="212">
        <v>45645</v>
      </c>
      <c r="LJ79" s="212">
        <v>45646</v>
      </c>
      <c r="LK79" s="212">
        <v>45647</v>
      </c>
      <c r="LL79" s="212">
        <v>45648</v>
      </c>
      <c r="LM79" s="212">
        <v>45649</v>
      </c>
      <c r="LN79" s="212">
        <v>45650</v>
      </c>
      <c r="LO79" s="212">
        <v>45651</v>
      </c>
      <c r="LP79" s="212">
        <v>45652</v>
      </c>
      <c r="LQ79" s="212">
        <v>45653</v>
      </c>
      <c r="LR79" s="212">
        <v>45654</v>
      </c>
      <c r="LS79" s="212">
        <v>45655</v>
      </c>
      <c r="LT79" s="212">
        <v>45656</v>
      </c>
      <c r="LU79" s="212">
        <v>45657</v>
      </c>
      <c r="LV79" s="212">
        <v>45658</v>
      </c>
      <c r="LW79" s="212">
        <v>45659</v>
      </c>
      <c r="LX79" s="212">
        <v>45660</v>
      </c>
      <c r="LY79" s="212">
        <v>45661</v>
      </c>
      <c r="LZ79" s="212">
        <v>45662</v>
      </c>
      <c r="MA79" s="212">
        <v>45663</v>
      </c>
      <c r="MB79" s="212">
        <v>45664</v>
      </c>
      <c r="MC79" s="212">
        <v>45665</v>
      </c>
      <c r="MD79" s="212">
        <v>45666</v>
      </c>
      <c r="ME79" s="212">
        <v>45667</v>
      </c>
      <c r="MF79" s="212">
        <v>45668</v>
      </c>
      <c r="MG79" s="212">
        <v>45669</v>
      </c>
      <c r="MH79" s="212">
        <v>45670</v>
      </c>
      <c r="MI79" s="212">
        <v>45671</v>
      </c>
      <c r="MJ79" s="212">
        <v>45672</v>
      </c>
      <c r="MK79" s="212">
        <v>45673</v>
      </c>
      <c r="ML79" s="212">
        <v>45674</v>
      </c>
      <c r="MM79" s="212">
        <v>45675</v>
      </c>
      <c r="MN79" s="212">
        <v>45676</v>
      </c>
      <c r="MO79" s="212">
        <v>45677</v>
      </c>
      <c r="MP79" s="212">
        <v>45678</v>
      </c>
      <c r="MQ79" s="212">
        <v>45679</v>
      </c>
      <c r="MR79" s="212">
        <v>45680</v>
      </c>
      <c r="MS79" s="212">
        <v>45681</v>
      </c>
      <c r="MT79" s="212">
        <v>45682</v>
      </c>
      <c r="MU79" s="212">
        <v>45683</v>
      </c>
      <c r="MV79" s="212">
        <v>45684</v>
      </c>
      <c r="MW79" s="212">
        <v>45685</v>
      </c>
      <c r="MX79" s="212">
        <v>45686</v>
      </c>
      <c r="MY79" s="212">
        <v>45687</v>
      </c>
      <c r="MZ79" s="212">
        <v>45688</v>
      </c>
      <c r="NA79" s="212">
        <v>45689</v>
      </c>
      <c r="NB79" s="212">
        <v>45690</v>
      </c>
      <c r="NC79" s="212">
        <v>45691</v>
      </c>
      <c r="ND79" s="212">
        <v>45692</v>
      </c>
      <c r="NE79" s="212">
        <v>45693</v>
      </c>
      <c r="NF79" s="212">
        <v>45694</v>
      </c>
      <c r="NG79" s="212">
        <v>45695</v>
      </c>
      <c r="NH79" s="212">
        <v>45696</v>
      </c>
      <c r="NI79" s="212">
        <v>45697</v>
      </c>
      <c r="NJ79" s="212">
        <v>45698</v>
      </c>
      <c r="NK79" s="212">
        <v>45699</v>
      </c>
      <c r="NL79" s="212">
        <v>45700</v>
      </c>
      <c r="NM79" s="212">
        <v>45701</v>
      </c>
      <c r="NN79" s="212">
        <v>45702</v>
      </c>
      <c r="NO79" s="212">
        <v>45703</v>
      </c>
      <c r="NP79" s="212">
        <v>45704</v>
      </c>
      <c r="NQ79" s="212">
        <v>45705</v>
      </c>
      <c r="NR79" s="212">
        <v>45706</v>
      </c>
      <c r="NS79" s="212">
        <v>45707</v>
      </c>
      <c r="NT79" s="212">
        <v>45708</v>
      </c>
      <c r="NU79" s="212">
        <v>45709</v>
      </c>
      <c r="NV79" s="212">
        <v>45710</v>
      </c>
      <c r="NW79" s="212">
        <v>45711</v>
      </c>
      <c r="NX79" s="212">
        <v>45712</v>
      </c>
      <c r="NY79" s="212">
        <v>45713</v>
      </c>
      <c r="NZ79" s="212">
        <v>45714</v>
      </c>
      <c r="OA79" s="212">
        <v>45715</v>
      </c>
      <c r="OB79" s="212">
        <v>45716</v>
      </c>
      <c r="OC79" s="212">
        <v>45717</v>
      </c>
      <c r="OD79" s="212">
        <v>45718</v>
      </c>
      <c r="OE79" s="212">
        <v>45719</v>
      </c>
      <c r="OF79" s="212">
        <v>45720</v>
      </c>
      <c r="OG79" s="212">
        <v>45721</v>
      </c>
      <c r="OH79" s="212">
        <v>45722</v>
      </c>
      <c r="OI79" s="212">
        <v>45723</v>
      </c>
      <c r="OJ79" s="212">
        <v>45724</v>
      </c>
      <c r="OK79" s="212">
        <v>45725</v>
      </c>
      <c r="OL79" s="212">
        <v>45726</v>
      </c>
      <c r="OM79" s="212">
        <v>45727</v>
      </c>
      <c r="ON79" s="212">
        <v>45728</v>
      </c>
      <c r="OO79" s="212">
        <v>45729</v>
      </c>
      <c r="OP79" s="212">
        <v>45730</v>
      </c>
      <c r="OQ79" s="212">
        <v>45731</v>
      </c>
      <c r="OR79" s="212">
        <v>45732</v>
      </c>
      <c r="OS79" s="212">
        <v>45733</v>
      </c>
      <c r="OT79" s="212">
        <v>45734</v>
      </c>
      <c r="OU79" s="212">
        <v>45735</v>
      </c>
      <c r="OV79" s="212">
        <v>45736</v>
      </c>
      <c r="OW79" s="212">
        <v>45737</v>
      </c>
      <c r="OX79" s="212">
        <v>45738</v>
      </c>
      <c r="OY79" s="212">
        <v>45739</v>
      </c>
      <c r="OZ79" s="212">
        <v>45740</v>
      </c>
      <c r="PA79" s="212">
        <v>45741</v>
      </c>
      <c r="PB79" s="212">
        <v>45742</v>
      </c>
      <c r="PC79" s="212">
        <v>45743</v>
      </c>
      <c r="PD79" s="212">
        <v>45744</v>
      </c>
      <c r="PE79" s="212">
        <v>45745</v>
      </c>
      <c r="PF79" s="212">
        <v>45746</v>
      </c>
      <c r="PG79" s="212">
        <v>45747</v>
      </c>
      <c r="PH79" s="212">
        <v>45748</v>
      </c>
      <c r="PI79" s="212">
        <v>45749</v>
      </c>
      <c r="PJ79" s="212">
        <v>45750</v>
      </c>
      <c r="PK79" s="212">
        <v>45751</v>
      </c>
      <c r="PL79" s="212">
        <v>45752</v>
      </c>
      <c r="PM79" s="212">
        <v>45753</v>
      </c>
      <c r="PN79" s="212">
        <v>45754</v>
      </c>
      <c r="PO79" s="212">
        <v>45755</v>
      </c>
      <c r="PP79" s="212">
        <v>45756</v>
      </c>
      <c r="PQ79" s="212">
        <v>45757</v>
      </c>
      <c r="PR79" s="212">
        <v>45758</v>
      </c>
      <c r="PS79" s="212">
        <v>45759</v>
      </c>
      <c r="PT79" s="212">
        <v>45760</v>
      </c>
      <c r="PU79" s="212">
        <v>45761</v>
      </c>
      <c r="PV79" s="212">
        <v>45762</v>
      </c>
      <c r="PW79" s="212">
        <v>45763</v>
      </c>
      <c r="PX79" s="212">
        <v>45764</v>
      </c>
      <c r="PY79" s="212">
        <v>45765</v>
      </c>
      <c r="PZ79" s="212">
        <v>45766</v>
      </c>
      <c r="QA79" s="212">
        <v>45767</v>
      </c>
      <c r="QB79" s="212">
        <v>45768</v>
      </c>
      <c r="QC79" s="212">
        <v>45769</v>
      </c>
      <c r="QD79" s="212">
        <v>45770</v>
      </c>
      <c r="QE79" s="212">
        <v>45771</v>
      </c>
      <c r="QF79" s="212">
        <v>45772</v>
      </c>
      <c r="QG79" s="212">
        <v>45773</v>
      </c>
      <c r="QH79" s="212">
        <v>45774</v>
      </c>
      <c r="QI79" s="212">
        <v>45775</v>
      </c>
      <c r="QJ79" s="212">
        <v>45776</v>
      </c>
      <c r="QK79" s="212">
        <v>45777</v>
      </c>
      <c r="QL79" s="212">
        <v>45778</v>
      </c>
      <c r="QM79" s="212">
        <v>45779</v>
      </c>
      <c r="QN79" s="212">
        <v>45780</v>
      </c>
      <c r="QO79" s="212">
        <v>45781</v>
      </c>
      <c r="QP79" s="212">
        <v>45782</v>
      </c>
      <c r="QQ79" s="212">
        <v>45783</v>
      </c>
      <c r="QR79" s="212">
        <v>45784</v>
      </c>
      <c r="QS79" s="212">
        <v>45785</v>
      </c>
      <c r="QT79" s="212">
        <v>45786</v>
      </c>
      <c r="QU79" s="212">
        <v>45787</v>
      </c>
      <c r="QV79" s="212">
        <v>45788</v>
      </c>
      <c r="QW79" s="212">
        <v>45789</v>
      </c>
      <c r="QX79" s="212">
        <v>45790</v>
      </c>
      <c r="QY79" s="212">
        <v>45791</v>
      </c>
      <c r="QZ79" s="212">
        <v>45792</v>
      </c>
      <c r="RA79" s="212">
        <v>45793</v>
      </c>
      <c r="RB79" s="212">
        <v>45794</v>
      </c>
      <c r="RC79" s="212">
        <v>45795</v>
      </c>
      <c r="RD79" s="212">
        <v>45796</v>
      </c>
      <c r="RE79" s="212">
        <v>45797</v>
      </c>
      <c r="RF79" s="212">
        <v>45798</v>
      </c>
      <c r="RG79" s="212">
        <v>45799</v>
      </c>
      <c r="RH79" s="212">
        <v>45800</v>
      </c>
      <c r="RI79" s="212">
        <v>45801</v>
      </c>
      <c r="RJ79" s="212">
        <v>45802</v>
      </c>
      <c r="RK79" s="212">
        <v>45803</v>
      </c>
      <c r="RL79" s="212">
        <v>45804</v>
      </c>
      <c r="RM79" s="212">
        <v>45805</v>
      </c>
      <c r="RN79" s="212">
        <v>45806</v>
      </c>
      <c r="RO79" s="212">
        <v>45807</v>
      </c>
      <c r="RP79" s="212">
        <v>45808</v>
      </c>
      <c r="RQ79" s="212">
        <v>45809</v>
      </c>
      <c r="RR79" s="212">
        <v>45810</v>
      </c>
      <c r="RS79" s="212">
        <v>45811</v>
      </c>
      <c r="RT79" s="212">
        <v>45812</v>
      </c>
      <c r="RU79" s="212">
        <v>45813</v>
      </c>
      <c r="RV79" s="212">
        <v>45814</v>
      </c>
      <c r="RW79" s="212">
        <v>45815</v>
      </c>
      <c r="RX79" s="212">
        <v>45816</v>
      </c>
      <c r="RY79" s="212">
        <v>45817</v>
      </c>
      <c r="RZ79" s="212">
        <v>45818</v>
      </c>
      <c r="SA79" s="212">
        <v>45819</v>
      </c>
      <c r="SB79" s="212">
        <v>45820</v>
      </c>
      <c r="SC79" s="212">
        <v>45821</v>
      </c>
      <c r="SD79" s="212">
        <v>45822</v>
      </c>
      <c r="SE79" s="212">
        <v>45823</v>
      </c>
      <c r="SF79" s="212">
        <v>45824</v>
      </c>
      <c r="SG79" s="212">
        <v>45825</v>
      </c>
      <c r="SH79" s="212">
        <v>45826</v>
      </c>
      <c r="SI79" s="212">
        <v>45827</v>
      </c>
      <c r="SJ79" s="212">
        <v>45828</v>
      </c>
      <c r="SK79" s="212">
        <v>45829</v>
      </c>
      <c r="SL79" s="212">
        <v>45830</v>
      </c>
      <c r="SM79" s="212">
        <v>45831</v>
      </c>
      <c r="SN79" s="212">
        <v>45832</v>
      </c>
      <c r="SO79" s="212">
        <v>45833</v>
      </c>
      <c r="SP79" s="212">
        <v>45834</v>
      </c>
      <c r="SQ79" s="212">
        <v>45835</v>
      </c>
      <c r="SR79" s="212">
        <v>45836</v>
      </c>
      <c r="SS79" s="212">
        <v>45837</v>
      </c>
      <c r="ST79" s="212">
        <v>45838</v>
      </c>
      <c r="SU79" s="212">
        <v>45839</v>
      </c>
      <c r="SV79" s="212">
        <v>45840</v>
      </c>
      <c r="SW79" s="212">
        <v>45841</v>
      </c>
      <c r="SX79" s="212">
        <v>45842</v>
      </c>
      <c r="SY79" s="212">
        <v>45843</v>
      </c>
      <c r="SZ79" s="212">
        <v>45844</v>
      </c>
      <c r="TA79" s="212">
        <v>45845</v>
      </c>
      <c r="TB79" s="212">
        <v>45846</v>
      </c>
      <c r="TC79" s="212">
        <v>45847</v>
      </c>
      <c r="TD79" s="212">
        <v>45848</v>
      </c>
      <c r="TE79" s="212">
        <v>45849</v>
      </c>
      <c r="TF79" s="212">
        <v>45850</v>
      </c>
      <c r="TG79" s="212">
        <v>45851</v>
      </c>
      <c r="TH79" s="212">
        <v>45852</v>
      </c>
      <c r="TI79" s="212">
        <v>45853</v>
      </c>
    </row>
    <row r="80" spans="1:722" s="295" customFormat="1" ht="15">
      <c r="A80" s="301" t="s">
        <v>262</v>
      </c>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0"/>
      <c r="BQ80" s="300"/>
      <c r="BR80" s="300"/>
      <c r="BS80" s="300"/>
      <c r="BT80" s="300"/>
      <c r="BU80" s="300"/>
      <c r="BV80" s="300"/>
      <c r="BW80" s="300"/>
      <c r="BX80" s="300"/>
      <c r="BY80" s="300"/>
      <c r="BZ80" s="300"/>
      <c r="CA80" s="300"/>
      <c r="CB80" s="300"/>
      <c r="CC80" s="300"/>
      <c r="CD80" s="300"/>
      <c r="CE80" s="300"/>
      <c r="CF80" s="300"/>
      <c r="CG80" s="300"/>
      <c r="CH80" s="300"/>
      <c r="CI80" s="300"/>
      <c r="CJ80" s="300"/>
      <c r="CK80" s="300"/>
      <c r="CL80" s="300"/>
      <c r="CM80" s="300"/>
      <c r="CN80" s="300"/>
      <c r="CO80" s="300"/>
      <c r="CP80" s="300"/>
      <c r="CQ80" s="300"/>
      <c r="CR80" s="300"/>
      <c r="CS80" s="300"/>
      <c r="CT80" s="300"/>
      <c r="CU80" s="300"/>
      <c r="CV80" s="300"/>
      <c r="CW80" s="300"/>
      <c r="CX80" s="300"/>
      <c r="CY80" s="300"/>
      <c r="CZ80" s="300"/>
      <c r="DA80" s="300"/>
      <c r="DB80" s="300"/>
      <c r="DC80" s="300"/>
      <c r="DD80" s="300"/>
      <c r="DE80" s="300"/>
      <c r="DF80" s="300"/>
      <c r="DG80" s="300"/>
      <c r="DH80" s="300"/>
      <c r="DI80" s="300"/>
      <c r="DJ80" s="300"/>
      <c r="DK80" s="300"/>
      <c r="DL80" s="300"/>
      <c r="DM80" s="300"/>
      <c r="DN80" s="300"/>
      <c r="DO80" s="300"/>
      <c r="DP80" s="300"/>
      <c r="DQ80" s="300"/>
      <c r="DR80" s="300"/>
      <c r="DS80" s="300"/>
      <c r="DT80" s="300"/>
      <c r="DU80" s="300"/>
      <c r="DV80" s="300"/>
      <c r="DW80" s="300"/>
      <c r="DX80" s="300"/>
      <c r="DY80" s="300"/>
      <c r="DZ80" s="300"/>
      <c r="EA80" s="300"/>
      <c r="EB80" s="300"/>
      <c r="EC80" s="300"/>
      <c r="ED80" s="300"/>
      <c r="EE80" s="300"/>
      <c r="EF80" s="300"/>
      <c r="EG80" s="300"/>
      <c r="EH80" s="300"/>
      <c r="EI80" s="300"/>
      <c r="EJ80" s="300"/>
      <c r="EK80" s="300"/>
      <c r="EL80" s="300"/>
      <c r="EM80" s="300"/>
      <c r="EN80" s="300"/>
      <c r="EO80" s="300"/>
      <c r="EP80" s="300"/>
      <c r="EQ80" s="300"/>
      <c r="ER80" s="300"/>
      <c r="ES80" s="300"/>
      <c r="ET80" s="300"/>
      <c r="EU80" s="300"/>
      <c r="EV80" s="300"/>
      <c r="EW80" s="300"/>
      <c r="EX80" s="300"/>
      <c r="EY80" s="300"/>
      <c r="EZ80" s="300"/>
      <c r="FA80" s="300"/>
      <c r="FB80" s="300"/>
      <c r="FC80" s="300"/>
      <c r="FD80" s="300"/>
      <c r="FE80" s="300"/>
      <c r="FF80" s="300"/>
      <c r="FG80" s="300"/>
      <c r="FH80" s="300"/>
      <c r="FI80" s="300"/>
      <c r="FJ80" s="300"/>
      <c r="FK80" s="300"/>
      <c r="FL80" s="300"/>
      <c r="FM80" s="300"/>
      <c r="FN80" s="300"/>
      <c r="FO80" s="300"/>
      <c r="FP80" s="300"/>
      <c r="FQ80" s="300"/>
      <c r="FR80" s="300"/>
      <c r="FS80" s="300"/>
      <c r="FT80" s="300"/>
      <c r="FU80" s="300"/>
      <c r="FV80" s="300"/>
      <c r="FW80" s="300"/>
      <c r="FX80" s="300"/>
      <c r="FY80" s="300"/>
      <c r="FZ80" s="300"/>
      <c r="GA80" s="300"/>
      <c r="GB80" s="300"/>
      <c r="GC80" s="300"/>
      <c r="GD80" s="300"/>
      <c r="GE80" s="300"/>
      <c r="GF80" s="300"/>
      <c r="GG80" s="300"/>
      <c r="GH80" s="300"/>
      <c r="GI80" s="300"/>
      <c r="GJ80" s="300"/>
      <c r="GK80" s="300"/>
      <c r="GL80" s="300"/>
      <c r="GM80" s="300"/>
      <c r="GN80" s="300"/>
      <c r="GO80" s="300"/>
      <c r="GP80" s="300"/>
      <c r="GQ80" s="300"/>
      <c r="GR80" s="300"/>
      <c r="GS80" s="300"/>
      <c r="GT80" s="300"/>
      <c r="GU80" s="300"/>
      <c r="GV80" s="300"/>
      <c r="GW80" s="300"/>
      <c r="GX80" s="300"/>
      <c r="GY80" s="300"/>
      <c r="GZ80" s="300"/>
      <c r="HA80" s="300"/>
      <c r="HB80" s="300"/>
      <c r="HC80" s="300"/>
      <c r="HD80" s="300"/>
      <c r="HE80" s="300"/>
      <c r="HF80" s="300"/>
      <c r="HG80" s="300"/>
      <c r="HH80" s="300"/>
      <c r="HI80" s="300"/>
      <c r="HJ80" s="300"/>
      <c r="HK80" s="300"/>
      <c r="HL80" s="300"/>
      <c r="HM80" s="300"/>
      <c r="HN80" s="300"/>
      <c r="HO80" s="300"/>
      <c r="HP80" s="300"/>
      <c r="HQ80" s="300"/>
      <c r="HR80" s="300"/>
      <c r="HS80" s="300"/>
      <c r="HT80" s="300"/>
      <c r="HU80" s="300"/>
      <c r="HV80" s="300"/>
      <c r="HW80" s="300"/>
      <c r="HX80" s="300"/>
      <c r="HY80" s="300"/>
      <c r="HZ80" s="300"/>
      <c r="IA80" s="300"/>
      <c r="IB80" s="300"/>
      <c r="IC80" s="300"/>
      <c r="ID80" s="300"/>
      <c r="IE80" s="300"/>
      <c r="IF80" s="300"/>
      <c r="IG80" s="300"/>
      <c r="IH80" s="300"/>
      <c r="II80" s="300"/>
      <c r="IJ80" s="300"/>
      <c r="IK80" s="300"/>
      <c r="IL80" s="300"/>
      <c r="IM80" s="300"/>
      <c r="IN80" s="300"/>
      <c r="IO80" s="300"/>
      <c r="IP80" s="300"/>
      <c r="IQ80" s="300"/>
      <c r="IR80" s="300"/>
      <c r="IS80" s="300"/>
      <c r="IT80" s="300"/>
      <c r="IU80" s="300"/>
      <c r="IV80" s="300"/>
      <c r="IW80" s="300"/>
      <c r="IX80" s="300"/>
      <c r="IY80" s="300"/>
      <c r="IZ80" s="300"/>
      <c r="JA80" s="300"/>
      <c r="JB80" s="300"/>
      <c r="JC80" s="300"/>
      <c r="JD80" s="300"/>
      <c r="JE80" s="300"/>
      <c r="JF80" s="300"/>
      <c r="JG80" s="300"/>
      <c r="JH80" s="300"/>
      <c r="JI80" s="300"/>
      <c r="JJ80" s="300"/>
      <c r="JK80" s="300"/>
      <c r="JL80" s="300"/>
      <c r="JM80" s="300"/>
      <c r="JN80" s="300"/>
      <c r="JO80" s="300"/>
      <c r="JP80" s="300"/>
      <c r="JQ80" s="300"/>
      <c r="JR80" s="300"/>
      <c r="JS80" s="300"/>
      <c r="JT80" s="300"/>
      <c r="JU80" s="300"/>
      <c r="JV80" s="300"/>
      <c r="JW80" s="300"/>
      <c r="JX80" s="300"/>
      <c r="JY80" s="300"/>
      <c r="JZ80" s="300"/>
      <c r="KA80" s="300"/>
      <c r="KB80" s="300"/>
      <c r="KC80" s="300"/>
      <c r="KD80" s="300"/>
      <c r="KE80" s="300"/>
      <c r="KF80" s="300"/>
      <c r="KG80" s="300"/>
      <c r="KH80" s="300"/>
      <c r="KI80" s="300"/>
      <c r="KJ80" s="300"/>
      <c r="KK80" s="300"/>
      <c r="KL80" s="300"/>
      <c r="KM80" s="300"/>
      <c r="KN80" s="300"/>
      <c r="KO80" s="300"/>
      <c r="KP80" s="300"/>
      <c r="KQ80" s="300"/>
      <c r="KR80" s="300"/>
      <c r="KS80" s="300"/>
      <c r="KT80" s="300"/>
      <c r="KU80" s="300"/>
      <c r="KV80" s="300"/>
      <c r="KW80" s="300"/>
      <c r="KX80" s="300"/>
      <c r="KY80" s="300"/>
      <c r="KZ80" s="300"/>
      <c r="LA80" s="300"/>
      <c r="LB80" s="300"/>
      <c r="LC80" s="300"/>
      <c r="LD80" s="300"/>
      <c r="LE80" s="300"/>
      <c r="LF80" s="300"/>
      <c r="LG80" s="300"/>
      <c r="LH80" s="300"/>
      <c r="LI80" s="300"/>
      <c r="LJ80" s="300"/>
      <c r="LK80" s="300"/>
      <c r="LL80" s="300"/>
      <c r="LM80" s="300"/>
      <c r="LN80" s="300"/>
      <c r="LO80" s="300"/>
      <c r="LP80" s="300"/>
      <c r="LQ80" s="300"/>
      <c r="LR80" s="300"/>
      <c r="LS80" s="300"/>
      <c r="LT80" s="300"/>
      <c r="LU80" s="300"/>
      <c r="LV80" s="300"/>
      <c r="LW80" s="300"/>
      <c r="LX80" s="300"/>
      <c r="LY80" s="300"/>
      <c r="LZ80" s="300"/>
      <c r="MA80" s="300"/>
      <c r="MB80" s="300"/>
      <c r="MC80" s="300"/>
      <c r="MD80" s="300"/>
      <c r="ME80" s="300"/>
      <c r="MF80" s="300"/>
      <c r="MG80" s="300"/>
      <c r="MH80" s="300"/>
      <c r="MI80" s="300"/>
      <c r="MJ80" s="300"/>
      <c r="MK80" s="300"/>
      <c r="ML80" s="300"/>
      <c r="MM80" s="300"/>
      <c r="MN80" s="300"/>
      <c r="MO80" s="300"/>
      <c r="MP80" s="300"/>
      <c r="MQ80" s="300"/>
      <c r="MR80" s="300"/>
      <c r="MS80" s="300"/>
      <c r="MT80" s="300"/>
      <c r="MU80" s="300"/>
      <c r="MV80" s="300"/>
      <c r="MW80" s="300"/>
      <c r="MX80" s="300"/>
      <c r="MY80" s="300"/>
      <c r="MZ80" s="300"/>
      <c r="NA80" s="300"/>
      <c r="NB80" s="300"/>
      <c r="NC80" s="300"/>
      <c r="ND80" s="300"/>
      <c r="NE80" s="300"/>
      <c r="NF80" s="300"/>
      <c r="NG80" s="300"/>
      <c r="NH80" s="300"/>
      <c r="NI80" s="300"/>
      <c r="NJ80" s="300"/>
      <c r="NK80" s="300"/>
      <c r="NL80" s="300"/>
      <c r="NM80" s="300"/>
      <c r="NN80" s="300"/>
      <c r="NO80" s="300"/>
      <c r="NP80" s="300"/>
      <c r="NQ80" s="300"/>
      <c r="NR80" s="300"/>
      <c r="NS80" s="300"/>
      <c r="NT80" s="300"/>
      <c r="NU80" s="300"/>
      <c r="NV80" s="300"/>
      <c r="NW80" s="300"/>
      <c r="NX80" s="300"/>
      <c r="NY80" s="300"/>
      <c r="NZ80" s="300"/>
      <c r="OA80" s="300"/>
      <c r="OB80" s="300"/>
      <c r="OC80" s="300"/>
      <c r="OD80" s="300"/>
      <c r="OE80" s="300"/>
      <c r="OF80" s="300"/>
      <c r="OG80" s="300"/>
      <c r="OH80" s="300"/>
      <c r="OI80" s="300"/>
      <c r="OJ80" s="300"/>
      <c r="OK80" s="300"/>
      <c r="OL80" s="300"/>
      <c r="OM80" s="300"/>
      <c r="ON80" s="300"/>
      <c r="OO80" s="300"/>
      <c r="OP80" s="300"/>
      <c r="OQ80" s="300"/>
      <c r="OR80" s="300"/>
      <c r="OS80" s="300"/>
      <c r="OT80" s="300"/>
      <c r="OU80" s="300"/>
      <c r="OV80" s="300"/>
      <c r="OW80" s="300"/>
      <c r="OX80" s="300"/>
      <c r="OY80" s="300"/>
      <c r="OZ80" s="300"/>
      <c r="PA80" s="300"/>
      <c r="PB80" s="300"/>
      <c r="PC80" s="300"/>
      <c r="PD80" s="300"/>
      <c r="PE80" s="300"/>
      <c r="PF80" s="300"/>
      <c r="PG80" s="300"/>
      <c r="PH80" s="300"/>
      <c r="PI80" s="300"/>
      <c r="PJ80" s="300"/>
      <c r="PK80" s="300"/>
      <c r="PL80" s="300"/>
      <c r="PM80" s="300"/>
      <c r="PN80" s="300"/>
      <c r="PO80" s="300"/>
      <c r="PP80" s="300"/>
      <c r="PQ80" s="300"/>
      <c r="PR80" s="300"/>
      <c r="PS80" s="300"/>
      <c r="PT80" s="300"/>
      <c r="PU80" s="300"/>
      <c r="PV80" s="300"/>
      <c r="PW80" s="300"/>
      <c r="PX80" s="300"/>
      <c r="PY80" s="300"/>
      <c r="PZ80" s="300"/>
      <c r="QA80" s="300"/>
      <c r="QB80" s="300"/>
      <c r="QC80" s="300"/>
      <c r="QD80" s="300"/>
      <c r="QE80" s="300"/>
      <c r="QF80" s="300"/>
      <c r="QG80" s="300"/>
      <c r="QH80" s="300"/>
      <c r="QI80" s="300"/>
      <c r="QJ80" s="300"/>
      <c r="QK80" s="300"/>
      <c r="QL80" s="300"/>
      <c r="QM80" s="300"/>
      <c r="QN80" s="300"/>
      <c r="QO80" s="300"/>
      <c r="QP80" s="300"/>
      <c r="QQ80" s="300"/>
      <c r="QR80" s="300"/>
      <c r="QS80" s="300"/>
      <c r="QT80" s="300"/>
      <c r="QU80" s="300"/>
      <c r="QV80" s="300"/>
      <c r="QW80" s="300"/>
      <c r="QX80" s="300"/>
      <c r="QY80" s="300"/>
      <c r="QZ80" s="300"/>
      <c r="RA80" s="300"/>
      <c r="RB80" s="300"/>
      <c r="RC80" s="300"/>
      <c r="RD80" s="300"/>
      <c r="RE80" s="300"/>
      <c r="RF80" s="300"/>
      <c r="RG80" s="300"/>
      <c r="RH80" s="300"/>
      <c r="RI80" s="300"/>
      <c r="RJ80" s="300"/>
      <c r="RK80" s="300"/>
      <c r="RL80" s="300"/>
      <c r="RM80" s="300"/>
      <c r="RN80" s="300"/>
      <c r="RO80" s="300"/>
      <c r="RP80" s="300"/>
      <c r="RQ80" s="300"/>
      <c r="RR80" s="300"/>
      <c r="RS80" s="300"/>
      <c r="RT80" s="300"/>
      <c r="RU80" s="300"/>
      <c r="RV80" s="300"/>
      <c r="RW80" s="300"/>
      <c r="RX80" s="300"/>
      <c r="RY80" s="300"/>
      <c r="RZ80" s="300"/>
      <c r="SA80" s="300"/>
      <c r="SB80" s="300"/>
      <c r="SC80" s="300"/>
      <c r="SD80" s="300"/>
      <c r="SE80" s="300"/>
      <c r="SF80" s="300"/>
      <c r="SG80" s="300"/>
      <c r="SH80" s="300"/>
      <c r="SI80" s="300"/>
      <c r="SJ80" s="300"/>
      <c r="SK80" s="300"/>
      <c r="SL80" s="300"/>
      <c r="SM80" s="300"/>
      <c r="SN80" s="300"/>
      <c r="SO80" s="300"/>
      <c r="SP80" s="300"/>
      <c r="SQ80" s="300"/>
      <c r="SR80" s="300"/>
      <c r="SS80" s="300"/>
      <c r="ST80" s="300"/>
      <c r="SU80" s="300"/>
      <c r="SV80" s="300"/>
      <c r="SW80" s="300"/>
      <c r="SX80" s="300"/>
      <c r="SY80" s="300"/>
      <c r="SZ80" s="300"/>
      <c r="TA80" s="300"/>
      <c r="TB80" s="300"/>
      <c r="TC80" s="300"/>
      <c r="TD80" s="300"/>
      <c r="TE80" s="300"/>
      <c r="TF80" s="300"/>
      <c r="TG80" s="300"/>
      <c r="TH80" s="300"/>
      <c r="TI80" s="300"/>
    </row>
    <row r="81" spans="1:529" s="295" customFormat="1" ht="15">
      <c r="A81" s="301" t="s">
        <v>263</v>
      </c>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0"/>
      <c r="BQ81" s="300"/>
      <c r="BR81" s="300"/>
      <c r="BS81" s="300"/>
      <c r="BT81" s="300"/>
      <c r="BU81" s="300"/>
      <c r="BV81" s="300"/>
      <c r="BW81" s="300"/>
      <c r="BX81" s="300"/>
      <c r="BY81" s="300"/>
      <c r="BZ81" s="300"/>
      <c r="CA81" s="300"/>
      <c r="CB81" s="300"/>
      <c r="CC81" s="300"/>
      <c r="CD81" s="300"/>
      <c r="CE81" s="300"/>
      <c r="CF81" s="300"/>
      <c r="CG81" s="300"/>
      <c r="CH81" s="300"/>
      <c r="CI81" s="300"/>
      <c r="CJ81" s="300"/>
      <c r="CK81" s="300"/>
      <c r="CL81" s="300"/>
      <c r="CM81" s="300"/>
      <c r="CN81" s="300"/>
      <c r="CO81" s="300"/>
      <c r="CP81" s="300"/>
      <c r="CQ81" s="300"/>
      <c r="CR81" s="300"/>
      <c r="CS81" s="300"/>
      <c r="CT81" s="300"/>
      <c r="CU81" s="300"/>
      <c r="CV81" s="300"/>
      <c r="CW81" s="300"/>
      <c r="CX81" s="300"/>
      <c r="CY81" s="300"/>
      <c r="CZ81" s="300"/>
      <c r="DA81" s="300"/>
      <c r="DB81" s="300"/>
      <c r="DC81" s="300"/>
      <c r="DD81" s="300"/>
      <c r="DE81" s="300"/>
      <c r="DF81" s="300"/>
      <c r="DG81" s="300"/>
      <c r="DH81" s="300"/>
      <c r="DI81" s="300"/>
      <c r="DJ81" s="300"/>
      <c r="DK81" s="300"/>
      <c r="DL81" s="300"/>
      <c r="DM81" s="300"/>
      <c r="DN81" s="300"/>
      <c r="DO81" s="300"/>
      <c r="DP81" s="300"/>
      <c r="DQ81" s="300"/>
      <c r="DR81" s="300"/>
      <c r="DS81" s="300"/>
      <c r="DT81" s="300"/>
      <c r="DU81" s="300"/>
      <c r="DV81" s="300"/>
      <c r="DW81" s="300"/>
      <c r="DX81" s="300"/>
      <c r="DY81" s="300"/>
      <c r="DZ81" s="300"/>
      <c r="EA81" s="300"/>
      <c r="EB81" s="300"/>
      <c r="EC81" s="300"/>
      <c r="ED81" s="300"/>
      <c r="EE81" s="300"/>
      <c r="EF81" s="300"/>
      <c r="EG81" s="300"/>
      <c r="EH81" s="300"/>
      <c r="EI81" s="300"/>
      <c r="EJ81" s="300"/>
      <c r="EK81" s="300"/>
      <c r="EL81" s="300"/>
      <c r="EM81" s="300"/>
      <c r="EN81" s="300"/>
      <c r="EO81" s="300"/>
      <c r="EP81" s="300"/>
      <c r="EQ81" s="300"/>
      <c r="ER81" s="300"/>
      <c r="ES81" s="300"/>
      <c r="ET81" s="300"/>
      <c r="EU81" s="300"/>
      <c r="EV81" s="300"/>
      <c r="EW81" s="300"/>
      <c r="EX81" s="300"/>
      <c r="EY81" s="300"/>
      <c r="EZ81" s="300"/>
      <c r="FA81" s="300"/>
      <c r="FB81" s="300"/>
      <c r="FC81" s="300"/>
      <c r="FD81" s="300"/>
      <c r="FE81" s="300"/>
      <c r="FF81" s="300"/>
      <c r="FG81" s="300"/>
      <c r="FH81" s="300"/>
      <c r="FI81" s="300"/>
      <c r="FJ81" s="300"/>
      <c r="FK81" s="300"/>
      <c r="FL81" s="300"/>
      <c r="FM81" s="300"/>
      <c r="FN81" s="300"/>
      <c r="FO81" s="300"/>
      <c r="FP81" s="300"/>
      <c r="FQ81" s="300"/>
      <c r="FR81" s="300"/>
      <c r="FS81" s="300"/>
      <c r="FT81" s="300"/>
      <c r="FU81" s="300"/>
      <c r="FV81" s="300"/>
      <c r="FW81" s="300"/>
      <c r="FX81" s="300"/>
      <c r="FY81" s="300"/>
      <c r="FZ81" s="300"/>
      <c r="GA81" s="300"/>
      <c r="GB81" s="300"/>
      <c r="GC81" s="300"/>
      <c r="GD81" s="300"/>
      <c r="GE81" s="300"/>
      <c r="GF81" s="300"/>
      <c r="GG81" s="300"/>
      <c r="GH81" s="300"/>
      <c r="GI81" s="300"/>
      <c r="GJ81" s="300"/>
      <c r="GK81" s="300"/>
      <c r="GL81" s="300"/>
      <c r="GM81" s="300"/>
      <c r="GN81" s="300"/>
      <c r="GO81" s="300"/>
      <c r="GP81" s="300"/>
      <c r="GQ81" s="300"/>
      <c r="GR81" s="300"/>
      <c r="GS81" s="300"/>
      <c r="GT81" s="300"/>
      <c r="GU81" s="300"/>
      <c r="GV81" s="300"/>
      <c r="GW81" s="300"/>
      <c r="GX81" s="300"/>
      <c r="GY81" s="300"/>
      <c r="GZ81" s="300"/>
      <c r="HA81" s="300"/>
      <c r="HB81" s="300"/>
      <c r="HC81" s="300"/>
      <c r="HD81" s="300"/>
      <c r="HE81" s="300"/>
      <c r="HF81" s="300"/>
      <c r="HG81" s="300"/>
      <c r="HH81" s="300"/>
      <c r="HI81" s="300"/>
      <c r="HJ81" s="300"/>
      <c r="HK81" s="300"/>
      <c r="HL81" s="300"/>
      <c r="HM81" s="300"/>
      <c r="HN81" s="300"/>
      <c r="HO81" s="300"/>
      <c r="HP81" s="300"/>
      <c r="HQ81" s="300"/>
      <c r="HR81" s="300"/>
      <c r="HS81" s="300"/>
      <c r="HT81" s="300"/>
      <c r="HU81" s="300"/>
      <c r="HV81" s="300"/>
      <c r="HW81" s="300"/>
      <c r="HX81" s="300"/>
      <c r="HY81" s="300"/>
      <c r="HZ81" s="300"/>
      <c r="IA81" s="300"/>
      <c r="IB81" s="300"/>
      <c r="IC81" s="300"/>
      <c r="ID81" s="300"/>
      <c r="IE81" s="300"/>
      <c r="IF81" s="300"/>
      <c r="IG81" s="300"/>
      <c r="IH81" s="300"/>
      <c r="II81" s="300"/>
      <c r="IJ81" s="300"/>
      <c r="IK81" s="300"/>
      <c r="IL81" s="300"/>
      <c r="IM81" s="300"/>
      <c r="IN81" s="300"/>
      <c r="IO81" s="300"/>
      <c r="IP81" s="300"/>
      <c r="IQ81" s="300"/>
      <c r="IR81" s="300"/>
      <c r="IS81" s="300"/>
      <c r="IT81" s="300"/>
      <c r="IU81" s="300"/>
      <c r="IV81" s="300"/>
      <c r="IW81" s="300"/>
      <c r="IX81" s="300"/>
      <c r="IY81" s="300"/>
      <c r="IZ81" s="300"/>
      <c r="JA81" s="300"/>
      <c r="JB81" s="300"/>
      <c r="JC81" s="300"/>
      <c r="JD81" s="300"/>
      <c r="JE81" s="300"/>
      <c r="JF81" s="300"/>
      <c r="JG81" s="300"/>
      <c r="JH81" s="300"/>
      <c r="JI81" s="300"/>
      <c r="JJ81" s="300"/>
      <c r="JK81" s="300"/>
      <c r="JL81" s="300"/>
      <c r="JM81" s="300"/>
      <c r="JN81" s="300"/>
      <c r="JO81" s="300"/>
      <c r="JP81" s="300"/>
      <c r="JQ81" s="300"/>
      <c r="JR81" s="300"/>
      <c r="JS81" s="300"/>
      <c r="JT81" s="300"/>
      <c r="JU81" s="300"/>
      <c r="JV81" s="300"/>
      <c r="JW81" s="300"/>
      <c r="JX81" s="300"/>
      <c r="JY81" s="300"/>
      <c r="JZ81" s="300"/>
      <c r="KA81" s="300"/>
      <c r="KB81" s="300"/>
      <c r="KC81" s="300"/>
      <c r="KD81" s="300"/>
      <c r="KE81" s="300"/>
      <c r="KF81" s="300"/>
      <c r="KG81" s="300"/>
      <c r="KH81" s="300"/>
      <c r="KI81" s="300"/>
      <c r="KJ81" s="300"/>
      <c r="KK81" s="300"/>
      <c r="KL81" s="300"/>
      <c r="KM81" s="300"/>
      <c r="KN81" s="300"/>
      <c r="KO81" s="300"/>
      <c r="KP81" s="300"/>
      <c r="KQ81" s="300"/>
      <c r="KR81" s="300"/>
      <c r="KS81" s="300"/>
      <c r="KT81" s="300"/>
      <c r="KU81" s="300"/>
      <c r="KV81" s="300"/>
      <c r="KW81" s="300"/>
      <c r="KX81" s="300"/>
      <c r="KY81" s="300"/>
      <c r="KZ81" s="300"/>
      <c r="LA81" s="300"/>
      <c r="LB81" s="300"/>
      <c r="LC81" s="300"/>
      <c r="LD81" s="300"/>
      <c r="LE81" s="300"/>
      <c r="LF81" s="300"/>
      <c r="LG81" s="300"/>
      <c r="LH81" s="300"/>
      <c r="LI81" s="300"/>
      <c r="LJ81" s="300"/>
      <c r="LK81" s="300"/>
      <c r="LL81" s="300"/>
      <c r="LM81" s="300"/>
      <c r="LN81" s="300"/>
      <c r="LO81" s="300"/>
      <c r="LP81" s="300"/>
      <c r="LQ81" s="300"/>
      <c r="LR81" s="300"/>
      <c r="LS81" s="300"/>
      <c r="LT81" s="300"/>
      <c r="LU81" s="300"/>
      <c r="LV81" s="300"/>
      <c r="LW81" s="300"/>
      <c r="LX81" s="300"/>
      <c r="LY81" s="300"/>
      <c r="LZ81" s="300"/>
      <c r="MA81" s="300"/>
      <c r="MB81" s="300"/>
      <c r="MC81" s="300"/>
      <c r="MD81" s="300"/>
      <c r="ME81" s="300"/>
      <c r="MF81" s="300"/>
      <c r="MG81" s="300"/>
      <c r="MH81" s="300"/>
      <c r="MI81" s="300"/>
      <c r="MJ81" s="300"/>
      <c r="MK81" s="300"/>
      <c r="ML81" s="300"/>
      <c r="MM81" s="300"/>
      <c r="MN81" s="300"/>
      <c r="MO81" s="300"/>
      <c r="MP81" s="300"/>
      <c r="MQ81" s="300"/>
      <c r="MR81" s="300"/>
      <c r="MS81" s="300"/>
      <c r="MT81" s="300"/>
      <c r="MU81" s="300"/>
      <c r="MV81" s="300"/>
      <c r="MW81" s="300"/>
      <c r="MX81" s="300"/>
      <c r="MY81" s="300"/>
      <c r="MZ81" s="300"/>
      <c r="NA81" s="300"/>
      <c r="NB81" s="300"/>
      <c r="NC81" s="300"/>
      <c r="ND81" s="300"/>
      <c r="NE81" s="300"/>
      <c r="NF81" s="300"/>
      <c r="NG81" s="300"/>
      <c r="NH81" s="300"/>
      <c r="NI81" s="300"/>
      <c r="NJ81" s="300"/>
      <c r="NK81" s="300"/>
      <c r="NL81" s="300"/>
      <c r="NM81" s="300"/>
      <c r="NN81" s="300"/>
      <c r="NO81" s="300"/>
      <c r="NP81" s="300"/>
      <c r="NQ81" s="300"/>
      <c r="NR81" s="300"/>
      <c r="NS81" s="300"/>
      <c r="NT81" s="300"/>
      <c r="NU81" s="300"/>
      <c r="NV81" s="300"/>
      <c r="NW81" s="300"/>
      <c r="NX81" s="300"/>
      <c r="NY81" s="300"/>
      <c r="NZ81" s="300"/>
      <c r="OA81" s="300"/>
      <c r="OB81" s="300"/>
      <c r="OC81" s="300"/>
      <c r="OD81" s="300"/>
      <c r="OE81" s="300"/>
      <c r="OF81" s="300"/>
      <c r="OG81" s="300"/>
      <c r="OH81" s="300"/>
      <c r="OI81" s="300"/>
      <c r="OJ81" s="300"/>
      <c r="OK81" s="300"/>
      <c r="OL81" s="300"/>
      <c r="OM81" s="300"/>
      <c r="ON81" s="300"/>
      <c r="OO81" s="300"/>
      <c r="OP81" s="300"/>
      <c r="OQ81" s="300"/>
      <c r="OR81" s="300"/>
      <c r="OS81" s="300"/>
      <c r="OT81" s="300"/>
      <c r="OU81" s="300"/>
      <c r="OV81" s="300"/>
      <c r="OW81" s="300"/>
      <c r="OX81" s="300"/>
      <c r="OY81" s="300"/>
      <c r="OZ81" s="300"/>
      <c r="PA81" s="300"/>
      <c r="PB81" s="300"/>
      <c r="PC81" s="300"/>
      <c r="PD81" s="300"/>
      <c r="PE81" s="300"/>
      <c r="PF81" s="300"/>
      <c r="PG81" s="300"/>
      <c r="PH81" s="300"/>
      <c r="PI81" s="300"/>
      <c r="PJ81" s="300"/>
      <c r="PK81" s="300"/>
      <c r="PL81" s="300"/>
      <c r="PM81" s="300"/>
      <c r="PN81" s="300"/>
      <c r="PO81" s="300"/>
      <c r="PP81" s="300"/>
      <c r="PQ81" s="300"/>
      <c r="PR81" s="300"/>
      <c r="PS81" s="300"/>
      <c r="PT81" s="300"/>
      <c r="PU81" s="300"/>
      <c r="PV81" s="300"/>
      <c r="PW81" s="300"/>
      <c r="PX81" s="300"/>
      <c r="PY81" s="300"/>
      <c r="PZ81" s="300"/>
      <c r="QA81" s="300"/>
      <c r="QB81" s="300"/>
      <c r="QC81" s="300"/>
      <c r="QD81" s="300"/>
      <c r="QE81" s="300"/>
      <c r="QF81" s="300"/>
      <c r="QG81" s="300"/>
      <c r="QH81" s="300"/>
      <c r="QI81" s="300"/>
      <c r="QJ81" s="300"/>
      <c r="QK81" s="300"/>
      <c r="QL81" s="300"/>
      <c r="QM81" s="300"/>
      <c r="QN81" s="300"/>
      <c r="QO81" s="300"/>
      <c r="QP81" s="300"/>
      <c r="QQ81" s="300"/>
      <c r="QR81" s="300"/>
      <c r="QS81" s="300"/>
      <c r="QT81" s="300"/>
      <c r="QU81" s="300"/>
      <c r="QV81" s="300"/>
      <c r="QW81" s="300"/>
      <c r="QX81" s="300"/>
      <c r="QY81" s="300"/>
      <c r="QZ81" s="300"/>
      <c r="RA81" s="300"/>
      <c r="RB81" s="300"/>
      <c r="RC81" s="300"/>
      <c r="RD81" s="300"/>
      <c r="RE81" s="300"/>
      <c r="RF81" s="300"/>
      <c r="RG81" s="300"/>
      <c r="RH81" s="300"/>
      <c r="RI81" s="300"/>
      <c r="RJ81" s="300"/>
      <c r="RK81" s="300"/>
      <c r="RL81" s="300"/>
      <c r="RM81" s="300"/>
      <c r="RN81" s="300"/>
      <c r="RO81" s="300"/>
      <c r="RP81" s="300"/>
      <c r="RQ81" s="300"/>
      <c r="RR81" s="300"/>
      <c r="RS81" s="300"/>
      <c r="RT81" s="300"/>
      <c r="RU81" s="300"/>
      <c r="RV81" s="300"/>
      <c r="RW81" s="300"/>
      <c r="RX81" s="300"/>
      <c r="RY81" s="300"/>
      <c r="RZ81" s="300"/>
      <c r="SA81" s="300"/>
      <c r="SB81" s="300"/>
      <c r="SC81" s="300"/>
      <c r="SD81" s="300"/>
      <c r="SE81" s="300"/>
      <c r="SF81" s="300"/>
      <c r="SG81" s="300"/>
      <c r="SH81" s="300"/>
      <c r="SI81" s="300"/>
      <c r="SJ81" s="300"/>
      <c r="SK81" s="300"/>
      <c r="SL81" s="300"/>
      <c r="SM81" s="300"/>
      <c r="SN81" s="300"/>
      <c r="SO81" s="300"/>
      <c r="SP81" s="300"/>
      <c r="SQ81" s="300"/>
      <c r="SR81" s="300"/>
      <c r="SS81" s="300"/>
      <c r="ST81" s="300"/>
      <c r="SU81" s="300"/>
      <c r="SV81" s="300"/>
      <c r="SW81" s="300"/>
      <c r="SX81" s="300"/>
      <c r="SY81" s="300"/>
      <c r="SZ81" s="300"/>
      <c r="TA81" s="300"/>
      <c r="TB81" s="300"/>
      <c r="TC81" s="300"/>
      <c r="TD81" s="300"/>
      <c r="TE81" s="300"/>
      <c r="TF81" s="300"/>
      <c r="TG81" s="300"/>
      <c r="TH81" s="300"/>
      <c r="TI81" s="300"/>
    </row>
    <row r="82" spans="1:529" s="295" customFormat="1" ht="15">
      <c r="A82" s="301" t="s">
        <v>264</v>
      </c>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0"/>
      <c r="BQ82" s="300"/>
      <c r="BR82" s="300"/>
      <c r="BS82" s="300"/>
      <c r="BT82" s="300"/>
      <c r="BU82" s="300"/>
      <c r="BV82" s="300"/>
      <c r="BW82" s="300"/>
      <c r="BX82" s="300"/>
      <c r="BY82" s="300"/>
      <c r="BZ82" s="300"/>
      <c r="CA82" s="300"/>
      <c r="CB82" s="300"/>
      <c r="CC82" s="300"/>
      <c r="CD82" s="300"/>
      <c r="CE82" s="300"/>
      <c r="CF82" s="300"/>
      <c r="CG82" s="300"/>
      <c r="CH82" s="300"/>
      <c r="CI82" s="300"/>
      <c r="CJ82" s="300"/>
      <c r="CK82" s="300"/>
      <c r="CL82" s="300"/>
      <c r="CM82" s="300"/>
      <c r="CN82" s="300"/>
      <c r="CO82" s="300"/>
      <c r="CP82" s="300"/>
      <c r="CQ82" s="300"/>
      <c r="CR82" s="300"/>
      <c r="CS82" s="300"/>
      <c r="CT82" s="300"/>
      <c r="CU82" s="300"/>
      <c r="CV82" s="300"/>
      <c r="CW82" s="300"/>
      <c r="CX82" s="300"/>
      <c r="CY82" s="300"/>
      <c r="CZ82" s="300"/>
      <c r="DA82" s="300"/>
      <c r="DB82" s="300"/>
      <c r="DC82" s="300"/>
      <c r="DD82" s="300"/>
      <c r="DE82" s="300"/>
      <c r="DF82" s="300"/>
      <c r="DG82" s="300"/>
      <c r="DH82" s="300"/>
      <c r="DI82" s="300"/>
      <c r="DJ82" s="300"/>
      <c r="DK82" s="300"/>
      <c r="DL82" s="300"/>
      <c r="DM82" s="300"/>
      <c r="DN82" s="300"/>
      <c r="DO82" s="300"/>
      <c r="DP82" s="300"/>
      <c r="DQ82" s="300"/>
      <c r="DR82" s="300"/>
      <c r="DS82" s="300"/>
      <c r="DT82" s="300"/>
      <c r="DU82" s="300"/>
      <c r="DV82" s="300"/>
      <c r="DW82" s="300"/>
      <c r="DX82" s="300"/>
      <c r="DY82" s="300"/>
      <c r="DZ82" s="300"/>
      <c r="EA82" s="300"/>
      <c r="EB82" s="300"/>
      <c r="EC82" s="300"/>
      <c r="ED82" s="300"/>
      <c r="EE82" s="300"/>
      <c r="EF82" s="300"/>
      <c r="EG82" s="300"/>
      <c r="EH82" s="300"/>
      <c r="EI82" s="300"/>
      <c r="EJ82" s="300"/>
      <c r="EK82" s="300"/>
      <c r="EL82" s="300"/>
      <c r="EM82" s="300"/>
      <c r="EN82" s="300"/>
      <c r="EO82" s="300"/>
      <c r="EP82" s="300"/>
      <c r="EQ82" s="300"/>
      <c r="ER82" s="300"/>
      <c r="ES82" s="300"/>
      <c r="ET82" s="300"/>
      <c r="EU82" s="300"/>
      <c r="EV82" s="300"/>
      <c r="EW82" s="300"/>
      <c r="EX82" s="300"/>
      <c r="EY82" s="300"/>
      <c r="EZ82" s="300"/>
      <c r="FA82" s="300"/>
      <c r="FB82" s="300"/>
      <c r="FC82" s="300"/>
      <c r="FD82" s="300"/>
      <c r="FE82" s="300"/>
      <c r="FF82" s="300"/>
      <c r="FG82" s="300"/>
      <c r="FH82" s="300"/>
      <c r="FI82" s="300"/>
      <c r="FJ82" s="300"/>
      <c r="FK82" s="300"/>
      <c r="FL82" s="300"/>
      <c r="FM82" s="300"/>
      <c r="FN82" s="300"/>
      <c r="FO82" s="300"/>
      <c r="FP82" s="300"/>
      <c r="FQ82" s="300"/>
      <c r="FR82" s="300"/>
      <c r="FS82" s="300"/>
      <c r="FT82" s="300"/>
      <c r="FU82" s="300"/>
      <c r="FV82" s="300"/>
      <c r="FW82" s="300"/>
      <c r="FX82" s="300"/>
      <c r="FY82" s="300"/>
      <c r="FZ82" s="300"/>
      <c r="GA82" s="300"/>
      <c r="GB82" s="300"/>
      <c r="GC82" s="300"/>
      <c r="GD82" s="300"/>
      <c r="GE82" s="300"/>
      <c r="GF82" s="300"/>
      <c r="GG82" s="300"/>
      <c r="GH82" s="300"/>
      <c r="GI82" s="300"/>
      <c r="GJ82" s="300"/>
      <c r="GK82" s="300"/>
      <c r="GL82" s="300"/>
      <c r="GM82" s="300"/>
      <c r="GN82" s="300"/>
      <c r="GO82" s="300"/>
      <c r="GP82" s="300"/>
      <c r="GQ82" s="300"/>
      <c r="GR82" s="300"/>
      <c r="GS82" s="300"/>
      <c r="GT82" s="300"/>
      <c r="GU82" s="300"/>
      <c r="GV82" s="300"/>
      <c r="GW82" s="300"/>
      <c r="GX82" s="300"/>
      <c r="GY82" s="300"/>
      <c r="GZ82" s="300"/>
      <c r="HA82" s="300"/>
      <c r="HB82" s="300"/>
      <c r="HC82" s="300"/>
      <c r="HD82" s="300"/>
      <c r="HE82" s="300"/>
      <c r="HF82" s="300"/>
      <c r="HG82" s="300"/>
      <c r="HH82" s="300"/>
      <c r="HI82" s="300"/>
      <c r="HJ82" s="300"/>
      <c r="HK82" s="300"/>
      <c r="HL82" s="300"/>
      <c r="HM82" s="300"/>
      <c r="HN82" s="300"/>
      <c r="HO82" s="300"/>
      <c r="HP82" s="300"/>
      <c r="HQ82" s="300"/>
      <c r="HR82" s="300"/>
      <c r="HS82" s="300"/>
      <c r="HT82" s="300"/>
      <c r="HU82" s="300"/>
      <c r="HV82" s="300"/>
      <c r="HW82" s="300"/>
      <c r="HX82" s="300"/>
      <c r="HY82" s="300"/>
      <c r="HZ82" s="300"/>
      <c r="IA82" s="300"/>
      <c r="IB82" s="300"/>
      <c r="IC82" s="300"/>
      <c r="ID82" s="300"/>
      <c r="IE82" s="300"/>
      <c r="IF82" s="300"/>
      <c r="IG82" s="300"/>
      <c r="IH82" s="300"/>
      <c r="II82" s="300"/>
      <c r="IJ82" s="300"/>
      <c r="IK82" s="300"/>
      <c r="IL82" s="300"/>
      <c r="IM82" s="300"/>
      <c r="IN82" s="300"/>
      <c r="IO82" s="300"/>
      <c r="IP82" s="300"/>
      <c r="IQ82" s="300"/>
      <c r="IR82" s="300"/>
      <c r="IS82" s="300"/>
      <c r="IT82" s="300"/>
      <c r="IU82" s="300"/>
      <c r="IV82" s="300"/>
      <c r="IW82" s="300"/>
      <c r="IX82" s="300"/>
      <c r="IY82" s="300"/>
      <c r="IZ82" s="300"/>
      <c r="JA82" s="300"/>
      <c r="JB82" s="300"/>
      <c r="JC82" s="300"/>
      <c r="JD82" s="300"/>
      <c r="JE82" s="300"/>
      <c r="JF82" s="300"/>
      <c r="JG82" s="300"/>
      <c r="JH82" s="300"/>
      <c r="JI82" s="300"/>
      <c r="JJ82" s="300"/>
      <c r="JK82" s="300"/>
      <c r="JL82" s="300"/>
      <c r="JM82" s="300"/>
      <c r="JN82" s="300"/>
      <c r="JO82" s="300"/>
      <c r="JP82" s="300"/>
      <c r="JQ82" s="300"/>
      <c r="JR82" s="300"/>
      <c r="JS82" s="300"/>
      <c r="JT82" s="300"/>
      <c r="JU82" s="300"/>
      <c r="JV82" s="300"/>
      <c r="JW82" s="300"/>
      <c r="JX82" s="300"/>
      <c r="JY82" s="300"/>
      <c r="JZ82" s="300"/>
      <c r="KA82" s="300"/>
      <c r="KB82" s="300"/>
      <c r="KC82" s="300"/>
      <c r="KD82" s="300"/>
      <c r="KE82" s="300"/>
      <c r="KF82" s="300"/>
      <c r="KG82" s="300"/>
      <c r="KH82" s="300"/>
      <c r="KI82" s="300"/>
      <c r="KJ82" s="300"/>
      <c r="KK82" s="300"/>
      <c r="KL82" s="300"/>
      <c r="KM82" s="300"/>
      <c r="KN82" s="300"/>
      <c r="KO82" s="300"/>
      <c r="KP82" s="300"/>
      <c r="KQ82" s="300"/>
      <c r="KR82" s="300"/>
      <c r="KS82" s="300"/>
      <c r="KT82" s="300"/>
      <c r="KU82" s="300"/>
      <c r="KV82" s="300"/>
      <c r="KW82" s="300"/>
      <c r="KX82" s="300"/>
      <c r="KY82" s="300"/>
      <c r="KZ82" s="300"/>
      <c r="LA82" s="300"/>
      <c r="LB82" s="300"/>
      <c r="LC82" s="300"/>
      <c r="LD82" s="300"/>
      <c r="LE82" s="300"/>
      <c r="LF82" s="300"/>
      <c r="LG82" s="300"/>
      <c r="LH82" s="300"/>
      <c r="LI82" s="300"/>
      <c r="LJ82" s="300"/>
      <c r="LK82" s="300"/>
      <c r="LL82" s="300"/>
      <c r="LM82" s="300"/>
      <c r="LN82" s="300"/>
      <c r="LO82" s="300"/>
      <c r="LP82" s="300"/>
      <c r="LQ82" s="300"/>
      <c r="LR82" s="300"/>
      <c r="LS82" s="300"/>
      <c r="LT82" s="300"/>
      <c r="LU82" s="300"/>
      <c r="LV82" s="300"/>
      <c r="LW82" s="300"/>
      <c r="LX82" s="300"/>
      <c r="LY82" s="300"/>
      <c r="LZ82" s="300"/>
      <c r="MA82" s="300"/>
      <c r="MB82" s="300"/>
      <c r="MC82" s="300"/>
      <c r="MD82" s="300"/>
      <c r="ME82" s="300"/>
      <c r="MF82" s="300"/>
      <c r="MG82" s="300"/>
      <c r="MH82" s="300"/>
      <c r="MI82" s="300"/>
      <c r="MJ82" s="300"/>
      <c r="MK82" s="300"/>
      <c r="ML82" s="300"/>
      <c r="MM82" s="300"/>
      <c r="MN82" s="300"/>
      <c r="MO82" s="300"/>
      <c r="MP82" s="300"/>
      <c r="MQ82" s="300"/>
      <c r="MR82" s="300"/>
      <c r="MS82" s="300"/>
      <c r="MT82" s="300"/>
      <c r="MU82" s="300"/>
      <c r="MV82" s="300"/>
      <c r="MW82" s="300"/>
      <c r="MX82" s="300"/>
      <c r="MY82" s="300"/>
      <c r="MZ82" s="300"/>
      <c r="NA82" s="300"/>
      <c r="NB82" s="300"/>
      <c r="NC82" s="300"/>
      <c r="ND82" s="300"/>
      <c r="NE82" s="300"/>
      <c r="NF82" s="300"/>
      <c r="NG82" s="300"/>
      <c r="NH82" s="300"/>
      <c r="NI82" s="300"/>
      <c r="NJ82" s="300"/>
      <c r="NK82" s="300"/>
      <c r="NL82" s="300"/>
      <c r="NM82" s="300"/>
      <c r="NN82" s="300"/>
      <c r="NO82" s="300"/>
      <c r="NP82" s="300"/>
      <c r="NQ82" s="300"/>
      <c r="NR82" s="300"/>
      <c r="NS82" s="300"/>
      <c r="NT82" s="300"/>
      <c r="NU82" s="300"/>
      <c r="NV82" s="300"/>
      <c r="NW82" s="300"/>
      <c r="NX82" s="300"/>
      <c r="NY82" s="300"/>
      <c r="NZ82" s="300"/>
      <c r="OA82" s="300"/>
      <c r="OB82" s="300"/>
      <c r="OC82" s="300"/>
      <c r="OD82" s="300"/>
      <c r="OE82" s="300"/>
      <c r="OF82" s="300"/>
      <c r="OG82" s="300"/>
      <c r="OH82" s="300"/>
      <c r="OI82" s="300"/>
      <c r="OJ82" s="300"/>
      <c r="OK82" s="300"/>
      <c r="OL82" s="300"/>
      <c r="OM82" s="300"/>
      <c r="ON82" s="300"/>
      <c r="OO82" s="300"/>
      <c r="OP82" s="300"/>
      <c r="OQ82" s="300"/>
      <c r="OR82" s="300"/>
      <c r="OS82" s="300"/>
      <c r="OT82" s="300"/>
      <c r="OU82" s="300"/>
      <c r="OV82" s="300"/>
      <c r="OW82" s="300"/>
      <c r="OX82" s="300"/>
      <c r="OY82" s="300"/>
      <c r="OZ82" s="300"/>
      <c r="PA82" s="300"/>
      <c r="PB82" s="300"/>
      <c r="PC82" s="300"/>
      <c r="PD82" s="300"/>
      <c r="PE82" s="300"/>
      <c r="PF82" s="300"/>
      <c r="PG82" s="300"/>
      <c r="PH82" s="300"/>
      <c r="PI82" s="300"/>
      <c r="PJ82" s="300"/>
      <c r="PK82" s="300"/>
      <c r="PL82" s="300"/>
      <c r="PM82" s="300"/>
      <c r="PN82" s="300"/>
      <c r="PO82" s="300"/>
      <c r="PP82" s="300"/>
      <c r="PQ82" s="300"/>
      <c r="PR82" s="300"/>
      <c r="PS82" s="300"/>
      <c r="PT82" s="300"/>
      <c r="PU82" s="300"/>
      <c r="PV82" s="300"/>
      <c r="PW82" s="300"/>
      <c r="PX82" s="300"/>
      <c r="PY82" s="300"/>
      <c r="PZ82" s="300"/>
      <c r="QA82" s="300"/>
      <c r="QB82" s="300"/>
      <c r="QC82" s="300"/>
      <c r="QD82" s="300"/>
      <c r="QE82" s="300"/>
      <c r="QF82" s="300"/>
      <c r="QG82" s="300"/>
      <c r="QH82" s="300"/>
      <c r="QI82" s="300"/>
      <c r="QJ82" s="300"/>
      <c r="QK82" s="300"/>
      <c r="QL82" s="300"/>
      <c r="QM82" s="300"/>
      <c r="QN82" s="300"/>
      <c r="QO82" s="300"/>
      <c r="QP82" s="300"/>
      <c r="QQ82" s="300"/>
      <c r="QR82" s="300"/>
      <c r="QS82" s="300"/>
      <c r="QT82" s="300"/>
      <c r="QU82" s="300"/>
      <c r="QV82" s="300"/>
      <c r="QW82" s="300"/>
      <c r="QX82" s="300"/>
      <c r="QY82" s="300"/>
      <c r="QZ82" s="300"/>
      <c r="RA82" s="300"/>
      <c r="RB82" s="300"/>
      <c r="RC82" s="300"/>
      <c r="RD82" s="300"/>
      <c r="RE82" s="300"/>
      <c r="RF82" s="300"/>
      <c r="RG82" s="300"/>
      <c r="RH82" s="300"/>
      <c r="RI82" s="300"/>
      <c r="RJ82" s="300"/>
      <c r="RK82" s="300"/>
      <c r="RL82" s="300"/>
      <c r="RM82" s="300"/>
      <c r="RN82" s="300"/>
      <c r="RO82" s="300"/>
      <c r="RP82" s="300"/>
      <c r="RQ82" s="300"/>
      <c r="RR82" s="300"/>
      <c r="RS82" s="300"/>
      <c r="RT82" s="300"/>
      <c r="RU82" s="300"/>
      <c r="RV82" s="300"/>
      <c r="RW82" s="300"/>
      <c r="RX82" s="300"/>
      <c r="RY82" s="300"/>
      <c r="RZ82" s="300"/>
      <c r="SA82" s="300"/>
      <c r="SB82" s="300"/>
      <c r="SC82" s="300"/>
      <c r="SD82" s="300"/>
      <c r="SE82" s="300"/>
      <c r="SF82" s="300"/>
      <c r="SG82" s="300"/>
      <c r="SH82" s="300"/>
      <c r="SI82" s="300"/>
      <c r="SJ82" s="300"/>
      <c r="SK82" s="300"/>
      <c r="SL82" s="300"/>
      <c r="SM82" s="300"/>
      <c r="SN82" s="300"/>
      <c r="SO82" s="300"/>
      <c r="SP82" s="300"/>
      <c r="SQ82" s="300"/>
      <c r="SR82" s="300"/>
      <c r="SS82" s="300"/>
      <c r="ST82" s="300"/>
      <c r="SU82" s="300"/>
      <c r="SV82" s="300"/>
      <c r="SW82" s="300"/>
      <c r="SX82" s="300"/>
      <c r="SY82" s="300"/>
      <c r="SZ82" s="300"/>
      <c r="TA82" s="300"/>
      <c r="TB82" s="300"/>
      <c r="TC82" s="300"/>
      <c r="TD82" s="300"/>
      <c r="TE82" s="300"/>
      <c r="TF82" s="300"/>
      <c r="TG82" s="300"/>
      <c r="TH82" s="300"/>
      <c r="TI82" s="300"/>
    </row>
    <row r="83" spans="1:529" s="295" customFormat="1" ht="15">
      <c r="A83" s="301" t="s">
        <v>265</v>
      </c>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0"/>
      <c r="BQ83" s="300"/>
      <c r="BR83" s="300"/>
      <c r="BS83" s="300"/>
      <c r="BT83" s="300"/>
      <c r="BU83" s="300"/>
      <c r="BV83" s="300"/>
      <c r="BW83" s="300"/>
      <c r="BX83" s="300"/>
      <c r="BY83" s="300"/>
      <c r="BZ83" s="300"/>
      <c r="CA83" s="300"/>
      <c r="CB83" s="300"/>
      <c r="CC83" s="300"/>
      <c r="CD83" s="300"/>
      <c r="CE83" s="300"/>
      <c r="CF83" s="300"/>
      <c r="CG83" s="300"/>
      <c r="CH83" s="300"/>
      <c r="CI83" s="300"/>
      <c r="CJ83" s="300"/>
      <c r="CK83" s="300"/>
      <c r="CL83" s="300"/>
      <c r="CM83" s="300"/>
      <c r="CN83" s="300"/>
      <c r="CO83" s="300"/>
      <c r="CP83" s="300"/>
      <c r="CQ83" s="300"/>
      <c r="CR83" s="300"/>
      <c r="CS83" s="300"/>
      <c r="CT83" s="300"/>
      <c r="CU83" s="300"/>
      <c r="CV83" s="300"/>
      <c r="CW83" s="300"/>
      <c r="CX83" s="300"/>
      <c r="CY83" s="300"/>
      <c r="CZ83" s="300"/>
      <c r="DA83" s="300"/>
      <c r="DB83" s="300"/>
      <c r="DC83" s="300"/>
      <c r="DD83" s="300"/>
      <c r="DE83" s="300"/>
      <c r="DF83" s="300"/>
      <c r="DG83" s="300"/>
      <c r="DH83" s="300"/>
      <c r="DI83" s="300"/>
      <c r="DJ83" s="300"/>
      <c r="DK83" s="300"/>
      <c r="DL83" s="300"/>
      <c r="DM83" s="300"/>
      <c r="DN83" s="300"/>
      <c r="DO83" s="300"/>
      <c r="DP83" s="300"/>
      <c r="DQ83" s="300"/>
      <c r="DR83" s="300"/>
      <c r="DS83" s="300"/>
      <c r="DT83" s="300"/>
      <c r="DU83" s="300"/>
      <c r="DV83" s="300"/>
      <c r="DW83" s="300"/>
      <c r="DX83" s="300"/>
      <c r="DY83" s="300"/>
      <c r="DZ83" s="300"/>
      <c r="EA83" s="300"/>
      <c r="EB83" s="300"/>
      <c r="EC83" s="300"/>
      <c r="ED83" s="300"/>
      <c r="EE83" s="300"/>
      <c r="EF83" s="300"/>
      <c r="EG83" s="300"/>
      <c r="EH83" s="300"/>
      <c r="EI83" s="300"/>
      <c r="EJ83" s="300"/>
      <c r="EK83" s="300"/>
      <c r="EL83" s="300"/>
      <c r="EM83" s="300"/>
      <c r="EN83" s="300"/>
      <c r="EO83" s="300"/>
      <c r="EP83" s="300"/>
      <c r="EQ83" s="300"/>
      <c r="ER83" s="300"/>
      <c r="ES83" s="300"/>
      <c r="ET83" s="300"/>
      <c r="EU83" s="300"/>
      <c r="EV83" s="300"/>
      <c r="EW83" s="300"/>
      <c r="EX83" s="300"/>
      <c r="EY83" s="300"/>
      <c r="EZ83" s="300"/>
      <c r="FA83" s="300"/>
      <c r="FB83" s="300"/>
      <c r="FC83" s="300"/>
      <c r="FD83" s="300"/>
      <c r="FE83" s="300"/>
      <c r="FF83" s="300"/>
      <c r="FG83" s="300"/>
      <c r="FH83" s="300"/>
      <c r="FI83" s="300"/>
      <c r="FJ83" s="300"/>
      <c r="FK83" s="300"/>
      <c r="FL83" s="300"/>
      <c r="FM83" s="300"/>
      <c r="FN83" s="300"/>
      <c r="FO83" s="300"/>
      <c r="FP83" s="300"/>
      <c r="FQ83" s="300"/>
      <c r="FR83" s="300"/>
      <c r="FS83" s="300"/>
      <c r="FT83" s="300"/>
      <c r="FU83" s="300"/>
      <c r="FV83" s="300"/>
      <c r="FW83" s="300"/>
      <c r="FX83" s="300"/>
      <c r="FY83" s="300"/>
      <c r="FZ83" s="300"/>
      <c r="GA83" s="300"/>
      <c r="GB83" s="300"/>
      <c r="GC83" s="300"/>
      <c r="GD83" s="300"/>
      <c r="GE83" s="300"/>
      <c r="GF83" s="300"/>
      <c r="GG83" s="300"/>
      <c r="GH83" s="300"/>
      <c r="GI83" s="300"/>
      <c r="GJ83" s="300"/>
      <c r="GK83" s="300"/>
      <c r="GL83" s="300"/>
      <c r="GM83" s="300"/>
      <c r="GN83" s="300"/>
      <c r="GO83" s="300"/>
      <c r="GP83" s="300"/>
      <c r="GQ83" s="300"/>
      <c r="GR83" s="300"/>
      <c r="GS83" s="300"/>
      <c r="GT83" s="300"/>
      <c r="GU83" s="300"/>
      <c r="GV83" s="300"/>
      <c r="GW83" s="300"/>
      <c r="GX83" s="300"/>
      <c r="GY83" s="300"/>
      <c r="GZ83" s="300"/>
      <c r="HA83" s="300"/>
      <c r="HB83" s="300"/>
      <c r="HC83" s="300"/>
      <c r="HD83" s="300"/>
      <c r="HE83" s="300"/>
      <c r="HF83" s="300"/>
      <c r="HG83" s="300"/>
      <c r="HH83" s="300"/>
      <c r="HI83" s="300"/>
      <c r="HJ83" s="300"/>
      <c r="HK83" s="300"/>
      <c r="HL83" s="300"/>
      <c r="HM83" s="300"/>
      <c r="HN83" s="300"/>
      <c r="HO83" s="300"/>
      <c r="HP83" s="300"/>
      <c r="HQ83" s="300"/>
      <c r="HR83" s="300"/>
      <c r="HS83" s="300"/>
      <c r="HT83" s="300"/>
      <c r="HU83" s="300"/>
      <c r="HV83" s="300"/>
      <c r="HW83" s="300"/>
      <c r="HX83" s="300"/>
      <c r="HY83" s="300"/>
      <c r="HZ83" s="300"/>
      <c r="IA83" s="300"/>
      <c r="IB83" s="300"/>
      <c r="IC83" s="300"/>
      <c r="ID83" s="300"/>
      <c r="IE83" s="300"/>
      <c r="IF83" s="300"/>
      <c r="IG83" s="300"/>
      <c r="IH83" s="300"/>
      <c r="II83" s="300"/>
      <c r="IJ83" s="300"/>
      <c r="IK83" s="300"/>
      <c r="IL83" s="300"/>
      <c r="IM83" s="300"/>
      <c r="IN83" s="300"/>
      <c r="IO83" s="300"/>
      <c r="IP83" s="300"/>
      <c r="IQ83" s="300"/>
      <c r="IR83" s="300"/>
      <c r="IS83" s="300"/>
      <c r="IT83" s="300"/>
      <c r="IU83" s="300"/>
      <c r="IV83" s="300"/>
      <c r="IW83" s="300"/>
      <c r="IX83" s="300"/>
      <c r="IY83" s="300"/>
      <c r="IZ83" s="300"/>
      <c r="JA83" s="300"/>
      <c r="JB83" s="300"/>
      <c r="JC83" s="300"/>
      <c r="JD83" s="300"/>
      <c r="JE83" s="300"/>
      <c r="JF83" s="300"/>
      <c r="JG83" s="300"/>
      <c r="JH83" s="300"/>
      <c r="JI83" s="300"/>
      <c r="JJ83" s="300"/>
      <c r="JK83" s="300"/>
      <c r="JL83" s="300"/>
      <c r="JM83" s="300"/>
      <c r="JN83" s="300"/>
      <c r="JO83" s="300"/>
      <c r="JP83" s="300"/>
      <c r="JQ83" s="300"/>
      <c r="JR83" s="300"/>
      <c r="JS83" s="300"/>
      <c r="JT83" s="300"/>
      <c r="JU83" s="300"/>
      <c r="JV83" s="300"/>
      <c r="JW83" s="300"/>
      <c r="JX83" s="300"/>
      <c r="JY83" s="300"/>
      <c r="JZ83" s="300"/>
      <c r="KA83" s="300"/>
      <c r="KB83" s="300"/>
      <c r="KC83" s="300"/>
      <c r="KD83" s="300"/>
      <c r="KE83" s="300"/>
      <c r="KF83" s="300"/>
      <c r="KG83" s="300"/>
      <c r="KH83" s="300"/>
      <c r="KI83" s="300"/>
      <c r="KJ83" s="300"/>
      <c r="KK83" s="300"/>
      <c r="KL83" s="300"/>
      <c r="KM83" s="300"/>
      <c r="KN83" s="300"/>
      <c r="KO83" s="300"/>
      <c r="KP83" s="300"/>
      <c r="KQ83" s="300"/>
      <c r="KR83" s="300"/>
      <c r="KS83" s="300"/>
      <c r="KT83" s="300"/>
      <c r="KU83" s="300"/>
      <c r="KV83" s="300"/>
      <c r="KW83" s="300"/>
      <c r="KX83" s="300"/>
      <c r="KY83" s="300"/>
      <c r="KZ83" s="300"/>
      <c r="LA83" s="300"/>
      <c r="LB83" s="300"/>
      <c r="LC83" s="300"/>
      <c r="LD83" s="300"/>
      <c r="LE83" s="300"/>
      <c r="LF83" s="300"/>
      <c r="LG83" s="300"/>
      <c r="LH83" s="300"/>
      <c r="LI83" s="300"/>
      <c r="LJ83" s="300"/>
      <c r="LK83" s="300"/>
      <c r="LL83" s="300"/>
      <c r="LM83" s="300"/>
      <c r="LN83" s="300"/>
      <c r="LO83" s="300"/>
      <c r="LP83" s="300"/>
      <c r="LQ83" s="300"/>
      <c r="LR83" s="300"/>
      <c r="LS83" s="300"/>
      <c r="LT83" s="300"/>
      <c r="LU83" s="300"/>
      <c r="LV83" s="300"/>
      <c r="LW83" s="300"/>
      <c r="LX83" s="300"/>
      <c r="LY83" s="300"/>
      <c r="LZ83" s="300"/>
      <c r="MA83" s="300"/>
      <c r="MB83" s="300"/>
      <c r="MC83" s="300"/>
      <c r="MD83" s="300"/>
      <c r="ME83" s="300"/>
      <c r="MF83" s="300"/>
      <c r="MG83" s="300"/>
      <c r="MH83" s="300"/>
      <c r="MI83" s="300"/>
      <c r="MJ83" s="300"/>
      <c r="MK83" s="300"/>
      <c r="ML83" s="300"/>
      <c r="MM83" s="300"/>
      <c r="MN83" s="300"/>
      <c r="MO83" s="300"/>
      <c r="MP83" s="300"/>
      <c r="MQ83" s="300"/>
      <c r="MR83" s="300"/>
      <c r="MS83" s="300"/>
      <c r="MT83" s="300"/>
      <c r="MU83" s="300"/>
      <c r="MV83" s="300"/>
      <c r="MW83" s="300"/>
      <c r="MX83" s="300"/>
      <c r="MY83" s="300"/>
      <c r="MZ83" s="300"/>
      <c r="NA83" s="300"/>
      <c r="NB83" s="300"/>
      <c r="NC83" s="300"/>
      <c r="ND83" s="300"/>
      <c r="NE83" s="300"/>
      <c r="NF83" s="300"/>
      <c r="NG83" s="300"/>
      <c r="NH83" s="300"/>
      <c r="NI83" s="300"/>
      <c r="NJ83" s="300"/>
      <c r="NK83" s="300"/>
      <c r="NL83" s="300"/>
      <c r="NM83" s="300"/>
      <c r="NN83" s="300"/>
      <c r="NO83" s="300"/>
      <c r="NP83" s="300"/>
      <c r="NQ83" s="300"/>
      <c r="NR83" s="300"/>
      <c r="NS83" s="300"/>
      <c r="NT83" s="300"/>
      <c r="NU83" s="300"/>
      <c r="NV83" s="300"/>
      <c r="NW83" s="300"/>
      <c r="NX83" s="300"/>
      <c r="NY83" s="300"/>
      <c r="NZ83" s="300"/>
      <c r="OA83" s="300"/>
      <c r="OB83" s="300"/>
      <c r="OC83" s="300"/>
      <c r="OD83" s="300"/>
      <c r="OE83" s="300"/>
      <c r="OF83" s="300"/>
      <c r="OG83" s="300"/>
      <c r="OH83" s="300"/>
      <c r="OI83" s="300"/>
      <c r="OJ83" s="300"/>
      <c r="OK83" s="300"/>
      <c r="OL83" s="300"/>
      <c r="OM83" s="300"/>
      <c r="ON83" s="300"/>
      <c r="OO83" s="300"/>
      <c r="OP83" s="300"/>
      <c r="OQ83" s="300"/>
      <c r="OR83" s="300"/>
      <c r="OS83" s="300"/>
      <c r="OT83" s="300"/>
      <c r="OU83" s="300"/>
      <c r="OV83" s="300"/>
      <c r="OW83" s="300"/>
      <c r="OX83" s="300"/>
      <c r="OY83" s="300"/>
      <c r="OZ83" s="300"/>
      <c r="PA83" s="300"/>
      <c r="PB83" s="300"/>
      <c r="PC83" s="300"/>
      <c r="PD83" s="300"/>
      <c r="PE83" s="300"/>
      <c r="PF83" s="300"/>
      <c r="PG83" s="300"/>
      <c r="PH83" s="300"/>
      <c r="PI83" s="300"/>
      <c r="PJ83" s="300"/>
      <c r="PK83" s="300"/>
      <c r="PL83" s="300"/>
      <c r="PM83" s="300"/>
      <c r="PN83" s="300"/>
      <c r="PO83" s="300"/>
      <c r="PP83" s="300"/>
      <c r="PQ83" s="300"/>
      <c r="PR83" s="300"/>
      <c r="PS83" s="300"/>
      <c r="PT83" s="300"/>
      <c r="PU83" s="300"/>
      <c r="PV83" s="300"/>
      <c r="PW83" s="300"/>
      <c r="PX83" s="300"/>
      <c r="PY83" s="300"/>
      <c r="PZ83" s="300"/>
      <c r="QA83" s="300"/>
      <c r="QB83" s="300"/>
      <c r="QC83" s="300"/>
      <c r="QD83" s="300"/>
      <c r="QE83" s="300"/>
      <c r="QF83" s="300"/>
      <c r="QG83" s="300"/>
      <c r="QH83" s="300"/>
      <c r="QI83" s="300"/>
      <c r="QJ83" s="300"/>
      <c r="QK83" s="300"/>
      <c r="QL83" s="300"/>
      <c r="QM83" s="300"/>
      <c r="QN83" s="300"/>
      <c r="QO83" s="300"/>
      <c r="QP83" s="300"/>
      <c r="QQ83" s="300"/>
      <c r="QR83" s="300"/>
      <c r="QS83" s="300"/>
      <c r="QT83" s="300"/>
      <c r="QU83" s="300"/>
      <c r="QV83" s="300"/>
      <c r="QW83" s="300"/>
      <c r="QX83" s="300"/>
      <c r="QY83" s="300"/>
      <c r="QZ83" s="300"/>
      <c r="RA83" s="300"/>
      <c r="RB83" s="300"/>
      <c r="RC83" s="300"/>
      <c r="RD83" s="300"/>
      <c r="RE83" s="300"/>
      <c r="RF83" s="300"/>
      <c r="RG83" s="300"/>
      <c r="RH83" s="300"/>
      <c r="RI83" s="300"/>
      <c r="RJ83" s="300"/>
      <c r="RK83" s="300"/>
      <c r="RL83" s="300"/>
      <c r="RM83" s="300"/>
      <c r="RN83" s="300"/>
      <c r="RO83" s="300"/>
      <c r="RP83" s="300"/>
      <c r="RQ83" s="300"/>
      <c r="RR83" s="300"/>
      <c r="RS83" s="300"/>
      <c r="RT83" s="300"/>
      <c r="RU83" s="300"/>
      <c r="RV83" s="300"/>
      <c r="RW83" s="300"/>
      <c r="RX83" s="300"/>
      <c r="RY83" s="300"/>
      <c r="RZ83" s="300"/>
      <c r="SA83" s="300"/>
      <c r="SB83" s="300"/>
      <c r="SC83" s="300"/>
      <c r="SD83" s="300"/>
      <c r="SE83" s="300"/>
      <c r="SF83" s="300"/>
      <c r="SG83" s="300"/>
      <c r="SH83" s="300"/>
      <c r="SI83" s="300"/>
      <c r="SJ83" s="300"/>
      <c r="SK83" s="300"/>
      <c r="SL83" s="300"/>
      <c r="SM83" s="300"/>
      <c r="SN83" s="300"/>
      <c r="SO83" s="300"/>
      <c r="SP83" s="300"/>
      <c r="SQ83" s="300"/>
      <c r="SR83" s="300"/>
      <c r="SS83" s="300"/>
      <c r="ST83" s="300"/>
      <c r="SU83" s="300"/>
      <c r="SV83" s="300"/>
      <c r="SW83" s="300"/>
      <c r="SX83" s="300"/>
      <c r="SY83" s="300"/>
      <c r="SZ83" s="300"/>
      <c r="TA83" s="300"/>
      <c r="TB83" s="300"/>
      <c r="TC83" s="300"/>
      <c r="TD83" s="300"/>
      <c r="TE83" s="300"/>
      <c r="TF83" s="300"/>
      <c r="TG83" s="300"/>
      <c r="TH83" s="300"/>
      <c r="TI83" s="300"/>
    </row>
    <row r="84" spans="1:529" s="295" customFormat="1" ht="15">
      <c r="A84" s="301" t="s">
        <v>266</v>
      </c>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0"/>
      <c r="BQ84" s="300"/>
      <c r="BR84" s="300"/>
      <c r="BS84" s="300"/>
      <c r="BT84" s="300"/>
      <c r="BU84" s="300"/>
      <c r="BV84" s="300"/>
      <c r="BW84" s="300"/>
      <c r="BX84" s="300"/>
      <c r="BY84" s="300"/>
      <c r="BZ84" s="300"/>
      <c r="CA84" s="300"/>
      <c r="CB84" s="300"/>
      <c r="CC84" s="300"/>
      <c r="CD84" s="300"/>
      <c r="CE84" s="300"/>
      <c r="CF84" s="300"/>
      <c r="CG84" s="300"/>
      <c r="CH84" s="300"/>
      <c r="CI84" s="300"/>
      <c r="CJ84" s="300"/>
      <c r="CK84" s="300"/>
      <c r="CL84" s="300"/>
      <c r="CM84" s="300"/>
      <c r="CN84" s="300"/>
      <c r="CO84" s="300"/>
      <c r="CP84" s="300"/>
      <c r="CQ84" s="300"/>
      <c r="CR84" s="300"/>
      <c r="CS84" s="300"/>
      <c r="CT84" s="300"/>
      <c r="CU84" s="300"/>
      <c r="CV84" s="300"/>
      <c r="CW84" s="300"/>
      <c r="CX84" s="300"/>
      <c r="CY84" s="300"/>
      <c r="CZ84" s="300"/>
      <c r="DA84" s="300"/>
      <c r="DB84" s="300"/>
      <c r="DC84" s="300"/>
      <c r="DD84" s="300"/>
      <c r="DE84" s="300"/>
      <c r="DF84" s="300"/>
      <c r="DG84" s="300"/>
      <c r="DH84" s="300"/>
      <c r="DI84" s="300"/>
      <c r="DJ84" s="300"/>
      <c r="DK84" s="300"/>
      <c r="DL84" s="300"/>
      <c r="DM84" s="300"/>
      <c r="DN84" s="300"/>
      <c r="DO84" s="300"/>
      <c r="DP84" s="300"/>
      <c r="DQ84" s="300"/>
      <c r="DR84" s="300"/>
      <c r="DS84" s="300"/>
      <c r="DT84" s="300"/>
      <c r="DU84" s="300"/>
      <c r="DV84" s="300"/>
      <c r="DW84" s="300"/>
      <c r="DX84" s="300"/>
      <c r="DY84" s="300"/>
      <c r="DZ84" s="300"/>
      <c r="EA84" s="300"/>
      <c r="EB84" s="300"/>
      <c r="EC84" s="300"/>
      <c r="ED84" s="300"/>
      <c r="EE84" s="300"/>
      <c r="EF84" s="300"/>
      <c r="EG84" s="300"/>
      <c r="EH84" s="300"/>
      <c r="EI84" s="300"/>
      <c r="EJ84" s="300"/>
      <c r="EK84" s="300"/>
      <c r="EL84" s="300"/>
      <c r="EM84" s="300"/>
      <c r="EN84" s="300"/>
      <c r="EO84" s="300"/>
      <c r="EP84" s="300"/>
      <c r="EQ84" s="300"/>
      <c r="ER84" s="300"/>
      <c r="ES84" s="300"/>
      <c r="ET84" s="300"/>
      <c r="EU84" s="300"/>
      <c r="EV84" s="300"/>
      <c r="EW84" s="300"/>
      <c r="EX84" s="300"/>
      <c r="EY84" s="300"/>
      <c r="EZ84" s="300"/>
      <c r="FA84" s="300"/>
      <c r="FB84" s="300"/>
      <c r="FC84" s="300"/>
      <c r="FD84" s="300"/>
      <c r="FE84" s="300"/>
      <c r="FF84" s="300"/>
      <c r="FG84" s="300"/>
      <c r="FH84" s="300"/>
      <c r="FI84" s="300"/>
      <c r="FJ84" s="300"/>
      <c r="FK84" s="300"/>
      <c r="FL84" s="300"/>
      <c r="FM84" s="300"/>
      <c r="FN84" s="300"/>
      <c r="FO84" s="300"/>
      <c r="FP84" s="300"/>
      <c r="FQ84" s="300"/>
      <c r="FR84" s="300"/>
      <c r="FS84" s="300"/>
      <c r="FT84" s="300"/>
      <c r="FU84" s="300"/>
      <c r="FV84" s="300"/>
      <c r="FW84" s="300"/>
      <c r="FX84" s="300"/>
      <c r="FY84" s="300"/>
      <c r="FZ84" s="300"/>
      <c r="GA84" s="300"/>
      <c r="GB84" s="300"/>
      <c r="GC84" s="300"/>
      <c r="GD84" s="300"/>
      <c r="GE84" s="300"/>
      <c r="GF84" s="300"/>
      <c r="GG84" s="300"/>
      <c r="GH84" s="300"/>
      <c r="GI84" s="300"/>
      <c r="GJ84" s="300"/>
      <c r="GK84" s="300"/>
      <c r="GL84" s="300"/>
      <c r="GM84" s="300"/>
      <c r="GN84" s="300"/>
      <c r="GO84" s="300"/>
      <c r="GP84" s="300"/>
      <c r="GQ84" s="300"/>
      <c r="GR84" s="300"/>
      <c r="GS84" s="300"/>
      <c r="GT84" s="300"/>
      <c r="GU84" s="300"/>
      <c r="GV84" s="300"/>
      <c r="GW84" s="300"/>
      <c r="GX84" s="300"/>
      <c r="GY84" s="300"/>
      <c r="GZ84" s="300"/>
      <c r="HA84" s="300"/>
      <c r="HB84" s="300"/>
      <c r="HC84" s="300"/>
      <c r="HD84" s="300"/>
      <c r="HE84" s="300"/>
      <c r="HF84" s="300"/>
      <c r="HG84" s="300"/>
      <c r="HH84" s="300"/>
      <c r="HI84" s="300"/>
      <c r="HJ84" s="300"/>
      <c r="HK84" s="300"/>
      <c r="HL84" s="300"/>
      <c r="HM84" s="300"/>
      <c r="HN84" s="300"/>
      <c r="HO84" s="300"/>
      <c r="HP84" s="300"/>
      <c r="HQ84" s="300"/>
      <c r="HR84" s="300"/>
      <c r="HS84" s="300"/>
      <c r="HT84" s="300"/>
      <c r="HU84" s="300"/>
      <c r="HV84" s="300"/>
      <c r="HW84" s="300"/>
      <c r="HX84" s="300"/>
      <c r="HY84" s="300"/>
      <c r="HZ84" s="300"/>
      <c r="IA84" s="300"/>
      <c r="IB84" s="300"/>
      <c r="IC84" s="300"/>
      <c r="ID84" s="300"/>
      <c r="IE84" s="300"/>
      <c r="IF84" s="300"/>
      <c r="IG84" s="300"/>
      <c r="IH84" s="300"/>
      <c r="II84" s="300"/>
      <c r="IJ84" s="300"/>
      <c r="IK84" s="300"/>
      <c r="IL84" s="300"/>
      <c r="IM84" s="300"/>
      <c r="IN84" s="300"/>
      <c r="IO84" s="300"/>
      <c r="IP84" s="300"/>
      <c r="IQ84" s="300"/>
      <c r="IR84" s="300"/>
      <c r="IS84" s="300"/>
      <c r="IT84" s="300"/>
      <c r="IU84" s="300"/>
      <c r="IV84" s="300"/>
      <c r="IW84" s="300"/>
      <c r="IX84" s="300"/>
      <c r="IY84" s="300"/>
      <c r="IZ84" s="300"/>
      <c r="JA84" s="300"/>
      <c r="JB84" s="300"/>
      <c r="JC84" s="300"/>
      <c r="JD84" s="300"/>
      <c r="JE84" s="300"/>
      <c r="JF84" s="300"/>
      <c r="JG84" s="300"/>
      <c r="JH84" s="300"/>
      <c r="JI84" s="300"/>
      <c r="JJ84" s="300"/>
      <c r="JK84" s="300"/>
      <c r="JL84" s="300"/>
      <c r="JM84" s="300"/>
      <c r="JN84" s="300"/>
      <c r="JO84" s="300"/>
      <c r="JP84" s="300"/>
      <c r="JQ84" s="300"/>
      <c r="JR84" s="300"/>
      <c r="JS84" s="300"/>
      <c r="JT84" s="300"/>
      <c r="JU84" s="300"/>
      <c r="JV84" s="300"/>
      <c r="JW84" s="300"/>
      <c r="JX84" s="300"/>
      <c r="JY84" s="300"/>
      <c r="JZ84" s="300"/>
      <c r="KA84" s="300"/>
      <c r="KB84" s="300"/>
      <c r="KC84" s="300"/>
      <c r="KD84" s="300"/>
      <c r="KE84" s="300"/>
      <c r="KF84" s="300"/>
      <c r="KG84" s="300"/>
      <c r="KH84" s="300"/>
      <c r="KI84" s="300"/>
      <c r="KJ84" s="300"/>
      <c r="KK84" s="300"/>
      <c r="KL84" s="300"/>
      <c r="KM84" s="300"/>
      <c r="KN84" s="300"/>
      <c r="KO84" s="300"/>
      <c r="KP84" s="300"/>
      <c r="KQ84" s="300"/>
      <c r="KR84" s="300"/>
      <c r="KS84" s="300"/>
      <c r="KT84" s="300"/>
      <c r="KU84" s="300"/>
      <c r="KV84" s="300"/>
      <c r="KW84" s="300"/>
      <c r="KX84" s="300"/>
      <c r="KY84" s="300"/>
      <c r="KZ84" s="300"/>
      <c r="LA84" s="300"/>
      <c r="LB84" s="300"/>
      <c r="LC84" s="300"/>
      <c r="LD84" s="300"/>
      <c r="LE84" s="300"/>
      <c r="LF84" s="300"/>
      <c r="LG84" s="300"/>
      <c r="LH84" s="300"/>
      <c r="LI84" s="300"/>
      <c r="LJ84" s="300"/>
      <c r="LK84" s="300"/>
      <c r="LL84" s="300"/>
      <c r="LM84" s="300"/>
      <c r="LN84" s="300"/>
      <c r="LO84" s="300"/>
      <c r="LP84" s="300"/>
      <c r="LQ84" s="300"/>
      <c r="LR84" s="300"/>
      <c r="LS84" s="300"/>
      <c r="LT84" s="300"/>
      <c r="LU84" s="300"/>
      <c r="LV84" s="300"/>
      <c r="LW84" s="300"/>
      <c r="LX84" s="300"/>
      <c r="LY84" s="300"/>
      <c r="LZ84" s="300"/>
      <c r="MA84" s="300"/>
      <c r="MB84" s="300"/>
      <c r="MC84" s="300"/>
      <c r="MD84" s="300"/>
      <c r="ME84" s="300"/>
      <c r="MF84" s="300"/>
      <c r="MG84" s="300"/>
      <c r="MH84" s="300"/>
      <c r="MI84" s="300"/>
      <c r="MJ84" s="300"/>
      <c r="MK84" s="300"/>
      <c r="ML84" s="300"/>
      <c r="MM84" s="300"/>
      <c r="MN84" s="300"/>
      <c r="MO84" s="300"/>
      <c r="MP84" s="300"/>
      <c r="MQ84" s="300"/>
      <c r="MR84" s="300"/>
      <c r="MS84" s="300"/>
      <c r="MT84" s="300"/>
      <c r="MU84" s="300"/>
      <c r="MV84" s="300"/>
      <c r="MW84" s="300"/>
      <c r="MX84" s="300"/>
      <c r="MY84" s="300"/>
      <c r="MZ84" s="300"/>
      <c r="NA84" s="300"/>
      <c r="NB84" s="300"/>
      <c r="NC84" s="300"/>
      <c r="ND84" s="300"/>
      <c r="NE84" s="300"/>
      <c r="NF84" s="300"/>
      <c r="NG84" s="300"/>
      <c r="NH84" s="300"/>
      <c r="NI84" s="300"/>
      <c r="NJ84" s="300"/>
      <c r="NK84" s="300"/>
      <c r="NL84" s="300"/>
      <c r="NM84" s="300"/>
      <c r="NN84" s="300"/>
      <c r="NO84" s="300"/>
      <c r="NP84" s="300"/>
      <c r="NQ84" s="300"/>
      <c r="NR84" s="300"/>
      <c r="NS84" s="300"/>
      <c r="NT84" s="300"/>
      <c r="NU84" s="300"/>
      <c r="NV84" s="300"/>
      <c r="NW84" s="300"/>
      <c r="NX84" s="300"/>
      <c r="NY84" s="300"/>
      <c r="NZ84" s="300"/>
      <c r="OA84" s="300"/>
      <c r="OB84" s="300"/>
      <c r="OC84" s="300"/>
      <c r="OD84" s="300"/>
      <c r="OE84" s="300"/>
      <c r="OF84" s="300"/>
      <c r="OG84" s="300"/>
      <c r="OH84" s="300"/>
      <c r="OI84" s="300"/>
      <c r="OJ84" s="300"/>
      <c r="OK84" s="300"/>
      <c r="OL84" s="300"/>
      <c r="OM84" s="300"/>
      <c r="ON84" s="300"/>
      <c r="OO84" s="300"/>
      <c r="OP84" s="300"/>
      <c r="OQ84" s="300"/>
      <c r="OR84" s="300"/>
      <c r="OS84" s="300"/>
      <c r="OT84" s="300"/>
      <c r="OU84" s="300"/>
      <c r="OV84" s="300"/>
      <c r="OW84" s="300"/>
      <c r="OX84" s="300"/>
      <c r="OY84" s="300"/>
      <c r="OZ84" s="300"/>
      <c r="PA84" s="300"/>
      <c r="PB84" s="300"/>
      <c r="PC84" s="300"/>
      <c r="PD84" s="300"/>
      <c r="PE84" s="300"/>
      <c r="PF84" s="300"/>
      <c r="PG84" s="300"/>
      <c r="PH84" s="300"/>
      <c r="PI84" s="300"/>
      <c r="PJ84" s="300"/>
      <c r="PK84" s="300"/>
      <c r="PL84" s="300"/>
      <c r="PM84" s="300"/>
      <c r="PN84" s="300"/>
      <c r="PO84" s="300"/>
      <c r="PP84" s="300"/>
      <c r="PQ84" s="300"/>
      <c r="PR84" s="300"/>
      <c r="PS84" s="300"/>
      <c r="PT84" s="300"/>
      <c r="PU84" s="300"/>
      <c r="PV84" s="300"/>
      <c r="PW84" s="300"/>
      <c r="PX84" s="300"/>
      <c r="PY84" s="300"/>
      <c r="PZ84" s="300"/>
      <c r="QA84" s="300"/>
      <c r="QB84" s="300"/>
      <c r="QC84" s="300"/>
      <c r="QD84" s="300"/>
      <c r="QE84" s="300"/>
      <c r="QF84" s="300"/>
      <c r="QG84" s="300"/>
      <c r="QH84" s="300"/>
      <c r="QI84" s="300"/>
      <c r="QJ84" s="300"/>
      <c r="QK84" s="300"/>
      <c r="QL84" s="300"/>
      <c r="QM84" s="300"/>
      <c r="QN84" s="300"/>
      <c r="QO84" s="300"/>
      <c r="QP84" s="300"/>
      <c r="QQ84" s="300"/>
      <c r="QR84" s="300"/>
      <c r="QS84" s="300"/>
      <c r="QT84" s="300"/>
      <c r="QU84" s="300"/>
      <c r="QV84" s="300"/>
      <c r="QW84" s="300"/>
      <c r="QX84" s="300"/>
      <c r="QY84" s="300"/>
      <c r="QZ84" s="300"/>
      <c r="RA84" s="300"/>
      <c r="RB84" s="300"/>
      <c r="RC84" s="300"/>
      <c r="RD84" s="300"/>
      <c r="RE84" s="300"/>
      <c r="RF84" s="300"/>
      <c r="RG84" s="300"/>
      <c r="RH84" s="300"/>
      <c r="RI84" s="300"/>
      <c r="RJ84" s="300"/>
      <c r="RK84" s="300"/>
      <c r="RL84" s="300"/>
      <c r="RM84" s="300"/>
      <c r="RN84" s="300"/>
      <c r="RO84" s="300"/>
      <c r="RP84" s="300"/>
      <c r="RQ84" s="300"/>
      <c r="RR84" s="300"/>
      <c r="RS84" s="300"/>
      <c r="RT84" s="300"/>
      <c r="RU84" s="300"/>
      <c r="RV84" s="300"/>
      <c r="RW84" s="300"/>
      <c r="RX84" s="300"/>
      <c r="RY84" s="300"/>
      <c r="RZ84" s="300"/>
      <c r="SA84" s="300"/>
      <c r="SB84" s="300"/>
      <c r="SC84" s="300"/>
      <c r="SD84" s="300"/>
      <c r="SE84" s="300"/>
      <c r="SF84" s="300"/>
      <c r="SG84" s="300"/>
      <c r="SH84" s="300"/>
      <c r="SI84" s="300"/>
      <c r="SJ84" s="300"/>
      <c r="SK84" s="300"/>
      <c r="SL84" s="300"/>
      <c r="SM84" s="300"/>
      <c r="SN84" s="300"/>
      <c r="SO84" s="300"/>
      <c r="SP84" s="300"/>
      <c r="SQ84" s="300"/>
      <c r="SR84" s="300"/>
      <c r="SS84" s="300"/>
      <c r="ST84" s="300"/>
      <c r="SU84" s="300"/>
      <c r="SV84" s="300"/>
      <c r="SW84" s="300"/>
      <c r="SX84" s="300"/>
      <c r="SY84" s="300"/>
      <c r="SZ84" s="300"/>
      <c r="TA84" s="300"/>
      <c r="TB84" s="300"/>
      <c r="TC84" s="300"/>
      <c r="TD84" s="300"/>
      <c r="TE84" s="300"/>
      <c r="TF84" s="300"/>
      <c r="TG84" s="300"/>
      <c r="TH84" s="300"/>
      <c r="TI84" s="300"/>
    </row>
    <row r="85" spans="1:529" s="295" customFormat="1" ht="15">
      <c r="A85" s="301" t="s">
        <v>267</v>
      </c>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0"/>
      <c r="BQ85" s="300"/>
      <c r="BR85" s="300"/>
      <c r="BS85" s="300"/>
      <c r="BT85" s="300"/>
      <c r="BU85" s="300"/>
      <c r="BV85" s="300"/>
      <c r="BW85" s="300"/>
      <c r="BX85" s="300"/>
      <c r="BY85" s="300"/>
      <c r="BZ85" s="300"/>
      <c r="CA85" s="300"/>
      <c r="CB85" s="300"/>
      <c r="CC85" s="300"/>
      <c r="CD85" s="300"/>
      <c r="CE85" s="300"/>
      <c r="CF85" s="300"/>
      <c r="CG85" s="300"/>
      <c r="CH85" s="300"/>
      <c r="CI85" s="300"/>
      <c r="CJ85" s="300"/>
      <c r="CK85" s="300"/>
      <c r="CL85" s="300"/>
      <c r="CM85" s="300"/>
      <c r="CN85" s="300"/>
      <c r="CO85" s="300"/>
      <c r="CP85" s="300"/>
      <c r="CQ85" s="300"/>
      <c r="CR85" s="300"/>
      <c r="CS85" s="300"/>
      <c r="CT85" s="300"/>
      <c r="CU85" s="300"/>
      <c r="CV85" s="300"/>
      <c r="CW85" s="300"/>
      <c r="CX85" s="300"/>
      <c r="CY85" s="300"/>
      <c r="CZ85" s="300"/>
      <c r="DA85" s="300"/>
      <c r="DB85" s="300"/>
      <c r="DC85" s="300"/>
      <c r="DD85" s="300"/>
      <c r="DE85" s="300"/>
      <c r="DF85" s="300"/>
      <c r="DG85" s="300"/>
      <c r="DH85" s="300"/>
      <c r="DI85" s="300"/>
      <c r="DJ85" s="300"/>
      <c r="DK85" s="300"/>
      <c r="DL85" s="300"/>
      <c r="DM85" s="300"/>
      <c r="DN85" s="300"/>
      <c r="DO85" s="300"/>
      <c r="DP85" s="300"/>
      <c r="DQ85" s="300"/>
      <c r="DR85" s="300"/>
      <c r="DS85" s="300"/>
      <c r="DT85" s="300"/>
      <c r="DU85" s="300"/>
      <c r="DV85" s="300"/>
      <c r="DW85" s="300"/>
      <c r="DX85" s="300"/>
      <c r="DY85" s="300"/>
      <c r="DZ85" s="300"/>
      <c r="EA85" s="300"/>
      <c r="EB85" s="300"/>
      <c r="EC85" s="300"/>
      <c r="ED85" s="300"/>
      <c r="EE85" s="300"/>
      <c r="EF85" s="300"/>
      <c r="EG85" s="300"/>
      <c r="EH85" s="300"/>
      <c r="EI85" s="300"/>
      <c r="EJ85" s="300"/>
      <c r="EK85" s="300"/>
      <c r="EL85" s="300"/>
      <c r="EM85" s="300"/>
      <c r="EN85" s="300"/>
      <c r="EO85" s="300"/>
      <c r="EP85" s="300"/>
      <c r="EQ85" s="300"/>
      <c r="ER85" s="300"/>
      <c r="ES85" s="300"/>
      <c r="ET85" s="300"/>
      <c r="EU85" s="300"/>
      <c r="EV85" s="300"/>
      <c r="EW85" s="300"/>
      <c r="EX85" s="300"/>
      <c r="EY85" s="300"/>
      <c r="EZ85" s="300"/>
      <c r="FA85" s="300"/>
      <c r="FB85" s="300"/>
      <c r="FC85" s="300"/>
      <c r="FD85" s="300"/>
      <c r="FE85" s="300"/>
      <c r="FF85" s="300"/>
      <c r="FG85" s="300"/>
      <c r="FH85" s="300"/>
      <c r="FI85" s="300"/>
      <c r="FJ85" s="300"/>
      <c r="FK85" s="300"/>
      <c r="FL85" s="300"/>
      <c r="FM85" s="300"/>
      <c r="FN85" s="300"/>
      <c r="FO85" s="300"/>
      <c r="FP85" s="300"/>
      <c r="FQ85" s="300"/>
      <c r="FR85" s="300"/>
      <c r="FS85" s="300"/>
      <c r="FT85" s="300"/>
      <c r="FU85" s="300"/>
      <c r="FV85" s="300"/>
      <c r="FW85" s="300"/>
      <c r="FX85" s="300"/>
      <c r="FY85" s="300"/>
      <c r="FZ85" s="300"/>
      <c r="GA85" s="300"/>
      <c r="GB85" s="300"/>
      <c r="GC85" s="300"/>
      <c r="GD85" s="300"/>
      <c r="GE85" s="300"/>
      <c r="GF85" s="300"/>
      <c r="GG85" s="300"/>
      <c r="GH85" s="300"/>
      <c r="GI85" s="300"/>
      <c r="GJ85" s="300"/>
      <c r="GK85" s="300"/>
      <c r="GL85" s="300"/>
      <c r="GM85" s="300"/>
      <c r="GN85" s="300"/>
      <c r="GO85" s="300"/>
      <c r="GP85" s="300"/>
      <c r="GQ85" s="300"/>
      <c r="GR85" s="300"/>
      <c r="GS85" s="300"/>
      <c r="GT85" s="300"/>
      <c r="GU85" s="300"/>
      <c r="GV85" s="300"/>
      <c r="GW85" s="300"/>
      <c r="GX85" s="300"/>
      <c r="GY85" s="300"/>
      <c r="GZ85" s="300"/>
      <c r="HA85" s="300"/>
      <c r="HB85" s="300"/>
      <c r="HC85" s="300"/>
      <c r="HD85" s="300"/>
      <c r="HE85" s="300"/>
      <c r="HF85" s="300"/>
      <c r="HG85" s="300"/>
      <c r="HH85" s="300"/>
      <c r="HI85" s="300"/>
      <c r="HJ85" s="300"/>
      <c r="HK85" s="300"/>
      <c r="HL85" s="300"/>
      <c r="HM85" s="300"/>
      <c r="HN85" s="300"/>
      <c r="HO85" s="300"/>
      <c r="HP85" s="300"/>
      <c r="HQ85" s="300"/>
      <c r="HR85" s="300"/>
      <c r="HS85" s="300"/>
      <c r="HT85" s="300"/>
      <c r="HU85" s="300"/>
      <c r="HV85" s="300"/>
      <c r="HW85" s="300"/>
      <c r="HX85" s="300"/>
      <c r="HY85" s="300"/>
      <c r="HZ85" s="300"/>
      <c r="IA85" s="300"/>
      <c r="IB85" s="300"/>
      <c r="IC85" s="300"/>
      <c r="ID85" s="300"/>
      <c r="IE85" s="300"/>
      <c r="IF85" s="300"/>
      <c r="IG85" s="300"/>
      <c r="IH85" s="300"/>
      <c r="II85" s="300"/>
      <c r="IJ85" s="300"/>
      <c r="IK85" s="300"/>
      <c r="IL85" s="300"/>
      <c r="IM85" s="300"/>
      <c r="IN85" s="300"/>
      <c r="IO85" s="300"/>
      <c r="IP85" s="300"/>
      <c r="IQ85" s="300"/>
      <c r="IR85" s="300"/>
      <c r="IS85" s="300"/>
      <c r="IT85" s="300"/>
      <c r="IU85" s="300"/>
      <c r="IV85" s="300"/>
      <c r="IW85" s="300"/>
      <c r="IX85" s="300"/>
      <c r="IY85" s="300"/>
      <c r="IZ85" s="300"/>
      <c r="JA85" s="300"/>
      <c r="JB85" s="300"/>
      <c r="JC85" s="300"/>
      <c r="JD85" s="300"/>
      <c r="JE85" s="300"/>
      <c r="JF85" s="300"/>
      <c r="JG85" s="300"/>
      <c r="JH85" s="300"/>
      <c r="JI85" s="300"/>
      <c r="JJ85" s="300"/>
      <c r="JK85" s="300"/>
      <c r="JL85" s="300"/>
      <c r="JM85" s="300"/>
      <c r="JN85" s="300"/>
      <c r="JO85" s="300"/>
      <c r="JP85" s="300"/>
      <c r="JQ85" s="300"/>
      <c r="JR85" s="300"/>
      <c r="JS85" s="300"/>
      <c r="JT85" s="300"/>
      <c r="JU85" s="300"/>
      <c r="JV85" s="300"/>
      <c r="JW85" s="300"/>
      <c r="JX85" s="300"/>
      <c r="JY85" s="300"/>
      <c r="JZ85" s="300"/>
      <c r="KA85" s="300"/>
      <c r="KB85" s="300"/>
      <c r="KC85" s="300"/>
      <c r="KD85" s="300"/>
      <c r="KE85" s="300"/>
      <c r="KF85" s="300"/>
      <c r="KG85" s="300"/>
      <c r="KH85" s="300"/>
      <c r="KI85" s="300"/>
      <c r="KJ85" s="300"/>
      <c r="KK85" s="300"/>
      <c r="KL85" s="300"/>
      <c r="KM85" s="300"/>
      <c r="KN85" s="300"/>
      <c r="KO85" s="300"/>
      <c r="KP85" s="300"/>
      <c r="KQ85" s="300"/>
      <c r="KR85" s="300"/>
      <c r="KS85" s="300"/>
      <c r="KT85" s="300"/>
      <c r="KU85" s="300"/>
      <c r="KV85" s="300"/>
      <c r="KW85" s="300"/>
      <c r="KX85" s="300"/>
      <c r="KY85" s="300"/>
      <c r="KZ85" s="300"/>
      <c r="LA85" s="300"/>
      <c r="LB85" s="300"/>
      <c r="LC85" s="300"/>
      <c r="LD85" s="300"/>
      <c r="LE85" s="300"/>
      <c r="LF85" s="300"/>
      <c r="LG85" s="300"/>
      <c r="LH85" s="300"/>
      <c r="LI85" s="300"/>
      <c r="LJ85" s="300"/>
      <c r="LK85" s="300"/>
      <c r="LL85" s="300"/>
      <c r="LM85" s="300"/>
      <c r="LN85" s="300"/>
      <c r="LO85" s="300"/>
      <c r="LP85" s="300"/>
      <c r="LQ85" s="300"/>
      <c r="LR85" s="300"/>
      <c r="LS85" s="300"/>
      <c r="LT85" s="300"/>
      <c r="LU85" s="300"/>
      <c r="LV85" s="300"/>
      <c r="LW85" s="300"/>
      <c r="LX85" s="300"/>
      <c r="LY85" s="300"/>
      <c r="LZ85" s="300"/>
      <c r="MA85" s="300"/>
      <c r="MB85" s="300"/>
      <c r="MC85" s="300"/>
      <c r="MD85" s="300"/>
      <c r="ME85" s="300"/>
      <c r="MF85" s="300"/>
      <c r="MG85" s="300"/>
      <c r="MH85" s="300"/>
      <c r="MI85" s="300"/>
      <c r="MJ85" s="300"/>
      <c r="MK85" s="300"/>
      <c r="ML85" s="300"/>
      <c r="MM85" s="300"/>
      <c r="MN85" s="300"/>
      <c r="MO85" s="300"/>
      <c r="MP85" s="300"/>
      <c r="MQ85" s="300"/>
      <c r="MR85" s="300"/>
      <c r="MS85" s="300"/>
      <c r="MT85" s="300"/>
      <c r="MU85" s="300"/>
      <c r="MV85" s="300"/>
      <c r="MW85" s="300"/>
      <c r="MX85" s="300"/>
      <c r="MY85" s="300"/>
      <c r="MZ85" s="300"/>
      <c r="NA85" s="300"/>
      <c r="NB85" s="300"/>
      <c r="NC85" s="300"/>
      <c r="ND85" s="300"/>
      <c r="NE85" s="300"/>
      <c r="NF85" s="300"/>
      <c r="NG85" s="300"/>
      <c r="NH85" s="300"/>
      <c r="NI85" s="300"/>
      <c r="NJ85" s="300"/>
      <c r="NK85" s="300"/>
      <c r="NL85" s="300"/>
      <c r="NM85" s="300"/>
      <c r="NN85" s="300"/>
      <c r="NO85" s="300"/>
      <c r="NP85" s="300"/>
      <c r="NQ85" s="300"/>
      <c r="NR85" s="300"/>
      <c r="NS85" s="300"/>
      <c r="NT85" s="300"/>
      <c r="NU85" s="300"/>
      <c r="NV85" s="300"/>
      <c r="NW85" s="300"/>
      <c r="NX85" s="300"/>
      <c r="NY85" s="300"/>
      <c r="NZ85" s="300"/>
      <c r="OA85" s="300"/>
      <c r="OB85" s="300"/>
      <c r="OC85" s="300"/>
      <c r="OD85" s="300"/>
      <c r="OE85" s="300"/>
      <c r="OF85" s="300"/>
      <c r="OG85" s="300"/>
      <c r="OH85" s="300"/>
      <c r="OI85" s="300"/>
      <c r="OJ85" s="300"/>
      <c r="OK85" s="300"/>
      <c r="OL85" s="300"/>
      <c r="OM85" s="300"/>
      <c r="ON85" s="300"/>
      <c r="OO85" s="300"/>
      <c r="OP85" s="300"/>
      <c r="OQ85" s="300"/>
      <c r="OR85" s="300"/>
      <c r="OS85" s="300"/>
      <c r="OT85" s="300"/>
      <c r="OU85" s="300"/>
      <c r="OV85" s="300"/>
      <c r="OW85" s="300"/>
      <c r="OX85" s="300"/>
      <c r="OY85" s="300"/>
      <c r="OZ85" s="300"/>
      <c r="PA85" s="300"/>
      <c r="PB85" s="300"/>
      <c r="PC85" s="300"/>
      <c r="PD85" s="300"/>
      <c r="PE85" s="300"/>
      <c r="PF85" s="300"/>
      <c r="PG85" s="300"/>
      <c r="PH85" s="300"/>
      <c r="PI85" s="300"/>
      <c r="PJ85" s="300"/>
      <c r="PK85" s="300"/>
      <c r="PL85" s="300"/>
      <c r="PM85" s="300"/>
      <c r="PN85" s="300"/>
      <c r="PO85" s="300"/>
      <c r="PP85" s="300"/>
      <c r="PQ85" s="300"/>
      <c r="PR85" s="300"/>
      <c r="PS85" s="300"/>
      <c r="PT85" s="300"/>
      <c r="PU85" s="300"/>
      <c r="PV85" s="300"/>
      <c r="PW85" s="300"/>
      <c r="PX85" s="300"/>
      <c r="PY85" s="300"/>
      <c r="PZ85" s="300"/>
      <c r="QA85" s="300"/>
      <c r="QB85" s="300"/>
      <c r="QC85" s="300"/>
      <c r="QD85" s="300"/>
      <c r="QE85" s="300"/>
      <c r="QF85" s="300"/>
      <c r="QG85" s="300"/>
      <c r="QH85" s="300"/>
      <c r="QI85" s="300"/>
      <c r="QJ85" s="300"/>
      <c r="QK85" s="300"/>
      <c r="QL85" s="300"/>
      <c r="QM85" s="300"/>
      <c r="QN85" s="300"/>
      <c r="QO85" s="300"/>
      <c r="QP85" s="300"/>
      <c r="QQ85" s="300"/>
      <c r="QR85" s="300"/>
      <c r="QS85" s="300"/>
      <c r="QT85" s="300"/>
      <c r="QU85" s="300"/>
      <c r="QV85" s="300"/>
      <c r="QW85" s="300"/>
      <c r="QX85" s="300"/>
      <c r="QY85" s="300"/>
      <c r="QZ85" s="300"/>
      <c r="RA85" s="300"/>
      <c r="RB85" s="300"/>
      <c r="RC85" s="300"/>
      <c r="RD85" s="300"/>
      <c r="RE85" s="300"/>
      <c r="RF85" s="300"/>
      <c r="RG85" s="300"/>
      <c r="RH85" s="300"/>
      <c r="RI85" s="300"/>
      <c r="RJ85" s="300"/>
      <c r="RK85" s="300"/>
      <c r="RL85" s="300"/>
      <c r="RM85" s="300"/>
      <c r="RN85" s="300"/>
      <c r="RO85" s="300"/>
      <c r="RP85" s="300"/>
      <c r="RQ85" s="300"/>
      <c r="RR85" s="300"/>
      <c r="RS85" s="300"/>
      <c r="RT85" s="300"/>
      <c r="RU85" s="300"/>
      <c r="RV85" s="300"/>
      <c r="RW85" s="300"/>
      <c r="RX85" s="300"/>
      <c r="RY85" s="300"/>
      <c r="RZ85" s="300"/>
      <c r="SA85" s="300"/>
      <c r="SB85" s="300"/>
      <c r="SC85" s="300"/>
      <c r="SD85" s="300"/>
      <c r="SE85" s="300"/>
      <c r="SF85" s="300"/>
      <c r="SG85" s="300"/>
      <c r="SH85" s="300"/>
      <c r="SI85" s="300"/>
      <c r="SJ85" s="300"/>
      <c r="SK85" s="300"/>
      <c r="SL85" s="300"/>
      <c r="SM85" s="300"/>
      <c r="SN85" s="300"/>
      <c r="SO85" s="300"/>
      <c r="SP85" s="300"/>
      <c r="SQ85" s="300"/>
      <c r="SR85" s="300"/>
      <c r="SS85" s="300"/>
      <c r="ST85" s="300"/>
      <c r="SU85" s="300"/>
      <c r="SV85" s="300"/>
      <c r="SW85" s="300"/>
      <c r="SX85" s="300"/>
      <c r="SY85" s="300"/>
      <c r="SZ85" s="300"/>
      <c r="TA85" s="300"/>
      <c r="TB85" s="300"/>
      <c r="TC85" s="300"/>
      <c r="TD85" s="300"/>
      <c r="TE85" s="300"/>
      <c r="TF85" s="300"/>
      <c r="TG85" s="300"/>
      <c r="TH85" s="300"/>
      <c r="TI85" s="300"/>
    </row>
    <row r="86" spans="1:529" s="295" customFormat="1" ht="15">
      <c r="A86" s="301" t="s">
        <v>268</v>
      </c>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0"/>
      <c r="BQ86" s="300"/>
      <c r="BR86" s="300"/>
      <c r="BS86" s="300"/>
      <c r="BT86" s="300"/>
      <c r="BU86" s="300"/>
      <c r="BV86" s="300"/>
      <c r="BW86" s="300"/>
      <c r="BX86" s="300"/>
      <c r="BY86" s="300"/>
      <c r="BZ86" s="300"/>
      <c r="CA86" s="300"/>
      <c r="CB86" s="300"/>
      <c r="CC86" s="300"/>
      <c r="CD86" s="300"/>
      <c r="CE86" s="300"/>
      <c r="CF86" s="300"/>
      <c r="CG86" s="300"/>
      <c r="CH86" s="300"/>
      <c r="CI86" s="300"/>
      <c r="CJ86" s="300"/>
      <c r="CK86" s="300"/>
      <c r="CL86" s="300"/>
      <c r="CM86" s="300"/>
      <c r="CN86" s="300"/>
      <c r="CO86" s="300"/>
      <c r="CP86" s="300"/>
      <c r="CQ86" s="300"/>
      <c r="CR86" s="300"/>
      <c r="CS86" s="300"/>
      <c r="CT86" s="300"/>
      <c r="CU86" s="300"/>
      <c r="CV86" s="300"/>
      <c r="CW86" s="300"/>
      <c r="CX86" s="300"/>
      <c r="CY86" s="300"/>
      <c r="CZ86" s="300"/>
      <c r="DA86" s="300"/>
      <c r="DB86" s="300"/>
      <c r="DC86" s="300"/>
      <c r="DD86" s="300"/>
      <c r="DE86" s="300"/>
      <c r="DF86" s="300"/>
      <c r="DG86" s="300"/>
      <c r="DH86" s="300"/>
      <c r="DI86" s="300"/>
      <c r="DJ86" s="300"/>
      <c r="DK86" s="300"/>
      <c r="DL86" s="300"/>
      <c r="DM86" s="300"/>
      <c r="DN86" s="300"/>
      <c r="DO86" s="300"/>
      <c r="DP86" s="300"/>
      <c r="DQ86" s="300"/>
      <c r="DR86" s="300"/>
      <c r="DS86" s="300"/>
      <c r="DT86" s="300"/>
      <c r="DU86" s="300"/>
      <c r="DV86" s="300"/>
      <c r="DW86" s="300"/>
      <c r="DX86" s="300"/>
      <c r="DY86" s="300"/>
      <c r="DZ86" s="300"/>
      <c r="EA86" s="300"/>
      <c r="EB86" s="300"/>
      <c r="EC86" s="300"/>
      <c r="ED86" s="300"/>
      <c r="EE86" s="300"/>
      <c r="EF86" s="300"/>
      <c r="EG86" s="300"/>
      <c r="EH86" s="300"/>
      <c r="EI86" s="300"/>
      <c r="EJ86" s="300"/>
      <c r="EK86" s="300"/>
      <c r="EL86" s="300"/>
      <c r="EM86" s="300"/>
      <c r="EN86" s="300"/>
      <c r="EO86" s="300"/>
      <c r="EP86" s="300"/>
      <c r="EQ86" s="300"/>
      <c r="ER86" s="300"/>
      <c r="ES86" s="300"/>
      <c r="ET86" s="300"/>
      <c r="EU86" s="300"/>
      <c r="EV86" s="300"/>
      <c r="EW86" s="300"/>
      <c r="EX86" s="300"/>
      <c r="EY86" s="300"/>
      <c r="EZ86" s="300"/>
      <c r="FA86" s="300"/>
      <c r="FB86" s="300"/>
      <c r="FC86" s="300"/>
      <c r="FD86" s="300"/>
      <c r="FE86" s="300"/>
      <c r="FF86" s="300"/>
      <c r="FG86" s="300"/>
      <c r="FH86" s="300"/>
      <c r="FI86" s="300"/>
      <c r="FJ86" s="300"/>
      <c r="FK86" s="300"/>
      <c r="FL86" s="300"/>
      <c r="FM86" s="300"/>
      <c r="FN86" s="300"/>
      <c r="FO86" s="300"/>
      <c r="FP86" s="300"/>
      <c r="FQ86" s="300"/>
      <c r="FR86" s="300"/>
      <c r="FS86" s="300"/>
      <c r="FT86" s="300"/>
      <c r="FU86" s="300"/>
      <c r="FV86" s="300"/>
      <c r="FW86" s="300"/>
      <c r="FX86" s="300"/>
      <c r="FY86" s="300"/>
      <c r="FZ86" s="300"/>
      <c r="GA86" s="300"/>
      <c r="GB86" s="300"/>
      <c r="GC86" s="300"/>
      <c r="GD86" s="300"/>
      <c r="GE86" s="300"/>
      <c r="GF86" s="300"/>
      <c r="GG86" s="300"/>
      <c r="GH86" s="300"/>
      <c r="GI86" s="300"/>
      <c r="GJ86" s="300"/>
      <c r="GK86" s="300"/>
      <c r="GL86" s="300"/>
      <c r="GM86" s="300"/>
      <c r="GN86" s="300"/>
      <c r="GO86" s="300"/>
      <c r="GP86" s="300"/>
      <c r="GQ86" s="300"/>
      <c r="GR86" s="300"/>
      <c r="GS86" s="300"/>
      <c r="GT86" s="300"/>
      <c r="GU86" s="300"/>
      <c r="GV86" s="300"/>
      <c r="GW86" s="300"/>
      <c r="GX86" s="300"/>
      <c r="GY86" s="300"/>
      <c r="GZ86" s="300"/>
      <c r="HA86" s="300"/>
      <c r="HB86" s="300"/>
      <c r="HC86" s="300"/>
      <c r="HD86" s="300"/>
      <c r="HE86" s="300"/>
      <c r="HF86" s="300"/>
      <c r="HG86" s="300"/>
      <c r="HH86" s="300"/>
      <c r="HI86" s="300"/>
      <c r="HJ86" s="300"/>
      <c r="HK86" s="300"/>
      <c r="HL86" s="300"/>
      <c r="HM86" s="300"/>
      <c r="HN86" s="300"/>
      <c r="HO86" s="300"/>
      <c r="HP86" s="300"/>
      <c r="HQ86" s="300"/>
      <c r="HR86" s="300"/>
      <c r="HS86" s="300"/>
      <c r="HT86" s="300"/>
      <c r="HU86" s="300"/>
      <c r="HV86" s="300"/>
      <c r="HW86" s="300"/>
      <c r="HX86" s="300"/>
      <c r="HY86" s="300"/>
      <c r="HZ86" s="300"/>
      <c r="IA86" s="300"/>
      <c r="IB86" s="300"/>
      <c r="IC86" s="300"/>
      <c r="ID86" s="300"/>
      <c r="IE86" s="300"/>
      <c r="IF86" s="300"/>
      <c r="IG86" s="300"/>
      <c r="IH86" s="300"/>
      <c r="II86" s="300"/>
      <c r="IJ86" s="300"/>
      <c r="IK86" s="300"/>
      <c r="IL86" s="300"/>
      <c r="IM86" s="300"/>
      <c r="IN86" s="300"/>
      <c r="IO86" s="300"/>
      <c r="IP86" s="300"/>
      <c r="IQ86" s="300"/>
      <c r="IR86" s="300"/>
      <c r="IS86" s="300"/>
      <c r="IT86" s="300"/>
      <c r="IU86" s="300"/>
      <c r="IV86" s="300"/>
      <c r="IW86" s="300"/>
      <c r="IX86" s="300"/>
      <c r="IY86" s="300"/>
      <c r="IZ86" s="300"/>
      <c r="JA86" s="300"/>
      <c r="JB86" s="300"/>
      <c r="JC86" s="300"/>
      <c r="JD86" s="300"/>
      <c r="JE86" s="300"/>
      <c r="JF86" s="300"/>
      <c r="JG86" s="300"/>
      <c r="JH86" s="300"/>
      <c r="JI86" s="300"/>
      <c r="JJ86" s="300"/>
      <c r="JK86" s="300"/>
      <c r="JL86" s="300"/>
      <c r="JM86" s="300"/>
      <c r="JN86" s="300"/>
      <c r="JO86" s="300"/>
      <c r="JP86" s="300"/>
      <c r="JQ86" s="300"/>
      <c r="JR86" s="300"/>
      <c r="JS86" s="300"/>
      <c r="JT86" s="300"/>
      <c r="JU86" s="300"/>
      <c r="JV86" s="300"/>
      <c r="JW86" s="300"/>
      <c r="JX86" s="300"/>
      <c r="JY86" s="300"/>
      <c r="JZ86" s="300"/>
      <c r="KA86" s="300"/>
      <c r="KB86" s="300"/>
      <c r="KC86" s="300"/>
      <c r="KD86" s="300"/>
      <c r="KE86" s="300"/>
      <c r="KF86" s="300"/>
      <c r="KG86" s="300"/>
      <c r="KH86" s="300"/>
      <c r="KI86" s="300"/>
      <c r="KJ86" s="300"/>
      <c r="KK86" s="300"/>
      <c r="KL86" s="300"/>
      <c r="KM86" s="300"/>
      <c r="KN86" s="300"/>
      <c r="KO86" s="300"/>
      <c r="KP86" s="300"/>
      <c r="KQ86" s="300"/>
      <c r="KR86" s="300"/>
      <c r="KS86" s="300"/>
      <c r="KT86" s="300"/>
      <c r="KU86" s="300"/>
      <c r="KV86" s="300"/>
      <c r="KW86" s="300"/>
      <c r="KX86" s="300"/>
      <c r="KY86" s="300"/>
      <c r="KZ86" s="300"/>
      <c r="LA86" s="300"/>
      <c r="LB86" s="300"/>
      <c r="LC86" s="300"/>
      <c r="LD86" s="300"/>
      <c r="LE86" s="300"/>
      <c r="LF86" s="300"/>
      <c r="LG86" s="300"/>
      <c r="LH86" s="300"/>
      <c r="LI86" s="300"/>
      <c r="LJ86" s="300"/>
      <c r="LK86" s="300"/>
      <c r="LL86" s="300"/>
      <c r="LM86" s="300"/>
      <c r="LN86" s="300"/>
      <c r="LO86" s="300"/>
      <c r="LP86" s="300"/>
      <c r="LQ86" s="300"/>
      <c r="LR86" s="300"/>
      <c r="LS86" s="300"/>
      <c r="LT86" s="300"/>
      <c r="LU86" s="300"/>
      <c r="LV86" s="300"/>
      <c r="LW86" s="300"/>
      <c r="LX86" s="300"/>
      <c r="LY86" s="300"/>
      <c r="LZ86" s="300"/>
      <c r="MA86" s="300"/>
      <c r="MB86" s="300"/>
      <c r="MC86" s="300"/>
      <c r="MD86" s="300"/>
      <c r="ME86" s="300"/>
      <c r="MF86" s="300"/>
      <c r="MG86" s="300"/>
      <c r="MH86" s="300"/>
      <c r="MI86" s="300"/>
      <c r="MJ86" s="300"/>
      <c r="MK86" s="300"/>
      <c r="ML86" s="300"/>
      <c r="MM86" s="300"/>
      <c r="MN86" s="300"/>
      <c r="MO86" s="300"/>
      <c r="MP86" s="300"/>
      <c r="MQ86" s="300"/>
      <c r="MR86" s="300"/>
      <c r="MS86" s="300"/>
      <c r="MT86" s="300"/>
      <c r="MU86" s="300"/>
      <c r="MV86" s="300"/>
      <c r="MW86" s="300"/>
      <c r="MX86" s="300"/>
      <c r="MY86" s="300"/>
      <c r="MZ86" s="300"/>
      <c r="NA86" s="300"/>
      <c r="NB86" s="300"/>
      <c r="NC86" s="300"/>
      <c r="ND86" s="300"/>
      <c r="NE86" s="300"/>
      <c r="NF86" s="300"/>
      <c r="NG86" s="300"/>
      <c r="NH86" s="300"/>
      <c r="NI86" s="300"/>
      <c r="NJ86" s="300"/>
      <c r="NK86" s="300"/>
      <c r="NL86" s="300"/>
      <c r="NM86" s="300"/>
      <c r="NN86" s="300"/>
      <c r="NO86" s="300"/>
      <c r="NP86" s="300"/>
      <c r="NQ86" s="300"/>
      <c r="NR86" s="300"/>
      <c r="NS86" s="300"/>
      <c r="NT86" s="300"/>
      <c r="NU86" s="300"/>
      <c r="NV86" s="300"/>
      <c r="NW86" s="300"/>
      <c r="NX86" s="300"/>
      <c r="NY86" s="300"/>
      <c r="NZ86" s="300"/>
      <c r="OA86" s="300"/>
      <c r="OB86" s="300"/>
      <c r="OC86" s="300"/>
      <c r="OD86" s="300"/>
      <c r="OE86" s="300"/>
      <c r="OF86" s="300"/>
      <c r="OG86" s="300"/>
      <c r="OH86" s="300"/>
      <c r="OI86" s="300"/>
      <c r="OJ86" s="300"/>
      <c r="OK86" s="300"/>
      <c r="OL86" s="300"/>
      <c r="OM86" s="300"/>
      <c r="ON86" s="300"/>
      <c r="OO86" s="300"/>
      <c r="OP86" s="300"/>
      <c r="OQ86" s="300"/>
      <c r="OR86" s="300"/>
      <c r="OS86" s="300"/>
      <c r="OT86" s="300"/>
      <c r="OU86" s="300"/>
      <c r="OV86" s="300"/>
      <c r="OW86" s="300"/>
      <c r="OX86" s="300"/>
      <c r="OY86" s="300"/>
      <c r="OZ86" s="300"/>
      <c r="PA86" s="300"/>
      <c r="PB86" s="300"/>
      <c r="PC86" s="300"/>
      <c r="PD86" s="300"/>
      <c r="PE86" s="300"/>
      <c r="PF86" s="300"/>
      <c r="PG86" s="300"/>
      <c r="PH86" s="300"/>
      <c r="PI86" s="300"/>
      <c r="PJ86" s="300"/>
      <c r="PK86" s="300"/>
      <c r="PL86" s="300"/>
      <c r="PM86" s="300"/>
      <c r="PN86" s="300"/>
      <c r="PO86" s="300"/>
      <c r="PP86" s="300"/>
      <c r="PQ86" s="300"/>
      <c r="PR86" s="300"/>
      <c r="PS86" s="300"/>
      <c r="PT86" s="300"/>
      <c r="PU86" s="300"/>
      <c r="PV86" s="300"/>
      <c r="PW86" s="300"/>
      <c r="PX86" s="300"/>
      <c r="PY86" s="300"/>
      <c r="PZ86" s="300"/>
      <c r="QA86" s="300"/>
      <c r="QB86" s="300"/>
      <c r="QC86" s="300"/>
      <c r="QD86" s="300"/>
      <c r="QE86" s="300"/>
      <c r="QF86" s="300"/>
      <c r="QG86" s="300"/>
      <c r="QH86" s="300"/>
      <c r="QI86" s="300"/>
      <c r="QJ86" s="300"/>
      <c r="QK86" s="300"/>
      <c r="QL86" s="300"/>
      <c r="QM86" s="300"/>
      <c r="QN86" s="300"/>
      <c r="QO86" s="300"/>
      <c r="QP86" s="300"/>
      <c r="QQ86" s="300"/>
      <c r="QR86" s="300"/>
      <c r="QS86" s="300"/>
      <c r="QT86" s="300"/>
      <c r="QU86" s="300"/>
      <c r="QV86" s="300"/>
      <c r="QW86" s="300"/>
      <c r="QX86" s="300"/>
      <c r="QY86" s="300"/>
      <c r="QZ86" s="300"/>
      <c r="RA86" s="300"/>
      <c r="RB86" s="300"/>
      <c r="RC86" s="300"/>
      <c r="RD86" s="300"/>
      <c r="RE86" s="300"/>
      <c r="RF86" s="300"/>
      <c r="RG86" s="300"/>
      <c r="RH86" s="300"/>
      <c r="RI86" s="300"/>
      <c r="RJ86" s="300"/>
      <c r="RK86" s="300"/>
      <c r="RL86" s="300"/>
      <c r="RM86" s="300"/>
      <c r="RN86" s="300"/>
      <c r="RO86" s="300"/>
      <c r="RP86" s="300"/>
      <c r="RQ86" s="300"/>
      <c r="RR86" s="300"/>
      <c r="RS86" s="300"/>
      <c r="RT86" s="300"/>
      <c r="RU86" s="300"/>
      <c r="RV86" s="300"/>
      <c r="RW86" s="300"/>
      <c r="RX86" s="300"/>
      <c r="RY86" s="300"/>
      <c r="RZ86" s="300"/>
      <c r="SA86" s="300"/>
      <c r="SB86" s="300"/>
      <c r="SC86" s="300"/>
      <c r="SD86" s="300"/>
      <c r="SE86" s="300"/>
      <c r="SF86" s="300"/>
      <c r="SG86" s="300"/>
      <c r="SH86" s="300"/>
      <c r="SI86" s="300"/>
      <c r="SJ86" s="300"/>
      <c r="SK86" s="300"/>
      <c r="SL86" s="300"/>
      <c r="SM86" s="300"/>
      <c r="SN86" s="300"/>
      <c r="SO86" s="300"/>
      <c r="SP86" s="300"/>
      <c r="SQ86" s="300"/>
      <c r="SR86" s="300"/>
      <c r="SS86" s="300"/>
      <c r="ST86" s="300"/>
      <c r="SU86" s="300"/>
      <c r="SV86" s="300"/>
      <c r="SW86" s="300"/>
      <c r="SX86" s="300"/>
      <c r="SY86" s="300"/>
      <c r="SZ86" s="300"/>
      <c r="TA86" s="300"/>
      <c r="TB86" s="300"/>
      <c r="TC86" s="300"/>
      <c r="TD86" s="300"/>
      <c r="TE86" s="300"/>
      <c r="TF86" s="300"/>
      <c r="TG86" s="300"/>
      <c r="TH86" s="300"/>
      <c r="TI86" s="300"/>
    </row>
    <row r="87" spans="1:529" ht="15">
      <c r="A87" s="299" t="s">
        <v>269</v>
      </c>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row>
    <row r="88" spans="1:529" ht="15">
      <c r="A88" s="302" t="s">
        <v>270</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c r="GP88" s="16"/>
      <c r="GQ88" s="16"/>
      <c r="GR88" s="16"/>
      <c r="GS88" s="16"/>
      <c r="GT88" s="16"/>
      <c r="GU88" s="16"/>
      <c r="GV88" s="16"/>
      <c r="GW88" s="16"/>
      <c r="GX88" s="16"/>
      <c r="GY88" s="16"/>
      <c r="GZ88" s="16"/>
      <c r="HA88" s="16"/>
      <c r="HB88" s="16"/>
      <c r="HC88" s="16"/>
      <c r="HD88" s="16"/>
      <c r="HE88" s="16"/>
      <c r="HF88" s="16"/>
      <c r="HG88" s="16"/>
      <c r="HH88" s="16"/>
      <c r="HI88" s="16"/>
      <c r="HJ88" s="16"/>
      <c r="HK88" s="16"/>
      <c r="HL88" s="16"/>
      <c r="HM88" s="16"/>
      <c r="HN88" s="16"/>
      <c r="HO88" s="16"/>
      <c r="HP88" s="16"/>
      <c r="HQ88" s="16"/>
      <c r="HR88" s="16"/>
      <c r="HS88" s="16"/>
      <c r="HT88" s="16"/>
      <c r="HU88" s="16"/>
      <c r="HV88" s="16"/>
      <c r="HW88" s="16"/>
      <c r="HX88" s="16"/>
      <c r="HY88" s="16"/>
      <c r="HZ88" s="16"/>
      <c r="IA88" s="16"/>
      <c r="IB88" s="16"/>
      <c r="IC88" s="16"/>
      <c r="ID88" s="16"/>
      <c r="IE88" s="16"/>
      <c r="IF88" s="16"/>
      <c r="IG88" s="16"/>
      <c r="IH88" s="16"/>
      <c r="II88" s="16"/>
      <c r="IJ88" s="16"/>
      <c r="IK88" s="16"/>
      <c r="IL88" s="16"/>
      <c r="IM88" s="16"/>
      <c r="IN88" s="16"/>
      <c r="IO88" s="16"/>
      <c r="IP88" s="16"/>
      <c r="IQ88" s="16"/>
      <c r="IR88" s="16"/>
      <c r="IS88" s="16"/>
      <c r="IT88" s="16"/>
      <c r="IU88" s="16"/>
      <c r="IV88" s="16"/>
      <c r="IW88" s="16"/>
      <c r="IX88" s="16"/>
      <c r="IY88" s="16"/>
      <c r="IZ88" s="16"/>
      <c r="JA88" s="16"/>
      <c r="JB88" s="16"/>
      <c r="JC88" s="16"/>
      <c r="JD88" s="16"/>
      <c r="JE88" s="16"/>
      <c r="JF88" s="16"/>
      <c r="JG88" s="16"/>
      <c r="JH88" s="16"/>
      <c r="JI88" s="16"/>
      <c r="JJ88" s="16"/>
      <c r="JK88" s="16"/>
      <c r="JL88" s="16"/>
      <c r="JM88" s="16"/>
      <c r="JN88" s="16"/>
      <c r="JO88" s="16"/>
      <c r="JP88" s="16"/>
      <c r="JQ88" s="16"/>
      <c r="JR88" s="16"/>
      <c r="JS88" s="16"/>
      <c r="JT88" s="16"/>
      <c r="JU88" s="16"/>
      <c r="JV88" s="16"/>
      <c r="JW88" s="16"/>
      <c r="JX88" s="16"/>
      <c r="JY88" s="16"/>
      <c r="JZ88" s="16"/>
      <c r="KA88" s="16"/>
      <c r="KB88" s="16"/>
      <c r="KC88" s="16"/>
      <c r="KD88" s="16"/>
      <c r="KE88" s="16"/>
      <c r="KF88" s="16"/>
      <c r="KG88" s="16"/>
      <c r="KH88" s="16"/>
      <c r="KI88" s="16"/>
      <c r="KJ88" s="16"/>
      <c r="KK88" s="16"/>
      <c r="KL88" s="16"/>
      <c r="KM88" s="16"/>
      <c r="KN88" s="16"/>
      <c r="KO88" s="16"/>
      <c r="KP88" s="16"/>
      <c r="KQ88" s="16"/>
      <c r="KR88" s="16"/>
      <c r="KS88" s="16"/>
      <c r="KT88" s="16"/>
      <c r="KU88" s="16"/>
      <c r="KV88" s="16"/>
      <c r="KW88" s="16"/>
      <c r="KX88" s="16"/>
      <c r="KY88" s="16"/>
      <c r="KZ88" s="16"/>
      <c r="LA88" s="16"/>
      <c r="LB88" s="16"/>
      <c r="LC88" s="16"/>
      <c r="LD88" s="16"/>
      <c r="LE88" s="16"/>
      <c r="LF88" s="16"/>
      <c r="LG88" s="16"/>
      <c r="LH88" s="16"/>
      <c r="LI88" s="16"/>
      <c r="LJ88" s="16"/>
      <c r="LK88" s="16"/>
      <c r="LL88" s="16"/>
      <c r="LM88" s="16"/>
      <c r="LN88" s="16"/>
      <c r="LO88" s="16"/>
      <c r="LP88" s="16"/>
      <c r="LQ88" s="16"/>
      <c r="LR88" s="16"/>
      <c r="LS88" s="16"/>
      <c r="LT88" s="16"/>
      <c r="LU88" s="16"/>
      <c r="LV88" s="16"/>
      <c r="LW88" s="16"/>
      <c r="LX88" s="16"/>
      <c r="LY88" s="16"/>
      <c r="LZ88" s="16"/>
      <c r="MA88" s="16"/>
      <c r="MB88" s="16"/>
      <c r="MC88" s="16"/>
      <c r="MD88" s="16"/>
      <c r="ME88" s="16"/>
      <c r="MF88" s="16"/>
      <c r="MG88" s="16"/>
      <c r="MH88" s="16"/>
      <c r="MI88" s="16"/>
      <c r="MJ88" s="16"/>
      <c r="MK88" s="16"/>
      <c r="ML88" s="16"/>
      <c r="MM88" s="16"/>
      <c r="MN88" s="16"/>
      <c r="MO88" s="16"/>
      <c r="MP88" s="16"/>
      <c r="MQ88" s="16"/>
      <c r="MR88" s="16"/>
      <c r="MS88" s="16"/>
      <c r="MT88" s="16"/>
      <c r="MU88" s="16"/>
      <c r="MV88" s="16"/>
      <c r="MW88" s="16"/>
      <c r="MX88" s="16"/>
      <c r="MY88" s="16"/>
      <c r="MZ88" s="16"/>
      <c r="NA88" s="16"/>
      <c r="NB88" s="16"/>
      <c r="NC88" s="16"/>
      <c r="ND88" s="16"/>
      <c r="NE88" s="16"/>
      <c r="NF88" s="16"/>
      <c r="NG88" s="16"/>
      <c r="NH88" s="16"/>
      <c r="NI88" s="16"/>
      <c r="NJ88" s="16"/>
      <c r="NK88" s="16"/>
      <c r="NL88" s="16"/>
      <c r="NM88" s="16"/>
      <c r="NN88" s="16"/>
      <c r="NO88" s="16"/>
      <c r="NP88" s="16"/>
      <c r="NQ88" s="16"/>
      <c r="NR88" s="16"/>
      <c r="NS88" s="16"/>
      <c r="NT88" s="16"/>
      <c r="NU88" s="16"/>
      <c r="NV88" s="16"/>
      <c r="NW88" s="16"/>
      <c r="NX88" s="16"/>
      <c r="NY88" s="16"/>
      <c r="NZ88" s="16"/>
      <c r="OA88" s="16"/>
      <c r="OB88" s="16"/>
      <c r="OC88" s="16"/>
      <c r="OD88" s="16"/>
      <c r="OE88" s="16"/>
      <c r="OF88" s="16"/>
      <c r="OG88" s="16"/>
      <c r="OH88" s="16"/>
      <c r="OI88" s="16"/>
      <c r="OJ88" s="16"/>
      <c r="OK88" s="16"/>
      <c r="OL88" s="16"/>
      <c r="OM88" s="16"/>
      <c r="ON88" s="16"/>
      <c r="OO88" s="16"/>
      <c r="OP88" s="16"/>
      <c r="OQ88" s="16"/>
      <c r="OR88" s="16"/>
      <c r="OS88" s="16"/>
      <c r="OT88" s="16"/>
      <c r="OU88" s="16"/>
      <c r="OV88" s="16"/>
      <c r="OW88" s="16"/>
      <c r="OX88" s="16"/>
      <c r="OY88" s="16"/>
      <c r="OZ88" s="16"/>
      <c r="PA88" s="16"/>
      <c r="PB88" s="16"/>
      <c r="PC88" s="16"/>
      <c r="PD88" s="16"/>
      <c r="PE88" s="16"/>
      <c r="PF88" s="16"/>
      <c r="PG88" s="16"/>
      <c r="PH88" s="16"/>
      <c r="PI88" s="16"/>
      <c r="PJ88" s="16"/>
      <c r="PK88" s="16"/>
      <c r="PL88" s="16"/>
      <c r="PM88" s="16"/>
      <c r="PN88" s="16"/>
      <c r="PO88" s="16"/>
      <c r="PP88" s="16"/>
      <c r="PQ88" s="16"/>
      <c r="PR88" s="16"/>
      <c r="PS88" s="16"/>
      <c r="PT88" s="16"/>
      <c r="PU88" s="16"/>
      <c r="PV88" s="16"/>
      <c r="PW88" s="16"/>
      <c r="PX88" s="16"/>
      <c r="PY88" s="16"/>
      <c r="PZ88" s="16"/>
      <c r="QA88" s="16"/>
      <c r="QB88" s="16"/>
      <c r="QC88" s="16"/>
      <c r="QD88" s="16"/>
      <c r="QE88" s="16"/>
      <c r="QF88" s="16"/>
      <c r="QG88" s="16"/>
      <c r="QH88" s="16"/>
      <c r="QI88" s="16"/>
      <c r="QJ88" s="16"/>
      <c r="QK88" s="16"/>
      <c r="QL88" s="16"/>
      <c r="QM88" s="16"/>
      <c r="QN88" s="16"/>
      <c r="QO88" s="16"/>
      <c r="QP88" s="16"/>
      <c r="QQ88" s="16"/>
      <c r="QR88" s="16"/>
      <c r="QS88" s="16"/>
      <c r="QT88" s="16"/>
      <c r="QU88" s="16"/>
      <c r="QV88" s="16"/>
      <c r="QW88" s="16"/>
      <c r="QX88" s="16"/>
      <c r="QY88" s="16"/>
      <c r="QZ88" s="16"/>
      <c r="RA88" s="16"/>
      <c r="RB88" s="16"/>
      <c r="RC88" s="16"/>
      <c r="RD88" s="16"/>
      <c r="RE88" s="16"/>
      <c r="RF88" s="16"/>
      <c r="RG88" s="16"/>
      <c r="RH88" s="16"/>
      <c r="RI88" s="16"/>
      <c r="RJ88" s="16"/>
      <c r="RK88" s="16"/>
      <c r="RL88" s="16"/>
      <c r="RM88" s="16"/>
      <c r="RN88" s="16"/>
      <c r="RO88" s="16"/>
      <c r="RP88" s="16"/>
      <c r="RQ88" s="16"/>
      <c r="RR88" s="16"/>
      <c r="RS88" s="16"/>
      <c r="RT88" s="16"/>
      <c r="RU88" s="16"/>
      <c r="RV88" s="16"/>
      <c r="RW88" s="16"/>
      <c r="RX88" s="16"/>
      <c r="RY88" s="16"/>
      <c r="RZ88" s="16"/>
      <c r="SA88" s="16"/>
      <c r="SB88" s="16"/>
      <c r="SC88" s="16"/>
      <c r="SD88" s="16"/>
      <c r="SE88" s="16"/>
      <c r="SF88" s="16"/>
      <c r="SG88" s="16"/>
      <c r="SH88" s="16"/>
      <c r="SI88" s="16"/>
      <c r="SJ88" s="16"/>
      <c r="SK88" s="16"/>
      <c r="SL88" s="16"/>
      <c r="SM88" s="16"/>
      <c r="SN88" s="16"/>
      <c r="SO88" s="16"/>
      <c r="SP88" s="16"/>
      <c r="SQ88" s="16"/>
      <c r="SR88" s="16"/>
      <c r="SS88" s="16"/>
      <c r="ST88" s="16"/>
      <c r="SU88" s="16"/>
      <c r="SV88" s="16"/>
      <c r="SW88" s="16"/>
      <c r="SX88" s="16"/>
      <c r="SY88" s="16"/>
      <c r="SZ88" s="16"/>
      <c r="TA88" s="16"/>
      <c r="TB88" s="16"/>
      <c r="TC88" s="16"/>
      <c r="TD88" s="16"/>
      <c r="TE88" s="16"/>
      <c r="TF88" s="16"/>
      <c r="TG88" s="16"/>
      <c r="TH88" s="16"/>
      <c r="TI88" s="16"/>
    </row>
    <row r="89" spans="1:529" ht="15">
      <c r="A89" s="302" t="s">
        <v>271</v>
      </c>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c r="GP89" s="16"/>
      <c r="GQ89" s="16"/>
      <c r="GR89" s="16"/>
      <c r="GS89" s="16"/>
      <c r="GT89" s="16"/>
      <c r="GU89" s="16"/>
      <c r="GV89" s="16"/>
      <c r="GW89" s="16"/>
      <c r="GX89" s="16"/>
      <c r="GY89" s="16"/>
      <c r="GZ89" s="16"/>
      <c r="HA89" s="16"/>
      <c r="HB89" s="16"/>
      <c r="HC89" s="16"/>
      <c r="HD89" s="16"/>
      <c r="HE89" s="16"/>
      <c r="HF89" s="16"/>
      <c r="HG89" s="16"/>
      <c r="HH89" s="16"/>
      <c r="HI89" s="16"/>
      <c r="HJ89" s="16"/>
      <c r="HK89" s="16"/>
      <c r="HL89" s="16"/>
      <c r="HM89" s="16"/>
      <c r="HN89" s="16"/>
      <c r="HO89" s="16"/>
      <c r="HP89" s="16"/>
      <c r="HQ89" s="16"/>
      <c r="HR89" s="16"/>
      <c r="HS89" s="16"/>
      <c r="HT89" s="16"/>
      <c r="HU89" s="16"/>
      <c r="HV89" s="16"/>
      <c r="HW89" s="16"/>
      <c r="HX89" s="16"/>
      <c r="HY89" s="16"/>
      <c r="HZ89" s="16"/>
      <c r="IA89" s="16"/>
      <c r="IB89" s="16"/>
      <c r="IC89" s="16"/>
      <c r="ID89" s="16"/>
      <c r="IE89" s="16"/>
      <c r="IF89" s="16"/>
      <c r="IG89" s="16"/>
      <c r="IH89" s="16"/>
      <c r="II89" s="16"/>
      <c r="IJ89" s="16"/>
      <c r="IK89" s="16"/>
      <c r="IL89" s="16"/>
      <c r="IM89" s="16"/>
      <c r="IN89" s="16"/>
      <c r="IO89" s="16"/>
      <c r="IP89" s="16"/>
      <c r="IQ89" s="16"/>
      <c r="IR89" s="16"/>
      <c r="IS89" s="16"/>
      <c r="IT89" s="16"/>
      <c r="IU89" s="16"/>
      <c r="IV89" s="16"/>
      <c r="IW89" s="16"/>
      <c r="IX89" s="16"/>
      <c r="IY89" s="16"/>
      <c r="IZ89" s="16"/>
      <c r="JA89" s="16"/>
      <c r="JB89" s="16"/>
      <c r="JC89" s="16"/>
      <c r="JD89" s="16"/>
      <c r="JE89" s="16"/>
      <c r="JF89" s="16"/>
      <c r="JG89" s="16"/>
      <c r="JH89" s="16"/>
      <c r="JI89" s="16"/>
      <c r="JJ89" s="16"/>
      <c r="JK89" s="16"/>
      <c r="JL89" s="16"/>
      <c r="JM89" s="16"/>
      <c r="JN89" s="16"/>
      <c r="JO89" s="16"/>
      <c r="JP89" s="16"/>
      <c r="JQ89" s="16"/>
      <c r="JR89" s="16"/>
      <c r="JS89" s="16"/>
      <c r="JT89" s="16"/>
      <c r="JU89" s="16"/>
      <c r="JV89" s="16"/>
      <c r="JW89" s="16"/>
      <c r="JX89" s="16"/>
      <c r="JY89" s="16"/>
      <c r="JZ89" s="16"/>
      <c r="KA89" s="16"/>
      <c r="KB89" s="16"/>
      <c r="KC89" s="16"/>
      <c r="KD89" s="16"/>
      <c r="KE89" s="16"/>
      <c r="KF89" s="16"/>
      <c r="KG89" s="16"/>
      <c r="KH89" s="16"/>
      <c r="KI89" s="16"/>
      <c r="KJ89" s="16"/>
      <c r="KK89" s="16"/>
      <c r="KL89" s="16"/>
      <c r="KM89" s="16"/>
      <c r="KN89" s="16"/>
      <c r="KO89" s="16"/>
      <c r="KP89" s="16"/>
      <c r="KQ89" s="16"/>
      <c r="KR89" s="16"/>
      <c r="KS89" s="16"/>
      <c r="KT89" s="16"/>
      <c r="KU89" s="16"/>
      <c r="KV89" s="16"/>
      <c r="KW89" s="16"/>
      <c r="KX89" s="16"/>
      <c r="KY89" s="16"/>
      <c r="KZ89" s="16"/>
      <c r="LA89" s="16"/>
      <c r="LB89" s="16"/>
      <c r="LC89" s="16"/>
      <c r="LD89" s="16"/>
      <c r="LE89" s="16"/>
      <c r="LF89" s="16"/>
      <c r="LG89" s="16"/>
      <c r="LH89" s="16"/>
      <c r="LI89" s="16"/>
      <c r="LJ89" s="16"/>
      <c r="LK89" s="16"/>
      <c r="LL89" s="16"/>
      <c r="LM89" s="16"/>
      <c r="LN89" s="16"/>
      <c r="LO89" s="16"/>
      <c r="LP89" s="16"/>
      <c r="LQ89" s="16"/>
      <c r="LR89" s="16"/>
      <c r="LS89" s="16"/>
      <c r="LT89" s="16"/>
      <c r="LU89" s="16"/>
      <c r="LV89" s="16"/>
      <c r="LW89" s="16"/>
      <c r="LX89" s="16"/>
      <c r="LY89" s="16"/>
      <c r="LZ89" s="16"/>
      <c r="MA89" s="16"/>
      <c r="MB89" s="16"/>
      <c r="MC89" s="16"/>
      <c r="MD89" s="16"/>
      <c r="ME89" s="16"/>
      <c r="MF89" s="16"/>
      <c r="MG89" s="16"/>
      <c r="MH89" s="16"/>
      <c r="MI89" s="16"/>
      <c r="MJ89" s="16"/>
      <c r="MK89" s="16"/>
      <c r="ML89" s="16"/>
      <c r="MM89" s="16"/>
      <c r="MN89" s="16"/>
      <c r="MO89" s="16"/>
      <c r="MP89" s="16"/>
      <c r="MQ89" s="16"/>
      <c r="MR89" s="16"/>
      <c r="MS89" s="16"/>
      <c r="MT89" s="16"/>
      <c r="MU89" s="16"/>
      <c r="MV89" s="16"/>
      <c r="MW89" s="16"/>
      <c r="MX89" s="16"/>
      <c r="MY89" s="16"/>
      <c r="MZ89" s="16"/>
      <c r="NA89" s="16"/>
      <c r="NB89" s="16"/>
      <c r="NC89" s="16"/>
      <c r="ND89" s="16"/>
      <c r="NE89" s="16"/>
      <c r="NF89" s="16"/>
      <c r="NG89" s="16"/>
      <c r="NH89" s="16"/>
      <c r="NI89" s="16"/>
      <c r="NJ89" s="16"/>
      <c r="NK89" s="16"/>
      <c r="NL89" s="16"/>
      <c r="NM89" s="16"/>
      <c r="NN89" s="16"/>
      <c r="NO89" s="16"/>
      <c r="NP89" s="16"/>
      <c r="NQ89" s="16"/>
      <c r="NR89" s="16"/>
      <c r="NS89" s="16"/>
      <c r="NT89" s="16"/>
      <c r="NU89" s="16"/>
      <c r="NV89" s="16"/>
      <c r="NW89" s="16"/>
      <c r="NX89" s="16"/>
      <c r="NY89" s="16"/>
      <c r="NZ89" s="16"/>
      <c r="OA89" s="16"/>
      <c r="OB89" s="16"/>
      <c r="OC89" s="16"/>
      <c r="OD89" s="16"/>
      <c r="OE89" s="16"/>
      <c r="OF89" s="16"/>
      <c r="OG89" s="16"/>
      <c r="OH89" s="16"/>
      <c r="OI89" s="16"/>
      <c r="OJ89" s="16"/>
      <c r="OK89" s="16"/>
      <c r="OL89" s="16"/>
      <c r="OM89" s="16"/>
      <c r="ON89" s="16"/>
      <c r="OO89" s="16"/>
      <c r="OP89" s="16"/>
      <c r="OQ89" s="16"/>
      <c r="OR89" s="16"/>
      <c r="OS89" s="16"/>
      <c r="OT89" s="16"/>
      <c r="OU89" s="16"/>
      <c r="OV89" s="16"/>
      <c r="OW89" s="16"/>
      <c r="OX89" s="16"/>
      <c r="OY89" s="16"/>
      <c r="OZ89" s="16"/>
      <c r="PA89" s="16"/>
      <c r="PB89" s="16"/>
      <c r="PC89" s="16"/>
      <c r="PD89" s="16"/>
      <c r="PE89" s="16"/>
      <c r="PF89" s="16"/>
      <c r="PG89" s="16"/>
      <c r="PH89" s="16"/>
      <c r="PI89" s="16"/>
      <c r="PJ89" s="16"/>
      <c r="PK89" s="16"/>
      <c r="PL89" s="16"/>
      <c r="PM89" s="16"/>
      <c r="PN89" s="16"/>
      <c r="PO89" s="16"/>
      <c r="PP89" s="16"/>
      <c r="PQ89" s="16"/>
      <c r="PR89" s="16"/>
      <c r="PS89" s="16"/>
      <c r="PT89" s="16"/>
      <c r="PU89" s="16"/>
      <c r="PV89" s="16"/>
      <c r="PW89" s="16"/>
      <c r="PX89" s="16"/>
      <c r="PY89" s="16"/>
      <c r="PZ89" s="16"/>
      <c r="QA89" s="16"/>
      <c r="QB89" s="16"/>
      <c r="QC89" s="16"/>
      <c r="QD89" s="16"/>
      <c r="QE89" s="16"/>
      <c r="QF89" s="16"/>
      <c r="QG89" s="16"/>
      <c r="QH89" s="16"/>
      <c r="QI89" s="16"/>
      <c r="QJ89" s="16"/>
      <c r="QK89" s="16"/>
      <c r="QL89" s="16"/>
      <c r="QM89" s="16"/>
      <c r="QN89" s="16"/>
      <c r="QO89" s="16"/>
      <c r="QP89" s="16"/>
      <c r="QQ89" s="16"/>
      <c r="QR89" s="16"/>
      <c r="QS89" s="16"/>
      <c r="QT89" s="16"/>
      <c r="QU89" s="16"/>
      <c r="QV89" s="16"/>
      <c r="QW89" s="16"/>
      <c r="QX89" s="16"/>
      <c r="QY89" s="16"/>
      <c r="QZ89" s="16"/>
      <c r="RA89" s="16"/>
      <c r="RB89" s="16"/>
      <c r="RC89" s="16"/>
      <c r="RD89" s="16"/>
      <c r="RE89" s="16"/>
      <c r="RF89" s="16"/>
      <c r="RG89" s="16"/>
      <c r="RH89" s="16"/>
      <c r="RI89" s="16"/>
      <c r="RJ89" s="16"/>
      <c r="RK89" s="16"/>
      <c r="RL89" s="16"/>
      <c r="RM89" s="16"/>
      <c r="RN89" s="16"/>
      <c r="RO89" s="16"/>
      <c r="RP89" s="16"/>
      <c r="RQ89" s="16"/>
      <c r="RR89" s="16"/>
      <c r="RS89" s="16"/>
      <c r="RT89" s="16"/>
      <c r="RU89" s="16"/>
      <c r="RV89" s="16"/>
      <c r="RW89" s="16"/>
      <c r="RX89" s="16"/>
      <c r="RY89" s="16"/>
      <c r="RZ89" s="16"/>
      <c r="SA89" s="16"/>
      <c r="SB89" s="16"/>
      <c r="SC89" s="16"/>
      <c r="SD89" s="16"/>
      <c r="SE89" s="16"/>
      <c r="SF89" s="16"/>
      <c r="SG89" s="16"/>
      <c r="SH89" s="16"/>
      <c r="SI89" s="16"/>
      <c r="SJ89" s="16"/>
      <c r="SK89" s="16"/>
      <c r="SL89" s="16"/>
      <c r="SM89" s="16"/>
      <c r="SN89" s="16"/>
      <c r="SO89" s="16"/>
      <c r="SP89" s="16"/>
      <c r="SQ89" s="16"/>
      <c r="SR89" s="16"/>
      <c r="SS89" s="16"/>
      <c r="ST89" s="16"/>
      <c r="SU89" s="16"/>
      <c r="SV89" s="16"/>
      <c r="SW89" s="16"/>
      <c r="SX89" s="16"/>
      <c r="SY89" s="16"/>
      <c r="SZ89" s="16"/>
      <c r="TA89" s="16"/>
      <c r="TB89" s="16"/>
      <c r="TC89" s="16"/>
      <c r="TD89" s="16"/>
      <c r="TE89" s="16"/>
      <c r="TF89" s="16"/>
      <c r="TG89" s="16"/>
      <c r="TH89" s="16"/>
      <c r="TI89" s="16"/>
    </row>
    <row r="90" spans="1:529" ht="15">
      <c r="A90" s="302" t="s">
        <v>272</v>
      </c>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c r="GP90" s="16"/>
      <c r="GQ90" s="16"/>
      <c r="GR90" s="16"/>
      <c r="GS90" s="16"/>
      <c r="GT90" s="16"/>
      <c r="GU90" s="16"/>
      <c r="GV90" s="16"/>
      <c r="GW90" s="16"/>
      <c r="GX90" s="16"/>
      <c r="GY90" s="16"/>
      <c r="GZ90" s="16"/>
      <c r="HA90" s="16"/>
      <c r="HB90" s="16"/>
      <c r="HC90" s="16"/>
      <c r="HD90" s="16"/>
      <c r="HE90" s="16"/>
      <c r="HF90" s="16"/>
      <c r="HG90" s="16"/>
      <c r="HH90" s="16"/>
      <c r="HI90" s="16"/>
      <c r="HJ90" s="16"/>
      <c r="HK90" s="16"/>
      <c r="HL90" s="16"/>
      <c r="HM90" s="16"/>
      <c r="HN90" s="16"/>
      <c r="HO90" s="16"/>
      <c r="HP90" s="16"/>
      <c r="HQ90" s="16"/>
      <c r="HR90" s="16"/>
      <c r="HS90" s="16"/>
      <c r="HT90" s="16"/>
      <c r="HU90" s="16"/>
      <c r="HV90" s="16"/>
      <c r="HW90" s="16"/>
      <c r="HX90" s="16"/>
      <c r="HY90" s="16"/>
      <c r="HZ90" s="16"/>
      <c r="IA90" s="16"/>
      <c r="IB90" s="16"/>
      <c r="IC90" s="16"/>
      <c r="ID90" s="16"/>
      <c r="IE90" s="16"/>
      <c r="IF90" s="16"/>
      <c r="IG90" s="16"/>
      <c r="IH90" s="16"/>
      <c r="II90" s="16"/>
      <c r="IJ90" s="16"/>
      <c r="IK90" s="16"/>
      <c r="IL90" s="16"/>
      <c r="IM90" s="16"/>
      <c r="IN90" s="16"/>
      <c r="IO90" s="16"/>
      <c r="IP90" s="16"/>
      <c r="IQ90" s="16"/>
      <c r="IR90" s="16"/>
      <c r="IS90" s="16"/>
      <c r="IT90" s="16"/>
      <c r="IU90" s="16"/>
      <c r="IV90" s="16"/>
      <c r="IW90" s="16"/>
      <c r="IX90" s="16"/>
      <c r="IY90" s="16"/>
      <c r="IZ90" s="16"/>
      <c r="JA90" s="16"/>
      <c r="JB90" s="16"/>
      <c r="JC90" s="16"/>
      <c r="JD90" s="16"/>
      <c r="JE90" s="16"/>
      <c r="JF90" s="16"/>
      <c r="JG90" s="16"/>
      <c r="JH90" s="16"/>
      <c r="JI90" s="16"/>
      <c r="JJ90" s="16"/>
      <c r="JK90" s="16"/>
      <c r="JL90" s="16"/>
      <c r="JM90" s="16"/>
      <c r="JN90" s="16"/>
      <c r="JO90" s="16"/>
      <c r="JP90" s="16"/>
      <c r="JQ90" s="16"/>
      <c r="JR90" s="16"/>
      <c r="JS90" s="16"/>
      <c r="JT90" s="16"/>
      <c r="JU90" s="16"/>
      <c r="JV90" s="16"/>
      <c r="JW90" s="16"/>
      <c r="JX90" s="16"/>
      <c r="JY90" s="16"/>
      <c r="JZ90" s="16"/>
      <c r="KA90" s="16"/>
      <c r="KB90" s="16"/>
      <c r="KC90" s="16"/>
      <c r="KD90" s="16"/>
      <c r="KE90" s="16"/>
      <c r="KF90" s="16"/>
      <c r="KG90" s="16"/>
      <c r="KH90" s="16"/>
      <c r="KI90" s="16"/>
      <c r="KJ90" s="16"/>
      <c r="KK90" s="16"/>
      <c r="KL90" s="16"/>
      <c r="KM90" s="16"/>
      <c r="KN90" s="16"/>
      <c r="KO90" s="16"/>
      <c r="KP90" s="16"/>
      <c r="KQ90" s="16"/>
      <c r="KR90" s="16"/>
      <c r="KS90" s="16"/>
      <c r="KT90" s="16"/>
      <c r="KU90" s="16"/>
      <c r="KV90" s="16"/>
      <c r="KW90" s="16"/>
      <c r="KX90" s="16"/>
      <c r="KY90" s="16"/>
      <c r="KZ90" s="16"/>
      <c r="LA90" s="16"/>
      <c r="LB90" s="16"/>
      <c r="LC90" s="16"/>
      <c r="LD90" s="16"/>
      <c r="LE90" s="16"/>
      <c r="LF90" s="16"/>
      <c r="LG90" s="16"/>
      <c r="LH90" s="16"/>
      <c r="LI90" s="16"/>
      <c r="LJ90" s="16"/>
      <c r="LK90" s="16"/>
      <c r="LL90" s="16"/>
      <c r="LM90" s="16"/>
      <c r="LN90" s="16"/>
      <c r="LO90" s="16"/>
      <c r="LP90" s="16"/>
      <c r="LQ90" s="16"/>
      <c r="LR90" s="16"/>
      <c r="LS90" s="16"/>
      <c r="LT90" s="16"/>
      <c r="LU90" s="16"/>
      <c r="LV90" s="16"/>
      <c r="LW90" s="16"/>
      <c r="LX90" s="16"/>
      <c r="LY90" s="16"/>
      <c r="LZ90" s="16"/>
      <c r="MA90" s="16"/>
      <c r="MB90" s="16"/>
      <c r="MC90" s="16"/>
      <c r="MD90" s="16"/>
      <c r="ME90" s="16"/>
      <c r="MF90" s="16"/>
      <c r="MG90" s="16"/>
      <c r="MH90" s="16"/>
      <c r="MI90" s="16"/>
      <c r="MJ90" s="16"/>
      <c r="MK90" s="16"/>
      <c r="ML90" s="16"/>
      <c r="MM90" s="16"/>
      <c r="MN90" s="16"/>
      <c r="MO90" s="16"/>
      <c r="MP90" s="16"/>
      <c r="MQ90" s="16"/>
      <c r="MR90" s="16"/>
      <c r="MS90" s="16"/>
      <c r="MT90" s="16"/>
      <c r="MU90" s="16"/>
      <c r="MV90" s="16"/>
      <c r="MW90" s="16"/>
      <c r="MX90" s="16"/>
      <c r="MY90" s="16"/>
      <c r="MZ90" s="16"/>
      <c r="NA90" s="16"/>
      <c r="NB90" s="16"/>
      <c r="NC90" s="16"/>
      <c r="ND90" s="16"/>
      <c r="NE90" s="16"/>
      <c r="NF90" s="16"/>
      <c r="NG90" s="16"/>
      <c r="NH90" s="16"/>
      <c r="NI90" s="16"/>
      <c r="NJ90" s="16"/>
      <c r="NK90" s="16"/>
      <c r="NL90" s="16"/>
      <c r="NM90" s="16"/>
      <c r="NN90" s="16"/>
      <c r="NO90" s="16"/>
      <c r="NP90" s="16"/>
      <c r="NQ90" s="16"/>
      <c r="NR90" s="16"/>
      <c r="NS90" s="16"/>
      <c r="NT90" s="16"/>
      <c r="NU90" s="16"/>
      <c r="NV90" s="16"/>
      <c r="NW90" s="16"/>
      <c r="NX90" s="16"/>
      <c r="NY90" s="16"/>
      <c r="NZ90" s="16"/>
      <c r="OA90" s="16"/>
      <c r="OB90" s="16"/>
      <c r="OC90" s="16"/>
      <c r="OD90" s="16"/>
      <c r="OE90" s="16"/>
      <c r="OF90" s="16"/>
      <c r="OG90" s="16"/>
      <c r="OH90" s="16"/>
      <c r="OI90" s="16"/>
      <c r="OJ90" s="16"/>
      <c r="OK90" s="16"/>
      <c r="OL90" s="16"/>
      <c r="OM90" s="16"/>
      <c r="ON90" s="16"/>
      <c r="OO90" s="16"/>
      <c r="OP90" s="16"/>
      <c r="OQ90" s="16"/>
      <c r="OR90" s="16"/>
      <c r="OS90" s="16"/>
      <c r="OT90" s="16"/>
      <c r="OU90" s="16"/>
      <c r="OV90" s="16"/>
      <c r="OW90" s="16"/>
      <c r="OX90" s="16"/>
      <c r="OY90" s="16"/>
      <c r="OZ90" s="16"/>
      <c r="PA90" s="16"/>
      <c r="PB90" s="16"/>
      <c r="PC90" s="16"/>
      <c r="PD90" s="16"/>
      <c r="PE90" s="16"/>
      <c r="PF90" s="16"/>
      <c r="PG90" s="16"/>
      <c r="PH90" s="16"/>
      <c r="PI90" s="16"/>
      <c r="PJ90" s="16"/>
      <c r="PK90" s="16"/>
      <c r="PL90" s="16"/>
      <c r="PM90" s="16"/>
      <c r="PN90" s="16"/>
      <c r="PO90" s="16"/>
      <c r="PP90" s="16"/>
      <c r="PQ90" s="16"/>
      <c r="PR90" s="16"/>
      <c r="PS90" s="16"/>
      <c r="PT90" s="16"/>
      <c r="PU90" s="16"/>
      <c r="PV90" s="16"/>
      <c r="PW90" s="16"/>
      <c r="PX90" s="16"/>
      <c r="PY90" s="16"/>
      <c r="PZ90" s="16"/>
      <c r="QA90" s="16"/>
      <c r="QB90" s="16"/>
      <c r="QC90" s="16"/>
      <c r="QD90" s="16"/>
      <c r="QE90" s="16"/>
      <c r="QF90" s="16"/>
      <c r="QG90" s="16"/>
      <c r="QH90" s="16"/>
      <c r="QI90" s="16"/>
      <c r="QJ90" s="16"/>
      <c r="QK90" s="16"/>
      <c r="QL90" s="16"/>
      <c r="QM90" s="16"/>
      <c r="QN90" s="16"/>
      <c r="QO90" s="16"/>
      <c r="QP90" s="16"/>
      <c r="QQ90" s="16"/>
      <c r="QR90" s="16"/>
      <c r="QS90" s="16"/>
      <c r="QT90" s="16"/>
      <c r="QU90" s="16"/>
      <c r="QV90" s="16"/>
      <c r="QW90" s="16"/>
      <c r="QX90" s="16"/>
      <c r="QY90" s="16"/>
      <c r="QZ90" s="16"/>
      <c r="RA90" s="16"/>
      <c r="RB90" s="16"/>
      <c r="RC90" s="16"/>
      <c r="RD90" s="16"/>
      <c r="RE90" s="16"/>
      <c r="RF90" s="16"/>
      <c r="RG90" s="16"/>
      <c r="RH90" s="16"/>
      <c r="RI90" s="16"/>
      <c r="RJ90" s="16"/>
      <c r="RK90" s="16"/>
      <c r="RL90" s="16"/>
      <c r="RM90" s="16"/>
      <c r="RN90" s="16"/>
      <c r="RO90" s="16"/>
      <c r="RP90" s="16"/>
      <c r="RQ90" s="16"/>
      <c r="RR90" s="16"/>
      <c r="RS90" s="16"/>
      <c r="RT90" s="16"/>
      <c r="RU90" s="16"/>
      <c r="RV90" s="16"/>
      <c r="RW90" s="16"/>
      <c r="RX90" s="16"/>
      <c r="RY90" s="16"/>
      <c r="RZ90" s="16"/>
      <c r="SA90" s="16"/>
      <c r="SB90" s="16"/>
      <c r="SC90" s="16"/>
      <c r="SD90" s="16"/>
      <c r="SE90" s="16"/>
      <c r="SF90" s="16"/>
      <c r="SG90" s="16"/>
      <c r="SH90" s="16"/>
      <c r="SI90" s="16"/>
      <c r="SJ90" s="16"/>
      <c r="SK90" s="16"/>
      <c r="SL90" s="16"/>
      <c r="SM90" s="16"/>
      <c r="SN90" s="16"/>
      <c r="SO90" s="16"/>
      <c r="SP90" s="16"/>
      <c r="SQ90" s="16"/>
      <c r="SR90" s="16"/>
      <c r="SS90" s="16"/>
      <c r="ST90" s="16"/>
      <c r="SU90" s="16"/>
      <c r="SV90" s="16"/>
      <c r="SW90" s="16"/>
      <c r="SX90" s="16"/>
      <c r="SY90" s="16"/>
      <c r="SZ90" s="16"/>
      <c r="TA90" s="16"/>
      <c r="TB90" s="16"/>
      <c r="TC90" s="16"/>
      <c r="TD90" s="16"/>
      <c r="TE90" s="16"/>
      <c r="TF90" s="16"/>
      <c r="TG90" s="16"/>
      <c r="TH90" s="16"/>
      <c r="TI90" s="16"/>
    </row>
    <row r="91" spans="1:529" ht="15">
      <c r="A91" s="302" t="s">
        <v>273</v>
      </c>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c r="GP91" s="16"/>
      <c r="GQ91" s="16"/>
      <c r="GR91" s="16"/>
      <c r="GS91" s="16"/>
      <c r="GT91" s="16"/>
      <c r="GU91" s="16"/>
      <c r="GV91" s="16"/>
      <c r="GW91" s="16"/>
      <c r="GX91" s="16"/>
      <c r="GY91" s="16"/>
      <c r="GZ91" s="16"/>
      <c r="HA91" s="16"/>
      <c r="HB91" s="16"/>
      <c r="HC91" s="16"/>
      <c r="HD91" s="16"/>
      <c r="HE91" s="16"/>
      <c r="HF91" s="16"/>
      <c r="HG91" s="16"/>
      <c r="HH91" s="16"/>
      <c r="HI91" s="16"/>
      <c r="HJ91" s="16"/>
      <c r="HK91" s="16"/>
      <c r="HL91" s="16"/>
      <c r="HM91" s="16"/>
      <c r="HN91" s="16"/>
      <c r="HO91" s="16"/>
      <c r="HP91" s="16"/>
      <c r="HQ91" s="16"/>
      <c r="HR91" s="16"/>
      <c r="HS91" s="16"/>
      <c r="HT91" s="16"/>
      <c r="HU91" s="16"/>
      <c r="HV91" s="16"/>
      <c r="HW91" s="16"/>
      <c r="HX91" s="16"/>
      <c r="HY91" s="16"/>
      <c r="HZ91" s="16"/>
      <c r="IA91" s="16"/>
      <c r="IB91" s="16"/>
      <c r="IC91" s="16"/>
      <c r="ID91" s="16"/>
      <c r="IE91" s="16"/>
      <c r="IF91" s="16"/>
      <c r="IG91" s="16"/>
      <c r="IH91" s="16"/>
      <c r="II91" s="16"/>
      <c r="IJ91" s="16"/>
      <c r="IK91" s="16"/>
      <c r="IL91" s="16"/>
      <c r="IM91" s="16"/>
      <c r="IN91" s="16"/>
      <c r="IO91" s="16"/>
      <c r="IP91" s="16"/>
      <c r="IQ91" s="16"/>
      <c r="IR91" s="16"/>
      <c r="IS91" s="16"/>
      <c r="IT91" s="16"/>
      <c r="IU91" s="16"/>
      <c r="IV91" s="16"/>
      <c r="IW91" s="16"/>
      <c r="IX91" s="16"/>
      <c r="IY91" s="16"/>
      <c r="IZ91" s="16"/>
      <c r="JA91" s="16"/>
      <c r="JB91" s="16"/>
      <c r="JC91" s="16"/>
      <c r="JD91" s="16"/>
      <c r="JE91" s="16"/>
      <c r="JF91" s="16"/>
      <c r="JG91" s="16"/>
      <c r="JH91" s="16"/>
      <c r="JI91" s="16"/>
      <c r="JJ91" s="16"/>
      <c r="JK91" s="16"/>
      <c r="JL91" s="16"/>
      <c r="JM91" s="16"/>
      <c r="JN91" s="16"/>
      <c r="JO91" s="16"/>
      <c r="JP91" s="16"/>
      <c r="JQ91" s="16"/>
      <c r="JR91" s="16"/>
      <c r="JS91" s="16"/>
      <c r="JT91" s="16"/>
      <c r="JU91" s="16"/>
      <c r="JV91" s="16"/>
      <c r="JW91" s="16"/>
      <c r="JX91" s="16"/>
      <c r="JY91" s="16"/>
      <c r="JZ91" s="16"/>
      <c r="KA91" s="16"/>
      <c r="KB91" s="16"/>
      <c r="KC91" s="16"/>
      <c r="KD91" s="16"/>
      <c r="KE91" s="16"/>
      <c r="KF91" s="16"/>
      <c r="KG91" s="16"/>
      <c r="KH91" s="16"/>
      <c r="KI91" s="16"/>
      <c r="KJ91" s="16"/>
      <c r="KK91" s="16"/>
      <c r="KL91" s="16"/>
      <c r="KM91" s="16"/>
      <c r="KN91" s="16"/>
      <c r="KO91" s="16"/>
      <c r="KP91" s="16"/>
      <c r="KQ91" s="16"/>
      <c r="KR91" s="16"/>
      <c r="KS91" s="16"/>
      <c r="KT91" s="16"/>
      <c r="KU91" s="16"/>
      <c r="KV91" s="16"/>
      <c r="KW91" s="16"/>
      <c r="KX91" s="16"/>
      <c r="KY91" s="16"/>
      <c r="KZ91" s="16"/>
      <c r="LA91" s="16"/>
      <c r="LB91" s="16"/>
      <c r="LC91" s="16"/>
      <c r="LD91" s="16"/>
      <c r="LE91" s="16"/>
      <c r="LF91" s="16"/>
      <c r="LG91" s="16"/>
      <c r="LH91" s="16"/>
      <c r="LI91" s="16"/>
      <c r="LJ91" s="16"/>
      <c r="LK91" s="16"/>
      <c r="LL91" s="16"/>
      <c r="LM91" s="16"/>
      <c r="LN91" s="16"/>
      <c r="LO91" s="16"/>
      <c r="LP91" s="16"/>
      <c r="LQ91" s="16"/>
      <c r="LR91" s="16"/>
      <c r="LS91" s="16"/>
      <c r="LT91" s="16"/>
      <c r="LU91" s="16"/>
      <c r="LV91" s="16"/>
      <c r="LW91" s="16"/>
      <c r="LX91" s="16"/>
      <c r="LY91" s="16"/>
      <c r="LZ91" s="16"/>
      <c r="MA91" s="16"/>
      <c r="MB91" s="16"/>
      <c r="MC91" s="16"/>
      <c r="MD91" s="16"/>
      <c r="ME91" s="16"/>
      <c r="MF91" s="16"/>
      <c r="MG91" s="16"/>
      <c r="MH91" s="16"/>
      <c r="MI91" s="16"/>
      <c r="MJ91" s="16"/>
      <c r="MK91" s="16"/>
      <c r="ML91" s="16"/>
      <c r="MM91" s="16"/>
      <c r="MN91" s="16"/>
      <c r="MO91" s="16"/>
      <c r="MP91" s="16"/>
      <c r="MQ91" s="16"/>
      <c r="MR91" s="16"/>
      <c r="MS91" s="16"/>
      <c r="MT91" s="16"/>
      <c r="MU91" s="16"/>
      <c r="MV91" s="16"/>
      <c r="MW91" s="16"/>
      <c r="MX91" s="16"/>
      <c r="MY91" s="16"/>
      <c r="MZ91" s="16"/>
      <c r="NA91" s="16"/>
      <c r="NB91" s="16"/>
      <c r="NC91" s="16"/>
      <c r="ND91" s="16"/>
      <c r="NE91" s="16"/>
      <c r="NF91" s="16"/>
      <c r="NG91" s="16"/>
      <c r="NH91" s="16"/>
      <c r="NI91" s="16"/>
      <c r="NJ91" s="16"/>
      <c r="NK91" s="16"/>
      <c r="NL91" s="16"/>
      <c r="NM91" s="16"/>
      <c r="NN91" s="16"/>
      <c r="NO91" s="16"/>
      <c r="NP91" s="16"/>
      <c r="NQ91" s="16"/>
      <c r="NR91" s="16"/>
      <c r="NS91" s="16"/>
      <c r="NT91" s="16"/>
      <c r="NU91" s="16"/>
      <c r="NV91" s="16"/>
      <c r="NW91" s="16"/>
      <c r="NX91" s="16"/>
      <c r="NY91" s="16"/>
      <c r="NZ91" s="16"/>
      <c r="OA91" s="16"/>
      <c r="OB91" s="16"/>
      <c r="OC91" s="16"/>
      <c r="OD91" s="16"/>
      <c r="OE91" s="16"/>
      <c r="OF91" s="16"/>
      <c r="OG91" s="16"/>
      <c r="OH91" s="16"/>
      <c r="OI91" s="16"/>
      <c r="OJ91" s="16"/>
      <c r="OK91" s="16"/>
      <c r="OL91" s="16"/>
      <c r="OM91" s="16"/>
      <c r="ON91" s="16"/>
      <c r="OO91" s="16"/>
      <c r="OP91" s="16"/>
      <c r="OQ91" s="16"/>
      <c r="OR91" s="16"/>
      <c r="OS91" s="16"/>
      <c r="OT91" s="16"/>
      <c r="OU91" s="16"/>
      <c r="OV91" s="16"/>
      <c r="OW91" s="16"/>
      <c r="OX91" s="16"/>
      <c r="OY91" s="16"/>
      <c r="OZ91" s="16"/>
      <c r="PA91" s="16"/>
      <c r="PB91" s="16"/>
      <c r="PC91" s="16"/>
      <c r="PD91" s="16"/>
      <c r="PE91" s="16"/>
      <c r="PF91" s="16"/>
      <c r="PG91" s="16"/>
      <c r="PH91" s="16"/>
      <c r="PI91" s="16"/>
      <c r="PJ91" s="16"/>
      <c r="PK91" s="16"/>
      <c r="PL91" s="16"/>
      <c r="PM91" s="16"/>
      <c r="PN91" s="16"/>
      <c r="PO91" s="16"/>
      <c r="PP91" s="16"/>
      <c r="PQ91" s="16"/>
      <c r="PR91" s="16"/>
      <c r="PS91" s="16"/>
      <c r="PT91" s="16"/>
      <c r="PU91" s="16"/>
      <c r="PV91" s="16"/>
      <c r="PW91" s="16"/>
      <c r="PX91" s="16"/>
      <c r="PY91" s="16"/>
      <c r="PZ91" s="16"/>
      <c r="QA91" s="16"/>
      <c r="QB91" s="16"/>
      <c r="QC91" s="16"/>
      <c r="QD91" s="16"/>
      <c r="QE91" s="16"/>
      <c r="QF91" s="16"/>
      <c r="QG91" s="16"/>
      <c r="QH91" s="16"/>
      <c r="QI91" s="16"/>
      <c r="QJ91" s="16"/>
      <c r="QK91" s="16"/>
      <c r="QL91" s="16"/>
      <c r="QM91" s="16"/>
      <c r="QN91" s="16"/>
      <c r="QO91" s="16"/>
      <c r="QP91" s="16"/>
      <c r="QQ91" s="16"/>
      <c r="QR91" s="16"/>
      <c r="QS91" s="16"/>
      <c r="QT91" s="16"/>
      <c r="QU91" s="16"/>
      <c r="QV91" s="16"/>
      <c r="QW91" s="16"/>
      <c r="QX91" s="16"/>
      <c r="QY91" s="16"/>
      <c r="QZ91" s="16"/>
      <c r="RA91" s="16"/>
      <c r="RB91" s="16"/>
      <c r="RC91" s="16"/>
      <c r="RD91" s="16"/>
      <c r="RE91" s="16"/>
      <c r="RF91" s="16"/>
      <c r="RG91" s="16"/>
      <c r="RH91" s="16"/>
      <c r="RI91" s="16"/>
      <c r="RJ91" s="16"/>
      <c r="RK91" s="16"/>
      <c r="RL91" s="16"/>
      <c r="RM91" s="16"/>
      <c r="RN91" s="16"/>
      <c r="RO91" s="16"/>
      <c r="RP91" s="16"/>
      <c r="RQ91" s="16"/>
      <c r="RR91" s="16"/>
      <c r="RS91" s="16"/>
      <c r="RT91" s="16"/>
      <c r="RU91" s="16"/>
      <c r="RV91" s="16"/>
      <c r="RW91" s="16"/>
      <c r="RX91" s="16"/>
      <c r="RY91" s="16"/>
      <c r="RZ91" s="16"/>
      <c r="SA91" s="16"/>
      <c r="SB91" s="16"/>
      <c r="SC91" s="16"/>
      <c r="SD91" s="16"/>
      <c r="SE91" s="16"/>
      <c r="SF91" s="16"/>
      <c r="SG91" s="16"/>
      <c r="SH91" s="16"/>
      <c r="SI91" s="16"/>
      <c r="SJ91" s="16"/>
      <c r="SK91" s="16"/>
      <c r="SL91" s="16"/>
      <c r="SM91" s="16"/>
      <c r="SN91" s="16"/>
      <c r="SO91" s="16"/>
      <c r="SP91" s="16"/>
      <c r="SQ91" s="16"/>
      <c r="SR91" s="16"/>
      <c r="SS91" s="16"/>
      <c r="ST91" s="16"/>
      <c r="SU91" s="16"/>
      <c r="SV91" s="16"/>
      <c r="SW91" s="16"/>
      <c r="SX91" s="16"/>
      <c r="SY91" s="16"/>
      <c r="SZ91" s="16"/>
      <c r="TA91" s="16"/>
      <c r="TB91" s="16"/>
      <c r="TC91" s="16"/>
      <c r="TD91" s="16"/>
      <c r="TE91" s="16"/>
      <c r="TF91" s="16"/>
      <c r="TG91" s="16"/>
      <c r="TH91" s="16"/>
      <c r="TI91" s="16"/>
    </row>
    <row r="92" spans="1:529" ht="15">
      <c r="A92" s="302" t="s">
        <v>274</v>
      </c>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c r="GP92" s="16"/>
      <c r="GQ92" s="16"/>
      <c r="GR92" s="16"/>
      <c r="GS92" s="16"/>
      <c r="GT92" s="16"/>
      <c r="GU92" s="16"/>
      <c r="GV92" s="16"/>
      <c r="GW92" s="16"/>
      <c r="GX92" s="16"/>
      <c r="GY92" s="16"/>
      <c r="GZ92" s="16"/>
      <c r="HA92" s="16"/>
      <c r="HB92" s="16"/>
      <c r="HC92" s="16"/>
      <c r="HD92" s="16"/>
      <c r="HE92" s="16"/>
      <c r="HF92" s="16"/>
      <c r="HG92" s="16"/>
      <c r="HH92" s="16"/>
      <c r="HI92" s="16"/>
      <c r="HJ92" s="16"/>
      <c r="HK92" s="16"/>
      <c r="HL92" s="16"/>
      <c r="HM92" s="16"/>
      <c r="HN92" s="16"/>
      <c r="HO92" s="16"/>
      <c r="HP92" s="16"/>
      <c r="HQ92" s="16"/>
      <c r="HR92" s="16"/>
      <c r="HS92" s="16"/>
      <c r="HT92" s="16"/>
      <c r="HU92" s="16"/>
      <c r="HV92" s="16"/>
      <c r="HW92" s="16"/>
      <c r="HX92" s="16"/>
      <c r="HY92" s="16"/>
      <c r="HZ92" s="16"/>
      <c r="IA92" s="16"/>
      <c r="IB92" s="16"/>
      <c r="IC92" s="16"/>
      <c r="ID92" s="16"/>
      <c r="IE92" s="16"/>
      <c r="IF92" s="16"/>
      <c r="IG92" s="16"/>
      <c r="IH92" s="16"/>
      <c r="II92" s="16"/>
      <c r="IJ92" s="16"/>
      <c r="IK92" s="16"/>
      <c r="IL92" s="16"/>
      <c r="IM92" s="16"/>
      <c r="IN92" s="16"/>
      <c r="IO92" s="16"/>
      <c r="IP92" s="16"/>
      <c r="IQ92" s="16"/>
      <c r="IR92" s="16"/>
      <c r="IS92" s="16"/>
      <c r="IT92" s="16"/>
      <c r="IU92" s="16"/>
      <c r="IV92" s="16"/>
      <c r="IW92" s="16"/>
      <c r="IX92" s="16"/>
      <c r="IY92" s="16"/>
      <c r="IZ92" s="16"/>
      <c r="JA92" s="16"/>
      <c r="JB92" s="16"/>
      <c r="JC92" s="16"/>
      <c r="JD92" s="16"/>
      <c r="JE92" s="16"/>
      <c r="JF92" s="16"/>
      <c r="JG92" s="16"/>
      <c r="JH92" s="16"/>
      <c r="JI92" s="16"/>
      <c r="JJ92" s="16"/>
      <c r="JK92" s="16"/>
      <c r="JL92" s="16"/>
      <c r="JM92" s="16"/>
      <c r="JN92" s="16"/>
      <c r="JO92" s="16"/>
      <c r="JP92" s="16"/>
      <c r="JQ92" s="16"/>
      <c r="JR92" s="16"/>
      <c r="JS92" s="16"/>
      <c r="JT92" s="16"/>
      <c r="JU92" s="16"/>
      <c r="JV92" s="16"/>
      <c r="JW92" s="16"/>
      <c r="JX92" s="16"/>
      <c r="JY92" s="16"/>
      <c r="JZ92" s="16"/>
      <c r="KA92" s="16"/>
      <c r="KB92" s="16"/>
      <c r="KC92" s="16"/>
      <c r="KD92" s="16"/>
      <c r="KE92" s="16"/>
      <c r="KF92" s="16"/>
      <c r="KG92" s="16"/>
      <c r="KH92" s="16"/>
      <c r="KI92" s="16"/>
      <c r="KJ92" s="16"/>
      <c r="KK92" s="16"/>
      <c r="KL92" s="16"/>
      <c r="KM92" s="16"/>
      <c r="KN92" s="16"/>
      <c r="KO92" s="16"/>
      <c r="KP92" s="16"/>
      <c r="KQ92" s="16"/>
      <c r="KR92" s="16"/>
      <c r="KS92" s="16"/>
      <c r="KT92" s="16"/>
      <c r="KU92" s="16"/>
      <c r="KV92" s="16"/>
      <c r="KW92" s="16"/>
      <c r="KX92" s="16"/>
      <c r="KY92" s="16"/>
      <c r="KZ92" s="16"/>
      <c r="LA92" s="16"/>
      <c r="LB92" s="16"/>
      <c r="LC92" s="16"/>
      <c r="LD92" s="16"/>
      <c r="LE92" s="16"/>
      <c r="LF92" s="16"/>
      <c r="LG92" s="16"/>
      <c r="LH92" s="16"/>
      <c r="LI92" s="16"/>
      <c r="LJ92" s="16"/>
      <c r="LK92" s="16"/>
      <c r="LL92" s="16"/>
      <c r="LM92" s="16"/>
      <c r="LN92" s="16"/>
      <c r="LO92" s="16"/>
      <c r="LP92" s="16"/>
      <c r="LQ92" s="16"/>
      <c r="LR92" s="16"/>
      <c r="LS92" s="16"/>
      <c r="LT92" s="16"/>
      <c r="LU92" s="16"/>
      <c r="LV92" s="16"/>
      <c r="LW92" s="16"/>
      <c r="LX92" s="16"/>
      <c r="LY92" s="16"/>
      <c r="LZ92" s="16"/>
      <c r="MA92" s="16"/>
      <c r="MB92" s="16"/>
      <c r="MC92" s="16"/>
      <c r="MD92" s="16"/>
      <c r="ME92" s="16"/>
      <c r="MF92" s="16"/>
      <c r="MG92" s="16"/>
      <c r="MH92" s="16"/>
      <c r="MI92" s="16"/>
      <c r="MJ92" s="16"/>
      <c r="MK92" s="16"/>
      <c r="ML92" s="16"/>
      <c r="MM92" s="16"/>
      <c r="MN92" s="16"/>
      <c r="MO92" s="16"/>
      <c r="MP92" s="16"/>
      <c r="MQ92" s="16"/>
      <c r="MR92" s="16"/>
      <c r="MS92" s="16"/>
      <c r="MT92" s="16"/>
      <c r="MU92" s="16"/>
      <c r="MV92" s="16"/>
      <c r="MW92" s="16"/>
      <c r="MX92" s="16"/>
      <c r="MY92" s="16"/>
      <c r="MZ92" s="16"/>
      <c r="NA92" s="16"/>
      <c r="NB92" s="16"/>
      <c r="NC92" s="16"/>
      <c r="ND92" s="16"/>
      <c r="NE92" s="16"/>
      <c r="NF92" s="16"/>
      <c r="NG92" s="16"/>
      <c r="NH92" s="16"/>
      <c r="NI92" s="16"/>
      <c r="NJ92" s="16"/>
      <c r="NK92" s="16"/>
      <c r="NL92" s="16"/>
      <c r="NM92" s="16"/>
      <c r="NN92" s="16"/>
      <c r="NO92" s="16"/>
      <c r="NP92" s="16"/>
      <c r="NQ92" s="16"/>
      <c r="NR92" s="16"/>
      <c r="NS92" s="16"/>
      <c r="NT92" s="16"/>
      <c r="NU92" s="16"/>
      <c r="NV92" s="16"/>
      <c r="NW92" s="16"/>
      <c r="NX92" s="16"/>
      <c r="NY92" s="16"/>
      <c r="NZ92" s="16"/>
      <c r="OA92" s="16"/>
      <c r="OB92" s="16"/>
      <c r="OC92" s="16"/>
      <c r="OD92" s="16"/>
      <c r="OE92" s="16"/>
      <c r="OF92" s="16"/>
      <c r="OG92" s="16"/>
      <c r="OH92" s="16"/>
      <c r="OI92" s="16"/>
      <c r="OJ92" s="16"/>
      <c r="OK92" s="16"/>
      <c r="OL92" s="16"/>
      <c r="OM92" s="16"/>
      <c r="ON92" s="16"/>
      <c r="OO92" s="16"/>
      <c r="OP92" s="16"/>
      <c r="OQ92" s="16"/>
      <c r="OR92" s="16"/>
      <c r="OS92" s="16"/>
      <c r="OT92" s="16"/>
      <c r="OU92" s="16"/>
      <c r="OV92" s="16"/>
      <c r="OW92" s="16"/>
      <c r="OX92" s="16"/>
      <c r="OY92" s="16"/>
      <c r="OZ92" s="16"/>
      <c r="PA92" s="16"/>
      <c r="PB92" s="16"/>
      <c r="PC92" s="16"/>
      <c r="PD92" s="16"/>
      <c r="PE92" s="16"/>
      <c r="PF92" s="16"/>
      <c r="PG92" s="16"/>
      <c r="PH92" s="16"/>
      <c r="PI92" s="16"/>
      <c r="PJ92" s="16"/>
      <c r="PK92" s="16"/>
      <c r="PL92" s="16"/>
      <c r="PM92" s="16"/>
      <c r="PN92" s="16"/>
      <c r="PO92" s="16"/>
      <c r="PP92" s="16"/>
      <c r="PQ92" s="16"/>
      <c r="PR92" s="16"/>
      <c r="PS92" s="16"/>
      <c r="PT92" s="16"/>
      <c r="PU92" s="16"/>
      <c r="PV92" s="16"/>
      <c r="PW92" s="16"/>
      <c r="PX92" s="16"/>
      <c r="PY92" s="16"/>
      <c r="PZ92" s="16"/>
      <c r="QA92" s="16"/>
      <c r="QB92" s="16"/>
      <c r="QC92" s="16"/>
      <c r="QD92" s="16"/>
      <c r="QE92" s="16"/>
      <c r="QF92" s="16"/>
      <c r="QG92" s="16"/>
      <c r="QH92" s="16"/>
      <c r="QI92" s="16"/>
      <c r="QJ92" s="16"/>
      <c r="QK92" s="16"/>
      <c r="QL92" s="16"/>
      <c r="QM92" s="16"/>
      <c r="QN92" s="16"/>
      <c r="QO92" s="16"/>
      <c r="QP92" s="16"/>
      <c r="QQ92" s="16"/>
      <c r="QR92" s="16"/>
      <c r="QS92" s="16"/>
      <c r="QT92" s="16"/>
      <c r="QU92" s="16"/>
      <c r="QV92" s="16"/>
      <c r="QW92" s="16"/>
      <c r="QX92" s="16"/>
      <c r="QY92" s="16"/>
      <c r="QZ92" s="16"/>
      <c r="RA92" s="16"/>
      <c r="RB92" s="16"/>
      <c r="RC92" s="16"/>
      <c r="RD92" s="16"/>
      <c r="RE92" s="16"/>
      <c r="RF92" s="16"/>
      <c r="RG92" s="16"/>
      <c r="RH92" s="16"/>
      <c r="RI92" s="16"/>
      <c r="RJ92" s="16"/>
      <c r="RK92" s="16"/>
      <c r="RL92" s="16"/>
      <c r="RM92" s="16"/>
      <c r="RN92" s="16"/>
      <c r="RO92" s="16"/>
      <c r="RP92" s="16"/>
      <c r="RQ92" s="16"/>
      <c r="RR92" s="16"/>
      <c r="RS92" s="16"/>
      <c r="RT92" s="16"/>
      <c r="RU92" s="16"/>
      <c r="RV92" s="16"/>
      <c r="RW92" s="16"/>
      <c r="RX92" s="16"/>
      <c r="RY92" s="16"/>
      <c r="RZ92" s="16"/>
      <c r="SA92" s="16"/>
      <c r="SB92" s="16"/>
      <c r="SC92" s="16"/>
      <c r="SD92" s="16"/>
      <c r="SE92" s="16"/>
      <c r="SF92" s="16"/>
      <c r="SG92" s="16"/>
      <c r="SH92" s="16"/>
      <c r="SI92" s="16"/>
      <c r="SJ92" s="16"/>
      <c r="SK92" s="16"/>
      <c r="SL92" s="16"/>
      <c r="SM92" s="16"/>
      <c r="SN92" s="16"/>
      <c r="SO92" s="16"/>
      <c r="SP92" s="16"/>
      <c r="SQ92" s="16"/>
      <c r="SR92" s="16"/>
      <c r="SS92" s="16"/>
      <c r="ST92" s="16"/>
      <c r="SU92" s="16"/>
      <c r="SV92" s="16"/>
      <c r="SW92" s="16"/>
      <c r="SX92" s="16"/>
      <c r="SY92" s="16"/>
      <c r="SZ92" s="16"/>
      <c r="TA92" s="16"/>
      <c r="TB92" s="16"/>
      <c r="TC92" s="16"/>
      <c r="TD92" s="16"/>
      <c r="TE92" s="16"/>
      <c r="TF92" s="16"/>
      <c r="TG92" s="16"/>
      <c r="TH92" s="16"/>
      <c r="TI92" s="16"/>
    </row>
    <row r="93" spans="1:529" ht="15">
      <c r="A93" s="302" t="s">
        <v>275</v>
      </c>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c r="GP93" s="16"/>
      <c r="GQ93" s="16"/>
      <c r="GR93" s="16"/>
      <c r="GS93" s="16"/>
      <c r="GT93" s="16"/>
      <c r="GU93" s="16"/>
      <c r="GV93" s="16"/>
      <c r="GW93" s="16"/>
      <c r="GX93" s="16"/>
      <c r="GY93" s="16"/>
      <c r="GZ93" s="16"/>
      <c r="HA93" s="16"/>
      <c r="HB93" s="16"/>
      <c r="HC93" s="16"/>
      <c r="HD93" s="16"/>
      <c r="HE93" s="16"/>
      <c r="HF93" s="16"/>
      <c r="HG93" s="16"/>
      <c r="HH93" s="16"/>
      <c r="HI93" s="16"/>
      <c r="HJ93" s="16"/>
      <c r="HK93" s="16"/>
      <c r="HL93" s="16"/>
      <c r="HM93" s="16"/>
      <c r="HN93" s="16"/>
      <c r="HO93" s="16"/>
      <c r="HP93" s="16"/>
      <c r="HQ93" s="16"/>
      <c r="HR93" s="16"/>
      <c r="HS93" s="16"/>
      <c r="HT93" s="16"/>
      <c r="HU93" s="16"/>
      <c r="HV93" s="16"/>
      <c r="HW93" s="16"/>
      <c r="HX93" s="16"/>
      <c r="HY93" s="16"/>
      <c r="HZ93" s="16"/>
      <c r="IA93" s="16"/>
      <c r="IB93" s="16"/>
      <c r="IC93" s="16"/>
      <c r="ID93" s="16"/>
      <c r="IE93" s="16"/>
      <c r="IF93" s="16"/>
      <c r="IG93" s="16"/>
      <c r="IH93" s="16"/>
      <c r="II93" s="16"/>
      <c r="IJ93" s="16"/>
      <c r="IK93" s="16"/>
      <c r="IL93" s="16"/>
      <c r="IM93" s="16"/>
      <c r="IN93" s="16"/>
      <c r="IO93" s="16"/>
      <c r="IP93" s="16"/>
      <c r="IQ93" s="16"/>
      <c r="IR93" s="16"/>
      <c r="IS93" s="16"/>
      <c r="IT93" s="16"/>
      <c r="IU93" s="16"/>
      <c r="IV93" s="16"/>
      <c r="IW93" s="16"/>
      <c r="IX93" s="16"/>
      <c r="IY93" s="16"/>
      <c r="IZ93" s="16"/>
      <c r="JA93" s="16"/>
      <c r="JB93" s="16"/>
      <c r="JC93" s="16"/>
      <c r="JD93" s="16"/>
      <c r="JE93" s="16"/>
      <c r="JF93" s="16"/>
      <c r="JG93" s="16"/>
      <c r="JH93" s="16"/>
      <c r="JI93" s="16"/>
      <c r="JJ93" s="16"/>
      <c r="JK93" s="16"/>
      <c r="JL93" s="16"/>
      <c r="JM93" s="16"/>
      <c r="JN93" s="16"/>
      <c r="JO93" s="16"/>
      <c r="JP93" s="16"/>
      <c r="JQ93" s="16"/>
      <c r="JR93" s="16"/>
      <c r="JS93" s="16"/>
      <c r="JT93" s="16"/>
      <c r="JU93" s="16"/>
      <c r="JV93" s="16"/>
      <c r="JW93" s="16"/>
      <c r="JX93" s="16"/>
      <c r="JY93" s="16"/>
      <c r="JZ93" s="16"/>
      <c r="KA93" s="16"/>
      <c r="KB93" s="16"/>
      <c r="KC93" s="16"/>
      <c r="KD93" s="16"/>
      <c r="KE93" s="16"/>
      <c r="KF93" s="16"/>
      <c r="KG93" s="16"/>
      <c r="KH93" s="16"/>
      <c r="KI93" s="16"/>
      <c r="KJ93" s="16"/>
      <c r="KK93" s="16"/>
      <c r="KL93" s="16"/>
      <c r="KM93" s="16"/>
      <c r="KN93" s="16"/>
      <c r="KO93" s="16"/>
      <c r="KP93" s="16"/>
      <c r="KQ93" s="16"/>
      <c r="KR93" s="16"/>
      <c r="KS93" s="16"/>
      <c r="KT93" s="16"/>
      <c r="KU93" s="16"/>
      <c r="KV93" s="16"/>
      <c r="KW93" s="16"/>
      <c r="KX93" s="16"/>
      <c r="KY93" s="16"/>
      <c r="KZ93" s="16"/>
      <c r="LA93" s="16"/>
      <c r="LB93" s="16"/>
      <c r="LC93" s="16"/>
      <c r="LD93" s="16"/>
      <c r="LE93" s="16"/>
      <c r="LF93" s="16"/>
      <c r="LG93" s="16"/>
      <c r="LH93" s="16"/>
      <c r="LI93" s="16"/>
      <c r="LJ93" s="16"/>
      <c r="LK93" s="16"/>
      <c r="LL93" s="16"/>
      <c r="LM93" s="16"/>
      <c r="LN93" s="16"/>
      <c r="LO93" s="16"/>
      <c r="LP93" s="16"/>
      <c r="LQ93" s="16"/>
      <c r="LR93" s="16"/>
      <c r="LS93" s="16"/>
      <c r="LT93" s="16"/>
      <c r="LU93" s="16"/>
      <c r="LV93" s="16"/>
      <c r="LW93" s="16"/>
      <c r="LX93" s="16"/>
      <c r="LY93" s="16"/>
      <c r="LZ93" s="16"/>
      <c r="MA93" s="16"/>
      <c r="MB93" s="16"/>
      <c r="MC93" s="16"/>
      <c r="MD93" s="16"/>
      <c r="ME93" s="16"/>
      <c r="MF93" s="16"/>
      <c r="MG93" s="16"/>
      <c r="MH93" s="16"/>
      <c r="MI93" s="16"/>
      <c r="MJ93" s="16"/>
      <c r="MK93" s="16"/>
      <c r="ML93" s="16"/>
      <c r="MM93" s="16"/>
      <c r="MN93" s="16"/>
      <c r="MO93" s="16"/>
      <c r="MP93" s="16"/>
      <c r="MQ93" s="16"/>
      <c r="MR93" s="16"/>
      <c r="MS93" s="16"/>
      <c r="MT93" s="16"/>
      <c r="MU93" s="16"/>
      <c r="MV93" s="16"/>
      <c r="MW93" s="16"/>
      <c r="MX93" s="16"/>
      <c r="MY93" s="16"/>
      <c r="MZ93" s="16"/>
      <c r="NA93" s="16"/>
      <c r="NB93" s="16"/>
      <c r="NC93" s="16"/>
      <c r="ND93" s="16"/>
      <c r="NE93" s="16"/>
      <c r="NF93" s="16"/>
      <c r="NG93" s="16"/>
      <c r="NH93" s="16"/>
      <c r="NI93" s="16"/>
      <c r="NJ93" s="16"/>
      <c r="NK93" s="16"/>
      <c r="NL93" s="16"/>
      <c r="NM93" s="16"/>
      <c r="NN93" s="16"/>
      <c r="NO93" s="16"/>
      <c r="NP93" s="16"/>
      <c r="NQ93" s="16"/>
      <c r="NR93" s="16"/>
      <c r="NS93" s="16"/>
      <c r="NT93" s="16"/>
      <c r="NU93" s="16"/>
      <c r="NV93" s="16"/>
      <c r="NW93" s="16"/>
      <c r="NX93" s="16"/>
      <c r="NY93" s="16"/>
      <c r="NZ93" s="16"/>
      <c r="OA93" s="16"/>
      <c r="OB93" s="16"/>
      <c r="OC93" s="16"/>
      <c r="OD93" s="16"/>
      <c r="OE93" s="16"/>
      <c r="OF93" s="16"/>
      <c r="OG93" s="16"/>
      <c r="OH93" s="16"/>
      <c r="OI93" s="16"/>
      <c r="OJ93" s="16"/>
      <c r="OK93" s="16"/>
      <c r="OL93" s="16"/>
      <c r="OM93" s="16"/>
      <c r="ON93" s="16"/>
      <c r="OO93" s="16"/>
      <c r="OP93" s="16"/>
      <c r="OQ93" s="16"/>
      <c r="OR93" s="16"/>
      <c r="OS93" s="16"/>
      <c r="OT93" s="16"/>
      <c r="OU93" s="16"/>
      <c r="OV93" s="16"/>
      <c r="OW93" s="16"/>
      <c r="OX93" s="16"/>
      <c r="OY93" s="16"/>
      <c r="OZ93" s="16"/>
      <c r="PA93" s="16"/>
      <c r="PB93" s="16"/>
      <c r="PC93" s="16"/>
      <c r="PD93" s="16"/>
      <c r="PE93" s="16"/>
      <c r="PF93" s="16"/>
      <c r="PG93" s="16"/>
      <c r="PH93" s="16"/>
      <c r="PI93" s="16"/>
      <c r="PJ93" s="16"/>
      <c r="PK93" s="16"/>
      <c r="PL93" s="16"/>
      <c r="PM93" s="16"/>
      <c r="PN93" s="16"/>
      <c r="PO93" s="16"/>
      <c r="PP93" s="16"/>
      <c r="PQ93" s="16"/>
      <c r="PR93" s="16"/>
      <c r="PS93" s="16"/>
      <c r="PT93" s="16"/>
      <c r="PU93" s="16"/>
      <c r="PV93" s="16"/>
      <c r="PW93" s="16"/>
      <c r="PX93" s="16"/>
      <c r="PY93" s="16"/>
      <c r="PZ93" s="16"/>
      <c r="QA93" s="16"/>
      <c r="QB93" s="16"/>
      <c r="QC93" s="16"/>
      <c r="QD93" s="16"/>
      <c r="QE93" s="16"/>
      <c r="QF93" s="16"/>
      <c r="QG93" s="16"/>
      <c r="QH93" s="16"/>
      <c r="QI93" s="16"/>
      <c r="QJ93" s="16"/>
      <c r="QK93" s="16"/>
      <c r="QL93" s="16"/>
      <c r="QM93" s="16"/>
      <c r="QN93" s="16"/>
      <c r="QO93" s="16"/>
      <c r="QP93" s="16"/>
      <c r="QQ93" s="16"/>
      <c r="QR93" s="16"/>
      <c r="QS93" s="16"/>
      <c r="QT93" s="16"/>
      <c r="QU93" s="16"/>
      <c r="QV93" s="16"/>
      <c r="QW93" s="16"/>
      <c r="QX93" s="16"/>
      <c r="QY93" s="16"/>
      <c r="QZ93" s="16"/>
      <c r="RA93" s="16"/>
      <c r="RB93" s="16"/>
      <c r="RC93" s="16"/>
      <c r="RD93" s="16"/>
      <c r="RE93" s="16"/>
      <c r="RF93" s="16"/>
      <c r="RG93" s="16"/>
      <c r="RH93" s="16"/>
      <c r="RI93" s="16"/>
      <c r="RJ93" s="16"/>
      <c r="RK93" s="16"/>
      <c r="RL93" s="16"/>
      <c r="RM93" s="16"/>
      <c r="RN93" s="16"/>
      <c r="RO93" s="16"/>
      <c r="RP93" s="16"/>
      <c r="RQ93" s="16"/>
      <c r="RR93" s="16"/>
      <c r="RS93" s="16"/>
      <c r="RT93" s="16"/>
      <c r="RU93" s="16"/>
      <c r="RV93" s="16"/>
      <c r="RW93" s="16"/>
      <c r="RX93" s="16"/>
      <c r="RY93" s="16"/>
      <c r="RZ93" s="16"/>
      <c r="SA93" s="16"/>
      <c r="SB93" s="16"/>
      <c r="SC93" s="16"/>
      <c r="SD93" s="16"/>
      <c r="SE93" s="16"/>
      <c r="SF93" s="16"/>
      <c r="SG93" s="16"/>
      <c r="SH93" s="16"/>
      <c r="SI93" s="16"/>
      <c r="SJ93" s="16"/>
      <c r="SK93" s="16"/>
      <c r="SL93" s="16"/>
      <c r="SM93" s="16"/>
      <c r="SN93" s="16"/>
      <c r="SO93" s="16"/>
      <c r="SP93" s="16"/>
      <c r="SQ93" s="16"/>
      <c r="SR93" s="16"/>
      <c r="SS93" s="16"/>
      <c r="ST93" s="16"/>
      <c r="SU93" s="16"/>
      <c r="SV93" s="16"/>
      <c r="SW93" s="16"/>
      <c r="SX93" s="16"/>
      <c r="SY93" s="16"/>
      <c r="SZ93" s="16"/>
      <c r="TA93" s="16"/>
      <c r="TB93" s="16"/>
      <c r="TC93" s="16"/>
      <c r="TD93" s="16"/>
      <c r="TE93" s="16"/>
      <c r="TF93" s="16"/>
      <c r="TG93" s="16"/>
      <c r="TH93" s="16"/>
      <c r="TI93" s="16"/>
    </row>
    <row r="94" spans="1:529" s="247" customFormat="1" ht="15">
      <c r="A94" s="303" t="s">
        <v>276</v>
      </c>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c r="AA94" s="246"/>
      <c r="AB94" s="246"/>
      <c r="AC94" s="246"/>
      <c r="AD94" s="246"/>
      <c r="AE94" s="246"/>
      <c r="AF94" s="246"/>
      <c r="AG94" s="246"/>
      <c r="AH94" s="246"/>
      <c r="AI94" s="246"/>
      <c r="AJ94" s="246"/>
      <c r="AK94" s="246"/>
      <c r="AL94" s="246"/>
      <c r="AM94" s="246"/>
      <c r="AN94" s="246"/>
      <c r="AO94" s="246"/>
      <c r="AP94" s="246"/>
      <c r="AQ94" s="246"/>
      <c r="AR94" s="246"/>
      <c r="AS94" s="246"/>
      <c r="AT94" s="246"/>
      <c r="AU94" s="246"/>
      <c r="AV94" s="246"/>
      <c r="AW94" s="246"/>
      <c r="AX94" s="246"/>
      <c r="AY94" s="246"/>
      <c r="AZ94" s="246"/>
      <c r="BA94" s="246"/>
      <c r="BB94" s="246"/>
      <c r="BC94" s="246"/>
      <c r="BD94" s="246"/>
      <c r="BE94" s="246"/>
      <c r="BF94" s="246"/>
      <c r="BG94" s="246"/>
      <c r="BH94" s="246"/>
      <c r="BI94" s="246"/>
      <c r="BJ94" s="246"/>
      <c r="BK94" s="246"/>
      <c r="BL94" s="246"/>
      <c r="BM94" s="246"/>
      <c r="BN94" s="246"/>
      <c r="BO94" s="246"/>
      <c r="BP94" s="246"/>
      <c r="BQ94" s="246"/>
      <c r="BR94" s="246"/>
      <c r="BS94" s="246"/>
      <c r="BT94" s="246"/>
      <c r="BU94" s="246"/>
      <c r="BV94" s="246"/>
      <c r="BW94" s="246"/>
      <c r="BX94" s="246"/>
      <c r="BY94" s="246"/>
      <c r="BZ94" s="246"/>
      <c r="CA94" s="246"/>
      <c r="CB94" s="246"/>
      <c r="CC94" s="246"/>
      <c r="CD94" s="246"/>
      <c r="CE94" s="246"/>
      <c r="CF94" s="246"/>
      <c r="CG94" s="246"/>
      <c r="CH94" s="246"/>
      <c r="CI94" s="246"/>
      <c r="CJ94" s="246"/>
      <c r="CK94" s="246"/>
      <c r="CL94" s="246"/>
      <c r="CM94" s="246"/>
      <c r="CN94" s="246"/>
      <c r="CO94" s="246"/>
      <c r="CP94" s="246"/>
      <c r="CQ94" s="246"/>
      <c r="CR94" s="246"/>
      <c r="CS94" s="246"/>
      <c r="CT94" s="246"/>
      <c r="CU94" s="246"/>
      <c r="CV94" s="246"/>
      <c r="CW94" s="246"/>
      <c r="CX94" s="246"/>
      <c r="CY94" s="246"/>
      <c r="CZ94" s="246"/>
      <c r="DA94" s="246"/>
      <c r="DB94" s="246"/>
      <c r="DC94" s="246"/>
      <c r="DD94" s="246"/>
      <c r="DE94" s="246"/>
      <c r="DF94" s="246"/>
      <c r="DG94" s="246"/>
      <c r="DH94" s="246"/>
      <c r="DI94" s="246"/>
      <c r="DJ94" s="246"/>
      <c r="DK94" s="246"/>
      <c r="DL94" s="246"/>
      <c r="DM94" s="246"/>
      <c r="DN94" s="246"/>
      <c r="DO94" s="246"/>
      <c r="DP94" s="246"/>
      <c r="DQ94" s="246"/>
      <c r="DR94" s="246"/>
      <c r="DS94" s="246"/>
      <c r="DT94" s="246"/>
      <c r="DU94" s="246"/>
      <c r="DV94" s="246"/>
      <c r="DW94" s="246"/>
      <c r="DX94" s="246"/>
      <c r="DY94" s="246"/>
      <c r="DZ94" s="246"/>
      <c r="EA94" s="246"/>
      <c r="EB94" s="246"/>
      <c r="EC94" s="246"/>
      <c r="ED94" s="246"/>
      <c r="EE94" s="246"/>
      <c r="EF94" s="246"/>
      <c r="EG94" s="246"/>
      <c r="EH94" s="246"/>
      <c r="EI94" s="246"/>
      <c r="EJ94" s="246"/>
      <c r="EK94" s="246"/>
      <c r="EL94" s="246"/>
      <c r="EM94" s="246"/>
      <c r="EN94" s="246"/>
      <c r="EO94" s="246"/>
      <c r="EP94" s="246"/>
      <c r="EQ94" s="246"/>
      <c r="ER94" s="246"/>
      <c r="ES94" s="246"/>
      <c r="ET94" s="246"/>
      <c r="EU94" s="246"/>
      <c r="EV94" s="246"/>
      <c r="EW94" s="246"/>
      <c r="EX94" s="246"/>
      <c r="EY94" s="246"/>
      <c r="EZ94" s="246"/>
      <c r="FA94" s="246"/>
      <c r="FB94" s="246"/>
      <c r="FC94" s="246"/>
      <c r="FD94" s="246"/>
      <c r="FE94" s="246"/>
      <c r="FF94" s="246"/>
      <c r="FG94" s="246"/>
      <c r="FH94" s="246"/>
      <c r="FI94" s="246"/>
      <c r="FJ94" s="246"/>
      <c r="FK94" s="246"/>
      <c r="FL94" s="246"/>
      <c r="FM94" s="246"/>
      <c r="FN94" s="246"/>
      <c r="FO94" s="246"/>
      <c r="FP94" s="246"/>
      <c r="FQ94" s="246"/>
      <c r="FR94" s="246"/>
      <c r="FS94" s="246"/>
      <c r="FT94" s="246"/>
      <c r="FU94" s="246"/>
      <c r="FV94" s="246"/>
      <c r="FW94" s="246"/>
      <c r="FX94" s="246"/>
      <c r="FY94" s="246"/>
      <c r="FZ94" s="246"/>
      <c r="GA94" s="246"/>
      <c r="GB94" s="246"/>
      <c r="GC94" s="246"/>
      <c r="GD94" s="246"/>
      <c r="GE94" s="246"/>
      <c r="GF94" s="246"/>
      <c r="GG94" s="246"/>
      <c r="GH94" s="246"/>
      <c r="GI94" s="246"/>
      <c r="GJ94" s="246"/>
      <c r="GK94" s="246"/>
      <c r="GL94" s="246"/>
      <c r="GM94" s="246"/>
      <c r="GN94" s="246"/>
      <c r="GO94" s="246"/>
      <c r="GP94" s="246"/>
      <c r="GQ94" s="246"/>
      <c r="GR94" s="246"/>
      <c r="GS94" s="246"/>
      <c r="GT94" s="246"/>
      <c r="GU94" s="246"/>
      <c r="GV94" s="246"/>
      <c r="GW94" s="246"/>
      <c r="GX94" s="246"/>
      <c r="GY94" s="246"/>
      <c r="GZ94" s="246"/>
      <c r="HA94" s="246"/>
      <c r="HB94" s="246"/>
      <c r="HC94" s="246"/>
      <c r="HD94" s="246"/>
      <c r="HE94" s="246"/>
      <c r="HF94" s="246"/>
      <c r="HG94" s="246"/>
      <c r="HH94" s="246"/>
      <c r="HI94" s="246"/>
      <c r="HJ94" s="246"/>
      <c r="HK94" s="246"/>
      <c r="HL94" s="246"/>
      <c r="HM94" s="246"/>
      <c r="HN94" s="246"/>
      <c r="HO94" s="246"/>
      <c r="HP94" s="246"/>
      <c r="HQ94" s="246"/>
      <c r="HR94" s="246"/>
      <c r="HS94" s="246"/>
      <c r="HT94" s="246"/>
      <c r="HU94" s="246"/>
      <c r="HV94" s="246"/>
      <c r="HW94" s="246"/>
      <c r="HX94" s="246"/>
      <c r="HY94" s="246"/>
      <c r="HZ94" s="246"/>
      <c r="IA94" s="246"/>
      <c r="IB94" s="246"/>
      <c r="IC94" s="246"/>
      <c r="ID94" s="246"/>
      <c r="IE94" s="246"/>
      <c r="IF94" s="246"/>
      <c r="IG94" s="246"/>
      <c r="IH94" s="246"/>
      <c r="II94" s="246"/>
      <c r="IJ94" s="246"/>
      <c r="IK94" s="246"/>
      <c r="IL94" s="246"/>
      <c r="IM94" s="246"/>
      <c r="IN94" s="246"/>
      <c r="IO94" s="246"/>
      <c r="IP94" s="246"/>
      <c r="IQ94" s="246"/>
      <c r="IR94" s="246"/>
      <c r="IS94" s="246"/>
      <c r="IT94" s="246"/>
      <c r="IU94" s="246"/>
      <c r="IV94" s="246"/>
      <c r="IW94" s="246"/>
      <c r="IX94" s="246"/>
      <c r="IY94" s="246"/>
      <c r="IZ94" s="246"/>
      <c r="JA94" s="246"/>
      <c r="JB94" s="246"/>
      <c r="JC94" s="246"/>
      <c r="JD94" s="246"/>
      <c r="JE94" s="246"/>
      <c r="JF94" s="246"/>
      <c r="JG94" s="246"/>
      <c r="JH94" s="246"/>
      <c r="JI94" s="246"/>
      <c r="JJ94" s="246"/>
      <c r="JK94" s="246"/>
      <c r="JL94" s="246"/>
      <c r="JM94" s="246"/>
      <c r="JN94" s="246"/>
      <c r="JO94" s="246"/>
      <c r="JP94" s="246"/>
      <c r="JQ94" s="246"/>
      <c r="JR94" s="246"/>
      <c r="JS94" s="246"/>
      <c r="JT94" s="246"/>
      <c r="JU94" s="246"/>
      <c r="JV94" s="246"/>
      <c r="JW94" s="246"/>
      <c r="JX94" s="246"/>
      <c r="JY94" s="246"/>
      <c r="JZ94" s="246"/>
      <c r="KA94" s="246"/>
      <c r="KB94" s="246"/>
      <c r="KC94" s="246"/>
      <c r="KD94" s="246"/>
      <c r="KE94" s="246"/>
      <c r="KF94" s="246"/>
      <c r="KG94" s="246"/>
      <c r="KH94" s="246"/>
      <c r="KI94" s="246"/>
      <c r="KJ94" s="246"/>
      <c r="KK94" s="246"/>
      <c r="KL94" s="246"/>
      <c r="KM94" s="246"/>
      <c r="KN94" s="246"/>
      <c r="KO94" s="246"/>
      <c r="KP94" s="246"/>
      <c r="KQ94" s="246"/>
      <c r="KR94" s="246"/>
      <c r="KS94" s="246"/>
      <c r="KT94" s="246"/>
      <c r="KU94" s="246"/>
      <c r="KV94" s="246"/>
      <c r="KW94" s="246"/>
      <c r="KX94" s="246"/>
      <c r="KY94" s="246"/>
      <c r="KZ94" s="246"/>
      <c r="LA94" s="246"/>
      <c r="LB94" s="246"/>
      <c r="LC94" s="246"/>
      <c r="LD94" s="246"/>
      <c r="LE94" s="246"/>
      <c r="LF94" s="246"/>
      <c r="LG94" s="246"/>
      <c r="LH94" s="246"/>
      <c r="LI94" s="246"/>
      <c r="LJ94" s="246"/>
      <c r="LK94" s="246"/>
      <c r="LL94" s="246"/>
      <c r="LM94" s="246"/>
      <c r="LN94" s="246"/>
      <c r="LO94" s="246"/>
      <c r="LP94" s="246"/>
      <c r="LQ94" s="246"/>
      <c r="LR94" s="246"/>
      <c r="LS94" s="246"/>
      <c r="LT94" s="246"/>
      <c r="LU94" s="246"/>
      <c r="LV94" s="246"/>
      <c r="LW94" s="246"/>
      <c r="LX94" s="246"/>
      <c r="LY94" s="246"/>
      <c r="LZ94" s="246"/>
      <c r="MA94" s="246"/>
      <c r="MB94" s="246"/>
      <c r="MC94" s="246"/>
      <c r="MD94" s="246"/>
      <c r="ME94" s="246"/>
      <c r="MF94" s="246"/>
      <c r="MG94" s="246"/>
      <c r="MH94" s="246"/>
      <c r="MI94" s="246"/>
      <c r="MJ94" s="246"/>
      <c r="MK94" s="246"/>
      <c r="ML94" s="246"/>
      <c r="MM94" s="246"/>
      <c r="MN94" s="246"/>
      <c r="MO94" s="246"/>
      <c r="MP94" s="246"/>
      <c r="MQ94" s="246"/>
      <c r="MR94" s="246"/>
      <c r="MS94" s="246"/>
      <c r="MT94" s="246"/>
      <c r="MU94" s="246"/>
      <c r="MV94" s="246"/>
      <c r="MW94" s="246"/>
      <c r="MX94" s="246"/>
      <c r="MY94" s="246"/>
      <c r="MZ94" s="246"/>
      <c r="NA94" s="246"/>
      <c r="NB94" s="246"/>
      <c r="NC94" s="246"/>
      <c r="ND94" s="246"/>
      <c r="NE94" s="246"/>
      <c r="NF94" s="246"/>
      <c r="NG94" s="246"/>
      <c r="NH94" s="246"/>
      <c r="NI94" s="246"/>
      <c r="NJ94" s="246"/>
      <c r="NK94" s="246"/>
      <c r="NL94" s="246"/>
      <c r="NM94" s="246"/>
      <c r="NN94" s="246"/>
      <c r="NO94" s="246"/>
      <c r="NP94" s="246"/>
      <c r="NQ94" s="246"/>
      <c r="NR94" s="246"/>
      <c r="NS94" s="246"/>
      <c r="NT94" s="246"/>
      <c r="NU94" s="246"/>
      <c r="NV94" s="246"/>
      <c r="NW94" s="246"/>
      <c r="NX94" s="246"/>
      <c r="NY94" s="246"/>
      <c r="NZ94" s="246"/>
      <c r="OA94" s="246"/>
      <c r="OB94" s="246"/>
      <c r="OC94" s="246"/>
      <c r="OD94" s="246"/>
      <c r="OE94" s="246"/>
      <c r="OF94" s="246"/>
      <c r="OG94" s="246"/>
      <c r="OH94" s="246"/>
      <c r="OI94" s="246"/>
      <c r="OJ94" s="246"/>
      <c r="OK94" s="246"/>
      <c r="OL94" s="246"/>
      <c r="OM94" s="246"/>
      <c r="ON94" s="246"/>
      <c r="OO94" s="246"/>
      <c r="OP94" s="246"/>
      <c r="OQ94" s="246"/>
      <c r="OR94" s="246"/>
      <c r="OS94" s="246"/>
      <c r="OT94" s="246"/>
      <c r="OU94" s="246"/>
      <c r="OV94" s="246"/>
      <c r="OW94" s="246"/>
      <c r="OX94" s="246"/>
      <c r="OY94" s="246"/>
      <c r="OZ94" s="246"/>
      <c r="PA94" s="246"/>
      <c r="PB94" s="246"/>
      <c r="PC94" s="246"/>
      <c r="PD94" s="246"/>
      <c r="PE94" s="246"/>
      <c r="PF94" s="246"/>
      <c r="PG94" s="246"/>
      <c r="PH94" s="246"/>
      <c r="PI94" s="246"/>
      <c r="PJ94" s="246"/>
      <c r="PK94" s="246"/>
      <c r="PL94" s="246"/>
      <c r="PM94" s="246"/>
      <c r="PN94" s="246"/>
      <c r="PO94" s="246"/>
      <c r="PP94" s="246"/>
      <c r="PQ94" s="246"/>
      <c r="PR94" s="246"/>
      <c r="PS94" s="246"/>
      <c r="PT94" s="246"/>
      <c r="PU94" s="246"/>
      <c r="PV94" s="246"/>
      <c r="PW94" s="246"/>
      <c r="PX94" s="246"/>
      <c r="PY94" s="246"/>
      <c r="PZ94" s="246"/>
      <c r="QA94" s="246"/>
      <c r="QB94" s="246"/>
      <c r="QC94" s="246"/>
      <c r="QD94" s="246"/>
      <c r="QE94" s="246"/>
      <c r="QF94" s="246"/>
      <c r="QG94" s="246"/>
      <c r="QH94" s="246"/>
      <c r="QI94" s="246"/>
      <c r="QJ94" s="246"/>
      <c r="QK94" s="246"/>
      <c r="QL94" s="246"/>
      <c r="QM94" s="246"/>
      <c r="QN94" s="246"/>
      <c r="QO94" s="246"/>
      <c r="QP94" s="246"/>
      <c r="QQ94" s="246"/>
      <c r="QR94" s="246"/>
      <c r="QS94" s="246"/>
      <c r="QT94" s="246"/>
      <c r="QU94" s="246"/>
      <c r="QV94" s="246"/>
      <c r="QW94" s="246"/>
      <c r="QX94" s="246"/>
      <c r="QY94" s="246"/>
      <c r="QZ94" s="246"/>
      <c r="RA94" s="246"/>
      <c r="RB94" s="246"/>
      <c r="RC94" s="246"/>
      <c r="RD94" s="246"/>
      <c r="RE94" s="246"/>
      <c r="RF94" s="246"/>
      <c r="RG94" s="246"/>
      <c r="RH94" s="246"/>
      <c r="RI94" s="246"/>
      <c r="RJ94" s="246"/>
      <c r="RK94" s="246"/>
      <c r="RL94" s="246"/>
      <c r="RM94" s="246"/>
      <c r="RN94" s="246"/>
      <c r="RO94" s="246"/>
      <c r="RP94" s="246"/>
      <c r="RQ94" s="246"/>
      <c r="RR94" s="246"/>
      <c r="RS94" s="246"/>
      <c r="RT94" s="246"/>
      <c r="RU94" s="246"/>
      <c r="RV94" s="246"/>
      <c r="RW94" s="246"/>
      <c r="RX94" s="246"/>
      <c r="RY94" s="246"/>
      <c r="RZ94" s="246"/>
      <c r="SA94" s="246"/>
      <c r="SB94" s="246"/>
      <c r="SC94" s="246"/>
      <c r="SD94" s="246"/>
      <c r="SE94" s="246"/>
      <c r="SF94" s="246"/>
      <c r="SG94" s="246"/>
      <c r="SH94" s="246"/>
      <c r="SI94" s="246"/>
      <c r="SJ94" s="246"/>
      <c r="SK94" s="246"/>
      <c r="SL94" s="246"/>
      <c r="SM94" s="246"/>
      <c r="SN94" s="246"/>
      <c r="SO94" s="246"/>
      <c r="SP94" s="246"/>
      <c r="SQ94" s="246"/>
      <c r="SR94" s="246"/>
      <c r="SS94" s="246"/>
      <c r="ST94" s="246"/>
      <c r="SU94" s="246"/>
      <c r="SV94" s="246"/>
      <c r="SW94" s="246"/>
      <c r="SX94" s="246"/>
      <c r="SY94" s="246"/>
      <c r="SZ94" s="246"/>
      <c r="TA94" s="246"/>
      <c r="TB94" s="246"/>
      <c r="TC94" s="246"/>
      <c r="TD94" s="246"/>
      <c r="TE94" s="246"/>
      <c r="TF94" s="246"/>
      <c r="TG94" s="246"/>
      <c r="TH94" s="246"/>
      <c r="TI94" s="246"/>
    </row>
    <row r="95" spans="1:529" ht="15.75" customHeight="1">
      <c r="A95" t="s">
        <v>230</v>
      </c>
    </row>
  </sheetData>
  <printOptions horizontalCentered="1" gridLines="1"/>
  <pageMargins left="0.7" right="0.7" top="0.75" bottom="0.75" header="0" footer="0"/>
  <pageSetup fitToHeight="0" pageOrder="overThenDown" orientation="landscape" cellComments="atEnd"/>
  <ignoredErrors>
    <ignoredError sqref="TT37:TU37 UE37 TZ49:UA49 UD43 UA37 UL37 UW37 UZ37 VM43 VQ37 WD43 WD37 YE43 YJ49" evalError="1"/>
  </ignoredError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38B3-D322-4865-944F-72AD4D967F27}">
  <dimension ref="B3:K37"/>
  <sheetViews>
    <sheetView topLeftCell="A6" workbookViewId="0">
      <selection activeCell="G33" sqref="G33"/>
    </sheetView>
  </sheetViews>
  <sheetFormatPr defaultRowHeight="12.75"/>
  <cols>
    <col min="2" max="2" width="44" bestFit="1" customWidth="1"/>
    <col min="4" max="4" width="15.85546875" bestFit="1" customWidth="1"/>
  </cols>
  <sheetData>
    <row r="3" spans="2:11" ht="15">
      <c r="B3" s="1342" t="s">
        <v>277</v>
      </c>
      <c r="C3" s="1342"/>
      <c r="D3" s="58"/>
    </row>
    <row r="4" spans="2:11">
      <c r="C4" s="59"/>
      <c r="D4" s="58"/>
    </row>
    <row r="5" spans="2:11" ht="15">
      <c r="B5" s="1579" t="s">
        <v>278</v>
      </c>
      <c r="C5" s="1580"/>
      <c r="D5" s="620" t="s">
        <v>279</v>
      </c>
    </row>
    <row r="6" spans="2:11" ht="15">
      <c r="B6" s="599" t="s">
        <v>280</v>
      </c>
      <c r="C6" s="600">
        <v>2</v>
      </c>
      <c r="D6" s="601"/>
      <c r="H6" s="1343" t="s">
        <v>281</v>
      </c>
      <c r="I6" s="1344"/>
      <c r="J6" s="1344"/>
      <c r="K6" s="1345"/>
    </row>
    <row r="7" spans="2:11" ht="15">
      <c r="B7" s="599" t="s">
        <v>282</v>
      </c>
      <c r="C7" s="600">
        <v>15</v>
      </c>
      <c r="D7" s="601" t="s">
        <v>283</v>
      </c>
      <c r="H7" s="1346"/>
      <c r="I7" s="1347"/>
      <c r="J7" s="1347"/>
      <c r="K7" s="1348"/>
    </row>
    <row r="8" spans="2:11" ht="15">
      <c r="B8" s="599" t="s">
        <v>284</v>
      </c>
      <c r="C8" s="614">
        <f>C6*C7*165</f>
        <v>4950</v>
      </c>
      <c r="D8" s="601"/>
      <c r="H8" s="1346"/>
      <c r="I8" s="1347"/>
      <c r="J8" s="1347"/>
      <c r="K8" s="1348"/>
    </row>
    <row r="9" spans="2:11" ht="15">
      <c r="B9" s="602" t="s">
        <v>285</v>
      </c>
      <c r="C9" s="603">
        <v>5</v>
      </c>
      <c r="D9" s="602"/>
      <c r="H9" s="1349"/>
      <c r="I9" s="1350"/>
      <c r="J9" s="1350"/>
      <c r="K9" s="1351"/>
    </row>
    <row r="10" spans="2:11" ht="15">
      <c r="B10" s="602" t="s">
        <v>286</v>
      </c>
      <c r="C10" s="603">
        <v>3</v>
      </c>
      <c r="D10" s="1088" t="s">
        <v>283</v>
      </c>
    </row>
    <row r="11" spans="2:11" ht="15">
      <c r="B11" s="604" t="s">
        <v>287</v>
      </c>
      <c r="C11" s="615">
        <f>C9*C10*200</f>
        <v>3000</v>
      </c>
      <c r="D11" s="604"/>
    </row>
    <row r="12" spans="2:11" ht="15">
      <c r="B12" s="605" t="s">
        <v>288</v>
      </c>
      <c r="C12" s="616">
        <f>(C7*C6)+(C9*C10)</f>
        <v>45</v>
      </c>
      <c r="D12" s="58"/>
    </row>
    <row r="13" spans="2:11" ht="15">
      <c r="B13" s="606" t="s">
        <v>289</v>
      </c>
      <c r="C13" s="617">
        <f>C8+C11</f>
        <v>7950</v>
      </c>
      <c r="D13" s="58"/>
    </row>
    <row r="14" spans="2:11" ht="15">
      <c r="B14" s="25"/>
      <c r="D14" s="58"/>
    </row>
    <row r="15" spans="2:11" ht="15">
      <c r="B15" s="1581" t="s">
        <v>290</v>
      </c>
      <c r="C15" s="1582"/>
      <c r="D15" s="607" t="s">
        <v>279</v>
      </c>
    </row>
    <row r="16" spans="2:11" ht="15">
      <c r="B16" s="608" t="s">
        <v>291</v>
      </c>
      <c r="C16" s="609">
        <v>0</v>
      </c>
      <c r="D16" s="610"/>
    </row>
    <row r="17" spans="2:11" ht="15">
      <c r="B17" s="608" t="s">
        <v>292</v>
      </c>
      <c r="C17" s="609">
        <v>0</v>
      </c>
      <c r="D17" s="610"/>
    </row>
    <row r="18" spans="2:11" ht="15">
      <c r="B18" s="608" t="s">
        <v>293</v>
      </c>
      <c r="C18" s="614">
        <f>C16*C17*70</f>
        <v>0</v>
      </c>
      <c r="D18" s="610"/>
    </row>
    <row r="19" spans="2:11" ht="15">
      <c r="B19" s="599" t="s">
        <v>294</v>
      </c>
      <c r="C19" s="600">
        <v>9</v>
      </c>
      <c r="D19" s="601" t="s">
        <v>283</v>
      </c>
    </row>
    <row r="20" spans="2:11" ht="15">
      <c r="B20" s="599" t="s">
        <v>295</v>
      </c>
      <c r="C20" s="600">
        <v>1</v>
      </c>
      <c r="D20" s="601"/>
    </row>
    <row r="21" spans="2:11" ht="15">
      <c r="B21" s="599" t="s">
        <v>296</v>
      </c>
      <c r="C21" s="614">
        <f>C19*C20*50</f>
        <v>450</v>
      </c>
      <c r="D21" s="601"/>
    </row>
    <row r="22" spans="2:11" ht="15">
      <c r="B22" s="608" t="s">
        <v>297</v>
      </c>
      <c r="C22" s="609">
        <v>9</v>
      </c>
      <c r="D22" s="610" t="s">
        <v>82</v>
      </c>
    </row>
    <row r="23" spans="2:11" ht="15">
      <c r="B23" s="608" t="s">
        <v>298</v>
      </c>
      <c r="C23" s="609">
        <v>1</v>
      </c>
      <c r="D23" s="610"/>
      <c r="K23" t="s">
        <v>173</v>
      </c>
    </row>
    <row r="24" spans="2:11" ht="15">
      <c r="B24" s="608" t="s">
        <v>299</v>
      </c>
      <c r="C24" s="614">
        <f>C22*C23*40</f>
        <v>360</v>
      </c>
      <c r="D24" s="610"/>
    </row>
    <row r="25" spans="2:11" ht="15">
      <c r="B25" s="599" t="s">
        <v>300</v>
      </c>
      <c r="C25" s="600">
        <v>9</v>
      </c>
      <c r="D25" s="601" t="s">
        <v>82</v>
      </c>
    </row>
    <row r="26" spans="2:11" ht="15">
      <c r="B26" s="599" t="s">
        <v>301</v>
      </c>
      <c r="C26" s="600">
        <v>3</v>
      </c>
      <c r="D26" s="601"/>
    </row>
    <row r="27" spans="2:11" ht="15">
      <c r="B27" s="599" t="s">
        <v>302</v>
      </c>
      <c r="C27" s="614">
        <f>C25*C26*28</f>
        <v>756</v>
      </c>
      <c r="D27" s="601"/>
    </row>
    <row r="28" spans="2:11" ht="15">
      <c r="B28" s="608" t="s">
        <v>303</v>
      </c>
      <c r="C28" s="609">
        <v>2</v>
      </c>
      <c r="D28" s="610" t="s">
        <v>283</v>
      </c>
    </row>
    <row r="29" spans="2:11" ht="15">
      <c r="B29" s="608" t="s">
        <v>304</v>
      </c>
      <c r="C29" s="609">
        <v>2</v>
      </c>
      <c r="D29" s="610"/>
    </row>
    <row r="30" spans="2:11" ht="15">
      <c r="B30" s="608" t="s">
        <v>305</v>
      </c>
      <c r="C30" s="614">
        <f>C28*C29*30</f>
        <v>120</v>
      </c>
      <c r="D30" s="610"/>
    </row>
    <row r="31" spans="2:11" ht="15">
      <c r="B31" s="599" t="s">
        <v>306</v>
      </c>
      <c r="C31" s="600">
        <v>4</v>
      </c>
      <c r="D31" s="601"/>
    </row>
    <row r="32" spans="2:11" ht="15">
      <c r="B32" s="599" t="s">
        <v>307</v>
      </c>
      <c r="C32" s="600">
        <v>1</v>
      </c>
      <c r="D32" s="601"/>
    </row>
    <row r="33" spans="2:4" ht="15">
      <c r="B33" s="611" t="s">
        <v>308</v>
      </c>
      <c r="C33" s="618">
        <f>C31*C32*100</f>
        <v>400</v>
      </c>
      <c r="D33" s="612"/>
    </row>
    <row r="34" spans="2:4" ht="15">
      <c r="B34" s="613" t="s">
        <v>288</v>
      </c>
      <c r="C34" s="619">
        <f>C16+C19+C22+C25+C31</f>
        <v>31</v>
      </c>
      <c r="D34" s="58"/>
    </row>
    <row r="35" spans="2:4" ht="15">
      <c r="B35" s="606" t="s">
        <v>289</v>
      </c>
      <c r="C35" s="617">
        <f>(C18*40)+(C21*40)+(C27*40)+C30+C33</f>
        <v>48760</v>
      </c>
      <c r="D35" s="58"/>
    </row>
    <row r="36" spans="2:4">
      <c r="C36" s="59"/>
      <c r="D36" s="58"/>
    </row>
    <row r="37" spans="2:4">
      <c r="C37" s="59"/>
      <c r="D37" s="58"/>
    </row>
  </sheetData>
  <mergeCells count="4">
    <mergeCell ref="B3:C3"/>
    <mergeCell ref="B5:C5"/>
    <mergeCell ref="H6:K9"/>
    <mergeCell ref="B15:C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32CC2-4655-4360-A62C-D07B513FBD57}">
  <dimension ref="A1:AD76"/>
  <sheetViews>
    <sheetView workbookViewId="0">
      <selection activeCell="P7" sqref="P7:R7"/>
    </sheetView>
  </sheetViews>
  <sheetFormatPr defaultColWidth="9.140625" defaultRowHeight="12.75"/>
  <cols>
    <col min="2" max="2" width="17.42578125" customWidth="1"/>
    <col min="5" max="5" width="15.42578125" customWidth="1"/>
    <col min="8" max="8" width="15.140625" customWidth="1"/>
    <col min="11" max="11" width="15.85546875" customWidth="1"/>
    <col min="12" max="12" width="14" customWidth="1"/>
    <col min="13" max="13" width="21.7109375" customWidth="1"/>
    <col min="15" max="15" width="19.28515625" customWidth="1"/>
    <col min="16" max="16" width="12.85546875" customWidth="1"/>
    <col min="17" max="17" width="5.140625" customWidth="1"/>
    <col min="18" max="18" width="67.7109375" bestFit="1" customWidth="1"/>
    <col min="19" max="19" width="6.42578125" customWidth="1"/>
    <col min="20" max="20" width="34.140625" customWidth="1"/>
    <col min="21" max="22" width="30.5703125" customWidth="1"/>
    <col min="23" max="23" width="26.28515625" customWidth="1"/>
    <col min="24" max="24" width="23" customWidth="1"/>
    <col min="25" max="25" width="19" customWidth="1"/>
    <col min="26" max="26" width="12" customWidth="1"/>
    <col min="27" max="27" width="40.85546875" customWidth="1"/>
    <col min="28" max="28" width="30.28515625" customWidth="1"/>
  </cols>
  <sheetData>
    <row r="1" spans="1:30" ht="19.5" customHeight="1">
      <c r="A1" s="1361" t="s">
        <v>309</v>
      </c>
      <c r="B1" s="1362"/>
      <c r="C1" s="1362"/>
      <c r="D1" s="1362"/>
      <c r="E1" s="1362"/>
      <c r="F1" s="1362"/>
      <c r="G1" s="1361" t="s">
        <v>310</v>
      </c>
      <c r="H1" s="1361"/>
      <c r="I1" s="1361"/>
      <c r="J1" s="1361"/>
      <c r="K1" s="1361"/>
      <c r="L1" s="1361"/>
      <c r="M1" s="1361" t="s">
        <v>311</v>
      </c>
      <c r="N1" s="1362"/>
      <c r="O1" s="1362"/>
      <c r="P1" s="1352" t="s">
        <v>312</v>
      </c>
      <c r="Q1" s="1352"/>
      <c r="R1" s="1353"/>
      <c r="S1" s="1399" t="s">
        <v>313</v>
      </c>
      <c r="T1" s="403" t="s">
        <v>314</v>
      </c>
      <c r="U1" s="403" t="s">
        <v>315</v>
      </c>
      <c r="V1" s="403" t="s">
        <v>316</v>
      </c>
      <c r="W1" s="403" t="s">
        <v>317</v>
      </c>
      <c r="X1" s="404" t="s">
        <v>101</v>
      </c>
      <c r="Y1" s="404" t="s">
        <v>318</v>
      </c>
      <c r="Z1" s="405" t="s">
        <v>319</v>
      </c>
      <c r="AA1" s="788" t="str">
        <f>"Picking"&amp;"  "&amp;COUNTA(AA2:AA49)</f>
        <v>Picking  31</v>
      </c>
      <c r="AB1" s="780" t="s">
        <v>320</v>
      </c>
      <c r="AD1">
        <f>COUNTA(AA2:AA30,X2,X7,X8,W2,W3,V2:V8,U9,U6,U2,T2:T4,T9,T13:T14,V27)</f>
        <v>51</v>
      </c>
    </row>
    <row r="2" spans="1:30" ht="19.5" customHeight="1">
      <c r="A2" s="1363"/>
      <c r="B2" s="1364"/>
      <c r="C2" s="1364"/>
      <c r="D2" s="1364"/>
      <c r="E2" s="1364"/>
      <c r="F2" s="1364"/>
      <c r="G2" s="1361"/>
      <c r="H2" s="1361"/>
      <c r="I2" s="1361"/>
      <c r="J2" s="1361"/>
      <c r="K2" s="1361"/>
      <c r="L2" s="1361"/>
      <c r="M2" s="1363"/>
      <c r="N2" s="1364"/>
      <c r="O2" s="1364"/>
      <c r="P2" s="1354">
        <v>85000</v>
      </c>
      <c r="Q2" s="1354"/>
      <c r="R2" s="1355"/>
      <c r="S2" s="1400"/>
      <c r="T2" s="924" t="s">
        <v>321</v>
      </c>
      <c r="U2" s="924" t="s">
        <v>322</v>
      </c>
      <c r="V2" s="924" t="s">
        <v>323</v>
      </c>
      <c r="W2" s="924" t="s">
        <v>324</v>
      </c>
      <c r="X2" s="924" t="s">
        <v>325</v>
      </c>
      <c r="Y2" s="811" t="str" cm="1">
        <f t="array" ref="Y2">IFERROR(INDEX($A$1:$A$500,SMALL(IF($T$23=$B$1:$B$500,ROW($B$1:$B$500)-MIN(ROW($A$1:$A$500))+1,""), ROW()-12)),"")</f>
        <v/>
      </c>
      <c r="Z2" s="826">
        <v>4</v>
      </c>
      <c r="AA2" s="924" t="s">
        <v>326</v>
      </c>
      <c r="AB2" s="782"/>
    </row>
    <row r="3" spans="1:30" ht="15.75">
      <c r="A3" s="1365" t="s">
        <v>327</v>
      </c>
      <c r="B3" s="1366"/>
      <c r="C3" s="1366"/>
      <c r="D3" s="1366"/>
      <c r="E3" s="1366"/>
      <c r="F3" s="1366"/>
      <c r="G3" s="1388" t="s">
        <v>327</v>
      </c>
      <c r="H3" s="1388"/>
      <c r="I3" s="1388"/>
      <c r="J3" s="1388"/>
      <c r="K3" s="1388"/>
      <c r="L3" s="1389"/>
      <c r="M3" s="925" t="s">
        <v>328</v>
      </c>
      <c r="N3" s="1411" t="s">
        <v>329</v>
      </c>
      <c r="O3" s="1412"/>
      <c r="P3" s="1358"/>
      <c r="Q3" s="1359"/>
      <c r="R3" s="1360"/>
      <c r="S3" s="1400"/>
      <c r="T3" s="60" t="s">
        <v>330</v>
      </c>
      <c r="U3" s="399" t="str" cm="1">
        <f t="array" ref="U3">IFERROR(INDEX($A$1:$A$500,SMALL(IF($T$12=$B$1:$B$500,ROW($B$1:$B$500)-MIN(ROW($A$1:$A$500))+1,""), ROW()-1)),"")</f>
        <v/>
      </c>
      <c r="V3" s="924" t="s">
        <v>331</v>
      </c>
      <c r="W3" s="924" t="s">
        <v>332</v>
      </c>
      <c r="X3" s="399"/>
      <c r="Y3" s="811" t="str" cm="1">
        <f t="array" ref="Y3">IFERROR(INDEX($A$1:$A$500,SMALL(IF($T$23=$B$1:$B$500,ROW($B$1:$B$500)-MIN(ROW($A$1:$A$500))+1,""), ROW()-12)),"")</f>
        <v/>
      </c>
      <c r="Z3" s="779"/>
      <c r="AA3" s="924" t="s">
        <v>333</v>
      </c>
      <c r="AB3" s="782"/>
    </row>
    <row r="4" spans="1:30" ht="20.25" customHeight="1">
      <c r="A4" s="1303" t="s">
        <v>334</v>
      </c>
      <c r="B4" s="1367"/>
      <c r="C4" s="355" t="s">
        <v>335</v>
      </c>
      <c r="D4" s="1303" t="s">
        <v>334</v>
      </c>
      <c r="E4" s="1368"/>
      <c r="F4" s="376" t="s">
        <v>335</v>
      </c>
      <c r="G4" s="1233" t="s">
        <v>336</v>
      </c>
      <c r="H4" s="1233"/>
      <c r="I4" s="764" t="s">
        <v>335</v>
      </c>
      <c r="J4" s="1309" t="s">
        <v>337</v>
      </c>
      <c r="K4" s="1233"/>
      <c r="L4" s="786" t="s">
        <v>335</v>
      </c>
      <c r="M4" s="1413" t="s">
        <v>338</v>
      </c>
      <c r="N4" s="1414"/>
      <c r="O4" s="1415"/>
      <c r="P4" s="1356" t="s">
        <v>339</v>
      </c>
      <c r="Q4" s="1352"/>
      <c r="R4" s="1353"/>
      <c r="S4" s="1400"/>
      <c r="T4" s="924" t="s">
        <v>340</v>
      </c>
      <c r="U4" s="399" t="str" cm="1">
        <f t="array" ref="U4">IFERROR(INDEX($A$1:$A$500,SMALL(IF($T$12=$B$1:$B$500,ROW($B$1:$B$500)-MIN(ROW($A$1:$A$500))+1,""), ROW()-1)),"")</f>
        <v/>
      </c>
      <c r="V4" s="924" t="s">
        <v>341</v>
      </c>
      <c r="W4" s="924" t="s">
        <v>342</v>
      </c>
      <c r="X4" s="399"/>
      <c r="Y4" s="811" t="str" cm="1">
        <f t="array" ref="Y4">IFERROR(INDEX($A$1:$A$500,SMALL(IF($T$23=$B$1:$B$500,ROW($B$1:$B$500)-MIN(ROW($A$1:$A$500))+1,""), ROW()-12)),"")</f>
        <v/>
      </c>
      <c r="Z4" s="779"/>
      <c r="AA4" s="924" t="s">
        <v>343</v>
      </c>
      <c r="AB4" s="782"/>
    </row>
    <row r="5" spans="1:30" ht="18.75" customHeight="1">
      <c r="A5" s="1379" t="s">
        <v>326</v>
      </c>
      <c r="B5" s="1380"/>
      <c r="C5" s="370" t="s">
        <v>344</v>
      </c>
      <c r="D5" s="1372" t="s">
        <v>345</v>
      </c>
      <c r="E5" s="1372"/>
      <c r="F5" s="376" t="s">
        <v>346</v>
      </c>
      <c r="G5" s="1392" t="s">
        <v>347</v>
      </c>
      <c r="H5" s="1392"/>
      <c r="I5" s="370" t="s">
        <v>348</v>
      </c>
      <c r="J5" s="1393" t="s">
        <v>349</v>
      </c>
      <c r="K5" s="1393"/>
      <c r="L5" s="420" t="s">
        <v>350</v>
      </c>
      <c r="M5" s="769" t="s">
        <v>331</v>
      </c>
      <c r="N5" s="770" t="s">
        <v>351</v>
      </c>
      <c r="O5" s="771" t="str">
        <f>IF(N5&lt;&gt;0,_xlfn.XLOOKUP(N5,$A$46:$A$72,$B$46:$B$72),"")</f>
        <v>Bander</v>
      </c>
      <c r="P5" s="1357">
        <v>45500</v>
      </c>
      <c r="Q5" s="1354"/>
      <c r="R5" s="1355"/>
      <c r="S5" s="1400"/>
      <c r="T5" s="397"/>
      <c r="U5" s="403" t="s">
        <v>352</v>
      </c>
      <c r="V5" s="924" t="s">
        <v>353</v>
      </c>
      <c r="W5" s="397" t="str" cm="1">
        <f t="array" ref="W5">IFERROR(INDEX($A$1:$A$500,SMALL(IF($T$8=$B$1:$B$500,ROW($B$1:$B$500)-MIN(ROW($A$1:$A$500))+1,""), ROW()-1)),"")</f>
        <v/>
      </c>
      <c r="X5" s="399"/>
      <c r="Y5" s="811" t="str" cm="1">
        <f t="array" ref="Y5">IFERROR(INDEX($A$1:$A$500,SMALL(IF($T$23=$B$1:$B$500,ROW($B$1:$B$500)-MIN(ROW($A$1:$A$500))+1,""), ROW()-12)),"")</f>
        <v/>
      </c>
      <c r="Z5" s="779"/>
      <c r="AA5" s="924" t="s">
        <v>354</v>
      </c>
      <c r="AB5" s="782"/>
    </row>
    <row r="6" spans="1:30" ht="18.75" customHeight="1">
      <c r="A6" s="1373" t="s">
        <v>333</v>
      </c>
      <c r="B6" s="1374"/>
      <c r="C6" s="370" t="s">
        <v>344</v>
      </c>
      <c r="D6" s="1372" t="s">
        <v>355</v>
      </c>
      <c r="E6" s="1372"/>
      <c r="F6" s="376" t="s">
        <v>356</v>
      </c>
      <c r="G6" s="1394" t="s">
        <v>357</v>
      </c>
      <c r="H6" s="1393"/>
      <c r="I6" s="370" t="s">
        <v>358</v>
      </c>
      <c r="J6" s="1395" t="s">
        <v>359</v>
      </c>
      <c r="K6" s="1396"/>
      <c r="L6" s="796" t="s">
        <v>344</v>
      </c>
      <c r="M6" s="769" t="s">
        <v>341</v>
      </c>
      <c r="N6" s="67" t="s">
        <v>351</v>
      </c>
      <c r="O6" s="771" t="str">
        <f t="shared" ref="O6:O14" si="0">IF(N6&lt;&gt;0,_xlfn.XLOOKUP(N6,$A$46:$A$72,$B$46:$B$72),"")</f>
        <v>Bander</v>
      </c>
      <c r="S6" s="1400"/>
      <c r="T6" s="397"/>
      <c r="U6" s="924" t="s">
        <v>360</v>
      </c>
      <c r="V6" s="924" t="s">
        <v>361</v>
      </c>
      <c r="W6" s="397" t="str" cm="1">
        <f t="array" ref="W6">IFERROR(INDEX($A$1:$A$500,SMALL(IF($T$8=$B$1:$B$500,ROW($B$1:$B$500)-MIN(ROW($A$1:$A$500))+1,""), ROW()-1)),"")</f>
        <v/>
      </c>
      <c r="X6" s="406" t="s">
        <v>362</v>
      </c>
      <c r="Y6" s="811" t="str" cm="1">
        <f t="array" ref="Y6">IFERROR(INDEX($A$1:$A$500,SMALL(IF($T$23=$B$1:$B$500,ROW($B$1:$B$500)-MIN(ROW($A$1:$A$500))+1,""), ROW()-12)),"")</f>
        <v/>
      </c>
      <c r="Z6" s="779"/>
      <c r="AA6" s="924" t="s">
        <v>363</v>
      </c>
      <c r="AB6" s="782"/>
    </row>
    <row r="7" spans="1:30" ht="18.75" customHeight="1">
      <c r="A7" s="1373" t="s">
        <v>343</v>
      </c>
      <c r="B7" s="1374"/>
      <c r="C7" s="370" t="s">
        <v>364</v>
      </c>
      <c r="D7" s="1372" t="s">
        <v>365</v>
      </c>
      <c r="E7" s="1372"/>
      <c r="F7" s="380" t="s">
        <v>346</v>
      </c>
      <c r="G7" s="1395" t="s">
        <v>366</v>
      </c>
      <c r="H7" s="1396"/>
      <c r="I7" s="370" t="s">
        <v>358</v>
      </c>
      <c r="J7" s="707" t="s">
        <v>367</v>
      </c>
      <c r="K7" s="708"/>
      <c r="L7" s="420" t="s">
        <v>350</v>
      </c>
      <c r="M7" s="769" t="s">
        <v>353</v>
      </c>
      <c r="N7" s="67" t="s">
        <v>351</v>
      </c>
      <c r="O7" s="771" t="str">
        <f t="shared" si="0"/>
        <v>Bander</v>
      </c>
      <c r="P7" s="1369" t="s">
        <v>368</v>
      </c>
      <c r="Q7" s="1370"/>
      <c r="R7" s="1371"/>
      <c r="S7" s="1400"/>
      <c r="T7" s="397"/>
      <c r="U7" s="397"/>
      <c r="V7" s="924" t="s">
        <v>369</v>
      </c>
      <c r="W7" s="397" t="str" cm="1">
        <f t="array" ref="W7">IFERROR(INDEX($A$1:$A$500,SMALL(IF($T$8=$B$1:$B$500,ROW($B$1:$B$500)-MIN(ROW($A$1:$A$500))+1,""), ROW()-1)),"")</f>
        <v/>
      </c>
      <c r="X7" s="924" t="s">
        <v>370</v>
      </c>
      <c r="Y7" s="404" t="s">
        <v>371</v>
      </c>
      <c r="Z7" s="779"/>
      <c r="AA7" s="926" t="s">
        <v>372</v>
      </c>
      <c r="AB7" s="782"/>
    </row>
    <row r="8" spans="1:30" ht="18.75" customHeight="1">
      <c r="A8" s="1373" t="s">
        <v>354</v>
      </c>
      <c r="B8" s="1374"/>
      <c r="C8" s="370" t="s">
        <v>344</v>
      </c>
      <c r="D8" s="1381" t="s">
        <v>373</v>
      </c>
      <c r="E8" s="1381"/>
      <c r="F8" s="380" t="s">
        <v>344</v>
      </c>
      <c r="G8" s="792" t="s">
        <v>374</v>
      </c>
      <c r="H8" s="793"/>
      <c r="I8" s="370" t="s">
        <v>358</v>
      </c>
      <c r="J8" s="707" t="s">
        <v>375</v>
      </c>
      <c r="K8" s="708"/>
      <c r="L8" s="420" t="s">
        <v>350</v>
      </c>
      <c r="M8" s="769" t="s">
        <v>361</v>
      </c>
      <c r="N8" s="67" t="s">
        <v>351</v>
      </c>
      <c r="O8" s="771" t="str">
        <f t="shared" si="0"/>
        <v>Bander</v>
      </c>
      <c r="P8" s="927">
        <v>0.28055555555555556</v>
      </c>
      <c r="Q8" s="927"/>
      <c r="R8" t="s">
        <v>376</v>
      </c>
      <c r="S8" s="1400"/>
      <c r="T8" s="794" t="s">
        <v>377</v>
      </c>
      <c r="U8" s="795" t="s">
        <v>378</v>
      </c>
      <c r="V8" s="924" t="s">
        <v>379</v>
      </c>
      <c r="W8" s="397" t="str" cm="1">
        <f t="array" ref="W8">IFERROR(INDEX($A$1:$A$500,SMALL(IF($T$8=$B$1:$B$500,ROW($B$1:$B$500)-MIN(ROW($A$1:$A$500))+1,""), ROW()-1)),"")</f>
        <v/>
      </c>
      <c r="X8" s="924" t="s">
        <v>380</v>
      </c>
      <c r="Y8" s="811" t="str" cm="1">
        <f t="array" ref="Y8">IFERROR(INDEX($A$1:$A$500,SMALL(IF($T$23=$B$1:$B$500,ROW($B$1:$B$500)-MIN(ROW($A$1:$A$500))+1,""), ROW()-12)),"")</f>
        <v/>
      </c>
      <c r="Z8" s="779"/>
      <c r="AA8" s="924" t="s">
        <v>381</v>
      </c>
      <c r="AB8" s="782"/>
    </row>
    <row r="9" spans="1:30" ht="18.75" customHeight="1">
      <c r="A9" s="1373" t="s">
        <v>363</v>
      </c>
      <c r="B9" s="1374"/>
      <c r="C9" s="370" t="s">
        <v>344</v>
      </c>
      <c r="D9" s="1372" t="s">
        <v>325</v>
      </c>
      <c r="E9" s="1372"/>
      <c r="F9" s="376" t="s">
        <v>382</v>
      </c>
      <c r="G9" s="792" t="s">
        <v>383</v>
      </c>
      <c r="H9" s="793"/>
      <c r="I9" s="370" t="s">
        <v>358</v>
      </c>
      <c r="J9" s="696" t="s">
        <v>384</v>
      </c>
      <c r="K9" s="765"/>
      <c r="L9" s="420" t="s">
        <v>344</v>
      </c>
      <c r="M9" s="769" t="s">
        <v>369</v>
      </c>
      <c r="N9" s="67" t="s">
        <v>351</v>
      </c>
      <c r="O9" s="771" t="str">
        <f t="shared" si="0"/>
        <v>Bander</v>
      </c>
      <c r="R9" t="s">
        <v>385</v>
      </c>
      <c r="S9" s="1401"/>
      <c r="T9" s="924" t="s">
        <v>386</v>
      </c>
      <c r="U9" s="924" t="s">
        <v>387</v>
      </c>
      <c r="V9" s="775"/>
      <c r="W9" s="397" t="str" cm="1">
        <f t="array" ref="W9">IFERROR(INDEX($A$1:$A$500,SMALL(IF($T$8=$B$1:$B$500,ROW($B$1:$B$500)-MIN(ROW($A$1:$A$500))+1,""), ROW()-1)),"")</f>
        <v/>
      </c>
      <c r="X9" s="398"/>
      <c r="Y9" s="811" t="str" cm="1">
        <f t="array" ref="Y9">IFERROR(INDEX($A$1:$A$500,SMALL(IF($T$23=$B$1:$B$500,ROW($B$1:$B$500)-MIN(ROW($A$1:$A$500))+1,""), ROW()-12)),"")</f>
        <v/>
      </c>
      <c r="Z9" s="779"/>
      <c r="AA9" s="924" t="s">
        <v>388</v>
      </c>
      <c r="AB9" s="782"/>
    </row>
    <row r="10" spans="1:30" ht="18.75" customHeight="1">
      <c r="A10" s="1373" t="s">
        <v>330</v>
      </c>
      <c r="B10" s="1374"/>
      <c r="C10" s="370" t="s">
        <v>344</v>
      </c>
      <c r="D10" s="1375" t="s">
        <v>389</v>
      </c>
      <c r="E10" s="1375"/>
      <c r="F10" s="380" t="s">
        <v>390</v>
      </c>
      <c r="G10" s="792" t="s">
        <v>391</v>
      </c>
      <c r="H10" s="793"/>
      <c r="I10" s="370" t="s">
        <v>358</v>
      </c>
      <c r="J10" s="696" t="s">
        <v>392</v>
      </c>
      <c r="K10" s="765"/>
      <c r="L10" s="420" t="s">
        <v>350</v>
      </c>
      <c r="M10" s="769" t="s">
        <v>393</v>
      </c>
      <c r="N10" s="67" t="s">
        <v>351</v>
      </c>
      <c r="O10" s="771" t="s">
        <v>317</v>
      </c>
      <c r="R10" t="s">
        <v>394</v>
      </c>
      <c r="S10" s="1400"/>
      <c r="T10" s="397"/>
      <c r="U10" s="397"/>
      <c r="V10" s="397"/>
      <c r="W10" s="397" t="str" cm="1">
        <f t="array" ref="W10">IFERROR(INDEX($A$1:$A$500,SMALL(IF($T$8=$B$1:$B$500,ROW($B$1:$B$500)-MIN(ROW($A$1:$A$500))+1,""), ROW()-1)),"")</f>
        <v/>
      </c>
      <c r="X10" s="398"/>
      <c r="Y10" s="811" t="str" cm="1">
        <f t="array" ref="Y10">IFERROR(INDEX($A$1:$A$500,SMALL(IF($T$23=$B$1:$B$500,ROW($B$1:$B$500)-MIN(ROW($A$1:$A$500))+1,""), ROW()-12)),"")</f>
        <v/>
      </c>
      <c r="Z10" s="779"/>
      <c r="AA10" s="924" t="s">
        <v>395</v>
      </c>
      <c r="AB10" s="782"/>
    </row>
    <row r="11" spans="1:30" ht="18.75" customHeight="1">
      <c r="A11" s="787" t="s">
        <v>381</v>
      </c>
      <c r="B11" s="789"/>
      <c r="C11" s="370" t="s">
        <v>344</v>
      </c>
      <c r="D11" s="1376" t="s">
        <v>360</v>
      </c>
      <c r="E11" s="1377"/>
      <c r="F11" s="420" t="s">
        <v>351</v>
      </c>
      <c r="G11" s="792" t="s">
        <v>396</v>
      </c>
      <c r="H11" s="793"/>
      <c r="I11" s="370" t="s">
        <v>358</v>
      </c>
      <c r="J11" s="790" t="s">
        <v>397</v>
      </c>
      <c r="K11" s="791"/>
      <c r="L11" s="796" t="s">
        <v>344</v>
      </c>
      <c r="M11" s="769" t="s">
        <v>340</v>
      </c>
      <c r="N11" s="67" t="s">
        <v>398</v>
      </c>
      <c r="O11" s="771" t="str">
        <f t="shared" si="0"/>
        <v>Cartbuilding</v>
      </c>
      <c r="P11" s="927">
        <v>0.29166666666666669</v>
      </c>
      <c r="Q11" s="927"/>
      <c r="R11" t="s">
        <v>399</v>
      </c>
      <c r="S11" s="1402"/>
      <c r="T11" s="397"/>
      <c r="U11" s="397"/>
      <c r="V11" s="397"/>
      <c r="W11" s="397" t="str" cm="1">
        <f t="array" ref="W11">IFERROR(INDEX($A$1:$A$500,SMALL(IF($T$8=$B$1:$B$500,ROW($B$1:$B$500)-MIN(ROW($A$1:$A$500))+1,""), ROW()-1)),"")</f>
        <v/>
      </c>
      <c r="X11" s="818"/>
      <c r="Y11" s="820" t="str" cm="1">
        <f t="array" ref="Y11">IFERROR(INDEX($A$1:$A$500,SMALL(IF($T$23=$B$1:$B$500,ROW($B$1:$B$500)-MIN(ROW($A$1:$A$500))+1,""), ROW()-12)),"")</f>
        <v/>
      </c>
      <c r="Z11" s="822"/>
      <c r="AA11" s="924" t="s">
        <v>400</v>
      </c>
      <c r="AB11" s="782"/>
    </row>
    <row r="12" spans="1:30" ht="18" customHeight="1">
      <c r="A12" s="1376" t="s">
        <v>401</v>
      </c>
      <c r="B12" s="1377"/>
      <c r="C12" s="370" t="s">
        <v>348</v>
      </c>
      <c r="D12" s="1378" t="s">
        <v>323</v>
      </c>
      <c r="E12" s="1376"/>
      <c r="F12" s="420" t="s">
        <v>351</v>
      </c>
      <c r="G12" s="798" t="s">
        <v>402</v>
      </c>
      <c r="H12" s="799"/>
      <c r="I12" s="370" t="s">
        <v>398</v>
      </c>
      <c r="J12" s="797" t="s">
        <v>403</v>
      </c>
      <c r="K12" s="802"/>
      <c r="L12" s="796" t="s">
        <v>382</v>
      </c>
      <c r="M12" s="769" t="s">
        <v>370</v>
      </c>
      <c r="N12" s="67" t="s">
        <v>404</v>
      </c>
      <c r="O12" s="771" t="str">
        <f t="shared" si="0"/>
        <v>Truck loading</v>
      </c>
      <c r="R12" t="s">
        <v>405</v>
      </c>
      <c r="S12" s="1403" t="s">
        <v>143</v>
      </c>
      <c r="T12" s="407" t="s">
        <v>406</v>
      </c>
      <c r="U12" s="403" t="s">
        <v>407</v>
      </c>
      <c r="V12" s="403" t="s">
        <v>408</v>
      </c>
      <c r="W12" s="814" t="s">
        <v>409</v>
      </c>
      <c r="X12" s="406" t="str">
        <f>"Returns"&amp;"  "&amp;F23&amp;"  "&amp;"orders"&amp;"      "&amp;COUNTA(X13:X25)-COUNTBLANK(X13:X25)</f>
        <v>Returns    orders      0</v>
      </c>
      <c r="Y12" s="406" t="s">
        <v>410</v>
      </c>
      <c r="Z12" s="405" t="s">
        <v>411</v>
      </c>
      <c r="AA12" s="928" t="s">
        <v>412</v>
      </c>
      <c r="AB12" s="782"/>
    </row>
    <row r="13" spans="1:30" ht="18.75" customHeight="1">
      <c r="A13" s="1374" t="s">
        <v>395</v>
      </c>
      <c r="B13" s="1384"/>
      <c r="C13" s="370" t="s">
        <v>344</v>
      </c>
      <c r="D13" s="1385" t="s">
        <v>413</v>
      </c>
      <c r="E13" s="1386"/>
      <c r="F13" s="420" t="s">
        <v>414</v>
      </c>
      <c r="G13" s="798" t="s">
        <v>321</v>
      </c>
      <c r="H13" s="799"/>
      <c r="I13" s="370" t="s">
        <v>415</v>
      </c>
      <c r="J13" s="803" t="s">
        <v>416</v>
      </c>
      <c r="K13" s="804"/>
      <c r="L13" s="380" t="s">
        <v>350</v>
      </c>
      <c r="M13" s="769" t="s">
        <v>417</v>
      </c>
      <c r="N13" s="67" t="s">
        <v>404</v>
      </c>
      <c r="O13" s="771" t="str">
        <f t="shared" si="0"/>
        <v>Truck loading</v>
      </c>
      <c r="R13" s="60" t="s">
        <v>418</v>
      </c>
      <c r="S13" s="1404"/>
      <c r="T13" s="924" t="s">
        <v>419</v>
      </c>
      <c r="U13" s="397"/>
      <c r="V13" s="397"/>
      <c r="W13" s="815"/>
      <c r="X13" s="819" t="str" cm="1">
        <f t="array" ref="X13">IFERROR(INDEX($A$1:$A$500,SMALL(IF($T$23=$B$1:$B$500,ROW($B$1:$B$500)-MIN(ROW($A$1:$A$500))+1,""), ROW()-12)),"")</f>
        <v/>
      </c>
      <c r="Y13" s="819" t="str" cm="1">
        <f t="array" ref="Y13">IFERROR(INDEX($A$1:$A$500,SMALL(IF($T$23=$B$1:$B$500,ROW($B$1:$B$500)-MIN(ROW($A$1:$A$500))+1,""), ROW()-12)),"")</f>
        <v/>
      </c>
      <c r="Z13" s="812" t="str" cm="1">
        <f t="array" ref="Z13">IFERROR(INDEX($A$1:$A$500,SMALL(IF($T$23=$B$1:$B$500,ROW($B$1:$B$500)-MIN(ROW($A$1:$A$500))+1,""), ROW()-12)),"")</f>
        <v/>
      </c>
      <c r="AA13" s="929" t="s">
        <v>420</v>
      </c>
      <c r="AB13" s="782"/>
    </row>
    <row r="14" spans="1:30" ht="31.5" customHeight="1">
      <c r="A14" s="1385" t="s">
        <v>421</v>
      </c>
      <c r="B14" s="1386"/>
      <c r="C14" s="370" t="s">
        <v>414</v>
      </c>
      <c r="D14" s="1374" t="s">
        <v>388</v>
      </c>
      <c r="E14" s="1384"/>
      <c r="F14" s="420" t="s">
        <v>344</v>
      </c>
      <c r="G14" s="792" t="s">
        <v>422</v>
      </c>
      <c r="H14" s="793"/>
      <c r="I14" s="370" t="s">
        <v>344</v>
      </c>
      <c r="J14" s="800" t="s">
        <v>423</v>
      </c>
      <c r="K14" s="801"/>
      <c r="L14" s="781" t="s">
        <v>344</v>
      </c>
      <c r="M14" s="769" t="s">
        <v>424</v>
      </c>
      <c r="N14" s="67" t="s">
        <v>425</v>
      </c>
      <c r="O14" s="771" t="str">
        <f t="shared" si="0"/>
        <v>Warehouse Cleaning</v>
      </c>
      <c r="R14" s="828" t="s">
        <v>426</v>
      </c>
      <c r="S14" s="1404"/>
      <c r="T14" s="924" t="s">
        <v>427</v>
      </c>
      <c r="U14" s="397"/>
      <c r="V14" s="397"/>
      <c r="W14" s="816"/>
      <c r="X14" s="819" t="str" cm="1">
        <f t="array" ref="X14">IFERROR(INDEX($A$1:$A$500,SMALL(IF($T$23=$B$1:$B$500,ROW($B$1:$B$500)-MIN(ROW($A$1:$A$500))+1,""), ROW()-12)),"")</f>
        <v/>
      </c>
      <c r="Y14" s="819" t="str" cm="1">
        <f t="array" ref="Y14">IFERROR(INDEX($A$1:$A$500,SMALL(IF($T$23=$B$1:$B$500,ROW($B$1:$B$500)-MIN(ROW($A$1:$A$500))+1,""), ROW()-12)),"")</f>
        <v/>
      </c>
      <c r="Z14" s="812" t="str" cm="1">
        <f t="array" ref="Z14">IFERROR(INDEX($A$1:$A$500,SMALL(IF($T$23=$B$1:$B$500,ROW($B$1:$B$500)-MIN(ROW($A$1:$A$500))+1,""), ROW()-12)),"")</f>
        <v/>
      </c>
      <c r="AA14" s="930" t="s">
        <v>392</v>
      </c>
      <c r="AB14" s="783"/>
    </row>
    <row r="15" spans="1:30" ht="15.75">
      <c r="A15" s="1376" t="s">
        <v>322</v>
      </c>
      <c r="B15" s="1377"/>
      <c r="C15" s="370" t="s">
        <v>428</v>
      </c>
      <c r="D15" s="1372"/>
      <c r="E15" s="1372"/>
      <c r="F15" s="380"/>
      <c r="G15" s="1397"/>
      <c r="H15" s="1398"/>
      <c r="I15" s="370"/>
      <c r="J15" s="805" t="s">
        <v>429</v>
      </c>
      <c r="K15" s="806"/>
      <c r="L15" s="380" t="s">
        <v>350</v>
      </c>
      <c r="M15" s="769"/>
      <c r="N15" s="67"/>
      <c r="O15" s="771" t="str">
        <f>IF(N15&lt;&gt;0,_xlfn.XLOOKUP(N15,$R$5:$R$42,$S$5:$S$43),"")</f>
        <v/>
      </c>
      <c r="P15" s="927">
        <v>0.30555555555555558</v>
      </c>
      <c r="Q15" s="927"/>
      <c r="R15" t="s">
        <v>430</v>
      </c>
      <c r="S15" s="1404"/>
      <c r="T15" s="441"/>
      <c r="U15" s="397"/>
      <c r="V15" s="397"/>
      <c r="W15" s="816"/>
      <c r="X15" s="819" t="str" cm="1">
        <f t="array" ref="X15">IFERROR(INDEX($A$1:$A$500,SMALL(IF($T$23=$B$1:$B$500,ROW($B$1:$B$500)-MIN(ROW($A$1:$A$500))+1,""), ROW()-12)),"")</f>
        <v/>
      </c>
      <c r="Y15" s="819" t="str" cm="1">
        <f t="array" ref="Y15">IFERROR(INDEX($A$1:$A$500,SMALL(IF($T$23=$B$1:$B$500,ROW($B$1:$B$500)-MIN(ROW($A$1:$A$500))+1,""), ROW()-12)),"")</f>
        <v/>
      </c>
      <c r="Z15" s="812" t="str" cm="1">
        <f t="array" ref="Z15">IFERROR(INDEX($A$1:$A$500,SMALL(IF($T$23=$B$1:$B$500,ROW($B$1:$B$500)-MIN(ROW($A$1:$A$500))+1,""), ROW()-12)),"")</f>
        <v/>
      </c>
      <c r="AA15" s="930" t="s">
        <v>366</v>
      </c>
      <c r="AB15" s="931"/>
    </row>
    <row r="16" spans="1:30" ht="18.75" customHeight="1">
      <c r="A16" s="1374" t="s">
        <v>412</v>
      </c>
      <c r="B16" s="1384"/>
      <c r="C16" s="370" t="s">
        <v>344</v>
      </c>
      <c r="D16" s="1372"/>
      <c r="E16" s="1372"/>
      <c r="F16" s="380"/>
      <c r="G16" s="1397"/>
      <c r="H16" s="1398"/>
      <c r="I16" s="370"/>
      <c r="J16" s="807" t="s">
        <v>431</v>
      </c>
      <c r="K16" s="808"/>
      <c r="L16" s="380" t="s">
        <v>350</v>
      </c>
      <c r="M16" s="769"/>
      <c r="N16" s="67"/>
      <c r="O16" s="771" t="str">
        <f>IF(N16&lt;&gt;0,_xlfn.XLOOKUP(N16,$R$5:$R$42,$S$5:$S$43),"")</f>
        <v/>
      </c>
      <c r="R16" t="s">
        <v>432</v>
      </c>
      <c r="S16" s="1404"/>
      <c r="T16" s="441"/>
      <c r="U16" s="397"/>
      <c r="V16" s="409" t="str">
        <f>"CubiScan - in / out"&amp;"  "&amp;F28</f>
        <v xml:space="preserve">CubiScan - in / out  </v>
      </c>
      <c r="W16" s="406" t="s">
        <v>433</v>
      </c>
      <c r="X16" s="819" t="str" cm="1">
        <f t="array" ref="X16">IFERROR(INDEX($A$1:$A$500,SMALL(IF($T$23=$B$1:$B$500,ROW($B$1:$B$500)-MIN(ROW($A$1:$A$500))+1,""), ROW()-12)),"")</f>
        <v/>
      </c>
      <c r="Y16" s="821" t="str" cm="1">
        <f t="array" ref="Y16">IFERROR(INDEX($A$1:$A$500,SMALL(IF($T$23=$B$1:$B$500,ROW($B$1:$B$500)-MIN(ROW($A$1:$A$500))+1,""), ROW()-12)),"")</f>
        <v/>
      </c>
      <c r="Z16" s="812" t="str" cm="1">
        <f t="array" ref="Z16">IFERROR(INDEX($A$1:$A$500,SMALL(IF($T$23=$B$1:$B$500,ROW($B$1:$B$500)-MIN(ROW($A$1:$A$500))+1,""), ROW()-12)),"")</f>
        <v/>
      </c>
      <c r="AA16" s="930" t="s">
        <v>374</v>
      </c>
      <c r="AB16" s="931"/>
    </row>
    <row r="17" spans="1:28" ht="18.75" customHeight="1">
      <c r="A17" s="1374" t="s">
        <v>420</v>
      </c>
      <c r="B17" s="1384"/>
      <c r="C17" s="365" t="s">
        <v>344</v>
      </c>
      <c r="D17" s="1382"/>
      <c r="E17" s="1383"/>
      <c r="F17" s="380"/>
      <c r="G17" s="1397"/>
      <c r="H17" s="1398"/>
      <c r="I17" s="370"/>
      <c r="J17" s="809" t="s">
        <v>434</v>
      </c>
      <c r="K17" s="810"/>
      <c r="L17" s="380" t="s">
        <v>350</v>
      </c>
      <c r="M17" s="772"/>
      <c r="N17" s="85"/>
      <c r="O17" s="773" t="str">
        <f>IF(N17&lt;&gt;0,_xlfn.XLOOKUP(N17,$R$5:$R$42,$S$5:$S$43),"")</f>
        <v/>
      </c>
      <c r="R17" t="s">
        <v>435</v>
      </c>
      <c r="S17" s="1404"/>
      <c r="T17" s="397"/>
      <c r="U17" s="397"/>
      <c r="V17" s="811" t="str" cm="1">
        <f t="array" ref="V17">IFERROR(INDEX($A$1:$A$500,SMALL(IF($T$23=$B$1:$B$500,ROW($B$1:$B$500)-MIN(ROW($A$1:$A$500))+1,""), ROW()-12)),"")</f>
        <v/>
      </c>
      <c r="W17" s="817" t="str" cm="1">
        <f t="array" ref="W17">IFERROR(INDEX($A$1:$A$500,SMALL(IF($T$23=$B$1:$B$500,ROW($B$1:$B$500)-MIN(ROW($A$1:$A$500))+1,""), ROW()-12)),"")</f>
        <v/>
      </c>
      <c r="X17" s="819" t="str" cm="1">
        <f t="array" ref="X17">IFERROR(INDEX($A$1:$A$500,SMALL(IF($T$23=$B$1:$B$500,ROW($B$1:$B$500)-MIN(ROW($A$1:$A$500))+1,""), ROW()-12)),"")</f>
        <v/>
      </c>
      <c r="Y17" s="406" t="str">
        <f>"Returns Putaway"&amp;" "&amp;F25</f>
        <v xml:space="preserve">Returns Putaway </v>
      </c>
      <c r="Z17" s="812" t="str" cm="1">
        <f t="array" ref="Z17">IFERROR(INDEX($A$1:$A$500,SMALL(IF($T$23=$B$1:$B$500,ROW($B$1:$B$500)-MIN(ROW($A$1:$A$500))+1,""), ROW()-12)),"")</f>
        <v/>
      </c>
      <c r="AA17" s="930" t="s">
        <v>383</v>
      </c>
      <c r="AB17" s="931"/>
    </row>
    <row r="18" spans="1:28" ht="18.75" customHeight="1">
      <c r="A18" s="1376" t="s">
        <v>386</v>
      </c>
      <c r="B18" s="1377"/>
      <c r="C18" s="365" t="s">
        <v>436</v>
      </c>
      <c r="D18" s="1372"/>
      <c r="E18" s="1372"/>
      <c r="F18" s="380"/>
      <c r="G18" s="1397"/>
      <c r="H18" s="1398"/>
      <c r="I18" s="370"/>
      <c r="J18" s="800" t="s">
        <v>437</v>
      </c>
      <c r="K18" s="801"/>
      <c r="L18" s="781" t="s">
        <v>358</v>
      </c>
      <c r="M18" s="1416" t="s">
        <v>438</v>
      </c>
      <c r="N18" s="1417"/>
      <c r="O18" s="1418"/>
      <c r="R18" t="s">
        <v>439</v>
      </c>
      <c r="S18" s="1404"/>
      <c r="T18" s="441"/>
      <c r="U18" s="397"/>
      <c r="V18" s="811" t="str" cm="1">
        <f t="array" ref="V18">IFERROR(INDEX($A$1:$A$500,SMALL(IF($T$23=$B$1:$B$500,ROW($B$1:$B$500)-MIN(ROW($A$1:$A$500))+1,""), ROW()-12)),"")</f>
        <v/>
      </c>
      <c r="W18" s="817" t="str" cm="1">
        <f t="array" ref="W18">IFERROR(INDEX($A$1:$A$500,SMALL(IF($T$23=$B$1:$B$500,ROW($B$1:$B$500)-MIN(ROW($A$1:$A$500))+1,""), ROW()-12)),"")</f>
        <v/>
      </c>
      <c r="X18" s="819" t="str" cm="1">
        <f t="array" ref="X18">IFERROR(INDEX($A$1:$A$500,SMALL(IF($T$23=$B$1:$B$500,ROW($B$1:$B$500)-MIN(ROW($A$1:$A$500))+1,""), ROW()-12)),"")</f>
        <v/>
      </c>
      <c r="Y18" s="819" t="str" cm="1">
        <f t="array" ref="Y18">IFERROR(INDEX($A$1:$A$500,SMALL(IF($T$23=$B$1:$B$500,ROW($B$1:$B$500)-MIN(ROW($A$1:$A$500))+1,""), ROW()-12)),"")</f>
        <v/>
      </c>
      <c r="Z18" s="812" t="str" cm="1">
        <f t="array" ref="Z18">IFERROR(INDEX($A$1:$A$500,SMALL(IF($T$23=$B$1:$B$500,ROW($B$1:$B$500)-MIN(ROW($A$1:$A$500))+1,""), ROW()-12)),"")</f>
        <v/>
      </c>
      <c r="AA18" s="930" t="s">
        <v>391</v>
      </c>
      <c r="AB18" s="931"/>
    </row>
    <row r="19" spans="1:28" ht="18.75" customHeight="1">
      <c r="A19" s="1190"/>
      <c r="B19" s="1191"/>
      <c r="C19" s="370"/>
      <c r="D19" s="1372"/>
      <c r="E19" s="1372"/>
      <c r="F19" s="380"/>
      <c r="G19" s="1424"/>
      <c r="H19" s="1425"/>
      <c r="I19" s="423"/>
      <c r="J19" s="803" t="s">
        <v>440</v>
      </c>
      <c r="K19" s="804"/>
      <c r="L19" s="380" t="s">
        <v>350</v>
      </c>
      <c r="M19" s="769" t="s">
        <v>331</v>
      </c>
      <c r="N19" s="768"/>
      <c r="O19" s="436" t="str">
        <f t="shared" ref="O19:O26" si="1">IF(N19&lt;&gt;0,_xlfn.XLOOKUP(N19,$R$5:$R$42,$S$5:$S$43),"")</f>
        <v/>
      </c>
      <c r="R19" t="s">
        <v>441</v>
      </c>
      <c r="S19" s="1405" t="s">
        <v>442</v>
      </c>
      <c r="T19" s="774" t="s">
        <v>443</v>
      </c>
      <c r="U19" s="397"/>
      <c r="V19" s="811" t="str" cm="1">
        <f t="array" ref="V19">IFERROR(INDEX($A$1:$A$500,SMALL(IF($T$23=$B$1:$B$500,ROW($B$1:$B$500)-MIN(ROW($A$1:$A$500))+1,""), ROW()-12)),"")</f>
        <v/>
      </c>
      <c r="W19" s="817" t="str" cm="1">
        <f t="array" ref="W19">IFERROR(INDEX($A$1:$A$500,SMALL(IF($T$23=$B$1:$B$500,ROW($B$1:$B$500)-MIN(ROW($A$1:$A$500))+1,""), ROW()-12)),"")</f>
        <v/>
      </c>
      <c r="X19" s="819" t="str" cm="1">
        <f t="array" ref="X19">IFERROR(INDEX($A$1:$A$500,SMALL(IF($T$23=$B$1:$B$500,ROW($B$1:$B$500)-MIN(ROW($A$1:$A$500))+1,""), ROW()-12)),"")</f>
        <v/>
      </c>
      <c r="Y19" s="819" t="str" cm="1">
        <f t="array" ref="Y19">IFERROR(INDEX($A$1:$A$500,SMALL(IF($T$23=$B$1:$B$500,ROW($B$1:$B$500)-MIN(ROW($A$1:$A$500))+1,""), ROW()-12)),"")</f>
        <v/>
      </c>
      <c r="Z19" s="812" t="str" cm="1">
        <f t="array" ref="Z19">IFERROR(INDEX($A$1:$A$500,SMALL(IF($T$23=$B$1:$B$500,ROW($B$1:$B$500)-MIN(ROW($A$1:$A$500))+1,""), ROW()-12)),"")</f>
        <v/>
      </c>
      <c r="AA19" s="930" t="s">
        <v>396</v>
      </c>
      <c r="AB19" s="931"/>
    </row>
    <row r="20" spans="1:28" ht="18.75" customHeight="1">
      <c r="A20" s="1190"/>
      <c r="B20" s="1191"/>
      <c r="C20" s="370"/>
      <c r="D20" s="1372"/>
      <c r="E20" s="1372"/>
      <c r="F20" s="380"/>
      <c r="G20" s="1391"/>
      <c r="H20" s="1190"/>
      <c r="I20" s="380"/>
      <c r="J20" s="800" t="s">
        <v>444</v>
      </c>
      <c r="K20" s="801"/>
      <c r="L20" s="781" t="s">
        <v>358</v>
      </c>
      <c r="M20" s="769" t="s">
        <v>341</v>
      </c>
      <c r="N20" s="67"/>
      <c r="O20" s="321" t="str">
        <f t="shared" si="1"/>
        <v/>
      </c>
      <c r="P20" s="932">
        <v>0.34375</v>
      </c>
      <c r="Q20" s="932"/>
      <c r="R20" t="s">
        <v>445</v>
      </c>
      <c r="S20" s="1406"/>
      <c r="T20" s="775"/>
      <c r="U20" s="397"/>
      <c r="V20" s="403" t="str">
        <f>"Pull"&amp;"   "&amp;F20</f>
        <v xml:space="preserve">Pull   </v>
      </c>
      <c r="W20" s="404" t="str">
        <f>"Throw"&amp;"   "&amp;F21</f>
        <v xml:space="preserve">Throw   </v>
      </c>
      <c r="X20" s="819" t="str" cm="1">
        <f t="array" ref="X20">IFERROR(INDEX($A$1:$A$500,SMALL(IF($T$23=$B$1:$B$500,ROW($B$1:$B$500)-MIN(ROW($A$1:$A$500))+1,""), ROW()-12)),"")</f>
        <v/>
      </c>
      <c r="Y20" s="819" t="str" cm="1">
        <f t="array" ref="Y20">IFERROR(INDEX($A$1:$A$500,SMALL(IF($T$23=$B$1:$B$500,ROW($B$1:$B$500)-MIN(ROW($A$1:$A$500))+1,""), ROW()-12)),"")</f>
        <v/>
      </c>
      <c r="Z20" s="812" t="str" cm="1">
        <f t="array" ref="Z20">IFERROR(INDEX($A$1:$A$500,SMALL(IF($T$23=$B$1:$B$500,ROW($B$1:$B$500)-MIN(ROW($A$1:$A$500))+1,""), ROW()-12)),"")</f>
        <v/>
      </c>
      <c r="AA20" s="928" t="s">
        <v>446</v>
      </c>
      <c r="AB20" s="931"/>
    </row>
    <row r="21" spans="1:28" ht="18.75" customHeight="1">
      <c r="A21" s="1190"/>
      <c r="B21" s="1191"/>
      <c r="C21" s="365"/>
      <c r="D21" s="1372"/>
      <c r="E21" s="1372"/>
      <c r="F21" s="380"/>
      <c r="G21" s="1391"/>
      <c r="H21" s="1190"/>
      <c r="I21" s="380"/>
      <c r="J21" s="803" t="s">
        <v>447</v>
      </c>
      <c r="K21" s="804"/>
      <c r="L21" s="380" t="s">
        <v>350</v>
      </c>
      <c r="M21" s="769" t="s">
        <v>353</v>
      </c>
      <c r="N21" s="67"/>
      <c r="O21" s="321" t="str">
        <f t="shared" si="1"/>
        <v/>
      </c>
      <c r="R21" t="s">
        <v>448</v>
      </c>
      <c r="S21" s="1406"/>
      <c r="T21" s="775"/>
      <c r="U21" s="397"/>
      <c r="V21" s="397"/>
      <c r="W21" s="924" t="s">
        <v>355</v>
      </c>
      <c r="X21" s="819" t="str" cm="1">
        <f t="array" ref="X21">IFERROR(INDEX($A$1:$A$500,SMALL(IF($T$23=$B$1:$B$500,ROW($B$1:$B$500)-MIN(ROW($A$1:$A$500))+1,""), ROW()-12)),"")</f>
        <v/>
      </c>
      <c r="Y21" s="819" t="str" cm="1">
        <f t="array" ref="Y21">IFERROR(INDEX($A$1:$A$500,SMALL(IF($T$23=$B$1:$B$500,ROW($B$1:$B$500)-MIN(ROW($A$1:$A$500))+1,""), ROW()-12)),"")</f>
        <v/>
      </c>
      <c r="Z21" s="812" t="str" cm="1">
        <f t="array" ref="Z21">IFERROR(INDEX($A$1:$A$500,SMALL(IF($T$23=$B$1:$B$500,ROW($B$1:$B$500)-MIN(ROW($A$1:$A$500))+1,""), ROW()-12)),"")</f>
        <v/>
      </c>
      <c r="AA21" s="928" t="s">
        <v>359</v>
      </c>
      <c r="AB21" s="776"/>
    </row>
    <row r="22" spans="1:28" ht="18.75" customHeight="1">
      <c r="A22" s="384"/>
      <c r="B22" s="416"/>
      <c r="C22" s="370"/>
      <c r="D22" s="1372"/>
      <c r="E22" s="1372"/>
      <c r="F22" s="380"/>
      <c r="G22" s="1391"/>
      <c r="H22" s="1190"/>
      <c r="I22" s="420"/>
      <c r="J22" s="803" t="s">
        <v>449</v>
      </c>
      <c r="K22" s="804"/>
      <c r="L22" s="380" t="s">
        <v>350</v>
      </c>
      <c r="M22" s="769" t="s">
        <v>361</v>
      </c>
      <c r="N22" s="67"/>
      <c r="O22" s="321" t="str">
        <f t="shared" si="1"/>
        <v/>
      </c>
      <c r="R22" t="s">
        <v>450</v>
      </c>
      <c r="S22" s="1406"/>
      <c r="T22" s="775"/>
      <c r="U22" s="397"/>
      <c r="V22" s="397"/>
      <c r="W22" s="779"/>
      <c r="X22" s="819" t="str" cm="1">
        <f t="array" ref="X22">IFERROR(INDEX($A$1:$A$500,SMALL(IF($T$23=$B$1:$B$500,ROW($B$1:$B$500)-MIN(ROW($A$1:$A$500))+1,""), ROW()-12)),"")</f>
        <v/>
      </c>
      <c r="Y22" s="819" t="str" cm="1">
        <f t="array" ref="Y22">IFERROR(INDEX($A$1:$A$500,SMALL(IF($T$23=$B$1:$B$500,ROW($B$1:$B$500)-MIN(ROW($A$1:$A$500))+1,""), ROW()-12)),"")</f>
        <v/>
      </c>
      <c r="Z22" s="812" t="str" cm="1">
        <f t="array" ref="Z22">IFERROR(INDEX($A$1:$A$500,SMALL(IF($T$23=$B$1:$B$500,ROW($B$1:$B$500)-MIN(ROW($A$1:$A$500))+1,""), ROW()-12)),"")</f>
        <v/>
      </c>
      <c r="AA22" s="928" t="s">
        <v>397</v>
      </c>
      <c r="AB22" s="784"/>
    </row>
    <row r="23" spans="1:28" ht="18.75" customHeight="1">
      <c r="A23" s="384"/>
      <c r="B23" s="416"/>
      <c r="C23" s="370"/>
      <c r="D23" s="1372"/>
      <c r="E23" s="1372"/>
      <c r="F23" s="380"/>
      <c r="G23" s="1391"/>
      <c r="H23" s="1190"/>
      <c r="I23" s="370"/>
      <c r="J23" s="803" t="s">
        <v>451</v>
      </c>
      <c r="K23" s="804"/>
      <c r="L23" s="380" t="s">
        <v>350</v>
      </c>
      <c r="M23" s="769" t="s">
        <v>369</v>
      </c>
      <c r="N23" s="67"/>
      <c r="O23" s="321" t="str">
        <f t="shared" si="1"/>
        <v/>
      </c>
      <c r="P23" s="60"/>
      <c r="Q23" s="60"/>
      <c r="R23" t="s">
        <v>452</v>
      </c>
      <c r="S23" s="1406"/>
      <c r="T23" s="410" t="str">
        <f>"Receiving"&amp;"  "&amp;F32</f>
        <v xml:space="preserve">Receiving  </v>
      </c>
      <c r="U23" s="706" t="s">
        <v>453</v>
      </c>
      <c r="V23" s="397"/>
      <c r="W23" s="779"/>
      <c r="X23" s="819" t="str" cm="1">
        <f t="array" ref="X23">IFERROR(INDEX($A$1:$A$500,SMALL(IF($T$23=$B$1:$B$500,ROW($B$1:$B$500)-MIN(ROW($A$1:$A$500))+1,""), ROW()-12)),"")</f>
        <v/>
      </c>
      <c r="Y23" s="819" t="str" cm="1">
        <f t="array" ref="Y23">IFERROR(INDEX($A$1:$A$500,SMALL(IF($T$23=$B$1:$B$500,ROW($B$1:$B$500)-MIN(ROW($A$1:$A$500))+1,""), ROW()-12)),"")</f>
        <v/>
      </c>
      <c r="Z23" s="812" t="str" cm="1">
        <f t="array" ref="Z23">IFERROR(INDEX($A$1:$A$500,SMALL(IF($T$23=$B$1:$B$500,ROW($B$1:$B$500)-MIN(ROW($A$1:$A$500))+1,""), ROW()-12)),"")</f>
        <v/>
      </c>
      <c r="AA23" s="929" t="s">
        <v>403</v>
      </c>
      <c r="AB23" s="776"/>
    </row>
    <row r="24" spans="1:28" ht="18.75" customHeight="1">
      <c r="A24" s="384"/>
      <c r="B24" s="416"/>
      <c r="C24" s="365"/>
      <c r="D24" s="1372"/>
      <c r="E24" s="1372"/>
      <c r="F24" s="380"/>
      <c r="G24" s="1391"/>
      <c r="H24" s="1190"/>
      <c r="I24" s="370"/>
      <c r="J24" s="384" t="s">
        <v>454</v>
      </c>
      <c r="K24" s="383"/>
      <c r="L24" s="781" t="s">
        <v>358</v>
      </c>
      <c r="M24" s="769" t="s">
        <v>393</v>
      </c>
      <c r="N24" s="67"/>
      <c r="O24" s="321" t="str">
        <f t="shared" si="1"/>
        <v/>
      </c>
      <c r="P24" s="60"/>
      <c r="Q24" s="60"/>
      <c r="R24" t="s">
        <v>455</v>
      </c>
      <c r="S24" s="1406"/>
      <c r="T24" s="924" t="s">
        <v>456</v>
      </c>
      <c r="U24" s="705" t="s">
        <v>162</v>
      </c>
      <c r="V24" s="397"/>
      <c r="W24" s="779"/>
      <c r="X24" s="819" t="str" cm="1">
        <f t="array" ref="X24">IFERROR(INDEX($A$1:$A$500,SMALL(IF($T$23=$B$1:$B$500,ROW($B$1:$B$500)-MIN(ROW($A$1:$A$500))+1,""), ROW()-12)),"")</f>
        <v/>
      </c>
      <c r="Y24" s="819" t="str" cm="1">
        <f t="array" ref="Y24">IFERROR(INDEX($A$1:$A$500,SMALL(IF($T$23=$B$1:$B$500,ROW($B$1:$B$500)-MIN(ROW($A$1:$A$500))+1,""), ROW()-12)),"")</f>
        <v/>
      </c>
      <c r="Z24" s="812" t="str" cm="1">
        <f t="array" ref="Z24">IFERROR(INDEX($A$1:$A$500,SMALL(IF($T$23=$B$1:$B$500,ROW($B$1:$B$500)-MIN(ROW($A$1:$A$500))+1,""), ROW()-12)),"")</f>
        <v/>
      </c>
      <c r="AA24" s="930" t="s">
        <v>423</v>
      </c>
      <c r="AB24" s="776"/>
    </row>
    <row r="25" spans="1:28" ht="18.75" customHeight="1">
      <c r="A25" s="384"/>
      <c r="B25" s="416"/>
      <c r="C25" s="370"/>
      <c r="D25" s="1372"/>
      <c r="E25" s="1372"/>
      <c r="F25" s="380"/>
      <c r="G25" s="1391"/>
      <c r="H25" s="1190"/>
      <c r="I25" s="370"/>
      <c r="J25" s="384" t="s">
        <v>457</v>
      </c>
      <c r="K25" s="383"/>
      <c r="L25" s="380" t="s">
        <v>350</v>
      </c>
      <c r="M25" s="769" t="s">
        <v>340</v>
      </c>
      <c r="N25" s="67"/>
      <c r="O25" s="321" t="str">
        <f t="shared" si="1"/>
        <v/>
      </c>
      <c r="P25" s="927">
        <v>0.3611111111111111</v>
      </c>
      <c r="Q25" s="927"/>
      <c r="R25" t="s">
        <v>458</v>
      </c>
      <c r="S25" s="1406"/>
      <c r="T25" s="924" t="s">
        <v>365</v>
      </c>
      <c r="U25" s="705"/>
      <c r="V25" s="397"/>
      <c r="W25" s="779"/>
      <c r="X25" s="821" t="str" cm="1">
        <f t="array" ref="X25">IFERROR(INDEX($A$1:$A$500,SMALL(IF($T$23=$B$1:$B$500,ROW($B$1:$B$500)-MIN(ROW($A$1:$A$500))+1,""), ROW()-12)),"")</f>
        <v/>
      </c>
      <c r="Y25" s="819" t="str" cm="1">
        <f t="array" ref="Y25">IFERROR(INDEX($A$1:$A$500,SMALL(IF($T$23=$B$1:$B$500,ROW($B$1:$B$500)-MIN(ROW($A$1:$A$500))+1,""), ROW()-12)),"")</f>
        <v/>
      </c>
      <c r="Z25" s="812" t="str" cm="1">
        <f t="array" ref="Z25">IFERROR(INDEX($A$1:$A$500,SMALL(IF($T$23=$B$1:$B$500,ROW($B$1:$B$500)-MIN(ROW($A$1:$A$500))+1,""), ROW()-12)),"")</f>
        <v/>
      </c>
      <c r="AA25" s="930" t="s">
        <v>437</v>
      </c>
      <c r="AB25" s="776"/>
    </row>
    <row r="26" spans="1:28" ht="18.75" customHeight="1">
      <c r="A26" s="384"/>
      <c r="B26" s="416"/>
      <c r="C26" s="370"/>
      <c r="D26" s="1372"/>
      <c r="E26" s="1372"/>
      <c r="F26" s="380"/>
      <c r="G26" s="1391"/>
      <c r="H26" s="1190"/>
      <c r="I26" s="370"/>
      <c r="J26" s="384" t="s">
        <v>459</v>
      </c>
      <c r="K26" s="383"/>
      <c r="L26" s="380" t="s">
        <v>460</v>
      </c>
      <c r="M26" s="769" t="s">
        <v>370</v>
      </c>
      <c r="N26" s="67"/>
      <c r="O26" s="321" t="str">
        <f t="shared" si="1"/>
        <v/>
      </c>
      <c r="P26" s="60"/>
      <c r="Q26" s="60"/>
      <c r="R26" s="60" t="s">
        <v>418</v>
      </c>
      <c r="S26" s="1406"/>
      <c r="T26" s="333"/>
      <c r="U26" s="705"/>
      <c r="V26" s="403" t="s">
        <v>461</v>
      </c>
      <c r="W26" s="779"/>
      <c r="X26" s="405" t="str">
        <f>"Returns Exceptions"&amp;"   "&amp;$W$26</f>
        <v xml:space="preserve">Returns Exceptions   </v>
      </c>
      <c r="Y26" s="824" t="str" cm="1">
        <f t="array" ref="Y26">IFERROR(INDEX($A$1:$A$500,SMALL(IF($T$23=$B$1:$B$500,ROW($B$1:$B$500)-MIN(ROW($A$1:$A$500))+1,""), ROW()-12)),"")</f>
        <v/>
      </c>
      <c r="Z26" s="812" t="str" cm="1">
        <f t="array" ref="Z26">IFERROR(INDEX($A$1:$A$500,SMALL(IF($T$23=$B$1:$B$500,ROW($B$1:$B$500)-MIN(ROW($A$1:$A$500))+1,""), ROW()-12)),"")</f>
        <v/>
      </c>
      <c r="AA26" s="930" t="s">
        <v>444</v>
      </c>
      <c r="AB26" s="776"/>
    </row>
    <row r="27" spans="1:28" ht="18.75" customHeight="1">
      <c r="A27" s="384"/>
      <c r="B27" s="416"/>
      <c r="C27" s="365"/>
      <c r="D27" s="1372"/>
      <c r="E27" s="1372"/>
      <c r="F27" s="380"/>
      <c r="G27" s="1391"/>
      <c r="H27" s="1190"/>
      <c r="I27" s="370"/>
      <c r="J27" s="1190" t="s">
        <v>462</v>
      </c>
      <c r="K27" s="1409"/>
      <c r="L27" s="380" t="s">
        <v>460</v>
      </c>
      <c r="M27" s="769" t="s">
        <v>417</v>
      </c>
      <c r="N27" s="67"/>
      <c r="O27" s="321"/>
      <c r="P27" s="60"/>
      <c r="Q27" s="60"/>
      <c r="R27" t="s">
        <v>463</v>
      </c>
      <c r="S27" s="1406"/>
      <c r="T27" s="333" t="str" cm="1">
        <f t="array" aca="1" ref="T27" ca="1">IFERROR(INDEX($A$1:$A$500,SMALL(IF($T$27=$B$1:$B$500,ROW($B$1:$B$500)-MIN(ROW($A$1:$A$500))+1,""), ROW()-23)),"")</f>
        <v/>
      </c>
      <c r="U27" s="705"/>
      <c r="V27" s="924" t="s">
        <v>424</v>
      </c>
      <c r="W27" s="779"/>
      <c r="X27" s="812" t="str" cm="1">
        <f t="array" ref="X27">IFERROR(INDEX($A$1:$A$500,SMALL(IF($T$23=$B$1:$B$500,ROW($B$1:$B$500)-MIN(ROW($A$1:$A$500))+1,""), ROW()-12)),"")</f>
        <v/>
      </c>
      <c r="Y27" s="824" t="str" cm="1">
        <f t="array" ref="Y27">IFERROR(INDEX($A$1:$A$500,SMALL(IF($T$23=$B$1:$B$500,ROW($B$1:$B$500)-MIN(ROW($A$1:$A$500))+1,""), ROW()-12)),"")</f>
        <v/>
      </c>
      <c r="Z27" s="812" t="str" cm="1">
        <f t="array" ref="Z27">IFERROR(INDEX($A$1:$A$500,SMALL(IF($T$23=$B$1:$B$500,ROW($B$1:$B$500)-MIN(ROW($A$1:$A$500))+1,""), ROW()-12)),"")</f>
        <v/>
      </c>
      <c r="AA27" s="930" t="s">
        <v>464</v>
      </c>
      <c r="AB27" s="776"/>
    </row>
    <row r="28" spans="1:28" ht="18.75" customHeight="1">
      <c r="A28" s="384"/>
      <c r="B28" s="416"/>
      <c r="C28" s="370"/>
      <c r="D28" s="1372"/>
      <c r="E28" s="1372"/>
      <c r="F28" s="380"/>
      <c r="G28" s="1391"/>
      <c r="H28" s="1190"/>
      <c r="I28" s="370"/>
      <c r="J28" s="1374" t="s">
        <v>465</v>
      </c>
      <c r="K28" s="1408"/>
      <c r="L28" s="781" t="s">
        <v>460</v>
      </c>
      <c r="M28" s="769" t="s">
        <v>424</v>
      </c>
      <c r="N28" s="67"/>
      <c r="O28" s="321" t="str">
        <f t="shared" ref="O28:O35" si="2">IF(N28&lt;&gt;0,_xlfn.XLOOKUP(N28,$R$5:$R$42,$S$5:$S$43),"")</f>
        <v/>
      </c>
      <c r="P28" s="927">
        <v>0.375</v>
      </c>
      <c r="Q28" s="927"/>
      <c r="R28" t="s">
        <v>466</v>
      </c>
      <c r="S28" s="1406"/>
      <c r="T28" s="410" t="s">
        <v>467</v>
      </c>
      <c r="U28" s="403" t="str">
        <f>"Overstock Putaway"&amp;"   "&amp;H20</f>
        <v xml:space="preserve">Overstock Putaway   </v>
      </c>
      <c r="V28" s="229"/>
      <c r="W28" s="779"/>
      <c r="X28" s="812" t="str" cm="1">
        <f t="array" ref="X28">IFERROR(INDEX($A$1:$A$500,SMALL(IF($T$23=$B$1:$B$500,ROW($B$1:$B$500)-MIN(ROW($A$1:$A$500))+1,""), ROW()-12)),"")</f>
        <v/>
      </c>
      <c r="Y28" s="824" t="str" cm="1">
        <f t="array" ref="Y28">IFERROR(INDEX($A$1:$A$500,SMALL(IF($T$23=$B$1:$B$500,ROW($B$1:$B$500)-MIN(ROW($A$1:$A$500))+1,""), ROW()-12)),"")</f>
        <v/>
      </c>
      <c r="Z28" s="812" t="str" cm="1">
        <f t="array" ref="Z28">IFERROR(INDEX($A$1:$A$500,SMALL(IF($T$23=$B$1:$B$500,ROW($B$1:$B$500)-MIN(ROW($A$1:$A$500))+1,""), ROW()-12)),"")</f>
        <v/>
      </c>
      <c r="AA28" s="930" t="s">
        <v>468</v>
      </c>
      <c r="AB28" s="785"/>
    </row>
    <row r="29" spans="1:28" ht="18.75" customHeight="1">
      <c r="A29" s="384"/>
      <c r="B29" s="416"/>
      <c r="C29" s="370"/>
      <c r="D29" s="1372"/>
      <c r="E29" s="1372"/>
      <c r="F29" s="380"/>
      <c r="G29" s="1391"/>
      <c r="H29" s="1190"/>
      <c r="I29" s="380"/>
      <c r="J29" s="1374" t="s">
        <v>464</v>
      </c>
      <c r="K29" s="1408"/>
      <c r="L29" s="781" t="s">
        <v>351</v>
      </c>
      <c r="M29" s="67"/>
      <c r="N29" s="67"/>
      <c r="O29" s="321" t="str">
        <f t="shared" si="2"/>
        <v/>
      </c>
      <c r="P29" s="60"/>
      <c r="Q29" s="60"/>
      <c r="R29" t="s">
        <v>469</v>
      </c>
      <c r="S29" s="1406"/>
      <c r="T29" s="333"/>
      <c r="U29" s="229" t="str" cm="1">
        <f t="array" ref="U29">IFERROR(INDEX($A$1:$A$500,SMALL(IF($T$19=$B$1:$B$500,ROW($B$1:$B$500)-MIN(ROW($A$1:$A$500))+1,""), ROW()-28)),"")</f>
        <v/>
      </c>
      <c r="V29" s="229"/>
      <c r="W29" s="779"/>
      <c r="X29" s="812" t="str" cm="1">
        <f t="array" ref="X29">IFERROR(INDEX($A$1:$A$500,SMALL(IF($T$23=$B$1:$B$500,ROW($B$1:$B$500)-MIN(ROW($A$1:$A$500))+1,""), ROW()-12)),"")</f>
        <v/>
      </c>
      <c r="Y29" s="824" t="str" cm="1">
        <f t="array" ref="Y29">IFERROR(INDEX($A$1:$A$500,SMALL(IF($T$23=$B$1:$B$500,ROW($B$1:$B$500)-MIN(ROW($A$1:$A$500))+1,""), ROW()-12)),"")</f>
        <v/>
      </c>
      <c r="Z29" s="812" t="str" cm="1">
        <f t="array" ref="Z29">IFERROR(INDEX($A$1:$A$500,SMALL(IF($T$23=$B$1:$B$500,ROW($B$1:$B$500)-MIN(ROW($A$1:$A$500))+1,""), ROW()-12)),"")</f>
        <v/>
      </c>
      <c r="AA29" s="930" t="s">
        <v>470</v>
      </c>
      <c r="AB29" s="785"/>
    </row>
    <row r="30" spans="1:28" ht="18.75" customHeight="1">
      <c r="A30" s="1190"/>
      <c r="B30" s="1191"/>
      <c r="C30" s="365"/>
      <c r="D30" s="1390"/>
      <c r="E30" s="1390"/>
      <c r="F30" s="380" t="s">
        <v>471</v>
      </c>
      <c r="G30" s="1391"/>
      <c r="H30" s="1190"/>
      <c r="I30" s="370"/>
      <c r="J30" s="1374" t="s">
        <v>468</v>
      </c>
      <c r="K30" s="1408"/>
      <c r="L30" s="781" t="s">
        <v>358</v>
      </c>
      <c r="M30" s="67"/>
      <c r="N30" s="67"/>
      <c r="O30" s="321" t="str">
        <f t="shared" si="2"/>
        <v/>
      </c>
      <c r="R30" t="s">
        <v>472</v>
      </c>
      <c r="S30" s="1406"/>
      <c r="T30" s="333"/>
      <c r="U30" s="229" t="str" cm="1">
        <f t="array" ref="U30">IFERROR(INDEX($A$1:$A$500,SMALL(IF($T$19=$B$1:$B$500,ROW($B$1:$B$500)-MIN(ROW($A$1:$A$500))+1,""), ROW()-28)),"")</f>
        <v/>
      </c>
      <c r="V30" s="229"/>
      <c r="W30" s="779"/>
      <c r="X30" s="812" t="str" cm="1">
        <f t="array" ref="X30">IFERROR(INDEX($A$1:$A$500,SMALL(IF($T$23=$B$1:$B$500,ROW($B$1:$B$500)-MIN(ROW($A$1:$A$500))+1,""), ROW()-12)),"")</f>
        <v/>
      </c>
      <c r="Y30" s="824" t="str" cm="1">
        <f t="array" ref="Y30">IFERROR(INDEX($A$1:$A$500,SMALL(IF($T$23=$B$1:$B$500,ROW($B$1:$B$500)-MIN(ROW($A$1:$A$500))+1,""), ROW()-12)),"")</f>
        <v/>
      </c>
      <c r="Z30" s="812" t="str" cm="1">
        <f t="array" ref="Z30">IFERROR(INDEX($A$1:$A$500,SMALL(IF($T$23=$B$1:$B$500,ROW($B$1:$B$500)-MIN(ROW($A$1:$A$500))+1,""), ROW()-12)),"")</f>
        <v/>
      </c>
      <c r="AA30" s="933" t="s">
        <v>422</v>
      </c>
      <c r="AB30" s="785"/>
    </row>
    <row r="31" spans="1:28" ht="18.75" customHeight="1">
      <c r="A31" s="1190"/>
      <c r="B31" s="1191"/>
      <c r="C31" s="365"/>
      <c r="D31" s="1387"/>
      <c r="E31" s="1387"/>
      <c r="F31" s="767"/>
      <c r="G31" s="1391"/>
      <c r="H31" s="1190"/>
      <c r="I31" s="370"/>
      <c r="J31" s="1374" t="s">
        <v>470</v>
      </c>
      <c r="K31" s="1408"/>
      <c r="L31" s="781" t="s">
        <v>351</v>
      </c>
      <c r="M31" s="67"/>
      <c r="N31" s="67"/>
      <c r="O31" s="321" t="str">
        <f t="shared" si="2"/>
        <v/>
      </c>
      <c r="P31" s="927">
        <v>0.42708333333333331</v>
      </c>
      <c r="Q31" s="927"/>
      <c r="R31" t="s">
        <v>473</v>
      </c>
      <c r="S31" s="1406"/>
      <c r="T31" s="333"/>
      <c r="U31" s="229" t="str" cm="1">
        <f t="array" ref="U31">IFERROR(INDEX($A$1:$A$500,SMALL(IF($T$19=$B$1:$B$500,ROW($B$1:$B$500)-MIN(ROW($A$1:$A$500))+1,""), ROW()-28)),"")</f>
        <v/>
      </c>
      <c r="V31" s="229"/>
      <c r="W31" s="779"/>
      <c r="X31" s="812" t="str" cm="1">
        <f t="array" ref="X31">IFERROR(INDEX($A$1:$A$500,SMALL(IF($T$23=$B$1:$B$500,ROW($B$1:$B$500)-MIN(ROW($A$1:$A$500))+1,""), ROW()-12)),"")</f>
        <v/>
      </c>
      <c r="Y31" s="824" t="str" cm="1">
        <f t="array" ref="Y31">IFERROR(INDEX($A$1:$A$500,SMALL(IF($T$23=$B$1:$B$500,ROW($B$1:$B$500)-MIN(ROW($A$1:$A$500))+1,""), ROW()-12)),"")</f>
        <v/>
      </c>
      <c r="Z31" s="812" t="str" cm="1">
        <f t="array" ref="Z31">IFERROR(INDEX($A$1:$A$500,SMALL(IF($T$23=$B$1:$B$500,ROW($B$1:$B$500)-MIN(ROW($A$1:$A$500))+1,""), ROW()-12)),"")</f>
        <v/>
      </c>
      <c r="AA31" s="928" t="s">
        <v>474</v>
      </c>
      <c r="AB31" s="785"/>
    </row>
    <row r="32" spans="1:28" ht="18.75" customHeight="1">
      <c r="A32" s="1190"/>
      <c r="B32" s="1191"/>
      <c r="C32" s="52"/>
      <c r="D32" s="1387"/>
      <c r="E32" s="1387"/>
      <c r="F32" s="767"/>
      <c r="G32" s="1391"/>
      <c r="H32" s="1190"/>
      <c r="I32" s="370"/>
      <c r="J32" s="1374" t="s">
        <v>446</v>
      </c>
      <c r="K32" s="1408"/>
      <c r="L32" s="781" t="s">
        <v>460</v>
      </c>
      <c r="M32" s="67"/>
      <c r="N32" s="67"/>
      <c r="O32" s="321" t="str">
        <f t="shared" si="2"/>
        <v/>
      </c>
      <c r="R32" t="s">
        <v>475</v>
      </c>
      <c r="S32" s="1407"/>
      <c r="T32" s="777"/>
      <c r="U32" s="778" t="str" cm="1">
        <f t="array" ref="U32">IFERROR(INDEX($A$1:$A$500,SMALL(IF($T$19=$B$1:$B$500,ROW($B$1:$B$500)-MIN(ROW($A$1:$A$500))+1,""), ROW()-28)),"")</f>
        <v/>
      </c>
      <c r="V32" s="778"/>
      <c r="W32" s="823"/>
      <c r="X32" s="813" t="str" cm="1">
        <f t="array" ref="X32">IFERROR(INDEX($A$1:$A$500,SMALL(IF($T$23=$B$1:$B$500,ROW($B$1:$B$500)-MIN(ROW($A$1:$A$500))+1,""), ROW()-12)),"")</f>
        <v/>
      </c>
      <c r="Y32" s="825" t="str" cm="1">
        <f t="array" ref="Y32">IFERROR(INDEX($A$1:$A$500,SMALL(IF($T$23=$B$1:$B$500,ROW($B$1:$B$500)-MIN(ROW($A$1:$A$500))+1,""), ROW()-12)),"")</f>
        <v/>
      </c>
      <c r="Z32" s="813" t="str" cm="1">
        <f t="array" ref="Z32">IFERROR(INDEX($A$1:$A$500,SMALL(IF($T$23=$B$1:$B$500,ROW($B$1:$B$500)-MIN(ROW($A$1:$A$500))+1,""), ROW()-12)),"")</f>
        <v/>
      </c>
      <c r="AA32" s="827" t="s">
        <v>476</v>
      </c>
      <c r="AB32" s="785"/>
    </row>
    <row r="33" spans="1:18" ht="26.25" customHeight="1">
      <c r="A33" s="1190"/>
      <c r="B33" s="1191"/>
      <c r="C33" s="365" t="s">
        <v>173</v>
      </c>
      <c r="D33" s="1387"/>
      <c r="E33" s="1387"/>
      <c r="F33" s="767"/>
      <c r="G33" s="1391"/>
      <c r="H33" s="1190"/>
      <c r="I33" s="370"/>
      <c r="J33" s="1374" t="s">
        <v>477</v>
      </c>
      <c r="K33" s="1408"/>
      <c r="L33" s="781" t="s">
        <v>460</v>
      </c>
      <c r="M33" s="67"/>
      <c r="N33" s="67"/>
      <c r="O33" s="321" t="str">
        <f t="shared" si="2"/>
        <v/>
      </c>
      <c r="P33" s="927"/>
      <c r="Q33" s="927"/>
      <c r="R33" s="828" t="s">
        <v>478</v>
      </c>
    </row>
    <row r="34" spans="1:18" ht="18.75" customHeight="1">
      <c r="A34" s="1190"/>
      <c r="B34" s="1191"/>
      <c r="C34" s="365"/>
      <c r="D34" s="1387"/>
      <c r="E34" s="1387"/>
      <c r="F34" s="767"/>
      <c r="G34" s="1391"/>
      <c r="H34" s="1190"/>
      <c r="I34" s="370"/>
      <c r="J34" s="1422" t="s">
        <v>476</v>
      </c>
      <c r="K34" s="1408"/>
      <c r="L34" s="781" t="s">
        <v>358</v>
      </c>
      <c r="M34" s="67"/>
      <c r="N34" s="67"/>
      <c r="O34" s="321" t="str">
        <f t="shared" si="2"/>
        <v/>
      </c>
      <c r="P34" s="927">
        <v>0.43055555555555558</v>
      </c>
      <c r="Q34" s="927"/>
      <c r="R34" t="s">
        <v>479</v>
      </c>
    </row>
    <row r="35" spans="1:18" ht="18.75" customHeight="1">
      <c r="A35" s="1190"/>
      <c r="B35" s="1191"/>
      <c r="C35" s="365"/>
      <c r="D35" s="1387"/>
      <c r="E35" s="1387"/>
      <c r="F35" s="767"/>
      <c r="G35" s="1391"/>
      <c r="H35" s="1190"/>
      <c r="I35" s="370"/>
      <c r="J35" s="1423" t="s">
        <v>480</v>
      </c>
      <c r="K35" s="1409"/>
      <c r="L35" s="380" t="s">
        <v>460</v>
      </c>
      <c r="M35" s="67"/>
      <c r="N35" s="67"/>
      <c r="O35" s="321" t="str">
        <f t="shared" si="2"/>
        <v/>
      </c>
      <c r="R35" t="s">
        <v>481</v>
      </c>
    </row>
    <row r="36" spans="1:18" ht="18.75" customHeight="1">
      <c r="A36" s="1190"/>
      <c r="B36" s="1191"/>
      <c r="C36" s="682"/>
      <c r="D36" s="1372"/>
      <c r="E36" s="1372"/>
      <c r="F36" s="380"/>
      <c r="G36" s="1419"/>
      <c r="H36" s="1420"/>
      <c r="I36" s="766"/>
      <c r="J36" s="1420"/>
      <c r="K36" s="1421"/>
      <c r="L36" s="380"/>
      <c r="P36" s="927">
        <v>0.45833333333333331</v>
      </c>
      <c r="Q36" s="927"/>
      <c r="R36" s="828" t="s">
        <v>482</v>
      </c>
    </row>
    <row r="37" spans="1:18" ht="19.5" customHeight="1">
      <c r="A37" s="131">
        <f>COUNTIFS(A5:B36,"*")</f>
        <v>14</v>
      </c>
      <c r="B37" s="103"/>
      <c r="C37" s="401">
        <f>COUNTIFS(C5:C36,#REF!)+COUNTIFS(C5:C36,#REF!)+COUNTIFS(C5:C36,#REF!)+COUNTIFS(C5:C36,#REF!)+COUNTIFS(C5:C36,#REF!)+COUNTIFS(C5:C36,$K$37)+COUNTIFS(C5:C36,$K$39)+COUNTIFS(C5:C36,$K$40)+COUNTIFS(C5:C36,$K$38)</f>
        <v>0</v>
      </c>
      <c r="D37" s="131">
        <f>COUNTIFS(D5:D36,"*")</f>
        <v>10</v>
      </c>
      <c r="E37" s="61"/>
      <c r="F37" s="138">
        <f>COUNTIFS(F5:F36,#REF!)+COUNTIFS(F5:F36,#REF!)+COUNTIFS(F5:F36,#REF!)+COUNTIFS(F5:F36,#REF!)+COUNTIFS(F5:F36,#REF!)+COUNTIFS(F5:F36,$K$37)+COUNTIFS(F5:F36,$K$39)+COUNTIFS(F5:F36,$K$40)+COUNTIFS(F5:F36,$K$38)</f>
        <v>0</v>
      </c>
      <c r="G37" s="131">
        <f>COUNTIFS(G5:H36,"*")</f>
        <v>10</v>
      </c>
      <c r="H37" s="103"/>
      <c r="I37" s="401">
        <f>COUNTIFS(I5:I36,#REF!)+COUNTIFS(I5:I36,#REF!)+COUNTIFS(I5:I36,#REF!)+COUNTIFS(I5:I36,#REF!)+COUNTIFS(I5:I36,#REF!)+COUNTIFS(I5:I36,#REF!)+COUNTIFS(I5:I36,#REF!)+COUNTIFS(I5:I36,#REF!)</f>
        <v>0</v>
      </c>
      <c r="J37" s="131">
        <f>COUNTIFS(J5:J36,"*")</f>
        <v>31</v>
      </c>
      <c r="K37" s="61"/>
      <c r="P37" s="927"/>
      <c r="Q37" s="927"/>
      <c r="R37" s="934" t="s">
        <v>483</v>
      </c>
    </row>
    <row r="38" spans="1:18" ht="19.5" customHeight="1">
      <c r="J38" s="61"/>
      <c r="K38" s="61"/>
      <c r="P38" s="927">
        <v>0.49513888888888891</v>
      </c>
      <c r="Q38" s="927"/>
      <c r="R38" s="828" t="s">
        <v>484</v>
      </c>
    </row>
    <row r="39" spans="1:18" ht="19.5" customHeight="1">
      <c r="P39" s="927"/>
      <c r="Q39" s="927"/>
      <c r="R39" t="s">
        <v>485</v>
      </c>
    </row>
    <row r="40" spans="1:18" ht="19.5" customHeight="1">
      <c r="R40" s="60" t="s">
        <v>486</v>
      </c>
    </row>
    <row r="41" spans="1:18" ht="19.5" customHeight="1">
      <c r="P41" s="927">
        <v>0.5</v>
      </c>
      <c r="Q41" s="927"/>
      <c r="R41" t="s">
        <v>487</v>
      </c>
    </row>
    <row r="42" spans="1:18" ht="23.25" customHeight="1">
      <c r="R42" t="s">
        <v>488</v>
      </c>
    </row>
    <row r="43" spans="1:18" ht="23.25" customHeight="1">
      <c r="P43" s="927">
        <v>0.52083333333333337</v>
      </c>
      <c r="Q43" s="927"/>
      <c r="R43" t="s">
        <v>489</v>
      </c>
    </row>
    <row r="44" spans="1:18" ht="27" customHeight="1">
      <c r="A44" s="1273" t="s">
        <v>490</v>
      </c>
      <c r="B44" s="1273"/>
      <c r="C44" s="1273"/>
      <c r="D44" s="1273"/>
      <c r="E44" s="1273"/>
      <c r="R44" t="s">
        <v>491</v>
      </c>
    </row>
    <row r="45" spans="1:18" ht="27" customHeight="1">
      <c r="A45" s="158" t="s">
        <v>492</v>
      </c>
      <c r="B45" s="218" t="s">
        <v>493</v>
      </c>
      <c r="C45" s="219">
        <f ca="1">TODAY()</f>
        <v>46189</v>
      </c>
      <c r="D45" s="220" t="s">
        <v>494</v>
      </c>
      <c r="E45" s="250" t="s">
        <v>495</v>
      </c>
      <c r="R45" t="s">
        <v>496</v>
      </c>
    </row>
    <row r="46" spans="1:18" ht="27" customHeight="1">
      <c r="A46" s="158" t="s">
        <v>415</v>
      </c>
      <c r="B46" s="184" t="s">
        <v>100</v>
      </c>
      <c r="C46" s="211">
        <f t="shared" ref="C46:C72" si="3">COUNTIFS($F$5:$M$43,A46)</f>
        <v>2</v>
      </c>
      <c r="D46" s="468">
        <f>H46</f>
        <v>0</v>
      </c>
      <c r="E46" s="252">
        <f ca="1">LOOKUP(TODAY(),'Deployment needs'!$2:$2,'Deployment needs'!98:98)</f>
        <v>0</v>
      </c>
      <c r="P46" s="927">
        <v>0.60416666666666663</v>
      </c>
      <c r="Q46" s="927"/>
      <c r="R46" t="s">
        <v>497</v>
      </c>
    </row>
    <row r="47" spans="1:18" ht="27" customHeight="1">
      <c r="A47" s="158" t="s">
        <v>358</v>
      </c>
      <c r="B47" s="184" t="s">
        <v>498</v>
      </c>
      <c r="C47" s="211">
        <f t="shared" si="3"/>
        <v>18</v>
      </c>
      <c r="D47" s="1258">
        <f>H47</f>
        <v>0</v>
      </c>
      <c r="E47" s="252">
        <f ca="1">LOOKUP(TODAY(),'Deployment needs'!$2:$2,'Deployment needs'!94:94)</f>
        <v>0</v>
      </c>
      <c r="P47" s="927">
        <v>0.625</v>
      </c>
      <c r="Q47" s="927"/>
      <c r="R47" t="s">
        <v>499</v>
      </c>
    </row>
    <row r="48" spans="1:18" ht="27" customHeight="1">
      <c r="A48" s="158" t="s">
        <v>500</v>
      </c>
      <c r="B48" s="184" t="s">
        <v>501</v>
      </c>
      <c r="C48" s="211">
        <f t="shared" si="3"/>
        <v>0</v>
      </c>
      <c r="D48" s="1258"/>
      <c r="E48" s="252">
        <f ca="1">LOOKUP(TODAY(),'Deployment needs'!$2:$2,'Deployment needs'!95:95)</f>
        <v>0</v>
      </c>
      <c r="R48" t="s">
        <v>502</v>
      </c>
    </row>
    <row r="49" spans="1:18" ht="27" customHeight="1">
      <c r="A49" s="158" t="s">
        <v>503</v>
      </c>
      <c r="B49" s="184" t="s">
        <v>317</v>
      </c>
      <c r="C49" s="211">
        <f t="shared" si="3"/>
        <v>1</v>
      </c>
      <c r="D49" s="1276"/>
      <c r="E49" s="252" cm="1">
        <f t="array" aca="1" ref="E49" ca="1">LOOKUP(TODAY(),'Deployment needs'!$2:$2,('Deployment needs'!96:96+'Deployment needs'!97:97))</f>
        <v>0</v>
      </c>
      <c r="R49" t="s">
        <v>504</v>
      </c>
    </row>
    <row r="50" spans="1:18" ht="27" customHeight="1">
      <c r="A50" s="158" t="s">
        <v>505</v>
      </c>
      <c r="B50" s="184" t="s">
        <v>506</v>
      </c>
      <c r="C50" s="211">
        <f t="shared" si="3"/>
        <v>0</v>
      </c>
      <c r="D50" s="1276"/>
      <c r="E50" s="252">
        <f ca="1">LOOKUP(TODAY(),'Deployment needs'!$2:$2,'Deployment needs'!100:100)</f>
        <v>0</v>
      </c>
      <c r="R50" t="s">
        <v>507</v>
      </c>
    </row>
    <row r="51" spans="1:18" ht="27" customHeight="1">
      <c r="A51" s="158" t="s">
        <v>508</v>
      </c>
      <c r="B51" s="184" t="s">
        <v>509</v>
      </c>
      <c r="C51" s="211">
        <f t="shared" si="3"/>
        <v>2</v>
      </c>
      <c r="D51" s="1276"/>
      <c r="E51" s="252" cm="1">
        <f t="array" aca="1" ref="E51" ca="1">LOOKUP(TODAY(),'Deployment needs'!$2:$2,('Deployment needs'!99:99+'Deployment needs'!102:102))</f>
        <v>0</v>
      </c>
      <c r="R51" s="60" t="s">
        <v>510</v>
      </c>
    </row>
    <row r="52" spans="1:18" ht="27" customHeight="1">
      <c r="A52" s="158" t="s">
        <v>511</v>
      </c>
      <c r="B52" s="184" t="s">
        <v>512</v>
      </c>
      <c r="C52" s="211">
        <f t="shared" si="3"/>
        <v>4</v>
      </c>
      <c r="D52" s="1249">
        <f>H48</f>
        <v>0</v>
      </c>
      <c r="E52" s="252">
        <f ca="1">LOOKUP(TODAY(),'Deployment needs'!$2:$2,'Deployment needs'!103:103)</f>
        <v>0</v>
      </c>
      <c r="R52" s="60" t="s">
        <v>486</v>
      </c>
    </row>
    <row r="53" spans="1:18" ht="27" customHeight="1">
      <c r="A53" s="158" t="s">
        <v>513</v>
      </c>
      <c r="B53" s="185" t="s">
        <v>514</v>
      </c>
      <c r="C53" s="211">
        <f t="shared" si="3"/>
        <v>0</v>
      </c>
      <c r="D53" s="1249"/>
      <c r="E53" s="252">
        <f ca="1">LOOKUP(C45,'Deployment needs'!$2:$2,'Deployment needs'!104:104)</f>
        <v>0</v>
      </c>
      <c r="P53" s="927">
        <v>0.63541666666666663</v>
      </c>
      <c r="Q53" s="927"/>
      <c r="R53" t="s">
        <v>515</v>
      </c>
    </row>
    <row r="54" spans="1:18" ht="27" customHeight="1">
      <c r="A54" s="158" t="s">
        <v>516</v>
      </c>
      <c r="B54" s="185" t="s">
        <v>517</v>
      </c>
      <c r="C54" s="211">
        <f t="shared" si="3"/>
        <v>1</v>
      </c>
      <c r="D54" s="251">
        <f ca="1">_xlfn.IFNA(LOOKUP(TODAY()-1,Inventory!43:43,Inventory!46:46),0)</f>
        <v>0</v>
      </c>
      <c r="E54" s="252">
        <f ca="1">LOOKUP(C45,'Deployment needs'!$2:$2,'Deployment needs'!132:132)</f>
        <v>0</v>
      </c>
      <c r="R54" s="60" t="s">
        <v>483</v>
      </c>
    </row>
    <row r="55" spans="1:18" ht="27" customHeight="1">
      <c r="A55" s="158" t="s">
        <v>518</v>
      </c>
      <c r="B55" s="184" t="s">
        <v>408</v>
      </c>
      <c r="C55" s="211">
        <f t="shared" si="3"/>
        <v>0</v>
      </c>
      <c r="D55" s="1410"/>
      <c r="E55" s="252" cm="1">
        <f t="array" aca="1" ref="E55" ca="1">LOOKUP(TODAY(),'Deployment needs'!$2:$2,('Deployment needs'!129:129+'Deployment needs'!130:130+'Deployment needs'!131:131+'Deployment needs'!101:101))</f>
        <v>0</v>
      </c>
      <c r="P55" s="927">
        <v>0.64583333333333337</v>
      </c>
      <c r="R55" t="s">
        <v>519</v>
      </c>
    </row>
    <row r="56" spans="1:18" ht="27" customHeight="1">
      <c r="A56" s="158" t="s">
        <v>520</v>
      </c>
      <c r="B56" s="184" t="s">
        <v>521</v>
      </c>
      <c r="C56" s="211">
        <f t="shared" si="3"/>
        <v>0</v>
      </c>
      <c r="D56" s="1410"/>
      <c r="E56" s="252">
        <f ca="1">LOOKUP(C45,'Deployment needs'!$2:$2,'Deployment needs'!134:134)</f>
        <v>0</v>
      </c>
      <c r="P56" s="927">
        <v>0.66666666666666663</v>
      </c>
      <c r="R56" t="s">
        <v>522</v>
      </c>
    </row>
    <row r="57" spans="1:18" ht="27" customHeight="1">
      <c r="A57" s="158" t="s">
        <v>523</v>
      </c>
      <c r="B57" s="184" t="s">
        <v>524</v>
      </c>
      <c r="C57" s="211">
        <f t="shared" si="3"/>
        <v>0</v>
      </c>
      <c r="D57" s="1410"/>
      <c r="E57" s="252">
        <f ca="1">LOOKUP(TODAY(),'Deployment needs'!$2:$2,'Deployment needs'!115:115)</f>
        <v>0</v>
      </c>
      <c r="R57" t="s">
        <v>525</v>
      </c>
    </row>
    <row r="58" spans="1:18" ht="27" customHeight="1">
      <c r="A58" s="158" t="s">
        <v>526</v>
      </c>
      <c r="B58" s="184" t="s">
        <v>527</v>
      </c>
      <c r="C58" s="211">
        <f t="shared" si="3"/>
        <v>0</v>
      </c>
      <c r="D58" s="1410"/>
      <c r="E58" s="252">
        <f ca="1">LOOKUP(TODAY(),'Deployment needs'!$2:$2,'Deployment needs'!128:128)</f>
        <v>0</v>
      </c>
      <c r="P58" s="932" t="s">
        <v>528</v>
      </c>
      <c r="R58" s="829" t="s">
        <v>529</v>
      </c>
    </row>
    <row r="59" spans="1:18" ht="30">
      <c r="A59" s="158" t="s">
        <v>530</v>
      </c>
      <c r="B59" s="185" t="s">
        <v>531</v>
      </c>
      <c r="C59" s="211">
        <f t="shared" si="3"/>
        <v>0</v>
      </c>
      <c r="D59" s="251" t="e" cm="1">
        <f t="array" aca="1" ref="D59" ca="1">_xlfn.IFNA(LOOKUP(TODAY()-1,'Inbound SOS &amp; EOD'!44:44,IF('Inbound SOS &amp; EOD'!113:113="",'Inbound SOS &amp; EOD'!90:90,'Inbound SOS &amp; EOD'!113:113)),0)</f>
        <v>#REF!</v>
      </c>
      <c r="E59" s="252">
        <f ca="1">LOOKUP(TODAY(),'Deployment needs'!$2:$2,'Deployment needs'!112:112)</f>
        <v>0</v>
      </c>
      <c r="P59" s="932"/>
      <c r="R59" s="829" t="s">
        <v>532</v>
      </c>
    </row>
    <row r="60" spans="1:18" ht="27" customHeight="1">
      <c r="A60" s="158" t="s">
        <v>533</v>
      </c>
      <c r="B60" s="185" t="s">
        <v>534</v>
      </c>
      <c r="C60" s="211">
        <f t="shared" si="3"/>
        <v>0</v>
      </c>
      <c r="D60" s="251" cm="1">
        <f t="array" aca="1" ref="D60" ca="1">_xlfn.IFNA(LOOKUP(TODAY()-1,'Inbound SOS &amp; EOD'!44:44,IF('Inbound SOS &amp; EOD'!123:123="",'Inbound SOS &amp; EOD'!100:100,'Inbound SOS &amp; EOD'!123:123)),0)</f>
        <v>0</v>
      </c>
      <c r="E60" s="252">
        <f ca="1">LOOKUP(TODAY(),'Deployment needs'!$2:$2,'Deployment needs'!110:110)</f>
        <v>0</v>
      </c>
      <c r="P60" s="932" t="s">
        <v>535</v>
      </c>
      <c r="R60" s="829" t="s">
        <v>536</v>
      </c>
    </row>
    <row r="61" spans="1:18" ht="120">
      <c r="A61" s="158" t="s">
        <v>356</v>
      </c>
      <c r="B61" s="185" t="s">
        <v>537</v>
      </c>
      <c r="C61" s="211">
        <f t="shared" si="3"/>
        <v>1</v>
      </c>
      <c r="D61" s="251" cm="1">
        <f t="array" aca="1" ref="D61" ca="1">_xlfn.IFNA(LOOKUP(TODAY()-1,'Inbound SOS &amp; EOD'!44:44,IF('Inbound SOS &amp; EOD'!124:124="",'Inbound SOS &amp; EOD'!101:101,'Inbound SOS &amp; EOD'!124:124)),0)+D62</f>
        <v>0</v>
      </c>
      <c r="E61" s="252">
        <f ca="1">LOOKUP(TODAY(),'Deployment needs'!$2:$2,'Deployment needs'!111:111)</f>
        <v>0</v>
      </c>
      <c r="P61" s="935" t="s">
        <v>538</v>
      </c>
      <c r="R61" s="829" t="s">
        <v>539</v>
      </c>
    </row>
    <row r="62" spans="1:18" ht="27" customHeight="1">
      <c r="A62" s="158" t="s">
        <v>540</v>
      </c>
      <c r="B62" s="185" t="s">
        <v>319</v>
      </c>
      <c r="C62" s="211">
        <f t="shared" si="3"/>
        <v>0</v>
      </c>
      <c r="D62" s="258" cm="1">
        <f t="array" aca="1" ref="D62" ca="1">_xlfn.IFNA(LOOKUP(TODAY()-1,'Inbound SOS &amp; EOD'!44:44,IF('Inbound SOS &amp; EOD'!114:114="",'Inbound SOS &amp; EOD'!91:91,'Inbound SOS &amp; EOD'!114:114)),0)</f>
        <v>0</v>
      </c>
      <c r="E62" s="252">
        <f ca="1">LOOKUP(TODAY(),'Deployment needs'!$2:$2,'Deployment needs'!133:133)</f>
        <v>0</v>
      </c>
      <c r="P62" s="932" t="s">
        <v>541</v>
      </c>
      <c r="R62" s="828" t="s">
        <v>536</v>
      </c>
    </row>
    <row r="63" spans="1:18" ht="60">
      <c r="A63" s="158" t="s">
        <v>542</v>
      </c>
      <c r="B63" s="185" t="s">
        <v>543</v>
      </c>
      <c r="C63" s="211">
        <f t="shared" si="3"/>
        <v>0</v>
      </c>
      <c r="D63" s="251">
        <f ca="1">_xlfn.IFNA(LOOKUP(TODAY(),'Inbound SOS &amp; EOD'!$1:$1,'Inbound SOS &amp; EOD'!82:82),0)</f>
        <v>0</v>
      </c>
      <c r="E63" s="252">
        <f ca="1">LOOKUP(TODAY(),'Deployment needs'!$2:$2,'Deployment needs'!121:121)</f>
        <v>0</v>
      </c>
      <c r="P63" s="932" t="s">
        <v>544</v>
      </c>
      <c r="R63" s="830" t="s">
        <v>545</v>
      </c>
    </row>
    <row r="64" spans="1:18" ht="27" customHeight="1">
      <c r="A64" s="158" t="s">
        <v>546</v>
      </c>
      <c r="B64" s="185" t="s">
        <v>547</v>
      </c>
      <c r="C64" s="211">
        <f t="shared" si="3"/>
        <v>0</v>
      </c>
      <c r="D64" s="251">
        <f ca="1">_xlfn.IFNA(LOOKUP(TODAY(),'Inbound SOS &amp; EOD'!$1:$1,'Inbound SOS &amp; EOD'!83:83),0)</f>
        <v>0</v>
      </c>
      <c r="E64" s="252">
        <f ca="1">LOOKUP(TODAY(),'Deployment needs'!$2:$2,'Deployment needs'!122:122)</f>
        <v>0</v>
      </c>
      <c r="P64" s="932" t="s">
        <v>548</v>
      </c>
      <c r="R64" s="829" t="s">
        <v>549</v>
      </c>
    </row>
    <row r="65" spans="1:18" ht="27" customHeight="1">
      <c r="A65" s="158" t="s">
        <v>550</v>
      </c>
      <c r="B65" s="185" t="s">
        <v>551</v>
      </c>
      <c r="C65" s="211">
        <f t="shared" si="3"/>
        <v>0</v>
      </c>
      <c r="D65" s="1257" cm="1">
        <f t="array" aca="1" ref="D65" ca="1">_xlfn.IFNA(LOOKUP(TODAY()-1,'Inbound SOS &amp; EOD'!44:44,IF('Inbound SOS &amp; EOD'!121:121="",'Inbound SOS &amp; EOD'!98:98,'Inbound SOS &amp; EOD'!121:121)),0)</f>
        <v>0</v>
      </c>
      <c r="E65" s="252">
        <f ca="1">LOOKUP(TODAY(),'Deployment needs'!$2:$2,'Deployment needs'!123:123)*0.25</f>
        <v>0</v>
      </c>
      <c r="P65" s="932" t="s">
        <v>552</v>
      </c>
      <c r="R65" s="829" t="s">
        <v>553</v>
      </c>
    </row>
    <row r="66" spans="1:18" ht="27" customHeight="1">
      <c r="A66" s="158" t="s">
        <v>554</v>
      </c>
      <c r="B66" s="185" t="s">
        <v>134</v>
      </c>
      <c r="C66" s="211">
        <f t="shared" si="3"/>
        <v>0</v>
      </c>
      <c r="D66" s="1257"/>
      <c r="E66" s="252">
        <f ca="1">LOOKUP(TODAY(),'Deployment needs'!$2:$2,'Deployment needs'!123:123)</f>
        <v>0</v>
      </c>
      <c r="P66" s="932" t="s">
        <v>555</v>
      </c>
      <c r="R66" s="829" t="s">
        <v>556</v>
      </c>
    </row>
    <row r="67" spans="1:18" ht="27" customHeight="1">
      <c r="A67" s="158" t="s">
        <v>346</v>
      </c>
      <c r="B67" s="185" t="s">
        <v>128</v>
      </c>
      <c r="C67" s="211">
        <f t="shared" si="3"/>
        <v>2</v>
      </c>
      <c r="D67" s="251" cm="1">
        <f t="array" aca="1" ref="D67" ca="1">_xlfn.IFNA(LOOKUP(TODAY()-1,'Inbound SOS &amp; EOD'!44:44,IF('Inbound SOS &amp; EOD'!118:118="",'Inbound SOS &amp; EOD'!95:95,'Inbound SOS &amp; EOD'!118:118)),0)</f>
        <v>0</v>
      </c>
      <c r="E67" s="252">
        <f ca="1">LOOKUP(TODAY(),'Deployment needs'!$2:$2,'Deployment needs'!113:113)</f>
        <v>0</v>
      </c>
    </row>
    <row r="68" spans="1:18" ht="27" customHeight="1">
      <c r="A68" s="158" t="s">
        <v>557</v>
      </c>
      <c r="B68" s="185" t="s">
        <v>130</v>
      </c>
      <c r="C68" s="211">
        <f t="shared" si="3"/>
        <v>0</v>
      </c>
      <c r="D68" s="251" cm="1">
        <f t="array" aca="1" ref="D68" ca="1">_xlfn.IFNA(LOOKUP(TODAY()-1,'Inbound SOS &amp; EOD'!44:44,IF('Inbound SOS &amp; EOD'!119:119="",'Inbound SOS &amp; EOD'!96:96,'Inbound SOS &amp; EOD'!119:119)),0)</f>
        <v>0</v>
      </c>
      <c r="E68" s="252">
        <f ca="1">LOOKUP(TODAY(),'Deployment needs'!$2:$2,'Deployment needs'!114:114)</f>
        <v>0</v>
      </c>
    </row>
    <row r="69" spans="1:18" ht="27" customHeight="1">
      <c r="A69" s="158" t="s">
        <v>558</v>
      </c>
      <c r="B69" s="185" t="s">
        <v>559</v>
      </c>
      <c r="C69" s="211">
        <f t="shared" si="3"/>
        <v>0</v>
      </c>
      <c r="D69" s="1268"/>
      <c r="E69" s="252"/>
    </row>
    <row r="70" spans="1:18" ht="27" customHeight="1">
      <c r="A70" s="158" t="s">
        <v>560</v>
      </c>
      <c r="B70" s="184" t="s">
        <v>318</v>
      </c>
      <c r="C70" s="211">
        <f t="shared" si="3"/>
        <v>0</v>
      </c>
      <c r="D70" s="1268"/>
      <c r="E70" s="252">
        <f ca="1">LOOKUP(TODAY(),'Deployment needs'!$2:$2,'Deployment needs'!135:135)</f>
        <v>0</v>
      </c>
    </row>
    <row r="71" spans="1:18" ht="27" customHeight="1">
      <c r="A71" s="158" t="s">
        <v>561</v>
      </c>
      <c r="B71" s="184" t="s">
        <v>562</v>
      </c>
      <c r="C71" s="211">
        <f t="shared" si="3"/>
        <v>0</v>
      </c>
      <c r="D71" s="1268"/>
      <c r="E71" s="252">
        <f ca="1">LOOKUP(TODAY(),'Deployment needs'!$2:$2,'Deployment needs'!82:82)</f>
        <v>0</v>
      </c>
    </row>
    <row r="72" spans="1:18" ht="27" customHeight="1">
      <c r="A72" s="159" t="s">
        <v>563</v>
      </c>
      <c r="B72" s="186" t="s">
        <v>564</v>
      </c>
      <c r="C72" s="211">
        <f t="shared" si="3"/>
        <v>0</v>
      </c>
      <c r="D72" s="1268"/>
      <c r="E72" s="252">
        <f ca="1">LOOKUP(TODAY(),'Deployment needs'!$2:$2,'Deployment needs'!117:117)</f>
        <v>0</v>
      </c>
    </row>
    <row r="73" spans="1:18" ht="27" customHeight="1"/>
    <row r="74" spans="1:18" ht="27" customHeight="1"/>
    <row r="75" spans="1:18" ht="27" customHeight="1"/>
    <row r="76" spans="1:18" ht="27" customHeight="1"/>
  </sheetData>
  <protectedRanges>
    <protectedRange sqref="J5:K8 J17:K38 G5:H18 G1:L4 J10:K15 G19:I37 AA30" name="Range1_1"/>
    <protectedRange sqref="I5:I18" name="Range1_1_1"/>
    <protectedRange sqref="M4 M18 O5:O17 O19:O35" name="Range1_7"/>
    <protectedRange sqref="L13:L36" name="Range1_8"/>
    <protectedRange sqref="L5:L12" name="Range1_1_2"/>
    <protectedRange sqref="AB15 AA14" name="Range1"/>
    <protectedRange sqref="AB16:AB20 AA15:AA19" name="Range1_2"/>
    <protectedRange sqref="AB22 AA21" name="Range1_3"/>
    <protectedRange sqref="AA31:AB31 AB28:AB30 AA27:AA29 AB32" name="Range1_10"/>
  </protectedRanges>
  <mergeCells count="120">
    <mergeCell ref="D69:D72"/>
    <mergeCell ref="A44:E44"/>
    <mergeCell ref="D47:D48"/>
    <mergeCell ref="D49:D51"/>
    <mergeCell ref="D52:D53"/>
    <mergeCell ref="D55:D58"/>
    <mergeCell ref="D65:D66"/>
    <mergeCell ref="M1:O2"/>
    <mergeCell ref="N3:O3"/>
    <mergeCell ref="M4:O4"/>
    <mergeCell ref="M18:O18"/>
    <mergeCell ref="G36:H36"/>
    <mergeCell ref="J36:K36"/>
    <mergeCell ref="G33:H33"/>
    <mergeCell ref="J33:K33"/>
    <mergeCell ref="G34:H34"/>
    <mergeCell ref="J34:K34"/>
    <mergeCell ref="G35:H35"/>
    <mergeCell ref="J35:K35"/>
    <mergeCell ref="G29:H29"/>
    <mergeCell ref="J29:K29"/>
    <mergeCell ref="G18:H18"/>
    <mergeCell ref="G19:H19"/>
    <mergeCell ref="G20:H20"/>
    <mergeCell ref="S1:S11"/>
    <mergeCell ref="S12:S18"/>
    <mergeCell ref="S19:S32"/>
    <mergeCell ref="D22:E22"/>
    <mergeCell ref="D23:E23"/>
    <mergeCell ref="D24:E24"/>
    <mergeCell ref="D25:E25"/>
    <mergeCell ref="D26:E26"/>
    <mergeCell ref="D27:E27"/>
    <mergeCell ref="D28:E28"/>
    <mergeCell ref="D29:E29"/>
    <mergeCell ref="G30:H30"/>
    <mergeCell ref="J30:K30"/>
    <mergeCell ref="G31:H31"/>
    <mergeCell ref="J31:K31"/>
    <mergeCell ref="G32:H32"/>
    <mergeCell ref="J32:K32"/>
    <mergeCell ref="G24:H24"/>
    <mergeCell ref="G25:H25"/>
    <mergeCell ref="G26:H26"/>
    <mergeCell ref="G27:H27"/>
    <mergeCell ref="J27:K27"/>
    <mergeCell ref="G28:H28"/>
    <mergeCell ref="J28:K28"/>
    <mergeCell ref="G21:H21"/>
    <mergeCell ref="G22:H22"/>
    <mergeCell ref="G23:H23"/>
    <mergeCell ref="G5:H5"/>
    <mergeCell ref="J5:K5"/>
    <mergeCell ref="G6:H6"/>
    <mergeCell ref="J6:K6"/>
    <mergeCell ref="G7:H7"/>
    <mergeCell ref="G15:H15"/>
    <mergeCell ref="G16:H16"/>
    <mergeCell ref="G17:H17"/>
    <mergeCell ref="A35:B35"/>
    <mergeCell ref="D35:E35"/>
    <mergeCell ref="A36:B36"/>
    <mergeCell ref="D36:E36"/>
    <mergeCell ref="G1:L2"/>
    <mergeCell ref="G3:L3"/>
    <mergeCell ref="G4:H4"/>
    <mergeCell ref="J4:K4"/>
    <mergeCell ref="A32:B32"/>
    <mergeCell ref="D32:E32"/>
    <mergeCell ref="A33:B33"/>
    <mergeCell ref="D33:E33"/>
    <mergeCell ref="A34:B34"/>
    <mergeCell ref="D34:E34"/>
    <mergeCell ref="D20:E20"/>
    <mergeCell ref="A21:B21"/>
    <mergeCell ref="D21:E21"/>
    <mergeCell ref="A30:B30"/>
    <mergeCell ref="D30:E30"/>
    <mergeCell ref="A31:B31"/>
    <mergeCell ref="D31:E31"/>
    <mergeCell ref="A16:B16"/>
    <mergeCell ref="D16:E16"/>
    <mergeCell ref="A17:B17"/>
    <mergeCell ref="D17:E17"/>
    <mergeCell ref="A18:B18"/>
    <mergeCell ref="D18:E18"/>
    <mergeCell ref="A19:B19"/>
    <mergeCell ref="D19:E19"/>
    <mergeCell ref="A20:B20"/>
    <mergeCell ref="A13:B13"/>
    <mergeCell ref="D13:E13"/>
    <mergeCell ref="A14:B14"/>
    <mergeCell ref="D14:E14"/>
    <mergeCell ref="A15:B15"/>
    <mergeCell ref="D15:E15"/>
    <mergeCell ref="P7:R7"/>
    <mergeCell ref="D9:E9"/>
    <mergeCell ref="A10:B10"/>
    <mergeCell ref="D10:E10"/>
    <mergeCell ref="D11:E11"/>
    <mergeCell ref="A12:B12"/>
    <mergeCell ref="D12:E12"/>
    <mergeCell ref="A5:B5"/>
    <mergeCell ref="D5:E5"/>
    <mergeCell ref="A6:B6"/>
    <mergeCell ref="D6:E6"/>
    <mergeCell ref="A7:B7"/>
    <mergeCell ref="D7:E7"/>
    <mergeCell ref="A8:B8"/>
    <mergeCell ref="D8:E8"/>
    <mergeCell ref="A9:B9"/>
    <mergeCell ref="P1:R1"/>
    <mergeCell ref="P2:R2"/>
    <mergeCell ref="P4:R4"/>
    <mergeCell ref="P5:R5"/>
    <mergeCell ref="P3:R3"/>
    <mergeCell ref="A1:F2"/>
    <mergeCell ref="A3:F3"/>
    <mergeCell ref="A4:B4"/>
    <mergeCell ref="D4:E4"/>
  </mergeCells>
  <conditionalFormatting sqref="E46:E72">
    <cfRule type="cellIs" dxfId="94" priority="1" operator="lessThan">
      <formula>C46</formula>
    </cfRule>
    <cfRule type="cellIs" dxfId="93" priority="2" operator="greaterThan">
      <formula>C46</formula>
    </cfRule>
  </conditionalFormatting>
  <dataValidations count="1">
    <dataValidation type="list" allowBlank="1" showInputMessage="1" showErrorMessage="1" sqref="A44:E44" xr:uid="{965AB5C6-8716-4021-91ED-7B2D84EB9890}">
      <formula1>"1st shift, Crossover"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03F7AD8-351B-4A3C-A0BD-365F874CA38D}">
          <x14:formula1>
            <xm:f>Data!$B$72:$B$82</xm:f>
          </x14:formula1>
          <xm:sqref>U24:U27</xm:sqref>
        </x14:dataValidation>
        <x14:dataValidation type="list" allowBlank="1" showInputMessage="1" showErrorMessage="1" xr:uid="{4BA80D6B-9E8E-4056-BB16-0179D1965B32}">
          <x14:formula1>
            <xm:f>Data!$A$72:$A$80</xm:f>
          </x14:formula1>
          <xm:sqref>W13:W15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7706-339F-4836-B1A0-9E27134D77DD}">
  <dimension ref="A1:I167"/>
  <sheetViews>
    <sheetView workbookViewId="0">
      <pane ySplit="1" topLeftCell="A165" activePane="bottomLeft" state="frozen"/>
      <selection pane="bottomLeft" activeCell="D165" sqref="D165"/>
    </sheetView>
  </sheetViews>
  <sheetFormatPr defaultColWidth="9.140625" defaultRowHeight="12.75"/>
  <cols>
    <col min="1" max="1" width="19.7109375" style="58" customWidth="1"/>
    <col min="2" max="2" width="12" style="58" customWidth="1"/>
    <col min="3" max="3" width="38.28515625" style="58" customWidth="1"/>
    <col min="4" max="4" width="10.42578125" style="58" bestFit="1" customWidth="1"/>
    <col min="5" max="5" width="9.140625" style="58"/>
    <col min="6" max="6" width="7.7109375" style="58" bestFit="1" customWidth="1"/>
    <col min="7" max="7" width="12.42578125" style="58" bestFit="1" customWidth="1"/>
    <col min="8" max="8" width="7.85546875" style="311" bestFit="1" customWidth="1"/>
    <col min="9" max="9" width="118.7109375" style="58" customWidth="1"/>
    <col min="10" max="16384" width="9.140625" style="58"/>
  </cols>
  <sheetData>
    <row r="1" spans="1:9" ht="38.25">
      <c r="A1" s="491" t="s">
        <v>565</v>
      </c>
      <c r="B1" s="492" t="s">
        <v>566</v>
      </c>
      <c r="C1" s="493" t="s">
        <v>567</v>
      </c>
      <c r="D1" s="493" t="s">
        <v>568</v>
      </c>
      <c r="E1" s="492" t="s">
        <v>569</v>
      </c>
      <c r="F1" s="493" t="s">
        <v>570</v>
      </c>
      <c r="G1" s="493" t="s">
        <v>571</v>
      </c>
      <c r="H1" s="494" t="s">
        <v>572</v>
      </c>
      <c r="I1" s="495" t="s">
        <v>573</v>
      </c>
    </row>
    <row r="2" spans="1:9" hidden="1">
      <c r="A2" s="58" t="s">
        <v>574</v>
      </c>
      <c r="B2" s="592" t="s">
        <v>575</v>
      </c>
      <c r="C2" s="58" t="s">
        <v>576</v>
      </c>
      <c r="D2" s="58">
        <v>30</v>
      </c>
      <c r="E2" s="58">
        <v>1</v>
      </c>
      <c r="F2" s="58" t="s">
        <v>577</v>
      </c>
      <c r="G2" s="309">
        <v>45350</v>
      </c>
      <c r="H2" s="311">
        <v>0.03</v>
      </c>
    </row>
    <row r="3" spans="1:9" hidden="1">
      <c r="A3" s="58" t="s">
        <v>578</v>
      </c>
      <c r="B3" s="592" t="s">
        <v>575</v>
      </c>
      <c r="C3" s="58" t="s">
        <v>579</v>
      </c>
      <c r="D3" s="58">
        <v>25</v>
      </c>
      <c r="E3" s="58">
        <v>0</v>
      </c>
      <c r="F3" s="58" t="s">
        <v>580</v>
      </c>
      <c r="G3" s="309">
        <v>45350</v>
      </c>
      <c r="H3" s="311">
        <v>0</v>
      </c>
    </row>
    <row r="4" spans="1:9" hidden="1">
      <c r="A4" s="58" t="s">
        <v>8</v>
      </c>
      <c r="B4" s="592" t="s">
        <v>575</v>
      </c>
      <c r="C4" s="58" t="s">
        <v>581</v>
      </c>
      <c r="D4" s="58">
        <v>20</v>
      </c>
      <c r="E4" s="58">
        <v>0</v>
      </c>
      <c r="F4" s="58" t="s">
        <v>582</v>
      </c>
      <c r="G4" s="309">
        <v>45350</v>
      </c>
      <c r="H4" s="311">
        <v>0</v>
      </c>
    </row>
    <row r="5" spans="1:9" hidden="1">
      <c r="A5" s="58" t="s">
        <v>574</v>
      </c>
      <c r="B5" s="592" t="s">
        <v>583</v>
      </c>
      <c r="C5" s="58" t="s">
        <v>584</v>
      </c>
      <c r="D5" s="58">
        <v>10</v>
      </c>
      <c r="E5" s="58">
        <v>0</v>
      </c>
      <c r="F5" s="58" t="s">
        <v>585</v>
      </c>
      <c r="G5" s="309">
        <v>45350</v>
      </c>
      <c r="H5" s="311">
        <v>0</v>
      </c>
    </row>
    <row r="6" spans="1:9" hidden="1">
      <c r="A6" s="58" t="s">
        <v>133</v>
      </c>
      <c r="B6" s="592" t="s">
        <v>586</v>
      </c>
      <c r="C6" s="58" t="s">
        <v>587</v>
      </c>
      <c r="D6" s="58">
        <v>11</v>
      </c>
      <c r="E6" s="58">
        <v>0</v>
      </c>
      <c r="F6" s="58" t="s">
        <v>585</v>
      </c>
      <c r="G6" s="309">
        <v>45350</v>
      </c>
      <c r="H6" s="311">
        <v>0</v>
      </c>
    </row>
    <row r="7" spans="1:9" hidden="1">
      <c r="A7" s="58" t="s">
        <v>578</v>
      </c>
      <c r="B7" s="58" t="s">
        <v>588</v>
      </c>
      <c r="C7" s="58" t="s">
        <v>584</v>
      </c>
      <c r="D7" s="58">
        <v>15</v>
      </c>
      <c r="E7" s="58">
        <v>0</v>
      </c>
      <c r="F7" s="58" t="s">
        <v>585</v>
      </c>
      <c r="G7" s="309">
        <v>45350</v>
      </c>
      <c r="H7" s="311">
        <v>0</v>
      </c>
    </row>
    <row r="8" spans="1:9" hidden="1">
      <c r="A8" s="58" t="s">
        <v>589</v>
      </c>
      <c r="B8" s="58" t="s">
        <v>590</v>
      </c>
      <c r="C8" s="58" t="s">
        <v>584</v>
      </c>
      <c r="D8" s="58">
        <v>12</v>
      </c>
      <c r="E8" s="58">
        <v>0</v>
      </c>
      <c r="F8" s="58" t="s">
        <v>585</v>
      </c>
      <c r="G8" s="309">
        <v>45350</v>
      </c>
      <c r="H8" s="311">
        <v>0</v>
      </c>
    </row>
    <row r="9" spans="1:9" hidden="1">
      <c r="A9" s="58" t="s">
        <v>8</v>
      </c>
      <c r="B9" s="58" t="s">
        <v>586</v>
      </c>
      <c r="C9" s="58" t="s">
        <v>591</v>
      </c>
      <c r="D9" s="58">
        <v>8</v>
      </c>
      <c r="E9" s="58">
        <v>0</v>
      </c>
      <c r="F9" s="58" t="s">
        <v>592</v>
      </c>
      <c r="G9" s="309">
        <v>45350</v>
      </c>
      <c r="H9" s="311">
        <v>0</v>
      </c>
    </row>
    <row r="10" spans="1:9" hidden="1">
      <c r="A10" s="58" t="s">
        <v>8</v>
      </c>
      <c r="B10" s="58" t="s">
        <v>583</v>
      </c>
      <c r="C10" s="58" t="s">
        <v>591</v>
      </c>
      <c r="D10" s="58">
        <v>7</v>
      </c>
      <c r="E10" s="58">
        <v>0</v>
      </c>
      <c r="F10" s="58" t="s">
        <v>592</v>
      </c>
      <c r="G10" s="309">
        <v>45350</v>
      </c>
      <c r="H10" s="311">
        <v>0</v>
      </c>
    </row>
    <row r="11" spans="1:9" hidden="1">
      <c r="A11" s="58" t="s">
        <v>8</v>
      </c>
      <c r="B11" s="58" t="s">
        <v>592</v>
      </c>
      <c r="C11" s="58" t="s">
        <v>591</v>
      </c>
      <c r="D11" s="58">
        <v>5</v>
      </c>
      <c r="E11" s="58">
        <v>0</v>
      </c>
      <c r="F11" s="58" t="s">
        <v>592</v>
      </c>
      <c r="G11" s="309">
        <v>45350</v>
      </c>
      <c r="H11" s="311">
        <v>0</v>
      </c>
    </row>
    <row r="12" spans="1:9" hidden="1">
      <c r="A12" s="58" t="s">
        <v>133</v>
      </c>
      <c r="B12" s="58" t="s">
        <v>593</v>
      </c>
      <c r="C12" s="58" t="s">
        <v>591</v>
      </c>
      <c r="D12" s="58">
        <v>5</v>
      </c>
      <c r="E12" s="58">
        <v>0</v>
      </c>
      <c r="F12" s="58" t="s">
        <v>592</v>
      </c>
      <c r="G12" s="309">
        <v>45350</v>
      </c>
      <c r="H12" s="311">
        <v>0</v>
      </c>
    </row>
    <row r="13" spans="1:9" hidden="1">
      <c r="A13" s="58" t="s">
        <v>133</v>
      </c>
      <c r="B13" s="58" t="s">
        <v>594</v>
      </c>
      <c r="C13" s="58" t="s">
        <v>591</v>
      </c>
      <c r="D13" s="58">
        <v>5</v>
      </c>
      <c r="E13" s="58">
        <v>0</v>
      </c>
      <c r="F13" s="58" t="s">
        <v>595</v>
      </c>
      <c r="G13" s="309">
        <v>45350</v>
      </c>
      <c r="H13" s="311">
        <v>0</v>
      </c>
    </row>
    <row r="14" spans="1:9" hidden="1">
      <c r="A14" s="58" t="s">
        <v>8</v>
      </c>
      <c r="B14" s="58" t="s">
        <v>596</v>
      </c>
      <c r="C14" s="58" t="s">
        <v>591</v>
      </c>
      <c r="D14" s="58">
        <v>10</v>
      </c>
      <c r="E14" s="58">
        <v>0</v>
      </c>
      <c r="F14" s="58" t="s">
        <v>595</v>
      </c>
      <c r="G14" s="309">
        <v>45351</v>
      </c>
      <c r="H14" s="311">
        <v>0</v>
      </c>
    </row>
    <row r="15" spans="1:9" hidden="1">
      <c r="A15" s="58" t="s">
        <v>259</v>
      </c>
      <c r="B15" s="58" t="s">
        <v>575</v>
      </c>
      <c r="C15" s="58" t="s">
        <v>575</v>
      </c>
      <c r="D15" s="58">
        <v>15</v>
      </c>
      <c r="E15" s="58">
        <v>13</v>
      </c>
      <c r="F15" s="58" t="s">
        <v>597</v>
      </c>
      <c r="G15" s="309">
        <v>45351</v>
      </c>
      <c r="H15" s="311">
        <v>0</v>
      </c>
      <c r="I15" s="58" t="s">
        <v>598</v>
      </c>
    </row>
    <row r="16" spans="1:9" hidden="1">
      <c r="A16" s="58" t="s">
        <v>8</v>
      </c>
      <c r="B16" s="58" t="s">
        <v>586</v>
      </c>
      <c r="C16" s="58" t="s">
        <v>591</v>
      </c>
      <c r="D16" s="58">
        <v>3</v>
      </c>
      <c r="E16" s="58">
        <v>0</v>
      </c>
      <c r="F16" s="58" t="s">
        <v>592</v>
      </c>
      <c r="G16" s="309">
        <v>45354</v>
      </c>
      <c r="H16" s="311">
        <v>0</v>
      </c>
    </row>
    <row r="17" spans="1:8" hidden="1">
      <c r="A17" s="58" t="s">
        <v>8</v>
      </c>
      <c r="B17" s="58" t="s">
        <v>594</v>
      </c>
      <c r="C17" s="58" t="s">
        <v>591</v>
      </c>
      <c r="D17" s="58">
        <v>3</v>
      </c>
      <c r="E17" s="58">
        <v>0</v>
      </c>
      <c r="F17" s="58" t="s">
        <v>592</v>
      </c>
      <c r="G17" s="309">
        <v>45354</v>
      </c>
      <c r="H17" s="311">
        <v>0</v>
      </c>
    </row>
    <row r="18" spans="1:8" hidden="1">
      <c r="A18" s="58" t="s">
        <v>8</v>
      </c>
      <c r="B18" s="58" t="s">
        <v>599</v>
      </c>
      <c r="C18" s="58" t="s">
        <v>591</v>
      </c>
      <c r="D18" s="58">
        <v>5</v>
      </c>
      <c r="E18" s="58">
        <v>0</v>
      </c>
      <c r="F18" s="58" t="s">
        <v>592</v>
      </c>
      <c r="G18" s="309">
        <v>45354</v>
      </c>
      <c r="H18" s="311">
        <v>0</v>
      </c>
    </row>
    <row r="19" spans="1:8" hidden="1">
      <c r="A19" s="58" t="s">
        <v>8</v>
      </c>
      <c r="B19" s="58" t="s">
        <v>592</v>
      </c>
      <c r="C19" s="58" t="s">
        <v>591</v>
      </c>
      <c r="D19" s="58">
        <v>4</v>
      </c>
      <c r="E19" s="58">
        <v>0</v>
      </c>
      <c r="F19" s="58" t="s">
        <v>592</v>
      </c>
      <c r="G19" s="309">
        <v>45354</v>
      </c>
      <c r="H19" s="311">
        <v>0</v>
      </c>
    </row>
    <row r="20" spans="1:8" hidden="1">
      <c r="A20" s="58" t="s">
        <v>8</v>
      </c>
      <c r="B20" s="58" t="s">
        <v>600</v>
      </c>
      <c r="C20" s="58" t="s">
        <v>591</v>
      </c>
      <c r="D20" s="58">
        <v>4</v>
      </c>
      <c r="E20" s="58">
        <v>0</v>
      </c>
      <c r="F20" s="58" t="s">
        <v>592</v>
      </c>
      <c r="G20" s="309">
        <v>45354</v>
      </c>
      <c r="H20" s="311">
        <v>0</v>
      </c>
    </row>
    <row r="21" spans="1:8" hidden="1">
      <c r="A21" s="58" t="s">
        <v>8</v>
      </c>
      <c r="B21" s="58" t="s">
        <v>596</v>
      </c>
      <c r="C21" s="58" t="s">
        <v>591</v>
      </c>
      <c r="D21" s="58">
        <v>16</v>
      </c>
      <c r="E21" s="58">
        <v>0</v>
      </c>
      <c r="F21" s="58" t="s">
        <v>592</v>
      </c>
      <c r="G21" s="309">
        <v>45354</v>
      </c>
      <c r="H21" s="311">
        <v>0</v>
      </c>
    </row>
    <row r="22" spans="1:8" hidden="1">
      <c r="A22" s="58" t="s">
        <v>133</v>
      </c>
      <c r="B22" s="58" t="s">
        <v>594</v>
      </c>
      <c r="C22" s="58" t="s">
        <v>591</v>
      </c>
      <c r="D22" s="58">
        <v>5</v>
      </c>
      <c r="E22" s="58">
        <v>0</v>
      </c>
      <c r="F22" s="58" t="s">
        <v>592</v>
      </c>
      <c r="G22" s="309">
        <v>45354</v>
      </c>
      <c r="H22" s="311">
        <v>0</v>
      </c>
    </row>
    <row r="23" spans="1:8" hidden="1">
      <c r="A23" s="58" t="s">
        <v>133</v>
      </c>
      <c r="B23" s="58" t="s">
        <v>601</v>
      </c>
      <c r="C23" s="58" t="s">
        <v>591</v>
      </c>
      <c r="D23" s="58">
        <v>5</v>
      </c>
      <c r="E23" s="58">
        <v>0</v>
      </c>
      <c r="F23" s="58" t="s">
        <v>592</v>
      </c>
      <c r="G23" s="309">
        <v>45354</v>
      </c>
      <c r="H23" s="311">
        <v>0</v>
      </c>
    </row>
    <row r="24" spans="1:8" hidden="1">
      <c r="A24" s="58" t="s">
        <v>133</v>
      </c>
      <c r="B24" s="58" t="s">
        <v>599</v>
      </c>
      <c r="C24" s="58" t="s">
        <v>591</v>
      </c>
      <c r="D24" s="58">
        <v>5</v>
      </c>
      <c r="E24" s="58">
        <v>0</v>
      </c>
      <c r="F24" s="58" t="s">
        <v>592</v>
      </c>
      <c r="G24" s="309">
        <v>45354</v>
      </c>
      <c r="H24" s="311">
        <v>0</v>
      </c>
    </row>
    <row r="25" spans="1:8" hidden="1">
      <c r="A25" s="58" t="s">
        <v>133</v>
      </c>
      <c r="B25" s="58" t="s">
        <v>586</v>
      </c>
      <c r="C25" s="58" t="s">
        <v>591</v>
      </c>
      <c r="D25" s="58">
        <v>5</v>
      </c>
      <c r="E25" s="58">
        <v>0</v>
      </c>
      <c r="F25" s="58" t="s">
        <v>592</v>
      </c>
      <c r="G25" s="309">
        <v>45354</v>
      </c>
      <c r="H25" s="311">
        <v>0</v>
      </c>
    </row>
    <row r="26" spans="1:8" hidden="1">
      <c r="A26" s="58" t="s">
        <v>133</v>
      </c>
      <c r="B26" s="58" t="s">
        <v>593</v>
      </c>
      <c r="C26" s="58" t="s">
        <v>591</v>
      </c>
      <c r="D26" s="58">
        <v>5</v>
      </c>
      <c r="E26" s="58">
        <v>0</v>
      </c>
      <c r="F26" s="58" t="s">
        <v>592</v>
      </c>
      <c r="G26" s="309">
        <v>45354</v>
      </c>
      <c r="H26" s="311">
        <v>0</v>
      </c>
    </row>
    <row r="27" spans="1:8" hidden="1">
      <c r="A27" s="58" t="s">
        <v>133</v>
      </c>
      <c r="B27" s="58" t="s">
        <v>602</v>
      </c>
      <c r="C27" s="58" t="s">
        <v>591</v>
      </c>
      <c r="D27" s="58">
        <v>5</v>
      </c>
      <c r="E27" s="58">
        <v>0</v>
      </c>
      <c r="F27" s="58" t="s">
        <v>592</v>
      </c>
      <c r="G27" s="309">
        <v>45354</v>
      </c>
      <c r="H27" s="311">
        <v>0</v>
      </c>
    </row>
    <row r="28" spans="1:8" hidden="1">
      <c r="A28" s="58" t="s">
        <v>133</v>
      </c>
      <c r="B28" s="58" t="s">
        <v>599</v>
      </c>
      <c r="C28" s="58" t="s">
        <v>591</v>
      </c>
      <c r="D28" s="58">
        <v>15</v>
      </c>
      <c r="E28" s="58">
        <v>0</v>
      </c>
      <c r="F28" s="58" t="s">
        <v>592</v>
      </c>
      <c r="G28" s="309">
        <v>45357</v>
      </c>
      <c r="H28" s="311">
        <v>0</v>
      </c>
    </row>
    <row r="29" spans="1:8" hidden="1">
      <c r="A29" s="58" t="s">
        <v>133</v>
      </c>
      <c r="B29" s="58" t="s">
        <v>594</v>
      </c>
      <c r="C29" s="58" t="s">
        <v>591</v>
      </c>
      <c r="D29" s="58">
        <v>15</v>
      </c>
      <c r="E29" s="58">
        <v>0</v>
      </c>
      <c r="F29" s="58" t="s">
        <v>592</v>
      </c>
      <c r="G29" s="309">
        <v>45357</v>
      </c>
      <c r="H29" s="311">
        <v>0</v>
      </c>
    </row>
    <row r="30" spans="1:8" hidden="1">
      <c r="A30" s="58" t="s">
        <v>133</v>
      </c>
      <c r="B30" s="58" t="s">
        <v>593</v>
      </c>
      <c r="C30" s="58" t="s">
        <v>591</v>
      </c>
      <c r="D30" s="58">
        <v>16</v>
      </c>
      <c r="E30" s="58">
        <v>0</v>
      </c>
      <c r="F30" s="58" t="s">
        <v>592</v>
      </c>
      <c r="G30" s="309">
        <v>45357</v>
      </c>
      <c r="H30" s="311">
        <v>0</v>
      </c>
    </row>
    <row r="31" spans="1:8" hidden="1">
      <c r="A31" s="58" t="s">
        <v>133</v>
      </c>
      <c r="B31" s="58" t="s">
        <v>603</v>
      </c>
      <c r="C31" s="58" t="s">
        <v>591</v>
      </c>
      <c r="D31" s="58">
        <v>13</v>
      </c>
      <c r="E31" s="58">
        <v>0</v>
      </c>
      <c r="F31" s="58" t="s">
        <v>592</v>
      </c>
      <c r="G31" s="309">
        <v>45357</v>
      </c>
      <c r="H31" s="311">
        <v>0</v>
      </c>
    </row>
    <row r="32" spans="1:8" hidden="1">
      <c r="A32" s="58" t="s">
        <v>8</v>
      </c>
      <c r="B32" s="58" t="s">
        <v>594</v>
      </c>
      <c r="C32" s="58" t="s">
        <v>591</v>
      </c>
      <c r="D32" s="58">
        <v>18</v>
      </c>
      <c r="E32" s="58">
        <v>0</v>
      </c>
      <c r="F32" s="58" t="s">
        <v>592</v>
      </c>
      <c r="G32" s="309">
        <v>45357</v>
      </c>
      <c r="H32" s="311">
        <v>0</v>
      </c>
    </row>
    <row r="33" spans="1:8" hidden="1">
      <c r="A33" s="58" t="s">
        <v>8</v>
      </c>
      <c r="B33" s="58" t="s">
        <v>604</v>
      </c>
      <c r="C33" s="58" t="s">
        <v>591</v>
      </c>
      <c r="D33" s="58">
        <v>3</v>
      </c>
      <c r="E33" s="58">
        <v>0</v>
      </c>
      <c r="F33" s="58" t="s">
        <v>592</v>
      </c>
      <c r="G33" s="309">
        <v>45357</v>
      </c>
      <c r="H33" s="311">
        <v>0</v>
      </c>
    </row>
    <row r="34" spans="1:8" hidden="1">
      <c r="A34" s="58" t="s">
        <v>8</v>
      </c>
      <c r="B34" s="58" t="s">
        <v>596</v>
      </c>
      <c r="C34" s="58" t="s">
        <v>591</v>
      </c>
      <c r="D34" s="58">
        <v>12</v>
      </c>
      <c r="E34" s="58">
        <v>0</v>
      </c>
      <c r="F34" s="58" t="s">
        <v>592</v>
      </c>
      <c r="G34" s="309">
        <v>45357</v>
      </c>
      <c r="H34" s="311">
        <v>0</v>
      </c>
    </row>
    <row r="35" spans="1:8" hidden="1">
      <c r="A35" s="58" t="s">
        <v>8</v>
      </c>
      <c r="B35" s="58" t="s">
        <v>605</v>
      </c>
      <c r="C35" s="58" t="s">
        <v>591</v>
      </c>
      <c r="D35" s="58">
        <v>9</v>
      </c>
      <c r="E35" s="58">
        <v>0</v>
      </c>
      <c r="F35" s="58" t="s">
        <v>592</v>
      </c>
      <c r="G35" s="309">
        <v>45357</v>
      </c>
      <c r="H35" s="311">
        <v>0</v>
      </c>
    </row>
    <row r="36" spans="1:8">
      <c r="A36" s="58" t="s">
        <v>133</v>
      </c>
      <c r="B36" s="58" t="s">
        <v>606</v>
      </c>
      <c r="C36" s="58" t="s">
        <v>607</v>
      </c>
      <c r="D36" s="58">
        <v>38</v>
      </c>
      <c r="E36" s="58">
        <v>0</v>
      </c>
      <c r="F36" s="58" t="s">
        <v>592</v>
      </c>
      <c r="G36" s="309">
        <v>45361</v>
      </c>
      <c r="H36" s="311">
        <v>0</v>
      </c>
    </row>
    <row r="37" spans="1:8">
      <c r="A37" s="58" t="s">
        <v>133</v>
      </c>
      <c r="B37" s="58" t="s">
        <v>608</v>
      </c>
      <c r="C37" s="58" t="s">
        <v>607</v>
      </c>
      <c r="D37" s="58">
        <v>27</v>
      </c>
      <c r="E37" s="58">
        <v>0</v>
      </c>
      <c r="F37" s="58" t="s">
        <v>592</v>
      </c>
      <c r="G37" s="309">
        <v>45361</v>
      </c>
      <c r="H37" s="311">
        <v>0</v>
      </c>
    </row>
    <row r="38" spans="1:8">
      <c r="A38" s="58" t="s">
        <v>133</v>
      </c>
      <c r="B38" s="58" t="s">
        <v>609</v>
      </c>
      <c r="C38" s="58" t="s">
        <v>607</v>
      </c>
      <c r="D38" s="58">
        <v>25</v>
      </c>
      <c r="E38" s="58">
        <v>0</v>
      </c>
      <c r="F38" s="58" t="s">
        <v>592</v>
      </c>
      <c r="G38" s="309">
        <v>45361</v>
      </c>
      <c r="H38" s="311">
        <v>0</v>
      </c>
    </row>
    <row r="39" spans="1:8">
      <c r="A39" s="58" t="s">
        <v>133</v>
      </c>
      <c r="B39" s="58" t="s">
        <v>610</v>
      </c>
      <c r="C39" s="58" t="s">
        <v>607</v>
      </c>
      <c r="D39" s="58">
        <v>7</v>
      </c>
      <c r="E39" s="58">
        <v>0</v>
      </c>
      <c r="F39" s="58" t="s">
        <v>592</v>
      </c>
      <c r="G39" s="309">
        <v>45361</v>
      </c>
      <c r="H39" s="311">
        <v>0</v>
      </c>
    </row>
    <row r="40" spans="1:8">
      <c r="A40" s="58" t="s">
        <v>133</v>
      </c>
      <c r="B40" s="58" t="s">
        <v>611</v>
      </c>
      <c r="C40" s="58" t="s">
        <v>607</v>
      </c>
      <c r="D40" s="58">
        <v>4</v>
      </c>
      <c r="E40" s="58">
        <v>0</v>
      </c>
      <c r="F40" s="58" t="s">
        <v>592</v>
      </c>
      <c r="G40" s="309">
        <v>45361</v>
      </c>
      <c r="H40" s="311">
        <v>0</v>
      </c>
    </row>
    <row r="41" spans="1:8">
      <c r="A41" s="58" t="s">
        <v>133</v>
      </c>
      <c r="B41" s="58" t="s">
        <v>612</v>
      </c>
      <c r="C41" s="58" t="s">
        <v>607</v>
      </c>
      <c r="D41" s="58">
        <v>20</v>
      </c>
      <c r="E41" s="58">
        <v>0</v>
      </c>
      <c r="F41" s="58" t="s">
        <v>592</v>
      </c>
      <c r="G41" s="309">
        <v>45361</v>
      </c>
      <c r="H41" s="311">
        <v>0</v>
      </c>
    </row>
    <row r="42" spans="1:8">
      <c r="A42" s="58" t="s">
        <v>8</v>
      </c>
      <c r="B42" s="58" t="s">
        <v>586</v>
      </c>
      <c r="C42" s="58" t="s">
        <v>613</v>
      </c>
      <c r="D42" s="58">
        <v>3</v>
      </c>
      <c r="E42" s="58">
        <v>0</v>
      </c>
      <c r="F42" s="58" t="s">
        <v>592</v>
      </c>
      <c r="G42" s="309">
        <v>45363</v>
      </c>
      <c r="H42" s="311">
        <v>0</v>
      </c>
    </row>
    <row r="43" spans="1:8">
      <c r="A43" s="58" t="s">
        <v>8</v>
      </c>
      <c r="B43" s="58" t="s">
        <v>600</v>
      </c>
      <c r="C43" s="58" t="s">
        <v>613</v>
      </c>
      <c r="D43" s="58">
        <v>9</v>
      </c>
      <c r="E43" s="58">
        <v>0</v>
      </c>
      <c r="F43" s="58" t="s">
        <v>592</v>
      </c>
      <c r="G43" s="309">
        <v>45363</v>
      </c>
      <c r="H43" s="311">
        <v>0</v>
      </c>
    </row>
    <row r="44" spans="1:8">
      <c r="A44" s="58" t="s">
        <v>8</v>
      </c>
      <c r="B44" s="58" t="s">
        <v>601</v>
      </c>
      <c r="C44" s="58" t="s">
        <v>613</v>
      </c>
      <c r="D44" s="58">
        <v>3</v>
      </c>
      <c r="E44" s="58">
        <v>0</v>
      </c>
      <c r="F44" s="58" t="s">
        <v>592</v>
      </c>
      <c r="G44" s="309">
        <v>45363</v>
      </c>
      <c r="H44" s="311">
        <v>0</v>
      </c>
    </row>
    <row r="45" spans="1:8">
      <c r="A45" s="58" t="s">
        <v>8</v>
      </c>
      <c r="B45" s="58" t="s">
        <v>614</v>
      </c>
      <c r="C45" s="58" t="s">
        <v>613</v>
      </c>
      <c r="D45" s="58">
        <v>3</v>
      </c>
      <c r="E45" s="58">
        <v>0</v>
      </c>
      <c r="F45" s="58" t="s">
        <v>592</v>
      </c>
      <c r="G45" s="309">
        <v>45363</v>
      </c>
      <c r="H45" s="311">
        <v>0</v>
      </c>
    </row>
    <row r="46" spans="1:8">
      <c r="A46" s="58" t="s">
        <v>8</v>
      </c>
      <c r="B46" s="58" t="s">
        <v>615</v>
      </c>
      <c r="C46" s="58" t="s">
        <v>613</v>
      </c>
      <c r="D46" s="58">
        <v>3</v>
      </c>
      <c r="E46" s="58">
        <v>0</v>
      </c>
      <c r="F46" s="58" t="s">
        <v>592</v>
      </c>
      <c r="G46" s="309">
        <v>45363</v>
      </c>
      <c r="H46" s="311">
        <v>0</v>
      </c>
    </row>
    <row r="47" spans="1:8">
      <c r="A47" s="58" t="s">
        <v>8</v>
      </c>
      <c r="B47" s="58" t="s">
        <v>602</v>
      </c>
      <c r="C47" s="58" t="s">
        <v>613</v>
      </c>
      <c r="D47" s="58">
        <v>7</v>
      </c>
      <c r="E47" s="58">
        <v>0</v>
      </c>
      <c r="F47" s="58" t="s">
        <v>592</v>
      </c>
      <c r="G47" s="309">
        <v>45363</v>
      </c>
      <c r="H47" s="311">
        <v>0</v>
      </c>
    </row>
    <row r="48" spans="1:8">
      <c r="A48" s="58" t="s">
        <v>8</v>
      </c>
      <c r="B48" s="58" t="s">
        <v>616</v>
      </c>
      <c r="C48" s="58" t="s">
        <v>613</v>
      </c>
      <c r="D48" s="58">
        <v>3</v>
      </c>
      <c r="E48" s="58">
        <v>0</v>
      </c>
      <c r="F48" s="58" t="s">
        <v>592</v>
      </c>
      <c r="G48" s="309">
        <v>45363</v>
      </c>
      <c r="H48" s="311">
        <v>0</v>
      </c>
    </row>
    <row r="49" spans="1:8">
      <c r="A49" s="58" t="s">
        <v>8</v>
      </c>
      <c r="B49" s="58" t="s">
        <v>605</v>
      </c>
      <c r="C49" s="58" t="s">
        <v>613</v>
      </c>
      <c r="D49" s="58">
        <v>18</v>
      </c>
      <c r="E49" s="58">
        <v>0</v>
      </c>
      <c r="F49" s="58" t="s">
        <v>592</v>
      </c>
      <c r="G49" s="309">
        <v>45363</v>
      </c>
      <c r="H49" s="311">
        <v>0</v>
      </c>
    </row>
    <row r="50" spans="1:8">
      <c r="A50" s="58" t="s">
        <v>8</v>
      </c>
      <c r="B50" s="58" t="s">
        <v>596</v>
      </c>
      <c r="C50" s="58" t="s">
        <v>613</v>
      </c>
      <c r="D50" s="58">
        <v>13</v>
      </c>
      <c r="E50" s="58">
        <v>0</v>
      </c>
      <c r="F50" s="58" t="s">
        <v>592</v>
      </c>
      <c r="G50" s="309">
        <v>45363</v>
      </c>
      <c r="H50" s="311">
        <v>0</v>
      </c>
    </row>
    <row r="51" spans="1:8">
      <c r="A51" s="58" t="s">
        <v>8</v>
      </c>
      <c r="B51" s="58" t="s">
        <v>575</v>
      </c>
      <c r="C51" s="58" t="s">
        <v>581</v>
      </c>
      <c r="D51" s="58">
        <v>40</v>
      </c>
      <c r="E51" s="58">
        <v>0</v>
      </c>
      <c r="F51" s="58" t="s">
        <v>617</v>
      </c>
      <c r="G51" s="309">
        <v>45364</v>
      </c>
      <c r="H51" s="311">
        <v>0</v>
      </c>
    </row>
    <row r="52" spans="1:8">
      <c r="A52" s="58" t="s">
        <v>8</v>
      </c>
      <c r="B52" s="58" t="s">
        <v>618</v>
      </c>
      <c r="C52" s="58" t="s">
        <v>619</v>
      </c>
      <c r="D52" s="58">
        <v>4</v>
      </c>
      <c r="E52" s="58">
        <v>0</v>
      </c>
      <c r="F52" s="58" t="s">
        <v>592</v>
      </c>
      <c r="G52" s="309">
        <v>45364</v>
      </c>
      <c r="H52" s="311">
        <v>0</v>
      </c>
    </row>
    <row r="53" spans="1:8">
      <c r="A53" s="58" t="s">
        <v>8</v>
      </c>
      <c r="B53" s="58" t="s">
        <v>620</v>
      </c>
      <c r="C53" s="58" t="s">
        <v>619</v>
      </c>
      <c r="D53" s="58">
        <v>7</v>
      </c>
      <c r="E53" s="58">
        <v>0</v>
      </c>
      <c r="F53" s="58" t="s">
        <v>592</v>
      </c>
      <c r="G53" s="309">
        <v>45364</v>
      </c>
      <c r="H53" s="311">
        <v>0</v>
      </c>
    </row>
    <row r="54" spans="1:8">
      <c r="A54" s="58" t="s">
        <v>8</v>
      </c>
      <c r="B54" s="58" t="s">
        <v>616</v>
      </c>
      <c r="C54" s="58" t="s">
        <v>619</v>
      </c>
      <c r="D54" s="58">
        <v>6</v>
      </c>
      <c r="E54" s="58">
        <v>0</v>
      </c>
      <c r="F54" s="58" t="s">
        <v>592</v>
      </c>
      <c r="G54" s="309">
        <v>45364</v>
      </c>
      <c r="H54" s="311">
        <v>0</v>
      </c>
    </row>
    <row r="55" spans="1:8">
      <c r="A55" s="58" t="s">
        <v>8</v>
      </c>
      <c r="B55" s="58" t="s">
        <v>586</v>
      </c>
      <c r="C55" s="58" t="s">
        <v>619</v>
      </c>
      <c r="D55" s="58">
        <v>4</v>
      </c>
      <c r="E55" s="58">
        <v>0</v>
      </c>
      <c r="F55" s="58" t="s">
        <v>592</v>
      </c>
      <c r="G55" s="309">
        <v>45364</v>
      </c>
      <c r="H55" s="311">
        <v>0</v>
      </c>
    </row>
    <row r="56" spans="1:8">
      <c r="A56" s="58" t="s">
        <v>8</v>
      </c>
      <c r="B56" s="58" t="s">
        <v>604</v>
      </c>
      <c r="C56" s="58" t="s">
        <v>619</v>
      </c>
      <c r="D56" s="58">
        <v>4</v>
      </c>
      <c r="E56" s="58">
        <v>0</v>
      </c>
      <c r="F56" s="58" t="s">
        <v>592</v>
      </c>
      <c r="G56" s="309">
        <v>45364</v>
      </c>
      <c r="H56" s="311">
        <v>0</v>
      </c>
    </row>
    <row r="57" spans="1:8">
      <c r="A57" s="58" t="s">
        <v>8</v>
      </c>
      <c r="B57" s="58" t="s">
        <v>592</v>
      </c>
      <c r="C57" s="58" t="s">
        <v>619</v>
      </c>
      <c r="D57" s="58">
        <v>4</v>
      </c>
      <c r="E57" s="58">
        <v>0</v>
      </c>
      <c r="F57" s="58" t="s">
        <v>592</v>
      </c>
      <c r="G57" s="309">
        <v>45364</v>
      </c>
      <c r="H57" s="311">
        <v>0</v>
      </c>
    </row>
    <row r="58" spans="1:8">
      <c r="A58" s="58" t="s">
        <v>8</v>
      </c>
      <c r="B58" s="58" t="s">
        <v>602</v>
      </c>
      <c r="C58" s="58" t="s">
        <v>619</v>
      </c>
      <c r="D58" s="58">
        <v>3</v>
      </c>
      <c r="E58" s="58">
        <v>0</v>
      </c>
      <c r="F58" s="58" t="s">
        <v>592</v>
      </c>
      <c r="G58" s="309">
        <v>45364</v>
      </c>
      <c r="H58" s="311">
        <v>0</v>
      </c>
    </row>
    <row r="59" spans="1:8">
      <c r="A59" s="58" t="s">
        <v>8</v>
      </c>
      <c r="B59" s="58" t="s">
        <v>605</v>
      </c>
      <c r="C59" s="58" t="s">
        <v>619</v>
      </c>
      <c r="D59" s="58">
        <v>13</v>
      </c>
      <c r="E59" s="58">
        <v>0</v>
      </c>
      <c r="F59" s="58" t="s">
        <v>592</v>
      </c>
      <c r="G59" s="309">
        <v>45364</v>
      </c>
      <c r="H59" s="311">
        <v>0</v>
      </c>
    </row>
    <row r="60" spans="1:8">
      <c r="A60" s="58" t="s">
        <v>8</v>
      </c>
      <c r="B60" s="58" t="s">
        <v>596</v>
      </c>
      <c r="C60" s="58" t="s">
        <v>619</v>
      </c>
      <c r="D60" s="58">
        <v>17</v>
      </c>
      <c r="E60" s="58">
        <v>0</v>
      </c>
      <c r="F60" s="58" t="s">
        <v>592</v>
      </c>
      <c r="G60" s="309">
        <v>45364</v>
      </c>
      <c r="H60" s="311">
        <v>0</v>
      </c>
    </row>
    <row r="61" spans="1:8">
      <c r="A61" s="58" t="s">
        <v>133</v>
      </c>
      <c r="B61" s="58" t="s">
        <v>621</v>
      </c>
      <c r="C61" s="58" t="s">
        <v>619</v>
      </c>
      <c r="D61" s="58">
        <v>10</v>
      </c>
      <c r="E61" s="58">
        <v>0</v>
      </c>
      <c r="F61" s="58" t="s">
        <v>592</v>
      </c>
      <c r="G61" s="309">
        <v>45364</v>
      </c>
      <c r="H61" s="311">
        <v>0</v>
      </c>
    </row>
    <row r="62" spans="1:8">
      <c r="A62" s="58" t="s">
        <v>133</v>
      </c>
      <c r="B62" s="58" t="s">
        <v>622</v>
      </c>
      <c r="C62" s="58" t="s">
        <v>619</v>
      </c>
      <c r="D62" s="58">
        <v>10</v>
      </c>
      <c r="E62" s="58">
        <v>0</v>
      </c>
      <c r="F62" s="58" t="s">
        <v>592</v>
      </c>
      <c r="G62" s="309">
        <v>45364</v>
      </c>
      <c r="H62" s="311">
        <v>0</v>
      </c>
    </row>
    <row r="63" spans="1:8">
      <c r="A63" s="58" t="s">
        <v>133</v>
      </c>
      <c r="B63" s="58" t="s">
        <v>623</v>
      </c>
      <c r="C63" s="58" t="s">
        <v>619</v>
      </c>
      <c r="D63" s="58">
        <v>10</v>
      </c>
      <c r="E63" s="58">
        <v>0</v>
      </c>
      <c r="F63" s="58" t="s">
        <v>592</v>
      </c>
      <c r="G63" s="309">
        <v>45364</v>
      </c>
      <c r="H63" s="311">
        <v>0</v>
      </c>
    </row>
    <row r="64" spans="1:8">
      <c r="A64" s="58" t="s">
        <v>133</v>
      </c>
      <c r="B64" s="58" t="s">
        <v>624</v>
      </c>
      <c r="C64" s="58" t="s">
        <v>619</v>
      </c>
      <c r="D64" s="58">
        <v>10</v>
      </c>
      <c r="E64" s="58">
        <v>0</v>
      </c>
      <c r="F64" s="58" t="s">
        <v>592</v>
      </c>
      <c r="G64" s="309">
        <v>45364</v>
      </c>
      <c r="H64" s="311">
        <v>0</v>
      </c>
    </row>
    <row r="65" spans="1:8">
      <c r="A65" s="58" t="s">
        <v>133</v>
      </c>
      <c r="B65" s="58" t="s">
        <v>625</v>
      </c>
      <c r="C65" s="58" t="s">
        <v>619</v>
      </c>
      <c r="D65" s="58">
        <v>10</v>
      </c>
      <c r="E65" s="58">
        <v>0</v>
      </c>
      <c r="F65" s="58" t="s">
        <v>592</v>
      </c>
      <c r="G65" s="309">
        <v>45364</v>
      </c>
      <c r="H65" s="311">
        <v>0</v>
      </c>
    </row>
    <row r="66" spans="1:8">
      <c r="A66" s="58" t="s">
        <v>133</v>
      </c>
      <c r="B66" s="58" t="s">
        <v>626</v>
      </c>
      <c r="C66" s="58" t="s">
        <v>619</v>
      </c>
      <c r="D66" s="58">
        <v>10</v>
      </c>
      <c r="E66" s="58">
        <v>0</v>
      </c>
      <c r="F66" s="58" t="s">
        <v>592</v>
      </c>
      <c r="G66" s="309">
        <v>45364</v>
      </c>
      <c r="H66" s="311">
        <v>0</v>
      </c>
    </row>
    <row r="67" spans="1:8">
      <c r="A67" s="58" t="s">
        <v>133</v>
      </c>
      <c r="B67" s="58" t="s">
        <v>599</v>
      </c>
      <c r="C67" s="58" t="s">
        <v>627</v>
      </c>
      <c r="D67" s="58">
        <v>10</v>
      </c>
      <c r="E67" s="58">
        <v>0</v>
      </c>
      <c r="F67" s="58" t="s">
        <v>592</v>
      </c>
      <c r="G67" s="309">
        <v>45365</v>
      </c>
      <c r="H67" s="311">
        <v>0</v>
      </c>
    </row>
    <row r="68" spans="1:8">
      <c r="A68" s="58" t="s">
        <v>133</v>
      </c>
      <c r="B68" s="58" t="s">
        <v>623</v>
      </c>
      <c r="C68" s="58" t="s">
        <v>627</v>
      </c>
      <c r="D68" s="58">
        <v>10</v>
      </c>
      <c r="E68" s="58">
        <v>0</v>
      </c>
      <c r="F68" s="58" t="s">
        <v>592</v>
      </c>
      <c r="G68" s="309">
        <v>45365</v>
      </c>
      <c r="H68" s="311">
        <v>0</v>
      </c>
    </row>
    <row r="69" spans="1:8">
      <c r="A69" s="58" t="s">
        <v>133</v>
      </c>
      <c r="B69" s="58" t="s">
        <v>624</v>
      </c>
      <c r="C69" s="58" t="s">
        <v>627</v>
      </c>
      <c r="D69" s="58">
        <v>10</v>
      </c>
      <c r="E69" s="58">
        <v>0</v>
      </c>
      <c r="F69" s="58" t="s">
        <v>592</v>
      </c>
      <c r="G69" s="309">
        <v>45365</v>
      </c>
      <c r="H69" s="311">
        <v>0</v>
      </c>
    </row>
    <row r="70" spans="1:8">
      <c r="A70" s="58" t="s">
        <v>133</v>
      </c>
      <c r="B70" s="58" t="s">
        <v>628</v>
      </c>
      <c r="C70" s="58" t="s">
        <v>627</v>
      </c>
      <c r="D70" s="58">
        <v>10</v>
      </c>
      <c r="E70" s="58">
        <v>0</v>
      </c>
      <c r="F70" s="58" t="s">
        <v>592</v>
      </c>
      <c r="G70" s="309">
        <v>45365</v>
      </c>
      <c r="H70" s="311">
        <v>0</v>
      </c>
    </row>
    <row r="71" spans="1:8">
      <c r="A71" s="58" t="s">
        <v>133</v>
      </c>
      <c r="B71" s="58" t="s">
        <v>626</v>
      </c>
      <c r="C71" s="58" t="s">
        <v>627</v>
      </c>
      <c r="D71" s="58">
        <v>10</v>
      </c>
      <c r="E71" s="58">
        <v>0</v>
      </c>
      <c r="F71" s="58" t="s">
        <v>592</v>
      </c>
      <c r="G71" s="309">
        <v>45365</v>
      </c>
      <c r="H71" s="311">
        <v>0</v>
      </c>
    </row>
    <row r="72" spans="1:8">
      <c r="A72" s="58" t="s">
        <v>133</v>
      </c>
      <c r="B72" s="58" t="s">
        <v>625</v>
      </c>
      <c r="C72" s="58" t="s">
        <v>627</v>
      </c>
      <c r="D72" s="58">
        <v>10</v>
      </c>
      <c r="E72" s="58">
        <v>0</v>
      </c>
      <c r="F72" s="58" t="s">
        <v>592</v>
      </c>
      <c r="G72" s="309">
        <v>45365</v>
      </c>
      <c r="H72" s="311">
        <v>0</v>
      </c>
    </row>
    <row r="73" spans="1:8">
      <c r="A73" s="58" t="s">
        <v>8</v>
      </c>
      <c r="B73" s="58" t="s">
        <v>603</v>
      </c>
      <c r="C73" s="58" t="s">
        <v>629</v>
      </c>
      <c r="D73" s="58">
        <v>5</v>
      </c>
      <c r="E73" s="58">
        <v>0</v>
      </c>
      <c r="F73" s="58" t="s">
        <v>592</v>
      </c>
      <c r="G73" s="309">
        <v>45369</v>
      </c>
      <c r="H73" s="311">
        <v>0</v>
      </c>
    </row>
    <row r="74" spans="1:8">
      <c r="A74" s="58" t="s">
        <v>8</v>
      </c>
      <c r="B74" s="58" t="s">
        <v>614</v>
      </c>
      <c r="C74" s="58" t="s">
        <v>629</v>
      </c>
      <c r="D74" s="58">
        <v>10</v>
      </c>
      <c r="E74" s="58">
        <v>0</v>
      </c>
      <c r="F74" s="58" t="s">
        <v>592</v>
      </c>
      <c r="G74" s="309">
        <v>45369</v>
      </c>
      <c r="H74" s="311">
        <v>0</v>
      </c>
    </row>
    <row r="75" spans="1:8">
      <c r="A75" s="58" t="s">
        <v>8</v>
      </c>
      <c r="B75" s="58" t="s">
        <v>593</v>
      </c>
      <c r="C75" s="58" t="s">
        <v>629</v>
      </c>
      <c r="D75" s="58">
        <v>5</v>
      </c>
      <c r="E75" s="58">
        <v>0</v>
      </c>
      <c r="F75" s="58" t="s">
        <v>592</v>
      </c>
      <c r="G75" s="309">
        <v>45369</v>
      </c>
      <c r="H75" s="311">
        <v>0</v>
      </c>
    </row>
    <row r="76" spans="1:8">
      <c r="A76" s="58" t="s">
        <v>8</v>
      </c>
      <c r="B76" s="58" t="s">
        <v>600</v>
      </c>
      <c r="C76" s="58" t="s">
        <v>629</v>
      </c>
      <c r="D76" s="58">
        <v>15</v>
      </c>
      <c r="E76" s="58">
        <v>0</v>
      </c>
      <c r="F76" s="58" t="s">
        <v>592</v>
      </c>
      <c r="G76" s="309">
        <v>45369</v>
      </c>
      <c r="H76" s="311">
        <v>0</v>
      </c>
    </row>
    <row r="77" spans="1:8">
      <c r="A77" s="58" t="s">
        <v>8</v>
      </c>
      <c r="B77" s="58" t="s">
        <v>630</v>
      </c>
      <c r="C77" s="58" t="s">
        <v>629</v>
      </c>
      <c r="D77" s="58">
        <v>5</v>
      </c>
      <c r="E77" s="58">
        <v>0</v>
      </c>
      <c r="F77" s="58" t="s">
        <v>592</v>
      </c>
      <c r="G77" s="309">
        <v>45369</v>
      </c>
      <c r="H77" s="311">
        <v>0</v>
      </c>
    </row>
    <row r="78" spans="1:8">
      <c r="A78" s="58" t="s">
        <v>8</v>
      </c>
      <c r="B78" s="58" t="s">
        <v>631</v>
      </c>
      <c r="C78" s="58" t="s">
        <v>629</v>
      </c>
      <c r="D78" s="58">
        <v>40</v>
      </c>
      <c r="E78" s="58">
        <v>0</v>
      </c>
      <c r="F78" s="58" t="s">
        <v>592</v>
      </c>
      <c r="G78" s="309">
        <v>45369</v>
      </c>
      <c r="H78" s="311">
        <v>0</v>
      </c>
    </row>
    <row r="79" spans="1:8">
      <c r="A79" s="58" t="s">
        <v>8</v>
      </c>
      <c r="B79" s="58" t="s">
        <v>616</v>
      </c>
      <c r="C79" s="58" t="s">
        <v>632</v>
      </c>
      <c r="D79" s="58">
        <v>10</v>
      </c>
      <c r="E79" s="58">
        <v>0</v>
      </c>
      <c r="F79" s="58" t="s">
        <v>592</v>
      </c>
      <c r="G79" s="309">
        <v>45370</v>
      </c>
      <c r="H79" s="311">
        <v>0</v>
      </c>
    </row>
    <row r="80" spans="1:8">
      <c r="A80" s="58" t="s">
        <v>8</v>
      </c>
      <c r="B80" s="58" t="s">
        <v>600</v>
      </c>
      <c r="C80" s="58" t="s">
        <v>632</v>
      </c>
      <c r="D80" s="58">
        <v>10</v>
      </c>
      <c r="E80" s="58">
        <v>0</v>
      </c>
      <c r="F80" s="58" t="s">
        <v>592</v>
      </c>
      <c r="G80" s="309">
        <v>45370</v>
      </c>
      <c r="H80" s="311">
        <v>0</v>
      </c>
    </row>
    <row r="81" spans="1:8">
      <c r="A81" s="58" t="s">
        <v>8</v>
      </c>
      <c r="B81" s="58" t="s">
        <v>586</v>
      </c>
      <c r="C81" s="58" t="s">
        <v>632</v>
      </c>
      <c r="D81" s="58">
        <v>10</v>
      </c>
      <c r="E81" s="58">
        <v>0</v>
      </c>
      <c r="F81" s="58" t="s">
        <v>592</v>
      </c>
      <c r="G81" s="309">
        <v>45370</v>
      </c>
      <c r="H81" s="311">
        <v>0</v>
      </c>
    </row>
    <row r="82" spans="1:8">
      <c r="A82" s="58" t="s">
        <v>8</v>
      </c>
      <c r="B82" s="58" t="s">
        <v>601</v>
      </c>
      <c r="C82" s="58" t="s">
        <v>632</v>
      </c>
      <c r="D82" s="58">
        <v>10</v>
      </c>
      <c r="E82" s="58">
        <v>0</v>
      </c>
      <c r="F82" s="58" t="s">
        <v>592</v>
      </c>
      <c r="G82" s="309">
        <v>45370</v>
      </c>
      <c r="H82" s="311">
        <v>0</v>
      </c>
    </row>
    <row r="83" spans="1:8">
      <c r="A83" s="58" t="s">
        <v>8</v>
      </c>
      <c r="B83" s="58" t="s">
        <v>594</v>
      </c>
      <c r="C83" s="58" t="s">
        <v>632</v>
      </c>
      <c r="D83" s="58">
        <v>4</v>
      </c>
      <c r="E83" s="58">
        <v>0</v>
      </c>
      <c r="F83" s="58" t="s">
        <v>592</v>
      </c>
      <c r="G83" s="309">
        <v>45370</v>
      </c>
      <c r="H83" s="311">
        <v>0</v>
      </c>
    </row>
    <row r="84" spans="1:8">
      <c r="A84" s="58" t="s">
        <v>8</v>
      </c>
      <c r="B84" s="58" t="s">
        <v>631</v>
      </c>
      <c r="C84" s="58" t="s">
        <v>632</v>
      </c>
      <c r="D84" s="58">
        <v>35</v>
      </c>
      <c r="E84" s="58">
        <v>0</v>
      </c>
      <c r="F84" s="58" t="s">
        <v>592</v>
      </c>
      <c r="G84" s="309">
        <v>45370</v>
      </c>
      <c r="H84" s="311">
        <v>0</v>
      </c>
    </row>
    <row r="85" spans="1:8">
      <c r="A85" s="58" t="s">
        <v>8</v>
      </c>
      <c r="B85" s="58" t="s">
        <v>620</v>
      </c>
      <c r="C85" s="58" t="s">
        <v>633</v>
      </c>
      <c r="D85" s="58">
        <v>5</v>
      </c>
      <c r="E85" s="58">
        <v>0</v>
      </c>
      <c r="F85" s="58" t="s">
        <v>592</v>
      </c>
      <c r="G85" s="309">
        <v>45371</v>
      </c>
      <c r="H85" s="311">
        <v>0</v>
      </c>
    </row>
    <row r="86" spans="1:8">
      <c r="A86" s="58" t="s">
        <v>8</v>
      </c>
      <c r="B86" s="58" t="s">
        <v>616</v>
      </c>
      <c r="C86" s="58" t="s">
        <v>633</v>
      </c>
      <c r="D86" s="58">
        <v>5</v>
      </c>
      <c r="E86" s="58">
        <v>0</v>
      </c>
      <c r="F86" s="58" t="s">
        <v>592</v>
      </c>
      <c r="G86" s="309">
        <v>45371</v>
      </c>
      <c r="H86" s="311">
        <v>0</v>
      </c>
    </row>
    <row r="87" spans="1:8">
      <c r="A87" s="58" t="s">
        <v>8</v>
      </c>
      <c r="B87" s="58" t="s">
        <v>600</v>
      </c>
      <c r="C87" s="58" t="s">
        <v>633</v>
      </c>
      <c r="D87" s="58">
        <v>8</v>
      </c>
      <c r="E87" s="58">
        <v>0</v>
      </c>
      <c r="F87" s="58" t="s">
        <v>592</v>
      </c>
      <c r="G87" s="309">
        <v>45371</v>
      </c>
      <c r="H87" s="311">
        <v>0</v>
      </c>
    </row>
    <row r="88" spans="1:8">
      <c r="A88" s="58" t="s">
        <v>8</v>
      </c>
      <c r="B88" s="58" t="s">
        <v>634</v>
      </c>
      <c r="C88" s="58" t="s">
        <v>633</v>
      </c>
      <c r="D88" s="58">
        <v>5</v>
      </c>
      <c r="E88" s="58">
        <v>0</v>
      </c>
      <c r="F88" s="58" t="s">
        <v>592</v>
      </c>
      <c r="G88" s="309">
        <v>45371</v>
      </c>
      <c r="H88" s="311">
        <v>0</v>
      </c>
    </row>
    <row r="89" spans="1:8">
      <c r="A89" s="58" t="s">
        <v>8</v>
      </c>
      <c r="B89" s="58" t="s">
        <v>599</v>
      </c>
      <c r="C89" s="58" t="s">
        <v>633</v>
      </c>
      <c r="D89" s="58">
        <v>5</v>
      </c>
      <c r="E89" s="58">
        <v>0</v>
      </c>
      <c r="F89" s="58" t="s">
        <v>592</v>
      </c>
      <c r="G89" s="309">
        <v>45371</v>
      </c>
      <c r="H89" s="311">
        <v>0</v>
      </c>
    </row>
    <row r="90" spans="1:8">
      <c r="A90" s="58" t="s">
        <v>8</v>
      </c>
      <c r="B90" s="58" t="s">
        <v>631</v>
      </c>
      <c r="C90" s="58" t="s">
        <v>633</v>
      </c>
      <c r="D90" s="58">
        <v>28</v>
      </c>
      <c r="E90" s="58">
        <v>0</v>
      </c>
      <c r="F90" s="58" t="s">
        <v>592</v>
      </c>
      <c r="G90" s="309">
        <v>45371</v>
      </c>
      <c r="H90" s="311">
        <v>0</v>
      </c>
    </row>
    <row r="91" spans="1:8">
      <c r="A91" s="58" t="s">
        <v>133</v>
      </c>
      <c r="B91" s="58" t="s">
        <v>628</v>
      </c>
      <c r="C91" s="58" t="s">
        <v>633</v>
      </c>
      <c r="D91" s="58">
        <v>10</v>
      </c>
      <c r="E91" s="58">
        <v>0</v>
      </c>
      <c r="F91" s="58" t="s">
        <v>592</v>
      </c>
      <c r="G91" s="309">
        <v>45371</v>
      </c>
      <c r="H91" s="311">
        <v>0</v>
      </c>
    </row>
    <row r="92" spans="1:8">
      <c r="A92" s="58" t="s">
        <v>133</v>
      </c>
      <c r="B92" s="58" t="s">
        <v>621</v>
      </c>
      <c r="C92" s="58" t="s">
        <v>633</v>
      </c>
      <c r="D92" s="58">
        <v>10</v>
      </c>
      <c r="E92" s="58">
        <v>0</v>
      </c>
      <c r="F92" s="58" t="s">
        <v>592</v>
      </c>
      <c r="G92" s="309">
        <v>45371</v>
      </c>
      <c r="H92" s="311">
        <v>0</v>
      </c>
    </row>
    <row r="93" spans="1:8">
      <c r="A93" s="58" t="s">
        <v>133</v>
      </c>
      <c r="B93" s="58" t="s">
        <v>622</v>
      </c>
      <c r="C93" s="58" t="s">
        <v>633</v>
      </c>
      <c r="D93" s="58">
        <v>10</v>
      </c>
      <c r="E93" s="58">
        <v>0</v>
      </c>
      <c r="F93" s="58" t="s">
        <v>592</v>
      </c>
      <c r="G93" s="309">
        <v>45371</v>
      </c>
      <c r="H93" s="311">
        <v>0</v>
      </c>
    </row>
    <row r="94" spans="1:8">
      <c r="A94" s="58" t="s">
        <v>133</v>
      </c>
      <c r="B94" s="58" t="s">
        <v>624</v>
      </c>
      <c r="C94" s="58" t="s">
        <v>633</v>
      </c>
      <c r="D94" s="58">
        <v>10</v>
      </c>
      <c r="E94" s="58">
        <v>0</v>
      </c>
      <c r="F94" s="58" t="s">
        <v>592</v>
      </c>
      <c r="G94" s="309">
        <v>45371</v>
      </c>
      <c r="H94" s="311">
        <v>0</v>
      </c>
    </row>
    <row r="95" spans="1:8">
      <c r="A95" s="58" t="s">
        <v>133</v>
      </c>
      <c r="B95" s="58" t="s">
        <v>625</v>
      </c>
      <c r="C95" s="58" t="s">
        <v>633</v>
      </c>
      <c r="D95" s="58">
        <v>10</v>
      </c>
      <c r="E95" s="58">
        <v>0</v>
      </c>
      <c r="F95" s="58" t="s">
        <v>592</v>
      </c>
      <c r="G95" s="309">
        <v>45371</v>
      </c>
      <c r="H95" s="311">
        <v>0</v>
      </c>
    </row>
    <row r="96" spans="1:8">
      <c r="A96" s="58" t="s">
        <v>133</v>
      </c>
      <c r="B96" s="58" t="s">
        <v>626</v>
      </c>
      <c r="C96" s="58" t="s">
        <v>633</v>
      </c>
      <c r="D96" s="58">
        <v>10</v>
      </c>
      <c r="E96" s="58">
        <v>0</v>
      </c>
      <c r="F96" s="58" t="s">
        <v>592</v>
      </c>
      <c r="G96" s="309">
        <v>45371</v>
      </c>
      <c r="H96" s="311">
        <v>0</v>
      </c>
    </row>
    <row r="97" spans="1:9">
      <c r="A97" s="58" t="s">
        <v>8</v>
      </c>
      <c r="B97" s="58" t="s">
        <v>599</v>
      </c>
      <c r="C97" s="58" t="s">
        <v>635</v>
      </c>
      <c r="D97" s="58">
        <v>10</v>
      </c>
      <c r="E97" s="58">
        <v>0</v>
      </c>
      <c r="F97" s="58" t="s">
        <v>592</v>
      </c>
      <c r="G97" s="309">
        <v>45372</v>
      </c>
      <c r="H97" s="311">
        <v>0</v>
      </c>
    </row>
    <row r="98" spans="1:9">
      <c r="A98" s="58" t="s">
        <v>8</v>
      </c>
      <c r="B98" s="58" t="s">
        <v>594</v>
      </c>
      <c r="C98" s="58" t="s">
        <v>635</v>
      </c>
      <c r="D98" s="58">
        <v>5</v>
      </c>
      <c r="E98" s="58">
        <v>0</v>
      </c>
      <c r="F98" s="58" t="s">
        <v>592</v>
      </c>
      <c r="G98" s="309">
        <v>45372</v>
      </c>
      <c r="H98" s="311">
        <v>0</v>
      </c>
    </row>
    <row r="99" spans="1:9">
      <c r="A99" s="58" t="s">
        <v>8</v>
      </c>
      <c r="B99" s="58" t="s">
        <v>592</v>
      </c>
      <c r="C99" s="58" t="s">
        <v>635</v>
      </c>
      <c r="D99" s="58">
        <v>10</v>
      </c>
      <c r="E99" s="58">
        <v>0</v>
      </c>
      <c r="F99" s="58" t="s">
        <v>592</v>
      </c>
      <c r="G99" s="309">
        <v>45372</v>
      </c>
      <c r="H99" s="311">
        <v>0</v>
      </c>
    </row>
    <row r="100" spans="1:9">
      <c r="A100" s="58" t="s">
        <v>8</v>
      </c>
      <c r="B100" s="58" t="s">
        <v>631</v>
      </c>
      <c r="C100" s="58" t="s">
        <v>635</v>
      </c>
      <c r="D100" s="58">
        <v>25</v>
      </c>
      <c r="E100" s="58">
        <v>0</v>
      </c>
      <c r="F100" s="58" t="s">
        <v>592</v>
      </c>
      <c r="G100" s="309">
        <v>45372</v>
      </c>
      <c r="H100" s="311">
        <v>0</v>
      </c>
    </row>
    <row r="101" spans="1:9">
      <c r="A101" s="58" t="s">
        <v>8</v>
      </c>
      <c r="B101" s="58" t="s">
        <v>620</v>
      </c>
      <c r="C101" s="58" t="s">
        <v>636</v>
      </c>
      <c r="D101" s="58">
        <v>6</v>
      </c>
      <c r="E101" s="58">
        <v>0</v>
      </c>
      <c r="F101" s="58" t="s">
        <v>592</v>
      </c>
      <c r="G101" s="309">
        <v>45385</v>
      </c>
      <c r="H101" s="311">
        <v>0</v>
      </c>
    </row>
    <row r="102" spans="1:9">
      <c r="A102" s="58" t="s">
        <v>8</v>
      </c>
      <c r="B102" s="58" t="s">
        <v>614</v>
      </c>
      <c r="C102" s="58" t="s">
        <v>636</v>
      </c>
      <c r="D102" s="58">
        <v>10</v>
      </c>
      <c r="E102" s="58">
        <v>0</v>
      </c>
      <c r="F102" s="58" t="s">
        <v>592</v>
      </c>
      <c r="G102" s="309">
        <v>45385</v>
      </c>
      <c r="H102" s="311">
        <v>0</v>
      </c>
    </row>
    <row r="103" spans="1:9">
      <c r="A103" s="58" t="s">
        <v>8</v>
      </c>
      <c r="B103" s="58" t="s">
        <v>594</v>
      </c>
      <c r="C103" s="58" t="s">
        <v>636</v>
      </c>
      <c r="D103" s="58">
        <v>6</v>
      </c>
      <c r="E103" s="58">
        <v>0</v>
      </c>
      <c r="F103" s="58" t="s">
        <v>592</v>
      </c>
      <c r="G103" s="309">
        <v>45385</v>
      </c>
      <c r="H103" s="311">
        <v>0</v>
      </c>
    </row>
    <row r="104" spans="1:9">
      <c r="A104" s="58" t="s">
        <v>8</v>
      </c>
      <c r="B104" s="58" t="s">
        <v>604</v>
      </c>
      <c r="C104" s="58" t="s">
        <v>636</v>
      </c>
      <c r="D104" s="58">
        <v>6</v>
      </c>
      <c r="E104" s="58">
        <v>0</v>
      </c>
      <c r="F104" s="58" t="s">
        <v>592</v>
      </c>
      <c r="G104" s="309">
        <v>45385</v>
      </c>
      <c r="H104" s="311">
        <v>0</v>
      </c>
    </row>
    <row r="105" spans="1:9">
      <c r="A105" s="58" t="s">
        <v>8</v>
      </c>
      <c r="B105" s="58" t="s">
        <v>603</v>
      </c>
      <c r="C105" s="58" t="s">
        <v>636</v>
      </c>
      <c r="D105" s="58">
        <v>6</v>
      </c>
      <c r="E105" s="58">
        <v>0</v>
      </c>
      <c r="F105" s="58" t="s">
        <v>592</v>
      </c>
      <c r="G105" s="309">
        <v>45385</v>
      </c>
      <c r="H105" s="311">
        <v>0</v>
      </c>
    </row>
    <row r="106" spans="1:9">
      <c r="A106" s="58" t="s">
        <v>8</v>
      </c>
      <c r="B106" s="58" t="s">
        <v>630</v>
      </c>
      <c r="C106" s="58" t="s">
        <v>636</v>
      </c>
      <c r="D106" s="58">
        <v>6</v>
      </c>
      <c r="E106" s="58">
        <v>0</v>
      </c>
      <c r="F106" s="58" t="s">
        <v>592</v>
      </c>
      <c r="G106" s="309">
        <v>45385</v>
      </c>
      <c r="H106" s="311">
        <v>0</v>
      </c>
    </row>
    <row r="107" spans="1:9">
      <c r="A107" s="58" t="s">
        <v>8</v>
      </c>
      <c r="B107" s="58" t="s">
        <v>631</v>
      </c>
      <c r="C107" s="58" t="s">
        <v>636</v>
      </c>
      <c r="D107" s="58">
        <v>40</v>
      </c>
      <c r="E107" s="58">
        <v>0</v>
      </c>
      <c r="F107" s="58" t="s">
        <v>592</v>
      </c>
      <c r="G107" s="309">
        <v>45385</v>
      </c>
      <c r="H107" s="311">
        <v>0</v>
      </c>
    </row>
    <row r="108" spans="1:9">
      <c r="A108" s="58" t="s">
        <v>8</v>
      </c>
      <c r="B108" s="58" t="s">
        <v>637</v>
      </c>
      <c r="C108" s="58" t="s">
        <v>638</v>
      </c>
      <c r="D108" s="58">
        <v>15</v>
      </c>
      <c r="E108" s="58">
        <v>0</v>
      </c>
      <c r="F108" s="58" t="s">
        <v>639</v>
      </c>
      <c r="G108" s="309">
        <v>45406</v>
      </c>
      <c r="H108" s="311">
        <v>0</v>
      </c>
      <c r="I108" s="58" t="s">
        <v>640</v>
      </c>
    </row>
    <row r="109" spans="1:9">
      <c r="A109" s="58" t="s">
        <v>8</v>
      </c>
      <c r="B109" s="58" t="s">
        <v>637</v>
      </c>
      <c r="C109" s="58" t="s">
        <v>641</v>
      </c>
      <c r="D109" s="58">
        <v>17</v>
      </c>
      <c r="E109" s="58">
        <v>0</v>
      </c>
      <c r="F109" s="58" t="s">
        <v>639</v>
      </c>
      <c r="G109" s="309">
        <v>45406</v>
      </c>
      <c r="H109" s="311">
        <v>0</v>
      </c>
    </row>
    <row r="110" spans="1:9">
      <c r="A110" s="58" t="s">
        <v>574</v>
      </c>
      <c r="B110" s="58" t="s">
        <v>637</v>
      </c>
      <c r="C110" s="58" t="s">
        <v>641</v>
      </c>
      <c r="D110" s="58">
        <v>22</v>
      </c>
      <c r="E110" s="58">
        <v>0</v>
      </c>
      <c r="F110" s="58" t="s">
        <v>639</v>
      </c>
      <c r="G110" s="309">
        <v>45407</v>
      </c>
      <c r="H110" s="311">
        <v>0</v>
      </c>
    </row>
    <row r="111" spans="1:9">
      <c r="A111" s="58" t="s">
        <v>259</v>
      </c>
      <c r="B111" s="58" t="s">
        <v>637</v>
      </c>
      <c r="C111" s="58" t="s">
        <v>641</v>
      </c>
      <c r="D111" s="58">
        <v>45</v>
      </c>
      <c r="E111" s="58">
        <v>5</v>
      </c>
      <c r="F111" s="58" t="s">
        <v>639</v>
      </c>
      <c r="G111" s="309">
        <v>45407</v>
      </c>
      <c r="H111" s="311">
        <v>0.22</v>
      </c>
      <c r="I111" s="58" t="s">
        <v>642</v>
      </c>
    </row>
    <row r="112" spans="1:9">
      <c r="A112" s="58" t="s">
        <v>8</v>
      </c>
      <c r="B112" s="58" t="s">
        <v>643</v>
      </c>
      <c r="C112" s="58" t="s">
        <v>641</v>
      </c>
      <c r="D112" s="58">
        <v>42</v>
      </c>
      <c r="E112" s="58">
        <v>0</v>
      </c>
      <c r="F112" s="58" t="s">
        <v>639</v>
      </c>
      <c r="G112" s="309">
        <v>45408</v>
      </c>
      <c r="H112" s="311">
        <v>0</v>
      </c>
      <c r="I112" s="642"/>
    </row>
    <row r="113" spans="1:9">
      <c r="A113" s="58" t="s">
        <v>574</v>
      </c>
      <c r="B113" s="58" t="s">
        <v>643</v>
      </c>
      <c r="C113" s="58" t="s">
        <v>641</v>
      </c>
      <c r="D113" s="58">
        <v>35</v>
      </c>
      <c r="E113" s="58">
        <v>0</v>
      </c>
      <c r="F113" s="58" t="s">
        <v>639</v>
      </c>
      <c r="G113" s="309">
        <v>45413</v>
      </c>
      <c r="H113" s="311">
        <v>0</v>
      </c>
      <c r="I113" s="58" t="s">
        <v>644</v>
      </c>
    </row>
    <row r="114" spans="1:9">
      <c r="A114" s="58" t="s">
        <v>133</v>
      </c>
      <c r="B114" s="58" t="s">
        <v>643</v>
      </c>
      <c r="C114" s="58" t="s">
        <v>323</v>
      </c>
      <c r="D114" s="58">
        <v>15</v>
      </c>
      <c r="E114" s="58">
        <v>0</v>
      </c>
      <c r="F114" s="58" t="s">
        <v>639</v>
      </c>
      <c r="G114" s="309">
        <v>45413</v>
      </c>
      <c r="H114" s="311">
        <v>0</v>
      </c>
    </row>
    <row r="115" spans="1:9">
      <c r="A115" s="58" t="s">
        <v>133</v>
      </c>
      <c r="B115" s="58" t="s">
        <v>637</v>
      </c>
      <c r="C115" s="58" t="s">
        <v>645</v>
      </c>
      <c r="D115" s="58">
        <v>15</v>
      </c>
      <c r="E115" s="58">
        <v>0</v>
      </c>
      <c r="F115" s="58" t="s">
        <v>639</v>
      </c>
      <c r="G115" s="309">
        <v>45425</v>
      </c>
      <c r="H115" s="311">
        <v>0</v>
      </c>
    </row>
    <row r="116" spans="1:9">
      <c r="A116" s="58" t="s">
        <v>8</v>
      </c>
      <c r="B116" s="58" t="s">
        <v>643</v>
      </c>
      <c r="C116" s="58" t="s">
        <v>641</v>
      </c>
      <c r="D116" s="58">
        <v>24</v>
      </c>
      <c r="E116" s="58">
        <v>0</v>
      </c>
      <c r="F116" s="58" t="s">
        <v>639</v>
      </c>
      <c r="G116" s="309">
        <v>45425</v>
      </c>
      <c r="H116" s="311">
        <v>0</v>
      </c>
    </row>
    <row r="117" spans="1:9">
      <c r="A117" s="58" t="s">
        <v>259</v>
      </c>
      <c r="B117" s="58" t="s">
        <v>643</v>
      </c>
      <c r="C117" s="58" t="s">
        <v>641</v>
      </c>
      <c r="D117" s="58">
        <v>11</v>
      </c>
      <c r="E117" s="58">
        <v>3</v>
      </c>
      <c r="F117" s="58" t="s">
        <v>639</v>
      </c>
      <c r="G117" s="309">
        <v>45425</v>
      </c>
      <c r="H117" s="311">
        <v>0.27</v>
      </c>
      <c r="I117" s="58" t="s">
        <v>646</v>
      </c>
    </row>
    <row r="118" spans="1:9">
      <c r="A118" s="58" t="s">
        <v>259</v>
      </c>
      <c r="B118" s="58" t="s">
        <v>637</v>
      </c>
      <c r="C118" s="58" t="s">
        <v>641</v>
      </c>
      <c r="D118" s="58">
        <v>20</v>
      </c>
      <c r="E118" s="58">
        <v>7</v>
      </c>
      <c r="F118" s="58" t="s">
        <v>639</v>
      </c>
      <c r="G118" s="309">
        <v>45426</v>
      </c>
      <c r="H118" s="311">
        <v>0.35</v>
      </c>
      <c r="I118" s="58" t="s">
        <v>647</v>
      </c>
    </row>
    <row r="119" spans="1:9">
      <c r="A119" s="58" t="s">
        <v>574</v>
      </c>
      <c r="B119" s="58" t="s">
        <v>643</v>
      </c>
      <c r="C119" s="58" t="s">
        <v>575</v>
      </c>
      <c r="D119" s="58">
        <v>30</v>
      </c>
      <c r="E119" s="58">
        <v>0</v>
      </c>
      <c r="F119" s="58" t="s">
        <v>639</v>
      </c>
      <c r="G119" s="309">
        <v>45426</v>
      </c>
      <c r="H119" s="311">
        <v>0</v>
      </c>
    </row>
    <row r="120" spans="1:9">
      <c r="A120" s="58" t="s">
        <v>133</v>
      </c>
      <c r="B120" s="58" t="s">
        <v>648</v>
      </c>
      <c r="C120" s="58" t="s">
        <v>326</v>
      </c>
      <c r="D120" s="58">
        <v>16</v>
      </c>
      <c r="E120" s="58">
        <v>0</v>
      </c>
      <c r="F120" s="58" t="s">
        <v>639</v>
      </c>
      <c r="G120" s="309">
        <v>45426</v>
      </c>
      <c r="H120" s="311">
        <v>0</v>
      </c>
    </row>
    <row r="121" spans="1:9">
      <c r="A121" s="58" t="s">
        <v>8</v>
      </c>
      <c r="B121" s="58" t="s">
        <v>643</v>
      </c>
      <c r="C121" s="58" t="s">
        <v>575</v>
      </c>
      <c r="D121" s="58">
        <v>25</v>
      </c>
      <c r="E121" s="58">
        <v>0</v>
      </c>
      <c r="F121" s="58" t="s">
        <v>639</v>
      </c>
      <c r="G121" s="309">
        <v>45426</v>
      </c>
      <c r="H121" s="311">
        <v>0</v>
      </c>
    </row>
    <row r="122" spans="1:9">
      <c r="A122" s="58" t="s">
        <v>8</v>
      </c>
      <c r="B122" s="58" t="s">
        <v>637</v>
      </c>
      <c r="C122" s="58" t="s">
        <v>649</v>
      </c>
      <c r="D122" s="58">
        <v>8</v>
      </c>
      <c r="E122" s="58">
        <v>0</v>
      </c>
      <c r="F122" s="58" t="s">
        <v>639</v>
      </c>
      <c r="G122" s="309">
        <v>45427</v>
      </c>
      <c r="I122" s="58" t="s">
        <v>650</v>
      </c>
    </row>
    <row r="123" spans="1:9">
      <c r="A123" s="58" t="s">
        <v>8</v>
      </c>
      <c r="B123" s="58" t="s">
        <v>637</v>
      </c>
      <c r="C123" s="58" t="s">
        <v>649</v>
      </c>
      <c r="D123" s="58">
        <v>6</v>
      </c>
      <c r="E123" s="58">
        <v>0</v>
      </c>
      <c r="F123" s="58" t="s">
        <v>639</v>
      </c>
      <c r="G123" s="309">
        <v>45427</v>
      </c>
      <c r="I123" s="58" t="s">
        <v>651</v>
      </c>
    </row>
    <row r="124" spans="1:9">
      <c r="A124" s="58" t="s">
        <v>8</v>
      </c>
      <c r="B124" s="58" t="s">
        <v>637</v>
      </c>
      <c r="C124" s="58" t="s">
        <v>649</v>
      </c>
      <c r="D124" s="58">
        <v>7</v>
      </c>
      <c r="E124" s="58">
        <v>0</v>
      </c>
      <c r="F124" s="58" t="s">
        <v>639</v>
      </c>
      <c r="G124" s="309">
        <v>45427</v>
      </c>
      <c r="I124" s="58" t="s">
        <v>652</v>
      </c>
    </row>
    <row r="125" spans="1:9">
      <c r="A125" s="58" t="s">
        <v>8</v>
      </c>
      <c r="B125" s="58" t="s">
        <v>653</v>
      </c>
      <c r="C125" s="58" t="s">
        <v>653</v>
      </c>
      <c r="D125" s="58">
        <v>1</v>
      </c>
      <c r="E125" s="58">
        <v>0</v>
      </c>
      <c r="F125" s="58" t="s">
        <v>639</v>
      </c>
      <c r="G125" s="309">
        <v>45427</v>
      </c>
      <c r="I125" s="58" t="s">
        <v>654</v>
      </c>
    </row>
    <row r="126" spans="1:9">
      <c r="A126" s="58" t="s">
        <v>8</v>
      </c>
      <c r="B126" s="58" t="s">
        <v>655</v>
      </c>
      <c r="C126" s="58" t="s">
        <v>638</v>
      </c>
      <c r="D126" s="58">
        <v>1</v>
      </c>
      <c r="E126" s="58">
        <v>1</v>
      </c>
      <c r="F126" s="58" t="s">
        <v>639</v>
      </c>
      <c r="G126" s="309">
        <v>45427</v>
      </c>
      <c r="I126" s="58" t="s">
        <v>656</v>
      </c>
    </row>
    <row r="127" spans="1:9">
      <c r="A127" s="58" t="s">
        <v>8</v>
      </c>
      <c r="B127" s="58" t="s">
        <v>653</v>
      </c>
      <c r="C127" s="58" t="s">
        <v>653</v>
      </c>
      <c r="D127" s="58">
        <v>6</v>
      </c>
      <c r="E127" s="58">
        <v>0</v>
      </c>
      <c r="F127" s="58" t="s">
        <v>639</v>
      </c>
      <c r="G127" s="309">
        <v>45427</v>
      </c>
      <c r="I127" s="58" t="s">
        <v>657</v>
      </c>
    </row>
    <row r="128" spans="1:9">
      <c r="A128" s="58" t="s">
        <v>8</v>
      </c>
      <c r="B128" s="58" t="s">
        <v>658</v>
      </c>
      <c r="C128" s="58" t="s">
        <v>659</v>
      </c>
      <c r="D128" s="58">
        <v>8</v>
      </c>
      <c r="E128" s="58">
        <v>8</v>
      </c>
      <c r="F128" s="58" t="s">
        <v>639</v>
      </c>
      <c r="G128" s="309">
        <v>45427</v>
      </c>
      <c r="I128" s="58" t="s">
        <v>660</v>
      </c>
    </row>
    <row r="129" spans="1:9">
      <c r="A129" s="58" t="s">
        <v>8</v>
      </c>
      <c r="B129" s="58" t="s">
        <v>637</v>
      </c>
      <c r="C129" s="58" t="s">
        <v>649</v>
      </c>
      <c r="D129" s="58">
        <v>5</v>
      </c>
      <c r="E129" s="58">
        <v>0</v>
      </c>
      <c r="F129" s="58" t="s">
        <v>639</v>
      </c>
      <c r="G129" s="309">
        <v>45427</v>
      </c>
    </row>
    <row r="130" spans="1:9">
      <c r="A130" s="58" t="s">
        <v>8</v>
      </c>
      <c r="B130" s="58" t="s">
        <v>637</v>
      </c>
      <c r="C130" s="58" t="s">
        <v>661</v>
      </c>
      <c r="D130" s="58">
        <v>12</v>
      </c>
      <c r="E130" s="58">
        <v>0</v>
      </c>
      <c r="F130" s="58" t="s">
        <v>662</v>
      </c>
      <c r="G130" s="309">
        <v>45432</v>
      </c>
      <c r="I130" s="58" t="s">
        <v>663</v>
      </c>
    </row>
    <row r="131" spans="1:9">
      <c r="A131" s="58" t="s">
        <v>8</v>
      </c>
      <c r="B131" s="58" t="s">
        <v>637</v>
      </c>
      <c r="C131" s="58" t="s">
        <v>664</v>
      </c>
      <c r="D131" s="58">
        <v>8</v>
      </c>
      <c r="E131" s="58">
        <v>0</v>
      </c>
      <c r="F131" s="58" t="s">
        <v>662</v>
      </c>
      <c r="G131" s="309">
        <v>45432</v>
      </c>
      <c r="I131" s="58" t="s">
        <v>665</v>
      </c>
    </row>
    <row r="132" spans="1:9">
      <c r="A132" s="58" t="s">
        <v>666</v>
      </c>
      <c r="B132" s="660" t="s">
        <v>667</v>
      </c>
      <c r="C132" s="660" t="s">
        <v>357</v>
      </c>
      <c r="D132" s="58">
        <v>1</v>
      </c>
      <c r="E132" s="58">
        <v>1</v>
      </c>
      <c r="F132" s="58" t="s">
        <v>662</v>
      </c>
      <c r="G132" s="309">
        <v>45432</v>
      </c>
      <c r="I132" s="58" t="s">
        <v>668</v>
      </c>
    </row>
    <row r="133" spans="1:9">
      <c r="A133" s="58" t="s">
        <v>8</v>
      </c>
      <c r="B133" s="58" t="s">
        <v>637</v>
      </c>
      <c r="C133" s="58" t="s">
        <v>669</v>
      </c>
      <c r="D133" s="58">
        <v>12</v>
      </c>
      <c r="E133" s="58">
        <v>0</v>
      </c>
      <c r="F133" s="58" t="s">
        <v>662</v>
      </c>
      <c r="G133" s="309">
        <v>45432</v>
      </c>
      <c r="I133" s="58" t="s">
        <v>670</v>
      </c>
    </row>
    <row r="134" spans="1:9">
      <c r="A134" s="58" t="s">
        <v>8</v>
      </c>
      <c r="B134" s="58" t="s">
        <v>637</v>
      </c>
      <c r="C134" s="58" t="s">
        <v>664</v>
      </c>
      <c r="D134" s="58">
        <v>3</v>
      </c>
      <c r="E134" s="58">
        <v>0</v>
      </c>
      <c r="F134" s="58" t="s">
        <v>662</v>
      </c>
      <c r="G134" s="309">
        <v>45432</v>
      </c>
      <c r="I134" s="58" t="s">
        <v>671</v>
      </c>
    </row>
    <row r="135" spans="1:9">
      <c r="A135" s="58" t="s">
        <v>8</v>
      </c>
      <c r="B135" s="58" t="s">
        <v>637</v>
      </c>
      <c r="C135" s="58" t="s">
        <v>664</v>
      </c>
      <c r="D135" s="58">
        <v>10</v>
      </c>
      <c r="E135" s="58">
        <v>0</v>
      </c>
      <c r="F135" s="58" t="s">
        <v>662</v>
      </c>
      <c r="G135" s="309">
        <v>45432</v>
      </c>
      <c r="I135" s="58" t="s">
        <v>672</v>
      </c>
    </row>
    <row r="136" spans="1:9">
      <c r="A136" s="58" t="s">
        <v>8</v>
      </c>
      <c r="B136" s="58" t="s">
        <v>637</v>
      </c>
      <c r="C136" s="58" t="s">
        <v>664</v>
      </c>
      <c r="D136" s="58">
        <v>10</v>
      </c>
      <c r="E136" s="58">
        <v>0</v>
      </c>
      <c r="F136" s="58" t="s">
        <v>662</v>
      </c>
      <c r="G136" s="309">
        <v>45432</v>
      </c>
      <c r="I136" s="58" t="s">
        <v>673</v>
      </c>
    </row>
    <row r="137" spans="1:9">
      <c r="A137" s="58" t="s">
        <v>8</v>
      </c>
      <c r="B137" s="58" t="s">
        <v>637</v>
      </c>
      <c r="C137" s="58" t="s">
        <v>664</v>
      </c>
      <c r="D137" s="58">
        <v>1</v>
      </c>
      <c r="E137" s="58">
        <v>0</v>
      </c>
      <c r="F137" s="58" t="s">
        <v>662</v>
      </c>
      <c r="G137" s="309">
        <v>45432</v>
      </c>
      <c r="I137" s="58" t="s">
        <v>674</v>
      </c>
    </row>
    <row r="138" spans="1:9">
      <c r="A138" s="58" t="s">
        <v>574</v>
      </c>
      <c r="B138" s="58" t="s">
        <v>675</v>
      </c>
      <c r="C138" s="58" t="s">
        <v>676</v>
      </c>
      <c r="D138" s="58">
        <v>56</v>
      </c>
      <c r="E138" s="58">
        <v>0</v>
      </c>
      <c r="F138" s="58" t="s">
        <v>639</v>
      </c>
      <c r="G138" s="309">
        <v>45432</v>
      </c>
      <c r="I138" s="58" t="s">
        <v>677</v>
      </c>
    </row>
    <row r="139" spans="1:9">
      <c r="A139" s="58" t="s">
        <v>678</v>
      </c>
      <c r="B139" s="58" t="s">
        <v>675</v>
      </c>
      <c r="C139" s="58" t="s">
        <v>676</v>
      </c>
      <c r="D139" s="58">
        <v>10</v>
      </c>
      <c r="E139" s="58">
        <v>0</v>
      </c>
      <c r="F139" s="58" t="s">
        <v>662</v>
      </c>
      <c r="G139" s="309">
        <v>45432</v>
      </c>
      <c r="I139" s="58" t="s">
        <v>679</v>
      </c>
    </row>
    <row r="140" spans="1:9">
      <c r="A140" s="58" t="s">
        <v>680</v>
      </c>
      <c r="B140" s="58" t="s">
        <v>681</v>
      </c>
      <c r="C140" s="58" t="s">
        <v>682</v>
      </c>
      <c r="D140" s="58">
        <v>7</v>
      </c>
      <c r="E140" s="58">
        <v>0</v>
      </c>
      <c r="F140" s="58" t="s">
        <v>662</v>
      </c>
      <c r="G140" s="309">
        <v>45433</v>
      </c>
      <c r="I140" s="58" t="s">
        <v>683</v>
      </c>
    </row>
    <row r="141" spans="1:9">
      <c r="A141" s="58" t="s">
        <v>574</v>
      </c>
      <c r="B141" s="58" t="s">
        <v>684</v>
      </c>
      <c r="C141" s="58" t="s">
        <v>682</v>
      </c>
      <c r="D141" s="58">
        <v>20</v>
      </c>
      <c r="E141" s="58">
        <v>0</v>
      </c>
      <c r="F141" s="58" t="s">
        <v>639</v>
      </c>
      <c r="G141" s="309">
        <v>45433</v>
      </c>
      <c r="I141" s="58" t="s">
        <v>685</v>
      </c>
    </row>
    <row r="142" spans="1:9">
      <c r="A142" s="58" t="s">
        <v>8</v>
      </c>
      <c r="B142" s="58" t="s">
        <v>686</v>
      </c>
      <c r="C142" s="58" t="s">
        <v>682</v>
      </c>
      <c r="D142" s="58">
        <v>20</v>
      </c>
      <c r="E142" s="58">
        <v>0</v>
      </c>
      <c r="F142" s="58" t="s">
        <v>639</v>
      </c>
      <c r="G142" s="309">
        <v>45433</v>
      </c>
      <c r="I142" s="58" t="s">
        <v>687</v>
      </c>
    </row>
    <row r="143" spans="1:9">
      <c r="A143" s="58" t="s">
        <v>8</v>
      </c>
      <c r="B143" s="58" t="s">
        <v>686</v>
      </c>
      <c r="C143" s="58" t="s">
        <v>682</v>
      </c>
      <c r="D143" s="58">
        <v>28</v>
      </c>
      <c r="E143" s="58">
        <v>0</v>
      </c>
      <c r="F143" s="58" t="s">
        <v>639</v>
      </c>
      <c r="G143" s="309">
        <v>45433</v>
      </c>
      <c r="I143" s="58" t="s">
        <v>688</v>
      </c>
    </row>
    <row r="144" spans="1:9">
      <c r="A144" s="58" t="s">
        <v>8</v>
      </c>
      <c r="B144" s="58" t="s">
        <v>686</v>
      </c>
      <c r="C144" s="58" t="s">
        <v>682</v>
      </c>
      <c r="D144" s="58">
        <v>10</v>
      </c>
      <c r="E144" s="58">
        <v>0</v>
      </c>
      <c r="F144" s="58" t="s">
        <v>639</v>
      </c>
      <c r="G144" s="309">
        <v>45433</v>
      </c>
      <c r="I144" s="58" t="s">
        <v>689</v>
      </c>
    </row>
    <row r="145" spans="1:9">
      <c r="A145" s="58" t="s">
        <v>8</v>
      </c>
      <c r="B145" s="58" t="s">
        <v>681</v>
      </c>
      <c r="C145" s="58" t="s">
        <v>682</v>
      </c>
      <c r="D145" s="58">
        <v>5</v>
      </c>
      <c r="E145" s="58">
        <v>0</v>
      </c>
      <c r="F145" s="58" t="s">
        <v>639</v>
      </c>
      <c r="G145" s="309">
        <v>45433</v>
      </c>
      <c r="I145" s="58" t="s">
        <v>690</v>
      </c>
    </row>
    <row r="146" spans="1:9">
      <c r="A146" s="58" t="s">
        <v>8</v>
      </c>
      <c r="B146" s="58" t="s">
        <v>637</v>
      </c>
      <c r="C146" s="58" t="s">
        <v>691</v>
      </c>
      <c r="D146" s="58">
        <v>10</v>
      </c>
      <c r="E146" s="58">
        <v>0</v>
      </c>
      <c r="F146" s="58" t="s">
        <v>662</v>
      </c>
      <c r="G146" s="309">
        <v>45434</v>
      </c>
      <c r="I146" s="58" t="s">
        <v>692</v>
      </c>
    </row>
    <row r="147" spans="1:9">
      <c r="A147" s="58" t="s">
        <v>8</v>
      </c>
      <c r="B147" s="58" t="s">
        <v>637</v>
      </c>
      <c r="C147" s="58" t="s">
        <v>693</v>
      </c>
      <c r="D147" s="58">
        <v>32</v>
      </c>
      <c r="E147" s="58">
        <v>0</v>
      </c>
      <c r="F147" s="58" t="s">
        <v>662</v>
      </c>
      <c r="G147" s="309">
        <v>45434</v>
      </c>
      <c r="I147" s="58" t="s">
        <v>694</v>
      </c>
    </row>
    <row r="148" spans="1:9">
      <c r="A148" s="58" t="s">
        <v>8</v>
      </c>
      <c r="B148" s="58" t="s">
        <v>637</v>
      </c>
      <c r="C148" s="58" t="s">
        <v>693</v>
      </c>
      <c r="D148" s="58">
        <v>7</v>
      </c>
      <c r="E148" s="58">
        <v>0</v>
      </c>
      <c r="F148" s="58" t="s">
        <v>695</v>
      </c>
      <c r="G148" s="309">
        <v>45434</v>
      </c>
      <c r="I148" s="58" t="s">
        <v>696</v>
      </c>
    </row>
    <row r="149" spans="1:9">
      <c r="A149" s="58" t="s">
        <v>8</v>
      </c>
      <c r="B149" s="58" t="s">
        <v>637</v>
      </c>
      <c r="C149" s="58" t="s">
        <v>697</v>
      </c>
      <c r="D149" s="58">
        <v>7</v>
      </c>
      <c r="E149" s="58">
        <v>0</v>
      </c>
      <c r="F149" s="58" t="s">
        <v>695</v>
      </c>
      <c r="G149" s="309">
        <v>45435</v>
      </c>
      <c r="I149" s="58" t="s">
        <v>698</v>
      </c>
    </row>
    <row r="150" spans="1:9">
      <c r="A150" s="58" t="s">
        <v>8</v>
      </c>
      <c r="B150" s="58" t="s">
        <v>681</v>
      </c>
      <c r="C150" s="58" t="s">
        <v>699</v>
      </c>
      <c r="D150" s="58">
        <v>42</v>
      </c>
      <c r="E150" s="58">
        <v>0</v>
      </c>
      <c r="F150" s="58" t="s">
        <v>695</v>
      </c>
      <c r="G150" s="309">
        <v>45435</v>
      </c>
      <c r="I150" s="58" t="s">
        <v>700</v>
      </c>
    </row>
    <row r="151" spans="1:9">
      <c r="A151" s="58" t="s">
        <v>8</v>
      </c>
      <c r="B151" s="58" t="s">
        <v>681</v>
      </c>
      <c r="C151" s="58" t="s">
        <v>699</v>
      </c>
      <c r="D151" s="58">
        <v>8</v>
      </c>
      <c r="E151" s="58">
        <v>0</v>
      </c>
      <c r="F151" s="58" t="s">
        <v>639</v>
      </c>
      <c r="G151" s="309">
        <v>45435</v>
      </c>
      <c r="I151" s="58" t="s">
        <v>701</v>
      </c>
    </row>
    <row r="152" spans="1:9">
      <c r="A152" s="58" t="s">
        <v>8</v>
      </c>
      <c r="B152" s="58" t="s">
        <v>681</v>
      </c>
      <c r="C152" s="58" t="s">
        <v>699</v>
      </c>
      <c r="D152" s="58">
        <v>3</v>
      </c>
      <c r="E152" s="58">
        <v>0</v>
      </c>
      <c r="F152" s="58" t="s">
        <v>702</v>
      </c>
      <c r="G152" s="309">
        <v>45435</v>
      </c>
      <c r="I152" s="58" t="s">
        <v>703</v>
      </c>
    </row>
    <row r="153" spans="1:9">
      <c r="C153" s="58" t="s">
        <v>704</v>
      </c>
      <c r="D153" s="58">
        <v>5</v>
      </c>
      <c r="E153" s="58">
        <v>0</v>
      </c>
      <c r="F153" s="58" t="s">
        <v>705</v>
      </c>
      <c r="G153" s="309">
        <v>45446</v>
      </c>
      <c r="I153" s="58" t="s">
        <v>706</v>
      </c>
    </row>
    <row r="154" spans="1:9">
      <c r="C154" s="58" t="s">
        <v>707</v>
      </c>
      <c r="D154" s="58">
        <v>6</v>
      </c>
      <c r="E154" s="58">
        <v>0</v>
      </c>
      <c r="F154" s="58" t="s">
        <v>662</v>
      </c>
      <c r="G154" s="309">
        <v>45446</v>
      </c>
      <c r="I154" s="58" t="s">
        <v>708</v>
      </c>
    </row>
    <row r="155" spans="1:9">
      <c r="C155" s="58" t="s">
        <v>709</v>
      </c>
      <c r="D155" s="58">
        <v>14</v>
      </c>
      <c r="E155" s="58">
        <v>0</v>
      </c>
      <c r="F155" s="58" t="s">
        <v>710</v>
      </c>
      <c r="G155" s="309">
        <v>45446</v>
      </c>
      <c r="I155" s="58" t="s">
        <v>711</v>
      </c>
    </row>
    <row r="156" spans="1:9">
      <c r="C156" s="58" t="s">
        <v>709</v>
      </c>
      <c r="D156" s="58">
        <v>9</v>
      </c>
      <c r="E156" s="58">
        <v>0</v>
      </c>
      <c r="F156" s="58" t="s">
        <v>662</v>
      </c>
      <c r="G156" s="309">
        <v>45446</v>
      </c>
      <c r="I156" s="58" t="s">
        <v>712</v>
      </c>
    </row>
    <row r="157" spans="1:9">
      <c r="C157" s="58" t="s">
        <v>709</v>
      </c>
      <c r="D157" s="58">
        <v>3</v>
      </c>
      <c r="E157" s="58">
        <v>0</v>
      </c>
      <c r="F157" s="58" t="s">
        <v>662</v>
      </c>
      <c r="G157" s="309">
        <v>45446</v>
      </c>
      <c r="I157" s="58" t="s">
        <v>713</v>
      </c>
    </row>
    <row r="158" spans="1:9">
      <c r="C158" s="58" t="s">
        <v>709</v>
      </c>
      <c r="D158" s="58">
        <v>15</v>
      </c>
      <c r="E158" s="58">
        <v>0</v>
      </c>
      <c r="F158" s="58" t="s">
        <v>662</v>
      </c>
      <c r="G158" s="309">
        <v>45446</v>
      </c>
      <c r="I158" s="58" t="s">
        <v>714</v>
      </c>
    </row>
    <row r="159" spans="1:9">
      <c r="A159" s="58" t="s">
        <v>133</v>
      </c>
      <c r="B159" s="58" t="s">
        <v>715</v>
      </c>
      <c r="C159" s="58" t="s">
        <v>716</v>
      </c>
      <c r="D159" s="58">
        <v>12</v>
      </c>
      <c r="E159" s="58">
        <v>0</v>
      </c>
      <c r="F159" s="58" t="s">
        <v>717</v>
      </c>
      <c r="G159" s="309">
        <v>45446</v>
      </c>
    </row>
    <row r="160" spans="1:9">
      <c r="A160" s="58" t="s">
        <v>133</v>
      </c>
      <c r="B160" s="58" t="s">
        <v>718</v>
      </c>
      <c r="C160" s="58" t="s">
        <v>716</v>
      </c>
      <c r="D160" s="58">
        <v>12</v>
      </c>
      <c r="E160" s="58">
        <v>0</v>
      </c>
      <c r="F160" s="58" t="s">
        <v>717</v>
      </c>
      <c r="G160" s="309">
        <v>45446</v>
      </c>
    </row>
    <row r="161" spans="1:9">
      <c r="A161" s="58" t="s">
        <v>133</v>
      </c>
      <c r="B161" s="58" t="s">
        <v>719</v>
      </c>
      <c r="C161" s="58" t="s">
        <v>716</v>
      </c>
      <c r="D161" s="58">
        <v>15</v>
      </c>
      <c r="E161" s="58">
        <v>0</v>
      </c>
      <c r="F161" s="58" t="s">
        <v>717</v>
      </c>
      <c r="G161" s="309">
        <v>45446</v>
      </c>
    </row>
    <row r="162" spans="1:9">
      <c r="A162" s="58" t="s">
        <v>133</v>
      </c>
      <c r="B162" s="58" t="s">
        <v>720</v>
      </c>
      <c r="C162" s="58" t="s">
        <v>716</v>
      </c>
      <c r="D162" s="58">
        <v>15</v>
      </c>
      <c r="E162" s="58">
        <v>0</v>
      </c>
      <c r="F162" s="58" t="s">
        <v>717</v>
      </c>
      <c r="G162" s="309">
        <v>45446</v>
      </c>
    </row>
    <row r="163" spans="1:9">
      <c r="A163" s="58" t="s">
        <v>133</v>
      </c>
      <c r="B163" s="58" t="s">
        <v>721</v>
      </c>
      <c r="C163" s="58" t="s">
        <v>716</v>
      </c>
      <c r="D163" s="58">
        <v>15</v>
      </c>
      <c r="E163" s="58">
        <v>0</v>
      </c>
      <c r="F163" s="58" t="s">
        <v>717</v>
      </c>
      <c r="G163" s="309">
        <v>45446</v>
      </c>
    </row>
    <row r="164" spans="1:9">
      <c r="A164" s="58" t="s">
        <v>133</v>
      </c>
      <c r="B164" s="58" t="s">
        <v>722</v>
      </c>
      <c r="C164" s="58" t="s">
        <v>716</v>
      </c>
      <c r="D164" s="58">
        <v>15</v>
      </c>
      <c r="E164" s="58">
        <v>0</v>
      </c>
      <c r="F164" s="58" t="s">
        <v>717</v>
      </c>
      <c r="G164" s="309">
        <v>45446</v>
      </c>
    </row>
    <row r="165" spans="1:9">
      <c r="A165" s="58" t="s">
        <v>723</v>
      </c>
      <c r="B165" s="58" t="s">
        <v>637</v>
      </c>
      <c r="C165" s="58" t="s">
        <v>724</v>
      </c>
      <c r="D165" s="58">
        <v>32</v>
      </c>
      <c r="E165" s="58">
        <v>0</v>
      </c>
      <c r="F165" s="58" t="s">
        <v>662</v>
      </c>
      <c r="G165" s="309">
        <v>45469</v>
      </c>
      <c r="I165" s="58" t="s">
        <v>725</v>
      </c>
    </row>
    <row r="166" spans="1:9">
      <c r="A166" s="58" t="s">
        <v>8</v>
      </c>
      <c r="B166" s="58" t="s">
        <v>681</v>
      </c>
      <c r="C166" s="58" t="s">
        <v>724</v>
      </c>
      <c r="D166" s="58">
        <v>16</v>
      </c>
      <c r="E166" s="58">
        <v>0</v>
      </c>
      <c r="F166" s="58" t="s">
        <v>662</v>
      </c>
      <c r="G166" s="309">
        <v>45469</v>
      </c>
      <c r="I166" s="58" t="s">
        <v>726</v>
      </c>
    </row>
    <row r="167" spans="1:9">
      <c r="A167" s="58" t="s">
        <v>8</v>
      </c>
      <c r="B167" s="58" t="s">
        <v>681</v>
      </c>
      <c r="C167" s="58" t="s">
        <v>724</v>
      </c>
      <c r="D167" s="58">
        <v>8</v>
      </c>
      <c r="E167" s="58">
        <v>0</v>
      </c>
      <c r="F167" s="58" t="s">
        <v>662</v>
      </c>
      <c r="G167" s="309">
        <v>45469</v>
      </c>
      <c r="I167" s="58" t="s">
        <v>703</v>
      </c>
    </row>
  </sheetData>
  <dataValidations count="1">
    <dataValidation type="list" allowBlank="1" showInputMessage="1" showErrorMessage="1" sqref="A2:A123" xr:uid="{52B45CDF-E02C-4FDE-B2EA-30E0DEE172EA}">
      <formula1>"Returns,Returns Putaway,Fwd Throw,Bulk Put,Orders,Manual Moves,WBW"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E064-8F68-4E9C-A9AF-64BA6D618AC2}">
  <sheetPr>
    <tabColor rgb="FFFF0000"/>
  </sheetPr>
  <dimension ref="A1:D87"/>
  <sheetViews>
    <sheetView workbookViewId="0">
      <selection activeCell="A88" sqref="A88"/>
    </sheetView>
  </sheetViews>
  <sheetFormatPr defaultRowHeight="12.75"/>
  <cols>
    <col min="1" max="1" width="20" customWidth="1"/>
    <col min="2" max="2" width="62.7109375" customWidth="1"/>
    <col min="3" max="3" width="19" hidden="1" customWidth="1"/>
    <col min="4" max="4" width="59.28515625" hidden="1" customWidth="1"/>
  </cols>
  <sheetData>
    <row r="1" spans="1:4" ht="41.25" customHeight="1">
      <c r="A1" s="1427" t="s">
        <v>727</v>
      </c>
      <c r="B1" s="1427"/>
      <c r="C1" s="1427" t="s">
        <v>728</v>
      </c>
      <c r="D1" s="1427"/>
    </row>
    <row r="2" spans="1:4" ht="20.25">
      <c r="A2" s="1352" t="s">
        <v>312</v>
      </c>
      <c r="B2" s="1352"/>
      <c r="C2" s="1352" t="s">
        <v>312</v>
      </c>
      <c r="D2" s="1352"/>
    </row>
    <row r="3" spans="1:4" ht="20.25">
      <c r="A3" s="1354">
        <v>65000</v>
      </c>
      <c r="B3" s="1354"/>
      <c r="C3" s="1354">
        <v>27500</v>
      </c>
      <c r="D3" s="1354"/>
    </row>
    <row r="4" spans="1:4">
      <c r="C4" s="927"/>
    </row>
    <row r="5" spans="1:4">
      <c r="A5" s="927">
        <v>0.28055555555555556</v>
      </c>
      <c r="B5" t="s">
        <v>376</v>
      </c>
      <c r="C5" s="927">
        <v>0.28819444444444442</v>
      </c>
      <c r="D5" t="s">
        <v>729</v>
      </c>
    </row>
    <row r="6" spans="1:4">
      <c r="B6" t="s">
        <v>385</v>
      </c>
      <c r="D6" t="s">
        <v>730</v>
      </c>
    </row>
    <row r="7" spans="1:4">
      <c r="B7" t="s">
        <v>394</v>
      </c>
      <c r="D7" t="s">
        <v>731</v>
      </c>
    </row>
    <row r="8" spans="1:4">
      <c r="A8" s="927">
        <v>0.29166666666666669</v>
      </c>
      <c r="B8" t="s">
        <v>399</v>
      </c>
      <c r="D8" t="s">
        <v>732</v>
      </c>
    </row>
    <row r="9" spans="1:4">
      <c r="B9" t="s">
        <v>405</v>
      </c>
    </row>
    <row r="10" spans="1:4">
      <c r="B10" s="60" t="s">
        <v>418</v>
      </c>
    </row>
    <row r="11" spans="1:4">
      <c r="B11" s="828" t="s">
        <v>426</v>
      </c>
    </row>
    <row r="12" spans="1:4">
      <c r="A12" s="927">
        <v>0.30555555555555558</v>
      </c>
      <c r="B12" t="s">
        <v>430</v>
      </c>
    </row>
    <row r="13" spans="1:4">
      <c r="B13" t="s">
        <v>432</v>
      </c>
    </row>
    <row r="14" spans="1:4">
      <c r="B14" t="s">
        <v>435</v>
      </c>
    </row>
    <row r="15" spans="1:4">
      <c r="B15" t="s">
        <v>439</v>
      </c>
    </row>
    <row r="16" spans="1:4">
      <c r="B16" t="s">
        <v>441</v>
      </c>
    </row>
    <row r="17" spans="1:2">
      <c r="A17" s="932">
        <v>0.34375</v>
      </c>
      <c r="B17" t="s">
        <v>445</v>
      </c>
    </row>
    <row r="18" spans="1:2">
      <c r="B18" t="s">
        <v>448</v>
      </c>
    </row>
    <row r="19" spans="1:2">
      <c r="B19" t="s">
        <v>450</v>
      </c>
    </row>
    <row r="20" spans="1:2">
      <c r="A20" s="60"/>
      <c r="B20" t="s">
        <v>452</v>
      </c>
    </row>
    <row r="21" spans="1:2">
      <c r="A21" s="60"/>
      <c r="B21" t="s">
        <v>455</v>
      </c>
    </row>
    <row r="22" spans="1:2">
      <c r="A22" s="927">
        <v>0.3611111111111111</v>
      </c>
      <c r="B22" t="s">
        <v>458</v>
      </c>
    </row>
    <row r="23" spans="1:2">
      <c r="A23" s="60"/>
      <c r="B23" s="60" t="s">
        <v>418</v>
      </c>
    </row>
    <row r="24" spans="1:2">
      <c r="A24" s="60"/>
      <c r="B24" t="s">
        <v>463</v>
      </c>
    </row>
    <row r="25" spans="1:2">
      <c r="A25" s="927">
        <v>0.375</v>
      </c>
      <c r="B25" t="s">
        <v>466</v>
      </c>
    </row>
    <row r="26" spans="1:2">
      <c r="A26" s="60"/>
      <c r="B26" t="s">
        <v>469</v>
      </c>
    </row>
    <row r="27" spans="1:2">
      <c r="B27" t="s">
        <v>472</v>
      </c>
    </row>
    <row r="28" spans="1:2">
      <c r="A28" s="927">
        <v>0.42708333333333331</v>
      </c>
      <c r="B28" t="s">
        <v>473</v>
      </c>
    </row>
    <row r="29" spans="1:2">
      <c r="B29" t="s">
        <v>475</v>
      </c>
    </row>
    <row r="30" spans="1:2">
      <c r="A30" s="927"/>
      <c r="B30" s="828" t="s">
        <v>478</v>
      </c>
    </row>
    <row r="31" spans="1:2">
      <c r="A31" s="927">
        <v>0.43055555555555558</v>
      </c>
      <c r="B31" t="s">
        <v>479</v>
      </c>
    </row>
    <row r="32" spans="1:2">
      <c r="B32" t="s">
        <v>481</v>
      </c>
    </row>
    <row r="33" spans="1:2">
      <c r="A33" s="927">
        <v>0.45833333333333331</v>
      </c>
      <c r="B33" s="828" t="s">
        <v>482</v>
      </c>
    </row>
    <row r="34" spans="1:2">
      <c r="A34" s="927"/>
      <c r="B34" s="934" t="s">
        <v>483</v>
      </c>
    </row>
    <row r="35" spans="1:2">
      <c r="A35" s="927">
        <v>0.49513888888888891</v>
      </c>
      <c r="B35" s="828" t="s">
        <v>484</v>
      </c>
    </row>
    <row r="36" spans="1:2">
      <c r="A36" s="927"/>
      <c r="B36" t="s">
        <v>485</v>
      </c>
    </row>
    <row r="37" spans="1:2">
      <c r="B37" s="60" t="s">
        <v>486</v>
      </c>
    </row>
    <row r="38" spans="1:2">
      <c r="A38" s="927">
        <v>0.5</v>
      </c>
      <c r="B38" t="s">
        <v>487</v>
      </c>
    </row>
    <row r="39" spans="1:2">
      <c r="B39" t="s">
        <v>488</v>
      </c>
    </row>
    <row r="40" spans="1:2">
      <c r="A40" s="927">
        <v>0.52083333333333337</v>
      </c>
      <c r="B40" t="s">
        <v>489</v>
      </c>
    </row>
    <row r="41" spans="1:2">
      <c r="B41" t="s">
        <v>491</v>
      </c>
    </row>
    <row r="42" spans="1:2">
      <c r="B42" t="s">
        <v>496</v>
      </c>
    </row>
    <row r="43" spans="1:2">
      <c r="A43" s="927">
        <v>0.60416666666666663</v>
      </c>
      <c r="B43" t="s">
        <v>497</v>
      </c>
    </row>
    <row r="44" spans="1:2">
      <c r="A44" s="927">
        <v>0.625</v>
      </c>
      <c r="B44" t="s">
        <v>499</v>
      </c>
    </row>
    <row r="45" spans="1:2">
      <c r="B45" t="s">
        <v>502</v>
      </c>
    </row>
    <row r="46" spans="1:2">
      <c r="B46" t="s">
        <v>504</v>
      </c>
    </row>
    <row r="47" spans="1:2">
      <c r="B47" t="s">
        <v>507</v>
      </c>
    </row>
    <row r="48" spans="1:2">
      <c r="B48" s="60" t="s">
        <v>510</v>
      </c>
    </row>
    <row r="49" spans="1:2">
      <c r="B49" s="60" t="s">
        <v>486</v>
      </c>
    </row>
    <row r="50" spans="1:2">
      <c r="A50" s="927">
        <v>0.63541666666666663</v>
      </c>
      <c r="B50" t="s">
        <v>515</v>
      </c>
    </row>
    <row r="51" spans="1:2">
      <c r="B51" s="60" t="s">
        <v>483</v>
      </c>
    </row>
    <row r="52" spans="1:2">
      <c r="A52" s="927">
        <v>0.64583333333333337</v>
      </c>
      <c r="B52" t="s">
        <v>519</v>
      </c>
    </row>
    <row r="53" spans="1:2">
      <c r="A53" s="927">
        <v>0.66666666666666663</v>
      </c>
      <c r="B53" t="s">
        <v>522</v>
      </c>
    </row>
    <row r="54" spans="1:2">
      <c r="B54" t="s">
        <v>525</v>
      </c>
    </row>
    <row r="55" spans="1:2" ht="30">
      <c r="A55" s="935" t="s">
        <v>528</v>
      </c>
      <c r="B55" s="829" t="s">
        <v>529</v>
      </c>
    </row>
    <row r="56" spans="1:2" ht="30">
      <c r="A56" s="935"/>
      <c r="B56" s="829" t="s">
        <v>532</v>
      </c>
    </row>
    <row r="57" spans="1:2" ht="30">
      <c r="A57" s="935" t="s">
        <v>535</v>
      </c>
      <c r="B57" s="829" t="s">
        <v>536</v>
      </c>
    </row>
    <row r="58" spans="1:2" ht="135">
      <c r="A58" s="935" t="s">
        <v>538</v>
      </c>
      <c r="B58" s="829" t="s">
        <v>539</v>
      </c>
    </row>
    <row r="59" spans="1:2" ht="25.5">
      <c r="A59" s="935" t="s">
        <v>541</v>
      </c>
      <c r="B59" s="828" t="s">
        <v>536</v>
      </c>
    </row>
    <row r="60" spans="1:2" ht="60">
      <c r="A60" s="935" t="s">
        <v>544</v>
      </c>
      <c r="B60" s="830" t="s">
        <v>545</v>
      </c>
    </row>
    <row r="61" spans="1:2" ht="45">
      <c r="A61" s="935" t="s">
        <v>548</v>
      </c>
      <c r="B61" s="829" t="s">
        <v>549</v>
      </c>
    </row>
    <row r="62" spans="1:2" ht="45">
      <c r="A62" s="935" t="s">
        <v>552</v>
      </c>
      <c r="B62" s="829" t="s">
        <v>553</v>
      </c>
    </row>
    <row r="63" spans="1:2" ht="30">
      <c r="A63" s="935" t="s">
        <v>555</v>
      </c>
      <c r="B63" s="829" t="s">
        <v>556</v>
      </c>
    </row>
    <row r="65" spans="1:3" ht="36.75" customHeight="1">
      <c r="A65" s="1426" t="s">
        <v>733</v>
      </c>
      <c r="B65" s="1427"/>
      <c r="C65" s="288"/>
    </row>
    <row r="66" spans="1:3" ht="54.75" customHeight="1">
      <c r="A66" s="936" t="s">
        <v>734</v>
      </c>
      <c r="B66" s="828" t="s">
        <v>735</v>
      </c>
    </row>
    <row r="67" spans="1:3" ht="41.25" customHeight="1">
      <c r="A67" s="936" t="s">
        <v>736</v>
      </c>
      <c r="B67" s="828" t="s">
        <v>737</v>
      </c>
    </row>
    <row r="68" spans="1:3" ht="25.5">
      <c r="A68" s="936" t="s">
        <v>738</v>
      </c>
      <c r="B68" s="828" t="s">
        <v>739</v>
      </c>
    </row>
    <row r="69" spans="1:3" ht="39" customHeight="1">
      <c r="A69" s="937"/>
      <c r="B69" s="835" t="s">
        <v>740</v>
      </c>
    </row>
    <row r="70" spans="1:3" ht="127.5">
      <c r="A70" s="927">
        <v>0.28125</v>
      </c>
      <c r="B70" s="834" t="s">
        <v>741</v>
      </c>
    </row>
    <row r="71" spans="1:3" ht="38.25">
      <c r="A71" s="927">
        <v>0.30208333333333331</v>
      </c>
      <c r="B71" s="828" t="s">
        <v>742</v>
      </c>
    </row>
    <row r="72" spans="1:3" ht="25.5">
      <c r="A72" s="927">
        <v>0.40277777777777779</v>
      </c>
      <c r="B72" s="828" t="s">
        <v>743</v>
      </c>
    </row>
    <row r="73" spans="1:3">
      <c r="A73" s="927">
        <v>0.47916666666666669</v>
      </c>
      <c r="B73" s="828" t="s">
        <v>744</v>
      </c>
    </row>
    <row r="74" spans="1:3">
      <c r="A74" s="927">
        <v>0.5</v>
      </c>
      <c r="B74" s="828" t="s">
        <v>745</v>
      </c>
    </row>
    <row r="75" spans="1:3">
      <c r="A75" s="927">
        <v>0.54166666666666663</v>
      </c>
      <c r="B75" s="828" t="s">
        <v>746</v>
      </c>
    </row>
    <row r="76" spans="1:3" ht="25.5">
      <c r="A76" s="927">
        <v>0.5625</v>
      </c>
      <c r="B76" s="828" t="s">
        <v>747</v>
      </c>
    </row>
    <row r="77" spans="1:3">
      <c r="A77" s="927">
        <v>0.59375</v>
      </c>
      <c r="B77" s="828" t="s">
        <v>748</v>
      </c>
    </row>
    <row r="78" spans="1:3" ht="26.25" customHeight="1">
      <c r="B78" s="835" t="s">
        <v>749</v>
      </c>
    </row>
    <row r="79" spans="1:3">
      <c r="A79" s="927">
        <v>0.34027777777777779</v>
      </c>
      <c r="B79" s="828" t="s">
        <v>750</v>
      </c>
    </row>
    <row r="80" spans="1:3">
      <c r="A80" s="927">
        <v>0.35069444444444442</v>
      </c>
      <c r="B80" s="828" t="s">
        <v>751</v>
      </c>
    </row>
    <row r="81" spans="1:2" ht="38.25">
      <c r="A81" s="927">
        <v>0.35416666666666669</v>
      </c>
      <c r="B81" s="834" t="s">
        <v>752</v>
      </c>
    </row>
    <row r="82" spans="1:2" ht="38.25">
      <c r="A82" s="927">
        <v>0.375</v>
      </c>
      <c r="B82" s="834" t="s">
        <v>753</v>
      </c>
    </row>
    <row r="83" spans="1:2">
      <c r="A83" s="927">
        <v>0.3888888888888889</v>
      </c>
      <c r="B83" s="834" t="s">
        <v>746</v>
      </c>
    </row>
    <row r="84" spans="1:2" ht="25.5">
      <c r="A84" s="927">
        <v>0.58333333333333337</v>
      </c>
      <c r="B84" s="834" t="s">
        <v>754</v>
      </c>
    </row>
    <row r="85" spans="1:2">
      <c r="A85" s="927">
        <v>0.60763888888888884</v>
      </c>
      <c r="B85" t="s">
        <v>755</v>
      </c>
    </row>
    <row r="86" spans="1:2">
      <c r="B86" s="288" t="s">
        <v>756</v>
      </c>
    </row>
    <row r="87" spans="1:2" ht="30">
      <c r="A87" s="927">
        <v>0.35416666666666669</v>
      </c>
      <c r="B87" s="845" t="s">
        <v>757</v>
      </c>
    </row>
  </sheetData>
  <mergeCells count="7">
    <mergeCell ref="A65:B65"/>
    <mergeCell ref="C3:D3"/>
    <mergeCell ref="C2:D2"/>
    <mergeCell ref="C1:D1"/>
    <mergeCell ref="A1:B1"/>
    <mergeCell ref="A2:B2"/>
    <mergeCell ref="A3:B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A6F9-101A-4A08-81C5-96A0F145ACEB}">
  <dimension ref="A1:R50"/>
  <sheetViews>
    <sheetView topLeftCell="A8" workbookViewId="0">
      <selection activeCell="G15" sqref="G15"/>
    </sheetView>
  </sheetViews>
  <sheetFormatPr defaultRowHeight="12.75" customHeight="1"/>
  <cols>
    <col min="2" max="2" width="24.140625" customWidth="1"/>
    <col min="3" max="3" width="14.7109375" customWidth="1"/>
    <col min="4" max="4" width="9.140625" customWidth="1"/>
    <col min="5" max="6" width="14.7109375" hidden="1" customWidth="1"/>
    <col min="7" max="7" width="15" customWidth="1"/>
    <col min="8" max="8" width="17.5703125" customWidth="1"/>
    <col min="9" max="9" width="18" style="344" customWidth="1"/>
    <col min="10" max="10" width="15.140625" style="344" customWidth="1"/>
    <col min="11" max="11" width="15.7109375" customWidth="1"/>
    <col min="12" max="12" width="16.7109375" customWidth="1"/>
    <col min="13" max="13" width="14.85546875" customWidth="1"/>
    <col min="14" max="14" width="15" customWidth="1"/>
    <col min="16381" max="16384" width="9.140625" bestFit="1" customWidth="1"/>
  </cols>
  <sheetData>
    <row r="1" spans="1:18" ht="15">
      <c r="A1" s="52" t="s">
        <v>758</v>
      </c>
      <c r="B1" s="938" t="s">
        <v>567</v>
      </c>
      <c r="C1" s="938" t="s">
        <v>759</v>
      </c>
      <c r="D1" s="938" t="s">
        <v>760</v>
      </c>
      <c r="E1" s="938" t="s">
        <v>761</v>
      </c>
      <c r="F1" s="938" t="s">
        <v>762</v>
      </c>
      <c r="G1" s="938" t="s">
        <v>763</v>
      </c>
      <c r="H1" s="938" t="s">
        <v>764</v>
      </c>
      <c r="I1" s="939" t="s">
        <v>765</v>
      </c>
      <c r="J1" s="938" t="s">
        <v>766</v>
      </c>
      <c r="K1" s="939" t="s">
        <v>767</v>
      </c>
      <c r="L1" s="938" t="s">
        <v>766</v>
      </c>
      <c r="M1" s="939" t="s">
        <v>768</v>
      </c>
      <c r="N1" s="938" t="s">
        <v>766</v>
      </c>
      <c r="R1" t="s">
        <v>769</v>
      </c>
    </row>
    <row r="2" spans="1:18" ht="29.25">
      <c r="A2" s="731" t="b">
        <v>1</v>
      </c>
      <c r="B2" s="733" t="s">
        <v>770</v>
      </c>
      <c r="C2" s="940">
        <v>45485</v>
      </c>
      <c r="D2" s="653" t="s">
        <v>771</v>
      </c>
      <c r="E2" s="653"/>
      <c r="F2" s="730">
        <f t="shared" ref="F2:F12" si="0">AVERAGE(I2,K2)</f>
        <v>176.44499999999999</v>
      </c>
      <c r="G2" s="941">
        <v>2.0098842592592594</v>
      </c>
      <c r="H2" s="731" t="b">
        <v>1</v>
      </c>
      <c r="I2" s="727">
        <v>171.82</v>
      </c>
      <c r="J2" s="729">
        <v>1.218587962962963</v>
      </c>
      <c r="K2" s="653">
        <v>181.07</v>
      </c>
      <c r="L2" s="942">
        <v>0.43699074074074074</v>
      </c>
      <c r="M2" s="735">
        <v>193.57</v>
      </c>
      <c r="N2" s="942">
        <v>0.35430555555555554</v>
      </c>
      <c r="R2" s="733" t="s">
        <v>772</v>
      </c>
    </row>
    <row r="3" spans="1:18" ht="29.25">
      <c r="A3" s="731" t="b">
        <v>1</v>
      </c>
      <c r="B3" s="733" t="s">
        <v>773</v>
      </c>
      <c r="C3" s="940">
        <v>45485</v>
      </c>
      <c r="D3" s="653" t="s">
        <v>771</v>
      </c>
      <c r="E3" s="653"/>
      <c r="F3" s="730">
        <f t="shared" si="0"/>
        <v>167.44499999999999</v>
      </c>
      <c r="G3" s="941">
        <f>SUM(J3,L3,N3)</f>
        <v>3.3883333333333336</v>
      </c>
      <c r="H3" s="731" t="b">
        <v>0</v>
      </c>
      <c r="I3" s="727">
        <v>155.88</v>
      </c>
      <c r="J3" s="729">
        <v>1.0815277777777779</v>
      </c>
      <c r="K3" s="653">
        <v>179.01</v>
      </c>
      <c r="L3" s="942">
        <v>0.61263888888888884</v>
      </c>
      <c r="M3" s="735">
        <v>166.6</v>
      </c>
      <c r="N3" s="942">
        <f>SUM(J3,L3)</f>
        <v>1.6941666666666668</v>
      </c>
      <c r="R3" s="733" t="s">
        <v>774</v>
      </c>
    </row>
    <row r="4" spans="1:18" ht="29.25">
      <c r="A4" s="732" t="b">
        <v>0</v>
      </c>
      <c r="B4" s="727" t="s">
        <v>775</v>
      </c>
      <c r="C4" s="943">
        <v>45485</v>
      </c>
      <c r="D4" s="653" t="s">
        <v>771</v>
      </c>
      <c r="E4" s="653"/>
      <c r="F4" s="653">
        <f t="shared" si="0"/>
        <v>151.98000000000002</v>
      </c>
      <c r="G4" s="941">
        <v>1.662962962962963</v>
      </c>
      <c r="H4" s="732" t="b">
        <v>0</v>
      </c>
      <c r="I4" s="727">
        <v>138.47</v>
      </c>
      <c r="J4" s="729">
        <v>1.3357175925925926</v>
      </c>
      <c r="K4" s="653">
        <v>165.49</v>
      </c>
      <c r="L4" s="942">
        <v>5.0104166666666665E-2</v>
      </c>
      <c r="M4" s="735">
        <v>175.75</v>
      </c>
      <c r="N4" s="942">
        <v>0.27714120370370371</v>
      </c>
      <c r="R4" s="733" t="s">
        <v>776</v>
      </c>
    </row>
    <row r="5" spans="1:18" ht="24" customHeight="1">
      <c r="A5" s="731" t="b">
        <v>1</v>
      </c>
      <c r="B5" s="733" t="s">
        <v>777</v>
      </c>
      <c r="C5" s="940">
        <v>45485</v>
      </c>
      <c r="D5" s="653" t="s">
        <v>771</v>
      </c>
      <c r="E5" s="653"/>
      <c r="F5" s="730">
        <f t="shared" si="0"/>
        <v>211.57</v>
      </c>
      <c r="G5" s="941">
        <f t="shared" ref="G5:G12" si="1">SUM(J5,L5,N5)</f>
        <v>1.9479398148148148</v>
      </c>
      <c r="H5" s="731" t="b">
        <v>1</v>
      </c>
      <c r="I5" s="730">
        <v>205.02</v>
      </c>
      <c r="J5" s="944">
        <v>0.97184027777777782</v>
      </c>
      <c r="K5" s="735">
        <v>218.12</v>
      </c>
      <c r="L5" s="942">
        <v>0.56600694444444444</v>
      </c>
      <c r="M5" s="735">
        <v>203.41</v>
      </c>
      <c r="N5" s="942">
        <v>0.41009259259259262</v>
      </c>
    </row>
    <row r="6" spans="1:18" ht="24" customHeight="1">
      <c r="A6" s="731" t="b">
        <v>0</v>
      </c>
      <c r="B6" s="733" t="s">
        <v>778</v>
      </c>
      <c r="C6" s="940">
        <v>45492</v>
      </c>
      <c r="D6" s="653" t="s">
        <v>771</v>
      </c>
      <c r="E6" s="653"/>
      <c r="F6" s="730">
        <f t="shared" si="0"/>
        <v>174.42500000000001</v>
      </c>
      <c r="G6" s="941">
        <v>0.73107638888888893</v>
      </c>
      <c r="H6" s="731" t="b">
        <v>0</v>
      </c>
      <c r="I6" s="727">
        <v>174.41</v>
      </c>
      <c r="J6" s="728">
        <v>0.34593750000000001</v>
      </c>
      <c r="K6" s="653">
        <v>174.44</v>
      </c>
      <c r="L6" s="945">
        <v>0.32581018518518517</v>
      </c>
      <c r="M6" s="735">
        <v>214.2</v>
      </c>
      <c r="N6" s="942">
        <v>5.9328703703703703E-2</v>
      </c>
    </row>
    <row r="7" spans="1:18" ht="24" customHeight="1">
      <c r="A7" s="731" t="b">
        <v>1</v>
      </c>
      <c r="B7" s="733" t="s">
        <v>779</v>
      </c>
      <c r="C7" s="940">
        <v>45492</v>
      </c>
      <c r="D7" s="653" t="s">
        <v>771</v>
      </c>
      <c r="E7" s="653"/>
      <c r="F7" s="653">
        <f t="shared" si="0"/>
        <v>147.655</v>
      </c>
      <c r="G7" s="941">
        <f t="shared" si="1"/>
        <v>1.6591435185185186</v>
      </c>
      <c r="H7" s="731" t="b">
        <v>1</v>
      </c>
      <c r="I7" s="727">
        <v>135.35</v>
      </c>
      <c r="J7" s="728">
        <v>0.45192129629629629</v>
      </c>
      <c r="K7" s="653">
        <v>159.96</v>
      </c>
      <c r="L7" s="945">
        <v>0.63792824074074073</v>
      </c>
      <c r="M7" s="735">
        <v>175.14</v>
      </c>
      <c r="N7" s="942">
        <v>0.56929398148148147</v>
      </c>
    </row>
    <row r="8" spans="1:18" ht="24" customHeight="1">
      <c r="A8" s="731" t="b">
        <v>0</v>
      </c>
      <c r="B8" s="733" t="s">
        <v>772</v>
      </c>
      <c r="C8" s="940">
        <v>45492</v>
      </c>
      <c r="D8" s="653" t="s">
        <v>771</v>
      </c>
      <c r="E8" s="653"/>
      <c r="F8" s="653">
        <f t="shared" si="0"/>
        <v>106.55</v>
      </c>
      <c r="G8" s="941">
        <f>SUM(J8,L8,N8)</f>
        <v>1.8253819444444446</v>
      </c>
      <c r="H8" s="731" t="b">
        <v>1</v>
      </c>
      <c r="I8" s="727">
        <v>100.75</v>
      </c>
      <c r="J8" s="728">
        <v>0.49626157407407406</v>
      </c>
      <c r="K8" s="653">
        <v>112.35</v>
      </c>
      <c r="L8" s="945">
        <v>0.76104166666666662</v>
      </c>
      <c r="M8" s="653">
        <v>141.12</v>
      </c>
      <c r="N8" s="942">
        <v>0.56807870370370372</v>
      </c>
    </row>
    <row r="9" spans="1:18" ht="24" customHeight="1">
      <c r="A9" s="731" t="b">
        <v>0</v>
      </c>
      <c r="B9" s="733" t="s">
        <v>774</v>
      </c>
      <c r="C9" s="940">
        <v>45493</v>
      </c>
      <c r="D9" s="653" t="s">
        <v>771</v>
      </c>
      <c r="E9" s="653"/>
      <c r="F9" s="653">
        <f t="shared" si="0"/>
        <v>146.42000000000002</v>
      </c>
      <c r="G9" s="941">
        <f t="shared" si="1"/>
        <v>1.1875347222222223</v>
      </c>
      <c r="H9" s="731" t="b">
        <v>0</v>
      </c>
      <c r="I9" s="727">
        <v>142.04</v>
      </c>
      <c r="J9" s="728">
        <v>0.11059027777777777</v>
      </c>
      <c r="K9" s="653">
        <v>150.80000000000001</v>
      </c>
      <c r="L9" s="945">
        <v>0.56087962962962967</v>
      </c>
      <c r="M9" s="653">
        <v>156.55000000000001</v>
      </c>
      <c r="N9" s="942">
        <v>0.51606481481481481</v>
      </c>
    </row>
    <row r="10" spans="1:18" ht="24" customHeight="1">
      <c r="A10" s="731" t="b">
        <v>0</v>
      </c>
      <c r="B10" s="733" t="s">
        <v>776</v>
      </c>
      <c r="C10" s="940">
        <v>45493</v>
      </c>
      <c r="D10" s="653" t="s">
        <v>771</v>
      </c>
      <c r="E10" s="653"/>
      <c r="F10" s="653">
        <f t="shared" si="0"/>
        <v>119.38500000000001</v>
      </c>
      <c r="G10" s="941">
        <f t="shared" si="1"/>
        <v>0.65403935185185191</v>
      </c>
      <c r="H10" s="731" t="b">
        <v>0</v>
      </c>
      <c r="I10" s="727">
        <v>109.68</v>
      </c>
      <c r="J10" s="728">
        <v>0.11966435185185186</v>
      </c>
      <c r="K10" s="653">
        <v>129.09</v>
      </c>
      <c r="L10" s="945">
        <v>0.36344907407407406</v>
      </c>
      <c r="M10" s="653">
        <v>110.92</v>
      </c>
      <c r="N10" s="942">
        <v>0.17092592592592593</v>
      </c>
    </row>
    <row r="11" spans="1:18" ht="24" customHeight="1">
      <c r="A11" s="731" t="b">
        <v>0</v>
      </c>
      <c r="B11" s="733" t="s">
        <v>447</v>
      </c>
      <c r="C11" s="940">
        <v>45499</v>
      </c>
      <c r="D11" s="653" t="s">
        <v>771</v>
      </c>
      <c r="E11" s="653"/>
      <c r="F11" s="653">
        <f t="shared" si="0"/>
        <v>104</v>
      </c>
      <c r="G11" s="941">
        <f t="shared" si="1"/>
        <v>1.0045601851851851</v>
      </c>
      <c r="H11" s="731" t="b">
        <v>0</v>
      </c>
      <c r="I11" s="734"/>
      <c r="J11" s="734"/>
      <c r="K11" s="653">
        <v>104</v>
      </c>
      <c r="L11" s="942">
        <v>0.36047453703703702</v>
      </c>
      <c r="M11" s="653">
        <v>156.04</v>
      </c>
      <c r="N11" s="942">
        <v>0.64408564814814817</v>
      </c>
    </row>
    <row r="12" spans="1:18" ht="24" customHeight="1">
      <c r="A12" s="731" t="b">
        <v>0</v>
      </c>
      <c r="B12" s="733" t="s">
        <v>444</v>
      </c>
      <c r="C12" s="940">
        <v>45499</v>
      </c>
      <c r="D12" s="653" t="s">
        <v>771</v>
      </c>
      <c r="E12" s="653"/>
      <c r="F12" s="653">
        <f t="shared" si="0"/>
        <v>124.6</v>
      </c>
      <c r="G12" s="941">
        <f t="shared" si="1"/>
        <v>1.025613425925926</v>
      </c>
      <c r="H12" s="731" t="b">
        <v>0</v>
      </c>
      <c r="I12" s="734"/>
      <c r="J12" s="734"/>
      <c r="K12" s="653">
        <v>124.6</v>
      </c>
      <c r="L12" s="942">
        <v>0.22538194444444445</v>
      </c>
      <c r="M12" s="653">
        <v>162.82</v>
      </c>
      <c r="N12" s="942">
        <v>0.80023148148148149</v>
      </c>
    </row>
    <row r="13" spans="1:18" ht="24" customHeight="1">
      <c r="A13" s="731" t="b">
        <v>0</v>
      </c>
      <c r="B13" s="733" t="s">
        <v>780</v>
      </c>
      <c r="C13" s="940">
        <v>45513</v>
      </c>
      <c r="D13" s="653" t="s">
        <v>771</v>
      </c>
      <c r="E13" s="653"/>
      <c r="F13" s="653"/>
      <c r="G13" s="653"/>
      <c r="H13" s="653"/>
      <c r="I13" s="734"/>
      <c r="J13" s="734"/>
      <c r="K13" s="734"/>
      <c r="L13" s="734"/>
      <c r="M13" s="734"/>
      <c r="N13" s="734"/>
    </row>
    <row r="14" spans="1:18" ht="24" customHeight="1">
      <c r="A14" s="731" t="b">
        <v>0</v>
      </c>
      <c r="B14" s="733" t="s">
        <v>440</v>
      </c>
      <c r="C14" s="940">
        <v>45520</v>
      </c>
      <c r="D14" s="653" t="s">
        <v>771</v>
      </c>
      <c r="E14" s="52"/>
      <c r="F14" s="52"/>
      <c r="G14" s="52"/>
      <c r="H14" s="67"/>
      <c r="I14" s="746"/>
      <c r="J14" s="746"/>
      <c r="K14" s="52"/>
      <c r="L14" s="52"/>
      <c r="M14" s="52"/>
      <c r="N14" s="52"/>
    </row>
    <row r="15" spans="1:18" ht="24" customHeight="1">
      <c r="A15" s="731" t="b">
        <v>0</v>
      </c>
      <c r="B15" s="733" t="s">
        <v>449</v>
      </c>
      <c r="C15" s="940">
        <v>45520</v>
      </c>
      <c r="D15" s="653" t="s">
        <v>771</v>
      </c>
      <c r="E15" s="52"/>
      <c r="F15" s="52"/>
      <c r="G15" s="52"/>
      <c r="H15" s="67"/>
      <c r="I15" s="746"/>
      <c r="J15" s="746"/>
      <c r="K15" s="52"/>
      <c r="L15" s="52"/>
      <c r="M15" s="52"/>
      <c r="N15" s="52"/>
    </row>
    <row r="16" spans="1:18" ht="24" customHeight="1">
      <c r="A16" s="731" t="b">
        <v>0</v>
      </c>
      <c r="B16" s="733" t="s">
        <v>781</v>
      </c>
      <c r="C16" s="940">
        <v>45527</v>
      </c>
      <c r="D16" s="653" t="s">
        <v>771</v>
      </c>
      <c r="E16" s="52"/>
      <c r="F16" s="52"/>
      <c r="G16" s="52"/>
      <c r="H16" s="67"/>
      <c r="I16" s="746"/>
      <c r="J16" s="746"/>
      <c r="K16" s="52"/>
      <c r="L16" s="52"/>
      <c r="M16" s="52"/>
      <c r="N16" s="52"/>
    </row>
    <row r="17" spans="1:14" ht="24" customHeight="1">
      <c r="A17" s="731" t="b">
        <v>0</v>
      </c>
      <c r="B17" s="733" t="s">
        <v>457</v>
      </c>
      <c r="C17" s="940">
        <v>45527</v>
      </c>
      <c r="D17" s="653" t="s">
        <v>771</v>
      </c>
      <c r="E17" s="52"/>
      <c r="F17" s="52"/>
      <c r="G17" s="52"/>
      <c r="H17" s="67"/>
      <c r="I17" s="746"/>
      <c r="J17" s="746"/>
      <c r="K17" s="52"/>
      <c r="L17" s="52"/>
      <c r="M17" s="52"/>
      <c r="N17" s="52"/>
    </row>
    <row r="18" spans="1:14" ht="24" customHeight="1">
      <c r="A18" s="731" t="b">
        <v>0</v>
      </c>
      <c r="B18" s="733" t="s">
        <v>459</v>
      </c>
      <c r="C18" s="940">
        <v>45527</v>
      </c>
      <c r="D18" s="653" t="s">
        <v>771</v>
      </c>
      <c r="E18" s="52"/>
      <c r="F18" s="52"/>
      <c r="G18" s="52"/>
      <c r="H18" s="67"/>
      <c r="I18" s="746"/>
      <c r="J18" s="746"/>
      <c r="K18" s="52"/>
      <c r="L18" s="52"/>
      <c r="M18" s="52"/>
      <c r="N18" s="52"/>
    </row>
    <row r="19" spans="1:14" ht="24" customHeight="1">
      <c r="A19" s="731" t="b">
        <v>0</v>
      </c>
      <c r="B19" s="733" t="s">
        <v>462</v>
      </c>
      <c r="C19" s="940">
        <v>45527</v>
      </c>
      <c r="D19" s="653" t="s">
        <v>771</v>
      </c>
      <c r="E19" s="52"/>
      <c r="F19" s="52"/>
      <c r="G19" s="52"/>
      <c r="H19" s="67"/>
      <c r="I19" s="746"/>
      <c r="J19" s="746"/>
      <c r="K19" s="52"/>
      <c r="L19" s="52"/>
      <c r="M19" s="52"/>
      <c r="N19" s="52"/>
    </row>
    <row r="20" spans="1:14" ht="24" customHeight="1">
      <c r="A20" s="731" t="b">
        <v>0</v>
      </c>
      <c r="B20" s="727" t="s">
        <v>468</v>
      </c>
      <c r="C20" s="940">
        <v>45527</v>
      </c>
      <c r="D20" s="653" t="s">
        <v>771</v>
      </c>
      <c r="E20" s="52"/>
      <c r="F20" s="52"/>
      <c r="G20" s="52"/>
      <c r="H20" s="67"/>
      <c r="I20" s="746"/>
      <c r="J20" s="746"/>
      <c r="K20" s="52"/>
      <c r="L20" s="52"/>
      <c r="M20" s="52"/>
      <c r="N20" s="52"/>
    </row>
    <row r="21" spans="1:14" ht="24" customHeight="1">
      <c r="A21" s="731" t="b">
        <v>0</v>
      </c>
      <c r="B21" s="727" t="s">
        <v>782</v>
      </c>
      <c r="C21" s="940">
        <v>45530</v>
      </c>
      <c r="D21" s="653" t="s">
        <v>783</v>
      </c>
      <c r="E21" s="52"/>
      <c r="F21" s="52"/>
      <c r="G21" s="52"/>
      <c r="H21" s="67"/>
      <c r="I21" s="746"/>
      <c r="J21" s="746"/>
      <c r="K21" s="52"/>
      <c r="L21" s="52"/>
      <c r="M21" s="52"/>
      <c r="N21" s="52"/>
    </row>
    <row r="22" spans="1:14" ht="24" customHeight="1">
      <c r="A22" s="731" t="b">
        <v>0</v>
      </c>
      <c r="B22" s="727" t="s">
        <v>784</v>
      </c>
      <c r="C22" s="940">
        <v>45515</v>
      </c>
      <c r="D22" s="653" t="s">
        <v>785</v>
      </c>
      <c r="E22" s="52"/>
      <c r="F22" s="52"/>
      <c r="G22" s="52"/>
      <c r="H22" s="67"/>
      <c r="I22" s="746"/>
      <c r="J22" s="746"/>
      <c r="K22" s="52"/>
      <c r="L22" s="52"/>
      <c r="M22" s="52"/>
      <c r="N22" s="52"/>
    </row>
    <row r="23" spans="1:14" ht="24" customHeight="1">
      <c r="A23" s="731" t="b">
        <v>0</v>
      </c>
      <c r="B23" s="727" t="s">
        <v>786</v>
      </c>
      <c r="C23" s="940">
        <v>45522</v>
      </c>
      <c r="D23" s="653" t="s">
        <v>785</v>
      </c>
      <c r="E23" s="52"/>
      <c r="F23" s="52"/>
      <c r="G23" s="52"/>
      <c r="H23" s="67"/>
      <c r="I23" s="746"/>
      <c r="J23" s="746"/>
      <c r="K23" s="52"/>
      <c r="L23" s="52"/>
      <c r="M23" s="52"/>
      <c r="N23" s="52"/>
    </row>
    <row r="24" spans="1:14" ht="24" customHeight="1">
      <c r="A24" s="731" t="b">
        <v>0</v>
      </c>
      <c r="B24" s="727" t="s">
        <v>787</v>
      </c>
      <c r="C24" s="940">
        <v>45527</v>
      </c>
      <c r="D24" s="653" t="s">
        <v>785</v>
      </c>
      <c r="E24" s="52"/>
      <c r="F24" s="52"/>
      <c r="G24" s="52"/>
      <c r="H24" s="67"/>
      <c r="I24" s="746"/>
      <c r="J24" s="746"/>
      <c r="K24" s="52"/>
      <c r="L24" s="52"/>
      <c r="M24" s="52"/>
      <c r="N24" s="52"/>
    </row>
    <row r="25" spans="1:14" ht="24" customHeight="1">
      <c r="A25" s="731" t="b">
        <v>0</v>
      </c>
      <c r="B25" s="727" t="s">
        <v>788</v>
      </c>
      <c r="C25" s="940">
        <v>45522</v>
      </c>
      <c r="D25" s="653" t="s">
        <v>785</v>
      </c>
      <c r="E25" s="52"/>
      <c r="F25" s="52"/>
      <c r="G25" s="52"/>
      <c r="H25" s="67"/>
      <c r="I25" s="746"/>
      <c r="J25" s="746"/>
      <c r="K25" s="52"/>
      <c r="L25" s="52"/>
      <c r="M25" s="52"/>
      <c r="N25" s="52"/>
    </row>
    <row r="26" spans="1:14" ht="24" customHeight="1">
      <c r="A26" s="731" t="b">
        <v>0</v>
      </c>
      <c r="B26" s="727" t="s">
        <v>789</v>
      </c>
      <c r="C26" s="940">
        <v>45529</v>
      </c>
      <c r="D26" s="653" t="s">
        <v>785</v>
      </c>
      <c r="E26" s="52"/>
      <c r="F26" s="52"/>
      <c r="G26" s="52"/>
      <c r="H26" s="67"/>
      <c r="I26" s="746"/>
      <c r="J26" s="746"/>
      <c r="K26" s="52"/>
      <c r="L26" s="52"/>
      <c r="M26" s="52"/>
      <c r="N26" s="52"/>
    </row>
    <row r="27" spans="1:14" ht="24" customHeight="1">
      <c r="A27" s="731" t="b">
        <v>0</v>
      </c>
      <c r="B27" s="727" t="s">
        <v>790</v>
      </c>
      <c r="C27" s="940">
        <v>45529</v>
      </c>
      <c r="D27" s="653" t="s">
        <v>785</v>
      </c>
      <c r="E27" s="52"/>
      <c r="F27" s="52"/>
      <c r="G27" s="52"/>
      <c r="H27" s="67"/>
      <c r="I27" s="746"/>
      <c r="J27" s="746"/>
      <c r="K27" s="52"/>
      <c r="L27" s="52"/>
      <c r="M27" s="52"/>
      <c r="N27" s="52"/>
    </row>
    <row r="28" spans="1:14">
      <c r="G28" s="58"/>
      <c r="H28" s="344"/>
      <c r="J28"/>
    </row>
    <row r="29" spans="1:14">
      <c r="G29" s="58"/>
      <c r="H29" s="344"/>
      <c r="J29"/>
    </row>
    <row r="30" spans="1:14">
      <c r="G30" s="58"/>
      <c r="H30" s="344"/>
      <c r="J30"/>
    </row>
    <row r="31" spans="1:14">
      <c r="G31" s="58"/>
      <c r="H31" s="344"/>
      <c r="J31"/>
    </row>
    <row r="32" spans="1:14">
      <c r="G32" s="58"/>
      <c r="H32" s="344"/>
      <c r="J32"/>
    </row>
    <row r="33" spans="7:10">
      <c r="G33" s="58"/>
      <c r="H33" s="344"/>
      <c r="J33"/>
    </row>
    <row r="34" spans="7:10">
      <c r="G34" s="58"/>
      <c r="H34" s="344"/>
      <c r="J34"/>
    </row>
    <row r="35" spans="7:10">
      <c r="G35" s="58"/>
      <c r="H35" s="344"/>
      <c r="J35"/>
    </row>
    <row r="36" spans="7:10">
      <c r="G36" s="58"/>
      <c r="H36" s="344"/>
      <c r="J36"/>
    </row>
    <row r="37" spans="7:10">
      <c r="G37" s="58"/>
      <c r="H37" s="344"/>
      <c r="J37"/>
    </row>
    <row r="38" spans="7:10">
      <c r="G38" s="58"/>
      <c r="H38" s="344"/>
      <c r="J38"/>
    </row>
    <row r="39" spans="7:10">
      <c r="H39" s="344"/>
      <c r="J39"/>
    </row>
    <row r="40" spans="7:10">
      <c r="H40" s="58"/>
    </row>
    <row r="41" spans="7:10">
      <c r="H41" s="58"/>
    </row>
    <row r="42" spans="7:10">
      <c r="H42" s="58"/>
    </row>
    <row r="43" spans="7:10">
      <c r="H43" s="58"/>
    </row>
    <row r="44" spans="7:10">
      <c r="H44" s="58"/>
    </row>
    <row r="45" spans="7:10">
      <c r="H45" s="58"/>
    </row>
    <row r="46" spans="7:10">
      <c r="H46" s="58"/>
    </row>
    <row r="47" spans="7:10">
      <c r="H47" s="58"/>
    </row>
    <row r="48" spans="7:10">
      <c r="H48" s="58"/>
    </row>
    <row r="49" spans="8:8">
      <c r="H49" s="58"/>
    </row>
    <row r="50" spans="8:8">
      <c r="H50" s="58"/>
    </row>
  </sheetData>
  <sortState xmlns:xlrd2="http://schemas.microsoft.com/office/spreadsheetml/2017/richdata2" ref="B2:L50">
    <sortCondition ref="C2:C5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E0BE-6676-40A8-A0D7-EFD1976C291D}">
  <sheetPr>
    <tabColor rgb="FFF8CBAD"/>
    <pageSetUpPr fitToPage="1"/>
  </sheetPr>
  <dimension ref="A1:AT1048507"/>
  <sheetViews>
    <sheetView topLeftCell="C1" workbookViewId="0">
      <selection activeCell="G21" sqref="G21:H21"/>
    </sheetView>
  </sheetViews>
  <sheetFormatPr defaultColWidth="35.42578125" defaultRowHeight="0" customHeight="1" zeroHeight="1"/>
  <cols>
    <col min="1" max="1" width="30.140625" style="52" hidden="1" customWidth="1"/>
    <col min="2" max="2" width="4" style="52" hidden="1" customWidth="1"/>
    <col min="3" max="3" width="2.5703125" style="61" customWidth="1"/>
    <col min="4" max="4" width="5.5703125" customWidth="1"/>
    <col min="5" max="5" width="24.5703125" customWidth="1"/>
    <col min="6" max="6" width="6.140625" bestFit="1" customWidth="1"/>
    <col min="7" max="7" width="5.5703125" bestFit="1" customWidth="1"/>
    <col min="8" max="8" width="24.7109375" customWidth="1"/>
    <col min="9" max="9" width="5" bestFit="1" customWidth="1"/>
    <col min="10" max="10" width="2.28515625" hidden="1" customWidth="1"/>
    <col min="11" max="11" width="27.42578125" hidden="1" customWidth="1"/>
    <col min="12" max="12" width="2.28515625" hidden="1" customWidth="1"/>
    <col min="13" max="13" width="1.140625" hidden="1" customWidth="1"/>
    <col min="14" max="14" width="4.42578125" customWidth="1"/>
    <col min="15" max="15" width="7.7109375" bestFit="1" customWidth="1"/>
    <col min="16" max="16" width="20.28515625" bestFit="1" customWidth="1"/>
    <col min="17" max="17" width="11.42578125" bestFit="1" customWidth="1"/>
    <col min="18" max="18" width="6.85546875" bestFit="1" customWidth="1"/>
    <col min="19" max="19" width="9.140625" bestFit="1" customWidth="1"/>
    <col min="20" max="20" width="12" customWidth="1"/>
    <col min="21" max="21" width="19.140625" bestFit="1" customWidth="1"/>
    <col min="22" max="22" width="14.5703125" bestFit="1" customWidth="1"/>
    <col min="23" max="23" width="14.140625" bestFit="1" customWidth="1"/>
    <col min="24" max="24" width="16.28515625" bestFit="1" customWidth="1"/>
    <col min="25" max="25" width="19.140625" customWidth="1"/>
    <col min="26" max="26" width="9" bestFit="1" customWidth="1"/>
    <col min="27" max="27" width="34.140625" style="224" bestFit="1" customWidth="1"/>
    <col min="28" max="28" width="35.42578125" style="224" bestFit="1" customWidth="1"/>
    <col min="29" max="29" width="32.85546875" style="224" bestFit="1" customWidth="1"/>
    <col min="30" max="30" width="27.5703125" style="224" bestFit="1" customWidth="1"/>
    <col min="31" max="31" width="35.42578125" style="224" bestFit="1" customWidth="1"/>
    <col min="32" max="32" width="32.85546875" style="224" bestFit="1" customWidth="1"/>
    <col min="33" max="33" width="39.42578125" style="224" bestFit="1" customWidth="1"/>
    <col min="34" max="34" width="36.7109375" bestFit="1" customWidth="1"/>
    <col min="35" max="35" width="43.7109375" customWidth="1"/>
    <col min="36" max="36" width="1.42578125" bestFit="1" customWidth="1"/>
    <col min="38" max="38" width="22.28515625" customWidth="1"/>
    <col min="39" max="39" width="9.5703125" bestFit="1" customWidth="1"/>
    <col min="40" max="40" width="7.85546875" bestFit="1" customWidth="1"/>
    <col min="41" max="41" width="8.140625" bestFit="1" customWidth="1"/>
    <col min="42" max="42" width="25.28515625" bestFit="1" customWidth="1"/>
    <col min="43" max="43" width="12.7109375" bestFit="1" customWidth="1"/>
    <col min="44" max="44" width="9.5703125" bestFit="1" customWidth="1"/>
    <col min="45" max="45" width="6.7109375" bestFit="1" customWidth="1"/>
    <col min="46" max="46" width="9.140625" bestFit="1" customWidth="1"/>
  </cols>
  <sheetData>
    <row r="1" spans="1:46" ht="15.75" customHeight="1">
      <c r="A1" s="371" t="str" cm="1">
        <f t="array" ref="A1">IFERROR(_xlfn.IFS(D5=0,"",D5&gt;0,D5),"")</f>
        <v>Brandee Moody- Inventory Lead</v>
      </c>
      <c r="B1" s="371" t="str" cm="1">
        <f t="array" ref="B1">IFERROR(_xlfn.IFS(F5=0,"",F5&gt;0,F5),"")</f>
        <v>x</v>
      </c>
      <c r="D1" s="1208" t="s">
        <v>791</v>
      </c>
      <c r="E1" s="1209"/>
      <c r="F1" s="1209"/>
      <c r="G1" s="1209"/>
      <c r="H1" s="1209"/>
      <c r="I1" s="1209"/>
      <c r="J1" s="1209"/>
      <c r="K1" s="1209"/>
      <c r="L1" s="1209"/>
      <c r="M1" s="1210"/>
      <c r="N1" s="379"/>
      <c r="O1" s="114"/>
      <c r="P1" s="115" t="s">
        <v>173</v>
      </c>
      <c r="Q1" s="115" t="s">
        <v>173</v>
      </c>
      <c r="R1" s="115" t="s">
        <v>173</v>
      </c>
      <c r="S1" s="115" t="s">
        <v>173</v>
      </c>
      <c r="T1" s="61"/>
      <c r="U1" s="1245">
        <f ca="1">TODAY()</f>
        <v>46189</v>
      </c>
      <c r="V1" s="1246"/>
      <c r="W1" s="459"/>
      <c r="X1" s="459"/>
      <c r="Y1" s="61"/>
      <c r="Z1" s="1265" t="s">
        <v>313</v>
      </c>
      <c r="AA1" s="403" t="s">
        <v>314</v>
      </c>
      <c r="AB1" s="403" t="s">
        <v>315</v>
      </c>
      <c r="AC1" s="403" t="s">
        <v>316</v>
      </c>
      <c r="AD1" s="403" t="s">
        <v>317</v>
      </c>
      <c r="AE1" s="404" t="s">
        <v>101</v>
      </c>
      <c r="AF1" s="404" t="s">
        <v>318</v>
      </c>
      <c r="AG1" s="405" t="s">
        <v>319</v>
      </c>
      <c r="AH1" s="405" t="str">
        <f>"Picking"&amp;"  "&amp;COUNTA(AH2:AH37)-COUNTBLANK(AH2:AH37)</f>
        <v>Picking  9</v>
      </c>
      <c r="AI1" s="405" t="str">
        <f>"Picking"&amp;"  "&amp;COUNTA(AI2:AI37)-COUNTBLANK(AI2:AI37)</f>
        <v>Picking  1</v>
      </c>
      <c r="AJ1" s="388"/>
      <c r="AK1" s="388"/>
      <c r="AL1" s="388"/>
    </row>
    <row r="2" spans="1:46" ht="15.75" customHeight="1">
      <c r="A2" s="371" t="str" cm="1">
        <f t="array" ref="A2">IFERROR(_xlfn.IFS(D6=0,"",D6&gt;0,D6),"")</f>
        <v>Alicia Mayoral</v>
      </c>
      <c r="B2" s="371" t="str" cm="1">
        <f t="array" ref="B2">IFERROR(_xlfn.IFS(F6=0,"",F6&gt;0,F6),"")</f>
        <v>x</v>
      </c>
      <c r="D2" s="1211"/>
      <c r="E2" s="1212"/>
      <c r="F2" s="1212"/>
      <c r="G2" s="1212"/>
      <c r="H2" s="1212"/>
      <c r="I2" s="1212"/>
      <c r="J2" s="1212"/>
      <c r="K2" s="1212"/>
      <c r="L2" s="1212"/>
      <c r="M2" s="1213"/>
      <c r="N2" s="379"/>
      <c r="O2" s="114" t="s">
        <v>173</v>
      </c>
      <c r="P2" s="115" t="s">
        <v>173</v>
      </c>
      <c r="Q2" s="115" t="s">
        <v>173</v>
      </c>
      <c r="R2" s="115" t="s">
        <v>173</v>
      </c>
      <c r="S2" s="115" t="s">
        <v>173</v>
      </c>
      <c r="T2" s="61"/>
      <c r="U2" s="1247"/>
      <c r="V2" s="1248"/>
      <c r="W2" s="460"/>
      <c r="X2" s="447"/>
      <c r="Y2" s="61"/>
      <c r="Z2" s="1266"/>
      <c r="AA2" s="397" t="str" cm="1">
        <f t="array" ref="AA2">IFERROR(INDEX($A$1:$A$500,SMALL(IF($O$5=$B$1:$B$500,ROW($B$1:$B$500)-MIN(ROW($A$1:$A$500))+1,""), ROW()-1)),"")</f>
        <v>Roxana Sanchez Milanes</v>
      </c>
      <c r="AB2" s="399" t="str" cm="1">
        <f t="array" ref="AB2">IFERROR(INDEX($A$1:$A$500,SMALL(IF($O$12=$B$1:$B$500,ROW($B$1:$B$500)-MIN(ROW($A$1:$A$500))+1,""), ROW()-1)),"")</f>
        <v xml:space="preserve">Rolexis Lopez Diaz </v>
      </c>
      <c r="AC2" s="397" t="str" cm="1">
        <f t="array" ref="AC2">IFERROR(INDEX($A$1:$A$500,SMALL(IF($O$11=$B$1:$B$500,ROW($B$1:$B$500)-MIN(ROW($A$1:$A$500))+1,""), ROW()-1)),"")</f>
        <v>Siria M Diaz Verdecia</v>
      </c>
      <c r="AD2" s="397" t="str" cm="1">
        <f t="array" ref="AD2">IFERROR(INDEX($A$1:$A$500,SMALL(IF($O$8=$B$1:$B$500,ROW($B$1:$B$500)-MIN(ROW($A$1:$A$500))+1,""), ROW()-1)),"")</f>
        <v>Beliza Chavez</v>
      </c>
      <c r="AE2" s="399" t="str" cm="1">
        <f t="array" ref="AE2">IFERROR(INDEX($A$1:$A$500,SMALL(IF($O$10=$B$1:$B$500,ROW($B$1:$B$500)-MIN(ROW($A$1:$A$500))+1,""), ROW()-1)),"")</f>
        <v>Lisander Sanchez Velazco</v>
      </c>
      <c r="AF2" s="399" t="str" cm="1">
        <f t="array" ref="AF2">IFERROR(INDEX($A$1:$A$500,SMALL(IF($O$31=$B$1:$B$500,ROW($B$1:$B$500)-MIN(ROW($A$1:$A$500))+1,""), ROW()-1)),"")</f>
        <v>Richard Carpenter</v>
      </c>
      <c r="AG2" s="397" t="str" cm="1">
        <f t="array" ref="AG2">IFERROR(INDEX($A$1:$A$500,SMALL(IF($O$22=$B$1:$B$500,ROW($B$1:$B$500)-MIN(ROW($A$1:$A$500))+1,""), ROW()-1)),"")</f>
        <v/>
      </c>
      <c r="AH2" s="402" t="str" cm="1">
        <f t="array" ref="AH2">IFERROR(INDEX($A$1:$A$80,SMALL(IF($O$6=$B$1:$B$80,ROW($B$1:$B$80)-MIN(ROW($A$1:$A$80))+1,""), ROW()-1)),"")</f>
        <v xml:space="preserve">Daimarelys Alfonso Garcia </v>
      </c>
      <c r="AI2" s="776" t="str" cm="1">
        <f t="array" ref="AI2">IFERROR(INDEX($A$81:$A$500,SMALL(IF($O$6=$B$81:$B$500,ROW($B$81:$B$500)-MIN(ROW($A$81:$A$500))+1,""), ROW()-1)),"")</f>
        <v xml:space="preserve">Jeniffer Brown Alvarez </v>
      </c>
      <c r="AJ2" s="388"/>
      <c r="AK2" s="388"/>
      <c r="AL2" s="388"/>
      <c r="AM2" s="1271" t="s">
        <v>512</v>
      </c>
      <c r="AN2" s="1272"/>
      <c r="AO2" s="1272"/>
      <c r="AP2" s="1272"/>
      <c r="AQ2" s="1272"/>
      <c r="AR2" s="1272"/>
      <c r="AS2" s="1272"/>
      <c r="AT2" s="1272"/>
    </row>
    <row r="3" spans="1:46" ht="15.75" customHeight="1">
      <c r="A3" s="371" t="str" cm="1">
        <f t="array" ref="A3">IFERROR(_xlfn.IFS(D7=0,"",D7&gt;0,D7),"")</f>
        <v>Annaliet Rodriguez Perez</v>
      </c>
      <c r="B3" s="371" t="str" cm="1">
        <f t="array" ref="B3">IFERROR(_xlfn.IFS(F7=0,"",F7&gt;0,F7),"")</f>
        <v>x</v>
      </c>
      <c r="C3" s="461"/>
      <c r="D3" s="1231" t="s">
        <v>327</v>
      </c>
      <c r="E3" s="1232"/>
      <c r="F3" s="1232"/>
      <c r="G3" s="1232"/>
      <c r="H3" s="1232"/>
      <c r="I3" s="1232"/>
      <c r="J3" s="1231" t="s">
        <v>792</v>
      </c>
      <c r="K3" s="1232"/>
      <c r="L3" s="1232"/>
      <c r="M3" s="1452"/>
      <c r="N3" s="379"/>
      <c r="O3" s="1273" t="s">
        <v>490</v>
      </c>
      <c r="P3" s="1274"/>
      <c r="Q3" s="1274"/>
      <c r="R3" s="1274"/>
      <c r="S3" s="1275"/>
      <c r="T3" s="61"/>
      <c r="U3" s="462" t="s">
        <v>793</v>
      </c>
      <c r="V3" s="463">
        <f ca="1">LOOKUP(U1,'Deployment needs'!$2:$2,'Deployment needs'!$5:$5)</f>
        <v>0</v>
      </c>
      <c r="W3" s="460"/>
      <c r="X3" s="464"/>
      <c r="Y3" s="61"/>
      <c r="Z3" s="1266"/>
      <c r="AA3" s="397" t="str" cm="1">
        <f t="array" ref="AA3">IFERROR(INDEX($A$1:$A$500,SMALL(IF($O$5=$B$1:$B$500,ROW($B$1:$B$500)-MIN(ROW($A$1:$A$500))+1,""), ROW()-1)),"")</f>
        <v xml:space="preserve">
Dayana Garcia Marrero</v>
      </c>
      <c r="AB3" s="399" t="str" cm="1">
        <f t="array" ref="AB3">IFERROR(INDEX($A$1:$A$500,SMALL(IF($O$12=$B$1:$B$500,ROW($B$1:$B$500)-MIN(ROW($A$1:$A$500))+1,""), ROW()-1)),"")</f>
        <v>Juana Howe Pupo</v>
      </c>
      <c r="AC3" s="397" t="str" cm="1">
        <f t="array" ref="AC3">IFERROR(INDEX($A$1:$A$500,SMALL(IF($O$11=$B$1:$B$500,ROW($B$1:$B$500)-MIN(ROW($A$1:$A$500))+1,""), ROW()-1)),"")</f>
        <v>Daliannis Boza</v>
      </c>
      <c r="AD3" s="397" t="str" cm="1">
        <f t="array" ref="AD3">IFERROR(INDEX($A$1:$A$500,SMALL(IF($O$8=$B$1:$B$500,ROW($B$1:$B$500)-MIN(ROW($A$1:$A$500))+1,""), ROW()-1)),"")</f>
        <v>Sophia Gonzalez</v>
      </c>
      <c r="AE3" s="399" t="str" cm="1">
        <f t="array" ref="AE3">IFERROR(INDEX($A$1:$A$500,SMALL(IF($O$10=$B$1:$B$500,ROW($B$1:$B$500)-MIN(ROW($A$1:$A$500))+1,""), ROW()-1)),"")</f>
        <v/>
      </c>
      <c r="AF3" s="399" t="str" cm="1">
        <f t="array" ref="AF3">IFERROR(INDEX($A$1:$A$500,SMALL(IF($O$31=$B$1:$B$500,ROW($B$1:$B$500)-MIN(ROW($A$1:$A$500))+1,""), ROW()-1)),"")</f>
        <v/>
      </c>
      <c r="AG3" s="397" t="str" cm="1">
        <f t="array" ref="AG3">IFERROR(INDEX($A$1:$A$500,SMALL(IF($O$22=$B$1:$B$500,ROW($B$1:$B$500)-MIN(ROW($A$1:$A$500))+1,""), ROW()-1)),"")</f>
        <v/>
      </c>
      <c r="AH3" s="402" t="str" cm="1">
        <f t="array" ref="AH3">IFERROR(INDEX($A$1:$A$80,SMALL(IF($O$6=$B$1:$B$80,ROW($B$1:$B$80)-MIN(ROW($A$1:$A$80))+1,""), ROW()-1)),"")</f>
        <v xml:space="preserve">Liz Stefany Baster Roig </v>
      </c>
      <c r="AI3" s="776" t="str" cm="1">
        <f t="array" ref="AI3">IFERROR(INDEX($A$81:$A$500,SMALL(IF($O$6=$B$81:$B$500,ROW($B$81:$B$500)-MIN(ROW($A$81:$A$500))+1,""), ROW()-1)),"")</f>
        <v/>
      </c>
      <c r="AJ3" s="388"/>
      <c r="AK3" s="388"/>
      <c r="AL3" s="388"/>
      <c r="AM3" s="465" t="s">
        <v>794</v>
      </c>
      <c r="AN3" s="466" t="s">
        <v>1</v>
      </c>
      <c r="AO3" s="466" t="s">
        <v>2</v>
      </c>
      <c r="AP3" s="466" t="s">
        <v>3</v>
      </c>
      <c r="AQ3" s="466" t="s">
        <v>4</v>
      </c>
      <c r="AR3" s="466" t="s">
        <v>5</v>
      </c>
      <c r="AS3" s="466" t="s">
        <v>6</v>
      </c>
      <c r="AT3" s="466" t="s">
        <v>7</v>
      </c>
    </row>
    <row r="4" spans="1:46" ht="15.75" customHeight="1">
      <c r="A4" s="371" t="str" cm="1">
        <f t="array" ref="A4">IFERROR(_xlfn.IFS(D8=0,"",D8&gt;0,D8),"")</f>
        <v>Damaris Curbelo</v>
      </c>
      <c r="B4" s="371" t="str" cm="1">
        <f t="array" ref="B4">IFERROR(_xlfn.IFS(F8=0,"",F8&gt;0,F8),"")</f>
        <v>x</v>
      </c>
      <c r="C4" s="461"/>
      <c r="D4" s="1218" t="s">
        <v>334</v>
      </c>
      <c r="E4" s="1308"/>
      <c r="F4" s="116" t="s">
        <v>335</v>
      </c>
      <c r="G4" s="1233" t="s">
        <v>334</v>
      </c>
      <c r="H4" s="1309"/>
      <c r="I4" s="764" t="s">
        <v>335</v>
      </c>
      <c r="J4" s="1443" t="s">
        <v>328</v>
      </c>
      <c r="K4" s="1444"/>
      <c r="L4" s="1445" t="s">
        <v>335</v>
      </c>
      <c r="M4" s="1446"/>
      <c r="N4" s="379"/>
      <c r="O4" s="158" t="s">
        <v>492</v>
      </c>
      <c r="P4" s="841" t="s">
        <v>493</v>
      </c>
      <c r="Q4" s="842">
        <f ca="1">TODAY()</f>
        <v>46189</v>
      </c>
      <c r="R4" s="843" t="s">
        <v>494</v>
      </c>
      <c r="S4" s="844" t="s">
        <v>495</v>
      </c>
      <c r="T4" s="61"/>
      <c r="U4" s="467" t="s">
        <v>795</v>
      </c>
      <c r="V4" s="463">
        <f ca="1">LOOKUP(TODAY(),'Deployment needs'!$2:$2,'Deployment needs'!$52:$52)</f>
        <v>0</v>
      </c>
      <c r="W4" s="621"/>
      <c r="X4" s="464"/>
      <c r="Y4" s="61"/>
      <c r="Z4" s="1266"/>
      <c r="AA4" s="397" t="str" cm="1">
        <f t="array" ref="AA4">IFERROR(INDEX($A$1:$A$500,SMALL(IF($O$5=$B$1:$B$500,ROW($B$1:$B$500)-MIN(ROW($A$1:$A$500))+1,""), ROW()-1)),"")</f>
        <v>Dora Lopez (Alicia)</v>
      </c>
      <c r="AB4" s="406" t="s">
        <v>796</v>
      </c>
      <c r="AC4" s="397" t="str" cm="1">
        <f t="array" ref="AC4">IFERROR(INDEX($A$1:$A$500,SMALL(IF($O$11=$B$1:$B$500,ROW($B$1:$B$500)-MIN(ROW($A$1:$A$500))+1,""), ROW()-1)),"")</f>
        <v>Kenia Fernandez</v>
      </c>
      <c r="AD4" s="397" t="str" cm="1">
        <f t="array" ref="AD4">IFERROR(INDEX($A$1:$A$500,SMALL(IF($O$8=$B$1:$B$500,ROW($B$1:$B$500)-MIN(ROW($A$1:$A$500))+1,""), ROW()-1)),"")</f>
        <v/>
      </c>
      <c r="AE4" s="399" t="str" cm="1">
        <f t="array" ref="AE4">IFERROR(INDEX($A$1:$A$500,SMALL(IF($O$10=$B$1:$B$500,ROW($B$1:$B$500)-MIN(ROW($A$1:$A$500))+1,""), ROW()-1)),"")</f>
        <v/>
      </c>
      <c r="AF4" s="399" t="str" cm="1">
        <f t="array" ref="AF4">IFERROR(INDEX($A$1:$A$500,SMALL(IF($O$31=$B$1:$B$500,ROW($B$1:$B$500)-MIN(ROW($A$1:$A$500))+1,""), ROW()-1)),"")</f>
        <v/>
      </c>
      <c r="AG4" s="397" t="str" cm="1">
        <f t="array" ref="AG4">IFERROR(INDEX($A$1:$A$500,SMALL(IF($O$22=$B$1:$B$500,ROW($B$1:$B$500)-MIN(ROW($A$1:$A$500))+1,""), ROW()-1)),"")</f>
        <v/>
      </c>
      <c r="AH4" s="402" t="str" cm="1">
        <f t="array" ref="AH4">IFERROR(INDEX($A$1:$A$80,SMALL(IF($O$6=$B$1:$B$80,ROW($B$1:$B$80)-MIN(ROW($A$1:$A$80))+1,""), ROW()-1)),"")</f>
        <v>Raydiz Daboin</v>
      </c>
      <c r="AI4" s="776" t="str" cm="1">
        <f t="array" ref="AI4">IFERROR(INDEX($A$81:$A$500,SMALL(IF($O$6=$B$81:$B$500,ROW($B$81:$B$500)-MIN(ROW($A$81:$A$500))+1,""), ROW()-1)),"")</f>
        <v/>
      </c>
      <c r="AJ4" s="388"/>
      <c r="AK4" s="388"/>
      <c r="AL4" s="388"/>
      <c r="AM4" s="1438" t="s">
        <v>783</v>
      </c>
      <c r="AN4" s="412"/>
      <c r="AO4" s="412" t="str" cm="1">
        <f t="array" ref="AO4">IFERROR(INDEX($A$1:$A$500,SMALL(IF($O$17=$B$1:$B$500,ROW($B$1:$B$500)-MIN(ROW($A$1:$A$500))+1,""), ROW()-12)),"")</f>
        <v/>
      </c>
      <c r="AP4" s="1038" t="s">
        <v>797</v>
      </c>
      <c r="AQ4" s="412"/>
      <c r="AR4" s="412"/>
      <c r="AS4" s="412"/>
      <c r="AT4" s="412"/>
    </row>
    <row r="5" spans="1:46" ht="15.75" customHeight="1">
      <c r="A5" s="371" t="str" cm="1">
        <f t="array" ref="A5">IFERROR(_xlfn.IFS(D9=0,"",D9&gt;0,D9),"")</f>
        <v>Dania Curbelo</v>
      </c>
      <c r="B5" s="371" t="str" cm="1">
        <f t="array" ref="B5">IFERROR(_xlfn.IFS(F9=0,"",F9&gt;0,F9),"")</f>
        <v>x</v>
      </c>
      <c r="C5" s="388"/>
      <c r="D5" s="1453" t="s">
        <v>798</v>
      </c>
      <c r="E5" s="1454"/>
      <c r="F5" s="848" t="s">
        <v>460</v>
      </c>
      <c r="G5" s="1372" t="s">
        <v>345</v>
      </c>
      <c r="H5" s="1372"/>
      <c r="I5" s="895" t="s">
        <v>460</v>
      </c>
      <c r="J5" s="1449" t="s">
        <v>799</v>
      </c>
      <c r="K5" s="946"/>
      <c r="L5" s="321"/>
      <c r="M5" s="244"/>
      <c r="N5" s="379"/>
      <c r="O5" s="158" t="s">
        <v>415</v>
      </c>
      <c r="P5" s="184" t="s">
        <v>100</v>
      </c>
      <c r="Q5" s="211">
        <f>COUNTIFS($F$5:$I$38,O5)+COUNTIFS('Wknd Shift Roster'!$F$5:$L$43,O5)</f>
        <v>7</v>
      </c>
      <c r="R5" s="468">
        <f>V5</f>
        <v>65042</v>
      </c>
      <c r="S5" s="252">
        <f ca="1">LOOKUP(TODAY(),'Deployment needs'!$2:$2,'Deployment needs'!57:57)</f>
        <v>0</v>
      </c>
      <c r="T5" s="61"/>
      <c r="U5" s="469" t="s">
        <v>800</v>
      </c>
      <c r="V5" s="470">
        <v>65042</v>
      </c>
      <c r="W5" s="703"/>
      <c r="X5" s="464"/>
      <c r="Y5" s="61"/>
      <c r="Z5" s="1266"/>
      <c r="AA5" s="397" t="str" cm="1">
        <f t="array" ref="AA5">IFERROR(INDEX($A$1:$A$500,SMALL(IF($O$5=$B$1:$B$500,ROW($B$1:$B$500)-MIN(ROW($A$1:$A$500))+1,""), ROW()-1)),"")</f>
        <v>Josefa Martinez</v>
      </c>
      <c r="AB5" s="397" t="str" cm="1">
        <f t="array" ref="AB5">IFERROR(INDEX($A$1:$A$500,SMALL(IF($O$7=$B$1:$B$500,ROW($B$1:$B$500)-MIN(ROW($A$1:$A$500))+1,""), ROW()-4)),"")</f>
        <v>Mireles Casi Garcia</v>
      </c>
      <c r="AC5" s="397" t="str" cm="1">
        <f t="array" ref="AC5">IFERROR(INDEX($A$1:$A$500,SMALL(IF($O$11=$B$1:$B$500,ROW($B$1:$B$500)-MIN(ROW($A$1:$A$500))+1,""), ROW()-1)),"")</f>
        <v>Maria Arango</v>
      </c>
      <c r="AD5" s="397" t="str" cm="1">
        <f t="array" ref="AD5">IFERROR(INDEX($A$1:$A$500,SMALL(IF($O$8=$B$1:$B$500,ROW($B$1:$B$500)-MIN(ROW($A$1:$A$500))+1,""), ROW()-1)),"")</f>
        <v/>
      </c>
      <c r="AE5" s="399" t="str" cm="1">
        <f t="array" ref="AE5">IFERROR(INDEX($A$1:$A$500,SMALL(IF($O$10=$B$1:$B$500,ROW($B$1:$B$500)-MIN(ROW($A$1:$A$500))+1,""), ROW()-1)),"")</f>
        <v/>
      </c>
      <c r="AF5" s="399" t="str" cm="1">
        <f t="array" ref="AF5">IFERROR(INDEX($A$1:$A$500,SMALL(IF($O$31=$B$1:$B$500,ROW($B$1:$B$500)-MIN(ROW($A$1:$A$500))+1,""), ROW()-1)),"")</f>
        <v/>
      </c>
      <c r="AG5" s="397" t="str" cm="1">
        <f t="array" ref="AG5">IFERROR(INDEX($A$1:$A$500,SMALL(IF($O$22=$B$1:$B$500,ROW($B$1:$B$500)-MIN(ROW($A$1:$A$500))+1,""), ROW()-1)),"")</f>
        <v/>
      </c>
      <c r="AH5" s="402" t="str" cm="1">
        <f t="array" ref="AH5">IFERROR(INDEX($A$1:$A$80,SMALL(IF($O$6=$B$1:$B$80,ROW($B$1:$B$80)-MIN(ROW($A$1:$A$80))+1,""), ROW()-1)),"")</f>
        <v>Zoyka Claudia Rodriguez</v>
      </c>
      <c r="AI5" s="776" t="str" cm="1">
        <f t="array" ref="AI5">IFERROR(INDEX($A$81:$A$500,SMALL(IF($O$6=$B$81:$B$500,ROW($B$81:$B$500)-MIN(ROW($A$81:$A$500))+1,""), ROW()-1)),"")</f>
        <v/>
      </c>
      <c r="AJ5" s="388"/>
      <c r="AK5" s="388"/>
      <c r="AL5" s="388"/>
      <c r="AM5" s="1439"/>
      <c r="AN5" s="412"/>
      <c r="AO5" s="412"/>
      <c r="AP5" s="1038" t="s">
        <v>801</v>
      </c>
      <c r="AQ5" s="412"/>
      <c r="AR5" s="412"/>
      <c r="AS5" s="412"/>
      <c r="AT5" s="412"/>
    </row>
    <row r="6" spans="1:46" ht="15.75" customHeight="1">
      <c r="A6" s="371" t="str" cm="1">
        <f t="array" ref="A6">IFERROR(_xlfn.IFS(D10=0,"",D10&gt;0,D10),"")</f>
        <v>Esther Fonseca</v>
      </c>
      <c r="B6" s="371" t="str" cm="1">
        <f t="array" ref="B6">IFERROR(_xlfn.IFS(F10=0,"",F10&gt;0,F10),"")</f>
        <v>rn</v>
      </c>
      <c r="D6" s="1387" t="s">
        <v>326</v>
      </c>
      <c r="E6" s="1387"/>
      <c r="F6" s="682" t="s">
        <v>460</v>
      </c>
      <c r="G6" s="1372" t="s">
        <v>365</v>
      </c>
      <c r="H6" s="1372"/>
      <c r="I6" s="365" t="s">
        <v>802</v>
      </c>
      <c r="J6" s="1450"/>
      <c r="K6" s="947"/>
      <c r="L6" s="321"/>
      <c r="M6" s="244"/>
      <c r="N6" s="379"/>
      <c r="O6" s="158" t="s">
        <v>358</v>
      </c>
      <c r="P6" s="184" t="s">
        <v>498</v>
      </c>
      <c r="Q6" s="211">
        <f>COUNTIFS($F$5:$I$38,O6)+COUNTIFS('Wknd Shift Roster'!$F$5:$L$43,O6)</f>
        <v>10</v>
      </c>
      <c r="R6" s="1258">
        <f>V6</f>
        <v>15036</v>
      </c>
      <c r="S6" s="252">
        <f ca="1">LOOKUP(TODAY(),'Deployment needs'!$2:$2,'Deployment needs'!53:53)</f>
        <v>0</v>
      </c>
      <c r="T6" s="61"/>
      <c r="U6" s="471" t="s">
        <v>803</v>
      </c>
      <c r="V6" s="472">
        <v>15036</v>
      </c>
      <c r="W6" s="446"/>
      <c r="X6" s="446"/>
      <c r="Y6" s="381"/>
      <c r="Z6" s="1266"/>
      <c r="AA6" s="397" t="str" cm="1">
        <f t="array" ref="AA6">IFERROR(INDEX($A$1:$A$500,SMALL(IF($O$5=$B$1:$B$500,ROW($B$1:$B$500)-MIN(ROW($A$1:$A$500))+1,""), ROW()-1)),"")</f>
        <v>Ana L. Gonzalez Martinez</v>
      </c>
      <c r="AB6" s="397" t="str" cm="1">
        <f t="array" ref="AB6">IFERROR(INDEX($A$1:$A$500,SMALL(IF($O$7=$B$1:$B$500,ROW($B$1:$B$500)-MIN(ROW($A$1:$A$500))+1,""), ROW()-4)),"")</f>
        <v/>
      </c>
      <c r="AC6" s="397" t="str" cm="1">
        <f t="array" ref="AC6">IFERROR(INDEX($A$1:$A$500,SMALL(IF($O$11=$B$1:$B$500,ROW($B$1:$B$500)-MIN(ROW($A$1:$A$500))+1,""), ROW()-1)),"")</f>
        <v>Francisco Poll Mayeta</v>
      </c>
      <c r="AD6" s="397" t="str" cm="1">
        <f t="array" ref="AD6">IFERROR(INDEX($A$1:$A$500,SMALL(IF($O$8=$B$1:$B$500,ROW($B$1:$B$500)-MIN(ROW($A$1:$A$500))+1,""), ROW()-1)),"")</f>
        <v/>
      </c>
      <c r="AE6" s="406" t="s">
        <v>362</v>
      </c>
      <c r="AF6" s="399" t="str" cm="1">
        <f t="array" ref="AF6">IFERROR(INDEX($A$1:$A$500,SMALL(IF($O$31=$B$1:$B$500,ROW($B$1:$B$500)-MIN(ROW($A$1:$A$500))+1,""), ROW()-1)),"")</f>
        <v/>
      </c>
      <c r="AG6" s="397" t="str" cm="1">
        <f t="array" ref="AG6">IFERROR(INDEX($A$1:$A$500,SMALL(IF($O$22=$B$1:$B$500,ROW($B$1:$B$500)-MIN(ROW($A$1:$A$500))+1,""), ROW()-1)),"")</f>
        <v/>
      </c>
      <c r="AH6" s="402" t="str" cm="1">
        <f t="array" ref="AH6">IFERROR(INDEX($A$1:$A$80,SMALL(IF($O$6=$B$1:$B$80,ROW($B$1:$B$80)-MIN(ROW($A$1:$A$80))+1,""), ROW()-1)),"")</f>
        <v>Ricardo Rodriguez Cintado</v>
      </c>
      <c r="AI6" s="776" t="str" cm="1">
        <f t="array" ref="AI6">IFERROR(INDEX($A$81:$A$500,SMALL(IF($O$6=$B$81:$B$500,ROW($B$81:$B$500)-MIN(ROW($A$81:$A$500))+1,""), ROW()-1)),"")</f>
        <v/>
      </c>
      <c r="AJ6" s="388"/>
      <c r="AK6" s="388"/>
      <c r="AL6" s="388"/>
      <c r="AM6" s="1439"/>
      <c r="AN6" s="412"/>
      <c r="AO6" s="412"/>
      <c r="AP6" s="1038" t="s">
        <v>804</v>
      </c>
      <c r="AQ6" s="412"/>
      <c r="AR6" s="412"/>
      <c r="AS6" s="412"/>
      <c r="AT6" s="412"/>
    </row>
    <row r="7" spans="1:46" ht="15.75" customHeight="1">
      <c r="A7" s="371" t="str" cm="1">
        <f t="array" ref="A7">IFERROR(_xlfn.IFS(D11=0,"",D11&gt;0,D11),"")</f>
        <v>Yordanka Manzanares</v>
      </c>
      <c r="B7" s="371" t="str" cm="1">
        <f t="array" ref="B7">IFERROR(_xlfn.IFS(F11=0,"",F11&gt;0,F11),"")</f>
        <v>rn</v>
      </c>
      <c r="D7" s="1387" t="s">
        <v>333</v>
      </c>
      <c r="E7" s="1387"/>
      <c r="F7" s="682" t="s">
        <v>460</v>
      </c>
      <c r="G7" s="1372" t="s">
        <v>373</v>
      </c>
      <c r="H7" s="1372"/>
      <c r="I7" s="365" t="s">
        <v>460</v>
      </c>
      <c r="J7" s="1450"/>
      <c r="K7" s="947"/>
      <c r="L7" s="321"/>
      <c r="M7" s="244"/>
      <c r="N7" s="379"/>
      <c r="O7" s="158" t="s">
        <v>500</v>
      </c>
      <c r="P7" s="184" t="s">
        <v>501</v>
      </c>
      <c r="Q7" s="211">
        <f>COUNTIFS($F$5:$I$38,O7)+COUNTIFS('Wknd Shift Roster'!$F$5:$L$43,O7)</f>
        <v>1</v>
      </c>
      <c r="R7" s="1258"/>
      <c r="S7" s="252">
        <f ca="1">LOOKUP(TODAY(),'Deployment needs'!$2:$2,'Deployment needs'!54:54)</f>
        <v>0</v>
      </c>
      <c r="T7" s="61"/>
      <c r="U7" s="471" t="s">
        <v>805</v>
      </c>
      <c r="V7" s="473">
        <v>38118</v>
      </c>
      <c r="W7" s="445"/>
      <c r="X7" s="445"/>
      <c r="Y7" s="61"/>
      <c r="Z7" s="1266"/>
      <c r="AA7" s="397" t="str" cm="1">
        <f t="array" ref="AA7">IFERROR(INDEX($A$1:$A$500,SMALL(IF($O$5=$B$1:$B$500,ROW($B$1:$B$500)-MIN(ROW($A$1:$A$500))+1,""), ROW()-1)),"")</f>
        <v>Liurys Rojas Pinto</v>
      </c>
      <c r="AB7" s="397" t="str" cm="1">
        <f t="array" ref="AB7">IFERROR(INDEX($A$1:$A$500,SMALL(IF($O$7=$B$1:$B$500,ROW($B$1:$B$500)-MIN(ROW($A$1:$A$500))+1,""), ROW()-4)),"")</f>
        <v/>
      </c>
      <c r="AC7" s="397" t="str" cm="1">
        <f t="array" ref="AC7">IFERROR(INDEX($A$1:$A$500,SMALL(IF($O$11=$B$1:$B$500,ROW($B$1:$B$500)-MIN(ROW($A$1:$A$500))+1,""), ROW()-1)),"")</f>
        <v>Yeline Matos Zaldivar</v>
      </c>
      <c r="AD7" s="397" t="str" cm="1">
        <f t="array" ref="AD7">IFERROR(INDEX($A$1:$A$500,SMALL(IF($O$8=$B$1:$B$500,ROW($B$1:$B$500)-MIN(ROW($A$1:$A$500))+1,""), ROW()-1)),"")</f>
        <v/>
      </c>
      <c r="AE7" s="398" t="str" cm="1">
        <f t="array" ref="AE7">IFERROR(INDEX($A$1:$A$500,SMALL(IF($O$9=$B$1:$B$500,ROW($B$1:$B$500)-MIN(ROW($A$1:$A$500))+1,""), ROW()-6)),"")</f>
        <v>Yoel Romero</v>
      </c>
      <c r="AF7" s="404" t="s">
        <v>371</v>
      </c>
      <c r="AG7" s="397" t="str" cm="1">
        <f t="array" ref="AG7">IFERROR(INDEX($A$1:$A$500,SMALL(IF($O$22=$B$1:$B$500,ROW($B$1:$B$500)-MIN(ROW($A$1:$A$500))+1,""), ROW()-1)),"")</f>
        <v/>
      </c>
      <c r="AH7" s="402" t="str" cm="1">
        <f t="array" ref="AH7">IFERROR(INDEX($A$1:$A$80,SMALL(IF($O$6=$B$1:$B$80,ROW($B$1:$B$80)-MIN(ROW($A$1:$A$80))+1,""), ROW()-1)),"")</f>
        <v>Marlon Ricardo Fernández</v>
      </c>
      <c r="AI7" s="776" t="str" cm="1">
        <f t="array" ref="AI7">IFERROR(INDEX($A$81:$A$500,SMALL(IF($O$6=$B$81:$B$500,ROW($B$81:$B$500)-MIN(ROW($A$81:$A$500))+1,""), ROW()-1)),"")</f>
        <v/>
      </c>
      <c r="AJ7" s="388"/>
      <c r="AK7" s="388"/>
      <c r="AL7" s="388"/>
      <c r="AM7" s="1439"/>
      <c r="AN7" s="412"/>
      <c r="AO7" s="412"/>
      <c r="AP7" s="412"/>
      <c r="AQ7" s="412"/>
      <c r="AR7" s="412"/>
      <c r="AS7" s="412"/>
      <c r="AT7" s="412"/>
    </row>
    <row r="8" spans="1:46" ht="15.75" customHeight="1">
      <c r="A8" s="371" t="str" cm="1">
        <f t="array" ref="A8">IFERROR(_xlfn.IFS(D12=0,"",D12&gt;0,D12),"")</f>
        <v>Jackie Gomez</v>
      </c>
      <c r="B8" s="371" t="str" cm="1">
        <f t="array" ref="B8">IFERROR(_xlfn.IFS(F12=0,"",F12&gt;0,F12),"")</f>
        <v>x</v>
      </c>
      <c r="D8" s="1387" t="s">
        <v>354</v>
      </c>
      <c r="E8" s="1387"/>
      <c r="F8" s="682" t="s">
        <v>460</v>
      </c>
      <c r="G8" s="1372" t="s">
        <v>325</v>
      </c>
      <c r="H8" s="1372"/>
      <c r="I8" s="243" t="s">
        <v>561</v>
      </c>
      <c r="J8" s="1450"/>
      <c r="K8" s="947"/>
      <c r="L8" s="321"/>
      <c r="M8" s="244"/>
      <c r="N8" s="379"/>
      <c r="O8" s="158" t="s">
        <v>503</v>
      </c>
      <c r="P8" s="184" t="s">
        <v>317</v>
      </c>
      <c r="Q8" s="211">
        <f>COUNTIFS($F$5:$I$38,O8)+COUNTIFS('Wknd Shift Roster'!$F$5:$L$43,O8)</f>
        <v>2</v>
      </c>
      <c r="R8" s="1276"/>
      <c r="S8" s="252" cm="1">
        <f t="array" aca="1" ref="S8" ca="1">LOOKUP(TODAY(),'Deployment needs'!$2:$2,('Deployment needs'!55:55+'Deployment needs'!56:56))</f>
        <v>0</v>
      </c>
      <c r="T8" s="327"/>
      <c r="U8" s="471" t="s">
        <v>806</v>
      </c>
      <c r="V8" s="473">
        <v>2235</v>
      </c>
      <c r="W8" s="446"/>
      <c r="Y8" s="61"/>
      <c r="Z8" s="1266"/>
      <c r="AA8" s="406" t="s">
        <v>377</v>
      </c>
      <c r="AB8" s="397" t="str" cm="1">
        <f t="array" ref="AB8">IFERROR(INDEX($A$1:$A$500,SMALL(IF($O$7=$B$1:$B$500,ROW($B$1:$B$500)-MIN(ROW($A$1:$A$500))+1,""), ROW()-4)),"")</f>
        <v/>
      </c>
      <c r="AC8" s="397" t="str" cm="1">
        <f t="array" ref="AC8">IFERROR(INDEX($A$1:$A$500,SMALL(IF($O$11=$B$1:$B$500,ROW($B$1:$B$500)-MIN(ROW($A$1:$A$500))+1,""), ROW()-1)),"")</f>
        <v>Deysi Amador</v>
      </c>
      <c r="AD8" s="397" t="str" cm="1">
        <f t="array" ref="AD8">IFERROR(INDEX($A$1:$A$500,SMALL(IF($O$8=$B$1:$B$500,ROW($B$1:$B$500)-MIN(ROW($A$1:$A$500))+1,""), ROW()-1)),"")</f>
        <v/>
      </c>
      <c r="AE8" s="398" t="str" cm="1">
        <f t="array" ref="AE8">IFERROR(INDEX($A$1:$A$500,SMALL(IF($O$9=$B$1:$B$500,ROW($B$1:$B$500)-MIN(ROW($A$1:$A$500))+1,""), ROW()-6)),"")</f>
        <v>Aaron Bowser</v>
      </c>
      <c r="AF8" s="399" t="str" cm="1">
        <f t="array" ref="AF8">IFERROR(INDEX($A$1:$A$500,SMALL(IF($O$29=$B$1:$B$500,ROW($B$1:$B$500)-MIN(ROW($A$1:$A$500))+1,""), ROW()-7)),"")</f>
        <v/>
      </c>
      <c r="AG8" s="397" t="str" cm="1">
        <f t="array" ref="AG8">IFERROR(INDEX($A$1:$A$500,SMALL(IF($O$22=$B$1:$B$500,ROW($B$1:$B$500)-MIN(ROW($A$1:$A$500))+1,""), ROW()-1)),"")</f>
        <v/>
      </c>
      <c r="AH8" s="402" t="str" cm="1">
        <f t="array" ref="AH8">IFERROR(INDEX($A$1:$A$80,SMALL(IF($O$6=$B$1:$B$80,ROW($B$1:$B$80)-MIN(ROW($A$1:$A$80))+1,""), ROW()-1)),"")</f>
        <v>Elizabeth Vidal</v>
      </c>
      <c r="AI8" s="776" t="str" cm="1">
        <f t="array" ref="AI8">IFERROR(INDEX($A$81:$A$500,SMALL(IF($O$6=$B$81:$B$500,ROW($B$81:$B$500)-MIN(ROW($A$81:$A$500))+1,""), ROW()-1)),"")</f>
        <v/>
      </c>
      <c r="AJ8" s="388"/>
      <c r="AK8" s="388"/>
      <c r="AL8" s="388"/>
      <c r="AM8" s="1439"/>
      <c r="AN8" s="412"/>
      <c r="AO8" s="412"/>
      <c r="AP8" s="412"/>
      <c r="AQ8" s="412"/>
      <c r="AR8" s="412"/>
      <c r="AS8" s="412"/>
      <c r="AT8" s="412"/>
    </row>
    <row r="9" spans="1:46" ht="15.75" customHeight="1">
      <c r="A9" s="371" t="str" cm="1">
        <f t="array" ref="A9">IFERROR(_xlfn.IFS(D13=0,"",D13&gt;0,D13),"")</f>
        <v>Madelayne Oduardo</v>
      </c>
      <c r="B9" s="371" t="str" cm="1">
        <f t="array" ref="B9">IFERROR(_xlfn.IFS(F13=0,"",F13&gt;0,F13),"")</f>
        <v>rn</v>
      </c>
      <c r="D9" s="1387" t="s">
        <v>363</v>
      </c>
      <c r="E9" s="1387"/>
      <c r="F9" s="682" t="s">
        <v>460</v>
      </c>
      <c r="G9" s="1372" t="s">
        <v>389</v>
      </c>
      <c r="H9" s="1372"/>
      <c r="I9" s="365" t="s">
        <v>460</v>
      </c>
      <c r="J9" s="1450"/>
      <c r="K9" s="947"/>
      <c r="L9" s="321"/>
      <c r="M9" s="244"/>
      <c r="N9" s="379"/>
      <c r="O9" s="158" t="s">
        <v>505</v>
      </c>
      <c r="P9" s="184" t="s">
        <v>506</v>
      </c>
      <c r="Q9" s="211">
        <f>COUNTIFS($F$5:$I$38,O9)+COUNTIFS('Wknd Shift Roster'!$F$5:$L$43,O9)</f>
        <v>2</v>
      </c>
      <c r="R9" s="1277"/>
      <c r="S9" s="252">
        <f ca="1">LOOKUP(TODAY(),'Deployment needs'!$2:$2,'Deployment needs'!59:59)</f>
        <v>0</v>
      </c>
      <c r="T9" s="326"/>
      <c r="U9" s="471" t="s">
        <v>807</v>
      </c>
      <c r="V9" s="473">
        <v>33000</v>
      </c>
      <c r="W9" s="448"/>
      <c r="X9" s="448"/>
      <c r="Y9" s="61"/>
      <c r="Z9" s="1266"/>
      <c r="AA9" s="397" t="str" cm="1">
        <f t="array" ref="AA9">IFERROR(INDEX($A$1:$A$500,SMALL(IF($O$30=$B$1:$B$500,ROW($B$1:$B$500)-MIN(ROW($A$1:$A$500))+1,""), ROW()-8)),"")</f>
        <v>Deja Anderson</v>
      </c>
      <c r="AB9" s="397" t="str" cm="1">
        <f t="array" ref="AB9">IFERROR(INDEX($A$1:$A$500,SMALL(IF($O$7=$B$1:$B$500,ROW($B$1:$B$500)-MIN(ROW($A$1:$A$500))+1,""), ROW()-4)),"")</f>
        <v/>
      </c>
      <c r="AC9" s="397" t="str" cm="1">
        <f t="array" ref="AC9">IFERROR(INDEX($A$1:$A$500,SMALL(IF($O$11=$B$1:$B$500,ROW($B$1:$B$500)-MIN(ROW($A$1:$A$500))+1,""), ROW()-1)),"")</f>
        <v>Marivel Corrales</v>
      </c>
      <c r="AD9" s="397" t="str" cm="1">
        <f t="array" ref="AD9">IFERROR(INDEX($A$1:$A$500,SMALL(IF($O$8=$B$1:$B$500,ROW($B$1:$B$500)-MIN(ROW($A$1:$A$500))+1,""), ROW()-1)),"")</f>
        <v/>
      </c>
      <c r="AE9" s="398" t="str" cm="1">
        <f t="array" ref="AE9">IFERROR(INDEX($A$1:$A$500,SMALL(IF($O$9=$B$1:$B$500,ROW($B$1:$B$500)-MIN(ROW($A$1:$A$500))+1,""), ROW()-6)),"")</f>
        <v/>
      </c>
      <c r="AF9" s="399" t="str" cm="1">
        <f t="array" ref="AF9">IFERROR(INDEX($A$1:$A$500,SMALL(IF($O$29=$B$1:$B$500,ROW($B$1:$B$500)-MIN(ROW($A$1:$A$500))+1,""), ROW()-7)),"")</f>
        <v/>
      </c>
      <c r="AG9" s="397" t="str" cm="1">
        <f t="array" ref="AG9">IFERROR(INDEX($A$1:$A$500,SMALL(IF($O$22=$B$1:$B$500,ROW($B$1:$B$500)-MIN(ROW($A$1:$A$500))+1,""), ROW()-1)),"")</f>
        <v/>
      </c>
      <c r="AH9" s="402" t="str" cm="1">
        <f t="array" ref="AH9">IFERROR(INDEX($A$1:$A$80,SMALL(IF($O$6=$B$1:$B$80,ROW($B$1:$B$80)-MIN(ROW($A$1:$A$80))+1,""), ROW()-1)),"")</f>
        <v>Mislene Sanchez</v>
      </c>
      <c r="AI9" s="776" t="str" cm="1">
        <f t="array" ref="AI9">IFERROR(INDEX($A$81:$A$500,SMALL(IF($O$6=$B$81:$B$500,ROW($B$81:$B$500)-MIN(ROW($A$81:$A$500))+1,""), ROW()-1)),"")</f>
        <v/>
      </c>
      <c r="AJ9" s="388"/>
      <c r="AK9" s="388"/>
      <c r="AL9" s="388"/>
      <c r="AM9" s="1440"/>
      <c r="AN9" s="412"/>
      <c r="AO9" s="412"/>
      <c r="AP9" s="412"/>
      <c r="AQ9" s="412"/>
      <c r="AR9" s="412"/>
      <c r="AS9" s="412"/>
      <c r="AT9" s="412"/>
    </row>
    <row r="10" spans="1:46" ht="15.75" customHeight="1">
      <c r="A10" s="371" t="str" cm="1">
        <f t="array" ref="A10">IFERROR(_xlfn.IFS(D14=0,"",D14&gt;0,D14),"")</f>
        <v>Roxana Lloret</v>
      </c>
      <c r="B10" s="371" t="str" cm="1">
        <f t="array" ref="B10">IFERROR(_xlfn.IFS(F14=0,"",F14&gt;0,F14),"")</f>
        <v>x</v>
      </c>
      <c r="D10" s="1387" t="s">
        <v>330</v>
      </c>
      <c r="E10" s="1387"/>
      <c r="F10" s="682" t="s">
        <v>808</v>
      </c>
      <c r="G10" s="1372" t="s">
        <v>388</v>
      </c>
      <c r="H10" s="1372"/>
      <c r="I10" s="365" t="s">
        <v>809</v>
      </c>
      <c r="J10" s="1450"/>
      <c r="K10" s="947"/>
      <c r="L10" s="321"/>
      <c r="M10" s="244"/>
      <c r="N10" s="379"/>
      <c r="O10" s="158" t="s">
        <v>508</v>
      </c>
      <c r="P10" s="184" t="s">
        <v>509</v>
      </c>
      <c r="Q10" s="211">
        <f>COUNTIFS($F$5:$I$38,O10)+COUNTIFS('Wknd Shift Roster'!$F$5:$L$43,O10)</f>
        <v>1</v>
      </c>
      <c r="R10" s="1278"/>
      <c r="S10" s="252" cm="1">
        <f t="array" aca="1" ref="S10" ca="1">LOOKUP(TODAY(),'Deployment needs'!$2:$2,('Deployment needs'!58:58+'Deployment needs'!61:61))</f>
        <v>0</v>
      </c>
      <c r="T10" s="326"/>
      <c r="U10" s="474" t="s">
        <v>810</v>
      </c>
      <c r="V10" s="475">
        <v>35178</v>
      </c>
      <c r="W10" s="331"/>
      <c r="X10" s="331"/>
      <c r="Y10" s="61"/>
      <c r="Z10" s="1266"/>
      <c r="AA10" s="397" t="str" cm="1">
        <f t="array" ref="AA10">IFERROR(INDEX($A$1:$A$500,SMALL(IF($O$30=$B$1:$B$500,ROW($B$1:$B$500)-MIN(ROW($A$1:$A$500))+1,""), ROW()-8)),"")</f>
        <v/>
      </c>
      <c r="AB10" s="397" t="str" cm="1">
        <f t="array" ref="AB10">IFERROR(INDEX($A$1:$A$500,SMALL(IF($O$7=$B$1:$B$500,ROW($B$1:$B$500)-MIN(ROW($A$1:$A$500))+1,""), ROW()-4)),"")</f>
        <v/>
      </c>
      <c r="AC10" s="397" t="str" cm="1">
        <f t="array" ref="AC10">IFERROR(INDEX($A$1:$A$500,SMALL(IF($O$11=$B$1:$B$500,ROW($B$1:$B$500)-MIN(ROW($A$1:$A$500))+1,""), ROW()-1)),"")</f>
        <v>Yordis Barbara Garcia</v>
      </c>
      <c r="AD10" s="397" t="str" cm="1">
        <f t="array" ref="AD10">IFERROR(INDEX($A$1:$A$500,SMALL(IF($O$8=$B$1:$B$500,ROW($B$1:$B$500)-MIN(ROW($A$1:$A$500))+1,""), ROW()-1)),"")</f>
        <v/>
      </c>
      <c r="AE10" s="398" t="str" cm="1">
        <f t="array" ref="AE10">IFERROR(INDEX($A$1:$A$500,SMALL(IF($O$9=$B$1:$B$500,ROW($B$1:$B$500)-MIN(ROW($A$1:$A$500))+1,""), ROW()-6)),"")</f>
        <v/>
      </c>
      <c r="AF10" s="399" t="str" cm="1">
        <f t="array" ref="AF10">IFERROR(INDEX($A$1:$A$500,SMALL(IF($O$29=$B$1:$B$500,ROW($B$1:$B$500)-MIN(ROW($A$1:$A$500))+1,""), ROW()-7)),"")</f>
        <v/>
      </c>
      <c r="AG10" s="397" t="str" cm="1">
        <f t="array" ref="AG10">IFERROR(INDEX($A$1:$A$500,SMALL(IF($O$22=$B$1:$B$500,ROW($B$1:$B$500)-MIN(ROW($A$1:$A$500))+1,""), ROW()-1)),"")</f>
        <v/>
      </c>
      <c r="AH10" s="402" t="str" cm="1">
        <f t="array" ref="AH10">IFERROR(INDEX($A$1:$A$80,SMALL(IF($O$6=$B$1:$B$80,ROW($B$1:$B$80)-MIN(ROW($A$1:$A$80))+1,""), ROW()-1)),"")</f>
        <v>Yusnieli Ferrer Rondon</v>
      </c>
      <c r="AI10" s="776" t="str" cm="1">
        <f t="array" ref="AI10">IFERROR(INDEX($A$81:$A$500,SMALL(IF($O$6=$B$81:$B$500,ROW($B$81:$B$500)-MIN(ROW($A$81:$A$500))+1,""), ROW()-1)),"")</f>
        <v/>
      </c>
      <c r="AJ10" s="388"/>
      <c r="AK10" s="388"/>
      <c r="AL10" s="388"/>
      <c r="AM10" s="1228" t="s">
        <v>785</v>
      </c>
      <c r="AN10" s="413"/>
      <c r="AO10" s="413"/>
      <c r="AP10" s="413"/>
      <c r="AQ10" s="413"/>
      <c r="AR10" s="413"/>
      <c r="AS10" s="413"/>
      <c r="AT10" s="413"/>
    </row>
    <row r="11" spans="1:46" ht="15.75" customHeight="1">
      <c r="A11" s="371" t="str" cm="1">
        <f t="array" ref="A11">IFERROR(_xlfn.IFS(D15=0,"",D15&gt;0,D15),"")</f>
        <v xml:space="preserve">Shvodra Anderson </v>
      </c>
      <c r="B11" s="371" t="str" cm="1">
        <f t="array" ref="B11">IFERROR(_xlfn.IFS(F15=0,"",F15&gt;0,F15),"")</f>
        <v>x</v>
      </c>
      <c r="D11" s="1387" t="s">
        <v>381</v>
      </c>
      <c r="E11" s="1387"/>
      <c r="F11" s="682" t="s">
        <v>808</v>
      </c>
      <c r="G11" s="1372" t="s">
        <v>811</v>
      </c>
      <c r="H11" s="1372"/>
      <c r="I11" s="365" t="s">
        <v>460</v>
      </c>
      <c r="J11" s="1450"/>
      <c r="K11" s="947"/>
      <c r="L11" s="321"/>
      <c r="M11" s="244"/>
      <c r="N11" s="379"/>
      <c r="O11" s="158" t="s">
        <v>511</v>
      </c>
      <c r="P11" s="184" t="s">
        <v>512</v>
      </c>
      <c r="Q11" s="211">
        <f>COUNTIFS($F$5:$I$38,O11)+COUNTIFS('Wknd Shift Roster'!$F$5:$L$43,O11)</f>
        <v>10</v>
      </c>
      <c r="R11" s="1249">
        <f>V7</f>
        <v>38118</v>
      </c>
      <c r="S11" s="252">
        <f ca="1">LOOKUP(TODAY(),'Deployment needs'!$2:$2,'Deployment needs'!62:62)</f>
        <v>0</v>
      </c>
      <c r="T11" s="326"/>
      <c r="U11" s="476" t="s">
        <v>812</v>
      </c>
      <c r="V11" s="475">
        <v>33444</v>
      </c>
      <c r="W11" s="544"/>
      <c r="X11" s="331"/>
      <c r="Y11" s="61"/>
      <c r="Z11" s="1267"/>
      <c r="AA11" s="397" t="str" cm="1">
        <f t="array" ref="AA11">IFERROR(INDEX($A$1:$A$500,SMALL(IF($O$30=$B$1:$B$500,ROW($B$1:$B$500)-MIN(ROW($A$1:$A$500))+1,""), ROW()-8)),"")</f>
        <v/>
      </c>
      <c r="AB11" s="397" t="str" cm="1">
        <f t="array" ref="AB11">IFERROR(INDEX($A$1:$A$500,SMALL(IF($O$7=$B$1:$B$500,ROW($B$1:$B$500)-MIN(ROW($A$1:$A$500))+1,""), ROW()-4)),"")</f>
        <v/>
      </c>
      <c r="AC11" s="397" t="str" cm="1">
        <f t="array" ref="AC11">IFERROR(INDEX($A$1:$A$500,SMALL(IF($O$11=$B$1:$B$500,ROW($B$1:$B$500)-MIN(ROW($A$1:$A$500))+1,""), ROW()-1)),"")</f>
        <v>Glenys Diaz</v>
      </c>
      <c r="AD11" s="397" t="str" cm="1">
        <f t="array" ref="AD11">IFERROR(INDEX($A$1:$A$500,SMALL(IF($O$8=$B$1:$B$500,ROW($B$1:$B$500)-MIN(ROW($A$1:$A$500))+1,""), ROW()-1)),"")</f>
        <v/>
      </c>
      <c r="AE11" s="398" t="str" cm="1">
        <f t="array" ref="AE11">IFERROR(INDEX($A$1:$A$500,SMALL(IF($O$9=$B$1:$B$500,ROW($B$1:$B$500)-MIN(ROW($A$1:$A$500))+1,""), ROW()-6)),"")</f>
        <v/>
      </c>
      <c r="AF11" s="399" t="str" cm="1">
        <f t="array" ref="AF11">IFERROR(INDEX($A$1:$A$500,SMALL(IF($O$29=$B$1:$B$500,ROW($B$1:$B$500)-MIN(ROW($A$1:$A$500))+1,""), ROW()-7)),"")</f>
        <v/>
      </c>
      <c r="AG11" s="397" t="str" cm="1">
        <f t="array" ref="AG11">IFERROR(INDEX($A$1:$A$500,SMALL(IF($O$22=$B$1:$B$500,ROW($B$1:$B$500)-MIN(ROW($A$1:$A$500))+1,""), ROW()-1)),"")</f>
        <v/>
      </c>
      <c r="AH11" s="402" t="str" cm="1">
        <f t="array" ref="AH11">IFERROR(INDEX($A$1:$A$80,SMALL(IF($O$6=$B$1:$B$80,ROW($B$1:$B$80)-MIN(ROW($A$1:$A$80))+1,""), ROW()-1)),"")</f>
        <v/>
      </c>
      <c r="AI11" s="776" t="str" cm="1">
        <f t="array" ref="AI11">IFERROR(INDEX($A$81:$A$500,SMALL(IF($O$6=$B$81:$B$500,ROW($B$81:$B$500)-MIN(ROW($A$81:$A$500))+1,""), ROW()-1)),"")</f>
        <v/>
      </c>
      <c r="AJ11" s="388"/>
      <c r="AK11" s="388"/>
      <c r="AL11" s="388"/>
      <c r="AM11" s="1229"/>
      <c r="AN11" s="361"/>
      <c r="AO11" s="361"/>
      <c r="AP11" s="361"/>
      <c r="AQ11" s="361"/>
      <c r="AR11" s="361"/>
      <c r="AS11" s="361"/>
      <c r="AT11" s="361"/>
    </row>
    <row r="12" spans="1:46" ht="15.75" customHeight="1">
      <c r="A12" s="371" t="str" cm="1">
        <f t="array" ref="A12">IFERROR(_xlfn.IFS(D16=0,"",D16&gt;0,D16),"")</f>
        <v>Laura Gonzalez Bustamante</v>
      </c>
      <c r="B12" s="371" t="str" cm="1">
        <f t="array" ref="B12">IFERROR(_xlfn.IFS(F16=0,"",F16&gt;0,F16),"")</f>
        <v>x</v>
      </c>
      <c r="D12" s="1387" t="s">
        <v>401</v>
      </c>
      <c r="E12" s="1387"/>
      <c r="F12" s="682" t="s">
        <v>460</v>
      </c>
      <c r="G12" s="1447" t="s">
        <v>813</v>
      </c>
      <c r="H12" s="1448"/>
      <c r="I12" s="365" t="s">
        <v>460</v>
      </c>
      <c r="J12" s="1450"/>
      <c r="K12" s="947"/>
      <c r="L12" s="321"/>
      <c r="M12" s="244"/>
      <c r="N12" s="379"/>
      <c r="O12" s="158" t="s">
        <v>513</v>
      </c>
      <c r="P12" s="185" t="s">
        <v>514</v>
      </c>
      <c r="Q12" s="211">
        <f>COUNTIFS($F$5:$I$38,O12)+COUNTIFS('Wknd Shift Roster'!$F$5:$L$43,O12)</f>
        <v>3</v>
      </c>
      <c r="R12" s="1249"/>
      <c r="S12" s="252">
        <f ca="1">LOOKUP(Q4,'Deployment needs'!$2:$2,'Deployment needs'!63:63)</f>
        <v>0</v>
      </c>
      <c r="T12" s="61"/>
      <c r="U12" s="1250" t="s">
        <v>814</v>
      </c>
      <c r="V12" s="1251"/>
      <c r="W12" s="643"/>
      <c r="Y12" s="61"/>
      <c r="Z12" s="1252" t="s">
        <v>143</v>
      </c>
      <c r="AA12" s="407" t="s">
        <v>406</v>
      </c>
      <c r="AB12" s="403" t="s">
        <v>407</v>
      </c>
      <c r="AC12" s="403" t="s">
        <v>408</v>
      </c>
      <c r="AD12" s="706" t="s">
        <v>409</v>
      </c>
      <c r="AE12" s="408" t="str">
        <f ca="1">"Returns"&amp;"  "&amp;R23&amp;"  "&amp;"orders"&amp;"   "&amp;COUNTA(AE13:AE25)-COUNTBLANK(AE13:AE25)</f>
        <v>Returns  1839  orders   7</v>
      </c>
      <c r="AF12" s="405" t="s">
        <v>410</v>
      </c>
      <c r="AG12" s="408" t="s">
        <v>411</v>
      </c>
      <c r="AH12" s="402" t="str" cm="1">
        <f t="array" ref="AH12">IFERROR(INDEX($A$1:$A$80,SMALL(IF($O$6=$B$1:$B$80,ROW($B$1:$B$80)-MIN(ROW($A$1:$A$80))+1,""), ROW()-1)),"")</f>
        <v/>
      </c>
      <c r="AI12" s="776" t="str" cm="1">
        <f t="array" ref="AI12">IFERROR(INDEX($A$81:$A$500,SMALL(IF($O$6=$B$81:$B$500,ROW($B$81:$B$500)-MIN(ROW($A$81:$A$500))+1,""), ROW()-1)),"")</f>
        <v/>
      </c>
      <c r="AJ12" s="388"/>
      <c r="AK12" s="388"/>
      <c r="AL12" s="388"/>
      <c r="AM12" s="1229"/>
      <c r="AN12" s="361"/>
      <c r="AO12" s="361"/>
      <c r="AP12" s="361"/>
      <c r="AQ12" s="361"/>
      <c r="AR12" s="361"/>
      <c r="AS12" s="361"/>
      <c r="AT12" s="361"/>
    </row>
    <row r="13" spans="1:46" ht="15.75" customHeight="1">
      <c r="A13" s="371" t="str" cm="1">
        <f t="array" ref="A13">IFERROR(_xlfn.IFS(D17=0,"",D17&gt;0,D17),"")</f>
        <v>Mbaya Kapita</v>
      </c>
      <c r="B13" s="371" t="str" cm="1">
        <f t="array" ref="B13">IFERROR(_xlfn.IFS(F17=0,"",F17&gt;0,F17),"")</f>
        <v>x</v>
      </c>
      <c r="D13" s="1387" t="s">
        <v>395</v>
      </c>
      <c r="E13" s="1387"/>
      <c r="F13" s="682" t="s">
        <v>808</v>
      </c>
      <c r="G13" s="1455" t="s">
        <v>815</v>
      </c>
      <c r="H13" s="1456"/>
      <c r="I13" s="365" t="s">
        <v>816</v>
      </c>
      <c r="J13" s="1450"/>
      <c r="K13" s="947"/>
      <c r="L13" s="321"/>
      <c r="M13" s="244"/>
      <c r="O13" s="158" t="s">
        <v>516</v>
      </c>
      <c r="P13" s="185" t="s">
        <v>517</v>
      </c>
      <c r="Q13" s="211">
        <f>COUNTIFS($F$5:$I$38,O13)+COUNTIFS('Wknd Shift Roster'!$F$5:$L$43,O13)</f>
        <v>4</v>
      </c>
      <c r="R13" s="251">
        <f ca="1">_xlfn.IFNA(LOOKUP(TODAY()-1,Inventory!2:2,Inventory!5:5),0)</f>
        <v>0</v>
      </c>
      <c r="S13" s="252">
        <f ca="1">LOOKUP(Q4,'Deployment needs'!$2:$2,'Deployment needs'!91:91)</f>
        <v>0</v>
      </c>
      <c r="T13" s="61"/>
      <c r="U13" s="324" t="s">
        <v>817</v>
      </c>
      <c r="V13" s="329">
        <v>80</v>
      </c>
      <c r="W13" s="643"/>
      <c r="X13" s="331"/>
      <c r="Y13" s="61"/>
      <c r="Z13" s="1253"/>
      <c r="AA13" s="441" t="str" cm="1">
        <f t="array" ref="AA13">IFERROR(INDEX($A$1:$A$500,SMALL(IF($O$13=$B$1:$B$500,ROW($B$1:$B$500)-MIN(ROW($A$1:$A$500))+1,""), ROW()-12)),"")</f>
        <v>Tontalane Williams</v>
      </c>
      <c r="AB13" s="397" t="str" cm="1">
        <f t="array" ref="AB13">IFERROR(INDEX($A$1:$A$500,SMALL(IF($O$17=$B$1:$B$500,ROW($B$1:$B$500)-MIN(ROW($A$1:$A$500))+1,""), ROW()-12)),"")</f>
        <v>Lazaro Machado</v>
      </c>
      <c r="AC13" s="397" t="str" cm="1">
        <f t="array" ref="AC13">IFERROR(INDEX($A$1:$A$500,SMALL(IF($O$15=$B$1:$B$500,ROW($B$1:$B$500)-MIN(ROW($A$1:$A$500))+1,""), ROW()-12)),"")</f>
        <v>Sunia Hernandez Velazco</v>
      </c>
      <c r="AD13" s="400"/>
      <c r="AE13" s="397" t="str" cm="1">
        <f t="array" ref="AE13">IFERROR(INDEX($A$1:$A$500,SMALL(IF($O$23=$B$1:$B$500,ROW($B$1:$B$500)-MIN(ROW($A$1:$A$500))+1,""), ROW()-12)),"")</f>
        <v>Esther Fonseca</v>
      </c>
      <c r="AF13" s="228" t="str" cm="1">
        <f t="array" ref="AF13">IFERROR(INDEX($A$1:$A$500,SMALL(IF($O$25=$B$1:$B$500,ROW($B$1:$B$500)-MIN(ROW($A$1:$A$500))+1,""), ROW()-12)),"")</f>
        <v/>
      </c>
      <c r="AG13" s="397" t="str" cm="1">
        <f t="array" ref="AG13">IFERROR(INDEX($A$1:$A$500,SMALL(IF($O$32=$B$1:$B$500,ROW($B$1:$B$500)-MIN(ROW($A$1:$A$500))+1,""), ROW()-12)),"")</f>
        <v>Jose Posse</v>
      </c>
      <c r="AH13" s="402" t="str" cm="1">
        <f t="array" ref="AH13">IFERROR(INDEX($A$1:$A$80,SMALL(IF($O$6=$B$1:$B$80,ROW($B$1:$B$80)-MIN(ROW($A$1:$A$80))+1,""), ROW()-1)),"")</f>
        <v/>
      </c>
      <c r="AI13" s="776" t="str" cm="1">
        <f t="array" ref="AI13">IFERROR(INDEX($A$81:$A$500,SMALL(IF($O$6=$B$81:$B$500,ROW($B$81:$B$500)-MIN(ROW($A$81:$A$500))+1,""), ROW()-1)),"")</f>
        <v/>
      </c>
      <c r="AJ13" s="388"/>
      <c r="AK13" s="388"/>
      <c r="AL13" s="388"/>
      <c r="AM13" s="1229"/>
      <c r="AN13" s="361"/>
      <c r="AO13" s="361"/>
      <c r="AP13" s="361"/>
      <c r="AQ13" s="361"/>
      <c r="AR13" s="361"/>
      <c r="AS13" s="361"/>
      <c r="AT13" s="361"/>
    </row>
    <row r="14" spans="1:46" ht="15.75" customHeight="1">
      <c r="A14" s="371" t="str" cm="1">
        <f t="array" ref="A14">IFERROR(_xlfn.IFS(D18=0,"",D18&gt;0,D18),"")</f>
        <v>Chrissy Parisek</v>
      </c>
      <c r="B14" s="371" t="str" cm="1">
        <f t="array" ref="B14">IFERROR(_xlfn.IFS(F18=0,"",F18&gt;0,F18),"")</f>
        <v>x</v>
      </c>
      <c r="D14" s="1387" t="s">
        <v>421</v>
      </c>
      <c r="E14" s="1387"/>
      <c r="F14" s="682" t="s">
        <v>460</v>
      </c>
      <c r="G14" s="1441" t="s">
        <v>818</v>
      </c>
      <c r="H14" s="1442"/>
      <c r="I14" s="365" t="s">
        <v>460</v>
      </c>
      <c r="J14" s="1450"/>
      <c r="K14" s="947"/>
      <c r="L14" s="321"/>
      <c r="M14" s="244"/>
      <c r="N14" s="379"/>
      <c r="O14" s="449" t="s">
        <v>819</v>
      </c>
      <c r="P14" s="450" t="s">
        <v>820</v>
      </c>
      <c r="Q14" s="211">
        <f>COUNTIFS($F$5:$I$38,O14)+COUNTIFS('Wknd Shift Roster'!$F$5:$L$43,O14)</f>
        <v>0</v>
      </c>
      <c r="R14" s="1268"/>
      <c r="S14" s="252"/>
      <c r="T14" s="61"/>
      <c r="U14" s="320" t="s">
        <v>821</v>
      </c>
      <c r="V14" s="375">
        <v>45616</v>
      </c>
      <c r="W14" s="374"/>
      <c r="X14" s="374"/>
      <c r="Y14" s="61"/>
      <c r="Z14" s="1253"/>
      <c r="AA14" s="441" t="str" cm="1">
        <f t="array" ref="AA14">IFERROR(INDEX($A$1:$A$500,SMALL(IF($O$13=$B$1:$B$500,ROW($B$1:$B$500)-MIN(ROW($A$1:$A$500))+1,""), ROW()-12)),"")</f>
        <v>Darius Smith</v>
      </c>
      <c r="AB14" s="397" t="str" cm="1">
        <f t="array" ref="AB14">IFERROR(INDEX($A$1:$A$500,SMALL(IF($O$17=$B$1:$B$500,ROW($B$1:$B$500)-MIN(ROW($A$1:$A$500))+1,""), ROW()-12)),"")</f>
        <v/>
      </c>
      <c r="AC14" s="397" t="str" cm="1">
        <f t="array" ref="AC14">IFERROR(INDEX($A$1:$A$500,SMALL(IF($O$15=$B$1:$B$500,ROW($B$1:$B$500)-MIN(ROW($A$1:$A$500))+1,""), ROW()-12)),"")</f>
        <v/>
      </c>
      <c r="AD14" s="267"/>
      <c r="AE14" s="397" t="str" cm="1">
        <f t="array" ref="AE14">IFERROR(INDEX($A$1:$A$500,SMALL(IF($O$23=$B$1:$B$500,ROW($B$1:$B$500)-MIN(ROW($A$1:$A$500))+1,""), ROW()-12)),"")</f>
        <v>Yordanka Manzanares</v>
      </c>
      <c r="AF14" s="228" t="str" cm="1">
        <f t="array" ref="AF14">IFERROR(INDEX($A$1:$A$500,SMALL(IF($O$25=$B$1:$B$500,ROW($B$1:$B$500)-MIN(ROW($A$1:$A$500))+1,""), ROW()-12)),"")</f>
        <v/>
      </c>
      <c r="AG14" s="397" t="str" cm="1">
        <f t="array" ref="AG14">IFERROR(INDEX($A$1:$A$500,SMALL(IF($O$32=$B$1:$B$500,ROW($B$1:$B$500)-MIN(ROW($A$1:$A$500))+1,""), ROW()-12)),"")</f>
        <v>Eumary Quinones- Inventory Lead</v>
      </c>
      <c r="AH14" s="402" t="str" cm="1">
        <f t="array" ref="AH14">IFERROR(INDEX($A$1:$A$80,SMALL(IF($O$6=$B$1:$B$80,ROW($B$1:$B$80)-MIN(ROW($A$1:$A$80))+1,""), ROW()-1)),"")</f>
        <v/>
      </c>
      <c r="AI14" s="776" t="str" cm="1">
        <f t="array" ref="AI14">IFERROR(INDEX($A$81:$A$500,SMALL(IF($O$6=$B$81:$B$500,ROW($B$81:$B$500)-MIN(ROW($A$81:$A$500))+1,""), ROW()-1)),"")</f>
        <v/>
      </c>
      <c r="AJ14" s="388"/>
      <c r="AK14" s="388"/>
      <c r="AL14" s="388"/>
      <c r="AM14" s="1229"/>
      <c r="AN14" s="361"/>
      <c r="AO14" s="361"/>
      <c r="AP14" s="361"/>
      <c r="AQ14" s="361"/>
      <c r="AR14" s="361"/>
      <c r="AS14" s="361"/>
      <c r="AT14" s="361"/>
    </row>
    <row r="15" spans="1:46" ht="15.75" customHeight="1">
      <c r="A15" s="371" t="str" cm="1">
        <f t="array" ref="A15">IFERROR(_xlfn.IFS(D19=0,"",D19&gt;0,D19),"")</f>
        <v>Linda Hottinger</v>
      </c>
      <c r="B15" s="371" t="str" cm="1">
        <f t="array" ref="B15">IFERROR(_xlfn.IFS(F19=0,"",F19&gt;0,F19),"")</f>
        <v>x</v>
      </c>
      <c r="D15" s="1387" t="s">
        <v>322</v>
      </c>
      <c r="E15" s="1387"/>
      <c r="F15" s="682" t="s">
        <v>460</v>
      </c>
      <c r="G15" s="1441" t="s">
        <v>822</v>
      </c>
      <c r="H15" s="1442"/>
      <c r="I15" s="365" t="s">
        <v>460</v>
      </c>
      <c r="J15" s="1450"/>
      <c r="K15" s="947"/>
      <c r="L15" s="321"/>
      <c r="M15" s="244"/>
      <c r="N15" s="379"/>
      <c r="O15" s="158" t="s">
        <v>518</v>
      </c>
      <c r="P15" s="184" t="s">
        <v>408</v>
      </c>
      <c r="Q15" s="211">
        <f>COUNTIFS($F$5:$I$38,O15)+COUNTIFS('Wknd Shift Roster'!$F$5:$L$43,O15)</f>
        <v>1</v>
      </c>
      <c r="R15" s="1269"/>
      <c r="S15" s="252" cm="1">
        <f t="array" aca="1" ref="S15" ca="1">LOOKUP(TODAY(),'Deployment needs'!$2:$2,('Deployment needs'!88:88+'Deployment needs'!89:89+'Deployment needs'!90:90+'Deployment needs'!60:60))</f>
        <v>0</v>
      </c>
      <c r="T15" s="61"/>
      <c r="U15" s="320" t="s">
        <v>823</v>
      </c>
      <c r="V15" s="375">
        <v>45616</v>
      </c>
      <c r="W15" s="374"/>
      <c r="X15" s="331"/>
      <c r="Y15" s="61"/>
      <c r="Z15" s="1253"/>
      <c r="AA15" s="441" t="str" cm="1">
        <f t="array" ref="AA15">IFERROR(INDEX($A$1:$A$500,SMALL(IF($O$13=$B$1:$B$500,ROW($B$1:$B$500)-MIN(ROW($A$1:$A$500))+1,""), ROW()-12)),"")</f>
        <v xml:space="preserve">Irena Davis </v>
      </c>
      <c r="AB15" s="397" t="str" cm="1">
        <f t="array" ref="AB15">IFERROR(INDEX($A$1:$A$500,SMALL(IF($O$17=$B$1:$B$500,ROW($B$1:$B$500)-MIN(ROW($A$1:$A$500))+1,""), ROW()-12)),"")</f>
        <v/>
      </c>
      <c r="AC15" s="397" t="str" cm="1">
        <f t="array" ref="AC15">IFERROR(INDEX($A$1:$A$500,SMALL(IF($O$15=$B$1:$B$500,ROW($B$1:$B$500)-MIN(ROW($A$1:$A$500))+1,""), ROW()-12)),"")</f>
        <v/>
      </c>
      <c r="AD15" s="267"/>
      <c r="AE15" s="397" t="str" cm="1">
        <f t="array" ref="AE15">IFERROR(INDEX($A$1:$A$500,SMALL(IF($O$23=$B$1:$B$500,ROW($B$1:$B$500)-MIN(ROW($A$1:$A$500))+1,""), ROW()-12)),"")</f>
        <v>Madelayne Oduardo</v>
      </c>
      <c r="AF15" s="228" t="str" cm="1">
        <f t="array" ref="AF15">IFERROR(INDEX($A$1:$A$500,SMALL(IF($O$25=$B$1:$B$500,ROW($B$1:$B$500)-MIN(ROW($A$1:$A$500))+1,""), ROW()-12)),"")</f>
        <v/>
      </c>
      <c r="AG15" s="397" t="str" cm="1">
        <f t="array" ref="AG15">IFERROR(INDEX($A$1:$A$500,SMALL(IF($O$32=$B$1:$B$500,ROW($B$1:$B$500)-MIN(ROW($A$1:$A$500))+1,""), ROW()-12)),"")</f>
        <v/>
      </c>
      <c r="AH15" s="402" t="str" cm="1">
        <f t="array" ref="AH15">IFERROR(INDEX($A$1:$A$80,SMALL(IF($O$6=$B$1:$B$80,ROW($B$1:$B$80)-MIN(ROW($A$1:$A$80))+1,""), ROW()-1)),"")</f>
        <v/>
      </c>
      <c r="AI15" s="776" t="str" cm="1">
        <f t="array" ref="AI15">IFERROR(INDEX($A$81:$A$500,SMALL(IF($O$6=$B$81:$B$500,ROW($B$81:$B$500)-MIN(ROW($A$81:$A$500))+1,""), ROW()-1)),"")</f>
        <v/>
      </c>
      <c r="AJ15" s="388"/>
      <c r="AK15" s="388"/>
      <c r="AL15" s="388"/>
      <c r="AM15" s="1437"/>
      <c r="AN15" s="361"/>
      <c r="AO15" s="361"/>
      <c r="AP15" s="361"/>
      <c r="AQ15" s="361"/>
      <c r="AR15" s="361"/>
      <c r="AS15" s="361"/>
      <c r="AT15" s="361"/>
    </row>
    <row r="16" spans="1:46" ht="15.75" customHeight="1">
      <c r="A16" s="371" t="str" cm="1">
        <f t="array" ref="A16">IFERROR(_xlfn.IFS(D20=0,"",D20&gt;0,D20),"")</f>
        <v>Yasmani Salazar</v>
      </c>
      <c r="B16" s="371" t="str" cm="1">
        <f t="array" ref="B16">IFERROR(_xlfn.IFS(F20=0,"",F20&gt;0,F20),"")</f>
        <v>x</v>
      </c>
      <c r="D16" s="1387" t="s">
        <v>420</v>
      </c>
      <c r="E16" s="1387"/>
      <c r="F16" s="369" t="s">
        <v>460</v>
      </c>
      <c r="G16" s="1441" t="s">
        <v>824</v>
      </c>
      <c r="H16" s="1442"/>
      <c r="I16" s="365" t="s">
        <v>356</v>
      </c>
      <c r="J16" s="1450"/>
      <c r="K16" s="947"/>
      <c r="L16" s="321"/>
      <c r="M16" s="244"/>
      <c r="N16" s="379"/>
      <c r="O16" s="158" t="s">
        <v>520</v>
      </c>
      <c r="P16" s="184" t="s">
        <v>521</v>
      </c>
      <c r="Q16" s="211">
        <f>COUNTIFS($F$5:$I$38,O16)+COUNTIFS('Wknd Shift Roster'!$F$5:$L$43,O16)</f>
        <v>3</v>
      </c>
      <c r="R16" s="1269"/>
      <c r="S16" s="252">
        <f ca="1">LOOKUP(Q4,'Deployment needs'!$2:$2,'Deployment needs'!93:93)</f>
        <v>0</v>
      </c>
      <c r="T16" s="61"/>
      <c r="U16" s="537" t="s">
        <v>825</v>
      </c>
      <c r="V16" s="538">
        <v>4.0999999999999996</v>
      </c>
      <c r="W16" s="374"/>
      <c r="X16" s="331"/>
      <c r="Y16" s="61"/>
      <c r="Z16" s="1253"/>
      <c r="AA16" s="441" t="str" cm="1">
        <f t="array" ref="AA16">IFERROR(INDEX($A$1:$A$500,SMALL(IF($O$13=$B$1:$B$500,ROW($B$1:$B$500)-MIN(ROW($A$1:$A$500))+1,""), ROW()-12)),"")</f>
        <v xml:space="preserve">Sondra Pence </v>
      </c>
      <c r="AB16" s="397" t="str" cm="1">
        <f t="array" ref="AB16">IFERROR(INDEX($A$1:$A$500,SMALL(IF($O$17=$B$1:$B$500,ROW($B$1:$B$500)-MIN(ROW($A$1:$A$500))+1,""), ROW()-12)),"")</f>
        <v/>
      </c>
      <c r="AC16" s="409" t="str">
        <f ca="1">"CubiScan - in / out"&amp;"  "&amp;R28</f>
        <v>CubiScan - in / out  0</v>
      </c>
      <c r="AD16" s="405" t="s">
        <v>433</v>
      </c>
      <c r="AE16" s="397" t="str" cm="1">
        <f t="array" ref="AE16">IFERROR(INDEX($A$1:$A$500,SMALL(IF($O$23=$B$1:$B$500,ROW($B$1:$B$500)-MIN(ROW($A$1:$A$500))+1,""), ROW()-12)),"")</f>
        <v>Mayidis Miur Cardoso</v>
      </c>
      <c r="AF16" s="228" t="str" cm="1">
        <f t="array" ref="AF16">IFERROR(INDEX($A$1:$A$500,SMALL(IF($O$25=$B$1:$B$500,ROW($B$1:$B$500)-MIN(ROW($A$1:$A$500))+1,""), ROW()-12)),"")</f>
        <v/>
      </c>
      <c r="AG16" s="397" t="str" cm="1">
        <f t="array" ref="AG16">IFERROR(INDEX($A$1:$A$500,SMALL(IF($O$32=$B$1:$B$500,ROW($B$1:$B$500)-MIN(ROW($A$1:$A$500))+1,""), ROW()-12)),"")</f>
        <v/>
      </c>
      <c r="AH16" s="402" t="str" cm="1">
        <f t="array" ref="AH16">IFERROR(INDEX($A$1:$A$80,SMALL(IF($O$6=$B$1:$B$80,ROW($B$1:$B$80)-MIN(ROW($A$1:$A$80))+1,""), ROW()-1)),"")</f>
        <v/>
      </c>
      <c r="AI16" s="776" t="str" cm="1">
        <f t="array" ref="AI16">IFERROR(INDEX($A$81:$A$500,SMALL(IF($O$6=$B$81:$B$500,ROW($B$81:$B$500)-MIN(ROW($A$81:$A$500))+1,""), ROW()-1)),"")</f>
        <v/>
      </c>
      <c r="AJ16" s="388"/>
      <c r="AK16" s="388"/>
      <c r="AL16" s="388"/>
    </row>
    <row r="17" spans="1:46" ht="15.75" customHeight="1" thickBot="1">
      <c r="A17" s="371" t="str" cm="1">
        <f t="array" ref="A17">IFERROR(_xlfn.IFS(D21=0,"",D21&gt;0,D21),"")</f>
        <v xml:space="preserve">Ketty Marquez Iglesias </v>
      </c>
      <c r="B17" s="371" t="str" cm="1">
        <f t="array" ref="B17">IFERROR(_xlfn.IFS(F21=0,"",F21&gt;0,F21),"")</f>
        <v>x</v>
      </c>
      <c r="D17" s="1428" t="s">
        <v>360</v>
      </c>
      <c r="E17" s="1428"/>
      <c r="F17" s="369" t="s">
        <v>460</v>
      </c>
      <c r="G17" s="1441" t="s">
        <v>826</v>
      </c>
      <c r="H17" s="1442"/>
      <c r="I17" s="365" t="s">
        <v>460</v>
      </c>
      <c r="J17" s="1450"/>
      <c r="K17" s="831"/>
      <c r="L17" s="321"/>
      <c r="M17" s="244" t="str">
        <f t="shared" ref="M17" si="0">IF(L17&lt;&gt;0,_xlfn.XLOOKUP(L17,$O$5:$O$45,$P$5:$P$45),"")</f>
        <v/>
      </c>
      <c r="N17" s="379"/>
      <c r="O17" s="158" t="s">
        <v>523</v>
      </c>
      <c r="P17" s="184" t="s">
        <v>524</v>
      </c>
      <c r="Q17" s="211">
        <f>COUNTIFS($F$5:$I$38,O17)+COUNTIFS('Wknd Shift Roster'!$F$5:$L$43,O17)</f>
        <v>1</v>
      </c>
      <c r="R17" s="1269"/>
      <c r="S17" s="252">
        <f ca="1">LOOKUP(TODAY(),'Deployment needs'!$2:$2,'Deployment needs'!74:74)</f>
        <v>0</v>
      </c>
      <c r="U17" s="477" t="s">
        <v>517</v>
      </c>
      <c r="V17" s="478">
        <v>18</v>
      </c>
      <c r="W17" s="374"/>
      <c r="X17" s="331"/>
      <c r="Y17" s="61"/>
      <c r="Z17" s="1253"/>
      <c r="AA17" s="397" t="str" cm="1">
        <f t="array" ref="AA17">IFERROR(INDEX($A$1:$A$500,SMALL(IF($O$13=$B$1:$B$500,ROW($B$1:$B$500)-MIN(ROW($A$1:$A$500))+1,""), ROW()-12)),"")</f>
        <v/>
      </c>
      <c r="AB17" s="397" t="str" cm="1">
        <f t="array" ref="AB17">IFERROR(INDEX($A$1:$A$500,SMALL(IF($O$17=$B$1:$B$500,ROW($B$1:$B$500)-MIN(ROW($A$1:$A$500))+1,""), ROW()-12)),"")</f>
        <v/>
      </c>
      <c r="AC17" s="231" t="str" cm="1">
        <f t="array" ref="AC17">IFERROR(INDEX($A$1:$A$500,SMALL(IF($O$28=$B$1:$B$500,ROW($B$1:$B$500)-MIN(ROW($A$1:$A$500))+1,""), ROW()-16)),"")</f>
        <v>Ernesto Reyes Perez</v>
      </c>
      <c r="AD17" s="397" t="str" cm="1">
        <f t="array" ref="AD17">IFERROR(INDEX($A$1:$A$500,SMALL(IF($O$16=$B$1:$B$500,ROW($B$1:$B$500)-MIN(ROW($A$1:$A$500))+1,""), ROW()-16)),"")</f>
        <v>Jean Mike Sylvain</v>
      </c>
      <c r="AE17" s="397" t="str" cm="1">
        <f t="array" ref="AE17">IFERROR(INDEX($A$1:$A$500,SMALL(IF($O$23=$B$1:$B$500,ROW($B$1:$B$500)-MIN(ROW($A$1:$A$500))+1,""), ROW()-12)),"")</f>
        <v>Nataly Hernandez Alvarez</v>
      </c>
      <c r="AF17" s="405" t="str">
        <f ca="1">"Returns Putaway"&amp;" "&amp;R25</f>
        <v>Returns Putaway 358</v>
      </c>
      <c r="AG17" s="397" t="str" cm="1">
        <f t="array" ref="AG17">IFERROR(INDEX($A$1:$A$500,SMALL(IF($O$32=$B$1:$B$500,ROW($B$1:$B$500)-MIN(ROW($A$1:$A$500))+1,""), ROW()-12)),"")</f>
        <v/>
      </c>
      <c r="AH17" s="402" t="str" cm="1">
        <f t="array" ref="AH17">IFERROR(INDEX($A$1:$A$80,SMALL(IF($O$6=$B$1:$B$80,ROW($B$1:$B$80)-MIN(ROW($A$1:$A$80))+1,""), ROW()-1)),"")</f>
        <v/>
      </c>
      <c r="AI17" s="776" t="str" cm="1">
        <f t="array" ref="AI17">IFERROR(INDEX($A$81:$A$500,SMALL(IF($O$6=$B$81:$B$500,ROW($B$81:$B$500)-MIN(ROW($A$81:$A$500))+1,""), ROW()-1)),"")</f>
        <v/>
      </c>
      <c r="AJ17" s="388"/>
      <c r="AK17" s="388"/>
      <c r="AL17" s="388"/>
      <c r="AM17" s="1271" t="s">
        <v>827</v>
      </c>
      <c r="AN17" s="1272"/>
      <c r="AO17" s="1272"/>
      <c r="AP17" s="1272"/>
      <c r="AQ17" s="1272"/>
      <c r="AR17" s="1272"/>
      <c r="AS17" s="1272"/>
      <c r="AT17" s="1272"/>
    </row>
    <row r="18" spans="1:46" ht="15.75" customHeight="1">
      <c r="A18" s="371" t="str" cm="1">
        <f t="array" ref="A18">IFERROR(_xlfn.IFS(D22=0,"",D22&gt;0,D22),"")</f>
        <v>Roxana Sanchez Milanes</v>
      </c>
      <c r="B18" s="371" t="str" cm="1">
        <f t="array" ref="B18">IFERROR(_xlfn.IFS(F22=0,"",F22&gt;0,F22),"")</f>
        <v>cb</v>
      </c>
      <c r="D18" s="1387" t="s">
        <v>323</v>
      </c>
      <c r="E18" s="1387"/>
      <c r="F18" s="369" t="s">
        <v>460</v>
      </c>
      <c r="G18" s="1435" t="s">
        <v>828</v>
      </c>
      <c r="H18" s="1436"/>
      <c r="I18" s="365" t="s">
        <v>460</v>
      </c>
      <c r="J18" s="1451"/>
      <c r="K18" s="832"/>
      <c r="L18" s="436"/>
      <c r="M18" s="244" t="str">
        <f t="shared" ref="M18:M37" si="1">IF(L18&lt;&gt;0,_xlfn.XLOOKUP(L18,$O$5:$O$45,$P$5:$P$45),"")</f>
        <v/>
      </c>
      <c r="N18" s="379"/>
      <c r="O18" s="158" t="s">
        <v>526</v>
      </c>
      <c r="P18" s="184" t="s">
        <v>527</v>
      </c>
      <c r="Q18" s="211">
        <f>COUNTIFS($F$5:$I$38,O18)+COUNTIFS('Wknd Shift Roster'!$F$5:$L$43,O18)</f>
        <v>0</v>
      </c>
      <c r="R18" s="1433"/>
      <c r="S18" s="252">
        <f ca="1">LOOKUP(TODAY(),'Deployment needs'!$2:$2,'Deployment needs'!87:87)</f>
        <v>0</v>
      </c>
      <c r="T18" s="61"/>
      <c r="U18" s="319" t="s">
        <v>829</v>
      </c>
      <c r="V18" s="479">
        <v>150</v>
      </c>
      <c r="W18" s="374"/>
      <c r="X18" s="331"/>
      <c r="Y18" s="61"/>
      <c r="Z18" s="1253"/>
      <c r="AA18" s="441" t="str" cm="1">
        <f t="array" ref="AA18">IFERROR(INDEX($A$1:$A$500,SMALL(IF($O$13=$B$1:$B$500,ROW($B$1:$B$500)-MIN(ROW($A$1:$A$500))+1,""), ROW()-12)),"")</f>
        <v/>
      </c>
      <c r="AB18" s="397" t="str" cm="1">
        <f t="array" ref="AB18">IFERROR(INDEX($A$1:$A$500,SMALL(IF($O$17=$B$1:$B$500,ROW($B$1:$B$500)-MIN(ROW($A$1:$A$500))+1,""), ROW()-12)),"")</f>
        <v/>
      </c>
      <c r="AC18" s="231" t="str" cm="1">
        <f t="array" ref="AC18">IFERROR(INDEX($A$1:$A$500,SMALL(IF($O$28=$B$1:$B$500,ROW($B$1:$B$500)-MIN(ROW($A$1:$A$500))+1,""), ROW()-16)),"")</f>
        <v/>
      </c>
      <c r="AD18" s="397" t="str" cm="1">
        <f t="array" ref="AD18">IFERROR(INDEX($A$1:$A$500,SMALL(IF($O$16=$B$1:$B$500,ROW($B$1:$B$500)-MIN(ROW($A$1:$A$500))+1,""), ROW()-16)),"")</f>
        <v>Mirenia Espinosa</v>
      </c>
      <c r="AE18" s="397" t="str" cm="1">
        <f t="array" ref="AE18">IFERROR(INDEX($A$1:$A$500,SMALL(IF($O$23=$B$1:$B$500,ROW($B$1:$B$500)-MIN(ROW($A$1:$A$500))+1,""), ROW()-12)),"")</f>
        <v xml:space="preserve">Neldy Duquesne </v>
      </c>
      <c r="AF18" s="397" t="str" cm="1">
        <f t="array" ref="AF18">IFERROR(INDEX($A$1:$A$500,SMALL(IF($O$26=$B$1:$B$500,ROW($B$1:$B$500)-MIN(ROW($A$1:$A$500))+1,""), ROW()-17)),"")</f>
        <v>Jony Louis Jeune</v>
      </c>
      <c r="AG18" s="397" t="str" cm="1">
        <f t="array" ref="AG18">IFERROR(INDEX($A$1:$A$500,SMALL(IF($O$32=$B$1:$B$500,ROW($B$1:$B$500)-MIN(ROW($A$1:$A$500))+1,""), ROW()-12)),"")</f>
        <v/>
      </c>
      <c r="AH18" s="402" t="str" cm="1">
        <f t="array" ref="AH18">IFERROR(INDEX($A$1:$A$80,SMALL(IF($O$6=$B$1:$B$80,ROW($B$1:$B$80)-MIN(ROW($A$1:$A$80))+1,""), ROW()-1)),"")</f>
        <v/>
      </c>
      <c r="AI18" s="776" t="str" cm="1">
        <f t="array" ref="AI18">IFERROR(INDEX($A$81:$A$500,SMALL(IF($O$6=$B$81:$B$500,ROW($B$81:$B$500)-MIN(ROW($A$81:$A$500))+1,""), ROW()-1)),"")</f>
        <v/>
      </c>
      <c r="AJ18" s="388"/>
      <c r="AK18" s="388"/>
      <c r="AL18" s="388"/>
      <c r="AM18" s="465" t="s">
        <v>794</v>
      </c>
      <c r="AN18" s="466" t="s">
        <v>1</v>
      </c>
      <c r="AO18" s="466" t="s">
        <v>2</v>
      </c>
      <c r="AP18" s="466" t="s">
        <v>3</v>
      </c>
      <c r="AQ18" s="466" t="s">
        <v>4</v>
      </c>
      <c r="AR18" s="466" t="s">
        <v>5</v>
      </c>
      <c r="AS18" s="466" t="s">
        <v>6</v>
      </c>
      <c r="AT18" s="466" t="s">
        <v>7</v>
      </c>
    </row>
    <row r="19" spans="1:46" ht="15.75" customHeight="1">
      <c r="A19" s="371" t="str" cm="1">
        <f t="array" ref="A19">IFERROR(_xlfn.IFS(D23=0,"",D23&gt;0,D23),"")</f>
        <v>Deuris  LLorente</v>
      </c>
      <c r="B19" s="371" t="str" cm="1">
        <f t="array" ref="B19">IFERROR(_xlfn.IFS(F23=0,"",F23&gt;0,F23),"")</f>
        <v>x</v>
      </c>
      <c r="D19" s="1429" t="s">
        <v>413</v>
      </c>
      <c r="E19" s="1430"/>
      <c r="F19" s="365" t="s">
        <v>460</v>
      </c>
      <c r="G19" s="1435" t="s">
        <v>830</v>
      </c>
      <c r="H19" s="1436"/>
      <c r="I19" s="365" t="s">
        <v>460</v>
      </c>
      <c r="J19" s="1458" t="s">
        <v>831</v>
      </c>
      <c r="K19" s="647"/>
      <c r="L19" s="321"/>
      <c r="M19" s="244" t="str">
        <f t="shared" si="1"/>
        <v/>
      </c>
      <c r="O19" s="158" t="s">
        <v>530</v>
      </c>
      <c r="P19" s="185" t="s">
        <v>531</v>
      </c>
      <c r="Q19" s="211">
        <f>COUNTIFS($F$5:$I$38,O19)+COUNTIFS('Wknd Shift Roster'!$F$5:$L$43,O19)</f>
        <v>0</v>
      </c>
      <c r="R19" s="251" cm="1">
        <f t="array" aca="1" ref="R19" ca="1">_xlfn.IFNA(LOOKUP(TODAY()-1,'Inbound SOS &amp; EOD'!1:1,IF('Inbound SOS &amp; EOD'!72:72="",'Inbound SOS &amp; EOD'!49:49,'Inbound SOS &amp; EOD'!72:72)),0)</f>
        <v>0</v>
      </c>
      <c r="S19" s="252">
        <f ca="1">LOOKUP(TODAY(),'Deployment needs'!$2:$2,'Deployment needs'!71:71)</f>
        <v>0</v>
      </c>
      <c r="T19" s="61"/>
      <c r="U19" s="319" t="s">
        <v>832</v>
      </c>
      <c r="V19" s="480">
        <v>256</v>
      </c>
      <c r="W19" s="374"/>
      <c r="X19" s="331"/>
      <c r="Y19" s="61"/>
      <c r="Z19" s="1254" t="s">
        <v>442</v>
      </c>
      <c r="AA19" s="774" t="s">
        <v>443</v>
      </c>
      <c r="AB19" s="397" t="str" cm="1">
        <f t="array" ref="AB19">IFERROR(INDEX($A$1:$A$500,SMALL(IF($O$17=$B$1:$B$500,ROW($B$1:$B$500)-MIN(ROW($A$1:$A$500))+1,""), ROW()-12)),"")</f>
        <v/>
      </c>
      <c r="AC19" s="231" t="str" cm="1">
        <f t="array" ref="AC19">IFERROR(INDEX($A$1:$A$500,SMALL(IF($O$28=$B$1:$B$500,ROW($B$1:$B$500)-MIN(ROW($A$1:$A$500))+1,""), ROW()-16)),"")</f>
        <v/>
      </c>
      <c r="AD19" s="397" t="str" cm="1">
        <f t="array" ref="AD19">IFERROR(INDEX($A$1:$A$500,SMALL(IF($O$16=$B$1:$B$500,ROW($B$1:$B$500)-MIN(ROW($A$1:$A$500))+1,""), ROW()-16)),"")</f>
        <v>Aniayis Navarro Gomez</v>
      </c>
      <c r="AE19" s="397" t="str" cm="1">
        <f t="array" ref="AE19">IFERROR(INDEX($A$1:$A$500,SMALL(IF($O$23=$B$1:$B$500,ROW($B$1:$B$500)-MIN(ROW($A$1:$A$500))+1,""), ROW()-12)),"")</f>
        <v>Ailin Reynaldo Tamayo</v>
      </c>
      <c r="AF19" s="397" t="str" cm="1">
        <f t="array" ref="AF19">IFERROR(INDEX($A$1:$A$500,SMALL(IF($O$26=$B$1:$B$500,ROW($B$1:$B$500)-MIN(ROW($A$1:$A$500))+1,""), ROW()-17)),"")</f>
        <v>Alidiennis Guzman</v>
      </c>
      <c r="AG19" s="397" t="str" cm="1">
        <f t="array" ref="AG19">IFERROR(INDEX($A$1:$A$500,SMALL(IF($O$32=$B$1:$B$500,ROW($B$1:$B$500)-MIN(ROW($A$1:$A$500))+1,""), ROW()-12)),"")</f>
        <v/>
      </c>
      <c r="AH19" s="402" t="str" cm="1">
        <f t="array" ref="AH19">IFERROR(INDEX($A$1:$A$80,SMALL(IF($O$6=$B$1:$B$80,ROW($B$1:$B$80)-MIN(ROW($A$1:$A$80))+1,""), ROW()-1)),"")</f>
        <v/>
      </c>
      <c r="AI19" s="776" t="str" cm="1">
        <f t="array" ref="AI19">IFERROR(INDEX($A$81:$A$500,SMALL(IF($O$6=$B$81:$B$500,ROW($B$81:$B$500)-MIN(ROW($A$81:$A$500))+1,""), ROW()-1)),"")</f>
        <v/>
      </c>
      <c r="AJ19" s="388"/>
      <c r="AK19" s="388"/>
      <c r="AL19" s="388"/>
      <c r="AM19" s="1438" t="s">
        <v>783</v>
      </c>
      <c r="AN19" s="412"/>
      <c r="AO19" s="412"/>
      <c r="AP19" s="412"/>
      <c r="AQ19" s="412"/>
      <c r="AR19" s="412"/>
      <c r="AS19" s="412"/>
      <c r="AT19" s="412"/>
    </row>
    <row r="20" spans="1:46" ht="15.75" customHeight="1">
      <c r="A20" s="371" t="str" cm="1">
        <f t="array" ref="A20">IFERROR(_xlfn.IFS(D24=0,"",D24&gt;0,D24),"")</f>
        <v xml:space="preserve">Daimarelys Alfonso Garcia </v>
      </c>
      <c r="B20" s="371" t="str" cm="1">
        <f t="array" ref="B20">IFERROR(_xlfn.IFS(F24=0,"",F24&gt;0,F24),"")</f>
        <v>p</v>
      </c>
      <c r="D20" s="1431" t="s">
        <v>833</v>
      </c>
      <c r="E20" s="1432"/>
      <c r="F20" s="380" t="s">
        <v>460</v>
      </c>
      <c r="G20" s="1435" t="s">
        <v>834</v>
      </c>
      <c r="H20" s="1436"/>
      <c r="I20" s="369" t="s">
        <v>460</v>
      </c>
      <c r="J20" s="1459"/>
      <c r="K20" s="647"/>
      <c r="L20" s="321"/>
      <c r="M20" s="244" t="str">
        <f t="shared" si="1"/>
        <v/>
      </c>
      <c r="N20" s="379"/>
      <c r="O20" s="158" t="s">
        <v>533</v>
      </c>
      <c r="P20" s="185" t="s">
        <v>534</v>
      </c>
      <c r="Q20" s="211">
        <f>COUNTIFS($F$5:$I$38,O20)+COUNTIFS('Wknd Shift Roster'!$F$5:$L$43,O20)</f>
        <v>3</v>
      </c>
      <c r="R20" s="251" cm="1">
        <f t="array" aca="1" ref="R20" ca="1">_xlfn.IFNA(LOOKUP(TODAY()-1,'Inbound SOS &amp; EOD'!1:1,IF('Inbound SOS &amp; EOD'!82:82="",'Inbound SOS &amp; EOD'!59:59,'Inbound SOS &amp; EOD'!82:82)),0)</f>
        <v>0</v>
      </c>
      <c r="S20" s="252">
        <f ca="1">LOOKUP(TODAY(),'Deployment needs'!$2:$2,'Deployment needs'!69:69)</f>
        <v>0</v>
      </c>
      <c r="T20" s="61"/>
      <c r="U20" s="259" t="s">
        <v>835</v>
      </c>
      <c r="V20" s="479">
        <v>89</v>
      </c>
      <c r="W20" s="331"/>
      <c r="X20" s="331"/>
      <c r="Y20" s="61"/>
      <c r="Z20" s="1255"/>
      <c r="AA20" s="775" t="str" cm="1">
        <f t="array" ref="AA20">IFERROR(INDEX($A$1:$A$500,SMALL(IF($O$14=$B$1:$B$500,ROW($B$1:$B$500)-MIN(ROW($A$1:$A$500))+1,""), ROW()-19)),"")</f>
        <v/>
      </c>
      <c r="AB20" s="397" t="str" cm="1">
        <f t="array" ref="AB20">IFERROR(INDEX($A$1:$A$500,SMALL(IF($O$17=$B$1:$B$500,ROW($B$1:$B$500)-MIN(ROW($A$1:$A$500))+1,""), ROW()-12)),"")</f>
        <v/>
      </c>
      <c r="AC20" s="403" t="str">
        <f ca="1">"Pull"&amp;"   "&amp;R20</f>
        <v>Pull   0</v>
      </c>
      <c r="AD20" s="408" t="str">
        <f ca="1">"Throw"&amp;"   "&amp;R21</f>
        <v>Throw   0</v>
      </c>
      <c r="AE20" s="397" t="str" cm="1">
        <f t="array" ref="AE20">IFERROR(INDEX($A$1:$A$500,SMALL(IF($O$23=$B$1:$B$500,ROW($B$1:$B$500)-MIN(ROW($A$1:$A$500))+1,""), ROW()-12)),"")</f>
        <v/>
      </c>
      <c r="AF20" s="397" t="str" cm="1">
        <f t="array" ref="AF20">IFERROR(INDEX($A$1:$A$500,SMALL(IF($O$26=$B$1:$B$500,ROW($B$1:$B$500)-MIN(ROW($A$1:$A$500))+1,""), ROW()-17)),"")</f>
        <v>Dayli Diaz Tabares</v>
      </c>
      <c r="AG20" s="397" t="str" cm="1">
        <f t="array" ref="AG20">IFERROR(INDEX($A$1:$A$500,SMALL(IF($O$32=$B$1:$B$500,ROW($B$1:$B$500)-MIN(ROW($A$1:$A$500))+1,""), ROW()-12)),"")</f>
        <v/>
      </c>
      <c r="AH20" s="402" t="str" cm="1">
        <f t="array" ref="AH20">IFERROR(INDEX($A$1:$A$80,SMALL(IF($O$6=$B$1:$B$80,ROW($B$1:$B$80)-MIN(ROW($A$1:$A$80))+1,""), ROW()-1)),"")</f>
        <v/>
      </c>
      <c r="AI20" s="776" t="str" cm="1">
        <f t="array" ref="AI20">IFERROR(INDEX($A$81:$A$500,SMALL(IF($O$6=$B$81:$B$500,ROW($B$81:$B$500)-MIN(ROW($A$81:$A$500))+1,""), ROW()-1)),"")</f>
        <v/>
      </c>
      <c r="AJ20" s="388"/>
      <c r="AK20" s="388"/>
      <c r="AL20" s="388"/>
      <c r="AM20" s="1439"/>
      <c r="AN20" s="412"/>
      <c r="AO20" s="412"/>
      <c r="AP20" s="412"/>
      <c r="AQ20" s="412"/>
      <c r="AR20" s="412"/>
      <c r="AS20" s="412"/>
      <c r="AT20" s="412"/>
    </row>
    <row r="21" spans="1:46" ht="15.75" customHeight="1">
      <c r="A21" s="371" t="str" cm="1">
        <f t="array" ref="A21">IFERROR(_xlfn.IFS(D25=0,"",D25&gt;0,D25),"")</f>
        <v xml:space="preserve">Yaneisi Escalante </v>
      </c>
      <c r="B21" s="371" t="str" cm="1">
        <f t="array" ref="B21">IFERROR(_xlfn.IFS(F25=0,"",F25&gt;0,F25),"")</f>
        <v>x</v>
      </c>
      <c r="D21" s="1376" t="s">
        <v>836</v>
      </c>
      <c r="E21" s="1377"/>
      <c r="F21" s="380" t="s">
        <v>460</v>
      </c>
      <c r="G21" s="1435" t="s">
        <v>837</v>
      </c>
      <c r="H21" s="1436"/>
      <c r="I21" s="365" t="s">
        <v>460</v>
      </c>
      <c r="J21" s="1459"/>
      <c r="K21" s="647"/>
      <c r="L21" s="321"/>
      <c r="M21" s="244" t="str">
        <f t="shared" si="1"/>
        <v/>
      </c>
      <c r="N21" s="379"/>
      <c r="O21" s="158" t="s">
        <v>356</v>
      </c>
      <c r="P21" s="185" t="s">
        <v>537</v>
      </c>
      <c r="Q21" s="211">
        <f>COUNTIFS($F$5:$I$38,O21)+COUNTIFS('Wknd Shift Roster'!$F$5:$L$43,O21)</f>
        <v>3</v>
      </c>
      <c r="R21" s="251" cm="1">
        <f t="array" aca="1" ref="R21" ca="1">_xlfn.IFNA(LOOKUP(TODAY()-1,'Inbound SOS &amp; EOD'!1:1,IF('Inbound SOS &amp; EOD'!83:83="",'Inbound SOS &amp; EOD'!60:60,'Inbound SOS &amp; EOD'!83:83)),0)+R22</f>
        <v>0</v>
      </c>
      <c r="S21" s="252">
        <f ca="1">LOOKUP(TODAY(),'Deployment needs'!$2:$2,'Deployment needs'!70:70)</f>
        <v>0</v>
      </c>
      <c r="T21" s="61"/>
      <c r="U21" s="437"/>
      <c r="V21" s="481"/>
      <c r="W21" s="433"/>
      <c r="X21" s="331"/>
      <c r="Y21" s="61"/>
      <c r="Z21" s="1255"/>
      <c r="AA21" s="775" t="str" cm="1">
        <f t="array" ref="AA21">IFERROR(INDEX($A$1:$A$500,SMALL(IF($O$14=$B$1:$B$500,ROW($B$1:$B$500)-MIN(ROW($A$1:$A$500))+1,""), ROW()-19)),"")</f>
        <v/>
      </c>
      <c r="AB21" s="397" t="str" cm="1">
        <f t="array" ref="AB21">IFERROR(INDEX($A$1:$A$500,SMALL(IF($O$17=$B$1:$B$500,ROW($B$1:$B$500)-MIN(ROW($A$1:$A$500))+1,""), ROW()-12)),"")</f>
        <v/>
      </c>
      <c r="AC21" s="397" t="str" cm="1">
        <f t="array" ref="AC21">IFERROR(INDEX($A$1:$A$500,SMALL(IF($O$20=$B$1:$B$500,ROW($B$1:$B$500)-MIN(ROW($A$1:$A$500))+1,""), ROW()-20)),"")</f>
        <v>Hector Rocha</v>
      </c>
      <c r="AD21" s="397" t="str" cm="1">
        <f t="array" ref="AD21">IFERROR(INDEX($A$1:$A$500,SMALL(IF($O$21=$B$1:$B$500,ROW($B$1:$B$500)-MIN(ROW($A$1:$A$500))+1,""), ROW()-20)),"")</f>
        <v>Barbaro Rodriguez</v>
      </c>
      <c r="AE21" s="397" t="str" cm="1">
        <f t="array" ref="AE21">IFERROR(INDEX($A$1:$A$500,SMALL(IF($O$23=$B$1:$B$500,ROW($B$1:$B$500)-MIN(ROW($A$1:$A$500))+1,""), ROW()-12)),"")</f>
        <v/>
      </c>
      <c r="AF21" s="397" t="str" cm="1">
        <f t="array" ref="AF21">IFERROR(INDEX($A$1:$A$500,SMALL(IF($O$26=$B$1:$B$500,ROW($B$1:$B$500)-MIN(ROW($A$1:$A$500))+1,""), ROW()-17)),"")</f>
        <v>Joaquin Lopez Enrique</v>
      </c>
      <c r="AG21" s="397" t="str" cm="1">
        <f t="array" ref="AG21">IFERROR(INDEX($A$1:$A$500,SMALL(IF($O$32=$B$1:$B$500,ROW($B$1:$B$500)-MIN(ROW($A$1:$A$500))+1,""), ROW()-12)),"")</f>
        <v/>
      </c>
      <c r="AH21" s="402" t="str" cm="1">
        <f t="array" ref="AH21">IFERROR(INDEX($A$1:$A$80,SMALL(IF($O$6=$B$1:$B$80,ROW($B$1:$B$80)-MIN(ROW($A$1:$A$80))+1,""), ROW()-1)),"")</f>
        <v/>
      </c>
      <c r="AI21" s="776" t="str" cm="1">
        <f t="array" ref="AI21">IFERROR(INDEX($A$81:$A$500,SMALL(IF($O$6=$B$81:$B$500,ROW($B$81:$B$500)-MIN(ROW($A$81:$A$500))+1,""), ROW()-1)),"")</f>
        <v/>
      </c>
      <c r="AJ21" s="388"/>
      <c r="AK21" s="388"/>
      <c r="AL21" s="388"/>
      <c r="AM21" s="1439"/>
      <c r="AN21" s="412"/>
      <c r="AO21" s="412"/>
      <c r="AP21" s="412"/>
      <c r="AQ21" s="412"/>
      <c r="AR21" s="412"/>
      <c r="AS21" s="412"/>
      <c r="AT21" s="412"/>
    </row>
    <row r="22" spans="1:46" ht="15.75" customHeight="1">
      <c r="A22" s="371" t="str" cm="1">
        <f t="array" ref="A22">IFERROR(_xlfn.IFS(D26=0,"",D26&gt;0,D26),"")</f>
        <v xml:space="preserve">Rosana Fernandez Lusson </v>
      </c>
      <c r="B22" s="371" t="str" cm="1">
        <f t="array" ref="B22">IFERROR(_xlfn.IFS(F26=0,"",F26&gt;0,F26),"")</f>
        <v>x</v>
      </c>
      <c r="D22" s="1376" t="s">
        <v>797</v>
      </c>
      <c r="E22" s="1377"/>
      <c r="F22" s="423" t="s">
        <v>398</v>
      </c>
      <c r="G22" s="1435" t="s">
        <v>838</v>
      </c>
      <c r="H22" s="1436"/>
      <c r="I22" s="365" t="s">
        <v>808</v>
      </c>
      <c r="J22" s="1459"/>
      <c r="K22" s="647"/>
      <c r="L22" s="321"/>
      <c r="M22" s="244"/>
      <c r="N22" s="379"/>
      <c r="O22" s="158" t="s">
        <v>540</v>
      </c>
      <c r="P22" s="185" t="s">
        <v>319</v>
      </c>
      <c r="Q22" s="211">
        <f>COUNTIFS($F$5:$I$38,O22)+COUNTIFS('Wknd Shift Roster'!$F$5:$L$43,O22)</f>
        <v>0</v>
      </c>
      <c r="R22" s="258" cm="1">
        <f t="array" aca="1" ref="R22" ca="1">_xlfn.IFNA(LOOKUP(TODAY()-1,'Inbound SOS &amp; EOD'!1:1,IF('Inbound SOS &amp; EOD'!73:73="",'Inbound SOS &amp; EOD'!50:50,'Inbound SOS &amp; EOD'!73:73)),0)</f>
        <v>0</v>
      </c>
      <c r="S22" s="252">
        <f ca="1">LOOKUP(TODAY(),'Deployment needs'!$2:$2,'Deployment needs'!92:92)</f>
        <v>0</v>
      </c>
      <c r="T22" s="61"/>
      <c r="U22" s="61"/>
      <c r="W22" s="61"/>
      <c r="X22" s="61"/>
      <c r="Y22" s="61"/>
      <c r="Z22" s="1255"/>
      <c r="AA22" s="775" t="str" cm="1">
        <f t="array" ref="AA22">IFERROR(INDEX($A$1:$A$500,SMALL(IF($O$14=$B$1:$B$500,ROW($B$1:$B$500)-MIN(ROW($A$1:$A$500))+1,""), ROW()-19)),"")</f>
        <v/>
      </c>
      <c r="AB22" s="397" t="str" cm="1">
        <f t="array" ref="AB22">IFERROR(INDEX($A$1:$A$500,SMALL(IF($O$17=$B$1:$B$500,ROW($B$1:$B$500)-MIN(ROW($A$1:$A$500))+1,""), ROW()-12)),"")</f>
        <v/>
      </c>
      <c r="AC22" s="397" t="str" cm="1">
        <f t="array" ref="AC22">IFERROR(INDEX($A$1:$A$500,SMALL(IF($O$20=$B$1:$B$500,ROW($B$1:$B$500)-MIN(ROW($A$1:$A$500))+1,""), ROW()-20)),"")</f>
        <v>Armando Perez Herdia</v>
      </c>
      <c r="AD22" s="397" t="str" cm="1">
        <f t="array" ref="AD22">IFERROR(INDEX($A$1:$A$500,SMALL(IF($O$21=$B$1:$B$500,ROW($B$1:$B$500)-MIN(ROW($A$1:$A$500))+1,""), ROW()-20)),"")</f>
        <v>Yordany Miranda Cantillo</v>
      </c>
      <c r="AE22" s="397" t="str" cm="1">
        <f t="array" ref="AE22">IFERROR(INDEX($A$1:$A$500,SMALL(IF($O$23=$B$1:$B$500,ROW($B$1:$B$500)-MIN(ROW($A$1:$A$500))+1,""), ROW()-12)),"")</f>
        <v/>
      </c>
      <c r="AF22" s="397" t="str" cm="1">
        <f t="array" ref="AF22">IFERROR(INDEX($A$1:$A$500,SMALL(IF($O$26=$B$1:$B$500,ROW($B$1:$B$500)-MIN(ROW($A$1:$A$500))+1,""), ROW()-17)),"")</f>
        <v>Dainier Abreu</v>
      </c>
      <c r="AG22" s="397" t="str" cm="1">
        <f t="array" ref="AG22">IFERROR(INDEX($A$1:$A$500,SMALL(IF($O$32=$B$1:$B$500,ROW($B$1:$B$500)-MIN(ROW($A$1:$A$500))+1,""), ROW()-12)),"")</f>
        <v/>
      </c>
      <c r="AH22" s="402" t="str" cm="1">
        <f t="array" ref="AH22">IFERROR(INDEX($A$1:$A$80,SMALL(IF($O$6=$B$1:$B$80,ROW($B$1:$B$80)-MIN(ROW($A$1:$A$80))+1,""), ROW()-1)),"")</f>
        <v/>
      </c>
      <c r="AI22" s="776" t="str" cm="1">
        <f t="array" ref="AI22">IFERROR(INDEX($A$81:$A$500,SMALL(IF($O$6=$B$81:$B$500,ROW($B$81:$B$500)-MIN(ROW($A$81:$A$500))+1,""), ROW()-1)),"")</f>
        <v/>
      </c>
      <c r="AJ22" s="388"/>
      <c r="AK22" s="388"/>
      <c r="AL22" s="388"/>
      <c r="AM22" s="1439"/>
      <c r="AN22" s="412"/>
      <c r="AO22" s="412"/>
      <c r="AP22" s="412"/>
      <c r="AQ22" s="412"/>
      <c r="AR22" s="412"/>
      <c r="AS22" s="412"/>
      <c r="AT22" s="412"/>
    </row>
    <row r="23" spans="1:46" ht="15.75" customHeight="1">
      <c r="A23" s="371" t="str" cm="1">
        <f t="array" ref="A23">IFERROR(_xlfn.IFS(D27=0,"",D27&gt;0,D27),"")</f>
        <v xml:space="preserve">Irialis Ricardo Cruz </v>
      </c>
      <c r="B23" s="371" t="str" cm="1">
        <f t="array" ref="B23">IFERROR(_xlfn.IFS(F27=0,"",F27&gt;0,F27),"")</f>
        <v>x</v>
      </c>
      <c r="D23" s="1376" t="s">
        <v>839</v>
      </c>
      <c r="E23" s="1377"/>
      <c r="F23" s="365" t="s">
        <v>460</v>
      </c>
      <c r="G23" s="1372" t="s">
        <v>840</v>
      </c>
      <c r="H23" s="1372"/>
      <c r="I23" s="365" t="s">
        <v>460</v>
      </c>
      <c r="J23" s="1459"/>
      <c r="K23" s="647"/>
      <c r="L23" s="321"/>
      <c r="M23" s="244" t="str">
        <f t="shared" si="1"/>
        <v/>
      </c>
      <c r="O23" s="158" t="s">
        <v>542</v>
      </c>
      <c r="P23" s="185" t="s">
        <v>543</v>
      </c>
      <c r="Q23" s="211">
        <f>COUNTIFS($F$5:$I$38,O23)+COUNTIFS('Wknd Shift Roster'!$F$5:$L$43,O23)</f>
        <v>7</v>
      </c>
      <c r="R23" s="251">
        <f ca="1">_xlfn.IFNA(LOOKUP(TODAY(),'Inbound SOS &amp; EOD'!$1:$1,'Inbound SOS &amp; EOD'!40:40),0)</f>
        <v>1839</v>
      </c>
      <c r="S23" s="252">
        <f ca="1">LOOKUP(TODAY(),'Deployment needs'!$2:$2,'Deployment needs'!80:80)</f>
        <v>0</v>
      </c>
      <c r="T23" s="61"/>
      <c r="U23" s="61"/>
      <c r="V23" s="61"/>
      <c r="W23" s="61"/>
      <c r="X23" s="61"/>
      <c r="Y23" s="61"/>
      <c r="Z23" s="1255"/>
      <c r="AA23" s="410" t="str">
        <f>"Receiving"&amp;"  "&amp;R32</f>
        <v xml:space="preserve">Receiving  </v>
      </c>
      <c r="AB23" s="706" t="s">
        <v>453</v>
      </c>
      <c r="AC23" s="397" t="str" cm="1">
        <f t="array" ref="AC23">IFERROR(INDEX($A$1:$A$500,SMALL(IF($O$20=$B$1:$B$500,ROW($B$1:$B$500)-MIN(ROW($A$1:$A$500))+1,""), ROW()-20)),"")</f>
        <v xml:space="preserve">Carlos Molina </v>
      </c>
      <c r="AD23" s="397" t="str" cm="1">
        <f t="array" ref="AD23">IFERROR(INDEX($A$1:$A$500,SMALL(IF($O$21=$B$1:$B$500,ROW($B$1:$B$500)-MIN(ROW($A$1:$A$500))+1,""), ROW()-20)),"")</f>
        <v>Pierre Evenson Joseph</v>
      </c>
      <c r="AE23" s="397" t="str" cm="1">
        <f t="array" ref="AE23">IFERROR(INDEX($A$1:$A$500,SMALL(IF($O$23=$B$1:$B$500,ROW($B$1:$B$500)-MIN(ROW($A$1:$A$500))+1,""), ROW()-12)),"")</f>
        <v/>
      </c>
      <c r="AF23" s="397" t="str" cm="1">
        <f t="array" ref="AF23">IFERROR(INDEX($A$1:$A$500,SMALL(IF($O$26=$B$1:$B$500,ROW($B$1:$B$500)-MIN(ROW($A$1:$A$500))+1,""), ROW()-17)),"")</f>
        <v>Jonathan Castro</v>
      </c>
      <c r="AG23" s="397" t="str" cm="1">
        <f t="array" ref="AG23">IFERROR(INDEX($A$1:$A$500,SMALL(IF($O$32=$B$1:$B$500,ROW($B$1:$B$500)-MIN(ROW($A$1:$A$500))+1,""), ROW()-12)),"")</f>
        <v/>
      </c>
      <c r="AH23" s="402" t="str" cm="1">
        <f t="array" ref="AH23">IFERROR(INDEX($A$1:$A$80,SMALL(IF($O$6=$B$1:$B$80,ROW($B$1:$B$80)-MIN(ROW($A$1:$A$80))+1,""), ROW()-1)),"")</f>
        <v/>
      </c>
      <c r="AI23" s="776" t="str" cm="1">
        <f t="array" ref="AI23">IFERROR(INDEX($A$81:$A$500,SMALL(IF($O$6=$B$81:$B$500,ROW($B$81:$B$500)-MIN(ROW($A$81:$A$500))+1,""), ROW()-1)),"")</f>
        <v/>
      </c>
      <c r="AJ23" s="388"/>
      <c r="AK23" s="388"/>
      <c r="AL23" s="388"/>
      <c r="AM23" s="1439"/>
      <c r="AN23" s="414"/>
      <c r="AO23" s="414"/>
      <c r="AP23" s="414"/>
      <c r="AQ23" s="414"/>
      <c r="AR23" s="414"/>
      <c r="AS23" s="414"/>
      <c r="AT23" s="414"/>
    </row>
    <row r="24" spans="1:46" ht="15.75" customHeight="1">
      <c r="A24" s="371" t="str" cm="1">
        <f t="array" ref="A24">IFERROR(_xlfn.IFS(D28=0,"",D28&gt;0,D28),"")</f>
        <v xml:space="preserve">Yissel Diaz Batista </v>
      </c>
      <c r="B24" s="371" t="str" cm="1">
        <f t="array" ref="B24">IFERROR(_xlfn.IFS(F28=0,"",F28&gt;0,F28),"")</f>
        <v>x</v>
      </c>
      <c r="D24" s="1376" t="s">
        <v>841</v>
      </c>
      <c r="E24" s="1377"/>
      <c r="F24" s="365" t="s">
        <v>344</v>
      </c>
      <c r="G24" s="1372" t="s">
        <v>842</v>
      </c>
      <c r="H24" s="1372"/>
      <c r="I24" s="365" t="s">
        <v>808</v>
      </c>
      <c r="J24" s="1459"/>
      <c r="K24" s="833"/>
      <c r="L24" s="321"/>
      <c r="M24" s="244" t="str">
        <f t="shared" si="1"/>
        <v/>
      </c>
      <c r="N24" s="585"/>
      <c r="O24" s="158" t="s">
        <v>546</v>
      </c>
      <c r="P24" s="185" t="s">
        <v>547</v>
      </c>
      <c r="Q24" s="211">
        <f>COUNTIFS($F$5:$I$38,O24)+COUNTIFS('Wknd Shift Roster'!$F$5:$L$43,O24)</f>
        <v>2</v>
      </c>
      <c r="R24" s="251">
        <f ca="1">_xlfn.IFNA(LOOKUP(TODAY(),'Inbound SOS &amp; EOD'!$1:$1,'Inbound SOS &amp; EOD'!41:41),0)</f>
        <v>0</v>
      </c>
      <c r="S24" s="252">
        <f ca="1">LOOKUP(TODAY(),'Deployment needs'!$2:$2,'Deployment needs'!81:81)</f>
        <v>0</v>
      </c>
      <c r="T24" s="61"/>
      <c r="U24" s="61"/>
      <c r="V24" s="61"/>
      <c r="W24" s="61"/>
      <c r="X24" s="61"/>
      <c r="Y24" s="61"/>
      <c r="Z24" s="1255"/>
      <c r="AA24" s="333" t="str" cm="1">
        <f t="array" ref="AA24">IFERROR(INDEX($A$1:$A$500,SMALL(IF($O$27=$B$1:$B$500,ROW($B$1:$B$500)-MIN(ROW($A$1:$A$500))+1,""), ROW()-23)),"")</f>
        <v>Iraldo Rodriguez</v>
      </c>
      <c r="AB24" s="705" t="s">
        <v>167</v>
      </c>
      <c r="AC24" s="397" t="str" cm="1">
        <f t="array" ref="AC24">IFERROR(INDEX($A$1:$A$500,SMALL(IF($O$20=$B$1:$B$500,ROW($B$1:$B$500)-MIN(ROW($A$1:$A$500))+1,""), ROW()-20)),"")</f>
        <v/>
      </c>
      <c r="AD24" s="397" t="str" cm="1">
        <f t="array" ref="AD24">IFERROR(INDEX($A$1:$A$500,SMALL(IF($O$21=$B$1:$B$500,ROW($B$1:$B$500)-MIN(ROW($A$1:$A$500))+1,""), ROW()-20)),"")</f>
        <v/>
      </c>
      <c r="AE24" s="397" t="str" cm="1">
        <f t="array" ref="AE24">IFERROR(INDEX($A$1:$A$500,SMALL(IF($O$23=$B$1:$B$500,ROW($B$1:$B$500)-MIN(ROW($A$1:$A$500))+1,""), ROW()-12)),"")</f>
        <v/>
      </c>
      <c r="AF24" s="397" t="str" cm="1">
        <f t="array" ref="AF24">IFERROR(INDEX($A$1:$A$500,SMALL(IF($O$26=$B$1:$B$500,ROW($B$1:$B$500)-MIN(ROW($A$1:$A$500))+1,""), ROW()-17)),"")</f>
        <v/>
      </c>
      <c r="AG24" s="397" t="str" cm="1">
        <f t="array" ref="AG24">IFERROR(INDEX($A$1:$A$500,SMALL(IF($O$32=$B$1:$B$500,ROW($B$1:$B$500)-MIN(ROW($A$1:$A$500))+1,""), ROW()-12)),"")</f>
        <v/>
      </c>
      <c r="AH24" s="402" t="str" cm="1">
        <f t="array" ref="AH24">IFERROR(INDEX($A$1:$A$80,SMALL(IF($O$6=$B$1:$B$80,ROW($B$1:$B$80)-MIN(ROW($A$1:$A$80))+1,""), ROW()-1)),"")</f>
        <v/>
      </c>
      <c r="AI24" s="776" t="str" cm="1">
        <f t="array" ref="AI24">IFERROR(INDEX($A$81:$A$500,SMALL(IF($O$6=$B$81:$B$500,ROW($B$81:$B$500)-MIN(ROW($A$81:$A$500))+1,""), ROW()-1)),"")</f>
        <v/>
      </c>
      <c r="AJ24" s="388"/>
      <c r="AK24" s="388"/>
      <c r="AL24" s="388"/>
      <c r="AM24" s="1440"/>
      <c r="AN24" s="414"/>
      <c r="AO24" s="414"/>
      <c r="AP24" s="414"/>
      <c r="AQ24" s="414"/>
      <c r="AR24" s="414"/>
      <c r="AS24" s="414"/>
      <c r="AT24" s="414"/>
    </row>
    <row r="25" spans="1:46" ht="15.75" customHeight="1">
      <c r="A25" s="371" t="str" cm="1">
        <f t="array" ref="A25">IFERROR(_xlfn.IFS(D29=0,"",D29&gt;0,D29),"")</f>
        <v xml:space="preserve">Luis Yasiel Lopez Quesada </v>
      </c>
      <c r="B25" s="371" t="str" cm="1">
        <f t="array" ref="B25">IFERROR(_xlfn.IFS(F29=0,"",F29&gt;0,F29),"")</f>
        <v>x</v>
      </c>
      <c r="D25" s="1376" t="s">
        <v>804</v>
      </c>
      <c r="E25" s="1377"/>
      <c r="F25" s="365" t="s">
        <v>460</v>
      </c>
      <c r="G25" s="1374" t="s">
        <v>843</v>
      </c>
      <c r="H25" s="1384"/>
      <c r="I25" s="900" t="s">
        <v>460</v>
      </c>
      <c r="J25" s="1459"/>
      <c r="K25" s="647"/>
      <c r="L25" s="321"/>
      <c r="M25" s="244" t="str">
        <f t="shared" si="1"/>
        <v/>
      </c>
      <c r="N25" s="379"/>
      <c r="O25" s="158" t="s">
        <v>550</v>
      </c>
      <c r="P25" s="185" t="s">
        <v>551</v>
      </c>
      <c r="Q25" s="211">
        <f>COUNTIFS($F$5:$I$38,O25)+COUNTIFS('Wknd Shift Roster'!$F$5:$L$43,O25)</f>
        <v>0</v>
      </c>
      <c r="R25" s="1257" cm="1">
        <f t="array" aca="1" ref="R25" ca="1">_xlfn.IFNA(LOOKUP(TODAY()-1,'Inbound SOS &amp; EOD'!1:1,IF('Inbound SOS &amp; EOD'!80:80="",'Inbound SOS &amp; EOD'!57:57,'Inbound SOS &amp; EOD'!80:80)),0)</f>
        <v>358</v>
      </c>
      <c r="S25" s="252">
        <f ca="1">LOOKUP(TODAY(),'Deployment needs'!$2:$2,'Deployment needs'!82:82)*0.25</f>
        <v>0</v>
      </c>
      <c r="T25" s="61"/>
      <c r="U25" s="61"/>
      <c r="V25" s="61"/>
      <c r="W25" s="61"/>
      <c r="X25" s="61"/>
      <c r="Y25" s="61"/>
      <c r="Z25" s="1255"/>
      <c r="AA25" s="333" t="str" cm="1">
        <f t="array" ref="AA25">IFERROR(INDEX($A$1:$A$500,SMALL(IF($O$27=$B$1:$B$500,ROW($B$1:$B$500)-MIN(ROW($A$1:$A$500))+1,""), ROW()-23)),"")</f>
        <v/>
      </c>
      <c r="AB25" s="705" t="s">
        <v>167</v>
      </c>
      <c r="AC25" s="397" t="str" cm="1">
        <f t="array" ref="AC25">IFERROR(INDEX($A$1:$A$500,SMALL(IF($O$20=$B$1:$B$500,ROW($B$1:$B$500)-MIN(ROW($A$1:$A$500))+1,""), ROW()-20)),"")</f>
        <v/>
      </c>
      <c r="AD25" s="397" t="str" cm="1">
        <f t="array" ref="AD25">IFERROR(INDEX($A$1:$A$500,SMALL(IF($O$21=$B$1:$B$500,ROW($B$1:$B$500)-MIN(ROW($A$1:$A$500))+1,""), ROW()-20)),"")</f>
        <v/>
      </c>
      <c r="AE25" s="397" t="str" cm="1">
        <f t="array" ref="AE25">IFERROR(INDEX($A$1:$A$500,SMALL(IF($O$23=$B$1:$B$500,ROW($B$1:$B$500)-MIN(ROW($A$1:$A$500))+1,""), ROW()-12)),"")</f>
        <v/>
      </c>
      <c r="AF25" s="397" t="str" cm="1">
        <f t="array" ref="AF25">IFERROR(INDEX($A$1:$A$500,SMALL(IF($O$26=$B$1:$B$500,ROW($B$1:$B$500)-MIN(ROW($A$1:$A$500))+1,""), ROW()-17)),"")</f>
        <v/>
      </c>
      <c r="AG25" s="397" t="str" cm="1">
        <f t="array" ref="AG25">IFERROR(INDEX($A$1:$A$500,SMALL(IF($O$32=$B$1:$B$500,ROW($B$1:$B$500)-MIN(ROW($A$1:$A$500))+1,""), ROW()-12)),"")</f>
        <v/>
      </c>
      <c r="AH25" s="402" t="str" cm="1">
        <f t="array" ref="AH25">IFERROR(INDEX($A$1:$A$80,SMALL(IF($O$6=$B$1:$B$80,ROW($B$1:$B$80)-MIN(ROW($A$1:$A$80))+1,""), ROW()-1)),"")</f>
        <v/>
      </c>
      <c r="AI25" s="776" t="str" cm="1">
        <f t="array" ref="AI25">IFERROR(INDEX($A$81:$A$500,SMALL(IF($O$6=$B$81:$B$500,ROW($B$81:$B$500)-MIN(ROW($A$81:$A$500))+1,""), ROW()-1)),"")</f>
        <v/>
      </c>
      <c r="AJ25" s="388"/>
      <c r="AK25" s="388"/>
      <c r="AL25" s="388"/>
      <c r="AM25" s="1228" t="s">
        <v>785</v>
      </c>
      <c r="AN25" s="413"/>
      <c r="AO25" s="413"/>
      <c r="AP25" s="413"/>
      <c r="AQ25" s="413" t="s">
        <v>844</v>
      </c>
      <c r="AR25" s="413" t="s">
        <v>845</v>
      </c>
      <c r="AS25" s="413"/>
      <c r="AT25" s="413"/>
    </row>
    <row r="26" spans="1:46" ht="15.75" customHeight="1">
      <c r="A26" s="371" t="str" cm="1">
        <f t="array" ref="A26">IFERROR(_xlfn.IFS(D30=0,"",D30&gt;0,D30),"")</f>
        <v xml:space="preserve">
Dayana Garcia Marrero</v>
      </c>
      <c r="B26" s="371" t="str" cm="1">
        <f t="array" ref="B26">IFERROR(_xlfn.IFS(F30=0,"",F30&gt;0,F30),"")</f>
        <v>cb</v>
      </c>
      <c r="D26" s="1376" t="s">
        <v>846</v>
      </c>
      <c r="E26" s="1377"/>
      <c r="F26" s="365" t="s">
        <v>460</v>
      </c>
      <c r="G26" s="1434" t="s">
        <v>847</v>
      </c>
      <c r="H26" s="1434"/>
      <c r="I26" s="901" t="s">
        <v>460</v>
      </c>
      <c r="J26" s="1459"/>
      <c r="K26" s="647"/>
      <c r="L26" s="321"/>
      <c r="M26" s="244" t="str">
        <f t="shared" si="1"/>
        <v/>
      </c>
      <c r="N26" s="379"/>
      <c r="O26" s="158" t="s">
        <v>554</v>
      </c>
      <c r="P26" s="185" t="s">
        <v>134</v>
      </c>
      <c r="Q26" s="211">
        <f>COUNTIFS($F$5:$I$38,O26)+COUNTIFS('Wknd Shift Roster'!$F$5:$L$43,O26)</f>
        <v>6</v>
      </c>
      <c r="R26" s="1257"/>
      <c r="S26" s="252">
        <f ca="1">LOOKUP(TODAY(),'Deployment needs'!$2:$2,'Deployment needs'!82:82)</f>
        <v>0</v>
      </c>
      <c r="T26" s="61"/>
      <c r="U26" s="1259" t="s">
        <v>848</v>
      </c>
      <c r="V26" s="1260"/>
      <c r="W26" s="1261"/>
      <c r="X26" s="737">
        <f ca="1">V4</f>
        <v>0</v>
      </c>
      <c r="Y26" s="61"/>
      <c r="Z26" s="1255"/>
      <c r="AA26" s="333" t="str" cm="1">
        <f t="array" ref="AA26">IFERROR(INDEX($A$1:$A$500,SMALL(IF($O$27=$B$1:$B$500,ROW($B$1:$B$500)-MIN(ROW($A$1:$A$500))+1,""), ROW()-23)),"")</f>
        <v/>
      </c>
      <c r="AB26" s="705" t="s">
        <v>167</v>
      </c>
      <c r="AC26" s="403" t="s">
        <v>461</v>
      </c>
      <c r="AD26" s="397" t="str" cm="1">
        <f t="array" ref="AD26">IFERROR(INDEX($A$1:$A$500,SMALL(IF($O$21=$B$1:$B$500,ROW($B$1:$B$500)-MIN(ROW($A$1:$A$500))+1,""), ROW()-20)),"")</f>
        <v/>
      </c>
      <c r="AE26" s="408" t="str">
        <f>"Returns Exceptions"&amp;"   "&amp;$R$26</f>
        <v xml:space="preserve">Returns Exceptions   </v>
      </c>
      <c r="AF26" s="397" t="str" cm="1">
        <f t="array" ref="AF26">IFERROR(INDEX($A$1:$A$500,SMALL(IF($O$26=$B$1:$B$500,ROW($B$1:$B$500)-MIN(ROW($A$1:$A$500))+1,""), ROW()-17)),"")</f>
        <v/>
      </c>
      <c r="AG26" s="397" t="str" cm="1">
        <f t="array" ref="AG26">IFERROR(INDEX($A$1:$A$500,SMALL(IF($O$32=$B$1:$B$500,ROW($B$1:$B$500)-MIN(ROW($A$1:$A$500))+1,""), ROW()-12)),"")</f>
        <v/>
      </c>
      <c r="AH26" s="402" t="str" cm="1">
        <f t="array" ref="AH26">IFERROR(INDEX($A$1:$A$80,SMALL(IF($O$6=$B$1:$B$80,ROW($B$1:$B$80)-MIN(ROW($A$1:$A$80))+1,""), ROW()-1)),"")</f>
        <v/>
      </c>
      <c r="AI26" s="776" t="str" cm="1">
        <f t="array" ref="AI26">IFERROR(INDEX($A$81:$A$500,SMALL(IF($O$6=$B$81:$B$500,ROW($B$81:$B$500)-MIN(ROW($A$81:$A$500))+1,""), ROW()-1)),"")</f>
        <v/>
      </c>
      <c r="AJ26" s="388"/>
      <c r="AK26" s="388"/>
      <c r="AL26" s="388"/>
      <c r="AM26" s="1229"/>
      <c r="AN26" s="361"/>
      <c r="AO26" s="361"/>
      <c r="AP26" s="361"/>
      <c r="AQ26" s="361"/>
      <c r="AR26" s="361"/>
      <c r="AS26" s="361"/>
      <c r="AT26" s="361"/>
    </row>
    <row r="27" spans="1:46" ht="15.75" customHeight="1">
      <c r="A27" s="371" t="str" cm="1">
        <f t="array" ref="A27">IFERROR(_xlfn.IFS(D31=0,"",D31&gt;0,D31),"")</f>
        <v xml:space="preserve">Liz Stefany Baster Roig </v>
      </c>
      <c r="B27" s="371" t="str" cm="1">
        <f t="array" ref="B27">IFERROR(_xlfn.IFS(F31=0,"",F31&gt;0,F31),"")</f>
        <v>p</v>
      </c>
      <c r="D27" s="1376" t="s">
        <v>849</v>
      </c>
      <c r="E27" s="1377"/>
      <c r="F27" s="365" t="s">
        <v>460</v>
      </c>
      <c r="G27" s="1434" t="s">
        <v>850</v>
      </c>
      <c r="H27" s="1434"/>
      <c r="I27" s="901" t="s">
        <v>344</v>
      </c>
      <c r="J27" s="1459"/>
      <c r="K27" s="647"/>
      <c r="L27" s="321"/>
      <c r="M27" s="244" t="str">
        <f t="shared" si="1"/>
        <v/>
      </c>
      <c r="N27" s="379"/>
      <c r="O27" s="158" t="s">
        <v>346</v>
      </c>
      <c r="P27" s="185" t="s">
        <v>128</v>
      </c>
      <c r="Q27" s="211">
        <f>COUNTIFS($F$5:$I$38,O27)+COUNTIFS('Wknd Shift Roster'!$F$5:$L$43,O27)</f>
        <v>1</v>
      </c>
      <c r="R27" s="251" cm="1">
        <f t="array" aca="1" ref="R27" ca="1">_xlfn.IFNA(LOOKUP(TODAY()-1,'Inbound SOS &amp; EOD'!1:1,IF('Inbound SOS &amp; EOD'!77:77="",'Inbound SOS &amp; EOD'!54:54,'Inbound SOS &amp; EOD'!77:77)),0)</f>
        <v>523</v>
      </c>
      <c r="S27" s="252">
        <f ca="1">LOOKUP(TODAY(),'Deployment needs'!$2:$2,'Deployment needs'!72:72)</f>
        <v>0</v>
      </c>
      <c r="T27" s="61"/>
      <c r="U27" s="739" t="s">
        <v>851</v>
      </c>
      <c r="V27" s="740">
        <v>6</v>
      </c>
      <c r="W27" s="740">
        <v>2</v>
      </c>
      <c r="X27" s="741">
        <v>10</v>
      </c>
      <c r="Y27" s="61"/>
      <c r="Z27" s="1255"/>
      <c r="AA27" s="333" t="str" cm="1">
        <f t="array" ref="AA27">IFERROR(INDEX($A$1:$A$500,SMALL(IF($O$27=$B$1:$B$500,ROW($B$1:$B$500)-MIN(ROW($A$1:$A$500))+1,""), ROW()-23)),"")</f>
        <v/>
      </c>
      <c r="AB27" s="705"/>
      <c r="AC27" s="229" t="str" cm="1">
        <f t="array" ref="AC27">IFERROR(INDEX($A$1:$A$500,SMALL(IF($O$33=$B$1:$B$500,ROW($B$1:$B$500)-MIN(ROW($A$1:$A$500))+1,""), ROW()-26)),"")</f>
        <v>Juan Carlos Rosales</v>
      </c>
      <c r="AD27" s="397" t="str" cm="1">
        <f t="array" ref="AD27">IFERROR(INDEX($A$1:$A$500,SMALL(IF($O$21=$B$1:$B$500,ROW($B$1:$B$500)-MIN(ROW($A$1:$A$500))+1,""), ROW()-20)),"")</f>
        <v/>
      </c>
      <c r="AE27" s="397" t="str" cm="1">
        <f t="array" ref="AE27">IFERROR(INDEX($A$1:$A$500,SMALL(IF($O$24=$B$1:$B$500,ROW($B$1:$B$500)-MIN(ROW($A$1:$A$500))+1,""), ROW()-26)),"")</f>
        <v>Sonia Lopez Medina</v>
      </c>
      <c r="AF27" s="397" t="str" cm="1">
        <f t="array" ref="AF27">IFERROR(INDEX($A$1:$A$500,SMALL(IF($O$26=$B$1:$B$500,ROW($B$1:$B$500)-MIN(ROW($A$1:$A$500))+1,""), ROW()-17)),"")</f>
        <v/>
      </c>
      <c r="AG27" s="397" t="str" cm="1">
        <f t="array" ref="AG27">IFERROR(INDEX($A$1:$A$500,SMALL(IF($O$32=$B$1:$B$500,ROW($B$1:$B$500)-MIN(ROW($A$1:$A$500))+1,""), ROW()-12)),"")</f>
        <v/>
      </c>
      <c r="AH27" s="402" t="str" cm="1">
        <f t="array" ref="AH27">IFERROR(INDEX($A$1:$A$80,SMALL(IF($O$6=$B$1:$B$80,ROW($B$1:$B$80)-MIN(ROW($A$1:$A$80))+1,""), ROW()-1)),"")</f>
        <v/>
      </c>
      <c r="AI27" s="776" t="str" cm="1">
        <f t="array" ref="AI27">IFERROR(INDEX($A$81:$A$500,SMALL(IF($O$6=$B$81:$B$500,ROW($B$81:$B$500)-MIN(ROW($A$81:$A$500))+1,""), ROW()-1)),"")</f>
        <v/>
      </c>
      <c r="AJ27" s="388"/>
      <c r="AK27" s="388"/>
      <c r="AL27" s="388"/>
      <c r="AM27" s="1229"/>
      <c r="AN27" s="361"/>
      <c r="AO27" s="361"/>
      <c r="AP27" s="361"/>
      <c r="AQ27" s="361"/>
      <c r="AR27" s="361"/>
      <c r="AS27" s="361"/>
      <c r="AT27" s="361"/>
    </row>
    <row r="28" spans="1:46" ht="15.75" customHeight="1">
      <c r="A28" s="371" t="str" cm="1">
        <f t="array" ref="A28">IFERROR(_xlfn.IFS(D32=0,"",D32&gt;0,D32),"")</f>
        <v>Jacqueline Abascal</v>
      </c>
      <c r="B28" s="371" t="str" cm="1">
        <f t="array" ref="B28">IFERROR(_xlfn.IFS(F32=0,"",F32&gt;0,F32),"")</f>
        <v>x</v>
      </c>
      <c r="D28" s="1376" t="s">
        <v>852</v>
      </c>
      <c r="E28" s="1377"/>
      <c r="F28" s="365" t="s">
        <v>460</v>
      </c>
      <c r="G28" s="1434" t="s">
        <v>853</v>
      </c>
      <c r="H28" s="1434"/>
      <c r="I28" s="901" t="s">
        <v>460</v>
      </c>
      <c r="J28" s="1459"/>
      <c r="K28" s="647"/>
      <c r="L28" s="321"/>
      <c r="M28" s="244" t="str">
        <f t="shared" si="1"/>
        <v/>
      </c>
      <c r="N28" s="379"/>
      <c r="O28" s="158" t="s">
        <v>557</v>
      </c>
      <c r="P28" s="185" t="s">
        <v>130</v>
      </c>
      <c r="Q28" s="211">
        <f>COUNTIFS($F$5:$I$38,O28)+COUNTIFS('Wknd Shift Roster'!$F$5:$L$43,O28)</f>
        <v>1</v>
      </c>
      <c r="R28" s="251" cm="1">
        <f t="array" aca="1" ref="R28" ca="1">_xlfn.IFNA(LOOKUP(TODAY()-1,'Inbound SOS &amp; EOD'!1:1,IF('Inbound SOS &amp; EOD'!78:78="",'Inbound SOS &amp; EOD'!55:55,'Inbound SOS &amp; EOD'!78:78)),0)</f>
        <v>0</v>
      </c>
      <c r="S28" s="252">
        <f ca="1">LOOKUP(TODAY(),'Deployment needs'!$2:$2,'Deployment needs'!73:73)</f>
        <v>0</v>
      </c>
      <c r="T28" s="61"/>
      <c r="U28" s="233" t="s">
        <v>854</v>
      </c>
      <c r="V28" s="120" t="s">
        <v>855</v>
      </c>
      <c r="W28" s="120" t="s">
        <v>856</v>
      </c>
      <c r="X28" s="235" t="s">
        <v>857</v>
      </c>
      <c r="Y28" s="61"/>
      <c r="Z28" s="1255"/>
      <c r="AA28" s="333" t="str" cm="1">
        <f t="array" ref="AA28">IFERROR(INDEX($A$1:$A$500,SMALL(IF($O$27=$B$1:$B$500,ROW($B$1:$B$500)-MIN(ROW($A$1:$A$500))+1,""), ROW()-23)),"")</f>
        <v/>
      </c>
      <c r="AB28" s="705"/>
      <c r="AC28" s="229" t="str" cm="1">
        <f t="array" ref="AC28">IFERROR(INDEX($A$1:$A$500,SMALL(IF($O$33=$B$1:$B$500,ROW($B$1:$B$500)-MIN(ROW($A$1:$A$500))+1,""), ROW()-26)),"")</f>
        <v/>
      </c>
      <c r="AD28" s="397" t="str" cm="1">
        <f t="array" ref="AD28">IFERROR(INDEX($A$1:$A$500,SMALL(IF($O$21=$B$1:$B$500,ROW($B$1:$B$500)-MIN(ROW($A$1:$A$500))+1,""), ROW()-20)),"")</f>
        <v/>
      </c>
      <c r="AE28" s="397" t="str" cm="1">
        <f t="array" ref="AE28">IFERROR(INDEX($A$1:$A$500,SMALL(IF($O$24=$B$1:$B$500,ROW($B$1:$B$500)-MIN(ROW($A$1:$A$500))+1,""), ROW()-26)),"")</f>
        <v>Wendy Mejias</v>
      </c>
      <c r="AF28" s="397" t="str" cm="1">
        <f t="array" ref="AF28">IFERROR(INDEX($A$1:$A$500,SMALL(IF($O$26=$B$1:$B$500,ROW($B$1:$B$500)-MIN(ROW($A$1:$A$500))+1,""), ROW()-17)),"")</f>
        <v/>
      </c>
      <c r="AG28" s="397" t="str" cm="1">
        <f t="array" ref="AG28">IFERROR(INDEX($A$1:$A$500,SMALL(IF($O$32=$B$1:$B$500,ROW($B$1:$B$500)-MIN(ROW($A$1:$A$500))+1,""), ROW()-12)),"")</f>
        <v/>
      </c>
      <c r="AH28" s="402" t="str" cm="1">
        <f t="array" ref="AH28">IFERROR(INDEX($A$1:$A$80,SMALL(IF($O$6=$B$1:$B$80,ROW($B$1:$B$80)-MIN(ROW($A$1:$A$80))+1,""), ROW()-1)),"")</f>
        <v/>
      </c>
      <c r="AI28" s="776" t="str" cm="1">
        <f t="array" ref="AI28">IFERROR(INDEX($A$81:$A$500,SMALL(IF($O$6=$B$81:$B$500,ROW($B$81:$B$500)-MIN(ROW($A$81:$A$500))+1,""), ROW()-1)),"")</f>
        <v/>
      </c>
      <c r="AJ28" s="388"/>
      <c r="AK28" s="388"/>
      <c r="AL28" s="388"/>
      <c r="AM28" s="1229"/>
      <c r="AN28" s="361"/>
      <c r="AO28" s="361"/>
      <c r="AP28" s="361"/>
      <c r="AQ28" s="361"/>
      <c r="AR28" s="361"/>
      <c r="AS28" s="361"/>
      <c r="AT28" s="361"/>
    </row>
    <row r="29" spans="1:46" ht="15.75" customHeight="1">
      <c r="A29" s="371" t="str" cm="1">
        <f t="array" ref="A29">IFERROR(_xlfn.IFS(D33=0,"",D33&gt;0,D33),"")</f>
        <v>Nayrobis Bethart Rodriguez</v>
      </c>
      <c r="B29" s="371" t="str" cm="1">
        <f t="array" ref="B29">IFERROR(_xlfn.IFS(F33=0,"",F33&gt;0,F33),"")</f>
        <v>x</v>
      </c>
      <c r="D29" s="1376" t="s">
        <v>858</v>
      </c>
      <c r="E29" s="1377"/>
      <c r="F29" s="365" t="s">
        <v>460</v>
      </c>
      <c r="G29" s="1434" t="s">
        <v>859</v>
      </c>
      <c r="H29" s="1434"/>
      <c r="I29" s="901" t="s">
        <v>460</v>
      </c>
      <c r="J29" s="1459"/>
      <c r="K29" s="647"/>
      <c r="L29" s="321"/>
      <c r="M29" s="244" t="str">
        <f t="shared" si="1"/>
        <v/>
      </c>
      <c r="N29" s="379"/>
      <c r="O29" s="158" t="s">
        <v>860</v>
      </c>
      <c r="P29" s="185" t="s">
        <v>371</v>
      </c>
      <c r="Q29" s="211">
        <f>COUNTIFS($F$5:$I$38,O29)+COUNTIFS('Wknd Shift Roster'!$F$5:$L$43,O29)</f>
        <v>0</v>
      </c>
      <c r="R29" s="641"/>
      <c r="S29" s="252"/>
      <c r="T29" s="61"/>
      <c r="U29" s="236" t="s">
        <v>498</v>
      </c>
      <c r="V29" s="119">
        <f>Q6</f>
        <v>10</v>
      </c>
      <c r="W29" s="119">
        <v>160</v>
      </c>
      <c r="X29" s="422">
        <f>W29*V29*$V$27</f>
        <v>9600</v>
      </c>
      <c r="Y29" s="61"/>
      <c r="Z29" s="1255"/>
      <c r="AA29" s="333" t="str" cm="1">
        <f t="array" ref="AA29">IFERROR(INDEX($A$1:$A$500,SMALL(IF($O$27=$B$1:$B$500,ROW($B$1:$B$500)-MIN(ROW($A$1:$A$500))+1,""), ROW()-23)),"")</f>
        <v/>
      </c>
      <c r="AB29" s="705"/>
      <c r="AC29" s="229" t="str" cm="1">
        <f t="array" ref="AC29">IFERROR(INDEX($A$1:$A$500,SMALL(IF($O$33=$B$1:$B$500,ROW($B$1:$B$500)-MIN(ROW($A$1:$A$500))+1,""), ROW()-26)),"")</f>
        <v/>
      </c>
      <c r="AD29" s="397" t="str" cm="1">
        <f t="array" ref="AD29">IFERROR(INDEX($A$1:$A$500,SMALL(IF($O$21=$B$1:$B$500,ROW($B$1:$B$500)-MIN(ROW($A$1:$A$500))+1,""), ROW()-20)),"")</f>
        <v/>
      </c>
      <c r="AE29" s="397" t="str" cm="1">
        <f t="array" ref="AE29">IFERROR(INDEX($A$1:$A$500,SMALL(IF($O$24=$B$1:$B$500,ROW($B$1:$B$500)-MIN(ROW($A$1:$A$500))+1,""), ROW()-26)),"")</f>
        <v/>
      </c>
      <c r="AF29" s="397" t="str" cm="1">
        <f t="array" ref="AF29">IFERROR(INDEX($A$1:$A$500,SMALL(IF($O$26=$B$1:$B$500,ROW($B$1:$B$500)-MIN(ROW($A$1:$A$500))+1,""), ROW()-17)),"")</f>
        <v/>
      </c>
      <c r="AG29" s="397" t="str" cm="1">
        <f t="array" ref="AG29">IFERROR(INDEX($A$1:$A$500,SMALL(IF($O$32=$B$1:$B$500,ROW($B$1:$B$500)-MIN(ROW($A$1:$A$500))+1,""), ROW()-12)),"")</f>
        <v/>
      </c>
      <c r="AH29" s="402" t="str" cm="1">
        <f t="array" ref="AH29">IFERROR(INDEX($A$1:$A$80,SMALL(IF($O$6=$B$1:$B$80,ROW($B$1:$B$80)-MIN(ROW($A$1:$A$80))+1,""), ROW()-1)),"")</f>
        <v/>
      </c>
      <c r="AI29" s="776" t="str" cm="1">
        <f t="array" ref="AI29">IFERROR(INDEX($A$81:$A$500,SMALL(IF($O$6=$B$81:$B$500,ROW($B$81:$B$500)-MIN(ROW($A$81:$A$500))+1,""), ROW()-1)),"")</f>
        <v/>
      </c>
      <c r="AJ29" s="388"/>
      <c r="AK29" s="388"/>
      <c r="AL29" s="388"/>
      <c r="AM29" s="1229"/>
      <c r="AN29" s="415"/>
      <c r="AO29" s="415"/>
      <c r="AP29" s="415"/>
      <c r="AQ29" s="415"/>
      <c r="AR29" s="415"/>
      <c r="AS29" s="415"/>
      <c r="AT29" s="415"/>
    </row>
    <row r="30" spans="1:46" ht="15.75" customHeight="1" thickBot="1">
      <c r="A30" s="371" t="str" cm="1">
        <f t="array" ref="A30">IFERROR(_xlfn.IFS(D34=0,"",D34&gt;0,D34),"")</f>
        <v>Mayelin Roig Pérez</v>
      </c>
      <c r="B30" s="371" t="str" cm="1">
        <f t="array" ref="B30">IFERROR(_xlfn.IFS(F34=0,"",F34&gt;0,F34),"")</f>
        <v>x</v>
      </c>
      <c r="D30" s="1214" t="s">
        <v>861</v>
      </c>
      <c r="E30" s="1215"/>
      <c r="F30" s="682" t="s">
        <v>398</v>
      </c>
      <c r="G30" s="1434" t="s">
        <v>862</v>
      </c>
      <c r="H30" s="1434"/>
      <c r="I30" s="901" t="s">
        <v>460</v>
      </c>
      <c r="J30" s="1460"/>
      <c r="K30" s="647"/>
      <c r="L30" s="321"/>
      <c r="M30" s="244"/>
      <c r="O30" s="158" t="s">
        <v>558</v>
      </c>
      <c r="P30" s="185" t="s">
        <v>559</v>
      </c>
      <c r="Q30" s="211">
        <f>COUNTIFS($F$5:$I$38,O30)+COUNTIFS('Wknd Shift Roster'!$F$5:$L$43,O30)</f>
        <v>1</v>
      </c>
      <c r="R30" s="1268"/>
      <c r="S30" s="252"/>
      <c r="T30" s="61"/>
      <c r="U30" s="236" t="s">
        <v>501</v>
      </c>
      <c r="V30" s="119">
        <f>Q7</f>
        <v>1</v>
      </c>
      <c r="W30" s="119">
        <v>200</v>
      </c>
      <c r="X30" s="237">
        <f>W30*V30*$X$27/2</f>
        <v>1000</v>
      </c>
      <c r="Y30" s="61"/>
      <c r="Z30" s="1255"/>
      <c r="AA30" s="333" t="str" cm="1">
        <f t="array" ref="AA30">IFERROR(INDEX($A$1:$A$500,SMALL(IF($O$27=$B$1:$B$500,ROW($B$1:$B$500)-MIN(ROW($A$1:$A$500))+1,""), ROW()-23)),"")</f>
        <v/>
      </c>
      <c r="AB30" s="705"/>
      <c r="AC30" s="229" t="str" cm="1">
        <f t="array" ref="AC30">IFERROR(INDEX($A$1:$A$500,SMALL(IF($O$33=$B$1:$B$500,ROW($B$1:$B$500)-MIN(ROW($A$1:$A$500))+1,""), ROW()-26)),"")</f>
        <v/>
      </c>
      <c r="AD30" s="397" t="str" cm="1">
        <f t="array" ref="AD30">IFERROR(INDEX($A$1:$A$500,SMALL(IF($O$21=$B$1:$B$500,ROW($B$1:$B$500)-MIN(ROW($A$1:$A$500))+1,""), ROW()-20)),"")</f>
        <v/>
      </c>
      <c r="AE30" s="397" t="str" cm="1">
        <f t="array" ref="AE30">IFERROR(INDEX($A$1:$A$500,SMALL(IF($O$24=$B$1:$B$500,ROW($B$1:$B$500)-MIN(ROW($A$1:$A$500))+1,""), ROW()-26)),"")</f>
        <v/>
      </c>
      <c r="AF30" s="397" t="str" cm="1">
        <f t="array" ref="AF30">IFERROR(INDEX($A$1:$A$500,SMALL(IF($O$26=$B$1:$B$500,ROW($B$1:$B$500)-MIN(ROW($A$1:$A$500))+1,""), ROW()-17)),"")</f>
        <v/>
      </c>
      <c r="AG30" s="397" t="str" cm="1">
        <f t="array" ref="AG30">IFERROR(INDEX($A$1:$A$500,SMALL(IF($O$32=$B$1:$B$500,ROW($B$1:$B$500)-MIN(ROW($A$1:$A$500))+1,""), ROW()-12)),"")</f>
        <v/>
      </c>
      <c r="AH30" s="402" t="str" cm="1">
        <f t="array" ref="AH30">IFERROR(INDEX($A$1:$A$80,SMALL(IF($O$6=$B$1:$B$80,ROW($B$1:$B$80)-MIN(ROW($A$1:$A$80))+1,""), ROW()-1)),"")</f>
        <v/>
      </c>
      <c r="AI30" s="776" t="str" cm="1">
        <f t="array" ref="AI30">IFERROR(INDEX($A$81:$A$500,SMALL(IF($O$6=$B$81:$B$500,ROW($B$81:$B$500)-MIN(ROW($A$81:$A$500))+1,""), ROW()-1)),"")</f>
        <v/>
      </c>
      <c r="AJ30" s="388"/>
      <c r="AK30" s="388"/>
      <c r="AL30" s="388"/>
      <c r="AM30" s="1437"/>
      <c r="AN30" s="415"/>
      <c r="AO30" s="415"/>
      <c r="AP30" s="415"/>
      <c r="AQ30" s="415"/>
      <c r="AR30" s="415"/>
      <c r="AS30" s="415"/>
      <c r="AT30" s="415"/>
    </row>
    <row r="31" spans="1:46" ht="15.75" customHeight="1" thickBot="1">
      <c r="A31" s="371" t="str" cm="1">
        <f t="array" ref="A31">IFERROR(_xlfn.IFS(D35=0,"",D35&gt;0,D35),"")</f>
        <v>Raydiz Daboin</v>
      </c>
      <c r="B31" s="371" t="str" cm="1">
        <f t="array" ref="B31">IFERROR(_xlfn.IFS(F35=0,"",F35&gt;0,F35),"")</f>
        <v>p</v>
      </c>
      <c r="D31" s="1214" t="s">
        <v>863</v>
      </c>
      <c r="E31" s="1215"/>
      <c r="F31" s="682" t="s">
        <v>344</v>
      </c>
      <c r="G31" s="1434" t="s">
        <v>864</v>
      </c>
      <c r="H31" s="1434"/>
      <c r="I31" s="901" t="s">
        <v>460</v>
      </c>
      <c r="J31" s="1459"/>
      <c r="K31" s="647"/>
      <c r="L31" s="321"/>
      <c r="M31" s="244"/>
      <c r="N31" s="379"/>
      <c r="O31" s="158" t="s">
        <v>560</v>
      </c>
      <c r="P31" s="184" t="s">
        <v>318</v>
      </c>
      <c r="Q31" s="211">
        <f>COUNTIFS($F$5:$I$38,O31)+COUNTIFS('Wknd Shift Roster'!$F$5:$L$43,O31)</f>
        <v>1</v>
      </c>
      <c r="R31" s="1269"/>
      <c r="S31" s="252">
        <f ca="1">LOOKUP(TODAY(),'Deployment needs'!$2:$2,'Deployment needs'!94:94)</f>
        <v>0</v>
      </c>
      <c r="T31" s="61"/>
      <c r="U31" s="236"/>
      <c r="V31" s="119"/>
      <c r="W31" s="119"/>
      <c r="X31" s="237"/>
      <c r="Y31" s="61"/>
      <c r="Z31" s="1255"/>
      <c r="AA31" s="410" t="s">
        <v>467</v>
      </c>
      <c r="AB31" s="403" t="str">
        <f>"Overstock Putaway"&amp;"   "&amp;T20</f>
        <v xml:space="preserve">Overstock Putaway   </v>
      </c>
      <c r="AC31" s="229" t="str" cm="1">
        <f t="array" ref="AC31">IFERROR(INDEX($A$1:$A$500,SMALL(IF($O$33=$B$1:$B$500,ROW($B$1:$B$500)-MIN(ROW($A$1:$A$500))+1,""), ROW()-26)),"")</f>
        <v/>
      </c>
      <c r="AD31" s="397" t="str" cm="1">
        <f t="array" ref="AD31">IFERROR(INDEX($A$1:$A$500,SMALL(IF($O$21=$B$1:$B$500,ROW($B$1:$B$500)-MIN(ROW($A$1:$A$500))+1,""), ROW()-20)),"")</f>
        <v/>
      </c>
      <c r="AE31" s="397" t="str" cm="1">
        <f t="array" ref="AE31">IFERROR(INDEX($A$1:$A$500,SMALL(IF($O$24=$B$1:$B$500,ROW($B$1:$B$500)-MIN(ROW($A$1:$A$500))+1,""), ROW()-26)),"")</f>
        <v/>
      </c>
      <c r="AF31" s="397" t="str" cm="1">
        <f t="array" ref="AF31">IFERROR(INDEX($A$1:$A$500,SMALL(IF($O$26=$B$1:$B$500,ROW($B$1:$B$500)-MIN(ROW($A$1:$A$500))+1,""), ROW()-17)),"")</f>
        <v/>
      </c>
      <c r="AG31" s="397" t="str" cm="1">
        <f t="array" ref="AG31">IFERROR(INDEX($A$1:$A$500,SMALL(IF($O$32=$B$1:$B$500,ROW($B$1:$B$500)-MIN(ROW($A$1:$A$500))+1,""), ROW()-12)),"")</f>
        <v/>
      </c>
      <c r="AH31" s="402" t="str" cm="1">
        <f t="array" ref="AH31">IFERROR(INDEX($A$1:$A$80,SMALL(IF($O$6=$B$1:$B$80,ROW($B$1:$B$80)-MIN(ROW($A$1:$A$80))+1,""), ROW()-1)),"")</f>
        <v/>
      </c>
      <c r="AI31" s="776" t="str" cm="1">
        <f t="array" ref="AI31">IFERROR(INDEX($A$81:$A$500,SMALL(IF($O$6=$B$81:$B$500,ROW($B$81:$B$500)-MIN(ROW($A$81:$A$500))+1,""), ROW()-1)),"")</f>
        <v/>
      </c>
      <c r="AJ31" s="388"/>
      <c r="AK31" s="388"/>
      <c r="AL31" s="388"/>
    </row>
    <row r="32" spans="1:46" ht="15.75">
      <c r="A32" s="371" t="str" cm="1">
        <f t="array" ref="A32">IFERROR(_xlfn.IFS(D36=0,"",D36&gt;0,D36),"")</f>
        <v>Zoyka Claudia Rodriguez</v>
      </c>
      <c r="B32" s="371" t="str" cm="1">
        <f t="array" ref="B32">IFERROR(_xlfn.IFS(F36=0,"",F36&gt;0,F36),"")</f>
        <v>p</v>
      </c>
      <c r="D32" s="1214" t="s">
        <v>865</v>
      </c>
      <c r="E32" s="1215"/>
      <c r="F32" s="682" t="s">
        <v>460</v>
      </c>
      <c r="G32" s="1434" t="s">
        <v>801</v>
      </c>
      <c r="H32" s="1434"/>
      <c r="I32" s="901" t="s">
        <v>866</v>
      </c>
      <c r="J32" s="1459"/>
      <c r="K32" s="647"/>
      <c r="L32" s="321"/>
      <c r="M32" s="244"/>
      <c r="N32" s="379"/>
      <c r="O32" s="158" t="s">
        <v>561</v>
      </c>
      <c r="P32" s="184" t="s">
        <v>562</v>
      </c>
      <c r="Q32" s="211">
        <f>COUNTIFS($F$5:$I$38,O32)+COUNTIFS('Wknd Shift Roster'!$F$5:$L$43,O32)</f>
        <v>2</v>
      </c>
      <c r="R32" s="1269"/>
      <c r="S32" s="252">
        <f ca="1">LOOKUP(TODAY(),'Deployment needs'!$2:$2,'Deployment needs'!41:41)</f>
        <v>0</v>
      </c>
      <c r="T32" s="61"/>
      <c r="U32" s="451" t="s">
        <v>867</v>
      </c>
      <c r="V32" s="452"/>
      <c r="W32" s="453"/>
      <c r="X32" s="238">
        <f>SUM(X29:X31)</f>
        <v>10600</v>
      </c>
      <c r="Y32" s="61"/>
      <c r="Z32" s="1255"/>
      <c r="AA32" s="333" t="str" cm="1">
        <f t="array" ref="AA32">IFERROR(INDEX($A$1:$A$500,SMALL(IF($O$18=$B$1:$B$500,ROW($B$1:$B$500)-MIN(ROW($A$1:$A$500))+1,""), ROW()-31)),"")</f>
        <v/>
      </c>
      <c r="AB32" s="229" t="str" cm="1">
        <f t="array" ref="AB32">IFERROR(INDEX($A$1:$A$500,SMALL(IF($O$19=$B$1:$B$500,ROW($B$1:$B$500)-MIN(ROW($A$1:$A$500))+1,""), ROW()-31)),"")</f>
        <v/>
      </c>
      <c r="AC32" s="229" t="str" cm="1">
        <f t="array" ref="AC32">IFERROR(INDEX($A$1:$A$500,SMALL(IF($O$33=$B$1:$B$500,ROW($B$1:$B$500)-MIN(ROW($A$1:$A$500))+1,""), ROW()-26)),"")</f>
        <v/>
      </c>
      <c r="AD32" s="397" t="str" cm="1">
        <f t="array" ref="AD32">IFERROR(INDEX($A$1:$A$500,SMALL(IF($O$21=$B$1:$B$500,ROW($B$1:$B$500)-MIN(ROW($A$1:$A$500))+1,""), ROW()-20)),"")</f>
        <v/>
      </c>
      <c r="AE32" s="397" t="str" cm="1">
        <f t="array" ref="AE32">IFERROR(INDEX($A$1:$A$500,SMALL(IF($O$24=$B$1:$B$500,ROW($B$1:$B$500)-MIN(ROW($A$1:$A$500))+1,""), ROW()-26)),"")</f>
        <v/>
      </c>
      <c r="AF32" s="397" t="str" cm="1">
        <f t="array" ref="AF32">IFERROR(INDEX($A$1:$A$500,SMALL(IF($O$26=$B$1:$B$500,ROW($B$1:$B$500)-MIN(ROW($A$1:$A$500))+1,""), ROW()-17)),"")</f>
        <v/>
      </c>
      <c r="AG32" s="397" t="str" cm="1">
        <f t="array" ref="AG32">IFERROR(INDEX($A$1:$A$500,SMALL(IF($O$32=$B$1:$B$500,ROW($B$1:$B$500)-MIN(ROW($A$1:$A$500))+1,""), ROW()-12)),"")</f>
        <v/>
      </c>
      <c r="AH32" s="402" t="str" cm="1">
        <f t="array" ref="AH32">IFERROR(INDEX($A$1:$A$80,SMALL(IF($O$6=$B$1:$B$80,ROW($B$1:$B$80)-MIN(ROW($A$1:$A$80))+1,""), ROW()-1)),"")</f>
        <v/>
      </c>
      <c r="AI32" s="776" t="str" cm="1">
        <f t="array" ref="AI32">IFERROR(INDEX($A$81:$A$500,SMALL(IF($O$6=$B$81:$B$500,ROW($B$81:$B$500)-MIN(ROW($A$81:$A$500))+1,""), ROW()-1)),"")</f>
        <v/>
      </c>
      <c r="AJ32" s="388"/>
      <c r="AK32" s="388"/>
      <c r="AL32" s="388"/>
      <c r="AM32" s="1271" t="s">
        <v>868</v>
      </c>
      <c r="AN32" s="1272"/>
      <c r="AO32" s="1272"/>
      <c r="AP32" s="1272"/>
      <c r="AQ32" s="1272"/>
      <c r="AR32" s="1272"/>
      <c r="AS32" s="1272"/>
      <c r="AT32" s="1272"/>
    </row>
    <row r="33" spans="1:46" ht="15.75">
      <c r="A33" s="371" t="str" cm="1">
        <f t="array" ref="A33">IFERROR(_xlfn.IFS(D37=0,"",D37&gt;0,D37),"")</f>
        <v>Yulema Viamonte Perez</v>
      </c>
      <c r="B33" s="371" t="str" cm="1">
        <f t="array" ref="B33">IFERROR(_xlfn.IFS(F37=0,"",F37&gt;0,F37),"")</f>
        <v>x</v>
      </c>
      <c r="C33" s="61" t="s">
        <v>173</v>
      </c>
      <c r="D33" s="1214" t="s">
        <v>869</v>
      </c>
      <c r="E33" s="1215"/>
      <c r="F33" s="682" t="s">
        <v>460</v>
      </c>
      <c r="G33" s="1387" t="s">
        <v>870</v>
      </c>
      <c r="H33" s="1387"/>
      <c r="I33" s="365" t="s">
        <v>460</v>
      </c>
      <c r="J33" s="1459"/>
      <c r="K33" s="647"/>
      <c r="L33" s="321"/>
      <c r="M33" s="244"/>
      <c r="N33" s="379"/>
      <c r="O33" s="159" t="s">
        <v>563</v>
      </c>
      <c r="P33" s="186" t="s">
        <v>564</v>
      </c>
      <c r="Q33" s="211">
        <f>COUNTIFS($F$5:$I$38,O33)+COUNTIFS('Wknd Shift Roster'!$F$5:$L$43,O33)</f>
        <v>1</v>
      </c>
      <c r="R33" s="1270"/>
      <c r="S33" s="252">
        <f ca="1">LOOKUP(TODAY(),'Deployment needs'!$2:$2,'Deployment needs'!76:76)</f>
        <v>0</v>
      </c>
      <c r="T33" s="61"/>
      <c r="U33" s="113"/>
      <c r="V33" s="113"/>
      <c r="W33" s="113"/>
      <c r="X33" s="113"/>
      <c r="Y33" s="61"/>
      <c r="Z33" s="1255"/>
      <c r="AA33" s="333" t="str" cm="1">
        <f t="array" ref="AA33">IFERROR(INDEX($A$1:$A$500,SMALL(IF($O$18=$B$1:$B$500,ROW($B$1:$B$500)-MIN(ROW($A$1:$A$500))+1,""), ROW()-31)),"")</f>
        <v/>
      </c>
      <c r="AB33" s="229" t="str" cm="1">
        <f t="array" ref="AB33">IFERROR(INDEX($A$1:$A$500,SMALL(IF($O$19=$B$1:$B$500,ROW($B$1:$B$500)-MIN(ROW($A$1:$A$500))+1,""), ROW()-31)),"")</f>
        <v/>
      </c>
      <c r="AC33" s="229" t="str" cm="1">
        <f t="array" ref="AC33">IFERROR(INDEX($A$1:$A$500,SMALL(IF($O$33=$B$1:$B$500,ROW($B$1:$B$500)-MIN(ROW($A$1:$A$500))+1,""), ROW()-26)),"")</f>
        <v/>
      </c>
      <c r="AD33" s="397" t="str" cm="1">
        <f t="array" ref="AD33">IFERROR(INDEX($A$1:$A$500,SMALL(IF($O$21=$B$1:$B$500,ROW($B$1:$B$500)-MIN(ROW($A$1:$A$500))+1,""), ROW()-20)),"")</f>
        <v/>
      </c>
      <c r="AE33" s="397" t="str" cm="1">
        <f t="array" ref="AE33">IFERROR(INDEX($A$1:$A$500,SMALL(IF($O$24=$B$1:$B$500,ROW($B$1:$B$500)-MIN(ROW($A$1:$A$500))+1,""), ROW()-26)),"")</f>
        <v/>
      </c>
      <c r="AF33" s="397" t="str" cm="1">
        <f t="array" ref="AF33">IFERROR(INDEX($A$1:$A$500,SMALL(IF($O$26=$B$1:$B$500,ROW($B$1:$B$500)-MIN(ROW($A$1:$A$500))+1,""), ROW()-17)),"")</f>
        <v/>
      </c>
      <c r="AG33" s="397" t="str" cm="1">
        <f t="array" ref="AG33">IFERROR(INDEX($A$1:$A$500,SMALL(IF($O$32=$B$1:$B$500,ROW($B$1:$B$500)-MIN(ROW($A$1:$A$500))+1,""), ROW()-12)),"")</f>
        <v/>
      </c>
      <c r="AH33" s="402" t="str" cm="1">
        <f t="array" ref="AH33">IFERROR(INDEX($A$1:$A$80,SMALL(IF($O$6=$B$1:$B$80,ROW($B$1:$B$80)-MIN(ROW($A$1:$A$80))+1,""), ROW()-1)),"")</f>
        <v/>
      </c>
      <c r="AI33" s="776" t="str" cm="1">
        <f t="array" ref="AI33">IFERROR(INDEX($A$81:$A$500,SMALL(IF($O$6=$B$81:$B$500,ROW($B$81:$B$500)-MIN(ROW($A$81:$A$500))+1,""), ROW()-1)),"")</f>
        <v/>
      </c>
      <c r="AJ33" s="388"/>
      <c r="AK33" s="388"/>
      <c r="AL33" s="388"/>
      <c r="AM33" s="465" t="s">
        <v>794</v>
      </c>
      <c r="AN33" s="466" t="s">
        <v>1</v>
      </c>
      <c r="AO33" s="466" t="s">
        <v>2</v>
      </c>
      <c r="AP33" s="466" t="s">
        <v>3</v>
      </c>
      <c r="AQ33" s="466" t="s">
        <v>4</v>
      </c>
      <c r="AR33" s="466" t="s">
        <v>5</v>
      </c>
      <c r="AS33" s="466" t="s">
        <v>6</v>
      </c>
      <c r="AT33" s="466" t="s">
        <v>7</v>
      </c>
    </row>
    <row r="34" spans="1:46" ht="15.75" customHeight="1">
      <c r="A34" s="371" t="str" cm="1">
        <f t="array" ref="A34">IFERROR(_xlfn.IFS(D38=0,"",D38&gt;0,D38),"")</f>
        <v>Ricardo Rodriguez Cintado</v>
      </c>
      <c r="B34" s="371" t="str" cm="1">
        <f t="array" ref="B34">IFERROR(_xlfn.IFS(F38=0,"",F38&gt;0,F38),"")</f>
        <v>p</v>
      </c>
      <c r="C34" s="388"/>
      <c r="D34" s="1214" t="s">
        <v>871</v>
      </c>
      <c r="E34" s="1215"/>
      <c r="F34" s="682" t="s">
        <v>460</v>
      </c>
      <c r="G34" s="1387" t="s">
        <v>872</v>
      </c>
      <c r="H34" s="1387"/>
      <c r="I34" s="365" t="s">
        <v>344</v>
      </c>
      <c r="J34" s="1459"/>
      <c r="K34" s="647"/>
      <c r="L34" s="321"/>
      <c r="M34" s="244"/>
      <c r="N34" s="854"/>
      <c r="O34" s="94"/>
      <c r="P34" s="161" t="s">
        <v>70</v>
      </c>
      <c r="Q34" s="155">
        <f>SUM(Q5:Q33)-J38</f>
        <v>73</v>
      </c>
      <c r="R34" s="215"/>
      <c r="S34" s="216">
        <f ca="1">SUM(S5:S33)</f>
        <v>0</v>
      </c>
      <c r="T34" s="61"/>
      <c r="U34" s="1262" t="s">
        <v>873</v>
      </c>
      <c r="V34" s="1263"/>
      <c r="W34" s="1263"/>
      <c r="X34" s="1264"/>
      <c r="Y34" s="61"/>
      <c r="Z34" s="1255"/>
      <c r="AA34" s="333" t="str" cm="1">
        <f t="array" ref="AA34">IFERROR(INDEX($A$1:$A$500,SMALL(IF($O$18=$B$1:$B$500,ROW($B$1:$B$500)-MIN(ROW($A$1:$A$500))+1,""), ROW()-31)),"")</f>
        <v/>
      </c>
      <c r="AB34" s="229" t="str" cm="1">
        <f t="array" ref="AB34">IFERROR(INDEX($A$1:$A$500,SMALL(IF($O$19=$B$1:$B$500,ROW($B$1:$B$500)-MIN(ROW($A$1:$A$500))+1,""), ROW()-31)),"")</f>
        <v/>
      </c>
      <c r="AC34" s="229" t="str" cm="1">
        <f t="array" ref="AC34">IFERROR(INDEX($A$1:$A$500,SMALL(IF($O$33=$B$1:$B$500,ROW($B$1:$B$500)-MIN(ROW($A$1:$A$500))+1,""), ROW()-26)),"")</f>
        <v/>
      </c>
      <c r="AD34" s="397" t="str" cm="1">
        <f t="array" ref="AD34">IFERROR(INDEX($A$1:$A$500,SMALL(IF($O$21=$B$1:$B$500,ROW($B$1:$B$500)-MIN(ROW($A$1:$A$500))+1,""), ROW()-20)),"")</f>
        <v/>
      </c>
      <c r="AE34" s="397" t="str" cm="1">
        <f t="array" ref="AE34">IFERROR(INDEX($A$1:$A$500,SMALL(IF($O$24=$B$1:$B$500,ROW($B$1:$B$500)-MIN(ROW($A$1:$A$500))+1,""), ROW()-26)),"")</f>
        <v/>
      </c>
      <c r="AF34" s="397" t="str" cm="1">
        <f t="array" ref="AF34">IFERROR(INDEX($A$1:$A$500,SMALL(IF($O$26=$B$1:$B$500,ROW($B$1:$B$500)-MIN(ROW($A$1:$A$500))+1,""), ROW()-17)),"")</f>
        <v/>
      </c>
      <c r="AG34" s="397" t="str" cm="1">
        <f t="array" ref="AG34">IFERROR(INDEX($A$1:$A$500,SMALL(IF($O$32=$B$1:$B$500,ROW($B$1:$B$500)-MIN(ROW($A$1:$A$500))+1,""), ROW()-12)),"")</f>
        <v/>
      </c>
      <c r="AH34" s="402" t="str" cm="1">
        <f t="array" ref="AH34">IFERROR(INDEX($A$1:$A$80,SMALL(IF($O$6=$B$1:$B$80,ROW($B$1:$B$80)-MIN(ROW($A$1:$A$80))+1,""), ROW()-1)),"")</f>
        <v/>
      </c>
      <c r="AI34" s="776" t="str" cm="1">
        <f t="array" ref="AI34">IFERROR(INDEX($A$81:$A$500,SMALL(IF($O$6=$B$81:$B$500,ROW($B$81:$B$500)-MIN(ROW($A$81:$A$500))+1,""), ROW()-1)),"")</f>
        <v/>
      </c>
      <c r="AJ34" s="388"/>
      <c r="AK34" s="388"/>
      <c r="AL34" s="388"/>
      <c r="AM34" s="1438" t="s">
        <v>783</v>
      </c>
      <c r="AN34" s="412"/>
      <c r="AO34" s="412"/>
      <c r="AP34" s="412"/>
      <c r="AQ34" s="412"/>
      <c r="AR34" s="412"/>
      <c r="AS34" s="412"/>
      <c r="AT34" s="412"/>
    </row>
    <row r="35" spans="1:46" ht="15.75" customHeight="1">
      <c r="A35" s="371"/>
      <c r="B35" s="371"/>
      <c r="C35" s="388"/>
      <c r="D35" s="1214" t="s">
        <v>874</v>
      </c>
      <c r="E35" s="1215"/>
      <c r="F35" s="682" t="s">
        <v>344</v>
      </c>
      <c r="G35" s="1387" t="s">
        <v>875</v>
      </c>
      <c r="H35" s="1387"/>
      <c r="I35" s="365" t="s">
        <v>460</v>
      </c>
      <c r="J35" s="1459"/>
      <c r="K35" s="647"/>
      <c r="L35" s="321"/>
      <c r="M35" s="244"/>
      <c r="N35" s="388"/>
      <c r="O35" s="94"/>
      <c r="P35" s="187" t="s">
        <v>876</v>
      </c>
      <c r="Q35" s="126">
        <f>SUM(D39,G39,'Wknd Shift Roster'!R33)-Q45-Q41+'Wknd Shift Roster'!R39</f>
        <v>114</v>
      </c>
      <c r="R35" s="210"/>
      <c r="S35" s="127">
        <f ca="1">LOOKUP(TODAY(),'Deployment needs'!2:2,'Deployment needs'!51:51)</f>
        <v>0</v>
      </c>
      <c r="T35" s="61"/>
      <c r="U35" s="148" t="s">
        <v>329</v>
      </c>
      <c r="V35" s="145" t="s">
        <v>877</v>
      </c>
      <c r="W35" s="145" t="s">
        <v>856</v>
      </c>
      <c r="X35" s="149" t="s">
        <v>878</v>
      </c>
      <c r="Y35" s="61"/>
      <c r="Z35" s="1255"/>
      <c r="AA35" s="333" t="str" cm="1">
        <f t="array" ref="AA35">IFERROR(INDEX($A$1:$A$500,SMALL(IF($O$18=$B$1:$B$500,ROW($B$1:$B$500)-MIN(ROW($A$1:$A$500))+1,""), ROW()-31)),"")</f>
        <v/>
      </c>
      <c r="AB35" s="229" t="str" cm="1">
        <f t="array" ref="AB35">IFERROR(INDEX($A$1:$A$500,SMALL(IF($O$19=$B$1:$B$500,ROW($B$1:$B$500)-MIN(ROW($A$1:$A$500))+1,""), ROW()-31)),"")</f>
        <v/>
      </c>
      <c r="AC35" s="229" t="str" cm="1">
        <f t="array" ref="AC35">IFERROR(INDEX($A$1:$A$500,SMALL(IF($O$33=$B$1:$B$500,ROW($B$1:$B$500)-MIN(ROW($A$1:$A$500))+1,""), ROW()-26)),"")</f>
        <v/>
      </c>
      <c r="AD35" s="397" t="str" cm="1">
        <f t="array" ref="AD35">IFERROR(INDEX($A$1:$A$500,SMALL(IF($O$21=$B$1:$B$500,ROW($B$1:$B$500)-MIN(ROW($A$1:$A$500))+1,""), ROW()-20)),"")</f>
        <v/>
      </c>
      <c r="AE35" s="397" t="str" cm="1">
        <f t="array" ref="AE35">IFERROR(INDEX($A$1:$A$500,SMALL(IF($O$24=$B$1:$B$500,ROW($B$1:$B$500)-MIN(ROW($A$1:$A$500))+1,""), ROW()-26)),"")</f>
        <v/>
      </c>
      <c r="AF35" s="397" t="str" cm="1">
        <f t="array" ref="AF35">IFERROR(INDEX($A$1:$A$500,SMALL(IF($O$26=$B$1:$B$500,ROW($B$1:$B$500)-MIN(ROW($A$1:$A$500))+1,""), ROW()-17)),"")</f>
        <v/>
      </c>
      <c r="AG35" s="397" t="str" cm="1">
        <f t="array" ref="AG35">IFERROR(INDEX($A$1:$A$500,SMALL(IF($O$32=$B$1:$B$500,ROW($B$1:$B$500)-MIN(ROW($A$1:$A$500))+1,""), ROW()-12)),"")</f>
        <v/>
      </c>
      <c r="AH35" s="402" t="str" cm="1">
        <f t="array" ref="AH35">IFERROR(INDEX($A$1:$A$80,SMALL(IF($O$6=$B$1:$B$80,ROW($B$1:$B$80)-MIN(ROW($A$1:$A$80))+1,""), ROW()-1)),"")</f>
        <v/>
      </c>
      <c r="AI35" s="776" t="str" cm="1">
        <f t="array" ref="AI35">IFERROR(INDEX($A$81:$A$500,SMALL(IF($O$6=$B$81:$B$500,ROW($B$81:$B$500)-MIN(ROW($A$81:$A$500))+1,""), ROW()-1)),"")</f>
        <v/>
      </c>
      <c r="AJ35" s="388"/>
      <c r="AK35" s="388"/>
      <c r="AL35" s="388"/>
      <c r="AM35" s="1439"/>
      <c r="AN35" s="412"/>
      <c r="AO35" s="412"/>
      <c r="AP35" s="412"/>
      <c r="AQ35" s="412"/>
      <c r="AR35" s="412"/>
      <c r="AS35" s="412"/>
      <c r="AT35" s="412"/>
    </row>
    <row r="36" spans="1:46" ht="15.75" customHeight="1">
      <c r="A36" s="371"/>
      <c r="B36" s="371"/>
      <c r="C36" s="388"/>
      <c r="D36" s="1214" t="s">
        <v>879</v>
      </c>
      <c r="E36" s="1215"/>
      <c r="F36" s="682" t="s">
        <v>344</v>
      </c>
      <c r="G36" s="1190" t="s">
        <v>880</v>
      </c>
      <c r="H36" s="1191"/>
      <c r="I36" s="365" t="s">
        <v>344</v>
      </c>
      <c r="J36" s="1459"/>
      <c r="K36" s="647"/>
      <c r="L36" s="321"/>
      <c r="M36" s="244" t="str">
        <f t="shared" si="1"/>
        <v/>
      </c>
      <c r="N36" s="388"/>
      <c r="O36" s="94"/>
      <c r="P36" s="188" t="s">
        <v>881</v>
      </c>
      <c r="Q36" s="189">
        <f>SUM(Q38:Q44)</f>
        <v>2</v>
      </c>
      <c r="R36" s="190"/>
      <c r="S36" s="190"/>
      <c r="T36" s="61"/>
      <c r="U36" s="150" t="s">
        <v>543</v>
      </c>
      <c r="V36" s="146">
        <f>Q23-0.5</f>
        <v>6.5</v>
      </c>
      <c r="W36" s="146">
        <f>Narvar</f>
        <v>32</v>
      </c>
      <c r="X36" s="121">
        <f>(W36*V36*$X$27)</f>
        <v>2080</v>
      </c>
      <c r="Y36" s="61"/>
      <c r="Z36" s="1255"/>
      <c r="AA36" s="333" t="str" cm="1">
        <f t="array" ref="AA36">IFERROR(INDEX($A$1:$A$500,SMALL(IF($O$18=$B$1:$B$500,ROW($B$1:$B$500)-MIN(ROW($A$1:$A$500))+1,""), ROW()-31)),"")</f>
        <v/>
      </c>
      <c r="AB36" s="229" t="str" cm="1">
        <f t="array" ref="AB36">IFERROR(INDEX($A$1:$A$500,SMALL(IF($O$19=$B$1:$B$500,ROW($B$1:$B$500)-MIN(ROW($A$1:$A$500))+1,""), ROW()-31)),"")</f>
        <v/>
      </c>
      <c r="AC36" s="229" t="str" cm="1">
        <f t="array" ref="AC36">IFERROR(INDEX($A$1:$A$500,SMALL(IF($O$33=$B$1:$B$500,ROW($B$1:$B$500)-MIN(ROW($A$1:$A$500))+1,""), ROW()-26)),"")</f>
        <v/>
      </c>
      <c r="AD36" s="397" t="str" cm="1">
        <f t="array" ref="AD36">IFERROR(INDEX($A$1:$A$500,SMALL(IF($O$21=$B$1:$B$500,ROW($B$1:$B$500)-MIN(ROW($A$1:$A$500))+1,""), ROW()-20)),"")</f>
        <v/>
      </c>
      <c r="AE36" s="397" t="str" cm="1">
        <f t="array" ref="AE36">IFERROR(INDEX($A$1:$A$500,SMALL(IF($O$24=$B$1:$B$500,ROW($B$1:$B$500)-MIN(ROW($A$1:$A$500))+1,""), ROW()-26)),"")</f>
        <v/>
      </c>
      <c r="AF36" s="397" t="str" cm="1">
        <f t="array" ref="AF36">IFERROR(INDEX($A$1:$A$500,SMALL(IF($O$26=$B$1:$B$500,ROW($B$1:$B$500)-MIN(ROW($A$1:$A$500))+1,""), ROW()-17)),"")</f>
        <v/>
      </c>
      <c r="AG36" s="397" t="str" cm="1">
        <f t="array" ref="AG36">IFERROR(INDEX($A$1:$A$500,SMALL(IF($O$32=$B$1:$B$500,ROW($B$1:$B$500)-MIN(ROW($A$1:$A$500))+1,""), ROW()-12)),"")</f>
        <v/>
      </c>
      <c r="AH36" s="402" t="str" cm="1">
        <f t="array" ref="AH36">IFERROR(INDEX($A$1:$A$80,SMALL(IF($O$6=$B$1:$B$80,ROW($B$1:$B$80)-MIN(ROW($A$1:$A$80))+1,""), ROW()-1)),"")</f>
        <v/>
      </c>
      <c r="AI36" s="776" t="str" cm="1">
        <f t="array" ref="AI36">IFERROR(INDEX($A$81:$A$500,SMALL(IF($O$6=$B$81:$B$500,ROW($B$81:$B$500)-MIN(ROW($A$81:$A$500))+1,""), ROW()-1)),"")</f>
        <v/>
      </c>
      <c r="AJ36" s="388"/>
      <c r="AK36" s="388"/>
      <c r="AL36" s="388"/>
      <c r="AM36" s="1439"/>
      <c r="AN36" s="412"/>
      <c r="AO36" s="412"/>
      <c r="AP36" s="412"/>
      <c r="AQ36" s="412"/>
      <c r="AR36" s="412"/>
      <c r="AS36" s="412"/>
      <c r="AT36" s="412"/>
    </row>
    <row r="37" spans="1:46" ht="15.75" customHeight="1">
      <c r="A37" s="371"/>
      <c r="B37" s="371"/>
      <c r="C37" s="388"/>
      <c r="D37" s="1214" t="s">
        <v>882</v>
      </c>
      <c r="E37" s="1215"/>
      <c r="F37" s="682" t="s">
        <v>460</v>
      </c>
      <c r="G37" s="1387" t="s">
        <v>883</v>
      </c>
      <c r="H37" s="1387"/>
      <c r="I37" s="365" t="s">
        <v>866</v>
      </c>
      <c r="J37" s="1459"/>
      <c r="K37" s="647"/>
      <c r="L37" s="321"/>
      <c r="M37" s="244" t="str">
        <f t="shared" si="1"/>
        <v/>
      </c>
      <c r="N37" s="388"/>
      <c r="O37" s="94"/>
      <c r="P37" s="191" t="s">
        <v>884</v>
      </c>
      <c r="Q37" s="192" t="s">
        <v>885</v>
      </c>
      <c r="R37" s="190"/>
      <c r="S37" s="190"/>
      <c r="T37" s="61"/>
      <c r="U37" s="150" t="s">
        <v>547</v>
      </c>
      <c r="V37" s="146">
        <f>Q24</f>
        <v>2</v>
      </c>
      <c r="W37" s="146">
        <f>Exceptions</f>
        <v>25</v>
      </c>
      <c r="X37" s="121">
        <f>(W37*V37*(2))</f>
        <v>100</v>
      </c>
      <c r="Y37" s="61"/>
      <c r="Z37" s="1256"/>
      <c r="AA37" s="777" t="str" cm="1">
        <f t="array" ref="AA37">IFERROR(INDEX($A$1:$A$500,SMALL(IF($O$18=$B$1:$B$500,ROW($B$1:$B$500)-MIN(ROW($A$1:$A$500))+1,""), ROW()-31)),"")</f>
        <v/>
      </c>
      <c r="AB37" s="778" t="str" cm="1">
        <f t="array" ref="AB37">IFERROR(INDEX($A$1:$A$500,SMALL(IF($O$19=$B$1:$B$500,ROW($B$1:$B$500)-MIN(ROW($A$1:$A$500))+1,""), ROW()-31)),"")</f>
        <v/>
      </c>
      <c r="AC37" s="778" t="str" cm="1">
        <f t="array" ref="AC37">IFERROR(INDEX($A$1:$A$500,SMALL(IF($O$33=$B$1:$B$500,ROW($B$1:$B$500)-MIN(ROW($A$1:$A$500))+1,""), ROW()-26)),"")</f>
        <v/>
      </c>
      <c r="AD37" s="397" t="str" cm="1">
        <f t="array" ref="AD37">IFERROR(INDEX($A$1:$A$500,SMALL(IF($O$21=$B$1:$B$500,ROW($B$1:$B$500)-MIN(ROW($A$1:$A$500))+1,""), ROW()-20)),"")</f>
        <v/>
      </c>
      <c r="AE37" s="849" t="str" cm="1">
        <f t="array" ref="AE37">IFERROR(INDEX($A$1:$A$500,SMALL(IF($O$24=$B$1:$B$500,ROW($B$1:$B$500)-MIN(ROW($A$1:$A$500))+1,""), ROW()-26)),"")</f>
        <v/>
      </c>
      <c r="AF37" s="852"/>
      <c r="AG37" s="853"/>
      <c r="AH37" s="850" t="str" cm="1">
        <f t="array" ref="AH37">IFERROR(INDEX($A$1:$A$80,SMALL(IF($O$6=$B$1:$B$80,ROW($B$1:$B$80)-MIN(ROW($A$1:$A$80))+1,""), ROW()-1)),"")</f>
        <v/>
      </c>
      <c r="AI37" s="851" t="str" cm="1">
        <f t="array" ref="AI37">IFERROR(INDEX($A$81:$A$500,SMALL(IF($O$6=$B$81:$B$500,ROW($B$81:$B$500)-MIN(ROW($A$81:$A$500))+1,""), ROW()-1)),"")</f>
        <v/>
      </c>
      <c r="AJ37" s="388"/>
      <c r="AK37" s="388"/>
      <c r="AL37" s="388"/>
      <c r="AM37" s="1439"/>
      <c r="AN37" s="412"/>
      <c r="AO37" s="412"/>
      <c r="AP37" s="412"/>
      <c r="AQ37" s="412"/>
      <c r="AR37" s="412"/>
      <c r="AS37" s="412"/>
      <c r="AT37" s="412"/>
    </row>
    <row r="38" spans="1:46" ht="15.75" customHeight="1">
      <c r="A38" s="371" t="str" cm="1">
        <f t="array" ref="A38">IFERROR(_xlfn.IFS(D44=0,"",D44&gt;0,D44),"")</f>
        <v/>
      </c>
      <c r="B38" s="371" t="str" cm="1">
        <f t="array" ref="B38">IFERROR(_xlfn.IFS(F44=0,"",F44&gt;0,F44),"")</f>
        <v/>
      </c>
      <c r="C38" s="388"/>
      <c r="D38" s="1214" t="s">
        <v>886</v>
      </c>
      <c r="E38" s="1215"/>
      <c r="F38" s="682" t="s">
        <v>344</v>
      </c>
      <c r="G38" s="1387" t="s">
        <v>887</v>
      </c>
      <c r="H38" s="1387"/>
      <c r="I38" s="365" t="s">
        <v>344</v>
      </c>
      <c r="J38" s="131">
        <f>COUNTIFS(L5:L37,"*")</f>
        <v>0</v>
      </c>
      <c r="K38" s="61"/>
      <c r="L38" s="138">
        <f ca="1">COUNTIFS(L5:L38,$O$38)+COUNTIFS(L5:L38,$O$39)+COUNTIFS(L5:L38,$O$40)+COUNTIFS(L5:L38,$O$41)+COUNTIFS(L5:L38,$O$42)+COUNTIFS(L5:L38,$O$43)+COUNTIFS(L5:L38,$O$45)+COUNTIFS(L5:L38,$O$46)</f>
        <v>0</v>
      </c>
      <c r="M38" s="61"/>
      <c r="N38" s="388"/>
      <c r="O38" s="133" t="s">
        <v>888</v>
      </c>
      <c r="P38" s="193" t="s">
        <v>889</v>
      </c>
      <c r="Q38" s="102">
        <f>COUNTIFS($F$5:$I$38,O38)+COUNTIFS('Wknd Shift Roster'!$F$5:$L$43,O38)</f>
        <v>1</v>
      </c>
      <c r="R38" s="190"/>
      <c r="S38" s="190"/>
      <c r="T38" s="61"/>
      <c r="U38" s="150" t="s">
        <v>134</v>
      </c>
      <c r="V38" s="146">
        <f>Q26</f>
        <v>6</v>
      </c>
      <c r="W38" s="146">
        <f>Returns_put_away</f>
        <v>100</v>
      </c>
      <c r="X38" s="121">
        <f>(W38*V38*($X$27-1))</f>
        <v>5400</v>
      </c>
      <c r="Y38" s="61"/>
      <c r="AA38" s="223"/>
      <c r="AB38" s="223"/>
      <c r="AC38" s="223"/>
      <c r="AD38" s="223"/>
      <c r="AE38" s="226"/>
      <c r="AF38" s="223"/>
      <c r="AG38" s="223"/>
      <c r="AH38" s="850" t="str" cm="1">
        <f t="array" ref="AH38">IFERROR(INDEX($A$1:$A$80,SMALL(IF($O$6=$B$1:$B$80,ROW($B$1:$B$80)-MIN(ROW($A$1:$A$80))+1,""), ROW()-1)),"")</f>
        <v/>
      </c>
      <c r="AI38" s="851" t="str" cm="1">
        <f t="array" ref="AI38">IFERROR(INDEX($A$81:$A$500,SMALL(IF($O$6=$B$81:$B$500,ROW($B$81:$B$500)-MIN(ROW($A$81:$A$500))+1,""), ROW()-1)),"")</f>
        <v/>
      </c>
      <c r="AJ38" s="388"/>
      <c r="AK38" s="388"/>
      <c r="AL38" s="388"/>
      <c r="AM38" s="1439"/>
      <c r="AN38" s="414"/>
      <c r="AO38" s="414"/>
      <c r="AP38" s="414"/>
      <c r="AQ38" s="414"/>
      <c r="AR38" s="414"/>
      <c r="AS38" s="414"/>
      <c r="AT38" s="414"/>
    </row>
    <row r="39" spans="1:46" ht="15.75" customHeight="1">
      <c r="A39" s="371" t="str" cm="1">
        <f t="array" ref="A39">IFERROR(_xlfn.IFS(D45=0,"",D45&gt;0,D45),"")</f>
        <v/>
      </c>
      <c r="B39" s="371" t="str" cm="1">
        <f t="array" ref="B39">IFERROR(_xlfn.IFS(F45=0,"",F45&gt;0,F45),"")</f>
        <v/>
      </c>
      <c r="C39" s="388"/>
      <c r="D39" s="131">
        <f>COUNTIFS(D5:E38,"*")</f>
        <v>34</v>
      </c>
      <c r="E39" s="103"/>
      <c r="F39" s="401">
        <f ca="1">COUNTIFS(F5:F35,$O$38)+COUNTIFS(F5:F35,$O$39)+COUNTIFS(F5:F35,$O$40)+COUNTIFS(F5:F35,$O$41)+COUNTIFS(F5:F35,$O$42)+COUNTIFS(F5:F35,$O$43)+COUNTIFS(F5:F35,$O$45)+COUNTIFS(F5:F35,$O$46)+COUNTIFS(F5:F39,$O$44)</f>
        <v>0</v>
      </c>
      <c r="G39" s="131">
        <f>COUNTIFS(G5:G38,"*")</f>
        <v>34</v>
      </c>
      <c r="H39" s="905" t="s">
        <v>890</v>
      </c>
      <c r="I39" s="138">
        <f>COUNTIFS(I5:I38,$O$38)+COUNTIFS(I5:I38,$O$39)+COUNTIFS(I5:I38,$O$40)+COUNTIFS(I5:I38,$O$41)+COUNTIFS(I5:I38,$O$42)+COUNTIFS(I5:I38,$O$43)+COUNTIFS(I5:I38,$O$45)+COUNTIFS(I5:I38,$O$46)+COUNTIFS(I5:I38,$O$44)</f>
        <v>0</v>
      </c>
      <c r="J39" s="61"/>
      <c r="K39" s="61"/>
      <c r="M39" s="61"/>
      <c r="N39" s="388"/>
      <c r="O39" s="133" t="s">
        <v>891</v>
      </c>
      <c r="P39" s="193" t="s">
        <v>892</v>
      </c>
      <c r="Q39" s="102">
        <f>COUNTIFS($F$5:$I$38,O39)+COUNTIFS('Wknd Shift Roster'!$F$5:$L$43,O39)</f>
        <v>0</v>
      </c>
      <c r="R39" s="190" t="s">
        <v>173</v>
      </c>
      <c r="S39" s="190" t="s">
        <v>173</v>
      </c>
      <c r="T39" s="61"/>
      <c r="U39" s="150" t="s">
        <v>128</v>
      </c>
      <c r="V39" s="146">
        <f>Q27</f>
        <v>1</v>
      </c>
      <c r="W39" s="146">
        <f>Receiving</f>
        <v>100</v>
      </c>
      <c r="X39" s="121">
        <f>(W39*V39*$X$27)/2.45</f>
        <v>408.16326530612241</v>
      </c>
      <c r="Y39" s="61"/>
      <c r="AA39" s="411" t="str">
        <f>P38</f>
        <v>NC/NS</v>
      </c>
      <c r="AB39" s="293" t="s">
        <v>892</v>
      </c>
      <c r="AC39" s="294" t="s">
        <v>893</v>
      </c>
      <c r="AD39" s="294" t="s">
        <v>88</v>
      </c>
      <c r="AE39" s="294" t="s">
        <v>90</v>
      </c>
      <c r="AF39" s="227" t="s">
        <v>894</v>
      </c>
      <c r="AG39" s="362" t="s">
        <v>895</v>
      </c>
      <c r="AH39" s="850" t="str" cm="1">
        <f t="array" ref="AH39">IFERROR(INDEX($A$1:$A$80,SMALL(IF($O$6=$B$1:$B$80,ROW($B$1:$B$80)-MIN(ROW($A$1:$A$80))+1,""), ROW()-1)),"")</f>
        <v/>
      </c>
      <c r="AI39" s="851" t="str" cm="1">
        <f t="array" ref="AI39">IFERROR(INDEX($A$81:$A$500,SMALL(IF($O$6=$B$81:$B$500,ROW($B$81:$B$500)-MIN(ROW($A$81:$A$500))+1,""), ROW()-1)),"")</f>
        <v/>
      </c>
      <c r="AJ39" s="388"/>
      <c r="AK39" s="388"/>
      <c r="AL39" s="388"/>
      <c r="AM39" s="1440"/>
      <c r="AN39" s="414"/>
      <c r="AO39" s="414"/>
      <c r="AP39" s="414"/>
      <c r="AQ39" s="414"/>
      <c r="AR39" s="414"/>
      <c r="AS39" s="414"/>
      <c r="AT39" s="414"/>
    </row>
    <row r="40" spans="1:46" ht="15.75" customHeight="1">
      <c r="A40" s="371" t="str" cm="1">
        <f t="array" ref="A40">IFERROR(_xlfn.IFS(D46=0,"",D46&gt;0,D46),"")</f>
        <v/>
      </c>
      <c r="B40" s="371" t="str" cm="1">
        <f t="array" ref="B40">IFERROR(_xlfn.IFS(F46=0,"",F46&gt;0,F46),"")</f>
        <v/>
      </c>
      <c r="C40" s="388"/>
      <c r="D40" s="61"/>
      <c r="E40" s="61"/>
      <c r="F40" s="61"/>
      <c r="G40" s="61"/>
      <c r="H40" s="61"/>
      <c r="I40" s="61"/>
      <c r="J40" s="61"/>
      <c r="K40" s="61"/>
      <c r="L40" s="61"/>
      <c r="M40" s="61"/>
      <c r="N40" s="388"/>
      <c r="O40" s="133" t="s">
        <v>90</v>
      </c>
      <c r="P40" s="193" t="s">
        <v>90</v>
      </c>
      <c r="Q40" s="102">
        <f>COUNTIFS($F$5:$I$38,O40)+COUNTIFS('Wknd Shift Roster'!$F$5:$L$43,O40)</f>
        <v>0</v>
      </c>
      <c r="R40" s="190"/>
      <c r="S40" s="190"/>
      <c r="T40" s="61"/>
      <c r="U40" s="150" t="s">
        <v>517</v>
      </c>
      <c r="V40" s="146">
        <f>Q13</f>
        <v>4</v>
      </c>
      <c r="W40" s="146">
        <f>Resets_per_hour</f>
        <v>15</v>
      </c>
      <c r="X40" s="121">
        <f t="shared" ref="X40:X45" si="2">(W40*V40*$X$27)</f>
        <v>600</v>
      </c>
      <c r="Y40" s="61"/>
      <c r="Z40" s="61">
        <v>1</v>
      </c>
      <c r="AA40" s="228" t="str" cm="1">
        <f t="array" ref="AA40">IFERROR(INDEX($A$1:$A$500,SMALL(IF($O$38=$B$1:$B$500,ROW($B$1:$B$500)-MIN(ROW($A$1:$A$500))+1,""), ROW()-39)),"")</f>
        <v>Latroy Mayfield</v>
      </c>
      <c r="AB40" s="333" t="str" cm="1">
        <f t="array" ref="AB40">IFERROR(INDEX($A$1:$A$500,SMALL(IF($O$39=$B$1:$B$500,ROW($B$1:$B$500)-MIN(ROW($A$1:$A$500))+1,""), ROW()-39)),"")</f>
        <v/>
      </c>
      <c r="AC40" s="333" t="str" cm="1">
        <f t="array" ref="AC40">IFERROR(INDEX($A$1:$A$500,SMALL(IF($O$44=$B$1:$B$500,ROW($B$1:$B$500)-MIN(ROW($A$1:$A$500))+1,""), ROW()-39)),"")</f>
        <v/>
      </c>
      <c r="AD40" s="333" t="str" cm="1">
        <f t="array" ref="AD40">IFERROR(INDEX($A$1:$A$500,SMALL(IF($O$41=$B$1:$B$500,ROW($B$1:$B$500)-MIN(ROW($A$1:$A$500))+1,""), ROW()-39)),"")</f>
        <v/>
      </c>
      <c r="AE40" s="333" t="str" cm="1">
        <f t="array" ref="AE40">IFERROR(INDEX($A$1:$A$500,SMALL(IF($O$40=$B$1:$B$500,ROW($B$1:$B$500)-MIN(ROW($A$1:$A$500))+1,""), ROW()-39)),"")</f>
        <v/>
      </c>
      <c r="AF40" s="333" t="str" cm="1">
        <f t="array" ref="AF40">IFERROR(INDEX($A$1:$A$400,SMALL(IF($O$43=$B$1:$B$400,ROW($B$1:$B$400)-MIN(ROW($A$1:$A$400))+1,""), ROW()-39)),"")</f>
        <v>Adisnel Mestril Aguilar</v>
      </c>
      <c r="AG40" s="333" t="str" cm="1">
        <f t="array" ref="AG40">IFERROR(INDEX($A$1:$A$400,SMALL(IF($O$45=$B$1:$B$400,ROW($B$1:$B$400)-MIN(ROW($A$1:$A$400))+1,""), ROW()-39)),"")</f>
        <v/>
      </c>
      <c r="AH40" s="850" t="str" cm="1">
        <f t="array" ref="AH40">IFERROR(INDEX($A$1:$A$80,SMALL(IF($O$6=$B$1:$B$80,ROW($B$1:$B$80)-MIN(ROW($A$1:$A$80))+1,""), ROW()-1)),"")</f>
        <v/>
      </c>
      <c r="AI40" s="851" t="str" cm="1">
        <f t="array" ref="AI40">IFERROR(INDEX($A$81:$A$500,SMALL(IF($O$6=$B$81:$B$500,ROW($B$81:$B$500)-MIN(ROW($A$81:$A$500))+1,""), ROW()-1)),"")</f>
        <v/>
      </c>
      <c r="AJ40" s="388"/>
      <c r="AK40" s="388"/>
      <c r="AL40" s="388"/>
      <c r="AM40" s="1228" t="s">
        <v>785</v>
      </c>
      <c r="AN40" s="413"/>
      <c r="AO40" s="413"/>
      <c r="AP40" s="413"/>
      <c r="AQ40" s="413"/>
      <c r="AR40" s="413"/>
      <c r="AS40" s="413"/>
      <c r="AT40" s="413"/>
    </row>
    <row r="41" spans="1:46" ht="15.75">
      <c r="A41" s="371" t="str" cm="1">
        <f t="array" ref="A41">IFERROR(_xlfn.IFS(D47=0,"",D47&gt;0,D47),"")</f>
        <v/>
      </c>
      <c r="B41" s="371" t="str" cm="1">
        <f t="array" ref="B41">IFERROR(_xlfn.IFS(F47=0,"",F47&gt;0,F47),"")</f>
        <v/>
      </c>
      <c r="C41" s="388"/>
      <c r="D41" s="61"/>
      <c r="E41" s="948" t="s">
        <v>896</v>
      </c>
      <c r="F41" s="949">
        <f>G39+D39</f>
        <v>68</v>
      </c>
      <c r="H41" s="61" t="s">
        <v>173</v>
      </c>
      <c r="I41" s="61"/>
      <c r="J41" s="61"/>
      <c r="K41" s="61"/>
      <c r="L41" s="61"/>
      <c r="M41" s="61"/>
      <c r="N41" s="388"/>
      <c r="O41" s="136" t="s">
        <v>88</v>
      </c>
      <c r="P41" s="193" t="s">
        <v>88</v>
      </c>
      <c r="Q41" s="102">
        <f>COUNTIFS($F$5:$I$38,O41)+COUNTIFS('Wknd Shift Roster'!$F$5:$L$43,O41)</f>
        <v>0</v>
      </c>
      <c r="R41" s="190"/>
      <c r="S41" s="190"/>
      <c r="T41" s="61"/>
      <c r="U41" s="150" t="s">
        <v>512</v>
      </c>
      <c r="V41" s="146">
        <f>Q11</f>
        <v>10</v>
      </c>
      <c r="W41" s="147">
        <f>Autobagger_Bander</f>
        <v>120</v>
      </c>
      <c r="X41" s="121">
        <f>(W41*V41*$X$27)/2</f>
        <v>6000</v>
      </c>
      <c r="Y41" s="61"/>
      <c r="Z41" s="61">
        <v>2</v>
      </c>
      <c r="AA41" s="228" t="str" cm="1">
        <f t="array" ref="AA41">IFERROR(INDEX($A$1:$A$500,SMALL(IF($O$38=$B$1:$B$500,ROW($B$1:$B$500)-MIN(ROW($A$1:$A$500))+1,""), ROW()-39)),"")</f>
        <v/>
      </c>
      <c r="AB41" s="333" t="str" cm="1">
        <f t="array" ref="AB41">IFERROR(INDEX($A$1:$A$500,SMALL(IF($O$39=$B$1:$B$500,ROW($B$1:$B$500)-MIN(ROW($A$1:$A$500))+1,""), ROW()-39)),"")</f>
        <v/>
      </c>
      <c r="AC41" s="333" t="str" cm="1">
        <f t="array" ref="AC41">IFERROR(INDEX($A$1:$A$500,SMALL(IF($O$44=$B$1:$B$500,ROW($B$1:$B$500)-MIN(ROW($A$1:$A$500))+1,""), ROW()-39)),"")</f>
        <v/>
      </c>
      <c r="AD41" s="333" t="str" cm="1">
        <f t="array" ref="AD41">IFERROR(INDEX($A$1:$A$500,SMALL(IF($O$41=$B$1:$B$500,ROW($B$1:$B$500)-MIN(ROW($A$1:$A$500))+1,""), ROW()-39)),"")</f>
        <v/>
      </c>
      <c r="AE41" s="333" t="str" cm="1">
        <f t="array" ref="AE41">IFERROR(INDEX($A$1:$A$500,SMALL(IF($O$40=$B$1:$B$500,ROW($B$1:$B$500)-MIN(ROW($A$1:$A$500))+1,""), ROW()-39)),"")</f>
        <v/>
      </c>
      <c r="AF41" s="333" t="str" cm="1">
        <f t="array" ref="AF41">IFERROR(INDEX($A$1:$A$400,SMALL(IF($O$43=$B$1:$B$400,ROW($B$1:$B$400)-MIN(ROW($A$1:$A$400))+1,""), ROW()-34)),"")</f>
        <v/>
      </c>
      <c r="AG41" s="333" t="str" cm="1">
        <f t="array" ref="AG41">IFERROR(INDEX($A$1:$A$400,SMALL(IF($O$45=$B$1:$B$400,ROW($B$1:$B$400)-MIN(ROW($A$1:$A$400))+1,""), ROW()-34)),"")</f>
        <v/>
      </c>
      <c r="AH41" s="850" t="str" cm="1">
        <f t="array" ref="AH41">IFERROR(INDEX($A$1:$A$80,SMALL(IF($O$6=$B$1:$B$80,ROW($B$1:$B$80)-MIN(ROW($A$1:$A$80))+1,""), ROW()-1)),"")</f>
        <v/>
      </c>
      <c r="AI41" s="851" t="str" cm="1">
        <f t="array" ref="AI41">IFERROR(INDEX($A$81:$A$500,SMALL(IF($O$6=$B$81:$B$500,ROW($B$81:$B$500)-MIN(ROW($A$81:$A$500))+1,""), ROW()-1)),"")</f>
        <v/>
      </c>
      <c r="AJ41" s="388"/>
      <c r="AK41" s="388"/>
      <c r="AL41" s="388"/>
      <c r="AM41" s="1229"/>
      <c r="AN41" s="361"/>
      <c r="AO41" s="361"/>
      <c r="AP41" s="361"/>
      <c r="AQ41" s="361"/>
      <c r="AR41" s="361"/>
      <c r="AS41" s="361"/>
      <c r="AT41" s="361"/>
    </row>
    <row r="42" spans="1:46" ht="15.75">
      <c r="A42" s="371" t="str" cm="1">
        <f t="array" ref="A42">IFERROR(_xlfn.IFS(D48=0,"",D48&gt;0,D48),"")</f>
        <v/>
      </c>
      <c r="B42" s="371" t="str" cm="1">
        <f t="array" ref="B42">IFERROR(_xlfn.IFS(F48=0,"",F48&gt;0,F48),"")</f>
        <v/>
      </c>
      <c r="C42" s="388"/>
      <c r="D42" s="63"/>
      <c r="E42" s="948" t="s">
        <v>897</v>
      </c>
      <c r="F42" s="950">
        <f>(F41-1)+0.75</f>
        <v>67.75</v>
      </c>
      <c r="H42" s="61"/>
      <c r="I42" s="61"/>
      <c r="J42" s="61"/>
      <c r="K42" s="61"/>
      <c r="L42" s="61"/>
      <c r="M42" s="61"/>
      <c r="N42" s="388"/>
      <c r="O42" s="136" t="s">
        <v>898</v>
      </c>
      <c r="P42" s="193" t="s">
        <v>899</v>
      </c>
      <c r="Q42" s="102">
        <f>COUNTIFS($F$5:$I$38,O42)+COUNTIFS('Wknd Shift Roster'!$F$5:$L$43,O42)</f>
        <v>0</v>
      </c>
      <c r="R42" s="190"/>
      <c r="S42" s="190"/>
      <c r="T42" s="61"/>
      <c r="U42" s="150" t="s">
        <v>514</v>
      </c>
      <c r="V42" s="146">
        <f>Q12</f>
        <v>3</v>
      </c>
      <c r="W42" s="147">
        <f>Autobagger_Operator</f>
        <v>600</v>
      </c>
      <c r="X42" s="121">
        <f t="shared" si="2"/>
        <v>18000</v>
      </c>
      <c r="Y42" s="61"/>
      <c r="Z42" s="61">
        <v>3</v>
      </c>
      <c r="AA42" s="228" t="str" cm="1">
        <f t="array" ref="AA42">IFERROR(INDEX($A$1:$A$500,SMALL(IF($O$38=$B$1:$B$500,ROW($B$1:$B$500)-MIN(ROW($A$1:$A$500))+1,""), ROW()-39)),"")</f>
        <v/>
      </c>
      <c r="AB42" s="333" t="str" cm="1">
        <f t="array" ref="AB42">IFERROR(INDEX($A$1:$A$500,SMALL(IF($O$39=$B$1:$B$500,ROW($B$1:$B$500)-MIN(ROW($A$1:$A$500))+1,""), ROW()-39)),"")</f>
        <v/>
      </c>
      <c r="AC42" s="333" t="str" cm="1">
        <f t="array" ref="AC42">IFERROR(INDEX($A$1:$A$500,SMALL(IF($O$44=$B$1:$B$500,ROW($B$1:$B$500)-MIN(ROW($A$1:$A$500))+1,""), ROW()-39)),"")</f>
        <v/>
      </c>
      <c r="AD42" s="333" t="str" cm="1">
        <f t="array" ref="AD42">IFERROR(INDEX($A$1:$A$500,SMALL(IF($O$41=$B$1:$B$500,ROW($B$1:$B$500)-MIN(ROW($A$1:$A$500))+1,""), ROW()-39)),"")</f>
        <v/>
      </c>
      <c r="AE42" s="333" t="str" cm="1">
        <f t="array" ref="AE42">IFERROR(INDEX($A$1:$A$500,SMALL(IF($O$40=$B$1:$B$500,ROW($B$1:$B$500)-MIN(ROW($A$1:$A$500))+1,""), ROW()-39)),"")</f>
        <v/>
      </c>
      <c r="AF42" s="333" t="str" cm="1">
        <f t="array" ref="AF42">IFERROR(INDEX($A$1:$A$400,SMALL(IF($O$43=$B$1:$B$400,ROW($B$1:$B$400)-MIN(ROW($A$1:$A$400))+1,""), ROW()-34)),"")</f>
        <v/>
      </c>
      <c r="AG42" s="333" t="str" cm="1">
        <f t="array" ref="AG42">IFERROR(INDEX($A$1:$A$400,SMALL(IF($O$45=$B$1:$B$400,ROW($B$1:$B$400)-MIN(ROW($A$1:$A$400))+1,""), ROW()-34)),"")</f>
        <v/>
      </c>
      <c r="AH42" s="850" t="str" cm="1">
        <f t="array" ref="AH42">IFERROR(INDEX($A$1:$A$80,SMALL(IF($O$6=$B$1:$B$80,ROW($B$1:$B$80)-MIN(ROW($A$1:$A$80))+1,""), ROW()-1)),"")</f>
        <v/>
      </c>
      <c r="AI42" s="851" t="str" cm="1">
        <f t="array" ref="AI42">IFERROR(INDEX($A$81:$A$500,SMALL(IF($O$6=$B$81:$B$500,ROW($B$81:$B$500)-MIN(ROW($A$81:$A$500))+1,""), ROW()-1)),"")</f>
        <v/>
      </c>
      <c r="AJ42" s="388"/>
      <c r="AK42" s="388"/>
      <c r="AL42" s="388"/>
      <c r="AM42" s="1229"/>
      <c r="AN42" s="361"/>
      <c r="AO42" s="361"/>
      <c r="AP42" s="361"/>
      <c r="AQ42" s="361"/>
      <c r="AR42" s="361"/>
      <c r="AS42" s="361"/>
      <c r="AT42" s="361"/>
    </row>
    <row r="43" spans="1:46" ht="15.75">
      <c r="A43" s="372" t="str" cm="1">
        <f t="array" ref="A43">IFERROR(_xlfn.IFS(G5=0,"",G5&gt;0,G5),"")</f>
        <v>Arnoldo Vega Pineiro</v>
      </c>
      <c r="B43" s="372" t="str" cm="1">
        <f t="array" ref="B43">IFERROR(_xlfn.IFS(I5=0,"",I5&gt;0,I5),"")</f>
        <v>x</v>
      </c>
      <c r="C43" s="388"/>
      <c r="D43" s="63"/>
      <c r="E43" s="61"/>
      <c r="F43" s="61"/>
      <c r="G43" s="61"/>
      <c r="H43" s="61" t="s">
        <v>173</v>
      </c>
      <c r="I43" s="61"/>
      <c r="J43" s="388"/>
      <c r="K43" s="388"/>
      <c r="L43" s="388"/>
      <c r="M43" s="388"/>
      <c r="N43" s="388"/>
      <c r="O43" s="137" t="s">
        <v>900</v>
      </c>
      <c r="P43" s="193" t="s">
        <v>901</v>
      </c>
      <c r="Q43" s="102">
        <f>COUNTIFS($F$5:$I$38,O43)+COUNTIFS('Wknd Shift Roster'!$F$5:$L$43,O43)</f>
        <v>1</v>
      </c>
      <c r="R43" s="190"/>
      <c r="S43" s="190"/>
      <c r="T43" s="61"/>
      <c r="U43" s="183" t="s">
        <v>531</v>
      </c>
      <c r="V43" s="163">
        <f>Q19</f>
        <v>0</v>
      </c>
      <c r="W43" s="147">
        <f>Overstock</f>
        <v>50</v>
      </c>
      <c r="X43" s="121">
        <f t="shared" si="2"/>
        <v>0</v>
      </c>
      <c r="Y43" s="61"/>
      <c r="Z43" s="61">
        <v>4</v>
      </c>
      <c r="AA43" s="228" t="str" cm="1">
        <f t="array" ref="AA43">IFERROR(INDEX($A$1:$A$500,SMALL(IF($O$38=$B$1:$B$500,ROW($B$1:$B$500)-MIN(ROW($A$1:$A$500))+1,""), ROW()-39)),"")</f>
        <v/>
      </c>
      <c r="AB43" s="333" t="str" cm="1">
        <f t="array" ref="AB43">IFERROR(INDEX($A$1:$A$500,SMALL(IF($O$39=$B$1:$B$500,ROW($B$1:$B$500)-MIN(ROW($A$1:$A$500))+1,""), ROW()-39)),"")</f>
        <v/>
      </c>
      <c r="AC43" s="333" t="str" cm="1">
        <f t="array" ref="AC43">IFERROR(INDEX($A$1:$A$500,SMALL(IF($O$44=$B$1:$B$500,ROW($B$1:$B$500)-MIN(ROW($A$1:$A$500))+1,""), ROW()-39)),"")</f>
        <v/>
      </c>
      <c r="AD43" s="333" t="str" cm="1">
        <f t="array" ref="AD43">IFERROR(INDEX($A$1:$A$500,SMALL(IF($O$41=$B$1:$B$500,ROW($B$1:$B$500)-MIN(ROW($A$1:$A$500))+1,""), ROW()-39)),"")</f>
        <v/>
      </c>
      <c r="AE43" s="333" t="str" cm="1">
        <f t="array" ref="AE43">IFERROR(INDEX($A$1:$A$500,SMALL(IF($O$40=$B$1:$B$500,ROW($B$1:$B$500)-MIN(ROW($A$1:$A$500))+1,""), ROW()-39)),"")</f>
        <v/>
      </c>
      <c r="AF43" s="333" t="str" cm="1">
        <f t="array" ref="AF43">IFERROR(INDEX($A$1:$A$400,SMALL(IF($O$43=$B$1:$B$400,ROW($B$1:$B$400)-MIN(ROW($A$1:$A$400))+1,""), ROW()-34)),"")</f>
        <v/>
      </c>
      <c r="AG43" s="333" t="str" cm="1">
        <f t="array" ref="AG43">IFERROR(INDEX($A$1:$A$400,SMALL(IF($O$45=$B$1:$B$400,ROW($B$1:$B$400)-MIN(ROW($A$1:$A$400))+1,""), ROW()-34)),"")</f>
        <v/>
      </c>
      <c r="AH43" s="850" t="str" cm="1">
        <f t="array" ref="AH43">IFERROR(INDEX($A$1:$A$80,SMALL(IF($O$6=$B$1:$B$80,ROW($B$1:$B$80)-MIN(ROW($A$1:$A$80))+1,""), ROW()-1)),"")</f>
        <v/>
      </c>
      <c r="AI43" s="851" t="str" cm="1">
        <f t="array" ref="AI43">IFERROR(INDEX($A$81:$A$500,SMALL(IF($O$6=$B$81:$B$500,ROW($B$81:$B$500)-MIN(ROW($A$81:$A$500))+1,""), ROW()-1)),"")</f>
        <v/>
      </c>
      <c r="AJ43" s="388"/>
      <c r="AK43" s="388"/>
      <c r="AL43" s="388"/>
      <c r="AM43" s="1229"/>
      <c r="AN43" s="361"/>
      <c r="AO43" s="361"/>
      <c r="AP43" s="361"/>
      <c r="AQ43" s="361"/>
      <c r="AR43" s="361"/>
      <c r="AS43" s="361"/>
      <c r="AT43" s="361"/>
    </row>
    <row r="44" spans="1:46" ht="15.75">
      <c r="A44" s="372" t="str" cm="1">
        <f t="array" ref="A44">IFERROR(_xlfn.IFS(G6=0,"",G6&gt;0,G6),"")</f>
        <v>Iraldo Rodriguez</v>
      </c>
      <c r="B44" s="372" t="str" cm="1">
        <f t="array" ref="B44">IFERROR(_xlfn.IFS(I6=0,"",I6&gt;0,I6),"")</f>
        <v>rc</v>
      </c>
      <c r="C44" s="388"/>
      <c r="D44" s="461"/>
      <c r="E44" s="388"/>
      <c r="F44" s="388"/>
      <c r="G44" s="388"/>
      <c r="H44" s="388"/>
      <c r="I44" s="388"/>
      <c r="J44" s="388"/>
      <c r="K44" s="388"/>
      <c r="L44" s="388"/>
      <c r="M44" s="388"/>
      <c r="N44" s="388"/>
      <c r="O44" s="137" t="s">
        <v>893</v>
      </c>
      <c r="P44" s="193" t="s">
        <v>893</v>
      </c>
      <c r="Q44" s="102">
        <f>COUNTIFS($F$5:$I$38,O44)+COUNTIFS('Wknd Shift Roster'!$F$5:$L$43,O44)</f>
        <v>0</v>
      </c>
      <c r="R44" s="190"/>
      <c r="S44" s="190"/>
      <c r="T44" s="61"/>
      <c r="U44" s="183" t="s">
        <v>534</v>
      </c>
      <c r="V44" s="163">
        <f>Q20</f>
        <v>3</v>
      </c>
      <c r="W44" s="147">
        <f>Replenishment_pull</f>
        <v>40</v>
      </c>
      <c r="X44" s="121">
        <f t="shared" si="2"/>
        <v>1200</v>
      </c>
      <c r="Y44" s="61"/>
      <c r="Z44" s="61">
        <v>5</v>
      </c>
      <c r="AA44" s="228" t="str" cm="1">
        <f t="array" ref="AA44">IFERROR(INDEX($A$1:$A$500,SMALL(IF($O$38=$B$1:$B$500,ROW($B$1:$B$500)-MIN(ROW($A$1:$A$500))+1,""), ROW()-39)),"")</f>
        <v/>
      </c>
      <c r="AB44" s="333" t="str" cm="1">
        <f t="array" ref="AB44">IFERROR(INDEX($A$1:$A$500,SMALL(IF($O$39=$B$1:$B$500,ROW($B$1:$B$500)-MIN(ROW($A$1:$A$500))+1,""), ROW()-39)),"")</f>
        <v/>
      </c>
      <c r="AC44" s="333" t="str" cm="1">
        <f t="array" ref="AC44">IFERROR(INDEX($A$1:$A$500,SMALL(IF($O$44=$B$1:$B$500,ROW($B$1:$B$500)-MIN(ROW($A$1:$A$500))+1,""), ROW()-39)),"")</f>
        <v/>
      </c>
      <c r="AD44" s="333" t="str" cm="1">
        <f t="array" ref="AD44">IFERROR(INDEX($A$1:$A$500,SMALL(IF($O$41=$B$1:$B$500,ROW($B$1:$B$500)-MIN(ROW($A$1:$A$500))+1,""), ROW()-39)),"")</f>
        <v/>
      </c>
      <c r="AE44" s="333" t="str" cm="1">
        <f t="array" ref="AE44">IFERROR(INDEX($A$1:$A$500,SMALL(IF($O$40=$B$1:$B$500,ROW($B$1:$B$500)-MIN(ROW($A$1:$A$500))+1,""), ROW()-39)),"")</f>
        <v/>
      </c>
      <c r="AF44" s="333" t="str" cm="1">
        <f t="array" ref="AF44">IFERROR(INDEX($A$1:$A$400,SMALL(IF($O$43=$B$1:$B$400,ROW($B$1:$B$400)-MIN(ROW($A$1:$A$400))+1,""), ROW()-34)),"")</f>
        <v/>
      </c>
      <c r="AG44" s="333" t="str" cm="1">
        <f t="array" ref="AG44">IFERROR(INDEX($A$1:$A$400,SMALL(IF($O$45=$B$1:$B$400,ROW($B$1:$B$400)-MIN(ROW($A$1:$A$400))+1,""), ROW()-34)),"")</f>
        <v/>
      </c>
      <c r="AH44" s="850" t="str" cm="1">
        <f t="array" ref="AH44">IFERROR(INDEX($A$1:$A$80,SMALL(IF($O$6=$B$1:$B$80,ROW($B$1:$B$80)-MIN(ROW($A$1:$A$80))+1,""), ROW()-1)),"")</f>
        <v/>
      </c>
      <c r="AI44" s="851" t="str" cm="1">
        <f t="array" ref="AI44">IFERROR(INDEX($A$81:$A$500,SMALL(IF($O$6=$B$81:$B$500,ROW($B$81:$B$500)-MIN(ROW($A$81:$A$500))+1,""), ROW()-1)),"")</f>
        <v/>
      </c>
      <c r="AJ44" s="388"/>
      <c r="AK44" s="388"/>
      <c r="AL44" s="388"/>
      <c r="AM44" s="1229"/>
      <c r="AN44" s="415"/>
      <c r="AO44" s="415"/>
      <c r="AP44" s="415"/>
      <c r="AQ44" s="415"/>
      <c r="AR44" s="415"/>
      <c r="AS44" s="415"/>
      <c r="AT44" s="415"/>
    </row>
    <row r="45" spans="1:46" ht="15.75">
      <c r="A45" s="372" t="str" cm="1">
        <f t="array" ref="A45">IFERROR(_xlfn.IFS(G7=0,"",G7&gt;0,G7),"")</f>
        <v>Jose Miro Quintana</v>
      </c>
      <c r="B45" s="372" t="str" cm="1">
        <f t="array" ref="B45">IFERROR(_xlfn.IFS(I7=0,"",I7&gt;0,I7),"")</f>
        <v>x</v>
      </c>
      <c r="C45" s="388"/>
      <c r="D45" s="388"/>
      <c r="E45" s="388"/>
      <c r="F45" s="388"/>
      <c r="G45" s="388"/>
      <c r="H45" s="388"/>
      <c r="I45" s="388"/>
      <c r="J45" s="388"/>
      <c r="K45" s="388"/>
      <c r="L45" s="388"/>
      <c r="M45" s="388"/>
      <c r="N45" s="388"/>
      <c r="O45" s="137" t="s">
        <v>902</v>
      </c>
      <c r="P45" s="193" t="s">
        <v>903</v>
      </c>
      <c r="Q45" s="102">
        <f>COUNTIFS($F$5:$I$38,O45)+COUNTIFS('Wknd Shift Roster'!$F$5:$L$43,O45)</f>
        <v>0</v>
      </c>
      <c r="R45" s="61"/>
      <c r="S45" s="61"/>
      <c r="T45" s="61"/>
      <c r="U45" s="183" t="s">
        <v>537</v>
      </c>
      <c r="V45" s="163">
        <f>Q21</f>
        <v>3</v>
      </c>
      <c r="W45" s="147">
        <f>Replenishment_throw</f>
        <v>35</v>
      </c>
      <c r="X45" s="121">
        <f t="shared" si="2"/>
        <v>1050</v>
      </c>
      <c r="Y45" s="61"/>
      <c r="Z45" s="61">
        <v>6</v>
      </c>
      <c r="AA45" s="228" t="str" cm="1">
        <f t="array" ref="AA45">IFERROR(INDEX($A$1:$A$500,SMALL(IF($O$38=$B$1:$B$500,ROW($B$1:$B$500)-MIN(ROW($A$1:$A$500))+1,""), ROW()-39)),"")</f>
        <v/>
      </c>
      <c r="AB45" s="333" t="str" cm="1">
        <f t="array" ref="AB45">IFERROR(INDEX($A$1:$A$500,SMALL(IF($O$39=$B$1:$B$500,ROW($B$1:$B$500)-MIN(ROW($A$1:$A$500))+1,""), ROW()-39)),"")</f>
        <v/>
      </c>
      <c r="AC45" s="333" t="str" cm="1">
        <f t="array" ref="AC45">IFERROR(INDEX($A$1:$A$500,SMALL(IF($O$44=$B$1:$B$500,ROW($B$1:$B$500)-MIN(ROW($A$1:$A$500))+1,""), ROW()-39)),"")</f>
        <v/>
      </c>
      <c r="AD45" s="333" t="str" cm="1">
        <f t="array" ref="AD45">IFERROR(INDEX($A$1:$A$500,SMALL(IF($O$41=$B$1:$B$500,ROW($B$1:$B$500)-MIN(ROW($A$1:$A$500))+1,""), ROW()-39)),"")</f>
        <v/>
      </c>
      <c r="AE45" s="333" t="str" cm="1">
        <f t="array" ref="AE45">IFERROR(INDEX($A$1:$A$500,SMALL(IF($O$40=$B$1:$B$500,ROW($B$1:$B$500)-MIN(ROW($A$1:$A$500))+1,""), ROW()-39)),"")</f>
        <v/>
      </c>
      <c r="AF45" s="333" t="str" cm="1">
        <f t="array" ref="AF45">IFERROR(INDEX($A$1:$A$400,SMALL(IF($O$43=$B$1:$B$400,ROW($B$1:$B$400)-MIN(ROW($A$1:$A$400))+1,""), ROW()-34)),"")</f>
        <v/>
      </c>
      <c r="AG45" s="333" t="str" cm="1">
        <f t="array" ref="AG45">IFERROR(INDEX($A$1:$A$400,SMALL(IF($O$45=$B$1:$B$400,ROW($B$1:$B$400)-MIN(ROW($A$1:$A$400))+1,""), ROW()-34)),"")</f>
        <v/>
      </c>
      <c r="AH45" s="850" t="str" cm="1">
        <f t="array" ref="AH45">IFERROR(INDEX($A$1:$A$80,SMALL(IF($O$6=$B$1:$B$80,ROW($B$1:$B$80)-MIN(ROW($A$1:$A$80))+1,""), ROW()-1)),"")</f>
        <v/>
      </c>
      <c r="AI45" s="851" t="str" cm="1">
        <f t="array" ref="AI45">IFERROR(INDEX($A$81:$A$500,SMALL(IF($O$6=$B$81:$B$500,ROW($B$81:$B$500)-MIN(ROW($A$81:$A$500))+1,""), ROW()-1)),"")</f>
        <v/>
      </c>
      <c r="AJ45" s="388"/>
      <c r="AK45" s="388"/>
      <c r="AL45" s="388"/>
      <c r="AM45" s="1437"/>
      <c r="AN45" s="415"/>
      <c r="AO45" s="415"/>
      <c r="AP45" s="415"/>
      <c r="AQ45" s="415"/>
      <c r="AR45" s="415"/>
      <c r="AS45" s="415"/>
      <c r="AT45" s="415"/>
    </row>
    <row r="46" spans="1:46" ht="15.75">
      <c r="A46" s="372" t="str" cm="1">
        <f t="array" ref="A46">IFERROR(_xlfn.IFS(G8=0,"",G8&gt;0,G8),"")</f>
        <v>Jose Posse</v>
      </c>
      <c r="B46" s="372" t="str" cm="1">
        <f t="array" ref="B46">IFERROR(_xlfn.IFS(I8=0,"",I8&gt;0,I8),"")</f>
        <v>I</v>
      </c>
      <c r="C46" s="388"/>
      <c r="D46" s="388"/>
      <c r="E46" s="388"/>
      <c r="F46" s="388"/>
      <c r="G46" s="388"/>
      <c r="H46" s="388"/>
      <c r="I46" s="388"/>
      <c r="J46" s="388"/>
      <c r="K46" s="388"/>
      <c r="L46" s="388"/>
      <c r="M46" s="388"/>
      <c r="N46" s="388"/>
      <c r="O46" s="388"/>
      <c r="P46" s="388"/>
      <c r="Q46" s="388"/>
      <c r="R46" s="388"/>
      <c r="S46" s="388"/>
      <c r="T46" s="388"/>
      <c r="U46" s="388"/>
      <c r="V46" s="388"/>
      <c r="W46" s="388"/>
      <c r="X46" s="388"/>
      <c r="Y46" s="388"/>
      <c r="Z46" s="388">
        <v>7</v>
      </c>
      <c r="AA46" s="855" t="str" cm="1">
        <f t="array" ref="AA46">IFERROR(INDEX($A$1:$A$500,SMALL(IF($O$38=$B$1:$B$500,ROW($B$1:$B$500)-MIN(ROW($A$1:$A$500))+1,""), ROW()-39)),"")</f>
        <v/>
      </c>
      <c r="AB46" s="856" t="str" cm="1">
        <f t="array" ref="AB46">IFERROR(INDEX($A$1:$A$500,SMALL(IF($O$39=$B$1:$B$500,ROW($B$1:$B$500)-MIN(ROW($A$1:$A$500))+1,""), ROW()-39)),"")</f>
        <v/>
      </c>
      <c r="AC46" s="856" t="str" cm="1">
        <f t="array" ref="AC46">IFERROR(INDEX($A$1:$A$500,SMALL(IF($O$44=$B$1:$B$500,ROW($B$1:$B$500)-MIN(ROW($A$1:$A$500))+1,""), ROW()-39)),"")</f>
        <v/>
      </c>
      <c r="AD46" s="856" t="str" cm="1">
        <f t="array" ref="AD46">IFERROR(INDEX($A$1:$A$500,SMALL(IF($O$41=$B$1:$B$500,ROW($B$1:$B$500)-MIN(ROW($A$1:$A$500))+1,""), ROW()-39)),"")</f>
        <v/>
      </c>
      <c r="AE46" s="856" t="str" cm="1">
        <f t="array" ref="AE46">IFERROR(INDEX($A$1:$A$500,SMALL(IF($O$40=$B$1:$B$500,ROW($B$1:$B$500)-MIN(ROW($A$1:$A$500))+1,""), ROW()-39)),"")</f>
        <v/>
      </c>
      <c r="AF46" s="856" t="str" cm="1">
        <f t="array" ref="AF46">IFERROR(INDEX($A$1:$A$400,SMALL(IF($O$43=$B$1:$B$400,ROW($B$1:$B$400)-MIN(ROW($A$1:$A$400))+1,""), ROW()-34)),"")</f>
        <v/>
      </c>
      <c r="AG46" s="856" t="str" cm="1">
        <f t="array" ref="AG46">IFERROR(INDEX($A$1:$A$400,SMALL(IF($O$45=$B$1:$B$400,ROW($B$1:$B$400)-MIN(ROW($A$1:$A$400))+1,""), ROW()-34)),"")</f>
        <v/>
      </c>
      <c r="AH46" s="850" t="str" cm="1">
        <f t="array" ref="AH46">IFERROR(INDEX($A$1:$A$80,SMALL(IF($O$6=$B$1:$B$80,ROW($B$1:$B$80)-MIN(ROW($A$1:$A$80))+1,""), ROW()-1)),"")</f>
        <v/>
      </c>
      <c r="AI46" s="851" t="str" cm="1">
        <f t="array" ref="AI46">IFERROR(INDEX($A$81:$A$500,SMALL(IF($O$6=$B$81:$B$500,ROW($B$81:$B$500)-MIN(ROW($A$81:$A$500))+1,""), ROW()-1)),"")</f>
        <v/>
      </c>
      <c r="AJ46" s="388"/>
      <c r="AK46" s="388"/>
      <c r="AL46" s="388"/>
    </row>
    <row r="47" spans="1:46" ht="15.75">
      <c r="A47" s="372" t="str" cm="1">
        <f t="array" ref="A47">IFERROR(_xlfn.IFS(G9=0,"",G9&gt;0,G9),"")</f>
        <v>Belisario Gonzalez Arevalo</v>
      </c>
      <c r="B47" s="372" t="str" cm="1">
        <f t="array" ref="B47">IFERROR(_xlfn.IFS(I9=0,"",I9&gt;0,I9),"")</f>
        <v>x</v>
      </c>
      <c r="C47" s="388"/>
      <c r="D47" s="388"/>
      <c r="E47" s="388"/>
      <c r="F47" s="388"/>
      <c r="G47" s="388"/>
      <c r="H47" s="388"/>
      <c r="I47" s="388"/>
      <c r="J47" s="388"/>
      <c r="K47" s="388"/>
      <c r="L47" s="388"/>
      <c r="M47" s="388"/>
      <c r="N47" s="388"/>
      <c r="O47" s="388"/>
      <c r="P47" s="388"/>
      <c r="Q47" s="388"/>
      <c r="R47" s="388"/>
      <c r="S47" s="388"/>
      <c r="T47" s="388"/>
      <c r="U47" s="388"/>
      <c r="V47" s="388"/>
      <c r="W47" s="388"/>
      <c r="X47" s="388"/>
      <c r="Y47" s="388"/>
      <c r="Z47" s="388">
        <v>8</v>
      </c>
      <c r="AA47" s="855" t="str" cm="1">
        <f t="array" ref="AA47">IFERROR(INDEX($A$1:$A$500,SMALL(IF($O$38=$B$1:$B$500,ROW($B$1:$B$500)-MIN(ROW($A$1:$A$500))+1,""), ROW()-39)),"")</f>
        <v/>
      </c>
      <c r="AB47" s="856" t="str" cm="1">
        <f t="array" ref="AB47">IFERROR(INDEX($A$1:$A$500,SMALL(IF($O$39=$B$1:$B$500,ROW($B$1:$B$500)-MIN(ROW($A$1:$A$500))+1,""), ROW()-39)),"")</f>
        <v/>
      </c>
      <c r="AC47" s="856" t="str" cm="1">
        <f t="array" ref="AC47">IFERROR(INDEX($A$1:$A$500,SMALL(IF($O$44=$B$1:$B$500,ROW($B$1:$B$500)-MIN(ROW($A$1:$A$500))+1,""), ROW()-39)),"")</f>
        <v/>
      </c>
      <c r="AD47" s="856" t="str" cm="1">
        <f t="array" ref="AD47">IFERROR(INDEX($A$1:$A$500,SMALL(IF($O$41=$B$1:$B$500,ROW($B$1:$B$500)-MIN(ROW($A$1:$A$500))+1,""), ROW()-39)),"")</f>
        <v/>
      </c>
      <c r="AE47" s="856" t="str" cm="1">
        <f t="array" ref="AE47">IFERROR(INDEX($A$1:$A$500,SMALL(IF($O$40=$B$1:$B$500,ROW($B$1:$B$500)-MIN(ROW($A$1:$A$500))+1,""), ROW()-39)),"")</f>
        <v/>
      </c>
      <c r="AF47" s="856" t="str" cm="1">
        <f t="array" ref="AF47">IFERROR(INDEX($A$1:$A$400,SMALL(IF($O$43=$B$1:$B$400,ROW($B$1:$B$400)-MIN(ROW($A$1:$A$400))+1,""), ROW()-34)),"")</f>
        <v/>
      </c>
      <c r="AG47" s="856" t="str" cm="1">
        <f t="array" ref="AG47">IFERROR(INDEX($A$1:$A$400,SMALL(IF($O$45=$B$1:$B$400,ROW($B$1:$B$400)-MIN(ROW($A$1:$A$400))+1,""), ROW()-34)),"")</f>
        <v/>
      </c>
      <c r="AH47" s="850" t="str" cm="1">
        <f t="array" ref="AH47">IFERROR(INDEX($A$1:$A$80,SMALL(IF($O$6=$B$1:$B$80,ROW($B$1:$B$80)-MIN(ROW($A$1:$A$80))+1,""), ROW()-1)),"")</f>
        <v/>
      </c>
      <c r="AI47" s="851" t="str" cm="1">
        <f t="array" ref="AI47">IFERROR(INDEX($A$81:$A$500,SMALL(IF($O$6=$B$81:$B$500,ROW($B$81:$B$500)-MIN(ROW($A$81:$A$500))+1,""), ROW()-1)),"")</f>
        <v/>
      </c>
      <c r="AJ47" s="388"/>
      <c r="AK47" s="388"/>
      <c r="AL47" s="388"/>
    </row>
    <row r="48" spans="1:46" ht="15.75">
      <c r="A48" s="372" t="str" cm="1">
        <f t="array" ref="A48">IFERROR(_xlfn.IFS(G10=0,"",G10&gt;0,G10),"")</f>
        <v>Hector Rocha</v>
      </c>
      <c r="B48" s="372" t="str" cm="1">
        <f t="array" ref="B48">IFERROR(_xlfn.IFS(I10=0,"",I10&gt;0,I10),"")</f>
        <v>rp</v>
      </c>
      <c r="C48" s="388"/>
      <c r="D48" s="388"/>
      <c r="E48" s="388"/>
      <c r="F48" s="388"/>
      <c r="G48" s="388"/>
      <c r="H48" s="388"/>
      <c r="I48" s="388"/>
      <c r="J48" s="388"/>
      <c r="K48" s="388"/>
      <c r="L48" s="388"/>
      <c r="M48" s="388"/>
      <c r="N48" s="388"/>
      <c r="O48" s="388"/>
      <c r="P48" s="388"/>
      <c r="Q48" s="388"/>
      <c r="R48" s="388"/>
      <c r="S48" s="388"/>
      <c r="T48" s="388"/>
      <c r="U48" s="388"/>
      <c r="V48" s="388"/>
      <c r="W48" s="388"/>
      <c r="X48" s="388"/>
      <c r="Y48" s="388"/>
      <c r="Z48" s="388">
        <v>9</v>
      </c>
      <c r="AA48" s="855" t="str" cm="1">
        <f t="array" ref="AA48">IFERROR(INDEX($A$1:$A$500,SMALL(IF($O$38=$B$1:$B$500,ROW($B$1:$B$500)-MIN(ROW($A$1:$A$500))+1,""), ROW()-39)),"")</f>
        <v/>
      </c>
      <c r="AB48" s="856" t="str" cm="1">
        <f t="array" ref="AB48">IFERROR(INDEX($A$1:$A$500,SMALL(IF($O$39=$B$1:$B$500,ROW($B$1:$B$500)-MIN(ROW($A$1:$A$500))+1,""), ROW()-39)),"")</f>
        <v/>
      </c>
      <c r="AC48" s="856" t="str" cm="1">
        <f t="array" ref="AC48">IFERROR(INDEX($A$1:$A$500,SMALL(IF($O$44=$B$1:$B$500,ROW($B$1:$B$500)-MIN(ROW($A$1:$A$500))+1,""), ROW()-39)),"")</f>
        <v/>
      </c>
      <c r="AD48" s="856" t="str" cm="1">
        <f t="array" ref="AD48">IFERROR(INDEX($A$1:$A$500,SMALL(IF($O$41=$B$1:$B$500,ROW($B$1:$B$500)-MIN(ROW($A$1:$A$500))+1,""), ROW()-39)),"")</f>
        <v/>
      </c>
      <c r="AE48" s="856" t="str" cm="1">
        <f t="array" ref="AE48">IFERROR(INDEX($A$1:$A$500,SMALL(IF($O$40=$B$1:$B$500,ROW($B$1:$B$500)-MIN(ROW($A$1:$A$500))+1,""), ROW()-39)),"")</f>
        <v/>
      </c>
      <c r="AF48" s="856" t="str" cm="1">
        <f t="array" ref="AF48">IFERROR(INDEX($A$1:$A$400,SMALL(IF($O$43=$B$1:$B$400,ROW($B$1:$B$400)-MIN(ROW($A$1:$A$400))+1,""), ROW()-34)),"")</f>
        <v/>
      </c>
      <c r="AG48" s="856" t="str" cm="1">
        <f t="array" ref="AG48">IFERROR(INDEX($A$1:$A$400,SMALL(IF($O$45=$B$1:$B$400,ROW($B$1:$B$400)-MIN(ROW($A$1:$A$400))+1,""), ROW()-34)),"")</f>
        <v/>
      </c>
      <c r="AH48" s="850" t="str" cm="1">
        <f t="array" ref="AH48">IFERROR(INDEX($A$1:$A$80,SMALL(IF($O$6=$B$1:$B$80,ROW($B$1:$B$80)-MIN(ROW($A$1:$A$80))+1,""), ROW()-1)),"")</f>
        <v/>
      </c>
      <c r="AI48" s="851" t="str" cm="1">
        <f t="array" ref="AI48">IFERROR(INDEX($A$81:$A$500,SMALL(IF($O$6=$B$81:$B$500,ROW($B$81:$B$500)-MIN(ROW($A$81:$A$500))+1,""), ROW()-1)),"")</f>
        <v/>
      </c>
      <c r="AJ48" s="388"/>
      <c r="AK48" s="388"/>
      <c r="AL48" s="388"/>
    </row>
    <row r="49" spans="1:38" ht="15.75">
      <c r="A49" s="372" t="str" cm="1">
        <f t="array" ref="A49">IFERROR(_xlfn.IFS(G11=0,"",G11&gt;0,G11),"")</f>
        <v xml:space="preserve">Orlis Daniel Zaldívar </v>
      </c>
      <c r="B49" s="372" t="str" cm="1">
        <f t="array" ref="B49">IFERROR(_xlfn.IFS(I11=0,"",I11&gt;0,I11),"")</f>
        <v>x</v>
      </c>
      <c r="C49" s="388"/>
      <c r="D49" s="388"/>
      <c r="E49" s="388" t="s">
        <v>173</v>
      </c>
      <c r="F49" s="388"/>
      <c r="G49" s="388"/>
      <c r="H49" s="388"/>
      <c r="I49" s="388"/>
      <c r="J49" s="388"/>
      <c r="K49" s="388"/>
      <c r="L49" s="388"/>
      <c r="M49" s="388"/>
      <c r="N49" s="388"/>
      <c r="O49" s="388"/>
      <c r="P49" s="388"/>
      <c r="Q49" s="388"/>
      <c r="R49" s="388"/>
      <c r="S49" s="388"/>
      <c r="T49" s="71"/>
      <c r="U49" s="877" t="s">
        <v>904</v>
      </c>
      <c r="V49" s="70" t="s">
        <v>905</v>
      </c>
      <c r="W49" s="70" t="s">
        <v>906</v>
      </c>
      <c r="X49" s="70" t="s">
        <v>807</v>
      </c>
      <c r="Y49" s="388"/>
      <c r="Z49" s="388">
        <v>10</v>
      </c>
      <c r="AA49" s="855" t="str" cm="1">
        <f t="array" ref="AA49">IFERROR(INDEX($A$1:$A$500,SMALL(IF($O$38=$B$1:$B$500,ROW($B$1:$B$500)-MIN(ROW($A$1:$A$500))+1,""), ROW()-39)),"")</f>
        <v/>
      </c>
      <c r="AB49" s="856" t="str" cm="1">
        <f t="array" ref="AB49">IFERROR(INDEX($A$1:$A$500,SMALL(IF($O$39=$B$1:$B$500,ROW($B$1:$B$500)-MIN(ROW($A$1:$A$500))+1,""), ROW()-39)),"")</f>
        <v/>
      </c>
      <c r="AC49" s="856" t="str" cm="1">
        <f t="array" ref="AC49">IFERROR(INDEX($A$1:$A$500,SMALL(IF($O$44=$B$1:$B$500,ROW($B$1:$B$500)-MIN(ROW($A$1:$A$500))+1,""), ROW()-39)),"")</f>
        <v/>
      </c>
      <c r="AD49" s="856" t="str" cm="1">
        <f t="array" ref="AD49">IFERROR(INDEX($A$1:$A$500,SMALL(IF($O$41=$B$1:$B$500,ROW($B$1:$B$500)-MIN(ROW($A$1:$A$500))+1,""), ROW()-39)),"")</f>
        <v/>
      </c>
      <c r="AE49" s="856" t="str" cm="1">
        <f t="array" ref="AE49">IFERROR(INDEX($A$1:$A$500,SMALL(IF($O$40=$B$1:$B$500,ROW($B$1:$B$500)-MIN(ROW($A$1:$A$500))+1,""), ROW()-39)),"")</f>
        <v/>
      </c>
      <c r="AF49" s="856" t="str" cm="1">
        <f t="array" ref="AF49">IFERROR(INDEX($A$1:$A$400,SMALL(IF($O$43=$B$1:$B$400,ROW($B$1:$B$400)-MIN(ROW($A$1:$A$400))+1,""), ROW()-34)),"")</f>
        <v/>
      </c>
      <c r="AG49" s="856" t="str" cm="1">
        <f t="array" ref="AG49">IFERROR(INDEX($A$1:$A$400,SMALL(IF($O$45=$B$1:$B$400,ROW($B$1:$B$400)-MIN(ROW($A$1:$A$400))+1,""), ROW()-34)),"")</f>
        <v/>
      </c>
      <c r="AH49" s="850" t="str" cm="1">
        <f t="array" ref="AH49">IFERROR(INDEX($A$1:$A$80,SMALL(IF($O$6=$B$1:$B$80,ROW($B$1:$B$80)-MIN(ROW($A$1:$A$80))+1,""), ROW()-1)),"")</f>
        <v/>
      </c>
      <c r="AI49" s="851" t="str" cm="1">
        <f t="array" ref="AI49">IFERROR(INDEX($A$81:$A$500,SMALL(IF($O$6=$B$81:$B$500,ROW($B$81:$B$500)-MIN(ROW($A$81:$A$500))+1,""), ROW()-1)),"")</f>
        <v/>
      </c>
      <c r="AJ49" s="388"/>
      <c r="AK49" s="388"/>
      <c r="AL49" s="388"/>
    </row>
    <row r="50" spans="1:38" ht="15.75" customHeight="1">
      <c r="A50" s="372" t="str" cm="1">
        <f t="array" ref="A50">IFERROR(_xlfn.IFS(G12=0,"",G12&gt;0,G12),"")</f>
        <v>Aaron Baker</v>
      </c>
      <c r="B50" s="372" t="str" cm="1">
        <f t="array" ref="B50">IFERROR(_xlfn.IFS(I12=0,"",I12&gt;0,I12),"")</f>
        <v>x</v>
      </c>
      <c r="C50" s="388"/>
      <c r="D50" s="388"/>
      <c r="E50" s="388"/>
      <c r="F50" s="388"/>
      <c r="G50" s="388"/>
      <c r="H50" s="388"/>
      <c r="I50" s="388"/>
      <c r="J50" s="388"/>
      <c r="K50" s="388"/>
      <c r="L50" s="388"/>
      <c r="M50" s="388"/>
      <c r="N50" s="388"/>
      <c r="O50" s="388"/>
      <c r="P50" s="388"/>
      <c r="Q50" s="388"/>
      <c r="R50" s="388"/>
      <c r="S50" s="388"/>
      <c r="T50" s="71" t="s">
        <v>907</v>
      </c>
      <c r="U50" s="877">
        <v>180</v>
      </c>
      <c r="V50" s="70">
        <v>0</v>
      </c>
      <c r="W50" s="70">
        <v>0</v>
      </c>
      <c r="X50" s="70">
        <f>U50*V50*W50</f>
        <v>0</v>
      </c>
      <c r="Y50" s="388"/>
      <c r="Z50" s="388">
        <v>11</v>
      </c>
      <c r="AA50" s="855" t="str" cm="1">
        <f t="array" ref="AA50">IFERROR(INDEX($A$1:$A$500,SMALL(IF($O$38=$B$1:$B$500,ROW($B$1:$B$500)-MIN(ROW($A$1:$A$500))+1,""), ROW()-39)),"")</f>
        <v/>
      </c>
      <c r="AB50" s="856" t="str" cm="1">
        <f t="array" ref="AB50">IFERROR(INDEX($A$1:$A$500,SMALL(IF($O$39=$B$1:$B$500,ROW($B$1:$B$500)-MIN(ROW($A$1:$A$500))+1,""), ROW()-39)),"")</f>
        <v/>
      </c>
      <c r="AC50" s="856" t="str" cm="1">
        <f t="array" ref="AC50">IFERROR(INDEX($A$1:$A$500,SMALL(IF($O$44=$B$1:$B$500,ROW($B$1:$B$500)-MIN(ROW($A$1:$A$500))+1,""), ROW()-39)),"")</f>
        <v/>
      </c>
      <c r="AD50" s="856" t="str" cm="1">
        <f t="array" ref="AD50">IFERROR(INDEX($A$1:$A$500,SMALL(IF($O$41=$B$1:$B$500,ROW($B$1:$B$500)-MIN(ROW($A$1:$A$500))+1,""), ROW()-39)),"")</f>
        <v/>
      </c>
      <c r="AE50" s="856" t="str" cm="1">
        <f t="array" ref="AE50">IFERROR(INDEX($A$1:$A$500,SMALL(IF($O$40=$B$1:$B$500,ROW($B$1:$B$500)-MIN(ROW($A$1:$A$500))+1,""), ROW()-39)),"")</f>
        <v/>
      </c>
      <c r="AF50" s="856" t="str" cm="1">
        <f t="array" ref="AF50">IFERROR(INDEX($A$1:$A$400,SMALL(IF($O$43=$B$1:$B$400,ROW($B$1:$B$400)-MIN(ROW($A$1:$A$400))+1,""), ROW()-34)),"")</f>
        <v/>
      </c>
      <c r="AG50" s="856" t="str" cm="1">
        <f t="array" ref="AG50">IFERROR(INDEX($A$1:$A$400,SMALL(IF($O$45=$B$1:$B$400,ROW($B$1:$B$400)-MIN(ROW($A$1:$A$400))+1,""), ROW()-34)),"")</f>
        <v/>
      </c>
      <c r="AH50" s="850" t="str" cm="1">
        <f t="array" ref="AH50">IFERROR(INDEX($A$1:$A$80,SMALL(IF($O$6=$B$1:$B$80,ROW($B$1:$B$80)-MIN(ROW($A$1:$A$80))+1,""), ROW()-1)),"")</f>
        <v/>
      </c>
      <c r="AI50" s="851" t="str" cm="1">
        <f t="array" ref="AI50">IFERROR(INDEX($A$81:$A$500,SMALL(IF($O$6=$B$81:$B$500,ROW($B$81:$B$500)-MIN(ROW($A$81:$A$500))+1,""), ROW()-1)),"")</f>
        <v/>
      </c>
      <c r="AJ50" s="388"/>
      <c r="AK50" s="388"/>
      <c r="AL50" s="388"/>
    </row>
    <row r="51" spans="1:38" ht="15.75" customHeight="1">
      <c r="A51" s="372" t="str" cm="1">
        <f t="array" ref="A51">IFERROR(_xlfn.IFS(G13=0,"",G13&gt;0,G13),"")</f>
        <v>Jony Louis Jeune</v>
      </c>
      <c r="B51" s="372" t="str" cm="1">
        <f t="array" ref="B51">IFERROR(_xlfn.IFS(I13=0,"",I13&gt;0,I13),"")</f>
        <v>RpA</v>
      </c>
      <c r="C51" s="388"/>
      <c r="D51" s="388"/>
      <c r="E51" s="388"/>
      <c r="F51" s="388"/>
      <c r="G51" s="388"/>
      <c r="H51" s="388"/>
      <c r="I51" s="388"/>
      <c r="J51" s="388"/>
      <c r="K51" s="388"/>
      <c r="L51" s="388"/>
      <c r="M51" s="388"/>
      <c r="N51" s="388"/>
      <c r="O51" s="388"/>
      <c r="P51" s="388"/>
      <c r="Q51" s="388"/>
      <c r="R51" s="388"/>
      <c r="S51" s="388"/>
      <c r="T51" s="71" t="s">
        <v>908</v>
      </c>
      <c r="U51" s="877">
        <v>150</v>
      </c>
      <c r="V51" s="70">
        <v>20</v>
      </c>
      <c r="W51" s="876">
        <v>8</v>
      </c>
      <c r="X51" s="876">
        <f>U51*V51*W51</f>
        <v>24000</v>
      </c>
      <c r="Y51" s="388"/>
      <c r="Z51" s="388">
        <v>12</v>
      </c>
      <c r="AA51" s="855" t="str" cm="1">
        <f t="array" ref="AA51">IFERROR(INDEX($A$1:$A$500,SMALL(IF($O$38=$B$1:$B$500,ROW($B$1:$B$500)-MIN(ROW($A$1:$A$500))+1,""), ROW()-39)),"")</f>
        <v/>
      </c>
      <c r="AB51" s="856" t="str" cm="1">
        <f t="array" ref="AB51">IFERROR(INDEX($A$1:$A$500,SMALL(IF($O$39=$B$1:$B$500,ROW($B$1:$B$500)-MIN(ROW($A$1:$A$500))+1,""), ROW()-39)),"")</f>
        <v/>
      </c>
      <c r="AC51" s="856" t="str" cm="1">
        <f t="array" ref="AC51">IFERROR(INDEX($A$1:$A$500,SMALL(IF($O$44=$B$1:$B$500,ROW($B$1:$B$500)-MIN(ROW($A$1:$A$500))+1,""), ROW()-39)),"")</f>
        <v/>
      </c>
      <c r="AD51" s="856" t="str" cm="1">
        <f t="array" ref="AD51">IFERROR(INDEX($A$1:$A$500,SMALL(IF($O$41=$B$1:$B$500,ROW($B$1:$B$500)-MIN(ROW($A$1:$A$500))+1,""), ROW()-39)),"")</f>
        <v/>
      </c>
      <c r="AE51" s="856" t="str" cm="1">
        <f t="array" ref="AE51">IFERROR(INDEX($A$1:$A$500,SMALL(IF($O$40=$B$1:$B$500,ROW($B$1:$B$500)-MIN(ROW($A$1:$A$500))+1,""), ROW()-39)),"")</f>
        <v/>
      </c>
      <c r="AF51" s="856" t="str" cm="1">
        <f t="array" ref="AF51">IFERROR(INDEX($A$1:$A$400,SMALL(IF($O$43=$B$1:$B$400,ROW($B$1:$B$400)-MIN(ROW($A$1:$A$400))+1,""), ROW()-34)),"")</f>
        <v/>
      </c>
      <c r="AG51" s="856" t="str" cm="1">
        <f t="array" ref="AG51">IFERROR(INDEX($A$1:$A$400,SMALL(IF($O$45=$B$1:$B$400,ROW($B$1:$B$400)-MIN(ROW($A$1:$A$400))+1,""), ROW()-34)),"")</f>
        <v/>
      </c>
      <c r="AH51" s="850" t="str" cm="1">
        <f t="array" ref="AH51">IFERROR(INDEX($A$1:$A$80,SMALL(IF($O$6=$B$1:$B$80,ROW($B$1:$B$80)-MIN(ROW($A$1:$A$80))+1,""), ROW()-1)),"")</f>
        <v/>
      </c>
      <c r="AI51" s="851" t="str" cm="1">
        <f t="array" ref="AI51">IFERROR(INDEX($A$81:$A$500,SMALL(IF($O$6=$B$81:$B$500,ROW($B$81:$B$500)-MIN(ROW($A$81:$A$500))+1,""), ROW()-1)),"")</f>
        <v/>
      </c>
      <c r="AJ51" s="388"/>
      <c r="AK51" s="388"/>
      <c r="AL51" s="388"/>
    </row>
    <row r="52" spans="1:38" ht="15.75" customHeight="1">
      <c r="A52" s="372" t="str" cm="1">
        <f t="array" ref="A52">IFERROR(_xlfn.IFS(G14=0,"",G14&gt;0,G14),"")</f>
        <v>Elaine Espinoza Gonzalez</v>
      </c>
      <c r="B52" s="372" t="str" cm="1">
        <f t="array" ref="B52">IFERROR(_xlfn.IFS(I14=0,"",I14&gt;0,I14),"")</f>
        <v>x</v>
      </c>
      <c r="C52" s="388"/>
      <c r="D52" s="388"/>
      <c r="E52" s="388"/>
      <c r="F52" s="388"/>
      <c r="G52" s="388"/>
      <c r="H52" s="388"/>
      <c r="I52" s="388"/>
      <c r="J52" s="388"/>
      <c r="K52" s="388"/>
      <c r="L52" s="388"/>
      <c r="M52" s="388"/>
      <c r="N52" s="388"/>
      <c r="O52" s="388"/>
      <c r="P52" s="388"/>
      <c r="Q52" s="388"/>
      <c r="R52" s="388"/>
      <c r="S52" s="388"/>
      <c r="U52" s="61"/>
      <c r="V52" s="61"/>
      <c r="W52" s="878" t="s">
        <v>70</v>
      </c>
      <c r="X52" s="875">
        <f>SUM(X50:X51)</f>
        <v>24000</v>
      </c>
      <c r="Y52" s="388"/>
      <c r="Z52" s="388">
        <v>13</v>
      </c>
      <c r="AA52" s="855" t="str" cm="1">
        <f t="array" ref="AA52">IFERROR(INDEX($A$1:$A$500,SMALL(IF($O$38=$B$1:$B$500,ROW($B$1:$B$500)-MIN(ROW($A$1:$A$500))+1,""), ROW()-39)),"")</f>
        <v/>
      </c>
      <c r="AB52" s="856" t="str" cm="1">
        <f t="array" ref="AB52">IFERROR(INDEX($A$1:$A$500,SMALL(IF($O$39=$B$1:$B$500,ROW($B$1:$B$500)-MIN(ROW($A$1:$A$500))+1,""), ROW()-39)),"")</f>
        <v/>
      </c>
      <c r="AC52" s="856" t="str" cm="1">
        <f t="array" ref="AC52">IFERROR(INDEX($A$1:$A$500,SMALL(IF($O$44=$B$1:$B$500,ROW($B$1:$B$500)-MIN(ROW($A$1:$A$500))+1,""), ROW()-39)),"")</f>
        <v/>
      </c>
      <c r="AD52" s="856" t="str" cm="1">
        <f t="array" ref="AD52">IFERROR(INDEX($A$1:$A$500,SMALL(IF($O$41=$B$1:$B$500,ROW($B$1:$B$500)-MIN(ROW($A$1:$A$500))+1,""), ROW()-39)),"")</f>
        <v/>
      </c>
      <c r="AE52" s="856" t="str" cm="1">
        <f t="array" ref="AE52">IFERROR(INDEX($A$1:$A$500,SMALL(IF($O$40=$B$1:$B$500,ROW($B$1:$B$500)-MIN(ROW($A$1:$A$500))+1,""), ROW()-39)),"")</f>
        <v/>
      </c>
      <c r="AF52" s="856" t="str" cm="1">
        <f t="array" ref="AF52">IFERROR(INDEX($A$1:$A$400,SMALL(IF($O$43=$B$1:$B$400,ROW($B$1:$B$400)-MIN(ROW($A$1:$A$400))+1,""), ROW()-34)),"")</f>
        <v/>
      </c>
      <c r="AG52" s="856" t="str" cm="1">
        <f t="array" ref="AG52">IFERROR(INDEX($A$1:$A$400,SMALL(IF($O$45=$B$1:$B$400,ROW($B$1:$B$400)-MIN(ROW($A$1:$A$400))+1,""), ROW()-34)),"")</f>
        <v/>
      </c>
      <c r="AH52" s="850" t="str" cm="1">
        <f t="array" ref="AH52">IFERROR(INDEX($A$1:$A$80,SMALL(IF($O$6=$B$1:$B$80,ROW($B$1:$B$80)-MIN(ROW($A$1:$A$80))+1,""), ROW()-1)),"")</f>
        <v/>
      </c>
      <c r="AI52" s="851" t="str" cm="1">
        <f t="array" ref="AI52">IFERROR(INDEX($A$81:$A$500,SMALL(IF($O$6=$B$81:$B$500,ROW($B$81:$B$500)-MIN(ROW($A$81:$A$500))+1,""), ROW()-1)),"")</f>
        <v/>
      </c>
      <c r="AJ52" s="388"/>
      <c r="AK52" s="388"/>
      <c r="AL52" s="388"/>
    </row>
    <row r="53" spans="1:38" ht="15.75" customHeight="1">
      <c r="A53" s="372" t="str" cm="1">
        <f t="array" ref="A53">IFERROR(_xlfn.IFS(G15=0,"",G15&gt;0,G15),"")</f>
        <v>Annalay Padilla Gonzalez  </v>
      </c>
      <c r="B53" s="372" t="str" cm="1">
        <f t="array" ref="B53">IFERROR(_xlfn.IFS(I15=0,"",I15&gt;0,I15),"")</f>
        <v>x</v>
      </c>
      <c r="C53" s="388"/>
      <c r="D53" s="388"/>
      <c r="E53" s="388"/>
      <c r="F53" s="388"/>
      <c r="G53" s="388"/>
      <c r="H53" s="388"/>
      <c r="I53" s="388"/>
      <c r="J53" s="388"/>
      <c r="K53" s="388"/>
      <c r="L53" s="388"/>
      <c r="M53" s="388"/>
      <c r="N53" s="388"/>
      <c r="O53" s="388"/>
      <c r="P53" s="388"/>
      <c r="Q53" s="388"/>
      <c r="R53" s="388"/>
      <c r="S53" s="388"/>
      <c r="T53" s="388"/>
      <c r="U53" s="388"/>
      <c r="V53" s="388"/>
      <c r="Y53" s="388"/>
      <c r="Z53" s="388">
        <v>14</v>
      </c>
      <c r="AA53" s="855" t="str" cm="1">
        <f t="array" ref="AA53">IFERROR(INDEX($A$1:$A$500,SMALL(IF($O$38=$B$1:$B$500,ROW($B$1:$B$500)-MIN(ROW($A$1:$A$500))+1,""), ROW()-39)),"")</f>
        <v/>
      </c>
      <c r="AB53" s="856" t="str" cm="1">
        <f t="array" ref="AB53">IFERROR(INDEX($A$1:$A$500,SMALL(IF($O$39=$B$1:$B$500,ROW($B$1:$B$500)-MIN(ROW($A$1:$A$500))+1,""), ROW()-39)),"")</f>
        <v/>
      </c>
      <c r="AC53" s="856" t="str" cm="1">
        <f t="array" ref="AC53">IFERROR(INDEX($A$1:$A$500,SMALL(IF($O$44=$B$1:$B$500,ROW($B$1:$B$500)-MIN(ROW($A$1:$A$500))+1,""), ROW()-39)),"")</f>
        <v/>
      </c>
      <c r="AD53" s="856" t="str" cm="1">
        <f t="array" ref="AD53">IFERROR(INDEX($A$1:$A$500,SMALL(IF($O$41=$B$1:$B$500,ROW($B$1:$B$500)-MIN(ROW($A$1:$A$500))+1,""), ROW()-39)),"")</f>
        <v/>
      </c>
      <c r="AE53" s="856" t="str" cm="1">
        <f t="array" ref="AE53">IFERROR(INDEX($A$1:$A$500,SMALL(IF($O$40=$B$1:$B$500,ROW($B$1:$B$500)-MIN(ROW($A$1:$A$500))+1,""), ROW()-39)),"")</f>
        <v/>
      </c>
      <c r="AF53" s="856" t="str" cm="1">
        <f t="array" ref="AF53">IFERROR(INDEX($A$1:$A$400,SMALL(IF($O$43=$B$1:$B$400,ROW($B$1:$B$400)-MIN(ROW($A$1:$A$400))+1,""), ROW()-34)),"")</f>
        <v/>
      </c>
      <c r="AG53" s="856" t="str" cm="1">
        <f t="array" ref="AG53">IFERROR(INDEX($A$1:$A$400,SMALL(IF($O$45=$B$1:$B$400,ROW($B$1:$B$400)-MIN(ROW($A$1:$A$400))+1,""), ROW()-34)),"")</f>
        <v/>
      </c>
      <c r="AH53" s="850" t="str" cm="1">
        <f t="array" ref="AH53">IFERROR(INDEX($A$1:$A$80,SMALL(IF($O$6=$B$1:$B$80,ROW($B$1:$B$80)-MIN(ROW($A$1:$A$80))+1,""), ROW()-1)),"")</f>
        <v/>
      </c>
      <c r="AI53" s="851" t="str" cm="1">
        <f t="array" ref="AI53">IFERROR(INDEX($A$81:$A$500,SMALL(IF($O$6=$B$81:$B$500,ROW($B$81:$B$500)-MIN(ROW($A$81:$A$500))+1,""), ROW()-1)),"")</f>
        <v/>
      </c>
      <c r="AJ53" s="388"/>
      <c r="AK53" s="388"/>
      <c r="AL53" s="388"/>
    </row>
    <row r="54" spans="1:38" ht="15.75" customHeight="1">
      <c r="A54" s="372" t="str" cm="1">
        <f t="array" ref="A54">IFERROR(_xlfn.IFS(G16=0,"",G16&gt;0,G16),"")</f>
        <v>Barbaro Rodriguez</v>
      </c>
      <c r="B54" s="372" t="str" cm="1">
        <f t="array" ref="B54">IFERROR(_xlfn.IFS(I16=0,"",I16&gt;0,I16),"")</f>
        <v>RT</v>
      </c>
      <c r="C54" s="388"/>
      <c r="D54" s="388"/>
      <c r="E54" s="388"/>
      <c r="F54" s="388"/>
      <c r="G54" s="388"/>
      <c r="H54" s="388"/>
      <c r="I54" s="388"/>
      <c r="J54" s="388"/>
      <c r="K54" s="388"/>
      <c r="L54" s="388"/>
      <c r="M54" s="388"/>
      <c r="N54" s="388"/>
      <c r="O54" s="388"/>
      <c r="P54" s="388"/>
      <c r="Q54" s="388"/>
      <c r="R54" s="388"/>
      <c r="S54" s="388"/>
      <c r="T54" s="881" t="s">
        <v>909</v>
      </c>
      <c r="U54" s="454">
        <v>170</v>
      </c>
      <c r="V54" s="454">
        <v>0</v>
      </c>
      <c r="W54" s="66">
        <v>0</v>
      </c>
      <c r="X54" s="70">
        <f>U54*W54</f>
        <v>0</v>
      </c>
      <c r="Y54" s="388"/>
      <c r="Z54" s="388">
        <v>15</v>
      </c>
      <c r="AA54" s="855" t="str" cm="1">
        <f t="array" ref="AA54">IFERROR(INDEX($A$1:$A$500,SMALL(IF($O$38=$B$1:$B$500,ROW($B$1:$B$500)-MIN(ROW($A$1:$A$500))+1,""), ROW()-39)),"")</f>
        <v/>
      </c>
      <c r="AB54" s="856" t="str" cm="1">
        <f t="array" ref="AB54">IFERROR(INDEX($A$1:$A$500,SMALL(IF($O$39=$B$1:$B$500,ROW($B$1:$B$500)-MIN(ROW($A$1:$A$500))+1,""), ROW()-39)),"")</f>
        <v/>
      </c>
      <c r="AC54" s="856" t="str" cm="1">
        <f t="array" ref="AC54">IFERROR(INDEX($A$1:$A$500,SMALL(IF($O$44=$B$1:$B$500,ROW($B$1:$B$500)-MIN(ROW($A$1:$A$500))+1,""), ROW()-39)),"")</f>
        <v/>
      </c>
      <c r="AD54" s="856" t="str" cm="1">
        <f t="array" ref="AD54">IFERROR(INDEX($A$1:$A$500,SMALL(IF($O$41=$B$1:$B$500,ROW($B$1:$B$500)-MIN(ROW($A$1:$A$500))+1,""), ROW()-39)),"")</f>
        <v/>
      </c>
      <c r="AE54" s="856" t="str" cm="1">
        <f t="array" ref="AE54">IFERROR(INDEX($A$1:$A$500,SMALL(IF($O$40=$B$1:$B$500,ROW($B$1:$B$500)-MIN(ROW($A$1:$A$500))+1,""), ROW()-39)),"")</f>
        <v/>
      </c>
      <c r="AF54" s="856" t="str" cm="1">
        <f t="array" ref="AF54">IFERROR(INDEX($A$1:$A$400,SMALL(IF($O$43=$B$1:$B$400,ROW($B$1:$B$400)-MIN(ROW($A$1:$A$400))+1,""), ROW()-34)),"")</f>
        <v/>
      </c>
      <c r="AG54" s="856" t="str" cm="1">
        <f t="array" ref="AG54">IFERROR(INDEX($A$1:$A$400,SMALL(IF($O$45=$B$1:$B$400,ROW($B$1:$B$400)-MIN(ROW($A$1:$A$400))+1,""), ROW()-34)),"")</f>
        <v/>
      </c>
      <c r="AH54" s="850" t="str" cm="1">
        <f t="array" ref="AH54">IFERROR(INDEX($A$1:$A$80,SMALL(IF($O$6=$B$1:$B$80,ROW($B$1:$B$80)-MIN(ROW($A$1:$A$80))+1,""), ROW()-1)),"")</f>
        <v/>
      </c>
      <c r="AI54" s="851" t="str" cm="1">
        <f t="array" ref="AI54">IFERROR(INDEX($A$81:$A$500,SMALL(IF($O$6=$B$81:$B$500,ROW($B$81:$B$500)-MIN(ROW($A$81:$A$500))+1,""), ROW()-1)),"")</f>
        <v/>
      </c>
      <c r="AJ54" s="388"/>
      <c r="AK54" s="388"/>
      <c r="AL54" s="388"/>
    </row>
    <row r="55" spans="1:38" ht="15.75" customHeight="1">
      <c r="A55" s="372" t="str" cm="1">
        <f t="array" ref="A55">IFERROR(_xlfn.IFS(G17=0,"",G17&gt;0,G17),"")</f>
        <v>Yilena Santana Perez</v>
      </c>
      <c r="B55" s="372" t="str" cm="1">
        <f t="array" ref="B55">IFERROR(_xlfn.IFS(I17=0,"",I17&gt;0,I17),"")</f>
        <v>x</v>
      </c>
      <c r="C55" s="388"/>
      <c r="D55" s="388"/>
      <c r="E55" s="388"/>
      <c r="F55" s="388"/>
      <c r="G55" s="388"/>
      <c r="H55" s="388"/>
      <c r="I55" s="388"/>
      <c r="J55" s="388"/>
      <c r="K55" s="388"/>
      <c r="L55" s="388"/>
      <c r="M55" s="388"/>
      <c r="N55" s="388"/>
      <c r="O55" s="388"/>
      <c r="P55" s="388"/>
      <c r="Q55" s="388"/>
      <c r="R55" s="388"/>
      <c r="S55" s="388"/>
      <c r="T55" s="881" t="s">
        <v>910</v>
      </c>
      <c r="U55" s="454">
        <v>160</v>
      </c>
      <c r="V55" s="454">
        <v>5</v>
      </c>
      <c r="W55" s="290">
        <v>10</v>
      </c>
      <c r="X55" s="70">
        <f>U55*V55*W55</f>
        <v>8000</v>
      </c>
      <c r="Y55" s="388"/>
      <c r="Z55" s="388"/>
      <c r="AA55" s="388"/>
      <c r="AB55" s="388"/>
      <c r="AC55" s="388"/>
      <c r="AD55" s="388"/>
      <c r="AE55" s="388"/>
      <c r="AF55" s="388"/>
      <c r="AG55" s="388"/>
      <c r="AH55" s="857"/>
      <c r="AI55" s="857"/>
      <c r="AJ55" s="388"/>
      <c r="AK55" s="388"/>
      <c r="AL55" s="388"/>
    </row>
    <row r="56" spans="1:38" ht="15.75" customHeight="1">
      <c r="A56" s="372" t="str" cm="1">
        <f t="array" ref="A56">IFERROR(_xlfn.IFS(G18=0,"",G18&gt;0,G18),"")</f>
        <v>Diana Ruiz</v>
      </c>
      <c r="B56" s="372" t="str" cm="1">
        <f t="array" ref="B56">IFERROR(_xlfn.IFS(I18=0,"",I18&gt;0,I18),"")</f>
        <v>x</v>
      </c>
      <c r="C56" s="388"/>
      <c r="D56" s="388"/>
      <c r="E56" s="388"/>
      <c r="F56" s="388"/>
      <c r="G56" s="388"/>
      <c r="H56" s="388"/>
      <c r="I56" s="388"/>
      <c r="J56" s="388"/>
      <c r="K56" s="388"/>
      <c r="L56" s="388"/>
      <c r="M56" s="388"/>
      <c r="N56" s="388"/>
      <c r="O56" s="388"/>
      <c r="P56" s="388"/>
      <c r="Q56" s="388"/>
      <c r="R56" s="388"/>
      <c r="S56" s="388"/>
      <c r="T56" s="881" t="s">
        <v>911</v>
      </c>
      <c r="U56" s="454"/>
      <c r="V56" s="454"/>
      <c r="W56" s="290"/>
      <c r="X56" s="876">
        <f>U56*V56*W56</f>
        <v>0</v>
      </c>
      <c r="Y56" s="388"/>
      <c r="Z56" s="388"/>
      <c r="AA56" s="388"/>
      <c r="AB56" s="388"/>
      <c r="AC56" s="388"/>
      <c r="AD56" s="388"/>
      <c r="AE56" s="388"/>
      <c r="AF56" s="388"/>
      <c r="AG56" s="388"/>
      <c r="AH56" s="857"/>
      <c r="AI56" s="857"/>
      <c r="AJ56" s="388"/>
      <c r="AK56" s="388"/>
      <c r="AL56" s="388"/>
    </row>
    <row r="57" spans="1:38" ht="15.75" customHeight="1">
      <c r="A57" s="372" t="str" cm="1">
        <f t="array" ref="A57">IFERROR(_xlfn.IFS(G19=0,"",G19&gt;0,G19),"")</f>
        <v>Yaniely Borrego</v>
      </c>
      <c r="B57" s="372" t="str" cm="1">
        <f t="array" ref="B57">IFERROR(_xlfn.IFS(I19=0,"",I19&gt;0,I19),"")</f>
        <v>x</v>
      </c>
      <c r="C57" s="388"/>
      <c r="D57" s="388"/>
      <c r="E57" s="388"/>
      <c r="F57" s="388"/>
      <c r="G57" s="388"/>
      <c r="H57" s="388"/>
      <c r="I57" s="388"/>
      <c r="J57" s="388"/>
      <c r="K57" s="388"/>
      <c r="L57" s="388"/>
      <c r="M57" s="388"/>
      <c r="N57" s="388"/>
      <c r="O57" s="388"/>
      <c r="P57" s="388"/>
      <c r="Q57" s="388"/>
      <c r="R57" s="388"/>
      <c r="S57" s="388"/>
      <c r="T57" s="388"/>
      <c r="U57" s="388"/>
      <c r="V57" s="388"/>
      <c r="W57" s="879" t="s">
        <v>912</v>
      </c>
      <c r="X57" s="880">
        <f>SUM(X54:X56)</f>
        <v>8000</v>
      </c>
      <c r="Y57" s="388"/>
      <c r="Z57" s="388"/>
      <c r="AA57" s="388"/>
      <c r="AB57" s="388"/>
      <c r="AC57" s="388"/>
      <c r="AD57" s="388"/>
      <c r="AE57" s="388"/>
      <c r="AF57" s="388"/>
      <c r="AG57" s="388"/>
      <c r="AH57" s="857"/>
      <c r="AI57" s="857"/>
      <c r="AJ57" s="388"/>
      <c r="AK57" s="388"/>
      <c r="AL57" s="388"/>
    </row>
    <row r="58" spans="1:38" ht="15.75" customHeight="1">
      <c r="A58" s="372" t="str" cm="1">
        <f t="array" ref="A58">IFERROR(_xlfn.IFS(G20=0,"",G20&gt;0,G20),"")</f>
        <v xml:space="preserve">Randy Rodriguez Zulueta </v>
      </c>
      <c r="B58" s="372" t="str" cm="1">
        <f t="array" ref="B58">IFERROR(_xlfn.IFS(I20=0,"",I20&gt;0,I20),"")</f>
        <v>x</v>
      </c>
      <c r="C58" s="388"/>
      <c r="D58" s="388"/>
      <c r="E58" s="388"/>
      <c r="F58" s="388"/>
      <c r="G58" s="388"/>
      <c r="H58" s="388"/>
      <c r="I58" s="388"/>
      <c r="J58" s="388"/>
      <c r="K58" s="388"/>
      <c r="L58" s="388"/>
      <c r="M58" s="388"/>
      <c r="N58" s="388"/>
      <c r="O58" s="388"/>
      <c r="P58" s="388"/>
      <c r="Q58" s="388"/>
      <c r="R58" s="388"/>
      <c r="S58" s="388"/>
      <c r="T58" s="388"/>
      <c r="U58" s="388"/>
      <c r="V58" s="388"/>
      <c r="Y58" s="388"/>
      <c r="Z58" s="388"/>
      <c r="AA58" s="388"/>
      <c r="AB58" s="388"/>
      <c r="AC58" s="388"/>
      <c r="AD58" s="388"/>
      <c r="AE58" s="388"/>
      <c r="AF58" s="388"/>
      <c r="AG58" s="388"/>
      <c r="AH58" s="857"/>
      <c r="AI58" s="857"/>
      <c r="AJ58" s="388"/>
      <c r="AK58" s="388"/>
      <c r="AL58" s="388"/>
    </row>
    <row r="59" spans="1:38" ht="15.75" customHeight="1">
      <c r="A59" s="372" t="str" cm="1">
        <f t="array" ref="A59">IFERROR(_xlfn.IFS(G21=0,"",G21&gt;0,G21),"")</f>
        <v>Brittney Montejo</v>
      </c>
      <c r="B59" s="372" t="str" cm="1">
        <f t="array" ref="B59">IFERROR(_xlfn.IFS(I21=0,"",I21&gt;0,I21),"")</f>
        <v>x</v>
      </c>
      <c r="C59" s="388"/>
      <c r="D59" s="388"/>
      <c r="E59" s="388"/>
      <c r="F59" s="388"/>
      <c r="G59" s="388"/>
      <c r="H59" s="388"/>
      <c r="I59" s="388"/>
      <c r="J59" s="388"/>
      <c r="K59" s="388"/>
      <c r="L59" s="388"/>
      <c r="M59" s="388"/>
      <c r="N59" s="388"/>
      <c r="O59" s="388"/>
      <c r="P59" s="388"/>
      <c r="Q59" s="388"/>
      <c r="R59" s="388"/>
      <c r="S59" s="388"/>
      <c r="T59" s="388"/>
      <c r="U59" s="388"/>
      <c r="V59" s="388"/>
      <c r="W59" s="951" t="s">
        <v>913</v>
      </c>
      <c r="X59" s="952">
        <f>X52-X57</f>
        <v>16000</v>
      </c>
      <c r="Y59" s="388"/>
      <c r="Z59" s="388"/>
      <c r="AA59" s="388"/>
      <c r="AB59" s="388"/>
      <c r="AC59" s="388"/>
      <c r="AD59" s="388"/>
      <c r="AE59" s="388"/>
      <c r="AF59" s="388"/>
      <c r="AG59" s="388"/>
      <c r="AH59" s="857"/>
      <c r="AI59" s="857"/>
      <c r="AJ59" s="388"/>
      <c r="AK59" s="388"/>
      <c r="AL59" s="388"/>
    </row>
    <row r="60" spans="1:38" ht="15.75" customHeight="1">
      <c r="A60" s="372" t="str" cm="1">
        <f t="array" ref="A60">IFERROR(_xlfn.IFS(G22=0,"",G22&gt;0,G22),"")</f>
        <v>Mayidis Miur Cardoso</v>
      </c>
      <c r="B60" s="372" t="str" cm="1">
        <f t="array" ref="B60">IFERROR(_xlfn.IFS(I22=0,"",I22&gt;0,I22),"")</f>
        <v>rn</v>
      </c>
      <c r="C60" s="388"/>
      <c r="D60" s="388"/>
      <c r="E60" s="388"/>
      <c r="F60" s="388"/>
      <c r="G60" s="388"/>
      <c r="H60" s="388"/>
      <c r="I60" s="388"/>
      <c r="J60" s="388"/>
      <c r="K60" s="388"/>
      <c r="L60" s="388"/>
      <c r="M60" s="388"/>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row>
    <row r="61" spans="1:38" ht="15.75" customHeight="1">
      <c r="A61" s="372" t="str" cm="1">
        <f t="array" ref="A61">IFERROR(_xlfn.IFS(G23=0,"",G23&gt;0,G23),"")</f>
        <v>Mildrey Hernandez</v>
      </c>
      <c r="B61" s="372" t="str" cm="1">
        <f t="array" ref="B61">IFERROR(_xlfn.IFS(I23=0,"",I23&gt;0,I23),"")</f>
        <v>x</v>
      </c>
      <c r="C61" s="388"/>
      <c r="D61" s="388"/>
      <c r="E61" s="388"/>
      <c r="F61" s="388"/>
      <c r="G61" s="388"/>
      <c r="H61" s="388"/>
      <c r="I61" s="388"/>
      <c r="J61" s="388"/>
      <c r="K61" s="388"/>
      <c r="L61" s="388"/>
      <c r="M61" s="388"/>
      <c r="N61" s="388"/>
      <c r="O61" s="388"/>
      <c r="P61" s="388"/>
      <c r="Q61" s="388"/>
      <c r="R61" s="388"/>
      <c r="S61" s="388"/>
      <c r="T61" s="388"/>
      <c r="U61" s="388"/>
      <c r="V61" s="388"/>
      <c r="W61" s="388"/>
      <c r="X61" s="388"/>
      <c r="Y61" s="388"/>
      <c r="Z61" s="388"/>
      <c r="AA61" s="388"/>
      <c r="AB61" s="388"/>
      <c r="AC61" s="388"/>
      <c r="AD61" s="388"/>
      <c r="AE61" s="388"/>
      <c r="AF61" s="388"/>
      <c r="AG61" s="388"/>
      <c r="AH61" s="388"/>
      <c r="AI61" s="388"/>
      <c r="AJ61" s="388"/>
      <c r="AK61" s="388"/>
      <c r="AL61" s="388"/>
    </row>
    <row r="62" spans="1:38" ht="15.75" customHeight="1">
      <c r="A62" s="372" t="str" cm="1">
        <f t="array" ref="A62">IFERROR(_xlfn.IFS(G24=0,"",G24&gt;0,G24),"")</f>
        <v>Nataly Hernandez Alvarez</v>
      </c>
      <c r="B62" s="372" t="str" cm="1">
        <f t="array" ref="B62">IFERROR(_xlfn.IFS(I24=0,"",I24&gt;0,I24),"")</f>
        <v>rn</v>
      </c>
      <c r="C62" s="388"/>
      <c r="D62" s="388"/>
      <c r="E62" s="388"/>
      <c r="F62" s="388"/>
      <c r="G62" s="388"/>
      <c r="H62" s="388"/>
      <c r="I62" s="388"/>
      <c r="J62" s="388"/>
      <c r="K62" s="388"/>
      <c r="L62" s="388"/>
      <c r="M62" s="388"/>
      <c r="N62" s="388"/>
      <c r="O62" s="388"/>
      <c r="P62" s="388"/>
      <c r="Q62" s="388"/>
      <c r="R62" s="388"/>
      <c r="S62" s="388"/>
      <c r="T62" s="388"/>
      <c r="U62" s="388"/>
      <c r="V62" s="388"/>
      <c r="W62" s="388"/>
      <c r="X62" s="388"/>
      <c r="Y62" s="388"/>
      <c r="Z62" s="388"/>
      <c r="AA62" s="388"/>
      <c r="AB62" s="388"/>
      <c r="AC62" s="388"/>
      <c r="AD62" s="388"/>
      <c r="AE62" s="388"/>
      <c r="AF62" s="388"/>
      <c r="AG62" s="388"/>
      <c r="AH62" s="388"/>
      <c r="AI62" s="388"/>
      <c r="AJ62" s="388"/>
      <c r="AK62" s="388"/>
      <c r="AL62" s="388"/>
    </row>
    <row r="63" spans="1:38" ht="15.75" customHeight="1">
      <c r="A63" s="372" t="str" cm="1">
        <f t="array" ref="A63">IFERROR(_xlfn.IFS(G25=0,"",G25&gt;0,G25),"")</f>
        <v>Yailen Lisa Orrazabal</v>
      </c>
      <c r="B63" s="372" t="str" cm="1">
        <f t="array" ref="B63">IFERROR(_xlfn.IFS(I25=0,"",I25&gt;0,I25),"")</f>
        <v>x</v>
      </c>
      <c r="C63" s="388"/>
      <c r="D63" s="388"/>
      <c r="E63" s="388"/>
      <c r="F63" s="388"/>
      <c r="G63" s="388"/>
      <c r="H63" s="388"/>
      <c r="I63" s="388"/>
      <c r="J63" s="388"/>
      <c r="K63" s="388"/>
      <c r="L63" s="388"/>
      <c r="M63" s="388"/>
      <c r="N63" s="388"/>
      <c r="O63" s="388"/>
      <c r="P63" s="388"/>
      <c r="Q63" s="388"/>
      <c r="R63" s="388"/>
      <c r="S63" s="388"/>
      <c r="T63" s="388"/>
      <c r="U63" s="388"/>
      <c r="V63" s="388"/>
      <c r="W63" s="388"/>
      <c r="X63" s="388"/>
      <c r="Y63" s="388"/>
      <c r="Z63" s="388"/>
      <c r="AA63" s="388"/>
      <c r="AB63" s="388"/>
      <c r="AC63" s="388"/>
      <c r="AD63" s="388"/>
      <c r="AE63" s="388"/>
      <c r="AF63" s="388"/>
      <c r="AG63" s="388"/>
      <c r="AH63" s="388"/>
      <c r="AI63" s="388"/>
      <c r="AJ63" s="388"/>
      <c r="AK63" s="388"/>
      <c r="AL63" s="388"/>
    </row>
    <row r="64" spans="1:38" ht="15.75" customHeight="1">
      <c r="A64" s="372" t="str" cm="1">
        <f t="array" ref="A64">IFERROR(_xlfn.IFS(G26=0,"",G26&gt;0,G26),"")</f>
        <v xml:space="preserve">Carlos Rafael Santiesteban </v>
      </c>
      <c r="B64" s="372" t="str" cm="1">
        <f t="array" ref="B64">IFERROR(_xlfn.IFS(I26=0,"",I26&gt;0,I26),"")</f>
        <v>x</v>
      </c>
      <c r="C64" s="388"/>
      <c r="D64" s="388"/>
      <c r="E64" s="388"/>
      <c r="F64" s="388"/>
      <c r="G64" s="388"/>
      <c r="H64" s="388"/>
      <c r="I64" s="388"/>
      <c r="J64" s="388"/>
      <c r="K64" s="388"/>
      <c r="L64" s="388"/>
      <c r="M64" s="388"/>
      <c r="N64" s="388"/>
      <c r="O64" s="388"/>
      <c r="P64" s="388"/>
      <c r="Q64" s="388"/>
      <c r="R64" s="388"/>
      <c r="S64" s="388"/>
      <c r="T64" s="388"/>
      <c r="U64" s="388"/>
      <c r="V64" s="388"/>
      <c r="W64" s="388"/>
      <c r="X64" s="388"/>
      <c r="Y64" s="388"/>
      <c r="Z64" s="388"/>
      <c r="AA64" s="902" t="s">
        <v>914</v>
      </c>
      <c r="AB64" s="1457" t="s">
        <v>573</v>
      </c>
      <c r="AC64" s="1457"/>
      <c r="AD64" s="1457"/>
      <c r="AE64" s="388"/>
      <c r="AF64" s="388"/>
      <c r="AG64" s="388"/>
      <c r="AH64" s="388"/>
      <c r="AI64" s="388"/>
      <c r="AJ64" s="388"/>
      <c r="AK64" s="388"/>
      <c r="AL64" s="388"/>
    </row>
    <row r="65" spans="1:38" ht="15.75" customHeight="1">
      <c r="A65" s="372" t="str" cm="1">
        <f t="array" ref="A65">IFERROR(_xlfn.IFS(G27=0,"",G27&gt;0,G27),"")</f>
        <v>Marlon Ricardo Fernández</v>
      </c>
      <c r="B65" s="372" t="str" cm="1">
        <f t="array" ref="B65">IFERROR(_xlfn.IFS(I27=0,"",I27&gt;0,I27),"")</f>
        <v>p</v>
      </c>
      <c r="C65" s="388"/>
      <c r="D65" s="388"/>
      <c r="E65" s="388"/>
      <c r="F65" s="388"/>
      <c r="G65" s="388"/>
      <c r="H65" s="388"/>
      <c r="I65" s="388"/>
      <c r="J65" s="388"/>
      <c r="K65" s="388"/>
      <c r="L65" s="388"/>
      <c r="M65" s="388"/>
      <c r="N65" s="388"/>
      <c r="O65" s="388"/>
      <c r="P65" s="388"/>
      <c r="Q65" s="388"/>
      <c r="R65" s="388"/>
      <c r="S65" s="388"/>
      <c r="T65" s="388"/>
      <c r="U65" s="388"/>
      <c r="V65" s="388"/>
      <c r="W65" s="388"/>
      <c r="X65" s="388"/>
      <c r="Y65" s="388"/>
      <c r="Z65" s="388"/>
      <c r="AA65" s="903" t="s">
        <v>858</v>
      </c>
      <c r="AB65" s="1457" t="s">
        <v>915</v>
      </c>
      <c r="AC65" s="1457"/>
      <c r="AD65" s="1457"/>
      <c r="AE65" s="388"/>
      <c r="AF65" s="388"/>
      <c r="AG65" s="388"/>
      <c r="AH65" s="388"/>
      <c r="AI65" s="388"/>
      <c r="AJ65" s="388"/>
      <c r="AK65" s="388"/>
      <c r="AL65" s="388"/>
    </row>
    <row r="66" spans="1:38" ht="15.75" customHeight="1">
      <c r="A66" s="372" t="str" cm="1">
        <f t="array" ref="A66">IFERROR(_xlfn.IFS(G28=0,"",G28&gt;0,G28),"")</f>
        <v>Rosalba Lloret</v>
      </c>
      <c r="B66" s="372" t="str" cm="1">
        <f t="array" ref="B66">IFERROR(_xlfn.IFS(I28=0,"",I28&gt;0,I28),"")</f>
        <v>x</v>
      </c>
      <c r="C66" s="388"/>
      <c r="D66" s="388"/>
      <c r="E66" s="388"/>
      <c r="F66" s="388"/>
      <c r="G66" s="388"/>
      <c r="H66" s="388"/>
      <c r="I66" s="388"/>
      <c r="J66" s="388"/>
      <c r="K66" s="388"/>
      <c r="L66" s="388"/>
      <c r="M66" s="388"/>
      <c r="N66" s="388"/>
      <c r="O66" s="388"/>
      <c r="P66" s="388"/>
      <c r="Q66" s="388"/>
      <c r="R66" s="388"/>
      <c r="S66" s="388"/>
      <c r="T66" s="388"/>
      <c r="U66" s="388"/>
      <c r="V66" s="388"/>
      <c r="W66" s="388"/>
      <c r="X66" s="388"/>
      <c r="Y66" s="388"/>
      <c r="Z66" s="388"/>
      <c r="AA66" s="903" t="s">
        <v>840</v>
      </c>
      <c r="AB66" s="1457" t="s">
        <v>916</v>
      </c>
      <c r="AC66" s="1457"/>
      <c r="AD66" s="1457"/>
      <c r="AE66" s="388"/>
      <c r="AF66" s="388"/>
      <c r="AG66" s="388"/>
      <c r="AH66" s="388"/>
      <c r="AI66" s="388"/>
      <c r="AJ66" s="388"/>
      <c r="AK66" s="388"/>
      <c r="AL66" s="388"/>
    </row>
    <row r="67" spans="1:38" ht="15.75" customHeight="1">
      <c r="A67" s="372" t="str" cm="1">
        <f t="array" ref="A67">IFERROR(_xlfn.IFS(G29=0,"",G29&gt;0,G29),"")</f>
        <v>Elizabeth Pérez Debs</v>
      </c>
      <c r="B67" s="372" t="str" cm="1">
        <f t="array" ref="B67">IFERROR(_xlfn.IFS(I29=0,"",I29&gt;0,I29),"")</f>
        <v>x</v>
      </c>
      <c r="C67" s="388"/>
      <c r="D67" s="388"/>
      <c r="E67" s="388"/>
      <c r="F67" s="388"/>
      <c r="G67" s="388"/>
      <c r="H67" s="388"/>
      <c r="I67" s="388"/>
      <c r="J67" s="388"/>
      <c r="K67" s="388"/>
      <c r="L67" s="388"/>
      <c r="M67" s="388"/>
      <c r="N67" s="388"/>
      <c r="O67" s="388"/>
      <c r="P67" s="388"/>
      <c r="Q67" s="388"/>
      <c r="R67" s="388"/>
      <c r="S67" s="388"/>
      <c r="T67" s="388"/>
      <c r="U67" s="388"/>
      <c r="V67" s="388"/>
      <c r="W67" s="388"/>
      <c r="X67" s="388"/>
      <c r="Y67" s="388"/>
      <c r="Z67" s="388"/>
      <c r="AA67" s="903" t="s">
        <v>917</v>
      </c>
      <c r="AB67" s="1457" t="s">
        <v>918</v>
      </c>
      <c r="AC67" s="1457"/>
      <c r="AD67" s="1457"/>
      <c r="AE67" s="388"/>
      <c r="AF67" s="388"/>
      <c r="AG67" s="388"/>
      <c r="AH67" s="388"/>
      <c r="AI67" s="388"/>
      <c r="AJ67" s="388"/>
      <c r="AK67" s="388"/>
      <c r="AL67" s="388"/>
    </row>
    <row r="68" spans="1:38" ht="15.75" customHeight="1">
      <c r="A68" s="372" t="str" cm="1">
        <f t="array" ref="A68">IFERROR(_xlfn.IFS(G30=0,"",G30&gt;0,G30),"")</f>
        <v>Dayne Herrera Gonzalez</v>
      </c>
      <c r="B68" s="372" t="str" cm="1">
        <f t="array" ref="B68">IFERROR(_xlfn.IFS(I30=0,"",I30&gt;0,I30),"")</f>
        <v>x</v>
      </c>
      <c r="C68" s="388"/>
      <c r="D68" s="388"/>
      <c r="E68" s="388"/>
      <c r="F68" s="388"/>
      <c r="G68" s="388"/>
      <c r="H68" s="388"/>
      <c r="I68" s="388"/>
      <c r="J68" s="388"/>
      <c r="K68" s="388"/>
      <c r="L68" s="388"/>
      <c r="M68" s="388"/>
      <c r="N68" s="388"/>
      <c r="O68" s="388"/>
      <c r="P68" s="388"/>
      <c r="Q68" s="388"/>
      <c r="R68" s="388"/>
      <c r="S68" s="388"/>
      <c r="T68" s="388"/>
      <c r="U68" s="388"/>
      <c r="V68" s="388"/>
      <c r="W68" s="388"/>
      <c r="X68" s="388"/>
      <c r="Y68" s="388"/>
      <c r="Z68" s="388"/>
      <c r="AA68" s="388"/>
      <c r="AB68" s="388"/>
      <c r="AC68" s="388"/>
      <c r="AD68" s="388"/>
      <c r="AE68" s="388"/>
      <c r="AF68" s="388"/>
      <c r="AG68" s="388"/>
      <c r="AH68" s="388"/>
      <c r="AI68" s="388"/>
      <c r="AJ68" s="388"/>
      <c r="AK68" s="388"/>
      <c r="AL68" s="388"/>
    </row>
    <row r="69" spans="1:38" ht="15.75" customHeight="1">
      <c r="A69" s="372" t="str" cm="1">
        <f t="array" ref="A69">IFERROR(_xlfn.IFS(G31=0,"",G31&gt;0,G31),"")</f>
        <v>Ernesto Hernandez</v>
      </c>
      <c r="B69" s="372" t="str" cm="1">
        <f t="array" ref="B69">IFERROR(_xlfn.IFS(I31=0,"",I31&gt;0,I31),"")</f>
        <v>x</v>
      </c>
      <c r="C69"/>
      <c r="D69" s="388"/>
      <c r="E69" s="388"/>
      <c r="F69" s="388"/>
      <c r="G69" s="388"/>
      <c r="H69" s="388"/>
      <c r="I69" s="388"/>
      <c r="J69" s="388"/>
      <c r="K69" s="388"/>
      <c r="L69" s="388"/>
      <c r="M69" s="388"/>
      <c r="O69" s="388"/>
      <c r="P69" s="388"/>
      <c r="Q69" s="388"/>
      <c r="R69" s="388"/>
      <c r="S69" s="388"/>
      <c r="T69" s="388"/>
      <c r="U69" s="388"/>
      <c r="V69" s="388"/>
      <c r="W69" s="388"/>
      <c r="X69" s="388"/>
      <c r="Y69" s="388"/>
      <c r="Z69" s="388"/>
      <c r="AA69" s="388"/>
      <c r="AB69" s="388"/>
      <c r="AC69" s="388"/>
      <c r="AD69" s="388"/>
      <c r="AE69" s="388"/>
      <c r="AF69" s="388"/>
      <c r="AG69" s="388"/>
      <c r="AH69" s="388"/>
      <c r="AI69" s="388"/>
      <c r="AJ69" s="388"/>
      <c r="AK69" s="388"/>
      <c r="AL69" s="388"/>
    </row>
    <row r="70" spans="1:38" ht="15.75" customHeight="1">
      <c r="A70" s="372" t="str" cm="1">
        <f t="array" ref="A70">IFERROR(_xlfn.IFS(G32=0,"",G32&gt;0,G32),"")</f>
        <v>Alidiennis Guzman</v>
      </c>
      <c r="B70" s="372" t="str" cm="1">
        <f t="array" ref="B70">IFERROR(_xlfn.IFS(I32=0,"",I32&gt;0,I32),"")</f>
        <v>rpa</v>
      </c>
      <c r="C70"/>
      <c r="D70" s="388"/>
      <c r="E70" s="388"/>
      <c r="F70" s="388"/>
      <c r="G70" s="388"/>
      <c r="H70" s="388"/>
      <c r="I70" s="388"/>
      <c r="J70" s="388"/>
      <c r="K70" s="388"/>
      <c r="L70" s="388"/>
      <c r="M70" s="388"/>
      <c r="O70" s="388"/>
      <c r="P70" s="388"/>
      <c r="Q70" s="388"/>
      <c r="R70" s="388"/>
      <c r="S70" s="388"/>
      <c r="T70" s="388"/>
      <c r="U70" s="388"/>
      <c r="V70" s="388"/>
      <c r="W70" s="388"/>
      <c r="X70" s="388"/>
      <c r="Y70" s="388"/>
      <c r="Z70" s="388"/>
      <c r="AA70" s="388"/>
      <c r="AB70" s="388"/>
      <c r="AC70" s="388"/>
      <c r="AD70" s="388"/>
      <c r="AE70" s="388"/>
      <c r="AF70" s="388"/>
      <c r="AG70" s="388"/>
      <c r="AH70" s="388"/>
      <c r="AI70" s="388"/>
      <c r="AJ70" s="388"/>
      <c r="AK70" s="388"/>
      <c r="AL70" s="388"/>
    </row>
    <row r="71" spans="1:38" ht="15.75" customHeight="1">
      <c r="A71" s="372" t="str" cm="1">
        <f t="array" ref="A71">IFERROR(_xlfn.IFS(G33=0,"",G33&gt;0,G33),"")</f>
        <v>Rene Perez Aragon</v>
      </c>
      <c r="B71" s="372" t="str" cm="1">
        <f t="array" ref="B71">IFERROR(_xlfn.IFS(I33=0,"",I33&gt;0,I33),"")</f>
        <v>x</v>
      </c>
      <c r="C71"/>
      <c r="D71" s="388"/>
      <c r="E71" s="388"/>
      <c r="F71" s="388"/>
      <c r="G71" s="388"/>
      <c r="H71" s="388"/>
      <c r="I71" s="388"/>
      <c r="J71" s="388"/>
      <c r="K71" s="388"/>
      <c r="L71" s="388"/>
      <c r="M71" s="388"/>
      <c r="O71" s="388"/>
      <c r="P71" s="388"/>
      <c r="Q71" s="388"/>
      <c r="R71" s="388"/>
      <c r="S71" s="388"/>
      <c r="T71" s="388"/>
      <c r="U71" s="388"/>
      <c r="V71" s="388"/>
      <c r="W71" s="388"/>
      <c r="X71" s="388"/>
      <c r="Y71" s="388"/>
      <c r="Z71" s="388"/>
      <c r="AA71" s="388"/>
      <c r="AB71" s="388"/>
      <c r="AC71" s="388"/>
      <c r="AD71" s="388"/>
      <c r="AE71" s="388"/>
      <c r="AF71" s="388"/>
      <c r="AG71" s="388"/>
      <c r="AH71" s="388"/>
      <c r="AI71" s="388"/>
      <c r="AJ71" s="388"/>
      <c r="AK71" s="388"/>
      <c r="AL71" s="388"/>
    </row>
    <row r="72" spans="1:38" ht="15.75" customHeight="1">
      <c r="A72" s="372" t="str" cm="1">
        <f t="array" ref="A72">IFERROR(_xlfn.IFS(G34=0,"",G34&gt;0,G34),"")</f>
        <v>Elizabeth Vidal</v>
      </c>
      <c r="B72" s="372" t="str" cm="1">
        <f t="array" ref="B72">IFERROR(_xlfn.IFS(I34=0,"",I34&gt;0,I34),"")</f>
        <v>p</v>
      </c>
      <c r="C72"/>
      <c r="D72" s="388"/>
      <c r="E72" s="388"/>
      <c r="F72" s="388"/>
      <c r="G72" s="388"/>
      <c r="H72" s="388"/>
      <c r="I72" s="388"/>
      <c r="J72" s="388"/>
      <c r="K72" s="388"/>
      <c r="L72" s="388"/>
      <c r="M72" s="388"/>
      <c r="O72" s="388"/>
      <c r="P72" s="388"/>
      <c r="Q72" s="388"/>
      <c r="R72" s="388"/>
      <c r="S72" s="388"/>
      <c r="T72" s="388"/>
      <c r="U72" s="388"/>
      <c r="V72" s="388"/>
      <c r="W72" s="388"/>
      <c r="X72" s="388"/>
      <c r="Y72" s="388"/>
      <c r="Z72" s="388"/>
      <c r="AA72" s="388"/>
      <c r="AB72" s="388"/>
      <c r="AC72" s="388"/>
      <c r="AD72" s="388"/>
      <c r="AE72" s="388"/>
      <c r="AF72" s="388"/>
      <c r="AG72" s="388"/>
      <c r="AH72" s="388"/>
      <c r="AI72" s="388"/>
      <c r="AJ72" s="388"/>
      <c r="AK72" s="388"/>
      <c r="AL72" s="388"/>
    </row>
    <row r="73" spans="1:38" ht="15.75" customHeight="1">
      <c r="A73" s="372" t="str" cm="1">
        <f t="array" ref="A73">IFERROR(_xlfn.IFS(G35=0,"",G35&gt;0,G35),"")</f>
        <v>Aura Iveth Duron</v>
      </c>
      <c r="B73" s="372" t="str" cm="1">
        <f t="array" ref="B73">IFERROR(_xlfn.IFS(I35=0,"",I35&gt;0,I35),"")</f>
        <v>x</v>
      </c>
      <c r="C73"/>
      <c r="D73" s="388"/>
      <c r="E73" s="388"/>
      <c r="F73" s="388"/>
      <c r="G73" s="388"/>
      <c r="H73" s="388"/>
      <c r="I73" s="388"/>
      <c r="J73" s="388"/>
      <c r="K73" s="388"/>
      <c r="L73" s="388"/>
      <c r="M73" s="388"/>
      <c r="O73" s="388"/>
      <c r="P73" s="388"/>
      <c r="Q73" s="388"/>
      <c r="R73" s="388"/>
      <c r="S73" s="388"/>
      <c r="T73" s="388"/>
      <c r="U73" s="388"/>
      <c r="V73" s="388"/>
      <c r="W73" s="388"/>
      <c r="X73" s="388"/>
      <c r="Y73" s="388"/>
      <c r="Z73" s="388"/>
      <c r="AA73" s="388"/>
      <c r="AB73" s="857"/>
      <c r="AC73" s="857"/>
      <c r="AD73" s="857"/>
      <c r="AE73" s="857"/>
      <c r="AF73" s="857"/>
      <c r="AG73" s="857"/>
      <c r="AH73" s="388"/>
      <c r="AI73" s="388"/>
      <c r="AJ73" s="388"/>
      <c r="AK73" s="388"/>
      <c r="AL73" s="388"/>
    </row>
    <row r="74" spans="1:38" ht="15.75" customHeight="1">
      <c r="A74" s="372" t="str" cm="1">
        <f t="array" ref="A74">IFERROR(_xlfn.IFS(G36=0,"",G36&gt;0,G36),"")</f>
        <v>Mislene Sanchez</v>
      </c>
      <c r="B74" s="372" t="str" cm="1">
        <f t="array" ref="B74">IFERROR(_xlfn.IFS(I36=0,"",I36&gt;0,I36),"")</f>
        <v>p</v>
      </c>
      <c r="C74"/>
      <c r="D74" s="388"/>
      <c r="E74" s="388"/>
      <c r="F74" s="388"/>
      <c r="G74" s="388"/>
      <c r="H74" s="388"/>
      <c r="I74" s="388"/>
      <c r="J74" s="388"/>
      <c r="K74" s="388"/>
      <c r="L74" s="388"/>
      <c r="M74" s="388"/>
      <c r="O74" s="388"/>
      <c r="P74" s="388"/>
      <c r="Q74" s="388"/>
      <c r="R74" s="388"/>
      <c r="S74" s="388"/>
      <c r="T74" s="388"/>
      <c r="U74" s="388"/>
      <c r="V74" s="388"/>
      <c r="W74" s="388"/>
      <c r="X74" s="388"/>
      <c r="Y74" s="388"/>
      <c r="Z74" s="388"/>
      <c r="AA74" s="388"/>
      <c r="AB74" s="857"/>
      <c r="AC74" s="857"/>
      <c r="AD74" s="857"/>
      <c r="AE74" s="857"/>
      <c r="AF74" s="857"/>
      <c r="AG74" s="857"/>
      <c r="AH74" s="388"/>
      <c r="AI74" s="388"/>
    </row>
    <row r="75" spans="1:38" ht="15.75" customHeight="1">
      <c r="A75" s="372" t="str" cm="1">
        <f t="array" ref="A75">IFERROR(_xlfn.IFS(G37=0,"",G37&gt;0,G37),"")</f>
        <v>Dayli Diaz Tabares</v>
      </c>
      <c r="B75" s="372" t="str" cm="1">
        <f t="array" ref="B75">IFERROR(_xlfn.IFS(I37=0,"",I37&gt;0,I37),"")</f>
        <v>rpa</v>
      </c>
      <c r="C75"/>
      <c r="D75" s="388"/>
      <c r="E75" s="388"/>
      <c r="F75" s="388"/>
      <c r="G75" s="388"/>
      <c r="H75" s="388"/>
      <c r="I75" s="388"/>
      <c r="J75" s="388"/>
      <c r="K75" s="388"/>
      <c r="L75" s="388"/>
      <c r="M75" s="388"/>
      <c r="O75" s="388"/>
      <c r="P75" s="388"/>
      <c r="Q75" s="388"/>
      <c r="R75" s="388"/>
      <c r="S75" s="388"/>
      <c r="T75" s="388"/>
      <c r="U75" s="388"/>
      <c r="V75" s="388"/>
      <c r="W75" s="388"/>
      <c r="X75" s="388"/>
      <c r="Y75" s="388"/>
      <c r="Z75" s="388"/>
      <c r="AA75" s="388"/>
      <c r="AB75" s="857"/>
      <c r="AC75" s="857"/>
      <c r="AD75" s="857"/>
      <c r="AE75" s="857"/>
      <c r="AF75" s="857"/>
      <c r="AG75" s="857"/>
      <c r="AH75" s="388"/>
      <c r="AI75" s="388"/>
    </row>
    <row r="76" spans="1:38" ht="15.75" customHeight="1">
      <c r="A76" s="372" t="str" cm="1">
        <f t="array" ref="A76">IFERROR(_xlfn.IFS(G38=0,"",G38&gt;0,G38),"")</f>
        <v>Yusnieli Ferrer Rondon</v>
      </c>
      <c r="B76" s="372" t="str" cm="1">
        <f t="array" ref="B76">IFERROR(_xlfn.IFS(I38=0,"",I38&gt;0,I38),"")</f>
        <v>p</v>
      </c>
      <c r="C76"/>
      <c r="D76" s="388"/>
      <c r="E76" s="388"/>
      <c r="F76" s="388"/>
      <c r="G76" s="388"/>
      <c r="H76" s="388"/>
      <c r="I76" s="388"/>
      <c r="J76" s="388"/>
      <c r="K76" s="388"/>
      <c r="L76" s="388"/>
      <c r="M76" s="388"/>
      <c r="O76" s="388"/>
      <c r="P76" s="388"/>
      <c r="Q76" s="388"/>
      <c r="R76" s="388"/>
      <c r="S76" s="388"/>
      <c r="T76" s="388"/>
      <c r="U76" s="388"/>
      <c r="V76" s="388"/>
      <c r="W76" s="388"/>
      <c r="X76" s="388"/>
      <c r="Y76" s="388"/>
      <c r="Z76" s="388"/>
      <c r="AA76" s="388"/>
      <c r="AB76" s="857"/>
      <c r="AC76" s="857"/>
      <c r="AD76" s="857"/>
      <c r="AE76" s="857"/>
      <c r="AF76" s="857"/>
      <c r="AG76" s="857"/>
      <c r="AH76" s="388"/>
      <c r="AI76" s="388"/>
    </row>
    <row r="77" spans="1:38" ht="15.75" customHeight="1">
      <c r="A77" s="372" cm="1">
        <f t="array" ref="A77">IFERROR(_xlfn.IFS(G39=0,"",G39&gt;0,G39),"")</f>
        <v>34</v>
      </c>
      <c r="B77" s="372" t="str" cm="1">
        <f t="array" ref="B77">IFERROR(_xlfn.IFS(I39=0,"",I39&gt;0,I39),"")</f>
        <v/>
      </c>
      <c r="C77"/>
      <c r="D77" s="388"/>
      <c r="E77" s="388"/>
      <c r="F77" s="388"/>
      <c r="G77" s="388"/>
      <c r="H77" s="388"/>
      <c r="I77" s="388"/>
      <c r="J77" s="388"/>
      <c r="K77" s="388"/>
      <c r="L77" s="388"/>
      <c r="M77" s="388"/>
      <c r="O77" s="388"/>
      <c r="P77" s="388"/>
      <c r="Q77" s="388"/>
      <c r="R77" s="388"/>
      <c r="S77" s="388"/>
      <c r="T77" s="388"/>
      <c r="U77" s="388"/>
      <c r="V77" s="388"/>
      <c r="W77" s="388"/>
      <c r="X77" s="388"/>
      <c r="Y77" s="388"/>
      <c r="Z77" s="388"/>
      <c r="AA77" s="388"/>
      <c r="AB77" s="857"/>
      <c r="AC77" s="857"/>
      <c r="AD77" s="857"/>
      <c r="AE77" s="857"/>
      <c r="AF77" s="857"/>
      <c r="AG77" s="857"/>
      <c r="AH77" s="388"/>
      <c r="AI77" s="388"/>
    </row>
    <row r="78" spans="1:38" ht="15.75" customHeight="1">
      <c r="A78" s="372" t="str" cm="1">
        <f t="array" ref="A78">IFERROR(_xlfn.IFS(G40=0,"",G40&gt;0,G40),"")</f>
        <v/>
      </c>
      <c r="B78" s="372" t="str" cm="1">
        <f t="array" ref="B78">IFERROR(_xlfn.IFS(I40=0,"",I40&gt;0,I40),"")</f>
        <v/>
      </c>
      <c r="C78"/>
      <c r="D78" s="388"/>
      <c r="E78" s="388"/>
      <c r="F78" s="388"/>
      <c r="G78" s="388"/>
      <c r="H78" s="388"/>
      <c r="I78" s="388"/>
      <c r="O78" s="388"/>
      <c r="P78" s="388"/>
      <c r="Q78" s="388"/>
      <c r="R78" s="388"/>
      <c r="S78" s="388"/>
      <c r="T78" s="388"/>
      <c r="U78" s="388"/>
      <c r="V78" s="388"/>
      <c r="W78" s="388"/>
      <c r="X78" s="388"/>
      <c r="Y78" s="388"/>
      <c r="Z78" s="388"/>
      <c r="AA78" s="388"/>
      <c r="AB78" s="857"/>
      <c r="AC78" s="857"/>
      <c r="AD78" s="857"/>
      <c r="AE78" s="857"/>
      <c r="AF78" s="857"/>
      <c r="AG78" s="857"/>
      <c r="AH78" s="388"/>
      <c r="AI78" s="388"/>
    </row>
    <row r="79" spans="1:38" ht="15.75" customHeight="1">
      <c r="A79" s="372" t="str" cm="1">
        <f t="array" ref="A79">IFERROR(_xlfn.IFS(G41=0,"",G41&gt;0,G41),"")</f>
        <v/>
      </c>
      <c r="B79" s="372" t="str" cm="1">
        <f t="array" ref="B79">IFERROR(_xlfn.IFS(I41=0,"",I41&gt;0,I41),"")</f>
        <v/>
      </c>
      <c r="C79"/>
      <c r="O79" s="388"/>
      <c r="P79" s="388"/>
      <c r="Q79" s="388"/>
      <c r="R79" s="388"/>
      <c r="S79" s="388"/>
      <c r="T79" s="388"/>
      <c r="U79" s="388"/>
      <c r="V79" s="388"/>
      <c r="W79" s="388"/>
      <c r="X79" s="388"/>
      <c r="Y79" s="388"/>
      <c r="Z79" s="388"/>
      <c r="AA79" s="388"/>
      <c r="AB79" s="857"/>
      <c r="AC79" s="857"/>
      <c r="AD79" s="857"/>
      <c r="AE79" s="857"/>
      <c r="AF79" s="857"/>
      <c r="AG79" s="857"/>
      <c r="AH79" s="388"/>
      <c r="AI79" s="388"/>
    </row>
    <row r="80" spans="1:38" ht="15.75" customHeight="1">
      <c r="A80" s="372" t="str" cm="1">
        <f t="array" ref="A80">IFERROR(_xlfn.IFS(G43=0,"",G43&gt;0,G43),"")</f>
        <v/>
      </c>
      <c r="B80" s="372" t="str" cm="1">
        <f t="array" ref="B80">IFERROR(_xlfn.IFS(I43=0,"",I43&gt;0,I43),"")</f>
        <v/>
      </c>
      <c r="C80"/>
      <c r="O80" s="388"/>
      <c r="P80" s="388"/>
      <c r="Q80" s="388"/>
      <c r="R80" s="388"/>
      <c r="S80" s="388"/>
      <c r="T80" s="388"/>
      <c r="U80" s="388"/>
      <c r="V80" s="388"/>
      <c r="W80" s="388"/>
      <c r="X80" s="388"/>
      <c r="Y80" s="388"/>
      <c r="Z80" s="388"/>
      <c r="AA80" s="388"/>
      <c r="AB80" s="857"/>
      <c r="AC80" s="857"/>
      <c r="AD80" s="857"/>
      <c r="AE80" s="857"/>
      <c r="AF80" s="857"/>
      <c r="AG80" s="857"/>
      <c r="AH80" s="388"/>
      <c r="AI80" s="388"/>
    </row>
    <row r="81" spans="1:35" ht="15.75" customHeight="1">
      <c r="A81" s="372" t="str" cm="1">
        <f t="array" ref="A81">IFERROR(_xlfn.IFS(G44=0,"",G44&gt;0,G44),"")</f>
        <v/>
      </c>
      <c r="B81" s="372" t="str" cm="1">
        <f t="array" ref="B81">IFERROR(_xlfn.IFS(I44=0,"",I44&gt;0,I44),"")</f>
        <v/>
      </c>
      <c r="O81" s="388"/>
      <c r="P81" s="388"/>
      <c r="Q81" s="388"/>
      <c r="R81" s="388"/>
      <c r="S81" s="388"/>
      <c r="T81" s="388"/>
      <c r="U81" s="388"/>
      <c r="V81" s="388"/>
      <c r="W81" s="388"/>
      <c r="X81" s="388"/>
      <c r="Y81" s="388"/>
      <c r="Z81" s="388"/>
      <c r="AA81" s="857"/>
      <c r="AB81" s="857"/>
      <c r="AC81" s="857"/>
      <c r="AD81" s="857"/>
      <c r="AE81" s="857"/>
      <c r="AF81" s="857"/>
      <c r="AG81" s="857"/>
      <c r="AH81" s="388"/>
      <c r="AI81" s="388"/>
    </row>
    <row r="82" spans="1:35" ht="15.75" customHeight="1">
      <c r="A82" s="372" t="str" cm="1">
        <f t="array" ref="A82">IFERROR(_xlfn.IFS(G45=0,"",G45&gt;0,G45),"")</f>
        <v/>
      </c>
      <c r="B82" s="372" t="str" cm="1">
        <f t="array" ref="B82">IFERROR(_xlfn.IFS(I45=0,"",I45&gt;0,I45),"")</f>
        <v/>
      </c>
      <c r="O82" s="388"/>
      <c r="P82" s="388"/>
      <c r="Q82" s="388"/>
      <c r="R82" s="388"/>
      <c r="S82" s="388"/>
      <c r="T82" s="388"/>
      <c r="U82" s="388"/>
      <c r="V82" s="388"/>
      <c r="W82" s="388"/>
      <c r="X82" s="388"/>
      <c r="Y82" s="388"/>
      <c r="Z82" s="388"/>
      <c r="AA82" s="857"/>
      <c r="AB82" s="857"/>
      <c r="AC82" s="857"/>
      <c r="AD82" s="857"/>
      <c r="AE82" s="857"/>
      <c r="AF82" s="857"/>
      <c r="AG82" s="857"/>
      <c r="AH82" s="388"/>
      <c r="AI82" s="388"/>
    </row>
    <row r="83" spans="1:35" ht="15.75" customHeight="1">
      <c r="A83" s="372" t="str" cm="1">
        <f t="array" ref="A83">IFERROR(_xlfn.IFS(G46=0,"",G46&gt;0,G46),"")</f>
        <v/>
      </c>
      <c r="B83" s="372" t="str" cm="1">
        <f t="array" ref="B83">IFERROR(_xlfn.IFS(I46=0,"",I46&gt;0,I46),"")</f>
        <v/>
      </c>
      <c r="O83" s="388"/>
      <c r="P83" s="388"/>
      <c r="Q83" s="388"/>
      <c r="R83" s="388"/>
      <c r="S83" s="388"/>
      <c r="T83" s="388"/>
      <c r="U83" s="388"/>
      <c r="V83" s="388"/>
      <c r="W83" s="388"/>
      <c r="X83" s="388"/>
      <c r="Y83" s="388"/>
      <c r="Z83" s="388"/>
      <c r="AA83" s="857"/>
      <c r="AB83" s="857"/>
      <c r="AC83" s="857"/>
      <c r="AD83" s="857"/>
      <c r="AE83" s="857"/>
      <c r="AF83" s="857"/>
      <c r="AG83" s="857"/>
      <c r="AH83" s="388"/>
      <c r="AI83" s="388"/>
    </row>
    <row r="84" spans="1:35" ht="15.75" customHeight="1">
      <c r="A84" s="372" t="str" cm="1">
        <f t="array" ref="A84">IFERROR(_xlfn.IFS(G47=0,"",G47&gt;0,G47),"")</f>
        <v/>
      </c>
      <c r="B84" s="372" t="str" cm="1">
        <f t="array" ref="B84">IFERROR(_xlfn.IFS(I47=0,"",I47&gt;0,I47),"")</f>
        <v/>
      </c>
      <c r="O84" s="388"/>
      <c r="P84" s="388"/>
      <c r="Q84" s="388"/>
      <c r="R84" s="388"/>
      <c r="S84" s="388"/>
      <c r="T84" s="388"/>
      <c r="U84" s="388"/>
      <c r="V84" s="388"/>
      <c r="W84" s="388"/>
      <c r="X84" s="388"/>
      <c r="Y84" s="388"/>
      <c r="Z84" s="388"/>
      <c r="AA84" s="857"/>
      <c r="AB84" s="857"/>
      <c r="AC84" s="857"/>
      <c r="AD84" s="857"/>
      <c r="AE84" s="857"/>
      <c r="AF84" s="857"/>
      <c r="AG84" s="857"/>
      <c r="AH84" s="388"/>
      <c r="AI84" s="388"/>
    </row>
    <row r="85" spans="1:35" ht="15.75" customHeight="1">
      <c r="A85" s="372" t="str" cm="1">
        <f t="array" ref="A85">IFERROR(_xlfn.IFS(G49=0,"",G49&gt;0,G49),"")</f>
        <v/>
      </c>
      <c r="B85" s="372" t="str" cm="1">
        <f t="array" ref="B85">IFERROR(_xlfn.IFS(I49=0,"",I49&gt;0,I49),"")</f>
        <v/>
      </c>
      <c r="O85" s="388"/>
      <c r="P85" s="388"/>
      <c r="Q85" s="388"/>
      <c r="R85" s="388"/>
      <c r="S85" s="388"/>
      <c r="T85" s="388"/>
      <c r="U85" s="388"/>
      <c r="V85" s="388"/>
      <c r="W85" s="388"/>
      <c r="X85" s="388"/>
      <c r="Y85" s="388"/>
      <c r="Z85" s="388"/>
      <c r="AA85" s="857"/>
      <c r="AB85" s="857"/>
      <c r="AC85" s="857"/>
      <c r="AD85" s="857"/>
      <c r="AE85" s="857"/>
      <c r="AF85" s="857"/>
      <c r="AG85" s="857"/>
      <c r="AH85" s="388"/>
      <c r="AI85" s="388"/>
    </row>
    <row r="86" spans="1:35" ht="15.75" customHeight="1">
      <c r="A86" s="372" t="str" cm="1">
        <f t="array" ref="A86">IFERROR(_xlfn.IFS(G50=0,"",G50&gt;0,G50),"")</f>
        <v/>
      </c>
      <c r="B86" s="372" t="str" cm="1">
        <f t="array" ref="B86">IFERROR(_xlfn.IFS(I50=0,"",I50&gt;0,I50),"")</f>
        <v/>
      </c>
      <c r="O86" s="388"/>
      <c r="P86" s="388"/>
      <c r="Q86" s="388"/>
      <c r="R86" s="388"/>
      <c r="S86" s="388"/>
      <c r="T86" s="388"/>
      <c r="U86" s="388"/>
      <c r="V86" s="388"/>
      <c r="W86" s="388"/>
      <c r="X86" s="388"/>
      <c r="Y86" s="388"/>
      <c r="Z86" s="388"/>
      <c r="AA86" s="857"/>
      <c r="AB86" s="857"/>
      <c r="AC86" s="857"/>
      <c r="AD86" s="857"/>
      <c r="AE86" s="857"/>
      <c r="AF86" s="857"/>
      <c r="AG86" s="857"/>
      <c r="AH86" s="388"/>
      <c r="AI86" s="388"/>
    </row>
    <row r="87" spans="1:35" ht="15.75" customHeight="1">
      <c r="A87" s="372" t="str" cm="1">
        <f t="array" ref="A87">IFERROR(_xlfn.IFS(G51=0,"",G51&gt;0,G51),"")</f>
        <v/>
      </c>
      <c r="B87" s="372" t="str" cm="1">
        <f t="array" ref="B87">IFERROR(_xlfn.IFS(I51=0,"",I51&gt;0,I51),"")</f>
        <v/>
      </c>
      <c r="T87" s="388"/>
      <c r="U87" s="388"/>
      <c r="V87" s="388"/>
      <c r="W87" s="388"/>
      <c r="X87" s="388"/>
    </row>
    <row r="88" spans="1:35" ht="15.75" customHeight="1">
      <c r="A88" s="372" t="str" cm="1">
        <f t="array" ref="A88">IFERROR(_xlfn.IFS(G60=0,"",G60&gt;0,G60),"")</f>
        <v/>
      </c>
      <c r="B88" s="372" t="str" cm="1">
        <f t="array" ref="B88">IFERROR(_xlfn.IFS(I60=0,"",I60&gt;0,I60),"")</f>
        <v/>
      </c>
    </row>
    <row r="89" spans="1:35" ht="15.75" customHeight="1">
      <c r="A89" s="372" t="str" cm="1">
        <f t="array" ref="A89">IFERROR(_xlfn.IFS(G61=0,"",G61&gt;0,G61),"")</f>
        <v/>
      </c>
      <c r="B89" s="372" t="str" cm="1">
        <f t="array" ref="B89">IFERROR(_xlfn.IFS(I61=0,"",I61&gt;0,I61),"")</f>
        <v/>
      </c>
    </row>
    <row r="90" spans="1:35" ht="15.75" customHeight="1">
      <c r="A90" s="372" t="str" cm="1">
        <f t="array" ref="A90">IFERROR(_xlfn.IFS(G62=0,"",G62&gt;0,G62),"")</f>
        <v/>
      </c>
      <c r="B90" s="372" t="str" cm="1">
        <f t="array" ref="B90">IFERROR(_xlfn.IFS(I62=0,"",I62&gt;0,I62),"")</f>
        <v/>
      </c>
    </row>
    <row r="91" spans="1:35" ht="15.75" customHeight="1">
      <c r="A91" s="372" t="str" cm="1">
        <f t="array" ref="A91">IFERROR(_xlfn.IFS(G63=0,"",G63&gt;0,G63),"")</f>
        <v/>
      </c>
      <c r="B91" s="372" t="str" cm="1">
        <f t="array" ref="B91">IFERROR(_xlfn.IFS(I63=0,"",I63&gt;0,I63),"")</f>
        <v/>
      </c>
    </row>
    <row r="92" spans="1:35" ht="15.75" customHeight="1">
      <c r="A92" s="372" t="str" cm="1">
        <f t="array" ref="A92">IFERROR(_xlfn.IFS(G64=0,"",G64&gt;0,G64),"")</f>
        <v/>
      </c>
      <c r="B92" s="372" t="str" cm="1">
        <f t="array" ref="B92">IFERROR(_xlfn.IFS(I64=0,"",I64&gt;0,I64),"")</f>
        <v/>
      </c>
    </row>
    <row r="93" spans="1:35" ht="15.75" customHeight="1">
      <c r="A93" s="372" t="str" cm="1">
        <f t="array" ref="A93">IFERROR(_xlfn.IFS(G65=0,"",G65&gt;0,G65),"")</f>
        <v/>
      </c>
      <c r="B93" s="372" t="str" cm="1">
        <f t="array" ref="B93">IFERROR(_xlfn.IFS(I65=0,"",I65&gt;0,I65),"")</f>
        <v/>
      </c>
    </row>
    <row r="94" spans="1:35" ht="15.75" customHeight="1">
      <c r="A94" s="372" t="str" cm="1">
        <f t="array" ref="A94">IFERROR(_xlfn.IFS(G66=0,"",G66&gt;0,G66),"")</f>
        <v/>
      </c>
      <c r="B94" s="372" t="str" cm="1">
        <f t="array" ref="B94">IFERROR(_xlfn.IFS(I66=0,"",I66&gt;0,I66),"")</f>
        <v/>
      </c>
    </row>
    <row r="95" spans="1:35" ht="15.75" customHeight="1">
      <c r="A95" s="372" t="str" cm="1">
        <f t="array" ref="A95">IFERROR(_xlfn.IFS(G67=0,"",G67&gt;0,G67),"")</f>
        <v/>
      </c>
      <c r="B95" s="372" t="str" cm="1">
        <f t="array" ref="B95">IFERROR(_xlfn.IFS(I67=0,"",I67&gt;0,I67),"")</f>
        <v/>
      </c>
    </row>
    <row r="96" spans="1:35" ht="15.75" customHeight="1">
      <c r="A96" s="372" t="str" cm="1">
        <f t="array" ref="A96">IFERROR(_xlfn.IFS(G68=0,"",G68&gt;0,G68),"")</f>
        <v/>
      </c>
      <c r="B96" s="372" t="str" cm="1">
        <f t="array" ref="B96">IFERROR(_xlfn.IFS(I68=0,"",I68&gt;0,I68),"")</f>
        <v/>
      </c>
    </row>
    <row r="97" spans="1:2" ht="15.75" customHeight="1">
      <c r="A97" s="372" t="str" cm="1">
        <f t="array" ref="A97">IFERROR(_xlfn.IFS(G69=0,"",G69&gt;0,G69),"")</f>
        <v/>
      </c>
      <c r="B97" s="372" t="str" cm="1">
        <f t="array" ref="B97">IFERROR(_xlfn.IFS(I69=0,"",I69&gt;0,I69),"")</f>
        <v/>
      </c>
    </row>
    <row r="98" spans="1:2" ht="15.75" customHeight="1">
      <c r="A98" s="372" t="str" cm="1">
        <f t="array" ref="A98">IFERROR(_xlfn.IFS(G70=0,"",G70&gt;0,G70),"")</f>
        <v/>
      </c>
      <c r="B98" s="372" t="str" cm="1">
        <f t="array" ref="B98">IFERROR(_xlfn.IFS(I70=0,"",I70&gt;0,I70),"")</f>
        <v/>
      </c>
    </row>
    <row r="99" spans="1:2" ht="15.75" customHeight="1">
      <c r="A99" s="372" t="str" cm="1">
        <f t="array" ref="A99">IFERROR(_xlfn.IFS(G71=0,"",G71&gt;0,G71),"")</f>
        <v/>
      </c>
      <c r="B99" s="372" t="str" cm="1">
        <f t="array" ref="B99">IFERROR(_xlfn.IFS(I71=0,"",I71&gt;0,I71),"")</f>
        <v/>
      </c>
    </row>
    <row r="100" spans="1:2" ht="15.75" customHeight="1">
      <c r="A100" s="396" t="str" cm="1">
        <f t="array" ref="A100">IFERROR(_xlfn.IFS(K5=0,"",K5&gt;0,K5),"")</f>
        <v/>
      </c>
      <c r="B100" s="396" t="str" cm="1">
        <f t="array" ref="B100">IFERROR(_xlfn.IFS(L5=0,"",L5&gt;0,L5),"")</f>
        <v/>
      </c>
    </row>
    <row r="101" spans="1:2" ht="15.75" customHeight="1">
      <c r="A101" s="396" t="str" cm="1">
        <f t="array" ref="A101">IFERROR(_xlfn.IFS(K6=0,"",K6&gt;0,K6),"")</f>
        <v/>
      </c>
      <c r="B101" s="396" t="str" cm="1">
        <f t="array" ref="B101">IFERROR(_xlfn.IFS(L6=0,"",L6&gt;0,L6),"")</f>
        <v/>
      </c>
    </row>
    <row r="102" spans="1:2" ht="15.75" customHeight="1">
      <c r="A102" s="396" t="str" cm="1">
        <f t="array" ref="A102">IFERROR(_xlfn.IFS(K7=0,"",K7&gt;0,K7),"")</f>
        <v/>
      </c>
      <c r="B102" s="396" t="str" cm="1">
        <f t="array" ref="B102">IFERROR(_xlfn.IFS(L7=0,"",L7&gt;0,L7),"")</f>
        <v/>
      </c>
    </row>
    <row r="103" spans="1:2" ht="15.75" customHeight="1">
      <c r="A103" s="396" t="str" cm="1">
        <f t="array" ref="A103">IFERROR(_xlfn.IFS(K8=0,"",K8&gt;0,K8),"")</f>
        <v/>
      </c>
      <c r="B103" s="396" t="str" cm="1">
        <f t="array" ref="B103">IFERROR(_xlfn.IFS(L8=0,"",L8&gt;0,L8),"")</f>
        <v/>
      </c>
    </row>
    <row r="104" spans="1:2" ht="15.75" customHeight="1">
      <c r="A104" s="396" t="str" cm="1">
        <f t="array" ref="A104">IFERROR(_xlfn.IFS(K9=0,"",K9&gt;0,K9),"")</f>
        <v/>
      </c>
      <c r="B104" s="396" t="str" cm="1">
        <f t="array" ref="B104">IFERROR(_xlfn.IFS(L9=0,"",L9&gt;0,L9),"")</f>
        <v/>
      </c>
    </row>
    <row r="105" spans="1:2" ht="15.75" customHeight="1">
      <c r="A105" s="396" t="str" cm="1">
        <f t="array" ref="A105">IFERROR(_xlfn.IFS(K10=0,"",K10&gt;0,K10),"")</f>
        <v/>
      </c>
      <c r="B105" s="396" t="str" cm="1">
        <f t="array" ref="B105">IFERROR(_xlfn.IFS(L10=0,"",L10&gt;0,L10),"")</f>
        <v/>
      </c>
    </row>
    <row r="106" spans="1:2" ht="15.75" customHeight="1">
      <c r="A106" s="396" t="str" cm="1">
        <f t="array" ref="A106">IFERROR(_xlfn.IFS(K11=0,"",K11&gt;0,K11),"")</f>
        <v/>
      </c>
      <c r="B106" s="396" t="str" cm="1">
        <f t="array" ref="B106">IFERROR(_xlfn.IFS(L11=0,"",L11&gt;0,L11),"")</f>
        <v/>
      </c>
    </row>
    <row r="107" spans="1:2" ht="15.75" customHeight="1">
      <c r="A107" s="396" t="str" cm="1">
        <f t="array" ref="A107">IFERROR(_xlfn.IFS(K12=0,"",K12&gt;0,K12),"")</f>
        <v/>
      </c>
      <c r="B107" s="396" t="str" cm="1">
        <f t="array" ref="B107">IFERROR(_xlfn.IFS(L12=0,"",L12&gt;0,L12),"")</f>
        <v/>
      </c>
    </row>
    <row r="108" spans="1:2" ht="15.75" customHeight="1">
      <c r="A108" s="396" t="str" cm="1">
        <f t="array" ref="A108">IFERROR(_xlfn.IFS(K13=0,"",K13&gt;0,K13),"")</f>
        <v/>
      </c>
      <c r="B108" s="396" t="str" cm="1">
        <f t="array" ref="B108">IFERROR(_xlfn.IFS(L13=0,"",L13&gt;0,L13),"")</f>
        <v/>
      </c>
    </row>
    <row r="109" spans="1:2" ht="15.75" customHeight="1">
      <c r="A109" s="396" t="str" cm="1">
        <f t="array" ref="A109">IFERROR(_xlfn.IFS(K14=0,"",K14&gt;0,K14),"")</f>
        <v/>
      </c>
      <c r="B109" s="396" t="str" cm="1">
        <f t="array" ref="B109">IFERROR(_xlfn.IFS(L14=0,"",L14&gt;0,L14),"")</f>
        <v/>
      </c>
    </row>
    <row r="110" spans="1:2" ht="15.75" customHeight="1">
      <c r="A110" s="396" t="str" cm="1">
        <f t="array" ref="A110">IFERROR(_xlfn.IFS(K15=0,"",K15&gt;0,K15),"")</f>
        <v/>
      </c>
      <c r="B110" s="396" t="str" cm="1">
        <f t="array" ref="B110">IFERROR(_xlfn.IFS(L15=0,"",L15&gt;0,L15),"")</f>
        <v/>
      </c>
    </row>
    <row r="111" spans="1:2" ht="15.75" customHeight="1">
      <c r="A111" s="396" t="str" cm="1">
        <f t="array" ref="A111">IFERROR(_xlfn.IFS(K16=0,"",K16&gt;0,K16),"")</f>
        <v/>
      </c>
      <c r="B111" s="396" t="str" cm="1">
        <f t="array" ref="B111">IFERROR(_xlfn.IFS(L16=0,"",L16&gt;0,L16),"")</f>
        <v/>
      </c>
    </row>
    <row r="112" spans="1:2" ht="15.75" customHeight="1">
      <c r="A112" s="396" t="str" cm="1">
        <f t="array" ref="A112">IFERROR(_xlfn.IFS(K17=0,"",K17&gt;0,K17),"")</f>
        <v/>
      </c>
      <c r="B112" s="396" t="str" cm="1">
        <f t="array" ref="B112">IFERROR(_xlfn.IFS(L17=0,"",L17&gt;0,L17),"")</f>
        <v/>
      </c>
    </row>
    <row r="113" spans="1:2" ht="15.75" customHeight="1">
      <c r="A113" s="396" t="str" cm="1">
        <f t="array" ref="A113">IFERROR(_xlfn.IFS(K18=0,"",K18&gt;0,K18),"")</f>
        <v/>
      </c>
      <c r="B113" s="396" t="str" cm="1">
        <f t="array" ref="B113">IFERROR(_xlfn.IFS(L18=0,"",L18&gt;0,L18),"")</f>
        <v/>
      </c>
    </row>
    <row r="114" spans="1:2" ht="15.75" customHeight="1">
      <c r="A114" s="396" t="str" cm="1">
        <f t="array" ref="A114">IFERROR(_xlfn.IFS(K19=0,"",K19&gt;0,K19),"")</f>
        <v/>
      </c>
      <c r="B114" s="396" t="str" cm="1">
        <f t="array" ref="B114">IFERROR(_xlfn.IFS(L19=0,"",L19&gt;0,L19),"")</f>
        <v/>
      </c>
    </row>
    <row r="115" spans="1:2" ht="15.75" customHeight="1">
      <c r="A115" s="396" t="str" cm="1">
        <f t="array" ref="A115">IFERROR(_xlfn.IFS(K20=0,"",K20&gt;0,K20),"")</f>
        <v/>
      </c>
      <c r="B115" s="396" t="str" cm="1">
        <f t="array" ref="B115">IFERROR(_xlfn.IFS(L20=0,"",L20&gt;0,L20),"")</f>
        <v/>
      </c>
    </row>
    <row r="116" spans="1:2" ht="15.75" customHeight="1">
      <c r="A116" s="396" t="str" cm="1">
        <f t="array" ref="A116">IFERROR(_xlfn.IFS(K21=0,"",K21&gt;0,K21),"")</f>
        <v/>
      </c>
      <c r="B116" s="396" t="str" cm="1">
        <f t="array" ref="B116">IFERROR(_xlfn.IFS(L21=0,"",L21&gt;0,L21),"")</f>
        <v/>
      </c>
    </row>
    <row r="117" spans="1:2" ht="15.75" customHeight="1">
      <c r="A117" s="396" t="str" cm="1">
        <f t="array" ref="A117">IFERROR(_xlfn.IFS(K22=0,"",K22&gt;0,K22),"")</f>
        <v/>
      </c>
      <c r="B117" s="396" t="str" cm="1">
        <f t="array" ref="B117">IFERROR(_xlfn.IFS(L22=0,"",L22&gt;0,L22),"")</f>
        <v/>
      </c>
    </row>
    <row r="118" spans="1:2" ht="15.75" customHeight="1">
      <c r="A118" s="396" t="str" cm="1">
        <f t="array" ref="A118">IFERROR(_xlfn.IFS(K23=0,"",K23&gt;0,K23),"")</f>
        <v/>
      </c>
      <c r="B118" s="396" t="str" cm="1">
        <f t="array" ref="B118">IFERROR(_xlfn.IFS(L23=0,"",L23&gt;0,L23),"")</f>
        <v/>
      </c>
    </row>
    <row r="119" spans="1:2" ht="15.75" customHeight="1">
      <c r="A119" s="396" t="str" cm="1">
        <f t="array" ref="A119">IFERROR(_xlfn.IFS(K24=0,"",K24&gt;0,K24),"")</f>
        <v/>
      </c>
      <c r="B119" s="396" t="str" cm="1">
        <f t="array" ref="B119">IFERROR(_xlfn.IFS(L24=0,"",L24&gt;0,L24),"")</f>
        <v/>
      </c>
    </row>
    <row r="120" spans="1:2" ht="15.75" customHeight="1">
      <c r="A120" s="396" t="str" cm="1">
        <f t="array" ref="A120">IFERROR(_xlfn.IFS(K25=0,"",K25&gt;0,K25),"")</f>
        <v/>
      </c>
      <c r="B120" s="396" t="str" cm="1">
        <f t="array" ref="B120">IFERROR(_xlfn.IFS(L25=0,"",L25&gt;0,L25),"")</f>
        <v/>
      </c>
    </row>
    <row r="121" spans="1:2" ht="15.75" customHeight="1">
      <c r="A121" s="396" t="str" cm="1">
        <f t="array" ref="A121">IFERROR(_xlfn.IFS(K26=0,"",K26&gt;0,K26),"")</f>
        <v/>
      </c>
      <c r="B121" s="396" t="str" cm="1">
        <f t="array" ref="B121">IFERROR(_xlfn.IFS(L26=0,"",L26&gt;0,L26),"")</f>
        <v/>
      </c>
    </row>
    <row r="122" spans="1:2" ht="15.75" customHeight="1">
      <c r="A122" s="396" t="str" cm="1">
        <f t="array" ref="A122">IFERROR(_xlfn.IFS(K27=0,"",K27&gt;0,K27),"")</f>
        <v/>
      </c>
      <c r="B122" s="396" t="str" cm="1">
        <f t="array" ref="B122">IFERROR(_xlfn.IFS(L27=0,"",L27&gt;0,L27),"")</f>
        <v/>
      </c>
    </row>
    <row r="123" spans="1:2" ht="15.75" customHeight="1">
      <c r="A123" s="396" t="str" cm="1">
        <f t="array" ref="A123">IFERROR(_xlfn.IFS(K28=0,"",K28&gt;0,K28),"")</f>
        <v/>
      </c>
      <c r="B123" s="396" t="str" cm="1">
        <f t="array" ref="B123">IFERROR(_xlfn.IFS(L28=0,"",L28&gt;0,L28),"")</f>
        <v/>
      </c>
    </row>
    <row r="124" spans="1:2" ht="15.75" customHeight="1">
      <c r="A124" s="396" t="str" cm="1">
        <f t="array" ref="A124">IFERROR(_xlfn.IFS(K29=0,"",K29&gt;0,K29),"")</f>
        <v/>
      </c>
      <c r="B124" s="396" t="str" cm="1">
        <f t="array" ref="B124">IFERROR(_xlfn.IFS(L29=0,"",L29&gt;0,L29),"")</f>
        <v/>
      </c>
    </row>
    <row r="125" spans="1:2" ht="15.75" customHeight="1">
      <c r="A125" s="396" t="str" cm="1">
        <f t="array" ref="A125">IFERROR(_xlfn.IFS(K30=0,"",K30&gt;0,K30),"")</f>
        <v/>
      </c>
      <c r="B125" s="396" t="str" cm="1">
        <f t="array" ref="B125">IFERROR(_xlfn.IFS(L30=0,"",L30&gt;0,L30),"")</f>
        <v/>
      </c>
    </row>
    <row r="126" spans="1:2" ht="15.75" customHeight="1">
      <c r="A126" s="396" t="str" cm="1">
        <f t="array" ref="A126">IFERROR(_xlfn.IFS(K31=0,"",K31&gt;0,K31),"")</f>
        <v/>
      </c>
      <c r="B126" s="396" t="str" cm="1">
        <f t="array" ref="B126">IFERROR(_xlfn.IFS(L31=0,"",L31&gt;0,L31),"")</f>
        <v/>
      </c>
    </row>
    <row r="127" spans="1:2" ht="15.75" customHeight="1">
      <c r="A127" s="396" t="str" cm="1">
        <f t="array" ref="A127">IFERROR(_xlfn.IFS(K32=0,"",K32&gt;0,K32),"")</f>
        <v/>
      </c>
      <c r="B127" s="396" t="str" cm="1">
        <f t="array" ref="B127">IFERROR(_xlfn.IFS(L32=0,"",L32&gt;0,L32),"")</f>
        <v/>
      </c>
    </row>
    <row r="128" spans="1:2" ht="15.75" customHeight="1">
      <c r="A128" s="396" t="str" cm="1">
        <f t="array" ref="A128">IFERROR(_xlfn.IFS(K33=0,"",K33&gt;0,K33),"")</f>
        <v/>
      </c>
      <c r="B128" s="396" t="str" cm="1">
        <f t="array" ref="B128">IFERROR(_xlfn.IFS(L33=0,"",L33&gt;0,L33),"")</f>
        <v/>
      </c>
    </row>
    <row r="129" spans="1:2" ht="15.75" customHeight="1">
      <c r="A129" s="396" t="str" cm="1">
        <f t="array" ref="A129">IFERROR(_xlfn.IFS(K34=0,"",K34&gt;0,K34),"")</f>
        <v/>
      </c>
      <c r="B129" s="396" t="str" cm="1">
        <f t="array" ref="B129">IFERROR(_xlfn.IFS(L34=0,"",L34&gt;0,L34),"")</f>
        <v/>
      </c>
    </row>
    <row r="130" spans="1:2" ht="15.75" customHeight="1">
      <c r="A130" s="373" t="str">
        <f>'Wknd Shift Roster'!A1</f>
        <v>Deja Anderson</v>
      </c>
      <c r="B130" s="373" t="str">
        <f>'Wknd Shift Roster'!B1</f>
        <v>SL</v>
      </c>
    </row>
    <row r="131" spans="1:2" ht="15.75" customHeight="1">
      <c r="A131" s="373" t="str">
        <f>'Wknd Shift Roster'!A2</f>
        <v>Eumary Quinones- Inventory Lead</v>
      </c>
      <c r="B131" s="373" t="str">
        <f>'Wknd Shift Roster'!B2</f>
        <v>I</v>
      </c>
    </row>
    <row r="132" spans="1:2" ht="15.75" customHeight="1">
      <c r="A132" s="373" t="str">
        <f>'Wknd Shift Roster'!A3</f>
        <v>Richard Carpenter</v>
      </c>
      <c r="B132" s="373" t="str">
        <f>'Wknd Shift Roster'!B3</f>
        <v>sp</v>
      </c>
    </row>
    <row r="133" spans="1:2" ht="15.75" customHeight="1">
      <c r="A133" s="373" t="str">
        <f>'Wknd Shift Roster'!A4</f>
        <v>Ernesto Reyes Perez</v>
      </c>
      <c r="B133" s="373" t="str">
        <f>'Wknd Shift Roster'!B4</f>
        <v>cs</v>
      </c>
    </row>
    <row r="134" spans="1:2" ht="15.75" customHeight="1">
      <c r="A134" s="373" t="str">
        <f>'Wknd Shift Roster'!A5</f>
        <v>Sunia Hernandez Velazco</v>
      </c>
      <c r="B134" s="373" t="str">
        <f>'Wknd Shift Roster'!B5</f>
        <v>dS</v>
      </c>
    </row>
    <row r="135" spans="1:2" ht="15.75" customHeight="1">
      <c r="A135" s="373" t="str">
        <f>'Wknd Shift Roster'!A6</f>
        <v xml:space="preserve">Rolexis Lopez Diaz </v>
      </c>
      <c r="B135" s="373" t="str">
        <f>'Wknd Shift Roster'!B6</f>
        <v>AB</v>
      </c>
    </row>
    <row r="136" spans="1:2" ht="15.75" customHeight="1">
      <c r="A136" s="373" t="str">
        <f>'Wknd Shift Roster'!A7</f>
        <v>Joaquin Lopez Enrique</v>
      </c>
      <c r="B136" s="373" t="str">
        <f>'Wknd Shift Roster'!B7</f>
        <v>rpa</v>
      </c>
    </row>
    <row r="137" spans="1:2" ht="15.75" customHeight="1">
      <c r="A137" s="373" t="str">
        <f>'Wknd Shift Roster'!A8</f>
        <v>Dora Lopez (Alicia)</v>
      </c>
      <c r="B137" s="373" t="str">
        <f>'Wknd Shift Roster'!B8</f>
        <v>cb</v>
      </c>
    </row>
    <row r="138" spans="1:2" ht="15.75" customHeight="1">
      <c r="A138" s="373" t="str">
        <f>'Wknd Shift Roster'!A9</f>
        <v>Sonia Lopez Medina</v>
      </c>
      <c r="B138" s="373" t="str">
        <f>'Wknd Shift Roster'!B9</f>
        <v>re</v>
      </c>
    </row>
    <row r="139" spans="1:2" ht="15.75" customHeight="1">
      <c r="A139" s="373" t="str">
        <f>'Wknd Shift Roster'!A10</f>
        <v>Josefa Martinez</v>
      </c>
      <c r="B139" s="373" t="str">
        <f>'Wknd Shift Roster'!B10</f>
        <v>cb</v>
      </c>
    </row>
    <row r="140" spans="1:2" ht="15.75" customHeight="1">
      <c r="A140" s="373" t="str">
        <f>'Wknd Shift Roster'!A11</f>
        <v>Armando Perez Herdia</v>
      </c>
      <c r="B140" s="373" t="str">
        <f>'Wknd Shift Roster'!B11</f>
        <v>rp</v>
      </c>
    </row>
    <row r="141" spans="1:2" ht="15.75" customHeight="1">
      <c r="A141" s="373" t="str">
        <f>'Wknd Shift Roster'!A12</f>
        <v>Siria M Diaz Verdecia</v>
      </c>
      <c r="B141" s="373" t="str">
        <f>'Wknd Shift Roster'!B12</f>
        <v>b</v>
      </c>
    </row>
    <row r="142" spans="1:2" ht="15.75" customHeight="1">
      <c r="A142" s="373" t="str">
        <f>'Wknd Shift Roster'!A13</f>
        <v>Beliza Chavez</v>
      </c>
      <c r="B142" s="373" t="str">
        <f>'Wknd Shift Roster'!B13</f>
        <v>S</v>
      </c>
    </row>
    <row r="143" spans="1:2" ht="15.75" customHeight="1">
      <c r="A143" s="373" t="str">
        <f>'Wknd Shift Roster'!A14</f>
        <v>Daliannis Boza</v>
      </c>
      <c r="B143" s="373" t="str">
        <f>'Wknd Shift Roster'!B14</f>
        <v>b</v>
      </c>
    </row>
    <row r="144" spans="1:2" ht="15.75" customHeight="1">
      <c r="A144" s="373" t="str">
        <f>'Wknd Shift Roster'!A15</f>
        <v>Sophia Gonzalez</v>
      </c>
      <c r="B144" s="373" t="str">
        <f>'Wknd Shift Roster'!B15</f>
        <v>S</v>
      </c>
    </row>
    <row r="145" spans="1:2" ht="15.75" customHeight="1">
      <c r="A145" s="373" t="str">
        <f>'Wknd Shift Roster'!A16</f>
        <v>Ana L. Gonzalez Martinez</v>
      </c>
      <c r="B145" s="373" t="str">
        <f>'Wknd Shift Roster'!B16</f>
        <v>cb</v>
      </c>
    </row>
    <row r="146" spans="1:2" ht="15.75" customHeight="1">
      <c r="A146" s="373" t="str">
        <f>'Wknd Shift Roster'!A17</f>
        <v>Yoel Romero</v>
      </c>
      <c r="B146" s="373" t="str">
        <f>'Wknd Shift Roster'!B17</f>
        <v>tr</v>
      </c>
    </row>
    <row r="147" spans="1:2" ht="15.75" customHeight="1">
      <c r="A147" s="373" t="str">
        <f>'Wknd Shift Roster'!A18</f>
        <v>Dainier Abreu</v>
      </c>
      <c r="B147" s="373" t="str">
        <f>'Wknd Shift Roster'!B18</f>
        <v>rpa</v>
      </c>
    </row>
    <row r="148" spans="1:2" ht="15.75" customHeight="1">
      <c r="A148" s="373" t="str">
        <f>'Wknd Shift Roster'!A19</f>
        <v>Kenia Fernandez</v>
      </c>
      <c r="B148" s="373" t="str">
        <f>'Wknd Shift Roster'!B19</f>
        <v>b</v>
      </c>
    </row>
    <row r="149" spans="1:2" ht="15.75" customHeight="1">
      <c r="A149" s="373" t="str">
        <f>'Wknd Shift Roster'!A20</f>
        <v>Jean Mike Sylvain</v>
      </c>
      <c r="B149" s="373" t="str">
        <f>'Wknd Shift Roster'!B20</f>
        <v>mp</v>
      </c>
    </row>
    <row r="150" spans="1:2" ht="15.75" customHeight="1">
      <c r="A150" s="373" t="str">
        <f>'Wknd Shift Roster'!A21</f>
        <v>Maria Arango</v>
      </c>
      <c r="B150" s="373" t="str">
        <f>'Wknd Shift Roster'!B21</f>
        <v>b</v>
      </c>
    </row>
    <row r="151" spans="1:2" ht="15.75" customHeight="1">
      <c r="A151" s="373" t="str">
        <f>'Wknd Shift Roster'!A22</f>
        <v>Lisander Sanchez Velazco</v>
      </c>
      <c r="B151" s="373" t="str">
        <f>'Wknd Shift Roster'!B22</f>
        <v>tp</v>
      </c>
    </row>
    <row r="152" spans="1:2" ht="15.75" customHeight="1">
      <c r="A152" s="373" t="str">
        <f>'Wknd Shift Roster'!A23</f>
        <v>Juana Howe Pupo</v>
      </c>
      <c r="B152" s="373" t="str">
        <f>'Wknd Shift Roster'!B23</f>
        <v>ab</v>
      </c>
    </row>
    <row r="153" spans="1:2" ht="15.75" customHeight="1">
      <c r="A153" s="373" t="str">
        <f>'Wknd Shift Roster'!A24</f>
        <v>Mirenia Espinosa</v>
      </c>
      <c r="B153" s="373" t="str">
        <f>'Wknd Shift Roster'!B24</f>
        <v>mp</v>
      </c>
    </row>
    <row r="154" spans="1:2" ht="15.75" customHeight="1">
      <c r="A154" s="373" t="str">
        <f>'Wknd Shift Roster'!A25</f>
        <v/>
      </c>
      <c r="B154" s="373" t="str">
        <f>'Wknd Shift Roster'!B25</f>
        <v/>
      </c>
    </row>
    <row r="155" spans="1:2" ht="15.75" customHeight="1">
      <c r="A155" s="373" t="str">
        <f>'Wknd Shift Roster'!A26</f>
        <v/>
      </c>
      <c r="B155" s="373" t="str">
        <f>'Wknd Shift Roster'!B26</f>
        <v/>
      </c>
    </row>
    <row r="156" spans="1:2" ht="15.75" customHeight="1">
      <c r="A156" s="373" t="str">
        <f>'Wknd Shift Roster'!A27</f>
        <v/>
      </c>
      <c r="B156" s="373" t="str">
        <f>'Wknd Shift Roster'!B27</f>
        <v/>
      </c>
    </row>
    <row r="157" spans="1:2" ht="15.75" customHeight="1">
      <c r="A157" s="373" t="str">
        <f>'Wknd Shift Roster'!A28</f>
        <v/>
      </c>
      <c r="B157" s="373" t="str">
        <f>'Wknd Shift Roster'!B28</f>
        <v/>
      </c>
    </row>
    <row r="158" spans="1:2" ht="15.75" customHeight="1">
      <c r="A158" s="373">
        <f>'Wknd Shift Roster'!A29</f>
        <v>0</v>
      </c>
      <c r="B158" s="373">
        <f>'Wknd Shift Roster'!B29</f>
        <v>0</v>
      </c>
    </row>
    <row r="159" spans="1:2" ht="15.75" customHeight="1">
      <c r="A159" s="373">
        <f>'Wknd Shift Roster'!A30</f>
        <v>0</v>
      </c>
      <c r="B159" s="373">
        <f>'Wknd Shift Roster'!B30</f>
        <v>0</v>
      </c>
    </row>
    <row r="160" spans="1:2" ht="15.75" customHeight="1">
      <c r="A160" s="373">
        <f>'Wknd Shift Roster'!A31</f>
        <v>0</v>
      </c>
      <c r="B160" s="373">
        <f>'Wknd Shift Roster'!B31</f>
        <v>0</v>
      </c>
    </row>
    <row r="161" spans="1:2" ht="15.75" customHeight="1">
      <c r="A161" s="373">
        <f>'Wknd Shift Roster'!A32</f>
        <v>0</v>
      </c>
      <c r="B161" s="373">
        <f>'Wknd Shift Roster'!B32</f>
        <v>0</v>
      </c>
    </row>
    <row r="162" spans="1:2" ht="15.75" customHeight="1">
      <c r="A162" s="373">
        <f>'Wknd Shift Roster'!A33</f>
        <v>0</v>
      </c>
      <c r="B162" s="373">
        <f>'Wknd Shift Roster'!B33</f>
        <v>0</v>
      </c>
    </row>
    <row r="163" spans="1:2" ht="15.75" customHeight="1">
      <c r="A163" s="373">
        <f>'Wknd Shift Roster'!A34</f>
        <v>0</v>
      </c>
      <c r="B163" s="373">
        <f>'Wknd Shift Roster'!B34</f>
        <v>0</v>
      </c>
    </row>
    <row r="164" spans="1:2" ht="15.75" customHeight="1">
      <c r="A164" s="373">
        <f>'Wknd Shift Roster'!A35</f>
        <v>0</v>
      </c>
      <c r="B164" s="373">
        <f>'Wknd Shift Roster'!B35</f>
        <v>0</v>
      </c>
    </row>
    <row r="165" spans="1:2" ht="15.75" customHeight="1">
      <c r="A165" s="373">
        <f>'Wknd Shift Roster'!A36</f>
        <v>0</v>
      </c>
      <c r="B165" s="373">
        <f>'Wknd Shift Roster'!B36</f>
        <v>0</v>
      </c>
    </row>
    <row r="166" spans="1:2" ht="15.75" customHeight="1">
      <c r="A166" s="373">
        <f>'Wknd Shift Roster'!A37</f>
        <v>0</v>
      </c>
      <c r="B166" s="373">
        <f>'Wknd Shift Roster'!B37</f>
        <v>0</v>
      </c>
    </row>
    <row r="167" spans="1:2" ht="15.75" customHeight="1">
      <c r="A167" s="373">
        <f>'Wknd Shift Roster'!A38</f>
        <v>0</v>
      </c>
      <c r="B167" s="373">
        <f>'Wknd Shift Roster'!B38</f>
        <v>0</v>
      </c>
    </row>
    <row r="168" spans="1:2" ht="15.75" customHeight="1">
      <c r="A168" s="373">
        <f>'Wknd Shift Roster'!A39</f>
        <v>0</v>
      </c>
      <c r="B168" s="373">
        <f>'Wknd Shift Roster'!B39</f>
        <v>0</v>
      </c>
    </row>
    <row r="169" spans="1:2" ht="15.75" customHeight="1">
      <c r="A169" s="373">
        <f>'Wknd Shift Roster'!A40</f>
        <v>0</v>
      </c>
      <c r="B169" s="373">
        <f>'Wknd Shift Roster'!B40</f>
        <v>0</v>
      </c>
    </row>
    <row r="170" spans="1:2" ht="15.75" customHeight="1">
      <c r="A170" s="373">
        <f>'Wknd Shift Roster'!A41</f>
        <v>0</v>
      </c>
      <c r="B170" s="373">
        <f>'Wknd Shift Roster'!B41</f>
        <v>0</v>
      </c>
    </row>
    <row r="171" spans="1:2" ht="15.75" customHeight="1">
      <c r="A171" s="373">
        <f>'Wknd Shift Roster'!A42</f>
        <v>0</v>
      </c>
      <c r="B171" s="373">
        <f>'Wknd Shift Roster'!B42</f>
        <v>0</v>
      </c>
    </row>
    <row r="172" spans="1:2" ht="15.75" customHeight="1">
      <c r="A172" s="373" t="str">
        <f>'Wknd Shift Roster'!A43</f>
        <v>Liurys Rojas Pinto</v>
      </c>
      <c r="B172" s="373" t="str">
        <f>'Wknd Shift Roster'!B43</f>
        <v>cb</v>
      </c>
    </row>
    <row r="173" spans="1:2" ht="15.75" customHeight="1">
      <c r="A173" s="373" t="str">
        <f>'Wknd Shift Roster'!A44</f>
        <v>Tontalane Williams</v>
      </c>
      <c r="B173" s="373" t="str">
        <f>'Wknd Shift Roster'!B44</f>
        <v>r</v>
      </c>
    </row>
    <row r="174" spans="1:2" ht="15.75" customHeight="1">
      <c r="A174" s="373" t="str">
        <f>'Wknd Shift Roster'!A45</f>
        <v xml:space="preserve">Jeniffer Brown Alvarez </v>
      </c>
      <c r="B174" s="373" t="str">
        <f>'Wknd Shift Roster'!B45</f>
        <v>p</v>
      </c>
    </row>
    <row r="175" spans="1:2" ht="15.75" customHeight="1">
      <c r="A175" s="373" t="str">
        <f>'Wknd Shift Roster'!A46</f>
        <v>Mireles Casi Garcia</v>
      </c>
      <c r="B175" s="373" t="str">
        <f>'Wknd Shift Roster'!B46</f>
        <v>sn</v>
      </c>
    </row>
    <row r="176" spans="1:2" ht="15.75" customHeight="1">
      <c r="A176" s="373" t="str">
        <f>'Wknd Shift Roster'!A47</f>
        <v>Wendy Mejias</v>
      </c>
      <c r="B176" s="373" t="str">
        <f>'Wknd Shift Roster'!B47</f>
        <v>re</v>
      </c>
    </row>
    <row r="177" spans="1:2" ht="15.75" customHeight="1">
      <c r="A177" s="373" t="str">
        <f>'Wknd Shift Roster'!A48</f>
        <v>Yordany Miranda Cantillo</v>
      </c>
      <c r="B177" s="373" t="str">
        <f>'Wknd Shift Roster'!B48</f>
        <v>rt</v>
      </c>
    </row>
    <row r="178" spans="1:2" ht="15.75" customHeight="1">
      <c r="A178" s="373" t="str">
        <f>'Wknd Shift Roster'!A49</f>
        <v xml:space="preserve">Carlos Molina </v>
      </c>
      <c r="B178" s="373" t="str">
        <f>'Wknd Shift Roster'!B49</f>
        <v>rp</v>
      </c>
    </row>
    <row r="179" spans="1:2" ht="15.75" customHeight="1">
      <c r="A179" s="373" t="str">
        <f>'Wknd Shift Roster'!A50</f>
        <v xml:space="preserve">Neldy Duquesne </v>
      </c>
      <c r="B179" s="373" t="str">
        <f>'Wknd Shift Roster'!B50</f>
        <v>rn</v>
      </c>
    </row>
    <row r="180" spans="1:2" ht="15.75" customHeight="1">
      <c r="A180" s="373" t="str">
        <f>'Wknd Shift Roster'!A51</f>
        <v>Darius Smith</v>
      </c>
      <c r="B180" s="373" t="str">
        <f>'Wknd Shift Roster'!B51</f>
        <v>R</v>
      </c>
    </row>
    <row r="181" spans="1:2" ht="15.75" customHeight="1">
      <c r="A181" s="373" t="str">
        <f>'Wknd Shift Roster'!A52</f>
        <v>Leislaly Centeno Furones</v>
      </c>
      <c r="B181" s="373" t="str">
        <f>'Wknd Shift Roster'!B52</f>
        <v>ab</v>
      </c>
    </row>
    <row r="182" spans="1:2" ht="15.75" customHeight="1">
      <c r="A182" s="373" t="str">
        <f>'Wknd Shift Roster'!A53</f>
        <v xml:space="preserve">Irena Davis </v>
      </c>
      <c r="B182" s="373" t="str">
        <f>'Wknd Shift Roster'!B53</f>
        <v>r</v>
      </c>
    </row>
    <row r="183" spans="1:2" ht="15.75" customHeight="1">
      <c r="A183" s="373" t="str">
        <f>'Wknd Shift Roster'!A54</f>
        <v xml:space="preserve">Sondra Pence </v>
      </c>
      <c r="B183" s="373" t="str">
        <f>'Wknd Shift Roster'!B54</f>
        <v>R</v>
      </c>
    </row>
    <row r="184" spans="1:2" ht="15.75" customHeight="1">
      <c r="A184" s="373" t="str">
        <f>'Wknd Shift Roster'!A55</f>
        <v>Latroy Mayfield</v>
      </c>
      <c r="B184" s="373" t="str">
        <f>'Wknd Shift Roster'!B55</f>
        <v>nc</v>
      </c>
    </row>
    <row r="185" spans="1:2" ht="15.75" customHeight="1">
      <c r="A185" s="373" t="str">
        <f>'Wknd Shift Roster'!A56</f>
        <v>Ailin Reynaldo Tamayo</v>
      </c>
      <c r="B185" s="373" t="str">
        <f>'Wknd Shift Roster'!B56</f>
        <v>rn</v>
      </c>
    </row>
    <row r="186" spans="1:2" ht="15.75" customHeight="1">
      <c r="A186" s="373" t="str">
        <f>'Wknd Shift Roster'!A57</f>
        <v>Adisnel Mestril Aguilar</v>
      </c>
      <c r="B186" s="373" t="str">
        <f>'Wknd Shift Roster'!B57</f>
        <v>L</v>
      </c>
    </row>
    <row r="187" spans="1:2" ht="15.75" customHeight="1">
      <c r="A187" s="373" t="str">
        <f>'Wknd Shift Roster'!A58</f>
        <v>Juan Carlos Rosales</v>
      </c>
      <c r="B187" s="373" t="str">
        <f>'Wknd Shift Roster'!B58</f>
        <v>w</v>
      </c>
    </row>
    <row r="188" spans="1:2" ht="15.75" customHeight="1">
      <c r="A188" s="373" t="str">
        <f>'Wknd Shift Roster'!A59</f>
        <v>Lazaro Machado</v>
      </c>
      <c r="B188" s="373" t="str">
        <f>'Wknd Shift Roster'!B59</f>
        <v>PC</v>
      </c>
    </row>
    <row r="189" spans="1:2" ht="15.75" customHeight="1">
      <c r="A189" s="373" t="str">
        <f>'Wknd Shift Roster'!A60</f>
        <v>Yohander Acosta</v>
      </c>
      <c r="B189" s="373" t="str">
        <f>'Wknd Shift Roster'!B60</f>
        <v>cb</v>
      </c>
    </row>
    <row r="190" spans="1:2" ht="15.75" customHeight="1">
      <c r="A190" s="373" t="str">
        <f>'Wknd Shift Roster'!A61</f>
        <v>Francisco Poll Mayeta</v>
      </c>
      <c r="B190" s="373" t="str">
        <f>'Wknd Shift Roster'!B61</f>
        <v>b</v>
      </c>
    </row>
    <row r="191" spans="1:2" ht="15.75" customHeight="1">
      <c r="A191" s="373" t="str">
        <f>'Wknd Shift Roster'!A62</f>
        <v>Aniayis Navarro Gomez</v>
      </c>
      <c r="B191" s="373" t="str">
        <f>'Wknd Shift Roster'!B62</f>
        <v>mp</v>
      </c>
    </row>
    <row r="192" spans="1:2" ht="15.75" customHeight="1">
      <c r="A192" s="373" t="str">
        <f>'Wknd Shift Roster'!A63</f>
        <v>Pierre Evenson Joseph</v>
      </c>
      <c r="B192" s="373" t="str">
        <f>'Wknd Shift Roster'!B63</f>
        <v>rt</v>
      </c>
    </row>
    <row r="193" spans="1:2" ht="15.75" customHeight="1">
      <c r="A193" s="373" t="str">
        <f>'Wknd Shift Roster'!A64</f>
        <v>Jonathan Castro</v>
      </c>
      <c r="B193" s="373" t="str">
        <f>'Wknd Shift Roster'!B64</f>
        <v>rpa</v>
      </c>
    </row>
    <row r="194" spans="1:2" ht="15.75" customHeight="1">
      <c r="A194" s="373" t="str">
        <f>'Wknd Shift Roster'!A65</f>
        <v/>
      </c>
      <c r="B194" s="373" t="str">
        <f>'Wknd Shift Roster'!B65</f>
        <v/>
      </c>
    </row>
    <row r="195" spans="1:2" ht="15.75" customHeight="1">
      <c r="A195" s="373" t="str">
        <f>'Wknd Shift Roster'!A66</f>
        <v/>
      </c>
      <c r="B195" s="373" t="str">
        <f>'Wknd Shift Roster'!B66</f>
        <v/>
      </c>
    </row>
    <row r="196" spans="1:2" ht="15.75" customHeight="1">
      <c r="A196" s="373" t="str">
        <f>'Wknd Shift Roster'!A67</f>
        <v/>
      </c>
      <c r="B196" s="373" t="str">
        <f>'Wknd Shift Roster'!B67</f>
        <v/>
      </c>
    </row>
    <row r="197" spans="1:2" ht="15.75" customHeight="1">
      <c r="A197" s="373" t="str">
        <f>'Wknd Shift Roster'!A68</f>
        <v/>
      </c>
      <c r="B197" s="373" t="str">
        <f>'Wknd Shift Roster'!B68</f>
        <v/>
      </c>
    </row>
    <row r="198" spans="1:2" ht="15.75" customHeight="1">
      <c r="A198" s="373" t="str">
        <f>'Wknd Shift Roster'!A69</f>
        <v/>
      </c>
      <c r="B198" s="373" t="str">
        <f>'Wknd Shift Roster'!B69</f>
        <v/>
      </c>
    </row>
    <row r="199" spans="1:2" ht="15.75" customHeight="1">
      <c r="A199" s="373" t="str">
        <f>'Wknd Shift Roster'!A70</f>
        <v/>
      </c>
      <c r="B199" s="373" t="str">
        <f>'Wknd Shift Roster'!B70</f>
        <v/>
      </c>
    </row>
    <row r="200" spans="1:2" ht="15.75" customHeight="1">
      <c r="A200" s="373" t="str">
        <f>'Wknd Shift Roster'!A71</f>
        <v/>
      </c>
      <c r="B200" s="373" t="str">
        <f>'Wknd Shift Roster'!B71</f>
        <v/>
      </c>
    </row>
    <row r="201" spans="1:2" ht="15.75" customHeight="1">
      <c r="A201" s="373" t="str">
        <f>'Wknd Shift Roster'!A72</f>
        <v/>
      </c>
      <c r="B201" s="373" t="str">
        <f>'Wknd Shift Roster'!B72</f>
        <v/>
      </c>
    </row>
    <row r="202" spans="1:2" ht="15.75" customHeight="1">
      <c r="A202" s="373" t="str">
        <f>'Wknd Shift Roster'!A73</f>
        <v/>
      </c>
      <c r="B202" s="373" t="str">
        <f>'Wknd Shift Roster'!B73</f>
        <v/>
      </c>
    </row>
    <row r="203" spans="1:2" ht="15.75" customHeight="1">
      <c r="A203" s="373" t="str">
        <f>'Wknd Shift Roster'!A74</f>
        <v/>
      </c>
      <c r="B203" s="373" t="str">
        <f>'Wknd Shift Roster'!B74</f>
        <v/>
      </c>
    </row>
    <row r="204" spans="1:2" ht="15.75" customHeight="1">
      <c r="A204" s="373" t="str">
        <f>'Wknd Shift Roster'!A75</f>
        <v/>
      </c>
      <c r="B204" s="373" t="str">
        <f>'Wknd Shift Roster'!B75</f>
        <v/>
      </c>
    </row>
    <row r="205" spans="1:2" ht="15.75" customHeight="1">
      <c r="A205" s="373" t="str">
        <f>'Wknd Shift Roster'!A76</f>
        <v/>
      </c>
      <c r="B205" s="373" t="str">
        <f>'Wknd Shift Roster'!B76</f>
        <v/>
      </c>
    </row>
    <row r="206" spans="1:2" ht="15.75" customHeight="1">
      <c r="A206" s="373" t="str">
        <f>'Wknd Shift Roster'!A77</f>
        <v/>
      </c>
      <c r="B206" s="373" t="str">
        <f>'Wknd Shift Roster'!B77</f>
        <v/>
      </c>
    </row>
    <row r="207" spans="1:2" ht="15.75" customHeight="1">
      <c r="A207" s="373" t="str">
        <f>'Wknd Shift Roster'!A78</f>
        <v/>
      </c>
      <c r="B207" s="373" t="str">
        <f>'Wknd Shift Roster'!B78</f>
        <v/>
      </c>
    </row>
    <row r="208" spans="1:2" ht="15.75" customHeight="1">
      <c r="A208" s="373" t="str">
        <f>'Wknd Shift Roster'!A79</f>
        <v/>
      </c>
      <c r="B208" s="373" t="str">
        <f>'Wknd Shift Roster'!B79</f>
        <v/>
      </c>
    </row>
    <row r="209" spans="1:2" ht="15.75" customHeight="1">
      <c r="A209" s="373">
        <f>'Wknd Shift Roster'!A80</f>
        <v>0</v>
      </c>
      <c r="B209" s="373">
        <f>'Wknd Shift Roster'!B80</f>
        <v>0</v>
      </c>
    </row>
    <row r="210" spans="1:2" ht="15.75" customHeight="1">
      <c r="A210" s="373">
        <f>'Wknd Shift Roster'!A81</f>
        <v>0</v>
      </c>
      <c r="B210" s="373">
        <f>'Wknd Shift Roster'!B81</f>
        <v>0</v>
      </c>
    </row>
    <row r="211" spans="1:2" ht="15.75" customHeight="1">
      <c r="A211" s="373">
        <f>'Wknd Shift Roster'!A82</f>
        <v>0</v>
      </c>
      <c r="B211" s="373">
        <f>'Wknd Shift Roster'!B82</f>
        <v>0</v>
      </c>
    </row>
    <row r="212" spans="1:2" ht="15.75" customHeight="1">
      <c r="A212" s="373">
        <f>'Wknd Shift Roster'!A83</f>
        <v>0</v>
      </c>
      <c r="B212" s="373">
        <f>'Wknd Shift Roster'!B83</f>
        <v>0</v>
      </c>
    </row>
    <row r="213" spans="1:2" ht="15.75" customHeight="1">
      <c r="A213" s="373">
        <f>'Wknd Shift Roster'!A84</f>
        <v>0</v>
      </c>
      <c r="B213" s="373">
        <f>'Wknd Shift Roster'!B84</f>
        <v>0</v>
      </c>
    </row>
    <row r="214" spans="1:2" ht="15.75" customHeight="1">
      <c r="A214" s="373">
        <f>'Wknd Shift Roster'!A85</f>
        <v>0</v>
      </c>
      <c r="B214" s="373">
        <f>'Wknd Shift Roster'!B85</f>
        <v>0</v>
      </c>
    </row>
    <row r="215" spans="1:2" ht="15.75" customHeight="1">
      <c r="A215" s="373">
        <f>'Wknd Shift Roster'!A86</f>
        <v>0</v>
      </c>
      <c r="B215" s="373">
        <f>'Wknd Shift Roster'!B86</f>
        <v>0</v>
      </c>
    </row>
    <row r="216" spans="1:2" ht="15.75" customHeight="1">
      <c r="A216" s="373">
        <f>'Wknd Shift Roster'!A87</f>
        <v>0</v>
      </c>
      <c r="B216" s="373">
        <f>'Wknd Shift Roster'!B87</f>
        <v>0</v>
      </c>
    </row>
    <row r="217" spans="1:2" ht="15.75" customHeight="1">
      <c r="A217" s="373" t="str">
        <f>'Wknd Shift Roster'!A88</f>
        <v/>
      </c>
      <c r="B217" s="373" t="str">
        <f>'Wknd Shift Roster'!B88</f>
        <v/>
      </c>
    </row>
    <row r="218" spans="1:2" ht="15.75" customHeight="1">
      <c r="A218" s="373" t="str">
        <f>'Wknd Shift Roster'!A89</f>
        <v/>
      </c>
      <c r="B218" s="373" t="str">
        <f>'Wknd Shift Roster'!B89</f>
        <v/>
      </c>
    </row>
    <row r="219" spans="1:2" ht="15.75" customHeight="1">
      <c r="A219" s="373" t="str">
        <f>'Wknd Shift Roster'!A90</f>
        <v/>
      </c>
      <c r="B219" s="373" t="str">
        <f>'Wknd Shift Roster'!B90</f>
        <v/>
      </c>
    </row>
    <row r="220" spans="1:2" ht="15.75" customHeight="1">
      <c r="A220" s="373" t="str">
        <f>'Wknd Shift Roster'!A91</f>
        <v/>
      </c>
      <c r="B220" s="373" t="str">
        <f>'Wknd Shift Roster'!B91</f>
        <v/>
      </c>
    </row>
    <row r="221" spans="1:2" ht="15.75" customHeight="1">
      <c r="A221" s="373" t="str">
        <f>'Wknd Shift Roster'!A92</f>
        <v/>
      </c>
      <c r="B221" s="373" t="str">
        <f>'Wknd Shift Roster'!B92</f>
        <v/>
      </c>
    </row>
    <row r="222" spans="1:2" ht="15.75" customHeight="1">
      <c r="A222" s="373" t="str">
        <f>'Wknd Shift Roster'!A93</f>
        <v/>
      </c>
      <c r="B222" s="373" t="str">
        <f>'Wknd Shift Roster'!B93</f>
        <v/>
      </c>
    </row>
    <row r="223" spans="1:2" ht="15.75" customHeight="1">
      <c r="A223" s="373" t="str">
        <f>'Wknd Shift Roster'!A94</f>
        <v/>
      </c>
      <c r="B223" s="373" t="str">
        <f>'Wknd Shift Roster'!B94</f>
        <v/>
      </c>
    </row>
    <row r="224" spans="1:2" ht="15.75" customHeight="1">
      <c r="A224" s="373" t="str">
        <f>'Wknd Shift Roster'!A95</f>
        <v/>
      </c>
      <c r="B224" s="373" t="str">
        <f>'Wknd Shift Roster'!B95</f>
        <v/>
      </c>
    </row>
    <row r="225" spans="1:2" ht="15.75" customHeight="1">
      <c r="A225" s="373" t="str">
        <f>'Wknd Shift Roster'!A96</f>
        <v/>
      </c>
      <c r="B225" s="373" t="str">
        <f>'Wknd Shift Roster'!B96</f>
        <v/>
      </c>
    </row>
    <row r="226" spans="1:2" ht="15.75" customHeight="1">
      <c r="A226" s="373" t="str">
        <f>'Wknd Shift Roster'!A97</f>
        <v/>
      </c>
      <c r="B226" s="373" t="str">
        <f>'Wknd Shift Roster'!B97</f>
        <v/>
      </c>
    </row>
    <row r="227" spans="1:2" ht="15.75" customHeight="1">
      <c r="A227" s="373" t="str">
        <f>'Wknd Shift Roster'!A98</f>
        <v/>
      </c>
      <c r="B227" s="373" t="str">
        <f>'Wknd Shift Roster'!B98</f>
        <v/>
      </c>
    </row>
    <row r="228" spans="1:2" ht="15.75" customHeight="1">
      <c r="A228" s="373" t="str">
        <f>'Wknd Shift Roster'!A99</f>
        <v/>
      </c>
      <c r="B228" s="373" t="str">
        <f>'Wknd Shift Roster'!B99</f>
        <v/>
      </c>
    </row>
    <row r="229" spans="1:2" ht="15.75" customHeight="1">
      <c r="A229" s="373" t="str">
        <f>'Wknd Shift Roster'!A100</f>
        <v/>
      </c>
      <c r="B229" s="373" t="str">
        <f>'Wknd Shift Roster'!B100</f>
        <v/>
      </c>
    </row>
    <row r="230" spans="1:2" ht="15.75" customHeight="1">
      <c r="A230" s="373" t="str">
        <f>'Wknd Shift Roster'!A101</f>
        <v/>
      </c>
      <c r="B230" s="373" t="str">
        <f>'Wknd Shift Roster'!B101</f>
        <v/>
      </c>
    </row>
    <row r="231" spans="1:2" ht="15.75" customHeight="1">
      <c r="A231" s="373" t="str">
        <f>'Wknd Shift Roster'!A102</f>
        <v/>
      </c>
      <c r="B231" s="373" t="str">
        <f>'Wknd Shift Roster'!B102</f>
        <v/>
      </c>
    </row>
    <row r="232" spans="1:2" ht="15.75" customHeight="1">
      <c r="A232" s="373" t="str">
        <f>'Wknd Shift Roster'!A103</f>
        <v>Yeline Matos Zaldivar</v>
      </c>
      <c r="B232" s="373" t="str">
        <f>'Wknd Shift Roster'!B103</f>
        <v>b</v>
      </c>
    </row>
    <row r="233" spans="1:2" ht="15.75" customHeight="1">
      <c r="A233" s="373" t="str">
        <f>'Wknd Shift Roster'!A104</f>
        <v>Deysi Amador</v>
      </c>
      <c r="B233" s="373" t="str">
        <f>'Wknd Shift Roster'!B104</f>
        <v>b</v>
      </c>
    </row>
    <row r="234" spans="1:2" ht="15.75" customHeight="1">
      <c r="A234" s="373" t="str">
        <f>'Wknd Shift Roster'!A105</f>
        <v>Aaron Bowser</v>
      </c>
      <c r="B234" s="373" t="str">
        <f>'Wknd Shift Roster'!B105</f>
        <v>TR</v>
      </c>
    </row>
    <row r="235" spans="1:2" ht="15.75" customHeight="1">
      <c r="A235" s="373" t="str">
        <f>'Wknd Shift Roster'!A106</f>
        <v>Marivel Corrales</v>
      </c>
      <c r="B235" s="373" t="str">
        <f>'Wknd Shift Roster'!B106</f>
        <v>b</v>
      </c>
    </row>
    <row r="236" spans="1:2" ht="15.75" customHeight="1">
      <c r="A236" s="373" t="str">
        <f>'Wknd Shift Roster'!A107</f>
        <v>Yordis Barbara Garcia</v>
      </c>
      <c r="B236" s="373" t="str">
        <f>'Wknd Shift Roster'!B107</f>
        <v>b</v>
      </c>
    </row>
    <row r="237" spans="1:2" ht="15.75" customHeight="1">
      <c r="A237" s="373" t="str">
        <f>'Wknd Shift Roster'!A108</f>
        <v>Glenys Diaz</v>
      </c>
      <c r="B237" s="373" t="str">
        <f>'Wknd Shift Roster'!B108</f>
        <v>b</v>
      </c>
    </row>
    <row r="238" spans="1:2" ht="15.75" customHeight="1">
      <c r="A238" s="373" t="str">
        <f>'Wknd Shift Roster'!A109</f>
        <v/>
      </c>
      <c r="B238" s="373" t="str">
        <f>'Wknd Shift Roster'!B109</f>
        <v/>
      </c>
    </row>
    <row r="239" spans="1:2" ht="15.75" customHeight="1">
      <c r="A239" s="373" t="str">
        <f>'Wknd Shift Roster'!A110</f>
        <v/>
      </c>
      <c r="B239" s="373" t="str">
        <f>'Wknd Shift Roster'!B110</f>
        <v/>
      </c>
    </row>
    <row r="240" spans="1:2" ht="15.75" customHeight="1">
      <c r="A240" s="373" t="str">
        <f>'Wknd Shift Roster'!A111</f>
        <v/>
      </c>
      <c r="B240" s="373" t="str">
        <f>'Wknd Shift Roster'!B111</f>
        <v/>
      </c>
    </row>
    <row r="241" spans="1:2" ht="15.75" customHeight="1">
      <c r="A241" s="373" t="str">
        <f>'Wknd Shift Roster'!A112</f>
        <v/>
      </c>
      <c r="B241" s="373" t="str">
        <f>'Wknd Shift Roster'!B112</f>
        <v/>
      </c>
    </row>
    <row r="242" spans="1:2" ht="15.75" customHeight="1">
      <c r="A242" s="373" t="str">
        <f>'Wknd Shift Roster'!A113</f>
        <v/>
      </c>
      <c r="B242" s="373" t="str">
        <f>'Wknd Shift Roster'!B113</f>
        <v/>
      </c>
    </row>
    <row r="243" spans="1:2" ht="15.75" customHeight="1">
      <c r="A243" s="373" t="str">
        <f>'Wknd Shift Roster'!A114</f>
        <v/>
      </c>
      <c r="B243" s="373" t="str">
        <f>'Wknd Shift Roster'!B114</f>
        <v/>
      </c>
    </row>
    <row r="244" spans="1:2" ht="15.75" customHeight="1">
      <c r="A244" s="373" t="str">
        <f>'Wknd Shift Roster'!A115</f>
        <v/>
      </c>
      <c r="B244" s="373" t="str">
        <f>'Wknd Shift Roster'!B115</f>
        <v/>
      </c>
    </row>
    <row r="245" spans="1:2" ht="15.75" customHeight="1">
      <c r="A245" s="373" t="str">
        <f>'Wknd Shift Roster'!A116</f>
        <v/>
      </c>
      <c r="B245" s="373" t="str">
        <f>'Wknd Shift Roster'!B116</f>
        <v/>
      </c>
    </row>
    <row r="246" spans="1:2" ht="15.75" customHeight="1">
      <c r="A246" s="373" t="str">
        <f>'Wknd Shift Roster'!A117</f>
        <v/>
      </c>
      <c r="B246" s="373" t="str">
        <f>'Wknd Shift Roster'!B117</f>
        <v/>
      </c>
    </row>
    <row r="247" spans="1:2" ht="15.75" customHeight="1">
      <c r="A247" s="373" t="str">
        <f>'Wknd Shift Roster'!A118</f>
        <v/>
      </c>
      <c r="B247" s="373" t="str">
        <f>'Wknd Shift Roster'!B118</f>
        <v/>
      </c>
    </row>
    <row r="248" spans="1:2" ht="15.75" customHeight="1">
      <c r="A248" s="373" t="str">
        <f>'Wknd Shift Roster'!A119</f>
        <v/>
      </c>
      <c r="B248" s="373" t="str">
        <f>'Wknd Shift Roster'!B119</f>
        <v/>
      </c>
    </row>
    <row r="249" spans="1:2" ht="15.75" customHeight="1">
      <c r="A249" s="373">
        <f>'Wknd Shift Roster'!A120</f>
        <v>0</v>
      </c>
      <c r="B249" s="373">
        <f>'Wknd Shift Roster'!B120</f>
        <v>0</v>
      </c>
    </row>
    <row r="250" spans="1:2" ht="15.75" hidden="1" customHeight="1">
      <c r="A250" s="373">
        <f>'Wknd Shift Roster'!A121</f>
        <v>0</v>
      </c>
      <c r="B250" s="373">
        <f>'Wknd Shift Roster'!B121</f>
        <v>0</v>
      </c>
    </row>
    <row r="251" spans="1:2" ht="0" hidden="1" customHeight="1">
      <c r="A251" s="373">
        <f>'Wknd Shift Roster'!A122</f>
        <v>0</v>
      </c>
      <c r="B251" s="373">
        <f>'Wknd Shift Roster'!B122</f>
        <v>0</v>
      </c>
    </row>
    <row r="252" spans="1:2" ht="0" hidden="1" customHeight="1">
      <c r="A252" s="373">
        <f>'Wknd Shift Roster'!A123</f>
        <v>0</v>
      </c>
      <c r="B252" s="373">
        <f>'Wknd Shift Roster'!B123</f>
        <v>0</v>
      </c>
    </row>
    <row r="253" spans="1:2" ht="0" hidden="1" customHeight="1">
      <c r="A253" s="373">
        <f>'Wknd Shift Roster'!A124</f>
        <v>0</v>
      </c>
      <c r="B253" s="373">
        <f>'Wknd Shift Roster'!B124</f>
        <v>0</v>
      </c>
    </row>
    <row r="254" spans="1:2" ht="0" hidden="1" customHeight="1">
      <c r="A254" s="373">
        <f>'Wknd Shift Roster'!A125</f>
        <v>0</v>
      </c>
      <c r="B254" s="373">
        <f>'Wknd Shift Roster'!B125</f>
        <v>0</v>
      </c>
    </row>
    <row r="255" spans="1:2" ht="0" hidden="1" customHeight="1">
      <c r="A255" s="373">
        <f>'Wknd Shift Roster'!A126</f>
        <v>0</v>
      </c>
      <c r="B255" s="373">
        <f>'Wknd Shift Roster'!B126</f>
        <v>0</v>
      </c>
    </row>
    <row r="256" spans="1:2" ht="0" hidden="1" customHeight="1">
      <c r="A256" s="373">
        <f>'Wknd Shift Roster'!A127</f>
        <v>0</v>
      </c>
      <c r="B256" s="373">
        <f>'Wknd Shift Roster'!B127</f>
        <v>0</v>
      </c>
    </row>
    <row r="257" spans="1:2" ht="0" hidden="1" customHeight="1">
      <c r="A257" s="373">
        <f>'Wknd Shift Roster'!A128</f>
        <v>0</v>
      </c>
      <c r="B257" s="373">
        <f>'Wknd Shift Roster'!B128</f>
        <v>0</v>
      </c>
    </row>
    <row r="258" spans="1:2" ht="0" hidden="1" customHeight="1">
      <c r="A258" s="373">
        <f>'Wknd Shift Roster'!A129</f>
        <v>0</v>
      </c>
      <c r="B258" s="373">
        <f>'Wknd Shift Roster'!B129</f>
        <v>0</v>
      </c>
    </row>
    <row r="259" spans="1:2" ht="0" hidden="1" customHeight="1">
      <c r="A259" s="373">
        <f>'Wknd Shift Roster'!A130</f>
        <v>0</v>
      </c>
      <c r="B259" s="373">
        <f>'Wknd Shift Roster'!B130</f>
        <v>0</v>
      </c>
    </row>
    <row r="260" spans="1:2" ht="0" hidden="1" customHeight="1">
      <c r="A260" s="373">
        <f>'Wknd Shift Roster'!A131</f>
        <v>0</v>
      </c>
      <c r="B260" s="373">
        <f>'Wknd Shift Roster'!B131</f>
        <v>0</v>
      </c>
    </row>
    <row r="261" spans="1:2" ht="0" hidden="1" customHeight="1">
      <c r="A261" s="373">
        <f>'Wknd Shift Roster'!A132</f>
        <v>0</v>
      </c>
      <c r="B261" s="373">
        <f>'Wknd Shift Roster'!B132</f>
        <v>0</v>
      </c>
    </row>
    <row r="262" spans="1:2" ht="0" hidden="1" customHeight="1">
      <c r="A262" s="373">
        <f>'Wknd Shift Roster'!A133</f>
        <v>0</v>
      </c>
      <c r="B262" s="373">
        <f>'Wknd Shift Roster'!B133</f>
        <v>0</v>
      </c>
    </row>
    <row r="263" spans="1:2" ht="0" hidden="1" customHeight="1">
      <c r="A263" s="373">
        <f>'Wknd Shift Roster'!A134</f>
        <v>0</v>
      </c>
      <c r="B263" s="373">
        <f>'Wknd Shift Roster'!B134</f>
        <v>0</v>
      </c>
    </row>
    <row r="1048506" ht="20.25" hidden="1" customHeight="1"/>
    <row r="1048507" ht="15.75" hidden="1" customHeight="1"/>
  </sheetData>
  <sheetProtection sheet="1" objects="1" scenarios="1"/>
  <protectedRanges>
    <protectedRange sqref="D1:M4 L5:M37 L43 H15 G14:G15 J43 J38:M42 I21:I23 D39:E44 H23 H14:I14 J5:J37 G20:I20 D35 I15:I19 G17:H19 G21:H22 G5:I13 G23:G35 F43:G44 D5:E34 F5:F35 H38:I44 G38:G40 F38:F42 F36:I37 H24:I35" name="Range1"/>
    <protectedRange sqref="U26:X27 W1:X7 X9:X11 X13:X21 W8:W21 U13:V21 U1:V11" name="Range2"/>
    <protectedRange sqref="AM1:AT49" name="Range3"/>
    <protectedRange sqref="K5:K18" name="Range1_2_2"/>
    <protectedRange sqref="K19:K37" name="Range1_5"/>
    <protectedRange sqref="U12:V12" name="Range2_1"/>
    <protectedRange sqref="X49" name="Range2_2"/>
  </protectedRanges>
  <mergeCells count="104">
    <mergeCell ref="D36:E36"/>
    <mergeCell ref="G36:H36"/>
    <mergeCell ref="AB65:AD65"/>
    <mergeCell ref="G27:H27"/>
    <mergeCell ref="G28:H28"/>
    <mergeCell ref="AB66:AD66"/>
    <mergeCell ref="AB67:AD67"/>
    <mergeCell ref="J19:J37"/>
    <mergeCell ref="Z19:Z37"/>
    <mergeCell ref="G19:H19"/>
    <mergeCell ref="G22:H22"/>
    <mergeCell ref="G38:H38"/>
    <mergeCell ref="G24:H24"/>
    <mergeCell ref="AB64:AD64"/>
    <mergeCell ref="G34:H34"/>
    <mergeCell ref="G35:H35"/>
    <mergeCell ref="G23:H23"/>
    <mergeCell ref="G37:H37"/>
    <mergeCell ref="D26:E26"/>
    <mergeCell ref="D34:E34"/>
    <mergeCell ref="G29:H29"/>
    <mergeCell ref="G30:H30"/>
    <mergeCell ref="G31:H31"/>
    <mergeCell ref="G32:H32"/>
    <mergeCell ref="G33:H33"/>
    <mergeCell ref="D28:E28"/>
    <mergeCell ref="D30:E30"/>
    <mergeCell ref="D31:E31"/>
    <mergeCell ref="D32:E32"/>
    <mergeCell ref="D33:E33"/>
    <mergeCell ref="D1:M2"/>
    <mergeCell ref="G14:H14"/>
    <mergeCell ref="L4:M4"/>
    <mergeCell ref="D3:I3"/>
    <mergeCell ref="D4:E4"/>
    <mergeCell ref="G7:H7"/>
    <mergeCell ref="G9:H9"/>
    <mergeCell ref="G5:H5"/>
    <mergeCell ref="G12:H12"/>
    <mergeCell ref="D8:E8"/>
    <mergeCell ref="D9:E9"/>
    <mergeCell ref="D10:E10"/>
    <mergeCell ref="J5:J18"/>
    <mergeCell ref="D11:E11"/>
    <mergeCell ref="J3:M3"/>
    <mergeCell ref="D12:E12"/>
    <mergeCell ref="D5:E5"/>
    <mergeCell ref="G13:H13"/>
    <mergeCell ref="G6:H6"/>
    <mergeCell ref="D6:E6"/>
    <mergeCell ref="G15:H15"/>
    <mergeCell ref="D7:E7"/>
    <mergeCell ref="D13:E13"/>
    <mergeCell ref="AM4:AM9"/>
    <mergeCell ref="Z12:Z18"/>
    <mergeCell ref="AM2:AT2"/>
    <mergeCell ref="Z1:Z11"/>
    <mergeCell ref="U1:V2"/>
    <mergeCell ref="AM10:AM15"/>
    <mergeCell ref="AM17:AT17"/>
    <mergeCell ref="U12:V12"/>
    <mergeCell ref="G8:H8"/>
    <mergeCell ref="G18:H18"/>
    <mergeCell ref="G16:H16"/>
    <mergeCell ref="G4:H4"/>
    <mergeCell ref="J4:K4"/>
    <mergeCell ref="G10:H10"/>
    <mergeCell ref="G17:H17"/>
    <mergeCell ref="G11:H11"/>
    <mergeCell ref="AM40:AM45"/>
    <mergeCell ref="U26:W26"/>
    <mergeCell ref="AM19:AM24"/>
    <mergeCell ref="AM32:AT32"/>
    <mergeCell ref="U34:X34"/>
    <mergeCell ref="AM25:AM30"/>
    <mergeCell ref="AM34:AM39"/>
    <mergeCell ref="R6:R7"/>
    <mergeCell ref="O3:S3"/>
    <mergeCell ref="R8:R10"/>
    <mergeCell ref="R11:R12"/>
    <mergeCell ref="D35:E35"/>
    <mergeCell ref="D17:E17"/>
    <mergeCell ref="D18:E18"/>
    <mergeCell ref="D38:E38"/>
    <mergeCell ref="D37:E37"/>
    <mergeCell ref="D19:E19"/>
    <mergeCell ref="D20:E20"/>
    <mergeCell ref="R14:R18"/>
    <mergeCell ref="D14:E14"/>
    <mergeCell ref="D15:E15"/>
    <mergeCell ref="D16:E16"/>
    <mergeCell ref="R25:R26"/>
    <mergeCell ref="R30:R33"/>
    <mergeCell ref="D22:E22"/>
    <mergeCell ref="G26:H26"/>
    <mergeCell ref="G21:H21"/>
    <mergeCell ref="G20:H20"/>
    <mergeCell ref="D23:E23"/>
    <mergeCell ref="D24:E24"/>
    <mergeCell ref="D25:E25"/>
    <mergeCell ref="D21:E21"/>
    <mergeCell ref="G25:H25"/>
    <mergeCell ref="D27:E27"/>
    <mergeCell ref="D29:E29"/>
  </mergeCells>
  <conditionalFormatting sqref="S5:S33">
    <cfRule type="cellIs" dxfId="92" priority="5" operator="lessThan">
      <formula>Q5</formula>
    </cfRule>
    <cfRule type="cellIs" dxfId="91" priority="6" operator="greaterThan">
      <formula>Q5</formula>
    </cfRule>
  </conditionalFormatting>
  <conditionalFormatting sqref="V10:V11">
    <cfRule type="cellIs" dxfId="90" priority="1" operator="greaterThanOrEqual">
      <formula>$V$4</formula>
    </cfRule>
    <cfRule type="cellIs" dxfId="89" priority="2" operator="lessThan">
      <formula>$V$4</formula>
    </cfRule>
  </conditionalFormatting>
  <conditionalFormatting sqref="V14:V15">
    <cfRule type="cellIs" dxfId="88" priority="3" operator="lessThanOrEqual">
      <formula>TODAY()-2</formula>
    </cfRule>
    <cfRule type="cellIs" dxfId="87" priority="4" operator="greaterThanOrEqual">
      <formula>TODAY()-2</formula>
    </cfRule>
  </conditionalFormatting>
  <dataValidations count="1">
    <dataValidation type="list" allowBlank="1" showInputMessage="1" showErrorMessage="1" sqref="O3:S3" xr:uid="{F0410002-F61D-4D7B-B782-F39D0AF77A2A}">
      <formula1>"1st shift, Crossover"</formula1>
    </dataValidation>
  </dataValidations>
  <pageMargins left="0.7" right="0.7" top="0.75" bottom="0.75" header="0.3" footer="0.3"/>
  <pageSetup fitToHeight="0"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AE1C14ED-CC9A-47C6-806A-2DB8EBDF4434}">
          <x14:formula1>
            <xm:f>Data!$A$72:$A$80</xm:f>
          </x14:formula1>
          <xm:sqref>AD13:AD15</xm:sqref>
        </x14:dataValidation>
        <x14:dataValidation type="list" allowBlank="1" showInputMessage="1" showErrorMessage="1" xr:uid="{3666B313-05D4-4623-8814-E6BFABE9CDB9}">
          <x14:formula1>
            <xm:f>Data!$B$72:$B$82</xm:f>
          </x14:formula1>
          <xm:sqref>AB27:AB28 AB25</xm:sqref>
        </x14:dataValidation>
        <x14:dataValidation type="list" allowBlank="1" showInputMessage="1" showErrorMessage="1" xr:uid="{174E6196-7046-4428-9C3E-70DED1B96118}">
          <x14:formula1>
            <xm:f>Data!$B$72:$B$83</xm:f>
          </x14:formula1>
          <xm:sqref>AB29:AB30 AB26 AB24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E174-7816-4762-84A2-63BC953EDC70}">
  <sheetPr>
    <tabColor rgb="FFBDD7EE"/>
    <pageSetUpPr fitToPage="1"/>
  </sheetPr>
  <dimension ref="A1:BC120"/>
  <sheetViews>
    <sheetView topLeftCell="H5" workbookViewId="0">
      <selection activeCell="M12" sqref="M12"/>
    </sheetView>
  </sheetViews>
  <sheetFormatPr defaultColWidth="9.140625" defaultRowHeight="12.75"/>
  <cols>
    <col min="1" max="1" width="30.140625" hidden="1" customWidth="1"/>
    <col min="2" max="2" width="4.28515625" hidden="1" customWidth="1"/>
    <col min="3" max="4" width="9.140625" customWidth="1"/>
    <col min="5" max="5" width="21" customWidth="1"/>
    <col min="6" max="6" width="8.140625" customWidth="1"/>
    <col min="7" max="7" width="3.5703125" bestFit="1" customWidth="1"/>
    <col min="8" max="8" width="25.42578125" customWidth="1"/>
    <col min="9" max="9" width="6.42578125" customWidth="1"/>
    <col min="10" max="10" width="4" customWidth="1"/>
    <col min="11" max="11" width="28.85546875" customWidth="1"/>
    <col min="12" max="12" width="7.140625" customWidth="1"/>
    <col min="13" max="13" width="19.85546875" customWidth="1"/>
    <col min="14" max="15" width="5.42578125" customWidth="1"/>
    <col min="16" max="16" width="8.28515625" customWidth="1"/>
    <col min="17" max="17" width="20.28515625" bestFit="1" customWidth="1"/>
    <col min="18" max="18" width="12.7109375" customWidth="1"/>
    <col min="19" max="20" width="9.140625" customWidth="1"/>
    <col min="21" max="21" width="16.28515625" bestFit="1" customWidth="1"/>
    <col min="22" max="22" width="26.85546875" customWidth="1"/>
    <col min="23" max="23" width="25.140625" customWidth="1"/>
    <col min="24" max="24" width="19.7109375" customWidth="1"/>
    <col min="25" max="25" width="17.7109375" bestFit="1" customWidth="1"/>
    <col min="26" max="27" width="9.140625" customWidth="1"/>
    <col min="28" max="28" width="36.28515625" style="288" customWidth="1"/>
    <col min="29" max="29" width="34.5703125" style="288" customWidth="1"/>
    <col min="30" max="30" width="31.5703125" style="288" customWidth="1"/>
    <col min="31" max="31" width="31.7109375" style="288" bestFit="1" customWidth="1"/>
    <col min="32" max="32" width="33.85546875" style="288" customWidth="1"/>
    <col min="33" max="33" width="27.28515625" style="288" customWidth="1"/>
    <col min="34" max="34" width="34.5703125" style="288" customWidth="1"/>
    <col min="35" max="35" width="32.5703125" style="288" customWidth="1"/>
    <col min="36" max="36" width="37.5703125" style="288" customWidth="1"/>
    <col min="37" max="16376" width="9.140625" customWidth="1"/>
  </cols>
  <sheetData>
    <row r="1" spans="1:43" ht="12.75" customHeight="1">
      <c r="A1" s="371" t="str" cm="1">
        <f t="array" ref="A1">_xlfn.IFS(D5=0,"",D5&gt;0,D5)</f>
        <v>Deja Anderson</v>
      </c>
      <c r="B1" s="371" t="str" cm="1">
        <f t="array" ref="B1">_xlfn.IFS(F5=0,"",F5&gt;0,F5)</f>
        <v>SL</v>
      </c>
      <c r="C1" s="61"/>
      <c r="D1" s="1474" t="s">
        <v>919</v>
      </c>
      <c r="E1" s="1474"/>
      <c r="F1" s="1474"/>
      <c r="G1" s="1474"/>
      <c r="H1" s="1474"/>
      <c r="I1" s="1474"/>
      <c r="J1" s="1474"/>
      <c r="K1" s="1474"/>
      <c r="L1" s="1474"/>
      <c r="M1" s="1474"/>
      <c r="N1" s="379"/>
      <c r="O1" s="61"/>
      <c r="P1" s="114"/>
      <c r="Q1" s="115" t="s">
        <v>173</v>
      </c>
      <c r="R1" s="115" t="s">
        <v>173</v>
      </c>
      <c r="S1" s="115" t="s">
        <v>173</v>
      </c>
      <c r="T1" s="115" t="s">
        <v>173</v>
      </c>
      <c r="U1" s="61"/>
      <c r="V1" s="1479">
        <f ca="1">TODAY()</f>
        <v>46189</v>
      </c>
      <c r="W1" s="1479"/>
      <c r="X1" s="482" t="s">
        <v>920</v>
      </c>
      <c r="Y1" s="483" t="s">
        <v>921</v>
      </c>
      <c r="Z1" s="61"/>
      <c r="AA1" s="1399" t="s">
        <v>313</v>
      </c>
      <c r="AB1" s="403" t="s">
        <v>314</v>
      </c>
      <c r="AC1" s="403" t="s">
        <v>316</v>
      </c>
      <c r="AD1" s="403" t="s">
        <v>317</v>
      </c>
      <c r="AE1" s="403" t="s">
        <v>315</v>
      </c>
      <c r="AF1" s="404" t="s">
        <v>101</v>
      </c>
      <c r="AG1" s="404" t="s">
        <v>318</v>
      </c>
      <c r="AH1" s="405" t="s">
        <v>319</v>
      </c>
      <c r="AI1" s="405" t="str">
        <f>"Picking"&amp;"  "&amp;COUNTA(AI2:AI50)-COUNTBLANK(AI2:AI50)</f>
        <v>Picking  0</v>
      </c>
      <c r="AJ1" s="405" t="str">
        <f>"Picking"&amp;"  "&amp;COUNTA(AJ2:AJ50)-COUNTBLANK(AJ2:AJ50)</f>
        <v>Picking  -2</v>
      </c>
    </row>
    <row r="2" spans="1:43" ht="15.75" customHeight="1">
      <c r="A2" s="371" t="str" cm="1">
        <f t="array" ref="A2">_xlfn.IFS(D6=0,"",D6&gt;0,D6)</f>
        <v>Eumary Quinones- Inventory Lead</v>
      </c>
      <c r="B2" s="371" t="str" cm="1">
        <f t="array" ref="B2">_xlfn.IFS(F6=0,"",F6&gt;0,F6)</f>
        <v>I</v>
      </c>
      <c r="C2" s="61"/>
      <c r="D2" s="1474"/>
      <c r="E2" s="1474"/>
      <c r="F2" s="1474"/>
      <c r="G2" s="1474"/>
      <c r="H2" s="1474"/>
      <c r="I2" s="1474"/>
      <c r="J2" s="1474"/>
      <c r="K2" s="1474"/>
      <c r="L2" s="1474"/>
      <c r="M2" s="1474"/>
      <c r="N2" s="379"/>
      <c r="O2" s="61"/>
      <c r="P2" s="114" t="s">
        <v>173</v>
      </c>
      <c r="Q2" s="115" t="s">
        <v>173</v>
      </c>
      <c r="R2" s="115" t="s">
        <v>173</v>
      </c>
      <c r="S2" s="115" t="s">
        <v>173</v>
      </c>
      <c r="T2" s="115" t="s">
        <v>173</v>
      </c>
      <c r="U2" s="61"/>
      <c r="V2" s="1479"/>
      <c r="W2" s="1479"/>
      <c r="X2" s="484" t="s">
        <v>560</v>
      </c>
      <c r="Y2" s="419">
        <v>0.2</v>
      </c>
      <c r="Z2" s="61"/>
      <c r="AA2" s="1399"/>
      <c r="AB2" s="397" t="str" cm="1">
        <f t="array" ref="AB2">IFERROR(INDEX($A$1:$A$500,SMALL(IF($P$5=$B$1:$B$500,ROW($B$1:$B$500)-MIN(ROW($A$1:$A$500))+1,""), ROW()-1)),"")</f>
        <v>Dora Lopez (Alicia)</v>
      </c>
      <c r="AC2" s="397" t="str" cm="1">
        <f t="array" ref="AC2">IFERROR(INDEX($A$1:$A$500,SMALL(IF($P$11=$B$1:$B$500,ROW($B$1:$B$500)-MIN(ROW($A$1:$A$500))+1,""), ROW()-1)),"")</f>
        <v>Siria M Diaz Verdecia</v>
      </c>
      <c r="AD2" s="397" t="str" cm="1">
        <f t="array" ref="AD2">IFERROR(INDEX($A$1:$A$500,SMALL(IF($P$8=$B$1:$B$500,ROW($B$1:$B$500)-MIN(ROW($A$1:$A$500))+1,""), ROW()-1)),"")</f>
        <v>Beliza Chavez</v>
      </c>
      <c r="AE2" s="399" t="str" cm="1">
        <f t="array" ref="AE2">IFERROR(INDEX($A$1:$A$500,SMALL(IF($P$12=$B$1:$B$500,ROW($B$1:$B$500)-MIN(ROW($A$1:$A$500))+1,""), ROW()-1)),"")</f>
        <v xml:space="preserve">Rolexis Lopez Diaz </v>
      </c>
      <c r="AF2" s="399" t="str" cm="1">
        <f t="array" ref="AF2">IFERROR(INDEX($A$1:$A$500,SMALL(IF($P$10=$B$1:$B$500,ROW($B$1:$B$500)-MIN(ROW($A$1:$A$500))+1,""), ROW()-1)),"")</f>
        <v>Lisander Sanchez Velazco</v>
      </c>
      <c r="AG2" s="399" t="str" cm="1">
        <f t="array" ref="AG2">IFERROR(INDEX($A$1:$A$500,SMALL(IF($P$29=$B$1:$B$500,ROW($B$1:$B$500)-MIN(ROW($A$1:$A$500))+1,""), ROW()-1)),"")</f>
        <v>Richard Carpenter</v>
      </c>
      <c r="AH2" s="397" t="str" cm="1">
        <f t="array" ref="AH2">IFERROR(INDEX($A$1:$A$500,SMALL(IF($P$21=$B$1:$B$500,ROW($B$1:$B$500)-MIN(ROW($A$1:$A$500))+1,""), ROW()-1)),"")</f>
        <v/>
      </c>
      <c r="AI2" s="402" t="str" cm="1">
        <f t="array" ref="AI2">IFERROR(INDEX($A$1:$A$80,SMALL(IF($P$6=$B$1:$B$80,ROW($B$1:$B$80)-MIN(ROW($A$1:$A$80))+1,""), ROW()-1)),"")</f>
        <v xml:space="preserve">Jeniffer Brown Alvarez </v>
      </c>
      <c r="AJ2" s="402" t="str" cm="1">
        <f t="array" ref="AJ2">IFERROR(INDEX($A$81:$A$500,SMALL(IF($P$6=$B$81:$B$500,ROW($B$81:$B$500)-MIN(ROW($A$81:$A$500))+1,""), ROW()-1)),"")</f>
        <v/>
      </c>
      <c r="AQ2" t="s">
        <v>922</v>
      </c>
    </row>
    <row r="3" spans="1:43" ht="15.75" customHeight="1">
      <c r="A3" s="371" t="str" cm="1">
        <f t="array" ref="A3">_xlfn.IFS(D7=0,"",D7&gt;0,D7)</f>
        <v>Richard Carpenter</v>
      </c>
      <c r="B3" s="371" t="str" cm="1">
        <f t="array" ref="B3">_xlfn.IFS(F7=0,"",F7&gt;0,F7)</f>
        <v>sp</v>
      </c>
      <c r="C3" s="61"/>
      <c r="D3" s="1467" t="s">
        <v>327</v>
      </c>
      <c r="E3" s="1467"/>
      <c r="F3" s="1467"/>
      <c r="G3" s="1467"/>
      <c r="H3" s="1467"/>
      <c r="I3" s="1467"/>
      <c r="J3" s="1221" t="s">
        <v>792</v>
      </c>
      <c r="K3" s="1221"/>
      <c r="L3" s="1221"/>
      <c r="M3" s="1221"/>
      <c r="N3" s="379"/>
      <c r="O3" s="61"/>
      <c r="P3" s="1273" t="s">
        <v>923</v>
      </c>
      <c r="Q3" s="1274"/>
      <c r="R3" s="1274"/>
      <c r="S3" s="1274"/>
      <c r="T3" s="1274"/>
      <c r="U3" s="61"/>
      <c r="V3" s="462" t="s">
        <v>793</v>
      </c>
      <c r="W3" s="723">
        <f ca="1">LOOKUP(TODAY(),'Deployment needs'!$2:$2,'Deployment needs'!$5:$5)</f>
        <v>0</v>
      </c>
      <c r="X3" s="725" t="s">
        <v>924</v>
      </c>
      <c r="Y3" s="485">
        <v>0.8</v>
      </c>
      <c r="Z3" s="61"/>
      <c r="AA3" s="1399"/>
      <c r="AB3" s="397" t="str" cm="1">
        <f t="array" ref="AB3">IFERROR(INDEX($A$1:$A$500,SMALL(IF($P$5=$B$1:$B$500,ROW($B$1:$B$500)-MIN(ROW($A$1:$A$500))+1,""), ROW()-1)),"")</f>
        <v>Josefa Martinez</v>
      </c>
      <c r="AC3" s="397" t="str" cm="1">
        <f t="array" ref="AC3">IFERROR(INDEX($A$1:$A$500,SMALL(IF($P$11=$B$1:$B$500,ROW($B$1:$B$500)-MIN(ROW($A$1:$A$500))+1,""), ROW()-1)),"")</f>
        <v>Daliannis Boza</v>
      </c>
      <c r="AD3" s="397" t="str" cm="1">
        <f t="array" ref="AD3">IFERROR(INDEX($A$1:$A$500,SMALL(IF($P$8=$B$1:$B$500,ROW($B$1:$B$500)-MIN(ROW($A$1:$A$500))+1,""), ROW()-1)),"")</f>
        <v>Sophia Gonzalez</v>
      </c>
      <c r="AE3" s="399" t="str" cm="1">
        <f t="array" ref="AE3">IFERROR(INDEX($A$1:$A$500,SMALL(IF($P$12=$B$1:$B$500,ROW($B$1:$B$500)-MIN(ROW($A$1:$A$500))+1,""), ROW()-1)),"")</f>
        <v>Juana Howe Pupo</v>
      </c>
      <c r="AF3" s="399" t="str" cm="1">
        <f t="array" ref="AF3">IFERROR(INDEX($A$1:$A$500,SMALL(IF($P$10=$B$1:$B$500,ROW($B$1:$B$500)-MIN(ROW($A$1:$A$500))+1,""), ROW()-1)),"")</f>
        <v/>
      </c>
      <c r="AG3" s="399" t="str" cm="1">
        <f t="array" ref="AG3">IFERROR(INDEX($A$1:$A$500,SMALL(IF($P$29=$B$1:$B$500,ROW($B$1:$B$500)-MIN(ROW($A$1:$A$500))+1,""), ROW()-1)),"")</f>
        <v/>
      </c>
      <c r="AH3" s="397" t="str" cm="1">
        <f t="array" ref="AH3">IFERROR(INDEX($A$1:$A$500,SMALL(IF($P$21=$B$1:$B$500,ROW($B$1:$B$500)-MIN(ROW($A$1:$A$500))+1,""), ROW()-1)),"")</f>
        <v/>
      </c>
      <c r="AI3" s="402" t="str" cm="1">
        <f t="array" ref="AI3">IFERROR(INDEX($A$1:$A$80,SMALL(IF($P$6=$B$1:$B$80,ROW($B$1:$B$80)-MIN(ROW($A$1:$A$80))+1,""), ROW()-1)),"")</f>
        <v/>
      </c>
      <c r="AJ3" s="402"/>
    </row>
    <row r="4" spans="1:43" ht="15.75" customHeight="1">
      <c r="A4" s="371" t="str" cm="1">
        <f t="array" ref="A4">_xlfn.IFS(D8=0,"",D8&gt;0,D8)</f>
        <v>Ernesto Reyes Perez</v>
      </c>
      <c r="B4" s="371" t="str" cm="1">
        <f t="array" ref="B4">_xlfn.IFS(F8=0,"",F8&gt;0,F8)</f>
        <v>cs</v>
      </c>
      <c r="C4" s="61"/>
      <c r="D4" s="1476" t="s">
        <v>925</v>
      </c>
      <c r="E4" s="1476"/>
      <c r="F4" s="846" t="s">
        <v>335</v>
      </c>
      <c r="G4" s="1303" t="s">
        <v>337</v>
      </c>
      <c r="H4" s="1303"/>
      <c r="I4" s="424" t="s">
        <v>335</v>
      </c>
      <c r="J4" s="1303" t="s">
        <v>328</v>
      </c>
      <c r="K4" s="1304"/>
      <c r="L4" s="1230" t="s">
        <v>335</v>
      </c>
      <c r="M4" s="1230"/>
      <c r="N4" s="379"/>
      <c r="O4" s="61"/>
      <c r="P4" s="158" t="s">
        <v>492</v>
      </c>
      <c r="Q4" s="218" t="s">
        <v>493</v>
      </c>
      <c r="R4" s="219">
        <f ca="1">TODAY()</f>
        <v>46189</v>
      </c>
      <c r="S4" s="220" t="s">
        <v>494</v>
      </c>
      <c r="T4" s="250" t="s">
        <v>495</v>
      </c>
      <c r="U4" s="61"/>
      <c r="V4" s="467" t="s">
        <v>926</v>
      </c>
      <c r="W4" s="724">
        <v>25000</v>
      </c>
      <c r="X4" s="726" t="s">
        <v>927</v>
      </c>
      <c r="Y4" s="486">
        <v>0.1</v>
      </c>
      <c r="Z4" s="61"/>
      <c r="AA4" s="1399"/>
      <c r="AB4" s="397" t="str" cm="1">
        <f t="array" ref="AB4">IFERROR(INDEX($A$1:$A$500,SMALL(IF($P$5=$B$1:$B$500,ROW($B$1:$B$500)-MIN(ROW($A$1:$A$500))+1,""), ROW()-1)),"")</f>
        <v>Ana L. Gonzalez Martinez</v>
      </c>
      <c r="AC4" s="397" t="str" cm="1">
        <f t="array" ref="AC4">IFERROR(INDEX($A$1:$A$500,SMALL(IF($P$11=$B$1:$B$500,ROW($B$1:$B$500)-MIN(ROW($A$1:$A$500))+1,""), ROW()-1)),"")</f>
        <v>Kenia Fernandez</v>
      </c>
      <c r="AD4" s="397" t="str" cm="1">
        <f t="array" ref="AD4">IFERROR(INDEX($A$1:$A$500,SMALL(IF($P$8=$B$1:$B$500,ROW($B$1:$B$500)-MIN(ROW($A$1:$A$500))+1,""), ROW()-1)),"")</f>
        <v/>
      </c>
      <c r="AE4" s="399" t="str" cm="1">
        <f t="array" ref="AE4">IFERROR(INDEX($A$1:$A$500,SMALL(IF($P$12=$B$1:$B$500,ROW($B$1:$B$500)-MIN(ROW($A$1:$A$500))+1,""), ROW()-1)),"")</f>
        <v>Leislaly Centeno Furones</v>
      </c>
      <c r="AF4" s="399" t="str" cm="1">
        <f t="array" ref="AF4">IFERROR(INDEX($A$1:$A$500,SMALL(IF($P$10=$B$1:$B$500,ROW($B$1:$B$500)-MIN(ROW($A$1:$A$500))+1,""), ROW()-1)),"")</f>
        <v/>
      </c>
      <c r="AG4" s="399" t="str" cm="1">
        <f t="array" ref="AG4">IFERROR(INDEX($A$1:$A$500,SMALL(IF($P$29=$B$1:$B$500,ROW($B$1:$B$500)-MIN(ROW($A$1:$A$500))+1,""), ROW()-1)),"")</f>
        <v/>
      </c>
      <c r="AH4" s="397" t="str" cm="1">
        <f t="array" ref="AH4">IFERROR(INDEX($A$1:$A$500,SMALL(IF($P$21=$B$1:$B$500,ROW($B$1:$B$500)-MIN(ROW($A$1:$A$500))+1,""), ROW()-1)),"")</f>
        <v/>
      </c>
      <c r="AI4" s="402" t="str" cm="1">
        <f t="array" ref="AI4">IFERROR(INDEX($A$1:$A$80,SMALL(IF($P$6=$B$1:$B$80,ROW($B$1:$B$80)-MIN(ROW($A$1:$A$80))+1,""), ROW()-1)),"")</f>
        <v/>
      </c>
      <c r="AJ4" s="402" t="str" cm="1">
        <f t="array" ref="AJ4">IFERROR(INDEX($A$81:$A$500,SMALL(IF($P$6=$B$81:$B$500,ROW($B$81:$B$500)-MIN(ROW($A$81:$A$500))+1,""), ROW()-1)),"")</f>
        <v/>
      </c>
    </row>
    <row r="5" spans="1:43" ht="17.25" customHeight="1">
      <c r="A5" s="371" t="str" cm="1">
        <f t="array" ref="A5">_xlfn.IFS(D9=0,"",D9&gt;0,D9)</f>
        <v>Sunia Hernandez Velazco</v>
      </c>
      <c r="B5" s="371" t="str" cm="1">
        <f t="array" ref="B5">_xlfn.IFS(F9=0,"",F9&gt;0,F9)</f>
        <v>dS</v>
      </c>
      <c r="C5" s="434"/>
      <c r="D5" s="1234" t="s">
        <v>347</v>
      </c>
      <c r="E5" s="1235"/>
      <c r="F5" s="847" t="s">
        <v>558</v>
      </c>
      <c r="G5" s="1472" t="s">
        <v>349</v>
      </c>
      <c r="H5" s="1393"/>
      <c r="I5" s="420" t="s">
        <v>398</v>
      </c>
      <c r="J5" s="1468" t="s">
        <v>928</v>
      </c>
      <c r="K5" s="953"/>
      <c r="L5" s="321"/>
      <c r="M5" s="244"/>
      <c r="N5" s="379"/>
      <c r="O5" s="61"/>
      <c r="P5" s="158" t="s">
        <v>415</v>
      </c>
      <c r="Q5" s="184" t="s">
        <v>100</v>
      </c>
      <c r="R5" s="211">
        <f t="shared" ref="R5:R30" si="0">COUNTIFS($F$5:$M$43,P5)</f>
        <v>5</v>
      </c>
      <c r="S5" s="468">
        <f>W5</f>
        <v>88516</v>
      </c>
      <c r="T5" s="252">
        <f ca="1">LOOKUP(TODAY(),'Deployment needs'!$2:$2,'Deployment needs'!57:57)</f>
        <v>0</v>
      </c>
      <c r="U5" s="61"/>
      <c r="V5" s="471" t="s">
        <v>929</v>
      </c>
      <c r="W5" s="582">
        <v>88516</v>
      </c>
      <c r="X5" s="331"/>
      <c r="Y5" s="331"/>
      <c r="Z5" s="61"/>
      <c r="AA5" s="1399"/>
      <c r="AB5" s="397" t="str" cm="1">
        <f t="array" ref="AB5">IFERROR(INDEX($A$1:$A$500,SMALL(IF($P$5=$B$1:$B$500,ROW($B$1:$B$500)-MIN(ROW($A$1:$A$500))+1,""), ROW()-1)),"")</f>
        <v>Liurys Rojas Pinto</v>
      </c>
      <c r="AC5" s="397" t="str" cm="1">
        <f t="array" ref="AC5">IFERROR(INDEX($A$1:$A$500,SMALL(IF($P$11=$B$1:$B$500,ROW($B$1:$B$500)-MIN(ROW($A$1:$A$500))+1,""), ROW()-1)),"")</f>
        <v>Maria Arango</v>
      </c>
      <c r="AD5" s="397" t="str" cm="1">
        <f t="array" ref="AD5">IFERROR(INDEX($A$1:$A$500,SMALL(IF($P$8=$B$1:$B$500,ROW($B$1:$B$500)-MIN(ROW($A$1:$A$500))+1,""), ROW()-1)),"")</f>
        <v/>
      </c>
      <c r="AE5" s="409" t="s">
        <v>378</v>
      </c>
      <c r="AF5" s="399" t="str" cm="1">
        <f t="array" ref="AF5">IFERROR(INDEX($A$1:$A$500,SMALL(IF($P$10=$B$1:$B$500,ROW($B$1:$B$500)-MIN(ROW($A$1:$A$500))+1,""), ROW()-1)),"")</f>
        <v/>
      </c>
      <c r="AG5" s="399" t="str" cm="1">
        <f t="array" ref="AG5">IFERROR(INDEX($A$1:$A$500,SMALL(IF($P$29=$B$1:$B$500,ROW($B$1:$B$500)-MIN(ROW($A$1:$A$500))+1,""), ROW()-1)),"")</f>
        <v/>
      </c>
      <c r="AH5" s="397" t="str" cm="1">
        <f t="array" ref="AH5">IFERROR(INDEX($A$1:$A$500,SMALL(IF($P$21=$B$1:$B$500,ROW($B$1:$B$500)-MIN(ROW($A$1:$A$500))+1,""), ROW()-1)),"")</f>
        <v/>
      </c>
      <c r="AI5" s="402" t="str" cm="1">
        <f t="array" ref="AI5">IFERROR(INDEX($A$1:$A$80,SMALL(IF($P$6=$B$1:$B$80,ROW($B$1:$B$80)-MIN(ROW($A$1:$A$80))+1,""), ROW()-1)),"")</f>
        <v/>
      </c>
      <c r="AJ5" s="402" t="str" cm="1">
        <f t="array" ref="AJ5">IFERROR(INDEX($A$81:$A$500,SMALL(IF($P$6=$B$81:$B$500,ROW($B$81:$B$500)-MIN(ROW($A$81:$A$500))+1,""), ROW()-1)),"")</f>
        <v/>
      </c>
    </row>
    <row r="6" spans="1:43" ht="18">
      <c r="A6" s="371" t="str" cm="1">
        <f t="array" ref="A6">_xlfn.IFS(D10=0,"",D10&gt;0,D10)</f>
        <v xml:space="preserve">Rolexis Lopez Diaz </v>
      </c>
      <c r="B6" s="371" t="str" cm="1">
        <f t="array" ref="B6">_xlfn.IFS(F10=0,"",F10&gt;0,F10)</f>
        <v>AB</v>
      </c>
      <c r="C6" s="328" t="s">
        <v>930</v>
      </c>
      <c r="D6" s="1238" t="s">
        <v>931</v>
      </c>
      <c r="E6" s="1239"/>
      <c r="F6" s="848" t="s">
        <v>561</v>
      </c>
      <c r="G6" s="1472" t="s">
        <v>359</v>
      </c>
      <c r="H6" s="1393"/>
      <c r="I6" s="420" t="s">
        <v>348</v>
      </c>
      <c r="J6" s="1469"/>
      <c r="K6" s="953"/>
      <c r="L6" s="321"/>
      <c r="M6" s="244"/>
      <c r="N6" s="379"/>
      <c r="O6" s="61"/>
      <c r="P6" s="158" t="s">
        <v>358</v>
      </c>
      <c r="Q6" s="184" t="s">
        <v>498</v>
      </c>
      <c r="R6" s="211">
        <f>COUNTIFS($F$5:$M$43,P6)</f>
        <v>1</v>
      </c>
      <c r="S6" s="1470">
        <f>W6</f>
        <v>43701</v>
      </c>
      <c r="T6" s="252">
        <f ca="1">LOOKUP(TODAY(),'Deployment needs'!$2:$2,'Deployment needs'!53:53)</f>
        <v>0</v>
      </c>
      <c r="U6" s="61"/>
      <c r="V6" s="471" t="s">
        <v>932</v>
      </c>
      <c r="W6" s="472">
        <v>43701</v>
      </c>
      <c r="X6" s="421"/>
      <c r="Y6" s="331"/>
      <c r="Z6" s="381"/>
      <c r="AA6" s="1399"/>
      <c r="AB6" s="397" t="str" cm="1">
        <f t="array" ref="AB6">IFERROR(INDEX($A$1:$A$500,SMALL(IF($P$5=$B$1:$B$500,ROW($B$1:$B$500)-MIN(ROW($A$1:$A$500))+1,""), ROW()-1)),"")</f>
        <v>Yohander Acosta</v>
      </c>
      <c r="AC6" s="397" t="str" cm="1">
        <f t="array" ref="AC6">IFERROR(INDEX($A$1:$A$500,SMALL(IF($P$11=$B$1:$B$500,ROW($B$1:$B$500)-MIN(ROW($A$1:$A$500))+1,""), ROW()-1)),"")</f>
        <v>Francisco Poll Mayeta</v>
      </c>
      <c r="AD6" s="397" t="str" cm="1">
        <f t="array" ref="AD6">IFERROR(INDEX($A$1:$A$500,SMALL(IF($P$8=$B$1:$B$500,ROW($B$1:$B$500)-MIN(ROW($A$1:$A$500))+1,""), ROW()-1)),"")</f>
        <v/>
      </c>
      <c r="AE6" s="397" t="str" cm="1">
        <f t="array" ref="AE6">IFERROR(INDEX($A$1:$A$500,SMALL(IF($P$7=$B$1:$B$500,ROW($B$1:$B$500)-MIN(ROW($A$1:$A$500))+1,""), ROW()-5)),"")</f>
        <v>Mireles Casi Garcia</v>
      </c>
      <c r="AF6" s="861" t="s">
        <v>362</v>
      </c>
      <c r="AG6" s="399" t="str" cm="1">
        <f t="array" ref="AG6">IFERROR(INDEX($A$1:$A$500,SMALL(IF($P$29=$B$1:$B$500,ROW($B$1:$B$500)-MIN(ROW($A$1:$A$500))+1,""), ROW()-1)),"")</f>
        <v/>
      </c>
      <c r="AH6" s="397" t="str" cm="1">
        <f t="array" ref="AH6">IFERROR(INDEX($A$1:$A$500,SMALL(IF($P$21=$B$1:$B$500,ROW($B$1:$B$500)-MIN(ROW($A$1:$A$500))+1,""), ROW()-1)),"")</f>
        <v/>
      </c>
      <c r="AI6" s="402" t="str" cm="1">
        <f t="array" ref="AI6">IFERROR(INDEX($A$1:$A$80,SMALL(IF($P$6=$B$1:$B$80,ROW($B$1:$B$80)-MIN(ROW($A$1:$A$80))+1,""), ROW()-1)),"")</f>
        <v/>
      </c>
      <c r="AJ6" s="402" t="str" cm="1">
        <f t="array" ref="AJ6">IFERROR(INDEX($A$81:$A$500,SMALL(IF($P$6=$B$81:$B$500,ROW($B$81:$B$500)-MIN(ROW($A$81:$A$500))+1,""), ROW()-1)),"")</f>
        <v/>
      </c>
    </row>
    <row r="7" spans="1:43" ht="17.45" customHeight="1">
      <c r="A7" s="371" t="str" cm="1">
        <f t="array" ref="A7">_xlfn.IFS(D11=0,"",D11&gt;0,D11)</f>
        <v>Joaquin Lopez Enrique</v>
      </c>
      <c r="B7" s="371" t="str" cm="1">
        <f t="array" ref="B7">_xlfn.IFS(F11=0,"",F11&gt;0,F11)</f>
        <v>rpa</v>
      </c>
      <c r="C7" s="435" t="s">
        <v>933</v>
      </c>
      <c r="D7" s="871" t="s">
        <v>357</v>
      </c>
      <c r="E7" s="871"/>
      <c r="F7" s="872" t="s">
        <v>934</v>
      </c>
      <c r="G7" s="707" t="s">
        <v>367</v>
      </c>
      <c r="H7" s="708"/>
      <c r="I7" s="420" t="s">
        <v>344</v>
      </c>
      <c r="J7" s="1469"/>
      <c r="K7" s="953"/>
      <c r="L7" s="321"/>
      <c r="M7" s="244"/>
      <c r="N7" s="379"/>
      <c r="O7" s="61"/>
      <c r="P7" s="158" t="s">
        <v>500</v>
      </c>
      <c r="Q7" s="184" t="s">
        <v>501</v>
      </c>
      <c r="R7" s="211">
        <f t="shared" si="0"/>
        <v>1</v>
      </c>
      <c r="S7" s="1471"/>
      <c r="T7" s="252">
        <f ca="1">LOOKUP(TODAY(),'Deployment needs'!$2:$2,'Deployment needs'!54:54)</f>
        <v>0</v>
      </c>
      <c r="U7" s="61"/>
      <c r="V7" s="471" t="s">
        <v>935</v>
      </c>
      <c r="W7" s="473">
        <v>36090</v>
      </c>
      <c r="X7" s="331"/>
      <c r="Y7" s="331"/>
      <c r="Z7" s="61"/>
      <c r="AA7" s="1399"/>
      <c r="AB7" s="397" t="str" cm="1">
        <f t="array" ref="AB7">IFERROR(INDEX($A$1:$A$500,SMALL(IF($P$5=$B$1:$B$500,ROW($B$1:$B$500)-MIN(ROW($A$1:$A$500))+1,""), ROW()-1)),"")</f>
        <v/>
      </c>
      <c r="AC7" s="397" t="str" cm="1">
        <f t="array" ref="AC7">IFERROR(INDEX($A$1:$A$500,SMALL(IF($P$11=$B$1:$B$500,ROW($B$1:$B$500)-MIN(ROW($A$1:$A$500))+1,""), ROW()-1)),"")</f>
        <v>Yeline Matos Zaldivar</v>
      </c>
      <c r="AD7" s="397" t="str" cm="1">
        <f t="array" ref="AD7">IFERROR(INDEX($A$1:$A$500,SMALL(IF($P$8=$B$1:$B$500,ROW($B$1:$B$500)-MIN(ROW($A$1:$A$500))+1,""), ROW()-1)),"")</f>
        <v/>
      </c>
      <c r="AE7" s="397" t="str" cm="1">
        <f t="array" ref="AE7">IFERROR(INDEX($A$1:$A$500,SMALL(IF($P$7=$B$1:$B$500,ROW($B$1:$B$500)-MIN(ROW($A$1:$A$500))+1,""), ROW()-5)),"")</f>
        <v/>
      </c>
      <c r="AF7" s="398" t="str" cm="1">
        <f t="array" ref="AF7">IFERROR(INDEX($A$1:$A$500,SMALL(IF($P$9=$B$1:$B$500,ROW($B$1:$B$500)-MIN(ROW($A$1:$A$500))+1,""), ROW()-6)),"")</f>
        <v>Yoel Romero</v>
      </c>
      <c r="AG7" s="399" t="str" cm="1">
        <f t="array" ref="AG7">IFERROR(INDEX($A$1:$A$500,SMALL(IF($P$29=$B$1:$B$500,ROW($B$1:$B$500)-MIN(ROW($A$1:$A$500))+1,""), ROW()-1)),"")</f>
        <v/>
      </c>
      <c r="AH7" s="397" t="str" cm="1">
        <f t="array" ref="AH7">IFERROR(INDEX($A$1:$A$500,SMALL(IF($P$21=$B$1:$B$500,ROW($B$1:$B$500)-MIN(ROW($A$1:$A$500))+1,""), ROW()-1)),"")</f>
        <v/>
      </c>
      <c r="AI7" s="402" t="str" cm="1">
        <f t="array" ref="AI7">IFERROR(INDEX($A$1:$A$80,SMALL(IF($P$6=$B$1:$B$80,ROW($B$1:$B$80)-MIN(ROW($A$1:$A$80))+1,""), ROW()-1)),"")</f>
        <v/>
      </c>
      <c r="AJ7" s="402" t="str" cm="1">
        <f t="array" ref="AJ7">IFERROR(INDEX($A$81:$A$500,SMALL(IF($P$6=$B$81:$B$500,ROW($B$81:$B$500)-MIN(ROW($A$81:$A$500))+1,""), ROW()-1)),"")</f>
        <v/>
      </c>
    </row>
    <row r="8" spans="1:43" ht="17.45" customHeight="1">
      <c r="A8" s="371" t="str" cm="1">
        <f t="array" ref="A8">_xlfn.IFS(D12=0,"",D12&gt;0,D12)</f>
        <v>Dora Lopez (Alicia)</v>
      </c>
      <c r="B8" s="371" t="str" cm="1">
        <f t="array" ref="B8">_xlfn.IFS(F12=0,"",F12&gt;0,F12)</f>
        <v>cb</v>
      </c>
      <c r="C8" s="440" t="s">
        <v>936</v>
      </c>
      <c r="D8" s="873" t="s">
        <v>366</v>
      </c>
      <c r="E8" s="873"/>
      <c r="F8" s="872" t="s">
        <v>937</v>
      </c>
      <c r="G8" s="707" t="s">
        <v>375</v>
      </c>
      <c r="H8" s="709"/>
      <c r="I8" s="420" t="s">
        <v>938</v>
      </c>
      <c r="J8" s="1469"/>
      <c r="K8" s="953" t="s">
        <v>939</v>
      </c>
      <c r="L8" s="321" t="s">
        <v>351</v>
      </c>
      <c r="M8" s="244" t="s">
        <v>940</v>
      </c>
      <c r="N8" s="379"/>
      <c r="O8" s="61"/>
      <c r="P8" s="158" t="s">
        <v>503</v>
      </c>
      <c r="Q8" s="184" t="s">
        <v>317</v>
      </c>
      <c r="R8" s="211">
        <f t="shared" si="0"/>
        <v>2</v>
      </c>
      <c r="S8" s="1276"/>
      <c r="T8" s="252" cm="1">
        <f t="array" aca="1" ref="T8" ca="1">LOOKUP(TODAY(),'Deployment needs'!$2:$2,('Deployment needs'!55:55+'Deployment needs'!56:56))</f>
        <v>0</v>
      </c>
      <c r="U8" s="327"/>
      <c r="V8" s="471" t="s">
        <v>806</v>
      </c>
      <c r="W8" s="473">
        <v>1423</v>
      </c>
      <c r="X8" s="331"/>
      <c r="Y8" s="331"/>
      <c r="Z8" s="61"/>
      <c r="AA8" s="1399"/>
      <c r="AB8" s="861" t="s">
        <v>377</v>
      </c>
      <c r="AC8" s="397" t="str" cm="1">
        <f t="array" ref="AC8">IFERROR(INDEX($A$1:$A$500,SMALL(IF($P$11=$B$1:$B$500,ROW($B$1:$B$500)-MIN(ROW($A$1:$A$500))+1,""), ROW()-1)),"")</f>
        <v>Deysi Amador</v>
      </c>
      <c r="AD8" s="397" t="str" cm="1">
        <f t="array" ref="AD8">IFERROR(INDEX($A$1:$A$500,SMALL(IF($P$8=$B$1:$B$500,ROW($B$1:$B$500)-MIN(ROW($A$1:$A$500))+1,""), ROW()-1)),"")</f>
        <v/>
      </c>
      <c r="AE8" s="397" t="str" cm="1">
        <f t="array" ref="AE8">IFERROR(INDEX($A$1:$A$500,SMALL(IF($P$7=$B$1:$B$500,ROW($B$1:$B$500)-MIN(ROW($A$1:$A$500))+1,""), ROW()-5)),"")</f>
        <v/>
      </c>
      <c r="AF8" s="398" t="str" cm="1">
        <f t="array" ref="AF8">IFERROR(INDEX($A$1:$A$500,SMALL(IF($P$9=$B$1:$B$500,ROW($B$1:$B$500)-MIN(ROW($A$1:$A$500))+1,""), ROW()-6)),"")</f>
        <v>Aaron Bowser</v>
      </c>
      <c r="AG8" s="399" t="str" cm="1">
        <f t="array" ref="AG8">IFERROR(INDEX($A$1:$A$500,SMALL(IF($P$29=$B$1:$B$500,ROW($B$1:$B$500)-MIN(ROW($A$1:$A$500))+1,""), ROW()-1)),"")</f>
        <v/>
      </c>
      <c r="AH8" s="397" t="str" cm="1">
        <f t="array" ref="AH8">IFERROR(INDEX($A$1:$A$500,SMALL(IF($P$21=$B$1:$B$500,ROW($B$1:$B$500)-MIN(ROW($A$1:$A$500))+1,""), ROW()-1)),"")</f>
        <v/>
      </c>
      <c r="AI8" s="402" t="str" cm="1">
        <f t="array" ref="AI8">IFERROR(INDEX($A$1:$A$80,SMALL(IF($P$6=$B$1:$B$80,ROW($B$1:$B$80)-MIN(ROW($A$1:$A$80))+1,""), ROW()-1)),"")</f>
        <v/>
      </c>
      <c r="AJ8" s="402" t="str" cm="1">
        <f t="array" ref="AJ8">IFERROR(INDEX($A$81:$A$500,SMALL(IF($P$6=$B$81:$B$500,ROW($B$81:$B$500)-MIN(ROW($A$81:$A$500))+1,""), ROW()-1)),"")</f>
        <v/>
      </c>
    </row>
    <row r="9" spans="1:43" ht="16.899999999999999" customHeight="1">
      <c r="A9" s="371" t="str" cm="1">
        <f t="array" ref="A9">_xlfn.IFS(D13=0,"",D13&gt;0,D13)</f>
        <v>Sonia Lopez Medina</v>
      </c>
      <c r="B9" s="371" t="str" cm="1">
        <f t="array" ref="B9">_xlfn.IFS(F13=0,"",F13&gt;0,F13)</f>
        <v>re</v>
      </c>
      <c r="C9" s="61"/>
      <c r="D9" s="873" t="s">
        <v>374</v>
      </c>
      <c r="E9" s="874"/>
      <c r="F9" s="872" t="s">
        <v>941</v>
      </c>
      <c r="G9" s="696" t="s">
        <v>392</v>
      </c>
      <c r="H9" s="697"/>
      <c r="I9" s="420" t="s">
        <v>942</v>
      </c>
      <c r="J9" s="1469"/>
      <c r="K9" s="953" t="s">
        <v>943</v>
      </c>
      <c r="L9" s="321" t="s">
        <v>351</v>
      </c>
      <c r="M9" s="244" t="s">
        <v>512</v>
      </c>
      <c r="N9" s="379"/>
      <c r="O9" s="61"/>
      <c r="P9" s="158" t="s">
        <v>505</v>
      </c>
      <c r="Q9" s="184" t="s">
        <v>506</v>
      </c>
      <c r="R9" s="211">
        <f t="shared" si="0"/>
        <v>2</v>
      </c>
      <c r="S9" s="1277"/>
      <c r="T9" s="252">
        <f ca="1">LOOKUP(TODAY(),'Deployment needs'!$2:$2,'Deployment needs'!59:59)</f>
        <v>0</v>
      </c>
      <c r="U9" s="326"/>
      <c r="V9" s="471" t="s">
        <v>807</v>
      </c>
      <c r="W9" s="724">
        <v>25000</v>
      </c>
      <c r="X9" s="94"/>
      <c r="Y9" s="94"/>
      <c r="Z9" s="61"/>
      <c r="AA9" s="1399"/>
      <c r="AB9" s="397" t="str" cm="1">
        <f t="array" ref="AB9">IFERROR(INDEX($A$1:$A$500,SMALL(IF($P$28=$B$1:$B$500,ROW($B$1:$B$500)-MIN(ROW($A$1:$A$500))+1,""), ROW()-8)),"")</f>
        <v>Deja Anderson</v>
      </c>
      <c r="AC9" s="397" t="str" cm="1">
        <f t="array" ref="AC9">IFERROR(INDEX($A$1:$A$500,SMALL(IF($P$11=$B$1:$B$500,ROW($B$1:$B$500)-MIN(ROW($A$1:$A$500))+1,""), ROW()-1)),"")</f>
        <v>Marivel Corrales</v>
      </c>
      <c r="AD9" s="397" t="str" cm="1">
        <f t="array" ref="AD9">IFERROR(INDEX($A$1:$A$500,SMALL(IF($P$8=$B$1:$B$500,ROW($B$1:$B$500)-MIN(ROW($A$1:$A$500))+1,""), ROW()-1)),"")</f>
        <v/>
      </c>
      <c r="AE9" s="397" t="str" cm="1">
        <f t="array" ref="AE9">IFERROR(INDEX($A$1:$A$500,SMALL(IF($P$7=$B$1:$B$500,ROW($B$1:$B$500)-MIN(ROW($A$1:$A$500))+1,""), ROW()-5)),"")</f>
        <v/>
      </c>
      <c r="AF9" s="398" t="str" cm="1">
        <f t="array" ref="AF9">IFERROR(INDEX($A$1:$A$500,SMALL(IF($P$9=$B$1:$B$500,ROW($B$1:$B$500)-MIN(ROW($A$1:$A$500))+1,""), ROW()-6)),"")</f>
        <v/>
      </c>
      <c r="AG9" s="399" t="str" cm="1">
        <f t="array" ref="AG9">IFERROR(INDEX($A$1:$A$500,SMALL(IF($P$29=$B$1:$B$500,ROW($B$1:$B$500)-MIN(ROW($A$1:$A$500))+1,""), ROW()-1)),"")</f>
        <v/>
      </c>
      <c r="AH9" s="397" t="str" cm="1">
        <f t="array" ref="AH9">IFERROR(INDEX($A$1:$A$500,SMALL(IF($P$21=$B$1:$B$500,ROW($B$1:$B$500)-MIN(ROW($A$1:$A$500))+1,""), ROW()-1)),"")</f>
        <v/>
      </c>
      <c r="AI9" s="402" t="str" cm="1">
        <f t="array" ref="AI9">IFERROR(INDEX($A$1:$A$80,SMALL(IF($P$6=$B$1:$B$80,ROW($B$1:$B$80)-MIN(ROW($A$1:$A$80))+1,""), ROW()-1)),"")</f>
        <v/>
      </c>
      <c r="AJ9" s="402" t="str" cm="1">
        <f t="array" ref="AJ9">IFERROR(INDEX($A$81:$A$500,SMALL(IF($P$6=$B$81:$B$500,ROW($B$81:$B$500)-MIN(ROW($A$81:$A$500))+1,""), ROW()-1)),"")</f>
        <v/>
      </c>
    </row>
    <row r="10" spans="1:43" ht="17.45" customHeight="1">
      <c r="A10" s="371" t="str" cm="1">
        <f t="array" ref="A10">_xlfn.IFS(D14=0,"",D14&gt;0,D14)</f>
        <v>Josefa Martinez</v>
      </c>
      <c r="B10" s="371" t="str" cm="1">
        <f t="array" ref="B10">_xlfn.IFS(F14=0,"",F14&gt;0,F14)</f>
        <v>cb</v>
      </c>
      <c r="C10" s="61"/>
      <c r="D10" s="873" t="s">
        <v>944</v>
      </c>
      <c r="E10" s="874"/>
      <c r="F10" s="872" t="s">
        <v>513</v>
      </c>
      <c r="G10" s="1462" t="s">
        <v>397</v>
      </c>
      <c r="H10" s="1463"/>
      <c r="I10" s="420" t="s">
        <v>945</v>
      </c>
      <c r="J10" s="1469"/>
      <c r="K10" s="953" t="s">
        <v>946</v>
      </c>
      <c r="L10" s="321" t="s">
        <v>505</v>
      </c>
      <c r="M10" s="244" t="s">
        <v>947</v>
      </c>
      <c r="N10" s="379"/>
      <c r="O10" s="61"/>
      <c r="P10" s="158" t="s">
        <v>508</v>
      </c>
      <c r="Q10" s="184" t="s">
        <v>509</v>
      </c>
      <c r="R10" s="211">
        <f t="shared" si="0"/>
        <v>1</v>
      </c>
      <c r="S10" s="1278"/>
      <c r="T10" s="252" cm="1">
        <f t="array" aca="1" ref="T10" ca="1">LOOKUP(TODAY(),'Deployment needs'!$2:$2,('Deployment needs'!58:58+'Deployment needs'!61:61))</f>
        <v>0</v>
      </c>
      <c r="U10" s="326"/>
      <c r="V10" s="474" t="s">
        <v>810</v>
      </c>
      <c r="W10" s="475">
        <v>28163</v>
      </c>
      <c r="X10" s="331"/>
      <c r="Y10" s="331"/>
      <c r="Z10" s="61"/>
      <c r="AA10" s="1399"/>
      <c r="AB10" s="397" t="str" cm="1">
        <f t="array" ref="AB10">IFERROR(INDEX($A$1:$A$500,SMALL(IF($P$28=$B$1:$B$500,ROW($B$1:$B$500)-MIN(ROW($A$1:$A$500))+1,""), ROW()-8)),"")</f>
        <v/>
      </c>
      <c r="AC10" s="397" t="str" cm="1">
        <f t="array" ref="AC10">IFERROR(INDEX($A$1:$A$500,SMALL(IF($P$11=$B$1:$B$500,ROW($B$1:$B$500)-MIN(ROW($A$1:$A$500))+1,""), ROW()-1)),"")</f>
        <v>Yordis Barbara Garcia</v>
      </c>
      <c r="AD10" s="397" t="str" cm="1">
        <f t="array" ref="AD10">IFERROR(INDEX($A$1:$A$500,SMALL(IF($P$8=$B$1:$B$500,ROW($B$1:$B$500)-MIN(ROW($A$1:$A$500))+1,""), ROW()-1)),"")</f>
        <v/>
      </c>
      <c r="AE10" s="397" t="str" cm="1">
        <f t="array" ref="AE10">IFERROR(INDEX($A$1:$A$500,SMALL(IF($P$7=$B$1:$B$500,ROW($B$1:$B$500)-MIN(ROW($A$1:$A$500))+1,""), ROW()-5)),"")</f>
        <v/>
      </c>
      <c r="AF10" s="398" t="str" cm="1">
        <f t="array" ref="AF10">IFERROR(INDEX($A$1:$A$500,SMALL(IF($P$9=$B$1:$B$500,ROW($B$1:$B$500)-MIN(ROW($A$1:$A$500))+1,""), ROW()-6)),"")</f>
        <v/>
      </c>
      <c r="AG10" s="399" t="str" cm="1">
        <f t="array" ref="AG10">IFERROR(INDEX($A$1:$A$500,SMALL(IF($P$29=$B$1:$B$500,ROW($B$1:$B$500)-MIN(ROW($A$1:$A$500))+1,""), ROW()-1)),"")</f>
        <v/>
      </c>
      <c r="AH10" s="397" t="str" cm="1">
        <f t="array" ref="AH10">IFERROR(INDEX($A$1:$A$500,SMALL(IF($P$21=$B$1:$B$500,ROW($B$1:$B$500)-MIN(ROW($A$1:$A$500))+1,""), ROW()-1)),"")</f>
        <v/>
      </c>
      <c r="AI10" s="402" t="str" cm="1">
        <f t="array" ref="AI10">IFERROR(INDEX($A$1:$A$80,SMALL(IF($P$6=$B$1:$B$80,ROW($B$1:$B$80)-MIN(ROW($A$1:$A$80))+1,""), ROW()-1)),"")</f>
        <v/>
      </c>
      <c r="AJ10" s="402" t="str" cm="1">
        <f t="array" ref="AJ10">IFERROR(INDEX($A$81:$A$500,SMALL(IF($P$6=$B$81:$B$500,ROW($B$81:$B$500)-MIN(ROW($A$81:$A$500))+1,""), ROW()-1)),"")</f>
        <v/>
      </c>
    </row>
    <row r="11" spans="1:43" ht="17.45" customHeight="1">
      <c r="A11" s="371" t="str" cm="1">
        <f t="array" ref="A11">_xlfn.IFS(D15=0,"",D15&gt;0,D15)</f>
        <v>Armando Perez Herdia</v>
      </c>
      <c r="B11" s="371" t="str" cm="1">
        <f t="array" ref="B11">_xlfn.IFS(F15=0,"",F15&gt;0,F15)</f>
        <v>rp</v>
      </c>
      <c r="D11" s="873" t="s">
        <v>391</v>
      </c>
      <c r="E11" s="874"/>
      <c r="F11" s="872" t="s">
        <v>866</v>
      </c>
      <c r="G11" s="1462" t="s">
        <v>403</v>
      </c>
      <c r="H11" s="1463"/>
      <c r="I11" s="420" t="s">
        <v>809</v>
      </c>
      <c r="J11" s="1469"/>
      <c r="K11" s="953" t="s">
        <v>948</v>
      </c>
      <c r="L11" s="321" t="s">
        <v>351</v>
      </c>
      <c r="M11" s="244" t="s">
        <v>512</v>
      </c>
      <c r="N11" s="379"/>
      <c r="O11" s="61"/>
      <c r="P11" s="158" t="s">
        <v>511</v>
      </c>
      <c r="Q11" s="184" t="s">
        <v>512</v>
      </c>
      <c r="R11" s="211">
        <f t="shared" si="0"/>
        <v>10</v>
      </c>
      <c r="S11" s="1477">
        <f>W7</f>
        <v>36090</v>
      </c>
      <c r="T11" s="252">
        <f ca="1">LOOKUP(TODAY(),'Deployment needs'!$2:$2,'Deployment needs'!62:62)</f>
        <v>0</v>
      </c>
      <c r="U11" s="326"/>
      <c r="V11" s="476" t="s">
        <v>949</v>
      </c>
      <c r="W11" s="475">
        <v>27365</v>
      </c>
      <c r="X11" s="331"/>
      <c r="Y11" s="331"/>
      <c r="Z11" s="61"/>
      <c r="AA11" s="1399"/>
      <c r="AB11" s="397" t="str" cm="1">
        <f t="array" ref="AB11">IFERROR(INDEX($A$1:$A$500,SMALL(IF($P$28=$B$1:$B$500,ROW($B$1:$B$500)-MIN(ROW($A$1:$A$500))+1,""), ROW()-8)),"")</f>
        <v/>
      </c>
      <c r="AC11" s="397" t="str" cm="1">
        <f t="array" ref="AC11">IFERROR(INDEX($A$1:$A$500,SMALL(IF($P$11=$B$1:$B$500,ROW($B$1:$B$500)-MIN(ROW($A$1:$A$500))+1,""), ROW()-1)),"")</f>
        <v>Glenys Diaz</v>
      </c>
      <c r="AD11" s="397" t="str" cm="1">
        <f t="array" ref="AD11">IFERROR(INDEX($A$1:$A$500,SMALL(IF($P$8=$B$1:$B$500,ROW($B$1:$B$500)-MIN(ROW($A$1:$A$500))+1,""), ROW()-1)),"")</f>
        <v/>
      </c>
      <c r="AE11" s="397" t="str" cm="1">
        <f t="array" ref="AE11">IFERROR(INDEX($A$1:$A$500,SMALL(IF($P$7=$B$1:$B$500,ROW($B$1:$B$500)-MIN(ROW($A$1:$A$500))+1,""), ROW()-5)),"")</f>
        <v/>
      </c>
      <c r="AF11" s="398" t="str" cm="1">
        <f t="array" ref="AF11">IFERROR(INDEX($A$1:$A$500,SMALL(IF($P$9=$B$1:$B$500,ROW($B$1:$B$500)-MIN(ROW($A$1:$A$500))+1,""), ROW()-6)),"")</f>
        <v/>
      </c>
      <c r="AG11" s="399" t="str" cm="1">
        <f t="array" ref="AG11">IFERROR(INDEX($A$1:$A$500,SMALL(IF($P$29=$B$1:$B$500,ROW($B$1:$B$500)-MIN(ROW($A$1:$A$500))+1,""), ROW()-1)),"")</f>
        <v/>
      </c>
      <c r="AH11" s="397" t="str" cm="1">
        <f t="array" ref="AH11">IFERROR(INDEX($A$1:$A$500,SMALL(IF($P$21=$B$1:$B$500,ROW($B$1:$B$500)-MIN(ROW($A$1:$A$500))+1,""), ROW()-1)),"")</f>
        <v/>
      </c>
      <c r="AI11" s="402" t="str" cm="1">
        <f t="array" ref="AI11">IFERROR(INDEX($A$1:$A$80,SMALL(IF($P$6=$B$1:$B$80,ROW($B$1:$B$80)-MIN(ROW($A$1:$A$80))+1,""), ROW()-1)),"")</f>
        <v/>
      </c>
      <c r="AJ11" s="402" t="str" cm="1">
        <f t="array" ref="AJ11">IFERROR(INDEX($A$81:$A$500,SMALL(IF($P$6=$B$81:$B$500,ROW($B$81:$B$500)-MIN(ROW($A$81:$A$500))+1,""), ROW()-1)),"")</f>
        <v/>
      </c>
    </row>
    <row r="12" spans="1:43" ht="19.5" customHeight="1">
      <c r="A12" s="371" t="str" cm="1">
        <f t="array" ref="A12">_xlfn.IFS(D16=0,"",D16&gt;0,D16)</f>
        <v>Siria M Diaz Verdecia</v>
      </c>
      <c r="B12" s="371" t="str" cm="1">
        <f t="array" ref="B12">_xlfn.IFS(F16=0,"",F16&gt;0,F16)</f>
        <v>b</v>
      </c>
      <c r="C12" s="61"/>
      <c r="D12" s="873" t="s">
        <v>396</v>
      </c>
      <c r="E12" s="874"/>
      <c r="F12" s="872" t="s">
        <v>398</v>
      </c>
      <c r="G12" s="1462" t="s">
        <v>416</v>
      </c>
      <c r="H12" s="1463"/>
      <c r="I12" s="420" t="s">
        <v>808</v>
      </c>
      <c r="J12" s="1469"/>
      <c r="K12" s="953" t="s">
        <v>950</v>
      </c>
      <c r="L12" s="321" t="s">
        <v>351</v>
      </c>
      <c r="M12" s="244" t="str">
        <f t="shared" ref="M12" si="1">IF(L12&lt;&gt;0,_xlfn.XLOOKUP(L12,$P$5:$P$43,$Q$5:$Q$43),"")</f>
        <v>Bander</v>
      </c>
      <c r="N12" s="379"/>
      <c r="O12" s="61"/>
      <c r="P12" s="158" t="s">
        <v>513</v>
      </c>
      <c r="Q12" s="185" t="s">
        <v>514</v>
      </c>
      <c r="R12" s="211">
        <f t="shared" si="0"/>
        <v>3</v>
      </c>
      <c r="S12" s="1478"/>
      <c r="T12" s="252">
        <f ca="1">LOOKUP(R4,'Deployment needs'!$2:$2,'Deployment needs'!63:63)</f>
        <v>0</v>
      </c>
      <c r="U12" s="61"/>
      <c r="V12" s="1250"/>
      <c r="W12" s="1250"/>
      <c r="X12" s="331"/>
      <c r="Y12" s="331"/>
      <c r="Z12" s="61"/>
      <c r="AA12" s="1473" t="s">
        <v>143</v>
      </c>
      <c r="AB12" s="862" t="s">
        <v>406</v>
      </c>
      <c r="AC12" s="409" t="s">
        <v>408</v>
      </c>
      <c r="AD12" s="863" t="s">
        <v>409</v>
      </c>
      <c r="AE12" s="409" t="s">
        <v>407</v>
      </c>
      <c r="AF12" s="864" t="str">
        <f ca="1">"Returns"&amp;"  "&amp;S22&amp;"  "&amp;"orders"&amp;"      "&amp;COUNTA(AF13:AF25)-COUNTBLANK(AF13:AF25)</f>
        <v>Returns  1839  orders      2</v>
      </c>
      <c r="AG12" s="865" t="s">
        <v>410</v>
      </c>
      <c r="AH12" s="864" t="s">
        <v>411</v>
      </c>
      <c r="AI12" s="402" t="str" cm="1">
        <f t="array" ref="AI12">IFERROR(INDEX($A$1:$A$80,SMALL(IF($P$6=$B$1:$B$80,ROW($B$1:$B$80)-MIN(ROW($A$1:$A$80))+1,""), ROW()-1)),"")</f>
        <v/>
      </c>
      <c r="AJ12" s="402" t="str" cm="1">
        <f t="array" ref="AJ12">IFERROR(INDEX($A$81:$A$500,SMALL(IF($P$6=$B$81:$B$500,ROW($B$81:$B$500)-MIN(ROW($A$81:$A$500))+1,""), ROW()-1)),"")</f>
        <v/>
      </c>
    </row>
    <row r="13" spans="1:43" ht="18" customHeight="1">
      <c r="A13" s="371" t="str" cm="1">
        <f t="array" ref="A13">_xlfn.IFS(D17=0,"",D17&gt;0,D17)</f>
        <v>Beliza Chavez</v>
      </c>
      <c r="B13" s="371" t="str" cm="1">
        <f t="array" ref="B13">_xlfn.IFS(F17=0,"",F17&gt;0,F17)</f>
        <v>S</v>
      </c>
      <c r="C13" s="61"/>
      <c r="D13" s="873" t="s">
        <v>402</v>
      </c>
      <c r="E13" s="874"/>
      <c r="F13" s="872" t="s">
        <v>942</v>
      </c>
      <c r="G13" s="1462" t="s">
        <v>770</v>
      </c>
      <c r="H13" s="1463"/>
      <c r="I13" s="420" t="s">
        <v>516</v>
      </c>
      <c r="J13" s="1469"/>
      <c r="K13" s="953" t="s">
        <v>951</v>
      </c>
      <c r="L13" s="321" t="s">
        <v>351</v>
      </c>
      <c r="M13" s="244" t="s">
        <v>940</v>
      </c>
      <c r="N13" s="379"/>
      <c r="O13" s="61"/>
      <c r="P13" s="158" t="s">
        <v>516</v>
      </c>
      <c r="Q13" s="185" t="s">
        <v>517</v>
      </c>
      <c r="R13" s="211">
        <f t="shared" si="0"/>
        <v>4</v>
      </c>
      <c r="S13" s="251">
        <f ca="1">_xlfn.IFNA(LOOKUP(TODAY()-1,Inventory!2:2,Inventory!5:5),0)</f>
        <v>0</v>
      </c>
      <c r="T13" s="252">
        <f ca="1">LOOKUP(R4,'Deployment needs'!$2:$2,'Deployment needs'!91:91)</f>
        <v>0</v>
      </c>
      <c r="U13" s="61"/>
      <c r="V13" s="324" t="s">
        <v>817</v>
      </c>
      <c r="W13" s="584">
        <v>87</v>
      </c>
      <c r="X13" s="331"/>
      <c r="Y13" s="331"/>
      <c r="Z13" s="61"/>
      <c r="AA13" s="1473"/>
      <c r="AB13" s="397" t="str" cm="1">
        <f t="array" ref="AB13">IFERROR(INDEX($A$1:$A$500,SMALL(IF($P$13=$B$1:$B$500,ROW($B$1:$B$500)-MIN(ROW($A$1:$A$500))+1,""), ROW()-12)),"")</f>
        <v>Tontalane Williams</v>
      </c>
      <c r="AC13" s="397" t="str" cm="1">
        <f t="array" ref="AC13">IFERROR(INDEX($A$1:$A$500,SMALL(IF($P$14=$B$1:$B$500,ROW($B$1:$B$500)-MIN(ROW($A$1:$A$500))+1,""), ROW()-12)),"")</f>
        <v>Sunia Hernandez Velazco</v>
      </c>
      <c r="AD13" s="866" t="s">
        <v>159</v>
      </c>
      <c r="AE13" s="397" t="str" cm="1">
        <f t="array" ref="AE13">IFERROR(INDEX($A$1:$A$500,SMALL(IF($P$16=$B$1:$B$500,ROW($B$1:$B$500)-MIN(ROW($A$1:$A$500))+1,""), ROW()-12)),"")</f>
        <v>Lazaro Machado</v>
      </c>
      <c r="AF13" s="397" t="str" cm="1">
        <f t="array" ref="AF13">IFERROR(INDEX($A$1:$A$500,SMALL(IF($P$22=$B$1:$B$500,ROW($B$1:$B$500)-MIN(ROW($A$1:$A$500))+1,""), ROW()-12)),"")</f>
        <v xml:space="preserve">Neldy Duquesne </v>
      </c>
      <c r="AG13" s="228" t="str" cm="1">
        <f t="array" ref="AG13">IFERROR(INDEX($A$1:$A$500,SMALL(IF($P$24=$B$1:$B$500,ROW($B$1:$B$500)-MIN(ROW($A$1:$A$500))+1,""), ROW()-12)),"")</f>
        <v/>
      </c>
      <c r="AH13" s="397" t="str" cm="1">
        <f t="array" ref="AH13">IFERROR(INDEX($A$1:$A$500,SMALL(IF($P$30=$B$1:$B$500,ROW($B$1:$B$500)-MIN(ROW($A$1:$A$500))+1,""), ROW()-12)),"")</f>
        <v>Eumary Quinones- Inventory Lead</v>
      </c>
      <c r="AI13" s="402" t="str" cm="1">
        <f t="array" ref="AI13">IFERROR(INDEX($A$1:$A$80,SMALL(IF($P$6=$B$1:$B$80,ROW($B$1:$B$80)-MIN(ROW($A$1:$A$80))+1,""), ROW()-1)),"")</f>
        <v/>
      </c>
      <c r="AJ13" s="402" t="str" cm="1">
        <f t="array" ref="AJ13">IFERROR(INDEX($A$81:$A$500,SMALL(IF($P$6=$B$81:$B$500,ROW($B$81:$B$500)-MIN(ROW($A$81:$A$500))+1,""), ROW()-1)),"")</f>
        <v/>
      </c>
    </row>
    <row r="14" spans="1:43" ht="17.45" customHeight="1">
      <c r="A14" s="371" t="str" cm="1">
        <f t="array" ref="A14">_xlfn.IFS(D18=0,"",D18&gt;0,D18)</f>
        <v>Daliannis Boza</v>
      </c>
      <c r="B14" s="371" t="str" cm="1">
        <f t="array" ref="B14">_xlfn.IFS(F18=0,"",F18&gt;0,F18)</f>
        <v>b</v>
      </c>
      <c r="C14" s="61"/>
      <c r="D14" s="873" t="s">
        <v>321</v>
      </c>
      <c r="E14" s="874"/>
      <c r="F14" s="872" t="s">
        <v>398</v>
      </c>
      <c r="G14" s="1462" t="s">
        <v>952</v>
      </c>
      <c r="H14" s="1463"/>
      <c r="I14" s="420" t="s">
        <v>428</v>
      </c>
      <c r="J14" s="1469"/>
      <c r="K14" s="953"/>
      <c r="L14" s="321"/>
      <c r="M14" s="244"/>
      <c r="N14" s="379"/>
      <c r="O14" s="61"/>
      <c r="P14" s="158" t="s">
        <v>518</v>
      </c>
      <c r="Q14" s="184" t="s">
        <v>408</v>
      </c>
      <c r="R14" s="211">
        <f t="shared" si="0"/>
        <v>1</v>
      </c>
      <c r="S14" s="1410"/>
      <c r="T14" s="252" cm="1">
        <f t="array" aca="1" ref="T14" ca="1">LOOKUP(TODAY(),'Deployment needs'!$2:$2,('Deployment needs'!88:88+'Deployment needs'!89:89+'Deployment needs'!90:90+'Deployment needs'!60:60))</f>
        <v>0</v>
      </c>
      <c r="U14" s="61"/>
      <c r="V14" s="320" t="s">
        <v>821</v>
      </c>
      <c r="W14" s="583">
        <v>45618</v>
      </c>
      <c r="X14" s="374"/>
      <c r="Y14" s="331"/>
      <c r="Z14" s="61"/>
      <c r="AA14" s="1473"/>
      <c r="AB14" s="397" t="str" cm="1">
        <f t="array" ref="AB14">IFERROR(INDEX($A$1:$A$500,SMALL(IF($P$13=$B$1:$B$500,ROW($B$1:$B$500)-MIN(ROW($A$1:$A$500))+1,""), ROW()-12)),"")</f>
        <v>Darius Smith</v>
      </c>
      <c r="AC14" s="397" t="str" cm="1">
        <f t="array" ref="AC14">IFERROR(INDEX($A$1:$A$500,SMALL(IF($P$14=$B$1:$B$500,ROW($B$1:$B$500)-MIN(ROW($A$1:$A$500))+1,""), ROW()-12)),"")</f>
        <v/>
      </c>
      <c r="AD14" s="867" t="s">
        <v>155</v>
      </c>
      <c r="AE14" s="397" t="str" cm="1">
        <f t="array" ref="AE14">IFERROR(INDEX($A$1:$A$500,SMALL(IF($P$16=$B$1:$B$500,ROW($B$1:$B$500)-MIN(ROW($A$1:$A$500))+1,""), ROW()-12)),"")</f>
        <v/>
      </c>
      <c r="AF14" s="397" t="str" cm="1">
        <f t="array" ref="AF14">IFERROR(INDEX($A$1:$A$500,SMALL(IF($P$22=$B$1:$B$500,ROW($B$1:$B$500)-MIN(ROW($A$1:$A$500))+1,""), ROW()-12)),"")</f>
        <v>Ailin Reynaldo Tamayo</v>
      </c>
      <c r="AG14" s="228" t="str" cm="1">
        <f t="array" ref="AG14">IFERROR(INDEX($A$1:$A$500,SMALL(IF($P$24=$B$1:$B$500,ROW($B$1:$B$500)-MIN(ROW($A$1:$A$500))+1,""), ROW()-12)),"")</f>
        <v/>
      </c>
      <c r="AH14" s="397" t="str" cm="1">
        <f t="array" ref="AH14">IFERROR(INDEX($A$1:$A$500,SMALL(IF($P$30=$B$1:$B$500,ROW($B$1:$B$500)-MIN(ROW($A$1:$A$500))+1,""), ROW()-12)),"")</f>
        <v/>
      </c>
      <c r="AI14" s="402" t="str" cm="1">
        <f t="array" ref="AI14">IFERROR(INDEX($A$1:$A$80,SMALL(IF($P$6=$B$1:$B$80,ROW($B$1:$B$80)-MIN(ROW($A$1:$A$80))+1,""), ROW()-1)),"")</f>
        <v/>
      </c>
      <c r="AJ14" s="402" t="str" cm="1">
        <f t="array" ref="AJ14">IFERROR(INDEX($A$81:$A$500,SMALL(IF($P$6=$B$81:$B$500,ROW($B$81:$B$500)-MIN(ROW($A$81:$A$500))+1,""), ROW()-1)),"")</f>
        <v/>
      </c>
    </row>
    <row r="15" spans="1:43" ht="17.45" customHeight="1">
      <c r="A15" s="371" t="str" cm="1">
        <f t="array" ref="A15">_xlfn.IFS(D19=0,"",D19&gt;0,D19)</f>
        <v>Sophia Gonzalez</v>
      </c>
      <c r="B15" s="371" t="str" cm="1">
        <f t="array" ref="B15">_xlfn.IFS(F19=0,"",F19&gt;0,F19)</f>
        <v>S</v>
      </c>
      <c r="C15" s="61"/>
      <c r="D15" s="384" t="s">
        <v>422</v>
      </c>
      <c r="E15" s="416"/>
      <c r="F15" s="370" t="s">
        <v>809</v>
      </c>
      <c r="G15" s="906" t="s">
        <v>434</v>
      </c>
      <c r="H15" s="907"/>
      <c r="I15" s="420" t="s">
        <v>348</v>
      </c>
      <c r="J15" s="1469"/>
      <c r="K15" s="953"/>
      <c r="L15" s="321"/>
      <c r="M15" s="244"/>
      <c r="N15" s="379"/>
      <c r="O15" s="61"/>
      <c r="P15" s="158" t="s">
        <v>520</v>
      </c>
      <c r="Q15" s="184" t="s">
        <v>521</v>
      </c>
      <c r="R15" s="211">
        <f t="shared" si="0"/>
        <v>3</v>
      </c>
      <c r="S15" s="1480"/>
      <c r="T15" s="252">
        <f ca="1">LOOKUP(R4,'Deployment needs'!$2:$2,'Deployment needs'!93:93)</f>
        <v>0</v>
      </c>
      <c r="U15" s="61"/>
      <c r="V15" s="320" t="s">
        <v>823</v>
      </c>
      <c r="W15" s="583">
        <v>45618</v>
      </c>
      <c r="X15" s="374"/>
      <c r="Y15" s="331"/>
      <c r="Z15" s="61"/>
      <c r="AA15" s="1473"/>
      <c r="AB15" s="397" t="str" cm="1">
        <f t="array" ref="AB15">IFERROR(INDEX($A$1:$A$500,SMALL(IF($P$13=$B$1:$B$500,ROW($B$1:$B$500)-MIN(ROW($A$1:$A$500))+1,""), ROW()-12)),"")</f>
        <v xml:space="preserve">Irena Davis </v>
      </c>
      <c r="AC15" s="397" t="str" cm="1">
        <f t="array" ref="AC15">IFERROR(INDEX($A$1:$A$500,SMALL(IF($P$14=$B$1:$B$500,ROW($B$1:$B$500)-MIN(ROW($A$1:$A$500))+1,""), ROW()-12)),"")</f>
        <v/>
      </c>
      <c r="AD15" s="867"/>
      <c r="AE15" s="397" t="str" cm="1">
        <f t="array" ref="AE15">IFERROR(INDEX($A$1:$A$500,SMALL(IF($P$16=$B$1:$B$500,ROW($B$1:$B$500)-MIN(ROW($A$1:$A$500))+1,""), ROW()-12)),"")</f>
        <v/>
      </c>
      <c r="AF15" s="397" t="str" cm="1">
        <f t="array" ref="AF15">IFERROR(INDEX($A$1:$A$500,SMALL(IF($P$22=$B$1:$B$500,ROW($B$1:$B$500)-MIN(ROW($A$1:$A$500))+1,""), ROW()-12)),"")</f>
        <v/>
      </c>
      <c r="AG15" s="228" t="str" cm="1">
        <f t="array" ref="AG15">IFERROR(INDEX($A$1:$A$500,SMALL(IF($P$24=$B$1:$B$500,ROW($B$1:$B$500)-MIN(ROW($A$1:$A$500))+1,""), ROW()-12)),"")</f>
        <v/>
      </c>
      <c r="AH15" s="397" t="str" cm="1">
        <f t="array" ref="AH15">IFERROR(INDEX($A$1:$A$500,SMALL(IF($P$30=$B$1:$B$500,ROW($B$1:$B$500)-MIN(ROW($A$1:$A$500))+1,""), ROW()-12)),"")</f>
        <v/>
      </c>
      <c r="AI15" s="402" t="str" cm="1">
        <f t="array" ref="AI15">IFERROR(INDEX($A$1:$A$80,SMALL(IF($P$6=$B$1:$B$80,ROW($B$1:$B$80)-MIN(ROW($A$1:$A$80))+1,""), ROW()-1)),"")</f>
        <v/>
      </c>
      <c r="AJ15" s="402" t="str" cm="1">
        <f t="array" ref="AJ15">IFERROR(INDEX($A$81:$A$500,SMALL(IF($P$6=$B$81:$B$500,ROW($B$81:$B$500)-MIN(ROW($A$81:$A$500))+1,""), ROW()-1)),"")</f>
        <v/>
      </c>
    </row>
    <row r="16" spans="1:43" ht="17.45" customHeight="1">
      <c r="A16" s="371" t="str" cm="1">
        <f t="array" ref="A16">_xlfn.IFS(D20=0,"",D20&gt;0,D20)</f>
        <v>Ana L. Gonzalez Martinez</v>
      </c>
      <c r="B16" s="371" t="str" cm="1">
        <f t="array" ref="B16">_xlfn.IFS(F20=0,"",F20&gt;0,F20)</f>
        <v>cb</v>
      </c>
      <c r="C16" s="61"/>
      <c r="D16" s="384" t="s">
        <v>953</v>
      </c>
      <c r="E16" s="416"/>
      <c r="F16" s="370" t="s">
        <v>351</v>
      </c>
      <c r="G16" s="906" t="s">
        <v>437</v>
      </c>
      <c r="H16" s="907"/>
      <c r="I16" s="420" t="s">
        <v>516</v>
      </c>
      <c r="J16" s="1469"/>
      <c r="K16" s="953"/>
      <c r="L16" s="321"/>
      <c r="M16" s="244" t="str">
        <f t="shared" ref="M16:M30" si="2">IF(L16&lt;&gt;0,_xlfn.XLOOKUP(L16,$P$5:$P$43,$Q$5:$Q$43),"")</f>
        <v/>
      </c>
      <c r="N16" s="379"/>
      <c r="O16" s="61"/>
      <c r="P16" s="158" t="s">
        <v>523</v>
      </c>
      <c r="Q16" s="184" t="s">
        <v>524</v>
      </c>
      <c r="R16" s="211">
        <f t="shared" si="0"/>
        <v>1</v>
      </c>
      <c r="S16" s="1480"/>
      <c r="T16" s="252">
        <f ca="1">LOOKUP(TODAY(),'Deployment needs'!$2:$2,'Deployment needs'!74:74)</f>
        <v>0</v>
      </c>
      <c r="U16" s="61"/>
      <c r="V16" s="320" t="s">
        <v>825</v>
      </c>
      <c r="W16" s="488">
        <v>3.4</v>
      </c>
      <c r="X16" s="374"/>
      <c r="Y16" s="331"/>
      <c r="Z16" s="61"/>
      <c r="AA16" s="1473"/>
      <c r="AB16" s="397" t="str" cm="1">
        <f t="array" ref="AB16">IFERROR(INDEX($A$1:$A$500,SMALL(IF($P$13=$B$1:$B$500,ROW($B$1:$B$500)-MIN(ROW($A$1:$A$500))+1,""), ROW()-12)),"")</f>
        <v xml:space="preserve">Sondra Pence </v>
      </c>
      <c r="AC16" s="409" t="str">
        <f ca="1">"CubiScan - in / out"&amp;"  "&amp;S27</f>
        <v>CubiScan - in / out  0</v>
      </c>
      <c r="AD16" s="865" t="s">
        <v>433</v>
      </c>
      <c r="AE16" s="397" t="str" cm="1">
        <f t="array" ref="AE16">IFERROR(INDEX($A$1:$A$500,SMALL(IF($P$16=$B$1:$B$500,ROW($B$1:$B$500)-MIN(ROW($A$1:$A$500))+1,""), ROW()-12)),"")</f>
        <v/>
      </c>
      <c r="AF16" s="397" t="str" cm="1">
        <f t="array" ref="AF16">IFERROR(INDEX($A$1:$A$500,SMALL(IF($P$22=$B$1:$B$500,ROW($B$1:$B$500)-MIN(ROW($A$1:$A$500))+1,""), ROW()-12)),"")</f>
        <v/>
      </c>
      <c r="AG16" s="228" t="str" cm="1">
        <f t="array" ref="AG16">IFERROR(INDEX($A$1:$A$500,SMALL(IF($P$24=$B$1:$B$500,ROW($B$1:$B$500)-MIN(ROW($A$1:$A$500))+1,""), ROW()-12)),"")</f>
        <v/>
      </c>
      <c r="AH16" s="397" t="str" cm="1">
        <f t="array" ref="AH16">IFERROR(INDEX($A$1:$A$500,SMALL(IF($P$30=$B$1:$B$500,ROW($B$1:$B$500)-MIN(ROW($A$1:$A$500))+1,""), ROW()-12)),"")</f>
        <v/>
      </c>
      <c r="AI16" s="402" t="str" cm="1">
        <f t="array" ref="AI16">IFERROR(INDEX($A$1:$A$80,SMALL(IF($P$6=$B$1:$B$80,ROW($B$1:$B$80)-MIN(ROW($A$1:$A$80))+1,""), ROW()-1)),"")</f>
        <v/>
      </c>
      <c r="AJ16" s="402" t="str" cm="1">
        <f t="array" ref="AJ16">IFERROR(INDEX($A$81:$A$500,SMALL(IF($P$6=$B$81:$B$500,ROW($B$81:$B$500)-MIN(ROW($A$81:$A$500))+1,""), ROW()-1)),"")</f>
        <v/>
      </c>
    </row>
    <row r="17" spans="1:55" ht="18">
      <c r="A17" s="371" t="str" cm="1">
        <f t="array" ref="A17">_xlfn.IFS(D21=0,"",D21&gt;0,D21)</f>
        <v>Yoel Romero</v>
      </c>
      <c r="B17" s="371" t="str" cm="1">
        <f t="array" ref="B17">_xlfn.IFS(F21=0,"",F21&gt;0,F21)</f>
        <v>tr</v>
      </c>
      <c r="C17" s="61"/>
      <c r="D17" s="384" t="s">
        <v>954</v>
      </c>
      <c r="E17" s="416"/>
      <c r="F17" s="370" t="s">
        <v>503</v>
      </c>
      <c r="G17" s="906" t="s">
        <v>440</v>
      </c>
      <c r="H17" s="907"/>
      <c r="I17" s="420" t="s">
        <v>955</v>
      </c>
      <c r="J17" s="1469"/>
      <c r="K17" s="953"/>
      <c r="L17" s="321"/>
      <c r="M17" s="244" t="str">
        <f t="shared" si="2"/>
        <v/>
      </c>
      <c r="N17" s="379"/>
      <c r="O17" s="61"/>
      <c r="P17" s="158" t="s">
        <v>526</v>
      </c>
      <c r="Q17" s="184" t="s">
        <v>527</v>
      </c>
      <c r="R17" s="211">
        <f t="shared" si="0"/>
        <v>0</v>
      </c>
      <c r="S17" s="1481"/>
      <c r="T17" s="252">
        <f ca="1">LOOKUP(TODAY(),'Deployment needs'!$2:$2,'Deployment needs'!87:87)</f>
        <v>0</v>
      </c>
      <c r="U17" s="61"/>
      <c r="V17" s="487" t="s">
        <v>517</v>
      </c>
      <c r="W17" s="488">
        <v>0</v>
      </c>
      <c r="X17" s="374"/>
      <c r="Y17" s="331"/>
      <c r="Z17" s="61"/>
      <c r="AA17" s="1473"/>
      <c r="AB17" s="397" t="str" cm="1">
        <f t="array" ref="AB17">IFERROR(INDEX($A$1:$A$500,SMALL(IF($P$13=$B$1:$B$500,ROW($B$1:$B$500)-MIN(ROW($A$1:$A$500))+1,""), ROW()-12)),"")</f>
        <v/>
      </c>
      <c r="AC17" s="231" t="str" cm="1">
        <f t="array" ref="AC17">IFERROR(INDEX($A$1:$A$500,SMALL(IF($P$27=$B$1:$B$500,ROW($B$1:$B$500)-MIN(ROW($A$1:$A$500))+1,""), ROW()-16)),"")</f>
        <v>Ernesto Reyes Perez</v>
      </c>
      <c r="AD17" s="397" t="str" cm="1">
        <f t="array" ref="AD17">IFERROR(INDEX($A$1:$A$500,SMALL(IF($P$15=$B$1:$B$500,ROW($B$1:$B$500)-MIN(ROW($A$1:$A$500))+1,""), ROW()-16)),"")</f>
        <v>Jean Mike Sylvain</v>
      </c>
      <c r="AE17" s="397" t="str" cm="1">
        <f t="array" ref="AE17">IFERROR(INDEX($A$1:$A$500,SMALL(IF($P$16=$B$1:$B$500,ROW($B$1:$B$500)-MIN(ROW($A$1:$A$500))+1,""), ROW()-12)),"")</f>
        <v/>
      </c>
      <c r="AF17" s="397" t="str" cm="1">
        <f t="array" ref="AF17">IFERROR(INDEX($A$1:$A$500,SMALL(IF($P$22=$B$1:$B$500,ROW($B$1:$B$500)-MIN(ROW($A$1:$A$500))+1,""), ROW()-12)),"")</f>
        <v/>
      </c>
      <c r="AG17" s="865" t="str">
        <f ca="1">"Returns Putaway"&amp;" "&amp;S24</f>
        <v>Returns Putaway 358</v>
      </c>
      <c r="AH17" s="397" t="str" cm="1">
        <f t="array" ref="AH17">IFERROR(INDEX($A$1:$A$500,SMALL(IF($P$30=$B$1:$B$500,ROW($B$1:$B$500)-MIN(ROW($A$1:$A$500))+1,""), ROW()-12)),"")</f>
        <v/>
      </c>
      <c r="AI17" s="402" t="str" cm="1">
        <f t="array" ref="AI17">IFERROR(INDEX($A$1:$A$80,SMALL(IF($P$6=$B$1:$B$80,ROW($B$1:$B$80)-MIN(ROW($A$1:$A$80))+1,""), ROW()-1)),"")</f>
        <v/>
      </c>
      <c r="AJ17" s="402" t="str" cm="1">
        <f t="array" ref="AJ17">IFERROR(INDEX($A$81:$A$500,SMALL(IF($P$6=$B$81:$B$500,ROW($B$81:$B$500)-MIN(ROW($A$81:$A$500))+1,""), ROW()-1)),"")</f>
        <v/>
      </c>
      <c r="BB17" t="s">
        <v>956</v>
      </c>
      <c r="BC17">
        <v>41</v>
      </c>
    </row>
    <row r="18" spans="1:55" ht="17.45" customHeight="1">
      <c r="A18" s="371" t="str" cm="1">
        <f t="array" ref="A18">_xlfn.IFS(D22=0,"",D22&gt;0,D22)</f>
        <v>Dainier Abreu</v>
      </c>
      <c r="B18" s="371" t="str" cm="1">
        <f t="array" ref="B18">_xlfn.IFS(F22=0,"",F22&gt;0,F22)</f>
        <v>rpa</v>
      </c>
      <c r="C18" s="61"/>
      <c r="D18" s="384" t="s">
        <v>957</v>
      </c>
      <c r="E18" s="416"/>
      <c r="F18" s="370" t="s">
        <v>351</v>
      </c>
      <c r="G18" s="906" t="s">
        <v>444</v>
      </c>
      <c r="H18" s="907"/>
      <c r="I18" s="420" t="s">
        <v>808</v>
      </c>
      <c r="J18" s="1469"/>
      <c r="K18" s="953"/>
      <c r="L18" s="321"/>
      <c r="M18" s="244" t="str">
        <f t="shared" si="2"/>
        <v/>
      </c>
      <c r="N18" s="379"/>
      <c r="O18" s="61"/>
      <c r="P18" s="158" t="s">
        <v>530</v>
      </c>
      <c r="Q18" s="185" t="s">
        <v>531</v>
      </c>
      <c r="R18" s="211">
        <f t="shared" si="0"/>
        <v>0</v>
      </c>
      <c r="S18" s="251" cm="1">
        <f t="array" aca="1" ref="S18" ca="1">_xlfn.IFNA(LOOKUP(TODAY()-1,'Inbound SOS &amp; EOD'!1:1,IF('Inbound SOS &amp; EOD'!72:72="",'Inbound SOS &amp; EOD'!49:49,'Inbound SOS &amp; EOD'!72:72)),0)</f>
        <v>0</v>
      </c>
      <c r="T18" s="252">
        <f ca="1">LOOKUP(TODAY(),'Deployment needs'!$2:$2,'Deployment needs'!71:71)</f>
        <v>0</v>
      </c>
      <c r="U18" s="61"/>
      <c r="V18" s="418" t="s">
        <v>958</v>
      </c>
      <c r="W18" s="489">
        <v>32</v>
      </c>
      <c r="X18" s="331"/>
      <c r="Y18" s="331"/>
      <c r="Z18" s="61"/>
      <c r="AA18" s="1473"/>
      <c r="AB18" s="397" t="str" cm="1">
        <f t="array" ref="AB18">IFERROR(INDEX($A$1:$A$500,SMALL(IF($P$13=$B$1:$B$500,ROW($B$1:$B$500)-MIN(ROW($A$1:$A$500))+1,""), ROW()-12)),"")</f>
        <v/>
      </c>
      <c r="AC18" s="231" t="str" cm="1">
        <f t="array" ref="AC18">IFERROR(INDEX($A$1:$A$500,SMALL(IF($P$27=$B$1:$B$500,ROW($B$1:$B$500)-MIN(ROW($A$1:$A$500))+1,""), ROW()-16)),"")</f>
        <v/>
      </c>
      <c r="AD18" s="397" t="str" cm="1">
        <f t="array" ref="AD18">IFERROR(INDEX($A$1:$A$500,SMALL(IF($P$15=$B$1:$B$500,ROW($B$1:$B$500)-MIN(ROW($A$1:$A$500))+1,""), ROW()-16)),"")</f>
        <v>Mirenia Espinosa</v>
      </c>
      <c r="AE18" s="397" t="str" cm="1">
        <f t="array" ref="AE18">IFERROR(INDEX($A$1:$A$500,SMALL(IF($P$16=$B$1:$B$500,ROW($B$1:$B$500)-MIN(ROW($A$1:$A$500))+1,""), ROW()-12)),"")</f>
        <v/>
      </c>
      <c r="AF18" s="397" t="str" cm="1">
        <f t="array" ref="AF18">IFERROR(INDEX($A$1:$A$500,SMALL(IF($P$22=$B$1:$B$500,ROW($B$1:$B$500)-MIN(ROW($A$1:$A$500))+1,""), ROW()-12)),"")</f>
        <v/>
      </c>
      <c r="AG18" s="397" t="str" cm="1">
        <f t="array" ref="AG18">IFERROR(INDEX($A$1:$A$500,SMALL(IF($P$25=$B$1:$B$500,ROW($B$1:$B$500)-MIN(ROW($A$1:$A$500))+1,""), ROW()-17)),"")</f>
        <v>Joaquin Lopez Enrique</v>
      </c>
      <c r="AH18" s="397" t="str" cm="1">
        <f t="array" ref="AH18">IFERROR(INDEX($A$1:$A$500,SMALL(IF($P$30=$B$1:$B$500,ROW($B$1:$B$500)-MIN(ROW($A$1:$A$500))+1,""), ROW()-12)),"")</f>
        <v/>
      </c>
      <c r="AI18" s="402" t="str" cm="1">
        <f t="array" ref="AI18">IFERROR(INDEX($A$1:$A$80,SMALL(IF($P$6=$B$1:$B$80,ROW($B$1:$B$80)-MIN(ROW($A$1:$A$80))+1,""), ROW()-1)),"")</f>
        <v/>
      </c>
      <c r="AJ18" s="402" t="str" cm="1">
        <f t="array" ref="AJ18">IFERROR(INDEX($A$81:$A$500,SMALL(IF($P$6=$B$81:$B$500,ROW($B$81:$B$500)-MIN(ROW($A$81:$A$500))+1,""), ROW()-1)),"")</f>
        <v/>
      </c>
      <c r="BB18" t="s">
        <v>785</v>
      </c>
      <c r="BC18">
        <v>43</v>
      </c>
    </row>
    <row r="19" spans="1:55" ht="17.45" customHeight="1">
      <c r="A19" s="371" t="str" cm="1">
        <f t="array" ref="A19">_xlfn.IFS(D23=0,"",D23&gt;0,D23)</f>
        <v>Kenia Fernandez</v>
      </c>
      <c r="B19" s="371" t="str" cm="1">
        <f t="array" ref="B19">_xlfn.IFS(F23=0,"",F23&gt;0,F23)</f>
        <v>b</v>
      </c>
      <c r="C19" s="61"/>
      <c r="D19" s="384" t="s">
        <v>959</v>
      </c>
      <c r="E19" s="416"/>
      <c r="F19" s="370" t="s">
        <v>503</v>
      </c>
      <c r="G19" s="906" t="s">
        <v>447</v>
      </c>
      <c r="H19" s="907"/>
      <c r="I19" s="420" t="s">
        <v>900</v>
      </c>
      <c r="J19" s="1469"/>
      <c r="K19" s="953"/>
      <c r="L19" s="321"/>
      <c r="M19" s="244" t="str">
        <f t="shared" si="2"/>
        <v/>
      </c>
      <c r="N19" s="379"/>
      <c r="O19" s="61"/>
      <c r="P19" s="158" t="s">
        <v>533</v>
      </c>
      <c r="Q19" s="185" t="s">
        <v>534</v>
      </c>
      <c r="R19" s="211">
        <f t="shared" si="0"/>
        <v>2</v>
      </c>
      <c r="S19" s="251" cm="1">
        <f t="array" aca="1" ref="S19" ca="1">_xlfn.IFNA(LOOKUP(TODAY()-1,'Inbound SOS &amp; EOD'!1:1,IF('Inbound SOS &amp; EOD'!82:82="",'Inbound SOS &amp; EOD'!59:59,'Inbound SOS &amp; EOD'!82:82)),0)</f>
        <v>0</v>
      </c>
      <c r="T19" s="252">
        <f ca="1">LOOKUP(TODAY(),'Deployment needs'!$2:$2,'Deployment needs'!69:69)</f>
        <v>0</v>
      </c>
      <c r="U19" s="61"/>
      <c r="V19" s="319" t="s">
        <v>829</v>
      </c>
      <c r="W19" s="963" t="s">
        <v>960</v>
      </c>
      <c r="X19" s="331"/>
      <c r="Y19" s="331"/>
      <c r="Z19" s="61"/>
      <c r="AA19" s="1399" t="s">
        <v>442</v>
      </c>
      <c r="AB19" s="868" t="str">
        <f ca="1">"Receiving"&amp;"  "&amp;S26</f>
        <v>Receiving  523</v>
      </c>
      <c r="AC19" s="231" t="str" cm="1">
        <f t="array" ref="AC19">IFERROR(INDEX($A$1:$A$500,SMALL(IF($P$27=$B$1:$B$500,ROW($B$1:$B$500)-MIN(ROW($A$1:$A$500))+1,""), ROW()-16)),"")</f>
        <v/>
      </c>
      <c r="AD19" s="397" t="str" cm="1">
        <f t="array" ref="AD19">IFERROR(INDEX($A$1:$A$500,SMALL(IF($P$15=$B$1:$B$500,ROW($B$1:$B$500)-MIN(ROW($A$1:$A$500))+1,""), ROW()-16)),"")</f>
        <v>Aniayis Navarro Gomez</v>
      </c>
      <c r="AE19" s="397" t="str" cm="1">
        <f t="array" ref="AE19">IFERROR(INDEX($A$1:$A$500,SMALL(IF($P$16=$B$1:$B$500,ROW($B$1:$B$500)-MIN(ROW($A$1:$A$500))+1,""), ROW()-12)),"")</f>
        <v/>
      </c>
      <c r="AF19" s="397" t="str" cm="1">
        <f t="array" ref="AF19">IFERROR(INDEX($A$1:$A$500,SMALL(IF($P$22=$B$1:$B$500,ROW($B$1:$B$500)-MIN(ROW($A$1:$A$500))+1,""), ROW()-12)),"")</f>
        <v/>
      </c>
      <c r="AG19" s="397" t="str" cm="1">
        <f t="array" ref="AG19">IFERROR(INDEX($A$1:$A$500,SMALL(IF($P$25=$B$1:$B$500,ROW($B$1:$B$500)-MIN(ROW($A$1:$A$500))+1,""), ROW()-17)),"")</f>
        <v>Dainier Abreu</v>
      </c>
      <c r="AH19" s="397" t="str" cm="1">
        <f t="array" ref="AH19">IFERROR(INDEX($A$1:$A$500,SMALL(IF($P$30=$B$1:$B$500,ROW($B$1:$B$500)-MIN(ROW($A$1:$A$500))+1,""), ROW()-12)),"")</f>
        <v/>
      </c>
      <c r="AI19" s="402" t="str" cm="1">
        <f t="array" ref="AI19">IFERROR(INDEX($A$1:$A$80,SMALL(IF($P$6=$B$1:$B$80,ROW($B$1:$B$80)-MIN(ROW($A$1:$A$80))+1,""), ROW()-1)),"")</f>
        <v/>
      </c>
      <c r="AJ19" s="402" t="str" cm="1">
        <f t="array" ref="AJ19">IFERROR(INDEX($A$81:$A$500,SMALL(IF($P$6=$B$81:$B$500,ROW($B$81:$B$500)-MIN(ROW($A$81:$A$500))+1,""), ROW()-1)),"")</f>
        <v/>
      </c>
      <c r="BB19" t="s">
        <v>771</v>
      </c>
      <c r="BC19">
        <v>35</v>
      </c>
    </row>
    <row r="20" spans="1:55" ht="17.45" customHeight="1">
      <c r="A20" s="371" t="str" cm="1">
        <f t="array" ref="A20">_xlfn.IFS(D24=0,"",D24&gt;0,D24)</f>
        <v>Jean Mike Sylvain</v>
      </c>
      <c r="B20" s="371" t="str" cm="1">
        <f t="array" ref="B20">_xlfn.IFS(F24=0,"",F24&gt;0,F24)</f>
        <v>mp</v>
      </c>
      <c r="C20" s="61"/>
      <c r="D20" s="384" t="s">
        <v>961</v>
      </c>
      <c r="E20" s="416"/>
      <c r="F20" s="370" t="s">
        <v>398</v>
      </c>
      <c r="G20" s="906" t="s">
        <v>477</v>
      </c>
      <c r="H20" s="907"/>
      <c r="I20" s="420" t="s">
        <v>425</v>
      </c>
      <c r="J20" s="1469"/>
      <c r="K20" s="953"/>
      <c r="L20" s="321"/>
      <c r="M20" s="244" t="str">
        <f t="shared" si="2"/>
        <v/>
      </c>
      <c r="N20" s="379"/>
      <c r="O20" s="61"/>
      <c r="P20" s="158" t="s">
        <v>356</v>
      </c>
      <c r="Q20" s="185" t="s">
        <v>537</v>
      </c>
      <c r="R20" s="211">
        <f t="shared" si="0"/>
        <v>2</v>
      </c>
      <c r="S20" s="251" cm="1">
        <f t="array" aca="1" ref="S20" ca="1">_xlfn.IFNA(LOOKUP(TODAY()-1,'Inbound SOS &amp; EOD'!1:1,IF('Inbound SOS &amp; EOD'!83:83="",'Inbound SOS &amp; EOD'!60:60,'Inbound SOS &amp; EOD'!83:83)),0)+S21</f>
        <v>0</v>
      </c>
      <c r="T20" s="252">
        <f ca="1">LOOKUP(TODAY(),'Deployment needs'!$2:$2,'Deployment needs'!70:70)</f>
        <v>0</v>
      </c>
      <c r="U20" s="61"/>
      <c r="V20" s="259" t="s">
        <v>832</v>
      </c>
      <c r="W20" s="488" t="s">
        <v>960</v>
      </c>
      <c r="X20" s="331"/>
      <c r="Y20" s="331"/>
      <c r="Z20" s="61"/>
      <c r="AA20" s="1399"/>
      <c r="AB20" s="333" t="str" cm="1">
        <f t="array" ref="AB20">IFERROR(INDEX($A$1:$A$500,SMALL(IF($P$26=$B$1:$B$500,ROW($B$1:$B$500)-MIN(ROW($A$1:$A$500))+1,""), ROW()-19)),"")</f>
        <v/>
      </c>
      <c r="AC20" s="409" t="str">
        <f ca="1">"Pull"&amp;"   "&amp;S19</f>
        <v>Pull   0</v>
      </c>
      <c r="AD20" s="864" t="str">
        <f ca="1">"Throw"&amp;"   "&amp;S20</f>
        <v>Throw   0</v>
      </c>
      <c r="AE20" s="397" t="str" cm="1">
        <f t="array" ref="AE20">IFERROR(INDEX($A$1:$A$500,SMALL(IF($P$16=$B$1:$B$500,ROW($B$1:$B$500)-MIN(ROW($A$1:$A$500))+1,""), ROW()-12)),"")</f>
        <v/>
      </c>
      <c r="AF20" s="397" t="str" cm="1">
        <f t="array" ref="AF20">IFERROR(INDEX($A$1:$A$500,SMALL(IF($P$22=$B$1:$B$500,ROW($B$1:$B$500)-MIN(ROW($A$1:$A$500))+1,""), ROW()-12)),"")</f>
        <v/>
      </c>
      <c r="AG20" s="397" t="str" cm="1">
        <f t="array" ref="AG20">IFERROR(INDEX($A$1:$A$500,SMALL(IF($P$25=$B$1:$B$500,ROW($B$1:$B$500)-MIN(ROW($A$1:$A$500))+1,""), ROW()-17)),"")</f>
        <v>Jonathan Castro</v>
      </c>
      <c r="AH20" s="397" t="str" cm="1">
        <f t="array" ref="AH20">IFERROR(INDEX($A$1:$A$500,SMALL(IF($P$30=$B$1:$B$500,ROW($B$1:$B$500)-MIN(ROW($A$1:$A$500))+1,""), ROW()-12)),"")</f>
        <v/>
      </c>
      <c r="AI20" s="402" t="str" cm="1">
        <f t="array" ref="AI20">IFERROR(INDEX($A$1:$A$80,SMALL(IF($P$6=$B$1:$B$80,ROW($B$1:$B$80)-MIN(ROW($A$1:$A$80))+1,""), ROW()-1)),"")</f>
        <v/>
      </c>
      <c r="AJ20" s="402" t="str" cm="1">
        <f t="array" ref="AJ20">IFERROR(INDEX($A$81:$A$500,SMALL(IF($P$6=$B$81:$B$500,ROW($B$81:$B$500)-MIN(ROW($A$81:$A$500))+1,""), ROW()-1)),"")</f>
        <v/>
      </c>
    </row>
    <row r="21" spans="1:55" ht="17.45" customHeight="1">
      <c r="A21" s="371" t="str" cm="1">
        <f t="array" ref="A21">_xlfn.IFS(D25=0,"",D25&gt;0,D25)</f>
        <v>Maria Arango</v>
      </c>
      <c r="B21" s="371" t="str" cm="1">
        <f t="array" ref="B21">_xlfn.IFS(F25=0,"",F25&gt;0,F25)</f>
        <v>b</v>
      </c>
      <c r="C21" s="61"/>
      <c r="D21" s="384" t="s">
        <v>962</v>
      </c>
      <c r="E21" s="416"/>
      <c r="F21" s="370" t="s">
        <v>404</v>
      </c>
      <c r="G21" s="906" t="s">
        <v>963</v>
      </c>
      <c r="H21" s="907"/>
      <c r="I21" s="420" t="s">
        <v>523</v>
      </c>
      <c r="J21" s="1469"/>
      <c r="K21" s="953"/>
      <c r="L21" s="321"/>
      <c r="M21" s="244" t="str">
        <f t="shared" si="2"/>
        <v/>
      </c>
      <c r="N21" s="379"/>
      <c r="O21" s="61"/>
      <c r="P21" s="158" t="s">
        <v>540</v>
      </c>
      <c r="Q21" s="185" t="s">
        <v>319</v>
      </c>
      <c r="R21" s="211">
        <f t="shared" si="0"/>
        <v>0</v>
      </c>
      <c r="S21" s="258" cm="1">
        <f t="array" aca="1" ref="S21" ca="1">_xlfn.IFNA(LOOKUP(TODAY()-1,'Inbound SOS &amp; EOD'!1:1,IF('Inbound SOS &amp; EOD'!73:73="",'Inbound SOS &amp; EOD'!50:50,'Inbound SOS &amp; EOD'!73:73)),0)</f>
        <v>0</v>
      </c>
      <c r="T21" s="252">
        <f ca="1">LOOKUP(TODAY(),'Deployment needs'!$2:$2,'Deployment needs'!92:92)</f>
        <v>0</v>
      </c>
      <c r="U21" s="61"/>
      <c r="V21" s="259" t="s">
        <v>835</v>
      </c>
      <c r="W21" s="489" t="s">
        <v>960</v>
      </c>
      <c r="X21" s="331"/>
      <c r="Y21" s="331"/>
      <c r="Z21" s="61"/>
      <c r="AA21" s="1399"/>
      <c r="AB21" s="333" t="str" cm="1">
        <f t="array" ref="AB21">IFERROR(INDEX($A$1:$A$500,SMALL(IF($P$26=$B$1:$B$500,ROW($B$1:$B$500)-MIN(ROW($A$1:$A$500))+1,""), ROW()-19)),"")</f>
        <v/>
      </c>
      <c r="AC21" s="397" t="str" cm="1">
        <f t="array" ref="AC21">IFERROR(INDEX($A$1:$A$500,SMALL(IF($P$19=$B$1:$B$500,ROW($B$1:$B$500)-MIN(ROW($A$1:$A$500))+1,""), ROW()-20)),"")</f>
        <v>Armando Perez Herdia</v>
      </c>
      <c r="AD21" s="397" t="str" cm="1">
        <f t="array" ref="AD21">IFERROR(INDEX($A$1:$A$500,SMALL(IF($P$20=$B$1:$B$500,ROW($B$1:$B$500)-MIN(ROW($A$1:$A$500))+1,""), ROW()-20)),"")</f>
        <v>Yordany Miranda Cantillo</v>
      </c>
      <c r="AE21" s="397" t="str" cm="1">
        <f t="array" ref="AE21">IFERROR(INDEX($A$1:$A$500,SMALL(IF($P$16=$B$1:$B$500,ROW($B$1:$B$500)-MIN(ROW($A$1:$A$500))+1,""), ROW()-12)),"")</f>
        <v/>
      </c>
      <c r="AF21" s="397" t="str" cm="1">
        <f t="array" ref="AF21">IFERROR(INDEX($A$1:$A$500,SMALL(IF($P$22=$B$1:$B$500,ROW($B$1:$B$500)-MIN(ROW($A$1:$A$500))+1,""), ROW()-12)),"")</f>
        <v/>
      </c>
      <c r="AG21" s="397" t="str" cm="1">
        <f t="array" ref="AG21">IFERROR(INDEX($A$1:$A$500,SMALL(IF($P$25=$B$1:$B$500,ROW($B$1:$B$500)-MIN(ROW($A$1:$A$500))+1,""), ROW()-17)),"")</f>
        <v/>
      </c>
      <c r="AH21" s="397" t="str" cm="1">
        <f t="array" ref="AH21">IFERROR(INDEX($A$1:$A$500,SMALL(IF($P$30=$B$1:$B$500,ROW($B$1:$B$500)-MIN(ROW($A$1:$A$500))+1,""), ROW()-12)),"")</f>
        <v/>
      </c>
      <c r="AI21" s="402" t="str" cm="1">
        <f t="array" ref="AI21">IFERROR(INDEX($A$1:$A$80,SMALL(IF($P$6=$B$1:$B$80,ROW($B$1:$B$80)-MIN(ROW($A$1:$A$80))+1,""), ROW()-1)),"")</f>
        <v/>
      </c>
      <c r="AJ21" s="402" t="str" cm="1">
        <f t="array" ref="AJ21">IFERROR(INDEX($A$81:$A$500,SMALL(IF($P$6=$B$81:$B$500,ROW($B$81:$B$500)-MIN(ROW($A$81:$A$500))+1,""), ROW()-1)),"")</f>
        <v/>
      </c>
    </row>
    <row r="22" spans="1:55" ht="17.45" customHeight="1">
      <c r="A22" s="371" t="str" cm="1">
        <f t="array" ref="A22">_xlfn.IFS(D26=0,"",D26&gt;0,D26)</f>
        <v>Lisander Sanchez Velazco</v>
      </c>
      <c r="B22" s="371" t="str" cm="1">
        <f t="array" ref="B22">_xlfn.IFS(F26=0,"",F26&gt;0,F26)</f>
        <v>tp</v>
      </c>
      <c r="C22" s="61"/>
      <c r="D22" s="384" t="s">
        <v>964</v>
      </c>
      <c r="E22" s="416"/>
      <c r="F22" s="370" t="s">
        <v>866</v>
      </c>
      <c r="G22" s="906" t="s">
        <v>457</v>
      </c>
      <c r="H22" s="907"/>
      <c r="I22" s="420" t="s">
        <v>398</v>
      </c>
      <c r="J22" s="1469"/>
      <c r="K22" s="953"/>
      <c r="L22" s="321"/>
      <c r="M22" s="244" t="str">
        <f t="shared" si="2"/>
        <v/>
      </c>
      <c r="N22" s="379"/>
      <c r="O22" s="61"/>
      <c r="P22" s="158" t="s">
        <v>542</v>
      </c>
      <c r="Q22" s="185" t="s">
        <v>543</v>
      </c>
      <c r="R22" s="211">
        <f t="shared" si="0"/>
        <v>2</v>
      </c>
      <c r="S22" s="251">
        <f ca="1">_xlfn.IFNA(LOOKUP(TODAY(),'Inbound SOS &amp; EOD'!$1:$1,'Inbound SOS &amp; EOD'!40:40),0)</f>
        <v>1839</v>
      </c>
      <c r="T22" s="252">
        <f ca="1">LOOKUP(TODAY(),'Deployment needs'!$2:$2,'Deployment needs'!80:80)</f>
        <v>0</v>
      </c>
      <c r="U22" s="61"/>
      <c r="V22" s="61"/>
      <c r="W22" s="61"/>
      <c r="X22" s="331"/>
      <c r="Y22" s="331"/>
      <c r="Z22" s="325"/>
      <c r="AA22" s="1399"/>
      <c r="AB22" s="333" t="str" cm="1">
        <f t="array" ref="AB22">IFERROR(INDEX($A$1:$A$500,SMALL(IF($P$26=$B$1:$B$500,ROW($B$1:$B$500)-MIN(ROW($A$1:$A$500))+1,""), ROW()-19)),"")</f>
        <v/>
      </c>
      <c r="AC22" s="397" t="str" cm="1">
        <f t="array" ref="AC22">IFERROR(INDEX($A$1:$A$500,SMALL(IF($P$19=$B$1:$B$500,ROW($B$1:$B$500)-MIN(ROW($A$1:$A$500))+1,""), ROW()-20)),"")</f>
        <v xml:space="preserve">Carlos Molina </v>
      </c>
      <c r="AD22" s="397" t="str" cm="1">
        <f t="array" ref="AD22">IFERROR(INDEX($A$1:$A$500,SMALL(IF($P$20=$B$1:$B$500,ROW($B$1:$B$500)-MIN(ROW($A$1:$A$500))+1,""), ROW()-20)),"")</f>
        <v>Pierre Evenson Joseph</v>
      </c>
      <c r="AE22" s="397" t="str" cm="1">
        <f t="array" ref="AE22">IFERROR(INDEX($A$1:$A$500,SMALL(IF($P$16=$B$1:$B$500,ROW($B$1:$B$500)-MIN(ROW($A$1:$A$500))+1,""), ROW()-12)),"")</f>
        <v/>
      </c>
      <c r="AF22" s="397" t="str" cm="1">
        <f t="array" ref="AF22">IFERROR(INDEX($A$1:$A$500,SMALL(IF($P$22=$B$1:$B$500,ROW($B$1:$B$500)-MIN(ROW($A$1:$A$500))+1,""), ROW()-12)),"")</f>
        <v/>
      </c>
      <c r="AG22" s="397" t="str" cm="1">
        <f t="array" ref="AG22">IFERROR(INDEX($A$1:$A$500,SMALL(IF($P$25=$B$1:$B$500,ROW($B$1:$B$500)-MIN(ROW($A$1:$A$500))+1,""), ROW()-17)),"")</f>
        <v/>
      </c>
      <c r="AH22" s="397" t="str" cm="1">
        <f t="array" ref="AH22">IFERROR(INDEX($A$1:$A$500,SMALL(IF($P$30=$B$1:$B$500,ROW($B$1:$B$500)-MIN(ROW($A$1:$A$500))+1,""), ROW()-12)),"")</f>
        <v/>
      </c>
      <c r="AI22" s="402" t="str" cm="1">
        <f t="array" ref="AI22">IFERROR(INDEX($A$1:$A$80,SMALL(IF($P$6=$B$1:$B$80,ROW($B$1:$B$80)-MIN(ROW($A$1:$A$80))+1,""), ROW()-1)),"")</f>
        <v/>
      </c>
      <c r="AJ22" s="402" t="str" cm="1">
        <f t="array" ref="AJ22">IFERROR(INDEX($A$81:$A$500,SMALL(IF($P$6=$B$81:$B$500,ROW($B$81:$B$500)-MIN(ROW($A$81:$A$500))+1,""), ROW()-1)),"")</f>
        <v/>
      </c>
    </row>
    <row r="23" spans="1:55" ht="15" customHeight="1">
      <c r="A23" s="371" t="str" cm="1">
        <f t="array" ref="A23">_xlfn.IFS(D27=0,"",D27&gt;0,D27)</f>
        <v>Juana Howe Pupo</v>
      </c>
      <c r="B23" s="371" t="str" cm="1">
        <f t="array" ref="B23">_xlfn.IFS(F27=0,"",F27&gt;0,F27)</f>
        <v>ab</v>
      </c>
      <c r="C23" s="61"/>
      <c r="D23" s="384" t="s">
        <v>965</v>
      </c>
      <c r="E23" s="416"/>
      <c r="F23" s="370" t="s">
        <v>351</v>
      </c>
      <c r="G23" s="906" t="s">
        <v>966</v>
      </c>
      <c r="H23" s="907"/>
      <c r="I23" s="420" t="s">
        <v>351</v>
      </c>
      <c r="J23" s="1469"/>
      <c r="K23" s="953"/>
      <c r="L23" s="321"/>
      <c r="M23" s="244" t="str">
        <f t="shared" si="2"/>
        <v/>
      </c>
      <c r="N23" s="379"/>
      <c r="O23" s="61"/>
      <c r="P23" s="158" t="s">
        <v>546</v>
      </c>
      <c r="Q23" s="185" t="s">
        <v>547</v>
      </c>
      <c r="R23" s="211">
        <f t="shared" si="0"/>
        <v>2</v>
      </c>
      <c r="S23" s="251">
        <f ca="1">_xlfn.IFNA(LOOKUP(TODAY(),'Inbound SOS &amp; EOD'!$1:$1,'Inbound SOS &amp; EOD'!41:41),0)</f>
        <v>0</v>
      </c>
      <c r="T23" s="252">
        <f ca="1">LOOKUP(TODAY(),'Deployment needs'!$2:$2,'Deployment needs'!81:81)</f>
        <v>0</v>
      </c>
      <c r="U23" s="61"/>
      <c r="V23" s="1259" t="s">
        <v>848</v>
      </c>
      <c r="W23" s="1259"/>
      <c r="X23" s="1259"/>
      <c r="Y23" s="330">
        <f>W4</f>
        <v>25000</v>
      </c>
      <c r="Z23" s="61"/>
      <c r="AA23" s="1399"/>
      <c r="AB23" s="333" t="str" cm="1">
        <f t="array" ref="AB23">IFERROR(INDEX($A$1:$A$500,SMALL(IF($P$26=$B$1:$B$500,ROW($B$1:$B$500)-MIN(ROW($A$1:$A$500))+1,""), ROW()-19)),"")</f>
        <v/>
      </c>
      <c r="AC23" s="397" t="str" cm="1">
        <f t="array" ref="AC23">IFERROR(INDEX($A$1:$A$500,SMALL(IF($P$19=$B$1:$B$500,ROW($B$1:$B$500)-MIN(ROW($A$1:$A$500))+1,""), ROW()-20)),"")</f>
        <v/>
      </c>
      <c r="AD23" s="397" t="str" cm="1">
        <f t="array" ref="AD23">IFERROR(INDEX($A$1:$A$500,SMALL(IF($P$20=$B$1:$B$500,ROW($B$1:$B$500)-MIN(ROW($A$1:$A$500))+1,""), ROW()-20)),"")</f>
        <v/>
      </c>
      <c r="AE23" s="397" t="str" cm="1">
        <f t="array" ref="AE23">IFERROR(INDEX($A$1:$A$500,SMALL(IF($P$16=$B$1:$B$500,ROW($B$1:$B$500)-MIN(ROW($A$1:$A$500))+1,""), ROW()-12)),"")</f>
        <v/>
      </c>
      <c r="AF23" s="397" t="str" cm="1">
        <f t="array" ref="AF23">IFERROR(INDEX($A$1:$A$500,SMALL(IF($P$22=$B$1:$B$500,ROW($B$1:$B$500)-MIN(ROW($A$1:$A$500))+1,""), ROW()-12)),"")</f>
        <v/>
      </c>
      <c r="AG23" s="397" t="str" cm="1">
        <f t="array" ref="AG23">IFERROR(INDEX($A$1:$A$500,SMALL(IF($P$25=$B$1:$B$500,ROW($B$1:$B$500)-MIN(ROW($A$1:$A$500))+1,""), ROW()-17)),"")</f>
        <v/>
      </c>
      <c r="AH23" s="397" t="str" cm="1">
        <f t="array" ref="AH23">IFERROR(INDEX($A$1:$A$500,SMALL(IF($P$30=$B$1:$B$500,ROW($B$1:$B$500)-MIN(ROW($A$1:$A$500))+1,""), ROW()-12)),"")</f>
        <v/>
      </c>
      <c r="AI23" s="402" t="str" cm="1">
        <f t="array" ref="AI23">IFERROR(INDEX($A$1:$A$80,SMALL(IF($P$6=$B$1:$B$80,ROW($B$1:$B$80)-MIN(ROW($A$1:$A$80))+1,""), ROW()-1)),"")</f>
        <v/>
      </c>
      <c r="AJ23" s="402" t="str" cm="1">
        <f t="array" ref="AJ23">IFERROR(INDEX($A$81:$A$500,SMALL(IF($P$6=$B$81:$B$500,ROW($B$81:$B$500)-MIN(ROW($A$81:$A$500))+1,""), ROW()-1)),"")</f>
        <v/>
      </c>
    </row>
    <row r="24" spans="1:55" ht="15" customHeight="1">
      <c r="A24" s="371" t="str" cm="1">
        <f t="array" ref="A24">_xlfn.IFS(D28=0,"",D28&gt;0,D28)</f>
        <v>Mirenia Espinosa</v>
      </c>
      <c r="B24" s="371" t="str" cm="1">
        <f t="array" ref="B24">_xlfn.IFS(F28=0,"",F28&gt;0,F28)</f>
        <v>mp</v>
      </c>
      <c r="C24" s="61"/>
      <c r="D24" s="382" t="s">
        <v>967</v>
      </c>
      <c r="E24" s="382"/>
      <c r="F24" s="370" t="s">
        <v>968</v>
      </c>
      <c r="G24" s="906" t="s">
        <v>969</v>
      </c>
      <c r="H24" s="907"/>
      <c r="I24" s="420" t="s">
        <v>968</v>
      </c>
      <c r="J24" s="1305" t="s">
        <v>970</v>
      </c>
      <c r="K24" s="647"/>
      <c r="L24" s="321"/>
      <c r="M24" s="244" t="str">
        <f t="shared" si="2"/>
        <v/>
      </c>
      <c r="N24" s="379"/>
      <c r="O24" s="61"/>
      <c r="P24" s="158" t="s">
        <v>550</v>
      </c>
      <c r="Q24" s="185" t="s">
        <v>551</v>
      </c>
      <c r="R24" s="211">
        <f t="shared" si="0"/>
        <v>0</v>
      </c>
      <c r="S24" s="1464" cm="1">
        <f t="array" aca="1" ref="S24" ca="1">_xlfn.IFNA(LOOKUP(TODAY()-1,'Inbound SOS &amp; EOD'!1:1,IF('Inbound SOS &amp; EOD'!80:80="",'Inbound SOS &amp; EOD'!57:57,'Inbound SOS &amp; EOD'!80:80)),0)</f>
        <v>358</v>
      </c>
      <c r="T24" s="252">
        <f ca="1">LOOKUP(TODAY(),'Deployment needs'!$2:$2,'Deployment needs'!82:82)*0.25</f>
        <v>0</v>
      </c>
      <c r="U24" s="61"/>
      <c r="V24" s="233" t="s">
        <v>851</v>
      </c>
      <c r="W24" s="119">
        <v>8.75</v>
      </c>
      <c r="X24" s="119">
        <v>8.75</v>
      </c>
      <c r="Y24" s="234">
        <v>8</v>
      </c>
      <c r="Z24" s="61"/>
      <c r="AA24" s="1399"/>
      <c r="AB24" s="333" t="str" cm="1">
        <f t="array" ref="AB24">IFERROR(INDEX($A$1:$A$500,SMALL(IF($P$26=$B$1:$B$500,ROW($B$1:$B$500)-MIN(ROW($A$1:$A$500))+1,""), ROW()-19)),"")</f>
        <v/>
      </c>
      <c r="AC24" s="397" t="str" cm="1">
        <f t="array" ref="AC24">IFERROR(INDEX($A$1:$A$500,SMALL(IF($P$19=$B$1:$B$500,ROW($B$1:$B$500)-MIN(ROW($A$1:$A$500))+1,""), ROW()-20)),"")</f>
        <v/>
      </c>
      <c r="AD24" s="397" t="str" cm="1">
        <f t="array" ref="AD24">IFERROR(INDEX($A$1:$A$500,SMALL(IF($P$20=$B$1:$B$500,ROW($B$1:$B$500)-MIN(ROW($A$1:$A$500))+1,""), ROW()-20)),"")</f>
        <v/>
      </c>
      <c r="AE24" s="397" t="str" cm="1">
        <f t="array" ref="AE24">IFERROR(INDEX($A$1:$A$500,SMALL(IF($P$16=$B$1:$B$500,ROW($B$1:$B$500)-MIN(ROW($A$1:$A$500))+1,""), ROW()-12)),"")</f>
        <v/>
      </c>
      <c r="AF24" s="397" t="str" cm="1">
        <f t="array" ref="AF24">IFERROR(INDEX($A$1:$A$500,SMALL(IF($P$22=$B$1:$B$500,ROW($B$1:$B$500)-MIN(ROW($A$1:$A$500))+1,""), ROW()-12)),"")</f>
        <v/>
      </c>
      <c r="AG24" s="397" t="str" cm="1">
        <f t="array" ref="AG24">IFERROR(INDEX($A$1:$A$500,SMALL(IF($P$25=$B$1:$B$500,ROW($B$1:$B$500)-MIN(ROW($A$1:$A$500))+1,""), ROW()-17)),"")</f>
        <v/>
      </c>
      <c r="AH24" s="397" t="str" cm="1">
        <f t="array" ref="AH24">IFERROR(INDEX($A$1:$A$500,SMALL(IF($P$30=$B$1:$B$500,ROW($B$1:$B$500)-MIN(ROW($A$1:$A$500))+1,""), ROW()-12)),"")</f>
        <v/>
      </c>
      <c r="AI24" s="402" t="str" cm="1">
        <f t="array" ref="AI24">IFERROR(INDEX($A$1:$A$80,SMALL(IF($P$6=$B$1:$B$80,ROW($B$1:$B$80)-MIN(ROW($A$1:$A$80))+1,""), ROW()-1)),"")</f>
        <v/>
      </c>
      <c r="AJ24" s="402" t="str" cm="1">
        <f t="array" ref="AJ24">IFERROR(INDEX($A$81:$A$500,SMALL(IF($P$6=$B$81:$B$500,ROW($B$81:$B$500)-MIN(ROW($A$81:$A$500))+1,""), ROW()-1)),"")</f>
        <v/>
      </c>
    </row>
    <row r="25" spans="1:55" ht="15" customHeight="1">
      <c r="A25" s="371" t="str" cm="1">
        <f t="array" ref="A25">_xlfn.IFS(D29=0,"",D29&gt;0,D29)</f>
        <v/>
      </c>
      <c r="B25" s="371" t="str" cm="1">
        <f t="array" ref="B25">_xlfn.IFS(F29=0,"",F29&gt;0,F29)</f>
        <v/>
      </c>
      <c r="C25" s="61"/>
      <c r="D25" s="384" t="s">
        <v>971</v>
      </c>
      <c r="E25" s="384"/>
      <c r="F25" s="370" t="s">
        <v>351</v>
      </c>
      <c r="G25" s="906" t="s">
        <v>470</v>
      </c>
      <c r="H25" s="907"/>
      <c r="I25" s="420" t="s">
        <v>945</v>
      </c>
      <c r="J25" s="1305"/>
      <c r="K25" s="647"/>
      <c r="L25" s="321"/>
      <c r="M25" s="244"/>
      <c r="N25" s="379"/>
      <c r="O25" s="61"/>
      <c r="P25" s="158" t="s">
        <v>554</v>
      </c>
      <c r="Q25" s="185" t="s">
        <v>134</v>
      </c>
      <c r="R25" s="211">
        <f t="shared" si="0"/>
        <v>3</v>
      </c>
      <c r="S25" s="1465"/>
      <c r="T25" s="252">
        <f ca="1">LOOKUP(TODAY(),'Deployment needs'!$2:$2,'Deployment needs'!82:82)</f>
        <v>0</v>
      </c>
      <c r="U25" s="61"/>
      <c r="V25" s="233" t="s">
        <v>854</v>
      </c>
      <c r="W25" s="120" t="s">
        <v>855</v>
      </c>
      <c r="X25" s="120" t="s">
        <v>856</v>
      </c>
      <c r="Y25" s="235" t="s">
        <v>857</v>
      </c>
      <c r="Z25" s="61"/>
      <c r="AA25" s="1399"/>
      <c r="AB25" s="333" t="str" cm="1">
        <f t="array" ref="AB25">IFERROR(INDEX($A$1:$A$500,SMALL(IF($P$26=$B$1:$B$500,ROW($B$1:$B$500)-MIN(ROW($A$1:$A$500))+1,""), ROW()-19)),"")</f>
        <v/>
      </c>
      <c r="AC25" s="397" t="str" cm="1">
        <f t="array" ref="AC25">IFERROR(INDEX($A$1:$A$500,SMALL(IF($P$19=$B$1:$B$500,ROW($B$1:$B$500)-MIN(ROW($A$1:$A$500))+1,""), ROW()-20)),"")</f>
        <v/>
      </c>
      <c r="AD25" s="397" t="str" cm="1">
        <f t="array" ref="AD25">IFERROR(INDEX($A$1:$A$500,SMALL(IF($P$20=$B$1:$B$500,ROW($B$1:$B$500)-MIN(ROW($A$1:$A$500))+1,""), ROW()-20)),"")</f>
        <v/>
      </c>
      <c r="AE25" s="397" t="str" cm="1">
        <f t="array" ref="AE25">IFERROR(INDEX($A$1:$A$500,SMALL(IF($P$16=$B$1:$B$500,ROW($B$1:$B$500)-MIN(ROW($A$1:$A$500))+1,""), ROW()-12)),"")</f>
        <v/>
      </c>
      <c r="AF25" s="397" t="str" cm="1">
        <f t="array" ref="AF25">IFERROR(INDEX($A$1:$A$500,SMALL(IF($P$22=$B$1:$B$500,ROW($B$1:$B$500)-MIN(ROW($A$1:$A$500))+1,""), ROW()-12)),"")</f>
        <v/>
      </c>
      <c r="AG25" s="397" t="str" cm="1">
        <f t="array" ref="AG25">IFERROR(INDEX($A$1:$A$500,SMALL(IF($P$25=$B$1:$B$500,ROW($B$1:$B$500)-MIN(ROW($A$1:$A$500))+1,""), ROW()-17)),"")</f>
        <v/>
      </c>
      <c r="AH25" s="397" t="str" cm="1">
        <f t="array" ref="AH25">IFERROR(INDEX($A$1:$A$500,SMALL(IF($P$30=$B$1:$B$500,ROW($B$1:$B$500)-MIN(ROW($A$1:$A$500))+1,""), ROW()-12)),"")</f>
        <v/>
      </c>
      <c r="AI25" s="402" t="str" cm="1">
        <f t="array" ref="AI25">IFERROR(INDEX($A$1:$A$80,SMALL(IF($P$6=$B$1:$B$80,ROW($B$1:$B$80)-MIN(ROW($A$1:$A$80))+1,""), ROW()-1)),"")</f>
        <v/>
      </c>
      <c r="AJ25" s="402" t="str" cm="1">
        <f t="array" ref="AJ25">IFERROR(INDEX($A$81:$A$500,SMALL(IF($P$6=$B$81:$B$500,ROW($B$81:$B$500)-MIN(ROW($A$81:$A$500))+1,""), ROW()-1)),"")</f>
        <v/>
      </c>
    </row>
    <row r="26" spans="1:55" ht="15" customHeight="1">
      <c r="A26" s="371" t="str" cm="1">
        <f t="array" ref="A26">_xlfn.IFS(D30=0,"",D30&gt;0,D30)</f>
        <v/>
      </c>
      <c r="B26" s="371" t="str" cm="1">
        <f t="array" ref="B26">_xlfn.IFS(F30=0,"",F30&gt;0,F30)</f>
        <v/>
      </c>
      <c r="C26" s="61"/>
      <c r="D26" s="384" t="s">
        <v>972</v>
      </c>
      <c r="E26" s="384"/>
      <c r="F26" s="370" t="s">
        <v>382</v>
      </c>
      <c r="G26" s="1462" t="s">
        <v>446</v>
      </c>
      <c r="H26" s="1463"/>
      <c r="I26" s="420" t="s">
        <v>866</v>
      </c>
      <c r="J26" s="1305"/>
      <c r="K26" s="647"/>
      <c r="L26" s="321"/>
      <c r="M26" s="244" t="str">
        <f t="shared" si="2"/>
        <v/>
      </c>
      <c r="N26" s="379"/>
      <c r="O26" s="61"/>
      <c r="P26" s="158" t="s">
        <v>346</v>
      </c>
      <c r="Q26" s="185" t="s">
        <v>128</v>
      </c>
      <c r="R26" s="211">
        <f t="shared" si="0"/>
        <v>0</v>
      </c>
      <c r="S26" s="251" cm="1">
        <f t="array" aca="1" ref="S26" ca="1">_xlfn.IFNA(LOOKUP(TODAY()-1,'Inbound SOS &amp; EOD'!1:1,IF('Inbound SOS &amp; EOD'!77:77="",'Inbound SOS &amp; EOD'!54:54,'Inbound SOS &amp; EOD'!77:77)),0)</f>
        <v>523</v>
      </c>
      <c r="T26" s="252">
        <f ca="1">LOOKUP(TODAY(),'Deployment needs'!$2:$2,'Deployment needs'!72:72)</f>
        <v>0</v>
      </c>
      <c r="U26" s="61"/>
      <c r="V26" s="236" t="s">
        <v>498</v>
      </c>
      <c r="W26" s="119">
        <v>15</v>
      </c>
      <c r="X26" s="119">
        <v>190</v>
      </c>
      <c r="Y26" s="237">
        <f>X26*W26*$X$24</f>
        <v>24937.5</v>
      </c>
      <c r="Z26" s="61"/>
      <c r="AA26" s="1399"/>
      <c r="AB26" s="868" t="s">
        <v>973</v>
      </c>
      <c r="AC26" s="409" t="s">
        <v>461</v>
      </c>
      <c r="AD26" s="397" t="str" cm="1">
        <f t="array" ref="AD26">IFERROR(INDEX($A$1:$A$500,SMALL(IF($P$20=$B$1:$B$500,ROW($B$1:$B$500)-MIN(ROW($A$1:$A$500))+1,""), ROW()-20)),"")</f>
        <v/>
      </c>
      <c r="AE26" s="409" t="str">
        <f>"Overstock Putaway"&amp;"   "&amp;U18</f>
        <v xml:space="preserve">Overstock Putaway   </v>
      </c>
      <c r="AF26" s="864" t="str">
        <f>"Returns Exceptions"&amp;"   "&amp;$S$25</f>
        <v xml:space="preserve">Returns Exceptions   </v>
      </c>
      <c r="AG26" s="397" t="str" cm="1">
        <f t="array" ref="AG26">IFERROR(INDEX($A$1:$A$500,SMALL(IF($P$25=$B$1:$B$500,ROW($B$1:$B$500)-MIN(ROW($A$1:$A$500))+1,""), ROW()-17)),"")</f>
        <v/>
      </c>
      <c r="AH26" s="397" t="str" cm="1">
        <f t="array" ref="AH26">IFERROR(INDEX($A$1:$A$500,SMALL(IF($P$30=$B$1:$B$500,ROW($B$1:$B$500)-MIN(ROW($A$1:$A$500))+1,""), ROW()-12)),"")</f>
        <v/>
      </c>
      <c r="AI26" s="402" t="str" cm="1">
        <f t="array" ref="AI26">IFERROR(INDEX($A$1:$A$80,SMALL(IF($P$6=$B$1:$B$80,ROW($B$1:$B$80)-MIN(ROW($A$1:$A$80))+1,""), ROW()-1)),"")</f>
        <v/>
      </c>
      <c r="AJ26" s="402" t="str" cm="1">
        <f t="array" ref="AJ26">IFERROR(INDEX($A$81:$A$500,SMALL(IF($P$6=$B$81:$B$500,ROW($B$81:$B$500)-MIN(ROW($A$81:$A$500))+1,""), ROW()-1)),"")</f>
        <v/>
      </c>
    </row>
    <row r="27" spans="1:55" ht="15.75" customHeight="1">
      <c r="A27" s="371" t="str" cm="1">
        <f t="array" ref="A27">_xlfn.IFS(D31=0,"",D31&gt;0,D31)</f>
        <v/>
      </c>
      <c r="B27" s="371" t="str" cm="1">
        <f t="array" ref="B27">_xlfn.IFS(F31=0,"",F31&gt;0,F31)</f>
        <v/>
      </c>
      <c r="C27" s="61"/>
      <c r="D27" s="1190" t="s">
        <v>974</v>
      </c>
      <c r="E27" s="1190"/>
      <c r="F27" s="370" t="s">
        <v>428</v>
      </c>
      <c r="G27" s="906"/>
      <c r="H27" s="907" t="s">
        <v>173</v>
      </c>
      <c r="I27" s="420"/>
      <c r="J27" s="1305"/>
      <c r="K27" s="647"/>
      <c r="L27" s="321"/>
      <c r="M27" s="244" t="str">
        <f t="shared" si="2"/>
        <v/>
      </c>
      <c r="N27" s="379"/>
      <c r="O27" s="61"/>
      <c r="P27" s="158" t="s">
        <v>557</v>
      </c>
      <c r="Q27" s="185" t="s">
        <v>130</v>
      </c>
      <c r="R27" s="211">
        <f t="shared" si="0"/>
        <v>1</v>
      </c>
      <c r="S27" s="251" cm="1">
        <f t="array" aca="1" ref="S27" ca="1">_xlfn.IFNA(LOOKUP(TODAY()-1,'Inbound SOS &amp; EOD'!1:1,IF('Inbound SOS &amp; EOD'!78:78="",'Inbound SOS &amp; EOD'!55:55,'Inbound SOS &amp; EOD'!78:78)),0)</f>
        <v>0</v>
      </c>
      <c r="T27" s="252">
        <f ca="1">LOOKUP(TODAY(),'Deployment needs'!$2:$2,'Deployment needs'!73:73)</f>
        <v>0</v>
      </c>
      <c r="U27" s="61"/>
      <c r="V27" s="236" t="s">
        <v>501</v>
      </c>
      <c r="W27" s="119">
        <v>1</v>
      </c>
      <c r="X27" s="119">
        <v>200</v>
      </c>
      <c r="Y27" s="237">
        <f>X27*W27*$Y$24</f>
        <v>1600</v>
      </c>
      <c r="Z27" s="61"/>
      <c r="AA27" s="1399"/>
      <c r="AB27" s="333" t="str" cm="1">
        <f t="array" ref="AB27">IFERROR(INDEX($A$1:$A$500,SMALL(IF($P$17=$B$1:$B$500,ROW($B$1:$B$500)-MIN(ROW($A$1:$A$500))+1,""), ROW()-26)),"")</f>
        <v/>
      </c>
      <c r="AC27" s="229" t="str" cm="1">
        <f t="array" ref="AC27">IFERROR(INDEX($A$1:$A$500,SMALL(IF($P$31=$B$1:$B$500,ROW($B$1:$B$500)-MIN(ROW($A$1:$A$500))+1,""), ROW()-26)),"")</f>
        <v>Juan Carlos Rosales</v>
      </c>
      <c r="AD27" s="397" t="str" cm="1">
        <f t="array" ref="AD27">IFERROR(INDEX($A$1:$A$500,SMALL(IF($P$20=$B$1:$B$500,ROW($B$1:$B$500)-MIN(ROW($A$1:$A$500))+1,""), ROW()-20)),"")</f>
        <v/>
      </c>
      <c r="AE27" s="229" t="str" cm="1">
        <f t="array" ref="AE27">IFERROR(INDEX($A$1:$A$500,SMALL(IF($P$18=$B$1:$B$500,ROW($B$1:$B$500)-MIN(ROW($A$1:$A$500))+1,""), ROW()-26)),"")</f>
        <v/>
      </c>
      <c r="AF27" s="228" t="str" cm="1">
        <f t="array" ref="AF27">IFERROR(INDEX($A$1:$A$500,SMALL(IF($P$23=$B$1:$B$500,ROW($B$1:$B$500)-MIN(ROW($A$1:$A$500))+1,""), ROW()-26)),"")</f>
        <v>Sonia Lopez Medina</v>
      </c>
      <c r="AG27" s="397" t="str" cm="1">
        <f t="array" ref="AG27">IFERROR(INDEX($A$1:$A$500,SMALL(IF($P$25=$B$1:$B$500,ROW($B$1:$B$500)-MIN(ROW($A$1:$A$500))+1,""), ROW()-17)),"")</f>
        <v/>
      </c>
      <c r="AH27" s="397" t="str" cm="1">
        <f t="array" ref="AH27">IFERROR(INDEX($A$1:$A$500,SMALL(IF($P$30=$B$1:$B$500,ROW($B$1:$B$500)-MIN(ROW($A$1:$A$500))+1,""), ROW()-12)),"")</f>
        <v/>
      </c>
      <c r="AI27" s="402" t="str" cm="1">
        <f t="array" ref="AI27">IFERROR(INDEX($A$1:$A$80,SMALL(IF($P$6=$B$1:$B$80,ROW($B$1:$B$80)-MIN(ROW($A$1:$A$80))+1,""), ROW()-1)),"")</f>
        <v/>
      </c>
      <c r="AJ27" s="402" t="str" cm="1">
        <f t="array" ref="AJ27">IFERROR(INDEX($A$81:$A$500,SMALL(IF($P$6=$B$81:$B$500,ROW($B$81:$B$500)-MIN(ROW($A$81:$A$500))+1,""), ROW()-1)),"")</f>
        <v/>
      </c>
    </row>
    <row r="28" spans="1:55" ht="15.75" customHeight="1">
      <c r="A28" s="371" t="str" cm="1">
        <f t="array" ref="A28">_xlfn.IFS(D32=0,"",D32&gt;0,D32)</f>
        <v/>
      </c>
      <c r="B28" s="371" t="str" cm="1">
        <f t="array" ref="B28">_xlfn.IFS(F32=0,"",F32&gt;0,F32)</f>
        <v/>
      </c>
      <c r="C28" s="61"/>
      <c r="D28" s="1190" t="s">
        <v>975</v>
      </c>
      <c r="E28" s="1190"/>
      <c r="F28" s="370" t="s">
        <v>968</v>
      </c>
      <c r="G28" s="1462"/>
      <c r="H28" s="1463"/>
      <c r="I28" s="420"/>
      <c r="J28" s="1305"/>
      <c r="K28" s="647"/>
      <c r="L28" s="321"/>
      <c r="M28" s="244"/>
      <c r="N28" s="379"/>
      <c r="O28" s="61"/>
      <c r="P28" s="158" t="s">
        <v>558</v>
      </c>
      <c r="Q28" s="185" t="s">
        <v>559</v>
      </c>
      <c r="R28" s="211">
        <f t="shared" si="0"/>
        <v>1</v>
      </c>
      <c r="S28" s="1268"/>
      <c r="T28" s="252"/>
      <c r="U28" s="61"/>
      <c r="V28" s="236"/>
      <c r="W28" s="119"/>
      <c r="X28" s="119"/>
      <c r="Y28" s="237"/>
      <c r="Z28" s="61"/>
      <c r="AA28" s="1399"/>
      <c r="AB28" s="333" t="str" cm="1">
        <f t="array" ref="AB28">IFERROR(INDEX($A$1:$A$500,SMALL(IF($P$17=$B$1:$B$500,ROW($B$1:$B$500)-MIN(ROW($A$1:$A$500))+1,""), ROW()-26)),"")</f>
        <v/>
      </c>
      <c r="AC28" s="229" t="str" cm="1">
        <f t="array" ref="AC28">IFERROR(INDEX($A$1:$A$500,SMALL(IF($P$31=$B$1:$B$500,ROW($B$1:$B$500)-MIN(ROW($A$1:$A$500))+1,""), ROW()-26)),"")</f>
        <v/>
      </c>
      <c r="AD28" s="397" t="str" cm="1">
        <f t="array" ref="AD28">IFERROR(INDEX($A$1:$A$500,SMALL(IF($P$20=$B$1:$B$500,ROW($B$1:$B$500)-MIN(ROW($A$1:$A$500))+1,""), ROW()-20)),"")</f>
        <v/>
      </c>
      <c r="AE28" s="229" t="str" cm="1">
        <f t="array" ref="AE28">IFERROR(INDEX($A$1:$A$500,SMALL(IF($P$18=$B$1:$B$500,ROW($B$1:$B$500)-MIN(ROW($A$1:$A$500))+1,""), ROW()-26)),"")</f>
        <v/>
      </c>
      <c r="AF28" s="228" t="str" cm="1">
        <f t="array" ref="AF28">IFERROR(INDEX($A$1:$A$500,SMALL(IF($P$23=$B$1:$B$500,ROW($B$1:$B$500)-MIN(ROW($A$1:$A$500))+1,""), ROW()-26)),"")</f>
        <v>Wendy Mejias</v>
      </c>
      <c r="AG28" s="397" t="str" cm="1">
        <f t="array" ref="AG28">IFERROR(INDEX($A$1:$A$500,SMALL(IF($P$25=$B$1:$B$500,ROW($B$1:$B$500)-MIN(ROW($A$1:$A$500))+1,""), ROW()-17)),"")</f>
        <v/>
      </c>
      <c r="AH28" s="397" t="str" cm="1">
        <f t="array" ref="AH28">IFERROR(INDEX($A$1:$A$500,SMALL(IF($P$30=$B$1:$B$500,ROW($B$1:$B$500)-MIN(ROW($A$1:$A$500))+1,""), ROW()-12)),"")</f>
        <v/>
      </c>
      <c r="AI28" s="402" t="str" cm="1">
        <f t="array" ref="AI28">IFERROR(INDEX($A$1:$A$80,SMALL(IF($P$6=$B$1:$B$80,ROW($B$1:$B$80)-MIN(ROW($A$1:$A$80))+1,""), ROW()-1)),"")</f>
        <v/>
      </c>
      <c r="AJ28" s="402" t="str" cm="1">
        <f t="array" ref="AJ28">IFERROR(INDEX($A$81:$A$500,SMALL(IF($P$6=$B$81:$B$500,ROW($B$81:$B$500)-MIN(ROW($A$81:$A$500))+1,""), ROW()-1)),"")</f>
        <v/>
      </c>
    </row>
    <row r="29" spans="1:55" ht="15.6" customHeight="1">
      <c r="A29" s="371"/>
      <c r="B29" s="371"/>
      <c r="C29" s="61"/>
      <c r="D29" s="1190"/>
      <c r="E29" s="1190"/>
      <c r="F29" s="370"/>
      <c r="G29" s="1462"/>
      <c r="H29" s="1463"/>
      <c r="I29" s="420"/>
      <c r="J29" s="1305"/>
      <c r="K29" s="647"/>
      <c r="L29" s="321"/>
      <c r="M29" s="244" t="str">
        <f t="shared" si="2"/>
        <v/>
      </c>
      <c r="N29" s="379"/>
      <c r="O29" s="61"/>
      <c r="P29" s="158" t="s">
        <v>560</v>
      </c>
      <c r="Q29" s="184" t="s">
        <v>318</v>
      </c>
      <c r="R29" s="211">
        <f t="shared" si="0"/>
        <v>1</v>
      </c>
      <c r="S29" s="1269"/>
      <c r="T29" s="252">
        <f ca="1">LOOKUP(TODAY(),'Deployment needs'!$2:$2,'Deployment needs'!94:94)</f>
        <v>0</v>
      </c>
      <c r="U29" s="61"/>
      <c r="V29" s="1466" t="s">
        <v>867</v>
      </c>
      <c r="W29" s="1466"/>
      <c r="X29" s="1466"/>
      <c r="Y29" s="238">
        <f>SUM(Y26:Y28)</f>
        <v>26537.5</v>
      </c>
      <c r="Z29" s="61"/>
      <c r="AA29" s="1399"/>
      <c r="AB29" s="333" t="str" cm="1">
        <f t="array" ref="AB29">IFERROR(INDEX($A$1:$A$500,SMALL(IF($P$17=$B$1:$B$500,ROW($B$1:$B$500)-MIN(ROW($A$1:$A$500))+1,""), ROW()-26)),"")</f>
        <v/>
      </c>
      <c r="AC29" s="229" t="str" cm="1">
        <f t="array" ref="AC29">IFERROR(INDEX($A$1:$A$500,SMALL(IF($P$31=$B$1:$B$500,ROW($B$1:$B$500)-MIN(ROW($A$1:$A$500))+1,""), ROW()-26)),"")</f>
        <v/>
      </c>
      <c r="AD29" s="397" t="str" cm="1">
        <f t="array" ref="AD29">IFERROR(INDEX($A$1:$A$500,SMALL(IF($P$20=$B$1:$B$500,ROW($B$1:$B$500)-MIN(ROW($A$1:$A$500))+1,""), ROW()-20)),"")</f>
        <v/>
      </c>
      <c r="AE29" s="229" t="str" cm="1">
        <f t="array" ref="AE29">IFERROR(INDEX($A$1:$A$500,SMALL(IF($P$18=$B$1:$B$500,ROW($B$1:$B$500)-MIN(ROW($A$1:$A$500))+1,""), ROW()-26)),"")</f>
        <v/>
      </c>
      <c r="AF29" s="228" t="str" cm="1">
        <f t="array" ref="AF29">IFERROR(INDEX($A$1:$A$500,SMALL(IF($P$23=$B$1:$B$500,ROW($B$1:$B$500)-MIN(ROW($A$1:$A$500))+1,""), ROW()-26)),"")</f>
        <v/>
      </c>
      <c r="AG29" s="397" t="str" cm="1">
        <f t="array" ref="AG29">IFERROR(INDEX($A$1:$A$500,SMALL(IF($P$25=$B$1:$B$500,ROW($B$1:$B$500)-MIN(ROW($A$1:$A$500))+1,""), ROW()-17)),"")</f>
        <v/>
      </c>
      <c r="AH29" s="397" t="str" cm="1">
        <f t="array" ref="AH29">IFERROR(INDEX($A$1:$A$500,SMALL(IF($P$30=$B$1:$B$500,ROW($B$1:$B$500)-MIN(ROW($A$1:$A$500))+1,""), ROW()-12)),"")</f>
        <v/>
      </c>
      <c r="AI29" s="402" t="str" cm="1">
        <f t="array" ref="AI29">IFERROR(INDEX($A$1:$A$80,SMALL(IF($P$6=$B$1:$B$80,ROW($B$1:$B$80)-MIN(ROW($A$1:$A$80))+1,""), ROW()-1)),"")</f>
        <v/>
      </c>
      <c r="AJ29" s="402" t="str" cm="1">
        <f t="array" ref="AJ29">IFERROR(INDEX($A$81:$A$500,SMALL(IF($P$6=$B$81:$B$500,ROW($B$81:$B$500)-MIN(ROW($A$81:$A$500))+1,""), ROW()-1)),"")</f>
        <v/>
      </c>
    </row>
    <row r="30" spans="1:55" ht="15.75" customHeight="1">
      <c r="A30" s="371"/>
      <c r="B30" s="371"/>
      <c r="C30" s="61"/>
      <c r="D30" s="1190"/>
      <c r="E30" s="1190"/>
      <c r="F30" s="370"/>
      <c r="G30" s="1462"/>
      <c r="H30" s="1463"/>
      <c r="I30" s="420"/>
      <c r="J30" s="1305"/>
      <c r="K30" s="647"/>
      <c r="L30" s="321"/>
      <c r="M30" s="244" t="str">
        <f t="shared" si="2"/>
        <v/>
      </c>
      <c r="N30" s="379"/>
      <c r="O30" s="61"/>
      <c r="P30" s="158" t="s">
        <v>561</v>
      </c>
      <c r="Q30" s="184" t="s">
        <v>562</v>
      </c>
      <c r="R30" s="211">
        <f t="shared" si="0"/>
        <v>1</v>
      </c>
      <c r="S30" s="1269"/>
      <c r="T30" s="252">
        <f ca="1">LOOKUP(TODAY(),'Deployment needs'!$2:$2,'Deployment needs'!41:41)</f>
        <v>0</v>
      </c>
      <c r="U30" s="61"/>
      <c r="V30" s="113"/>
      <c r="W30" s="113"/>
      <c r="X30" s="113"/>
      <c r="Y30" s="113"/>
      <c r="Z30" s="61"/>
      <c r="AA30" s="1399"/>
      <c r="AB30" s="333" t="str" cm="1">
        <f t="array" ref="AB30">IFERROR(INDEX($A$1:$A$500,SMALL(IF($P$17=$B$1:$B$500,ROW($B$1:$B$500)-MIN(ROW($A$1:$A$500))+1,""), ROW()-26)),"")</f>
        <v/>
      </c>
      <c r="AC30" s="229" t="str" cm="1">
        <f t="array" ref="AC30">IFERROR(INDEX($A$1:$A$500,SMALL(IF($P$31=$B$1:$B$500,ROW($B$1:$B$500)-MIN(ROW($A$1:$A$500))+1,""), ROW()-26)),"")</f>
        <v/>
      </c>
      <c r="AD30" s="397" t="str" cm="1">
        <f t="array" ref="AD30">IFERROR(INDEX($A$1:$A$500,SMALL(IF($P$20=$B$1:$B$500,ROW($B$1:$B$500)-MIN(ROW($A$1:$A$500))+1,""), ROW()-20)),"")</f>
        <v/>
      </c>
      <c r="AE30" s="229" t="str" cm="1">
        <f t="array" ref="AE30">IFERROR(INDEX($A$1:$A$500,SMALL(IF($P$18=$B$1:$B$500,ROW($B$1:$B$500)-MIN(ROW($A$1:$A$500))+1,""), ROW()-26)),"")</f>
        <v/>
      </c>
      <c r="AF30" s="228" t="str" cm="1">
        <f t="array" ref="AF30">IFERROR(INDEX($A$1:$A$500,SMALL(IF($P$23=$B$1:$B$500,ROW($B$1:$B$500)-MIN(ROW($A$1:$A$500))+1,""), ROW()-26)),"")</f>
        <v/>
      </c>
      <c r="AG30" s="397" t="str" cm="1">
        <f t="array" ref="AG30">IFERROR(INDEX($A$1:$A$500,SMALL(IF($P$25=$B$1:$B$500,ROW($B$1:$B$500)-MIN(ROW($A$1:$A$500))+1,""), ROW()-17)),"")</f>
        <v/>
      </c>
      <c r="AH30" s="397" t="str" cm="1">
        <f t="array" ref="AH30">IFERROR(INDEX($A$1:$A$500,SMALL(IF($P$30=$B$1:$B$500,ROW($B$1:$B$500)-MIN(ROW($A$1:$A$500))+1,""), ROW()-12)),"")</f>
        <v/>
      </c>
      <c r="AI30" s="402" t="str" cm="1">
        <f t="array" ref="AI30">IFERROR(INDEX($A$1:$A$80,SMALL(IF($P$6=$B$1:$B$80,ROW($B$1:$B$80)-MIN(ROW($A$1:$A$80))+1,""), ROW()-1)),"")</f>
        <v/>
      </c>
      <c r="AJ30" s="402" t="str" cm="1">
        <f t="array" ref="AJ30">IFERROR(INDEX($A$81:$A$500,SMALL(IF($P$6=$B$81:$B$500,ROW($B$81:$B$500)-MIN(ROW($A$81:$A$500))+1,""), ROW()-1)),"")</f>
        <v/>
      </c>
    </row>
    <row r="31" spans="1:55" ht="15.6" customHeight="1">
      <c r="A31" s="371"/>
      <c r="B31" s="371"/>
      <c r="C31" s="61"/>
      <c r="D31" s="1190"/>
      <c r="E31" s="1190"/>
      <c r="F31" s="370"/>
      <c r="G31" s="1462"/>
      <c r="H31" s="1463"/>
      <c r="I31" s="420"/>
      <c r="J31" s="1305"/>
      <c r="K31" s="647"/>
      <c r="L31" s="321"/>
      <c r="M31" s="244"/>
      <c r="N31" s="379"/>
      <c r="O31" s="61"/>
      <c r="P31" s="159" t="s">
        <v>563</v>
      </c>
      <c r="Q31" s="186" t="s">
        <v>564</v>
      </c>
      <c r="R31" s="211">
        <f>COUNTIFS($F$5:$M$43,P31)</f>
        <v>1</v>
      </c>
      <c r="S31" s="1269"/>
      <c r="T31" s="252">
        <f ca="1">LOOKUP(TODAY(),'Deployment needs'!$2:$2,'Deployment needs'!76:76)</f>
        <v>0</v>
      </c>
      <c r="U31" s="61"/>
      <c r="V31" s="1475" t="s">
        <v>873</v>
      </c>
      <c r="W31" s="1475"/>
      <c r="X31" s="1475"/>
      <c r="Y31" s="1475"/>
      <c r="Z31" s="61"/>
      <c r="AA31" s="61"/>
      <c r="AB31" s="64"/>
      <c r="AC31" s="64"/>
      <c r="AD31" s="64"/>
      <c r="AE31" s="64"/>
      <c r="AF31" s="840"/>
      <c r="AG31" s="64"/>
      <c r="AH31" s="64"/>
      <c r="AI31" s="837" t="str" cm="1">
        <f t="array" ref="AI31">IFERROR(INDEX($A$1:$A$80,SMALL(IF($P$6=$B$1:$B$80,ROW($B$1:$B$80)-MIN(ROW($A$1:$A$80))+1,""), ROW()-1)),"")</f>
        <v/>
      </c>
      <c r="AJ31" s="837" t="str" cm="1">
        <f t="array" ref="AJ31">IFERROR(INDEX($A$81:$A$500,SMALL(IF($P$6=$B$81:$B$500,ROW($B$81:$B$500)-MIN(ROW($A$81:$A$500))+1,""), ROW()-1)),"")</f>
        <v/>
      </c>
    </row>
    <row r="32" spans="1:55" ht="15.6" customHeight="1">
      <c r="A32" s="371"/>
      <c r="B32" s="371"/>
      <c r="C32" s="61"/>
      <c r="D32" s="1190"/>
      <c r="E32" s="1190"/>
      <c r="F32" s="370"/>
      <c r="G32" s="1462"/>
      <c r="H32" s="1463"/>
      <c r="I32" s="420"/>
      <c r="J32" s="1305"/>
      <c r="K32" s="647"/>
      <c r="L32" s="321"/>
      <c r="M32" s="244"/>
      <c r="N32" s="379"/>
      <c r="O32" s="61"/>
      <c r="P32" s="94"/>
      <c r="Q32" s="161" t="s">
        <v>70</v>
      </c>
      <c r="R32" s="155">
        <f>SUM(R5:R31)-J44</f>
        <v>44</v>
      </c>
      <c r="S32" s="215"/>
      <c r="T32" s="216">
        <f ca="1">SUM(T5:T31)</f>
        <v>0</v>
      </c>
      <c r="U32" s="61"/>
      <c r="V32" s="148" t="s">
        <v>329</v>
      </c>
      <c r="W32" s="145" t="s">
        <v>877</v>
      </c>
      <c r="X32" s="145" t="s">
        <v>856</v>
      </c>
      <c r="Y32" s="149" t="s">
        <v>878</v>
      </c>
      <c r="Z32" s="61"/>
      <c r="AA32" s="61"/>
      <c r="AB32" s="64"/>
      <c r="AC32" s="64"/>
      <c r="AD32" s="64"/>
      <c r="AE32" s="64"/>
      <c r="AF32" s="840"/>
      <c r="AG32" s="64"/>
      <c r="AH32" s="64"/>
      <c r="AI32" s="837" t="str" cm="1">
        <f t="array" ref="AI32">IFERROR(INDEX($A$1:$A$80,SMALL(IF($P$6=$B$1:$B$80,ROW($B$1:$B$80)-MIN(ROW($A$1:$A$80))+1,""), ROW()-1)),"")</f>
        <v/>
      </c>
      <c r="AJ32" s="837" t="str" cm="1">
        <f t="array" ref="AJ32">IFERROR(INDEX($A$81:$A$500,SMALL(IF($P$6=$B$81:$B$500,ROW($B$81:$B$500)-MIN(ROW($A$81:$A$500))+1,""), ROW()-1)),"")</f>
        <v/>
      </c>
    </row>
    <row r="33" spans="1:36" ht="14.45" customHeight="1">
      <c r="A33" s="371"/>
      <c r="B33" s="371"/>
      <c r="C33" s="61"/>
      <c r="D33" s="1190"/>
      <c r="E33" s="1190"/>
      <c r="F33" s="370"/>
      <c r="G33" s="1190"/>
      <c r="H33" s="1191"/>
      <c r="I33" s="380"/>
      <c r="J33" s="1305"/>
      <c r="K33" s="647"/>
      <c r="L33" s="321"/>
      <c r="M33" s="244" t="str">
        <f t="shared" ref="M33:M43" si="3">IF(L33&lt;&gt;0,_xlfn.XLOOKUP(L33,$P$5:$P$43,$Q$5:$Q$43),"")</f>
        <v/>
      </c>
      <c r="N33" s="379"/>
      <c r="O33" s="61"/>
      <c r="P33" s="94"/>
      <c r="Q33" s="187" t="s">
        <v>876</v>
      </c>
      <c r="R33" s="126">
        <f>SUM(D44+G44)-R43-R39</f>
        <v>46</v>
      </c>
      <c r="S33" s="210"/>
      <c r="T33" s="127">
        <f ca="1">LOOKUP(TODAY(),'Deployment needs'!2:2,'Deployment needs'!51:51)</f>
        <v>0</v>
      </c>
      <c r="U33" s="61"/>
      <c r="V33" s="150" t="s">
        <v>543</v>
      </c>
      <c r="W33" s="146">
        <f>R22</f>
        <v>2</v>
      </c>
      <c r="X33" s="146">
        <f>Narvar</f>
        <v>32</v>
      </c>
      <c r="Y33" s="121">
        <f>(X33*W33*$X$24)/2.45</f>
        <v>228.57142857142856</v>
      </c>
      <c r="Z33" s="61"/>
      <c r="AB33" s="64"/>
      <c r="AC33" s="64"/>
      <c r="AD33" s="64"/>
      <c r="AE33" s="64"/>
      <c r="AF33" s="840"/>
      <c r="AG33" s="64"/>
      <c r="AH33" s="64"/>
      <c r="AI33" s="837" t="str" cm="1">
        <f t="array" ref="AI33">IFERROR(INDEX($A$1:$A$80,SMALL(IF($P$6=$B$1:$B$80,ROW($B$1:$B$80)-MIN(ROW($A$1:$A$80))+1,""), ROW()-1)),"")</f>
        <v/>
      </c>
      <c r="AJ33" s="837" t="str" cm="1">
        <f t="array" ref="AJ33">IFERROR(INDEX($A$81:$A$500,SMALL(IF($P$6=$B$81:$B$500,ROW($B$81:$B$500)-MIN(ROW($A$81:$A$500))+1,""), ROW()-1)),"")</f>
        <v/>
      </c>
    </row>
    <row r="34" spans="1:36" ht="14.45" customHeight="1">
      <c r="A34" s="371"/>
      <c r="B34" s="371"/>
      <c r="C34" s="61"/>
      <c r="D34" s="1190"/>
      <c r="E34" s="1190"/>
      <c r="F34" s="370"/>
      <c r="G34" s="1190"/>
      <c r="H34" s="1191"/>
      <c r="I34" s="380"/>
      <c r="J34" s="1305"/>
      <c r="K34" s="647"/>
      <c r="L34" s="321"/>
      <c r="M34" s="244" t="str">
        <f t="shared" si="3"/>
        <v/>
      </c>
      <c r="N34" s="379"/>
      <c r="O34" s="61"/>
      <c r="P34" s="94"/>
      <c r="Q34" s="188" t="s">
        <v>881</v>
      </c>
      <c r="R34" s="189">
        <f>SUM(R36:R42)</f>
        <v>2</v>
      </c>
      <c r="S34" s="190"/>
      <c r="T34" s="190"/>
      <c r="U34" s="61"/>
      <c r="V34" s="150" t="s">
        <v>547</v>
      </c>
      <c r="W34" s="146">
        <f>R23</f>
        <v>2</v>
      </c>
      <c r="X34" s="146">
        <f>Exceptions</f>
        <v>25</v>
      </c>
      <c r="Y34" s="121">
        <f t="shared" ref="Y34:Y42" si="4">X34*W34*$X$24</f>
        <v>437.5</v>
      </c>
      <c r="Z34" s="61"/>
      <c r="AB34" s="411" t="s">
        <v>976</v>
      </c>
      <c r="AC34" s="294" t="s">
        <v>88</v>
      </c>
      <c r="AD34" s="294" t="s">
        <v>90</v>
      </c>
      <c r="AE34" s="294" t="s">
        <v>891</v>
      </c>
      <c r="AF34" s="227" t="s">
        <v>894</v>
      </c>
      <c r="AG34" s="362" t="s">
        <v>895</v>
      </c>
      <c r="AH34" s="64"/>
      <c r="AI34" s="837" t="str" cm="1">
        <f t="array" ref="AI34">IFERROR(INDEX($A$1:$A$80,SMALL(IF($P$6=$B$1:$B$80,ROW($B$1:$B$80)-MIN(ROW($A$1:$A$80))+1,""), ROW()-1)),"")</f>
        <v/>
      </c>
      <c r="AJ34" s="837" t="str" cm="1">
        <f t="array" ref="AJ34">IFERROR(INDEX($A$81:$A$500,SMALL(IF($P$6=$B$81:$B$500,ROW($B$81:$B$500)-MIN(ROW($A$81:$A$500))+1,""), ROW()-1)),"")</f>
        <v/>
      </c>
    </row>
    <row r="35" spans="1:36" ht="14.45" customHeight="1">
      <c r="A35" s="371"/>
      <c r="B35" s="371"/>
      <c r="C35" s="61"/>
      <c r="D35" s="1190"/>
      <c r="E35" s="1190"/>
      <c r="F35" s="370"/>
      <c r="G35" s="1190"/>
      <c r="H35" s="1191"/>
      <c r="I35" s="380"/>
      <c r="J35" s="1305"/>
      <c r="K35" s="647"/>
      <c r="L35" s="321"/>
      <c r="M35" s="244" t="str">
        <f t="shared" si="3"/>
        <v/>
      </c>
      <c r="N35" s="61"/>
      <c r="O35" s="61"/>
      <c r="P35" s="94"/>
      <c r="Q35" s="191" t="s">
        <v>884</v>
      </c>
      <c r="R35" s="192" t="s">
        <v>885</v>
      </c>
      <c r="S35" s="190"/>
      <c r="T35" s="190"/>
      <c r="U35" s="61"/>
      <c r="V35" s="150" t="s">
        <v>134</v>
      </c>
      <c r="W35" s="146">
        <f>R25</f>
        <v>3</v>
      </c>
      <c r="X35" s="146">
        <f>Returns_put_away</f>
        <v>100</v>
      </c>
      <c r="Y35" s="121">
        <f t="shared" si="4"/>
        <v>2625</v>
      </c>
      <c r="Z35" s="61"/>
      <c r="AA35" s="61">
        <v>1</v>
      </c>
      <c r="AB35" s="838" t="str" cm="1">
        <f t="array" ref="AB35">IFERROR(INDEX($A$1:$A$500,SMALL(IF($P$36=$B$1:$B$500,ROW($B$1:$B$500)-MIN(ROW($A$1:$A$500))+1,""), ROW()-34)),"")</f>
        <v>Latroy Mayfield</v>
      </c>
      <c r="AC35" s="839" t="str" cm="1">
        <f t="array" ref="AC35">IFERROR(INDEX($A$1:$A$500,SMALL(IF($P$39=$B$1:$B$500,ROW($B$1:$B$500)-MIN(ROW($A$1:$A$500))+1,""), ROW()-34)),"")</f>
        <v/>
      </c>
      <c r="AD35" s="839" t="str" cm="1">
        <f t="array" ref="AD35">IFERROR(INDEX($A$1:$A$500,SMALL(IF($P$38=$B$1:$B$500,ROW($B$1:$B$500)-MIN(ROW($A$1:$A$500))+1,""), ROW()-34)),"")</f>
        <v/>
      </c>
      <c r="AE35" s="839" t="str" cm="1">
        <f t="array" ref="AE35">IFERROR(INDEX($A$1:$A$500,SMALL(IF($P$37=$B$1:$B$500,ROW($B$1:$B$500)-MIN(ROW($A$1:$A$500))+1,""), ROW()-34)),"")</f>
        <v/>
      </c>
      <c r="AF35" s="839" t="str" cm="1">
        <f t="array" ref="AF35">IFERROR(INDEX($A$1:$A$400,SMALL(IF($P$41=$B$1:$B$400,ROW($B$1:$B$400)-MIN(ROW($A$1:$A$400))+1,""), ROW()-34)),"")</f>
        <v>Adisnel Mestril Aguilar</v>
      </c>
      <c r="AG35" s="839" t="str" cm="1">
        <f t="array" aca="1" ref="AG35" ca="1">IFERROR(INDEX($A$1:$A$500,SMALL(IF($AG$43=$B$1:$B$500,ROW($B$1:$B500)-MIN(ROW($A$1:$A$500))+1,""), ROW()-34)),"")</f>
        <v/>
      </c>
      <c r="AH35" s="64">
        <v>1</v>
      </c>
      <c r="AI35" s="837" t="str" cm="1">
        <f t="array" ref="AI35">IFERROR(INDEX($A$1:$A$80,SMALL(IF($P$6=$B$1:$B$80,ROW($B$1:$B$80)-MIN(ROW($A$1:$A$80))+1,""), ROW()-1)),"")</f>
        <v/>
      </c>
      <c r="AJ35" s="837" t="str" cm="1">
        <f t="array" ref="AJ35">IFERROR(INDEX($A$81:$A$500,SMALL(IF($P$6=$B$81:$B$500,ROW($B$81:$B$500)-MIN(ROW($A$81:$A$500))+1,""), ROW()-1)),"")</f>
        <v/>
      </c>
    </row>
    <row r="36" spans="1:36" ht="14.45" customHeight="1">
      <c r="A36" s="371"/>
      <c r="B36" s="371"/>
      <c r="C36" s="61"/>
      <c r="D36" s="1190"/>
      <c r="E36" s="1190"/>
      <c r="F36" s="370"/>
      <c r="G36" s="1190"/>
      <c r="H36" s="1191"/>
      <c r="I36" s="380"/>
      <c r="J36" s="1305"/>
      <c r="K36" s="647"/>
      <c r="L36" s="321"/>
      <c r="M36" s="244" t="str">
        <f t="shared" si="3"/>
        <v/>
      </c>
      <c r="N36" s="61"/>
      <c r="O36" s="61"/>
      <c r="P36" s="657" t="s">
        <v>888</v>
      </c>
      <c r="Q36" s="193" t="s">
        <v>889</v>
      </c>
      <c r="R36" s="102">
        <f t="shared" ref="R36:R41" si="5">COUNTIFS($F$5:$L$43,P36)</f>
        <v>1</v>
      </c>
      <c r="S36" s="190"/>
      <c r="T36" s="190"/>
      <c r="U36" s="61"/>
      <c r="V36" s="150" t="s">
        <v>977</v>
      </c>
      <c r="W36" s="146">
        <f>R26</f>
        <v>0</v>
      </c>
      <c r="X36" s="146">
        <f>Receiving</f>
        <v>100</v>
      </c>
      <c r="Y36" s="121">
        <f t="shared" si="4"/>
        <v>0</v>
      </c>
      <c r="Z36" s="61"/>
      <c r="AA36" s="61">
        <v>2</v>
      </c>
      <c r="AB36" s="1061"/>
      <c r="AC36" s="839" t="str" cm="1">
        <f t="array" ref="AC36">IFERROR(INDEX($A$1:$A$500,SMALL(IF($P$39=$B$1:$B$500,ROW($B$1:$B$500)-MIN(ROW($A$1:$A$500))+1,""), ROW()-34)),"")</f>
        <v/>
      </c>
      <c r="AD36" s="839" t="str" cm="1">
        <f t="array" ref="AD36">IFERROR(INDEX($A$1:$A$500,SMALL(IF($P$38=$B$1:$B$500,ROW($B$1:$B$500)-MIN(ROW($A$1:$A$500))+1,""), ROW()-34)),"")</f>
        <v/>
      </c>
      <c r="AE36" s="839" t="str" cm="1">
        <f t="array" ref="AE36">IFERROR(INDEX($A$1:$A$500,SMALL(IF($P$37=$B$1:$B$500,ROW($B$1:$B$500)-MIN(ROW($A$1:$A$500))+1,""), ROW()-34)),"")</f>
        <v/>
      </c>
      <c r="AF36" s="839" t="str" cm="1">
        <f t="array" ref="AF36">IFERROR(INDEX($A$1:$A$400,SMALL(IF($P$41=$B$1:$B$400,ROW($B$1:$B$400)-MIN(ROW($A$1:$A$400))+1,""), ROW()-34)),"")</f>
        <v/>
      </c>
      <c r="AG36" s="839" cm="1">
        <f t="array" aca="1" ref="AG36" ca="1">IFERROR(INDEX($A$1:$A$500,SMALL(IF($AG$43=$B$1:$B$500,ROW($B$1:$B501)-MIN(ROW($A$1:$A$500))+1,""), ROW()-34)),"")</f>
        <v>0</v>
      </c>
      <c r="AH36" s="64">
        <v>2</v>
      </c>
      <c r="AI36" s="837" t="str" cm="1">
        <f t="array" ref="AI36">IFERROR(INDEX($A$1:$A$80,SMALL(IF($P$6=$B$1:$B$80,ROW($B$1:$B$80)-MIN(ROW($A$1:$A$80))+1,""), ROW()-1)),"")</f>
        <v/>
      </c>
      <c r="AJ36" s="837" t="str" cm="1">
        <f t="array" ref="AJ36">IFERROR(INDEX($A$81:$A$500,SMALL(IF($P$6=$B$81:$B$500,ROW($B$81:$B$500)-MIN(ROW($A$81:$A$500))+1,""), ROW()-1)),"")</f>
        <v/>
      </c>
    </row>
    <row r="37" spans="1:36" ht="14.45" customHeight="1">
      <c r="A37" s="371"/>
      <c r="B37" s="371"/>
      <c r="C37" s="61"/>
      <c r="D37" s="1387"/>
      <c r="E37" s="1387"/>
      <c r="F37" s="370"/>
      <c r="G37" s="1190"/>
      <c r="H37" s="1191"/>
      <c r="I37" s="380"/>
      <c r="J37" s="1305"/>
      <c r="K37" s="647"/>
      <c r="L37" s="321"/>
      <c r="M37" s="244" t="str">
        <f t="shared" si="3"/>
        <v/>
      </c>
      <c r="N37" s="61"/>
      <c r="O37" s="61"/>
      <c r="P37" s="657" t="s">
        <v>891</v>
      </c>
      <c r="Q37" s="193" t="s">
        <v>892</v>
      </c>
      <c r="R37" s="102">
        <f t="shared" si="5"/>
        <v>0</v>
      </c>
      <c r="S37" s="190" t="s">
        <v>173</v>
      </c>
      <c r="T37" s="190" t="s">
        <v>173</v>
      </c>
      <c r="U37" s="61"/>
      <c r="V37" s="150" t="s">
        <v>517</v>
      </c>
      <c r="W37" s="146">
        <f>'1st Shift Roster'!Q38</f>
        <v>1</v>
      </c>
      <c r="X37" s="146">
        <f>Resets_per_hour</f>
        <v>15</v>
      </c>
      <c r="Y37" s="121">
        <f t="shared" si="4"/>
        <v>131.25</v>
      </c>
      <c r="Z37" s="61"/>
      <c r="AA37" s="61">
        <v>3</v>
      </c>
      <c r="AB37" s="838" t="str" cm="1">
        <f t="array" ref="AB37">IFERROR(INDEX($A$1:$A$500,SMALL(IF($P$36=$B$1:$B$500,ROW($B$1:$B$500)-MIN(ROW($A$1:$A$500))+1,""), ROW()-34)),"")</f>
        <v/>
      </c>
      <c r="AC37" s="839" t="str" cm="1">
        <f t="array" ref="AC37">IFERROR(INDEX($A$1:$A$500,SMALL(IF($P$39=$B$1:$B$500,ROW($B$1:$B$500)-MIN(ROW($A$1:$A$500))+1,""), ROW()-34)),"")</f>
        <v/>
      </c>
      <c r="AD37" s="839" t="str" cm="1">
        <f t="array" ref="AD37">IFERROR(INDEX($A$1:$A$500,SMALL(IF($P$38=$B$1:$B$500,ROW($B$1:$B$500)-MIN(ROW($A$1:$A$500))+1,""), ROW()-34)),"")</f>
        <v/>
      </c>
      <c r="AE37" s="839" t="str" cm="1">
        <f t="array" ref="AE37">IFERROR(INDEX($A$1:$A$500,SMALL(IF($P$37=$B$1:$B$500,ROW($B$1:$B$500)-MIN(ROW($A$1:$A$500))+1,""), ROW()-34)),"")</f>
        <v/>
      </c>
      <c r="AF37" s="839" t="str" cm="1">
        <f t="array" ref="AF37">IFERROR(INDEX($A$1:$A$400,SMALL(IF($P$41=$B$1:$B$400,ROW($B$1:$B$400)-MIN(ROW($A$1:$A$400))+1,""), ROW()-34)),"")</f>
        <v/>
      </c>
      <c r="AG37" s="839" cm="1">
        <f t="array" aca="1" ref="AG37" ca="1">IFERROR(INDEX($A$1:$A$500,SMALL(IF($AG$43=$B$1:$B$500,ROW($B$1:$B502)-MIN(ROW($A$1:$A$500))+1,""), ROW()-34)),"")</f>
        <v>0</v>
      </c>
      <c r="AH37" s="64">
        <v>3</v>
      </c>
      <c r="AI37" s="837" t="str" cm="1">
        <f t="array" ref="AI37">IFERROR(INDEX($A$1:$A$80,SMALL(IF($P$6=$B$1:$B$80,ROW($B$1:$B$80)-MIN(ROW($A$1:$A$80))+1,""), ROW()-1)),"")</f>
        <v/>
      </c>
      <c r="AJ37" s="837" t="str" cm="1">
        <f t="array" ref="AJ37">IFERROR(INDEX($A$81:$A$500,SMALL(IF($P$6=$B$81:$B$500,ROW($B$81:$B$500)-MIN(ROW($A$81:$A$500))+1,""), ROW()-1)),"")</f>
        <v/>
      </c>
    </row>
    <row r="38" spans="1:36" ht="14.45" customHeight="1">
      <c r="A38" s="371"/>
      <c r="B38" s="371"/>
      <c r="C38" s="61"/>
      <c r="D38" s="1387"/>
      <c r="E38" s="1387"/>
      <c r="F38" s="370"/>
      <c r="G38" s="1190"/>
      <c r="H38" s="1191"/>
      <c r="I38" s="380"/>
      <c r="J38" s="1305"/>
      <c r="K38" s="647"/>
      <c r="L38" s="321"/>
      <c r="M38" s="244" t="str">
        <f t="shared" si="3"/>
        <v/>
      </c>
      <c r="N38" s="61"/>
      <c r="O38" s="61"/>
      <c r="P38" s="657" t="s">
        <v>90</v>
      </c>
      <c r="Q38" s="193" t="s">
        <v>90</v>
      </c>
      <c r="R38" s="102">
        <f t="shared" si="5"/>
        <v>0</v>
      </c>
      <c r="S38" s="190"/>
      <c r="T38" s="190"/>
      <c r="U38" s="61"/>
      <c r="V38" s="150" t="s">
        <v>512</v>
      </c>
      <c r="W38" s="146">
        <f>R11</f>
        <v>10</v>
      </c>
      <c r="X38" s="147">
        <f>Autobagger_Bander</f>
        <v>120</v>
      </c>
      <c r="Y38" s="121">
        <f t="shared" si="4"/>
        <v>10500</v>
      </c>
      <c r="Z38" s="61"/>
      <c r="AA38" s="61">
        <v>4</v>
      </c>
      <c r="AB38" s="838" t="str" cm="1">
        <f t="array" ref="AB38">IFERROR(INDEX($A$1:$A$500,SMALL(IF($P$36=$B$1:$B$500,ROW($B$1:$B$500)-MIN(ROW($A$1:$A$500))+1,""), ROW()-34)),"")</f>
        <v/>
      </c>
      <c r="AC38" s="839" t="str" cm="1">
        <f t="array" ref="AC38">IFERROR(INDEX($A$1:$A$500,SMALL(IF($P$39=$B$1:$B$500,ROW($B$1:$B$500)-MIN(ROW($A$1:$A$500))+1,""), ROW()-34)),"")</f>
        <v/>
      </c>
      <c r="AD38" s="839" t="str" cm="1">
        <f t="array" ref="AD38">IFERROR(INDEX($A$1:$A$500,SMALL(IF($P$38=$B$1:$B$500,ROW($B$1:$B$500)-MIN(ROW($A$1:$A$500))+1,""), ROW()-34)),"")</f>
        <v/>
      </c>
      <c r="AE38" s="839" t="str" cm="1">
        <f t="array" ref="AE38">IFERROR(INDEX($A$1:$A$500,SMALL(IF($P$37=$B$1:$B$500,ROW($B$1:$B$500)-MIN(ROW($A$1:$A$500))+1,""), ROW()-34)),"")</f>
        <v/>
      </c>
      <c r="AF38" s="839" t="str" cm="1">
        <f t="array" ref="AF38">IFERROR(INDEX($A$1:$A$400,SMALL(IF($P$41=$B$1:$B$400,ROW($B$1:$B$400)-MIN(ROW($A$1:$A$400))+1,""), ROW()-34)),"")</f>
        <v/>
      </c>
      <c r="AG38" s="839" cm="1">
        <f t="array" aca="1" ref="AG38" ca="1">IFERROR(INDEX($A$1:$A$500,SMALL(IF($AG$43=$B$1:$B$500,ROW($B$1:$B503)-MIN(ROW($A$1:$A$500))+1,""), ROW()-34)),"")</f>
        <v>0</v>
      </c>
      <c r="AH38" s="64">
        <v>4</v>
      </c>
      <c r="AI38" s="837" t="str" cm="1">
        <f t="array" ref="AI38">IFERROR(INDEX($A$1:$A$80,SMALL(IF($P$6=$B$1:$B$80,ROW($B$1:$B$80)-MIN(ROW($A$1:$A$80))+1,""), ROW()-1)),"")</f>
        <v/>
      </c>
      <c r="AJ38" s="837" t="str" cm="1">
        <f t="array" ref="AJ38">IFERROR(INDEX($A$81:$A$500,SMALL(IF($P$6=$B$81:$B$500,ROW($B$81:$B$500)-MIN(ROW($A$81:$A$500))+1,""), ROW()-1)),"")</f>
        <v/>
      </c>
    </row>
    <row r="39" spans="1:36" ht="14.45" customHeight="1">
      <c r="A39" s="371"/>
      <c r="B39" s="371"/>
      <c r="C39" s="61"/>
      <c r="D39" s="1387"/>
      <c r="E39" s="1387"/>
      <c r="F39" s="370"/>
      <c r="G39" s="1190"/>
      <c r="H39" s="1191"/>
      <c r="I39" s="380"/>
      <c r="J39" s="1305"/>
      <c r="K39" s="647"/>
      <c r="L39" s="321"/>
      <c r="M39" s="244" t="str">
        <f t="shared" si="3"/>
        <v/>
      </c>
      <c r="N39" s="61"/>
      <c r="O39" s="61"/>
      <c r="P39" s="658" t="s">
        <v>88</v>
      </c>
      <c r="Q39" s="193" t="s">
        <v>88</v>
      </c>
      <c r="R39" s="102">
        <f t="shared" si="5"/>
        <v>0</v>
      </c>
      <c r="S39" s="190"/>
      <c r="T39" s="190"/>
      <c r="U39" s="61"/>
      <c r="V39" s="150" t="s">
        <v>514</v>
      </c>
      <c r="W39" s="146">
        <f>R12</f>
        <v>3</v>
      </c>
      <c r="X39" s="147">
        <f>Autobagger_Operator</f>
        <v>600</v>
      </c>
      <c r="Y39" s="121">
        <f t="shared" si="4"/>
        <v>15750</v>
      </c>
      <c r="Z39" s="61"/>
      <c r="AA39" s="61">
        <v>5</v>
      </c>
      <c r="AB39" s="838" t="str" cm="1">
        <f t="array" ref="AB39">IFERROR(INDEX($A$1:$A$500,SMALL(IF($P$36=$B$1:$B$500,ROW($B$1:$B$500)-MIN(ROW($A$1:$A$500))+1,""), ROW()-34)),"")</f>
        <v/>
      </c>
      <c r="AC39" s="839" t="str" cm="1">
        <f t="array" ref="AC39">IFERROR(INDEX($A$1:$A$500,SMALL(IF($P$39=$B$1:$B$500,ROW($B$1:$B$500)-MIN(ROW($A$1:$A$500))+1,""), ROW()-34)),"")</f>
        <v/>
      </c>
      <c r="AD39" s="839" t="str" cm="1">
        <f t="array" ref="AD39">IFERROR(INDEX($A$1:$A$500,SMALL(IF($P$38=$B$1:$B$500,ROW($B$1:$B$500)-MIN(ROW($A$1:$A$500))+1,""), ROW()-34)),"")</f>
        <v/>
      </c>
      <c r="AE39" s="839" t="str" cm="1">
        <f t="array" ref="AE39">IFERROR(INDEX($A$1:$A$500,SMALL(IF($P$37=$B$1:$B$500,ROW($B$1:$B$500)-MIN(ROW($A$1:$A$500))+1,""), ROW()-34)),"")</f>
        <v/>
      </c>
      <c r="AF39" s="839" t="str" cm="1">
        <f t="array" ref="AF39">IFERROR(INDEX($A$1:$A$400,SMALL(IF($P$41=$B$1:$B$400,ROW($B$1:$B$400)-MIN(ROW($A$1:$A$400))+1,""), ROW()-34)),"")</f>
        <v/>
      </c>
      <c r="AG39" s="839" cm="1">
        <f t="array" aca="1" ref="AG39" ca="1">IFERROR(INDEX($A$1:$A$500,SMALL(IF($AG$43=$B$1:$B$500,ROW($B$1:$B504)-MIN(ROW($A$1:$A$500))+1,""), ROW()-34)),"")</f>
        <v>0</v>
      </c>
      <c r="AH39" s="64">
        <v>5</v>
      </c>
      <c r="AI39" s="837" t="str" cm="1">
        <f t="array" ref="AI39">IFERROR(INDEX($A$1:$A$80,SMALL(IF($P$6=$B$1:$B$80,ROW($B$1:$B$80)-MIN(ROW($A$1:$A$80))+1,""), ROW()-1)),"")</f>
        <v/>
      </c>
      <c r="AJ39" s="837" t="str" cm="1">
        <f t="array" ref="AJ39">IFERROR(INDEX($A$81:$A$500,SMALL(IF($P$6=$B$81:$B$500,ROW($B$81:$B$500)-MIN(ROW($A$81:$A$500))+1,""), ROW()-1)),"")</f>
        <v/>
      </c>
    </row>
    <row r="40" spans="1:36" ht="15.75" customHeight="1">
      <c r="A40" s="371"/>
      <c r="B40" s="371"/>
      <c r="C40" s="61"/>
      <c r="D40" s="1387"/>
      <c r="E40" s="1387"/>
      <c r="F40" s="420"/>
      <c r="G40" s="1190"/>
      <c r="H40" s="1191"/>
      <c r="I40" s="380"/>
      <c r="J40" s="1305"/>
      <c r="K40" s="647"/>
      <c r="L40" s="321"/>
      <c r="M40" s="244" t="str">
        <f t="shared" si="3"/>
        <v/>
      </c>
      <c r="N40" s="61"/>
      <c r="O40" s="61"/>
      <c r="P40" s="658" t="s">
        <v>898</v>
      </c>
      <c r="Q40" s="193" t="s">
        <v>899</v>
      </c>
      <c r="R40" s="102">
        <f t="shared" si="5"/>
        <v>0</v>
      </c>
      <c r="S40" s="190"/>
      <c r="T40" s="190"/>
      <c r="U40" s="61"/>
      <c r="V40" s="183" t="s">
        <v>531</v>
      </c>
      <c r="W40" s="163">
        <f>R18</f>
        <v>0</v>
      </c>
      <c r="X40" s="147">
        <f>Overstock</f>
        <v>50</v>
      </c>
      <c r="Y40" s="121">
        <f t="shared" si="4"/>
        <v>0</v>
      </c>
      <c r="Z40" s="61"/>
      <c r="AA40" s="61">
        <v>6</v>
      </c>
      <c r="AB40" s="838" t="str" cm="1">
        <f t="array" ref="AB40">IFERROR(INDEX($A$1:$A$500,SMALL(IF($P$36=$B$1:$B$500,ROW($B$1:$B$500)-MIN(ROW($A$1:$A$500))+1,""), ROW()-34)),"")</f>
        <v/>
      </c>
      <c r="AC40" s="839" t="str" cm="1">
        <f t="array" ref="AC40">IFERROR(INDEX($A$1:$A$500,SMALL(IF($P$39=$B$1:$B$500,ROW($B$1:$B$500)-MIN(ROW($A$1:$A$500))+1,""), ROW()-34)),"")</f>
        <v/>
      </c>
      <c r="AD40" s="839" t="str" cm="1">
        <f t="array" ref="AD40">IFERROR(INDEX($A$1:$A$500,SMALL(IF($P$38=$B$1:$B$500,ROW($B$1:$B$500)-MIN(ROW($A$1:$A$500))+1,""), ROW()-34)),"")</f>
        <v/>
      </c>
      <c r="AE40" s="839" t="str" cm="1">
        <f t="array" ref="AE40">IFERROR(INDEX($A$1:$A$500,SMALL(IF($P$37=$B$1:$B$500,ROW($B$1:$B$500)-MIN(ROW($A$1:$A$500))+1,""), ROW()-34)),"")</f>
        <v/>
      </c>
      <c r="AF40" s="839" t="str" cm="1">
        <f t="array" ref="AF40">IFERROR(INDEX($A$1:$A$400,SMALL(IF($P$41=$B$1:$B$400,ROW($B$1:$B$400)-MIN(ROW($A$1:$A$400))+1,""), ROW()-34)),"")</f>
        <v/>
      </c>
      <c r="AG40" s="839" cm="1">
        <f t="array" aca="1" ref="AG40" ca="1">IFERROR(INDEX($A$1:$A$500,SMALL(IF($AG$43=$B$1:$B$500,ROW($B$1:$B505)-MIN(ROW($A$1:$A$500))+1,""), ROW()-34)),"")</f>
        <v>0</v>
      </c>
      <c r="AH40" s="64">
        <v>6</v>
      </c>
      <c r="AI40" s="837" t="str" cm="1">
        <f t="array" ref="AI40">IFERROR(INDEX($A$1:$A$80,SMALL(IF($P$6=$B$1:$B$80,ROW($B$1:$B$80)-MIN(ROW($A$1:$A$80))+1,""), ROW()-1)),"")</f>
        <v/>
      </c>
      <c r="AJ40" s="837" t="str" cm="1">
        <f t="array" ref="AJ40">IFERROR(INDEX($A$81:$A$500,SMALL(IF($P$6=$B$81:$B$500,ROW($B$81:$B$500)-MIN(ROW($A$81:$A$500))+1,""), ROW()-1)),"")</f>
        <v/>
      </c>
    </row>
    <row r="41" spans="1:36" ht="15.75" customHeight="1">
      <c r="A41" s="371"/>
      <c r="B41" s="371"/>
      <c r="C41" s="61"/>
      <c r="D41" s="1387"/>
      <c r="E41" s="1387"/>
      <c r="F41" s="420"/>
      <c r="G41" s="1190"/>
      <c r="H41" s="1191"/>
      <c r="I41" s="380"/>
      <c r="J41" s="1305"/>
      <c r="K41" s="647"/>
      <c r="L41" s="321"/>
      <c r="M41" s="244" t="str">
        <f t="shared" si="3"/>
        <v/>
      </c>
      <c r="N41" s="61"/>
      <c r="O41" s="61"/>
      <c r="P41" s="659" t="s">
        <v>900</v>
      </c>
      <c r="Q41" s="193" t="s">
        <v>978</v>
      </c>
      <c r="R41" s="102">
        <f t="shared" si="5"/>
        <v>1</v>
      </c>
      <c r="S41" s="190"/>
      <c r="T41" s="190"/>
      <c r="U41" s="61"/>
      <c r="V41" s="183" t="s">
        <v>534</v>
      </c>
      <c r="W41" s="163">
        <f>R19</f>
        <v>2</v>
      </c>
      <c r="X41" s="147">
        <f>Replenishment_pull</f>
        <v>40</v>
      </c>
      <c r="Y41" s="121">
        <f t="shared" si="4"/>
        <v>700</v>
      </c>
      <c r="Z41" s="61"/>
      <c r="AA41" s="61">
        <v>7</v>
      </c>
      <c r="AB41" s="838" t="str" cm="1">
        <f t="array" ref="AB41">IFERROR(INDEX($A$1:$A$500,SMALL(IF($P$36=$B$1:$B$500,ROW($B$1:$B$500)-MIN(ROW($A$1:$A$500))+1,""), ROW()-34)),"")</f>
        <v/>
      </c>
      <c r="AC41" s="839" t="str" cm="1">
        <f t="array" ref="AC41">IFERROR(INDEX($A$1:$A$500,SMALL(IF($P$39=$B$1:$B$500,ROW($B$1:$B$500)-MIN(ROW($A$1:$A$500))+1,""), ROW()-34)),"")</f>
        <v/>
      </c>
      <c r="AD41" s="839" t="str" cm="1">
        <f t="array" ref="AD41">IFERROR(INDEX($A$1:$A$500,SMALL(IF($P$38=$B$1:$B$500,ROW($B$1:$B$500)-MIN(ROW($A$1:$A$500))+1,""), ROW()-34)),"")</f>
        <v/>
      </c>
      <c r="AE41" s="839" t="str" cm="1">
        <f t="array" ref="AE41">IFERROR(INDEX($A$1:$A$500,SMALL(IF($P$37=$B$1:$B$500,ROW($B$1:$B$500)-MIN(ROW($A$1:$A$500))+1,""), ROW()-34)),"")</f>
        <v/>
      </c>
      <c r="AF41" s="839" t="str" cm="1">
        <f t="array" ref="AF41">IFERROR(INDEX($A$1:$A$400,SMALL(IF($P$41=$B$1:$B$400,ROW($B$1:$B$400)-MIN(ROW($A$1:$A$400))+1,""), ROW()-34)),"")</f>
        <v/>
      </c>
      <c r="AG41" s="839" cm="1">
        <f t="array" aca="1" ref="AG41" ca="1">IFERROR(INDEX($A$1:$A$500,SMALL(IF($AG$43=$B$1:$B$500,ROW($B$1:$B506)-MIN(ROW($A$1:$A$500))+1,""), ROW()-34)),"")</f>
        <v>0</v>
      </c>
      <c r="AH41" s="64">
        <v>7</v>
      </c>
      <c r="AI41" s="837" t="str" cm="1">
        <f t="array" ref="AI41">IFERROR(INDEX($A$1:$A$80,SMALL(IF($P$6=$B$1:$B$80,ROW($B$1:$B$80)-MIN(ROW($A$1:$A$80))+1,""), ROW()-1)),"")</f>
        <v/>
      </c>
      <c r="AJ41" s="837" t="str" cm="1">
        <f t="array" ref="AJ41">IFERROR(INDEX($A$81:$A$500,SMALL(IF($P$6=$B$81:$B$500,ROW($B$81:$B$500)-MIN(ROW($A$81:$A$500))+1,""), ROW()-1)),"")</f>
        <v/>
      </c>
    </row>
    <row r="42" spans="1:36" ht="15.75" customHeight="1">
      <c r="A42" s="371"/>
      <c r="B42" s="371"/>
      <c r="C42" s="61"/>
      <c r="D42" s="1190"/>
      <c r="E42" s="1190"/>
      <c r="F42" s="420"/>
      <c r="G42" s="1190"/>
      <c r="H42" s="1191"/>
      <c r="I42" s="380"/>
      <c r="J42" s="1305"/>
      <c r="K42" s="647"/>
      <c r="L42" s="321"/>
      <c r="M42" s="244" t="str">
        <f t="shared" si="3"/>
        <v/>
      </c>
      <c r="N42" s="61"/>
      <c r="O42" s="61"/>
      <c r="P42" s="659" t="s">
        <v>893</v>
      </c>
      <c r="Q42" s="193" t="s">
        <v>893</v>
      </c>
      <c r="R42" s="102">
        <f>COUNTIFS($F$5:$L$43,P42)</f>
        <v>0</v>
      </c>
      <c r="S42" s="190"/>
      <c r="T42" s="190"/>
      <c r="U42" s="61"/>
      <c r="V42" s="183" t="s">
        <v>537</v>
      </c>
      <c r="W42" s="163">
        <f>R20</f>
        <v>2</v>
      </c>
      <c r="X42" s="147">
        <f>Replenishment_throw</f>
        <v>35</v>
      </c>
      <c r="Y42" s="121">
        <f t="shared" si="4"/>
        <v>612.5</v>
      </c>
      <c r="Z42" s="61"/>
      <c r="AA42" s="61">
        <v>8</v>
      </c>
      <c r="AB42" s="838" t="str" cm="1">
        <f t="array" ref="AB42">IFERROR(INDEX($A$1:$A$500,SMALL(IF($P$36=$B$1:$B$500,ROW($B$1:$B$500)-MIN(ROW($A$1:$A$500))+1,""), ROW()-34)),"")</f>
        <v/>
      </c>
      <c r="AC42" s="839" t="str" cm="1">
        <f t="array" ref="AC42">IFERROR(INDEX($A$1:$A$500,SMALL(IF($P$39=$B$1:$B$500,ROW($B$1:$B$500)-MIN(ROW($A$1:$A$500))+1,""), ROW()-34)),"")</f>
        <v/>
      </c>
      <c r="AD42" s="839" t="str" cm="1">
        <f t="array" ref="AD42">IFERROR(INDEX($A$1:$A$500,SMALL(IF($P$38=$B$1:$B$500,ROW($B$1:$B$500)-MIN(ROW($A$1:$A$500))+1,""), ROW()-34)),"")</f>
        <v/>
      </c>
      <c r="AE42" s="839" t="str" cm="1">
        <f t="array" ref="AE42">IFERROR(INDEX($A$1:$A$500,SMALL(IF($P$37=$B$1:$B$500,ROW($B$1:$B$500)-MIN(ROW($A$1:$A$500))+1,""), ROW()-34)),"")</f>
        <v/>
      </c>
      <c r="AF42" s="839" t="str" cm="1">
        <f t="array" ref="AF42">IFERROR(INDEX($A$1:$A$400,SMALL(IF($P$41=$B$1:$B$400,ROW($B$1:$B$400)-MIN(ROW($A$1:$A$400))+1,""), ROW()-34)),"")</f>
        <v/>
      </c>
      <c r="AG42" s="839" cm="1">
        <f t="array" aca="1" ref="AG42" ca="1">IFERROR(INDEX($A$1:$A$500,SMALL(IF($AG$43=$B$1:$B$500,ROW($B$1:$B507)-MIN(ROW($A$1:$A$500))+1,""), ROW()-34)),"")</f>
        <v>0</v>
      </c>
      <c r="AH42" s="64">
        <v>8</v>
      </c>
      <c r="AI42" s="837" t="str" cm="1">
        <f t="array" ref="AI42">IFERROR(INDEX($A$1:$A$80,SMALL(IF($P$6=$B$1:$B$80,ROW($B$1:$B$80)-MIN(ROW($A$1:$A$80))+1,""), ROW()-1)),"")</f>
        <v/>
      </c>
      <c r="AJ42" s="837" t="str" cm="1">
        <f t="array" ref="AJ42">IFERROR(INDEX($A$81:$A$500,SMALL(IF($P$6=$B$81:$B$500,ROW($B$81:$B$500)-MIN(ROW($A$81:$A$500))+1,""), ROW()-1)),"")</f>
        <v/>
      </c>
    </row>
    <row r="43" spans="1:36" ht="15.75" customHeight="1">
      <c r="A43" s="372" t="str" cm="1">
        <f t="array" ref="A43">_xlfn.IFS(G5=0,"",G5&gt;0,G5)</f>
        <v>Liurys Rojas Pinto</v>
      </c>
      <c r="B43" s="372" t="str" cm="1">
        <f t="array" ref="B43">_xlfn.IFS(I5=0,"",I5&gt;0,I5)</f>
        <v>cb</v>
      </c>
      <c r="C43" s="61"/>
      <c r="D43" s="1387"/>
      <c r="E43" s="1387"/>
      <c r="F43" s="370"/>
      <c r="G43" s="1190"/>
      <c r="H43" s="1191"/>
      <c r="I43" s="380"/>
      <c r="J43" s="1305"/>
      <c r="K43" s="647"/>
      <c r="L43" s="321"/>
      <c r="M43" s="244" t="str">
        <f t="shared" si="3"/>
        <v/>
      </c>
      <c r="N43" s="61"/>
      <c r="O43" s="61"/>
      <c r="P43" s="659" t="s">
        <v>350</v>
      </c>
      <c r="Q43" s="193" t="s">
        <v>903</v>
      </c>
      <c r="R43" s="102">
        <f>COUNTIFS($F$5:$L$43,P43)</f>
        <v>0</v>
      </c>
      <c r="S43" s="61"/>
      <c r="T43" s="61"/>
      <c r="U43" s="61"/>
      <c r="V43" s="61"/>
      <c r="W43" s="61"/>
      <c r="X43" s="61"/>
      <c r="Y43" s="61"/>
      <c r="Z43" s="61"/>
      <c r="AA43" s="61">
        <v>9</v>
      </c>
      <c r="AB43" s="838" t="str" cm="1">
        <f t="array" ref="AB43">IFERROR(INDEX($A$1:$A$500,SMALL(IF($P$36=$B$1:$B$500,ROW($B$1:$B$500)-MIN(ROW($A$1:$A$500))+1,""), ROW()-34)),"")</f>
        <v/>
      </c>
      <c r="AC43" s="839" t="str" cm="1">
        <f t="array" ref="AC43">IFERROR(INDEX($A$1:$A$500,SMALL(IF($P$39=$B$1:$B$500,ROW($B$1:$B$500)-MIN(ROW($A$1:$A$500))+1,""), ROW()-34)),"")</f>
        <v/>
      </c>
      <c r="AD43" s="839" t="str" cm="1">
        <f t="array" ref="AD43">IFERROR(INDEX($A$1:$A$500,SMALL(IF($P$38=$B$1:$B$500,ROW($B$1:$B$500)-MIN(ROW($A$1:$A$500))+1,""), ROW()-34)),"")</f>
        <v/>
      </c>
      <c r="AE43" s="839" t="str" cm="1">
        <f t="array" ref="AE43">IFERROR(INDEX($A$1:$A$500,SMALL(IF($P$37=$B$1:$B$500,ROW($B$1:$B$500)-MIN(ROW($A$1:$A$500))+1,""), ROW()-34)),"")</f>
        <v/>
      </c>
      <c r="AF43" s="839" t="str" cm="1">
        <f t="array" ref="AF43">IFERROR(INDEX($A$1:$A$400,SMALL(IF($P$41=$B$1:$B$400,ROW($B$1:$B$400)-MIN(ROW($A$1:$A$400))+1,""), ROW()-34)),"")</f>
        <v/>
      </c>
      <c r="AG43" s="839" cm="1">
        <f t="array" aca="1" ref="AG43" ca="1">IFERROR(INDEX($A$1:$A$500,SMALL(IF($AG$43=$B$1:$B$500,ROW($B$1:$B508)-MIN(ROW($A$1:$A$500))+1,""), ROW()-34)),"")</f>
        <v>0</v>
      </c>
      <c r="AH43" s="64">
        <v>9</v>
      </c>
      <c r="AI43" s="837" t="str" cm="1">
        <f t="array" ref="AI43">IFERROR(INDEX($A$1:$A$80,SMALL(IF($P$6=$B$1:$B$80,ROW($B$1:$B$80)-MIN(ROW($A$1:$A$80))+1,""), ROW()-1)),"")</f>
        <v/>
      </c>
      <c r="AJ43" s="837" t="str" cm="1">
        <f t="array" ref="AJ43">IFERROR(INDEX($A$81:$A$500,SMALL(IF($P$6=$B$81:$B$500,ROW($B$81:$B$500)-MIN(ROW($A$81:$A$500))+1,""), ROW()-1)),"")</f>
        <v/>
      </c>
    </row>
    <row r="44" spans="1:36" ht="15.75" customHeight="1">
      <c r="A44" s="372" t="str" cm="1">
        <f t="array" ref="A44">_xlfn.IFS(G6=0,"",G6&gt;0,G6)</f>
        <v>Tontalane Williams</v>
      </c>
      <c r="B44" s="372" t="str" cm="1">
        <f t="array" ref="B44">_xlfn.IFS(I6=0,"",I6&gt;0,I6)</f>
        <v>r</v>
      </c>
      <c r="C44" s="61"/>
      <c r="D44" s="131">
        <f>COUNTIFS(D5:E43,"*")</f>
        <v>24</v>
      </c>
      <c r="E44" s="103"/>
      <c r="F44" s="138">
        <f>COUNTIFS(F5:F43,$P$36)+COUNTIFS(F5:F43,$P$37)+COUNTIFS(F5:F43,$P$38)+COUNTIFS(F5:F43,$P$39)+COUNTIFS(F5:F43,$P$40)+COUNTIFS(F5:F43,$P$41)+COUNTIFS(F5:F43,$P$43)+COUNTIFS(F5:F43,$P$45)</f>
        <v>0</v>
      </c>
      <c r="G44" s="131">
        <f>COUNTIFS(G5:G43,"*")</f>
        <v>22</v>
      </c>
      <c r="H44" s="61"/>
      <c r="I44" s="138">
        <f>COUNTIFS(I5:I43,$P$36)+COUNTIFS(I5:I43,$P$37)+COUNTIFS(I5:I43,$P$38)+COUNTIFS(I5:I43,$P$39)+COUNTIFS(I5:I43,$P$40)+COUNTIFS(I5:I43,$P$41)+COUNTIFS(I5:I43,$P$43)+COUNTIFS(I5:I43,$P$45)</f>
        <v>2</v>
      </c>
      <c r="J44" s="131">
        <f>COUNTIFS(L5:L43,"*")</f>
        <v>6</v>
      </c>
      <c r="K44" s="61"/>
      <c r="L44" s="138">
        <f ca="1">COUNTIFS(L5:L44,$P$36)+COUNTIFS(L5:L44,$P$37)+COUNTIFS(L5:L44,$P$38)+COUNTIFS(L5:L44,$P$39)+COUNTIFS(L5:L44,$P$40)+COUNTIFS(L5:L44,$P$41)+COUNTIFS(L5:L44,$P$43)+COUNTIFS(L5:L44,$P$45)</f>
        <v>1</v>
      </c>
      <c r="M44" s="61"/>
      <c r="N44" s="61"/>
      <c r="O44" s="61"/>
      <c r="P44" s="858"/>
      <c r="Q44" s="859"/>
      <c r="R44" s="860"/>
      <c r="S44" s="61"/>
      <c r="T44" s="61"/>
      <c r="U44" s="61"/>
      <c r="V44" s="61"/>
      <c r="W44" s="61"/>
      <c r="X44" s="61"/>
      <c r="Y44" s="61"/>
      <c r="Z44" s="61"/>
      <c r="AA44" s="61"/>
      <c r="AB44" s="838" t="str" cm="1">
        <f t="array" ref="AB44">IFERROR(INDEX($A$1:$A$500,SMALL(IF($P$36=$B$1:$B$500,ROW($B$1:$B$500)-MIN(ROW($A$1:$A$500))+1,""), ROW()-34)),"")</f>
        <v/>
      </c>
      <c r="AC44" s="839"/>
      <c r="AD44" s="839"/>
      <c r="AE44" s="839" t="str" cm="1">
        <f t="array" ref="AE44">IFERROR(INDEX($A$1:$A$500,SMALL(IF($P$37=$B$1:$B$500,ROW($B$1:$B$500)-MIN(ROW($A$1:$A$500))+1,""), ROW()-34)),"")</f>
        <v/>
      </c>
      <c r="AF44" s="839"/>
      <c r="AG44" s="839" cm="1">
        <f t="array" aca="1" ref="AG44" ca="1">IFERROR(INDEX($A$1:$A$500,SMALL(IF($AG$43=$B$1:$B$500,ROW($B$1:$B509)-MIN(ROW($A$1:$A$500))+1,""), ROW()-34)),"")</f>
        <v>0</v>
      </c>
      <c r="AH44" s="64"/>
      <c r="AI44" s="837"/>
      <c r="AJ44" s="837"/>
    </row>
    <row r="45" spans="1:36" ht="15.75" customHeight="1">
      <c r="A45" s="372" t="str" cm="1">
        <f t="array" ref="A45">_xlfn.IFS(G7=0,"",G7&gt;0,G7)</f>
        <v xml:space="preserve">Jeniffer Brown Alvarez </v>
      </c>
      <c r="B45" s="372" t="str" cm="1">
        <f t="array" ref="B45">_xlfn.IFS(I7=0,"",I7&gt;0,I7)</f>
        <v>p</v>
      </c>
      <c r="C45" s="61"/>
      <c r="D45" s="61"/>
      <c r="E45" s="61"/>
      <c r="F45" s="61"/>
      <c r="G45" s="61"/>
      <c r="H45" s="61"/>
      <c r="I45" s="61"/>
      <c r="J45" s="61"/>
      <c r="K45" s="61"/>
      <c r="M45" s="61"/>
      <c r="N45" s="61"/>
      <c r="O45" s="61"/>
      <c r="P45" s="61"/>
      <c r="Q45" s="61"/>
      <c r="R45" s="61"/>
      <c r="S45" s="61"/>
      <c r="T45" s="61"/>
      <c r="U45" s="61"/>
      <c r="V45" s="61"/>
      <c r="W45" s="61"/>
      <c r="X45" s="61"/>
      <c r="Y45" s="61"/>
      <c r="Z45" s="61"/>
      <c r="AA45" s="61">
        <v>10</v>
      </c>
      <c r="AB45" s="838" t="str" cm="1">
        <f t="array" ref="AB45">IFERROR(INDEX($A$1:$A$500,SMALL(IF($P$36=$B$1:$B$500,ROW($B$1:$B$500)-MIN(ROW($A$1:$A$500))+1,""), ROW()-34)),"")</f>
        <v/>
      </c>
      <c r="AC45" s="839" t="str" cm="1">
        <f t="array" ref="AC45">IFERROR(INDEX($A$1:$A$500,SMALL(IF($P$39=$B$1:$B$500,ROW($B$1:$B$500)-MIN(ROW($A$1:$A$500))+1,""), ROW()-34)),"")</f>
        <v/>
      </c>
      <c r="AD45" s="839" t="str" cm="1">
        <f t="array" ref="AD45">IFERROR(INDEX($A$1:$A$500,SMALL(IF($P$38=$B$1:$B$500,ROW($B$1:$B$500)-MIN(ROW($A$1:$A$500))+1,""), ROW()-34)),"")</f>
        <v/>
      </c>
      <c r="AE45" s="839" t="str" cm="1">
        <f t="array" ref="AE45">IFERROR(INDEX($A$1:$A$500,SMALL(IF($P$37=$B$1:$B$500,ROW($B$1:$B$500)-MIN(ROW($A$1:$A$500))+1,""), ROW()-34)),"")</f>
        <v/>
      </c>
      <c r="AF45" s="839" t="str" cm="1">
        <f t="array" ref="AF45">IFERROR(INDEX($A$1:$A$400,SMALL(IF($P$41=$B$1:$B$400,ROW($B$1:$B$400)-MIN(ROW($A$1:$A$400))+1,""), ROW()-34)),"")</f>
        <v/>
      </c>
      <c r="AG45" s="839" cm="1">
        <f t="array" aca="1" ref="AG45" ca="1">IFERROR(INDEX($A$1:$A$500,SMALL(IF($AG$43=$B$1:$B$500,ROW($B$1:$B510)-MIN(ROW($A$1:$A$500))+1,""), ROW()-34)),"")</f>
        <v>0</v>
      </c>
      <c r="AH45" s="64">
        <v>10</v>
      </c>
      <c r="AI45" s="837" t="str" cm="1">
        <f t="array" ref="AI45">IFERROR(INDEX($A$1:$A$80,SMALL(IF($P$6=$B$1:$B$80,ROW($B$1:$B$80)-MIN(ROW($A$1:$A$80))+1,""), ROW()-1)),"")</f>
        <v/>
      </c>
      <c r="AJ45" s="837" t="str" cm="1">
        <f t="array" ref="AJ45">IFERROR(INDEX($A$81:$A$500,SMALL(IF($P$6=$B$81:$B$500,ROW($B$81:$B$500)-MIN(ROW($A$81:$A$500))+1,""), ROW()-1)),"")</f>
        <v/>
      </c>
    </row>
    <row r="46" spans="1:36" ht="15.75" customHeight="1">
      <c r="A46" s="372" t="str" cm="1">
        <f t="array" ref="A46">_xlfn.IFS(G8=0,"",G8&gt;0,G8)</f>
        <v>Mireles Casi Garcia</v>
      </c>
      <c r="B46" s="372" t="str" cm="1">
        <f t="array" ref="B46">_xlfn.IFS(I8=0,"",I8&gt;0,I8)</f>
        <v>sn</v>
      </c>
      <c r="C46" s="61"/>
      <c r="D46" s="61"/>
      <c r="E46" s="61"/>
      <c r="F46" s="61"/>
      <c r="G46" s="61"/>
      <c r="H46" s="61"/>
      <c r="I46" s="61"/>
      <c r="J46" s="61"/>
      <c r="K46" s="61"/>
      <c r="L46" s="61"/>
      <c r="M46" s="61"/>
      <c r="N46" s="61"/>
      <c r="O46" s="61"/>
      <c r="P46" s="61"/>
      <c r="Q46" s="61"/>
      <c r="R46" s="61"/>
      <c r="S46" s="61"/>
      <c r="T46" s="61"/>
      <c r="Z46" s="61"/>
      <c r="AA46" s="61">
        <v>11</v>
      </c>
      <c r="AB46" s="838" t="str" cm="1">
        <f t="array" ref="AB46">IFERROR(INDEX($A$1:$A$500,SMALL(IF($P$36=$B$1:$B$500,ROW($B$1:$B$500)-MIN(ROW($A$1:$A$500))+1,""), ROW()-34)),"")</f>
        <v/>
      </c>
      <c r="AC46" s="839" t="str" cm="1">
        <f t="array" ref="AC46">IFERROR(INDEX($A$1:$A$500,SMALL(IF($P$39=$B$1:$B$500,ROW($B$1:$B$500)-MIN(ROW($A$1:$A$500))+1,""), ROW()-34)),"")</f>
        <v/>
      </c>
      <c r="AD46" s="839" t="str" cm="1">
        <f t="array" ref="AD46">IFERROR(INDEX($A$1:$A$500,SMALL(IF($P$38=$B$1:$B$500,ROW($B$1:$B$500)-MIN(ROW($A$1:$A$500))+1,""), ROW()-34)),"")</f>
        <v/>
      </c>
      <c r="AE46" s="839" t="str" cm="1">
        <f t="array" ref="AE46">IFERROR(INDEX($A$1:$A$500,SMALL(IF($P$37=$B$1:$B$500,ROW($B$1:$B$500)-MIN(ROW($A$1:$A$500))+1,""), ROW()-34)),"")</f>
        <v/>
      </c>
      <c r="AF46" s="839" t="str" cm="1">
        <f t="array" ref="AF46">IFERROR(INDEX($A$1:$A$400,SMALL(IF($P$41=$B$1:$B$400,ROW($B$1:$B$400)-MIN(ROW($A$1:$A$400))+1,""), ROW()-34)),"")</f>
        <v/>
      </c>
      <c r="AG46" s="839" cm="1">
        <f t="array" aca="1" ref="AG46" ca="1">IFERROR(INDEX($A$1:$A$500,SMALL(IF($AG$43=$B$1:$B$500,ROW($B$1:$B511)-MIN(ROW($A$1:$A$500))+1,""), ROW()-34)),"")</f>
        <v>0</v>
      </c>
      <c r="AH46" s="64">
        <v>11</v>
      </c>
      <c r="AI46" s="837" t="str" cm="1">
        <f t="array" ref="AI46">IFERROR(INDEX($A$1:$A$80,SMALL(IF($P$6=$B$1:$B$80,ROW($B$1:$B$80)-MIN(ROW($A$1:$A$80))+1,""), ROW()-1)),"")</f>
        <v/>
      </c>
      <c r="AJ46" s="837" t="str" cm="1">
        <f t="array" ref="AJ46">IFERROR(INDEX($A$81:$A$500,SMALL(IF($P$6=$B$81:$B$500,ROW($B$81:$B$500)-MIN(ROW($A$81:$A$500))+1,""), ROW()-1)),"")</f>
        <v/>
      </c>
    </row>
    <row r="47" spans="1:36" ht="15.75">
      <c r="A47" s="372" t="str" cm="1">
        <f t="array" ref="A47">_xlfn.IFS(G9=0,"",G9&gt;0,G9)</f>
        <v>Wendy Mejias</v>
      </c>
      <c r="B47" s="372" t="str" cm="1">
        <f t="array" ref="B47">_xlfn.IFS(I9=0,"",I9&gt;0,I9)</f>
        <v>re</v>
      </c>
      <c r="C47" s="61"/>
      <c r="D47" s="63"/>
      <c r="E47" s="61"/>
      <c r="F47" s="61"/>
      <c r="G47" s="61"/>
      <c r="H47" s="61"/>
      <c r="I47" s="61"/>
      <c r="J47" s="61"/>
      <c r="K47" s="1461" t="s">
        <v>979</v>
      </c>
      <c r="L47" s="1461"/>
      <c r="M47" s="61"/>
      <c r="N47" s="61"/>
      <c r="O47" s="61"/>
      <c r="P47" s="61"/>
      <c r="Q47" s="61"/>
      <c r="R47" s="61"/>
      <c r="S47" s="61"/>
      <c r="T47" s="61"/>
      <c r="Z47" s="61"/>
      <c r="AA47" s="61">
        <v>12</v>
      </c>
      <c r="AB47" s="838" t="str" cm="1">
        <f t="array" ref="AB47">IFERROR(INDEX($A$1:$A$500,SMALL(IF($P$36=$B$1:$B$500,ROW($B$1:$B$500)-MIN(ROW($A$1:$A$500))+1,""), ROW()-34)),"")</f>
        <v/>
      </c>
      <c r="AC47" s="839" t="str" cm="1">
        <f t="array" ref="AC47">IFERROR(INDEX($A$1:$A$500,SMALL(IF($P$39=$B$1:$B$500,ROW($B$1:$B$500)-MIN(ROW($A$1:$A$500))+1,""), ROW()-34)),"")</f>
        <v/>
      </c>
      <c r="AD47" s="839" t="str" cm="1">
        <f t="array" ref="AD47">IFERROR(INDEX($A$1:$A$500,SMALL(IF($P$38=$B$1:$B$500,ROW($B$1:$B$500)-MIN(ROW($A$1:$A$500))+1,""), ROW()-34)),"")</f>
        <v/>
      </c>
      <c r="AE47" s="839" t="str" cm="1">
        <f t="array" ref="AE47">IFERROR(INDEX($A$1:$A$500,SMALL(IF($P$37=$B$1:$B$500,ROW($B$1:$B$500)-MIN(ROW($A$1:$A$500))+1,""), ROW()-34)),"")</f>
        <v/>
      </c>
      <c r="AF47" s="839" t="str" cm="1">
        <f t="array" ref="AF47">IFERROR(INDEX($A$1:$A$400,SMALL(IF($P$41=$B$1:$B$400,ROW($B$1:$B$400)-MIN(ROW($A$1:$A$400))+1,""), ROW()-34)),"")</f>
        <v/>
      </c>
      <c r="AG47" s="839" cm="1">
        <f t="array" aca="1" ref="AG47" ca="1">IFERROR(INDEX($A$1:$A$500,SMALL(IF($AG$43=$B$1:$B$500,ROW($B$1:$B512)-MIN(ROW($A$1:$A$500))+1,""), ROW()-34)),"")</f>
        <v>0</v>
      </c>
      <c r="AH47" s="64">
        <v>12</v>
      </c>
      <c r="AI47" s="837" t="str" cm="1">
        <f t="array" ref="AI47">IFERROR(INDEX($A$1:$A$80,SMALL(IF($P$6=$B$1:$B$80,ROW($B$1:$B$80)-MIN(ROW($A$1:$A$80))+1,""), ROW()-1)),"")</f>
        <v/>
      </c>
      <c r="AJ47" s="837" t="str" cm="1">
        <f t="array" ref="AJ47">IFERROR(INDEX($A$81:$A$500,SMALL(IF($P$6=$B$81:$B$500,ROW($B$81:$B$500)-MIN(ROW($A$81:$A$500))+1,""), ROW()-1)),"")</f>
        <v/>
      </c>
    </row>
    <row r="48" spans="1:36" ht="15.75" customHeight="1">
      <c r="A48" s="372" t="str" cm="1">
        <f t="array" ref="A48">_xlfn.IFS(G10=0,"",G10&gt;0,G10)</f>
        <v>Yordany Miranda Cantillo</v>
      </c>
      <c r="B48" s="372" t="str" cm="1">
        <f t="array" ref="B48">_xlfn.IFS(I10=0,"",I10&gt;0,I10)</f>
        <v>rt</v>
      </c>
      <c r="C48" s="61"/>
      <c r="E48" s="61"/>
      <c r="F48" s="61"/>
      <c r="G48" s="61"/>
      <c r="H48" s="61"/>
      <c r="I48" s="61"/>
      <c r="J48" s="61"/>
      <c r="K48" s="377" t="s">
        <v>980</v>
      </c>
      <c r="L48" s="377">
        <v>0</v>
      </c>
      <c r="M48" s="61" t="s">
        <v>981</v>
      </c>
      <c r="N48" s="61"/>
      <c r="O48" s="61"/>
      <c r="P48" s="61"/>
      <c r="Q48" s="61"/>
      <c r="R48" s="61"/>
      <c r="S48" s="61"/>
      <c r="T48" s="61"/>
      <c r="Z48" s="61"/>
      <c r="AA48" s="61">
        <v>13</v>
      </c>
      <c r="AB48" s="838" t="str" cm="1">
        <f t="array" ref="AB48">IFERROR(INDEX($A$1:$A$500,SMALL(IF($P$36=$B$1:$B$500,ROW($B$1:$B$500)-MIN(ROW($A$1:$A$500))+1,""), ROW()-34)),"")</f>
        <v/>
      </c>
      <c r="AC48" s="839" t="str" cm="1">
        <f t="array" ref="AC48">IFERROR(INDEX($A$1:$A$500,SMALL(IF($P$39=$B$1:$B$500,ROW($B$1:$B$500)-MIN(ROW($A$1:$A$500))+1,""), ROW()-34)),"")</f>
        <v/>
      </c>
      <c r="AD48" s="839" t="str" cm="1">
        <f t="array" ref="AD48">IFERROR(INDEX($A$1:$A$500,SMALL(IF($P$38=$B$1:$B$500,ROW($B$1:$B$500)-MIN(ROW($A$1:$A$500))+1,""), ROW()-34)),"")</f>
        <v/>
      </c>
      <c r="AE48" s="839" t="str" cm="1">
        <f t="array" ref="AE48">IFERROR(INDEX($A$1:$A$500,SMALL(IF($P$37=$B$1:$B$500,ROW($B$1:$B$500)-MIN(ROW($A$1:$A$500))+1,""), ROW()-34)),"")</f>
        <v/>
      </c>
      <c r="AF48" s="839" t="str" cm="1">
        <f t="array" ref="AF48">IFERROR(INDEX($A$1:$A$400,SMALL(IF($P$41=$B$1:$B$400,ROW($B$1:$B$400)-MIN(ROW($A$1:$A$400))+1,""), ROW()-34)),"")</f>
        <v/>
      </c>
      <c r="AG48" s="839" cm="1">
        <f t="array" aca="1" ref="AG48" ca="1">IFERROR(INDEX($A$1:$A$500,SMALL(IF($AG$43=$B$1:$B$500,ROW($B$1:$B513)-MIN(ROW($A$1:$A$500))+1,""), ROW()-34)),"")</f>
        <v>0</v>
      </c>
      <c r="AH48" s="64">
        <v>13</v>
      </c>
      <c r="AI48" s="837" t="str" cm="1">
        <f t="array" ref="AI48">IFERROR(INDEX($A$1:$A$80,SMALL(IF($P$6=$B$1:$B$80,ROW($B$1:$B$80)-MIN(ROW($A$1:$A$80))+1,""), ROW()-1)),"")</f>
        <v/>
      </c>
      <c r="AJ48" s="837" t="str" cm="1">
        <f t="array" ref="AJ48">IFERROR(INDEX($A$81:$A$500,SMALL(IF($P$6=$B$81:$B$500,ROW($B$81:$B$500)-MIN(ROW($A$81:$A$500))+1,""), ROW()-1)),"")</f>
        <v/>
      </c>
    </row>
    <row r="49" spans="1:36" ht="16.5">
      <c r="A49" s="372" t="str" cm="1">
        <f t="array" ref="A49">_xlfn.IFS(G11=0,"",G11&gt;0,G11)</f>
        <v xml:space="preserve">Carlos Molina </v>
      </c>
      <c r="B49" s="372" t="str" cm="1">
        <f t="array" ref="B49">_xlfn.IFS(I11=0,"",I11&gt;0,I11)</f>
        <v>rp</v>
      </c>
      <c r="C49" s="61"/>
      <c r="E49" s="61"/>
      <c r="F49" s="61"/>
      <c r="G49" s="317"/>
      <c r="H49" s="61"/>
      <c r="I49" s="61"/>
      <c r="J49" s="61"/>
      <c r="K49" s="377" t="s">
        <v>982</v>
      </c>
      <c r="L49" s="377">
        <v>0</v>
      </c>
      <c r="M49" s="61" t="s">
        <v>983</v>
      </c>
      <c r="P49" s="61"/>
      <c r="Q49" s="61"/>
      <c r="R49" s="61"/>
      <c r="AA49" s="61">
        <v>14</v>
      </c>
      <c r="AB49" s="838" t="str" cm="1">
        <f t="array" ref="AB49">IFERROR(INDEX($A$1:$A$500,SMALL(IF($P$36=$B$1:$B$500,ROW($B$1:$B$500)-MIN(ROW($A$1:$A$500))+1,""), ROW()-34)),"")</f>
        <v/>
      </c>
      <c r="AC49" s="839" t="str" cm="1">
        <f t="array" ref="AC49">IFERROR(INDEX($A$1:$A$500,SMALL(IF($P$39=$B$1:$B$500,ROW($B$1:$B$500)-MIN(ROW($A$1:$A$500))+1,""), ROW()-34)),"")</f>
        <v/>
      </c>
      <c r="AD49" s="839" t="str" cm="1">
        <f t="array" ref="AD49">IFERROR(INDEX($A$1:$A$500,SMALL(IF($P$38=$B$1:$B$500,ROW($B$1:$B$500)-MIN(ROW($A$1:$A$500))+1,""), ROW()-34)),"")</f>
        <v/>
      </c>
      <c r="AE49" s="839" t="str" cm="1">
        <f t="array" ref="AE49">IFERROR(INDEX($A$1:$A$500,SMALL(IF($P$37=$B$1:$B$500,ROW($B$1:$B$500)-MIN(ROW($A$1:$A$500))+1,""), ROW()-34)),"")</f>
        <v/>
      </c>
      <c r="AF49" s="839" t="str" cm="1">
        <f t="array" ref="AF49">IFERROR(INDEX($A$1:$A$400,SMALL(IF($P$41=$B$1:$B$400,ROW($B$1:$B$400)-MIN(ROW($A$1:$A$400))+1,""), ROW()-34)),"")</f>
        <v/>
      </c>
      <c r="AG49" s="839" cm="1">
        <f t="array" aca="1" ref="AG49" ca="1">IFERROR(INDEX($A$1:$A$500,SMALL(IF($AG$43=$B$1:$B$500,ROW($B$1:$B514)-MIN(ROW($A$1:$A$500))+1,""), ROW()-34)),"")</f>
        <v>0</v>
      </c>
      <c r="AH49" s="64">
        <v>14</v>
      </c>
      <c r="AI49" s="837" t="str" cm="1">
        <f t="array" ref="AI49">IFERROR(INDEX($A$1:$A$80,SMALL(IF($P$6=$B$1:$B$80,ROW($B$1:$B$80)-MIN(ROW($A$1:$A$80))+1,""), ROW()-1)),"")</f>
        <v/>
      </c>
      <c r="AJ49" s="837" t="str" cm="1">
        <f t="array" ref="AJ49">IFERROR(INDEX($A$81:$A$500,SMALL(IF($P$6=$B$81:$B$500,ROW($B$81:$B$500)-MIN(ROW($A$81:$A$500))+1,""), ROW()-1)),"")</f>
        <v/>
      </c>
    </row>
    <row r="50" spans="1:36" ht="16.899999999999999" customHeight="1">
      <c r="A50" s="372" t="str" cm="1">
        <f t="array" ref="A50">_xlfn.IFS(G12=0,"",G12&gt;0,G12)</f>
        <v xml:space="preserve">Neldy Duquesne </v>
      </c>
      <c r="B50" s="372" t="str" cm="1">
        <f t="array" ref="B50">_xlfn.IFS(I12=0,"",I12&gt;0,I12)</f>
        <v>rn</v>
      </c>
      <c r="C50" s="61"/>
      <c r="E50" s="61"/>
      <c r="F50" s="61"/>
      <c r="G50" s="318"/>
      <c r="H50" s="61"/>
      <c r="I50" s="61"/>
      <c r="J50" s="61"/>
      <c r="K50" s="377" t="s">
        <v>984</v>
      </c>
      <c r="L50" s="377">
        <v>4</v>
      </c>
      <c r="M50" s="61" t="s">
        <v>985</v>
      </c>
      <c r="AA50" s="61">
        <v>16</v>
      </c>
      <c r="AB50" s="838" t="str" cm="1">
        <f t="array" ref="AB50">IFERROR(INDEX($A$1:$A$500,SMALL(IF($P$36=$B$1:$B$500,ROW($B$1:$B$500)-MIN(ROW($A$1:$A$500))+1,""), ROW()-34)),"")</f>
        <v/>
      </c>
      <c r="AC50" s="839" t="str" cm="1">
        <f t="array" ref="AC50">IFERROR(INDEX($A$1:$A$500,SMALL(IF($P$39=$B$1:$B$500,ROW($B$1:$B$500)-MIN(ROW($A$1:$A$500))+1,""), ROW()-34)),"")</f>
        <v/>
      </c>
      <c r="AD50" s="839" t="str" cm="1">
        <f t="array" ref="AD50">IFERROR(INDEX($A$1:$A$500,SMALL(IF($P$38=$B$1:$B$500,ROW($B$1:$B$500)-MIN(ROW($A$1:$A$500))+1,""), ROW()-34)),"")</f>
        <v/>
      </c>
      <c r="AE50" s="839" t="str" cm="1">
        <f t="array" ref="AE50">IFERROR(INDEX($A$1:$A$500,SMALL(IF($P$37=$B$1:$B$500,ROW($B$1:$B$500)-MIN(ROW($A$1:$A$500))+1,""), ROW()-34)),"")</f>
        <v/>
      </c>
      <c r="AF50" s="839" t="str" cm="1">
        <f t="array" ref="AF50">IFERROR(INDEX($A$1:$A$400,SMALL(IF($P$41=$B$1:$B$400,ROW($B$1:$B$400)-MIN(ROW($A$1:$A$400))+1,""), ROW()-34)),"")</f>
        <v/>
      </c>
      <c r="AG50" s="839" cm="1">
        <f t="array" aca="1" ref="AG50" ca="1">IFERROR(INDEX($A$1:$A$500,SMALL(IF($AG$43=$B$1:$B$500,ROW($B$1:$B515)-MIN(ROW($A$1:$A$500))+1,""), ROW()-34)),"")</f>
        <v>0</v>
      </c>
      <c r="AH50" s="64">
        <v>16</v>
      </c>
      <c r="AI50" s="837" t="str" cm="1">
        <f t="array" ref="AI50">IFERROR(INDEX($A$1:$A$80,SMALL(IF($P$6=$B$1:$B$80,ROW($B$1:$B$80)-MIN(ROW($A$1:$A$80))+1,""), ROW()-1)),"")</f>
        <v/>
      </c>
      <c r="AJ50" s="837" t="str" cm="1">
        <f t="array" ref="AJ50">IFERROR(INDEX($A$81:$A$500,SMALL(IF($P$6=$B$81:$B$500,ROW($B$81:$B$500)-MIN(ROW($A$81:$A$500))+1,""), ROW()-1)),"")</f>
        <v/>
      </c>
    </row>
    <row r="51" spans="1:36" ht="16.899999999999999" customHeight="1">
      <c r="A51" s="372" t="str" cm="1">
        <f t="array" ref="A51">_xlfn.IFS(G13=0,"",G13&gt;0,G13)</f>
        <v>Darius Smith</v>
      </c>
      <c r="B51" s="372" t="str" cm="1">
        <f t="array" ref="B51">_xlfn.IFS(I13=0,"",I13&gt;0,I13)</f>
        <v>R</v>
      </c>
      <c r="C51" s="61"/>
      <c r="E51" s="61"/>
      <c r="F51" s="61"/>
      <c r="G51" s="318"/>
      <c r="H51" s="61"/>
      <c r="I51" s="61"/>
      <c r="J51" s="61"/>
      <c r="K51" s="377" t="s">
        <v>101</v>
      </c>
      <c r="L51" s="377">
        <v>2</v>
      </c>
      <c r="M51" s="61"/>
      <c r="AA51">
        <v>17</v>
      </c>
      <c r="AB51" s="838" t="str" cm="1">
        <f t="array" ref="AB51">IFERROR(INDEX($A$1:$A$500,SMALL(IF($P$36=$B$1:$B$500,ROW($B$1:$B$500)-MIN(ROW($A$1:$A$500))+1,""), ROW()-34)),"")</f>
        <v/>
      </c>
    </row>
    <row r="52" spans="1:36" ht="16.899999999999999" customHeight="1">
      <c r="A52" s="372" t="str" cm="1">
        <f t="array" ref="A52">_xlfn.IFS(G14=0,"",G14&gt;0,G14)</f>
        <v>Leislaly Centeno Furones</v>
      </c>
      <c r="B52" s="372" t="str" cm="1">
        <f t="array" ref="B52">_xlfn.IFS(I14=0,"",I14&gt;0,I14)</f>
        <v>ab</v>
      </c>
      <c r="C52" s="61"/>
      <c r="E52" s="61"/>
      <c r="F52" s="61"/>
      <c r="G52" s="318"/>
      <c r="H52" s="61"/>
      <c r="I52" s="61"/>
      <c r="J52" s="61"/>
      <c r="K52" s="377" t="s">
        <v>362</v>
      </c>
      <c r="L52" s="377">
        <v>2</v>
      </c>
      <c r="M52" s="61"/>
      <c r="AA52">
        <v>18</v>
      </c>
      <c r="AB52" s="838" t="str" cm="1">
        <f t="array" ref="AB52">IFERROR(INDEX($A$1:$A$500,SMALL(IF($P$36=$B$1:$B$500,ROW($B$1:$B$500)-MIN(ROW($A$1:$A$500))+1,""), ROW()-34)),"")</f>
        <v/>
      </c>
    </row>
    <row r="53" spans="1:36" ht="16.899999999999999" customHeight="1">
      <c r="A53" s="372" t="str" cm="1">
        <f t="array" ref="A53">_xlfn.IFS(G15=0,"",G15&gt;0,G15)</f>
        <v xml:space="preserve">Irena Davis </v>
      </c>
      <c r="B53" s="372" t="str" cm="1">
        <f t="array" ref="B53">_xlfn.IFS(I15=0,"",I15&gt;0,I15)</f>
        <v>r</v>
      </c>
      <c r="C53" s="61"/>
      <c r="E53" s="61"/>
      <c r="F53" s="61"/>
      <c r="G53" s="318"/>
      <c r="H53" s="61"/>
      <c r="I53" s="61"/>
      <c r="J53" s="61"/>
      <c r="K53" s="377" t="s">
        <v>512</v>
      </c>
      <c r="L53" s="377">
        <v>4</v>
      </c>
      <c r="M53" s="61"/>
      <c r="AA53">
        <v>19</v>
      </c>
      <c r="AB53" s="838" t="str" cm="1">
        <f t="array" ref="AB53">IFERROR(INDEX($A$1:$A$500,SMALL(IF($P$36=$B$1:$B$500,ROW($B$1:$B$500)-MIN(ROW($A$1:$A$500))+1,""), ROW()-34)),"")</f>
        <v/>
      </c>
    </row>
    <row r="54" spans="1:36" ht="16.899999999999999" customHeight="1">
      <c r="A54" s="372" t="str" cm="1">
        <f t="array" ref="A54">_xlfn.IFS(G16=0,"",G16&gt;0,G16)</f>
        <v xml:space="preserve">Sondra Pence </v>
      </c>
      <c r="B54" s="372" t="str" cm="1">
        <f t="array" ref="B54">_xlfn.IFS(I16=0,"",I16&gt;0,I16)</f>
        <v>R</v>
      </c>
      <c r="C54" s="61"/>
      <c r="E54" s="61"/>
      <c r="F54" s="61"/>
      <c r="G54" s="318"/>
      <c r="H54" s="61"/>
      <c r="I54" s="61"/>
      <c r="J54" s="61"/>
      <c r="K54" s="378" t="s">
        <v>70</v>
      </c>
      <c r="L54" s="378">
        <f>SUM(L48:L53)</f>
        <v>12</v>
      </c>
      <c r="M54" s="61"/>
      <c r="AB54" s="838" t="str" cm="1">
        <f t="array" ref="AB54">IFERROR(INDEX($A$1:$A$500,SMALL(IF($P$36=$B$1:$B$500,ROW($B$1:$B$500)-MIN(ROW($A$1:$A$500))+1,""), ROW()-34)),"")</f>
        <v/>
      </c>
    </row>
    <row r="55" spans="1:36" ht="16.899999999999999" customHeight="1">
      <c r="A55" s="372" t="str" cm="1">
        <f t="array" ref="A55">_xlfn.IFS(G17=0,"",G17&gt;0,G17)</f>
        <v>Latroy Mayfield</v>
      </c>
      <c r="B55" s="372" t="str" cm="1">
        <f t="array" ref="B55">_xlfn.IFS(I17=0,"",I17&gt;0,I17)</f>
        <v>nc</v>
      </c>
      <c r="C55" s="61"/>
      <c r="E55" s="61"/>
      <c r="F55" s="61"/>
      <c r="G55" s="318"/>
      <c r="H55" s="61"/>
      <c r="I55" s="61"/>
      <c r="J55" s="61"/>
      <c r="K55" s="61"/>
      <c r="L55" s="61"/>
      <c r="M55" s="61"/>
      <c r="AB55" s="838" t="str" cm="1">
        <f t="array" ref="AB55">IFERROR(INDEX($A$1:$A$500,SMALL(IF($P$36=$B$1:$B$500,ROW($B$1:$B$500)-MIN(ROW($A$1:$A$500))+1,""), ROW()-34)),"")</f>
        <v/>
      </c>
    </row>
    <row r="56" spans="1:36" ht="13.15" customHeight="1">
      <c r="A56" s="372" t="str" cm="1">
        <f t="array" ref="A56">_xlfn.IFS(G18=0,"",G18&gt;0,G18)</f>
        <v>Ailin Reynaldo Tamayo</v>
      </c>
      <c r="B56" s="372" t="str" cm="1">
        <f t="array" ref="B56">_xlfn.IFS(I18=0,"",I18&gt;0,I18)</f>
        <v>rn</v>
      </c>
      <c r="C56" s="61"/>
      <c r="E56" s="61"/>
      <c r="F56" s="61"/>
      <c r="G56" s="61"/>
      <c r="H56" s="61"/>
      <c r="I56" s="61"/>
      <c r="J56" s="61"/>
      <c r="K56" s="61"/>
      <c r="L56" s="61"/>
      <c r="M56" s="61"/>
    </row>
    <row r="57" spans="1:36" ht="13.15" customHeight="1">
      <c r="A57" s="372" t="str" cm="1">
        <f t="array" ref="A57">_xlfn.IFS(G19=0,"",G19&gt;0,G19)</f>
        <v>Adisnel Mestril Aguilar</v>
      </c>
      <c r="B57" s="372" t="str" cm="1">
        <f t="array" ref="B57">_xlfn.IFS(I19=0,"",I19&gt;0,I19)</f>
        <v>L</v>
      </c>
      <c r="C57" s="61"/>
      <c r="E57" s="61"/>
      <c r="F57" s="61"/>
      <c r="G57" s="61"/>
      <c r="H57" s="61"/>
      <c r="I57" s="61"/>
      <c r="J57" s="61"/>
      <c r="K57" s="61"/>
      <c r="L57" s="61"/>
      <c r="M57" s="61"/>
    </row>
    <row r="58" spans="1:36" ht="13.15" customHeight="1">
      <c r="A58" s="372" t="str" cm="1">
        <f t="array" ref="A58">_xlfn.IFS(G20=0,"",G20&gt;0,G20)</f>
        <v>Juan Carlos Rosales</v>
      </c>
      <c r="B58" s="372" t="str" cm="1">
        <f t="array" ref="B58">_xlfn.IFS(I20=0,"",I20&gt;0,I20)</f>
        <v>w</v>
      </c>
      <c r="C58" s="61"/>
      <c r="E58" s="61"/>
      <c r="H58" s="61"/>
      <c r="I58" s="61"/>
      <c r="J58" s="61"/>
      <c r="K58" s="61"/>
    </row>
    <row r="59" spans="1:36" ht="13.15" customHeight="1">
      <c r="A59" s="372" t="str" cm="1">
        <f t="array" ref="A59">_xlfn.IFS(G21=0,"",G21&gt;0,G21)</f>
        <v>Lazaro Machado</v>
      </c>
      <c r="B59" s="372" t="str" cm="1">
        <f t="array" ref="B59">_xlfn.IFS(I21=0,"",I21&gt;0,I21)</f>
        <v>PC</v>
      </c>
      <c r="C59" s="61"/>
      <c r="E59" s="61"/>
      <c r="H59" s="61"/>
      <c r="I59" s="61"/>
      <c r="J59" s="61"/>
      <c r="K59" s="61"/>
    </row>
    <row r="60" spans="1:36" ht="14.45" customHeight="1">
      <c r="A60" s="372" t="str" cm="1">
        <f t="array" ref="A60">_xlfn.IFS(G22=0,"",G22&gt;0,G22)</f>
        <v>Yohander Acosta</v>
      </c>
      <c r="B60" s="372" t="str" cm="1">
        <f t="array" ref="B60">_xlfn.IFS(I22=0,"",I22&gt;0,I22)</f>
        <v>cb</v>
      </c>
      <c r="C60" s="61"/>
      <c r="E60" s="61"/>
      <c r="H60" s="61"/>
      <c r="I60" s="61"/>
      <c r="J60" s="61"/>
      <c r="K60" s="61"/>
      <c r="Q60" s="363"/>
    </row>
    <row r="61" spans="1:36" ht="13.15" customHeight="1">
      <c r="A61" s="372" t="str" cm="1">
        <f t="array" ref="A61">_xlfn.IFS(G23=0,"",G23&gt;0,G23)</f>
        <v>Francisco Poll Mayeta</v>
      </c>
      <c r="B61" s="372" t="str" cm="1">
        <f t="array" ref="B61">_xlfn.IFS(I23=0,"",I23&gt;0,I23)</f>
        <v>b</v>
      </c>
      <c r="C61" s="61"/>
      <c r="E61" s="61"/>
      <c r="H61" s="61"/>
      <c r="I61" s="61"/>
      <c r="J61" s="61"/>
      <c r="K61" s="61"/>
    </row>
    <row r="62" spans="1:36" ht="13.15" customHeight="1">
      <c r="A62" s="372" t="str" cm="1">
        <f t="array" ref="A62">_xlfn.IFS(G24=0,"",G24&gt;0,G24)</f>
        <v>Aniayis Navarro Gomez</v>
      </c>
      <c r="B62" s="372" t="str" cm="1">
        <f t="array" ref="B62">_xlfn.IFS(I24=0,"",I24&gt;0,I24)</f>
        <v>mp</v>
      </c>
      <c r="C62" s="61"/>
      <c r="E62" s="61"/>
      <c r="H62" s="61"/>
      <c r="I62" s="61"/>
      <c r="J62" s="61"/>
      <c r="K62" s="61"/>
    </row>
    <row r="63" spans="1:36" ht="13.15" customHeight="1">
      <c r="A63" s="372" t="str" cm="1">
        <f t="array" ref="A63">_xlfn.IFS(G25=0,"",G25&gt;0,G25)</f>
        <v>Pierre Evenson Joseph</v>
      </c>
      <c r="B63" s="372" t="str" cm="1">
        <f t="array" ref="B63">_xlfn.IFS(I25=0,"",I25&gt;0,I25)</f>
        <v>rt</v>
      </c>
      <c r="C63" s="61"/>
      <c r="E63" s="61"/>
      <c r="H63" s="61"/>
      <c r="I63" s="61"/>
      <c r="J63" s="61"/>
      <c r="K63" s="61"/>
    </row>
    <row r="64" spans="1:36" ht="13.15" customHeight="1">
      <c r="A64" s="372" t="str" cm="1">
        <f t="array" ref="A64">_xlfn.IFS(G26=0,"",G26&gt;0,G26)</f>
        <v>Jonathan Castro</v>
      </c>
      <c r="B64" s="372" t="str" cm="1">
        <f t="array" ref="B64">_xlfn.IFS(I26=0,"",I26&gt;0,I26)</f>
        <v>rpa</v>
      </c>
      <c r="C64" s="61"/>
      <c r="E64" s="61"/>
      <c r="H64" s="61"/>
      <c r="I64" s="61"/>
      <c r="J64" s="61"/>
      <c r="K64" s="61"/>
    </row>
    <row r="65" spans="1:11" ht="13.15" customHeight="1">
      <c r="A65" s="372" t="str" cm="1">
        <f t="array" ref="A65">_xlfn.IFS(G27=0,"",G27&gt;0,G27)</f>
        <v/>
      </c>
      <c r="B65" s="372" t="str" cm="1">
        <f t="array" ref="B65">_xlfn.IFS(I27=0,"",I27&gt;0,I27)</f>
        <v/>
      </c>
      <c r="C65" s="61"/>
      <c r="E65" s="61"/>
      <c r="H65" s="61"/>
      <c r="I65" s="61"/>
      <c r="J65" s="61"/>
      <c r="K65" s="61"/>
    </row>
    <row r="66" spans="1:11" ht="13.15" customHeight="1">
      <c r="A66" s="372" t="str" cm="1">
        <f t="array" ref="A66">_xlfn.IFS(G28=0,"",G28&gt;0,G28)</f>
        <v/>
      </c>
      <c r="B66" s="372" t="str" cm="1">
        <f t="array" ref="B66">_xlfn.IFS(I28=0,"",I28&gt;0,I28)</f>
        <v/>
      </c>
      <c r="C66" s="61"/>
      <c r="E66" s="61"/>
      <c r="H66" s="61"/>
      <c r="I66" s="61"/>
      <c r="J66" s="61"/>
      <c r="K66" s="61"/>
    </row>
    <row r="67" spans="1:11" ht="13.15" customHeight="1">
      <c r="A67" s="372" t="str" cm="1">
        <f t="array" ref="A67">_xlfn.IFS(G29=0,"",G29&gt;0,G29)</f>
        <v/>
      </c>
      <c r="B67" s="372" t="str" cm="1">
        <f t="array" ref="B67">_xlfn.IFS(I29=0,"",I29&gt;0,I29)</f>
        <v/>
      </c>
      <c r="C67" s="61"/>
      <c r="E67" s="61"/>
      <c r="H67" s="61"/>
      <c r="I67" s="61"/>
      <c r="J67" s="61"/>
      <c r="K67" s="61"/>
    </row>
    <row r="68" spans="1:11" ht="13.15" customHeight="1">
      <c r="A68" s="372" t="str" cm="1">
        <f t="array" ref="A68">_xlfn.IFS(G30=0,"",G30&gt;0,G30)</f>
        <v/>
      </c>
      <c r="B68" s="372" t="str" cm="1">
        <f t="array" ref="B68">_xlfn.IFS(I30=0,"",I30&gt;0,I30)</f>
        <v/>
      </c>
      <c r="C68" s="61"/>
      <c r="E68" s="61"/>
      <c r="H68" s="61"/>
      <c r="I68" s="61"/>
      <c r="J68" s="61"/>
      <c r="K68" s="61"/>
    </row>
    <row r="69" spans="1:11" ht="13.15" customHeight="1">
      <c r="A69" s="372" t="str" cm="1">
        <f t="array" ref="A69">_xlfn.IFS(G31=0,"",G31&gt;0,G31)</f>
        <v/>
      </c>
      <c r="B69" s="372" t="str" cm="1">
        <f t="array" ref="B69">_xlfn.IFS(I31=0,"",I31&gt;0,I31)</f>
        <v/>
      </c>
      <c r="C69" s="61"/>
      <c r="E69" s="61"/>
      <c r="H69" s="61"/>
      <c r="I69" s="61"/>
      <c r="J69" s="61"/>
      <c r="K69" s="61"/>
    </row>
    <row r="70" spans="1:11" ht="13.15" customHeight="1">
      <c r="A70" s="372" t="str" cm="1">
        <f t="array" ref="A70">_xlfn.IFS(G32=0,"",G32&gt;0,G32)</f>
        <v/>
      </c>
      <c r="B70" s="372" t="str" cm="1">
        <f t="array" ref="B70">_xlfn.IFS(I32=0,"",I32&gt;0,I32)</f>
        <v/>
      </c>
      <c r="C70" s="61"/>
      <c r="E70" s="61"/>
      <c r="H70" s="61"/>
      <c r="I70" s="61"/>
      <c r="J70" s="61"/>
      <c r="K70" s="61"/>
    </row>
    <row r="71" spans="1:11" ht="13.15" customHeight="1">
      <c r="A71" s="372" t="str" cm="1">
        <f t="array" ref="A71">_xlfn.IFS(G33=0,"",G33&gt;0,G33)</f>
        <v/>
      </c>
      <c r="B71" s="372" t="str" cm="1">
        <f t="array" ref="B71">_xlfn.IFS(I33=0,"",I33&gt;0,I33)</f>
        <v/>
      </c>
      <c r="C71" s="61"/>
      <c r="E71" s="61"/>
      <c r="H71" s="61"/>
      <c r="I71" s="61"/>
      <c r="J71" s="61"/>
      <c r="K71" s="61"/>
    </row>
    <row r="72" spans="1:11" ht="13.15" customHeight="1">
      <c r="A72" s="372" t="str" cm="1">
        <f t="array" ref="A72">_xlfn.IFS(G34=0,"",G34&gt;0,G34)</f>
        <v/>
      </c>
      <c r="B72" s="372" t="str" cm="1">
        <f t="array" ref="B72">_xlfn.IFS(I34=0,"",I34&gt;0,I34)</f>
        <v/>
      </c>
      <c r="C72" s="61"/>
      <c r="E72" s="61"/>
      <c r="H72" s="61"/>
      <c r="I72" s="61"/>
      <c r="J72" s="61"/>
      <c r="K72" s="61"/>
    </row>
    <row r="73" spans="1:11" ht="13.15" customHeight="1">
      <c r="A73" s="372" t="str" cm="1">
        <f t="array" ref="A73">_xlfn.IFS(G35=0,"",G35&gt;0,G35)</f>
        <v/>
      </c>
      <c r="B73" s="372" t="str" cm="1">
        <f t="array" ref="B73">_xlfn.IFS(I35=0,"",I35&gt;0,I35)</f>
        <v/>
      </c>
      <c r="C73" s="61"/>
      <c r="E73" s="61"/>
      <c r="H73" s="61"/>
      <c r="I73" s="61"/>
      <c r="J73" s="61"/>
      <c r="K73" s="61"/>
    </row>
    <row r="74" spans="1:11" ht="13.15" customHeight="1">
      <c r="A74" s="372" t="str" cm="1">
        <f t="array" ref="A74">_xlfn.IFS(G36=0,"",G36&gt;0,G36)</f>
        <v/>
      </c>
      <c r="B74" s="372" t="str" cm="1">
        <f t="array" ref="B74">_xlfn.IFS(I36=0,"",I36&gt;0,I36)</f>
        <v/>
      </c>
      <c r="C74" s="61"/>
      <c r="H74" s="61"/>
      <c r="I74" s="61"/>
      <c r="J74" s="61"/>
      <c r="K74" s="61"/>
    </row>
    <row r="75" spans="1:11">
      <c r="A75" s="372" t="str" cm="1">
        <f t="array" ref="A75">_xlfn.IFS(G37=0,"",G37&gt;0,G37)</f>
        <v/>
      </c>
      <c r="B75" s="372" t="str" cm="1">
        <f t="array" ref="B75">_xlfn.IFS(I37=0,"",I37&gt;0,I37)</f>
        <v/>
      </c>
      <c r="C75" s="61"/>
      <c r="H75" s="61"/>
      <c r="I75" s="61"/>
      <c r="J75" s="61"/>
      <c r="K75" s="61"/>
    </row>
    <row r="76" spans="1:11">
      <c r="A76" s="372" t="str" cm="1">
        <f t="array" ref="A76">_xlfn.IFS(G38=0,"",G38&gt;0,G38)</f>
        <v/>
      </c>
      <c r="B76" s="372" t="str" cm="1">
        <f t="array" ref="B76">_xlfn.IFS(I38=0,"",I38&gt;0,I38)</f>
        <v/>
      </c>
      <c r="C76" s="61"/>
      <c r="H76" s="61"/>
      <c r="I76" s="61"/>
      <c r="J76" s="61"/>
      <c r="K76" s="61"/>
    </row>
    <row r="77" spans="1:11">
      <c r="A77" s="372" t="str" cm="1">
        <f t="array" ref="A77">_xlfn.IFS(G39=0,"",G39&gt;0,G39)</f>
        <v/>
      </c>
      <c r="B77" s="372" t="str" cm="1">
        <f t="array" ref="B77">_xlfn.IFS(I39=0,"",I39&gt;0,I39)</f>
        <v/>
      </c>
      <c r="C77" s="61"/>
      <c r="H77" s="61"/>
      <c r="I77" s="61"/>
      <c r="J77" s="61"/>
      <c r="K77" s="61"/>
    </row>
    <row r="78" spans="1:11">
      <c r="A78" s="372" t="str" cm="1">
        <f t="array" ref="A78">_xlfn.IFS(G40=0,"",G40&gt;0,G40)</f>
        <v/>
      </c>
      <c r="B78" s="372" t="str" cm="1">
        <f t="array" ref="B78">_xlfn.IFS(I40=0,"",I40&gt;0,I40)</f>
        <v/>
      </c>
      <c r="C78" s="61"/>
      <c r="H78" s="61"/>
      <c r="I78" s="61"/>
      <c r="J78" s="61"/>
      <c r="K78" s="61"/>
    </row>
    <row r="79" spans="1:11">
      <c r="A79" s="372" t="str" cm="1">
        <f t="array" ref="A79">_xlfn.IFS(G41=0,"",G41&gt;0,G41)</f>
        <v/>
      </c>
      <c r="B79" s="372" t="str" cm="1">
        <f t="array" ref="B79">_xlfn.IFS(I41=0,"",I41&gt;0,I41)</f>
        <v/>
      </c>
      <c r="C79" s="61"/>
      <c r="H79" s="61"/>
      <c r="I79" s="61"/>
      <c r="J79" s="61"/>
      <c r="K79" s="61"/>
    </row>
    <row r="80" spans="1:11">
      <c r="A80" s="372"/>
      <c r="B80" s="372"/>
      <c r="C80" s="61"/>
      <c r="H80" s="61"/>
      <c r="I80" s="61"/>
      <c r="J80" s="61"/>
      <c r="K80" s="61"/>
    </row>
    <row r="81" spans="1:11">
      <c r="A81" s="372"/>
      <c r="B81" s="372"/>
      <c r="C81" s="61"/>
      <c r="H81" s="61"/>
      <c r="I81" s="61"/>
      <c r="J81" s="61"/>
      <c r="K81" s="61"/>
    </row>
    <row r="82" spans="1:11">
      <c r="A82" s="372"/>
      <c r="B82" s="372"/>
      <c r="C82" s="61"/>
      <c r="H82" s="61"/>
      <c r="I82" s="61"/>
      <c r="J82" s="61"/>
      <c r="K82" s="61"/>
    </row>
    <row r="83" spans="1:11">
      <c r="A83" s="372"/>
      <c r="B83" s="372"/>
      <c r="C83" s="61"/>
      <c r="H83" s="61"/>
      <c r="I83" s="61"/>
      <c r="J83" s="61"/>
      <c r="K83" s="61"/>
    </row>
    <row r="84" spans="1:11">
      <c r="A84" s="372"/>
      <c r="B84" s="372"/>
      <c r="C84" s="61"/>
      <c r="H84" s="61"/>
      <c r="I84" s="61"/>
      <c r="J84" s="61"/>
      <c r="K84" s="61"/>
    </row>
    <row r="85" spans="1:11">
      <c r="A85" s="372"/>
      <c r="B85" s="372"/>
      <c r="C85" s="61"/>
      <c r="H85" s="61"/>
      <c r="I85" s="61"/>
      <c r="J85" s="61"/>
      <c r="K85" s="61"/>
    </row>
    <row r="86" spans="1:11">
      <c r="A86" s="372"/>
      <c r="B86" s="372"/>
      <c r="C86" s="61"/>
      <c r="I86" s="61"/>
      <c r="J86" s="61"/>
      <c r="K86" s="61"/>
    </row>
    <row r="87" spans="1:11">
      <c r="A87" s="372"/>
      <c r="B87" s="372"/>
      <c r="C87" s="61"/>
      <c r="I87" s="61"/>
      <c r="J87" s="61"/>
      <c r="K87" s="61"/>
    </row>
    <row r="88" spans="1:11">
      <c r="A88" s="372" t="str" cm="1">
        <f t="array" ref="A88">_xlfn.IFS(G49=0,"",G49&gt;0,G49)</f>
        <v/>
      </c>
      <c r="B88" s="372" t="str" cm="1">
        <f t="array" ref="B88">_xlfn.IFS(I49=0,"",I49&gt;0,I49)</f>
        <v/>
      </c>
      <c r="C88" s="61"/>
      <c r="I88" s="61"/>
      <c r="J88" s="61"/>
      <c r="K88" s="61"/>
    </row>
    <row r="89" spans="1:11">
      <c r="A89" s="372" t="str" cm="1">
        <f t="array" ref="A89">_xlfn.IFS(G50=0,"",G50&gt;0,G50)</f>
        <v/>
      </c>
      <c r="B89" s="372" t="str" cm="1">
        <f t="array" ref="B89">_xlfn.IFS(I50=0,"",I50&gt;0,I50)</f>
        <v/>
      </c>
      <c r="C89" s="61"/>
      <c r="K89" s="61"/>
    </row>
    <row r="90" spans="1:11">
      <c r="A90" s="372" t="str" cm="1">
        <f t="array" ref="A90">_xlfn.IFS(G51=0,"",G51&gt;0,G51)</f>
        <v/>
      </c>
      <c r="B90" s="372" t="str" cm="1">
        <f t="array" ref="B90">_xlfn.IFS(I51=0,"",I51&gt;0,I51)</f>
        <v/>
      </c>
      <c r="C90" s="61"/>
    </row>
    <row r="91" spans="1:11">
      <c r="A91" s="372" t="str" cm="1">
        <f t="array" ref="A91">_xlfn.IFS(G52=0,"",G52&gt;0,G52)</f>
        <v/>
      </c>
      <c r="B91" s="372" t="str" cm="1">
        <f t="array" ref="B91">_xlfn.IFS(I52=0,"",I52&gt;0,I52)</f>
        <v/>
      </c>
      <c r="C91" s="61"/>
    </row>
    <row r="92" spans="1:11">
      <c r="A92" s="372" t="str" cm="1">
        <f t="array" ref="A92">_xlfn.IFS(G53=0,"",G53&gt;0,G53)</f>
        <v/>
      </c>
      <c r="B92" s="372" t="str" cm="1">
        <f t="array" ref="B92">_xlfn.IFS(I53=0,"",I53&gt;0,I53)</f>
        <v/>
      </c>
      <c r="C92" s="61"/>
    </row>
    <row r="93" spans="1:11">
      <c r="A93" s="372" t="str" cm="1">
        <f t="array" ref="A93">_xlfn.IFS(G54=0,"",G54&gt;0,G54)</f>
        <v/>
      </c>
      <c r="B93" s="372" t="str" cm="1">
        <f t="array" ref="B93">_xlfn.IFS(I54=0,"",I54&gt;0,I54)</f>
        <v/>
      </c>
      <c r="C93" s="61"/>
    </row>
    <row r="94" spans="1:11">
      <c r="A94" s="372" t="str" cm="1">
        <f t="array" ref="A94">_xlfn.IFS(G55=0,"",G55&gt;0,G55)</f>
        <v/>
      </c>
      <c r="B94" s="372" t="str" cm="1">
        <f t="array" ref="B94">_xlfn.IFS(I55=0,"",I55&gt;0,I55)</f>
        <v/>
      </c>
      <c r="C94" s="61"/>
    </row>
    <row r="95" spans="1:11">
      <c r="A95" s="372" t="str" cm="1">
        <f t="array" ref="A95">_xlfn.IFS(G56=0,"",G56&gt;0,G56)</f>
        <v/>
      </c>
      <c r="B95" s="372" t="str" cm="1">
        <f t="array" ref="B95">_xlfn.IFS(I56=0,"",I56&gt;0,I56)</f>
        <v/>
      </c>
      <c r="C95" s="61"/>
    </row>
    <row r="96" spans="1:11">
      <c r="A96" s="372" t="str" cm="1">
        <f t="array" ref="A96">_xlfn.IFS(G57=0,"",G57&gt;0,G57)</f>
        <v/>
      </c>
      <c r="B96" s="372" t="str" cm="1">
        <f t="array" ref="B96">_xlfn.IFS(I57=0,"",I57&gt;0,I57)</f>
        <v/>
      </c>
      <c r="C96" s="61"/>
    </row>
    <row r="97" spans="1:3">
      <c r="A97" s="372" t="str" cm="1">
        <f t="array" ref="A97">_xlfn.IFS(G58=0,"",G58&gt;0,G58)</f>
        <v/>
      </c>
      <c r="B97" s="372" t="str" cm="1">
        <f t="array" ref="B97">_xlfn.IFS(I58=0,"",I58&gt;0,I58)</f>
        <v/>
      </c>
      <c r="C97" s="61"/>
    </row>
    <row r="98" spans="1:3">
      <c r="A98" s="372" t="str" cm="1">
        <f t="array" ref="A98">_xlfn.IFS(G59=0,"",G59&gt;0,G59)</f>
        <v/>
      </c>
      <c r="B98" s="372" t="str" cm="1">
        <f t="array" ref="B98">_xlfn.IFS(I59=0,"",I59&gt;0,I59)</f>
        <v/>
      </c>
      <c r="C98" s="61"/>
    </row>
    <row r="99" spans="1:3">
      <c r="A99" s="372" t="str" cm="1">
        <f t="array" ref="A99">_xlfn.IFS(G60=0,"",G60&gt;0,G60)</f>
        <v/>
      </c>
      <c r="B99" s="372" t="str" cm="1">
        <f t="array" ref="B99">_xlfn.IFS(I60=0,"",I60&gt;0,I60)</f>
        <v/>
      </c>
      <c r="C99" s="61"/>
    </row>
    <row r="100" spans="1:3">
      <c r="A100" s="396" t="str" cm="1">
        <f t="array" ref="A100">_xlfn.IFS(K5=0,"",K5&gt;0,K5)</f>
        <v/>
      </c>
      <c r="B100" s="396" t="str" cm="1">
        <f t="array" ref="B100">_xlfn.IFS(L5=0,"",L5&gt;0,L5)</f>
        <v/>
      </c>
      <c r="C100" s="61"/>
    </row>
    <row r="101" spans="1:3">
      <c r="A101" s="396" t="str" cm="1">
        <f t="array" ref="A101">_xlfn.IFS(K6=0,"",K6&gt;0,K6)</f>
        <v/>
      </c>
      <c r="B101" s="396" t="str" cm="1">
        <f t="array" ref="B101">_xlfn.IFS(L6=0,"",L6&gt;0,L6)</f>
        <v/>
      </c>
      <c r="C101" s="61"/>
    </row>
    <row r="102" spans="1:3">
      <c r="A102" s="396" t="str" cm="1">
        <f t="array" ref="A102">_xlfn.IFS(K7=0,"",K7&gt;0,K7)</f>
        <v/>
      </c>
      <c r="B102" s="396" t="str" cm="1">
        <f t="array" ref="B102">_xlfn.IFS(L7=0,"",L7&gt;0,L7)</f>
        <v/>
      </c>
      <c r="C102" s="61"/>
    </row>
    <row r="103" spans="1:3">
      <c r="A103" s="396" t="str" cm="1">
        <f t="array" ref="A103">_xlfn.IFS(K8=0,"",K8&gt;0,K8)</f>
        <v>Yeline Matos Zaldivar</v>
      </c>
      <c r="B103" s="396" t="str" cm="1">
        <f t="array" ref="B103">_xlfn.IFS(L8=0,"",L8&gt;0,L8)</f>
        <v>b</v>
      </c>
      <c r="C103" s="61"/>
    </row>
    <row r="104" spans="1:3">
      <c r="A104" s="396" t="str" cm="1">
        <f t="array" ref="A104">_xlfn.IFS(K9=0,"",K9&gt;0,K9)</f>
        <v>Deysi Amador</v>
      </c>
      <c r="B104" s="396" t="str" cm="1">
        <f t="array" ref="B104">_xlfn.IFS(L9=0,"",L9&gt;0,L9)</f>
        <v>b</v>
      </c>
      <c r="C104" s="61"/>
    </row>
    <row r="105" spans="1:3">
      <c r="A105" s="396" t="str" cm="1">
        <f t="array" ref="A105">_xlfn.IFS(K10=0,"",K10&gt;0,K10)</f>
        <v>Aaron Bowser</v>
      </c>
      <c r="B105" s="396" t="str" cm="1">
        <f t="array" ref="B105">_xlfn.IFS(L10=0,"",L10&gt;0,L10)</f>
        <v>TR</v>
      </c>
      <c r="C105" s="61"/>
    </row>
    <row r="106" spans="1:3">
      <c r="A106" s="396" t="str" cm="1">
        <f t="array" ref="A106">_xlfn.IFS(K11=0,"",K11&gt;0,K11)</f>
        <v>Marivel Corrales</v>
      </c>
      <c r="B106" s="396" t="str" cm="1">
        <f t="array" ref="B106">_xlfn.IFS(L11=0,"",L11&gt;0,L11)</f>
        <v>b</v>
      </c>
      <c r="C106" s="61"/>
    </row>
    <row r="107" spans="1:3">
      <c r="A107" s="396" t="str" cm="1">
        <f t="array" ref="A107">_xlfn.IFS(K12=0,"",K12&gt;0,K12)</f>
        <v>Yordis Barbara Garcia</v>
      </c>
      <c r="B107" s="396" t="str" cm="1">
        <f t="array" ref="B107">_xlfn.IFS(L12=0,"",L12&gt;0,L12)</f>
        <v>b</v>
      </c>
      <c r="C107" s="61"/>
    </row>
    <row r="108" spans="1:3">
      <c r="A108" s="396" t="str" cm="1">
        <f t="array" ref="A108">_xlfn.IFS(K13=0,"",K13&gt;0,K13)</f>
        <v>Glenys Diaz</v>
      </c>
      <c r="B108" s="396" t="str" cm="1">
        <f t="array" ref="B108">_xlfn.IFS(L13=0,"",L13&gt;0,L13)</f>
        <v>b</v>
      </c>
      <c r="C108" s="61"/>
    </row>
    <row r="109" spans="1:3">
      <c r="A109" s="396" t="str" cm="1">
        <f t="array" ref="A109">_xlfn.IFS(K14=0,"",K14&gt;0,K14)</f>
        <v/>
      </c>
      <c r="B109" s="396" t="str" cm="1">
        <f t="array" ref="B109">_xlfn.IFS(L14=0,"",L14&gt;0,L14)</f>
        <v/>
      </c>
      <c r="C109" s="61"/>
    </row>
    <row r="110" spans="1:3">
      <c r="A110" s="396" t="str" cm="1">
        <f t="array" ref="A110">_xlfn.IFS(K15=0,"",K15&gt;0,K15)</f>
        <v/>
      </c>
      <c r="B110" s="396" t="str" cm="1">
        <f t="array" ref="B110">_xlfn.IFS(L15=0,"",L15&gt;0,L15)</f>
        <v/>
      </c>
      <c r="C110" s="61"/>
    </row>
    <row r="111" spans="1:3">
      <c r="A111" s="396" t="str" cm="1">
        <f t="array" ref="A111">_xlfn.IFS(K16=0,"",K16&gt;0,K16)</f>
        <v/>
      </c>
      <c r="B111" s="396" t="str" cm="1">
        <f t="array" ref="B111">_xlfn.IFS(L16=0,"",L16&gt;0,L16)</f>
        <v/>
      </c>
      <c r="C111" s="61"/>
    </row>
    <row r="112" spans="1:3">
      <c r="A112" s="396" t="str" cm="1">
        <f t="array" ref="A112">_xlfn.IFS(K17=0,"",K17&gt;0,K17)</f>
        <v/>
      </c>
      <c r="B112" s="396" t="str" cm="1">
        <f t="array" ref="B112">_xlfn.IFS(L17=0,"",L17&gt;0,L17)</f>
        <v/>
      </c>
      <c r="C112" s="61"/>
    </row>
    <row r="113" spans="1:3">
      <c r="A113" s="396" t="str" cm="1">
        <f t="array" ref="A113">_xlfn.IFS(K18=0,"",K18&gt;0,K18)</f>
        <v/>
      </c>
      <c r="B113" s="396" t="str" cm="1">
        <f t="array" ref="B113">_xlfn.IFS(L18=0,"",L18&gt;0,L18)</f>
        <v/>
      </c>
      <c r="C113" s="61"/>
    </row>
    <row r="114" spans="1:3">
      <c r="A114" s="396" t="str" cm="1">
        <f t="array" ref="A114">_xlfn.IFS(K19=0,"",K19&gt;0,K19)</f>
        <v/>
      </c>
      <c r="B114" s="396" t="str" cm="1">
        <f t="array" ref="B114">_xlfn.IFS(L19=0,"",L19&gt;0,L19)</f>
        <v/>
      </c>
      <c r="C114" s="61"/>
    </row>
    <row r="115" spans="1:3">
      <c r="A115" s="396" t="str" cm="1">
        <f t="array" ref="A115">_xlfn.IFS(K20=0,"",K20&gt;0,K20)</f>
        <v/>
      </c>
      <c r="B115" s="396" t="str" cm="1">
        <f t="array" ref="B115">_xlfn.IFS(L20=0,"",L20&gt;0,L20)</f>
        <v/>
      </c>
      <c r="C115" s="61"/>
    </row>
    <row r="116" spans="1:3">
      <c r="A116" s="396" t="str" cm="1">
        <f t="array" ref="A116">_xlfn.IFS(K21=0,"",K21&gt;0,K21)</f>
        <v/>
      </c>
      <c r="B116" s="396" t="str" cm="1">
        <f t="array" ref="B116">_xlfn.IFS(L21=0,"",L21&gt;0,L21)</f>
        <v/>
      </c>
      <c r="C116" s="61"/>
    </row>
    <row r="117" spans="1:3">
      <c r="A117" s="396" t="str" cm="1">
        <f t="array" ref="A117">_xlfn.IFS(K22=0,"",K22&gt;0,K22)</f>
        <v/>
      </c>
      <c r="B117" s="396" t="str" cm="1">
        <f t="array" ref="B117">_xlfn.IFS(L22=0,"",L22&gt;0,L22)</f>
        <v/>
      </c>
      <c r="C117" s="61"/>
    </row>
    <row r="118" spans="1:3">
      <c r="A118" s="396" t="str" cm="1">
        <f t="array" ref="A118">_xlfn.IFS(K23=0,"",K23&gt;0,K23)</f>
        <v/>
      </c>
      <c r="B118" s="396" t="str" cm="1">
        <f t="array" ref="B118">_xlfn.IFS(L23=0,"",L23&gt;0,L23)</f>
        <v/>
      </c>
      <c r="C118" s="61"/>
    </row>
    <row r="119" spans="1:3">
      <c r="A119" s="396" t="str" cm="1">
        <f t="array" ref="A119">_xlfn.IFS(K24=0,"",K24&gt;0,K24)</f>
        <v/>
      </c>
      <c r="B119" s="396" t="str" cm="1">
        <f t="array" ref="B119">_xlfn.IFS(L24=0,"",L24&gt;0,L24)</f>
        <v/>
      </c>
      <c r="C119" s="61"/>
    </row>
    <row r="120" spans="1:3">
      <c r="C120" s="61"/>
    </row>
  </sheetData>
  <protectedRanges>
    <protectedRange sqref="D1:M4 F49:F54 D49:E73 G44:I54 D5:E5 D44:F48 I33:I43 D32:H43 F15:F20 D7:E20 G5:H31 D21:F31 J5:M54" name="Range1"/>
    <protectedRange sqref="V1:Y2 V12:Y12 V3:V11 X3:Y5 V22:Y24 V13:V21 X13:Y21 X7:Y11 Y6" name="Range2"/>
    <protectedRange sqref="W3:W11" name="Range2_1"/>
    <protectedRange sqref="W13:W21" name="Range2_2"/>
    <protectedRange sqref="X6" name="Range2_3"/>
    <protectedRange sqref="F5 F7:F14" name="Range1_1_1"/>
    <protectedRange sqref="I5:I32" name="Range1_1_2"/>
    <protectedRange sqref="D6:F6" name="Range1_2"/>
  </protectedRanges>
  <sortState xmlns:xlrd2="http://schemas.microsoft.com/office/spreadsheetml/2017/richdata2" ref="A2:B8">
    <sortCondition ref="A2:A8"/>
  </sortState>
  <mergeCells count="68">
    <mergeCell ref="V31:Y31"/>
    <mergeCell ref="D5:E5"/>
    <mergeCell ref="D4:E4"/>
    <mergeCell ref="S11:S12"/>
    <mergeCell ref="V1:W2"/>
    <mergeCell ref="G10:H10"/>
    <mergeCell ref="G11:H11"/>
    <mergeCell ref="G12:H12"/>
    <mergeCell ref="S14:S17"/>
    <mergeCell ref="D27:E27"/>
    <mergeCell ref="G26:H26"/>
    <mergeCell ref="D28:E28"/>
    <mergeCell ref="G13:H13"/>
    <mergeCell ref="G14:H14"/>
    <mergeCell ref="AA1:AA11"/>
    <mergeCell ref="D3:I3"/>
    <mergeCell ref="J3:M3"/>
    <mergeCell ref="P3:T3"/>
    <mergeCell ref="L4:M4"/>
    <mergeCell ref="J5:J23"/>
    <mergeCell ref="S6:S7"/>
    <mergeCell ref="S8:S10"/>
    <mergeCell ref="G4:H4"/>
    <mergeCell ref="J4:K4"/>
    <mergeCell ref="G5:H5"/>
    <mergeCell ref="AA12:AA18"/>
    <mergeCell ref="D1:M2"/>
    <mergeCell ref="V12:W12"/>
    <mergeCell ref="G6:H6"/>
    <mergeCell ref="D6:E6"/>
    <mergeCell ref="AA19:AA30"/>
    <mergeCell ref="D30:E30"/>
    <mergeCell ref="D29:E29"/>
    <mergeCell ref="D42:E42"/>
    <mergeCell ref="D32:E32"/>
    <mergeCell ref="D33:E33"/>
    <mergeCell ref="D31:E31"/>
    <mergeCell ref="D35:E35"/>
    <mergeCell ref="D38:E38"/>
    <mergeCell ref="D34:E34"/>
    <mergeCell ref="G34:H34"/>
    <mergeCell ref="V23:X23"/>
    <mergeCell ref="J24:J43"/>
    <mergeCell ref="S24:S25"/>
    <mergeCell ref="V29:X29"/>
    <mergeCell ref="D43:E43"/>
    <mergeCell ref="D41:E41"/>
    <mergeCell ref="D39:E39"/>
    <mergeCell ref="D40:E40"/>
    <mergeCell ref="G30:H30"/>
    <mergeCell ref="G31:H31"/>
    <mergeCell ref="G35:H35"/>
    <mergeCell ref="G36:H36"/>
    <mergeCell ref="G37:H37"/>
    <mergeCell ref="G38:H38"/>
    <mergeCell ref="D37:E37"/>
    <mergeCell ref="D36:E36"/>
    <mergeCell ref="K47:L47"/>
    <mergeCell ref="S28:S31"/>
    <mergeCell ref="G41:H41"/>
    <mergeCell ref="G43:H43"/>
    <mergeCell ref="G42:H42"/>
    <mergeCell ref="G39:H39"/>
    <mergeCell ref="G32:H32"/>
    <mergeCell ref="G28:H28"/>
    <mergeCell ref="G29:H29"/>
    <mergeCell ref="G40:H40"/>
    <mergeCell ref="G33:H33"/>
  </mergeCells>
  <conditionalFormatting sqref="T5:T31">
    <cfRule type="cellIs" dxfId="86" priority="5" operator="lessThan">
      <formula>R5</formula>
    </cfRule>
    <cfRule type="cellIs" dxfId="85" priority="6" operator="greaterThan">
      <formula>R5</formula>
    </cfRule>
  </conditionalFormatting>
  <conditionalFormatting sqref="W10:W11">
    <cfRule type="cellIs" dxfId="84" priority="1" operator="greaterThanOrEqual">
      <formula>$W$4</formula>
    </cfRule>
    <cfRule type="cellIs" dxfId="83" priority="2" operator="lessThan">
      <formula>$W$4</formula>
    </cfRule>
  </conditionalFormatting>
  <conditionalFormatting sqref="W14:W15">
    <cfRule type="cellIs" dxfId="82" priority="3" operator="lessThanOrEqual">
      <formula>TODAY()-2</formula>
    </cfRule>
    <cfRule type="cellIs" dxfId="81" priority="4" operator="greaterThanOrEqual">
      <formula>TODAY()-2</formula>
    </cfRule>
  </conditionalFormatting>
  <dataValidations count="1">
    <dataValidation type="list" allowBlank="1" showInputMessage="1" showErrorMessage="1" sqref="P3:T3" xr:uid="{8D2194F5-C808-4460-B0AB-9B365ED85610}">
      <formula1>"1st shift, Crossover"</formula1>
    </dataValidation>
  </dataValidations>
  <pageMargins left="0.7" right="0.7" top="0.75" bottom="0.75" header="0.3" footer="0.3"/>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81756751-3BD6-4281-B783-2F568594225C}">
          <x14:formula1>
            <xm:f>Data!$A$72:$A$80</xm:f>
          </x14:formula1>
          <xm:sqref>AD13:AD15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D17E-20DB-406F-9F48-D1614D0E2CDC}">
  <sheetPr>
    <tabColor rgb="FFC6E0B4"/>
    <pageSetUpPr fitToPage="1"/>
  </sheetPr>
  <dimension ref="A1:WPW105"/>
  <sheetViews>
    <sheetView topLeftCell="D1" workbookViewId="0">
      <selection activeCell="L30" sqref="L30"/>
    </sheetView>
  </sheetViews>
  <sheetFormatPr defaultColWidth="9.140625" defaultRowHeight="12.75"/>
  <cols>
    <col min="1" max="1" width="29.28515625" hidden="1" customWidth="1"/>
    <col min="2" max="2" width="5.85546875" hidden="1" customWidth="1"/>
    <col min="3" max="3" width="13.140625" hidden="1" customWidth="1"/>
    <col min="4" max="4" width="29.140625" bestFit="1" customWidth="1"/>
    <col min="5" max="5" width="13" hidden="1" customWidth="1"/>
    <col min="6" max="6" width="9.140625" style="59" customWidth="1"/>
    <col min="7" max="7" width="29.7109375" customWidth="1"/>
    <col min="8" max="8" width="4" hidden="1" customWidth="1"/>
    <col min="9" max="9" width="9.140625" style="59" customWidth="1"/>
    <col min="10" max="11" width="17.42578125" customWidth="1"/>
    <col min="12" max="12" width="17.42578125" style="109" customWidth="1"/>
    <col min="13" max="13" width="19.85546875" style="59" bestFit="1" customWidth="1"/>
    <col min="14" max="14" width="9.140625" customWidth="1"/>
    <col min="15" max="15" width="9.140625" style="60" customWidth="1"/>
    <col min="16" max="16" width="20.28515625" bestFit="1" customWidth="1"/>
    <col min="17" max="17" width="14.28515625" customWidth="1"/>
    <col min="18" max="19" width="9.140625" customWidth="1"/>
    <col min="20" max="20" width="9.140625" style="61" customWidth="1"/>
    <col min="21" max="21" width="17.85546875" style="61" bestFit="1" customWidth="1"/>
    <col min="22" max="22" width="15.140625" style="61" bestFit="1" customWidth="1"/>
    <col min="23" max="26" width="9.140625" style="61" customWidth="1"/>
    <col min="27" max="27" width="30.140625" style="61" bestFit="1" customWidth="1"/>
    <col min="28" max="28" width="31.42578125" bestFit="1" customWidth="1"/>
    <col min="29" max="29" width="32.85546875" bestFit="1" customWidth="1"/>
    <col min="30" max="30" width="22.85546875" bestFit="1" customWidth="1"/>
    <col min="31" max="31" width="32.85546875" bestFit="1" customWidth="1"/>
    <col min="32" max="32" width="38.140625" bestFit="1" customWidth="1"/>
    <col min="33" max="34" width="39.42578125" bestFit="1" customWidth="1"/>
    <col min="35" max="35" width="38.140625" bestFit="1" customWidth="1"/>
    <col min="36" max="36" width="9.140625" customWidth="1"/>
  </cols>
  <sheetData>
    <row r="1" spans="1:43" ht="15.75" customHeight="1">
      <c r="A1" s="225" t="str" cm="1">
        <f t="array" ref="A1">_xlfn.IFS(D5=0,"",D5&gt;0,D5)</f>
        <v xml:space="preserve">Adner Cardet </v>
      </c>
      <c r="B1" s="268" t="str" cm="1">
        <f t="array" ref="B1">_xlfn.IFS(F5=0,"",F5&gt;0,F5)</f>
        <v>P</v>
      </c>
      <c r="C1" s="61"/>
      <c r="D1" s="1482" t="s">
        <v>986</v>
      </c>
      <c r="E1" s="1482"/>
      <c r="F1" s="1482"/>
      <c r="G1" s="1482"/>
      <c r="H1" s="1482"/>
      <c r="I1" s="1482"/>
      <c r="J1" s="1482"/>
      <c r="K1" s="1482"/>
      <c r="L1" s="1482"/>
      <c r="M1" s="1482"/>
      <c r="N1" s="113"/>
      <c r="O1" s="114"/>
      <c r="P1" s="140" t="s">
        <v>793</v>
      </c>
      <c r="Q1" s="141">
        <f ca="1">LOOKUP(TODAY(),'Deployment needs'!$2:$2,'Deployment needs'!$5:$5)</f>
        <v>0</v>
      </c>
      <c r="R1" s="115" t="s">
        <v>173</v>
      </c>
      <c r="S1" s="115"/>
      <c r="T1" s="113"/>
      <c r="U1" s="113"/>
      <c r="V1" s="113"/>
      <c r="W1" s="113"/>
      <c r="X1" s="113"/>
      <c r="Y1" s="113"/>
      <c r="Z1" s="1399" t="s">
        <v>313</v>
      </c>
      <c r="AA1" s="403" t="s">
        <v>314</v>
      </c>
      <c r="AB1" s="403" t="s">
        <v>315</v>
      </c>
      <c r="AC1" s="403" t="s">
        <v>316</v>
      </c>
      <c r="AD1" s="403" t="s">
        <v>317</v>
      </c>
      <c r="AE1" s="404" t="s">
        <v>101</v>
      </c>
      <c r="AF1" s="404" t="s">
        <v>318</v>
      </c>
      <c r="AG1" s="405" t="s">
        <v>319</v>
      </c>
      <c r="AH1" s="405" t="str">
        <f>"Picking"&amp;"  "&amp;COUNTA(AH2:AH30)-COUNTBLANK(AH2:AH30)</f>
        <v>Picking  25</v>
      </c>
      <c r="AI1" s="405" t="str">
        <f>"Picking"&amp;"  "&amp;COUNTA(AI2:AI30)-COUNTBLANK(AI2:AI30)</f>
        <v>Picking  18</v>
      </c>
      <c r="AL1" s="1483" t="s">
        <v>987</v>
      </c>
      <c r="AM1" s="1483"/>
      <c r="AN1" s="1483"/>
      <c r="AO1" s="1483"/>
      <c r="AP1" s="1483"/>
      <c r="AQ1" s="1483"/>
    </row>
    <row r="2" spans="1:43" ht="14.25" customHeight="1">
      <c r="A2" s="225" t="str" cm="1">
        <f t="array" ref="A2">_xlfn.IFS(D6=0,"",D6&gt;0,D6)</f>
        <v>Alexcy Garcia</v>
      </c>
      <c r="B2" s="268" t="str" cm="1">
        <f t="array" ref="B2">_xlfn.IFS(F6=0,"",F6&gt;0,F6)</f>
        <v>RP</v>
      </c>
      <c r="C2" s="61"/>
      <c r="D2" s="1482"/>
      <c r="E2" s="1482"/>
      <c r="F2" s="1482"/>
      <c r="G2" s="1482"/>
      <c r="H2" s="1482"/>
      <c r="I2" s="1482"/>
      <c r="J2" s="1482"/>
      <c r="K2" s="1482"/>
      <c r="L2" s="1482"/>
      <c r="M2" s="1482"/>
      <c r="O2" s="114" t="s">
        <v>173</v>
      </c>
      <c r="P2" s="104" t="s">
        <v>988</v>
      </c>
      <c r="Q2" s="105">
        <f ca="1">LOOKUP(TODAY(),'Deployment needs'!$2:$2,'Deployment needs'!$99:$99)</f>
        <v>0</v>
      </c>
      <c r="R2" s="115" t="s">
        <v>173</v>
      </c>
      <c r="S2" s="115"/>
      <c r="T2" s="113"/>
      <c r="U2" s="1484" t="s">
        <v>814</v>
      </c>
      <c r="V2" s="1484"/>
      <c r="W2" s="113" t="s">
        <v>989</v>
      </c>
      <c r="Y2" s="113"/>
      <c r="Z2" s="1399"/>
      <c r="AA2" s="397" t="str" cm="1">
        <f t="array" ref="AA2">IFERROR(INDEX($A$1:$A$504,SMALL(IF($O$5=$B$1:$B$504,ROW($B$1:$B$504)-MIN(ROW($A$1:$A$504))+1,""), ROW()-1)),"")</f>
        <v xml:space="preserve">Leidy Laura Riera </v>
      </c>
      <c r="AB2" s="399" t="str" cm="1">
        <f t="array" ref="AB2">IFERROR(INDEX($A$1:$A$504,SMALL(IF($O$12=$B$1:$B$504,ROW($B$1:$B$504)-MIN(ROW($A$1:$A$504))+1,""), ROW()-1)),"")</f>
        <v>Ana Suarez Vega</v>
      </c>
      <c r="AC2" s="397" t="str" cm="1">
        <f t="array" ref="AC2">IFERROR(INDEX($A$1:$A$504,SMALL(IF($O$11=$B$1:$B$504,ROW($B$1:$B$504)-MIN(ROW($A$1:$A$504))+1,""), ROW()-1)),"")</f>
        <v xml:space="preserve">Yusell Gonzalez </v>
      </c>
      <c r="AD2" s="397" t="str" cm="1">
        <f t="array" ref="AD2">IFERROR(INDEX($A$1:$A$504,SMALL(IF($O$8=$B$1:$B$504,ROW($B$1:$B$504)-MIN(ROW($A$1:$A$504))+1,""), ROW()-1)),"")</f>
        <v>Isabel Hernandez Garcia</v>
      </c>
      <c r="AE2" s="399" t="str" cm="1">
        <f t="array" ref="AE2">IFERROR(INDEX($A$1:$A$504,SMALL(IF($O$10=$B$1:$B$504,ROW($B$1:$B$504)-MIN(ROW($A$1:$A$504))+1,""), ROW()-1)),"")</f>
        <v>Eduardo Austin</v>
      </c>
      <c r="AF2" s="399" t="str" cm="1">
        <f t="array" ref="AF2">IFERROR(INDEX($A$1:$A$504,SMALL(IF($O$30=$B$1:$B$504,ROW($B$1:$B$504)-MIN(ROW($A$1:$A$504))+1,""), ROW()-1)),"")</f>
        <v/>
      </c>
      <c r="AG2" s="397" t="str" cm="1">
        <f t="array" ref="AG2">IFERROR(INDEX($A$1:$A$504,SMALL(IF($O$22=$B$1:$B$504,ROW($B$1:$B$504)-MIN(ROW($A$1:$A$504))+1,""), ROW()-1)),"")</f>
        <v>Elian Parra</v>
      </c>
      <c r="AH2" s="918" t="str" cm="1">
        <f t="array" ref="AH2">IFERROR(INDEX($A$1:$A$41,SMALL(IF($O$6=$B$1:$B$41,ROW($B$1:$B$41)-MIN(ROW($A$1:$A$41))+1,""), ROW()-1)),"")</f>
        <v xml:space="preserve">Adner Cardet </v>
      </c>
      <c r="AI2" s="776" t="str" cm="1">
        <f t="array" ref="AI2">IFERROR(INDEX($A$45:$A$101,SMALL(IF($O$6=$B$45:$B$101,ROW($B$45:$B$101)-MIN(ROW($A$45:$A$101))+1,""), ROW()-1)),"")</f>
        <v>David Porro Garci</v>
      </c>
      <c r="AL2" s="465" t="s">
        <v>794</v>
      </c>
      <c r="AM2" s="465" t="s">
        <v>1</v>
      </c>
      <c r="AN2" s="465" t="s">
        <v>2</v>
      </c>
      <c r="AO2" s="465" t="s">
        <v>3</v>
      </c>
      <c r="AP2" s="465" t="s">
        <v>4</v>
      </c>
      <c r="AQ2" s="465" t="s">
        <v>5</v>
      </c>
    </row>
    <row r="3" spans="1:43" ht="13.5" customHeight="1">
      <c r="A3" s="225" t="str" cm="1">
        <f t="array" ref="A3">_xlfn.IFS(D7=0,"",D7&gt;0,D7)</f>
        <v>Alexei Mastrapa Torres</v>
      </c>
      <c r="B3" s="268" t="str" cm="1">
        <f t="array" ref="B3">_xlfn.IFS(F7=0,"",F7&gt;0,F7)</f>
        <v>RP</v>
      </c>
      <c r="C3" s="61"/>
      <c r="D3" s="1485" t="s">
        <v>327</v>
      </c>
      <c r="E3" s="1485"/>
      <c r="F3" s="1485"/>
      <c r="G3" s="1485"/>
      <c r="H3" s="1485"/>
      <c r="I3" s="1485"/>
      <c r="J3" s="1486" t="s">
        <v>792</v>
      </c>
      <c r="K3" s="1486"/>
      <c r="L3" s="1486"/>
      <c r="M3" s="1486"/>
      <c r="N3" s="113"/>
      <c r="O3" s="114"/>
      <c r="P3" s="160" t="s">
        <v>990</v>
      </c>
      <c r="Q3" s="154">
        <f>X25+X26</f>
        <v>11280</v>
      </c>
      <c r="R3" s="115" t="s">
        <v>173</v>
      </c>
      <c r="S3" s="115" t="s">
        <v>173</v>
      </c>
      <c r="T3" s="117" t="s">
        <v>991</v>
      </c>
      <c r="U3" s="755">
        <v>85</v>
      </c>
      <c r="V3" s="118" t="s">
        <v>817</v>
      </c>
      <c r="W3" s="113"/>
      <c r="X3" s="113"/>
      <c r="Y3" s="113"/>
      <c r="Z3" s="1399"/>
      <c r="AA3" s="397" t="str" cm="1">
        <f t="array" ref="AA3">IFERROR(INDEX($A$1:$A$504,SMALL(IF($O$5=$B$1:$B$504,ROW($B$1:$B$504)-MIN(ROW($A$1:$A$504))+1,""), ROW()-1)),"")</f>
        <v>Luis Marco Labrada Michelena</v>
      </c>
      <c r="AB3" s="399" t="str" cm="1">
        <f t="array" ref="AB3">IFERROR(INDEX($A$1:$A$504,SMALL(IF($O$12=$B$1:$B$504,ROW($B$1:$B$504)-MIN(ROW($A$1:$A$504))+1,""), ROW()-1)),"")</f>
        <v>Idelmis Infante Silva</v>
      </c>
      <c r="AC3" s="397" t="str" cm="1">
        <f t="array" ref="AC3">IFERROR(INDEX($A$1:$A$504,SMALL(IF($O$11=$B$1:$B$504,ROW($B$1:$B$504)-MIN(ROW($A$1:$A$504))+1,""), ROW()-1)),"")</f>
        <v>Juana Rosario Carela</v>
      </c>
      <c r="AD3" s="397" t="str" cm="1">
        <f t="array" ref="AD3">IFERROR(INDEX($A$1:$A$504,SMALL(IF($O$8=$B$1:$B$504,ROW($B$1:$B$504)-MIN(ROW($A$1:$A$504))+1,""), ROW()-1)),"")</f>
        <v/>
      </c>
      <c r="AE3" s="399" t="str" cm="1">
        <f t="array" ref="AE3">IFERROR(INDEX($A$1:$A$504,SMALL(IF($O$10=$B$1:$B$504,ROW($B$1:$B$504)-MIN(ROW($A$1:$A$504))+1,""), ROW()-1)),"")</f>
        <v/>
      </c>
      <c r="AF3" s="399" t="str" cm="1">
        <f t="array" ref="AF3">IFERROR(INDEX($A$1:$A$504,SMALL(IF($O$30=$B$1:$B$504,ROW($B$1:$B$504)-MIN(ROW($A$1:$A$504))+1,""), ROW()-1)),"")</f>
        <v/>
      </c>
      <c r="AG3" s="397" t="str" cm="1">
        <f t="array" ref="AG3">IFERROR(INDEX($A$1:$A$504,SMALL(IF($O$22=$B$1:$B$504,ROW($B$1:$B$504)-MIN(ROW($A$1:$A$504))+1,""), ROW()-1)),"")</f>
        <v>Yadira Pompa</v>
      </c>
      <c r="AH3" s="918" t="str" cm="1">
        <f t="array" ref="AH3">IFERROR(INDEX($A$1:$A$44,SMALL(IF($O$6=$B$1:$B$44,ROW($B$1:$B$44)-MIN(ROW($A$1:$A$44))+1,""), ROW()-1)),"")</f>
        <v>Ana Virginia Gutierrez</v>
      </c>
      <c r="AI3" s="776" t="str" cm="1">
        <f t="array" ref="AI3">IFERROR(INDEX($A$45:$A$507,SMALL(IF($O$6=$B$45:$B$507,ROW($B$45:$B$507)-MIN(ROW($A$45:$A$507))+1,""), ROW()-1)),"")</f>
        <v>Douglas Pablo Loran</v>
      </c>
      <c r="AL3" s="1487" t="s">
        <v>783</v>
      </c>
      <c r="AM3" s="360" t="s">
        <v>992</v>
      </c>
      <c r="AN3" s="360" t="s">
        <v>993</v>
      </c>
      <c r="AO3" s="360" t="s">
        <v>994</v>
      </c>
      <c r="AP3" s="360" t="s">
        <v>995</v>
      </c>
      <c r="AQ3" s="360"/>
    </row>
    <row r="4" spans="1:43" ht="15.75" customHeight="1">
      <c r="A4" s="225" t="str" cm="1">
        <f t="array" ref="A4">_xlfn.IFS(D8=0,"",D8&gt;0,D8)</f>
        <v>Alma Mehic</v>
      </c>
      <c r="B4" s="268" t="str" cm="1">
        <f t="array" ref="B4">_xlfn.IFS(F8=0,"",F8&gt;0,F8)</f>
        <v>I</v>
      </c>
      <c r="C4" s="61"/>
      <c r="D4" s="1488" t="s">
        <v>328</v>
      </c>
      <c r="E4" s="1488"/>
      <c r="F4" s="701"/>
      <c r="G4" s="1446" t="s">
        <v>328</v>
      </c>
      <c r="H4" s="1446"/>
      <c r="I4" s="622" t="s">
        <v>173</v>
      </c>
      <c r="J4" s="1489" t="s">
        <v>328</v>
      </c>
      <c r="K4" s="1489"/>
      <c r="L4" s="623" t="s">
        <v>335</v>
      </c>
      <c r="M4" s="701" t="s">
        <v>996</v>
      </c>
      <c r="N4" s="113"/>
      <c r="O4" s="111" t="s">
        <v>492</v>
      </c>
      <c r="P4" s="156" t="s">
        <v>490</v>
      </c>
      <c r="Q4" s="162">
        <f ca="1">TODAY()</f>
        <v>46189</v>
      </c>
      <c r="R4" s="164" t="s">
        <v>494</v>
      </c>
      <c r="S4" s="152" t="s">
        <v>495</v>
      </c>
      <c r="T4" s="117" t="s">
        <v>991</v>
      </c>
      <c r="U4" s="756">
        <v>45617</v>
      </c>
      <c r="V4" s="118" t="s">
        <v>997</v>
      </c>
      <c r="W4" s="113">
        <v>1</v>
      </c>
      <c r="X4" s="113"/>
      <c r="Y4" s="113"/>
      <c r="Z4" s="1399"/>
      <c r="AA4" s="397" t="str" cm="1">
        <f t="array" ref="AA4">IFERROR(INDEX($A$1:$A$504,SMALL(IF($O$5=$B$1:$B$504,ROW($B$1:$B$504)-MIN(ROW($A$1:$A$504))+1,""), ROW()-1)),"")</f>
        <v>Marisbel Pino</v>
      </c>
      <c r="AB4" s="399" t="str" cm="1">
        <f t="array" ref="AB4">IFERROR(INDEX($A$1:$A$504,SMALL(IF($O$12=$B$1:$B$504,ROW($B$1:$B$504)-MIN(ROW($A$1:$A$504))+1,""), ROW()-1)),"")</f>
        <v/>
      </c>
      <c r="AC4" s="397" t="str" cm="1">
        <f t="array" ref="AC4">IFERROR(INDEX($A$1:$A$504,SMALL(IF($O$11=$B$1:$B$504,ROW($B$1:$B$504)-MIN(ROW($A$1:$A$504))+1,""), ROW()-1)),"")</f>
        <v>Xiomara Castro Dominquez</v>
      </c>
      <c r="AD4" s="397" t="str" cm="1">
        <f t="array" ref="AD4">IFERROR(INDEX($A$1:$A$504,SMALL(IF($O$8=$B$1:$B$504,ROW($B$1:$B$504)-MIN(ROW($A$1:$A$504))+1,""), ROW()-1)),"")</f>
        <v/>
      </c>
      <c r="AE4" s="399" t="str" cm="1">
        <f t="array" ref="AE4">IFERROR(INDEX($A$1:$A$504,SMALL(IF($O$10=$B$1:$B$504,ROW($B$1:$B$504)-MIN(ROW($A$1:$A$504))+1,""), ROW()-1)),"")</f>
        <v/>
      </c>
      <c r="AF4" s="399" t="str" cm="1">
        <f t="array" ref="AF4">IFERROR(INDEX($A$1:$A$504,SMALL(IF($O$30=$B$1:$B$504,ROW($B$1:$B$504)-MIN(ROW($A$1:$A$504))+1,""), ROW()-1)),"")</f>
        <v/>
      </c>
      <c r="AG4" s="397" t="str" cm="1">
        <f t="array" ref="AG4">IFERROR(INDEX($A$1:$A$504,SMALL(IF($O$22=$B$1:$B$504,ROW($B$1:$B$504)-MIN(ROW($A$1:$A$504))+1,""), ROW()-1)),"")</f>
        <v>Amauri Naranjo</v>
      </c>
      <c r="AH4" s="918" t="str" cm="1">
        <f t="array" ref="AH4">IFERROR(INDEX($A$1:$A$44,SMALL(IF($O$6=$B$1:$B$44,ROW($B$1:$B$44)-MIN(ROW($A$1:$A$44))+1,""), ROW()-1)),"")</f>
        <v>Brayden Abril Heredia</v>
      </c>
      <c r="AI4" s="776" t="str" cm="1">
        <f t="array" ref="AI4">IFERROR(INDEX($A$45:$A$507,SMALL(IF($O$6=$B$45:$B$507,ROW($B$45:$B$507)-MIN(ROW($A$45:$A$507))+1,""), ROW()-1)),"")</f>
        <v>Dailenys de la uz Diaz</v>
      </c>
      <c r="AL4" s="1487"/>
      <c r="AM4" s="360" t="s">
        <v>998</v>
      </c>
      <c r="AN4" s="360" t="s">
        <v>999</v>
      </c>
      <c r="AO4" s="360" t="s">
        <v>1000</v>
      </c>
      <c r="AP4" s="360" t="s">
        <v>992</v>
      </c>
      <c r="AQ4" s="360"/>
    </row>
    <row r="5" spans="1:43" ht="14.25" customHeight="1">
      <c r="A5" s="225" t="str" cm="1">
        <f t="array" ref="A5">_xlfn.IFS(D9=0,"",D9&gt;0,D9)</f>
        <v>Ana Suarez Vega</v>
      </c>
      <c r="B5" s="268" t="str" cm="1">
        <f t="array" ref="B5">_xlfn.IFS(F9=0,"",F9&gt;0,F9)</f>
        <v>AB</v>
      </c>
      <c r="C5" s="61"/>
      <c r="D5" s="954" t="s">
        <v>1001</v>
      </c>
      <c r="E5" s="955"/>
      <c r="F5" s="981" t="s">
        <v>358</v>
      </c>
      <c r="G5" s="973" t="s">
        <v>1002</v>
      </c>
      <c r="H5" s="976"/>
      <c r="I5" s="898" t="s">
        <v>955</v>
      </c>
      <c r="J5" s="1468" t="s">
        <v>328</v>
      </c>
      <c r="K5" s="430"/>
      <c r="L5" s="700"/>
      <c r="M5" s="244" t="str">
        <f t="shared" ref="M5:M10" si="0">IF(L5&lt;&gt;0,_xlfn.XLOOKUP(L5,$O$5:$O$45,$P$5:$P$45),"")</f>
        <v/>
      </c>
      <c r="N5" s="113"/>
      <c r="O5" s="278" t="s">
        <v>415</v>
      </c>
      <c r="P5" s="157" t="s">
        <v>100</v>
      </c>
      <c r="Q5" s="163">
        <f>COUNTIFS($F$5:$L$43,O5)</f>
        <v>3</v>
      </c>
      <c r="R5" s="490">
        <f>'1st Shift Roster'!R5</f>
        <v>65042</v>
      </c>
      <c r="S5" s="153">
        <f ca="1">LOOKUP(TODAY(),'Deployment needs'!$2:$2,'Deployment needs'!104:104)</f>
        <v>0</v>
      </c>
      <c r="T5" s="117" t="s">
        <v>991</v>
      </c>
      <c r="U5" s="756">
        <v>45617</v>
      </c>
      <c r="V5" s="118" t="s">
        <v>1003</v>
      </c>
      <c r="W5" s="61">
        <v>1</v>
      </c>
      <c r="X5" s="113"/>
      <c r="Y5" s="113"/>
      <c r="Z5" s="1399"/>
      <c r="AA5" s="397" t="str" cm="1">
        <f t="array" ref="AA5">IFERROR(INDEX($A$1:$A$504,SMALL(IF($O$5=$B$1:$B$504,ROW($B$1:$B$504)-MIN(ROW($A$1:$A$504))+1,""), ROW()-1)),"")</f>
        <v/>
      </c>
      <c r="AB5" s="403" t="s">
        <v>378</v>
      </c>
      <c r="AC5" s="397" t="str" cm="1">
        <f t="array" ref="AC5">IFERROR(INDEX($A$1:$A$504,SMALL(IF($O$11=$B$1:$B$504,ROW($B$1:$B$504)-MIN(ROW($A$1:$A$504))+1,""), ROW()-1)),"")</f>
        <v/>
      </c>
      <c r="AD5" s="397" t="str" cm="1">
        <f t="array" ref="AD5">IFERROR(INDEX($A$1:$A$504,SMALL(IF($O$8=$B$1:$B$504,ROW($B$1:$B$504)-MIN(ROW($A$1:$A$504))+1,""), ROW()-1)),"")</f>
        <v/>
      </c>
      <c r="AE5" s="399" t="str" cm="1">
        <f t="array" ref="AE5">IFERROR(INDEX($A$1:$A$504,SMALL(IF($O$10=$B$1:$B$504,ROW($B$1:$B$504)-MIN(ROW($A$1:$A$504))+1,""), ROW()-1)),"")</f>
        <v/>
      </c>
      <c r="AF5" s="399" t="str" cm="1">
        <f t="array" ref="AF5">IFERROR(INDEX($A$1:$A$504,SMALL(IF($O$30=$B$1:$B$504,ROW($B$1:$B$504)-MIN(ROW($A$1:$A$504))+1,""), ROW()-1)),"")</f>
        <v/>
      </c>
      <c r="AG5" s="397" t="str" cm="1">
        <f t="array" ref="AG5">IFERROR(INDEX($A$1:$A$504,SMALL(IF($O$22=$B$1:$B$504,ROW($B$1:$B$504)-MIN(ROW($A$1:$A$504))+1,""), ROW()-1)),"")</f>
        <v>Reinier Luis Muchuli</v>
      </c>
      <c r="AH5" s="918" t="str" cm="1">
        <f t="array" ref="AH5">IFERROR(INDEX($A$1:$A$44,SMALL(IF($O$6=$B$1:$B$44,ROW($B$1:$B$44)-MIN(ROW($A$1:$A$44))+1,""), ROW()-1)),"")</f>
        <v>Bruno Bien-Aime</v>
      </c>
      <c r="AI5" s="776" t="str" cm="1">
        <f t="array" ref="AI5">IFERROR(INDEX($A$45:$A$507,SMALL(IF($O$6=$B$45:$B$507,ROW($B$45:$B$507)-MIN(ROW($A$45:$A$507))+1,""), ROW()-1)),"")</f>
        <v>Jacqueline Macias  </v>
      </c>
      <c r="AL5" s="1487"/>
      <c r="AM5" s="360"/>
      <c r="AN5" s="360"/>
      <c r="AO5" s="360"/>
      <c r="AP5" s="360"/>
      <c r="AQ5" s="360"/>
    </row>
    <row r="6" spans="1:43" ht="14.25" customHeight="1">
      <c r="A6" s="225" t="str" cm="1">
        <f t="array" ref="A6">_xlfn.IFS(D10=0,"",D10&gt;0,D10)</f>
        <v>Ana Virginia Gutierrez</v>
      </c>
      <c r="B6" s="268" t="str" cm="1">
        <f t="array" ref="B6">_xlfn.IFS(F10=0,"",F10&gt;0,F10)</f>
        <v>P</v>
      </c>
      <c r="C6" s="61"/>
      <c r="D6" s="956" t="s">
        <v>1004</v>
      </c>
      <c r="E6" s="956"/>
      <c r="F6" s="982" t="s">
        <v>533</v>
      </c>
      <c r="G6" s="964" t="s">
        <v>1005</v>
      </c>
      <c r="H6" s="964"/>
      <c r="I6" s="894" t="s">
        <v>344</v>
      </c>
      <c r="J6" s="1468"/>
      <c r="K6" s="430"/>
      <c r="L6" s="700"/>
      <c r="M6" s="244" t="str">
        <f t="shared" si="0"/>
        <v/>
      </c>
      <c r="N6" s="113" t="s">
        <v>173</v>
      </c>
      <c r="O6" s="278" t="s">
        <v>358</v>
      </c>
      <c r="P6" s="157" t="s">
        <v>498</v>
      </c>
      <c r="Q6" s="163">
        <f>COUNTIFS($F$5:$L$43,O6)</f>
        <v>43</v>
      </c>
      <c r="R6" s="468">
        <f>'1st Shift Roster'!R6</f>
        <v>15036</v>
      </c>
      <c r="S6" s="153">
        <f ca="1">LOOKUP(TODAY(),'Deployment needs'!$2:$2,'Deployment needs'!100:100)</f>
        <v>0</v>
      </c>
      <c r="T6" s="117" t="s">
        <v>991</v>
      </c>
      <c r="U6" s="756">
        <v>45617</v>
      </c>
      <c r="V6" s="118" t="s">
        <v>1006</v>
      </c>
      <c r="W6" s="61">
        <v>1</v>
      </c>
      <c r="X6" s="113" t="s">
        <v>173</v>
      </c>
      <c r="Y6" s="113"/>
      <c r="Z6" s="1399"/>
      <c r="AA6" s="397" t="str" cm="1">
        <f t="array" ref="AA6">IFERROR(INDEX($A$1:$A$504,SMALL(IF($O$5=$B$1:$B$504,ROW($B$1:$B$504)-MIN(ROW($A$1:$A$504))+1,""), ROW()-1)),"")</f>
        <v/>
      </c>
      <c r="AB6" s="397" t="str" cm="1">
        <f t="array" ref="AB6">IFERROR(INDEX($A$1:$A$504,SMALL(IF($O$7=$B$1:$B$504,ROW($B$1:$B$504)-MIN(ROW($A$1:$A$504))+1,""), ROW()-5)),"")</f>
        <v/>
      </c>
      <c r="AC6" s="397" t="str" cm="1">
        <f t="array" ref="AC6">IFERROR(INDEX($A$1:$A$504,SMALL(IF($O$11=$B$1:$B$504,ROW($B$1:$B$504)-MIN(ROW($A$1:$A$504))+1,""), ROW()-1)),"")</f>
        <v/>
      </c>
      <c r="AD6" s="397" t="str" cm="1">
        <f t="array" ref="AD6">IFERROR(INDEX($A$1:$A$504,SMALL(IF($O$8=$B$1:$B$504,ROW($B$1:$B$504)-MIN(ROW($A$1:$A$504))+1,""), ROW()-1)),"")</f>
        <v/>
      </c>
      <c r="AE6" s="406" t="s">
        <v>362</v>
      </c>
      <c r="AF6" s="399" t="str" cm="1">
        <f t="array" ref="AF6">IFERROR(INDEX($A$1:$A$504,SMALL(IF($O$30=$B$1:$B$504,ROW($B$1:$B$504)-MIN(ROW($A$1:$A$504))+1,""), ROW()-1)),"")</f>
        <v/>
      </c>
      <c r="AG6" s="397" t="str" cm="1">
        <f t="array" ref="AG6">IFERROR(INDEX($A$1:$A$504,SMALL(IF($O$22=$B$1:$B$504,ROW($B$1:$B$504)-MIN(ROW($A$1:$A$504))+1,""), ROW()-1)),"")</f>
        <v/>
      </c>
      <c r="AH6" s="918" t="str" cm="1">
        <f t="array" ref="AH6">IFERROR(INDEX($A$1:$A$44,SMALL(IF($O$6=$B$1:$B$44,ROW($B$1:$B$44)-MIN(ROW($A$1:$A$44))+1,""), ROW()-1)),"")</f>
        <v>Carlos Ross</v>
      </c>
      <c r="AI6" s="776" t="str" cm="1">
        <f t="array" ref="AI6">IFERROR(INDEX($A$45:$A$507,SMALL(IF($O$6=$B$45:$B$507,ROW($B$45:$B$507)-MIN(ROW($A$45:$A$507))+1,""), ROW()-1)),"")</f>
        <v>Leandra Mastrapa</v>
      </c>
      <c r="AL6" s="1487"/>
      <c r="AM6" s="360"/>
      <c r="AN6" s="360"/>
      <c r="AO6" s="360"/>
      <c r="AP6" s="360"/>
      <c r="AQ6" s="360"/>
    </row>
    <row r="7" spans="1:43" ht="14.25" customHeight="1">
      <c r="A7" s="225" t="str" cm="1">
        <f t="array" ref="A7">_xlfn.IFS(D11=0,"",D11&gt;0,D11)</f>
        <v>Brayden Abril Heredia</v>
      </c>
      <c r="B7" s="268" t="str" cm="1">
        <f t="array" ref="B7">_xlfn.IFS(F11=0,"",F11&gt;0,F11)</f>
        <v>P</v>
      </c>
      <c r="C7" s="61"/>
      <c r="D7" s="956" t="s">
        <v>784</v>
      </c>
      <c r="E7" s="956"/>
      <c r="F7" s="978" t="s">
        <v>533</v>
      </c>
      <c r="G7" s="1490" t="s">
        <v>1007</v>
      </c>
      <c r="H7" s="1490"/>
      <c r="I7" s="894" t="s">
        <v>1008</v>
      </c>
      <c r="J7" s="1468"/>
      <c r="K7" s="430"/>
      <c r="L7" s="700"/>
      <c r="M7" s="244" t="str">
        <f t="shared" si="0"/>
        <v/>
      </c>
      <c r="O7" s="278" t="s">
        <v>500</v>
      </c>
      <c r="P7" s="157" t="s">
        <v>501</v>
      </c>
      <c r="Q7" s="163">
        <f>COUNTIFS($F$5:$L$43,O7)</f>
        <v>0</v>
      </c>
      <c r="R7" s="102">
        <f>COUNTIFS($F$5:$L$43,P7)</f>
        <v>0</v>
      </c>
      <c r="S7" s="153">
        <f ca="1">LOOKUP(TODAY(),'Deployment needs'!$2:$2,'Deployment needs'!101:101)</f>
        <v>0</v>
      </c>
      <c r="T7" s="117" t="s">
        <v>991</v>
      </c>
      <c r="U7" s="756">
        <v>45617</v>
      </c>
      <c r="V7" s="118" t="s">
        <v>1009</v>
      </c>
      <c r="W7" s="61">
        <v>1</v>
      </c>
      <c r="X7" s="113" t="s">
        <v>173</v>
      </c>
      <c r="Y7" s="113"/>
      <c r="Z7" s="1399"/>
      <c r="AA7" s="397" t="str" cm="1">
        <f t="array" ref="AA7">IFERROR(INDEX($A$1:$A$504,SMALL(IF($O$5=$B$1:$B$504,ROW($B$1:$B$504)-MIN(ROW($A$1:$A$504))+1,""), ROW()-1)),"")</f>
        <v/>
      </c>
      <c r="AB7" s="397" t="str" cm="1">
        <f t="array" ref="AB7">IFERROR(INDEX($A$1:$A$504,SMALL(IF($O$7=$B$1:$B$504,ROW($B$1:$B$504)-MIN(ROW($A$1:$A$504))+1,""), ROW()-5)),"")</f>
        <v/>
      </c>
      <c r="AC7" s="397" t="str" cm="1">
        <f t="array" ref="AC7">IFERROR(INDEX($A$1:$A$504,SMALL(IF($O$11=$B$1:$B$504,ROW($B$1:$B$504)-MIN(ROW($A$1:$A$504))+1,""), ROW()-1)),"")</f>
        <v/>
      </c>
      <c r="AD7" s="397" t="str" cm="1">
        <f t="array" ref="AD7">IFERROR(INDEX($A$1:$A$504,SMALL(IF($O$8=$B$1:$B$504,ROW($B$1:$B$504)-MIN(ROW($A$1:$A$504))+1,""), ROW()-1)),"")</f>
        <v/>
      </c>
      <c r="AE7" s="398" t="str" cm="1">
        <f t="array" ref="AE7">IFERROR(INDEX($A$1:$A$504,SMALL(IF($O$9=$B$1:$B$504,ROW($B$1:$B$504)-MIN(ROW($A$1:$A$504))+1,""), ROW()-6)),"")</f>
        <v>Claude-Junior Etienne</v>
      </c>
      <c r="AF7" s="399" t="str" cm="1">
        <f t="array" ref="AF7">IFERROR(INDEX($A$1:$A$504,SMALL(IF($O$30=$B$1:$B$504,ROW($B$1:$B$504)-MIN(ROW($A$1:$A$504))+1,""), ROW()-1)),"")</f>
        <v/>
      </c>
      <c r="AG7" s="397" t="str" cm="1">
        <f t="array" ref="AG7">IFERROR(INDEX($A$1:$A$504,SMALL(IF($O$22=$B$1:$B$504,ROW($B$1:$B$504)-MIN(ROW($A$1:$A$504))+1,""), ROW()-1)),"")</f>
        <v/>
      </c>
      <c r="AH7" s="918" t="str" cm="1">
        <f t="array" ref="AH7">IFERROR(INDEX($A$1:$A$44,SMALL(IF($O$6=$B$1:$B$44,ROW($B$1:$B$44)-MIN(ROW($A$1:$A$44))+1,""), ROW()-1)),"")</f>
        <v>Damaris Gonzalez</v>
      </c>
      <c r="AI7" s="776" t="str" cm="1">
        <f t="array" ref="AI7">IFERROR(INDEX($A$45:$A$507,SMALL(IF($O$6=$B$45:$B$507,ROW($B$45:$B$507)-MIN(ROW($A$45:$A$507))+1,""), ROW()-1)),"")</f>
        <v>Lianet Cortinas</v>
      </c>
      <c r="AL7" s="1491" t="s">
        <v>785</v>
      </c>
      <c r="AM7" s="361" t="s">
        <v>1010</v>
      </c>
      <c r="AN7" s="361" t="s">
        <v>1011</v>
      </c>
      <c r="AO7" s="361" t="s">
        <v>1012</v>
      </c>
      <c r="AP7" s="361" t="s">
        <v>1013</v>
      </c>
      <c r="AQ7" s="361"/>
    </row>
    <row r="8" spans="1:43" ht="14.25" customHeight="1">
      <c r="A8" s="225" t="str" cm="1">
        <f t="array" ref="A8">_xlfn.IFS(D12=0,"",D12&gt;0,D12)</f>
        <v>Bruno Bien-Aime</v>
      </c>
      <c r="B8" s="268" t="str" cm="1">
        <f t="array" ref="B8">_xlfn.IFS(F12=0,"",F12&gt;0,F12)</f>
        <v>p</v>
      </c>
      <c r="C8" s="61"/>
      <c r="D8" s="956" t="s">
        <v>1014</v>
      </c>
      <c r="E8" s="956"/>
      <c r="F8" s="979" t="s">
        <v>561</v>
      </c>
      <c r="G8" s="964" t="s">
        <v>1015</v>
      </c>
      <c r="H8" s="964"/>
      <c r="I8" s="894" t="s">
        <v>344</v>
      </c>
      <c r="J8" s="1468"/>
      <c r="K8" s="430"/>
      <c r="L8" s="700"/>
      <c r="M8" s="244" t="str">
        <f t="shared" si="0"/>
        <v/>
      </c>
      <c r="N8" s="113"/>
      <c r="O8" s="278" t="s">
        <v>503</v>
      </c>
      <c r="P8" s="157" t="s">
        <v>317</v>
      </c>
      <c r="Q8" s="163">
        <f t="shared" ref="Q8:Q21" si="1">COUNTIFS($F$5:$L$43,O8)</f>
        <v>1</v>
      </c>
      <c r="R8" s="1304"/>
      <c r="S8" s="153" cm="1">
        <f t="array" aca="1" ref="S8" ca="1">LOOKUP(TODAY(),'Deployment needs'!$2:$2,('Deployment needs'!103:103+'Deployment needs'!102:102))</f>
        <v>0</v>
      </c>
      <c r="T8" s="117" t="s">
        <v>991</v>
      </c>
      <c r="U8" s="760">
        <v>4.0999999999999996</v>
      </c>
      <c r="V8" s="122" t="s">
        <v>825</v>
      </c>
      <c r="W8" s="113"/>
      <c r="X8" s="113"/>
      <c r="Y8" s="113"/>
      <c r="Z8" s="1399"/>
      <c r="AA8" s="406" t="s">
        <v>377</v>
      </c>
      <c r="AB8" s="397" t="str" cm="1">
        <f t="array" ref="AB8">IFERROR(INDEX($A$1:$A$504,SMALL(IF($O$7=$B$1:$B$504,ROW($B$1:$B$504)-MIN(ROW($A$1:$A$504))+1,""), ROW()-5)),"")</f>
        <v/>
      </c>
      <c r="AC8" s="397" t="str" cm="1">
        <f t="array" ref="AC8">IFERROR(INDEX($A$1:$A$504,SMALL(IF($O$11=$B$1:$B$504,ROW($B$1:$B$504)-MIN(ROW($A$1:$A$504))+1,""), ROW()-1)),"")</f>
        <v/>
      </c>
      <c r="AD8" s="397" t="str" cm="1">
        <f t="array" ref="AD8">IFERROR(INDEX($A$1:$A$504,SMALL(IF($O$8=$B$1:$B$504,ROW($B$1:$B$504)-MIN(ROW($A$1:$A$504))+1,""), ROW()-1)),"")</f>
        <v/>
      </c>
      <c r="AE8" s="398" t="str" cm="1">
        <f t="array" ref="AE8">IFERROR(INDEX($A$1:$A$504,SMALL(IF($O$9=$B$1:$B$504,ROW($B$1:$B$504)-MIN(ROW($A$1:$A$504))+1,""), ROW()-6)),"")</f>
        <v>Jonathan Koerner</v>
      </c>
      <c r="AF8" s="399" t="str" cm="1">
        <f t="array" ref="AF8">IFERROR(INDEX($A$1:$A$504,SMALL(IF($O$30=$B$1:$B$504,ROW($B$1:$B$504)-MIN(ROW($A$1:$A$504))+1,""), ROW()-1)),"")</f>
        <v/>
      </c>
      <c r="AG8" s="397" t="str" cm="1">
        <f t="array" ref="AG8">IFERROR(INDEX($A$1:$A$504,SMALL(IF($O$22=$B$1:$B$504,ROW($B$1:$B$504)-MIN(ROW($A$1:$A$504))+1,""), ROW()-1)),"")</f>
        <v/>
      </c>
      <c r="AH8" s="918" t="str" cm="1">
        <f t="array" ref="AH8">IFERROR(INDEX($A$1:$A$44,SMALL(IF($O$6=$B$1:$B$44,ROW($B$1:$B$44)-MIN(ROW($A$1:$A$44))+1,""), ROW()-1)),"")</f>
        <v>Dayron Verdecia</v>
      </c>
      <c r="AI8" s="776" t="str" cm="1">
        <f t="array" ref="AI8">IFERROR(INDEX($A$45:$A$507,SMALL(IF($O$6=$B$45:$B$507,ROW($B$45:$B$507)-MIN(ROW($A$45:$A$507))+1,""), ROW()-1)),"")</f>
        <v>Lilibet Diaz Bueno</v>
      </c>
      <c r="AL8" s="1491"/>
      <c r="AM8" s="361" t="s">
        <v>1016</v>
      </c>
      <c r="AN8" s="361" t="s">
        <v>1017</v>
      </c>
      <c r="AO8" s="361" t="s">
        <v>1018</v>
      </c>
      <c r="AP8" s="361" t="s">
        <v>998</v>
      </c>
      <c r="AQ8" s="361"/>
    </row>
    <row r="9" spans="1:43" ht="14.25" customHeight="1">
      <c r="A9" s="225" t="str" cm="1">
        <f t="array" ref="A9">_xlfn.IFS(D13=0,"",D13&gt;0,D13)</f>
        <v>Carlos Ross</v>
      </c>
      <c r="B9" s="268" t="str" cm="1">
        <f t="array" ref="B9">_xlfn.IFS(F13=0,"",F13&gt;0,F13)</f>
        <v>P</v>
      </c>
      <c r="C9" s="61"/>
      <c r="D9" s="956" t="s">
        <v>1019</v>
      </c>
      <c r="E9" s="956"/>
      <c r="F9" s="836" t="s">
        <v>513</v>
      </c>
      <c r="G9" s="956" t="s">
        <v>1020</v>
      </c>
      <c r="H9" s="956"/>
      <c r="I9" s="836" t="s">
        <v>88</v>
      </c>
      <c r="J9" s="1468"/>
      <c r="K9" s="430"/>
      <c r="L9" s="700"/>
      <c r="M9" s="244" t="str">
        <f t="shared" si="0"/>
        <v/>
      </c>
      <c r="N9" s="113"/>
      <c r="O9" s="278" t="s">
        <v>505</v>
      </c>
      <c r="P9" s="157" t="s">
        <v>506</v>
      </c>
      <c r="Q9" s="163">
        <f t="shared" si="1"/>
        <v>2</v>
      </c>
      <c r="R9" s="1304"/>
      <c r="S9" s="153">
        <f ca="1">LOOKUP(TODAY(),'Deployment needs'!$2:$2,'Deployment needs'!106:106)</f>
        <v>0</v>
      </c>
      <c r="T9" s="117"/>
      <c r="U9" s="759">
        <v>60000</v>
      </c>
      <c r="V9" s="661" t="s">
        <v>793</v>
      </c>
      <c r="W9" s="113"/>
      <c r="X9" s="113"/>
      <c r="Y9" s="113"/>
      <c r="Z9" s="1399"/>
      <c r="AA9" s="397" t="str" cm="1">
        <f t="array" ref="AA9">IFERROR(INDEX($A$1:$A$504,SMALL(IF($O$29=$B$1:$B$504,ROW($B$1:$B$504)-MIN(ROW($A$1:$A$504))+1,""), ROW()-8)),"")</f>
        <v>Jonat Gordis Pino</v>
      </c>
      <c r="AB9" s="397" t="str" cm="1">
        <f t="array" ref="AB9">IFERROR(INDEX($A$1:$A$504,SMALL(IF($O$7=$B$1:$B$504,ROW($B$1:$B$504)-MIN(ROW($A$1:$A$504))+1,""), ROW()-5)),"")</f>
        <v/>
      </c>
      <c r="AC9" s="397" t="str" cm="1">
        <f t="array" ref="AC9">IFERROR(INDEX($A$1:$A$504,SMALL(IF($O$11=$B$1:$B$504,ROW($B$1:$B$504)-MIN(ROW($A$1:$A$504))+1,""), ROW()-1)),"")</f>
        <v/>
      </c>
      <c r="AD9" s="397" t="str" cm="1">
        <f t="array" ref="AD9">IFERROR(INDEX($A$1:$A$504,SMALL(IF($O$8=$B$1:$B$504,ROW($B$1:$B$504)-MIN(ROW($A$1:$A$504))+1,""), ROW()-1)),"")</f>
        <v/>
      </c>
      <c r="AE9" s="398" t="str" cm="1">
        <f t="array" ref="AE9">IFERROR(INDEX($A$1:$A$504,SMALL(IF($O$9=$B$1:$B$504,ROW($B$1:$B$504)-MIN(ROW($A$1:$A$504))+1,""), ROW()-6)),"")</f>
        <v/>
      </c>
      <c r="AF9" s="399" t="str" cm="1">
        <f t="array" ref="AF9">IFERROR(INDEX($A$1:$A$504,SMALL(IF($O$30=$B$1:$B$504,ROW($B$1:$B$504)-MIN(ROW($A$1:$A$504))+1,""), ROW()-1)),"")</f>
        <v/>
      </c>
      <c r="AG9" s="397" t="str" cm="1">
        <f t="array" ref="AG9">IFERROR(INDEX($A$1:$A$504,SMALL(IF($O$22=$B$1:$B$504,ROW($B$1:$B$504)-MIN(ROW($A$1:$A$504))+1,""), ROW()-1)),"")</f>
        <v/>
      </c>
      <c r="AH9" s="918" t="str" cm="1">
        <f t="array" ref="AH9">IFERROR(INDEX($A$1:$A$44,SMALL(IF($O$6=$B$1:$B$44,ROW($B$1:$B$44)-MIN(ROW($A$1:$A$44))+1,""), ROW()-1)),"")</f>
        <v>Dennier Bernal Diaz</v>
      </c>
      <c r="AI9" s="776" t="str" cm="1">
        <f t="array" ref="AI9">IFERROR(INDEX($A$45:$A$507,SMALL(IF($O$6=$B$45:$B$507,ROW($B$45:$B$507)-MIN(ROW($A$45:$A$507))+1,""), ROW()-1)),"")</f>
        <v>Luis Puentes Arocha</v>
      </c>
      <c r="AL9" s="1491"/>
      <c r="AM9" s="361"/>
      <c r="AN9" s="361"/>
      <c r="AO9" s="361"/>
      <c r="AP9" s="361"/>
      <c r="AQ9" s="361"/>
    </row>
    <row r="10" spans="1:43" ht="14.25" customHeight="1">
      <c r="A10" s="225" t="str" cm="1">
        <f t="array" ref="A10">_xlfn.IFS(D14=0,"",D14&gt;0,D14)</f>
        <v>Claude-Junior Etienne</v>
      </c>
      <c r="B10" s="268" t="str" cm="1">
        <f t="array" ref="B10">_xlfn.IFS(F14=0,"",F14&gt;0,F14)</f>
        <v>TR</v>
      </c>
      <c r="C10" s="61"/>
      <c r="D10" s="956" t="s">
        <v>1021</v>
      </c>
      <c r="E10" s="965"/>
      <c r="F10" s="836" t="s">
        <v>358</v>
      </c>
      <c r="G10" s="966" t="s">
        <v>1022</v>
      </c>
      <c r="H10" s="965"/>
      <c r="I10" s="836" t="s">
        <v>344</v>
      </c>
      <c r="J10" s="1468"/>
      <c r="K10" s="430"/>
      <c r="L10" s="700"/>
      <c r="M10" s="244" t="str">
        <f t="shared" si="0"/>
        <v/>
      </c>
      <c r="N10" s="113"/>
      <c r="O10" s="278" t="s">
        <v>508</v>
      </c>
      <c r="P10" s="157" t="s">
        <v>509</v>
      </c>
      <c r="Q10" s="163">
        <f t="shared" si="1"/>
        <v>1</v>
      </c>
      <c r="R10" s="1304"/>
      <c r="S10" s="153" cm="1">
        <f t="array" aca="1" ref="S10" ca="1">LOOKUP(TODAY(),'Deployment needs'!$2:$2,('Deployment needs'!105:105+'Deployment needs'!108:108))</f>
        <v>0</v>
      </c>
      <c r="T10" s="117" t="s">
        <v>991</v>
      </c>
      <c r="U10" s="761">
        <f>63489+127</f>
        <v>63616</v>
      </c>
      <c r="V10" s="123" t="s">
        <v>1023</v>
      </c>
      <c r="W10" s="113"/>
      <c r="X10" s="113"/>
      <c r="Y10" s="113"/>
      <c r="Z10" s="1399"/>
      <c r="AA10" s="397" t="str" cm="1">
        <f t="array" ref="AA10">IFERROR(INDEX($A$1:$A$504,SMALL(IF($O$29=$B$1:$B$504,ROW($B$1:$B$504)-MIN(ROW($A$1:$A$504))+1,""), ROW()-8)),"")</f>
        <v/>
      </c>
      <c r="AB10" s="397" t="str" cm="1">
        <f t="array" ref="AB10">IFERROR(INDEX($A$1:$A$504,SMALL(IF($O$7=$B$1:$B$504,ROW($B$1:$B$504)-MIN(ROW($A$1:$A$504))+1,""), ROW()-5)),"")</f>
        <v/>
      </c>
      <c r="AC10" s="397" t="str" cm="1">
        <f t="array" ref="AC10">IFERROR(INDEX($A$1:$A$504,SMALL(IF($O$11=$B$1:$B$504,ROW($B$1:$B$504)-MIN(ROW($A$1:$A$504))+1,""), ROW()-1)),"")</f>
        <v/>
      </c>
      <c r="AD10" s="397" t="str" cm="1">
        <f t="array" ref="AD10">IFERROR(INDEX($A$1:$A$504,SMALL(IF($O$8=$B$1:$B$504,ROW($B$1:$B$504)-MIN(ROW($A$1:$A$504))+1,""), ROW()-1)),"")</f>
        <v/>
      </c>
      <c r="AE10" s="398" t="str" cm="1">
        <f t="array" ref="AE10">IFERROR(INDEX($A$1:$A$504,SMALL(IF($O$9=$B$1:$B$504,ROW($B$1:$B$504)-MIN(ROW($A$1:$A$504))+1,""), ROW()-6)),"")</f>
        <v/>
      </c>
      <c r="AF10" s="399" t="str" cm="1">
        <f t="array" ref="AF10">IFERROR(INDEX($A$1:$A$504,SMALL(IF($O$30=$B$1:$B$504,ROW($B$1:$B$504)-MIN(ROW($A$1:$A$504))+1,""), ROW()-1)),"")</f>
        <v/>
      </c>
      <c r="AG10" s="397" t="str" cm="1">
        <f t="array" ref="AG10">IFERROR(INDEX($A$1:$A$504,SMALL(IF($O$22=$B$1:$B$504,ROW($B$1:$B$504)-MIN(ROW($A$1:$A$504))+1,""), ROW()-1)),"")</f>
        <v/>
      </c>
      <c r="AH10" s="918" t="str" cm="1">
        <f t="array" ref="AH10">IFERROR(INDEX($A$1:$A$44,SMALL(IF($O$6=$B$1:$B$44,ROW($B$1:$B$44)-MIN(ROW($A$1:$A$44))+1,""), ROW()-1)),"")</f>
        <v>Elisa María Area Martinez</v>
      </c>
      <c r="AI10" s="776" t="str" cm="1">
        <f t="array" ref="AI10">IFERROR(INDEX($A$45:$A$507,SMALL(IF($O$6=$B$45:$B$507,ROW($B$45:$B$507)-MIN(ROW($A$45:$A$507))+1,""), ROW()-1)),"")</f>
        <v>Marigeritte Mugelanya</v>
      </c>
      <c r="AL10" s="1491"/>
      <c r="AM10" s="361"/>
      <c r="AN10" s="361"/>
      <c r="AO10" s="361"/>
      <c r="AP10" s="361"/>
      <c r="AQ10" s="361"/>
    </row>
    <row r="11" spans="1:43" ht="14.25" customHeight="1">
      <c r="A11" s="225" t="str" cm="1">
        <f t="array" ref="A11">_xlfn.IFS(D15=0,"",D15&gt;0,D15)</f>
        <v>Dailen Alvarez Sanchez</v>
      </c>
      <c r="B11" s="268" t="str" cm="1">
        <f t="array" ref="B11">_xlfn.IFS(F15=0,"",F15&gt;0,F15)</f>
        <v>i</v>
      </c>
      <c r="C11" s="61"/>
      <c r="D11" s="964" t="s">
        <v>1024</v>
      </c>
      <c r="E11" s="964"/>
      <c r="F11" s="836" t="s">
        <v>358</v>
      </c>
      <c r="G11" s="977" t="s">
        <v>1025</v>
      </c>
      <c r="H11" s="964"/>
      <c r="I11" s="836" t="s">
        <v>344</v>
      </c>
      <c r="J11" s="1468"/>
      <c r="K11" s="430"/>
      <c r="L11" s="700"/>
      <c r="M11" s="244" t="str">
        <f t="shared" ref="M11:M16" si="2">IF(L11&lt;&gt;0,_xlfn.XLOOKUP(L11,$O$5:$O$45,$P$5:$P$45),"")</f>
        <v/>
      </c>
      <c r="N11" s="113"/>
      <c r="O11" s="278" t="s">
        <v>511</v>
      </c>
      <c r="P11" s="157" t="s">
        <v>512</v>
      </c>
      <c r="Q11" s="163">
        <f t="shared" si="1"/>
        <v>3</v>
      </c>
      <c r="R11" s="1492">
        <f>'1st Shift Roster'!R11</f>
        <v>38118</v>
      </c>
      <c r="S11" s="153">
        <f ca="1">LOOKUP(TODAY(),'Deployment needs'!$2:$2,'Deployment needs'!109:109)</f>
        <v>0</v>
      </c>
      <c r="T11" s="96" t="s">
        <v>991</v>
      </c>
      <c r="U11" s="762">
        <v>33444</v>
      </c>
      <c r="V11" s="124" t="s">
        <v>1026</v>
      </c>
      <c r="X11" s="113"/>
      <c r="Y11" s="113"/>
      <c r="Z11" s="1399"/>
      <c r="AA11" s="397" t="str" cm="1">
        <f t="array" ref="AA11">IFERROR(INDEX($A$1:$A$504,SMALL(IF($O$29=$B$1:$B$504,ROW($B$1:$B$504)-MIN(ROW($A$1:$A$504))+1,""), ROW()-8)),"")</f>
        <v/>
      </c>
      <c r="AB11" s="397" t="str" cm="1">
        <f t="array" ref="AB11">IFERROR(INDEX($A$1:$A$504,SMALL(IF($O$7=$B$1:$B$504,ROW($B$1:$B$504)-MIN(ROW($A$1:$A$504))+1,""), ROW()-5)),"")</f>
        <v/>
      </c>
      <c r="AC11" s="397" t="str" cm="1">
        <f t="array" ref="AC11">IFERROR(INDEX($A$1:$A$504,SMALL(IF($O$11=$B$1:$B$504,ROW($B$1:$B$504)-MIN(ROW($A$1:$A$504))+1,""), ROW()-1)),"")</f>
        <v/>
      </c>
      <c r="AD11" s="397" t="str" cm="1">
        <f t="array" ref="AD11">IFERROR(INDEX($A$1:$A$504,SMALL(IF($O$8=$B$1:$B$504,ROW($B$1:$B$504)-MIN(ROW($A$1:$A$504))+1,""), ROW()-1)),"")</f>
        <v/>
      </c>
      <c r="AE11" s="398" t="str" cm="1">
        <f t="array" ref="AE11">IFERROR(INDEX($A$1:$A$504,SMALL(IF($O$9=$B$1:$B$504,ROW($B$1:$B$504)-MIN(ROW($A$1:$A$504))+1,""), ROW()-6)),"")</f>
        <v/>
      </c>
      <c r="AF11" s="399" t="str" cm="1">
        <f t="array" ref="AF11">IFERROR(INDEX($A$1:$A$504,SMALL(IF($O$30=$B$1:$B$504,ROW($B$1:$B$504)-MIN(ROW($A$1:$A$504))+1,""), ROW()-1)),"")</f>
        <v/>
      </c>
      <c r="AG11" s="397" t="str" cm="1">
        <f t="array" ref="AG11">IFERROR(INDEX($A$1:$A$504,SMALL(IF($O$22=$B$1:$B$504,ROW($B$1:$B$504)-MIN(ROW($A$1:$A$504))+1,""), ROW()-1)),"")</f>
        <v/>
      </c>
      <c r="AH11" s="918" t="str" cm="1">
        <f t="array" ref="AH11">IFERROR(INDEX($A$1:$A$44,SMALL(IF($O$6=$B$1:$B$44,ROW($B$1:$B$44)-MIN(ROW($A$1:$A$44))+1,""), ROW()-1)),"")</f>
        <v>Elizabeth Pena Ramirez</v>
      </c>
      <c r="AI11" s="776" t="str" cm="1">
        <f t="array" ref="AI11">IFERROR(INDEX($A$45:$A$507,SMALL(IF($O$6=$B$45:$B$507,ROW($B$45:$B$507)-MIN(ROW($A$45:$A$507))+1,""), ROW()-1)),"")</f>
        <v xml:space="preserve">Pedro Garcia </v>
      </c>
    </row>
    <row r="12" spans="1:43" ht="14.25" customHeight="1">
      <c r="A12" s="225" t="str" cm="1">
        <f t="array" ref="A12">_xlfn.IFS(D16=0,"",D16&gt;0,D16)</f>
        <v>Damaris Gonzalez</v>
      </c>
      <c r="B12" s="268" t="str" cm="1">
        <f t="array" ref="B12">_xlfn.IFS(F16=0,"",F16&gt;0,F16)</f>
        <v>P</v>
      </c>
      <c r="C12" s="61"/>
      <c r="D12" s="956" t="s">
        <v>1027</v>
      </c>
      <c r="E12" s="956"/>
      <c r="F12" s="978" t="s">
        <v>344</v>
      </c>
      <c r="G12" s="964" t="s">
        <v>1028</v>
      </c>
      <c r="H12" s="964"/>
      <c r="I12" s="894" t="s">
        <v>382</v>
      </c>
      <c r="J12" s="1468"/>
      <c r="K12" s="430"/>
      <c r="L12" s="700"/>
      <c r="M12" s="244" t="str">
        <f t="shared" si="2"/>
        <v/>
      </c>
      <c r="O12" s="278" t="s">
        <v>513</v>
      </c>
      <c r="P12" s="157" t="s">
        <v>514</v>
      </c>
      <c r="Q12" s="163">
        <f t="shared" si="1"/>
        <v>2</v>
      </c>
      <c r="R12" s="1492"/>
      <c r="S12" s="153">
        <f ca="1">LOOKUP(Q4,'Deployment needs'!$2:$2,'Deployment needs'!110:110)</f>
        <v>0</v>
      </c>
      <c r="U12" s="758">
        <v>30000</v>
      </c>
      <c r="V12" s="661" t="s">
        <v>1029</v>
      </c>
      <c r="W12" s="683"/>
      <c r="X12" s="113"/>
      <c r="Y12" s="113"/>
      <c r="Z12" s="1473" t="s">
        <v>143</v>
      </c>
      <c r="AA12" s="407" t="s">
        <v>406</v>
      </c>
      <c r="AB12" s="407" t="s">
        <v>1030</v>
      </c>
      <c r="AC12" s="403" t="s">
        <v>408</v>
      </c>
      <c r="AD12" s="230" t="s">
        <v>409</v>
      </c>
      <c r="AE12" s="408" t="str">
        <f ca="1">"Returns"&amp;"  "&amp;R23&amp;"  "&amp;"orders"&amp;"      "&amp;COUNTA(AE13:AE25)-COUNTBLANK(AE13:AE25)</f>
        <v>Returns  1839  orders      0</v>
      </c>
      <c r="AF12" s="405" t="s">
        <v>410</v>
      </c>
      <c r="AG12" s="397" t="str" cm="1">
        <f t="array" ref="AG12">IFERROR(INDEX($A$1:$A$504,SMALL(IF($O$22=$B$1:$B$504,ROW($B$1:$B$504)-MIN(ROW($A$1:$A$504))+1,""), ROW()-1)),"")</f>
        <v/>
      </c>
      <c r="AH12" s="918" t="str" cm="1">
        <f t="array" ref="AH12">IFERROR(INDEX($A$1:$A$44,SMALL(IF($O$6=$B$1:$B$44,ROW($B$1:$B$44)-MIN(ROW($A$1:$A$44))+1,""), ROW()-1)),"")</f>
        <v>Juan Miguel Vanguela Gonzalez</v>
      </c>
      <c r="AI12" s="776" t="str" cm="1">
        <f t="array" ref="AI12">IFERROR(INDEX($A$45:$A$507,SMALL(IF($O$6=$B$45:$B$507,ROW($B$45:$B$507)-MIN(ROW($A$45:$A$507))+1,""), ROW()-1)),"")</f>
        <v>Roberto Cantero</v>
      </c>
    </row>
    <row r="13" spans="1:43" ht="14.25" customHeight="1">
      <c r="A13" s="225" t="str" cm="1">
        <f t="array" ref="A13">_xlfn.IFS(D17=0,"",D17&gt;0,D17)</f>
        <v>Dayron Verdecia</v>
      </c>
      <c r="B13" s="268" t="str" cm="1">
        <f t="array" ref="B13">_xlfn.IFS(F17=0,"",F17&gt;0,F17)</f>
        <v>P</v>
      </c>
      <c r="C13" s="61"/>
      <c r="D13" s="956" t="s">
        <v>1031</v>
      </c>
      <c r="E13" s="964"/>
      <c r="F13" s="978" t="s">
        <v>358</v>
      </c>
      <c r="G13" s="956" t="s">
        <v>1032</v>
      </c>
      <c r="H13" s="956"/>
      <c r="I13" s="894" t="s">
        <v>390</v>
      </c>
      <c r="J13" s="1468"/>
      <c r="K13" s="430"/>
      <c r="L13" s="700"/>
      <c r="M13" s="244" t="str">
        <f t="shared" si="2"/>
        <v/>
      </c>
      <c r="N13" s="113"/>
      <c r="O13" s="278" t="s">
        <v>516</v>
      </c>
      <c r="P13" s="157" t="s">
        <v>517</v>
      </c>
      <c r="Q13" s="163">
        <f t="shared" si="1"/>
        <v>2</v>
      </c>
      <c r="R13" s="214"/>
      <c r="S13" s="153">
        <f ca="1">LOOKUP(Q4,'Deployment needs'!$2:$2,'Deployment needs'!138:138)</f>
        <v>0</v>
      </c>
      <c r="T13" s="113"/>
      <c r="U13" s="763">
        <f>U10-U11</f>
        <v>30172</v>
      </c>
      <c r="V13" s="123" t="s">
        <v>1033</v>
      </c>
      <c r="W13" s="684"/>
      <c r="Y13" s="113"/>
      <c r="Z13" s="1473"/>
      <c r="AA13" s="397" t="str" cm="1">
        <f t="array" ref="AA13">IFERROR(INDEX($A$1:$A$504,SMALL(IF($O$13=$B$1:$B$504,ROW($B$1:$B$504)-MIN(ROW($A$1:$A$504))+1,""), ROW()-12)),"")</f>
        <v>Jennifer Hardin</v>
      </c>
      <c r="AB13" s="397" t="str" cm="1">
        <f t="array" ref="AB13">IFERROR(INDEX($A$1:$A$504,SMALL(IF($O$14=$B$1:$B$504,ROW($B$1:$B$504)-MIN(ROW($A$1:$A$504))+1,""), ROW()-12)),"")</f>
        <v/>
      </c>
      <c r="AC13" s="397" t="str" cm="1">
        <f t="array" ref="AC13">IFERROR(INDEX($A$1:$A$504,SMALL(IF($O$15=$B$1:$B$504,ROW($B$1:$B$504)-MIN(ROW($A$1:$A$504))+1,""), ROW()-12)),"")</f>
        <v>Kenia Rodriguez Gonzalez</v>
      </c>
      <c r="AD13" s="400" t="s">
        <v>159</v>
      </c>
      <c r="AE13" s="397" t="str" cm="1">
        <f t="array" ref="AE13">IFERROR(INDEX($A$1:$A$504,SMALL(IF($O$23=$B$1:$B$504,ROW($B$1:$B$504)-MIN(ROW($A$1:$A$504))+1,""), ROW()-12)),"")</f>
        <v/>
      </c>
      <c r="AF13" s="228" t="str" cm="1">
        <f t="array" ref="AF13">IFERROR(INDEX($A$1:$A$504,SMALL(IF($O$25=$B$1:$B$504,ROW($B$1:$B$504)-MIN(ROW($A$1:$A$504))+1,""), ROW()-12)),"")</f>
        <v/>
      </c>
      <c r="AG13" s="397" t="str" cm="1">
        <f t="array" ref="AG13">IFERROR(INDEX($A$1:$A$504,SMALL(IF($O$22=$B$1:$B$504,ROW($B$1:$B$504)-MIN(ROW($A$1:$A$504))+1,""), ROW()-1)),"")</f>
        <v/>
      </c>
      <c r="AH13" s="918" t="str" cm="1">
        <f t="array" ref="AH13">IFERROR(INDEX($A$1:$A$44,SMALL(IF($O$6=$B$1:$B$44,ROW($B$1:$B$44)-MIN(ROW($A$1:$A$44))+1,""), ROW()-1)),"")</f>
        <v>Kevin Acuna Ten</v>
      </c>
      <c r="AI13" s="776" t="str" cm="1">
        <f t="array" ref="AI13">IFERROR(INDEX($A$45:$A$507,SMALL(IF($O$6=$B$45:$B$507,ROW($B$45:$B$507)-MIN(ROW($A$45:$A$507))+1,""), ROW()-1)),"")</f>
        <v xml:space="preserve">Yasmani Viera </v>
      </c>
    </row>
    <row r="14" spans="1:43" ht="14.25" customHeight="1">
      <c r="A14" s="225" t="str" cm="1">
        <f t="array" ref="A14">_xlfn.IFS(D18=0,"",D18&gt;0,D18)</f>
        <v>Dennier Bernal Diaz</v>
      </c>
      <c r="B14" s="268" t="str" cm="1">
        <f t="array" ref="B14">_xlfn.IFS(F18=0,"",F18&gt;0,F18)</f>
        <v>p</v>
      </c>
      <c r="C14" s="61"/>
      <c r="D14" s="956" t="s">
        <v>786</v>
      </c>
      <c r="E14" s="956"/>
      <c r="F14" s="978" t="s">
        <v>505</v>
      </c>
      <c r="G14" s="972" t="s">
        <v>1034</v>
      </c>
      <c r="H14" s="972"/>
      <c r="I14" s="836" t="s">
        <v>344</v>
      </c>
      <c r="J14" s="1468"/>
      <c r="K14" s="430"/>
      <c r="L14" s="700"/>
      <c r="M14" s="244" t="str">
        <f t="shared" si="2"/>
        <v/>
      </c>
      <c r="N14" s="113"/>
      <c r="O14" s="278" t="s">
        <v>1035</v>
      </c>
      <c r="P14" s="157" t="s">
        <v>1030</v>
      </c>
      <c r="Q14" s="163">
        <f t="shared" si="1"/>
        <v>0</v>
      </c>
      <c r="R14" s="214"/>
      <c r="S14" s="153" cm="1">
        <f t="array" aca="1" ref="S14" ca="1">LOOKUP(TODAY(),'Deployment needs'!$2:$2,('Deployment needs'!107:107+'Deployment needs'!136:136+'Deployment needs'!137:137))</f>
        <v>0</v>
      </c>
      <c r="U14" s="752"/>
      <c r="V14" s="752"/>
      <c r="W14" s="113"/>
      <c r="Y14" s="113"/>
      <c r="Z14" s="1473"/>
      <c r="AA14" s="397" t="str" cm="1">
        <f t="array" ref="AA14">IFERROR(INDEX($A$1:$A$504,SMALL(IF($O$13=$B$1:$B$504,ROW($B$1:$B$504)-MIN(ROW($A$1:$A$504))+1,""), ROW()-12)),"")</f>
        <v>Lisbet Moro Valero</v>
      </c>
      <c r="AB14" s="397" t="str" cm="1">
        <f t="array" ref="AB14">IFERROR(INDEX($A$1:$A$504,SMALL(IF($O$14=$B$1:$B$504,ROW($B$1:$B$504)-MIN(ROW($A$1:$A$504))+1,""), ROW()-12)),"")</f>
        <v/>
      </c>
      <c r="AC14" s="397" t="str" cm="1">
        <f t="array" ref="AC14">IFERROR(INDEX($A$1:$A$504,SMALL(IF($O$15=$B$1:$B$504,ROW($B$1:$B$504)-MIN(ROW($A$1:$A$504))+1,""), ROW()-12)),"")</f>
        <v/>
      </c>
      <c r="AD14" s="267" t="s">
        <v>155</v>
      </c>
      <c r="AE14" s="397" t="str" cm="1">
        <f t="array" ref="AE14">IFERROR(INDEX($A$1:$A$504,SMALL(IF($O$23=$B$1:$B$504,ROW($B$1:$B$504)-MIN(ROW($A$1:$A$504))+1,""), ROW()-12)),"")</f>
        <v/>
      </c>
      <c r="AF14" s="228" t="str" cm="1">
        <f t="array" ref="AF14">IFERROR(INDEX($A$1:$A$504,SMALL(IF($O$25=$B$1:$B$504,ROW($B$1:$B$504)-MIN(ROW($A$1:$A$504))+1,""), ROW()-12)),"")</f>
        <v/>
      </c>
      <c r="AG14" s="397" t="str" cm="1">
        <f t="array" ref="AG14">IFERROR(INDEX($A$1:$A$504,SMALL(IF($O$22=$B$1:$B$504,ROW($B$1:$B$504)-MIN(ROW($A$1:$A$504))+1,""), ROW()-1)),"")</f>
        <v/>
      </c>
      <c r="AH14" s="918" t="str" cm="1">
        <f t="array" ref="AH14">IFERROR(INDEX($A$1:$A$44,SMALL(IF($O$6=$B$1:$B$44,ROW($B$1:$B$44)-MIN(ROW($A$1:$A$44))+1,""), ROW()-1)),"")</f>
        <v xml:space="preserve">Lazaro Esquivel </v>
      </c>
      <c r="AI14" s="776" t="str" cm="1">
        <f t="array" ref="AI14">IFERROR(INDEX($A$45:$A$507,SMALL(IF($O$6=$B$45:$B$507,ROW($B$45:$B$507)-MIN(ROW($A$45:$A$507))+1,""), ROW()-1)),"")</f>
        <v>Aismar Adrian Treto Rodriguez</v>
      </c>
    </row>
    <row r="15" spans="1:43" ht="14.25" customHeight="1">
      <c r="A15" s="225" t="str" cm="1">
        <f t="array" ref="A15">_xlfn.IFS(D19=0,"",D19&gt;0,D19)</f>
        <v>Elian Parra</v>
      </c>
      <c r="B15" s="268" t="str" cm="1">
        <f t="array" ref="B15">_xlfn.IFS(F19=0,"",F19&gt;0,F19)</f>
        <v>t</v>
      </c>
      <c r="C15" s="61"/>
      <c r="D15" s="964" t="s">
        <v>1036</v>
      </c>
      <c r="E15" s="956"/>
      <c r="F15" s="978" t="s">
        <v>364</v>
      </c>
      <c r="G15" s="957" t="s">
        <v>1037</v>
      </c>
      <c r="H15" s="956"/>
      <c r="I15" s="836" t="s">
        <v>558</v>
      </c>
      <c r="J15" s="1468"/>
      <c r="K15" s="430"/>
      <c r="L15" s="700"/>
      <c r="M15" s="244" t="str">
        <f t="shared" si="2"/>
        <v/>
      </c>
      <c r="N15" s="113"/>
      <c r="O15" s="278" t="s">
        <v>518</v>
      </c>
      <c r="P15" s="184" t="s">
        <v>408</v>
      </c>
      <c r="Q15" s="163">
        <f t="shared" si="1"/>
        <v>1</v>
      </c>
      <c r="R15" s="442"/>
      <c r="S15" s="153">
        <f ca="1">LOOKUP(Q4,'Deployment needs'!$2:$2,'Deployment needs'!93:93)</f>
        <v>0</v>
      </c>
      <c r="U15" s="752"/>
      <c r="V15" s="752"/>
      <c r="W15" s="113"/>
      <c r="X15" s="655"/>
      <c r="Y15" s="113"/>
      <c r="Z15" s="1473"/>
      <c r="AA15" s="397" t="str" cm="1">
        <f t="array" ref="AA15">IFERROR(INDEX($A$1:$A$504,SMALL(IF($O$13=$B$1:$B$504,ROW($B$1:$B$504)-MIN(ROW($A$1:$A$504))+1,""), ROW()-12)),"")</f>
        <v/>
      </c>
      <c r="AB15" s="397" t="str" cm="1">
        <f t="array" ref="AB15">IFERROR(INDEX($A$1:$A$504,SMALL(IF($O$14=$B$1:$B$504,ROW($B$1:$B$504)-MIN(ROW($A$1:$A$504))+1,""), ROW()-12)),"")</f>
        <v/>
      </c>
      <c r="AC15" s="397" t="str" cm="1">
        <f t="array" ref="AC15">IFERROR(INDEX($A$1:$A$504,SMALL(IF($O$15=$B$1:$B$504,ROW($B$1:$B$504)-MIN(ROW($A$1:$A$504))+1,""), ROW()-12)),"")</f>
        <v/>
      </c>
      <c r="AD15" s="267"/>
      <c r="AE15" s="397" t="str" cm="1">
        <f t="array" ref="AE15">IFERROR(INDEX($A$1:$A$504,SMALL(IF($O$23=$B$1:$B$504,ROW($B$1:$B$504)-MIN(ROW($A$1:$A$504))+1,""), ROW()-12)),"")</f>
        <v/>
      </c>
      <c r="AF15" s="228" t="str" cm="1">
        <f t="array" ref="AF15">IFERROR(INDEX($A$1:$A$504,SMALL(IF($O$25=$B$1:$B$504,ROW($B$1:$B$504)-MIN(ROW($A$1:$A$504))+1,""), ROW()-12)),"")</f>
        <v/>
      </c>
      <c r="AG15" s="408" t="s">
        <v>411</v>
      </c>
      <c r="AH15" s="918" t="str" cm="1">
        <f t="array" ref="AH15">IFERROR(INDEX($A$1:$A$44,SMALL(IF($O$6=$B$1:$B$44,ROW($B$1:$B$44)-MIN(ROW($A$1:$A$44))+1,""), ROW()-1)),"")</f>
        <v>Lisnay Lopez Roque</v>
      </c>
      <c r="AI15" s="776" t="str" cm="1">
        <f t="array" ref="AI15">IFERROR(INDEX($A$45:$A$507,SMALL(IF($O$6=$B$45:$B$507,ROW($B$45:$B$507)-MIN(ROW($A$45:$A$507))+1,""), ROW()-1)),"")</f>
        <v xml:space="preserve">Yaumila Gonzales Cuenca </v>
      </c>
    </row>
    <row r="16" spans="1:43" ht="14.25" customHeight="1">
      <c r="A16" s="225" t="str" cm="1">
        <f t="array" ref="A16">_xlfn.IFS(D20=0,"",D20&gt;0,D20)</f>
        <v>Elisa María Area Martinez</v>
      </c>
      <c r="B16" s="268" t="str" cm="1">
        <f t="array" ref="B16">_xlfn.IFS(F20=0,"",F20&gt;0,F20)</f>
        <v>P</v>
      </c>
      <c r="C16" s="61"/>
      <c r="D16" s="956" t="s">
        <v>1038</v>
      </c>
      <c r="E16" s="956"/>
      <c r="F16" s="979" t="s">
        <v>358</v>
      </c>
      <c r="G16" s="956" t="s">
        <v>1039</v>
      </c>
      <c r="H16" s="958"/>
      <c r="I16" s="836" t="s">
        <v>404</v>
      </c>
      <c r="J16" s="1468"/>
      <c r="K16" s="430"/>
      <c r="L16" s="321"/>
      <c r="M16" s="244" t="str">
        <f t="shared" si="2"/>
        <v/>
      </c>
      <c r="N16" s="113"/>
      <c r="O16" s="278" t="s">
        <v>520</v>
      </c>
      <c r="P16" s="157" t="s">
        <v>521</v>
      </c>
      <c r="Q16" s="163">
        <f t="shared" si="1"/>
        <v>0</v>
      </c>
      <c r="R16" s="443"/>
      <c r="S16" s="153">
        <f ca="1">LOOKUP(TODAY(),'Deployment needs'!$2:$2,'Deployment needs'!74:74)</f>
        <v>0</v>
      </c>
      <c r="T16" s="113"/>
      <c r="U16" s="959"/>
      <c r="V16" s="959"/>
      <c r="W16" s="113"/>
      <c r="Y16" s="113"/>
      <c r="Z16" s="1473"/>
      <c r="AA16" s="397" t="str" cm="1">
        <f t="array" ref="AA16">IFERROR(INDEX($A$1:$A$504,SMALL(IF($O$13=$B$1:$B$504,ROW($B$1:$B$504)-MIN(ROW($A$1:$A$504))+1,""), ROW()-12)),"")</f>
        <v/>
      </c>
      <c r="AB16" s="403" t="s">
        <v>1040</v>
      </c>
      <c r="AC16" s="409" t="str">
        <f ca="1">"CubiScan - in / out"&amp;"  "&amp;R28</f>
        <v>CubiScan - in / out  8</v>
      </c>
      <c r="AD16" s="405" t="s">
        <v>433</v>
      </c>
      <c r="AE16" s="397" t="str" cm="1">
        <f t="array" ref="AE16">IFERROR(INDEX($A$1:$A$504,SMALL(IF($O$23=$B$1:$B$504,ROW($B$1:$B$504)-MIN(ROW($A$1:$A$504))+1,""), ROW()-12)),"")</f>
        <v/>
      </c>
      <c r="AF16" s="228" t="str" cm="1">
        <f t="array" ref="AF16">IFERROR(INDEX($A$1:$A$504,SMALL(IF($O$25=$B$1:$B$504,ROW($B$1:$B$504)-MIN(ROW($A$1:$A$504))+1,""), ROW()-12)),"")</f>
        <v/>
      </c>
      <c r="AG16" s="397" t="str" cm="1">
        <f t="array" ref="AG16">IFERROR(INDEX($A$1:$A$504,SMALL(IF($O$31=$B$1:$B$504,ROW($B$1:$B$504)-MIN(ROW($A$1:$A$504))+1,""), ROW()-15)),"")</f>
        <v>Alma Mehic</v>
      </c>
      <c r="AH16" s="402" t="str" cm="1">
        <f t="array" ref="AH16">IFERROR(INDEX($A$1:$A$44,SMALL(IF($O$6=$B$1:$B$44,ROW($B$1:$B$44)-MIN(ROW($A$1:$A$44))+1,""), ROW()-1)),"")</f>
        <v>Mauri Aguero</v>
      </c>
      <c r="AI16" s="776" t="str" cm="1">
        <f t="array" ref="AI16">IFERROR(INDEX($A$45:$A$507,SMALL(IF($O$6=$B$45:$B$507,ROW($B$45:$B$507)-MIN(ROW($A$45:$A$507))+1,""), ROW()-1)),"")</f>
        <v>Yulianela Gonzalez Sanchez</v>
      </c>
    </row>
    <row r="17" spans="1:36 15987:15987" ht="14.25" customHeight="1">
      <c r="A17" s="225" t="str" cm="1">
        <f t="array" ref="A17">_xlfn.IFS(D21=0,"",D21&gt;0,D21)</f>
        <v>Elizabeth Pena Ramirez</v>
      </c>
      <c r="B17" s="268" t="str" cm="1">
        <f t="array" ref="B17">_xlfn.IFS(F21=0,"",F21&gt;0,F21)</f>
        <v>P</v>
      </c>
      <c r="C17" s="61"/>
      <c r="D17" s="956" t="s">
        <v>1041</v>
      </c>
      <c r="E17" s="956"/>
      <c r="F17" s="978" t="s">
        <v>358</v>
      </c>
      <c r="G17" s="956" t="s">
        <v>1042</v>
      </c>
      <c r="H17" s="958"/>
      <c r="I17" s="836" t="s">
        <v>351</v>
      </c>
      <c r="J17" s="1468"/>
      <c r="K17" s="430"/>
      <c r="L17" s="321"/>
      <c r="M17" s="244" t="str">
        <f>IF(L17&lt;&gt;0,_xlfn.XLOOKUP(L17,$O$5:$O$45,$P$5:$P$45),"")</f>
        <v/>
      </c>
      <c r="N17" s="113"/>
      <c r="O17" s="278" t="s">
        <v>523</v>
      </c>
      <c r="P17" s="157" t="s">
        <v>524</v>
      </c>
      <c r="Q17" s="163">
        <f t="shared" si="1"/>
        <v>0</v>
      </c>
      <c r="R17" s="443"/>
      <c r="S17" s="153">
        <f ca="1">LOOKUP(TODAY(),'Deployment needs'!$2:$2,'Deployment needs'!87:87)</f>
        <v>0</v>
      </c>
      <c r="T17" s="113"/>
      <c r="U17" s="1493" t="s">
        <v>492</v>
      </c>
      <c r="V17" s="1493"/>
      <c r="W17" s="113"/>
      <c r="X17" s="113"/>
      <c r="Y17" s="113"/>
      <c r="Z17" s="1473"/>
      <c r="AA17" s="397" t="str" cm="1">
        <f t="array" ref="AA17">IFERROR(INDEX($A$1:$A$504,SMALL(IF($O$13=$B$1:$B$504,ROW($B$1:$B$504)-MIN(ROW($A$1:$A$504))+1,""), ROW()-12)),"")</f>
        <v/>
      </c>
      <c r="AB17" s="397" t="str" cm="1">
        <f t="array" ref="AB17">IFERROR(INDEX($A$1:$A$504,SMALL(IF($O$17=$B$1:$B$504,ROW($B$1:$B$504)-MIN(ROW($A$1:$A$504))+1,""), ROW()-16)),"")</f>
        <v/>
      </c>
      <c r="AC17" s="231" t="str" cm="1">
        <f t="array" ref="AC17">IFERROR(INDEX($A$1:$A$504,SMALL(IF($O$28=$B$1:$B$504,ROW($B$1:$B$504)-MIN(ROW($A$1:$A$504))+1,""), ROW()-16)),"")</f>
        <v/>
      </c>
      <c r="AD17" s="397" t="str" cm="1">
        <f t="array" ref="AD17">IFERROR(INDEX($A$1:$A$504,SMALL(IF($O$16=$B$1:$B$504,ROW($B$1:$B$504)-MIN(ROW($A$1:$A$504))+1,""), ROW()-16)),"")</f>
        <v/>
      </c>
      <c r="AE17" s="397" t="str" cm="1">
        <f t="array" ref="AE17">IFERROR(INDEX($A$1:$A$504,SMALL(IF($O$23=$B$1:$B$504,ROW($B$1:$B$504)-MIN(ROW($A$1:$A$504))+1,""), ROW()-12)),"")</f>
        <v/>
      </c>
      <c r="AF17" s="405" t="str">
        <f ca="1">"Returns Putaway"&amp;" "&amp;R25</f>
        <v>Returns Putaway 358</v>
      </c>
      <c r="AG17" s="397" t="str" cm="1">
        <f t="array" ref="AG17">IFERROR(INDEX($A$1:$A$504,SMALL(IF($O$31=$B$1:$B$504,ROW($B$1:$B$504)-MIN(ROW($A$1:$A$504))+1,""), ROW()-15)),"")</f>
        <v>Dailen Alvarez Sanchez</v>
      </c>
      <c r="AH17" s="402" t="str" cm="1">
        <f t="array" ref="AH17">IFERROR(INDEX($A$1:$A$44,SMALL(IF($O$6=$B$1:$B$44,ROW($B$1:$B$44)-MIN(ROW($A$1:$A$44))+1,""), ROW()-1)),"")</f>
        <v>Melissa Irasema Pico Parra</v>
      </c>
      <c r="AI17" s="776" t="str" cm="1">
        <f t="array" ref="AI17">IFERROR(INDEX($A$45:$A$507,SMALL(IF($O$6=$B$45:$B$507,ROW($B$45:$B$507)-MIN(ROW($A$45:$A$507))+1,""), ROW()-1)),"")</f>
        <v>Jesus Raul Soto</v>
      </c>
    </row>
    <row r="18" spans="1:36 15987:15987" ht="14.25" customHeight="1">
      <c r="A18" s="225" t="str" cm="1">
        <f t="array" ref="A18">_xlfn.IFS(D22=0,"",D22&gt;0,D22)</f>
        <v>Freddy Sosa</v>
      </c>
      <c r="B18" s="268" t="str" cm="1">
        <f t="array" ref="B18">_xlfn.IFS(F22=0,"",F22&gt;0,F22)</f>
        <v>rt</v>
      </c>
      <c r="C18" s="61"/>
      <c r="D18" s="964" t="s">
        <v>1043</v>
      </c>
      <c r="E18" s="964"/>
      <c r="F18" s="836" t="s">
        <v>344</v>
      </c>
      <c r="G18" s="964" t="s">
        <v>1044</v>
      </c>
      <c r="H18" s="967"/>
      <c r="I18" s="836" t="s">
        <v>344</v>
      </c>
      <c r="J18" s="1468"/>
      <c r="K18" s="430"/>
      <c r="L18" s="321"/>
      <c r="M18" s="244" t="str">
        <f>IF(L18&lt;&gt;0,_xlfn.XLOOKUP(L18,$O$5:$O$45,$P$5:$P$45),"")</f>
        <v/>
      </c>
      <c r="N18" s="94"/>
      <c r="O18" s="278" t="s">
        <v>526</v>
      </c>
      <c r="P18" s="157" t="s">
        <v>527</v>
      </c>
      <c r="Q18" s="163">
        <f t="shared" si="1"/>
        <v>0</v>
      </c>
      <c r="R18" s="444"/>
      <c r="S18" s="153">
        <f ca="1">LOOKUP(TODAY(),'Deployment needs'!$2:$2,'Deployment needs'!71:71)</f>
        <v>0</v>
      </c>
      <c r="T18" s="113"/>
      <c r="U18" s="753" t="s">
        <v>1045</v>
      </c>
      <c r="V18" s="751" t="s">
        <v>1046</v>
      </c>
      <c r="W18" s="113"/>
      <c r="X18" s="113"/>
      <c r="Y18" s="113"/>
      <c r="Z18" s="1473"/>
      <c r="AA18" s="397" t="str" cm="1">
        <f t="array" ref="AA18">IFERROR(INDEX($A$1:$A$504,SMALL(IF($O$13=$B$1:$B$504,ROW($B$1:$B$504)-MIN(ROW($A$1:$A$504))+1,""), ROW()-12)),"")</f>
        <v/>
      </c>
      <c r="AB18" s="397" t="str" cm="1">
        <f t="array" ref="AB18">IFERROR(INDEX($A$1:$A$504,SMALL(IF($O$17=$B$1:$B$504,ROW($B$1:$B$504)-MIN(ROW($A$1:$A$504))+1,""), ROW()-16)),"")</f>
        <v/>
      </c>
      <c r="AC18" s="231"/>
      <c r="AD18" s="397" t="str" cm="1">
        <f t="array" ref="AD18">IFERROR(INDEX($A$1:$A$504,SMALL(IF($O$16=$B$1:$B$504,ROW($B$1:$B$504)-MIN(ROW($A$1:$A$504))+1,""), ROW()-16)),"")</f>
        <v/>
      </c>
      <c r="AE18" s="397" t="str" cm="1">
        <f t="array" ref="AE18">IFERROR(INDEX($A$1:$A$504,SMALL(IF($O$23=$B$1:$B$504,ROW($B$1:$B$504)-MIN(ROW($A$1:$A$504))+1,""), ROW()-12)),"")</f>
        <v/>
      </c>
      <c r="AF18" s="397" t="str" cm="1">
        <f t="array" ref="AF18">IFERROR(INDEX($A$1:$A$504,SMALL(IF($O$26=$B$1:$B$504,ROW($B$1:$B$504)-MIN(ROW($A$1:$A$504))+1,""), ROW()-17)),"")</f>
        <v/>
      </c>
      <c r="AG18" s="397" t="str" cm="1">
        <f t="array" ref="AG18">IFERROR(INDEX($A$1:$A$504,SMALL(IF($O$31=$B$1:$B$504,ROW($B$1:$B$504)-MIN(ROW($A$1:$A$504))+1,""), ROW()-15)),"")</f>
        <v>Yliusca Santiesteban</v>
      </c>
      <c r="AH18" s="402" t="str" cm="1">
        <f t="array" ref="AH18">IFERROR(INDEX($A$1:$A$44,SMALL(IF($O$6=$B$1:$B$44,ROW($B$1:$B$44)-MIN(ROW($A$1:$A$44))+1,""), ROW()-1)),"")</f>
        <v>Niuris Colas Bravo</v>
      </c>
      <c r="AI18" s="776" t="str" cm="1">
        <f t="array" ref="AI18">IFERROR(INDEX($A$45:$A$507,SMALL(IF($O$6=$B$45:$B$507,ROW($B$45:$B$507)-MIN(ROW($A$45:$A$507))+1,""), ROW()-1)),"")</f>
        <v>Yunildre Tejas Pelaez</v>
      </c>
    </row>
    <row r="19" spans="1:36 15987:15987" ht="14.25" customHeight="1">
      <c r="A19" s="225" t="str" cm="1">
        <f t="array" ref="A19">_xlfn.IFS(D23=0,"",D23&gt;0,D23)</f>
        <v>Idelmis Infante Silva</v>
      </c>
      <c r="B19" s="268" t="str" cm="1">
        <f t="array" ref="B19">_xlfn.IFS(F23=0,"",F23&gt;0,F23)</f>
        <v>AB</v>
      </c>
      <c r="C19" s="61"/>
      <c r="D19" s="956" t="s">
        <v>1047</v>
      </c>
      <c r="E19" s="956"/>
      <c r="F19" s="979" t="s">
        <v>1008</v>
      </c>
      <c r="G19" s="964" t="s">
        <v>1048</v>
      </c>
      <c r="H19" s="967"/>
      <c r="I19" s="836" t="s">
        <v>398</v>
      </c>
      <c r="J19" s="1468"/>
      <c r="K19" s="430"/>
      <c r="L19" s="321"/>
      <c r="M19" s="244" t="str">
        <f t="shared" ref="M19:M24" si="3">IF(L19&lt;&gt;0,_xlfn.XLOOKUP(L19,$O$5:$O$45,$P$5:$P$45),"")</f>
        <v/>
      </c>
      <c r="N19" s="94"/>
      <c r="O19" s="278" t="s">
        <v>530</v>
      </c>
      <c r="P19" s="183" t="s">
        <v>531</v>
      </c>
      <c r="Q19" s="163">
        <f t="shared" si="1"/>
        <v>0</v>
      </c>
      <c r="R19" s="221">
        <f ca="1">_xlfn.IFNA(LOOKUP(TODAY(),'Inbound SOS &amp; EOD'!1:1,'Inbound SOS &amp; EOD'!49:49),0)</f>
        <v>0</v>
      </c>
      <c r="S19" s="153">
        <f ca="1">LOOKUP(TODAY(),'Deployment needs'!$2:$2,'Deployment needs'!69:69)</f>
        <v>0</v>
      </c>
      <c r="T19" s="113"/>
      <c r="U19" s="754" t="s">
        <v>1049</v>
      </c>
      <c r="V19" s="960" t="s">
        <v>1050</v>
      </c>
      <c r="W19" s="113"/>
      <c r="Y19" s="113"/>
      <c r="Z19" s="1399" t="s">
        <v>442</v>
      </c>
      <c r="AA19" s="410" t="str">
        <f ca="1">"Receiving"&amp;"  "&amp;R27</f>
        <v>Receiving  523</v>
      </c>
      <c r="AB19" s="397" t="str" cm="1">
        <f t="array" ref="AB19">IFERROR(INDEX($A$1:$A$504,SMALL(IF($O$17=$B$1:$B$504,ROW($B$1:$B$504)-MIN(ROW($A$1:$A$504))+1,""), ROW()-16)),"")</f>
        <v/>
      </c>
      <c r="AC19" s="231" t="str" cm="1">
        <f t="array" ref="AC19">IFERROR(INDEX($A$1:$A$504,SMALL(IF($O$28=$B$1:$B$504,ROW($B$1:$B$504)-MIN(ROW($A$1:$A$504))+1,""), ROW()-16)),"")</f>
        <v/>
      </c>
      <c r="AD19" s="397" t="str" cm="1">
        <f t="array" ref="AD19">IFERROR(INDEX($A$1:$A$504,SMALL(IF($O$16=$B$1:$B$504,ROW($B$1:$B$504)-MIN(ROW($A$1:$A$504))+1,""), ROW()-16)),"")</f>
        <v/>
      </c>
      <c r="AE19" s="397" t="str" cm="1">
        <f t="array" ref="AE19">IFERROR(INDEX($A$1:$A$504,SMALL(IF($O$23=$B$1:$B$504,ROW($B$1:$B$504)-MIN(ROW($A$1:$A$504))+1,""), ROW()-12)),"")</f>
        <v/>
      </c>
      <c r="AF19" s="397" t="str" cm="1">
        <f t="array" ref="AF19">IFERROR(INDEX($A$1:$A$504,SMALL(IF($O$26=$B$1:$B$504,ROW($B$1:$B$504)-MIN(ROW($A$1:$A$504))+1,""), ROW()-17)),"")</f>
        <v/>
      </c>
      <c r="AG19" s="397" t="str" cm="1">
        <f t="array" ref="AG19">IFERROR(INDEX($A$1:$A$504,SMALL(IF($O$31=$B$1:$B$504,ROW($B$1:$B$504)-MIN(ROW($A$1:$A$504))+1,""), ROW()-15)),"")</f>
        <v/>
      </c>
      <c r="AH19" s="402" t="str" cm="1">
        <f t="array" ref="AH19">IFERROR(INDEX($A$1:$A$44,SMALL(IF($O$6=$B$1:$B$44,ROW($B$1:$B$44)-MIN(ROW($A$1:$A$44))+1,""), ROW()-1)),"")</f>
        <v>Pedro Alfonso Roque</v>
      </c>
      <c r="AI19" s="776" t="str" cm="1">
        <f t="array" ref="AI19">IFERROR(INDEX($A$45:$A$507,SMALL(IF($O$6=$B$45:$B$507,ROW($B$45:$B$507)-MIN(ROW($A$45:$A$507))+1,""), ROW()-1)),"")</f>
        <v>Zoraya Maria Estevez Escobar</v>
      </c>
    </row>
    <row r="20" spans="1:36 15987:15987" ht="14.25" customHeight="1">
      <c r="A20" s="225" t="str" cm="1">
        <f t="array" ref="A20">_xlfn.IFS(D24=0,"",D24&gt;0,D24)</f>
        <v>Jennifer Hardin</v>
      </c>
      <c r="B20" s="268" t="str" cm="1">
        <f t="array" ref="B20">_xlfn.IFS(F24=0,"",F24&gt;0,F24)</f>
        <v>r</v>
      </c>
      <c r="C20" s="61"/>
      <c r="D20" s="956" t="s">
        <v>1051</v>
      </c>
      <c r="E20" s="956"/>
      <c r="F20" s="978" t="s">
        <v>358</v>
      </c>
      <c r="G20" s="964" t="s">
        <v>1052</v>
      </c>
      <c r="H20" s="967"/>
      <c r="I20" s="894" t="s">
        <v>344</v>
      </c>
      <c r="J20" s="1468"/>
      <c r="K20" s="430"/>
      <c r="L20" s="321"/>
      <c r="M20" s="244" t="str">
        <f t="shared" si="3"/>
        <v/>
      </c>
      <c r="N20" s="94"/>
      <c r="O20" s="278" t="s">
        <v>533</v>
      </c>
      <c r="P20" s="183" t="s">
        <v>534</v>
      </c>
      <c r="Q20" s="163">
        <f t="shared" si="1"/>
        <v>2</v>
      </c>
      <c r="R20" s="221">
        <f ca="1">_xlfn.IFNA(LOOKUP(TODAY(),'Inbound SOS &amp; EOD'!1:1,'Inbound SOS &amp; EOD'!59:59),0)</f>
        <v>0</v>
      </c>
      <c r="S20" s="153">
        <f ca="1">LOOKUP(TODAY(),'Deployment needs'!$2:$2,'Deployment needs'!70:70)</f>
        <v>0</v>
      </c>
      <c r="T20" s="113"/>
      <c r="U20" s="113"/>
      <c r="W20" s="113"/>
      <c r="X20" s="113" t="s">
        <v>173</v>
      </c>
      <c r="Y20" s="113"/>
      <c r="Z20" s="1399"/>
      <c r="AA20" s="333" t="str" cm="1">
        <f t="array" ref="AA20">IFERROR(INDEX($A$1:$A$504,SMALL(IF($O$27=$B$1:$B$504,ROW($B$1:$B$504)-MIN(ROW($A$1:$A$504))+1,""), ROW()-19)),"")</f>
        <v/>
      </c>
      <c r="AB20" s="397" t="str" cm="1">
        <f t="array" ref="AB20">IFERROR(INDEX($A$1:$A$504,SMALL(IF($O$17=$B$1:$B$504,ROW($B$1:$B$504)-MIN(ROW($A$1:$A$504))+1,""), ROW()-16)),"")</f>
        <v/>
      </c>
      <c r="AC20" s="403" t="str">
        <f ca="1">"Pull"&amp;"   "&amp;R20</f>
        <v>Pull   0</v>
      </c>
      <c r="AD20" s="408" t="str">
        <f ca="1">"Throw"&amp;"   "&amp;R21</f>
        <v>Throw   0</v>
      </c>
      <c r="AE20" s="397" t="str" cm="1">
        <f t="array" ref="AE20">IFERROR(INDEX($A$1:$A$504,SMALL(IF($O$23=$B$1:$B$504,ROW($B$1:$B$504)-MIN(ROW($A$1:$A$504))+1,""), ROW()-12)),"")</f>
        <v/>
      </c>
      <c r="AF20" s="397" t="str" cm="1">
        <f t="array" ref="AF20">IFERROR(INDEX($A$1:$A$504,SMALL(IF($O$26=$B$1:$B$504,ROW($B$1:$B$504)-MIN(ROW($A$1:$A$504))+1,""), ROW()-17)),"")</f>
        <v/>
      </c>
      <c r="AG20" s="397" t="str" cm="1">
        <f t="array" ref="AG20">IFERROR(INDEX($A$1:$A$504,SMALL(IF($O$31=$B$1:$B$504,ROW($B$1:$B$504)-MIN(ROW($A$1:$A$504))+1,""), ROW()-15)),"")</f>
        <v/>
      </c>
      <c r="AH20" s="402" t="str" cm="1">
        <f t="array" ref="AH20">IFERROR(INDEX($A$1:$A$44,SMALL(IF($O$6=$B$1:$B$44,ROW($B$1:$B$44)-MIN(ROW($A$1:$A$44))+1,""), ROW()-1)),"")</f>
        <v>Talia Gonzales Viera</v>
      </c>
      <c r="AI20" s="776" t="str" cm="1">
        <f t="array" ref="AI20">IFERROR(INDEX($A$45:$A$507,SMALL(IF($O$6=$B$45:$B$507,ROW($B$45:$B$507)-MIN(ROW($A$45:$A$507))+1,""), ROW()-1)),"")</f>
        <v/>
      </c>
    </row>
    <row r="21" spans="1:36 15987:15987" ht="14.25" customHeight="1">
      <c r="A21" s="225" t="str" cm="1">
        <f t="array" ref="A21">_xlfn.IFS(D25=0,"",D25&gt;0,D25)</f>
        <v>Juan Miguel Vanguela Gonzalez</v>
      </c>
      <c r="B21" s="268" t="str" cm="1">
        <f t="array" ref="B21">_xlfn.IFS(F25=0,"",F25&gt;0,F25)</f>
        <v>P</v>
      </c>
      <c r="C21" s="61"/>
      <c r="D21" s="956" t="s">
        <v>1053</v>
      </c>
      <c r="E21" s="956"/>
      <c r="F21" s="978" t="s">
        <v>358</v>
      </c>
      <c r="G21" s="965" t="s">
        <v>1054</v>
      </c>
      <c r="H21" s="968"/>
      <c r="I21" s="894" t="s">
        <v>344</v>
      </c>
      <c r="J21" s="1468"/>
      <c r="K21" s="430"/>
      <c r="L21" s="321"/>
      <c r="M21" s="244" t="str">
        <f t="shared" si="3"/>
        <v/>
      </c>
      <c r="N21" s="94"/>
      <c r="O21" s="278" t="s">
        <v>356</v>
      </c>
      <c r="P21" s="183" t="s">
        <v>537</v>
      </c>
      <c r="Q21" s="163">
        <f t="shared" si="1"/>
        <v>3</v>
      </c>
      <c r="R21" s="221">
        <f ca="1">_xlfn.IFNA(LOOKUP(TODAY(),'Inbound SOS &amp; EOD'!1:1,'Inbound SOS &amp; EOD'!60:60),0)+R22</f>
        <v>0</v>
      </c>
      <c r="S21" s="153">
        <f ca="1">LOOKUP(TODAY(),'Deployment needs'!$2:$2,'Deployment needs'!92:92)</f>
        <v>0</v>
      </c>
      <c r="T21" s="113"/>
      <c r="U21" s="113"/>
      <c r="W21" s="113"/>
      <c r="X21" s="113"/>
      <c r="Y21" s="113"/>
      <c r="Z21" s="1399"/>
      <c r="AA21" s="333" t="str" cm="1">
        <f t="array" ref="AA21">IFERROR(INDEX($A$1:$A$504,SMALL(IF($O$27=$B$1:$B$504,ROW($B$1:$B$504)-MIN(ROW($A$1:$A$504))+1,""), ROW()-19)),"")</f>
        <v/>
      </c>
      <c r="AB21" s="397" t="str" cm="1">
        <f t="array" ref="AB21">IFERROR(INDEX($A$1:$A$504,SMALL(IF($O$17=$B$1:$B$504,ROW($B$1:$B$504)-MIN(ROW($A$1:$A$504))+1,""), ROW()-16)),"")</f>
        <v/>
      </c>
      <c r="AC21" s="397" t="str" cm="1">
        <f t="array" ref="AC21">IFERROR(INDEX($A$1:$A$504,SMALL(IF($O$20=$B$1:$B$504,ROW($B$1:$B$504)-MIN(ROW($A$1:$A$504))+1,""), ROW()-20)),"")</f>
        <v>Alexcy Garcia</v>
      </c>
      <c r="AD21" s="397" t="str" cm="1">
        <f t="array" ref="AD21">IFERROR(INDEX($A$1:$A$504,SMALL(IF($O$21=$B$1:$B$504,ROW($B$1:$B$504)-MIN(ROW($A$1:$A$504))+1,""), ROW()-20)),"")</f>
        <v>Freddy Sosa</v>
      </c>
      <c r="AE21" s="397" t="str" cm="1">
        <f t="array" ref="AE21">IFERROR(INDEX($A$1:$A$504,SMALL(IF($O$23=$B$1:$B$504,ROW($B$1:$B$504)-MIN(ROW($A$1:$A$504))+1,""), ROW()-12)),"")</f>
        <v/>
      </c>
      <c r="AF21" s="397" t="str" cm="1">
        <f t="array" ref="AF21">IFERROR(INDEX($A$1:$A$504,SMALL(IF($O$26=$B$1:$B$504,ROW($B$1:$B$504)-MIN(ROW($A$1:$A$504))+1,""), ROW()-17)),"")</f>
        <v/>
      </c>
      <c r="AG21" s="397" t="str" cm="1">
        <f t="array" ref="AG21">IFERROR(INDEX($A$1:$A$504,SMALL(IF($O$31=$B$1:$B$504,ROW($B$1:$B$504)-MIN(ROW($A$1:$A$504))+1,""), ROW()-15)),"")</f>
        <v/>
      </c>
      <c r="AH21" s="402" t="str" cm="1">
        <f t="array" ref="AH21">IFERROR(INDEX($A$1:$A$44,SMALL(IF($O$6=$B$1:$B$44,ROW($B$1:$B$44)-MIN(ROW($A$1:$A$44))+1,""), ROW()-1)),"")</f>
        <v>Yamil Hernandez Leyva</v>
      </c>
      <c r="AI21" s="776" t="str" cm="1">
        <f t="array" ref="AI21">IFERROR(INDEX($A$45:$A$507,SMALL(IF($O$6=$B$45:$B$507,ROW($B$45:$B$507)-MIN(ROW($A$45:$A$507))+1,""), ROW()-1)),"")</f>
        <v/>
      </c>
    </row>
    <row r="22" spans="1:36 15987:15987" ht="14.25" customHeight="1">
      <c r="A22" s="225" t="str" cm="1">
        <f t="array" ref="A22">_xlfn.IFS(D26=0,"",D26&gt;0,D26)</f>
        <v>Kenia Rodriguez Gonzalez</v>
      </c>
      <c r="B22" s="268" t="str" cm="1">
        <f t="array" ref="B22">_xlfn.IFS(F26=0,"",F26&gt;0,F26)</f>
        <v>DS</v>
      </c>
      <c r="C22" s="61"/>
      <c r="D22" s="956" t="s">
        <v>1055</v>
      </c>
      <c r="E22" s="956"/>
      <c r="F22" s="979" t="s">
        <v>945</v>
      </c>
      <c r="G22" s="956" t="s">
        <v>788</v>
      </c>
      <c r="H22" s="958"/>
      <c r="I22" s="836" t="s">
        <v>348</v>
      </c>
      <c r="J22" s="1468"/>
      <c r="K22" s="430"/>
      <c r="L22" s="321"/>
      <c r="M22" s="244" t="str">
        <f t="shared" si="3"/>
        <v/>
      </c>
      <c r="N22" s="113"/>
      <c r="O22" s="278" t="s">
        <v>540</v>
      </c>
      <c r="P22" s="183" t="s">
        <v>319</v>
      </c>
      <c r="Q22" s="163">
        <v>0</v>
      </c>
      <c r="R22" s="257">
        <f ca="1">_xlfn.IFNA(LOOKUP(TODAY(),'Inbound SOS &amp; EOD'!1:1,'Inbound SOS &amp; EOD'!50:50),0)</f>
        <v>0</v>
      </c>
      <c r="S22" s="153">
        <f ca="1">LOOKUP(TODAY(),'Deployment needs'!$2:$2,'Deployment needs'!80:80)</f>
        <v>0</v>
      </c>
      <c r="T22" s="113"/>
      <c r="U22" s="1262" t="s">
        <v>1056</v>
      </c>
      <c r="V22" s="1262"/>
      <c r="W22" s="1262"/>
      <c r="X22" s="240" t="str">
        <f ca="1">"Goal"&amp;" "&amp;Q2</f>
        <v>Goal 0</v>
      </c>
      <c r="Y22" s="144"/>
      <c r="Z22" s="1399"/>
      <c r="AA22" s="333" t="str" cm="1">
        <f t="array" ref="AA22">IFERROR(INDEX($A$1:$A$504,SMALL(IF($O$27=$B$1:$B$504,ROW($B$1:$B$504)-MIN(ROW($A$1:$A$504))+1,""), ROW()-19)),"")</f>
        <v/>
      </c>
      <c r="AB22" s="397" t="str" cm="1">
        <f t="array" ref="AB22">IFERROR(INDEX($A$1:$A$504,SMALL(IF($O$17=$B$1:$B$504,ROW($B$1:$B$504)-MIN(ROW($A$1:$A$504))+1,""), ROW()-16)),"")</f>
        <v/>
      </c>
      <c r="AC22" s="397" t="str" cm="1">
        <f t="array" ref="AC22">IFERROR(INDEX($A$1:$A$504,SMALL(IF($O$20=$B$1:$B$504,ROW($B$1:$B$504)-MIN(ROW($A$1:$A$504))+1,""), ROW()-20)),"")</f>
        <v>Alexei Mastrapa Torres</v>
      </c>
      <c r="AD22" s="397" t="str" cm="1">
        <f t="array" ref="AD22">IFERROR(INDEX($A$1:$A$504,SMALL(IF($O$21=$B$1:$B$504,ROW($B$1:$B$504)-MIN(ROW($A$1:$A$504))+1,""), ROW()-20)),"")</f>
        <v>Manuel Alejandro Ceballos</v>
      </c>
      <c r="AE22" s="397" t="str" cm="1">
        <f t="array" ref="AE22">IFERROR(INDEX($A$1:$A$504,SMALL(IF($O$23=$B$1:$B$504,ROW($B$1:$B$504)-MIN(ROW($A$1:$A$504))+1,""), ROW()-12)),"")</f>
        <v/>
      </c>
      <c r="AF22" s="397" t="str" cm="1">
        <f t="array" ref="AF22">IFERROR(INDEX($A$1:$A$504,SMALL(IF($O$26=$B$1:$B$504,ROW($B$1:$B$504)-MIN(ROW($A$1:$A$504))+1,""), ROW()-17)),"")</f>
        <v/>
      </c>
      <c r="AG22" s="397" t="str" cm="1">
        <f t="array" ref="AG22">IFERROR(INDEX($A$1:$A$504,SMALL(IF($O$31=$B$1:$B$504,ROW($B$1:$B$504)-MIN(ROW($A$1:$A$504))+1,""), ROW()-15)),"")</f>
        <v/>
      </c>
      <c r="AH22" s="402" t="str" cm="1">
        <f t="array" ref="AH22">IFERROR(INDEX($A$1:$A$44,SMALL(IF($O$6=$B$1:$B$44,ROW($B$1:$B$44)-MIN(ROW($A$1:$A$44))+1,""), ROW()-1)),"")</f>
        <v>Yanieisi Cruz</v>
      </c>
      <c r="AI22" s="776" t="str" cm="1">
        <f t="array" ref="AI22">IFERROR(INDEX($A$45:$A$507,SMALL(IF($O$6=$B$45:$B$507,ROW($B$45:$B$507)-MIN(ROW($A$45:$A$507))+1,""), ROW()-1)),"")</f>
        <v/>
      </c>
      <c r="WPW22" s="366"/>
    </row>
    <row r="23" spans="1:36 15987:15987" ht="14.25" customHeight="1">
      <c r="A23" s="225" t="str" cm="1">
        <f t="array" ref="A23">_xlfn.IFS(D27=0,"",D27&gt;0,D27)</f>
        <v>Kevin Acuna Ten</v>
      </c>
      <c r="B23" s="268" t="str" cm="1">
        <f t="array" ref="B23">_xlfn.IFS(F27=0,"",F27&gt;0,F27)</f>
        <v>p</v>
      </c>
      <c r="C23" s="61"/>
      <c r="D23" s="956" t="s">
        <v>1057</v>
      </c>
      <c r="E23" s="956"/>
      <c r="F23" s="979" t="s">
        <v>513</v>
      </c>
      <c r="G23" s="964" t="s">
        <v>1058</v>
      </c>
      <c r="H23" s="969"/>
      <c r="I23" s="894" t="s">
        <v>398</v>
      </c>
      <c r="J23" s="1468"/>
      <c r="K23" s="430"/>
      <c r="L23" s="321"/>
      <c r="M23" s="244" t="str">
        <f t="shared" si="3"/>
        <v/>
      </c>
      <c r="N23" s="113"/>
      <c r="O23" s="278" t="s">
        <v>542</v>
      </c>
      <c r="P23" s="183" t="s">
        <v>543</v>
      </c>
      <c r="Q23" s="163">
        <f t="shared" ref="Q23:Q32" si="4">COUNTIFS($F$5:$L$43,O23)</f>
        <v>0</v>
      </c>
      <c r="R23" s="221">
        <f ca="1">_xlfn.IFNA(LOOKUP(TODAY()+1,'Inbound SOS &amp; EOD'!$1:$1,'Inbound SOS &amp; EOD'!40:40),0)</f>
        <v>1839</v>
      </c>
      <c r="S23" s="153">
        <f ca="1">LOOKUP(TODAY(),'Deployment needs'!$2:$2,'Deployment needs'!81:81)</f>
        <v>0</v>
      </c>
      <c r="T23" s="113" t="s">
        <v>173</v>
      </c>
      <c r="U23" s="233" t="s">
        <v>851</v>
      </c>
      <c r="V23" s="119">
        <v>4</v>
      </c>
      <c r="W23" s="896">
        <v>4.2</v>
      </c>
      <c r="X23" s="234">
        <f>W23/1.75</f>
        <v>2.4</v>
      </c>
      <c r="Z23" s="1399"/>
      <c r="AA23" s="333" t="str" cm="1">
        <f t="array" ref="AA23">IFERROR(INDEX($A$1:$A$504,SMALL(IF($O$27=$B$1:$B$504,ROW($B$1:$B$504)-MIN(ROW($A$1:$A$504))+1,""), ROW()-19)),"")</f>
        <v/>
      </c>
      <c r="AB23" s="397" t="str" cm="1">
        <f t="array" ref="AB23">IFERROR(INDEX($A$1:$A$504,SMALL(IF($O$17=$B$1:$B$504,ROW($B$1:$B$504)-MIN(ROW($A$1:$A$504))+1,""), ROW()-16)),"")</f>
        <v/>
      </c>
      <c r="AC23" s="397" t="str" cm="1">
        <f t="array" ref="AC23">IFERROR(INDEX($A$1:$A$504,SMALL(IF($O$20=$B$1:$B$504,ROW($B$1:$B$504)-MIN(ROW($A$1:$A$504))+1,""), ROW()-20)),"")</f>
        <v/>
      </c>
      <c r="AD23" s="397" t="str" cm="1">
        <f t="array" ref="AD23">IFERROR(INDEX($A$1:$A$504,SMALL(IF($O$21=$B$1:$B$504,ROW($B$1:$B$504)-MIN(ROW($A$1:$A$504))+1,""), ROW()-20)),"")</f>
        <v>Yoslandy Merida</v>
      </c>
      <c r="AE23" s="397" t="str" cm="1">
        <f t="array" ref="AE23">IFERROR(INDEX($A$1:$A$504,SMALL(IF($O$23=$B$1:$B$504,ROW($B$1:$B$504)-MIN(ROW($A$1:$A$504))+1,""), ROW()-12)),"")</f>
        <v/>
      </c>
      <c r="AF23" s="397" t="str" cm="1">
        <f t="array" ref="AF23">IFERROR(INDEX($A$1:$A$504,SMALL(IF($O$26=$B$1:$B$504,ROW($B$1:$B$504)-MIN(ROW($A$1:$A$504))+1,""), ROW()-17)),"")</f>
        <v/>
      </c>
      <c r="AG23" s="397" t="str" cm="1">
        <f t="array" ref="AG23">IFERROR(INDEX($A$1:$A$504,SMALL(IF($O$31=$B$1:$B$504,ROW($B$1:$B$504)-MIN(ROW($A$1:$A$504))+1,""), ROW()-15)),"")</f>
        <v/>
      </c>
      <c r="AH23" s="402" t="str" cm="1">
        <f t="array" ref="AH23">IFERROR(INDEX($A$1:$A$44,SMALL(IF($O$6=$B$1:$B$44,ROW($B$1:$B$44)-MIN(ROW($A$1:$A$44))+1,""), ROW()-1)),"")</f>
        <v>Yoan Manuel Peralta Sardiñas</v>
      </c>
      <c r="AI23" s="776" t="str" cm="1">
        <f t="array" ref="AI23">IFERROR(INDEX($A$45:$A$507,SMALL(IF($O$6=$B$45:$B$507,ROW($B$45:$B$507)-MIN(ROW($A$45:$A$507))+1,""), ROW()-1)),"")</f>
        <v/>
      </c>
    </row>
    <row r="24" spans="1:36 15987:15987" ht="14.25" customHeight="1">
      <c r="A24" s="225" t="str" cm="1">
        <f t="array" ref="A24">_xlfn.IFS(D28=0,"",D28&gt;0,D28)</f>
        <v xml:space="preserve">Lazaro Esquivel </v>
      </c>
      <c r="B24" s="268" t="str" cm="1">
        <f t="array" ref="B24">_xlfn.IFS(F28=0,"",F28&gt;0,F28)</f>
        <v>p</v>
      </c>
      <c r="C24" s="61"/>
      <c r="D24" s="956" t="s">
        <v>1059</v>
      </c>
      <c r="E24" s="956"/>
      <c r="F24" s="979" t="s">
        <v>348</v>
      </c>
      <c r="G24" s="964" t="s">
        <v>1060</v>
      </c>
      <c r="H24" s="967"/>
      <c r="I24" s="836" t="s">
        <v>344</v>
      </c>
      <c r="J24" s="1306"/>
      <c r="K24" s="624"/>
      <c r="L24" s="321"/>
      <c r="M24" s="702" t="str">
        <f t="shared" si="3"/>
        <v/>
      </c>
      <c r="N24" s="113"/>
      <c r="O24" s="278" t="s">
        <v>546</v>
      </c>
      <c r="P24" s="183" t="s">
        <v>547</v>
      </c>
      <c r="Q24" s="163">
        <f t="shared" si="4"/>
        <v>1</v>
      </c>
      <c r="R24" s="221">
        <f ca="1">_xlfn.IFNA(LOOKUP(TODAY()+1,'Inbound SOS &amp; EOD'!$1:$1,'Inbound SOS &amp; EOD'!41:41),0)</f>
        <v>0</v>
      </c>
      <c r="S24" s="153">
        <f ca="1">LOOKUP(TODAY(),'Deployment needs'!$2:$2,'Deployment needs'!82:82)*0.25</f>
        <v>0</v>
      </c>
      <c r="T24" s="113"/>
      <c r="U24" s="233" t="s">
        <v>854</v>
      </c>
      <c r="V24" s="120" t="s">
        <v>855</v>
      </c>
      <c r="W24" s="120" t="s">
        <v>856</v>
      </c>
      <c r="X24" s="235" t="s">
        <v>857</v>
      </c>
      <c r="Z24" s="1399"/>
      <c r="AA24" s="333" t="str" cm="1">
        <f t="array" ref="AA24">IFERROR(INDEX($A$1:$A$504,SMALL(IF($O$27=$B$1:$B$504,ROW($B$1:$B$504)-MIN(ROW($A$1:$A$504))+1,""), ROW()-19)),"")</f>
        <v/>
      </c>
      <c r="AB24" s="397" t="str" cm="1">
        <f t="array" ref="AB24">IFERROR(INDEX($A$1:$A$504,SMALL(IF($O$17=$B$1:$B$504,ROW($B$1:$B$504)-MIN(ROW($A$1:$A$504))+1,""), ROW()-16)),"")</f>
        <v/>
      </c>
      <c r="AC24" s="397" t="str" cm="1">
        <f t="array" ref="AC24">IFERROR(INDEX($A$1:$A$504,SMALL(IF($O$20=$B$1:$B$504,ROW($B$1:$B$504)-MIN(ROW($A$1:$A$504))+1,""), ROW()-20)),"")</f>
        <v/>
      </c>
      <c r="AD24" s="397" t="str" cm="1">
        <f t="array" ref="AD24">IFERROR(INDEX($A$1:$A$504,SMALL(IF($O$21=$B$1:$B$504,ROW($B$1:$B$504)-MIN(ROW($A$1:$A$504))+1,""), ROW()-20)),"")</f>
        <v/>
      </c>
      <c r="AE24" s="397" t="str" cm="1">
        <f t="array" ref="AE24">IFERROR(INDEX($A$1:$A$504,SMALL(IF($O$23=$B$1:$B$504,ROW($B$1:$B$504)-MIN(ROW($A$1:$A$504))+1,""), ROW()-12)),"")</f>
        <v/>
      </c>
      <c r="AF24" s="397" t="str" cm="1">
        <f t="array" ref="AF24">IFERROR(INDEX($A$1:$A$504,SMALL(IF($O$26=$B$1:$B$504,ROW($B$1:$B$504)-MIN(ROW($A$1:$A$504))+1,""), ROW()-17)),"")</f>
        <v/>
      </c>
      <c r="AG24" s="397" t="str" cm="1">
        <f t="array" ref="AG24">IFERROR(INDEX($A$1:$A$504,SMALL(IF($O$31=$B$1:$B$504,ROW($B$1:$B$504)-MIN(ROW($A$1:$A$504))+1,""), ROW()-15)),"")</f>
        <v/>
      </c>
      <c r="AH24" s="402" t="str" cm="1">
        <f t="array" ref="AH24">IFERROR(INDEX($A$1:$A$44,SMALL(IF($O$6=$B$1:$B$44,ROW($B$1:$B$44)-MIN(ROW($A$1:$A$44))+1,""), ROW()-1)),"")</f>
        <v>Yudeisy López Garcia</v>
      </c>
      <c r="AI24" s="776" t="str" cm="1">
        <f t="array" ref="AI24">IFERROR(INDEX($A$45:$A$507,SMALL(IF($O$6=$B$45:$B$507,ROW($B$45:$B$507)-MIN(ROW($A$45:$A$507))+1,""), ROW()-1)),"")</f>
        <v/>
      </c>
    </row>
    <row r="25" spans="1:36 15987:15987" ht="14.25" customHeight="1">
      <c r="A25" s="225" t="str" cm="1">
        <f t="array" ref="A25">_xlfn.IFS(D29=0,"",D29&gt;0,D29)</f>
        <v>Lisandra Parache</v>
      </c>
      <c r="B25" s="268" t="str" cm="1">
        <f t="array" ref="B25">_xlfn.IFS(F29=0,"",F29&gt;0,F29)</f>
        <v>re</v>
      </c>
      <c r="C25" s="61"/>
      <c r="D25" s="957" t="s">
        <v>1061</v>
      </c>
      <c r="E25" s="980"/>
      <c r="F25" s="983" t="s">
        <v>358</v>
      </c>
      <c r="G25" s="965" t="s">
        <v>1062</v>
      </c>
      <c r="H25" s="968"/>
      <c r="I25" s="836" t="s">
        <v>945</v>
      </c>
      <c r="J25" s="1306"/>
      <c r="K25" s="625"/>
      <c r="L25" s="321"/>
      <c r="M25" s="244"/>
      <c r="N25" s="113"/>
      <c r="O25" s="278" t="s">
        <v>550</v>
      </c>
      <c r="P25" s="183" t="s">
        <v>551</v>
      </c>
      <c r="Q25" s="163">
        <f t="shared" si="4"/>
        <v>0</v>
      </c>
      <c r="R25" s="1257">
        <f ca="1">_xlfn.IFNA(LOOKUP(TODAY(),'Inbound SOS &amp; EOD'!$1:$1,'Inbound SOS &amp; EOD'!57:57),0)</f>
        <v>358</v>
      </c>
      <c r="S25" s="153">
        <f ca="1">LOOKUP(TODAY(),'Deployment needs'!$2:$2,'Deployment needs'!82:82)</f>
        <v>0</v>
      </c>
      <c r="U25" s="236" t="s">
        <v>498</v>
      </c>
      <c r="V25" s="119">
        <v>16</v>
      </c>
      <c r="W25" s="119">
        <v>165</v>
      </c>
      <c r="X25" s="237">
        <f>W25*V25*$V$23</f>
        <v>10560</v>
      </c>
      <c r="Z25" s="1399"/>
      <c r="AA25" s="333" t="str" cm="1">
        <f t="array" ref="AA25">IFERROR(INDEX($A$1:$A$504,SMALL(IF($O$27=$B$1:$B$504,ROW($B$1:$B$504)-MIN(ROW($A$1:$A$504))+1,""), ROW()-19)),"")</f>
        <v/>
      </c>
      <c r="AB25" s="397" t="str" cm="1">
        <f t="array" ref="AB25">IFERROR(INDEX($A$1:$A$504,SMALL(IF($O$17=$B$1:$B$504,ROW($B$1:$B$504)-MIN(ROW($A$1:$A$504))+1,""), ROW()-16)),"")</f>
        <v/>
      </c>
      <c r="AC25" s="397" t="str" cm="1">
        <f t="array" ref="AC25">IFERROR(INDEX($A$1:$A$504,SMALL(IF($O$20=$B$1:$B$504,ROW($B$1:$B$504)-MIN(ROW($A$1:$A$504))+1,""), ROW()-20)),"")</f>
        <v/>
      </c>
      <c r="AD25" s="397" t="str" cm="1">
        <f t="array" ref="AD25">IFERROR(INDEX($A$1:$A$504,SMALL(IF($O$21=$B$1:$B$504,ROW($B$1:$B$504)-MIN(ROW($A$1:$A$504))+1,""), ROW()-20)),"")</f>
        <v/>
      </c>
      <c r="AE25" s="397" t="str" cm="1">
        <f t="array" ref="AE25">IFERROR(INDEX($A$1:$A$504,SMALL(IF($O$23=$B$1:$B$504,ROW($B$1:$B$504)-MIN(ROW($A$1:$A$504))+1,""), ROW()-12)),"")</f>
        <v/>
      </c>
      <c r="AF25" s="397" t="str" cm="1">
        <f t="array" ref="AF25">IFERROR(INDEX($A$1:$A$504,SMALL(IF($O$26=$B$1:$B$504,ROW($B$1:$B$504)-MIN(ROW($A$1:$A$504))+1,""), ROW()-17)),"")</f>
        <v/>
      </c>
      <c r="AG25" s="397" t="str" cm="1">
        <f t="array" ref="AG25">IFERROR(INDEX($A$1:$A$504,SMALL(IF($O$31=$B$1:$B$504,ROW($B$1:$B$504)-MIN(ROW($A$1:$A$504))+1,""), ROW()-15)),"")</f>
        <v/>
      </c>
      <c r="AH25" s="402" t="str" cm="1">
        <f t="array" ref="AH25">IFERROR(INDEX($A$1:$A$44,SMALL(IF($O$6=$B$1:$B$44,ROW($B$1:$B$44)-MIN(ROW($A$1:$A$44))+1,""), ROW()-1)),"")</f>
        <v>Yulianela Cruz Ruiz</v>
      </c>
      <c r="AI25" s="776" t="str" cm="1">
        <f t="array" ref="AI25">IFERROR(INDEX($A$45:$A$507,SMALL(IF($O$6=$B$45:$B$507,ROW($B$45:$B$507)-MIN(ROW($A$45:$A$507))+1,""), ROW()-1)),"")</f>
        <v/>
      </c>
    </row>
    <row r="26" spans="1:36 15987:15987" ht="14.25" customHeight="1">
      <c r="A26" s="225" t="str" cm="1">
        <f t="array" ref="A26">_xlfn.IFS(D30=0,"",D30&gt;0,D30)</f>
        <v>Lisnay Lopez Roque</v>
      </c>
      <c r="B26" s="268" t="str" cm="1">
        <f t="array" ref="B26">_xlfn.IFS(F30=0,"",F30&gt;0,F30)</f>
        <v>P</v>
      </c>
      <c r="C26" s="61"/>
      <c r="D26" s="956" t="s">
        <v>1063</v>
      </c>
      <c r="E26" s="958"/>
      <c r="F26" s="836" t="s">
        <v>518</v>
      </c>
      <c r="G26" s="956" t="s">
        <v>1064</v>
      </c>
      <c r="H26" s="971"/>
      <c r="I26" s="904" t="s">
        <v>344</v>
      </c>
      <c r="J26" s="1306"/>
      <c r="K26" s="625"/>
      <c r="L26" s="321"/>
      <c r="M26" s="244"/>
      <c r="N26" s="113"/>
      <c r="O26" s="278" t="s">
        <v>554</v>
      </c>
      <c r="P26" s="183" t="s">
        <v>134</v>
      </c>
      <c r="Q26" s="163">
        <f t="shared" si="4"/>
        <v>0</v>
      </c>
      <c r="R26" s="1257"/>
      <c r="S26" s="153">
        <f ca="1">LOOKUP(TODAY(),'Deployment needs'!$2:$2,'Deployment needs'!72:72)</f>
        <v>0</v>
      </c>
      <c r="T26" s="113"/>
      <c r="U26" s="236" t="s">
        <v>501</v>
      </c>
      <c r="V26" s="119">
        <v>1.5</v>
      </c>
      <c r="W26" s="119">
        <v>200</v>
      </c>
      <c r="X26" s="237">
        <f>W26*V26*$X$23</f>
        <v>720</v>
      </c>
      <c r="Z26" s="1399"/>
      <c r="AA26" s="410" t="s">
        <v>973</v>
      </c>
      <c r="AB26" s="403" t="str">
        <f>"Overstock Putaway"&amp;"   "&amp;T18</f>
        <v xml:space="preserve">Overstock Putaway   </v>
      </c>
      <c r="AC26" s="403" t="s">
        <v>461</v>
      </c>
      <c r="AD26" s="397" t="str" cm="1">
        <f t="array" ref="AD26">IFERROR(INDEX($A$1:$A$504,SMALL(IF($O$21=$B$1:$B$504,ROW($B$1:$B$504)-MIN(ROW($A$1:$A$504))+1,""), ROW()-20)),"")</f>
        <v/>
      </c>
      <c r="AE26" s="408" t="str">
        <f ca="1">"Returns Exceptions"&amp;"   "&amp;$R$24</f>
        <v>Returns Exceptions   0</v>
      </c>
      <c r="AF26" s="397" t="str" cm="1">
        <f t="array" ref="AF26">IFERROR(INDEX($A$1:$A$504,SMALL(IF($O$26=$B$1:$B$504,ROW($B$1:$B$504)-MIN(ROW($A$1:$A$504))+1,""), ROW()-17)),"")</f>
        <v/>
      </c>
      <c r="AG26" s="397" t="str" cm="1">
        <f t="array" ref="AG26">IFERROR(INDEX($A$1:$A$504,SMALL(IF($O$31=$B$1:$B$504,ROW($B$1:$B$504)-MIN(ROW($A$1:$A$504))+1,""), ROW()-15)),"")</f>
        <v/>
      </c>
      <c r="AH26" s="402" t="str" cm="1">
        <f t="array" ref="AH26">IFERROR(INDEX($A$1:$A$44,SMALL(IF($O$6=$B$1:$B$44,ROW($B$1:$B$44)-MIN(ROW($A$1:$A$44))+1,""), ROW()-1)),"")</f>
        <v>Arachely Guerra Cespedes</v>
      </c>
      <c r="AI26" s="776" t="str" cm="1">
        <f t="array" ref="AI26">IFERROR(INDEX($A$45:$A$507,SMALL(IF($O$6=$B$45:$B$507,ROW($B$45:$B$507)-MIN(ROW($A$45:$A$507))+1,""), ROW()-1)),"")</f>
        <v/>
      </c>
    </row>
    <row r="27" spans="1:36 15987:15987" ht="14.25" customHeight="1">
      <c r="A27" s="225" t="str" cm="1">
        <f t="array" ref="A27">_xlfn.IFS(D31=0,"",D31&gt;0,D31)</f>
        <v>Mauri Aguero</v>
      </c>
      <c r="B27" s="268" t="str" cm="1">
        <f t="array" ref="B27">_xlfn.IFS(F31=0,"",F31&gt;0,F31)</f>
        <v>p</v>
      </c>
      <c r="C27" s="61"/>
      <c r="D27" s="1058" t="s">
        <v>1065</v>
      </c>
      <c r="E27" s="971"/>
      <c r="F27" s="982" t="s">
        <v>344</v>
      </c>
      <c r="G27" s="964" t="s">
        <v>1066</v>
      </c>
      <c r="H27" s="967"/>
      <c r="I27" s="836" t="s">
        <v>398</v>
      </c>
      <c r="J27" s="1306"/>
      <c r="K27" s="625"/>
      <c r="L27" s="321"/>
      <c r="M27" s="244"/>
      <c r="N27" s="113"/>
      <c r="O27" s="278" t="s">
        <v>346</v>
      </c>
      <c r="P27" s="183" t="s">
        <v>128</v>
      </c>
      <c r="Q27" s="163">
        <f t="shared" si="4"/>
        <v>0</v>
      </c>
      <c r="R27" s="221">
        <f ca="1">_xlfn.IFNA(LOOKUP(TODAY(),'Inbound SOS &amp; EOD'!$1:$1,'Inbound SOS &amp; EOD'!54:54),0)</f>
        <v>523</v>
      </c>
      <c r="S27" s="153">
        <f ca="1">LOOKUP(TODAY(),'Deployment needs'!$2:$2,'Deployment needs'!73:73)</f>
        <v>0</v>
      </c>
      <c r="T27" s="113"/>
      <c r="U27" s="236"/>
      <c r="V27" s="119"/>
      <c r="W27" s="119"/>
      <c r="X27" s="237"/>
      <c r="Z27" s="1399"/>
      <c r="AA27" s="333" t="str" cm="1">
        <f t="array" ref="AA27">IFERROR(INDEX($A$1:$A$504,SMALL(IF($O$18=$B$1:$B$504,ROW($B$1:$B$504)-MIN(ROW($A$1:$A$504))+1,""), ROW()-26)),"")</f>
        <v/>
      </c>
      <c r="AB27" s="229" t="str" cm="1">
        <f t="array" ref="AB27">IFERROR(INDEX($A$1:$A$504,SMALL(IF($O$19=$B$1:$B$504,ROW($B$1:$B$504)-MIN(ROW($A$1:$A$504))+1,""), ROW()-26)),"")</f>
        <v/>
      </c>
      <c r="AC27" s="229" t="str" cm="1">
        <f t="array" ref="AC27">IFERROR(INDEX($A$1:$A$504,SMALL(IF($O$32=$B$1:$B$504,ROW($B$1:$B$504)-MIN(ROW($A$1:$A$504))+1,""), ROW()-26)),"")</f>
        <v/>
      </c>
      <c r="AD27" s="397" t="str" cm="1">
        <f t="array" ref="AD27">IFERROR(INDEX($A$1:$A$504,SMALL(IF($O$21=$B$1:$B$504,ROW($B$1:$B$504)-MIN(ROW($A$1:$A$504))+1,""), ROW()-20)),"")</f>
        <v/>
      </c>
      <c r="AE27" s="228" t="str" cm="1">
        <f t="array" ref="AE27">IFERROR(INDEX($A$1:$A$504,SMALL(IF($O$24=$B$1:$B$504,ROW($B$1:$B$504)-MIN(ROW($A$1:$A$504))+1,""), ROW()-26)),"")</f>
        <v>Lisandra Parache</v>
      </c>
      <c r="AF27" s="397" t="str" cm="1">
        <f t="array" ref="AF27">IFERROR(INDEX($A$1:$A$504,SMALL(IF($O$26=$B$1:$B$504,ROW($B$1:$B$504)-MIN(ROW($A$1:$A$504))+1,""), ROW()-17)),"")</f>
        <v/>
      </c>
      <c r="AG27" s="397" t="str" cm="1">
        <f t="array" ref="AG27">IFERROR(INDEX($A$1:$A$504,SMALL(IF($O$31=$B$1:$B$504,ROW($B$1:$B$504)-MIN(ROW($A$1:$A$504))+1,""), ROW()-15)),"")</f>
        <v/>
      </c>
      <c r="AH27" s="402" t="str" cm="1">
        <f t="array" ref="AH27">IFERROR(INDEX($A$1:$A$44,SMALL(IF($O$6=$B$1:$B$44,ROW($B$1:$B$44)-MIN(ROW($A$1:$A$44))+1,""), ROW()-1)),"")</f>
        <v/>
      </c>
      <c r="AI27" s="776" t="str" cm="1">
        <f t="array" ref="AI27">IFERROR(INDEX($A$45:$A$507,SMALL(IF($O$6=$B$45:$B$507,ROW($B$45:$B$507)-MIN(ROW($A$45:$A$507))+1,""), ROW()-1)),"")</f>
        <v/>
      </c>
    </row>
    <row r="28" spans="1:36 15987:15987" ht="14.25" customHeight="1">
      <c r="A28" s="225" t="str" cm="1">
        <f t="array" ref="A28">_xlfn.IFS(D32=0,"",D32&gt;0,D32)</f>
        <v>Melissa Irasema Pico Parra</v>
      </c>
      <c r="B28" s="268" t="str" cm="1">
        <f t="array" ref="B28">_xlfn.IFS(F32=0,"",F32&gt;0,F32)</f>
        <v>P</v>
      </c>
      <c r="C28" s="61"/>
      <c r="D28" s="956" t="s">
        <v>1067</v>
      </c>
      <c r="E28" s="958"/>
      <c r="F28" s="978" t="s">
        <v>344</v>
      </c>
      <c r="G28" s="964" t="s">
        <v>1068</v>
      </c>
      <c r="H28" s="967"/>
      <c r="I28" s="836" t="s">
        <v>1008</v>
      </c>
      <c r="J28" s="1306"/>
      <c r="K28" s="625"/>
      <c r="L28" s="321"/>
      <c r="M28" s="244" t="str">
        <f t="shared" ref="M28:M41" si="5">IF(L28&lt;&gt;0,_xlfn.XLOOKUP(L28,$O$5:$O$45,$P$5:$P$45),"")</f>
        <v/>
      </c>
      <c r="N28" s="113" t="s">
        <v>173</v>
      </c>
      <c r="O28" s="278" t="s">
        <v>557</v>
      </c>
      <c r="P28" s="183" t="s">
        <v>130</v>
      </c>
      <c r="Q28" s="163">
        <f t="shared" si="4"/>
        <v>0</v>
      </c>
      <c r="R28" s="222" cm="1">
        <f t="array" aca="1" ref="R28" ca="1">_xlfn.IFNA(LOOKUP(TODAY(),'Inbound SOS &amp; EOD'!$1:$1,('Inbound SOS &amp; EOD'!55:55+'Inbound SOS &amp; EOD'!56:56)),0)</f>
        <v>8</v>
      </c>
      <c r="S28" s="153"/>
      <c r="T28" s="113"/>
      <c r="U28" s="1466" t="s">
        <v>867</v>
      </c>
      <c r="V28" s="1466"/>
      <c r="W28" s="1466"/>
      <c r="X28" s="238">
        <f>SUM(X25:X27)</f>
        <v>11280</v>
      </c>
      <c r="Z28" s="1399"/>
      <c r="AA28" s="333" t="str" cm="1">
        <f t="array" ref="AA28">IFERROR(INDEX($A$1:$A$504,SMALL(IF($O$18=$B$1:$B$504,ROW($B$1:$B$504)-MIN(ROW($A$1:$A$504))+1,""), ROW()-26)),"")</f>
        <v/>
      </c>
      <c r="AB28" s="229" t="str" cm="1">
        <f t="array" ref="AB28">IFERROR(INDEX($A$1:$A$504,SMALL(IF($O$19=$B$1:$B$504,ROW($B$1:$B$504)-MIN(ROW($A$1:$A$504))+1,""), ROW()-26)),"")</f>
        <v/>
      </c>
      <c r="AC28" s="229" t="str" cm="1">
        <f t="array" ref="AC28">IFERROR(INDEX($A$1:$A$504,SMALL(IF($O$32=$B$1:$B$504,ROW($B$1:$B$504)-MIN(ROW($A$1:$A$504))+1,""), ROW()-26)),"")</f>
        <v/>
      </c>
      <c r="AD28" s="397" t="str" cm="1">
        <f t="array" ref="AD28">IFERROR(INDEX($A$1:$A$504,SMALL(IF($O$21=$B$1:$B$504,ROW($B$1:$B$504)-MIN(ROW($A$1:$A$504))+1,""), ROW()-20)),"")</f>
        <v/>
      </c>
      <c r="AE28" s="228" t="str" cm="1">
        <f t="array" ref="AE28">IFERROR(INDEX($A$1:$A$504,SMALL(IF($O$24=$B$1:$B$504,ROW($B$1:$B$504)-MIN(ROW($A$1:$A$504))+1,""), ROW()-26)),"")</f>
        <v/>
      </c>
      <c r="AF28" s="397" t="str" cm="1">
        <f t="array" ref="AF28">IFERROR(INDEX($A$1:$A$504,SMALL(IF($O$26=$B$1:$B$504,ROW($B$1:$B$504)-MIN(ROW($A$1:$A$504))+1,""), ROW()-17)),"")</f>
        <v/>
      </c>
      <c r="AG28" s="397" t="str" cm="1">
        <f t="array" ref="AG28">IFERROR(INDEX($A$1:$A$504,SMALL(IF($O$31=$B$1:$B$504,ROW($B$1:$B$504)-MIN(ROW($A$1:$A$504))+1,""), ROW()-15)),"")</f>
        <v/>
      </c>
      <c r="AH28" s="402" t="str" cm="1">
        <f t="array" ref="AH28">IFERROR(INDEX($A$1:$A$44,SMALL(IF($O$6=$B$1:$B$44,ROW($B$1:$B$44)-MIN(ROW($A$1:$A$44))+1,""), ROW()-1)),"")</f>
        <v/>
      </c>
      <c r="AI28" s="776" t="str" cm="1">
        <f t="array" ref="AI28">IFERROR(INDEX($A$45:$A$507,SMALL(IF($O$6=$B$45:$B$507,ROW($B$45:$B$507)-MIN(ROW($A$45:$A$507))+1,""), ROW()-1)),"")</f>
        <v/>
      </c>
    </row>
    <row r="29" spans="1:36 15987:15987" ht="15" customHeight="1">
      <c r="A29" s="225" t="str" cm="1">
        <f t="array" ref="A29">_xlfn.IFS(D33=0,"",D33&gt;0,D33)</f>
        <v>Niuris Colas Bravo</v>
      </c>
      <c r="B29" s="268" t="str" cm="1">
        <f t="array" ref="B29">_xlfn.IFS(F33=0,"",F33&gt;0,F33)</f>
        <v>P</v>
      </c>
      <c r="C29" s="61"/>
      <c r="D29" s="956" t="s">
        <v>1069</v>
      </c>
      <c r="E29" s="958"/>
      <c r="F29" s="836" t="s">
        <v>942</v>
      </c>
      <c r="G29" s="964" t="s">
        <v>1070</v>
      </c>
      <c r="H29" s="969"/>
      <c r="I29" s="836" t="s">
        <v>344</v>
      </c>
      <c r="J29" s="1306"/>
      <c r="K29" s="625"/>
      <c r="L29" s="321"/>
      <c r="M29" s="244" t="str">
        <f t="shared" si="5"/>
        <v/>
      </c>
      <c r="N29" s="113"/>
      <c r="O29" s="278" t="s">
        <v>558</v>
      </c>
      <c r="P29" s="183" t="s">
        <v>559</v>
      </c>
      <c r="Q29" s="163">
        <f t="shared" si="4"/>
        <v>1</v>
      </c>
      <c r="R29" s="1496"/>
      <c r="S29" s="153">
        <f ca="1">LOOKUP(TODAY(),'Deployment needs'!$2:$2,'Deployment needs'!94:94)</f>
        <v>0</v>
      </c>
      <c r="T29" s="113"/>
      <c r="U29" s="113"/>
      <c r="V29" s="113"/>
      <c r="W29" s="113"/>
      <c r="X29" s="113"/>
      <c r="Z29" s="1399"/>
      <c r="AA29" s="333" t="str" cm="1">
        <f t="array" ref="AA29">IFERROR(INDEX($A$1:$A$504,SMALL(IF($O$18=$B$1:$B$504,ROW($B$1:$B$504)-MIN(ROW($A$1:$A$504))+1,""), ROW()-26)),"")</f>
        <v/>
      </c>
      <c r="AB29" s="229" t="str" cm="1">
        <f t="array" ref="AB29">IFERROR(INDEX($A$1:$A$504,SMALL(IF($O$19=$B$1:$B$504,ROW($B$1:$B$504)-MIN(ROW($A$1:$A$504))+1,""), ROW()-26)),"")</f>
        <v/>
      </c>
      <c r="AC29" s="229" t="str" cm="1">
        <f t="array" ref="AC29">IFERROR(INDEX($A$1:$A$504,SMALL(IF($O$32=$B$1:$B$504,ROW($B$1:$B$504)-MIN(ROW($A$1:$A$504))+1,""), ROW()-26)),"")</f>
        <v/>
      </c>
      <c r="AD29" s="397" t="str" cm="1">
        <f t="array" ref="AD29">IFERROR(INDEX($A$1:$A$504,SMALL(IF($O$21=$B$1:$B$504,ROW($B$1:$B$504)-MIN(ROW($A$1:$A$504))+1,""), ROW()-20)),"")</f>
        <v/>
      </c>
      <c r="AE29" s="228" t="str" cm="1">
        <f t="array" ref="AE29">IFERROR(INDEX($A$1:$A$504,SMALL(IF($O$24=$B$1:$B$504,ROW($B$1:$B$504)-MIN(ROW($A$1:$A$504))+1,""), ROW()-26)),"")</f>
        <v/>
      </c>
      <c r="AF29" s="397" t="str" cm="1">
        <f t="array" ref="AF29">IFERROR(INDEX($A$1:$A$504,SMALL(IF($O$26=$B$1:$B$504,ROW($B$1:$B$504)-MIN(ROW($A$1:$A$504))+1,""), ROW()-17)),"")</f>
        <v/>
      </c>
      <c r="AG29" s="397" t="str" cm="1">
        <f t="array" ref="AG29">IFERROR(INDEX($A$1:$A$504,SMALL(IF($O$31=$B$1:$B$504,ROW($B$1:$B$504)-MIN(ROW($A$1:$A$504))+1,""), ROW()-15)),"")</f>
        <v/>
      </c>
      <c r="AH29" s="402" t="str" cm="1">
        <f t="array" ref="AH29">IFERROR(INDEX($A$1:$A$44,SMALL(IF($O$6=$B$1:$B$44,ROW($B$1:$B$44)-MIN(ROW($A$1:$A$44))+1,""), ROW()-1)),"")</f>
        <v/>
      </c>
      <c r="AI29" s="776" t="str" cm="1">
        <f t="array" ref="AI29">IFERROR(INDEX($A$45:$A$507,SMALL(IF($O$6=$B$45:$B$507,ROW($B$45:$B$507)-MIN(ROW($A$45:$A$507))+1,""), ROW()-1)),"")</f>
        <v/>
      </c>
    </row>
    <row r="30" spans="1:36 15987:15987" ht="14.25" customHeight="1">
      <c r="A30" s="225" t="str" cm="1">
        <f t="array" ref="A30">_xlfn.IFS(D34=0,"",D34&gt;0,D34)</f>
        <v>Pedro Alfonso Roque</v>
      </c>
      <c r="B30" s="268" t="str" cm="1">
        <f t="array" ref="B30">_xlfn.IFS(F34=0,"",F34&gt;0,F34)</f>
        <v>P</v>
      </c>
      <c r="C30" s="61"/>
      <c r="D30" s="964" t="s">
        <v>1071</v>
      </c>
      <c r="E30" s="967"/>
      <c r="F30" s="836" t="s">
        <v>358</v>
      </c>
      <c r="G30" s="964" t="s">
        <v>1072</v>
      </c>
      <c r="H30" s="967"/>
      <c r="I30" s="836" t="s">
        <v>344</v>
      </c>
      <c r="J30" s="1306"/>
      <c r="K30" s="625"/>
      <c r="L30" s="321"/>
      <c r="M30" s="244" t="str">
        <f t="shared" si="5"/>
        <v/>
      </c>
      <c r="N30" s="113"/>
      <c r="O30" s="278" t="s">
        <v>560</v>
      </c>
      <c r="P30" s="185" t="s">
        <v>318</v>
      </c>
      <c r="Q30" s="163">
        <f t="shared" si="4"/>
        <v>0</v>
      </c>
      <c r="R30" s="1496"/>
      <c r="S30" s="153">
        <f ca="1">LOOKUP(TODAY(),'Deployment needs'!$2:$2,'Deployment needs'!41:41)</f>
        <v>0</v>
      </c>
      <c r="T30" s="113" t="s">
        <v>173</v>
      </c>
      <c r="U30" s="1475" t="s">
        <v>873</v>
      </c>
      <c r="V30" s="1475"/>
      <c r="W30" s="1475"/>
      <c r="X30" s="1475"/>
      <c r="Z30" s="1399"/>
      <c r="AA30" s="333" t="str" cm="1">
        <f t="array" ref="AA30">IFERROR(INDEX($A$1:$A$504,SMALL(IF($O$18=$B$1:$B$504,ROW($B$1:$B$504)-MIN(ROW($A$1:$A$504))+1,""), ROW()-26)),"")</f>
        <v/>
      </c>
      <c r="AB30" s="229" t="str" cm="1">
        <f t="array" ref="AB30">IFERROR(INDEX($A$1:$A$504,SMALL(IF($O$19=$B$1:$B$504,ROW($B$1:$B$504)-MIN(ROW($A$1:$A$504))+1,""), ROW()-26)),"")</f>
        <v/>
      </c>
      <c r="AC30" s="229" t="str" cm="1">
        <f t="array" ref="AC30">IFERROR(INDEX($A$1:$A$504,SMALL(IF($O$32=$B$1:$B$504,ROW($B$1:$B$504)-MIN(ROW($A$1:$A$504))+1,""), ROW()-26)),"")</f>
        <v/>
      </c>
      <c r="AD30" s="397" t="str" cm="1">
        <f t="array" ref="AD30">IFERROR(INDEX($A$1:$A$504,SMALL(IF($O$21=$B$1:$B$504,ROW($B$1:$B$504)-MIN(ROW($A$1:$A$504))+1,""), ROW()-20)),"")</f>
        <v/>
      </c>
      <c r="AE30" s="228" t="str" cm="1">
        <f t="array" ref="AE30">IFERROR(INDEX($A$1:$A$504,SMALL(IF($O$24=$B$1:$B$504,ROW($B$1:$B$504)-MIN(ROW($A$1:$A$504))+1,""), ROW()-26)),"")</f>
        <v/>
      </c>
      <c r="AF30" s="397" t="str" cm="1">
        <f t="array" ref="AF30">IFERROR(INDEX($A$1:$A$504,SMALL(IF($O$26=$B$1:$B$504,ROW($B$1:$B$504)-MIN(ROW($A$1:$A$504))+1,""), ROW()-17)),"")</f>
        <v/>
      </c>
      <c r="AG30" s="397" t="str" cm="1">
        <f t="array" ref="AG30">IFERROR(INDEX($A$1:$A$504,SMALL(IF($O$31=$B$1:$B$504,ROW($B$1:$B$504)-MIN(ROW($A$1:$A$504))+1,""), ROW()-15)),"")</f>
        <v/>
      </c>
      <c r="AH30" s="402" t="str" cm="1">
        <f t="array" ref="AH30">IFERROR(INDEX($A$1:$A$44,SMALL(IF($O$6=$B$1:$B$44,ROW($B$1:$B$44)-MIN(ROW($A$1:$A$44))+1,""), ROW()-1)),"")</f>
        <v/>
      </c>
      <c r="AI30" s="776" t="str" cm="1">
        <f t="array" ref="AI30">IFERROR(INDEX($A$45:$A$507,SMALL(IF($O$6=$B$45:$B$507,ROW($B$45:$B$507)-MIN(ROW($A$45:$A$507))+1,""), ROW()-1)),"")</f>
        <v/>
      </c>
    </row>
    <row r="31" spans="1:36 15987:15987" ht="14.25" customHeight="1">
      <c r="A31" s="225" t="str" cm="1">
        <f t="array" ref="A31">_xlfn.IFS(D35=0,"",D35&gt;0,D35)</f>
        <v>Talia Gonzales Viera</v>
      </c>
      <c r="B31" s="268" t="str" cm="1">
        <f t="array" ref="B31">_xlfn.IFS(F35=0,"",F35&gt;0,F35)</f>
        <v>P</v>
      </c>
      <c r="C31" s="61"/>
      <c r="D31" s="956" t="s">
        <v>1073</v>
      </c>
      <c r="E31" s="967"/>
      <c r="F31" s="978" t="s">
        <v>344</v>
      </c>
      <c r="G31" s="956" t="s">
        <v>1074</v>
      </c>
      <c r="H31" s="958"/>
      <c r="I31" s="836" t="s">
        <v>351</v>
      </c>
      <c r="J31" s="1306"/>
      <c r="K31" s="625"/>
      <c r="L31" s="321"/>
      <c r="M31" s="244" t="str">
        <f t="shared" si="5"/>
        <v/>
      </c>
      <c r="N31" s="113"/>
      <c r="O31" s="278" t="s">
        <v>561</v>
      </c>
      <c r="P31" s="157" t="s">
        <v>562</v>
      </c>
      <c r="Q31" s="163">
        <f t="shared" si="4"/>
        <v>3</v>
      </c>
      <c r="R31" s="1496"/>
      <c r="S31" s="271">
        <f ca="1">LOOKUP(TODAY(),'Deployment needs'!$2:$2,'Deployment needs'!76:76)</f>
        <v>0</v>
      </c>
      <c r="T31" s="113"/>
      <c r="U31" s="148" t="s">
        <v>329</v>
      </c>
      <c r="V31" s="145" t="s">
        <v>877</v>
      </c>
      <c r="W31" s="145" t="s">
        <v>856</v>
      </c>
      <c r="X31" s="149" t="s">
        <v>878</v>
      </c>
      <c r="AA31" s="223"/>
      <c r="AB31" s="223"/>
      <c r="AC31" s="223"/>
      <c r="AD31" s="223" t="str" cm="1">
        <f t="array" ref="AD31">IFERROR(INDEX($A$1:$A$504,SMALL(IF($O$21=$B$1:$B$504,ROW($B$1:$B$504)-MIN(ROW($A$1:$A$504))+1,""), ROW()-20)),"")</f>
        <v/>
      </c>
      <c r="AE31" s="226"/>
      <c r="AF31" s="223"/>
      <c r="AG31" s="223"/>
      <c r="AH31" s="402" t="str" cm="1">
        <f t="array" ref="AH31">IFERROR(INDEX($A$1:$A$44,SMALL(IF($O$6=$B$1:$B$44,ROW($B$1:$B$44)-MIN(ROW($A$1:$A$44))+1,""), ROW()-1)),"")</f>
        <v/>
      </c>
      <c r="AI31" s="776" t="str" cm="1">
        <f t="array" ref="AI31">IFERROR(INDEX($A$45:$A$507,SMALL(IF($O$6=$B$45:$B$507,ROW($B$45:$B$507)-MIN(ROW($A$45:$A$507))+1,""), ROW()-1)),"")</f>
        <v/>
      </c>
      <c r="AJ31" s="223"/>
    </row>
    <row r="32" spans="1:36 15987:15987" ht="14.25" customHeight="1">
      <c r="A32" s="268" t="str" cm="1">
        <f t="array" ref="A32">_xlfn.IFS(D36=0,"",D36&gt;0,D36)</f>
        <v>Yamil Hernandez Leyva</v>
      </c>
      <c r="B32" s="268" t="str" cm="1">
        <f t="array" ref="B32">_xlfn.IFS(F36=0,"",F36&gt;0,F36)</f>
        <v>P</v>
      </c>
      <c r="C32" s="61"/>
      <c r="D32" s="964" t="s">
        <v>1075</v>
      </c>
      <c r="E32" s="967"/>
      <c r="F32" s="836" t="s">
        <v>358</v>
      </c>
      <c r="G32" s="964" t="s">
        <v>1076</v>
      </c>
      <c r="H32" s="967"/>
      <c r="I32" s="836" t="s">
        <v>540</v>
      </c>
      <c r="J32" s="1306"/>
      <c r="K32" s="625"/>
      <c r="L32" s="321"/>
      <c r="M32" s="244" t="str">
        <f t="shared" si="5"/>
        <v/>
      </c>
      <c r="N32" s="113"/>
      <c r="O32" s="279" t="s">
        <v>563</v>
      </c>
      <c r="P32" s="275" t="s">
        <v>564</v>
      </c>
      <c r="Q32" s="163">
        <f t="shared" si="4"/>
        <v>0</v>
      </c>
      <c r="R32" s="1496"/>
      <c r="S32" s="270">
        <f ca="1">SUM(S5:S31)</f>
        <v>0</v>
      </c>
      <c r="T32" s="113"/>
      <c r="U32" s="150" t="s">
        <v>543</v>
      </c>
      <c r="V32" s="146">
        <f>Q23</f>
        <v>0</v>
      </c>
      <c r="W32" s="146">
        <f>Narvar</f>
        <v>32</v>
      </c>
      <c r="X32" s="121">
        <f>(W32*V32*$V$23)/2.45</f>
        <v>0</v>
      </c>
      <c r="AA32" s="223"/>
      <c r="AB32" s="223"/>
      <c r="AC32" s="223"/>
      <c r="AD32" s="223" t="str" cm="1">
        <f t="array" ref="AD32">IFERROR(INDEX($A$1:$A$504,SMALL(IF($O$21=$B$1:$B$504,ROW($B$1:$B$504)-MIN(ROW($A$1:$A$504))+1,""), ROW()-20)),"")</f>
        <v/>
      </c>
      <c r="AE32" s="226"/>
      <c r="AF32" s="223"/>
      <c r="AG32" s="223"/>
      <c r="AH32" s="402" t="str" cm="1">
        <f t="array" ref="AH32">IFERROR(INDEX($A$1:$A$44,SMALL(IF($O$6=$B$1:$B$44,ROW($B$1:$B$44)-MIN(ROW($A$1:$A$44))+1,""), ROW()-1)),"")</f>
        <v/>
      </c>
      <c r="AI32" s="776" t="str" cm="1">
        <f t="array" ref="AI32">IFERROR(INDEX($A$45:$A$507,SMALL(IF($O$6=$B$45:$B$507,ROW($B$45:$B$507)-MIN(ROW($A$45:$A$507))+1,""), ROW()-1)),"")</f>
        <v/>
      </c>
      <c r="AJ32" s="223"/>
    </row>
    <row r="33" spans="1:36" s="61" customFormat="1" ht="14.25" customHeight="1">
      <c r="A33" s="268" t="str" cm="1">
        <f t="array" ref="A33">_xlfn.IFS(D37=0,"",D37&gt;0,D37)</f>
        <v>Yanieisi Cruz</v>
      </c>
      <c r="B33" s="268" t="str" cm="1">
        <f t="array" ref="B33">_xlfn.IFS(F37=0,"",F37&gt;0,F37)</f>
        <v>P</v>
      </c>
      <c r="D33" s="956" t="s">
        <v>1077</v>
      </c>
      <c r="E33" s="968"/>
      <c r="F33" s="836" t="s">
        <v>358</v>
      </c>
      <c r="G33" s="964" t="s">
        <v>1078</v>
      </c>
      <c r="H33" s="967"/>
      <c r="I33" s="836" t="s">
        <v>344</v>
      </c>
      <c r="J33" s="1306"/>
      <c r="K33" s="625"/>
      <c r="L33" s="321"/>
      <c r="M33" s="244" t="str">
        <f t="shared" si="5"/>
        <v/>
      </c>
      <c r="N33" s="113"/>
      <c r="O33" s="113"/>
      <c r="P33" s="272" t="s">
        <v>70</v>
      </c>
      <c r="Q33" s="126">
        <f>D44+G44+J44</f>
        <v>74</v>
      </c>
      <c r="R33" s="190"/>
      <c r="S33" s="217">
        <f ca="1">LOOKUP($Q$4,'Deployment needs'!2:2,'Deployment needs'!98:98)</f>
        <v>0</v>
      </c>
      <c r="T33" s="113"/>
      <c r="U33" s="150" t="s">
        <v>547</v>
      </c>
      <c r="V33" s="146">
        <f>Q24</f>
        <v>1</v>
      </c>
      <c r="W33" s="146">
        <f>Exceptions</f>
        <v>25</v>
      </c>
      <c r="X33" s="121">
        <f t="shared" ref="X33:X41" si="6">W33*V33*$V$23</f>
        <v>100</v>
      </c>
      <c r="Y33" s="113"/>
      <c r="Z33"/>
      <c r="AA33" s="223"/>
      <c r="AB33" s="223"/>
      <c r="AC33" s="223"/>
      <c r="AD33" s="223" t="str" cm="1">
        <f t="array" ref="AD33">IFERROR(INDEX($A$1:$A$504,SMALL(IF($O$21=$B$1:$B$504,ROW($B$1:$B$504)-MIN(ROW($A$1:$A$504))+1,""), ROW()-20)),"")</f>
        <v/>
      </c>
      <c r="AE33" s="226"/>
      <c r="AF33" s="223"/>
      <c r="AG33" s="223"/>
      <c r="AH33" s="402" t="str" cm="1">
        <f t="array" ref="AH33">IFERROR(INDEX($A$1:$A$44,SMALL(IF($O$6=$B$1:$B$44,ROW($B$1:$B$44)-MIN(ROW($A$1:$A$44))+1,""), ROW()-1)),"")</f>
        <v/>
      </c>
      <c r="AI33" s="776" t="str" cm="1">
        <f t="array" ref="AI33">IFERROR(INDEX($A$45:$A$507,SMALL(IF($O$6=$B$45:$B$507,ROW($B$45:$B$507)-MIN(ROW($A$45:$A$507))+1,""), ROW()-1)),"")</f>
        <v/>
      </c>
      <c r="AJ33" s="223"/>
    </row>
    <row r="34" spans="1:36" s="61" customFormat="1" ht="14.25" customHeight="1">
      <c r="A34" s="268" t="str" cm="1">
        <f t="array" ref="A34">_xlfn.IFS(D38=0,"",D38&gt;0,D38)</f>
        <v>Yoan Manuel Peralta Sardiñas</v>
      </c>
      <c r="B34" s="268" t="str" cm="1">
        <f t="array" ref="B34">_xlfn.IFS(F38=0,"",F38&gt;0,F38)</f>
        <v>P</v>
      </c>
      <c r="D34" s="964" t="s">
        <v>1079</v>
      </c>
      <c r="E34" s="967"/>
      <c r="F34" s="836" t="s">
        <v>358</v>
      </c>
      <c r="G34" s="972" t="s">
        <v>1080</v>
      </c>
      <c r="H34" s="969"/>
      <c r="I34" s="836" t="s">
        <v>358</v>
      </c>
      <c r="J34" s="1306"/>
      <c r="K34" s="625"/>
      <c r="L34" s="321"/>
      <c r="M34" s="244" t="str">
        <f t="shared" si="5"/>
        <v/>
      </c>
      <c r="N34" s="113"/>
      <c r="O34" s="113"/>
      <c r="P34" s="125" t="s">
        <v>876</v>
      </c>
      <c r="Q34" s="126">
        <f>Q33-Q35</f>
        <v>72</v>
      </c>
      <c r="R34" s="190"/>
      <c r="S34" s="130"/>
      <c r="T34" s="113"/>
      <c r="U34" s="150" t="s">
        <v>134</v>
      </c>
      <c r="V34" s="146">
        <f>Q26</f>
        <v>0</v>
      </c>
      <c r="W34" s="146">
        <f>Returns_put_away</f>
        <v>100</v>
      </c>
      <c r="X34" s="121">
        <f t="shared" si="6"/>
        <v>0</v>
      </c>
      <c r="Z34"/>
      <c r="AA34" s="699" t="str">
        <f>P37</f>
        <v>NC/NS</v>
      </c>
      <c r="AB34" s="699" t="s">
        <v>892</v>
      </c>
      <c r="AC34" s="699" t="s">
        <v>88</v>
      </c>
      <c r="AD34" s="699" t="s">
        <v>90</v>
      </c>
      <c r="AE34" s="699" t="s">
        <v>894</v>
      </c>
      <c r="AF34" s="699" t="s">
        <v>895</v>
      </c>
      <c r="AG34" s="223"/>
      <c r="AH34" s="402" t="str" cm="1">
        <f t="array" ref="AH34">IFERROR(INDEX($A$1:$A$44,SMALL(IF($O$6=$B$1:$B$44,ROW($B$1:$B$44)-MIN(ROW($A$1:$A$44))+1,""), ROW()-1)),"")</f>
        <v/>
      </c>
      <c r="AI34" s="776" t="str" cm="1">
        <f t="array" ref="AI34">IFERROR(INDEX($A$45:$A$507,SMALL(IF($O$6=$B$45:$B$507,ROW($B$45:$B$507)-MIN(ROW($A$45:$A$507))+1,""), ROW()-1)),"")</f>
        <v/>
      </c>
      <c r="AJ34" s="223"/>
    </row>
    <row r="35" spans="1:36" s="61" customFormat="1" ht="14.25" customHeight="1">
      <c r="A35" s="268" t="str" cm="1">
        <f t="array" ref="A35">_xlfn.IFS(D39=0,"",D39&gt;0,D39)</f>
        <v>Yudeisy López Garcia</v>
      </c>
      <c r="B35" s="268" t="str" cm="1">
        <f t="array" ref="B35">_xlfn.IFS(F39=0,"",F39&gt;0,F39)</f>
        <v>P</v>
      </c>
      <c r="D35" s="956" t="s">
        <v>1081</v>
      </c>
      <c r="E35" s="980"/>
      <c r="F35" s="836" t="s">
        <v>358</v>
      </c>
      <c r="G35" s="972" t="s">
        <v>1082</v>
      </c>
      <c r="H35" s="970"/>
      <c r="I35" s="893" t="s">
        <v>358</v>
      </c>
      <c r="J35" s="1306"/>
      <c r="K35" s="625"/>
      <c r="L35" s="321"/>
      <c r="M35" s="244" t="str">
        <f t="shared" si="5"/>
        <v/>
      </c>
      <c r="N35" s="113"/>
      <c r="O35" s="113"/>
      <c r="P35" s="128" t="s">
        <v>881</v>
      </c>
      <c r="Q35" s="129">
        <f>SUM(Q37:Q46)</f>
        <v>2</v>
      </c>
      <c r="R35" s="897">
        <f>Q34/Q33</f>
        <v>0.97297297297297303</v>
      </c>
      <c r="S35" s="130"/>
      <c r="U35" s="150" t="s">
        <v>977</v>
      </c>
      <c r="V35" s="146">
        <f>Q27</f>
        <v>0</v>
      </c>
      <c r="W35" s="146">
        <f>Receiving</f>
        <v>100</v>
      </c>
      <c r="X35" s="121">
        <f t="shared" si="6"/>
        <v>0</v>
      </c>
      <c r="Z35" s="61">
        <v>1</v>
      </c>
      <c r="AA35" s="698" t="str" cm="1">
        <f t="array" ref="AA35">IFERROR(INDEX($A$1:$A$504,SMALL(IF($O$37=$B$1:$B$504,ROW($B$1:$B$504)-MIN(ROW($A$1:$A$504))+1,""), ROW()-34)),"")</f>
        <v>Adriano Urrutia Reyes</v>
      </c>
      <c r="AB35" s="229" t="str" cm="1">
        <f t="array" ref="AB35">IFERROR(INDEX($A$1:$A$504,SMALL(IF($O$38=$B$1:$B$504,ROW($B$1:$B$504)-MIN(ROW($A$1:$A$504))+1,""), ROW()-34)),"")</f>
        <v/>
      </c>
      <c r="AC35" s="333" t="str" cm="1">
        <f t="array" ref="AC35">IFERROR(INDEX($A$1:$A$504,SMALL(IF($O$40=$B$1:$B$504,ROW($B$1:$B$504)-MIN(ROW($A$1:$A$504))+1,""), ROW()-34)),"")</f>
        <v>Aliuska Almira Mateo</v>
      </c>
      <c r="AD35" s="333" t="str" cm="1">
        <f t="array" ref="AD35">IFERROR(INDEX($A$1:$A$504,SMALL(IF($O$39=$B$1:$B$504,ROW($B$1:$B$504)-MIN(ROW($A$1:$A$504))+1,""), ROW()-34)),"")</f>
        <v/>
      </c>
      <c r="AE35" s="333" t="str" cm="1">
        <f t="array" ref="AE35">IFERROR(INDEX($A$1:$A$504,SMALL(IF($O$43=$B$1:$B$504,ROW($B$1:$B$504)-MIN(ROW($A$1:$A$504))+1,""), ROW()-34)),"")</f>
        <v/>
      </c>
      <c r="AF35" s="333" t="str" cm="1">
        <f t="array" ref="AF35">IFERROR(INDEX($A$1:$A$504,SMALL(IF($O$44=$B$1:$B$504,ROW($B$1:$B$504)-MIN(ROW($A$1:$A$504))+1,""), ROW()-34)),"")</f>
        <v/>
      </c>
      <c r="AG35" s="245">
        <v>4</v>
      </c>
      <c r="AH35" s="402" t="str" cm="1">
        <f t="array" ref="AH35">IFERROR(INDEX($A$1:$A$44,SMALL(IF($O$6=$B$1:$B$44,ROW($B$1:$B$44)-MIN(ROW($A$1:$A$44))+1,""), ROW()-1)),"")</f>
        <v/>
      </c>
      <c r="AI35" s="776" t="str" cm="1">
        <f t="array" ref="AI35">IFERROR(INDEX($A$45:$A$507,SMALL(IF($O$6=$B$45:$B$507,ROW($B$45:$B$507)-MIN(ROW($A$45:$A$507))+1,""), ROW()-1)),"")</f>
        <v/>
      </c>
      <c r="AJ35" s="223"/>
    </row>
    <row r="36" spans="1:36" s="61" customFormat="1" ht="14.25" customHeight="1">
      <c r="A36" s="268" t="str" cm="1">
        <f t="array" ref="A36">_xlfn.IFS(D40=0,"",D40&gt;0,D40)</f>
        <v>Yulianela Cruz Ruiz</v>
      </c>
      <c r="B36" s="268" t="str" cm="1">
        <f t="array" ref="B36">_xlfn.IFS(F40=0,"",F40&gt;0,F40)</f>
        <v>p</v>
      </c>
      <c r="D36" s="957" t="s">
        <v>1083</v>
      </c>
      <c r="E36" s="975"/>
      <c r="F36" s="836" t="s">
        <v>358</v>
      </c>
      <c r="G36" s="972" t="s">
        <v>1084</v>
      </c>
      <c r="H36" s="985"/>
      <c r="I36" s="893" t="s">
        <v>364</v>
      </c>
      <c r="J36" s="1306"/>
      <c r="K36" s="625"/>
      <c r="L36" s="321"/>
      <c r="M36" s="244" t="str">
        <f t="shared" si="5"/>
        <v/>
      </c>
      <c r="O36" s="113"/>
      <c r="P36" s="273" t="s">
        <v>884</v>
      </c>
      <c r="Q36" s="274" t="s">
        <v>885</v>
      </c>
      <c r="R36" s="130"/>
      <c r="S36" s="130"/>
      <c r="U36" s="150" t="s">
        <v>517</v>
      </c>
      <c r="V36" s="146">
        <v>1</v>
      </c>
      <c r="W36" s="146">
        <f>Resets_per_hour</f>
        <v>15</v>
      </c>
      <c r="X36" s="121">
        <f t="shared" si="6"/>
        <v>60</v>
      </c>
      <c r="Z36" s="61">
        <v>2</v>
      </c>
      <c r="AA36" s="698" t="str" cm="1">
        <f t="array" ref="AA36">IFERROR(INDEX($A$1:$A$504,SMALL(IF($O$37=$B$1:$B$504,ROW($B$1:$B$504)-MIN(ROW($A$1:$A$504))+1,""), ROW()-34)),"")</f>
        <v/>
      </c>
      <c r="AB36" s="229" t="str" cm="1">
        <f t="array" ref="AB36">IFERROR(INDEX($A$1:$A$504,SMALL(IF($O$38=$B$1:$B$504,ROW($B$1:$B$504)-MIN(ROW($A$1:$A$504))+1,""), ROW()-34)),"")</f>
        <v/>
      </c>
      <c r="AC36" s="333" t="str" cm="1">
        <f t="array" ref="AC36">IFERROR(INDEX($A$1:$A$504,SMALL(IF($O$40=$B$1:$B$504,ROW($B$1:$B$504)-MIN(ROW($A$1:$A$504))+1,""), ROW()-34)),"")</f>
        <v/>
      </c>
      <c r="AD36" s="333" t="str" cm="1">
        <f t="array" ref="AD36">IFERROR(INDEX($A$1:$A$504,SMALL(IF($O$39=$B$1:$B$504,ROW($B$1:$B$504)-MIN(ROW($A$1:$A$504))+1,""), ROW()-34)),"")</f>
        <v/>
      </c>
      <c r="AE36" s="333" t="str" cm="1">
        <f t="array" ref="AE36">IFERROR(INDEX($A$1:$A$504,SMALL(IF($O$43=$B$1:$B$504,ROW($B$1:$B$504)-MIN(ROW($A$1:$A$504))+1,""), ROW()-34)),"")</f>
        <v/>
      </c>
      <c r="AF36" s="333"/>
      <c r="AG36" s="245">
        <v>5</v>
      </c>
      <c r="AH36" s="402" t="str" cm="1">
        <f t="array" ref="AH36">IFERROR(INDEX($A$1:$A$44,SMALL(IF($O$6=$B$1:$B$44,ROW($B$1:$B$44)-MIN(ROW($A$1:$A$44))+1,""), ROW()-1)),"")</f>
        <v/>
      </c>
      <c r="AI36" s="776" t="str" cm="1">
        <f t="array" ref="AI36">IFERROR(INDEX($A$45:$A$507,SMALL(IF($O$6=$B$45:$B$507,ROW($B$45:$B$507)-MIN(ROW($A$45:$A$507))+1,""), ROW()-1)),"")</f>
        <v/>
      </c>
      <c r="AJ36" s="223"/>
    </row>
    <row r="37" spans="1:36" s="61" customFormat="1" ht="14.25" customHeight="1">
      <c r="A37" s="268" t="str" cm="1">
        <f t="array" ref="A37">_xlfn.IFS(D41=0,"",D41&gt;0,D41)</f>
        <v xml:space="preserve">Yusell Gonzalez </v>
      </c>
      <c r="B37" s="268" t="str" cm="1">
        <f t="array" ref="B37">_xlfn.IFS(F41=0,"",F41&gt;0,F41)</f>
        <v>b</v>
      </c>
      <c r="D37" s="957" t="s">
        <v>1085</v>
      </c>
      <c r="E37" s="972"/>
      <c r="F37" s="978" t="s">
        <v>358</v>
      </c>
      <c r="G37" s="964" t="s">
        <v>790</v>
      </c>
      <c r="H37" s="969"/>
      <c r="I37" s="836" t="s">
        <v>945</v>
      </c>
      <c r="J37" s="1306"/>
      <c r="K37" s="625"/>
      <c r="L37" s="321"/>
      <c r="M37" s="244" t="str">
        <f t="shared" si="5"/>
        <v/>
      </c>
      <c r="N37" s="62"/>
      <c r="O37" s="137" t="s">
        <v>888</v>
      </c>
      <c r="P37" s="276" t="s">
        <v>889</v>
      </c>
      <c r="Q37" s="277">
        <f t="shared" ref="Q37:Q41" si="7">COUNTIFS($F$5:$L$43,O37)</f>
        <v>1</v>
      </c>
      <c r="R37" s="130"/>
      <c r="S37" s="130" t="s">
        <v>173</v>
      </c>
      <c r="U37" s="150" t="s">
        <v>512</v>
      </c>
      <c r="V37" s="146">
        <v>6</v>
      </c>
      <c r="W37" s="147">
        <f>Autobagger_Bander</f>
        <v>120</v>
      </c>
      <c r="X37" s="121">
        <f t="shared" si="6"/>
        <v>2880</v>
      </c>
      <c r="Z37" s="61">
        <v>3</v>
      </c>
      <c r="AA37" s="698" t="str" cm="1">
        <f t="array" ref="AA37">IFERROR(INDEX($A$1:$A$504,SMALL(IF($O$37=$B$1:$B$504,ROW($B$1:$B$504)-MIN(ROW($A$1:$A$504))+1,""), ROW()-34)),"")</f>
        <v/>
      </c>
      <c r="AB37" s="229" t="str" cm="1">
        <f t="array" ref="AB37">IFERROR(INDEX($A$1:$A$504,SMALL(IF($O$38=$B$1:$B$504,ROW($B$1:$B$504)-MIN(ROW($A$1:$A$504))+1,""), ROW()-34)),"")</f>
        <v/>
      </c>
      <c r="AC37" s="333" t="str" cm="1">
        <f t="array" ref="AC37">IFERROR(INDEX($A$1:$A$504,SMALL(IF($O$40=$B$1:$B$504,ROW($B$1:$B$504)-MIN(ROW($A$1:$A$504))+1,""), ROW()-34)),"")</f>
        <v/>
      </c>
      <c r="AD37" s="333" t="str" cm="1">
        <f t="array" ref="AD37">IFERROR(INDEX($A$1:$A$504,SMALL(IF($O$39=$B$1:$B$504,ROW($B$1:$B$504)-MIN(ROW($A$1:$A$504))+1,""), ROW()-34)),"")</f>
        <v/>
      </c>
      <c r="AE37" s="333" t="str" cm="1">
        <f t="array" ref="AE37">IFERROR(INDEX($A$1:$A$504,SMALL(IF($O$43=$B$1:$B$504,ROW($B$1:$B$504)-MIN(ROW($A$1:$A$504))+1,""), ROW()-34)),"")</f>
        <v/>
      </c>
      <c r="AF37" s="333" t="str" cm="1">
        <f t="array" ref="AF37">IFERROR(INDEX($A$1:$A$504,SMALL(IF($O$44=$B$1:$B$504,ROW($B$1:$B$504)-MIN(ROW($A$1:$A$504))+1,""), ROW()-34)),"")</f>
        <v/>
      </c>
      <c r="AG37" s="245">
        <v>6</v>
      </c>
      <c r="AH37" s="402" t="str" cm="1">
        <f t="array" ref="AH37">IFERROR(INDEX($A$1:$A$44,SMALL(IF($O$6=$B$1:$B$44,ROW($B$1:$B$44)-MIN(ROW($A$1:$A$44))+1,""), ROW()-1)),"")</f>
        <v/>
      </c>
      <c r="AI37" s="776" t="str" cm="1">
        <f t="array" ref="AI37">IFERROR(INDEX($A$45:$A$507,SMALL(IF($O$6=$B$45:$B$507,ROW($B$45:$B$507)-MIN(ROW($A$45:$A$507))+1,""), ROW()-1)),"")</f>
        <v/>
      </c>
      <c r="AJ37" s="223"/>
    </row>
    <row r="38" spans="1:36" s="61" customFormat="1" ht="14.25" customHeight="1">
      <c r="A38" s="268" t="str" cm="1">
        <f t="array" ref="A38">_xlfn.IFS(D42=0,"",D42&gt;0,D42)</f>
        <v/>
      </c>
      <c r="B38" s="268" t="str" cm="1">
        <f t="array" ref="B38">_xlfn.IFS(F42=0,"",F42&gt;0,F42)</f>
        <v/>
      </c>
      <c r="D38" s="957" t="s">
        <v>1086</v>
      </c>
      <c r="E38" s="975"/>
      <c r="F38" s="836" t="s">
        <v>358</v>
      </c>
      <c r="G38" s="956" t="s">
        <v>1087</v>
      </c>
      <c r="H38" s="958"/>
      <c r="I38" s="836" t="s">
        <v>358</v>
      </c>
      <c r="J38" s="1306"/>
      <c r="K38" s="625"/>
      <c r="L38" s="321"/>
      <c r="M38" s="244" t="str">
        <f t="shared" si="5"/>
        <v/>
      </c>
      <c r="O38" s="137" t="s">
        <v>891</v>
      </c>
      <c r="P38" s="134" t="s">
        <v>892</v>
      </c>
      <c r="Q38" s="135">
        <f t="shared" si="7"/>
        <v>0</v>
      </c>
      <c r="R38" s="130" t="s">
        <v>173</v>
      </c>
      <c r="S38" s="130"/>
      <c r="U38" s="150" t="s">
        <v>514</v>
      </c>
      <c r="V38" s="146">
        <v>2</v>
      </c>
      <c r="W38" s="147">
        <f>Autobagger_Operator</f>
        <v>600</v>
      </c>
      <c r="X38" s="121">
        <f t="shared" si="6"/>
        <v>4800</v>
      </c>
      <c r="Z38" s="61">
        <v>4</v>
      </c>
      <c r="AA38" s="333" t="str" cm="1">
        <f t="array" ref="AA38">IFERROR(INDEX($A$1:$A$504,SMALL(IF($O$37=$B$1:$B$504,ROW($B$1:$B$504)-MIN(ROW($A$1:$A$504))+1,""), ROW()-34)),"")</f>
        <v/>
      </c>
      <c r="AB38" s="229" t="str" cm="1">
        <f t="array" ref="AB38">IFERROR(INDEX($A$1:$A$504,SMALL(IF($O$38=$B$1:$B$504,ROW($B$1:$B$504)-MIN(ROW($A$1:$A$504))+1,""), ROW()-34)),"")</f>
        <v/>
      </c>
      <c r="AC38" s="333" t="str" cm="1">
        <f t="array" ref="AC38">IFERROR(INDEX($A$1:$A$504,SMALL(IF($O$40=$B$1:$B$504,ROW($B$1:$B$504)-MIN(ROW($A$1:$A$504))+1,""), ROW()-34)),"")</f>
        <v/>
      </c>
      <c r="AD38" s="333" t="str" cm="1">
        <f t="array" ref="AD38">IFERROR(INDEX($A$1:$A$504,SMALL(IF($O$39=$B$1:$B$504,ROW($B$1:$B$504)-MIN(ROW($A$1:$A$504))+1,""), ROW()-34)),"")</f>
        <v/>
      </c>
      <c r="AE38" s="333" t="str" cm="1">
        <f t="array" ref="AE38">IFERROR(INDEX($A$1:$A$504,SMALL(IF($O$43=$B$1:$B$504,ROW($B$1:$B$504)-MIN(ROW($A$1:$A$504))+1,""), ROW()-34)),"")</f>
        <v/>
      </c>
      <c r="AF38" s="333" t="str" cm="1">
        <f t="array" ref="AF38">IFERROR(INDEX($A$1:$A$504,SMALL(IF($O$44=$B$1:$B$504,ROW($B$1:$B$504)-MIN(ROW($A$1:$A$504))+1,""), ROW()-34)),"")</f>
        <v/>
      </c>
      <c r="AG38" s="245">
        <v>7</v>
      </c>
      <c r="AH38" s="402" t="str" cm="1">
        <f t="array" ref="AH38">IFERROR(INDEX($A$1:$A$44,SMALL(IF($O$6=$B$1:$B$44,ROW($B$1:$B$44)-MIN(ROW($A$1:$A$44))+1,""), ROW()-1)),"")</f>
        <v/>
      </c>
      <c r="AI38" s="776" t="str" cm="1">
        <f t="array" ref="AI38">IFERROR(INDEX($A$45:$A$507,SMALL(IF($O$6=$B$45:$B$507,ROW($B$45:$B$507)-MIN(ROW($A$45:$A$507))+1,""), ROW()-1)),"")</f>
        <v/>
      </c>
      <c r="AJ38" s="223"/>
    </row>
    <row r="39" spans="1:36" s="61" customFormat="1" ht="14.25" customHeight="1">
      <c r="A39" s="268" t="str" cm="1">
        <f t="array" ref="A39">_xlfn.IFS(D43=0,"",D43&gt;0,D43)</f>
        <v/>
      </c>
      <c r="B39" s="268" t="str" cm="1">
        <f t="array" ref="B39">_xlfn.IFS(F43=0,"",F43&gt;0,F43)</f>
        <v/>
      </c>
      <c r="D39" s="964" t="s">
        <v>1088</v>
      </c>
      <c r="E39" s="964"/>
      <c r="F39" s="836" t="s">
        <v>358</v>
      </c>
      <c r="G39" s="1059" t="s">
        <v>1089</v>
      </c>
      <c r="H39" s="974"/>
      <c r="I39" s="836" t="s">
        <v>358</v>
      </c>
      <c r="J39" s="1306"/>
      <c r="K39" s="625"/>
      <c r="L39" s="321"/>
      <c r="M39" s="244" t="str">
        <f t="shared" si="5"/>
        <v/>
      </c>
      <c r="O39" s="137" t="s">
        <v>90</v>
      </c>
      <c r="P39" s="134" t="s">
        <v>90</v>
      </c>
      <c r="Q39" s="135">
        <f t="shared" si="7"/>
        <v>0</v>
      </c>
      <c r="R39" s="130"/>
      <c r="S39" s="130"/>
      <c r="U39" s="183" t="s">
        <v>531</v>
      </c>
      <c r="V39" s="163">
        <f>Q19</f>
        <v>0</v>
      </c>
      <c r="W39" s="147">
        <f>Overstock</f>
        <v>50</v>
      </c>
      <c r="X39" s="121">
        <f t="shared" si="6"/>
        <v>0</v>
      </c>
      <c r="Z39" s="61">
        <v>5</v>
      </c>
      <c r="AA39" s="333" t="str" cm="1">
        <f t="array" ref="AA39">IFERROR(INDEX($A$1:$A$504,SMALL(IF($O$37=$B$1:$B$504,ROW($B$1:$B$504)-MIN(ROW($A$1:$A$504))+1,""), ROW()-34)),"")</f>
        <v/>
      </c>
      <c r="AB39" s="333" t="str" cm="1">
        <f t="array" ref="AB39">IFERROR(INDEX($A$1:$A$504,SMALL(IF($O$38=$B$1:$B$504,ROW($B$1:$B$504)-MIN(ROW($A$1:$A$504))+1,""), ROW()-34)),"")</f>
        <v/>
      </c>
      <c r="AC39" s="333" t="str" cm="1">
        <f t="array" ref="AC39">IFERROR(INDEX($A$1:$A$504,SMALL(IF($O$40=$B$1:$B$504,ROW($B$1:$B$504)-MIN(ROW($A$1:$A$504))+1,""), ROW()-34)),"")</f>
        <v/>
      </c>
      <c r="AD39" s="333" t="str" cm="1">
        <f t="array" ref="AD39">IFERROR(INDEX($A$1:$A$504,SMALL(IF($O$39=$B$1:$B$504,ROW($B$1:$B$504)-MIN(ROW($A$1:$A$504))+1,""), ROW()-34)),"")</f>
        <v/>
      </c>
      <c r="AE39" s="333" t="str" cm="1">
        <f t="array" ref="AE39">IFERROR(INDEX($A$1:$A$504,SMALL(IF($O$43=$B$1:$B$504,ROW($B$1:$B$504)-MIN(ROW($A$1:$A$504))+1,""), ROW()-34)),"")</f>
        <v/>
      </c>
      <c r="AF39" s="333" t="str" cm="1">
        <f t="array" ref="AF39">IFERROR(INDEX($A$1:$A$504,SMALL(IF($O$44=$B$1:$B$504,ROW($B$1:$B$504)-MIN(ROW($A$1:$A$504))+1,""), ROW()-34)),"")</f>
        <v/>
      </c>
      <c r="AG39" s="245">
        <v>8</v>
      </c>
      <c r="AH39" s="402" t="str" cm="1">
        <f t="array" ref="AH39">IFERROR(INDEX($A$1:$A$44,SMALL(IF($O$6=$B$1:$B$44,ROW($B$1:$B$44)-MIN(ROW($A$1:$A$44))+1,""), ROW()-1)),"")</f>
        <v/>
      </c>
      <c r="AI39" s="776" t="str" cm="1">
        <f t="array" ref="AI39">IFERROR(INDEX($A$45:$A$507,SMALL(IF($O$6=$B$45:$B$507,ROW($B$45:$B$507)-MIN(ROW($A$45:$A$507))+1,""), ROW()-1)),"")</f>
        <v/>
      </c>
      <c r="AJ39" s="223"/>
    </row>
    <row r="40" spans="1:36" s="61" customFormat="1" ht="12.75" customHeight="1">
      <c r="A40" s="268" cm="1">
        <f t="array" ref="A40">_xlfn.IFS(D44=0,"",D44&gt;0,D44)</f>
        <v>37</v>
      </c>
      <c r="B40" s="268" t="str" cm="1">
        <f t="array" ref="B40">_xlfn.IFS(F43=0,"",F43&gt;0,F43)</f>
        <v/>
      </c>
      <c r="D40" s="956" t="s">
        <v>1090</v>
      </c>
      <c r="E40" s="956"/>
      <c r="F40" s="978" t="s">
        <v>344</v>
      </c>
      <c r="G40" s="965" t="s">
        <v>1091</v>
      </c>
      <c r="H40" s="984"/>
      <c r="I40" s="836" t="s">
        <v>358</v>
      </c>
      <c r="J40" s="1306"/>
      <c r="K40" s="625"/>
      <c r="L40" s="321"/>
      <c r="M40" s="244" t="str">
        <f t="shared" si="5"/>
        <v/>
      </c>
      <c r="O40" s="137" t="s">
        <v>88</v>
      </c>
      <c r="P40" s="134" t="s">
        <v>88</v>
      </c>
      <c r="Q40" s="135">
        <f t="shared" si="7"/>
        <v>1</v>
      </c>
      <c r="R40" s="130"/>
      <c r="S40" s="130"/>
      <c r="U40" s="183" t="s">
        <v>534</v>
      </c>
      <c r="V40" s="163">
        <f>Q20</f>
        <v>2</v>
      </c>
      <c r="W40" s="147">
        <f>Replenishment_pull</f>
        <v>40</v>
      </c>
      <c r="X40" s="121">
        <f t="shared" si="6"/>
        <v>320</v>
      </c>
      <c r="Z40" s="61">
        <v>6</v>
      </c>
      <c r="AA40" s="333" t="str" cm="1">
        <f t="array" ref="AA40">IFERROR(INDEX($A$1:$A$504,SMALL(IF($O$37=$B$1:$B$504,ROW($B$1:$B$504)-MIN(ROW($A$1:$A$504))+1,""), ROW()-34)),"")</f>
        <v/>
      </c>
      <c r="AB40" s="333" t="str" cm="1">
        <f t="array" ref="AB40">IFERROR(INDEX($A$1:$A$504,SMALL(IF($O$38=$B$1:$B$504,ROW($B$1:$B$504)-MIN(ROW($A$1:$A$504))+1,""), ROW()-34)),"")</f>
        <v/>
      </c>
      <c r="AC40" s="333" t="str" cm="1">
        <f t="array" ref="AC40">IFERROR(INDEX($A$1:$A$504,SMALL(IF($O$40=$B$1:$B$504,ROW($B$1:$B$504)-MIN(ROW($A$1:$A$504))+1,""), ROW()-34)),"")</f>
        <v/>
      </c>
      <c r="AD40" s="333" t="str" cm="1">
        <f t="array" ref="AD40">IFERROR(INDEX($A$1:$A$504,SMALL(IF($O$39=$B$1:$B$504,ROW($B$1:$B$504)-MIN(ROW($A$1:$A$504))+1,""), ROW()-34)),"")</f>
        <v/>
      </c>
      <c r="AE40" s="333" t="str" cm="1">
        <f t="array" ref="AE40">IFERROR(INDEX($A$1:$A$504,SMALL(IF($O$43=$B$1:$B$504,ROW($B$1:$B$504)-MIN(ROW($A$1:$A$504))+1,""), ROW()-34)),"")</f>
        <v/>
      </c>
      <c r="AF40" s="333" t="str" cm="1">
        <f t="array" ref="AF40">IFERROR(INDEX($A$1:$A$504,SMALL(IF($O$44=$B$1:$B$504,ROW($B$1:$B$504)-MIN(ROW($A$1:$A$504))+1,""), ROW()-34)),"")</f>
        <v/>
      </c>
      <c r="AG40" s="245">
        <v>9</v>
      </c>
      <c r="AH40" s="402" t="str" cm="1">
        <f t="array" ref="AH40">IFERROR(INDEX($A$1:$A$44,SMALL(IF($O$6=$B$1:$B$44,ROW($B$1:$B$44)-MIN(ROW($A$1:$A$44))+1,""), ROW()-1)),"")</f>
        <v/>
      </c>
      <c r="AI40" s="776" t="str" cm="1">
        <f t="array" ref="AI40">IFERROR(INDEX($A$45:$A$507,SMALL(IF($O$6=$B$45:$B$507,ROW($B$45:$B$507)-MIN(ROW($A$45:$A$507))+1,""), ROW()-1)),"")</f>
        <v/>
      </c>
      <c r="AJ40" s="223"/>
    </row>
    <row r="41" spans="1:36" s="61" customFormat="1" ht="12.75" customHeight="1">
      <c r="A41" s="268"/>
      <c r="B41" s="268"/>
      <c r="D41" s="964" t="s">
        <v>1092</v>
      </c>
      <c r="E41" s="956"/>
      <c r="F41" s="836" t="s">
        <v>351</v>
      </c>
      <c r="G41" s="964" t="s">
        <v>1093</v>
      </c>
      <c r="H41" s="970"/>
      <c r="I41" s="978" t="s">
        <v>358</v>
      </c>
      <c r="J41" s="1306"/>
      <c r="K41" s="625"/>
      <c r="L41" s="321"/>
      <c r="M41" s="244" t="str">
        <f t="shared" si="5"/>
        <v/>
      </c>
      <c r="O41" s="137" t="s">
        <v>893</v>
      </c>
      <c r="P41" s="134" t="s">
        <v>1094</v>
      </c>
      <c r="Q41" s="135">
        <f t="shared" si="7"/>
        <v>0</v>
      </c>
      <c r="R41" s="130"/>
      <c r="S41" s="130"/>
      <c r="U41" s="183" t="s">
        <v>537</v>
      </c>
      <c r="V41" s="163">
        <f>Q21</f>
        <v>3</v>
      </c>
      <c r="W41" s="147">
        <f>Replenishment_throw</f>
        <v>35</v>
      </c>
      <c r="X41" s="121">
        <f t="shared" si="6"/>
        <v>420</v>
      </c>
      <c r="Z41" s="61">
        <v>7</v>
      </c>
      <c r="AA41" s="333" t="str" cm="1">
        <f t="array" ref="AA41">IFERROR(INDEX($A$1:$A$504,SMALL(IF($O$37=$B$1:$B$504,ROW($B$1:$B$504)-MIN(ROW($A$1:$A$504))+1,""), ROW()-34)),"")</f>
        <v/>
      </c>
      <c r="AB41" s="333" t="str" cm="1">
        <f t="array" ref="AB41">IFERROR(INDEX($A$1:$A$504,SMALL(IF($O$38=$B$1:$B$504,ROW($B$1:$B$504)-MIN(ROW($A$1:$A$504))+1,""), ROW()-34)),"")</f>
        <v/>
      </c>
      <c r="AC41" s="333" t="str" cm="1">
        <f t="array" ref="AC41">IFERROR(INDEX($A$1:$A$504,SMALL(IF($O$40=$B$1:$B$504,ROW($B$1:$B$504)-MIN(ROW($A$1:$A$504))+1,""), ROW()-34)),"")</f>
        <v/>
      </c>
      <c r="AD41" s="333" t="str" cm="1">
        <f t="array" ref="AD41">IFERROR(INDEX($A$1:$A$504,SMALL(IF($O$39=$B$1:$B$504,ROW($B$1:$B$504)-MIN(ROW($A$1:$A$504))+1,""), ROW()-34)),"")</f>
        <v/>
      </c>
      <c r="AE41" s="333" t="str" cm="1">
        <f t="array" ref="AE41">IFERROR(INDEX($A$1:$A$504,SMALL(IF($O$43=$B$1:$B$504,ROW($B$1:$B$504)-MIN(ROW($A$1:$A$504))+1,""), ROW()-34)),"")</f>
        <v/>
      </c>
      <c r="AF41" s="333" t="str" cm="1">
        <f t="array" ref="AF41">IFERROR(INDEX($A$1:$A$504,SMALL(IF($O$44=$B$1:$B$504,ROW($B$1:$B$504)-MIN(ROW($A$1:$A$504))+1,""), ROW()-34)),"")</f>
        <v/>
      </c>
      <c r="AG41" s="245">
        <v>10</v>
      </c>
      <c r="AH41" s="402" t="str" cm="1">
        <f t="array" ref="AH41">IFERROR(INDEX($A$1:$A$44,SMALL(IF($O$6=$B$1:$B$44,ROW($B$1:$B$44)-MIN(ROW($A$1:$A$44))+1,""), ROW()-1)),"")</f>
        <v/>
      </c>
      <c r="AI41" s="776" t="str" cm="1">
        <f t="array" ref="AI41">IFERROR(INDEX($A$45:$A$507,SMALL(IF($O$6=$B$45:$B$507,ROW($B$45:$B$507)-MIN(ROW($A$45:$A$507))+1,""), ROW()-1)),"")</f>
        <v/>
      </c>
      <c r="AJ41" s="223"/>
    </row>
    <row r="42" spans="1:36" s="61" customFormat="1" ht="12.75" customHeight="1">
      <c r="A42" s="268"/>
      <c r="B42" s="268"/>
      <c r="D42" s="1490"/>
      <c r="E42" s="1490"/>
      <c r="F42" s="836"/>
      <c r="G42" s="1054"/>
      <c r="H42" s="970"/>
      <c r="I42" s="978"/>
      <c r="J42" s="1306"/>
      <c r="K42" s="625"/>
      <c r="L42" s="321"/>
      <c r="M42" s="244"/>
      <c r="O42" s="137"/>
      <c r="P42" s="134"/>
      <c r="Q42" s="135"/>
      <c r="R42" s="130"/>
      <c r="S42" s="130"/>
      <c r="U42" s="132"/>
      <c r="V42" s="1055"/>
      <c r="W42" s="130"/>
      <c r="X42" s="1056"/>
      <c r="AA42" s="333"/>
      <c r="AB42" s="333"/>
      <c r="AC42" s="333"/>
      <c r="AD42" s="333"/>
      <c r="AE42" s="333"/>
      <c r="AF42" s="333"/>
      <c r="AG42" s="245"/>
      <c r="AH42" s="1057"/>
      <c r="AI42" s="1057"/>
      <c r="AJ42" s="223"/>
    </row>
    <row r="43" spans="1:36" s="61" customFormat="1" ht="12.75" customHeight="1">
      <c r="A43" s="225" t="str" cm="1">
        <f t="array" ref="A43">_xlfn.IFS(G5=0,"",G5&gt;0,G5)</f>
        <v>Adriano Urrutia Reyes</v>
      </c>
      <c r="B43" s="268" t="str" cm="1">
        <f t="array" ref="B43">_xlfn.IFS(I5=0,"",I5&gt;0,I5)</f>
        <v>nc</v>
      </c>
      <c r="D43" s="1490"/>
      <c r="E43" s="1490"/>
      <c r="F43" s="836"/>
      <c r="G43" s="1497"/>
      <c r="H43" s="1497"/>
      <c r="I43" s="892"/>
      <c r="J43" s="1306"/>
      <c r="K43" s="626"/>
      <c r="L43" s="321"/>
      <c r="M43" s="244" t="str">
        <f>IF(L43&lt;&gt;0,_xlfn.XLOOKUP(L43,$O$5:$O$45,$P$5:$P$45),"")</f>
        <v/>
      </c>
      <c r="O43" s="137" t="s">
        <v>900</v>
      </c>
      <c r="P43" s="134" t="s">
        <v>978</v>
      </c>
      <c r="Q43" s="135">
        <f t="shared" ref="Q43:Q46" si="8">COUNTIFS($F$5:$L$43,O43)</f>
        <v>0</v>
      </c>
      <c r="R43" s="130"/>
      <c r="S43" s="130"/>
      <c r="U43" s="113"/>
      <c r="Z43" s="61">
        <v>8</v>
      </c>
      <c r="AA43" s="333" t="str" cm="1">
        <f t="array" ref="AA43">IFERROR(INDEX($A$1:$A$504,SMALL(IF($O$37=$B$1:$B$504,ROW($B$1:$B$504)-MIN(ROW($A$1:$A$504))+1,""), ROW()-34)),"")</f>
        <v/>
      </c>
      <c r="AB43" s="333" t="str" cm="1">
        <f t="array" ref="AB43">IFERROR(INDEX($A$1:$A$504,SMALL(IF($O$38=$B$1:$B$504,ROW($B$1:$B$504)-MIN(ROW($A$1:$A$504))+1,""), ROW()-34)),"")</f>
        <v/>
      </c>
      <c r="AC43" s="333" t="str" cm="1">
        <f t="array" ref="AC43">IFERROR(INDEX($A$1:$A$504,SMALL(IF($O$40=$B$1:$B$504,ROW($B$1:$B$504)-MIN(ROW($A$1:$A$504))+1,""), ROW()-34)),"")</f>
        <v/>
      </c>
      <c r="AD43" s="333" t="str" cm="1">
        <f t="array" ref="AD43">IFERROR(INDEX($A$1:$A$504,SMALL(IF($O$39=$B$1:$B$504,ROW($B$1:$B$504)-MIN(ROW($A$1:$A$504))+1,""), ROW()-34)),"")</f>
        <v/>
      </c>
      <c r="AE43" s="333" t="str" cm="1">
        <f t="array" ref="AE43">IFERROR(INDEX($A$1:$A$504,SMALL(IF($O$43=$B$1:$B$504,ROW($B$1:$B$504)-MIN(ROW($A$1:$A$504))+1,""), ROW()-34)),"")</f>
        <v/>
      </c>
      <c r="AF43" s="333" t="str" cm="1">
        <f t="array" ref="AF43">IFERROR(INDEX($A$1:$A$504,SMALL(IF($O$44=$B$1:$B$504,ROW($B$1:$B$504)-MIN(ROW($A$1:$A$504))+1,""), ROW()-34)),"")</f>
        <v/>
      </c>
      <c r="AG43" s="245">
        <v>11</v>
      </c>
      <c r="AI43" s="223"/>
      <c r="AJ43" s="223"/>
    </row>
    <row r="44" spans="1:36" s="61" customFormat="1" ht="12.75" customHeight="1">
      <c r="A44" s="225" t="str" cm="1">
        <f t="array" ref="A44">_xlfn.IFS(G6=0,"",G6&gt;0,G6)</f>
        <v>Arachely Guerra Cespedes</v>
      </c>
      <c r="B44" s="268" t="str" cm="1">
        <f t="array" ref="B44">_xlfn.IFS(I6=0,"",I6&gt;0,I6)</f>
        <v>p</v>
      </c>
      <c r="D44" s="1498">
        <f>COUNTIFS(D5:E43,"*")</f>
        <v>37</v>
      </c>
      <c r="E44" s="1499"/>
      <c r="F44" s="836"/>
      <c r="G44" s="1500">
        <f>COUNTIFS(G5:H41,"*")</f>
        <v>37</v>
      </c>
      <c r="H44" s="1500"/>
      <c r="I44" s="892"/>
      <c r="J44" s="131">
        <f>COUNT(K5:K43)</f>
        <v>0</v>
      </c>
      <c r="L44" s="138">
        <f ca="1">COUNTIFS(L4:L44,$P$37)+COUNTIFS(L4:L44,$P$38)+COUNTIFS(L4:L44,$P$39)+COUNTIFS(L4:L44,$P$40)+COUNTIFS(L4:L44,$P$41)+COUNTIFS(L4:L44,$P$43)+COUNTIFS(L4:L44,$P$45)+COUNTIFS(L4:L44,$P$46)</f>
        <v>0</v>
      </c>
      <c r="M44" s="323"/>
      <c r="O44" s="137" t="s">
        <v>1095</v>
      </c>
      <c r="P44" s="134" t="s">
        <v>903</v>
      </c>
      <c r="Q44" s="135">
        <f t="shared" si="8"/>
        <v>0</v>
      </c>
      <c r="R44" s="130"/>
      <c r="U44" s="113"/>
      <c r="Z44" s="61">
        <v>9</v>
      </c>
      <c r="AA44" s="333" t="str" cm="1">
        <f t="array" ref="AA44">IFERROR(INDEX($A$1:$A$504,SMALL(IF($O$37=$B$1:$B$504,ROW($B$1:$B$504)-MIN(ROW($A$1:$A$504))+1,""), ROW()-34)),"")</f>
        <v/>
      </c>
      <c r="AB44" s="333" t="str" cm="1">
        <f t="array" ref="AB44">IFERROR(INDEX($A$1:$A$504,SMALL(IF($O$38=$B$1:$B$504,ROW($B$1:$B$504)-MIN(ROW($A$1:$A$504))+1,""), ROW()-34)),"")</f>
        <v/>
      </c>
      <c r="AC44" s="333" t="str" cm="1">
        <f t="array" ref="AC44">IFERROR(INDEX($A$1:$A$504,SMALL(IF($O$40=$B$1:$B$504,ROW($B$1:$B$504)-MIN(ROW($A$1:$A$504))+1,""), ROW()-34)),"")</f>
        <v/>
      </c>
      <c r="AD44" s="333" t="str" cm="1">
        <f t="array" ref="AD44">IFERROR(INDEX($A$1:$A$504,SMALL(IF($O$39=$B$1:$B$504,ROW($B$1:$B$504)-MIN(ROW($A$1:$A$504))+1,""), ROW()-34)),"")</f>
        <v/>
      </c>
      <c r="AE44" s="333" t="str" cm="1">
        <f t="array" ref="AE44">IFERROR(INDEX($A$1:$A$504,SMALL(IF($O$43=$B$1:$B$504,ROW($B$1:$B$504)-MIN(ROW($A$1:$A$504))+1,""), ROW()-34)),"")</f>
        <v/>
      </c>
      <c r="AF44" s="333" t="str" cm="1">
        <f t="array" ref="AF44">IFERROR(INDEX($A$1:$A$504,SMALL(IF($O$44=$B$1:$B$504,ROW($B$1:$B$504)-MIN(ROW($A$1:$A$504))+1,""), ROW()-34)),"")</f>
        <v/>
      </c>
      <c r="AG44" s="245">
        <v>12</v>
      </c>
      <c r="AI44" s="223"/>
      <c r="AJ44" s="223"/>
    </row>
    <row r="45" spans="1:36" s="61" customFormat="1" ht="12.75" customHeight="1">
      <c r="A45" s="225" t="str" cm="1">
        <f t="array" ref="A45">_xlfn.IFS(G7=0,"",G7&gt;0,G7)</f>
        <v>Yadira Pompa</v>
      </c>
      <c r="B45" s="268" t="str" cm="1">
        <f t="array" ref="B45">_xlfn.IFS(I7=0,"",I7&gt;0,I7)</f>
        <v>t</v>
      </c>
      <c r="D45" s="1501"/>
      <c r="E45" s="1502"/>
      <c r="F45" s="138">
        <f>COUNTIFS(F5:F44,$O$37)+COUNTIFS(F5:F44,$O$38)+COUNTIFS(F5:F44,$O$39)+COUNTIFS(F5:F44,$O$40)+COUNTIFS(F5:F44,$O$41)+COUNTIFS(F5:F44,$O$43)+COUNTIFS(F5:F44,$O$44)+COUNTIFS(F5:F44,$O$45)</f>
        <v>0</v>
      </c>
      <c r="G45" s="1503"/>
      <c r="H45" s="1503"/>
      <c r="I45" s="255">
        <f>COUNTIFS(I5:I28,$O$37)+COUNTIFS(I5:I28,$O$38)+COUNTIFS(I5:I28,$O$39)+COUNTIFS(I5:I28,$O$40)+COUNTIFS(I5:I28,$O$41)+COUNTIFS(I5:I28,$O$43)+COUNTIFS(I5:I28,$O$44)+COUNTIFS(I5:I44,$O$45)</f>
        <v>2</v>
      </c>
      <c r="J45" s="113"/>
      <c r="K45" s="113" t="s">
        <v>173</v>
      </c>
      <c r="L45" s="323"/>
      <c r="M45" s="323"/>
      <c r="O45" s="137" t="s">
        <v>1096</v>
      </c>
      <c r="P45" s="134" t="s">
        <v>1097</v>
      </c>
      <c r="Q45" s="135">
        <f t="shared" si="8"/>
        <v>0</v>
      </c>
      <c r="U45" s="113"/>
      <c r="Z45" s="61">
        <v>10</v>
      </c>
      <c r="AA45" s="333" t="str" cm="1">
        <f t="array" ref="AA45">IFERROR(INDEX($A$1:$A$504,SMALL(IF($O$37=$B$1:$B$504,ROW($B$1:$B$504)-MIN(ROW($A$1:$A$504))+1,""), ROW()-34)),"")</f>
        <v/>
      </c>
      <c r="AB45" s="333" t="str" cm="1">
        <f t="array" ref="AB45">IFERROR(INDEX($A$1:$A$504,SMALL(IF($O$38=$B$1:$B$504,ROW($B$1:$B$504)-MIN(ROW($A$1:$A$504))+1,""), ROW()-34)),"")</f>
        <v/>
      </c>
      <c r="AC45" s="333" t="str" cm="1">
        <f t="array" ref="AC45">IFERROR(INDEX($A$1:$A$504,SMALL(IF($O$40=$B$1:$B$504,ROW($B$1:$B$504)-MIN(ROW($A$1:$A$504))+1,""), ROW()-34)),"")</f>
        <v/>
      </c>
      <c r="AD45" s="333" t="str" cm="1">
        <f t="array" ref="AD45">IFERROR(INDEX($A$1:$A$504,SMALL(IF($O$39=$B$1:$B$504,ROW($B$1:$B$504)-MIN(ROW($A$1:$A$504))+1,""), ROW()-34)),"")</f>
        <v/>
      </c>
      <c r="AE45" s="333" t="str" cm="1">
        <f t="array" ref="AE45">IFERROR(INDEX($A$1:$A$504,SMALL(IF($O$43=$B$1:$B$504,ROW($B$1:$B$504)-MIN(ROW($A$1:$A$504))+1,""), ROW()-34)),"")</f>
        <v/>
      </c>
      <c r="AF45" s="333" t="str" cm="1">
        <f t="array" ref="AF45">IFERROR(INDEX($A$1:$A$504,SMALL(IF($O$44=$B$1:$B$504,ROW($B$1:$B$504)-MIN(ROW($A$1:$A$504))+1,""), ROW()-34)),"")</f>
        <v/>
      </c>
      <c r="AG45" s="245">
        <v>13</v>
      </c>
      <c r="AI45" s="223"/>
      <c r="AJ45" s="223"/>
    </row>
    <row r="46" spans="1:36" s="61" customFormat="1" ht="12.75" customHeight="1">
      <c r="A46" s="225" t="str" cm="1">
        <f t="array" ref="A46">_xlfn.IFS(G8=0,"",G8&gt;0,G8)</f>
        <v>David Porro Garci</v>
      </c>
      <c r="B46" s="268" t="str" cm="1">
        <f t="array" ref="B46">_xlfn.IFS(I8=0,"",I8&gt;0,I8)</f>
        <v>p</v>
      </c>
      <c r="D46" s="1504" t="s">
        <v>1098</v>
      </c>
      <c r="E46" s="1505"/>
      <c r="F46" s="139"/>
      <c r="I46" s="132"/>
      <c r="J46" s="61" t="s">
        <v>173</v>
      </c>
      <c r="L46" s="62"/>
      <c r="M46" s="62"/>
      <c r="O46" s="137" t="s">
        <v>1099</v>
      </c>
      <c r="P46" s="134" t="s">
        <v>1100</v>
      </c>
      <c r="Q46" s="135">
        <f t="shared" si="8"/>
        <v>0</v>
      </c>
      <c r="Z46" s="61">
        <v>11</v>
      </c>
      <c r="AA46" s="333" t="str" cm="1">
        <f t="array" ref="AA46">IFERROR(INDEX($A$1:$A$504,SMALL(IF($O$37=$B$1:$B$504,ROW($B$1:$B$504)-MIN(ROW($A$1:$A$504))+1,""), ROW()-34)),"")</f>
        <v/>
      </c>
      <c r="AB46" s="333" t="str" cm="1">
        <f t="array" ref="AB46">IFERROR(INDEX($A$1:$A$504,SMALL(IF($O$38=$B$1:$B$504,ROW($B$1:$B$504)-MIN(ROW($A$1:$A$504))+1,""), ROW()-34)),"")</f>
        <v/>
      </c>
      <c r="AC46" s="333" t="str" cm="1">
        <f t="array" ref="AC46">IFERROR(INDEX($A$1:$A$504,SMALL(IF($O$40=$B$1:$B$504,ROW($B$1:$B$504)-MIN(ROW($A$1:$A$504))+1,""), ROW()-34)),"")</f>
        <v/>
      </c>
      <c r="AD46" s="333" t="str" cm="1">
        <f t="array" ref="AD46">IFERROR(INDEX($A$1:$A$504,SMALL(IF($O$39=$B$1:$B$504,ROW($B$1:$B$504)-MIN(ROW($A$1:$A$504))+1,""), ROW()-34)),"")</f>
        <v/>
      </c>
      <c r="AE46" s="333" t="str" cm="1">
        <f t="array" ref="AE46">IFERROR(INDEX($A$1:$A$504,SMALL(IF($O$43=$B$1:$B$504,ROW($B$1:$B$504)-MIN(ROW($A$1:$A$504))+1,""), ROW()-34)),"")</f>
        <v/>
      </c>
      <c r="AF46" s="333" t="str" cm="1">
        <f t="array" ref="AF46">IFERROR(INDEX($A$1:$A$504,SMALL(IF($O$44=$B$1:$B$504,ROW($B$1:$B$504)-MIN(ROW($A$1:$A$504))+1,""), ROW()-34)),"")</f>
        <v/>
      </c>
      <c r="AG46" s="245">
        <v>14</v>
      </c>
      <c r="AI46" s="223"/>
      <c r="AJ46" s="223"/>
    </row>
    <row r="47" spans="1:36" s="61" customFormat="1" ht="12.75" customHeight="1">
      <c r="A47" s="225" t="str" cm="1">
        <f t="array" ref="A47">_xlfn.IFS(G9=0,"",G9&gt;0,G9)</f>
        <v>Aliuska Almira Mateo</v>
      </c>
      <c r="B47" s="268" t="str" cm="1">
        <f t="array" ref="B47">_xlfn.IFS(I9=0,"",I9&gt;0,I9)</f>
        <v>PTO</v>
      </c>
      <c r="D47" s="1494" t="s">
        <v>1101</v>
      </c>
      <c r="E47" s="1495"/>
      <c r="F47" s="62"/>
      <c r="I47" s="62"/>
      <c r="L47" s="62"/>
      <c r="M47" s="62"/>
      <c r="O47" s="63"/>
      <c r="Z47" s="61">
        <v>12</v>
      </c>
      <c r="AA47" s="333" t="str" cm="1">
        <f t="array" ref="AA47">IFERROR(INDEX($A$1:$A$504,SMALL(IF($O$37=$B$1:$B$504,ROW($B$1:$B$504)-MIN(ROW($A$1:$A$504))+1,""), ROW()-34)),"")</f>
        <v/>
      </c>
      <c r="AB47" s="333" t="str" cm="1">
        <f t="array" ref="AB47">IFERROR(INDEX($A$1:$A$504,SMALL(IF($O$38=$B$1:$B$504,ROW($B$1:$B$504)-MIN(ROW($A$1:$A$504))+1,""), ROW()-34)),"")</f>
        <v/>
      </c>
      <c r="AC47" s="333" t="str" cm="1">
        <f t="array" ref="AC47">IFERROR(INDEX($A$1:$A$504,SMALL(IF($O$40=$B$1:$B$504,ROW($B$1:$B$504)-MIN(ROW($A$1:$A$504))+1,""), ROW()-34)),"")</f>
        <v/>
      </c>
      <c r="AD47" s="333" t="str" cm="1">
        <f t="array" ref="AD47">IFERROR(INDEX($A$1:$A$504,SMALL(IF($O$39=$B$1:$B$504,ROW($B$1:$B$504)-MIN(ROW($A$1:$A$504))+1,""), ROW()-34)),"")</f>
        <v/>
      </c>
      <c r="AE47" s="333" t="str" cm="1">
        <f t="array" ref="AE47">IFERROR(INDEX($A$1:$A$504,SMALL(IF($O$43=$B$1:$B$504,ROW($B$1:$B$504)-MIN(ROW($A$1:$A$504))+1,""), ROW()-34)),"")</f>
        <v/>
      </c>
      <c r="AF47" s="333" t="str" cm="1">
        <f t="array" ref="AF47">IFERROR(INDEX($A$1:$A$504,SMALL(IF($O$44=$B$1:$B$504,ROW($B$1:$B$504)-MIN(ROW($A$1:$A$504))+1,""), ROW()-34)),"")</f>
        <v/>
      </c>
      <c r="AG47" s="245">
        <v>16</v>
      </c>
      <c r="AI47" s="223"/>
      <c r="AJ47" s="223"/>
    </row>
    <row r="48" spans="1:36" s="61" customFormat="1" ht="12.75" customHeight="1">
      <c r="A48" s="225" t="str" cm="1">
        <f t="array" ref="A48">_xlfn.IFS(G10=0,"",G10&gt;0,G10)</f>
        <v>Douglas Pablo Loran</v>
      </c>
      <c r="B48" s="268" t="str" cm="1">
        <f t="array" ref="B48">_xlfn.IFS(I10=0,"",I10&gt;0,I10)</f>
        <v>p</v>
      </c>
      <c r="D48" s="1506" t="s">
        <v>1102</v>
      </c>
      <c r="E48" s="1506"/>
      <c r="F48" s="62"/>
      <c r="I48" s="62"/>
      <c r="K48" s="61" t="s">
        <v>173</v>
      </c>
      <c r="L48" s="62"/>
      <c r="M48" s="62"/>
      <c r="O48" s="63"/>
      <c r="Z48" s="61">
        <v>13</v>
      </c>
      <c r="AA48" s="333" t="str" cm="1">
        <f t="array" ref="AA48">IFERROR(INDEX($A$1:$A$504,SMALL(IF($O$37=$B$1:$B$504,ROW($B$1:$B$504)-MIN(ROW($A$1:$A$504))+1,""), ROW()-34)),"")</f>
        <v/>
      </c>
      <c r="AB48" s="333" t="str" cm="1">
        <f t="array" ref="AB48">IFERROR(INDEX($A$1:$A$504,SMALL(IF($O$38=$B$1:$B$504,ROW($B$1:$B$504)-MIN(ROW($A$1:$A$504))+1,""), ROW()-34)),"")</f>
        <v/>
      </c>
      <c r="AC48" s="333" t="str" cm="1">
        <f t="array" ref="AC48">IFERROR(INDEX($A$1:$A$504,SMALL(IF($O$40=$B$1:$B$504,ROW($B$1:$B$504)-MIN(ROW($A$1:$A$504))+1,""), ROW()-34)),"")</f>
        <v/>
      </c>
      <c r="AD48" s="333" t="str" cm="1">
        <f t="array" ref="AD48">IFERROR(INDEX($A$1:$A$504,SMALL(IF($O$39=$B$1:$B$504,ROW($B$1:$B$504)-MIN(ROW($A$1:$A$504))+1,""), ROW()-34)),"")</f>
        <v/>
      </c>
      <c r="AE48" s="333" t="str" cm="1">
        <f t="array" ref="AE48">IFERROR(INDEX($A$1:$A$504,SMALL(IF($O$43=$B$1:$B$504,ROW($B$1:$B$504)-MIN(ROW($A$1:$A$504))+1,""), ROW()-34)),"")</f>
        <v/>
      </c>
      <c r="AF48" s="333" t="str" cm="1">
        <f t="array" ref="AF48">IFERROR(INDEX($A$1:$A$504,SMALL(IF($O$44=$B$1:$B$504,ROW($B$1:$B$504)-MIN(ROW($A$1:$A$504))+1,""), ROW()-34)),"")</f>
        <v/>
      </c>
      <c r="AG48" s="359">
        <v>12</v>
      </c>
      <c r="AI48" s="223"/>
      <c r="AJ48" s="223"/>
    </row>
    <row r="49" spans="1:36" s="61" customFormat="1" ht="12.75" customHeight="1">
      <c r="A49" s="225" t="str" cm="1">
        <f t="array" ref="A49">_xlfn.IFS(G11=0,"",G11&gt;0,G11)</f>
        <v>Dailenys de la uz Diaz</v>
      </c>
      <c r="B49" s="268" t="str" cm="1">
        <f t="array" ref="B49">_xlfn.IFS(I11=0,"",I11&gt;0,I11)</f>
        <v>p</v>
      </c>
      <c r="D49" s="1507"/>
      <c r="E49" s="1508"/>
      <c r="F49" s="62"/>
      <c r="I49" s="62"/>
      <c r="L49" s="62"/>
      <c r="M49" s="62"/>
      <c r="O49" s="63"/>
      <c r="Z49" s="61">
        <v>14</v>
      </c>
      <c r="AA49" s="333" t="str" cm="1">
        <f t="array" ref="AA49">IFERROR(INDEX($A$1:$A$504,SMALL(IF($O$37=$B$1:$B$504,ROW($B$1:$B$504)-MIN(ROW($A$1:$A$504))+1,""), ROW()-34)),"")</f>
        <v/>
      </c>
      <c r="AB49" s="333" t="str" cm="1">
        <f t="array" ref="AB49">IFERROR(INDEX($A$1:$A$504,SMALL(IF($O$38=$B$1:$B$504,ROW($B$1:$B$504)-MIN(ROW($A$1:$A$504))+1,""), ROW()-34)),"")</f>
        <v/>
      </c>
      <c r="AC49" s="333" t="str" cm="1">
        <f t="array" ref="AC49">IFERROR(INDEX($A$1:$A$504,SMALL(IF($O$40=$B$1:$B$504,ROW($B$1:$B$504)-MIN(ROW($A$1:$A$504))+1,""), ROW()-34)),"")</f>
        <v/>
      </c>
      <c r="AD49" s="333" t="str" cm="1">
        <f t="array" ref="AD49">IFERROR(INDEX($A$1:$A$504,SMALL(IF($O$39=$B$1:$B$504,ROW($B$1:$B$504)-MIN(ROW($A$1:$A$504))+1,""), ROW()-34)),"")</f>
        <v/>
      </c>
      <c r="AE49" s="333" t="str" cm="1">
        <f t="array" ref="AE49">IFERROR(INDEX($A$1:$A$504,SMALL(IF($O$43=$B$1:$B$504,ROW($B$1:$B$504)-MIN(ROW($A$1:$A$504))+1,""), ROW()-34)),"")</f>
        <v/>
      </c>
      <c r="AF49" s="333" t="str" cm="1">
        <f t="array" ref="AF49">IFERROR(INDEX($A$1:$A$504,SMALL(IF($O$44=$B$1:$B$504,ROW($B$1:$B$504)-MIN(ROW($A$1:$A$504))+1,""), ROW()-34)),"")</f>
        <v/>
      </c>
      <c r="AG49" s="359">
        <v>13</v>
      </c>
      <c r="AI49" s="223"/>
      <c r="AJ49" s="223"/>
    </row>
    <row r="50" spans="1:36" s="61" customFormat="1" ht="12.75" customHeight="1">
      <c r="A50" s="225" t="str" cm="1">
        <f t="array" ref="A50">_xlfn.IFS(G12=0,"",G12&gt;0,G12)</f>
        <v>Eduardo Austin</v>
      </c>
      <c r="B50" s="268" t="str" cm="1">
        <f t="array" ref="B50">_xlfn.IFS(I12=0,"",I12&gt;0,I12)</f>
        <v>tp</v>
      </c>
      <c r="D50" s="1507"/>
      <c r="E50" s="1508"/>
      <c r="F50" s="62"/>
      <c r="I50" s="62"/>
      <c r="J50" s="1509"/>
      <c r="K50" s="1509"/>
      <c r="L50" s="116"/>
      <c r="M50" s="116"/>
      <c r="O50" s="63"/>
      <c r="Z50" s="61">
        <v>16</v>
      </c>
      <c r="AA50" s="333" t="str" cm="1">
        <f t="array" ref="AA50">IFERROR(INDEX($A$1:$A$504,SMALL(IF($O$37=$B$1:$B$504,ROW($B$1:$B$504)-MIN(ROW($A$1:$A$504))+1,""), ROW()-34)),"")</f>
        <v/>
      </c>
      <c r="AB50" s="333" t="str" cm="1">
        <f t="array" ref="AB50">IFERROR(INDEX($A$1:$A$504,SMALL(IF($O$38=$B$1:$B$504,ROW($B$1:$B$504)-MIN(ROW($A$1:$A$504))+1,""), ROW()-34)),"")</f>
        <v/>
      </c>
      <c r="AC50" s="333" t="str" cm="1">
        <f t="array" ref="AC50">IFERROR(INDEX($A$1:$A$504,SMALL(IF($O$40=$B$1:$B$504,ROW($B$1:$B$504)-MIN(ROW($A$1:$A$504))+1,""), ROW()-34)),"")</f>
        <v/>
      </c>
      <c r="AD50" s="333" t="str" cm="1">
        <f t="array" ref="AD50">IFERROR(INDEX($A$1:$A$504,SMALL(IF($O$39=$B$1:$B$504,ROW($B$1:$B$504)-MIN(ROW($A$1:$A$504))+1,""), ROW()-34)),"")</f>
        <v/>
      </c>
      <c r="AE50" s="333" t="str" cm="1">
        <f t="array" ref="AE50">IFERROR(INDEX($A$1:$A$504,SMALL(IF($O$43=$B$1:$B$504,ROW($B$1:$B$504)-MIN(ROW($A$1:$A$504))+1,""), ROW()-34)),"")</f>
        <v/>
      </c>
      <c r="AF50" s="333" t="str" cm="1">
        <f t="array" ref="AF50">IFERROR(INDEX($A$1:$A$504,SMALL(IF($O$44=$B$1:$B$504,ROW($B$1:$B$504)-MIN(ROW($A$1:$A$504))+1,""), ROW()-34)),"")</f>
        <v/>
      </c>
      <c r="AG50" s="359">
        <v>14</v>
      </c>
      <c r="AI50" s="223"/>
      <c r="AJ50" s="223"/>
    </row>
    <row r="51" spans="1:36" s="61" customFormat="1" ht="12.75" customHeight="1">
      <c r="A51" s="225" t="str" cm="1">
        <f t="array" ref="A51">_xlfn.IFS(G13=0,"",G13&gt;0,G13)</f>
        <v>Isabel Hernandez Garcia</v>
      </c>
      <c r="B51" s="268" t="str" cm="1">
        <f t="array" ref="B51">_xlfn.IFS(I13=0,"",I13&gt;0,I13)</f>
        <v>s</v>
      </c>
      <c r="D51" s="1507"/>
      <c r="E51" s="1508"/>
      <c r="F51" s="62"/>
      <c r="I51" s="62"/>
      <c r="J51" s="1509"/>
      <c r="K51" s="1509"/>
      <c r="L51" s="130"/>
      <c r="M51" s="130"/>
      <c r="O51" s="63"/>
      <c r="Z51" s="61">
        <v>12</v>
      </c>
      <c r="AA51" s="333" t="str" cm="1">
        <f t="array" ref="AA51">IFERROR(INDEX($A$1:$A$504,SMALL(IF($O$37=$B$1:$B$504,ROW($B$1:$B$504)-MIN(ROW($A$1:$A$504))+1,""), ROW()-34)),"")</f>
        <v/>
      </c>
      <c r="AB51" s="333" t="str" cm="1">
        <f t="array" ref="AB51">IFERROR(INDEX($A$1:$A$504,SMALL(IF($O$38=$B$1:$B$504,ROW($B$1:$B$504)-MIN(ROW($A$1:$A$504))+1,""), ROW()-34)),"")</f>
        <v/>
      </c>
      <c r="AC51" s="333" t="str" cm="1">
        <f t="array" ref="AC51">IFERROR(INDEX($A$1:$A$504,SMALL(IF($O$40=$B$1:$B$504,ROW($B$1:$B$504)-MIN(ROW($A$1:$A$504))+1,""), ROW()-34)),"")</f>
        <v/>
      </c>
      <c r="AD51" s="333" t="str" cm="1">
        <f t="array" ref="AD51">IFERROR(INDEX($A$1:$A$504,SMALL(IF($O$39=$B$1:$B$504,ROW($B$1:$B$504)-MIN(ROW($A$1:$A$504))+1,""), ROW()-34)),"")</f>
        <v/>
      </c>
      <c r="AE51" s="333" t="str" cm="1">
        <f t="array" ref="AE51">IFERROR(INDEX($A$1:$A$504,SMALL(IF($O$43=$B$1:$B$504,ROW($B$1:$B$504)-MIN(ROW($A$1:$A$504))+1,""), ROW()-34)),"")</f>
        <v/>
      </c>
      <c r="AF51" s="333" t="str" cm="1">
        <f t="array" ref="AF51">IFERROR(INDEX($A$1:$A$504,SMALL(IF($O$44=$B$1:$B$504,ROW($B$1:$B$504)-MIN(ROW($A$1:$A$504))+1,""), ROW()-34)),"")</f>
        <v/>
      </c>
      <c r="AG51" s="359">
        <v>15</v>
      </c>
      <c r="AI51" s="223"/>
      <c r="AJ51" s="223"/>
    </row>
    <row r="52" spans="1:36" s="61" customFormat="1" ht="12.75" customHeight="1">
      <c r="A52" s="225" t="str" cm="1">
        <f t="array" ref="A52">_xlfn.IFS(G14=0,"",G14&gt;0,G14)</f>
        <v>Jacqueline Macias  </v>
      </c>
      <c r="B52" s="268" t="str" cm="1">
        <f t="array" ref="B52">_xlfn.IFS(I14=0,"",I14&gt;0,I14)</f>
        <v>p</v>
      </c>
      <c r="F52" s="62"/>
      <c r="I52" s="62"/>
      <c r="J52" s="1509"/>
      <c r="K52" s="1509"/>
      <c r="L52" s="130"/>
      <c r="M52" s="130"/>
      <c r="O52" s="63"/>
      <c r="Z52" s="61">
        <v>13</v>
      </c>
      <c r="AA52" s="333" t="str" cm="1">
        <f t="array" ref="AA52">IFERROR(INDEX($A$1:$A$504,SMALL(IF($O$37=$B$1:$B$504,ROW($B$1:$B$504)-MIN(ROW($A$1:$A$504))+1,""), ROW()-34)),"")</f>
        <v/>
      </c>
      <c r="AB52" s="333" t="str" cm="1">
        <f t="array" ref="AB52">IFERROR(INDEX($A$1:$A$504,SMALL(IF($O$38=$B$1:$B$504,ROW($B$1:$B$504)-MIN(ROW($A$1:$A$504))+1,""), ROW()-34)),"")</f>
        <v/>
      </c>
      <c r="AC52" s="333" t="str" cm="1">
        <f t="array" ref="AC52">IFERROR(INDEX($A$1:$A$504,SMALL(IF($O$40=$B$1:$B$504,ROW($B$1:$B$504)-MIN(ROW($A$1:$A$504))+1,""), ROW()-34)),"")</f>
        <v/>
      </c>
      <c r="AD52" s="333" t="str" cm="1">
        <f t="array" ref="AD52">IFERROR(INDEX($A$1:$A$504,SMALL(IF($O$39=$B$1:$B$504,ROW($B$1:$B$504)-MIN(ROW($A$1:$A$504))+1,""), ROW()-34)),"")</f>
        <v/>
      </c>
      <c r="AE52" s="333" t="str" cm="1">
        <f t="array" ref="AE52">IFERROR(INDEX($A$1:$A$504,SMALL(IF($O$43=$B$1:$B$504,ROW($B$1:$B$504)-MIN(ROW($A$1:$A$504))+1,""), ROW()-34)),"")</f>
        <v/>
      </c>
      <c r="AF52" s="333" t="str" cm="1">
        <f t="array" ref="AF52">IFERROR(INDEX($A$1:$A$504,SMALL(IF($O$44=$B$1:$B$504,ROW($B$1:$B$504)-MIN(ROW($A$1:$A$504))+1,""), ROW()-34)),"")</f>
        <v/>
      </c>
      <c r="AI52" s="223"/>
      <c r="AJ52" s="223"/>
    </row>
    <row r="53" spans="1:36" s="61" customFormat="1" ht="12.75" customHeight="1">
      <c r="A53" s="225" t="str" cm="1">
        <f t="array" ref="A53">_xlfn.IFS(G15=0,"",G15&gt;0,G15)</f>
        <v>Jonat Gordis Pino</v>
      </c>
      <c r="B53" s="268" t="str" cm="1">
        <f t="array" ref="B53">_xlfn.IFS(I15=0,"",I15&gt;0,I15)</f>
        <v>SL</v>
      </c>
      <c r="F53" s="62"/>
      <c r="I53" s="62"/>
      <c r="J53" s="1509"/>
      <c r="K53" s="1509"/>
      <c r="L53" s="130"/>
      <c r="M53" s="130"/>
      <c r="O53" s="63"/>
      <c r="Z53" s="61">
        <v>14</v>
      </c>
      <c r="AA53" s="333" t="str" cm="1">
        <f t="array" ref="AA53">IFERROR(INDEX($A$1:$A$504,SMALL(IF($O$37=$B$1:$B$504,ROW($B$1:$B$504)-MIN(ROW($A$1:$A$504))+1,""), ROW()-34)),"")</f>
        <v/>
      </c>
      <c r="AB53" s="333" t="str" cm="1">
        <f t="array" ref="AB53">IFERROR(INDEX($A$1:$A$504,SMALL(IF($O$38=$B$1:$B$504,ROW($B$1:$B$504)-MIN(ROW($A$1:$A$504))+1,""), ROW()-34)),"")</f>
        <v/>
      </c>
      <c r="AC53" s="333" t="str" cm="1">
        <f t="array" ref="AC53">IFERROR(INDEX($A$1:$A$504,SMALL(IF($O$40=$B$1:$B$504,ROW($B$1:$B$504)-MIN(ROW($A$1:$A$504))+1,""), ROW()-34)),"")</f>
        <v/>
      </c>
      <c r="AD53" s="333" t="str" cm="1">
        <f t="array" ref="AD53">IFERROR(INDEX($A$1:$A$504,SMALL(IF($O$39=$B$1:$B$504,ROW($B$1:$B$504)-MIN(ROW($A$1:$A$504))+1,""), ROW()-34)),"")</f>
        <v/>
      </c>
      <c r="AE53" s="333" t="str" cm="1">
        <f t="array" ref="AE53">IFERROR(INDEX($A$1:$A$504,SMALL(IF($O$43=$B$1:$B$504,ROW($B$1:$B$504)-MIN(ROW($A$1:$A$504))+1,""), ROW()-34)),"")</f>
        <v/>
      </c>
      <c r="AF53" s="333" t="str" cm="1">
        <f t="array" ref="AF53">IFERROR(INDEX($A$1:$A$504,SMALL(IF($O$44=$B$1:$B$504,ROW($B$1:$B$504)-MIN(ROW($A$1:$A$504))+1,""), ROW()-34)),"")</f>
        <v/>
      </c>
      <c r="AI53" s="223"/>
      <c r="AJ53" s="223"/>
    </row>
    <row r="54" spans="1:36" s="61" customFormat="1" ht="12.75" customHeight="1">
      <c r="A54" s="225" t="str" cm="1">
        <f t="array" ref="A54">_xlfn.IFS(G16=0,"",G16&gt;0,G16)</f>
        <v>Jonathan Koerner</v>
      </c>
      <c r="B54" s="268" t="str" cm="1">
        <f t="array" ref="B54">_xlfn.IFS(I16=0,"",I16&gt;0,I16)</f>
        <v>tr</v>
      </c>
      <c r="F54" s="62"/>
      <c r="J54" s="1509"/>
      <c r="K54" s="1509"/>
      <c r="L54" s="130"/>
      <c r="M54" s="130"/>
      <c r="O54" s="63"/>
      <c r="Z54" s="61">
        <v>15</v>
      </c>
      <c r="AA54" s="333" t="str" cm="1">
        <f t="array" ref="AA54">IFERROR(INDEX($A$1:$A$504,SMALL(IF($O$37=$B$1:$B$504,ROW($B$1:$B$504)-MIN(ROW($A$1:$A$504))+1,""), ROW()-34)),"")</f>
        <v/>
      </c>
      <c r="AB54" s="333" t="str" cm="1">
        <f t="array" ref="AB54">IFERROR(INDEX($A$1:$A$504,SMALL(IF($O$38=$B$1:$B$504,ROW($B$1:$B$504)-MIN(ROW($A$1:$A$504))+1,""), ROW()-34)),"")</f>
        <v/>
      </c>
      <c r="AC54" s="333" t="str" cm="1">
        <f t="array" ref="AC54">IFERROR(INDEX($A$1:$A$504,SMALL(IF($O$40=$B$1:$B$504,ROW($B$1:$B$504)-MIN(ROW($A$1:$A$504))+1,""), ROW()-34)),"")</f>
        <v/>
      </c>
      <c r="AD54" s="333" t="str" cm="1">
        <f t="array" ref="AD54">IFERROR(INDEX($A$1:$A$504,SMALL(IF($O$39=$B$1:$B$504,ROW($B$1:$B$504)-MIN(ROW($A$1:$A$504))+1,""), ROW()-34)),"")</f>
        <v/>
      </c>
      <c r="AE54" s="333" t="str" cm="1">
        <f t="array" ref="AE54">IFERROR(INDEX($A$1:$A$504,SMALL(IF($O$43=$B$1:$B$504,ROW($B$1:$B$504)-MIN(ROW($A$1:$A$504))+1,""), ROW()-34)),"")</f>
        <v/>
      </c>
      <c r="AF54" s="333" t="str" cm="1">
        <f t="array" ref="AF54">IFERROR(INDEX($A$1:$A$504,SMALL(IF($O$44=$B$1:$B$504,ROW($B$1:$B$504)-MIN(ROW($A$1:$A$504))+1,""), ROW()-34)),"")</f>
        <v/>
      </c>
      <c r="AI54" s="223"/>
      <c r="AJ54" s="223"/>
    </row>
    <row r="55" spans="1:36" s="61" customFormat="1" ht="12.75" customHeight="1">
      <c r="A55" s="225" t="str" cm="1">
        <f t="array" ref="A55">_xlfn.IFS(G17=0,"",G17&gt;0,G17)</f>
        <v>Juana Rosario Carela</v>
      </c>
      <c r="B55" s="268" t="str" cm="1">
        <f t="array" ref="B55">_xlfn.IFS(I17=0,"",I17&gt;0,I17)</f>
        <v>b</v>
      </c>
      <c r="F55" s="62"/>
      <c r="I55" s="62"/>
      <c r="J55" s="1509"/>
      <c r="K55" s="1509"/>
      <c r="L55" s="130"/>
      <c r="M55" s="130"/>
      <c r="O55" s="63"/>
    </row>
    <row r="56" spans="1:36" s="61" customFormat="1" ht="15" customHeight="1">
      <c r="A56" s="225" t="str" cm="1">
        <f t="array" ref="A56">_xlfn.IFS(G18=0,"",G18&gt;0,G18)</f>
        <v>Leandra Mastrapa</v>
      </c>
      <c r="B56" s="268" t="str" cm="1">
        <f t="array" ref="B56">_xlfn.IFS(I18=0,"",I18&gt;0,I18)</f>
        <v>p</v>
      </c>
      <c r="F56" s="62"/>
      <c r="I56" s="62"/>
      <c r="L56" s="62"/>
      <c r="M56" s="62"/>
      <c r="O56" s="63"/>
    </row>
    <row r="57" spans="1:36" s="61" customFormat="1" ht="15" customHeight="1">
      <c r="A57" s="225" t="str" cm="1">
        <f t="array" ref="A57">_xlfn.IFS(G19=0,"",G19&gt;0,G19)</f>
        <v xml:space="preserve">Leidy Laura Riera </v>
      </c>
      <c r="B57" s="268" t="str" cm="1">
        <f t="array" ref="B57">_xlfn.IFS(I19=0,"",I19&gt;0,I19)</f>
        <v>cb</v>
      </c>
      <c r="F57" s="62"/>
      <c r="I57" s="62"/>
      <c r="L57" s="62"/>
      <c r="M57" s="62"/>
      <c r="O57" s="63"/>
    </row>
    <row r="58" spans="1:36" s="61" customFormat="1" ht="12.75" customHeight="1">
      <c r="A58" s="225" t="str" cm="1">
        <f t="array" ref="A58">_xlfn.IFS(G20=0,"",G20&gt;0,G20)</f>
        <v>Lianet Cortinas</v>
      </c>
      <c r="B58" s="268" t="str" cm="1">
        <f t="array" ref="B58">_xlfn.IFS(I20=0,"",I20&gt;0,I20)</f>
        <v>p</v>
      </c>
      <c r="F58" s="62"/>
      <c r="I58" s="62"/>
      <c r="L58" s="62"/>
      <c r="M58" s="62"/>
      <c r="O58" s="63"/>
      <c r="AG58" s="245"/>
    </row>
    <row r="59" spans="1:36" s="61" customFormat="1" ht="12.75" customHeight="1">
      <c r="A59" s="225" t="str" cm="1">
        <f t="array" ref="A59">_xlfn.IFS(G21=0,"",G21&gt;0,G21)</f>
        <v>Lilibet Diaz Bueno</v>
      </c>
      <c r="B59" s="268" t="str" cm="1">
        <f t="array" ref="B59">_xlfn.IFS(I21=0,"",I21&gt;0,I21)</f>
        <v>p</v>
      </c>
      <c r="F59" s="62"/>
      <c r="I59" s="62"/>
      <c r="L59" s="62"/>
      <c r="M59" s="62"/>
      <c r="O59" s="63"/>
    </row>
    <row r="60" spans="1:36" s="61" customFormat="1" ht="12.75" customHeight="1">
      <c r="A60" s="225" t="str" cm="1">
        <f t="array" ref="A60">_xlfn.IFS(G22=0,"",G22&gt;0,G22)</f>
        <v>Lisbet Moro Valero</v>
      </c>
      <c r="B60" s="268" t="str" cm="1">
        <f t="array" ref="B60">_xlfn.IFS(I22=0,"",I22&gt;0,I22)</f>
        <v>r</v>
      </c>
      <c r="D60" s="1510"/>
      <c r="E60" s="1510"/>
      <c r="F60" s="922"/>
      <c r="G60" s="921"/>
      <c r="I60" s="62"/>
      <c r="L60" s="62"/>
      <c r="M60" s="62"/>
      <c r="O60" s="63"/>
    </row>
    <row r="61" spans="1:36" s="61" customFormat="1" ht="12.75" customHeight="1">
      <c r="A61" s="225" t="str" cm="1">
        <f t="array" ref="A61">_xlfn.IFS(G23=0,"",G23&gt;0,G23)</f>
        <v>Luis Marco Labrada Michelena</v>
      </c>
      <c r="B61" s="268" t="str" cm="1">
        <f t="array" ref="B61">_xlfn.IFS(I23=0,"",I23&gt;0,I23)</f>
        <v>cb</v>
      </c>
      <c r="D61" s="1510"/>
      <c r="E61" s="1510"/>
      <c r="F61" s="922"/>
      <c r="G61" s="921"/>
      <c r="I61" s="62"/>
      <c r="L61" s="62"/>
      <c r="M61" s="62"/>
      <c r="O61" s="63"/>
    </row>
    <row r="62" spans="1:36" s="61" customFormat="1" ht="12.75" customHeight="1">
      <c r="A62" s="225" t="str" cm="1">
        <f t="array" ref="A62">_xlfn.IFS(G24=0,"",G24&gt;0,G24)</f>
        <v>Luis Puentes Arocha</v>
      </c>
      <c r="B62" s="268" t="str" cm="1">
        <f t="array" ref="B62">_xlfn.IFS(I24=0,"",I24&gt;0,I24)</f>
        <v>p</v>
      </c>
      <c r="D62" s="1510"/>
      <c r="E62" s="1510"/>
      <c r="F62" s="922"/>
      <c r="G62" s="923"/>
      <c r="I62" s="62"/>
      <c r="L62" s="62"/>
      <c r="M62" s="62"/>
      <c r="O62" s="63"/>
    </row>
    <row r="63" spans="1:36" s="61" customFormat="1" ht="12.75" customHeight="1">
      <c r="A63" s="225" t="str" cm="1">
        <f t="array" ref="A63">_xlfn.IFS(G25=0,"",G25&gt;0,G25)</f>
        <v>Manuel Alejandro Ceballos</v>
      </c>
      <c r="B63" s="268" t="str" cm="1">
        <f t="array" ref="B63">_xlfn.IFS(I25=0,"",I25&gt;0,I25)</f>
        <v>rt</v>
      </c>
      <c r="F63" s="62"/>
      <c r="I63" s="62"/>
      <c r="L63" s="62"/>
      <c r="M63" s="62"/>
      <c r="O63" s="63"/>
    </row>
    <row r="64" spans="1:36" s="61" customFormat="1" ht="12.75" customHeight="1">
      <c r="A64" s="225" t="str" cm="1">
        <f t="array" ref="A64">_xlfn.IFS(G26=0,"",G26&gt;0,G26)</f>
        <v>Marigeritte Mugelanya</v>
      </c>
      <c r="B64" s="268" t="str" cm="1">
        <f t="array" ref="B64">_xlfn.IFS(I26=0,"",I26&gt;0,I26)</f>
        <v>p</v>
      </c>
      <c r="F64" s="62"/>
      <c r="I64" s="62"/>
      <c r="L64" s="62"/>
      <c r="M64" s="62"/>
      <c r="O64" s="63"/>
    </row>
    <row r="65" spans="1:34" s="61" customFormat="1" ht="12.75" customHeight="1">
      <c r="A65" s="225" t="str" cm="1">
        <f t="array" ref="A65">_xlfn.IFS(G27=0,"",G27&gt;0,G27)</f>
        <v>Marisbel Pino</v>
      </c>
      <c r="B65" s="268" t="str" cm="1">
        <f t="array" ref="B65">_xlfn.IFS(I27=0,"",I27&gt;0,I27)</f>
        <v>cb</v>
      </c>
      <c r="F65" s="62"/>
      <c r="I65" s="62"/>
      <c r="L65" s="62"/>
      <c r="M65" s="62"/>
      <c r="O65" s="63"/>
    </row>
    <row r="66" spans="1:34" s="61" customFormat="1" ht="12.75" customHeight="1">
      <c r="A66" s="225" t="str" cm="1">
        <f t="array" ref="A66">_xlfn.IFS(G28=0,"",G28&gt;0,G28)</f>
        <v>Amauri Naranjo</v>
      </c>
      <c r="B66" s="268" t="str" cm="1">
        <f t="array" ref="B66">_xlfn.IFS(I28=0,"",I28&gt;0,I28)</f>
        <v>t</v>
      </c>
      <c r="F66" s="62"/>
      <c r="I66" s="62"/>
      <c r="L66" s="62"/>
      <c r="M66" s="62"/>
      <c r="O66" s="63"/>
    </row>
    <row r="67" spans="1:34" s="61" customFormat="1" ht="12.75" customHeight="1">
      <c r="A67" s="225" t="str" cm="1">
        <f t="array" ref="A67">_xlfn.IFS(G29=0,"",G29&gt;0,G29)</f>
        <v xml:space="preserve">Pedro Garcia </v>
      </c>
      <c r="B67" s="268" t="str" cm="1">
        <f t="array" ref="B67">_xlfn.IFS(I29=0,"",I29&gt;0,I29)</f>
        <v>p</v>
      </c>
      <c r="F67" s="62"/>
      <c r="I67" s="62"/>
      <c r="L67" s="62"/>
      <c r="M67" s="62"/>
      <c r="O67" s="63"/>
    </row>
    <row r="68" spans="1:34" s="61" customFormat="1" ht="12.75" customHeight="1">
      <c r="A68" s="225" t="str" cm="1">
        <f t="array" ref="A68">_xlfn.IFS(G30=0,"",G30&gt;0,G30)</f>
        <v>Roberto Cantero</v>
      </c>
      <c r="B68" s="268" t="str" cm="1">
        <f t="array" ref="B68">_xlfn.IFS(I30=0,"",I30&gt;0,I30)</f>
        <v>p</v>
      </c>
      <c r="F68" s="62"/>
      <c r="I68" s="62"/>
      <c r="L68" s="62"/>
      <c r="M68" s="62"/>
      <c r="O68" s="63"/>
    </row>
    <row r="69" spans="1:34" s="61" customFormat="1" ht="15" customHeight="1">
      <c r="A69" s="225" t="str" cm="1">
        <f t="array" ref="A69">_xlfn.IFS(G31=0,"",G31&gt;0,G31)</f>
        <v>Xiomara Castro Dominquez</v>
      </c>
      <c r="B69" s="268" t="str" cm="1">
        <f t="array" ref="B69">_xlfn.IFS(I31=0,"",I31&gt;0,I31)</f>
        <v>b</v>
      </c>
      <c r="E69" s="332" t="str" cm="1">
        <f t="array" ref="E69">IFERROR(INDEX($G20:$G61,SMALL(IF($O$38=$I$4:$I$28,ROW($G$4:$G$28)- MIN(ROW($G$4:$G$28))+1,""), ROW()-2)),"")</f>
        <v/>
      </c>
      <c r="F69" s="62"/>
      <c r="I69" s="62"/>
      <c r="L69" s="62"/>
      <c r="M69" s="62"/>
      <c r="O69" s="63"/>
    </row>
    <row r="70" spans="1:34" s="61" customFormat="1" ht="12.75" customHeight="1">
      <c r="A70" s="225" t="str" cm="1">
        <f t="array" ref="A70">_xlfn.IFS(G32=0,"",G32&gt;0,G32)</f>
        <v>Reinier Luis Muchuli</v>
      </c>
      <c r="B70" s="268" t="str" cm="1">
        <f t="array" ref="B70">_xlfn.IFS(I32=0,"",I32&gt;0,I32)</f>
        <v>T</v>
      </c>
      <c r="E70" s="332" t="str" cm="1">
        <f t="array" ref="E70">IFERROR(INDEX($G20:$G62,SMALL(IF($O$38=$I$4:$I$28,ROW($G$4:$G$28)- MIN(ROW($G$4:$G$28))+1,""), ROW()-2)),"")</f>
        <v/>
      </c>
      <c r="F70" s="62"/>
      <c r="I70" s="62"/>
      <c r="L70" s="62"/>
      <c r="M70" s="62"/>
      <c r="O70" s="63"/>
    </row>
    <row r="71" spans="1:34" s="61" customFormat="1" ht="12.75" customHeight="1">
      <c r="A71" s="225" t="str" cm="1">
        <f t="array" ref="A71">_xlfn.IFS(G33=0,"",G33&gt;0,G33)</f>
        <v xml:space="preserve">Yasmani Viera </v>
      </c>
      <c r="B71" s="268" t="str" cm="1">
        <f t="array" ref="B71">_xlfn.IFS(I33=0,"",I33&gt;0,I33)</f>
        <v>p</v>
      </c>
      <c r="F71" s="62"/>
      <c r="I71" s="62"/>
      <c r="L71" s="62"/>
      <c r="M71" s="62"/>
      <c r="O71" s="63"/>
    </row>
    <row r="72" spans="1:34" s="61" customFormat="1" ht="12.75" customHeight="1">
      <c r="A72" s="225" t="str" cm="1">
        <f t="array" ref="A72">_xlfn.IFS(G34=0,"",G34&gt;0,G34)</f>
        <v>Aismar Adrian Treto Rodriguez</v>
      </c>
      <c r="B72" s="268" t="str" cm="1">
        <f t="array" ref="B72">_xlfn.IFS(I34=0,"",I34&gt;0,I34)</f>
        <v>P</v>
      </c>
      <c r="F72" s="62"/>
      <c r="I72" s="62"/>
      <c r="L72" s="62"/>
      <c r="M72" s="62"/>
      <c r="O72" s="63"/>
    </row>
    <row r="73" spans="1:34" s="61" customFormat="1" ht="12.75" customHeight="1">
      <c r="A73" s="225" t="str" cm="1">
        <f t="array" ref="A73">_xlfn.IFS(G35=0,"",G35&gt;0,G35)</f>
        <v xml:space="preserve">Yaumila Gonzales Cuenca </v>
      </c>
      <c r="B73" s="268" t="str" cm="1">
        <f t="array" ref="B73">_xlfn.IFS(I35=0,"",I35&gt;0,I35)</f>
        <v>P</v>
      </c>
      <c r="F73" s="62"/>
      <c r="I73" s="62"/>
      <c r="L73" s="62"/>
      <c r="M73" s="62"/>
      <c r="O73" s="63"/>
    </row>
    <row r="74" spans="1:34" s="61" customFormat="1" ht="12.75" customHeight="1">
      <c r="A74" s="225" t="str" cm="1">
        <f t="array" ref="A74">_xlfn.IFS(G36=0,"",G36&gt;0,G36)</f>
        <v>Yliusca Santiesteban</v>
      </c>
      <c r="B74" s="268" t="str" cm="1">
        <f t="array" ref="B74">_xlfn.IFS(I36=0,"",I36&gt;0,I36)</f>
        <v>i</v>
      </c>
      <c r="F74" s="62"/>
      <c r="I74" s="62"/>
      <c r="L74" s="62"/>
      <c r="M74" s="62"/>
      <c r="O74" s="63"/>
    </row>
    <row r="75" spans="1:34" s="61" customFormat="1" ht="12.75" customHeight="1">
      <c r="A75" s="268" t="str" cm="1">
        <f t="array" ref="A75">_xlfn.IFS(G37=0,"",G37&gt;0,G37)</f>
        <v>Yoslandy Merida</v>
      </c>
      <c r="B75" s="268" t="str" cm="1">
        <f t="array" ref="B75">_xlfn.IFS(I37=0,"",I37&gt;0,I37)</f>
        <v>rt</v>
      </c>
      <c r="F75" s="62"/>
      <c r="I75" s="62"/>
      <c r="L75" s="62"/>
      <c r="M75" s="62"/>
      <c r="O75" s="63"/>
    </row>
    <row r="76" spans="1:34" ht="12.75" customHeight="1">
      <c r="A76" s="268" t="str" cm="1">
        <f t="array" ref="A76">_xlfn.IFS(G38=0,"",G38&gt;0,G38)</f>
        <v>Yulianela Gonzalez Sanchez</v>
      </c>
      <c r="B76" s="268" t="str" cm="1">
        <f t="array" ref="B76">_xlfn.IFS(I38=0,"",I38&gt;0,I38)</f>
        <v>P</v>
      </c>
      <c r="C76" s="61"/>
      <c r="D76" s="61"/>
      <c r="E76" s="61"/>
      <c r="F76" s="62"/>
      <c r="G76" s="61"/>
      <c r="H76" s="61"/>
      <c r="I76" s="62"/>
      <c r="J76" s="61"/>
      <c r="K76" s="61"/>
      <c r="L76" s="62"/>
      <c r="M76" s="62"/>
      <c r="N76" s="61"/>
      <c r="O76" s="63"/>
      <c r="P76" s="61"/>
      <c r="Q76" s="61"/>
      <c r="R76" s="61"/>
      <c r="S76" s="61"/>
      <c r="AB76" s="61"/>
      <c r="AC76" s="61"/>
      <c r="AD76" s="61"/>
      <c r="AE76" s="61"/>
      <c r="AF76" s="61"/>
      <c r="AG76" s="61"/>
      <c r="AH76" s="61"/>
    </row>
    <row r="77" spans="1:34" ht="12.75" customHeight="1">
      <c r="A77" s="268" t="str" cm="1">
        <f t="array" ref="A77">_xlfn.IFS(G39=0,"",G39&gt;0,G39)</f>
        <v>Jesus Raul Soto</v>
      </c>
      <c r="B77" s="268" t="str" cm="1">
        <f t="array" ref="B77">_xlfn.IFS(I39=0,"",I39&gt;0,I39)</f>
        <v>P</v>
      </c>
      <c r="C77" s="61"/>
      <c r="D77" s="61"/>
      <c r="E77" s="61"/>
      <c r="F77" s="62"/>
      <c r="G77" s="61"/>
      <c r="H77" s="61"/>
      <c r="I77" s="62"/>
      <c r="J77" s="61"/>
      <c r="K77" s="61"/>
      <c r="L77" s="62"/>
      <c r="M77" s="62"/>
      <c r="N77" s="61"/>
      <c r="O77" s="63"/>
      <c r="P77" s="61"/>
      <c r="Q77" s="61"/>
      <c r="R77" s="61"/>
      <c r="S77" s="61"/>
      <c r="AB77" s="61"/>
      <c r="AC77" s="61"/>
      <c r="AD77" s="61"/>
      <c r="AE77" s="61"/>
      <c r="AF77" s="61"/>
      <c r="AG77" s="61"/>
      <c r="AH77" s="61"/>
    </row>
    <row r="78" spans="1:34" ht="12.75" customHeight="1">
      <c r="A78" s="268" t="str" cm="1">
        <f t="array" ref="A78">_xlfn.IFS(G40=0,"",G40&gt;0,G40)</f>
        <v>Yunildre Tejas Pelaez</v>
      </c>
      <c r="B78" s="268" t="str" cm="1">
        <f t="array" ref="B78">_xlfn.IFS(I40=0,"",I40&gt;0,I40)</f>
        <v>P</v>
      </c>
      <c r="C78" s="61"/>
      <c r="D78" s="61"/>
      <c r="E78" s="61"/>
      <c r="F78" s="62"/>
      <c r="G78" s="61"/>
      <c r="H78" s="61"/>
      <c r="I78" s="62"/>
      <c r="J78" s="61"/>
      <c r="K78" s="61"/>
      <c r="L78" s="62"/>
      <c r="M78" s="62"/>
      <c r="N78" s="61"/>
      <c r="O78" s="63"/>
      <c r="P78" s="61"/>
      <c r="Q78" s="61"/>
      <c r="R78" s="61"/>
      <c r="S78" s="61"/>
      <c r="AB78" s="61"/>
      <c r="AC78" s="61"/>
      <c r="AD78" s="61"/>
      <c r="AE78" s="61"/>
      <c r="AF78" s="61"/>
      <c r="AG78" s="61"/>
      <c r="AH78" s="61"/>
    </row>
    <row r="79" spans="1:34" ht="12.75" customHeight="1">
      <c r="A79" s="268" t="str" cm="1">
        <f t="array" ref="A79">_xlfn.IFS(G41=0,"",G41&gt;0,G41)</f>
        <v>Zoraya Maria Estevez Escobar</v>
      </c>
      <c r="B79" s="268" t="str" cm="1">
        <f t="array" ref="B79">_xlfn.IFS(I41=0,"",I41&gt;0,I41)</f>
        <v>P</v>
      </c>
      <c r="C79" s="61"/>
      <c r="D79" s="61"/>
      <c r="E79" s="61"/>
      <c r="F79" s="62"/>
      <c r="G79" s="61"/>
      <c r="H79" s="61"/>
      <c r="I79" s="62"/>
      <c r="J79" s="61"/>
      <c r="K79" s="61"/>
      <c r="L79" s="62"/>
      <c r="M79" s="62"/>
      <c r="N79" s="61"/>
      <c r="O79" s="63"/>
      <c r="P79" s="61"/>
      <c r="Q79" s="61"/>
      <c r="R79" s="61"/>
      <c r="S79" s="61"/>
      <c r="AB79" s="61"/>
      <c r="AC79" s="61"/>
      <c r="AD79" s="61"/>
      <c r="AE79" s="61"/>
      <c r="AF79" s="61"/>
      <c r="AG79" s="61"/>
      <c r="AH79" s="61"/>
    </row>
    <row r="80" spans="1:34" ht="12.75" customHeight="1">
      <c r="A80" s="268" t="str" cm="1">
        <f t="array" ref="A80">_xlfn.IFS(G43=0,"",G43&gt;0,G43)</f>
        <v/>
      </c>
      <c r="B80" s="268" t="str" cm="1">
        <f t="array" ref="B80">_xlfn.IFS(I43=0,"",I43&gt;0,I43)</f>
        <v/>
      </c>
      <c r="C80" s="61"/>
      <c r="D80" s="61"/>
      <c r="E80" s="61"/>
      <c r="F80" s="62"/>
      <c r="G80" s="61"/>
      <c r="H80" s="61"/>
      <c r="I80" s="62"/>
      <c r="J80" s="61"/>
      <c r="K80" s="61"/>
      <c r="L80" s="62"/>
      <c r="M80" s="62"/>
      <c r="N80" s="61"/>
      <c r="O80" s="63"/>
      <c r="P80" s="61"/>
      <c r="Q80" s="61"/>
      <c r="R80" s="61"/>
      <c r="S80" s="61"/>
      <c r="AB80" s="61"/>
      <c r="AC80" s="61"/>
      <c r="AD80" s="61"/>
      <c r="AE80" s="61"/>
      <c r="AF80" s="61"/>
      <c r="AG80" s="61"/>
      <c r="AH80" s="61"/>
    </row>
    <row r="81" spans="1:33" ht="12.75" customHeight="1">
      <c r="A81" s="225" cm="1">
        <f t="array" ref="A81">_xlfn.IFS(G44=0,"",G44&gt;0,G44)</f>
        <v>37</v>
      </c>
      <c r="B81" s="268" t="str" cm="1">
        <f t="array" ref="B81">_xlfn.IFS(I44=0,"",I44&gt;0,I44)</f>
        <v/>
      </c>
      <c r="C81" s="61"/>
      <c r="D81" s="61"/>
      <c r="E81" s="61"/>
      <c r="F81" s="62"/>
      <c r="G81" s="61"/>
      <c r="H81" s="61"/>
      <c r="I81" s="62"/>
      <c r="J81" s="61"/>
      <c r="K81" s="61"/>
      <c r="L81" s="62"/>
      <c r="M81" s="62"/>
      <c r="N81" s="61"/>
      <c r="O81" s="63"/>
      <c r="P81" s="61"/>
      <c r="Q81" s="61"/>
      <c r="R81" s="61"/>
      <c r="S81" s="61"/>
      <c r="AB81" s="61"/>
      <c r="AD81" s="61"/>
      <c r="AG81" s="61"/>
    </row>
    <row r="82" spans="1:33" ht="12.75" customHeight="1">
      <c r="A82" s="225" t="str" cm="1">
        <f t="array" ref="A82">_xlfn.IFS(G45=0,"",G45&gt;0,G45)</f>
        <v/>
      </c>
      <c r="B82" s="268" cm="1">
        <f t="array" ref="B82">_xlfn.IFS(I45=0,"",I45&gt;0,I45)</f>
        <v>2</v>
      </c>
      <c r="C82" s="61"/>
      <c r="D82" s="61"/>
      <c r="E82" s="61"/>
      <c r="F82" s="62"/>
      <c r="G82" s="61"/>
      <c r="H82" s="61"/>
      <c r="I82" s="62"/>
      <c r="J82" s="61"/>
      <c r="K82" s="61"/>
      <c r="L82" s="62"/>
      <c r="M82" s="62"/>
      <c r="N82" s="61"/>
      <c r="O82" s="63"/>
      <c r="P82" s="61"/>
      <c r="Q82" s="61"/>
      <c r="R82" s="61"/>
      <c r="S82" s="61"/>
      <c r="AB82" s="61"/>
      <c r="AD82" s="61"/>
      <c r="AG82" s="61"/>
    </row>
    <row r="83" spans="1:33" ht="12.75" customHeight="1">
      <c r="A83" s="268"/>
      <c r="B83" s="268"/>
      <c r="C83" s="61"/>
      <c r="D83" s="61"/>
      <c r="E83" s="61"/>
      <c r="F83" s="62"/>
      <c r="G83" s="61"/>
      <c r="H83" s="61"/>
      <c r="I83" s="62"/>
      <c r="J83" s="61"/>
      <c r="K83" s="61"/>
      <c r="L83" s="62"/>
      <c r="M83" s="62"/>
      <c r="N83" s="61"/>
      <c r="O83" s="63"/>
      <c r="P83" s="61"/>
      <c r="Q83" s="61"/>
      <c r="R83" s="61"/>
      <c r="S83" s="61"/>
      <c r="AB83" s="61"/>
      <c r="AG83" s="61"/>
    </row>
    <row r="84" spans="1:33" ht="12.75" customHeight="1">
      <c r="A84" s="268" t="str" cm="1">
        <f t="array" ref="A84">_xlfn.IFS(G45=0,"",G45&gt;0,G45)</f>
        <v/>
      </c>
      <c r="B84" s="268"/>
      <c r="C84" s="61"/>
      <c r="D84" s="61"/>
      <c r="E84" s="61"/>
      <c r="F84" s="62"/>
      <c r="G84" s="61"/>
      <c r="H84" s="61"/>
      <c r="I84" s="62"/>
      <c r="J84" s="61"/>
      <c r="K84" s="61"/>
      <c r="L84" s="62"/>
      <c r="M84" s="62"/>
      <c r="N84" s="61"/>
      <c r="O84" s="63"/>
      <c r="P84" s="61"/>
      <c r="Q84" s="61"/>
      <c r="R84" s="61"/>
      <c r="S84" s="61"/>
    </row>
    <row r="85" spans="1:33" ht="15">
      <c r="A85" s="268" t="str" cm="1">
        <f t="array" ref="A85">_xlfn.IFS(G46=0,"",G46&gt;0,G46)</f>
        <v/>
      </c>
      <c r="B85" s="268" t="str" cm="1">
        <f t="array" ref="B85">_xlfn.IFS(I46=0,"",I46&gt;0,I46)</f>
        <v/>
      </c>
      <c r="C85" s="61"/>
      <c r="D85" s="61"/>
      <c r="E85" s="61"/>
      <c r="F85" s="62"/>
      <c r="G85" s="61"/>
      <c r="H85" s="61"/>
      <c r="I85" s="62"/>
      <c r="J85" s="61"/>
      <c r="K85" s="61"/>
      <c r="L85" s="62"/>
      <c r="M85" s="62"/>
      <c r="N85" s="61"/>
      <c r="O85" s="63"/>
      <c r="P85" s="61"/>
      <c r="Q85" s="61"/>
      <c r="R85" s="61"/>
      <c r="S85" s="61"/>
    </row>
    <row r="86" spans="1:33" ht="15">
      <c r="A86" s="225" t="str" cm="1">
        <f t="array" ref="A86">_xlfn.IFS(G47=0,"",G47&gt;0,G47)</f>
        <v/>
      </c>
      <c r="B86" s="268" t="str" cm="1">
        <f t="array" ref="B86">_xlfn.IFS(F87=0,"",F87&gt;0,F87)</f>
        <v/>
      </c>
      <c r="C86" s="61"/>
      <c r="D86" s="61"/>
      <c r="E86" s="61"/>
      <c r="F86" s="62"/>
      <c r="G86" s="61"/>
      <c r="H86" s="61"/>
      <c r="I86" s="62"/>
      <c r="J86" s="61"/>
      <c r="K86" s="61"/>
      <c r="L86" s="62"/>
      <c r="M86" s="62"/>
      <c r="N86" s="61"/>
      <c r="O86" s="63"/>
      <c r="P86" s="61"/>
      <c r="Q86" s="61"/>
      <c r="R86" s="61"/>
      <c r="S86" s="61"/>
    </row>
    <row r="87" spans="1:33" ht="15">
      <c r="A87" s="225" t="str" cm="1">
        <f t="array" ref="A87">_xlfn.IFS(G48=0,"",G48&gt;0,G48)</f>
        <v/>
      </c>
      <c r="B87" s="268" t="str" cm="1">
        <f t="array" ref="B87">_xlfn.IFS(F88=0,"",F88&gt;0,F88)</f>
        <v/>
      </c>
      <c r="C87" s="61"/>
      <c r="D87" s="61"/>
      <c r="E87" s="61"/>
      <c r="F87" s="62"/>
      <c r="G87" s="61"/>
      <c r="H87" s="61"/>
      <c r="I87" s="62"/>
      <c r="J87" s="61"/>
      <c r="K87" s="61"/>
      <c r="L87" s="62"/>
      <c r="M87" s="62"/>
      <c r="N87" s="61"/>
      <c r="O87" s="63"/>
      <c r="P87" s="61"/>
      <c r="Q87" s="61"/>
      <c r="R87" s="61"/>
      <c r="S87" s="61"/>
    </row>
    <row r="88" spans="1:33" ht="15">
      <c r="A88" s="225" t="str" cm="1">
        <f t="array" ref="A88">_xlfn.IFS(G49=0,"",G49&gt;0,G49)</f>
        <v/>
      </c>
      <c r="B88" s="268" t="str" cm="1">
        <f t="array" ref="B88">_xlfn.IFS(F89=0,"",F89&gt;0,F89)</f>
        <v/>
      </c>
      <c r="C88" s="61"/>
      <c r="D88" s="61"/>
      <c r="E88" s="61"/>
      <c r="F88" s="62"/>
      <c r="G88" s="61"/>
      <c r="H88" s="61"/>
      <c r="I88" s="62"/>
      <c r="J88" s="61"/>
      <c r="K88" s="61"/>
      <c r="L88" s="62"/>
      <c r="M88" s="62"/>
      <c r="N88" s="61"/>
      <c r="O88" s="63"/>
      <c r="P88" s="61"/>
      <c r="Q88" s="61"/>
      <c r="R88" s="61"/>
      <c r="S88" s="61"/>
    </row>
    <row r="89" spans="1:33" ht="15">
      <c r="A89" s="225" t="str" cm="1">
        <f t="array" ref="A89">_xlfn.IFS(G50=0,"",G50&gt;0,G50)</f>
        <v/>
      </c>
      <c r="B89" s="268" t="str" cm="1">
        <f t="array" ref="B89">_xlfn.IFS(F90=0,"",F90&gt;0,F90)</f>
        <v/>
      </c>
      <c r="C89" s="61"/>
      <c r="D89" s="61"/>
      <c r="E89" s="61"/>
      <c r="F89" s="62"/>
      <c r="G89" s="61"/>
      <c r="H89" s="61"/>
      <c r="I89" s="62"/>
      <c r="J89" s="61"/>
      <c r="K89" s="61"/>
      <c r="L89" s="62"/>
      <c r="M89" s="62"/>
      <c r="N89" s="61"/>
      <c r="O89" s="63"/>
      <c r="P89" s="61"/>
      <c r="Q89" s="61"/>
      <c r="R89" s="61"/>
      <c r="S89" s="61"/>
    </row>
    <row r="90" spans="1:33" ht="15">
      <c r="A90" s="225" t="str" cm="1">
        <f t="array" ref="A90">_xlfn.IFS(G51=0,"",G51&gt;0,G51)</f>
        <v/>
      </c>
      <c r="B90" s="268" t="str" cm="1">
        <f t="array" ref="B90">_xlfn.IFS(F91=0,"",F91&gt;0,F91)</f>
        <v/>
      </c>
      <c r="C90" s="61"/>
      <c r="D90" s="61"/>
      <c r="E90" s="61"/>
      <c r="F90" s="62"/>
      <c r="G90" s="61"/>
      <c r="H90" s="61"/>
      <c r="I90" s="62"/>
      <c r="J90" s="61"/>
      <c r="K90" s="61"/>
      <c r="L90" s="62"/>
      <c r="M90" s="62"/>
      <c r="N90" s="61"/>
      <c r="O90" s="63"/>
      <c r="P90" s="61"/>
      <c r="Q90" s="61"/>
      <c r="R90" s="61"/>
      <c r="S90" s="61"/>
    </row>
    <row r="91" spans="1:33" ht="15">
      <c r="A91" s="225" t="str" cm="1">
        <f t="array" ref="A91">_xlfn.IFS(J25=0,"",J25&gt;0,J25)</f>
        <v/>
      </c>
      <c r="B91" s="268" t="str" cm="1">
        <f t="array" ref="B91">_xlfn.IFS(F92=0,"",F92&gt;0,F92)</f>
        <v/>
      </c>
      <c r="C91" s="61"/>
      <c r="D91" s="61"/>
      <c r="E91" s="61"/>
      <c r="F91" s="62"/>
      <c r="G91" s="61"/>
      <c r="H91" s="61"/>
      <c r="I91" s="62"/>
      <c r="J91" s="61"/>
      <c r="K91" s="61"/>
      <c r="L91" s="62"/>
      <c r="M91" s="62"/>
      <c r="N91" s="61"/>
      <c r="O91" s="63"/>
      <c r="P91" s="61"/>
      <c r="Q91" s="61"/>
      <c r="R91" s="61"/>
      <c r="S91" s="61"/>
    </row>
    <row r="92" spans="1:33" ht="15">
      <c r="A92" s="225" t="str" cm="1">
        <f t="array" ref="A92">_xlfn.IFS(J26=0,"",J26&gt;0,J26)</f>
        <v/>
      </c>
      <c r="B92" s="268" t="str" cm="1">
        <f t="array" ref="B92">_xlfn.IFS(F93=0,"",F93&gt;0,F93)</f>
        <v/>
      </c>
      <c r="C92" s="61"/>
      <c r="D92" s="61"/>
      <c r="E92" s="61"/>
      <c r="F92" s="62"/>
      <c r="G92" s="61"/>
      <c r="H92" s="61"/>
      <c r="I92" s="62"/>
      <c r="J92" s="61"/>
      <c r="K92" s="61"/>
      <c r="L92" s="62"/>
      <c r="M92" s="62"/>
      <c r="N92" s="61"/>
      <c r="O92" s="63"/>
      <c r="P92" s="61"/>
      <c r="Q92" s="61"/>
      <c r="R92" s="61"/>
      <c r="S92" s="61"/>
    </row>
    <row r="93" spans="1:33" ht="15">
      <c r="A93" s="225" t="str" cm="1">
        <f t="array" ref="A93">_xlfn.IFS(J27=0,"",J27&gt;0,J27)</f>
        <v/>
      </c>
      <c r="B93" s="268" t="str" cm="1">
        <f t="array" ref="B93">_xlfn.IFS(F94=0,"",F94&gt;0,F94)</f>
        <v/>
      </c>
      <c r="C93" s="61"/>
      <c r="D93" s="61"/>
      <c r="E93" s="61"/>
      <c r="F93" s="62"/>
      <c r="G93" s="61"/>
      <c r="H93" s="61"/>
      <c r="I93" s="62"/>
      <c r="J93" s="61"/>
      <c r="K93" s="61"/>
      <c r="L93" s="62"/>
      <c r="M93" s="62"/>
      <c r="N93" s="61"/>
      <c r="O93" s="63"/>
      <c r="P93" s="61"/>
      <c r="Q93" s="61"/>
      <c r="R93" s="61"/>
      <c r="S93" s="61"/>
    </row>
    <row r="94" spans="1:33" ht="15">
      <c r="A94" s="225" t="str" cm="1">
        <f t="array" ref="A94">_xlfn.IFS(J28=0,"",J28&gt;0,J28)</f>
        <v/>
      </c>
      <c r="B94" s="268" t="str" cm="1">
        <f t="array" ref="B94">_xlfn.IFS(F95=0,"",F95&gt;0,F95)</f>
        <v/>
      </c>
      <c r="C94" s="61"/>
      <c r="D94" s="61"/>
      <c r="E94" s="61"/>
      <c r="F94" s="62"/>
      <c r="G94" s="61"/>
      <c r="H94" s="61"/>
      <c r="I94" s="62"/>
      <c r="J94" s="61"/>
      <c r="K94" s="61"/>
      <c r="L94" s="62"/>
      <c r="M94" s="62"/>
      <c r="N94" s="61"/>
      <c r="O94" s="63"/>
      <c r="P94" s="61"/>
      <c r="Q94" s="61"/>
      <c r="R94" s="61"/>
      <c r="S94" s="61"/>
    </row>
    <row r="95" spans="1:33" ht="15">
      <c r="A95" s="225" t="str" cm="1">
        <f t="array" ref="A95">_xlfn.IFS(J29=0,"",J29&gt;0,J29)</f>
        <v/>
      </c>
      <c r="B95" s="268" t="str" cm="1">
        <f t="array" ref="B95">_xlfn.IFS(F96=0,"",F96&gt;0,F96)</f>
        <v/>
      </c>
      <c r="C95" s="61"/>
      <c r="D95" s="61"/>
      <c r="E95" s="61"/>
      <c r="F95" s="62"/>
      <c r="G95" s="61"/>
      <c r="H95" s="61"/>
      <c r="I95" s="62"/>
      <c r="J95" s="61"/>
      <c r="K95" s="61"/>
      <c r="L95" s="62"/>
      <c r="M95" s="62"/>
      <c r="N95" s="61"/>
      <c r="O95" s="63"/>
      <c r="P95" s="61"/>
      <c r="Q95" s="61"/>
      <c r="R95" s="61"/>
      <c r="S95" s="61"/>
    </row>
    <row r="96" spans="1:33" ht="15">
      <c r="A96" s="225" t="str" cm="1">
        <f t="array" ref="A96">_xlfn.IFS(J30=0,"",J30&gt;0,J30)</f>
        <v/>
      </c>
      <c r="B96" s="268" t="str" cm="1">
        <f t="array" ref="B96">_xlfn.IFS(F97=0,"",F97&gt;0,F97)</f>
        <v/>
      </c>
      <c r="D96" s="61"/>
      <c r="E96" s="61"/>
      <c r="F96" s="62"/>
      <c r="G96" s="61"/>
      <c r="H96" s="61"/>
      <c r="I96" s="62"/>
      <c r="J96" s="61"/>
      <c r="K96" s="61"/>
      <c r="L96" s="62"/>
      <c r="M96" s="62"/>
      <c r="O96" s="63"/>
      <c r="P96" s="61"/>
      <c r="Q96" s="61"/>
      <c r="R96" s="61"/>
    </row>
    <row r="97" spans="1:13" ht="15">
      <c r="A97" s="225" t="str" cm="1">
        <f t="array" ref="A97">_xlfn.IFS(J31=0,"",J31&gt;0,J31)</f>
        <v/>
      </c>
      <c r="B97" s="268" t="str" cm="1">
        <f t="array" ref="B97">_xlfn.IFS(F98=0,"",F98&gt;0,F98)</f>
        <v/>
      </c>
      <c r="D97" s="61"/>
      <c r="E97" s="61"/>
      <c r="F97" s="62"/>
      <c r="G97" s="61"/>
      <c r="H97" s="61"/>
      <c r="I97" s="62"/>
      <c r="J97" s="61"/>
      <c r="K97" s="61"/>
      <c r="L97" s="62"/>
      <c r="M97" s="62"/>
    </row>
    <row r="98" spans="1:13" ht="15">
      <c r="A98" s="225" t="str" cm="1">
        <f t="array" ref="A98">_xlfn.IFS(J32=0,"",J32&gt;0,J32)</f>
        <v/>
      </c>
      <c r="B98" s="268" t="str" cm="1">
        <f t="array" ref="B98">_xlfn.IFS(F99=0,"",F99&gt;0,F99)</f>
        <v/>
      </c>
      <c r="D98" s="61"/>
      <c r="E98" s="61"/>
      <c r="F98" s="62"/>
      <c r="G98" s="61"/>
      <c r="H98" s="61"/>
      <c r="I98" s="62"/>
      <c r="J98" s="61"/>
      <c r="K98" s="61"/>
      <c r="L98" s="62"/>
      <c r="M98" s="62"/>
    </row>
    <row r="99" spans="1:13" ht="15">
      <c r="A99" s="225" t="str" cm="1">
        <f t="array" ref="A99">_xlfn.IFS(J38=0,"",J38&gt;0,J38)</f>
        <v/>
      </c>
      <c r="B99" s="268" t="str" cm="1">
        <f t="array" ref="B99">_xlfn.IFS(F100=0,"",F100&gt;0,F100)</f>
        <v/>
      </c>
      <c r="D99" s="61"/>
      <c r="E99" s="61"/>
      <c r="F99" s="62"/>
      <c r="G99" s="61"/>
      <c r="H99" s="61"/>
      <c r="I99" s="62"/>
      <c r="J99" s="61"/>
      <c r="K99" s="61"/>
      <c r="L99" s="62"/>
      <c r="M99" s="62"/>
    </row>
    <row r="100" spans="1:13" ht="15">
      <c r="A100" s="225" t="str" cm="1">
        <f t="array" ref="A100">_xlfn.IFS(J39=0,"",J39&gt;0,J39)</f>
        <v/>
      </c>
      <c r="B100" s="268" t="str" cm="1">
        <f t="array" ref="B100">_xlfn.IFS(F101=0,"",F101&gt;0,F101)</f>
        <v/>
      </c>
      <c r="D100" s="61"/>
      <c r="E100" s="61"/>
      <c r="F100" s="62"/>
      <c r="G100" s="61"/>
      <c r="H100" s="61"/>
      <c r="I100" s="62"/>
      <c r="J100" s="61"/>
      <c r="K100" s="61"/>
      <c r="L100" s="62"/>
      <c r="M100" s="62"/>
    </row>
    <row r="101" spans="1:13" ht="15">
      <c r="A101" s="225" t="str" cm="1">
        <f t="array" ref="A101">_xlfn.IFS(J40=0,"",J40&gt;0,J40)</f>
        <v/>
      </c>
      <c r="B101" s="268" t="str" cm="1">
        <f t="array" ref="B101">_xlfn.IFS(F102=0,"",F102&gt;0,F102)</f>
        <v/>
      </c>
      <c r="D101" s="61"/>
      <c r="E101" s="61"/>
      <c r="F101" s="62"/>
      <c r="G101" s="61"/>
      <c r="H101" s="61"/>
      <c r="I101" s="62"/>
      <c r="J101" s="61"/>
      <c r="K101" s="61"/>
      <c r="L101" s="62"/>
      <c r="M101" s="62"/>
    </row>
    <row r="102" spans="1:13" ht="15">
      <c r="A102" s="225" t="str" cm="1">
        <f t="array" ref="A102">_xlfn.IFS(J41=0,"",J41&gt;0,J41)</f>
        <v/>
      </c>
      <c r="B102" s="268" t="str" cm="1">
        <f t="array" ref="B102">_xlfn.IFS(F103=0,"",F103&gt;0,F103)</f>
        <v/>
      </c>
      <c r="D102" s="61"/>
      <c r="E102" s="61"/>
      <c r="F102" s="62"/>
      <c r="G102" s="61"/>
      <c r="H102" s="61"/>
      <c r="I102" s="62"/>
      <c r="J102" s="61"/>
      <c r="K102" s="61"/>
      <c r="L102" s="62"/>
      <c r="M102" s="62"/>
    </row>
    <row r="103" spans="1:13" ht="15">
      <c r="A103" s="225" t="str" cm="1">
        <f t="array" ref="A103">_xlfn.IFS(J43=0,"",J43&gt;0,J43)</f>
        <v/>
      </c>
      <c r="B103" s="268" t="str" cm="1">
        <f t="array" ref="B103">_xlfn.IFS(F104=0,"",F104&gt;0,F104)</f>
        <v/>
      </c>
      <c r="D103" s="61"/>
      <c r="E103" s="61"/>
      <c r="F103" s="62"/>
      <c r="G103" s="61"/>
      <c r="H103" s="61"/>
      <c r="I103" s="62"/>
      <c r="J103" s="61"/>
      <c r="K103" s="61"/>
      <c r="L103" s="62"/>
      <c r="M103" s="62"/>
    </row>
    <row r="104" spans="1:13" ht="15">
      <c r="A104" s="225"/>
      <c r="B104" s="225"/>
      <c r="D104" s="61"/>
      <c r="E104" s="61"/>
      <c r="F104" s="62"/>
      <c r="G104" s="61"/>
      <c r="H104" s="61"/>
      <c r="I104" s="62"/>
      <c r="J104" s="61"/>
      <c r="K104" s="61"/>
      <c r="L104" s="62"/>
      <c r="M104" s="62"/>
    </row>
    <row r="105" spans="1:13" ht="15">
      <c r="A105" s="225" t="str" cm="1">
        <f t="array" ref="A105">_xlfn.IFS(J45=0,"",J45&gt;0,J45)</f>
        <v/>
      </c>
      <c r="B105" s="225" t="str" cm="1">
        <f t="array" ref="B105">_xlfn.IFS(L45=0,"",L45&gt;0,L5\)</f>
        <v/>
      </c>
      <c r="F105" s="62"/>
      <c r="I105" s="62"/>
    </row>
  </sheetData>
  <protectedRanges>
    <protectedRange sqref="K37" name="Range1_3"/>
    <protectedRange sqref="K5:K19" name="Range1_2_2"/>
    <protectedRange sqref="K24:K36" name="Range1_5"/>
    <protectedRange sqref="L5:M43" name="Range1_1"/>
    <protectedRange sqref="J44:L44" name="Range1_6"/>
  </protectedRanges>
  <mergeCells count="46">
    <mergeCell ref="D51:E51"/>
    <mergeCell ref="J51:K51"/>
    <mergeCell ref="D62:E62"/>
    <mergeCell ref="J52:K52"/>
    <mergeCell ref="J53:K53"/>
    <mergeCell ref="J54:K54"/>
    <mergeCell ref="J55:K55"/>
    <mergeCell ref="D60:E60"/>
    <mergeCell ref="D61:E61"/>
    <mergeCell ref="D46:E46"/>
    <mergeCell ref="D48:E48"/>
    <mergeCell ref="D49:E49"/>
    <mergeCell ref="D50:E50"/>
    <mergeCell ref="J50:K50"/>
    <mergeCell ref="U17:V17"/>
    <mergeCell ref="Z19:Z30"/>
    <mergeCell ref="U22:W22"/>
    <mergeCell ref="J24:J43"/>
    <mergeCell ref="D47:E47"/>
    <mergeCell ref="R25:R26"/>
    <mergeCell ref="U28:W28"/>
    <mergeCell ref="R29:R32"/>
    <mergeCell ref="U30:X30"/>
    <mergeCell ref="D42:E42"/>
    <mergeCell ref="D43:E43"/>
    <mergeCell ref="G43:H43"/>
    <mergeCell ref="D44:E44"/>
    <mergeCell ref="G44:H44"/>
    <mergeCell ref="D45:E45"/>
    <mergeCell ref="G45:H45"/>
    <mergeCell ref="D1:M2"/>
    <mergeCell ref="Z1:Z11"/>
    <mergeCell ref="AL1:AQ1"/>
    <mergeCell ref="U2:V2"/>
    <mergeCell ref="D3:I3"/>
    <mergeCell ref="J3:M3"/>
    <mergeCell ref="AL3:AL6"/>
    <mergeCell ref="D4:E4"/>
    <mergeCell ref="G4:H4"/>
    <mergeCell ref="J4:K4"/>
    <mergeCell ref="J5:J23"/>
    <mergeCell ref="G7:H7"/>
    <mergeCell ref="AL7:AL10"/>
    <mergeCell ref="R8:R10"/>
    <mergeCell ref="R11:R12"/>
    <mergeCell ref="Z12:Z18"/>
  </mergeCells>
  <conditionalFormatting sqref="S5:S31">
    <cfRule type="cellIs" dxfId="80" priority="1" operator="lessThan">
      <formula>Q5</formula>
    </cfRule>
    <cfRule type="cellIs" dxfId="79" priority="2" operator="greaterThan">
      <formula>Q5</formula>
    </cfRule>
  </conditionalFormatting>
  <conditionalFormatting sqref="U4:U7">
    <cfRule type="cellIs" dxfId="78" priority="3" operator="greaterThanOrEqual">
      <formula>TODAY()-2</formula>
    </cfRule>
    <cfRule type="cellIs" dxfId="77" priority="8" operator="lessThan">
      <formula>TODAY()-2</formula>
    </cfRule>
  </conditionalFormatting>
  <conditionalFormatting sqref="U10">
    <cfRule type="cellIs" dxfId="76" priority="11" operator="lessThan">
      <formula>$U$9</formula>
    </cfRule>
    <cfRule type="cellIs" dxfId="75" priority="12" operator="greaterThan">
      <formula>$U$9</formula>
    </cfRule>
  </conditionalFormatting>
  <conditionalFormatting sqref="U13">
    <cfRule type="cellIs" dxfId="74" priority="9" operator="lessThan">
      <formula>$U$12</formula>
    </cfRule>
    <cfRule type="cellIs" dxfId="73" priority="10" operator="greaterThan">
      <formula>$U$12</formula>
    </cfRule>
  </conditionalFormatting>
  <dataValidations count="1">
    <dataValidation type="date" operator="greaterThan" showInputMessage="1" showErrorMessage="1" sqref="U4:U7" xr:uid="{028536AB-67E8-41F9-BCD1-D9E6E2F8E078}">
      <formula1>44737</formula1>
    </dataValidation>
  </dataValidations>
  <pageMargins left="0.25" right="0.25"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containsText" priority="7" operator="containsText" id="{D0470E0A-9466-43F8-9E64-A15A802AEDFB}">
            <xm:f>NOT(ISERROR(SEARCH($U$18,U18)))</xm:f>
            <xm:f>$U$18</xm:f>
            <x14:dxf>
              <font>
                <color rgb="FF006100"/>
              </font>
              <fill>
                <patternFill>
                  <bgColor rgb="FFC6EFCE"/>
                </patternFill>
              </fill>
            </x14:dxf>
          </x14:cfRule>
          <xm:sqref>U18:U19</xm:sqref>
        </x14:conditionalFormatting>
        <x14:conditionalFormatting xmlns:xm="http://schemas.microsoft.com/office/excel/2006/main">
          <x14:cfRule type="containsText" priority="6" operator="containsText" id="{AE1F0A89-9AC1-4D0A-A0A4-0246AC7E2D77}">
            <xm:f>NOT(ISERROR(SEARCH($U$19,U19)))</xm:f>
            <xm:f>$U$19</xm:f>
            <x14:dxf>
              <font>
                <color rgb="FF006100"/>
              </font>
              <fill>
                <patternFill>
                  <bgColor rgb="FFC6EFCE"/>
                </patternFill>
              </fill>
            </x14:dxf>
          </x14:cfRule>
          <xm:sqref>U19</xm:sqref>
        </x14:conditionalFormatting>
        <x14:conditionalFormatting xmlns:xm="http://schemas.microsoft.com/office/excel/2006/main">
          <x14:cfRule type="containsText" priority="5" operator="containsText" id="{196F9C4F-0FB0-40B4-89A6-85F7F96C6BAF}">
            <xm:f>NOT(ISERROR(SEARCH($V$18,V18)))</xm:f>
            <xm:f>$V$18</xm:f>
            <x14:dxf>
              <font>
                <color rgb="FF9C0006"/>
              </font>
              <fill>
                <patternFill>
                  <bgColor rgb="FFFFC7CE"/>
                </patternFill>
              </fill>
            </x14:dxf>
          </x14:cfRule>
          <xm:sqref>V18</xm:sqref>
        </x14:conditionalFormatting>
        <x14:conditionalFormatting xmlns:xm="http://schemas.microsoft.com/office/excel/2006/main">
          <x14:cfRule type="containsText" priority="4" operator="containsText" id="{2EF921B4-AC98-425E-8A0D-24372FBE5C77}">
            <xm:f>NOT(ISERROR(SEARCH($V$19,V19)))</xm:f>
            <xm:f>$V$19</xm:f>
            <x14:dxf>
              <font>
                <color rgb="FF9C0006"/>
              </font>
              <fill>
                <patternFill>
                  <bgColor rgb="FFFFC7CE"/>
                </patternFill>
              </fill>
            </x14:dxf>
          </x14:cfRule>
          <xm:sqref>V19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91C29BC-C35C-49DA-9046-1AE1DFADE718}">
          <x14:formula1>
            <xm:f>Data!$A$72:$A$80</xm:f>
          </x14:formula1>
          <xm:sqref>AD13:AD15</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954E-0B22-4866-8A4B-CB5B1112586E}">
  <sheetPr>
    <tabColor rgb="FFFF0000"/>
    <pageSetUpPr fitToPage="1"/>
  </sheetPr>
  <dimension ref="A1:BG1048499"/>
  <sheetViews>
    <sheetView tabSelected="1" topLeftCell="H1" workbookViewId="0">
      <selection activeCell="R7" sqref="R7"/>
    </sheetView>
  </sheetViews>
  <sheetFormatPr defaultColWidth="35.42578125" defaultRowHeight="0" customHeight="1" zeroHeight="1"/>
  <cols>
    <col min="1" max="1" width="30.140625" style="52" hidden="1" customWidth="1"/>
    <col min="2" max="2" width="3.7109375" style="52" hidden="1" customWidth="1"/>
    <col min="3" max="3" width="7.42578125" style="61" customWidth="1"/>
    <col min="4" max="4" width="8.85546875" customWidth="1"/>
    <col min="5" max="5" width="23.7109375" customWidth="1"/>
    <col min="6" max="6" width="6.140625" bestFit="1" customWidth="1"/>
    <col min="7" max="7" width="5.5703125" bestFit="1" customWidth="1"/>
    <col min="8" max="8" width="22.42578125" customWidth="1"/>
    <col min="9" max="9" width="5" bestFit="1" customWidth="1"/>
    <col min="10" max="10" width="4.28515625" customWidth="1"/>
    <col min="11" max="11" width="25.85546875" customWidth="1"/>
    <col min="12" max="12" width="5" customWidth="1"/>
    <col min="13" max="13" width="6.28515625" customWidth="1"/>
    <col min="14" max="14" width="20.7109375" customWidth="1"/>
    <col min="15" max="15" width="5" bestFit="1" customWidth="1"/>
    <col min="16" max="16" width="14.5703125" customWidth="1"/>
    <col min="17" max="17" width="22.5703125" customWidth="1"/>
    <col min="18" max="18" width="6.85546875" customWidth="1"/>
    <col min="19" max="19" width="12.28515625" customWidth="1"/>
    <col min="20" max="20" width="6.7109375" customWidth="1"/>
    <col min="21" max="21" width="6" customWidth="1"/>
    <col min="22" max="22" width="20.28515625" bestFit="1" customWidth="1"/>
    <col min="23" max="23" width="11.42578125" bestFit="1" customWidth="1"/>
    <col min="24" max="24" width="7.85546875" bestFit="1" customWidth="1"/>
    <col min="25" max="25" width="9.140625" bestFit="1" customWidth="1"/>
    <col min="26" max="26" width="12" customWidth="1"/>
    <col min="27" max="27" width="24.42578125" customWidth="1"/>
    <col min="28" max="28" width="16.5703125" customWidth="1"/>
    <col min="29" max="29" width="13.7109375" bestFit="1" customWidth="1"/>
    <col min="30" max="30" width="31.5703125" customWidth="1"/>
    <col min="31" max="31" width="19.140625" customWidth="1"/>
    <col min="32" max="32" width="9" bestFit="1" customWidth="1"/>
    <col min="33" max="33" width="34.140625" style="224" bestFit="1" customWidth="1"/>
    <col min="34" max="34" width="35.42578125" style="224" bestFit="1" customWidth="1"/>
    <col min="35" max="35" width="34.5703125" style="224" bestFit="1" customWidth="1"/>
    <col min="36" max="36" width="7.5703125" style="224" customWidth="1"/>
    <col min="37" max="37" width="36.42578125" style="224" customWidth="1"/>
    <col min="38" max="38" width="35.42578125" style="224" bestFit="1" customWidth="1"/>
    <col min="39" max="39" width="35.7109375" style="224" customWidth="1"/>
    <col min="40" max="40" width="37" style="224" customWidth="1"/>
    <col min="41" max="41" width="36.7109375" bestFit="1" customWidth="1"/>
    <col min="42" max="42" width="32.85546875" bestFit="1" customWidth="1"/>
    <col min="43" max="43" width="1.42578125" bestFit="1" customWidth="1"/>
    <col min="44" max="46" width="9.140625"/>
    <col min="47" max="47" width="9.5703125" bestFit="1" customWidth="1"/>
    <col min="48" max="48" width="35.42578125" style="1066" bestFit="1" customWidth="1"/>
    <col min="49" max="49" width="8.140625" bestFit="1" customWidth="1"/>
    <col min="50" max="50" width="8.7109375" bestFit="1" customWidth="1"/>
    <col min="51" max="51" width="12.7109375" bestFit="1" customWidth="1"/>
    <col min="52" max="52" width="9.5703125" bestFit="1" customWidth="1"/>
    <col min="53" max="53" width="6.7109375" bestFit="1" customWidth="1"/>
    <col min="54" max="54" width="9.140625" bestFit="1" customWidth="1"/>
    <col min="55" max="55" width="9.140625" hidden="1" customWidth="1"/>
    <col min="56" max="56" width="2.140625" hidden="1" customWidth="1"/>
    <col min="58" max="58" width="7" customWidth="1"/>
    <col min="59" max="59" width="7.7109375" style="1067" customWidth="1"/>
  </cols>
  <sheetData>
    <row r="1" spans="1:59" ht="15.75" customHeight="1">
      <c r="A1" s="371" t="str" cm="1">
        <f t="array" ref="A1">IFERROR(_xlfn.IFS(D5=0,"",D5&gt;0,D5),"")</f>
        <v>Maria Carrasco</v>
      </c>
      <c r="B1" s="371" t="str" cm="1">
        <f t="array" ref="B1">IFERROR(_xlfn.IFS(F5=0,"",F5&gt;0,F5),"")</f>
        <v>x</v>
      </c>
      <c r="D1" s="1208" t="s">
        <v>1103</v>
      </c>
      <c r="E1" s="1209"/>
      <c r="F1" s="1209"/>
      <c r="G1" s="1209"/>
      <c r="H1" s="1209"/>
      <c r="I1" s="1209"/>
      <c r="J1" s="1209"/>
      <c r="K1" s="1209"/>
      <c r="L1" s="1209"/>
      <c r="M1" s="1209"/>
      <c r="N1" s="1209"/>
      <c r="O1" s="1210"/>
      <c r="P1" s="1037"/>
      <c r="Q1" s="1037"/>
      <c r="R1" s="1037"/>
      <c r="S1" s="1037"/>
      <c r="T1" s="379"/>
      <c r="U1" s="114"/>
      <c r="V1" s="115" t="s">
        <v>173</v>
      </c>
      <c r="W1" s="115" t="s">
        <v>173</v>
      </c>
      <c r="X1" s="115" t="s">
        <v>173</v>
      </c>
      <c r="Y1" s="115" t="s">
        <v>173</v>
      </c>
      <c r="Z1" s="61"/>
      <c r="AA1" s="1245">
        <f ca="1">TODAY()</f>
        <v>46189</v>
      </c>
      <c r="AB1" s="1246"/>
      <c r="AC1" s="459"/>
      <c r="AD1" s="445"/>
      <c r="AE1" s="61"/>
      <c r="AF1" s="1265" t="s">
        <v>313</v>
      </c>
      <c r="AG1" s="403" t="s">
        <v>314</v>
      </c>
      <c r="AH1" s="403" t="s">
        <v>315</v>
      </c>
      <c r="AI1" s="1279" t="s">
        <v>316</v>
      </c>
      <c r="AJ1" s="1280"/>
      <c r="AK1" s="403" t="s">
        <v>317</v>
      </c>
      <c r="AL1" s="404" t="s">
        <v>101</v>
      </c>
      <c r="AM1" s="404" t="s">
        <v>318</v>
      </c>
      <c r="AN1" s="405" t="s">
        <v>319</v>
      </c>
      <c r="AO1" s="405" t="str">
        <f>"Picking"&amp;"  "&amp;COUNTA(AO2:AO37)-COUNTBLANK(AO2:AO37)</f>
        <v>Picking  0</v>
      </c>
      <c r="AP1" s="405" t="str">
        <f>"Picking"&amp;"  "&amp;COUNTA(AP2:AP37)-COUNTBLANK(AP2:AP37)</f>
        <v>Picking  5</v>
      </c>
      <c r="AQ1" s="388"/>
      <c r="AR1" s="388"/>
      <c r="AS1" s="388"/>
      <c r="AT1" s="388"/>
    </row>
    <row r="2" spans="1:59" ht="15.75" customHeight="1">
      <c r="A2" s="371" t="str" cm="1">
        <f t="array" ref="A2">IFERROR(_xlfn.IFS(D6=0,"",D6&gt;0,D6),"")</f>
        <v>Brandee Moody- Inventory Lead</v>
      </c>
      <c r="B2" s="371" t="str" cm="1">
        <f t="array" ref="B2">IFERROR(_xlfn.IFS(F6=0,"",F6&gt;0,F6),"")</f>
        <v>x</v>
      </c>
      <c r="D2" s="1211"/>
      <c r="E2" s="1212"/>
      <c r="F2" s="1212"/>
      <c r="G2" s="1212"/>
      <c r="H2" s="1212"/>
      <c r="I2" s="1212"/>
      <c r="J2" s="1212"/>
      <c r="K2" s="1212"/>
      <c r="L2" s="1212"/>
      <c r="M2" s="1212"/>
      <c r="N2" s="1212"/>
      <c r="O2" s="1213"/>
      <c r="P2" s="1037"/>
      <c r="Q2" s="1037"/>
      <c r="R2" s="1037"/>
      <c r="S2" s="1037"/>
      <c r="T2" s="379"/>
      <c r="U2" s="114" t="s">
        <v>173</v>
      </c>
      <c r="V2" s="115" t="s">
        <v>173</v>
      </c>
      <c r="W2" s="115" t="s">
        <v>173</v>
      </c>
      <c r="X2" s="115" t="s">
        <v>173</v>
      </c>
      <c r="Y2" s="115" t="s">
        <v>173</v>
      </c>
      <c r="Z2" s="61"/>
      <c r="AA2" s="1247"/>
      <c r="AB2" s="1248"/>
      <c r="AC2" s="460"/>
      <c r="AE2" s="61"/>
      <c r="AF2" s="1266"/>
      <c r="AG2" s="397" t="str" cm="1">
        <f t="array" ref="AG2">IFERROR(INDEX($A$1:$A$471,SMALL(IF($U$5=$B$1:$B$471,ROW($B$1:$B$471)-MIN(ROW($A$1:$A$471))+1,""), ROW()-1)),"")</f>
        <v>Josefa Martinez</v>
      </c>
      <c r="AH2" s="397" t="str" cm="1">
        <f t="array" ref="AH2">IFERROR(INDEX($A$1:$A$471,SMALL(IF($U$12=$B$1:$B$471,ROW($B$1:$B$471)-MIN(ROW($A$1:$A$471))+1,""), ROW()-1)),"")</f>
        <v xml:space="preserve">Rolexis Lopez Diaz </v>
      </c>
      <c r="AI2" s="1148" t="str" cm="1">
        <f t="array" ref="AI2">IFERROR(INDEX($A$1:$A$471,SMALL(IF($U$11=$B$1:$B$471,ROW($B$1:$B$471)-MIN(ROW($A$1:$A$471))+1,""), ROW()-1)),"")</f>
        <v>Dora Lopez (Alicia)</v>
      </c>
      <c r="AJ2" s="1149"/>
      <c r="AK2" s="397" t="str" cm="1">
        <f t="array" ref="AK2">IFERROR(INDEX($A$1:$A$471,SMALL(IF($U$8=$B$1:$B$471,ROW($B$1:$B$471)-MIN(ROW($A$1:$A$471))+1,""), ROW()-1)),"")</f>
        <v/>
      </c>
      <c r="AL2" s="399" t="str" cm="1">
        <f t="array" ref="AL2">IFERROR(INDEX($A$1:$A$471,SMALL(IF($U$10=$B$1:$B$471,ROW($B$1:$B$471)-MIN(ROW($A$1:$A$471))+1,""), ROW()-1)),"")</f>
        <v/>
      </c>
      <c r="AM2" s="399" t="str" cm="1">
        <f t="array" ref="AM2">IFERROR(INDEX($A$1:$A$471,SMALL(IF($U$33=$B$1:$B$471,ROW($B$1:$B$471)-MIN(ROW($A$1:$A$471))+1,""), ROW()-1)),"")</f>
        <v/>
      </c>
      <c r="AN2" s="397" t="str" cm="1">
        <f t="array" ref="AN2">IFERROR(INDEX($A$1:$A$471,SMALL(IF($U$23=$B$1:$B$471,ROW($B$1:$B$471)-MIN(ROW($A$1:$A$471))+1,""), ROW()-1)),"")</f>
        <v/>
      </c>
      <c r="AO2" s="402" t="str" cm="1">
        <f t="array" ref="AO2">IFERROR(INDEX($A$1:$A$70,SMALL(IF($U$6=$B$1:$B$70,ROW($B$1:$B$70)-MIN(ROW($A$1:$A$70))+1,""), ROW()-1)),"")</f>
        <v/>
      </c>
      <c r="AP2" s="776" t="str" cm="1">
        <f t="array" ref="AP2">IFERROR(INDEX($A$71:$A$471,SMALL(IF($U$6=$B$71:$B$471,ROW($B$71:$B$471)-MIN(ROW($A$71:$A$471))+1,""), ROW()-1)),"")</f>
        <v>Ernesto Reyes Perez</v>
      </c>
      <c r="AQ2" s="388"/>
      <c r="AR2" s="388"/>
      <c r="AS2" s="388"/>
      <c r="AT2" s="388"/>
      <c r="AU2" s="1271" t="s">
        <v>1104</v>
      </c>
      <c r="AV2" s="1272"/>
      <c r="AW2" s="1272"/>
      <c r="AX2" s="1272"/>
      <c r="AY2" s="1272"/>
      <c r="AZ2" s="1272"/>
      <c r="BA2" s="1272"/>
      <c r="BB2" s="1272"/>
      <c r="BC2" t="s">
        <v>512</v>
      </c>
      <c r="BD2">
        <v>1</v>
      </c>
      <c r="BE2" s="1062" t="s">
        <v>836</v>
      </c>
      <c r="BF2">
        <v>2</v>
      </c>
      <c r="BG2" s="1067" t="e">
        <f t="shared" ref="BG2:BG9" si="0">VLOOKUP(BE2,A:B,2,FALSE)</f>
        <v>#N/A</v>
      </c>
    </row>
    <row r="3" spans="1:59" ht="18">
      <c r="A3" s="371" t="str" cm="1">
        <f t="array" ref="A3">IFERROR(_xlfn.IFS(D7=0,"",D7&gt;0,D7),"")</f>
        <v>Chrissy Parisek</v>
      </c>
      <c r="B3" s="371" t="str" cm="1">
        <f t="array" ref="B3">IFERROR(_xlfn.IFS(F7=0,"",F7&gt;0,F7),"")</f>
        <v>x</v>
      </c>
      <c r="C3" s="461"/>
      <c r="D3" s="1231" t="s">
        <v>1105</v>
      </c>
      <c r="E3" s="1232"/>
      <c r="F3" s="1232"/>
      <c r="G3" s="1232"/>
      <c r="H3" s="1232"/>
      <c r="I3" s="1232"/>
      <c r="J3" s="1241" t="s">
        <v>1106</v>
      </c>
      <c r="K3" s="1241"/>
      <c r="L3" s="1241"/>
      <c r="M3" s="1241"/>
      <c r="N3" s="1241"/>
      <c r="O3" s="1242"/>
      <c r="P3" s="1221" t="s">
        <v>792</v>
      </c>
      <c r="Q3" s="1221"/>
      <c r="R3" s="1221"/>
      <c r="S3" s="1221"/>
      <c r="U3" s="1273" t="s">
        <v>490</v>
      </c>
      <c r="V3" s="1274"/>
      <c r="W3" s="1274"/>
      <c r="X3" s="1274"/>
      <c r="Y3" s="1275"/>
      <c r="Z3" s="61"/>
      <c r="AA3" s="462" t="s">
        <v>793</v>
      </c>
      <c r="AB3" s="1138">
        <f ca="1">LOOKUP(AA1,'Deployment needs'!$2:$2,'Deployment needs'!$5:$5)</f>
        <v>0</v>
      </c>
      <c r="AC3" s="460"/>
      <c r="AD3" s="331"/>
      <c r="AE3" s="61"/>
      <c r="AF3" s="1266"/>
      <c r="AG3" s="397" t="str" cm="1">
        <f t="array" ref="AG3">IFERROR(INDEX($A$1:$A$471,SMALL(IF($U$5=$B$1:$B$471,ROW($B$1:$B$471)-MIN(ROW($A$1:$A$471))+1,""), ROW()-1)),"")</f>
        <v>Liurys Rojas Pinto</v>
      </c>
      <c r="AH3" s="779" t="str" cm="1">
        <f t="array" ref="AH3">IFERROR(INDEX($A$1:$A$471,SMALL(IF($U$12=$B$1:$B$471,ROW($B$1:$B$471)-MIN(ROW($A$1:$A$471))+1,""), ROW()-1)),"")</f>
        <v/>
      </c>
      <c r="AI3" s="1196" t="str" cm="1">
        <f t="array" ref="AI3">IFERROR(INDEX($A$1:$A$471,SMALL(IF($U$11=$B$1:$B$471,ROW($B$1:$B$471)-MIN(ROW($A$1:$A$471))+1,""), ROW()-1)),"")</f>
        <v>Neldy Duquesne</v>
      </c>
      <c r="AJ3" s="1197"/>
      <c r="AK3" s="775" t="str" cm="1">
        <f t="array" ref="AK3">IFERROR(INDEX($A$1:$A$471,SMALL(IF($U$8=$B$1:$B$471,ROW($B$1:$B$471)-MIN(ROW($A$1:$A$471))+1,""), ROW()-1)),"")</f>
        <v/>
      </c>
      <c r="AL3" s="399" t="str" cm="1">
        <f t="array" ref="AL3">IFERROR(INDEX($A$1:$A$471,SMALL(IF($U$10=$B$1:$B$471,ROW($B$1:$B$471)-MIN(ROW($A$1:$A$471))+1,""), ROW()-1)),"")</f>
        <v/>
      </c>
      <c r="AM3" s="399" t="str" cm="1">
        <f t="array" ref="AM3">IFERROR(INDEX($A$1:$A$471,SMALL(IF($U$33=$B$1:$B$471,ROW($B$1:$B$471)-MIN(ROW($A$1:$A$471))+1,""), ROW()-1)),"")</f>
        <v/>
      </c>
      <c r="AN3" s="397" t="str" cm="1">
        <f t="array" ref="AN3">IFERROR(INDEX($A$1:$A$471,SMALL(IF($U$23=$B$1:$B$471,ROW($B$1:$B$471)-MIN(ROW($A$1:$A$471))+1,""), ROW()-1)),"")</f>
        <v/>
      </c>
      <c r="AO3" s="402" t="str" cm="1">
        <f t="array" ref="AO3">IFERROR(INDEX($A$1:$A$70,SMALL(IF($U$6=$B$1:$B$70,ROW($B$1:$B$70)-MIN(ROW($A$1:$A$70))+1,""), ROW()-1)),"")</f>
        <v/>
      </c>
      <c r="AP3" s="776" t="str" cm="1">
        <f t="array" ref="AP3">IFERROR(INDEX($A$71:$A$471,SMALL(IF($U$6=$B$71:$B$471,ROW($B$71:$B$471)-MIN(ROW($A$71:$A$471))+1,""), ROW()-1)),"")</f>
        <v>Joaquin Lopez Enrique</v>
      </c>
      <c r="AQ3" s="388"/>
      <c r="AR3" s="388"/>
      <c r="AS3" s="388"/>
      <c r="AT3" s="388"/>
      <c r="AU3" s="465" t="s">
        <v>794</v>
      </c>
      <c r="AV3" s="466" t="s">
        <v>1</v>
      </c>
      <c r="AW3" s="466" t="s">
        <v>2</v>
      </c>
      <c r="AX3" s="466" t="s">
        <v>3</v>
      </c>
      <c r="AY3" s="466" t="s">
        <v>4</v>
      </c>
      <c r="AZ3" s="466" t="s">
        <v>5</v>
      </c>
      <c r="BA3" s="466" t="s">
        <v>6</v>
      </c>
      <c r="BB3" s="466" t="s">
        <v>7</v>
      </c>
      <c r="BC3" t="s">
        <v>512</v>
      </c>
      <c r="BD3">
        <v>2</v>
      </c>
      <c r="BE3" s="1062" t="s">
        <v>797</v>
      </c>
      <c r="BF3">
        <v>1</v>
      </c>
      <c r="BG3" s="1067" t="e">
        <f t="shared" si="0"/>
        <v>#N/A</v>
      </c>
    </row>
    <row r="4" spans="1:59" ht="15.75" customHeight="1">
      <c r="A4" s="371" t="str" cm="1">
        <f t="array" ref="A4">IFERROR(_xlfn.IFS(D8=0,"",D8&gt;0,D8),"")</f>
        <v>Alicia Mayoral</v>
      </c>
      <c r="B4" s="371" t="str" cm="1">
        <f t="array" ref="B4">IFERROR(_xlfn.IFS(F8=0,"",F8&gt;0,F8),"")</f>
        <v>x</v>
      </c>
      <c r="C4" s="461"/>
      <c r="D4" s="1218" t="s">
        <v>334</v>
      </c>
      <c r="E4" s="1308"/>
      <c r="F4" s="116" t="s">
        <v>335</v>
      </c>
      <c r="G4" s="1233" t="s">
        <v>334</v>
      </c>
      <c r="H4" s="1309"/>
      <c r="I4" s="764" t="s">
        <v>335</v>
      </c>
      <c r="J4" s="1218" t="s">
        <v>925</v>
      </c>
      <c r="K4" s="1218"/>
      <c r="L4" s="116" t="s">
        <v>335</v>
      </c>
      <c r="M4" s="1233" t="s">
        <v>337</v>
      </c>
      <c r="N4" s="1233"/>
      <c r="O4" s="786" t="s">
        <v>335</v>
      </c>
      <c r="P4" s="1303" t="s">
        <v>567</v>
      </c>
      <c r="Q4" s="1304"/>
      <c r="R4" s="1230" t="s">
        <v>335</v>
      </c>
      <c r="S4" s="1230"/>
      <c r="T4" s="379"/>
      <c r="U4" s="158" t="s">
        <v>492</v>
      </c>
      <c r="V4" s="841" t="s">
        <v>493</v>
      </c>
      <c r="W4" s="842">
        <f ca="1">TODAY()</f>
        <v>46189</v>
      </c>
      <c r="X4" s="843" t="s">
        <v>494</v>
      </c>
      <c r="Y4" s="844" t="s">
        <v>495</v>
      </c>
      <c r="Z4" s="61"/>
      <c r="AA4" s="467" t="s">
        <v>1107</v>
      </c>
      <c r="AB4" s="1156">
        <f ca="1">LOOKUP(AA1,'Deployment needs'!$2:$2,'Deployment needs'!$52:$52)</f>
        <v>0</v>
      </c>
      <c r="AC4" s="621"/>
      <c r="AD4" s="331"/>
      <c r="AE4" s="61"/>
      <c r="AF4" s="1266"/>
      <c r="AG4" s="397" t="str" cm="1">
        <f t="array" ref="AG4">IFERROR(INDEX($A$1:$A$471,SMALL(IF($U$5=$B$1:$B$471,ROW($B$1:$B$471)-MIN(ROW($A$1:$A$471))+1,""), ROW()-1)),"")</f>
        <v/>
      </c>
      <c r="AH4" s="779" t="str" cm="1">
        <f t="array" ref="AH4">IFERROR(INDEX($A$1:$A$471,SMALL(IF($U$12=$B$1:$B$471,ROW($B$1:$B$471)-MIN(ROW($A$1:$A$471))+1,""), ROW()-1)),"")</f>
        <v/>
      </c>
      <c r="AI4" s="1196" t="str" cm="1">
        <f t="array" ref="AI4">IFERROR(INDEX($A$1:$A$471,SMALL(IF($U$11=$B$1:$B$471,ROW($B$1:$B$471)-MIN(ROW($A$1:$A$471))+1,""), ROW()-1)),"")</f>
        <v/>
      </c>
      <c r="AJ4" s="1197"/>
      <c r="AK4" s="775" t="str" cm="1">
        <f t="array" ref="AK4">IFERROR(INDEX($A$1:$A$471,SMALL(IF($U$8=$B$1:$B$471,ROW($B$1:$B$471)-MIN(ROW($A$1:$A$471))+1,""), ROW()-1)),"")</f>
        <v/>
      </c>
      <c r="AL4" s="399" t="str" cm="1">
        <f t="array" ref="AL4">IFERROR(INDEX($A$1:$A$471,SMALL(IF($U$10=$B$1:$B$471,ROW($B$1:$B$471)-MIN(ROW($A$1:$A$471))+1,""), ROW()-1)),"")</f>
        <v/>
      </c>
      <c r="AM4" s="399" t="str" cm="1">
        <f t="array" ref="AM4">IFERROR(INDEX($A$1:$A$471,SMALL(IF($U$33=$B$1:$B$471,ROW($B$1:$B$471)-MIN(ROW($A$1:$A$471))+1,""), ROW()-1)),"")</f>
        <v/>
      </c>
      <c r="AN4" s="397" t="str" cm="1">
        <f t="array" ref="AN4">IFERROR(INDEX($A$1:$A$471,SMALL(IF($U$23=$B$1:$B$471,ROW($B$1:$B$471)-MIN(ROW($A$1:$A$471))+1,""), ROW()-1)),"")</f>
        <v/>
      </c>
      <c r="AO4" s="402" t="str" cm="1">
        <f t="array" ref="AO4">IFERROR(INDEX($A$1:$A$70,SMALL(IF($U$6=$B$1:$B$70,ROW($B$1:$B$70)-MIN(ROW($A$1:$A$70))+1,""), ROW()-1)),"")</f>
        <v/>
      </c>
      <c r="AP4" s="776" t="str" cm="1">
        <f t="array" ref="AP4">IFERROR(INDEX($A$71:$A$471,SMALL(IF($U$6=$B$71:$B$471,ROW($B$71:$B$471)-MIN(ROW($A$71:$A$471))+1,""), ROW()-1)),"")</f>
        <v>Yordany Miranda Cantillo</v>
      </c>
      <c r="AQ4" s="388"/>
      <c r="AR4" s="388"/>
      <c r="AS4" s="388"/>
      <c r="AT4" s="388"/>
      <c r="AU4" s="1224" t="s">
        <v>783</v>
      </c>
      <c r="AV4" s="397"/>
      <c r="AW4" s="1065" t="str" cm="1">
        <f t="array" ref="AW4">IFERROR(INDEX($BE$1:$BE$429,SMALL(IF($BD$7=$BF$1:$BF$465,ROW($BF$1:$BF$465)-MIN(ROW($BE$1:$BE$429))+1,""), ROW()-3)),"")</f>
        <v/>
      </c>
      <c r="AX4" s="412"/>
      <c r="AY4" s="412"/>
      <c r="AZ4" s="412"/>
      <c r="BA4" s="412"/>
      <c r="BB4" s="412"/>
      <c r="BC4" t="s">
        <v>512</v>
      </c>
      <c r="BD4">
        <v>3</v>
      </c>
      <c r="BE4" s="1062" t="s">
        <v>841</v>
      </c>
      <c r="BF4">
        <v>2</v>
      </c>
      <c r="BG4" s="1067" t="e">
        <f t="shared" si="0"/>
        <v>#N/A</v>
      </c>
    </row>
    <row r="5" spans="1:59" ht="15.75" customHeight="1">
      <c r="A5" s="371" t="str" cm="1">
        <f t="array" ref="A5">IFERROR(_xlfn.IFS(D9=0,"",D9&gt;0,D9),"")</f>
        <v>Annaliet Rodriguez Perez</v>
      </c>
      <c r="B5" s="371" t="str" cm="1">
        <f t="array" ref="B5">IFERROR(_xlfn.IFS(F9=0,"",F9&gt;0,F9),"")</f>
        <v>x</v>
      </c>
      <c r="C5" s="388"/>
      <c r="D5" s="1234" t="s">
        <v>386</v>
      </c>
      <c r="E5" s="1235"/>
      <c r="F5" s="986" t="s">
        <v>460</v>
      </c>
      <c r="G5" s="1189" t="s">
        <v>345</v>
      </c>
      <c r="H5" s="1189"/>
      <c r="I5" s="895" t="s">
        <v>460</v>
      </c>
      <c r="J5" s="1234" t="s">
        <v>347</v>
      </c>
      <c r="K5" s="1235"/>
      <c r="L5" s="986" t="s">
        <v>900</v>
      </c>
      <c r="M5" s="1236" t="s">
        <v>349</v>
      </c>
      <c r="N5" s="1237"/>
      <c r="O5" s="370" t="s">
        <v>398</v>
      </c>
      <c r="P5" s="1123"/>
      <c r="Q5" s="1125"/>
      <c r="R5" s="321"/>
      <c r="S5" s="244" t="str">
        <f>_xlfn.IFNA(VLOOKUP(R5,U:V,2,FALSE),"")</f>
        <v/>
      </c>
      <c r="T5" s="379"/>
      <c r="U5" s="158" t="s">
        <v>415</v>
      </c>
      <c r="V5" s="184" t="s">
        <v>100</v>
      </c>
      <c r="W5" s="211">
        <f ca="1">COUNTIFS($F$5:$R$39,U5)</f>
        <v>2</v>
      </c>
      <c r="X5" s="468">
        <f>AB5</f>
        <v>6298</v>
      </c>
      <c r="Y5" s="252">
        <f ca="1">LOOKUP(AA1,'Deployment needs'!$2:$2,'Deployment needs'!57:57)</f>
        <v>0</v>
      </c>
      <c r="Z5" s="61"/>
      <c r="AA5" s="469" t="s">
        <v>800</v>
      </c>
      <c r="AB5" s="1155">
        <v>6298</v>
      </c>
      <c r="AC5" s="1153"/>
      <c r="AE5" s="61"/>
      <c r="AF5" s="1266"/>
      <c r="AG5" s="397" t="str" cm="1">
        <f t="array" ref="AG5">IFERROR(INDEX($A$1:$A$471,SMALL(IF($U$5=$B$1:$B$471,ROW($B$1:$B$471)-MIN(ROW($A$1:$A$471))+1,""), ROW()-1)),"")</f>
        <v/>
      </c>
      <c r="AH5" s="779" t="str" cm="1">
        <f t="array" ref="AH5">IFERROR(INDEX($A$1:$A$471,SMALL(IF($U$12=$B$1:$B$471,ROW($B$1:$B$471)-MIN(ROW($A$1:$A$471))+1,""), ROW()-1)),"")</f>
        <v/>
      </c>
      <c r="AI5" s="1196" t="str" cm="1">
        <f t="array" ref="AI5">IFERROR(INDEX($A$1:$A$471,SMALL(IF($U$11=$B$1:$B$471,ROW($B$1:$B$471)-MIN(ROW($A$1:$A$471))+1,""), ROW()-1)),"")</f>
        <v/>
      </c>
      <c r="AJ5" s="1197"/>
      <c r="AK5" s="775" t="str" cm="1">
        <f t="array" ref="AK5">IFERROR(INDEX($A$1:$A$471,SMALL(IF($U$8=$B$1:$B$471,ROW($B$1:$B$471)-MIN(ROW($A$1:$A$471))+1,""), ROW()-1)),"")</f>
        <v/>
      </c>
      <c r="AL5" s="399" t="str" cm="1">
        <f t="array" ref="AL5">IFERROR(INDEX($A$1:$A$471,SMALL(IF($U$10=$B$1:$B$471,ROW($B$1:$B$471)-MIN(ROW($A$1:$A$471))+1,""), ROW()-1)),"")</f>
        <v/>
      </c>
      <c r="AM5" s="399" t="str" cm="1">
        <f t="array" ref="AM5">IFERROR(INDEX($A$1:$A$471,SMALL(IF($U$33=$B$1:$B$471,ROW($B$1:$B$471)-MIN(ROW($A$1:$A$471))+1,""), ROW()-1)),"")</f>
        <v/>
      </c>
      <c r="AN5" s="397" t="str" cm="1">
        <f t="array" ref="AN5">IFERROR(INDEX($A$1:$A$471,SMALL(IF($U$23=$B$1:$B$471,ROW($B$1:$B$471)-MIN(ROW($A$1:$A$471))+1,""), ROW()-1)),"")</f>
        <v/>
      </c>
      <c r="AO5" s="402" t="str" cm="1">
        <f t="array" ref="AO5">IFERROR(INDEX($A$1:$A$70,SMALL(IF($U$6=$B$1:$B$70,ROW($B$1:$B$70)-MIN(ROW($A$1:$A$70))+1,""), ROW()-1)),"")</f>
        <v/>
      </c>
      <c r="AP5" s="776" t="str" cm="1">
        <f t="array" ref="AP5">IFERROR(INDEX($A$71:$A$471,SMALL(IF($U$6=$B$71:$B$471,ROW($B$71:$B$471)-MIN(ROW($A$71:$A$471))+1,""), ROW()-1)),"")</f>
        <v xml:space="preserve">Carlos Molina </v>
      </c>
      <c r="AQ5" s="388"/>
      <c r="AR5" s="388"/>
      <c r="AS5" s="388"/>
      <c r="AT5" s="388"/>
      <c r="AU5" s="1225"/>
      <c r="AV5" s="397"/>
      <c r="AW5" s="1065" t="str" cm="1">
        <f t="array" ref="AW5">IFERROR(INDEX($BE$1:$BE$429,SMALL(IF($BD$7=$BF$1:$BF$465,ROW($BF$1:$BF$465)-MIN(ROW($BE$1:$BE$429))+1,""), ROW()-3)),"")</f>
        <v/>
      </c>
      <c r="AX5" s="412"/>
      <c r="AY5" s="412"/>
      <c r="AZ5" s="412"/>
      <c r="BA5" s="412"/>
      <c r="BB5" s="412"/>
      <c r="BC5" t="s">
        <v>512</v>
      </c>
      <c r="BD5">
        <v>4</v>
      </c>
      <c r="BE5" s="1062" t="s">
        <v>804</v>
      </c>
      <c r="BF5">
        <v>2</v>
      </c>
      <c r="BG5" s="1067" t="e">
        <f t="shared" si="0"/>
        <v>#N/A</v>
      </c>
    </row>
    <row r="6" spans="1:59" ht="15.75" customHeight="1">
      <c r="A6" s="371" t="str" cm="1">
        <f t="array" ref="A6">IFERROR(_xlfn.IFS(D10=0,"",D10&gt;0,D10),"")</f>
        <v>Damaris Curbelo</v>
      </c>
      <c r="B6" s="371" t="str" cm="1">
        <f t="array" ref="B6">IFERROR(_xlfn.IFS(F10=0,"",F10&gt;0,F10),"")</f>
        <v>x</v>
      </c>
      <c r="D6" s="1238" t="s">
        <v>798</v>
      </c>
      <c r="E6" s="1239"/>
      <c r="F6" s="988" t="s">
        <v>460</v>
      </c>
      <c r="G6" s="1189" t="s">
        <v>365</v>
      </c>
      <c r="H6" s="1189"/>
      <c r="I6" s="895" t="s">
        <v>460</v>
      </c>
      <c r="J6" s="1238" t="s">
        <v>931</v>
      </c>
      <c r="K6" s="1239"/>
      <c r="L6" s="988" t="s">
        <v>561</v>
      </c>
      <c r="M6" s="1240" t="s">
        <v>359</v>
      </c>
      <c r="N6" s="1240"/>
      <c r="O6" s="370" t="s">
        <v>900</v>
      </c>
      <c r="P6" s="1123"/>
      <c r="Q6" s="1126"/>
      <c r="R6" s="321"/>
      <c r="S6" s="244" t="str">
        <f>_xlfn.IFNA(VLOOKUP(R6,U:V,2,FALSE),"")</f>
        <v/>
      </c>
      <c r="T6" s="379"/>
      <c r="U6" s="158" t="s">
        <v>358</v>
      </c>
      <c r="V6" s="184" t="s">
        <v>498</v>
      </c>
      <c r="W6" s="211">
        <f ca="1">COUNTIFS($F$5:$R$39,U6)</f>
        <v>5</v>
      </c>
      <c r="X6" s="1258">
        <f>AB6</f>
        <v>2274</v>
      </c>
      <c r="Y6" s="252">
        <f ca="1">LOOKUP(AA1,'Deployment needs'!$2:$2,'Deployment needs'!53:53)</f>
        <v>0</v>
      </c>
      <c r="Z6" s="61"/>
      <c r="AA6" s="471" t="s">
        <v>803</v>
      </c>
      <c r="AB6" s="472">
        <v>2274</v>
      </c>
      <c r="AC6" s="446"/>
      <c r="AD6" s="446"/>
      <c r="AE6" s="381"/>
      <c r="AF6" s="1266"/>
      <c r="AG6" s="397" t="str" cm="1">
        <f t="array" ref="AG6">IFERROR(INDEX($A$1:$A$471,SMALL(IF($U$5=$B$1:$B$471,ROW($B$1:$B$471)-MIN(ROW($A$1:$A$471))+1,""), ROW()-1)),"")</f>
        <v/>
      </c>
      <c r="AH6" s="779" t="str" cm="1">
        <f t="array" ref="AH6">IFERROR(INDEX($A$1:$A$471,SMALL(IF($U$12=$B$1:$B$471,ROW($B$1:$B$471)-MIN(ROW($A$1:$A$471))+1,""), ROW()-1)),"")</f>
        <v/>
      </c>
      <c r="AI6" s="1196" t="str" cm="1">
        <f t="array" ref="AI6">IFERROR(INDEX($A$1:$A$471,SMALL(IF($U$11=$B$1:$B$471,ROW($B$1:$B$471)-MIN(ROW($A$1:$A$471))+1,""), ROW()-1)),"")</f>
        <v/>
      </c>
      <c r="AJ6" s="1197"/>
      <c r="AK6" s="775" t="str" cm="1">
        <f t="array" ref="AK6">IFERROR(INDEX($A$1:$A$471,SMALL(IF($U$8=$B$1:$B$471,ROW($B$1:$B$471)-MIN(ROW($A$1:$A$471))+1,""), ROW()-1)),"")</f>
        <v/>
      </c>
      <c r="AL6" s="406" t="s">
        <v>362</v>
      </c>
      <c r="AM6" s="404" t="s">
        <v>371</v>
      </c>
      <c r="AN6" s="397" t="str" cm="1">
        <f t="array" ref="AN6">IFERROR(INDEX($A$1:$A$471,SMALL(IF($U$23=$B$1:$B$471,ROW($B$1:$B$471)-MIN(ROW($A$1:$A$471))+1,""), ROW()-1)),"")</f>
        <v/>
      </c>
      <c r="AO6" s="402" t="str" cm="1">
        <f t="array" ref="AO6">IFERROR(INDEX($A$1:$A$70,SMALL(IF($U$6=$B$1:$B$70,ROW($B$1:$B$70)-MIN(ROW($A$1:$A$70))+1,""), ROW()-1)),"")</f>
        <v/>
      </c>
      <c r="AP6" s="776" t="str" cm="1">
        <f t="array" ref="AP6">IFERROR(INDEX($A$71:$A$471,SMALL(IF($U$6=$B$71:$B$471,ROW($B$71:$B$471)-MIN(ROW($A$71:$A$471))+1,""), ROW()-1)),"")</f>
        <v>Lazaro Machado</v>
      </c>
      <c r="AQ6" s="388"/>
      <c r="AR6" s="388"/>
      <c r="AS6" s="388"/>
      <c r="AT6" s="388"/>
      <c r="AU6" s="1225"/>
      <c r="AV6" s="1065"/>
      <c r="AW6" s="1065" t="str" cm="1">
        <f t="array" ref="AW6">IFERROR(INDEX($BE$1:$BE$429,SMALL(IF($BD$7=$BF$1:$BF$465,ROW($BF$1:$BF$465)-MIN(ROW($BE$1:$BE$429))+1,""), ROW()-3)),"")</f>
        <v/>
      </c>
      <c r="AX6" s="412"/>
      <c r="AY6" s="412"/>
      <c r="AZ6" s="412"/>
      <c r="BA6" s="412"/>
      <c r="BB6" s="412"/>
      <c r="BE6" s="1062" t="s">
        <v>846</v>
      </c>
      <c r="BF6">
        <v>2</v>
      </c>
      <c r="BG6" s="1067" t="e">
        <f t="shared" si="0"/>
        <v>#N/A</v>
      </c>
    </row>
    <row r="7" spans="1:59" ht="15.75" customHeight="1">
      <c r="A7" s="371" t="str" cm="1">
        <f t="array" ref="A7">IFERROR(_xlfn.IFS(D11=0,"",D11&gt;0,D11),"")</f>
        <v>Dania Curbelo</v>
      </c>
      <c r="B7" s="371" t="str" cm="1">
        <f t="array" ref="B7">IFERROR(_xlfn.IFS(F11=0,"",F11&gt;0,F11),"")</f>
        <v>x</v>
      </c>
      <c r="D7" s="1187" t="s">
        <v>323</v>
      </c>
      <c r="E7" s="1188"/>
      <c r="F7" s="369" t="s">
        <v>460</v>
      </c>
      <c r="G7" s="1189" t="s">
        <v>325</v>
      </c>
      <c r="H7" s="1189"/>
      <c r="I7" s="243" t="s">
        <v>460</v>
      </c>
      <c r="J7" s="1216" t="s">
        <v>357</v>
      </c>
      <c r="K7" s="1217"/>
      <c r="L7" s="370" t="s">
        <v>404</v>
      </c>
      <c r="M7" s="1184" t="s">
        <v>375</v>
      </c>
      <c r="N7" s="1184"/>
      <c r="O7" s="370" t="s">
        <v>938</v>
      </c>
      <c r="P7" s="1123"/>
      <c r="Q7" s="1126"/>
      <c r="R7" s="321"/>
      <c r="S7" s="244" t="str">
        <f>_xlfn.IFNA(VLOOKUP(R7,U:V,2,FALSE),"")</f>
        <v/>
      </c>
      <c r="U7" s="158" t="s">
        <v>500</v>
      </c>
      <c r="V7" s="184" t="s">
        <v>501</v>
      </c>
      <c r="W7" s="211">
        <f ca="1">COUNTIFS($F$5:$R$39,U7)</f>
        <v>1</v>
      </c>
      <c r="X7" s="1258"/>
      <c r="Y7" s="252">
        <f ca="1">LOOKUP(AA1,'Deployment needs'!$2:$2,'Deployment needs'!54:54)</f>
        <v>0</v>
      </c>
      <c r="Z7" s="61"/>
      <c r="AA7" s="471" t="s">
        <v>805</v>
      </c>
      <c r="AB7" s="473">
        <v>3458</v>
      </c>
      <c r="AC7" s="445"/>
      <c r="AD7" s="445"/>
      <c r="AE7" s="61"/>
      <c r="AF7" s="1266"/>
      <c r="AG7" s="397" t="str" cm="1">
        <f t="array" ref="AG7">IFERROR(INDEX($A$1:$A$471,SMALL(IF($U$5=$B$1:$B$471,ROW($B$1:$B$471)-MIN(ROW($A$1:$A$471))+1,""), ROW()-1)),"")</f>
        <v/>
      </c>
      <c r="AH7" s="404" t="s">
        <v>378</v>
      </c>
      <c r="AI7" s="1196" t="str" cm="1">
        <f t="array" ref="AI7">IFERROR(INDEX($A$1:$A$471,SMALL(IF($U$11=$B$1:$B$471,ROW($B$1:$B$471)-MIN(ROW($A$1:$A$471))+1,""), ROW()-1)),"")</f>
        <v/>
      </c>
      <c r="AJ7" s="1197"/>
      <c r="AK7" s="775" t="str" cm="1">
        <f t="array" ref="AK7">IFERROR(INDEX($A$1:$A$471,SMALL(IF($U$8=$B$1:$B$471,ROW($B$1:$B$471)-MIN(ROW($A$1:$A$471))+1,""), ROW()-1)),"")</f>
        <v/>
      </c>
      <c r="AL7" s="398" t="str" cm="1">
        <f t="array" ref="AL7">IFERROR(INDEX($A$1:$A$471,SMALL(IF($U$9=$B$1:$B$471,ROW($B$1:$B$471)-MIN(ROW($A$1:$A$471))+1,""), ROW()-6)),"")</f>
        <v>Richard Carpenter</v>
      </c>
      <c r="AM7" s="399" t="str" cm="1">
        <f t="array" ref="AM7">IFERROR(INDEX($A$1:$A$471,SMALL(IF($U$30=$B$1:$B$471,ROW($B$1:$B$471)-MIN(ROW($A$1:$A$471))+1,""), ROW()-6)),"")</f>
        <v/>
      </c>
      <c r="AN7" s="397" t="str" cm="1">
        <f t="array" ref="AN7">IFERROR(INDEX($A$1:$A$471,SMALL(IF($U$23=$B$1:$B$471,ROW($B$1:$B$471)-MIN(ROW($A$1:$A$471))+1,""), ROW()-1)),"")</f>
        <v/>
      </c>
      <c r="AO7" s="402" t="str" cm="1">
        <f t="array" ref="AO7">IFERROR(INDEX($A$1:$A$70,SMALL(IF($U$6=$B$1:$B$70,ROW($B$1:$B$70)-MIN(ROW($A$1:$A$70))+1,""), ROW()-1)),"")</f>
        <v/>
      </c>
      <c r="AP7" s="776" t="str" cm="1">
        <f t="array" ref="AP7">IFERROR(INDEX($A$71:$A$471,SMALL(IF($U$6=$B$71:$B$471,ROW($B$71:$B$471)-MIN(ROW($A$71:$A$471))+1,""), ROW()-1)),"")</f>
        <v/>
      </c>
      <c r="AQ7" s="388"/>
      <c r="AR7" s="388"/>
      <c r="AS7" s="388"/>
      <c r="AT7" s="388"/>
      <c r="AU7" s="1225"/>
      <c r="AV7" s="1064"/>
      <c r="AW7" s="1065" t="str" cm="1">
        <f t="array" ref="AW7">IFERROR(INDEX($BE$1:$BE$429,SMALL(IF($BD$7=$BF$1:$BF$465,ROW($BF$1:$BF$465)-MIN(ROW($BE$1:$BE$429))+1,""), ROW()-3)),"")</f>
        <v/>
      </c>
      <c r="AX7" s="412"/>
      <c r="AY7" s="412"/>
      <c r="AZ7" s="412"/>
      <c r="BA7" s="412"/>
      <c r="BB7" s="412"/>
      <c r="BD7">
        <v>5</v>
      </c>
      <c r="BE7" s="1062" t="s">
        <v>849</v>
      </c>
      <c r="BG7" s="1067" t="e">
        <f t="shared" si="0"/>
        <v>#N/A</v>
      </c>
    </row>
    <row r="8" spans="1:59" ht="15.75" customHeight="1">
      <c r="A8" s="371" t="str" cm="1">
        <f t="array" ref="A8">IFERROR(_xlfn.IFS(D12=0,"",D12&gt;0,D12),"")</f>
        <v>Esther Fonseca</v>
      </c>
      <c r="B8" s="371" t="str" cm="1">
        <f t="array" ref="B8">IFERROR(_xlfn.IFS(F12=0,"",F12&gt;0,F12),"")</f>
        <v>x</v>
      </c>
      <c r="D8" s="1187" t="s">
        <v>326</v>
      </c>
      <c r="E8" s="1188"/>
      <c r="F8" s="369" t="s">
        <v>460</v>
      </c>
      <c r="G8" s="1189" t="s">
        <v>389</v>
      </c>
      <c r="H8" s="1189"/>
      <c r="I8" s="365" t="s">
        <v>460</v>
      </c>
      <c r="J8" s="1154" t="s">
        <v>366</v>
      </c>
      <c r="K8" s="1154"/>
      <c r="L8" s="370" t="s">
        <v>344</v>
      </c>
      <c r="M8" s="1184" t="s">
        <v>392</v>
      </c>
      <c r="N8" s="1184"/>
      <c r="O8" s="370" t="s">
        <v>348</v>
      </c>
      <c r="P8" s="1123"/>
      <c r="Q8" s="1126"/>
      <c r="R8" s="321"/>
      <c r="S8" s="244" t="str">
        <f>_xlfn.IFNA(VLOOKUP(R8,U:V,2,FALSE),"")</f>
        <v/>
      </c>
      <c r="T8" s="379"/>
      <c r="U8" s="158" t="s">
        <v>503</v>
      </c>
      <c r="V8" s="184" t="s">
        <v>317</v>
      </c>
      <c r="W8" s="211">
        <f ca="1">COUNTIFS($F$5:$R$39,U8)</f>
        <v>0</v>
      </c>
      <c r="X8" s="1276"/>
      <c r="Y8" s="252" cm="1">
        <f t="array" aca="1" ref="Y8" ca="1">LOOKUP(AA1,'Deployment needs'!$2:$2,('Deployment needs'!55:55+'Deployment needs'!56:56))</f>
        <v>0</v>
      </c>
      <c r="Z8" s="327"/>
      <c r="AA8" s="471" t="s">
        <v>806</v>
      </c>
      <c r="AB8" s="473">
        <v>5</v>
      </c>
      <c r="AC8" s="446"/>
      <c r="AE8" s="61"/>
      <c r="AF8" s="1266"/>
      <c r="AG8" s="406" t="s">
        <v>377</v>
      </c>
      <c r="AH8" s="779" t="str" cm="1">
        <f t="array" ref="AH8">IFERROR(INDEX($A$1:$A$500,SMALL(IF($U$7=$B$1:$B$500,ROW($B$1:$B$500)-MIN(ROW($A$1:$A$500))+1,""), ROW()-7)),"")</f>
        <v>Mireles Casi Garcia</v>
      </c>
      <c r="AI8" s="1196" t="str" cm="1">
        <f t="array" ref="AI8">IFERROR(INDEX($A$1:$A$471,SMALL(IF($U$11=$B$1:$B$471,ROW($B$1:$B$471)-MIN(ROW($A$1:$A$471))+1,""), ROW()-1)),"")</f>
        <v/>
      </c>
      <c r="AJ8" s="1197"/>
      <c r="AK8" s="775" t="str" cm="1">
        <f t="array" ref="AK8">IFERROR(INDEX($A$1:$A$471,SMALL(IF($U$8=$B$1:$B$471,ROW($B$1:$B$471)-MIN(ROW($A$1:$A$471))+1,""), ROW()-1)),"")</f>
        <v/>
      </c>
      <c r="AL8" s="398" t="str" cm="1">
        <f t="array" ref="AL8">IFERROR(INDEX($A$1:$A$471,SMALL(IF($U$9=$B$1:$B$471,ROW($B$1:$B$471)-MIN(ROW($A$1:$A$471))+1,""), ROW()-6)),"")</f>
        <v/>
      </c>
      <c r="AM8" s="399" t="str" cm="1">
        <f t="array" ref="AM8">IFERROR(INDEX($A$1:$A$471,SMALL(IF($U$30=$B$1:$B$471,ROW($B$1:$B$471)-MIN(ROW($A$1:$A$471))+1,""), ROW()-6)),"")</f>
        <v/>
      </c>
      <c r="AN8" s="397" t="str" cm="1">
        <f t="array" ref="AN8">IFERROR(INDEX($A$1:$A$471,SMALL(IF($U$23=$B$1:$B$471,ROW($B$1:$B$471)-MIN(ROW($A$1:$A$471))+1,""), ROW()-1)),"")</f>
        <v/>
      </c>
      <c r="AO8" s="402" t="str" cm="1">
        <f t="array" ref="AO8">IFERROR(INDEX($A$1:$A$70,SMALL(IF($U$6=$B$1:$B$70,ROW($B$1:$B$70)-MIN(ROW($A$1:$A$70))+1,""), ROW()-1)),"")</f>
        <v/>
      </c>
      <c r="AP8" s="776" t="str" cm="1">
        <f t="array" ref="AP8">IFERROR(INDEX($A$71:$A$471,SMALL(IF($U$6=$B$71:$B$471,ROW($B$71:$B$471)-MIN(ROW($A$71:$A$471))+1,""), ROW()-1)),"")</f>
        <v/>
      </c>
      <c r="AQ8" s="388"/>
      <c r="AR8" s="388"/>
      <c r="AS8" s="388"/>
      <c r="AT8" s="388"/>
      <c r="AU8" s="1226" t="s">
        <v>1108</v>
      </c>
      <c r="AV8" s="1063"/>
      <c r="AW8" s="1063" t="str" cm="1">
        <f t="array" ref="AW8">IFERROR(INDEX($BE$1:$BE$429,SMALL(IF($BD$7=$BF$1:$BF$465,ROW($BF$1:$BF$465)-MIN(ROW($BE$1:$BE$429))+1,""), ROW()-3)),"")</f>
        <v/>
      </c>
      <c r="AX8" s="412"/>
      <c r="AY8" s="412"/>
      <c r="AZ8" s="412"/>
      <c r="BA8" s="412"/>
      <c r="BB8" s="412"/>
      <c r="BD8">
        <v>6</v>
      </c>
      <c r="BE8" s="1062" t="s">
        <v>852</v>
      </c>
      <c r="BF8">
        <v>4</v>
      </c>
      <c r="BG8" s="1067" t="e">
        <f t="shared" si="0"/>
        <v>#N/A</v>
      </c>
    </row>
    <row r="9" spans="1:59" ht="15.75" customHeight="1">
      <c r="A9" s="371" t="str" cm="1">
        <f t="array" ref="A9">IFERROR(_xlfn.IFS(D13=0,"",D13&gt;0,D13),"")</f>
        <v>Yordanka Manzanares</v>
      </c>
      <c r="B9" s="371" t="str" cm="1">
        <f t="array" ref="B9">IFERROR(_xlfn.IFS(F13=0,"",F13&gt;0,F13),"")</f>
        <v>x</v>
      </c>
      <c r="D9" s="1187" t="s">
        <v>333</v>
      </c>
      <c r="E9" s="1188"/>
      <c r="F9" s="682" t="s">
        <v>460</v>
      </c>
      <c r="G9" s="1189" t="s">
        <v>388</v>
      </c>
      <c r="H9" s="1189"/>
      <c r="I9" s="243" t="s">
        <v>460</v>
      </c>
      <c r="J9" s="797" t="s">
        <v>374</v>
      </c>
      <c r="K9" s="987"/>
      <c r="L9" s="370" t="s">
        <v>518</v>
      </c>
      <c r="M9" s="1154" t="s">
        <v>397</v>
      </c>
      <c r="N9" s="1154"/>
      <c r="O9" s="370" t="s">
        <v>344</v>
      </c>
      <c r="P9" s="1123"/>
      <c r="Q9" s="1126"/>
      <c r="R9" s="321"/>
      <c r="S9" s="244" t="str">
        <f>_xlfn.IFNA(VLOOKUP(R9,U:V,2,FALSE),"")</f>
        <v/>
      </c>
      <c r="T9" s="379"/>
      <c r="U9" s="158" t="s">
        <v>505</v>
      </c>
      <c r="V9" s="184" t="s">
        <v>506</v>
      </c>
      <c r="W9" s="211">
        <f ca="1">COUNTIFS($F$5:$R$39,U9)</f>
        <v>1</v>
      </c>
      <c r="X9" s="1277"/>
      <c r="Y9" s="252">
        <f ca="1">LOOKUP(AA1,'Deployment needs'!$2:$2,'Deployment needs'!59:59)</f>
        <v>0</v>
      </c>
      <c r="Z9" s="326"/>
      <c r="AA9" s="474" t="s">
        <v>810</v>
      </c>
      <c r="AB9" s="475" t="s">
        <v>960</v>
      </c>
      <c r="AC9" s="331"/>
      <c r="AD9" s="331"/>
      <c r="AE9" s="61"/>
      <c r="AF9" s="1266"/>
      <c r="AG9" s="397" t="str" cm="1">
        <f t="array" ref="AG9">IFERROR(INDEX($A$1:$A$471,SMALL(IF($U$32=$B$1:$B$471,ROW($B$1:$B$471)-MIN(ROW($A$1:$A$471))+1,""),ROW()-8)),"")</f>
        <v/>
      </c>
      <c r="AH9" s="779" t="str" cm="1">
        <f t="array" ref="AH9">IFERROR(INDEX($A$1:$A$500,SMALL(IF($U$7=$B$1:$B$500,ROW($B$1:$B$500)-MIN(ROW($A$1:$A$500))+1,""), ROW()-7)),"")</f>
        <v/>
      </c>
      <c r="AI9" s="1196" t="str" cm="1">
        <f t="array" ref="AI9">IFERROR(INDEX($A$1:$A$471,SMALL(IF($U$11=$B$1:$B$471,ROW($B$1:$B$471)-MIN(ROW($A$1:$A$471))+1,""), ROW()-1)),"")</f>
        <v/>
      </c>
      <c r="AJ9" s="1197"/>
      <c r="AK9" s="775" t="str" cm="1">
        <f t="array" ref="AK9">IFERROR(INDEX($A$1:$A$471,SMALL(IF($U$8=$B$1:$B$471,ROW($B$1:$B$471)-MIN(ROW($A$1:$A$471))+1,""), ROW()-1)),"")</f>
        <v/>
      </c>
      <c r="AL9" s="398" t="str" cm="1">
        <f t="array" ref="AL9">IFERROR(INDEX($A$1:$A$471,SMALL(IF($U$9=$B$1:$B$471,ROW($B$1:$B$471)-MIN(ROW($A$1:$A$471))+1,""), ROW()-6)),"")</f>
        <v/>
      </c>
      <c r="AM9" s="399" t="str" cm="1">
        <f t="array" ref="AM9">IFERROR(INDEX($A$1:$A$471,SMALL(IF($U$30=$B$1:$B$471,ROW($B$1:$B$471)-MIN(ROW($A$1:$A$471))+1,""), ROW()-6)),"")</f>
        <v/>
      </c>
      <c r="AN9" s="397" t="str" cm="1">
        <f t="array" ref="AN9">IFERROR(INDEX($A$1:$A$471,SMALL(IF($U$23=$B$1:$B$471,ROW($B$1:$B$471)-MIN(ROW($A$1:$A$471))+1,""), ROW()-1)),"")</f>
        <v/>
      </c>
      <c r="AO9" s="402" t="str" cm="1">
        <f t="array" ref="AO9">IFERROR(INDEX($A$1:$A$70,SMALL(IF($U$6=$B$1:$B$70,ROW($B$1:$B$70)-MIN(ROW($A$1:$A$70))+1,""), ROW()-1)),"")</f>
        <v/>
      </c>
      <c r="AP9" s="776" t="str" cm="1">
        <f t="array" ref="AP9">IFERROR(INDEX($A$71:$A$471,SMALL(IF($U$6=$B$71:$B$471,ROW($B$71:$B$471)-MIN(ROW($A$71:$A$471))+1,""), ROW()-1)),"")</f>
        <v/>
      </c>
      <c r="AQ9" s="388"/>
      <c r="AR9" s="388"/>
      <c r="AS9" s="388"/>
      <c r="AT9" s="388"/>
      <c r="AU9" s="1227"/>
      <c r="AV9" s="1063"/>
      <c r="AW9" s="1063" t="str" cm="1">
        <f t="array" ref="AW9">IFERROR(INDEX($BE$1:$BE$429,SMALL(IF($BD$7=$BF$1:$BF$465,ROW($BF$1:$BF$465)-MIN(ROW($BE$1:$BE$429))+1,""), ROW()-3)),"")</f>
        <v/>
      </c>
      <c r="AX9" s="412"/>
      <c r="AY9" s="412"/>
      <c r="AZ9" s="412"/>
      <c r="BA9" s="412"/>
      <c r="BB9" s="412"/>
      <c r="BD9">
        <v>7</v>
      </c>
      <c r="BE9" s="1062" t="s">
        <v>858</v>
      </c>
      <c r="BG9" s="1067" t="e">
        <f t="shared" si="0"/>
        <v>#N/A</v>
      </c>
    </row>
    <row r="10" spans="1:59" ht="15.75" customHeight="1">
      <c r="A10" s="371" t="str" cm="1">
        <f t="array" ref="A10">IFERROR(_xlfn.IFS(D14=0,"",D14&gt;0,D14),"")</f>
        <v>Jackie Gomez</v>
      </c>
      <c r="B10" s="371" t="str" cm="1">
        <f t="array" ref="B10">IFERROR(_xlfn.IFS(F14=0,"",F14&gt;0,F14),"")</f>
        <v>x</v>
      </c>
      <c r="D10" s="1187" t="s">
        <v>354</v>
      </c>
      <c r="E10" s="1188"/>
      <c r="F10" s="682" t="s">
        <v>460</v>
      </c>
      <c r="G10" s="1214" t="s">
        <v>373</v>
      </c>
      <c r="H10" s="1215"/>
      <c r="I10" s="243" t="s">
        <v>460</v>
      </c>
      <c r="J10" s="1154" t="s">
        <v>944</v>
      </c>
      <c r="K10" s="1154"/>
      <c r="L10" s="370" t="s">
        <v>428</v>
      </c>
      <c r="M10" s="1154" t="s">
        <v>403</v>
      </c>
      <c r="N10" s="1154"/>
      <c r="O10" s="370" t="s">
        <v>344</v>
      </c>
      <c r="P10" s="1123"/>
      <c r="Q10" s="1126"/>
      <c r="R10" s="321"/>
      <c r="S10" s="244" t="str">
        <f t="shared" ref="S10" si="1">_xlfn.IFNA(VLOOKUP(R10,U:V,2,FALSE),"")</f>
        <v/>
      </c>
      <c r="T10" s="379"/>
      <c r="U10" s="158" t="s">
        <v>508</v>
      </c>
      <c r="V10" s="184" t="s">
        <v>509</v>
      </c>
      <c r="W10" s="211">
        <f t="shared" ref="W10" ca="1" si="2">COUNTIFS($F$5:$R$39,U10)</f>
        <v>0</v>
      </c>
      <c r="X10" s="1278"/>
      <c r="Y10" s="252" cm="1">
        <f t="array" aca="1" ref="Y10" ca="1">LOOKUP(AA1,'Deployment needs'!$2:$2,('Deployment needs'!58:58+'Deployment needs'!61:61))</f>
        <v>0</v>
      </c>
      <c r="Z10" s="326"/>
      <c r="AA10" s="476" t="s">
        <v>812</v>
      </c>
      <c r="AB10" s="475" t="s">
        <v>960</v>
      </c>
      <c r="AC10" s="544"/>
      <c r="AD10" s="331"/>
      <c r="AE10" s="61"/>
      <c r="AF10" s="1266"/>
      <c r="AG10" s="397" t="str" cm="1">
        <f t="array" ref="AG10">IFERROR(INDEX($A$1:$A$471,SMALL(IF($U$32=$B$1:$B$471,ROW($B$1:$B$471)-MIN(ROW($A$1:$A$471))+1,""),ROW()-8)),"")</f>
        <v/>
      </c>
      <c r="AH10" s="779" t="str" cm="1">
        <f t="array" ref="AH10">IFERROR(INDEX($A$1:$A$500,SMALL(IF($U$7=$B$1:$B$500,ROW($B$1:$B$500)-MIN(ROW($A$1:$A$500))+1,""), ROW()-7)),"")</f>
        <v/>
      </c>
      <c r="AI10" s="1196" t="str" cm="1">
        <f t="array" ref="AI10">IFERROR(INDEX($A$1:$A$471,SMALL(IF($U$11=$B$1:$B$471,ROW($B$1:$B$471)-MIN(ROW($A$1:$A$471))+1,""), ROW()-1)),"")</f>
        <v/>
      </c>
      <c r="AJ10" s="1197"/>
      <c r="AK10" s="775" t="str" cm="1">
        <f t="array" ref="AK10">IFERROR(INDEX($A$1:$A$471,SMALL(IF($U$8=$B$1:$B$471,ROW($B$1:$B$471)-MIN(ROW($A$1:$A$471))+1,""), ROW()-1)),"")</f>
        <v/>
      </c>
      <c r="AL10" s="398" t="str" cm="1">
        <f t="array" ref="AL10">IFERROR(INDEX($A$1:$A$471,SMALL(IF($U$9=$B$1:$B$471,ROW($B$1:$B$471)-MIN(ROW($A$1:$A$471))+1,""), ROW()-6)),"")</f>
        <v/>
      </c>
      <c r="AM10" s="399" t="str" cm="1">
        <f t="array" ref="AM10">IFERROR(INDEX($A$1:$A$471,SMALL(IF($U$30=$B$1:$B$471,ROW($B$1:$B$471)-MIN(ROW($A$1:$A$471))+1,""), ROW()-6)),"")</f>
        <v/>
      </c>
      <c r="AN10" s="397" t="str" cm="1">
        <f t="array" ref="AN10">IFERROR(INDEX($A$1:$A$471,SMALL(IF($U$23=$B$1:$B$471,ROW($B$1:$B$471)-MIN(ROW($A$1:$A$471))+1,""), ROW()-1)),"")</f>
        <v/>
      </c>
      <c r="AO10" s="402" t="str" cm="1">
        <f t="array" ref="AO10">IFERROR(INDEX($A$1:$A$70,SMALL(IF($U$6=$B$1:$B$70,ROW($B$1:$B$70)-MIN(ROW($A$1:$A$70))+1,""), ROW()-1)),"")</f>
        <v/>
      </c>
      <c r="AP10" s="776" t="str" cm="1">
        <f t="array" ref="AP10">IFERROR(INDEX($A$71:$A$471,SMALL(IF($U$6=$B$71:$B$471,ROW($B$71:$B$471)-MIN(ROW($A$71:$A$471))+1,""), ROW()-1)),"")</f>
        <v/>
      </c>
      <c r="AQ10" s="388"/>
      <c r="AR10" s="388"/>
      <c r="AS10" s="388"/>
      <c r="AT10" s="388"/>
      <c r="AU10" s="1228" t="s">
        <v>785</v>
      </c>
      <c r="AV10" s="1190"/>
      <c r="AW10" s="1191"/>
      <c r="AX10" s="413"/>
      <c r="AY10" s="413"/>
      <c r="AZ10" s="413"/>
      <c r="BA10" s="413"/>
      <c r="BB10" s="413"/>
      <c r="BD10">
        <v>8</v>
      </c>
      <c r="BE10" s="1062" t="s">
        <v>861</v>
      </c>
      <c r="BF10">
        <v>1</v>
      </c>
      <c r="BG10" s="1067" t="e">
        <f t="shared" ref="BG10" si="3">VLOOKUP(BE10,A:B,2,FALSE)</f>
        <v>#N/A</v>
      </c>
    </row>
    <row r="11" spans="1:59" ht="15.75" customHeight="1">
      <c r="A11" s="371" t="str" cm="1">
        <f t="array" ref="A11">IFERROR(_xlfn.IFS(D15=0,"",D15&gt;0,D15),"")</f>
        <v>Madelayne Oduardo</v>
      </c>
      <c r="B11" s="371" t="str" cm="1">
        <f t="array" ref="B11">IFERROR(_xlfn.IFS(F15=0,"",F15&gt;0,F15),"")</f>
        <v>x</v>
      </c>
      <c r="D11" s="1187" t="s">
        <v>363</v>
      </c>
      <c r="E11" s="1188"/>
      <c r="F11" s="682" t="s">
        <v>460</v>
      </c>
      <c r="G11" s="1214"/>
      <c r="H11" s="1215"/>
      <c r="I11" s="365"/>
      <c r="J11" s="797" t="s">
        <v>391</v>
      </c>
      <c r="K11" s="987"/>
      <c r="L11" s="370" t="s">
        <v>344</v>
      </c>
      <c r="M11" s="1179" t="s">
        <v>963</v>
      </c>
      <c r="N11" s="1178"/>
      <c r="O11" s="370" t="s">
        <v>358</v>
      </c>
      <c r="P11" s="1123"/>
      <c r="Q11" s="1124"/>
      <c r="R11" s="321"/>
      <c r="S11" s="244" t="str">
        <f t="shared" ref="S11:S27" si="4">_xlfn.IFNA(VLOOKUP(R11,U:V,2,FALSE),"")</f>
        <v/>
      </c>
      <c r="T11" s="379"/>
      <c r="U11" s="158" t="s">
        <v>511</v>
      </c>
      <c r="V11" s="184" t="s">
        <v>512</v>
      </c>
      <c r="W11" s="211">
        <f t="shared" ref="W11:W35" ca="1" si="5">COUNTIFS($F$5:$R$39,U11)</f>
        <v>2</v>
      </c>
      <c r="X11" s="1249">
        <f>AB7</f>
        <v>3458</v>
      </c>
      <c r="Y11" s="252">
        <f ca="1">LOOKUP(AA1,'Deployment needs'!$2:$2,'Deployment needs'!62:62)</f>
        <v>0</v>
      </c>
      <c r="Z11" s="326"/>
      <c r="AA11" s="1250" t="s">
        <v>814</v>
      </c>
      <c r="AB11" s="1251"/>
      <c r="AC11" s="643"/>
      <c r="AE11" s="61"/>
      <c r="AF11" s="1267"/>
      <c r="AG11" s="397" t="str" cm="1">
        <f t="array" ref="AG11">IFERROR(INDEX($A$1:$A$471,SMALL(IF($U$32=$B$1:$B$471,ROW($B$1:$B$471)-MIN(ROW($A$1:$A$471))+1,""),ROW()-8)),"")</f>
        <v/>
      </c>
      <c r="AH11" s="779" t="str" cm="1">
        <f t="array" ref="AH11">IFERROR(INDEX($A$1:$A$500,SMALL(IF($U$7=$B$1:$B$500,ROW($B$1:$B$500)-MIN(ROW($A$1:$A$500))+1,""), ROW()-7)),"")</f>
        <v/>
      </c>
      <c r="AI11" s="1196" t="str" cm="1">
        <f t="array" ref="AI11">IFERROR(INDEX($A$1:$A$471,SMALL(IF($U$11=$B$1:$B$471,ROW($B$1:$B$471)-MIN(ROW($A$1:$A$471))+1,""), ROW()-1)),"")</f>
        <v/>
      </c>
      <c r="AJ11" s="1197"/>
      <c r="AK11" s="775" t="str" cm="1">
        <f t="array" ref="AK11">IFERROR(INDEX($A$1:$A$471,SMALL(IF($U$8=$B$1:$B$471,ROW($B$1:$B$471)-MIN(ROW($A$1:$A$471))+1,""), ROW()-1)),"")</f>
        <v/>
      </c>
      <c r="AL11" s="398" t="str" cm="1">
        <f t="array" ref="AL11">IFERROR(INDEX($A$1:$A$471,SMALL(IF($U$9=$B$1:$B$471,ROW($B$1:$B$471)-MIN(ROW($A$1:$A$471))+1,""), ROW()-6)),"")</f>
        <v/>
      </c>
      <c r="AM11" s="399" t="str" cm="1">
        <f t="array" ref="AM11">IFERROR(INDEX($A$1:$A$471,SMALL(IF($U$30=$B$1:$B$471,ROW($B$1:$B$471)-MIN(ROW($A$1:$A$471))+1,""), ROW()-6)),"")</f>
        <v/>
      </c>
      <c r="AN11" s="397" t="str" cm="1">
        <f t="array" ref="AN11">IFERROR(INDEX($A$1:$A$471,SMALL(IF($U$23=$B$1:$B$471,ROW($B$1:$B$471)-MIN(ROW($A$1:$A$471))+1,""), ROW()-1)),"")</f>
        <v/>
      </c>
      <c r="AO11" s="402" t="str" cm="1">
        <f t="array" ref="AO11">IFERROR(INDEX($A$1:$A$70,SMALL(IF($U$6=$B$1:$B$70,ROW($B$1:$B$70)-MIN(ROW($A$1:$A$70))+1,""), ROW()-1)),"")</f>
        <v/>
      </c>
      <c r="AP11" s="776" t="str" cm="1">
        <f t="array" ref="AP11">IFERROR(INDEX($A$71:$A$471,SMALL(IF($U$6=$B$71:$B$471,ROW($B$71:$B$471)-MIN(ROW($A$71:$A$471))+1,""), ROW()-1)),"")</f>
        <v/>
      </c>
      <c r="AQ11" s="388"/>
      <c r="AR11" s="388"/>
      <c r="AS11" s="388"/>
      <c r="AT11" s="388"/>
      <c r="AU11" s="1229"/>
      <c r="AV11" s="1214"/>
      <c r="AW11" s="1215"/>
      <c r="AX11" s="361"/>
      <c r="AY11" s="361"/>
      <c r="AZ11" s="361"/>
      <c r="BA11" s="361"/>
      <c r="BB11" s="361"/>
      <c r="BE11" s="1062" t="s">
        <v>863</v>
      </c>
      <c r="BG11" s="1067" t="e">
        <f t="shared" ref="BG11:BG34" si="6">VLOOKUP(BE11,A:B,2,FALSE)</f>
        <v>#N/A</v>
      </c>
    </row>
    <row r="12" spans="1:59" ht="15.75" customHeight="1">
      <c r="A12" s="371" t="str" cm="1">
        <f t="array" ref="A12">IFERROR(_xlfn.IFS(D16=0,"",D16&gt;0,D16),"")</f>
        <v>Roxana Lloret</v>
      </c>
      <c r="B12" s="371" t="str" cm="1">
        <f t="array" ref="B12">IFERROR(_xlfn.IFS(F16=0,"",F16&gt;0,F16),"")</f>
        <v>x</v>
      </c>
      <c r="D12" s="1187" t="s">
        <v>330</v>
      </c>
      <c r="E12" s="1188"/>
      <c r="F12" s="682" t="s">
        <v>460</v>
      </c>
      <c r="G12" s="1214"/>
      <c r="H12" s="1215"/>
      <c r="I12" s="369"/>
      <c r="J12" s="797" t="s">
        <v>396</v>
      </c>
      <c r="K12" s="987"/>
      <c r="L12" s="370" t="s">
        <v>351</v>
      </c>
      <c r="M12" s="1315" t="s">
        <v>1109</v>
      </c>
      <c r="N12" s="1316"/>
      <c r="O12" s="370" t="s">
        <v>809</v>
      </c>
      <c r="P12" s="1082"/>
      <c r="Q12" s="1127"/>
      <c r="R12" s="321"/>
      <c r="S12" s="244" t="str">
        <f t="shared" si="4"/>
        <v/>
      </c>
      <c r="T12" s="379"/>
      <c r="U12" s="158" t="s">
        <v>513</v>
      </c>
      <c r="V12" s="185" t="s">
        <v>514</v>
      </c>
      <c r="W12" s="211">
        <f t="shared" ca="1" si="5"/>
        <v>1</v>
      </c>
      <c r="X12" s="1249"/>
      <c r="Y12" s="252">
        <f ca="1">LOOKUP(AA1,'Deployment needs'!$2:$2,'Deployment needs'!63:63)</f>
        <v>0</v>
      </c>
      <c r="Z12" s="61"/>
      <c r="AA12" s="324" t="s">
        <v>817</v>
      </c>
      <c r="AB12" s="329">
        <v>15</v>
      </c>
      <c r="AC12" s="643"/>
      <c r="AD12" s="331"/>
      <c r="AE12" s="61"/>
      <c r="AF12" s="1252" t="s">
        <v>143</v>
      </c>
      <c r="AG12" s="407" t="s">
        <v>406</v>
      </c>
      <c r="AH12" s="403" t="s">
        <v>407</v>
      </c>
      <c r="AI12" s="1198" t="s">
        <v>408</v>
      </c>
      <c r="AJ12" s="1199"/>
      <c r="AK12" s="706" t="s">
        <v>409</v>
      </c>
      <c r="AL12" s="408" t="str">
        <f ca="1">"Returns"&amp;"  "&amp;X24&amp;"  "&amp;"orders"&amp;"   "&amp;COUNTA(AL13:AL25)-COUNTBLANK(AL13:AL25)</f>
        <v>Returns  1839  orders   2</v>
      </c>
      <c r="AM12" s="405" t="s">
        <v>410</v>
      </c>
      <c r="AN12" s="408" t="s">
        <v>411</v>
      </c>
      <c r="AO12" s="402" t="str" cm="1">
        <f t="array" ref="AO12">IFERROR(INDEX($A$1:$A$70,SMALL(IF($U$6=$B$1:$B$70,ROW($B$1:$B$70)-MIN(ROW($A$1:$A$70))+1,""), ROW()-1)),"")</f>
        <v/>
      </c>
      <c r="AP12" s="776" t="str" cm="1">
        <f t="array" ref="AP12">IFERROR(INDEX($A$71:$A$471,SMALL(IF($U$6=$B$71:$B$471,ROW($B$71:$B$471)-MIN(ROW($A$71:$A$471))+1,""), ROW()-1)),"")</f>
        <v/>
      </c>
      <c r="AQ12" s="388"/>
      <c r="AR12" s="388"/>
      <c r="AS12" s="388"/>
      <c r="AT12" s="388"/>
      <c r="AU12" s="1229"/>
      <c r="AV12" s="1065"/>
      <c r="AW12" s="1065" t="str" cm="1">
        <f t="array" ref="AW12">IFERROR(INDEX($BE$1:$BE$429,SMALL(IF($BD$8=$BF$1:$BF$465,ROW($BF$1:$BF$465)-MIN(ROW($BE$1:$BE$429))+1,""), ROW()-9)),"")</f>
        <v/>
      </c>
      <c r="AX12" s="361"/>
      <c r="AY12" s="361"/>
      <c r="AZ12" s="361"/>
      <c r="BA12" s="361"/>
      <c r="BB12" s="361"/>
      <c r="BE12" s="1062" t="s">
        <v>865</v>
      </c>
      <c r="BF12">
        <v>3</v>
      </c>
      <c r="BG12" s="1067" t="e">
        <f t="shared" si="6"/>
        <v>#N/A</v>
      </c>
    </row>
    <row r="13" spans="1:59" ht="15.75" customHeight="1">
      <c r="A13" s="371" t="str" cm="1">
        <f t="array" ref="A13">IFERROR(_xlfn.IFS(D17=0,"",D17&gt;0,D17),"")</f>
        <v xml:space="preserve">Shvodra Anderson </v>
      </c>
      <c r="B13" s="371" t="str" cm="1">
        <f t="array" ref="B13">IFERROR(_xlfn.IFS(F17=0,"",F17&gt;0,F17),"")</f>
        <v>x</v>
      </c>
      <c r="D13" s="1187" t="s">
        <v>381</v>
      </c>
      <c r="E13" s="1188"/>
      <c r="F13" s="682" t="s">
        <v>460</v>
      </c>
      <c r="G13" s="1214"/>
      <c r="H13" s="1215"/>
      <c r="I13" s="365"/>
      <c r="J13" s="797" t="s">
        <v>402</v>
      </c>
      <c r="K13" s="987"/>
      <c r="L13" s="370" t="s">
        <v>808</v>
      </c>
      <c r="M13" s="386" t="s">
        <v>777</v>
      </c>
      <c r="N13" s="386"/>
      <c r="O13" s="370" t="s">
        <v>351</v>
      </c>
      <c r="P13" s="1082"/>
      <c r="Q13" s="953"/>
      <c r="R13" s="321"/>
      <c r="S13" s="244" t="str">
        <f t="shared" si="4"/>
        <v/>
      </c>
      <c r="U13" s="158" t="s">
        <v>516</v>
      </c>
      <c r="V13" s="185" t="s">
        <v>517</v>
      </c>
      <c r="W13" s="211">
        <f t="shared" ca="1" si="5"/>
        <v>1</v>
      </c>
      <c r="X13" s="251">
        <f ca="1">_xlfn.IFNA(LOOKUP(TODAY()-1,Inventory!2:2,Inventory!5:5),0)</f>
        <v>0</v>
      </c>
      <c r="Y13" s="252">
        <f ca="1">LOOKUP(AA1,'Deployment needs'!$2:$2,'Deployment needs'!91:91)</f>
        <v>0</v>
      </c>
      <c r="Z13" s="61"/>
      <c r="AA13" s="320" t="s">
        <v>821</v>
      </c>
      <c r="AB13" s="375">
        <v>45688</v>
      </c>
      <c r="AC13" s="374"/>
      <c r="AD13" s="374"/>
      <c r="AE13" s="61"/>
      <c r="AF13" s="1253"/>
      <c r="AG13" s="441" t="str" cm="1">
        <f t="array" ref="AG13">IFERROR(INDEX($A$1:$A$471,SMALL(IF($U$13=$B$1:$B$471,ROW($B$1:$B$471)-MIN(ROW($A$1:$A$471))+1,""), ROW()-12)),"")</f>
        <v>Wendy Mejias</v>
      </c>
      <c r="AH13" s="397" t="str" cm="1">
        <f t="array" ref="AH13">IFERROR(INDEX($A$1:$A$471,SMALL(IF($U$18=$B$1:$B$471,ROW($B$1:$B$471)-MIN(ROW($A$1:$A$471))+1,""), ROW()-12)),"")</f>
        <v/>
      </c>
      <c r="AI13" s="1200" t="str" cm="1">
        <f t="array" ref="AI13">IFERROR(INDEX($A$1:$A$471,SMALL(IF($U$16=$B$1:$B$471,ROW($B$1:$B$471)-MIN(ROW($A$1:$A$471))+1,""), ROW()-12)),"")</f>
        <v>Sunia Hernandez Velazco</v>
      </c>
      <c r="AJ13" s="1201"/>
      <c r="AK13" s="1150" t="s">
        <v>155</v>
      </c>
      <c r="AL13" s="397" t="str" cm="1">
        <f t="array" ref="AL13">IFERROR(INDEX($A$1:$A$471,SMALL(IF($U$24=$B$1:$B$471,ROW($B$1:$B$471)-MIN(ROW($A$1:$A$471))+1,""), ROW()-12)),"")</f>
        <v>Sonia Lopez Medina</v>
      </c>
      <c r="AM13" s="228" t="str" cm="1">
        <f t="array" ref="AM13">IFERROR(INDEX($A$1:$A$471,SMALL(IF($U$26=$B$1:$B$471,ROW($B$1:$B$471)-MIN(ROW($A$1:$A$471))+1,""), ROW()-12)),"")</f>
        <v/>
      </c>
      <c r="AN13" s="397" t="str" cm="1">
        <f t="array" ref="AN13">IFERROR(INDEX($A$1:$A$471,SMALL(IF($U$34=$B$1:$B$471,ROW($B$1:$B$471)-MIN(ROW($A$1:$A$471))+1,""), ROW()-12)),"")</f>
        <v>Eumary Quinones- Inventory Lead</v>
      </c>
      <c r="AO13" s="402" t="str" cm="1">
        <f t="array" ref="AO13">IFERROR(INDEX($A$1:$A$70,SMALL(IF($U$6=$B$1:$B$70,ROW($B$1:$B$70)-MIN(ROW($A$1:$A$70))+1,""), ROW()-1)),"")</f>
        <v/>
      </c>
      <c r="AP13" s="776" t="str" cm="1">
        <f t="array" ref="AP13">IFERROR(INDEX($A$71:$A$471,SMALL(IF($U$6=$B$71:$B$471,ROW($B$71:$B$471)-MIN(ROW($A$71:$A$471))+1,""), ROW()-1)),"")</f>
        <v/>
      </c>
      <c r="AQ13" s="388"/>
      <c r="AR13" s="388"/>
      <c r="AS13" s="388"/>
      <c r="AT13" s="388"/>
      <c r="AU13" s="1229"/>
      <c r="AV13" s="1065"/>
      <c r="AW13" s="1065" t="str" cm="1">
        <f t="array" ref="AW13">IFERROR(INDEX($BE$1:$BE$429,SMALL(IF($BD$8=$BF$1:$BF$465,ROW($BF$1:$BF$465)-MIN(ROW($BE$1:$BE$429))+1,""), ROW()-9)),"")</f>
        <v/>
      </c>
      <c r="AX13" s="361"/>
      <c r="AY13" s="361"/>
      <c r="AZ13" s="361"/>
      <c r="BA13" s="361"/>
      <c r="BB13" s="361"/>
      <c r="BE13" s="1062" t="s">
        <v>871</v>
      </c>
      <c r="BF13">
        <v>3</v>
      </c>
      <c r="BG13" s="1067" t="e">
        <f t="shared" si="6"/>
        <v>#N/A</v>
      </c>
    </row>
    <row r="14" spans="1:59" ht="15.75" customHeight="1">
      <c r="A14" s="371" t="str" cm="1">
        <f t="array" ref="A14">IFERROR(_xlfn.IFS(D18=0,"",D18&gt;0,D18),"")</f>
        <v>Laura Gonzalez Bustamante</v>
      </c>
      <c r="B14" s="371" t="str" cm="1">
        <f t="array" ref="B14">IFERROR(_xlfn.IFS(F18=0,"",F18&gt;0,F18),"")</f>
        <v>x</v>
      </c>
      <c r="D14" s="1187" t="s">
        <v>401</v>
      </c>
      <c r="E14" s="1188"/>
      <c r="F14" s="682" t="s">
        <v>460</v>
      </c>
      <c r="G14" s="1214"/>
      <c r="H14" s="1215"/>
      <c r="I14" s="369"/>
      <c r="J14" s="797" t="s">
        <v>321</v>
      </c>
      <c r="K14" s="987"/>
      <c r="L14" s="370" t="s">
        <v>398</v>
      </c>
      <c r="M14" s="797" t="s">
        <v>1110</v>
      </c>
      <c r="N14" s="987"/>
      <c r="O14" s="370" t="s">
        <v>808</v>
      </c>
      <c r="P14" s="1082"/>
      <c r="Q14" s="953"/>
      <c r="R14" s="321"/>
      <c r="S14" s="244" t="str">
        <f t="shared" si="4"/>
        <v/>
      </c>
      <c r="T14" s="379"/>
      <c r="U14" s="449" t="s">
        <v>819</v>
      </c>
      <c r="V14" s="450" t="s">
        <v>820</v>
      </c>
      <c r="W14" s="211">
        <f t="shared" ca="1" si="5"/>
        <v>0</v>
      </c>
      <c r="X14" s="1034"/>
      <c r="Y14" s="252"/>
      <c r="Z14" s="61"/>
      <c r="AA14" s="320" t="s">
        <v>823</v>
      </c>
      <c r="AB14" s="375">
        <v>45688</v>
      </c>
      <c r="AC14" s="1162"/>
      <c r="AD14" s="331"/>
      <c r="AE14" s="61"/>
      <c r="AF14" s="1253"/>
      <c r="AG14" s="441" t="str" cm="1">
        <f t="array" ref="AG14">IFERROR(INDEX($A$1:$A$471,SMALL(IF($U$13=$B$1:$B$471,ROW($B$1:$B$471)-MIN(ROW($A$1:$A$471))+1,""), ROW()-12)),"")</f>
        <v/>
      </c>
      <c r="AH14" s="397" t="str" cm="1">
        <f t="array" ref="AH14">IFERROR(INDEX($A$1:$A$471,SMALL(IF($U$18=$B$1:$B$471,ROW($B$1:$B$471)-MIN(ROW($A$1:$A$471))+1,""), ROW()-12)),"")</f>
        <v/>
      </c>
      <c r="AI14" s="1196" t="str" cm="1">
        <f t="array" ref="AI14">IFERROR(INDEX($A$1:$A$471,SMALL(IF($U$16=$B$1:$B$471,ROW($B$1:$B$471)-MIN(ROW($A$1:$A$471))+1,""), ROW()-12)),"")</f>
        <v/>
      </c>
      <c r="AJ14" s="1197"/>
      <c r="AK14" s="1150" t="s">
        <v>159</v>
      </c>
      <c r="AL14" s="397" t="str" cm="1">
        <f t="array" ref="AL14">IFERROR(INDEX($A$1:$A$471,SMALL(IF($U$24=$B$1:$B$471,ROW($B$1:$B$471)-MIN(ROW($A$1:$A$471))+1,""), ROW()-12)),"")</f>
        <v xml:space="preserve">Jackeline Macias </v>
      </c>
      <c r="AM14" s="228" t="str" cm="1">
        <f t="array" ref="AM14">IFERROR(INDEX($A$1:$A$471,SMALL(IF($U$26=$B$1:$B$471,ROW($B$1:$B$471)-MIN(ROW($A$1:$A$471))+1,""), ROW()-12)),"")</f>
        <v/>
      </c>
      <c r="AN14" s="397" t="str" cm="1">
        <f t="array" ref="AN14">IFERROR(INDEX($A$1:$A$471,SMALL(IF($U$34=$B$1:$B$471,ROW($B$1:$B$471)-MIN(ROW($A$1:$A$471))+1,""), ROW()-12)),"")</f>
        <v/>
      </c>
      <c r="AO14" s="402" t="str" cm="1">
        <f t="array" ref="AO14">IFERROR(INDEX($A$1:$A$70,SMALL(IF($U$6=$B$1:$B$70,ROW($B$1:$B$70)-MIN(ROW($A$1:$A$70))+1,""), ROW()-1)),"")</f>
        <v/>
      </c>
      <c r="AP14" s="776" t="str" cm="1">
        <f t="array" ref="AP14">IFERROR(INDEX($A$71:$A$471,SMALL(IF($U$6=$B$71:$B$471,ROW($B$71:$B$471)-MIN(ROW($A$71:$A$471))+1,""), ROW()-1)),"")</f>
        <v/>
      </c>
      <c r="AQ14" s="388"/>
      <c r="AR14" s="388"/>
      <c r="AS14" s="388"/>
      <c r="AT14" s="388"/>
      <c r="AU14" s="1222" t="s">
        <v>1108</v>
      </c>
      <c r="AV14" s="1064"/>
      <c r="AW14" s="1064" t="str" cm="1">
        <f t="array" ref="AW14">IFERROR(INDEX($BE$1:$BE$429,SMALL(IF($BD$8=$BF$1:$BF$465,ROW($BF$1:$BF$465)-MIN(ROW($BE$1:$BE$429))+1,""), ROW()-9)),"")</f>
        <v/>
      </c>
      <c r="AX14" s="361"/>
      <c r="AY14" s="361"/>
      <c r="AZ14" s="361"/>
      <c r="BA14" s="361"/>
      <c r="BB14" s="361"/>
      <c r="BE14" s="1062" t="s">
        <v>874</v>
      </c>
      <c r="BF14">
        <v>1</v>
      </c>
      <c r="BG14" s="1067" t="e">
        <f t="shared" si="6"/>
        <v>#N/A</v>
      </c>
    </row>
    <row r="15" spans="1:59" ht="15.75" customHeight="1">
      <c r="A15" s="371" t="str" cm="1">
        <f t="array" ref="A15">IFERROR(_xlfn.IFS(D19=0,"",D19&gt;0,D19),"")</f>
        <v>Mbaya Kapita</v>
      </c>
      <c r="B15" s="371" t="str" cm="1">
        <f t="array" ref="B15">IFERROR(_xlfn.IFS(F19=0,"",F19&gt;0,F19),"")</f>
        <v>x</v>
      </c>
      <c r="D15" s="1187" t="s">
        <v>395</v>
      </c>
      <c r="E15" s="1188"/>
      <c r="F15" s="682" t="s">
        <v>460</v>
      </c>
      <c r="G15" s="1214"/>
      <c r="H15" s="1215"/>
      <c r="I15" s="365"/>
      <c r="J15" s="1243"/>
      <c r="K15" s="1244"/>
      <c r="L15" s="370"/>
      <c r="M15" s="1190"/>
      <c r="N15" s="1191"/>
      <c r="O15" s="370"/>
      <c r="P15" s="1082"/>
      <c r="Q15" s="953"/>
      <c r="S15" s="244" t="str">
        <f t="shared" si="4"/>
        <v/>
      </c>
      <c r="T15" s="379"/>
      <c r="U15" s="449" t="s">
        <v>1111</v>
      </c>
      <c r="V15" s="450" t="s">
        <v>1112</v>
      </c>
      <c r="W15" s="211">
        <f t="shared" ca="1" si="5"/>
        <v>0</v>
      </c>
      <c r="X15" s="1035"/>
      <c r="Y15" s="252"/>
      <c r="Z15" s="61"/>
      <c r="AA15" s="537" t="s">
        <v>825</v>
      </c>
      <c r="AB15" s="538">
        <v>2.5</v>
      </c>
      <c r="AC15" s="374"/>
      <c r="AD15" s="331"/>
      <c r="AE15" s="61"/>
      <c r="AF15" s="1253"/>
      <c r="AG15" s="441" t="str" cm="1">
        <f t="array" ref="AG15">IFERROR(INDEX($A$1:$A$471,SMALL(IF($U$13=$B$1:$B$471,ROW($B$1:$B$471)-MIN(ROW($A$1:$A$471))+1,""), ROW()-12)),"")</f>
        <v/>
      </c>
      <c r="AH15" s="397" t="str" cm="1">
        <f t="array" ref="AH15">IFERROR(INDEX($A$1:$A$471,SMALL(IF($U$18=$B$1:$B$471,ROW($B$1:$B$471)-MIN(ROW($A$1:$A$471))+1,""), ROW()-12)),"")</f>
        <v/>
      </c>
      <c r="AI15" s="1202" t="str" cm="1">
        <f t="array" ref="AI15">IFERROR(INDEX($A$1:$A$471,SMALL(IF($U$16=$B$1:$B$471,ROW($B$1:$B$471)-MIN(ROW($A$1:$A$471))+1,""), ROW()-12)),"")</f>
        <v/>
      </c>
      <c r="AJ15" s="1203"/>
      <c r="AK15" s="267"/>
      <c r="AL15" s="397" t="str" cm="1">
        <f t="array" ref="AL15">IFERROR(INDEX($A$1:$A$471,SMALL(IF($U$24=$B$1:$B$471,ROW($B$1:$B$471)-MIN(ROW($A$1:$A$471))+1,""), ROW()-12)),"")</f>
        <v/>
      </c>
      <c r="AM15" s="228" t="str" cm="1">
        <f t="array" ref="AM15">IFERROR(INDEX($A$1:$A$471,SMALL(IF($U$26=$B$1:$B$471,ROW($B$1:$B$471)-MIN(ROW($A$1:$A$471))+1,""), ROW()-12)),"")</f>
        <v/>
      </c>
      <c r="AN15" s="397" t="str" cm="1">
        <f t="array" ref="AN15">IFERROR(INDEX($A$1:$A$471,SMALL(IF($U$34=$B$1:$B$471,ROW($B$1:$B$471)-MIN(ROW($A$1:$A$471))+1,""), ROW()-12)),"")</f>
        <v/>
      </c>
      <c r="AO15" s="402" t="str" cm="1">
        <f t="array" ref="AO15">IFERROR(INDEX($A$1:$A$70,SMALL(IF($U$6=$B$1:$B$70,ROW($B$1:$B$70)-MIN(ROW($A$1:$A$70))+1,""), ROW()-1)),"")</f>
        <v/>
      </c>
      <c r="AP15" s="776" t="str" cm="1">
        <f t="array" ref="AP15">IFERROR(INDEX($A$71:$A$471,SMALL(IF($U$6=$B$71:$B$471,ROW($B$71:$B$471)-MIN(ROW($A$71:$A$471))+1,""), ROW()-1)),"")</f>
        <v/>
      </c>
      <c r="AQ15" s="388"/>
      <c r="AR15" s="388"/>
      <c r="AS15" s="388"/>
      <c r="AT15" s="388"/>
      <c r="AU15" s="1223"/>
      <c r="AV15" s="1064"/>
      <c r="AW15" s="1064" t="str" cm="1">
        <f t="array" ref="AW15">IFERROR(INDEX($BE$1:$BE$429,SMALL(IF($BD$8=$BF$1:$BF$465,ROW($BF$1:$BF$465)-MIN(ROW($BE$1:$BE$429))+1,""), ROW()-9)),"")</f>
        <v/>
      </c>
      <c r="AX15" s="361"/>
      <c r="AY15" s="361"/>
      <c r="AZ15" s="361"/>
      <c r="BA15" s="361"/>
      <c r="BB15" s="361"/>
      <c r="BE15" s="1062" t="s">
        <v>879</v>
      </c>
      <c r="BF15">
        <v>1</v>
      </c>
      <c r="BG15" s="1067" t="e">
        <f t="shared" si="6"/>
        <v>#N/A</v>
      </c>
    </row>
    <row r="16" spans="1:59" ht="15.75" customHeight="1">
      <c r="A16" s="371" t="str" cm="1">
        <f t="array" ref="A16">IFERROR(_xlfn.IFS(D20=0,"",D20&gt;0,D20),"")</f>
        <v/>
      </c>
      <c r="B16" s="371" t="str" cm="1">
        <f t="array" ref="B16">IFERROR(_xlfn.IFS(F20=0,"",F20&gt;0,F20),"")</f>
        <v/>
      </c>
      <c r="D16" s="1187" t="s">
        <v>421</v>
      </c>
      <c r="E16" s="1188"/>
      <c r="F16" s="682" t="s">
        <v>460</v>
      </c>
      <c r="G16" s="1214"/>
      <c r="H16" s="1215"/>
      <c r="I16" s="369"/>
      <c r="J16" s="1190"/>
      <c r="K16" s="1191"/>
      <c r="L16" s="370"/>
      <c r="M16" s="1190"/>
      <c r="N16" s="1191"/>
      <c r="O16" s="370"/>
      <c r="P16" s="1082"/>
      <c r="Q16" s="953"/>
      <c r="R16" s="321"/>
      <c r="S16" s="244" t="str">
        <f t="shared" si="4"/>
        <v/>
      </c>
      <c r="T16" s="379"/>
      <c r="U16" s="158" t="s">
        <v>518</v>
      </c>
      <c r="V16" s="184" t="s">
        <v>408</v>
      </c>
      <c r="W16" s="211">
        <f t="shared" ca="1" si="5"/>
        <v>1</v>
      </c>
      <c r="X16" s="1035"/>
      <c r="Y16" s="252" cm="1">
        <f t="array" aca="1" ref="Y16" ca="1">LOOKUP(AA1,'Deployment needs'!$2:$2,('Deployment needs'!88:88+'Deployment needs'!89:89+'Deployment needs'!90:90+'Deployment needs'!60:60))</f>
        <v>0</v>
      </c>
      <c r="Z16" s="61"/>
      <c r="AA16" s="477" t="s">
        <v>517</v>
      </c>
      <c r="AB16" s="329">
        <v>0</v>
      </c>
      <c r="AC16" s="374"/>
      <c r="AD16" s="331"/>
      <c r="AE16" s="61"/>
      <c r="AF16" s="1253"/>
      <c r="AG16" s="441" t="str" cm="1">
        <f t="array" ref="AG16">IFERROR(INDEX($A$1:$A$471,SMALL(IF($U$13=$B$1:$B$471,ROW($B$1:$B$471)-MIN(ROW($A$1:$A$471))+1,""), ROW()-12)),"")</f>
        <v/>
      </c>
      <c r="AH16" s="397" t="str" cm="1">
        <f t="array" ref="AH16">IFERROR(INDEX($A$1:$A$471,SMALL(IF($U$18=$B$1:$B$471,ROW($B$1:$B$471)-MIN(ROW($A$1:$A$471))+1,""), ROW()-12)),"")</f>
        <v/>
      </c>
      <c r="AI16" s="1204" t="str">
        <f ca="1">"CubiScan - in / out"&amp;"  "&amp;X29</f>
        <v>CubiScan - in / out  0</v>
      </c>
      <c r="AJ16" s="1205"/>
      <c r="AK16" s="405" t="s">
        <v>433</v>
      </c>
      <c r="AL16" s="397" t="str" cm="1">
        <f t="array" ref="AL16">IFERROR(INDEX($A$1:$A$471,SMALL(IF($U$24=$B$1:$B$471,ROW($B$1:$B$471)-MIN(ROW($A$1:$A$471))+1,""), ROW()-12)),"")</f>
        <v/>
      </c>
      <c r="AM16" s="228" t="str" cm="1">
        <f t="array" ref="AM16">IFERROR(INDEX($A$1:$A$471,SMALL(IF($U$26=$B$1:$B$471,ROW($B$1:$B$471)-MIN(ROW($A$1:$A$471))+1,""), ROW()-12)),"")</f>
        <v/>
      </c>
      <c r="AN16" s="397" t="str" cm="1">
        <f t="array" ref="AN16">IFERROR(INDEX($A$1:$A$471,SMALL(IF($U$34=$B$1:$B$471,ROW($B$1:$B$471)-MIN(ROW($A$1:$A$471))+1,""), ROW()-12)),"")</f>
        <v/>
      </c>
      <c r="AO16" s="402" t="str" cm="1">
        <f t="array" ref="AO16">IFERROR(INDEX($A$1:$A$70,SMALL(IF($U$6=$B$1:$B$70,ROW($B$1:$B$70)-MIN(ROW($A$1:$A$70))+1,""), ROW()-1)),"")</f>
        <v/>
      </c>
      <c r="AP16" s="776" t="str" cm="1">
        <f t="array" ref="AP16">IFERROR(INDEX($A$71:$A$471,SMALL(IF($U$6=$B$71:$B$471,ROW($B$71:$B$471)-MIN(ROW($A$71:$A$471))+1,""), ROW()-1)),"")</f>
        <v/>
      </c>
      <c r="AQ16" s="388"/>
      <c r="AR16" s="388"/>
      <c r="AS16" s="388"/>
      <c r="AT16" s="388"/>
      <c r="AU16" s="1224" t="s">
        <v>1113</v>
      </c>
      <c r="AV16" s="1065"/>
      <c r="AW16" s="1065" t="str" cm="1">
        <f t="array" ref="AW16">IFERROR(INDEX($BE$1:$BE$429,SMALL(IF($BD$9=$BF$1:$BF$465,ROW($BF$1:$BF$465)-MIN(ROW($BE$1:$BE$429))+1,""), ROW()-15)),"")</f>
        <v/>
      </c>
      <c r="AX16" s="412"/>
      <c r="AY16" s="412"/>
      <c r="AZ16" s="412"/>
      <c r="BA16" s="412"/>
      <c r="BB16" s="412"/>
      <c r="BE16" s="1062" t="s">
        <v>882</v>
      </c>
      <c r="BF16">
        <v>4</v>
      </c>
      <c r="BG16" s="1067" t="e">
        <f t="shared" si="6"/>
        <v>#N/A</v>
      </c>
    </row>
    <row r="17" spans="1:59" ht="15.75" customHeight="1">
      <c r="A17" s="371" t="str" cm="1">
        <f t="array" ref="A17">IFERROR(_xlfn.IFS(D21=0,"",D21&gt;0,D21),"")</f>
        <v/>
      </c>
      <c r="B17" s="371" t="str" cm="1">
        <f t="array" ref="B17">IFERROR(_xlfn.IFS(F21=0,"",F21&gt;0,F21),"")</f>
        <v/>
      </c>
      <c r="D17" s="1187" t="s">
        <v>322</v>
      </c>
      <c r="E17" s="1188"/>
      <c r="F17" s="682" t="s">
        <v>460</v>
      </c>
      <c r="G17" s="1214"/>
      <c r="H17" s="1215"/>
      <c r="I17" s="369"/>
      <c r="J17" s="1190"/>
      <c r="K17" s="1191"/>
      <c r="L17" s="370"/>
      <c r="M17" s="1190"/>
      <c r="N17" s="1191"/>
      <c r="O17" s="370"/>
      <c r="P17" s="1082"/>
      <c r="Q17" s="953"/>
      <c r="R17" s="321"/>
      <c r="S17" s="244" t="str">
        <f t="shared" si="4"/>
        <v/>
      </c>
      <c r="T17" s="379"/>
      <c r="U17" s="158" t="s">
        <v>520</v>
      </c>
      <c r="V17" s="184" t="s">
        <v>521</v>
      </c>
      <c r="W17" s="211">
        <f t="shared" ca="1" si="5"/>
        <v>0</v>
      </c>
      <c r="X17" s="1035"/>
      <c r="Y17" s="252">
        <f ca="1">LOOKUP(AA1,'Deployment needs'!$2:$2,'Deployment needs'!93:93)</f>
        <v>0</v>
      </c>
      <c r="AA17" s="319" t="s">
        <v>829</v>
      </c>
      <c r="AB17" s="329" t="s">
        <v>960</v>
      </c>
      <c r="AC17" s="374"/>
      <c r="AD17" s="331"/>
      <c r="AE17" s="61"/>
      <c r="AF17" s="1253"/>
      <c r="AG17" s="441" t="str" cm="1">
        <f t="array" ref="AG17">IFERROR(INDEX($A$1:$A$471,SMALL(IF($U$13=$B$1:$B$471,ROW($B$1:$B$471)-MIN(ROW($A$1:$A$471))+1,""), ROW()-12)),"")</f>
        <v/>
      </c>
      <c r="AH17" s="779" t="str" cm="1">
        <f t="array" ref="AH17">IFERROR(INDEX($A$1:$A$471,SMALL(IF($U$18=$B$1:$B$471,ROW($B$1:$B$471)-MIN(ROW($A$1:$A$471))+1,""), ROW()-12)),"")</f>
        <v/>
      </c>
      <c r="AI17" s="1206" t="str" cm="1">
        <f t="array" ref="AI17">IFERROR(INDEX($A$1:$A$471,SMALL(IF($U$29=$B$1:$B$471,ROW($B$1:$B$471)-MIN(ROW($A$1:$A$471))+1,""), ROW()-16)),"")</f>
        <v/>
      </c>
      <c r="AJ17" s="1207"/>
      <c r="AK17" s="775" t="str" cm="1">
        <f t="array" ref="AK17">IFERROR(INDEX($A$1:$A$471,SMALL(IF($U$17=$B$1:$B$471,ROW($B$1:$B$471)-MIN(ROW($A$1:$A$471))+1,""), ROW()-16)),"")</f>
        <v/>
      </c>
      <c r="AL17" s="397" t="str" cm="1">
        <f t="array" ref="AL17">IFERROR(INDEX($A$1:$A$471,SMALL(IF($U$24=$B$1:$B$471,ROW($B$1:$B$471)-MIN(ROW($A$1:$A$471))+1,""), ROW()-12)),"")</f>
        <v/>
      </c>
      <c r="AM17" s="405" t="str">
        <f ca="1">"Returns Putaway"&amp;" "&amp;X26</f>
        <v>Returns Putaway 358</v>
      </c>
      <c r="AN17" s="397" t="str" cm="1">
        <f t="array" ref="AN17">IFERROR(INDEX($A$1:$A$471,SMALL(IF($U$34=$B$1:$B$471,ROW($B$1:$B$471)-MIN(ROW($A$1:$A$471))+1,""), ROW()-12)),"")</f>
        <v/>
      </c>
      <c r="AO17" s="402" t="str" cm="1">
        <f t="array" ref="AO17">IFERROR(INDEX($A$1:$A$70,SMALL(IF($U$6=$B$1:$B$70,ROW($B$1:$B$70)-MIN(ROW($A$1:$A$70))+1,""), ROW()-1)),"")</f>
        <v/>
      </c>
      <c r="AP17" s="776" t="str" cm="1">
        <f t="array" ref="AP17">IFERROR(INDEX($A$71:$A$471,SMALL(IF($U$6=$B$71:$B$471,ROW($B$71:$B$471)-MIN(ROW($A$71:$A$471))+1,""), ROW()-1)),"")</f>
        <v/>
      </c>
      <c r="AQ17" s="388"/>
      <c r="AR17" s="388"/>
      <c r="AS17" s="388"/>
      <c r="AT17" s="388"/>
      <c r="AU17" s="1225"/>
      <c r="AV17" s="1065"/>
      <c r="AW17" s="1065" t="str" cm="1">
        <f t="array" ref="AW17">IFERROR(INDEX($BE$1:$BE$429,SMALL(IF($BD$9=$BF$1:$BF$465,ROW($BF$1:$BF$465)-MIN(ROW($BE$1:$BE$429))+1,""), ROW()-15)),"")</f>
        <v/>
      </c>
      <c r="AX17" s="412"/>
      <c r="AY17" s="412"/>
      <c r="AZ17" s="412"/>
      <c r="BA17" s="412"/>
      <c r="BB17" s="412"/>
      <c r="BE17" s="1062" t="s">
        <v>1114</v>
      </c>
      <c r="BG17" s="1067" t="e">
        <f t="shared" si="6"/>
        <v>#N/A</v>
      </c>
    </row>
    <row r="18" spans="1:59" ht="15.75" customHeight="1">
      <c r="A18" s="371" t="str" cm="1">
        <f t="array" ref="A18">IFERROR(_xlfn.IFS(D22=0,"",D22&gt;0,D22),"")</f>
        <v/>
      </c>
      <c r="B18" s="371" t="str" cm="1">
        <f t="array" ref="B18">IFERROR(_xlfn.IFS(F22=0,"",F22&gt;0,F22),"")</f>
        <v/>
      </c>
      <c r="D18" s="1187" t="s">
        <v>420</v>
      </c>
      <c r="E18" s="1188"/>
      <c r="F18" s="369" t="s">
        <v>460</v>
      </c>
      <c r="G18" s="1214"/>
      <c r="H18" s="1215"/>
      <c r="I18" s="369"/>
      <c r="J18" s="1190"/>
      <c r="K18" s="1191"/>
      <c r="L18" s="370"/>
      <c r="M18" s="1190"/>
      <c r="N18" s="1191"/>
      <c r="O18" s="370"/>
      <c r="P18" s="1082"/>
      <c r="Q18" s="953"/>
      <c r="R18" s="321"/>
      <c r="S18" s="244" t="str">
        <f t="shared" si="4"/>
        <v/>
      </c>
      <c r="U18" s="158" t="s">
        <v>523</v>
      </c>
      <c r="V18" s="184" t="s">
        <v>524</v>
      </c>
      <c r="W18" s="211">
        <f t="shared" ca="1" si="5"/>
        <v>0</v>
      </c>
      <c r="X18" s="1035"/>
      <c r="Y18" s="252">
        <f ca="1">LOOKUP(AA1,'Deployment needs'!$2:$2,'Deployment needs'!74:74)</f>
        <v>0</v>
      </c>
      <c r="Z18" s="61"/>
      <c r="AA18" s="319" t="s">
        <v>832</v>
      </c>
      <c r="AB18" s="329" t="s">
        <v>960</v>
      </c>
      <c r="AC18" s="374"/>
      <c r="AD18" s="331"/>
      <c r="AE18" s="61"/>
      <c r="AF18" s="1253"/>
      <c r="AG18" s="441" t="str" cm="1">
        <f t="array" ref="AG18">IFERROR(INDEX($A$1:$A$471,SMALL(IF($U$13=$B$1:$B$471,ROW($B$1:$B$471)-MIN(ROW($A$1:$A$471))+1,""), ROW()-12)),"")</f>
        <v/>
      </c>
      <c r="AH18" s="397" t="str" cm="1">
        <f t="array" ref="AH18">IFERROR(INDEX($A$1:$A$471,SMALL(IF($U$18=$B$1:$B$471,ROW($B$1:$B$471)-MIN(ROW($A$1:$A$471))+1,""), ROW()-12)),"")</f>
        <v/>
      </c>
      <c r="AI18" s="1206" t="str" cm="1">
        <f t="array" ref="AI18">IFERROR(INDEX($A$1:$A$471,SMALL(IF($U$29=$B$1:$B$471,ROW($B$1:$B$471)-MIN(ROW($A$1:$A$471))+1,""), ROW()-16)),"")</f>
        <v/>
      </c>
      <c r="AJ18" s="1207"/>
      <c r="AK18" s="397" t="str" cm="1">
        <f t="array" ref="AK18">IFERROR(INDEX($A$1:$A$471,SMALL(IF($U$17=$B$1:$B$471,ROW($B$1:$B$471)-MIN(ROW($A$1:$A$471))+1,""), ROW()-16)),"")</f>
        <v/>
      </c>
      <c r="AL18" s="397" t="str" cm="1">
        <f t="array" ref="AL18">IFERROR(INDEX($A$1:$A$471,SMALL(IF($U$24=$B$1:$B$471,ROW($B$1:$B$471)-MIN(ROW($A$1:$A$471))+1,""), ROW()-12)),"")</f>
        <v/>
      </c>
      <c r="AM18" s="397" t="str" cm="1">
        <f t="array" ref="AM18">IFERROR(INDEX($A$1:$A$471,SMALL(IF($U$27=$B$1:$B$471,ROW($B$1:$B$471)-MIN(ROW($A$1:$A$471))+1,""), ROW()-17)),"")</f>
        <v/>
      </c>
      <c r="AN18" s="397" t="str" cm="1">
        <f t="array" ref="AN18">IFERROR(INDEX($A$1:$A$471,SMALL(IF($U$34=$B$1:$B$471,ROW($B$1:$B$471)-MIN(ROW($A$1:$A$471))+1,""), ROW()-12)),"")</f>
        <v/>
      </c>
      <c r="AO18" s="402" t="str" cm="1">
        <f t="array" ref="AO18">IFERROR(INDEX($A$1:$A$70,SMALL(IF($U$6=$B$1:$B$70,ROW($B$1:$B$70)-MIN(ROW($A$1:$A$70))+1,""), ROW()-1)),"")</f>
        <v/>
      </c>
      <c r="AP18" s="776" t="str" cm="1">
        <f t="array" ref="AP18">IFERROR(INDEX($A$71:$A$471,SMALL(IF($U$6=$B$71:$B$471,ROW($B$71:$B$471)-MIN(ROW($A$71:$A$471))+1,""), ROW()-1)),"")</f>
        <v/>
      </c>
      <c r="AQ18" s="388"/>
      <c r="AR18" s="388"/>
      <c r="AS18" s="388"/>
      <c r="AT18" s="388"/>
      <c r="AU18" s="1225"/>
      <c r="AV18" s="1065"/>
      <c r="AW18" s="1065" t="str" cm="1">
        <f t="array" ref="AW18">IFERROR(INDEX($BE$1:$BE$429,SMALL(IF($BD$9=$BF$1:$BF$465,ROW($BF$1:$BF$465)-MIN(ROW($BE$1:$BE$429))+1,""), ROW()-15)),"")</f>
        <v/>
      </c>
      <c r="AX18" s="412"/>
      <c r="AY18" s="412"/>
      <c r="AZ18" s="412"/>
      <c r="BA18" s="412"/>
      <c r="BB18" s="412"/>
      <c r="BE18" s="1062" t="s">
        <v>826</v>
      </c>
      <c r="BF18" t="s">
        <v>808</v>
      </c>
      <c r="BG18" s="1067" t="e">
        <f t="shared" si="6"/>
        <v>#N/A</v>
      </c>
    </row>
    <row r="19" spans="1:59" ht="15.75" customHeight="1">
      <c r="A19" s="371" t="str" cm="1">
        <f t="array" ref="A19">IFERROR(_xlfn.IFS(D23=0,"",D23&gt;0,D23),"")</f>
        <v/>
      </c>
      <c r="B19" s="371" t="str" cm="1">
        <f t="array" ref="B19">IFERROR(_xlfn.IFS(F23=0,"",F23&gt;0,F23),"")</f>
        <v/>
      </c>
      <c r="D19" s="1187" t="s">
        <v>360</v>
      </c>
      <c r="E19" s="1188"/>
      <c r="F19" s="369" t="s">
        <v>460</v>
      </c>
      <c r="G19" s="1214"/>
      <c r="H19" s="1215"/>
      <c r="I19" s="369"/>
      <c r="J19" s="1190"/>
      <c r="K19" s="1191"/>
      <c r="L19" s="370"/>
      <c r="M19" s="1190"/>
      <c r="N19" s="1191"/>
      <c r="O19" s="370"/>
      <c r="P19" s="1082"/>
      <c r="Q19" s="953"/>
      <c r="R19" s="321"/>
      <c r="S19" s="244" t="str">
        <f t="shared" si="4"/>
        <v/>
      </c>
      <c r="T19" s="379"/>
      <c r="U19" s="158" t="s">
        <v>526</v>
      </c>
      <c r="V19" s="184" t="s">
        <v>527</v>
      </c>
      <c r="W19" s="211">
        <f t="shared" ca="1" si="5"/>
        <v>0</v>
      </c>
      <c r="X19" s="1036"/>
      <c r="Y19" s="252">
        <f ca="1">LOOKUP(AA1,'Deployment needs'!$2:$2,'Deployment needs'!87:87)</f>
        <v>0</v>
      </c>
      <c r="Z19" s="61"/>
      <c r="AA19" s="259" t="s">
        <v>835</v>
      </c>
      <c r="AB19" s="1177" t="s">
        <v>960</v>
      </c>
      <c r="AC19" s="331"/>
      <c r="AD19" s="331"/>
      <c r="AE19" s="61"/>
      <c r="AF19" s="1254" t="s">
        <v>442</v>
      </c>
      <c r="AG19" s="774" t="s">
        <v>443</v>
      </c>
      <c r="AH19" s="397" t="str" cm="1">
        <f t="array" ref="AH19">IFERROR(INDEX($A$1:$A$471,SMALL(IF($U$18=$B$1:$B$471,ROW($B$1:$B$471)-MIN(ROW($A$1:$A$471))+1,""), ROW()-12)),"")</f>
        <v/>
      </c>
      <c r="AI19" s="1206" t="str" cm="1">
        <f t="array" ref="AI19">IFERROR(INDEX($A$1:$A$471,SMALL(IF($U$29=$B$1:$B$471,ROW($B$1:$B$471)-MIN(ROW($A$1:$A$471))+1,""), ROW()-16)),"")</f>
        <v/>
      </c>
      <c r="AJ19" s="1207"/>
      <c r="AK19" s="397" t="str" cm="1">
        <f t="array" ref="AK19">IFERROR(INDEX($A$1:$A$471,SMALL(IF($U$17=$B$1:$B$471,ROW($B$1:$B$471)-MIN(ROW($A$1:$A$471))+1,""), ROW()-16)),"")</f>
        <v/>
      </c>
      <c r="AL19" s="397" t="str" cm="1">
        <f t="array" ref="AL19">IFERROR(INDEX($A$1:$A$471,SMALL(IF($U$24=$B$1:$B$471,ROW($B$1:$B$471)-MIN(ROW($A$1:$A$471))+1,""), ROW()-12)),"")</f>
        <v/>
      </c>
      <c r="AM19" s="397" t="str" cm="1">
        <f t="array" ref="AM19">IFERROR(INDEX($A$1:$A$471,SMALL(IF($U$27=$B$1:$B$471,ROW($B$1:$B$471)-MIN(ROW($A$1:$A$471))+1,""), ROW()-17)),"")</f>
        <v/>
      </c>
      <c r="AN19" s="397" t="str" cm="1">
        <f t="array" ref="AN19">IFERROR(INDEX($A$1:$A$471,SMALL(IF($U$34=$B$1:$B$471,ROW($B$1:$B$471)-MIN(ROW($A$1:$A$471))+1,""), ROW()-12)),"")</f>
        <v/>
      </c>
      <c r="AO19" s="402" t="str" cm="1">
        <f t="array" ref="AO19">IFERROR(INDEX($A$1:$A$70,SMALL(IF($U$6=$B$1:$B$70,ROW($B$1:$B$70)-MIN(ROW($A$1:$A$70))+1,""), ROW()-1)),"")</f>
        <v/>
      </c>
      <c r="AP19" s="776" t="str" cm="1">
        <f t="array" ref="AP19">IFERROR(INDEX($A$71:$A$471,SMALL(IF($U$6=$B$71:$B$471,ROW($B$71:$B$471)-MIN(ROW($A$71:$A$471))+1,""), ROW()-1)),"")</f>
        <v/>
      </c>
      <c r="AQ19" s="388"/>
      <c r="AR19" s="388"/>
      <c r="AS19" s="388"/>
      <c r="AT19" s="388"/>
      <c r="AU19" s="1225"/>
      <c r="AV19" s="1065"/>
      <c r="AW19" s="1065" t="str" cm="1">
        <f t="array" ref="AW19">IFERROR(INDEX($BE$1:$BE$429,SMALL(IF($BD$9=$BF$1:$BF$465,ROW($BF$1:$BF$465)-MIN(ROW($BE$1:$BE$429))+1,""), ROW()-15)),"")</f>
        <v/>
      </c>
      <c r="AX19" s="412"/>
      <c r="AY19" s="412"/>
      <c r="AZ19" s="412"/>
      <c r="BA19" s="412"/>
      <c r="BB19" s="412"/>
      <c r="BE19" s="1062" t="s">
        <v>828</v>
      </c>
      <c r="BF19" t="s">
        <v>808</v>
      </c>
      <c r="BG19" s="1067" t="e">
        <f t="shared" si="6"/>
        <v>#N/A</v>
      </c>
    </row>
    <row r="20" spans="1:59" ht="15.75" customHeight="1">
      <c r="A20" s="371" t="str" cm="1">
        <f t="array" ref="A20">IFERROR(_xlfn.IFS(D24=0,"",D24&gt;0,D24),"")</f>
        <v/>
      </c>
      <c r="B20" s="371" t="str" cm="1">
        <f t="array" ref="B20">IFERROR(_xlfn.IFS(F24=0,"",F24&gt;0,F24),"")</f>
        <v/>
      </c>
      <c r="D20" s="1187"/>
      <c r="E20" s="1188"/>
      <c r="F20" s="369"/>
      <c r="G20" s="1214"/>
      <c r="H20" s="1215"/>
      <c r="I20" s="365"/>
      <c r="J20" s="1190"/>
      <c r="K20" s="1191"/>
      <c r="L20" s="370"/>
      <c r="M20" s="1190"/>
      <c r="N20" s="1191"/>
      <c r="O20" s="370"/>
      <c r="P20" s="1082"/>
      <c r="Q20" s="953"/>
      <c r="R20" s="321"/>
      <c r="S20" s="244" t="str">
        <f t="shared" si="4"/>
        <v/>
      </c>
      <c r="T20" s="379"/>
      <c r="U20" s="158" t="s">
        <v>530</v>
      </c>
      <c r="V20" s="185" t="s">
        <v>531</v>
      </c>
      <c r="W20" s="211">
        <f t="shared" ca="1" si="5"/>
        <v>0</v>
      </c>
      <c r="X20" s="251" cm="1">
        <f t="array" aca="1" ref="X20" ca="1">_xlfn.IFNA(LOOKUP(TODAY()-1,'Inbound SOS &amp; EOD'!1:1,IF('Inbound SOS &amp; EOD'!72:72="",'Inbound SOS &amp; EOD'!49:49,'Inbound SOS &amp; EOD'!72:72)),0)</f>
        <v>0</v>
      </c>
      <c r="Y20" s="252">
        <f ca="1">LOOKUP(AA1,'Deployment needs'!$2:$2,'Deployment needs'!71:71)</f>
        <v>0</v>
      </c>
      <c r="Z20" s="61"/>
      <c r="AA20" s="61"/>
      <c r="AC20" s="433"/>
      <c r="AD20" s="331"/>
      <c r="AE20" s="61"/>
      <c r="AF20" s="1255"/>
      <c r="AG20" s="775" t="str" cm="1">
        <f t="array" ref="AG20">IFERROR(INDEX($A$1:$A$471,SMALL(IF($U$14=$B$1:$B$471,ROW($B$1:$B$471)-MIN(ROW($A$1:$A$471))+1,""), ROW()-19)),"")</f>
        <v/>
      </c>
      <c r="AH20" s="397" t="str" cm="1">
        <f t="array" ref="AH20">IFERROR(INDEX($A$1:$A$471,SMALL(IF($U$18=$B$1:$B$471,ROW($B$1:$B$471)-MIN(ROW($A$1:$A$471))+1,""), ROW()-12)),"")</f>
        <v/>
      </c>
      <c r="AI20" s="403" t="str">
        <f ca="1">"Pull"&amp;"   "&amp;X21</f>
        <v>Pull   0</v>
      </c>
      <c r="AJ20" s="404" t="s">
        <v>1115</v>
      </c>
      <c r="AK20" s="408" t="str">
        <f ca="1">"Throw"&amp;"   "&amp;X22</f>
        <v>Throw   0</v>
      </c>
      <c r="AL20" s="397" t="str" cm="1">
        <f t="array" ref="AL20">IFERROR(INDEX($A$1:$A$471,SMALL(IF($U$24=$B$1:$B$471,ROW($B$1:$B$471)-MIN(ROW($A$1:$A$471))+1,""), ROW()-12)),"")</f>
        <v/>
      </c>
      <c r="AM20" s="397" t="str" cm="1">
        <f t="array" ref="AM20">IFERROR(INDEX($A$1:$A$471,SMALL(IF($U$27=$B$1:$B$471,ROW($B$1:$B$471)-MIN(ROW($A$1:$A$471))+1,""), ROW()-17)),"")</f>
        <v/>
      </c>
      <c r="AN20" s="397" t="str" cm="1">
        <f t="array" ref="AN20">IFERROR(INDEX($A$1:$A$471,SMALL(IF($U$34=$B$1:$B$471,ROW($B$1:$B$471)-MIN(ROW($A$1:$A$471))+1,""), ROW()-12)),"")</f>
        <v/>
      </c>
      <c r="AO20" s="402" t="str" cm="1">
        <f t="array" ref="AO20">IFERROR(INDEX($A$1:$A$70,SMALL(IF($U$6=$B$1:$B$70,ROW($B$1:$B$70)-MIN(ROW($A$1:$A$70))+1,""), ROW()-1)),"")</f>
        <v/>
      </c>
      <c r="AP20" s="776" t="str" cm="1">
        <f t="array" ref="AP20">IFERROR(INDEX($A$71:$A$471,SMALL(IF($U$6=$B$71:$B$471,ROW($B$71:$B$471)-MIN(ROW($A$71:$A$471))+1,""), ROW()-1)),"")</f>
        <v/>
      </c>
      <c r="AQ20" s="388"/>
      <c r="AR20" s="388"/>
      <c r="AS20" s="388"/>
      <c r="AT20" s="388"/>
      <c r="AU20" s="1226" t="s">
        <v>1108</v>
      </c>
      <c r="AV20" s="1063" t="str" cm="1">
        <f t="array" ref="AV20">IFERROR(INDEX($BE$1:$BE$429,SMALL(IF($BD$4=$BF$1:$BF$465,ROW($BF$1:$BF$465)-MIN(ROW($BE$1:$BE$429))+1,""), ROW()-15)),"")</f>
        <v/>
      </c>
      <c r="AW20" s="1063" t="str" cm="1">
        <f t="array" ref="AW20">IFERROR(INDEX($BE$1:$BE$429,SMALL(IF($BD$9=$BF$1:$BF$465,ROW($BF$1:$BF$465)-MIN(ROW($BE$1:$BE$429))+1,""), ROW()-15)),"")</f>
        <v/>
      </c>
      <c r="AX20" s="414"/>
      <c r="AY20" s="414"/>
      <c r="AZ20" s="414"/>
      <c r="BA20" s="414"/>
      <c r="BB20" s="414"/>
      <c r="BE20" s="1062" t="s">
        <v>830</v>
      </c>
      <c r="BG20" s="1067" t="e">
        <f t="shared" si="6"/>
        <v>#N/A</v>
      </c>
    </row>
    <row r="21" spans="1:59" ht="15.75" customHeight="1">
      <c r="A21" s="371" t="str" cm="1">
        <f t="array" ref="A21">IFERROR(_xlfn.IFS(#REF!=0,"",#REF!&gt;0,#REF!),"")</f>
        <v/>
      </c>
      <c r="B21" s="371" t="str" cm="1">
        <f t="array" ref="B21">IFERROR(_xlfn.IFS(#REF!=0,"",#REF!&gt;0,#REF!),"")</f>
        <v/>
      </c>
      <c r="D21" s="1187"/>
      <c r="E21" s="1188"/>
      <c r="F21" s="380"/>
      <c r="G21" s="1214"/>
      <c r="H21" s="1215"/>
      <c r="I21" s="365"/>
      <c r="J21" s="1219"/>
      <c r="K21" s="1220"/>
      <c r="L21" s="370"/>
      <c r="M21" s="1190"/>
      <c r="N21" s="1191"/>
      <c r="O21" s="370"/>
      <c r="P21" s="1083"/>
      <c r="Q21" s="1085"/>
      <c r="R21" s="321"/>
      <c r="S21" s="244" t="str">
        <f t="shared" si="4"/>
        <v/>
      </c>
      <c r="T21" s="379"/>
      <c r="U21" s="158" t="s">
        <v>533</v>
      </c>
      <c r="V21" s="185" t="s">
        <v>534</v>
      </c>
      <c r="W21" s="211">
        <f t="shared" ca="1" si="5"/>
        <v>1</v>
      </c>
      <c r="X21" s="251" cm="1">
        <f t="array" aca="1" ref="X21" ca="1">_xlfn.IFNA(LOOKUP(TODAY()-1,'Inbound SOS &amp; EOD'!1:1,IF('Inbound SOS &amp; EOD'!82:82="",'Inbound SOS &amp; EOD'!59:59,'Inbound SOS &amp; EOD'!82:82)),0)</f>
        <v>0</v>
      </c>
      <c r="Y21" s="252">
        <f ca="1">LOOKUP(AA1,'Deployment needs'!$2:$2,'Deployment needs'!69:69)</f>
        <v>0</v>
      </c>
      <c r="Z21" s="61"/>
      <c r="AA21" s="61"/>
      <c r="AC21" s="61"/>
      <c r="AD21" s="61"/>
      <c r="AE21" s="61"/>
      <c r="AF21" s="1255"/>
      <c r="AG21" s="775" t="str" cm="1">
        <f t="array" ref="AG21">IFERROR(INDEX($A$1:$A$471,SMALL(IF($U$14=$B$1:$B$471,ROW($B$1:$B$471)-MIN(ROW($A$1:$A$471))+1,""), ROW()-19)),"")</f>
        <v/>
      </c>
      <c r="AH21" s="397" t="str" cm="1">
        <f t="array" ref="AH21">IFERROR(INDEX($A$1:$A$471,SMALL(IF($U$18=$B$1:$B$471,ROW($B$1:$B$471)-MIN(ROW($A$1:$A$471))+1,""), ROW()-12)),"")</f>
        <v/>
      </c>
      <c r="AI21" s="397" t="str" cm="1">
        <f t="array" ref="AI21">IFERROR(INDEX($A$1:$A$471,SMALL(IF($U$21=$B$1:$B$471,ROW($B$1:$B$471)-MIN(ROW($A$1:$A$471))+1,""), ROW()-20)),"")</f>
        <v>Orlis Daniel Zaldivar</v>
      </c>
      <c r="AJ21" s="705" t="s">
        <v>1116</v>
      </c>
      <c r="AK21" s="397" t="str" cm="1">
        <f t="array" ref="AK21">IFERROR(INDEX($A$1:$A$471,SMALL(IF($U$22=$B$1:$B$471,ROW($B$1:$B$471)-MIN(ROW($A$1:$A$471))+1,""), ROW()-20)),"")</f>
        <v/>
      </c>
      <c r="AL21" s="397" t="str" cm="1">
        <f t="array" ref="AL21">IFERROR(INDEX($A$1:$A$471,SMALL(IF($U$24=$B$1:$B$471,ROW($B$1:$B$471)-MIN(ROW($A$1:$A$471))+1,""), ROW()-12)),"")</f>
        <v/>
      </c>
      <c r="AM21" s="397" t="str" cm="1">
        <f t="array" ref="AM21">IFERROR(INDEX($A$1:$A$471,SMALL(IF($U$27=$B$1:$B$471,ROW($B$1:$B$471)-MIN(ROW($A$1:$A$471))+1,""), ROW()-17)),"")</f>
        <v/>
      </c>
      <c r="AN21" s="397" t="str" cm="1">
        <f t="array" ref="AN21">IFERROR(INDEX($A$1:$A$471,SMALL(IF($U$34=$B$1:$B$471,ROW($B$1:$B$471)-MIN(ROW($A$1:$A$471))+1,""), ROW()-12)),"")</f>
        <v/>
      </c>
      <c r="AO21" s="402" t="str" cm="1">
        <f t="array" ref="AO21">IFERROR(INDEX($A$1:$A$70,SMALL(IF($U$6=$B$1:$B$70,ROW($B$1:$B$70)-MIN(ROW($A$1:$A$70))+1,""), ROW()-1)),"")</f>
        <v/>
      </c>
      <c r="AP21" s="776" t="str" cm="1">
        <f t="array" ref="AP21">IFERROR(INDEX($A$71:$A$471,SMALL(IF($U$6=$B$71:$B$471,ROW($B$71:$B$471)-MIN(ROW($A$71:$A$471))+1,""), ROW()-1)),"")</f>
        <v/>
      </c>
      <c r="AQ21" s="388"/>
      <c r="AR21" s="388"/>
      <c r="AS21" s="388"/>
      <c r="AT21" s="388"/>
      <c r="AU21" s="1227"/>
      <c r="AV21" s="1063" t="str" cm="1">
        <f t="array" ref="AV21">IFERROR(INDEX($BE$1:$BE$429,SMALL(IF($BD$4=$BF$1:$BF$465,ROW($BF$1:$BF$465)-MIN(ROW($BE$1:$BE$429))+1,""), ROW()-15)),"")</f>
        <v/>
      </c>
      <c r="AW21" s="1063" t="str" cm="1">
        <f t="array" ref="AW21">IFERROR(INDEX($BE$1:$BE$429,SMALL(IF($BD$9=$BF$1:$BF$465,ROW($BF$1:$BF$465)-MIN(ROW($BE$1:$BE$429))+1,""), ROW()-15)),"")</f>
        <v/>
      </c>
      <c r="AX21" s="414"/>
      <c r="AY21" s="414"/>
      <c r="AZ21" s="414"/>
      <c r="BA21" s="414"/>
      <c r="BB21" s="414"/>
      <c r="BE21" s="1062" t="s">
        <v>837</v>
      </c>
      <c r="BF21">
        <v>4</v>
      </c>
      <c r="BG21" s="1067" t="e">
        <f t="shared" si="6"/>
        <v>#N/A</v>
      </c>
    </row>
    <row r="22" spans="1:59" ht="15.75" customHeight="1">
      <c r="A22" s="371" t="str" cm="1">
        <f t="array" ref="A22">IFERROR(_xlfn.IFS(#REF!=0,"",#REF!&gt;0,#REF!),"")</f>
        <v/>
      </c>
      <c r="B22" s="371" t="str" cm="1">
        <f t="array" ref="B22">IFERROR(_xlfn.IFS(#REF!=0,"",#REF!&gt;0,#REF!),"")</f>
        <v/>
      </c>
      <c r="D22" s="1187"/>
      <c r="E22" s="1188"/>
      <c r="F22" s="365"/>
      <c r="G22" s="1214"/>
      <c r="H22" s="1215"/>
      <c r="I22" s="365"/>
      <c r="J22" s="1190"/>
      <c r="K22" s="1191"/>
      <c r="L22" s="370"/>
      <c r="M22" s="1190"/>
      <c r="N22" s="1191"/>
      <c r="O22" s="370"/>
      <c r="P22" s="1305" t="s">
        <v>970</v>
      </c>
      <c r="Q22" s="377"/>
      <c r="R22" s="321"/>
      <c r="S22" s="244" t="str">
        <f t="shared" si="4"/>
        <v/>
      </c>
      <c r="T22" s="379"/>
      <c r="U22" s="158" t="s">
        <v>356</v>
      </c>
      <c r="V22" s="185" t="s">
        <v>537</v>
      </c>
      <c r="W22" s="211">
        <f t="shared" ca="1" si="5"/>
        <v>0</v>
      </c>
      <c r="X22" s="251" cm="1">
        <f t="array" aca="1" ref="X22" ca="1">_xlfn.IFNA(LOOKUP(TODAY()-1,'Inbound SOS &amp; EOD'!1:1,IF('Inbound SOS &amp; EOD'!83:83="",'Inbound SOS &amp; EOD'!60:60,'Inbound SOS &amp; EOD'!83:83)),0)+X23</f>
        <v>0</v>
      </c>
      <c r="Y22" s="252">
        <f ca="1">LOOKUP(AA1,'Deployment needs'!$2:$2,'Deployment needs'!70:70)</f>
        <v>0</v>
      </c>
      <c r="Z22" s="61"/>
      <c r="AA22" s="61"/>
      <c r="AB22" s="61"/>
      <c r="AD22" s="61"/>
      <c r="AE22" s="61"/>
      <c r="AF22" s="1255"/>
      <c r="AG22" s="775" t="str" cm="1">
        <f t="array" ref="AG22">IFERROR(INDEX($A$1:$A$471,SMALL(IF($U$14=$B$1:$B$471,ROW($B$1:$B$471)-MIN(ROW($A$1:$A$471))+1,""), ROW()-19)),"")</f>
        <v/>
      </c>
      <c r="AH22" s="397" t="str" cm="1">
        <f t="array" ref="AH22">IFERROR(INDEX($A$1:$A$471,SMALL(IF($U$18=$B$1:$B$471,ROW($B$1:$B$471)-MIN(ROW($A$1:$A$471))+1,""), ROW()-12)),"")</f>
        <v/>
      </c>
      <c r="AI22" s="397" t="str" cm="1">
        <f t="array" ref="AI22">IFERROR(INDEX($A$1:$A$471,SMALL(IF($U$21=$B$1:$B$471,ROW($B$1:$B$471)-MIN(ROW($A$1:$A$471))+1,""), ROW()-20)),"")</f>
        <v/>
      </c>
      <c r="AJ22" s="705"/>
      <c r="AK22" s="397" t="str" cm="1">
        <f t="array" ref="AK22">IFERROR(INDEX($A$1:$A$471,SMALL(IF($U$22=$B$1:$B$471,ROW($B$1:$B$471)-MIN(ROW($A$1:$A$471))+1,""), ROW()-20)),"")</f>
        <v/>
      </c>
      <c r="AL22" s="397" t="str" cm="1">
        <f t="array" ref="AL22">IFERROR(INDEX($A$1:$A$471,SMALL(IF($U$24=$B$1:$B$471,ROW($B$1:$B$471)-MIN(ROW($A$1:$A$471))+1,""), ROW()-12)),"")</f>
        <v/>
      </c>
      <c r="AM22" s="397" t="str" cm="1">
        <f t="array" ref="AM22">IFERROR(INDEX($A$1:$A$471,SMALL(IF($U$27=$B$1:$B$471,ROW($B$1:$B$471)-MIN(ROW($A$1:$A$471))+1,""), ROW()-17)),"")</f>
        <v/>
      </c>
      <c r="AN22" s="397" t="str" cm="1">
        <f t="array" ref="AN22">IFERROR(INDEX($A$1:$A$471,SMALL(IF($U$34=$B$1:$B$471,ROW($B$1:$B$471)-MIN(ROW($A$1:$A$471))+1,""), ROW()-12)),"")</f>
        <v/>
      </c>
      <c r="AO22" s="402" t="str" cm="1">
        <f t="array" ref="AO22">IFERROR(INDEX($A$1:$A$70,SMALL(IF($U$6=$B$1:$B$70,ROW($B$1:$B$70)-MIN(ROW($A$1:$A$70))+1,""), ROW()-1)),"")</f>
        <v/>
      </c>
      <c r="AP22" s="776" t="str" cm="1">
        <f t="array" ref="AP22">IFERROR(INDEX($A$71:$A$471,SMALL(IF($U$6=$B$71:$B$471,ROW($B$71:$B$471)-MIN(ROW($A$71:$A$471))+1,""), ROW()-1)),"")</f>
        <v/>
      </c>
      <c r="AQ22" s="388"/>
      <c r="AR22" s="388"/>
      <c r="AS22" s="388"/>
      <c r="AT22" s="388"/>
      <c r="AU22" s="1228" t="s">
        <v>1117</v>
      </c>
      <c r="AV22" s="1065"/>
      <c r="AW22" s="1065" t="str" cm="1">
        <f t="array" ref="AW22">IFERROR(INDEX($BE$1:$BE$429,SMALL(IF($BD$10=$BF$1:$BF$465,ROW($BF$1:$BF$465)-MIN(ROW($BE$1:$BE$429))+1,""), ROW()-21)),"")</f>
        <v/>
      </c>
      <c r="AX22" s="413"/>
      <c r="AY22" s="413"/>
      <c r="AZ22" s="413"/>
      <c r="BA22" s="413"/>
      <c r="BB22" s="413"/>
      <c r="BE22" s="1062" t="s">
        <v>838</v>
      </c>
      <c r="BF22" t="s">
        <v>808</v>
      </c>
      <c r="BG22" s="1067" t="e">
        <f t="shared" si="6"/>
        <v>#N/A</v>
      </c>
    </row>
    <row r="23" spans="1:59" ht="15.75" customHeight="1" thickBot="1">
      <c r="A23" s="371" t="str" cm="1">
        <f t="array" ref="A23">IFERROR(_xlfn.IFS(#REF!=0,"",#REF!&gt;0,#REF!),"")</f>
        <v/>
      </c>
      <c r="B23" s="371" t="str" cm="1">
        <f t="array" ref="B23">IFERROR(_xlfn.IFS(#REF!=0,"",#REF!&gt;0,#REF!),"")</f>
        <v/>
      </c>
      <c r="D23" s="1187"/>
      <c r="E23" s="1188"/>
      <c r="F23" s="365"/>
      <c r="G23" s="1214"/>
      <c r="H23" s="1215"/>
      <c r="J23" s="1190"/>
      <c r="K23" s="1191"/>
      <c r="L23" s="370"/>
      <c r="M23" s="1190"/>
      <c r="N23" s="1191"/>
      <c r="O23" s="370"/>
      <c r="P23" s="1306"/>
      <c r="Q23" s="377"/>
      <c r="R23" s="321"/>
      <c r="S23" s="244" t="str">
        <f t="shared" si="4"/>
        <v/>
      </c>
      <c r="U23" s="158" t="s">
        <v>540</v>
      </c>
      <c r="V23" s="185" t="s">
        <v>319</v>
      </c>
      <c r="W23" s="211">
        <f t="shared" ca="1" si="5"/>
        <v>0</v>
      </c>
      <c r="X23" s="258" cm="1">
        <f t="array" aca="1" ref="X23" ca="1">_xlfn.IFNA(LOOKUP(TODAY()-1,'Inbound SOS &amp; EOD'!1:1,IF('Inbound SOS &amp; EOD'!73:73="",'Inbound SOS &amp; EOD'!50:50,'Inbound SOS &amp; EOD'!73:73)),0)</f>
        <v>0</v>
      </c>
      <c r="Y23" s="252">
        <f ca="1">LOOKUP(AA1,'Deployment needs'!$2:$2,'Deployment needs'!92:92)</f>
        <v>0</v>
      </c>
      <c r="Z23" s="61"/>
      <c r="AA23" s="61"/>
      <c r="AB23" s="61"/>
      <c r="AC23" s="61"/>
      <c r="AD23" s="61"/>
      <c r="AE23" s="61"/>
      <c r="AF23" s="1255"/>
      <c r="AG23" s="410" t="str">
        <f>"Receiving"&amp;"  "&amp;X34</f>
        <v xml:space="preserve">Receiving  </v>
      </c>
      <c r="AH23" s="410" t="s">
        <v>453</v>
      </c>
      <c r="AI23" s="397" t="str" cm="1">
        <f t="array" ref="AI23">IFERROR(INDEX($A$1:$A$471,SMALL(IF($U$21=$B$1:$B$471,ROW($B$1:$B$471)-MIN(ROW($A$1:$A$471))+1,""), ROW()-20)),"")</f>
        <v/>
      </c>
      <c r="AJ23" s="705"/>
      <c r="AK23" s="397" t="str" cm="1">
        <f t="array" ref="AK23">IFERROR(INDEX($A$1:$A$471,SMALL(IF($U$22=$B$1:$B$471,ROW($B$1:$B$471)-MIN(ROW($A$1:$A$471))+1,""), ROW()-20)),"")</f>
        <v/>
      </c>
      <c r="AL23" s="397" t="str" cm="1">
        <f t="array" ref="AL23">IFERROR(INDEX($A$1:$A$471,SMALL(IF($U$24=$B$1:$B$471,ROW($B$1:$B$471)-MIN(ROW($A$1:$A$471))+1,""), ROW()-12)),"")</f>
        <v/>
      </c>
      <c r="AM23" s="397" t="str" cm="1">
        <f t="array" ref="AM23">IFERROR(INDEX($A$1:$A$471,SMALL(IF($U$27=$B$1:$B$471,ROW($B$1:$B$471)-MIN(ROW($A$1:$A$471))+1,""), ROW()-17)),"")</f>
        <v/>
      </c>
      <c r="AN23" s="397" t="str" cm="1">
        <f t="array" ref="AN23">IFERROR(INDEX($A$1:$A$471,SMALL(IF($U$34=$B$1:$B$471,ROW($B$1:$B$471)-MIN(ROW($A$1:$A$471))+1,""), ROW()-12)),"")</f>
        <v/>
      </c>
      <c r="AO23" s="402" t="str" cm="1">
        <f t="array" ref="AO23">IFERROR(INDEX($A$1:$A$70,SMALL(IF($U$6=$B$1:$B$70,ROW($B$1:$B$70)-MIN(ROW($A$1:$A$70))+1,""), ROW()-1)),"")</f>
        <v/>
      </c>
      <c r="AP23" s="776" t="str" cm="1">
        <f t="array" ref="AP23">IFERROR(INDEX($A$71:$A$471,SMALL(IF($U$6=$B$71:$B$471,ROW($B$71:$B$471)-MIN(ROW($A$71:$A$471))+1,""), ROW()-1)),"")</f>
        <v/>
      </c>
      <c r="AQ23" s="388"/>
      <c r="AR23" s="388"/>
      <c r="AS23" s="388"/>
      <c r="AT23" s="388"/>
      <c r="AU23" s="1229"/>
      <c r="AV23" s="1065"/>
      <c r="AW23" s="1065" t="str" cm="1">
        <f t="array" ref="AW23">IFERROR(INDEX($BE$1:$BE$429,SMALL(IF($BD$10=$BF$1:$BF$465,ROW($BF$1:$BF$465)-MIN(ROW($BE$1:$BE$429))+1,""), ROW()-21)),"")</f>
        <v/>
      </c>
      <c r="AX23" s="361"/>
      <c r="AY23" s="361"/>
      <c r="AZ23" s="361"/>
      <c r="BA23" s="361"/>
      <c r="BB23" s="361"/>
      <c r="BE23" s="1062" t="s">
        <v>840</v>
      </c>
      <c r="BF23">
        <v>1</v>
      </c>
      <c r="BG23" s="1067" t="e">
        <f t="shared" si="6"/>
        <v>#N/A</v>
      </c>
    </row>
    <row r="24" spans="1:59" ht="15.75" customHeight="1" thickBot="1">
      <c r="A24" s="371" t="str" cm="1">
        <f t="array" ref="A24">IFERROR(_xlfn.IFS(#REF!=0,"",#REF!&gt;0,#REF!),"")</f>
        <v/>
      </c>
      <c r="B24" s="371" t="str" cm="1">
        <f t="array" ref="B24">IFERROR(_xlfn.IFS(#REF!=0,"",#REF!&gt;0,#REF!),"")</f>
        <v/>
      </c>
      <c r="D24" s="1187"/>
      <c r="E24" s="1188"/>
      <c r="F24" s="365"/>
      <c r="G24" s="1214"/>
      <c r="H24" s="1215"/>
      <c r="I24" s="369"/>
      <c r="J24" s="1190"/>
      <c r="K24" s="1191"/>
      <c r="L24" s="370"/>
      <c r="M24" s="1190"/>
      <c r="N24" s="1191"/>
      <c r="O24" s="370"/>
      <c r="P24" s="1306"/>
      <c r="Q24" s="377"/>
      <c r="R24" s="321"/>
      <c r="S24" s="244" t="str">
        <f t="shared" si="4"/>
        <v/>
      </c>
      <c r="T24" s="585"/>
      <c r="U24" s="158" t="s">
        <v>542</v>
      </c>
      <c r="V24" s="185" t="s">
        <v>543</v>
      </c>
      <c r="W24" s="211">
        <f t="shared" ca="1" si="5"/>
        <v>2</v>
      </c>
      <c r="X24" s="251">
        <f ca="1">_xlfn.IFNA(LOOKUP(TODAY(),'Inbound SOS &amp; EOD'!$1:$1,'Inbound SOS &amp; EOD'!40:40),0)</f>
        <v>1839</v>
      </c>
      <c r="Y24" s="252">
        <f ca="1">LOOKUP(AA1,'Deployment needs'!$2:$2,'Deployment needs'!80:80)</f>
        <v>0</v>
      </c>
      <c r="Z24" s="61"/>
      <c r="AA24" s="61"/>
      <c r="AB24" s="61"/>
      <c r="AC24" s="61"/>
      <c r="AD24" s="61"/>
      <c r="AE24" s="61"/>
      <c r="AF24" s="1255"/>
      <c r="AG24" s="333" t="str" cm="1">
        <f t="array" ref="AG24">IFERROR(INDEX($A$1:$A$471,SMALL(IF($U$28=$B$1:$B$471,ROW($B$1:$B$471)-MIN(ROW($A$1:$A$471))+1,""), ROW()-23)),"")</f>
        <v/>
      </c>
      <c r="AH24" s="705"/>
      <c r="AI24" s="397" t="str" cm="1">
        <f t="array" ref="AI24">IFERROR(INDEX($A$1:$A$471,SMALL(IF($U$21=$B$1:$B$471,ROW($B$1:$B$471)-MIN(ROW($A$1:$A$471))+1,""), ROW()-20)),"")</f>
        <v/>
      </c>
      <c r="AJ24" s="705"/>
      <c r="AK24" s="397" t="str" cm="1">
        <f t="array" ref="AK24">IFERROR(INDEX($A$1:$A$471,SMALL(IF($U$22=$B$1:$B$471,ROW($B$1:$B$471)-MIN(ROW($A$1:$A$471))+1,""), ROW()-20)),"")</f>
        <v/>
      </c>
      <c r="AL24" s="397" t="str" cm="1">
        <f t="array" ref="AL24">IFERROR(INDEX($A$1:$A$471,SMALL(IF($U$24=$B$1:$B$471,ROW($B$1:$B$471)-MIN(ROW($A$1:$A$471))+1,""), ROW()-12)),"")</f>
        <v/>
      </c>
      <c r="AM24" s="397" t="str" cm="1">
        <f t="array" ref="AM24">IFERROR(INDEX($A$1:$A$471,SMALL(IF($U$27=$B$1:$B$471,ROW($B$1:$B$471)-MIN(ROW($A$1:$A$471))+1,""), ROW()-17)),"")</f>
        <v/>
      </c>
      <c r="AN24" s="397" t="str" cm="1">
        <f t="array" ref="AN24">IFERROR(INDEX($A$1:$A$471,SMALL(IF($U$34=$B$1:$B$471,ROW($B$1:$B$471)-MIN(ROW($A$1:$A$471))+1,""), ROW()-12)),"")</f>
        <v/>
      </c>
      <c r="AO24" s="402" t="str" cm="1">
        <f t="array" ref="AO24">IFERROR(INDEX($A$1:$A$70,SMALL(IF($U$6=$B$1:$B$70,ROW($B$1:$B$70)-MIN(ROW($A$1:$A$70))+1,""), ROW()-1)),"")</f>
        <v/>
      </c>
      <c r="AP24" s="776" t="str" cm="1">
        <f t="array" ref="AP24">IFERROR(INDEX($A$71:$A$471,SMALL(IF($U$6=$B$71:$B$471,ROW($B$71:$B$471)-MIN(ROW($A$71:$A$471))+1,""), ROW()-1)),"")</f>
        <v/>
      </c>
      <c r="AQ24" s="388"/>
      <c r="AR24" s="388"/>
      <c r="AS24" s="388"/>
      <c r="AT24" s="388"/>
      <c r="AU24" s="1229"/>
      <c r="AV24" s="1065"/>
      <c r="AW24" s="1065" t="str" cm="1">
        <f t="array" ref="AW24">IFERROR(INDEX($BE$1:$BE$429,SMALL(IF($BD$10=$BF$1:$BF$465,ROW($BF$1:$BF$465)-MIN(ROW($BE$1:$BE$429))+1,""), ROW()-21)),"")</f>
        <v/>
      </c>
      <c r="AX24" s="361"/>
      <c r="AY24" s="361"/>
      <c r="AZ24" s="361"/>
      <c r="BA24" s="361"/>
      <c r="BB24" s="361"/>
      <c r="BE24" s="1062" t="s">
        <v>842</v>
      </c>
      <c r="BF24" t="s">
        <v>808</v>
      </c>
      <c r="BG24" s="1067" t="e">
        <f t="shared" si="6"/>
        <v>#N/A</v>
      </c>
    </row>
    <row r="25" spans="1:59" ht="15.75" customHeight="1">
      <c r="A25" s="371" t="str" cm="1">
        <f t="array" ref="A25">IFERROR(_xlfn.IFS(#REF!=0,"",#REF!&gt;0,#REF!),"")</f>
        <v/>
      </c>
      <c r="B25" s="371" t="str" cm="1">
        <f t="array" ref="B25">IFERROR(_xlfn.IFS(#REF!=0,"",#REF!&gt;0,#REF!),"")</f>
        <v/>
      </c>
      <c r="D25" s="131">
        <f>COUNTIFS(D5:D24,"*")</f>
        <v>15</v>
      </c>
      <c r="E25" s="103"/>
      <c r="F25" s="138">
        <f>COUNTIFS(F5:F24,$U$40)+COUNTIFS(F5:F24,$U$41)+COUNTIFS(F5:F24,$U$42)+COUNTIFS(F5:F24,$U$43)+COUNTIFS(F5:F24,$U$44)+COUNTIFS(F5:F24,$U$45)+COUNTIFS(F5:F24,$U$47)+COUNTIFS(F5:F24,$U$48)+COUNTIFS(F5:F24,$U$46)</f>
        <v>15</v>
      </c>
      <c r="G25" s="131">
        <f>COUNTIFS(G5:G24,"*")</f>
        <v>6</v>
      </c>
      <c r="H25" s="905"/>
      <c r="I25" s="138">
        <f>COUNTIFS(I5:I24,$U$40)+COUNTIFS(I5:I24,$U$41)+COUNTIFS(I5:I24,$U$42)+COUNTIFS(I5:I24,$U$43)+COUNTIFS(I5:I24,$U$44)+COUNTIFS(I5:I24,$U$45)+COUNTIFS(I5:I24,$U$47)+COUNTIFS(I5:I24,$U$48)+COUNTIFS(I5:I24,$U$46)</f>
        <v>6</v>
      </c>
      <c r="J25" s="131">
        <f>COUNTIFS(J5:K24,"*")</f>
        <v>10</v>
      </c>
      <c r="K25" s="103"/>
      <c r="L25" s="138">
        <f>COUNTIFS(L5:L24,$U$40)+COUNTIFS(L5:L24,$U$41)+COUNTIFS(L5:L24,$U$42)+COUNTIFS(L5:L24,$U$43)+COUNTIFS(L5:L24,$U$44)+COUNTIFS(L5:L24,$U$45)+COUNTIFS(L5:L24,$U$47)+COUNTIFS(L5:L24,$U$48)+COUNTIFS(L5:L24,$U$46)</f>
        <v>1</v>
      </c>
      <c r="M25" s="131">
        <f>COUNTIFS(M5:M24,"*")</f>
        <v>10</v>
      </c>
      <c r="N25" s="905" t="s">
        <v>890</v>
      </c>
      <c r="O25" s="138">
        <f>COUNTIFS(O5:O24,$U$40)+COUNTIFS(O5:O24,$U$41)+COUNTIFS(O5:O24,$U$42)+COUNTIFS(O5:O24,$U$43)+COUNTIFS(O5:O24,$U$44)+COUNTIFS(O5:O24,$U$45)+COUNTIFS(O5:O24,$U$47)+COUNTIFS(O5:O24,$U$48)+COUNTIFS(O5:O24,$U$46)</f>
        <v>1</v>
      </c>
      <c r="P25" s="1306"/>
      <c r="Q25" s="377"/>
      <c r="R25" s="321"/>
      <c r="S25" s="244" t="str">
        <f t="shared" si="4"/>
        <v/>
      </c>
      <c r="T25" s="379"/>
      <c r="U25" s="158" t="s">
        <v>546</v>
      </c>
      <c r="V25" s="185" t="s">
        <v>547</v>
      </c>
      <c r="W25" s="211">
        <f t="shared" ca="1" si="5"/>
        <v>0</v>
      </c>
      <c r="X25" s="251">
        <f ca="1">_xlfn.IFNA(LOOKUP(TODAY(),'Inbound SOS &amp; EOD'!$1:$1,'Inbound SOS &amp; EOD'!43:43),0)</f>
        <v>12</v>
      </c>
      <c r="Y25" s="252">
        <f ca="1">LOOKUP(AA1,'Deployment needs'!$2:$2,'Deployment needs'!81:81)</f>
        <v>0</v>
      </c>
      <c r="Z25" s="61"/>
      <c r="AA25" s="1259" t="s">
        <v>848</v>
      </c>
      <c r="AB25" s="1260"/>
      <c r="AC25" s="1261"/>
      <c r="AD25" s="737">
        <f ca="1">AB4</f>
        <v>0</v>
      </c>
      <c r="AE25" s="61"/>
      <c r="AF25" s="1255"/>
      <c r="AG25" s="333" t="str" cm="1">
        <f t="array" ref="AG25">IFERROR(INDEX($A$1:$A$471,SMALL(IF($U$28=$B$1:$B$471,ROW($B$1:$B$471)-MIN(ROW($A$1:$A$471))+1,""), ROW()-23)),"")</f>
        <v/>
      </c>
      <c r="AH25" s="705"/>
      <c r="AI25" s="397" t="str" cm="1">
        <f t="array" ref="AI25">IFERROR(INDEX($A$1:$A$471,SMALL(IF($U$21=$B$1:$B$471,ROW($B$1:$B$471)-MIN(ROW($A$1:$A$471))+1,""), ROW()-20)),"")</f>
        <v/>
      </c>
      <c r="AJ25" s="705"/>
      <c r="AK25" s="397" t="str" cm="1">
        <f t="array" ref="AK25">IFERROR(INDEX($A$1:$A$471,SMALL(IF($U$22=$B$1:$B$471,ROW($B$1:$B$471)-MIN(ROW($A$1:$A$471))+1,""), ROW()-20)),"")</f>
        <v/>
      </c>
      <c r="AL25" s="397" t="str" cm="1">
        <f t="array" ref="AL25">IFERROR(INDEX($A$1:$A$471,SMALL(IF($U$24=$B$1:$B$471,ROW($B$1:$B$471)-MIN(ROW($A$1:$A$471))+1,""), ROW()-12)),"")</f>
        <v/>
      </c>
      <c r="AM25" s="397" t="str" cm="1">
        <f t="array" ref="AM25">IFERROR(INDEX($A$1:$A$471,SMALL(IF($U$27=$B$1:$B$471,ROW($B$1:$B$471)-MIN(ROW($A$1:$A$471))+1,""), ROW()-17)),"")</f>
        <v/>
      </c>
      <c r="AN25" s="397" t="str" cm="1">
        <f t="array" ref="AN25">IFERROR(INDEX($A$1:$A$471,SMALL(IF($U$34=$B$1:$B$471,ROW($B$1:$B$471)-MIN(ROW($A$1:$A$471))+1,""), ROW()-12)),"")</f>
        <v/>
      </c>
      <c r="AO25" s="402" t="str" cm="1">
        <f t="array" ref="AO25">IFERROR(INDEX($A$1:$A$70,SMALL(IF($U$6=$B$1:$B$70,ROW($B$1:$B$70)-MIN(ROW($A$1:$A$70))+1,""), ROW()-1)),"")</f>
        <v/>
      </c>
      <c r="AP25" s="776" t="str" cm="1">
        <f t="array" ref="AP25">IFERROR(INDEX($A$71:$A$471,SMALL(IF($U$6=$B$71:$B$471,ROW($B$71:$B$471)-MIN(ROW($A$71:$A$471))+1,""), ROW()-1)),"")</f>
        <v/>
      </c>
      <c r="AQ25" s="388"/>
      <c r="AR25" s="388"/>
      <c r="AS25" s="388"/>
      <c r="AT25" s="388"/>
      <c r="AU25" s="1229"/>
      <c r="AV25" s="1065"/>
      <c r="AW25" s="1065" t="str" cm="1">
        <f t="array" ref="AW25">IFERROR(INDEX($BE$1:$BE$429,SMALL(IF($BD$10=$BF$1:$BF$465,ROW($BF$1:$BF$465)-MIN(ROW($BE$1:$BE$429))+1,""), ROW()-21)),"")</f>
        <v/>
      </c>
      <c r="AX25" s="361"/>
      <c r="AY25" s="361"/>
      <c r="AZ25" s="361"/>
      <c r="BA25" s="361"/>
      <c r="BB25" s="361"/>
      <c r="BE25" s="1062" t="s">
        <v>843</v>
      </c>
      <c r="BF25">
        <v>4</v>
      </c>
      <c r="BG25" s="1067" t="e">
        <f t="shared" si="6"/>
        <v>#N/A</v>
      </c>
    </row>
    <row r="26" spans="1:59" ht="15.75" customHeight="1">
      <c r="A26" s="371" t="str" cm="1">
        <f t="array" ref="A26">IFERROR(_xlfn.IFS(#REF!=0,"",#REF!&gt;0,#REF!),"")</f>
        <v/>
      </c>
      <c r="B26" s="371" t="str" cm="1">
        <f t="array" ref="B26">IFERROR(_xlfn.IFS(#REF!=0,"",#REF!&gt;0,#REF!),"")</f>
        <v/>
      </c>
      <c r="D26" s="61"/>
      <c r="E26" s="61"/>
      <c r="F26" s="61"/>
      <c r="G26" s="61"/>
      <c r="H26" s="61" t="s">
        <v>173</v>
      </c>
      <c r="I26" s="61"/>
      <c r="J26" s="61"/>
      <c r="K26" s="61"/>
      <c r="L26" s="61"/>
      <c r="M26" s="61"/>
      <c r="O26" s="61"/>
      <c r="P26" s="1306"/>
      <c r="Q26" s="377"/>
      <c r="R26" s="321"/>
      <c r="S26" s="244" t="str">
        <f t="shared" si="4"/>
        <v/>
      </c>
      <c r="T26" s="379"/>
      <c r="U26" s="158" t="s">
        <v>550</v>
      </c>
      <c r="V26" s="185" t="s">
        <v>551</v>
      </c>
      <c r="W26" s="211">
        <f t="shared" ca="1" si="5"/>
        <v>0</v>
      </c>
      <c r="X26" s="1257" cm="1">
        <f t="array" aca="1" ref="X26" ca="1">_xlfn.IFNA(LOOKUP(TODAY()-1,'Inbound SOS &amp; EOD'!1:1,IF('Inbound SOS &amp; EOD'!80:80="",'Inbound SOS &amp; EOD'!57:57,'Inbound SOS &amp; EOD'!80:80)),0)</f>
        <v>358</v>
      </c>
      <c r="Y26" s="252">
        <f ca="1">LOOKUP(AA1,'Deployment needs'!$2:$2,'Deployment needs'!82:82)*0.25</f>
        <v>0</v>
      </c>
      <c r="Z26" s="61"/>
      <c r="AA26" s="739" t="s">
        <v>851</v>
      </c>
      <c r="AB26" s="740">
        <v>6</v>
      </c>
      <c r="AC26" s="740">
        <v>2</v>
      </c>
      <c r="AD26" s="741">
        <v>10</v>
      </c>
      <c r="AE26" s="61"/>
      <c r="AF26" s="1255"/>
      <c r="AG26" s="333" t="str" cm="1">
        <f t="array" ref="AG26">IFERROR(INDEX($A$1:$A$471,SMALL(IF($U$28=$B$1:$B$471,ROW($B$1:$B$471)-MIN(ROW($A$1:$A$471))+1,""), ROW()-23)),"")</f>
        <v/>
      </c>
      <c r="AH26" s="705"/>
      <c r="AI26" s="1192" t="s">
        <v>461</v>
      </c>
      <c r="AJ26" s="1193"/>
      <c r="AK26" s="397" t="str" cm="1">
        <f t="array" ref="AK26">IFERROR(INDEX($A$1:$A$471,SMALL(IF($U$22=$B$1:$B$471,ROW($B$1:$B$471)-MIN(ROW($A$1:$A$471))+1,""), ROW()-20)),"")</f>
        <v/>
      </c>
      <c r="AL26" s="408" t="str">
        <f>"Returns Exceptions"&amp;"   "&amp;$X$27</f>
        <v xml:space="preserve">Returns Exceptions   </v>
      </c>
      <c r="AM26" s="397" t="str" cm="1">
        <f t="array" ref="AM26">IFERROR(INDEX($A$1:$A$471,SMALL(IF($U$27=$B$1:$B$471,ROW($B$1:$B$471)-MIN(ROW($A$1:$A$471))+1,""), ROW()-17)),"")</f>
        <v/>
      </c>
      <c r="AN26" s="397" t="str" cm="1">
        <f t="array" ref="AN26">IFERROR(INDEX($A$1:$A$471,SMALL(IF($U$34=$B$1:$B$471,ROW($B$1:$B$471)-MIN(ROW($A$1:$A$471))+1,""), ROW()-12)),"")</f>
        <v/>
      </c>
      <c r="AO26" s="402" t="str" cm="1">
        <f t="array" ref="AO26">IFERROR(INDEX($A$1:$A$70,SMALL(IF($U$6=$B$1:$B$70,ROW($B$1:$B$70)-MIN(ROW($A$1:$A$70))+1,""), ROW()-1)),"")</f>
        <v/>
      </c>
      <c r="AP26" s="776" t="str" cm="1">
        <f t="array" ref="AP26">IFERROR(INDEX($A$71:$A$471,SMALL(IF($U$6=$B$71:$B$471,ROW($B$71:$B$471)-MIN(ROW($A$71:$A$471))+1,""), ROW()-1)),"")</f>
        <v/>
      </c>
      <c r="AQ26" s="388"/>
      <c r="AR26" s="388"/>
      <c r="AS26" s="388"/>
      <c r="AT26" s="388"/>
      <c r="AU26" s="1222" t="s">
        <v>1108</v>
      </c>
      <c r="AV26" s="1064"/>
      <c r="AW26" s="1064" t="str" cm="1">
        <f t="array" ref="AW26">IFERROR(INDEX($BE$1:$BE$429,SMALL(IF($BD$10=$BF$1:$BF$465,ROW($BF$1:$BF$465)-MIN(ROW($BE$1:$BE$429))+1,""), ROW()-21)),"")</f>
        <v/>
      </c>
      <c r="AX26" s="415"/>
      <c r="AY26" s="415"/>
      <c r="AZ26" s="415"/>
      <c r="BA26" s="415"/>
      <c r="BB26" s="415"/>
      <c r="BE26" s="1062" t="s">
        <v>853</v>
      </c>
      <c r="BF26">
        <v>1</v>
      </c>
      <c r="BG26" s="1067" t="e">
        <f t="shared" si="6"/>
        <v>#N/A</v>
      </c>
    </row>
    <row r="27" spans="1:59" ht="15.75" customHeight="1">
      <c r="A27" s="371" t="str" cm="1">
        <f t="array" ref="A27">IFERROR(_xlfn.IFS(#REF!=0,"",#REF!&gt;0,#REF!),"")</f>
        <v/>
      </c>
      <c r="B27" s="371" t="str" cm="1">
        <f t="array" ref="B27">IFERROR(_xlfn.IFS(#REF!=0,"",#REF!&gt;0,#REF!),"")</f>
        <v/>
      </c>
      <c r="D27" s="61"/>
      <c r="E27" s="388"/>
      <c r="F27" s="388"/>
      <c r="G27" s="61"/>
      <c r="H27" s="61"/>
      <c r="I27" s="61"/>
      <c r="J27" s="61"/>
      <c r="K27" s="61" t="s">
        <v>173</v>
      </c>
      <c r="L27" s="61"/>
      <c r="M27" s="61"/>
      <c r="N27" s="61"/>
      <c r="O27" s="61"/>
      <c r="P27" s="1306"/>
      <c r="Q27" s="377"/>
      <c r="R27" s="321"/>
      <c r="S27" s="244" t="str">
        <f t="shared" si="4"/>
        <v/>
      </c>
      <c r="T27" s="379"/>
      <c r="U27" s="158" t="s">
        <v>554</v>
      </c>
      <c r="V27" s="185" t="s">
        <v>134</v>
      </c>
      <c r="W27" s="211">
        <f t="shared" ca="1" si="5"/>
        <v>0</v>
      </c>
      <c r="X27" s="1257"/>
      <c r="Y27" s="252">
        <f ca="1">LOOKUP(AA1,'Deployment needs'!$2:$2,'Deployment needs'!82:82)</f>
        <v>0</v>
      </c>
      <c r="Z27" s="61"/>
      <c r="AA27" s="233" t="s">
        <v>854</v>
      </c>
      <c r="AB27" s="120" t="s">
        <v>855</v>
      </c>
      <c r="AC27" s="120" t="s">
        <v>856</v>
      </c>
      <c r="AD27" s="235" t="s">
        <v>857</v>
      </c>
      <c r="AE27" s="61"/>
      <c r="AF27" s="1255"/>
      <c r="AG27" s="333" t="str" cm="1">
        <f t="array" ref="AG27">IFERROR(INDEX($A$1:$A$471,SMALL(IF($U$28=$B$1:$B$471,ROW($B$1:$B$471)-MIN(ROW($A$1:$A$471))+1,""), ROW()-23)),"")</f>
        <v/>
      </c>
      <c r="AH27" s="705"/>
      <c r="AI27" s="1194" t="str" cm="1">
        <f t="array" ref="AI27">IFERROR(INDEX($A$1:$A$471,SMALL(IF($U$35=$B$1:$B$471,ROW($B$1:$B$471)-MIN(ROW($A$1:$A$471))+1,""), ROW()-26)),"")</f>
        <v/>
      </c>
      <c r="AJ27" s="1195"/>
      <c r="AK27" s="397" t="str" cm="1">
        <f t="array" ref="AK27">IFERROR(INDEX($A$1:$A$471,SMALL(IF($U$22=$B$1:$B$471,ROW($B$1:$B$471)-MIN(ROW($A$1:$A$471))+1,""), ROW()-20)),"")</f>
        <v/>
      </c>
      <c r="AL27" s="397" t="str" cm="1">
        <f t="array" ref="AL27">IFERROR(INDEX($A$1:$A$471,SMALL(IF($U$25=$B$1:$B$471,ROW($B$1:$B$471)-MIN(ROW($A$1:$A$471))+1,""), ROW()-26)),"")</f>
        <v/>
      </c>
      <c r="AM27" s="397" t="str" cm="1">
        <f t="array" ref="AM27">IFERROR(INDEX($A$1:$A$471,SMALL(IF($U$27=$B$1:$B$471,ROW($B$1:$B$471)-MIN(ROW($A$1:$A$471))+1,""), ROW()-17)),"")</f>
        <v/>
      </c>
      <c r="AN27" s="397" t="str" cm="1">
        <f t="array" ref="AN27">IFERROR(INDEX($A$1:$A$471,SMALL(IF($U$34=$B$1:$B$471,ROW($B$1:$B$471)-MIN(ROW($A$1:$A$471))+1,""), ROW()-12)),"")</f>
        <v/>
      </c>
      <c r="AO27" s="402" t="str" cm="1">
        <f t="array" ref="AO27">IFERROR(INDEX($A$1:$A$70,SMALL(IF($U$6=$B$1:$B$70,ROW($B$1:$B$70)-MIN(ROW($A$1:$A$70))+1,""), ROW()-1)),"")</f>
        <v/>
      </c>
      <c r="AP27" s="776" t="str" cm="1">
        <f t="array" ref="AP27">IFERROR(INDEX($A$71:$A$471,SMALL(IF($U$6=$B$71:$B$471,ROW($B$71:$B$471)-MIN(ROW($A$71:$A$471))+1,""), ROW()-1)),"")</f>
        <v/>
      </c>
      <c r="AQ27" s="388"/>
      <c r="AR27" s="388"/>
      <c r="AS27" s="388"/>
      <c r="AT27" s="388"/>
      <c r="AU27" s="1223"/>
      <c r="AV27" s="1064"/>
      <c r="AW27" s="1064" t="str" cm="1">
        <f t="array" ref="AW27">IFERROR(INDEX($BE$1:$BE$429,SMALL(IF($BD$10=$BF$1:$BF$465,ROW($BF$1:$BF$465)-MIN(ROW($BE$1:$BE$429))+1,""), ROW()-21)),"")</f>
        <v/>
      </c>
      <c r="AX27" s="415"/>
      <c r="AY27" s="415"/>
      <c r="AZ27" s="415"/>
      <c r="BA27" s="415"/>
      <c r="BB27" s="415"/>
      <c r="BE27" s="1062" t="s">
        <v>859</v>
      </c>
      <c r="BF27" t="s">
        <v>808</v>
      </c>
      <c r="BG27" s="1067" t="e">
        <f t="shared" si="6"/>
        <v>#N/A</v>
      </c>
    </row>
    <row r="28" spans="1:59" ht="15.75" customHeight="1">
      <c r="A28" s="371" t="str" cm="1">
        <f t="array" ref="A28">IFERROR(_xlfn.IFS(#REF!=0,"",#REF!&gt;0,#REF!),"")</f>
        <v/>
      </c>
      <c r="B28" s="371" t="str" cm="1">
        <f t="array" ref="B28">IFERROR(_xlfn.IFS(#REF!=0,"",#REF!&gt;0,#REF!),"")</f>
        <v/>
      </c>
      <c r="D28" s="1159"/>
      <c r="E28" s="1159"/>
      <c r="F28" s="1159"/>
      <c r="H28" s="1159"/>
      <c r="I28" s="61"/>
      <c r="J28" s="1159"/>
      <c r="K28" s="1159"/>
      <c r="L28" s="1159"/>
      <c r="M28" s="1159"/>
      <c r="N28" s="1310"/>
      <c r="O28" s="388"/>
      <c r="P28" s="1307"/>
      <c r="Q28" s="377"/>
      <c r="R28" s="321"/>
      <c r="S28" s="244"/>
      <c r="T28" s="379"/>
      <c r="U28" s="158" t="s">
        <v>346</v>
      </c>
      <c r="V28" s="185" t="s">
        <v>128</v>
      </c>
      <c r="W28" s="211">
        <f t="shared" ca="1" si="5"/>
        <v>0</v>
      </c>
      <c r="X28" s="251" cm="1">
        <f t="array" aca="1" ref="X28" ca="1">_xlfn.IFNA(LOOKUP(TODAY()-1,'Inbound SOS &amp; EOD'!1:1,IF('Inbound SOS &amp; EOD'!77:77="",'Inbound SOS &amp; EOD'!54:54,'Inbound SOS &amp; EOD'!77:77)),0)</f>
        <v>523</v>
      </c>
      <c r="Y28" s="252">
        <f ca="1">LOOKUP(AA1,'Deployment needs'!$2:$2,'Deployment needs'!72:72)</f>
        <v>0</v>
      </c>
      <c r="Z28" s="61"/>
      <c r="AA28" s="236" t="s">
        <v>498</v>
      </c>
      <c r="AB28" s="119">
        <f ca="1">W6</f>
        <v>5</v>
      </c>
      <c r="AC28" s="119">
        <v>165</v>
      </c>
      <c r="AD28" s="422">
        <f ca="1">AC28*AB28*$AB$26</f>
        <v>4950</v>
      </c>
      <c r="AE28" s="61"/>
      <c r="AF28" s="1255"/>
      <c r="AG28" s="333" t="str" cm="1">
        <f t="array" ref="AG28">IFERROR(INDEX($A$1:$A$471,SMALL(IF($U$28=$B$1:$B$471,ROW($B$1:$B$471)-MIN(ROW($A$1:$A$471))+1,""), ROW()-23)),"")</f>
        <v/>
      </c>
      <c r="AH28" s="705"/>
      <c r="AI28" s="1194" t="str" cm="1">
        <f t="array" ref="AI28">IFERROR(INDEX($A$1:$A$471,SMALL(IF($U$35=$B$1:$B$471,ROW($B$1:$B$471)-MIN(ROW($A$1:$A$471))+1,""), ROW()-26)),"")</f>
        <v/>
      </c>
      <c r="AJ28" s="1195"/>
      <c r="AK28" s="397" t="str" cm="1">
        <f t="array" ref="AK28">IFERROR(INDEX($A$1:$A$471,SMALL(IF($U$22=$B$1:$B$471,ROW($B$1:$B$471)-MIN(ROW($A$1:$A$471))+1,""), ROW()-20)),"")</f>
        <v/>
      </c>
      <c r="AL28" s="397" t="str" cm="1">
        <f t="array" ref="AL28">IFERROR(INDEX($A$1:$A$471,SMALL(IF($U$25=$B$1:$B$471,ROW($B$1:$B$471)-MIN(ROW($A$1:$A$471))+1,""), ROW()-26)),"")</f>
        <v/>
      </c>
      <c r="AM28" s="397" t="str" cm="1">
        <f t="array" ref="AM28">IFERROR(INDEX($A$1:$A$471,SMALL(IF($U$27=$B$1:$B$471,ROW($B$1:$B$471)-MIN(ROW($A$1:$A$471))+1,""), ROW()-17)),"")</f>
        <v/>
      </c>
      <c r="AN28" s="397" t="str" cm="1">
        <f t="array" ref="AN28">IFERROR(INDEX($A$1:$A$471,SMALL(IF($U$34=$B$1:$B$471,ROW($B$1:$B$471)-MIN(ROW($A$1:$A$471))+1,""), ROW()-12)),"")</f>
        <v/>
      </c>
      <c r="AO28" s="402" t="str" cm="1">
        <f t="array" ref="AO28">IFERROR(INDEX($A$1:$A$70,SMALL(IF($U$6=$B$1:$B$70,ROW($B$1:$B$70)-MIN(ROW($A$1:$A$70))+1,""), ROW()-1)),"")</f>
        <v/>
      </c>
      <c r="AP28" s="776" t="str" cm="1">
        <f t="array" ref="AP28">IFERROR(INDEX($A$71:$A$471,SMALL(IF($U$6=$B$71:$B$471,ROW($B$71:$B$471)-MIN(ROW($A$71:$A$471))+1,""), ROW()-1)),"")</f>
        <v/>
      </c>
      <c r="AQ28" s="388"/>
      <c r="AR28" s="388"/>
      <c r="AS28" s="388"/>
      <c r="AT28" s="388"/>
      <c r="BE28" s="1062" t="s">
        <v>862</v>
      </c>
      <c r="BF28">
        <v>4</v>
      </c>
      <c r="BG28" s="1067" t="e">
        <f t="shared" si="6"/>
        <v>#N/A</v>
      </c>
    </row>
    <row r="29" spans="1:59" ht="15.75" customHeight="1" thickBot="1">
      <c r="A29" s="371" t="str" cm="1">
        <f t="array" ref="A29">IFERROR(_xlfn.IFS(#REF!=0,"",#REF!&gt;0,#REF!),"")</f>
        <v/>
      </c>
      <c r="B29" s="371" t="str" cm="1">
        <f t="array" ref="B29">IFERROR(_xlfn.IFS(#REF!=0,"",#REF!&gt;0,#REF!),"")</f>
        <v/>
      </c>
      <c r="D29" s="1293" t="s">
        <v>1118</v>
      </c>
      <c r="E29" s="1294"/>
      <c r="F29" s="1294"/>
      <c r="G29" s="1295"/>
      <c r="H29" s="1295"/>
      <c r="I29" s="1295"/>
      <c r="J29" s="1295"/>
      <c r="K29" s="1311">
        <f ca="1">TODAY()</f>
        <v>46189</v>
      </c>
      <c r="L29" s="1312"/>
      <c r="M29" s="1313"/>
      <c r="N29" s="1310"/>
      <c r="O29" s="388"/>
      <c r="P29" s="1306"/>
      <c r="Q29" s="377"/>
      <c r="R29" s="321"/>
      <c r="S29" s="244" t="str">
        <f t="shared" ref="S29:S38" si="7">_xlfn.IFNA(VLOOKUP(R29,U:V,2,FALSE),"")</f>
        <v/>
      </c>
      <c r="T29" s="379"/>
      <c r="U29" s="158" t="s">
        <v>557</v>
      </c>
      <c r="V29" s="185" t="s">
        <v>130</v>
      </c>
      <c r="W29" s="211">
        <f t="shared" ca="1" si="5"/>
        <v>0</v>
      </c>
      <c r="X29" s="251" cm="1">
        <f t="array" aca="1" ref="X29" ca="1">_xlfn.IFNA(LOOKUP(TODAY()-1,'Inbound SOS &amp; EOD'!1:1,IF('Inbound SOS &amp; EOD'!78:78="",'Inbound SOS &amp; EOD'!55:55,'Inbound SOS &amp; EOD'!78:78)),0)</f>
        <v>0</v>
      </c>
      <c r="Y29" s="252">
        <f ca="1">LOOKUP(AA1,'Deployment needs'!$2:$2,'Deployment needs'!73:73)</f>
        <v>0</v>
      </c>
      <c r="Z29" s="61"/>
      <c r="AA29" s="236" t="s">
        <v>501</v>
      </c>
      <c r="AB29" s="119">
        <f ca="1">W7</f>
        <v>1</v>
      </c>
      <c r="AC29" s="119">
        <v>200</v>
      </c>
      <c r="AD29" s="237">
        <f ca="1">AC29*AB29*$AD$26/2</f>
        <v>1000</v>
      </c>
      <c r="AE29" s="61"/>
      <c r="AF29" s="1255"/>
      <c r="AG29" s="333" t="str" cm="1">
        <f t="array" ref="AG29">IFERROR(INDEX($A$1:$A$471,SMALL(IF($U$28=$B$1:$B$471,ROW($B$1:$B$471)-MIN(ROW($A$1:$A$471))+1,""), ROW()-23)),"")</f>
        <v/>
      </c>
      <c r="AH29" s="705"/>
      <c r="AI29" s="1194" t="str" cm="1">
        <f t="array" ref="AI29">IFERROR(INDEX($A$1:$A$471,SMALL(IF($U$35=$B$1:$B$471,ROW($B$1:$B$471)-MIN(ROW($A$1:$A$471))+1,""), ROW()-26)),"")</f>
        <v/>
      </c>
      <c r="AJ29" s="1195"/>
      <c r="AK29" s="397" t="str" cm="1">
        <f t="array" ref="AK29">IFERROR(INDEX($A$1:$A$471,SMALL(IF($U$22=$B$1:$B$471,ROW($B$1:$B$471)-MIN(ROW($A$1:$A$471))+1,""), ROW()-20)),"")</f>
        <v/>
      </c>
      <c r="AL29" s="397" t="str" cm="1">
        <f t="array" ref="AL29">IFERROR(INDEX($A$1:$A$471,SMALL(IF($U$25=$B$1:$B$471,ROW($B$1:$B$471)-MIN(ROW($A$1:$A$471))+1,""), ROW()-26)),"")</f>
        <v/>
      </c>
      <c r="AM29" s="397" t="str" cm="1">
        <f t="array" ref="AM29">IFERROR(INDEX($A$1:$A$471,SMALL(IF($U$27=$B$1:$B$471,ROW($B$1:$B$471)-MIN(ROW($A$1:$A$471))+1,""), ROW()-17)),"")</f>
        <v/>
      </c>
      <c r="AN29" s="397" t="str" cm="1">
        <f t="array" ref="AN29">IFERROR(INDEX($A$1:$A$471,SMALL(IF($U$34=$B$1:$B$471,ROW($B$1:$B$471)-MIN(ROW($A$1:$A$471))+1,""), ROW()-12)),"")</f>
        <v/>
      </c>
      <c r="AO29" s="402" t="str" cm="1">
        <f t="array" ref="AO29">IFERROR(INDEX($A$1:$A$70,SMALL(IF($U$6=$B$1:$B$70,ROW($B$1:$B$70)-MIN(ROW($A$1:$A$70))+1,""), ROW()-1)),"")</f>
        <v/>
      </c>
      <c r="AP29" s="776" t="str" cm="1">
        <f t="array" ref="AP29">IFERROR(INDEX($A$71:$A$471,SMALL(IF($U$6=$B$71:$B$471,ROW($B$71:$B$471)-MIN(ROW($A$71:$A$471))+1,""), ROW()-1)),"")</f>
        <v/>
      </c>
      <c r="AQ29" s="388"/>
      <c r="AR29" s="388"/>
      <c r="AS29" s="388"/>
      <c r="AT29" s="388"/>
      <c r="BE29" s="1062" t="s">
        <v>801</v>
      </c>
      <c r="BF29">
        <v>4</v>
      </c>
      <c r="BG29" s="1067" t="e">
        <f t="shared" si="6"/>
        <v>#N/A</v>
      </c>
    </row>
    <row r="30" spans="1:59" ht="15.75" customHeight="1" thickBot="1">
      <c r="A30" s="371" t="str" cm="1">
        <f t="array" ref="A30">IFERROR(_xlfn.IFS(#REF!=0,"",#REF!&gt;0,#REF!),"")</f>
        <v/>
      </c>
      <c r="B30" s="371" t="str" cm="1">
        <f t="array" ref="B30">IFERROR(_xlfn.IFS(#REF!=0,"",#REF!&gt;0,#REF!),"")</f>
        <v/>
      </c>
      <c r="D30" s="1314" t="s">
        <v>1119</v>
      </c>
      <c r="E30" s="1301"/>
      <c r="G30" s="1292" t="s">
        <v>1120</v>
      </c>
      <c r="H30" s="1299"/>
      <c r="I30" s="1299"/>
      <c r="J30" s="1299"/>
      <c r="K30" s="1300"/>
      <c r="L30" s="1300"/>
      <c r="M30" s="1301"/>
      <c r="N30" s="1310"/>
      <c r="O30" s="388"/>
      <c r="P30" s="1307"/>
      <c r="Q30" s="377"/>
      <c r="R30" s="321"/>
      <c r="S30" s="244" t="str">
        <f t="shared" si="7"/>
        <v/>
      </c>
      <c r="U30" s="158" t="s">
        <v>860</v>
      </c>
      <c r="V30" s="185" t="s">
        <v>371</v>
      </c>
      <c r="W30" s="211">
        <f t="shared" ca="1" si="5"/>
        <v>0</v>
      </c>
      <c r="X30" s="641"/>
      <c r="Y30" s="252"/>
      <c r="Z30" s="61"/>
      <c r="AA30" s="236"/>
      <c r="AB30" s="119"/>
      <c r="AC30" s="119"/>
      <c r="AD30" s="237"/>
      <c r="AE30" s="61"/>
      <c r="AF30" s="1255"/>
      <c r="AG30" s="333" t="str" cm="1">
        <f t="array" ref="AG30">IFERROR(INDEX($A$1:$A$471,SMALL(IF($U$28=$B$1:$B$471,ROW($B$1:$B$471)-MIN(ROW($A$1:$A$471))+1,""), ROW()-23)),"")</f>
        <v/>
      </c>
      <c r="AH30" s="705"/>
      <c r="AI30" s="1194" t="str" cm="1">
        <f t="array" ref="AI30">IFERROR(INDEX($A$1:$A$471,SMALL(IF($U$35=$B$1:$B$471,ROW($B$1:$B$471)-MIN(ROW($A$1:$A$471))+1,""), ROW()-26)),"")</f>
        <v/>
      </c>
      <c r="AJ30" s="1195"/>
      <c r="AK30" s="397" t="str" cm="1">
        <f t="array" ref="AK30">IFERROR(INDEX($A$1:$A$471,SMALL(IF($U$22=$B$1:$B$471,ROW($B$1:$B$471)-MIN(ROW($A$1:$A$471))+1,""), ROW()-20)),"")</f>
        <v/>
      </c>
      <c r="AL30" s="397" t="str" cm="1">
        <f t="array" ref="AL30">IFERROR(INDEX($A$1:$A$471,SMALL(IF($U$25=$B$1:$B$471,ROW($B$1:$B$471)-MIN(ROW($A$1:$A$471))+1,""), ROW()-26)),"")</f>
        <v/>
      </c>
      <c r="AM30" s="397" t="str" cm="1">
        <f t="array" ref="AM30">IFERROR(INDEX($A$1:$A$471,SMALL(IF($U$27=$B$1:$B$471,ROW($B$1:$B$471)-MIN(ROW($A$1:$A$471))+1,""), ROW()-17)),"")</f>
        <v/>
      </c>
      <c r="AN30" s="397" t="str" cm="1">
        <f t="array" ref="AN30">IFERROR(INDEX($A$1:$A$471,SMALL(IF($U$34=$B$1:$B$471,ROW($B$1:$B$471)-MIN(ROW($A$1:$A$471))+1,""), ROW()-12)),"")</f>
        <v/>
      </c>
      <c r="AO30" s="402" t="str" cm="1">
        <f t="array" ref="AO30">IFERROR(INDEX($A$1:$A$70,SMALL(IF($U$6=$B$1:$B$70,ROW($B$1:$B$70)-MIN(ROW($A$1:$A$70))+1,""), ROW()-1)),"")</f>
        <v/>
      </c>
      <c r="AP30" s="776" t="str" cm="1">
        <f t="array" ref="AP30">IFERROR(INDEX($A$71:$A$471,SMALL(IF($U$6=$B$71:$B$471,ROW($B$71:$B$471)-MIN(ROW($A$71:$A$471))+1,""), ROW()-1)),"")</f>
        <v/>
      </c>
      <c r="AQ30" s="388"/>
      <c r="AR30" s="388"/>
      <c r="AS30" s="388"/>
      <c r="AT30" s="388"/>
      <c r="BE30" s="1062" t="s">
        <v>872</v>
      </c>
      <c r="BG30" s="1067" t="e">
        <f t="shared" si="6"/>
        <v>#N/A</v>
      </c>
    </row>
    <row r="31" spans="1:59" ht="14.25" customHeight="1" thickBot="1">
      <c r="A31" s="371" t="str" cm="1">
        <f t="array" ref="A31">IFERROR(_xlfn.IFS(#REF!=0,"",#REF!&gt;0,#REF!),"")</f>
        <v/>
      </c>
      <c r="B31" s="371" t="str" cm="1">
        <f t="array" ref="B31">IFERROR(_xlfn.IFS(#REF!=0,"",#REF!&gt;0,#REF!),"")</f>
        <v/>
      </c>
      <c r="D31" s="1039" t="s">
        <v>1121</v>
      </c>
      <c r="E31" s="1041" t="str">
        <f>'2nd Shift '!U10&amp;"  "&amp;"Units"</f>
        <v>7933  Units</v>
      </c>
      <c r="F31" s="1045"/>
      <c r="G31" s="1289" t="s">
        <v>1122</v>
      </c>
      <c r="H31" s="1287"/>
      <c r="I31" s="1287"/>
      <c r="J31" s="1287"/>
      <c r="K31" s="1287"/>
      <c r="L31" s="1287"/>
      <c r="M31" s="1288"/>
      <c r="N31" s="1310"/>
      <c r="O31" s="388"/>
      <c r="P31" s="1307"/>
      <c r="Q31" s="377"/>
      <c r="R31" s="321"/>
      <c r="S31" s="244" t="str">
        <f t="shared" si="7"/>
        <v/>
      </c>
      <c r="T31" s="379"/>
      <c r="U31" s="158" t="s">
        <v>1123</v>
      </c>
      <c r="V31" s="185" t="s">
        <v>1124</v>
      </c>
      <c r="W31" s="211">
        <f t="shared" ca="1" si="5"/>
        <v>0</v>
      </c>
      <c r="X31" s="641"/>
      <c r="Y31" s="252"/>
      <c r="Z31" s="61"/>
      <c r="AA31" s="451" t="s">
        <v>867</v>
      </c>
      <c r="AB31" s="452"/>
      <c r="AC31" s="453"/>
      <c r="AD31" s="238">
        <f ca="1">SUM(AD28:AD30)</f>
        <v>5950</v>
      </c>
      <c r="AE31" s="61"/>
      <c r="AF31" s="1255"/>
      <c r="AG31" s="410" t="s">
        <v>467</v>
      </c>
      <c r="AH31" s="403" t="str">
        <f>"Overstock Putaway"&amp;"   "&amp;Z20</f>
        <v xml:space="preserve">Overstock Putaway   </v>
      </c>
      <c r="AI31" s="1194" t="str" cm="1">
        <f t="array" ref="AI31">IFERROR(INDEX($A$1:$A$471,SMALL(IF($U$35=$B$1:$B$471,ROW($B$1:$B$471)-MIN(ROW($A$1:$A$471))+1,""), ROW()-26)),"")</f>
        <v/>
      </c>
      <c r="AJ31" s="1195"/>
      <c r="AK31" s="397" t="str" cm="1">
        <f t="array" ref="AK31">IFERROR(INDEX($A$1:$A$471,SMALL(IF($U$22=$B$1:$B$471,ROW($B$1:$B$471)-MIN(ROW($A$1:$A$471))+1,""), ROW()-20)),"")</f>
        <v/>
      </c>
      <c r="AL31" s="397" t="str" cm="1">
        <f t="array" ref="AL31">IFERROR(INDEX($A$1:$A$471,SMALL(IF($U$25=$B$1:$B$471,ROW($B$1:$B$471)-MIN(ROW($A$1:$A$471))+1,""), ROW()-26)),"")</f>
        <v/>
      </c>
      <c r="AM31" s="397" t="str" cm="1">
        <f t="array" ref="AM31">IFERROR(INDEX($A$1:$A$471,SMALL(IF($U$27=$B$1:$B$471,ROW($B$1:$B$471)-MIN(ROW($A$1:$A$471))+1,""), ROW()-17)),"")</f>
        <v/>
      </c>
      <c r="AN31" s="397" t="str" cm="1">
        <f t="array" ref="AN31">IFERROR(INDEX($A$1:$A$471,SMALL(IF($U$34=$B$1:$B$471,ROW($B$1:$B$471)-MIN(ROW($A$1:$A$471))+1,""), ROW()-12)),"")</f>
        <v/>
      </c>
      <c r="AO31" s="402" t="str" cm="1">
        <f t="array" ref="AO31">IFERROR(INDEX($A$1:$A$70,SMALL(IF($U$6=$B$1:$B$70,ROW($B$1:$B$70)-MIN(ROW($A$1:$A$70))+1,""), ROW()-1)),"")</f>
        <v/>
      </c>
      <c r="AP31" s="776" t="str" cm="1">
        <f t="array" ref="AP31">IFERROR(INDEX($A$71:$A$471,SMALL(IF($U$6=$B$71:$B$471,ROW($B$71:$B$471)-MIN(ROW($A$71:$A$471))+1,""), ROW()-1)),"")</f>
        <v/>
      </c>
      <c r="AQ31" s="388"/>
      <c r="AR31" s="388"/>
      <c r="AS31" s="388"/>
      <c r="AT31" s="388"/>
      <c r="BE31" s="1062" t="s">
        <v>875</v>
      </c>
      <c r="BG31" s="1067" t="e">
        <f t="shared" si="6"/>
        <v>#N/A</v>
      </c>
    </row>
    <row r="32" spans="1:59" ht="14.25" customHeight="1" thickBot="1">
      <c r="A32" s="371" t="str" cm="1">
        <f t="array" ref="A32">IFERROR(_xlfn.IFS(#REF!=0,"",#REF!&gt;0,#REF!),"")</f>
        <v/>
      </c>
      <c r="B32" s="371" t="str" cm="1">
        <f t="array" ref="B32">IFERROR(_xlfn.IFS(#REF!=0,"",#REF!&gt;0,#REF!),"")</f>
        <v/>
      </c>
      <c r="D32" s="1040" t="s">
        <v>1125</v>
      </c>
      <c r="E32" s="1042" t="str">
        <f>'2nd Shift '!U11&amp;"  "&amp;"Units"</f>
        <v>3779  Units</v>
      </c>
      <c r="F32" s="1045"/>
      <c r="G32" s="1289"/>
      <c r="H32" s="1287"/>
      <c r="I32" s="1287"/>
      <c r="J32" s="1287"/>
      <c r="K32" s="1287"/>
      <c r="L32" s="1287"/>
      <c r="M32" s="1288"/>
      <c r="N32" s="1310"/>
      <c r="O32" s="388"/>
      <c r="P32" s="1307"/>
      <c r="Q32" s="377"/>
      <c r="R32" s="321"/>
      <c r="S32" s="244" t="str">
        <f t="shared" si="7"/>
        <v/>
      </c>
      <c r="T32" s="379"/>
      <c r="U32" s="158" t="s">
        <v>558</v>
      </c>
      <c r="V32" s="185" t="s">
        <v>559</v>
      </c>
      <c r="W32" s="211">
        <f t="shared" ca="1" si="5"/>
        <v>0</v>
      </c>
      <c r="X32" s="1268"/>
      <c r="Y32" s="252"/>
      <c r="Z32" s="61"/>
      <c r="AA32" s="113"/>
      <c r="AB32" s="113"/>
      <c r="AC32" s="113"/>
      <c r="AD32" s="113"/>
      <c r="AE32" s="61"/>
      <c r="AF32" s="1255"/>
      <c r="AG32" s="333" t="str" cm="1">
        <f t="array" ref="AG32">IFERROR(INDEX($A$1:$A$471,SMALL(IF($U$19=$B$1:$B$471,ROW($B$1:$B$471)-MIN(ROW($A$1:$A$471))+1,""), ROW()-31)),"")</f>
        <v/>
      </c>
      <c r="AH32" s="229" t="str" cm="1">
        <f t="array" ref="AH32">IFERROR(INDEX($A$1:$A$471,SMALL(IF($U$20=$B$1:$B$471,ROW($B$1:$B$471)-MIN(ROW($A$1:$A$471))+1,""), ROW()-31)),"")</f>
        <v/>
      </c>
      <c r="AI32" s="1194" t="str" cm="1">
        <f t="array" ref="AI32">IFERROR(INDEX($A$1:$A$471,SMALL(IF($U$35=$B$1:$B$471,ROW($B$1:$B$471)-MIN(ROW($A$1:$A$471))+1,""), ROW()-26)),"")</f>
        <v/>
      </c>
      <c r="AJ32" s="1195"/>
      <c r="AK32" s="397" t="str" cm="1">
        <f t="array" ref="AK32">IFERROR(INDEX($A$1:$A$471,SMALL(IF($U$22=$B$1:$B$471,ROW($B$1:$B$471)-MIN(ROW($A$1:$A$471))+1,""), ROW()-20)),"")</f>
        <v/>
      </c>
      <c r="AL32" s="397" t="str" cm="1">
        <f t="array" ref="AL32">IFERROR(INDEX($A$1:$A$471,SMALL(IF($U$25=$B$1:$B$471,ROW($B$1:$B$471)-MIN(ROW($A$1:$A$471))+1,""), ROW()-26)),"")</f>
        <v/>
      </c>
      <c r="AM32" s="397" t="str" cm="1">
        <f t="array" ref="AM32">IFERROR(INDEX($A$1:$A$471,SMALL(IF($U$27=$B$1:$B$471,ROW($B$1:$B$471)-MIN(ROW($A$1:$A$471))+1,""), ROW()-17)),"")</f>
        <v/>
      </c>
      <c r="AN32" s="397" t="str" cm="1">
        <f t="array" ref="AN32">IFERROR(INDEX($A$1:$A$471,SMALL(IF($U$34=$B$1:$B$471,ROW($B$1:$B$471)-MIN(ROW($A$1:$A$471))+1,""), ROW()-12)),"")</f>
        <v/>
      </c>
      <c r="AO32" s="402" t="str" cm="1">
        <f t="array" ref="AO32">IFERROR(INDEX($A$1:$A$70,SMALL(IF($U$6=$B$1:$B$70,ROW($B$1:$B$70)-MIN(ROW($A$1:$A$70))+1,""), ROW()-1)),"")</f>
        <v/>
      </c>
      <c r="AP32" s="776" t="str" cm="1">
        <f t="array" ref="AP32">IFERROR(INDEX($A$71:$A$471,SMALL(IF($U$6=$B$71:$B$471,ROW($B$71:$B$471)-MIN(ROW($A$71:$A$471))+1,""), ROW()-1)),"")</f>
        <v/>
      </c>
      <c r="AQ32" s="388"/>
      <c r="AR32" s="388"/>
      <c r="AS32" s="388"/>
      <c r="AT32" s="388"/>
      <c r="BE32" s="1062" t="s">
        <v>880</v>
      </c>
      <c r="BG32" s="1067" t="e">
        <f t="shared" si="6"/>
        <v>#N/A</v>
      </c>
    </row>
    <row r="33" spans="1:59" ht="14.25" customHeight="1">
      <c r="A33" s="371" t="str" cm="1">
        <f t="array" ref="A33">IFERROR(_xlfn.IFS(#REF!=0,"",#REF!&gt;0,#REF!),"")</f>
        <v/>
      </c>
      <c r="B33" s="371" t="str" cm="1">
        <f t="array" ref="B33">IFERROR(_xlfn.IFS(#REF!=0,"",#REF!&gt;0,#REF!),"")</f>
        <v/>
      </c>
      <c r="C33" s="61" t="s">
        <v>173</v>
      </c>
      <c r="D33" s="388"/>
      <c r="E33" s="388"/>
      <c r="F33" s="388"/>
      <c r="G33" s="1289" t="s">
        <v>1126</v>
      </c>
      <c r="H33" s="1287"/>
      <c r="I33" s="1287"/>
      <c r="J33" s="1287"/>
      <c r="K33" s="1287"/>
      <c r="L33" s="1287"/>
      <c r="M33" s="1288"/>
      <c r="N33" s="1310"/>
      <c r="O33" s="388"/>
      <c r="P33" s="1307"/>
      <c r="Q33" s="377"/>
      <c r="R33" s="321"/>
      <c r="S33" s="244" t="str">
        <f t="shared" si="7"/>
        <v/>
      </c>
      <c r="T33" s="379"/>
      <c r="U33" s="158" t="s">
        <v>560</v>
      </c>
      <c r="V33" s="184" t="s">
        <v>318</v>
      </c>
      <c r="W33" s="211">
        <f t="shared" ca="1" si="5"/>
        <v>0</v>
      </c>
      <c r="X33" s="1269"/>
      <c r="Y33" s="252">
        <f ca="1">LOOKUP(AA1,'Deployment needs'!$2:$2,'Deployment needs'!94:94)</f>
        <v>0</v>
      </c>
      <c r="Z33" s="61"/>
      <c r="AA33" s="1262" t="s">
        <v>873</v>
      </c>
      <c r="AB33" s="1263"/>
      <c r="AC33" s="1263"/>
      <c r="AD33" s="1264"/>
      <c r="AE33" s="61"/>
      <c r="AF33" s="1255"/>
      <c r="AG33" s="333" t="str" cm="1">
        <f t="array" ref="AG33">IFERROR(INDEX($A$1:$A$471,SMALL(IF($U$19=$B$1:$B$471,ROW($B$1:$B$471)-MIN(ROW($A$1:$A$471))+1,""), ROW()-31)),"")</f>
        <v/>
      </c>
      <c r="AH33" s="229" t="str" cm="1">
        <f t="array" ref="AH33">IFERROR(INDEX($A$1:$A$471,SMALL(IF($U$20=$B$1:$B$471,ROW($B$1:$B$471)-MIN(ROW($A$1:$A$471))+1,""), ROW()-31)),"")</f>
        <v/>
      </c>
      <c r="AI33" s="1194" t="str" cm="1">
        <f t="array" ref="AI33">IFERROR(INDEX($A$1:$A$471,SMALL(IF($U$35=$B$1:$B$471,ROW($B$1:$B$471)-MIN(ROW($A$1:$A$471))+1,""), ROW()-26)),"")</f>
        <v/>
      </c>
      <c r="AJ33" s="1195"/>
      <c r="AK33" s="406" t="s">
        <v>1124</v>
      </c>
      <c r="AL33" s="397" t="str" cm="1">
        <f t="array" ref="AL33">IFERROR(INDEX($A$1:$A$471,SMALL(IF($U$25=$B$1:$B$471,ROW($B$1:$B$471)-MIN(ROW($A$1:$A$471))+1,""), ROW()-26)),"")</f>
        <v/>
      </c>
      <c r="AM33" s="397" t="str" cm="1">
        <f t="array" ref="AM33">IFERROR(INDEX($A$1:$A$471,SMALL(IF($U$27=$B$1:$B$471,ROW($B$1:$B$471)-MIN(ROW($A$1:$A$471))+1,""), ROW()-17)),"")</f>
        <v/>
      </c>
      <c r="AN33" s="397" t="str" cm="1">
        <f t="array" ref="AN33">IFERROR(INDEX($A$1:$A$471,SMALL(IF($U$34=$B$1:$B$471,ROW($B$1:$B$471)-MIN(ROW($A$1:$A$471))+1,""), ROW()-12)),"")</f>
        <v/>
      </c>
      <c r="AO33" s="402" t="str" cm="1">
        <f t="array" ref="AO33">IFERROR(INDEX($A$1:$A$70,SMALL(IF($U$6=$B$1:$B$70,ROW($B$1:$B$70)-MIN(ROW($A$1:$A$70))+1,""), ROW()-1)),"")</f>
        <v/>
      </c>
      <c r="AP33" s="776" t="str" cm="1">
        <f t="array" ref="AP33">IFERROR(INDEX($A$71:$A$471,SMALL(IF($U$6=$B$71:$B$471,ROW($B$71:$B$471)-MIN(ROW($A$71:$A$471))+1,""), ROW()-1)),"")</f>
        <v/>
      </c>
      <c r="AQ33" s="388"/>
      <c r="AR33" s="388"/>
      <c r="AS33" s="388"/>
      <c r="AT33" s="388"/>
      <c r="BE33" s="1062" t="s">
        <v>883</v>
      </c>
      <c r="BG33" s="1067" t="e">
        <f t="shared" si="6"/>
        <v>#N/A</v>
      </c>
    </row>
    <row r="34" spans="1:59" ht="14.25" customHeight="1">
      <c r="A34" s="371" t="str" cm="1">
        <f t="array" ref="A34">IFERROR(_xlfn.IFS(#REF!=0,"",#REF!&gt;0,#REF!),"")</f>
        <v/>
      </c>
      <c r="B34" s="371" t="str" cm="1">
        <f t="array" ref="B34">IFERROR(_xlfn.IFS(#REF!=0,"",#REF!&gt;0,#REF!),"")</f>
        <v/>
      </c>
      <c r="C34" s="388"/>
      <c r="D34" s="1292" t="s">
        <v>1127</v>
      </c>
      <c r="E34" s="1291"/>
      <c r="F34" s="388"/>
      <c r="G34" s="1289"/>
      <c r="H34" s="1287"/>
      <c r="I34" s="1287"/>
      <c r="J34" s="1287"/>
      <c r="K34" s="1287"/>
      <c r="L34" s="1287"/>
      <c r="M34" s="1288"/>
      <c r="N34" s="1310"/>
      <c r="O34" s="388"/>
      <c r="P34" s="1307"/>
      <c r="Q34" s="377"/>
      <c r="R34" s="321"/>
      <c r="S34" s="244" t="str">
        <f t="shared" si="7"/>
        <v/>
      </c>
      <c r="T34" s="854"/>
      <c r="U34" s="158" t="s">
        <v>561</v>
      </c>
      <c r="V34" s="184" t="s">
        <v>562</v>
      </c>
      <c r="W34" s="211">
        <f t="shared" ca="1" si="5"/>
        <v>1</v>
      </c>
      <c r="X34" s="1269"/>
      <c r="Y34" s="252">
        <f ca="1">LOOKUP(AA1,'Deployment needs'!$2:$2,'Deployment needs'!41:41)</f>
        <v>0</v>
      </c>
      <c r="Z34" s="61"/>
      <c r="AA34" s="148" t="s">
        <v>329</v>
      </c>
      <c r="AB34" s="145" t="s">
        <v>877</v>
      </c>
      <c r="AC34" s="145" t="s">
        <v>856</v>
      </c>
      <c r="AD34" s="149" t="s">
        <v>878</v>
      </c>
      <c r="AE34" s="61"/>
      <c r="AF34" s="1255"/>
      <c r="AG34" s="333" t="str" cm="1">
        <f t="array" ref="AG34">IFERROR(INDEX($A$1:$A$471,SMALL(IF($U$19=$B$1:$B$471,ROW($B$1:$B$471)-MIN(ROW($A$1:$A$471))+1,""), ROW()-31)),"")</f>
        <v/>
      </c>
      <c r="AH34" s="229" t="str" cm="1">
        <f t="array" ref="AH34">IFERROR(INDEX($A$1:$A$471,SMALL(IF($U$20=$B$1:$B$471,ROW($B$1:$B$471)-MIN(ROW($A$1:$A$471))+1,""), ROW()-31)),"")</f>
        <v/>
      </c>
      <c r="AI34" s="1194" t="str" cm="1">
        <f t="array" ref="AI34">IFERROR(INDEX($A$1:$A$471,SMALL(IF($U$35=$B$1:$B$471,ROW($B$1:$B$471)-MIN(ROW($A$1:$A$471))+1,""), ROW()-26)),"")</f>
        <v/>
      </c>
      <c r="AJ34" s="1195"/>
      <c r="AK34" s="398" t="str" cm="1">
        <f t="array" ref="AK34">IFERROR(INDEX($A$1:$A$471,SMALL(IF($U$31=$B$1:$B$471,ROW($B$1:$B$471)-MIN(ROW($A$1:$A$471))+1,""), ROW()-33)),"")</f>
        <v/>
      </c>
      <c r="AL34" s="397" t="str" cm="1">
        <f t="array" ref="AL34">IFERROR(INDEX($A$1:$A$471,SMALL(IF($U$25=$B$1:$B$471,ROW($B$1:$B$471)-MIN(ROW($A$1:$A$471))+1,""), ROW()-26)),"")</f>
        <v/>
      </c>
      <c r="AM34" s="397" t="str" cm="1">
        <f t="array" ref="AM34">IFERROR(INDEX($A$1:$A$471,SMALL(IF($U$27=$B$1:$B$471,ROW($B$1:$B$471)-MIN(ROW($A$1:$A$471))+1,""), ROW()-17)),"")</f>
        <v/>
      </c>
      <c r="AN34" s="397" t="str" cm="1">
        <f t="array" ref="AN34">IFERROR(INDEX($A$1:$A$471,SMALL(IF($U$34=$B$1:$B$471,ROW($B$1:$B$471)-MIN(ROW($A$1:$A$471))+1,""), ROW()-12)),"")</f>
        <v/>
      </c>
      <c r="AO34" s="402" t="str" cm="1">
        <f t="array" ref="AO34">IFERROR(INDEX($A$1:$A$70,SMALL(IF($U$6=$B$1:$B$70,ROW($B$1:$B$70)-MIN(ROW($A$1:$A$70))+1,""), ROW()-1)),"")</f>
        <v/>
      </c>
      <c r="AP34" s="776" t="str" cm="1">
        <f t="array" ref="AP34">IFERROR(INDEX($A$71:$A$471,SMALL(IF($U$6=$B$71:$B$471,ROW($B$71:$B$471)-MIN(ROW($A$71:$A$471))+1,""), ROW()-1)),"")</f>
        <v/>
      </c>
      <c r="AQ34" s="388"/>
      <c r="AR34" s="388"/>
      <c r="AS34" s="388"/>
      <c r="AT34" s="388"/>
      <c r="BE34" s="1062" t="s">
        <v>887</v>
      </c>
      <c r="BF34">
        <v>1</v>
      </c>
      <c r="BG34" s="1067" t="e">
        <f t="shared" si="6"/>
        <v>#N/A</v>
      </c>
    </row>
    <row r="35" spans="1:59" ht="14.25" customHeight="1" thickBot="1">
      <c r="A35" s="371" t="str" cm="1">
        <f t="array" ref="A35">IFERROR(_xlfn.IFS(#REF!=0,"",#REF!&gt;0,#REF!),"")</f>
        <v/>
      </c>
      <c r="B35" s="371" t="str" cm="1">
        <f t="array" ref="B35">IFERROR(_xlfn.IFS(#REF!=0,"",#REF!&gt;0,#REF!),"")</f>
        <v/>
      </c>
      <c r="C35" s="388"/>
      <c r="D35" s="1071" t="s">
        <v>1128</v>
      </c>
      <c r="E35" s="1051" t="s">
        <v>1129</v>
      </c>
      <c r="F35" s="388"/>
      <c r="G35" s="1289" t="s">
        <v>1130</v>
      </c>
      <c r="H35" s="1287"/>
      <c r="I35" s="1287"/>
      <c r="J35" s="1287"/>
      <c r="K35" s="1287"/>
      <c r="L35" s="1287"/>
      <c r="M35" s="1288"/>
      <c r="N35" s="1310"/>
      <c r="O35" s="388"/>
      <c r="P35" s="1307"/>
      <c r="Q35" s="377"/>
      <c r="R35" s="321"/>
      <c r="S35" s="244" t="str">
        <f t="shared" si="7"/>
        <v/>
      </c>
      <c r="T35" s="388"/>
      <c r="U35" s="159" t="s">
        <v>563</v>
      </c>
      <c r="V35" s="186" t="s">
        <v>564</v>
      </c>
      <c r="W35" s="211">
        <f t="shared" ca="1" si="5"/>
        <v>0</v>
      </c>
      <c r="X35" s="1270"/>
      <c r="Y35" s="252">
        <f ca="1">LOOKUP(AA1,'Deployment needs'!$2:$2,'Deployment needs'!76:76)</f>
        <v>0</v>
      </c>
      <c r="Z35" s="61"/>
      <c r="AA35" s="150" t="s">
        <v>543</v>
      </c>
      <c r="AB35" s="146">
        <f ca="1">W24-0.5</f>
        <v>1.5</v>
      </c>
      <c r="AC35" s="146">
        <f>Narvar</f>
        <v>32</v>
      </c>
      <c r="AD35" s="121">
        <f ca="1">(AC35*AB35*$AD$26)</f>
        <v>480</v>
      </c>
      <c r="AE35" s="61"/>
      <c r="AF35" s="1255"/>
      <c r="AG35" s="333" t="str" cm="1">
        <f t="array" ref="AG35">IFERROR(INDEX($A$1:$A$471,SMALL(IF($U$19=$B$1:$B$471,ROW($B$1:$B$471)-MIN(ROW($A$1:$A$471))+1,""), ROW()-31)),"")</f>
        <v/>
      </c>
      <c r="AH35" s="229" t="str" cm="1">
        <f t="array" ref="AH35">IFERROR(INDEX($A$1:$A$471,SMALL(IF($U$20=$B$1:$B$471,ROW($B$1:$B$471)-MIN(ROW($A$1:$A$471))+1,""), ROW()-31)),"")</f>
        <v/>
      </c>
      <c r="AI35" s="1194" t="str" cm="1">
        <f t="array" ref="AI35">IFERROR(INDEX($A$1:$A$471,SMALL(IF($U$35=$B$1:$B$471,ROW($B$1:$B$471)-MIN(ROW($A$1:$A$471))+1,""), ROW()-26)),"")</f>
        <v/>
      </c>
      <c r="AJ35" s="1195"/>
      <c r="AK35" s="398" t="str" cm="1">
        <f t="array" ref="AK35">IFERROR(INDEX($A$1:$A$471,SMALL(IF($U$31=$B$1:$B$471,ROW($B$1:$B$471)-MIN(ROW($A$1:$A$471))+1,""), ROW()-33)),"")</f>
        <v/>
      </c>
      <c r="AL35" s="397" t="str" cm="1">
        <f t="array" ref="AL35">IFERROR(INDEX($A$1:$A$471,SMALL(IF($U$25=$B$1:$B$471,ROW($B$1:$B$471)-MIN(ROW($A$1:$A$471))+1,""), ROW()-26)),"")</f>
        <v/>
      </c>
      <c r="AM35" s="397" t="str" cm="1">
        <f t="array" ref="AM35">IFERROR(INDEX($A$1:$A$471,SMALL(IF($U$27=$B$1:$B$471,ROW($B$1:$B$471)-MIN(ROW($A$1:$A$471))+1,""), ROW()-17)),"")</f>
        <v/>
      </c>
      <c r="AN35" s="397" t="str" cm="1">
        <f t="array" ref="AN35">IFERROR(INDEX($A$1:$A$471,SMALL(IF($U$34=$B$1:$B$471,ROW($B$1:$B$471)-MIN(ROW($A$1:$A$471))+1,""), ROW()-12)),"")</f>
        <v/>
      </c>
      <c r="AO35" s="402" t="str" cm="1">
        <f t="array" ref="AO35">IFERROR(INDEX($A$1:$A$70,SMALL(IF($U$6=$B$1:$B$70,ROW($B$1:$B$70)-MIN(ROW($A$1:$A$70))+1,""), ROW()-1)),"")</f>
        <v/>
      </c>
      <c r="AP35" s="776" t="str" cm="1">
        <f t="array" ref="AP35">IFERROR(INDEX($A$71:$A$471,SMALL(IF($U$6=$B$71:$B$471,ROW($B$71:$B$471)-MIN(ROW($A$71:$A$471))+1,""), ROW()-1)),"")</f>
        <v/>
      </c>
      <c r="AQ35" s="388"/>
      <c r="AR35" s="388"/>
      <c r="AS35" s="388"/>
      <c r="AT35" s="388"/>
    </row>
    <row r="36" spans="1:59" ht="14.25" customHeight="1">
      <c r="A36" s="372" t="str" cm="1">
        <f t="array" ref="A36">IFERROR(_xlfn.IFS(G5=0,"",G5&gt;0,G5),"")</f>
        <v>Arnoldo Vega Pineiro</v>
      </c>
      <c r="B36" s="372" t="str" cm="1">
        <f t="array" ref="B36">IFERROR(_xlfn.IFS(I5=0,"",I5&gt;0,I5),"")</f>
        <v>x</v>
      </c>
      <c r="C36" s="388"/>
      <c r="D36" s="1072">
        <v>0</v>
      </c>
      <c r="E36" s="1051" t="s">
        <v>1131</v>
      </c>
      <c r="F36" s="388"/>
      <c r="G36" s="1289"/>
      <c r="H36" s="1287"/>
      <c r="I36" s="1287"/>
      <c r="J36" s="1287"/>
      <c r="K36" s="1287"/>
      <c r="L36" s="1287"/>
      <c r="M36" s="1288"/>
      <c r="N36" s="1310"/>
      <c r="O36" s="388"/>
      <c r="P36" s="1307"/>
      <c r="Q36" s="377"/>
      <c r="R36" s="321"/>
      <c r="S36" s="244" t="str">
        <f t="shared" si="7"/>
        <v/>
      </c>
      <c r="T36" s="388"/>
      <c r="U36" s="94"/>
      <c r="V36" s="161" t="s">
        <v>70</v>
      </c>
      <c r="W36" s="155">
        <f ca="1">SUM(W5:W35)</f>
        <v>18</v>
      </c>
      <c r="X36" s="215"/>
      <c r="Y36" s="216">
        <f ca="1">SUM(Y5:Y35)</f>
        <v>0</v>
      </c>
      <c r="Z36" s="61"/>
      <c r="AA36" s="150" t="s">
        <v>547</v>
      </c>
      <c r="AB36" s="146">
        <f ca="1">W25</f>
        <v>0</v>
      </c>
      <c r="AC36" s="146">
        <f>Exceptions</f>
        <v>25</v>
      </c>
      <c r="AD36" s="121">
        <f ca="1">(AC36*AB36*(2))</f>
        <v>0</v>
      </c>
      <c r="AE36" s="61"/>
      <c r="AF36" s="1255"/>
      <c r="AG36" s="333" t="str" cm="1">
        <f t="array" ref="AG36">IFERROR(INDEX($A$1:$A$471,SMALL(IF($U$19=$B$1:$B$471,ROW($B$1:$B$471)-MIN(ROW($A$1:$A$471))+1,""), ROW()-31)),"")</f>
        <v/>
      </c>
      <c r="AH36" s="229" t="str" cm="1">
        <f t="array" ref="AH36">IFERROR(INDEX($A$1:$A$471,SMALL(IF($U$20=$B$1:$B$471,ROW($B$1:$B$471)-MIN(ROW($A$1:$A$471))+1,""), ROW()-31)),"")</f>
        <v/>
      </c>
      <c r="AI36" s="1194" t="str" cm="1">
        <f t="array" ref="AI36">IFERROR(INDEX($A$1:$A$471,SMALL(IF($U$35=$B$1:$B$471,ROW($B$1:$B$471)-MIN(ROW($A$1:$A$471))+1,""), ROW()-26)),"")</f>
        <v/>
      </c>
      <c r="AJ36" s="1195"/>
      <c r="AK36" s="398" t="str" cm="1">
        <f t="array" ref="AK36">IFERROR(INDEX($A$1:$A$471,SMALL(IF($U$31=$B$1:$B$471,ROW($B$1:$B$471)-MIN(ROW($A$1:$A$471))+1,""), ROW()-33)),"")</f>
        <v/>
      </c>
      <c r="AL36" s="397" t="str" cm="1">
        <f t="array" ref="AL36">IFERROR(INDEX($A$1:$A$471,SMALL(IF($U$25=$B$1:$B$471,ROW($B$1:$B$471)-MIN(ROW($A$1:$A$471))+1,""), ROW()-26)),"")</f>
        <v/>
      </c>
      <c r="AM36" s="397" t="str" cm="1">
        <f t="array" ref="AM36">IFERROR(INDEX($A$1:$A$471,SMALL(IF($U$27=$B$1:$B$471,ROW($B$1:$B$471)-MIN(ROW($A$1:$A$471))+1,""), ROW()-17)),"")</f>
        <v/>
      </c>
      <c r="AN36" s="397" t="str" cm="1">
        <f t="array" ref="AN36">IFERROR(INDEX($A$1:$A$471,SMALL(IF($U$34=$B$1:$B$471,ROW($B$1:$B$471)-MIN(ROW($A$1:$A$471))+1,""), ROW()-12)),"")</f>
        <v/>
      </c>
      <c r="AO36" s="402" t="str" cm="1">
        <f t="array" ref="AO36">IFERROR(INDEX($A$1:$A$70,SMALL(IF($U$6=$B$1:$B$70,ROW($B$1:$B$70)-MIN(ROW($A$1:$A$70))+1,""), ROW()-1)),"")</f>
        <v/>
      </c>
      <c r="AP36" s="776" t="str" cm="1">
        <f t="array" ref="AP36">IFERROR(INDEX($A$71:$A$471,SMALL(IF($U$6=$B$71:$B$471,ROW($B$71:$B$471)-MIN(ROW($A$71:$A$471))+1,""), ROW()-1)),"")</f>
        <v/>
      </c>
      <c r="AQ36" s="388"/>
      <c r="AR36" s="388"/>
      <c r="AS36" s="388"/>
      <c r="AT36" s="388"/>
    </row>
    <row r="37" spans="1:59" ht="15.75" customHeight="1">
      <c r="A37" s="372" t="str" cm="1">
        <f t="array" ref="A37">IFERROR(_xlfn.IFS(G6=0,"",G6&gt;0,G6),"")</f>
        <v>Iraldo Rodriguez</v>
      </c>
      <c r="B37" s="372" t="str" cm="1">
        <f t="array" ref="B37">IFERROR(_xlfn.IFS(I6=0,"",I6&gt;0,I6),"")</f>
        <v>x</v>
      </c>
      <c r="C37" s="388"/>
      <c r="D37" s="1053">
        <v>45671</v>
      </c>
      <c r="E37" s="1052" t="s">
        <v>1132</v>
      </c>
      <c r="F37" s="388"/>
      <c r="G37" s="1289"/>
      <c r="H37" s="1287"/>
      <c r="I37" s="1287"/>
      <c r="J37" s="1287"/>
      <c r="K37" s="1287"/>
      <c r="L37" s="1287"/>
      <c r="M37" s="1288"/>
      <c r="N37" s="1310"/>
      <c r="O37" s="388"/>
      <c r="P37" s="1307"/>
      <c r="Q37" s="377"/>
      <c r="R37" s="321"/>
      <c r="S37" s="244" t="str">
        <f t="shared" si="7"/>
        <v/>
      </c>
      <c r="T37" s="388"/>
      <c r="U37" s="94"/>
      <c r="V37" s="187" t="s">
        <v>876</v>
      </c>
      <c r="W37" s="126">
        <f ca="1">SUM(D25,G25,J25,M25,P40)-W47-W43</f>
        <v>20</v>
      </c>
      <c r="X37" s="210"/>
      <c r="Y37" s="127">
        <f ca="1">LOOKUP(TODAY(),'Deployment needs'!2:2,'Deployment needs'!51:51)</f>
        <v>0</v>
      </c>
      <c r="Z37" s="61"/>
      <c r="AA37" s="150" t="s">
        <v>134</v>
      </c>
      <c r="AB37" s="146">
        <f ca="1">W27</f>
        <v>0</v>
      </c>
      <c r="AC37" s="146">
        <f>Returns_put_away</f>
        <v>100</v>
      </c>
      <c r="AD37" s="121">
        <f ca="1">(AC37*AB37*($AD$26-1))</f>
        <v>0</v>
      </c>
      <c r="AE37" s="61"/>
      <c r="AF37" s="1256"/>
      <c r="AG37" s="777" t="str" cm="1">
        <f t="array" ref="AG37">IFERROR(INDEX($A$1:$A$471,SMALL(IF($U$19=$B$1:$B$471,ROW($B$1:$B$471)-MIN(ROW($A$1:$A$471))+1,""), ROW()-31)),"")</f>
        <v/>
      </c>
      <c r="AH37" s="778" t="str" cm="1">
        <f t="array" ref="AH37">IFERROR(INDEX($A$1:$A$471,SMALL(IF($U$20=$B$1:$B$471,ROW($B$1:$B$471)-MIN(ROW($A$1:$A$471))+1,""), ROW()-31)),"")</f>
        <v/>
      </c>
      <c r="AI37" s="1194" t="str" cm="1">
        <f t="array" ref="AI37">IFERROR(INDEX($A$1:$A$471,SMALL(IF($U$35=$B$1:$B$471,ROW($B$1:$B$471)-MIN(ROW($A$1:$A$471))+1,""), ROW()-26)),"")</f>
        <v/>
      </c>
      <c r="AJ37" s="1195"/>
      <c r="AK37" s="398" t="str" cm="1">
        <f t="array" ref="AK37">IFERROR(INDEX($A$1:$A$471,SMALL(IF($U$31=$B$1:$B$471,ROW($B$1:$B$471)-MIN(ROW($A$1:$A$471))+1,""), ROW()-33)),"")</f>
        <v/>
      </c>
      <c r="AL37" s="849" t="str" cm="1">
        <f t="array" ref="AL37">IFERROR(INDEX($A$1:$A$471,SMALL(IF($U$25=$B$1:$B$471,ROW($B$1:$B$471)-MIN(ROW($A$1:$A$471))+1,""), ROW()-26)),"")</f>
        <v/>
      </c>
      <c r="AM37" s="852"/>
      <c r="AN37" s="853"/>
      <c r="AO37" s="850" t="str" cm="1">
        <f t="array" ref="AO37">IFERROR(INDEX($A$1:$A$70,SMALL(IF($U$6=$B$1:$B$70,ROW($B$1:$B$70)-MIN(ROW($A$1:$A$70))+1,""), ROW()-1)),"")</f>
        <v/>
      </c>
      <c r="AP37" s="851" t="str" cm="1">
        <f t="array" ref="AP37">IFERROR(INDEX($A$71:$A$471,SMALL(IF($U$6=$B$71:$B$471,ROW($B$71:$B$471)-MIN(ROW($A$71:$A$471))+1,""), ROW()-1)),"")</f>
        <v/>
      </c>
      <c r="AQ37" s="388"/>
      <c r="AR37" s="388"/>
      <c r="AS37" s="388"/>
      <c r="AT37" s="388"/>
      <c r="BE37" t="s">
        <v>953</v>
      </c>
      <c r="BG37" s="1067" t="e">
        <f t="shared" ref="BG37:BG51" si="8">VLOOKUP(BE37,A:B,2,FALSE)</f>
        <v>#N/A</v>
      </c>
    </row>
    <row r="38" spans="1:59" ht="15.75" customHeight="1">
      <c r="A38" s="372" t="str" cm="1">
        <f t="array" ref="A38">IFERROR(_xlfn.IFS(G7=0,"",G7&gt;0,G7),"")</f>
        <v>Jose Posse</v>
      </c>
      <c r="B38" s="372" t="str" cm="1">
        <f t="array" ref="B38">IFERROR(_xlfn.IFS(I7=0,"",I7&gt;0,I7),"")</f>
        <v>x</v>
      </c>
      <c r="C38" s="388"/>
      <c r="D38" s="388"/>
      <c r="E38" s="388"/>
      <c r="F38" s="388"/>
      <c r="G38" s="1289"/>
      <c r="H38" s="1287"/>
      <c r="I38" s="1287"/>
      <c r="J38" s="1287"/>
      <c r="K38" s="1287"/>
      <c r="L38" s="1287"/>
      <c r="M38" s="1288"/>
      <c r="N38" s="1310"/>
      <c r="O38" s="388"/>
      <c r="P38" s="1307"/>
      <c r="Q38" s="377"/>
      <c r="R38" s="321"/>
      <c r="S38" s="244" t="str">
        <f t="shared" si="7"/>
        <v/>
      </c>
      <c r="T38" s="388"/>
      <c r="U38" s="94"/>
      <c r="V38" s="188" t="s">
        <v>881</v>
      </c>
      <c r="W38" s="189">
        <f ca="1">SUM(W40:W47)-W47</f>
        <v>2</v>
      </c>
      <c r="X38" s="190"/>
      <c r="Y38" s="190"/>
      <c r="Z38" s="61"/>
      <c r="AA38" s="150" t="s">
        <v>128</v>
      </c>
      <c r="AB38" s="146">
        <f ca="1">W28</f>
        <v>0</v>
      </c>
      <c r="AC38" s="146">
        <f>Receiving</f>
        <v>100</v>
      </c>
      <c r="AD38" s="121">
        <f ca="1">(AC38*AB38*$AD$26)/2.45</f>
        <v>0</v>
      </c>
      <c r="AE38" s="61"/>
      <c r="AG38" s="223"/>
      <c r="AH38" s="223"/>
      <c r="AI38" s="223"/>
      <c r="AJ38" s="223"/>
      <c r="AK38" s="223"/>
      <c r="AL38" s="226"/>
      <c r="AM38" s="223"/>
      <c r="AN38" s="223"/>
      <c r="AO38" s="850" t="str" cm="1">
        <f t="array" ref="AO38">IFERROR(INDEX($A$1:$A$70,SMALL(IF($U$6=$B$1:$B$70,ROW($B$1:$B$70)-MIN(ROW($A$1:$A$70))+1,""), ROW()-1)),"")</f>
        <v/>
      </c>
      <c r="AP38" s="851" t="str" cm="1">
        <f t="array" ref="AP38">IFERROR(INDEX($A$71:$A$471,SMALL(IF($U$6=$B$71:$B$471,ROW($B$71:$B$471)-MIN(ROW($A$71:$A$471))+1,""), ROW()-1)),"")</f>
        <v/>
      </c>
      <c r="AQ38" s="388"/>
      <c r="AR38" s="388"/>
      <c r="AS38" s="388"/>
      <c r="AT38" s="388"/>
      <c r="BE38" t="s">
        <v>954</v>
      </c>
      <c r="BF38" t="s">
        <v>968</v>
      </c>
      <c r="BG38" s="1067" t="e">
        <f t="shared" si="8"/>
        <v>#N/A</v>
      </c>
    </row>
    <row r="39" spans="1:59" ht="15.75" customHeight="1" thickBot="1">
      <c r="A39" s="372" t="str" cm="1">
        <f t="array" ref="A39">IFERROR(_xlfn.IFS(G8=0,"",G8&gt;0,G8),"")</f>
        <v>Belisario Gonzalez Arevalo</v>
      </c>
      <c r="B39" s="372" t="str" cm="1">
        <f t="array" ref="B39">IFERROR(_xlfn.IFS(I8=0,"",I8&gt;0,I8),"")</f>
        <v>x</v>
      </c>
      <c r="C39" s="388"/>
      <c r="D39" s="1292" t="s">
        <v>1133</v>
      </c>
      <c r="E39" s="1302"/>
      <c r="F39" s="388"/>
      <c r="G39" s="1289"/>
      <c r="H39" s="1287"/>
      <c r="I39" s="1287"/>
      <c r="J39" s="1287"/>
      <c r="K39" s="1287"/>
      <c r="L39" s="1287"/>
      <c r="M39" s="1288"/>
      <c r="N39" s="1310"/>
      <c r="O39" s="388"/>
      <c r="P39" s="1307"/>
      <c r="Q39" s="377"/>
      <c r="R39" s="321"/>
      <c r="S39" s="244"/>
      <c r="T39" s="388"/>
      <c r="U39" s="94"/>
      <c r="V39" s="191" t="s">
        <v>884</v>
      </c>
      <c r="W39" s="192" t="s">
        <v>885</v>
      </c>
      <c r="X39" s="190"/>
      <c r="Y39" s="190"/>
      <c r="Z39" s="61"/>
      <c r="AA39" s="150" t="s">
        <v>517</v>
      </c>
      <c r="AB39" s="146">
        <f ca="1">W13</f>
        <v>1</v>
      </c>
      <c r="AC39" s="146">
        <f>Resets_per_hour</f>
        <v>15</v>
      </c>
      <c r="AD39" s="121">
        <f t="shared" ref="AD39" ca="1" si="9">(AC39*AB39*$AD$26)</f>
        <v>150</v>
      </c>
      <c r="AE39" s="61"/>
      <c r="AG39" s="411" t="str">
        <f>V40</f>
        <v>NC/NS</v>
      </c>
      <c r="AH39" s="293" t="s">
        <v>892</v>
      </c>
      <c r="AI39" s="294" t="s">
        <v>893</v>
      </c>
      <c r="AJ39" s="294"/>
      <c r="AK39" s="294" t="s">
        <v>88</v>
      </c>
      <c r="AL39" s="294" t="s">
        <v>90</v>
      </c>
      <c r="AM39" s="227" t="s">
        <v>894</v>
      </c>
      <c r="AN39" s="362" t="s">
        <v>895</v>
      </c>
      <c r="AO39" s="850" t="str" cm="1">
        <f t="array" ref="AO39">IFERROR(INDEX($A$1:$A$70,SMALL(IF($U$6=$B$1:$B$70,ROW($B$1:$B$70)-MIN(ROW($A$1:$A$70))+1,""), ROW()-1)),"")</f>
        <v/>
      </c>
      <c r="AP39" s="851" t="str" cm="1">
        <f t="array" ref="AP39">IFERROR(INDEX($A$71:$A$471,SMALL(IF($U$6=$B$71:$B$471,ROW($B$71:$B$471)-MIN(ROW($A$71:$A$471))+1,""), ROW()-1)),"")</f>
        <v/>
      </c>
      <c r="AQ39" s="388"/>
      <c r="AR39" s="388"/>
      <c r="AS39" s="388"/>
      <c r="AT39" s="388"/>
      <c r="BE39" t="s">
        <v>957</v>
      </c>
      <c r="BF39">
        <v>2</v>
      </c>
      <c r="BG39" s="1067" t="e">
        <f t="shared" si="8"/>
        <v>#N/A</v>
      </c>
    </row>
    <row r="40" spans="1:59" ht="15.75" customHeight="1" thickBot="1">
      <c r="A40" s="372" t="str" cm="1">
        <f t="array" ref="A40">IFERROR(_xlfn.IFS(G9=0,"",G9&gt;0,G9),"")</f>
        <v>Hector Rocha</v>
      </c>
      <c r="B40" s="372" t="str" cm="1">
        <f t="array" ref="B40">IFERROR(_xlfn.IFS(I9=0,"",I9&gt;0,I9),"")</f>
        <v>x</v>
      </c>
      <c r="C40" s="388"/>
      <c r="D40" s="1039" t="s">
        <v>1121</v>
      </c>
      <c r="E40" s="1043" t="str">
        <f ca="1">AB3&amp;"  "&amp;"Units"</f>
        <v>0  Units</v>
      </c>
      <c r="F40" s="388"/>
      <c r="G40" s="1296"/>
      <c r="H40" s="1297"/>
      <c r="I40" s="1297"/>
      <c r="J40" s="1297"/>
      <c r="K40" s="1297"/>
      <c r="L40" s="1297"/>
      <c r="M40" s="1298"/>
      <c r="N40" s="1310"/>
      <c r="O40" s="388"/>
      <c r="P40" s="131">
        <f>COUNTIFS(R5:R39,"*")</f>
        <v>0</v>
      </c>
      <c r="Q40" s="61"/>
      <c r="R40" s="138">
        <f>COUNTIFS(R5:R39,$U$40)+COUNTIFS(R5:R39,$U$41)+COUNTIFS(R5:R39,$U$42)+COUNTIFS(R5:R39,$U$43)+COUNTIFS(R5:R39,$U$44)+COUNTIFS(R5:R39,$U$45)+COUNTIFS(R5:R39,$U$47)+COUNTIFS(R5:R39,$U$48)+COUNTIFS(R5:R39,$U$46)</f>
        <v>0</v>
      </c>
      <c r="S40" s="61"/>
      <c r="T40" s="388"/>
      <c r="U40" s="133" t="s">
        <v>888</v>
      </c>
      <c r="V40" s="193" t="s">
        <v>889</v>
      </c>
      <c r="W40" s="102">
        <f t="shared" ref="W40:W47" ca="1" si="10">COUNTIFS($F$5:$R$39,U40)</f>
        <v>0</v>
      </c>
      <c r="X40" s="190"/>
      <c r="Y40" s="190"/>
      <c r="Z40" s="61"/>
      <c r="AA40" s="150" t="s">
        <v>512</v>
      </c>
      <c r="AB40" s="146">
        <f ca="1">W11</f>
        <v>2</v>
      </c>
      <c r="AC40" s="147">
        <f>Autobagger_Bander</f>
        <v>120</v>
      </c>
      <c r="AD40" s="121">
        <f ca="1">(AC40*AB40*$AD$26)/2</f>
        <v>1200</v>
      </c>
      <c r="AE40" s="61"/>
      <c r="AF40" s="61">
        <v>1</v>
      </c>
      <c r="AG40" s="228" t="str" cm="1">
        <f t="array" ref="AG40">IFERROR(INDEX($A$1:$A$471,SMALL(IF($U$40=$B$1:$B$471,ROW($B$1:$B$471)-MIN(ROW($A$1:$A$471))+1,""), ROW()-39)),"")</f>
        <v/>
      </c>
      <c r="AH40" s="333" t="str" cm="1">
        <f t="array" ref="AH40">IFERROR(INDEX($A$1:$A$471,SMALL(IF($U$41=$B$1:$B$471,ROW($B$1:$B$471)-MIN(ROW($A$1:$A$471))+1,""), ROW()-39)),"")</f>
        <v/>
      </c>
      <c r="AI40" s="333" t="str" cm="1">
        <f t="array" ref="AI40">IFERROR(INDEX($A$1:$A$471,SMALL(IF($U$46=$B$1:$B$471,ROW($B$1:$B$471)-MIN(ROW($A$1:$A$471))+1,""), ROW()-39)),"")</f>
        <v/>
      </c>
      <c r="AJ40" s="333"/>
      <c r="AK40" s="333" t="str" cm="1">
        <f t="array" ref="AK40">IFERROR(INDEX($A$1:$A$471,SMALL(IF($U$43=$B$1:$B$471,ROW($B$1:$B$471)-MIN(ROW($A$1:$A$471))+1,""), ROW()-39)),"")</f>
        <v/>
      </c>
      <c r="AL40" s="333" t="str" cm="1">
        <f t="array" ref="AL40">IFERROR(INDEX($A$1:$A$471,SMALL(IF($U$42=$B$1:$B$471,ROW($B$1:$B$471)-MIN(ROW($A$1:$A$471))+1,""), ROW()-39)),"")</f>
        <v/>
      </c>
      <c r="AM40" s="333" t="str" cm="1">
        <f t="array" ref="AM40">IFERROR(INDEX($A$1:$A$371,SMALL(IF($U$45=$B$1:$B$371,ROW($B$1:$B$371)-MIN(ROW($A$1:$A$371))+1,""), ROW()-39)),"")</f>
        <v>Deja Anderson</v>
      </c>
      <c r="AN40" s="333" t="str" cm="1">
        <f t="array" ref="AN40">IFERROR(INDEX($A$1:$A$371,SMALL(IF($U$47=$B$1:$B$371,ROW($B$1:$B$371)-MIN(ROW($A$1:$A$371))+1,""), ROW()-39)),"")</f>
        <v>Maria Carrasco</v>
      </c>
      <c r="AO40" s="850" t="str" cm="1">
        <f t="array" ref="AO40">IFERROR(INDEX($A$1:$A$70,SMALL(IF($U$6=$B$1:$B$70,ROW($B$1:$B$70)-MIN(ROW($A$1:$A$70))+1,""), ROW()-1)),"")</f>
        <v/>
      </c>
      <c r="AP40" s="851" t="str" cm="1">
        <f t="array" ref="AP40">IFERROR(INDEX($A$71:$A$471,SMALL(IF($U$6=$B$71:$B$471,ROW($B$71:$B$471)-MIN(ROW($A$71:$A$471))+1,""), ROW()-1)),"")</f>
        <v/>
      </c>
      <c r="AQ40" s="388"/>
      <c r="AR40" s="388"/>
      <c r="AS40" s="388"/>
      <c r="AT40" s="388"/>
      <c r="BE40" t="s">
        <v>959</v>
      </c>
      <c r="BG40" s="1067" t="e">
        <f t="shared" si="8"/>
        <v>#N/A</v>
      </c>
    </row>
    <row r="41" spans="1:59" ht="15.75" customHeight="1" thickBot="1">
      <c r="A41" s="372" t="str" cm="1">
        <f t="array" ref="A41">IFERROR(_xlfn.IFS(G10=0,"",G10&gt;0,G10),"")</f>
        <v>Jose Miro Quintana</v>
      </c>
      <c r="B41" s="372" t="str" cm="1">
        <f t="array" ref="B41">IFERROR(_xlfn.IFS(I10=0,"",I10&gt;0,I10),"")</f>
        <v>x</v>
      </c>
      <c r="C41" s="388"/>
      <c r="D41" s="1040" t="s">
        <v>1125</v>
      </c>
      <c r="E41" s="1044" t="str">
        <f ca="1">AB4&amp;"  "&amp;"Units"</f>
        <v>0  Units</v>
      </c>
      <c r="F41" s="388"/>
      <c r="G41" s="388"/>
      <c r="H41" s="388"/>
      <c r="I41" s="388"/>
      <c r="J41" s="388"/>
      <c r="K41" s="388"/>
      <c r="L41" s="388"/>
      <c r="M41" s="388"/>
      <c r="N41" s="1310"/>
      <c r="O41" s="388"/>
      <c r="P41" s="388"/>
      <c r="Q41" s="388"/>
      <c r="R41" s="388"/>
      <c r="S41" s="388"/>
      <c r="T41" s="388"/>
      <c r="U41" s="133" t="s">
        <v>891</v>
      </c>
      <c r="V41" s="193" t="s">
        <v>892</v>
      </c>
      <c r="W41" s="102">
        <f t="shared" ca="1" si="10"/>
        <v>0</v>
      </c>
      <c r="X41" s="190" t="s">
        <v>173</v>
      </c>
      <c r="Y41" s="190" t="s">
        <v>173</v>
      </c>
      <c r="Z41" s="61"/>
      <c r="AA41" s="150" t="s">
        <v>514</v>
      </c>
      <c r="AB41" s="146">
        <f ca="1">W12</f>
        <v>1</v>
      </c>
      <c r="AC41" s="147">
        <f>Autobagger_Operator</f>
        <v>600</v>
      </c>
      <c r="AD41" s="121">
        <f t="shared" ref="AD41:AD44" ca="1" si="11">(AC41*AB41*$AD$26)</f>
        <v>6000</v>
      </c>
      <c r="AE41" s="61"/>
      <c r="AF41" s="61">
        <v>2</v>
      </c>
      <c r="AG41" s="228" t="str" cm="1">
        <f t="array" ref="AG41">IFERROR(INDEX($A$1:$A$471,SMALL(IF($U$40=$B$1:$B$471,ROW($B$1:$B$471)-MIN(ROW($A$1:$A$471))+1,""), ROW()-39)),"")</f>
        <v/>
      </c>
      <c r="AH41" s="333" t="str" cm="1">
        <f t="array" ref="AH41">IFERROR(INDEX($A$1:$A$471,SMALL(IF($U$41=$B$1:$B$471,ROW($B$1:$B$471)-MIN(ROW($A$1:$A$471))+1,""), ROW()-39)),"")</f>
        <v/>
      </c>
      <c r="AI41" s="333" t="str" cm="1">
        <f t="array" ref="AI41">IFERROR(INDEX($A$1:$A$471,SMALL(IF($U$46=$B$1:$B$471,ROW($B$1:$B$471)-MIN(ROW($A$1:$A$471))+1,""), ROW()-39)),"")</f>
        <v/>
      </c>
      <c r="AJ41" s="333"/>
      <c r="AK41" s="333" t="str" cm="1">
        <f t="array" ref="AK41">IFERROR(INDEX($A$1:$A$471,SMALL(IF($U$43=$B$1:$B$471,ROW($B$1:$B$471)-MIN(ROW($A$1:$A$471))+1,""), ROW()-39)),"")</f>
        <v/>
      </c>
      <c r="AL41" s="333" t="str" cm="1">
        <f t="array" ref="AL41">IFERROR(INDEX($A$1:$A$471,SMALL(IF($U$42=$B$1:$B$471,ROW($B$1:$B$471)-MIN(ROW($A$1:$A$471))+1,""), ROW()-39)),"")</f>
        <v/>
      </c>
      <c r="AM41" s="333"/>
      <c r="AN41" s="333" t="str" cm="1">
        <f t="array" ref="AN41">IFERROR(INDEX($A$1:$A$371,SMALL(IF($U$47=$B$1:$B$371,ROW($B$1:$B$371)-MIN(ROW($A$1:$A$371))+1,""), ROW()-34)),"")</f>
        <v>Dania Curbelo</v>
      </c>
      <c r="AO41" s="850" t="str" cm="1">
        <f t="array" ref="AO41">IFERROR(INDEX($A$1:$A$70,SMALL(IF($U$6=$B$1:$B$70,ROW($B$1:$B$70)-MIN(ROW($A$1:$A$70))+1,""), ROW()-1)),"")</f>
        <v/>
      </c>
      <c r="AP41" s="851" t="str" cm="1">
        <f t="array" ref="AP41">IFERROR(INDEX($A$71:$A$471,SMALL(IF($U$6=$B$71:$B$471,ROW($B$71:$B$471)-MIN(ROW($A$71:$A$471))+1,""), ROW()-1)),"")</f>
        <v/>
      </c>
      <c r="AQ41" s="388"/>
      <c r="AR41" s="388"/>
      <c r="AS41" s="388"/>
      <c r="AT41" s="388"/>
      <c r="BE41" t="s">
        <v>961</v>
      </c>
      <c r="BF41">
        <v>3</v>
      </c>
      <c r="BG41" s="1067" t="e">
        <f t="shared" si="8"/>
        <v>#N/A</v>
      </c>
    </row>
    <row r="42" spans="1:59" ht="15.75" customHeight="1" thickBot="1">
      <c r="A42" s="372" t="str" cm="1">
        <f t="array" ref="A42">IFERROR(_xlfn.IFS(G11=0,"",G11&gt;0,G11),"")</f>
        <v/>
      </c>
      <c r="B42" s="372" t="str" cm="1">
        <f t="array" ref="B42">IFERROR(_xlfn.IFS(I11=0,"",I11&gt;0,I11),"")</f>
        <v/>
      </c>
      <c r="C42" s="388"/>
      <c r="D42" s="388"/>
      <c r="E42" s="388"/>
      <c r="F42" s="388"/>
      <c r="G42" s="1292" t="s">
        <v>1134</v>
      </c>
      <c r="H42" s="1299"/>
      <c r="I42" s="1299"/>
      <c r="J42" s="1299"/>
      <c r="K42" s="1299"/>
      <c r="L42" s="1299"/>
      <c r="M42" s="1302"/>
      <c r="N42" s="1310"/>
      <c r="O42" s="388"/>
      <c r="P42" s="388"/>
      <c r="Q42" s="388"/>
      <c r="R42" s="388"/>
      <c r="S42" s="388"/>
      <c r="T42" s="388"/>
      <c r="U42" s="133" t="s">
        <v>90</v>
      </c>
      <c r="V42" s="193" t="s">
        <v>90</v>
      </c>
      <c r="W42" s="102">
        <f t="shared" ca="1" si="10"/>
        <v>0</v>
      </c>
      <c r="X42" s="190"/>
      <c r="Y42" s="190"/>
      <c r="Z42" s="61"/>
      <c r="AA42" s="183" t="s">
        <v>531</v>
      </c>
      <c r="AB42" s="163">
        <f ca="1">W20</f>
        <v>0</v>
      </c>
      <c r="AC42" s="147">
        <f>Overstock</f>
        <v>50</v>
      </c>
      <c r="AD42" s="121">
        <f t="shared" ca="1" si="11"/>
        <v>0</v>
      </c>
      <c r="AE42" s="61"/>
      <c r="AF42" s="61">
        <v>3</v>
      </c>
      <c r="AG42" s="228" t="str" cm="1">
        <f t="array" ref="AG42">IFERROR(INDEX($A$1:$A$471,SMALL(IF($U$40=$B$1:$B$471,ROW($B$1:$B$471)-MIN(ROW($A$1:$A$471))+1,""), ROW()-39)),"")</f>
        <v/>
      </c>
      <c r="AH42" s="333" t="str" cm="1">
        <f t="array" ref="AH42">IFERROR(INDEX($A$1:$A$471,SMALL(IF($U$41=$B$1:$B$471,ROW($B$1:$B$471)-MIN(ROW($A$1:$A$471))+1,""), ROW()-39)),"")</f>
        <v/>
      </c>
      <c r="AI42" s="333" t="str" cm="1">
        <f t="array" ref="AI42">IFERROR(INDEX($A$1:$A$471,SMALL(IF($U$46=$B$1:$B$471,ROW($B$1:$B$471)-MIN(ROW($A$1:$A$471))+1,""), ROW()-39)),"")</f>
        <v/>
      </c>
      <c r="AJ42" s="333"/>
      <c r="AK42" s="333" t="str" cm="1">
        <f t="array" ref="AK42">IFERROR(INDEX($A$1:$A$471,SMALL(IF($U$43=$B$1:$B$471,ROW($B$1:$B$471)-MIN(ROW($A$1:$A$471))+1,""), ROW()-39)),"")</f>
        <v/>
      </c>
      <c r="AL42" s="333" t="str" cm="1">
        <f t="array" ref="AL42">IFERROR(INDEX($A$1:$A$471,SMALL(IF($U$42=$B$1:$B$471,ROW($B$1:$B$471)-MIN(ROW($A$1:$A$471))+1,""), ROW()-39)),"")</f>
        <v/>
      </c>
      <c r="AM42" s="333" t="str" cm="1">
        <f t="array" ref="AM42">IFERROR(INDEX($A$1:$A$371,SMALL(IF($U$45=$B$1:$B$371,ROW($B$1:$B$371)-MIN(ROW($A$1:$A$371))+1,""), ROW()-34)),"")</f>
        <v/>
      </c>
      <c r="AN42" s="333" t="str" cm="1">
        <f t="array" ref="AN42">IFERROR(INDEX($A$1:$A$371,SMALL(IF($U$47=$B$1:$B$371,ROW($B$1:$B$371)-MIN(ROW($A$1:$A$371))+1,""), ROW()-34)),"")</f>
        <v>Esther Fonseca</v>
      </c>
      <c r="AO42" s="850" t="str" cm="1">
        <f t="array" ref="AO42">IFERROR(INDEX($A$1:$A$70,SMALL(IF($U$6=$B$1:$B$70,ROW($B$1:$B$70)-MIN(ROW($A$1:$A$70))+1,""), ROW()-1)),"")</f>
        <v/>
      </c>
      <c r="AP42" s="851" t="str" cm="1">
        <f t="array" ref="AP42">IFERROR(INDEX($A$71:$A$471,SMALL(IF($U$6=$B$71:$B$471,ROW($B$71:$B$471)-MIN(ROW($A$71:$A$471))+1,""), ROW()-1)),"")</f>
        <v/>
      </c>
      <c r="AQ42" s="388"/>
      <c r="AR42" s="388"/>
      <c r="AS42" s="388"/>
      <c r="AT42" s="388"/>
      <c r="BE42" t="s">
        <v>965</v>
      </c>
      <c r="BF42">
        <v>3</v>
      </c>
      <c r="BG42" s="1067" t="e">
        <f t="shared" si="8"/>
        <v>#N/A</v>
      </c>
    </row>
    <row r="43" spans="1:59" ht="15.75">
      <c r="A43" s="372" t="str" cm="1">
        <f t="array" ref="A43">IFERROR(_xlfn.IFS(G12=0,"",G12&gt;0,G12),"")</f>
        <v/>
      </c>
      <c r="B43" s="372" t="str" cm="1">
        <f t="array" ref="B43">IFERROR(_xlfn.IFS(I12=0,"",I12&gt;0,I12),"")</f>
        <v/>
      </c>
      <c r="C43" s="388"/>
      <c r="D43" s="1290" t="s">
        <v>1135</v>
      </c>
      <c r="E43" s="1291"/>
      <c r="F43" s="388"/>
      <c r="G43" s="1289" t="s">
        <v>1136</v>
      </c>
      <c r="H43" s="1287"/>
      <c r="I43" s="1287"/>
      <c r="J43" s="1287"/>
      <c r="K43" s="1287"/>
      <c r="L43" s="1287"/>
      <c r="M43" s="1288"/>
      <c r="N43" s="1310"/>
      <c r="O43" s="388"/>
      <c r="P43" s="388"/>
      <c r="Q43" s="388"/>
      <c r="R43" s="388"/>
      <c r="S43" s="388"/>
      <c r="T43" s="388"/>
      <c r="U43" s="136" t="s">
        <v>88</v>
      </c>
      <c r="V43" s="193" t="s">
        <v>88</v>
      </c>
      <c r="W43" s="102">
        <f t="shared" ca="1" si="10"/>
        <v>0</v>
      </c>
      <c r="X43" s="190"/>
      <c r="Y43" s="190"/>
      <c r="Z43" s="61"/>
      <c r="AA43" s="183" t="s">
        <v>534</v>
      </c>
      <c r="AB43" s="163">
        <f ca="1">W21</f>
        <v>1</v>
      </c>
      <c r="AC43" s="147">
        <f>Replenishment_pull</f>
        <v>40</v>
      </c>
      <c r="AD43" s="121">
        <f t="shared" ca="1" si="11"/>
        <v>400</v>
      </c>
      <c r="AE43" s="61"/>
      <c r="AF43" s="61">
        <v>4</v>
      </c>
      <c r="AG43" s="228" t="str" cm="1">
        <f t="array" ref="AG43">IFERROR(INDEX($A$1:$A$471,SMALL(IF($U$40=$B$1:$B$471,ROW($B$1:$B$471)-MIN(ROW($A$1:$A$471))+1,""), ROW()-39)),"")</f>
        <v/>
      </c>
      <c r="AH43" s="333" t="str" cm="1">
        <f t="array" ref="AH43">IFERROR(INDEX($A$1:$A$471,SMALL(IF($U$41=$B$1:$B$471,ROW($B$1:$B$471)-MIN(ROW($A$1:$A$471))+1,""), ROW()-39)),"")</f>
        <v/>
      </c>
      <c r="AI43" s="333" t="str" cm="1">
        <f t="array" ref="AI43">IFERROR(INDEX($A$1:$A$471,SMALL(IF($U$46=$B$1:$B$471,ROW($B$1:$B$471)-MIN(ROW($A$1:$A$471))+1,""), ROW()-39)),"")</f>
        <v/>
      </c>
      <c r="AJ43" s="333"/>
      <c r="AK43" s="333" t="str" cm="1">
        <f t="array" ref="AK43">IFERROR(INDEX($A$1:$A$471,SMALL(IF($U$43=$B$1:$B$471,ROW($B$1:$B$471)-MIN(ROW($A$1:$A$471))+1,""), ROW()-39)),"")</f>
        <v/>
      </c>
      <c r="AL43" s="333" t="str" cm="1">
        <f t="array" ref="AL43">IFERROR(INDEX($A$1:$A$471,SMALL(IF($U$42=$B$1:$B$471,ROW($B$1:$B$471)-MIN(ROW($A$1:$A$471))+1,""), ROW()-39)),"")</f>
        <v/>
      </c>
      <c r="AM43" s="333" t="str" cm="1">
        <f t="array" ref="AM43">IFERROR(INDEX($A$1:$A$371,SMALL(IF($U$45=$B$1:$B$371,ROW($B$1:$B$371)-MIN(ROW($A$1:$A$371))+1,""), ROW()-34)),"")</f>
        <v/>
      </c>
      <c r="AN43" s="333" t="str" cm="1">
        <f t="array" ref="AN43">IFERROR(INDEX($A$1:$A$371,SMALL(IF($U$47=$B$1:$B$371,ROW($B$1:$B$371)-MIN(ROW($A$1:$A$371))+1,""), ROW()-34)),"")</f>
        <v>Yordanka Manzanares</v>
      </c>
      <c r="AO43" s="850" t="str" cm="1">
        <f t="array" ref="AO43">IFERROR(INDEX($A$1:$A$70,SMALL(IF($U$6=$B$1:$B$70,ROW($B$1:$B$70)-MIN(ROW($A$1:$A$70))+1,""), ROW()-1)),"")</f>
        <v/>
      </c>
      <c r="AP43" s="851" t="str" cm="1">
        <f t="array" ref="AP43">IFERROR(INDEX($A$71:$A$471,SMALL(IF($U$6=$B$71:$B$471,ROW($B$71:$B$471)-MIN(ROW($A$71:$A$471))+1,""), ROW()-1)),"")</f>
        <v/>
      </c>
      <c r="AQ43" s="388"/>
      <c r="AR43" s="388"/>
      <c r="AS43" s="388"/>
      <c r="AT43" s="388"/>
      <c r="BE43" t="s">
        <v>971</v>
      </c>
      <c r="BF43">
        <v>2</v>
      </c>
      <c r="BG43" s="1067" t="e">
        <f t="shared" si="8"/>
        <v>#N/A</v>
      </c>
    </row>
    <row r="44" spans="1:59" ht="15.75">
      <c r="A44" s="372" t="str" cm="1">
        <f t="array" ref="A44">IFERROR(_xlfn.IFS(G13=0,"",G13&gt;0,G13),"")</f>
        <v/>
      </c>
      <c r="B44" s="372" t="str" cm="1">
        <f t="array" ref="B44">IFERROR(_xlfn.IFS(I13=0,"",I13&gt;0,I13),"")</f>
        <v/>
      </c>
      <c r="C44" s="1281"/>
      <c r="D44" s="1060">
        <f ca="1">X24</f>
        <v>1839</v>
      </c>
      <c r="E44" s="1046" t="s">
        <v>1137</v>
      </c>
      <c r="F44" s="388"/>
      <c r="G44" s="1289"/>
      <c r="H44" s="1287"/>
      <c r="I44" s="1287"/>
      <c r="J44" s="1287"/>
      <c r="K44" s="1287"/>
      <c r="L44" s="1287"/>
      <c r="M44" s="1288"/>
      <c r="N44" s="1310"/>
      <c r="O44" s="388"/>
      <c r="P44" s="388"/>
      <c r="Q44" s="388"/>
      <c r="R44" s="388"/>
      <c r="S44" s="388"/>
      <c r="T44" s="388"/>
      <c r="U44" s="136" t="s">
        <v>898</v>
      </c>
      <c r="V44" s="193" t="s">
        <v>899</v>
      </c>
      <c r="W44" s="102">
        <f t="shared" ca="1" si="10"/>
        <v>0</v>
      </c>
      <c r="X44" s="190"/>
      <c r="Y44" s="190"/>
      <c r="Z44" s="61"/>
      <c r="AA44" s="183" t="s">
        <v>537</v>
      </c>
      <c r="AB44" s="163">
        <f ca="1">W22</f>
        <v>0</v>
      </c>
      <c r="AC44" s="147">
        <f>Replenishment_throw</f>
        <v>35</v>
      </c>
      <c r="AD44" s="121">
        <f t="shared" ca="1" si="11"/>
        <v>0</v>
      </c>
      <c r="AE44" s="61"/>
      <c r="AF44" s="61">
        <v>5</v>
      </c>
      <c r="AG44" s="228" t="str" cm="1">
        <f t="array" ref="AG44">IFERROR(INDEX($A$1:$A$471,SMALL(IF($U$40=$B$1:$B$471,ROW($B$1:$B$471)-MIN(ROW($A$1:$A$471))+1,""), ROW()-39)),"")</f>
        <v/>
      </c>
      <c r="AH44" s="333" t="str" cm="1">
        <f t="array" ref="AH44">IFERROR(INDEX($A$1:$A$471,SMALL(IF($U$41=$B$1:$B$471,ROW($B$1:$B$471)-MIN(ROW($A$1:$A$471))+1,""), ROW()-39)),"")</f>
        <v/>
      </c>
      <c r="AI44" s="333" t="str" cm="1">
        <f t="array" ref="AI44">IFERROR(INDEX($A$1:$A$471,SMALL(IF($U$46=$B$1:$B$471,ROW($B$1:$B$471)-MIN(ROW($A$1:$A$471))+1,""), ROW()-39)),"")</f>
        <v/>
      </c>
      <c r="AJ44" s="333"/>
      <c r="AK44" s="333" t="str" cm="1">
        <f t="array" ref="AK44">IFERROR(INDEX($A$1:$A$471,SMALL(IF($U$43=$B$1:$B$471,ROW($B$1:$B$471)-MIN(ROW($A$1:$A$471))+1,""), ROW()-39)),"")</f>
        <v/>
      </c>
      <c r="AL44" s="333" t="str" cm="1">
        <f t="array" ref="AL44">IFERROR(INDEX($A$1:$A$471,SMALL(IF($U$42=$B$1:$B$471,ROW($B$1:$B$471)-MIN(ROW($A$1:$A$471))+1,""), ROW()-39)),"")</f>
        <v/>
      </c>
      <c r="AM44" s="333" t="str" cm="1">
        <f t="array" ref="AM44">IFERROR(INDEX($A$1:$A$371,SMALL(IF($U$45=$B$1:$B$371,ROW($B$1:$B$371)-MIN(ROW($A$1:$A$371))+1,""), ROW()-34)),"")</f>
        <v/>
      </c>
      <c r="AN44" s="333" t="str" cm="1">
        <f t="array" ref="AN44">IFERROR(INDEX($A$1:$A$371,SMALL(IF($U$47=$B$1:$B$371,ROW($B$1:$B$371)-MIN(ROW($A$1:$A$371))+1,""), ROW()-34)),"")</f>
        <v>Jackie Gomez</v>
      </c>
      <c r="AO44" s="850" t="str" cm="1">
        <f t="array" ref="AO44">IFERROR(INDEX($A$1:$A$70,SMALL(IF($U$6=$B$1:$B$70,ROW($B$1:$B$70)-MIN(ROW($A$1:$A$70))+1,""), ROW()-1)),"")</f>
        <v/>
      </c>
      <c r="AP44" s="851" t="str" cm="1">
        <f t="array" ref="AP44">IFERROR(INDEX($A$71:$A$471,SMALL(IF($U$6=$B$71:$B$471,ROW($B$71:$B$471)-MIN(ROW($A$71:$A$471))+1,""), ROW()-1)),"")</f>
        <v/>
      </c>
      <c r="AQ44" s="388"/>
      <c r="AR44" s="388"/>
      <c r="AS44" s="388"/>
      <c r="AT44" s="388"/>
      <c r="BE44" t="s">
        <v>974</v>
      </c>
      <c r="BF44">
        <v>4</v>
      </c>
      <c r="BG44" s="1067" t="e">
        <f t="shared" si="8"/>
        <v>#N/A</v>
      </c>
    </row>
    <row r="45" spans="1:59" ht="15.75">
      <c r="A45" s="372" t="str" cm="1">
        <f t="array" ref="A45">IFERROR(_xlfn.IFS(G14=0,"",G14&gt;0,G14),"")</f>
        <v/>
      </c>
      <c r="B45" s="372" t="str" cm="1">
        <f t="array" ref="B45">IFERROR(_xlfn.IFS(I14=0,"",I14&gt;0,I14),"")</f>
        <v/>
      </c>
      <c r="C45" s="1281"/>
      <c r="D45" s="1050">
        <f ca="1">_xlfn.IFNA(LOOKUP(TODAY(),'Inbound SOS &amp; EOD'!$1:$1,'Inbound SOS &amp; EOD'!30:30),0)</f>
        <v>45687</v>
      </c>
      <c r="E45" s="1047" t="str">
        <f ca="1">"Returns putaway"&amp;"      "&amp;X26</f>
        <v>Returns putaway      358</v>
      </c>
      <c r="F45" s="388"/>
      <c r="G45" s="1289" t="s">
        <v>1138</v>
      </c>
      <c r="H45" s="1287"/>
      <c r="I45" s="1287"/>
      <c r="J45" s="1287"/>
      <c r="K45" s="1287"/>
      <c r="L45" s="1287"/>
      <c r="M45" s="1288"/>
      <c r="N45" s="1310"/>
      <c r="O45" s="388"/>
      <c r="P45" s="388"/>
      <c r="Q45" s="388"/>
      <c r="R45" s="388"/>
      <c r="S45" s="388"/>
      <c r="T45" s="388"/>
      <c r="U45" s="137" t="s">
        <v>900</v>
      </c>
      <c r="V45" s="193" t="s">
        <v>901</v>
      </c>
      <c r="W45" s="102">
        <f t="shared" ca="1" si="10"/>
        <v>2</v>
      </c>
      <c r="X45" s="190"/>
      <c r="Y45" s="190"/>
      <c r="Z45" s="61"/>
      <c r="AA45" s="388"/>
      <c r="AB45" s="388"/>
      <c r="AC45" s="388"/>
      <c r="AD45" s="388"/>
      <c r="AE45" s="61"/>
      <c r="AF45" s="61">
        <v>6</v>
      </c>
      <c r="AG45" s="228" t="str" cm="1">
        <f t="array" ref="AG45">IFERROR(INDEX($A$1:$A$471,SMALL(IF($U$40=$B$1:$B$471,ROW($B$1:$B$471)-MIN(ROW($A$1:$A$471))+1,""), ROW()-39)),"")</f>
        <v/>
      </c>
      <c r="AH45" s="333" t="str" cm="1">
        <f t="array" ref="AH45">IFERROR(INDEX($A$1:$A$471,SMALL(IF($U$41=$B$1:$B$471,ROW($B$1:$B$471)-MIN(ROW($A$1:$A$471))+1,""), ROW()-39)),"")</f>
        <v/>
      </c>
      <c r="AI45" s="333" t="str" cm="1">
        <f t="array" ref="AI45">IFERROR(INDEX($A$1:$A$471,SMALL(IF($U$46=$B$1:$B$471,ROW($B$1:$B$471)-MIN(ROW($A$1:$A$471))+1,""), ROW()-39)),"")</f>
        <v/>
      </c>
      <c r="AJ45" s="333"/>
      <c r="AK45" s="333" t="str" cm="1">
        <f t="array" ref="AK45">IFERROR(INDEX($A$1:$A$471,SMALL(IF($U$43=$B$1:$B$471,ROW($B$1:$B$471)-MIN(ROW($A$1:$A$471))+1,""), ROW()-39)),"")</f>
        <v/>
      </c>
      <c r="AL45" s="333" t="str" cm="1">
        <f t="array" ref="AL45">IFERROR(INDEX($A$1:$A$471,SMALL(IF($U$42=$B$1:$B$471,ROW($B$1:$B$471)-MIN(ROW($A$1:$A$471))+1,""), ROW()-39)),"")</f>
        <v/>
      </c>
      <c r="AM45" s="333" t="str" cm="1">
        <f t="array" ref="AM45">IFERROR(INDEX($A$1:$A$371,SMALL(IF($U$45=$B$1:$B$371,ROW($B$1:$B$371)-MIN(ROW($A$1:$A$371))+1,""), ROW()-34)),"")</f>
        <v/>
      </c>
      <c r="AN45" s="333" t="str" cm="1">
        <f t="array" ref="AN45">IFERROR(INDEX($A$1:$A$371,SMALL(IF($U$47=$B$1:$B$371,ROW($B$1:$B$371)-MIN(ROW($A$1:$A$371))+1,""), ROW()-34)),"")</f>
        <v>Madelayne Oduardo</v>
      </c>
      <c r="AO45" s="850" t="str" cm="1">
        <f t="array" ref="AO45">IFERROR(INDEX($A$1:$A$70,SMALL(IF($U$6=$B$1:$B$70,ROW($B$1:$B$70)-MIN(ROW($A$1:$A$70))+1,""), ROW()-1)),"")</f>
        <v/>
      </c>
      <c r="AP45" s="851" t="str" cm="1">
        <f t="array" ref="AP45">IFERROR(INDEX($A$71:$A$471,SMALL(IF($U$6=$B$71:$B$471,ROW($B$71:$B$471)-MIN(ROW($A$71:$A$471))+1,""), ROW()-1)),"")</f>
        <v/>
      </c>
      <c r="AQ45" s="388"/>
      <c r="AR45" s="388"/>
      <c r="AS45" s="388"/>
      <c r="AT45" s="388"/>
      <c r="BE45" t="s">
        <v>952</v>
      </c>
      <c r="BF45">
        <v>4</v>
      </c>
      <c r="BG45" s="1067" t="e">
        <f t="shared" si="8"/>
        <v>#N/A</v>
      </c>
    </row>
    <row r="46" spans="1:59" ht="15.75" customHeight="1" thickBot="1">
      <c r="A46" s="372" t="str" cm="1">
        <f t="array" ref="A46">IFERROR(_xlfn.IFS(G15=0,"",G15&gt;0,G15),"")</f>
        <v/>
      </c>
      <c r="B46" s="372" t="str" cm="1">
        <f t="array" ref="B46">IFERROR(_xlfn.IFS(I15=0,"",I15&gt;0,I15),"")</f>
        <v/>
      </c>
      <c r="C46" s="1281"/>
      <c r="D46" s="1048">
        <f ca="1">X21</f>
        <v>0</v>
      </c>
      <c r="E46" s="1049" t="s">
        <v>534</v>
      </c>
      <c r="F46" s="388"/>
      <c r="G46" s="1289"/>
      <c r="H46" s="1287"/>
      <c r="I46" s="1287"/>
      <c r="J46" s="1287"/>
      <c r="K46" s="1287"/>
      <c r="L46" s="1287"/>
      <c r="M46" s="1288"/>
      <c r="N46" s="1310"/>
      <c r="O46" s="388"/>
      <c r="P46" s="388"/>
      <c r="Q46" s="388"/>
      <c r="R46" s="388"/>
      <c r="S46" s="388"/>
      <c r="T46" s="388"/>
      <c r="U46" s="137" t="s">
        <v>893</v>
      </c>
      <c r="V46" s="193" t="s">
        <v>893</v>
      </c>
      <c r="W46" s="102">
        <f t="shared" ca="1" si="10"/>
        <v>0</v>
      </c>
      <c r="X46" s="190"/>
      <c r="Y46" s="190"/>
      <c r="Z46" s="388"/>
      <c r="AA46" s="388"/>
      <c r="AB46" s="388"/>
      <c r="AC46" s="388"/>
      <c r="AD46" s="388"/>
      <c r="AE46" s="388"/>
      <c r="AF46" s="388">
        <v>7</v>
      </c>
      <c r="AG46" s="855" t="str" cm="1">
        <f t="array" ref="AG46">IFERROR(INDEX($A$1:$A$471,SMALL(IF($U$40=$B$1:$B$471,ROW($B$1:$B$471)-MIN(ROW($A$1:$A$471))+1,""), ROW()-39)),"")</f>
        <v/>
      </c>
      <c r="AH46" s="856" t="str" cm="1">
        <f t="array" ref="AH46">IFERROR(INDEX($A$1:$A$471,SMALL(IF($U$41=$B$1:$B$471,ROW($B$1:$B$471)-MIN(ROW($A$1:$A$471))+1,""), ROW()-39)),"")</f>
        <v/>
      </c>
      <c r="AI46" s="856" t="str" cm="1">
        <f t="array" ref="AI46">IFERROR(INDEX($A$1:$A$471,SMALL(IF($U$46=$B$1:$B$471,ROW($B$1:$B$471)-MIN(ROW($A$1:$A$471))+1,""), ROW()-39)),"")</f>
        <v/>
      </c>
      <c r="AJ46" s="856"/>
      <c r="AK46" s="856" t="str" cm="1">
        <f t="array" ref="AK46">IFERROR(INDEX($A$1:$A$471,SMALL(IF($U$43=$B$1:$B$471,ROW($B$1:$B$471)-MIN(ROW($A$1:$A$471))+1,""), ROW()-39)),"")</f>
        <v/>
      </c>
      <c r="AL46" s="856" t="str" cm="1">
        <f t="array" ref="AL46">IFERROR(INDEX($A$1:$A$471,SMALL(IF($U$42=$B$1:$B$471,ROW($B$1:$B$471)-MIN(ROW($A$1:$A$471))+1,""), ROW()-39)),"")</f>
        <v/>
      </c>
      <c r="AM46" s="856" t="str" cm="1">
        <f t="array" ref="AM46">IFERROR(INDEX($A$1:$A$371,SMALL(IF($U$45=$B$1:$B$371,ROW($B$1:$B$371)-MIN(ROW($A$1:$A$371))+1,""), ROW()-34)),"")</f>
        <v/>
      </c>
      <c r="AN46" s="856" t="str" cm="1">
        <f t="array" ref="AN46">IFERROR(INDEX($A$1:$A$371,SMALL(IF($U$47=$B$1:$B$371,ROW($B$1:$B$371)-MIN(ROW($A$1:$A$371))+1,""), ROW()-34)),"")</f>
        <v>Roxana Lloret</v>
      </c>
      <c r="AO46" s="850" t="str" cm="1">
        <f t="array" ref="AO46">IFERROR(INDEX($A$1:$A$70,SMALL(IF($U$6=$B$1:$B$70,ROW($B$1:$B$70)-MIN(ROW($A$1:$A$70))+1,""), ROW()-1)),"")</f>
        <v/>
      </c>
      <c r="AP46" s="851" t="str" cm="1">
        <f t="array" ref="AP46">IFERROR(INDEX($A$71:$A$471,SMALL(IF($U$6=$B$71:$B$471,ROW($B$71:$B$471)-MIN(ROW($A$71:$A$471))+1,""), ROW()-1)),"")</f>
        <v/>
      </c>
      <c r="AQ46" s="388"/>
      <c r="AR46" s="388"/>
      <c r="AS46" s="388"/>
      <c r="AT46" s="388"/>
      <c r="BE46" t="s">
        <v>434</v>
      </c>
      <c r="BG46" s="1067" t="e">
        <f t="shared" si="8"/>
        <v>#N/A</v>
      </c>
    </row>
    <row r="47" spans="1:59" ht="15.75">
      <c r="A47" s="372" t="str" cm="1">
        <f t="array" ref="A47">IFERROR(_xlfn.IFS(G16=0,"",G16&gt;0,G16),"")</f>
        <v/>
      </c>
      <c r="B47" s="372" t="str" cm="1">
        <f t="array" ref="B47">IFERROR(_xlfn.IFS(I16=0,"",I16&gt;0,I16),"")</f>
        <v/>
      </c>
      <c r="C47" s="1281"/>
      <c r="D47" s="1048">
        <f ca="1">X22</f>
        <v>0</v>
      </c>
      <c r="E47" s="1049" t="s">
        <v>537</v>
      </c>
      <c r="F47" s="388"/>
      <c r="G47" s="1289" t="s">
        <v>1139</v>
      </c>
      <c r="H47" s="1287"/>
      <c r="I47" s="1287"/>
      <c r="J47" s="1287"/>
      <c r="K47" s="1287"/>
      <c r="L47" s="1287"/>
      <c r="M47" s="1288"/>
      <c r="N47" s="1310"/>
      <c r="O47" s="388"/>
      <c r="P47" s="388"/>
      <c r="Q47" s="388"/>
      <c r="R47" s="388"/>
      <c r="S47" s="388"/>
      <c r="T47" s="388"/>
      <c r="U47" s="137" t="s">
        <v>460</v>
      </c>
      <c r="V47" s="193" t="s">
        <v>903</v>
      </c>
      <c r="W47" s="102">
        <f t="shared" ca="1" si="10"/>
        <v>21</v>
      </c>
      <c r="X47" s="61"/>
      <c r="Y47" s="61"/>
      <c r="Z47" s="388"/>
      <c r="AA47" s="388"/>
      <c r="AB47" s="388"/>
      <c r="AC47" s="388"/>
      <c r="AD47" s="388"/>
      <c r="AE47" s="388"/>
      <c r="AF47" s="388">
        <v>8</v>
      </c>
      <c r="AG47" s="855" t="str" cm="1">
        <f t="array" ref="AG47">IFERROR(INDEX($A$1:$A$471,SMALL(IF($U$40=$B$1:$B$471,ROW($B$1:$B$471)-MIN(ROW($A$1:$A$471))+1,""), ROW()-39)),"")</f>
        <v/>
      </c>
      <c r="AH47" s="856" t="str" cm="1">
        <f t="array" ref="AH47">IFERROR(INDEX($A$1:$A$471,SMALL(IF($U$41=$B$1:$B$471,ROW($B$1:$B$471)-MIN(ROW($A$1:$A$471))+1,""), ROW()-39)),"")</f>
        <v/>
      </c>
      <c r="AI47" s="856" t="str" cm="1">
        <f t="array" ref="AI47">IFERROR(INDEX($A$1:$A$471,SMALL(IF($U$46=$B$1:$B$471,ROW($B$1:$B$471)-MIN(ROW($A$1:$A$471))+1,""), ROW()-39)),"")</f>
        <v/>
      </c>
      <c r="AJ47" s="856"/>
      <c r="AK47" s="856" t="str" cm="1">
        <f t="array" ref="AK47">IFERROR(INDEX($A$1:$A$471,SMALL(IF($U$43=$B$1:$B$471,ROW($B$1:$B$471)-MIN(ROW($A$1:$A$471))+1,""), ROW()-39)),"")</f>
        <v/>
      </c>
      <c r="AL47" s="856" t="str" cm="1">
        <f t="array" ref="AL47">IFERROR(INDEX($A$1:$A$471,SMALL(IF($U$42=$B$1:$B$471,ROW($B$1:$B$471)-MIN(ROW($A$1:$A$471))+1,""), ROW()-39)),"")</f>
        <v/>
      </c>
      <c r="AM47" s="856" t="str" cm="1">
        <f t="array" ref="AM47">IFERROR(INDEX($A$1:$A$371,SMALL(IF($U$45=$B$1:$B$371,ROW($B$1:$B$371)-MIN(ROW($A$1:$A$371))+1,""), ROW()-34)),"")</f>
        <v/>
      </c>
      <c r="AN47" s="856" t="str" cm="1">
        <f t="array" ref="AN47">IFERROR(INDEX($A$1:$A$371,SMALL(IF($U$47=$B$1:$B$371,ROW($B$1:$B$371)-MIN(ROW($A$1:$A$371))+1,""), ROW()-34)),"")</f>
        <v xml:space="preserve">Shvodra Anderson </v>
      </c>
      <c r="AO47" s="850" t="str" cm="1">
        <f t="array" ref="AO47">IFERROR(INDEX($A$1:$A$70,SMALL(IF($U$6=$B$1:$B$70,ROW($B$1:$B$70)-MIN(ROW($A$1:$A$70))+1,""), ROW()-1)),"")</f>
        <v/>
      </c>
      <c r="AP47" s="851" t="str" cm="1">
        <f t="array" ref="AP47">IFERROR(INDEX($A$71:$A$471,SMALL(IF($U$6=$B$71:$B$471,ROW($B$71:$B$471)-MIN(ROW($A$71:$A$471))+1,""), ROW()-1)),"")</f>
        <v/>
      </c>
      <c r="AQ47" s="388"/>
      <c r="AR47" s="388"/>
      <c r="AS47" s="388"/>
      <c r="AT47" s="388"/>
      <c r="BE47" t="s">
        <v>437</v>
      </c>
      <c r="BG47" s="1067" t="e">
        <f t="shared" si="8"/>
        <v>#N/A</v>
      </c>
    </row>
    <row r="48" spans="1:59" ht="15.75">
      <c r="A48" s="372" t="str" cm="1">
        <f t="array" ref="A48">IFERROR(_xlfn.IFS(G17=0,"",G17&gt;0,G17),"")</f>
        <v/>
      </c>
      <c r="B48" s="372" t="str" cm="1">
        <f t="array" ref="B48">IFERROR(_xlfn.IFS(I17=0,"",I17&gt;0,I17),"")</f>
        <v/>
      </c>
      <c r="C48" s="1281"/>
      <c r="D48" s="1048">
        <f ca="1">X20</f>
        <v>0</v>
      </c>
      <c r="E48" s="1049" t="s">
        <v>1140</v>
      </c>
      <c r="F48" s="388"/>
      <c r="G48" s="1289"/>
      <c r="H48" s="1287"/>
      <c r="I48" s="1287"/>
      <c r="J48" s="1287"/>
      <c r="K48" s="1287"/>
      <c r="L48" s="1287"/>
      <c r="M48" s="1288"/>
      <c r="N48" s="1310"/>
      <c r="O48" s="388"/>
      <c r="P48" s="388"/>
      <c r="Q48" s="388"/>
      <c r="R48" s="388"/>
      <c r="S48" s="388"/>
      <c r="T48" s="388"/>
      <c r="U48" s="388"/>
      <c r="V48" s="388"/>
      <c r="W48" s="388"/>
      <c r="X48" s="388"/>
      <c r="Y48" s="388"/>
      <c r="Z48" s="388"/>
      <c r="AA48" s="877" t="s">
        <v>904</v>
      </c>
      <c r="AB48" s="70" t="s">
        <v>905</v>
      </c>
      <c r="AC48" s="70" t="s">
        <v>906</v>
      </c>
      <c r="AD48" s="70" t="s">
        <v>807</v>
      </c>
      <c r="AE48" s="388"/>
      <c r="AF48" s="388">
        <v>9</v>
      </c>
      <c r="AG48" s="855" t="str" cm="1">
        <f t="array" ref="AG48">IFERROR(INDEX($A$1:$A$471,SMALL(IF($U$40=$B$1:$B$471,ROW($B$1:$B$471)-MIN(ROW($A$1:$A$471))+1,""), ROW()-39)),"")</f>
        <v/>
      </c>
      <c r="AH48" s="856" t="str" cm="1">
        <f t="array" ref="AH48">IFERROR(INDEX($A$1:$A$471,SMALL(IF($U$41=$B$1:$B$471,ROW($B$1:$B$471)-MIN(ROW($A$1:$A$471))+1,""), ROW()-39)),"")</f>
        <v/>
      </c>
      <c r="AI48" s="856" t="str" cm="1">
        <f t="array" ref="AI48">IFERROR(INDEX($A$1:$A$471,SMALL(IF($U$46=$B$1:$B$471,ROW($B$1:$B$471)-MIN(ROW($A$1:$A$471))+1,""), ROW()-39)),"")</f>
        <v/>
      </c>
      <c r="AJ48" s="856"/>
      <c r="AK48" s="856" t="str" cm="1">
        <f t="array" ref="AK48">IFERROR(INDEX($A$1:$A$471,SMALL(IF($U$43=$B$1:$B$471,ROW($B$1:$B$471)-MIN(ROW($A$1:$A$471))+1,""), ROW()-39)),"")</f>
        <v/>
      </c>
      <c r="AL48" s="856" t="str" cm="1">
        <f t="array" ref="AL48">IFERROR(INDEX($A$1:$A$471,SMALL(IF($U$42=$B$1:$B$471,ROW($B$1:$B$471)-MIN(ROW($A$1:$A$471))+1,""), ROW()-39)),"")</f>
        <v/>
      </c>
      <c r="AM48" s="856" t="str" cm="1">
        <f t="array" ref="AM48">IFERROR(INDEX($A$1:$A$371,SMALL(IF($U$45=$B$1:$B$371,ROW($B$1:$B$371)-MIN(ROW($A$1:$A$371))+1,""), ROW()-34)),"")</f>
        <v/>
      </c>
      <c r="AN48" s="856" t="str" cm="1">
        <f t="array" ref="AN48">IFERROR(INDEX($A$1:$A$371,SMALL(IF($U$47=$B$1:$B$371,ROW($B$1:$B$371)-MIN(ROW($A$1:$A$371))+1,""), ROW()-34)),"")</f>
        <v>Laura Gonzalez Bustamante</v>
      </c>
      <c r="AO48" s="850" t="str" cm="1">
        <f t="array" ref="AO48">IFERROR(INDEX($A$1:$A$70,SMALL(IF($U$6=$B$1:$B$70,ROW($B$1:$B$70)-MIN(ROW($A$1:$A$70))+1,""), ROW()-1)),"")</f>
        <v/>
      </c>
      <c r="AP48" s="851" t="str" cm="1">
        <f t="array" ref="AP48">IFERROR(INDEX($A$71:$A$471,SMALL(IF($U$6=$B$71:$B$471,ROW($B$71:$B$471)-MIN(ROW($A$71:$A$471))+1,""), ROW()-1)),"")</f>
        <v/>
      </c>
      <c r="AQ48" s="388"/>
      <c r="AR48" s="388"/>
      <c r="AS48" s="388"/>
      <c r="AT48" s="388"/>
      <c r="BE48" t="s">
        <v>444</v>
      </c>
      <c r="BF48" t="s">
        <v>808</v>
      </c>
      <c r="BG48" s="1067" t="e">
        <f t="shared" si="8"/>
        <v>#N/A</v>
      </c>
    </row>
    <row r="49" spans="1:59" ht="15.75">
      <c r="A49" s="372" t="str" cm="1">
        <f t="array" ref="A49">IFERROR(_xlfn.IFS(G18=0,"",G18&gt;0,G18),"")</f>
        <v/>
      </c>
      <c r="B49" s="372" t="str" cm="1">
        <f t="array" ref="B49">IFERROR(_xlfn.IFS(I18=0,"",I18&gt;0,I18),"")</f>
        <v/>
      </c>
      <c r="C49" s="1281"/>
      <c r="D49" s="1048">
        <f ca="1">X28</f>
        <v>523</v>
      </c>
      <c r="E49" s="1049" t="s">
        <v>1141</v>
      </c>
      <c r="F49" s="388"/>
      <c r="G49" s="1286" t="s">
        <v>1142</v>
      </c>
      <c r="H49" s="1287"/>
      <c r="I49" s="1287"/>
      <c r="J49" s="1287"/>
      <c r="K49" s="1287"/>
      <c r="L49" s="1287"/>
      <c r="M49" s="1288"/>
      <c r="N49" s="1310"/>
      <c r="O49" s="388"/>
      <c r="P49" s="388"/>
      <c r="Q49" s="388"/>
      <c r="R49" s="388"/>
      <c r="S49" s="388"/>
      <c r="T49" s="388"/>
      <c r="U49" s="388"/>
      <c r="V49" s="388"/>
      <c r="W49" s="388"/>
      <c r="X49" s="388"/>
      <c r="Y49" s="388"/>
      <c r="Z49" s="71"/>
      <c r="AA49" s="877">
        <v>180</v>
      </c>
      <c r="AB49" s="70">
        <v>0</v>
      </c>
      <c r="AC49" s="70">
        <v>0</v>
      </c>
      <c r="AD49" s="70">
        <f>AA49*AB49*AC49</f>
        <v>0</v>
      </c>
      <c r="AE49" s="388"/>
      <c r="AF49" s="388">
        <v>10</v>
      </c>
      <c r="AG49" s="855" t="str" cm="1">
        <f t="array" ref="AG49">IFERROR(INDEX($A$1:$A$471,SMALL(IF($U$40=$B$1:$B$471,ROW($B$1:$B$471)-MIN(ROW($A$1:$A$471))+1,""), ROW()-39)),"")</f>
        <v/>
      </c>
      <c r="AH49" s="856" t="str" cm="1">
        <f t="array" ref="AH49">IFERROR(INDEX($A$1:$A$471,SMALL(IF($U$41=$B$1:$B$471,ROW($B$1:$B$471)-MIN(ROW($A$1:$A$471))+1,""), ROW()-39)),"")</f>
        <v/>
      </c>
      <c r="AI49" s="856" t="str" cm="1">
        <f t="array" ref="AI49">IFERROR(INDEX($A$1:$A$471,SMALL(IF($U$46=$B$1:$B$471,ROW($B$1:$B$471)-MIN(ROW($A$1:$A$471))+1,""), ROW()-39)),"")</f>
        <v/>
      </c>
      <c r="AJ49" s="856"/>
      <c r="AK49" s="856" t="str" cm="1">
        <f t="array" ref="AK49">IFERROR(INDEX($A$1:$A$471,SMALL(IF($U$43=$B$1:$B$471,ROW($B$1:$B$471)-MIN(ROW($A$1:$A$471))+1,""), ROW()-39)),"")</f>
        <v/>
      </c>
      <c r="AL49" s="856" t="str" cm="1">
        <f t="array" ref="AL49">IFERROR(INDEX($A$1:$A$471,SMALL(IF($U$42=$B$1:$B$471,ROW($B$1:$B$471)-MIN(ROW($A$1:$A$471))+1,""), ROW()-39)),"")</f>
        <v/>
      </c>
      <c r="AM49" s="856" t="str" cm="1">
        <f t="array" ref="AM49">IFERROR(INDEX($A$1:$A$371,SMALL(IF($U$45=$B$1:$B$371,ROW($B$1:$B$371)-MIN(ROW($A$1:$A$371))+1,""), ROW()-34)),"")</f>
        <v/>
      </c>
      <c r="AN49" s="856" t="str" cm="1">
        <f t="array" ref="AN49">IFERROR(INDEX($A$1:$A$371,SMALL(IF($U$47=$B$1:$B$371,ROW($B$1:$B$371)-MIN(ROW($A$1:$A$371))+1,""), ROW()-34)),"")</f>
        <v>Mbaya Kapita</v>
      </c>
      <c r="AO49" s="850" t="str" cm="1">
        <f t="array" ref="AO49">IFERROR(INDEX($A$1:$A$70,SMALL(IF($U$6=$B$1:$B$70,ROW($B$1:$B$70)-MIN(ROW($A$1:$A$70))+1,""), ROW()-1)),"")</f>
        <v/>
      </c>
      <c r="AP49" s="851" t="str" cm="1">
        <f t="array" ref="AP49">IFERROR(INDEX($A$71:$A$471,SMALL(IF($U$6=$B$71:$B$471,ROW($B$71:$B$471)-MIN(ROW($A$71:$A$471))+1,""), ROW()-1)),"")</f>
        <v/>
      </c>
      <c r="AQ49" s="388"/>
      <c r="AR49" s="388"/>
      <c r="AS49" s="388"/>
      <c r="AT49" s="388"/>
      <c r="BE49" t="s">
        <v>969</v>
      </c>
      <c r="BG49" s="1067" t="e">
        <f t="shared" si="8"/>
        <v>#N/A</v>
      </c>
    </row>
    <row r="50" spans="1:59" ht="15.75">
      <c r="A50" s="372" t="str" cm="1">
        <f t="array" ref="A50">IFERROR(_xlfn.IFS(G19=0,"",G19&gt;0,G19),"")</f>
        <v/>
      </c>
      <c r="B50" s="372" t="str" cm="1">
        <f t="array" ref="B50">IFERROR(_xlfn.IFS(I19=0,"",I19&gt;0,I19),"")</f>
        <v/>
      </c>
      <c r="C50" s="1281"/>
      <c r="D50" s="388"/>
      <c r="E50" s="388"/>
      <c r="F50" s="388"/>
      <c r="G50" s="1289"/>
      <c r="H50" s="1287"/>
      <c r="I50" s="1287"/>
      <c r="J50" s="1287"/>
      <c r="K50" s="1287"/>
      <c r="L50" s="1287"/>
      <c r="M50" s="1288"/>
      <c r="N50" s="1310"/>
      <c r="O50" s="388"/>
      <c r="P50" s="388"/>
      <c r="Q50" s="388"/>
      <c r="R50" s="388"/>
      <c r="S50" s="388"/>
      <c r="T50" s="388"/>
      <c r="U50" s="388"/>
      <c r="V50" s="388"/>
      <c r="W50" s="388"/>
      <c r="X50" s="388"/>
      <c r="Y50" s="388"/>
      <c r="Z50" s="71" t="s">
        <v>907</v>
      </c>
      <c r="AA50" s="877">
        <v>150</v>
      </c>
      <c r="AB50" s="70">
        <v>2</v>
      </c>
      <c r="AC50" s="876">
        <v>8</v>
      </c>
      <c r="AD50" s="876">
        <f>AA50*AB50*AC50</f>
        <v>2400</v>
      </c>
      <c r="AE50" s="388"/>
      <c r="AF50" s="388">
        <v>11</v>
      </c>
      <c r="AG50" s="855" t="str" cm="1">
        <f t="array" ref="AG50">IFERROR(INDEX($A$1:$A$471,SMALL(IF($U$40=$B$1:$B$471,ROW($B$1:$B$471)-MIN(ROW($A$1:$A$471))+1,""), ROW()-39)),"")</f>
        <v/>
      </c>
      <c r="AH50" s="856" t="str" cm="1">
        <f t="array" ref="AH50">IFERROR(INDEX($A$1:$A$471,SMALL(IF($U$41=$B$1:$B$471,ROW($B$1:$B$471)-MIN(ROW($A$1:$A$471))+1,""), ROW()-39)),"")</f>
        <v/>
      </c>
      <c r="AI50" s="856" t="str" cm="1">
        <f t="array" ref="AI50">IFERROR(INDEX($A$1:$A$471,SMALL(IF($U$46=$B$1:$B$471,ROW($B$1:$B$471)-MIN(ROW($A$1:$A$471))+1,""), ROW()-39)),"")</f>
        <v/>
      </c>
      <c r="AJ50" s="856"/>
      <c r="AK50" s="856" t="str" cm="1">
        <f t="array" ref="AK50">IFERROR(INDEX($A$1:$A$471,SMALL(IF($U$43=$B$1:$B$471,ROW($B$1:$B$471)-MIN(ROW($A$1:$A$471))+1,""), ROW()-39)),"")</f>
        <v/>
      </c>
      <c r="AL50" s="856" t="str" cm="1">
        <f t="array" ref="AL50">IFERROR(INDEX($A$1:$A$471,SMALL(IF($U$42=$B$1:$B$471,ROW($B$1:$B$471)-MIN(ROW($A$1:$A$471))+1,""), ROW()-39)),"")</f>
        <v/>
      </c>
      <c r="AM50" s="856" t="str" cm="1">
        <f t="array" ref="AM50">IFERROR(INDEX($A$1:$A$371,SMALL(IF($U$45=$B$1:$B$371,ROW($B$1:$B$371)-MIN(ROW($A$1:$A$371))+1,""), ROW()-34)),"")</f>
        <v/>
      </c>
      <c r="AN50" s="856" t="str" cm="1">
        <f t="array" ref="AN50">IFERROR(INDEX($A$1:$A$371,SMALL(IF($U$47=$B$1:$B$371,ROW($B$1:$B$371)-MIN(ROW($A$1:$A$371))+1,""), ROW()-34)),"")</f>
        <v>Arnoldo Vega Pineiro</v>
      </c>
      <c r="AO50" s="850" t="str" cm="1">
        <f t="array" ref="AO50">IFERROR(INDEX($A$1:$A$70,SMALL(IF($U$6=$B$1:$B$70,ROW($B$1:$B$70)-MIN(ROW($A$1:$A$70))+1,""), ROW()-1)),"")</f>
        <v/>
      </c>
      <c r="AP50" s="851" t="str" cm="1">
        <f t="array" ref="AP50">IFERROR(INDEX($A$71:$A$471,SMALL(IF($U$6=$B$71:$B$471,ROW($B$71:$B$471)-MIN(ROW($A$71:$A$471))+1,""), ROW()-1)),"")</f>
        <v/>
      </c>
      <c r="AQ50" s="388"/>
      <c r="AR50" s="388"/>
      <c r="AS50" s="388"/>
      <c r="AT50" s="388"/>
      <c r="BE50" t="s">
        <v>349</v>
      </c>
      <c r="BG50" s="1067" t="str">
        <f t="shared" si="8"/>
        <v>cb</v>
      </c>
    </row>
    <row r="51" spans="1:59" ht="15.75">
      <c r="A51" s="372" t="str" cm="1">
        <f t="array" ref="A51">IFERROR(_xlfn.IFS(G20=0,"",G20&gt;0,G20),"")</f>
        <v/>
      </c>
      <c r="B51" s="372" t="str" cm="1">
        <f t="array" ref="B51">IFERROR(_xlfn.IFS(I20=0,"",I20&gt;0,I20),"")</f>
        <v/>
      </c>
      <c r="C51" s="1281"/>
      <c r="D51" s="388"/>
      <c r="E51" s="388"/>
      <c r="F51" s="388"/>
      <c r="G51" s="1289" t="s">
        <v>1143</v>
      </c>
      <c r="H51" s="1287"/>
      <c r="I51" s="1287"/>
      <c r="J51" s="1287"/>
      <c r="K51" s="1287"/>
      <c r="L51" s="1287"/>
      <c r="M51" s="1288"/>
      <c r="N51" s="1310"/>
      <c r="O51" s="388"/>
      <c r="P51" s="388"/>
      <c r="Q51" s="388"/>
      <c r="R51" s="388"/>
      <c r="S51" s="388"/>
      <c r="T51" s="388"/>
      <c r="U51" s="388"/>
      <c r="V51" s="388"/>
      <c r="W51" s="388"/>
      <c r="X51" s="388"/>
      <c r="Y51" s="388"/>
      <c r="Z51" s="71" t="s">
        <v>908</v>
      </c>
      <c r="AA51" s="61"/>
      <c r="AB51" s="61"/>
      <c r="AC51" s="878" t="s">
        <v>70</v>
      </c>
      <c r="AD51" s="875">
        <f>SUM(AD49:AD50)</f>
        <v>2400</v>
      </c>
      <c r="AE51" s="388"/>
      <c r="AF51" s="388">
        <v>12</v>
      </c>
      <c r="AG51" s="855" t="str" cm="1">
        <f t="array" ref="AG51">IFERROR(INDEX($A$1:$A$471,SMALL(IF($U$40=$B$1:$B$471,ROW($B$1:$B$471)-MIN(ROW($A$1:$A$471))+1,""), ROW()-39)),"")</f>
        <v/>
      </c>
      <c r="AH51" s="856" t="str" cm="1">
        <f t="array" ref="AH51">IFERROR(INDEX($A$1:$A$471,SMALL(IF($U$41=$B$1:$B$471,ROW($B$1:$B$471)-MIN(ROW($A$1:$A$471))+1,""), ROW()-39)),"")</f>
        <v/>
      </c>
      <c r="AI51" s="856" t="str" cm="1">
        <f t="array" ref="AI51">IFERROR(INDEX($A$1:$A$471,SMALL(IF($U$46=$B$1:$B$471,ROW($B$1:$B$471)-MIN(ROW($A$1:$A$471))+1,""), ROW()-39)),"")</f>
        <v/>
      </c>
      <c r="AJ51" s="856"/>
      <c r="AK51" s="856" t="str" cm="1">
        <f t="array" ref="AK51">IFERROR(INDEX($A$1:$A$471,SMALL(IF($U$43=$B$1:$B$471,ROW($B$1:$B$471)-MIN(ROW($A$1:$A$471))+1,""), ROW()-39)),"")</f>
        <v/>
      </c>
      <c r="AL51" s="856" t="str" cm="1">
        <f t="array" ref="AL51">IFERROR(INDEX($A$1:$A$471,SMALL(IF($U$42=$B$1:$B$471,ROW($B$1:$B$471)-MIN(ROW($A$1:$A$471))+1,""), ROW()-39)),"")</f>
        <v/>
      </c>
      <c r="AM51" s="856" t="str" cm="1">
        <f t="array" ref="AM51">IFERROR(INDEX($A$1:$A$371,SMALL(IF($U$45=$B$1:$B$371,ROW($B$1:$B$371)-MIN(ROW($A$1:$A$371))+1,""), ROW()-34)),"")</f>
        <v/>
      </c>
      <c r="AN51" s="856" t="str" cm="1">
        <f t="array" ref="AN51">IFERROR(INDEX($A$1:$A$371,SMALL(IF($U$47=$B$1:$B$371,ROW($B$1:$B$371)-MIN(ROW($A$1:$A$371))+1,""), ROW()-34)),"")</f>
        <v>Iraldo Rodriguez</v>
      </c>
      <c r="AO51" s="850" t="str" cm="1">
        <f t="array" ref="AO51">IFERROR(INDEX($A$1:$A$70,SMALL(IF($U$6=$B$1:$B$70,ROW($B$1:$B$70)-MIN(ROW($A$1:$A$70))+1,""), ROW()-1)),"")</f>
        <v/>
      </c>
      <c r="AP51" s="851" t="str" cm="1">
        <f t="array" ref="AP51">IFERROR(INDEX($A$71:$A$471,SMALL(IF($U$6=$B$71:$B$471,ROW($B$71:$B$471)-MIN(ROW($A$71:$A$471))+1,""), ROW()-1)),"")</f>
        <v/>
      </c>
      <c r="AQ51" s="388"/>
      <c r="AR51" s="388"/>
      <c r="AS51" s="388"/>
      <c r="AT51" s="388"/>
      <c r="BE51" t="s">
        <v>375</v>
      </c>
      <c r="BF51">
        <v>1</v>
      </c>
      <c r="BG51" s="1067" t="str">
        <f t="shared" si="8"/>
        <v>sn</v>
      </c>
    </row>
    <row r="52" spans="1:59" ht="15.75">
      <c r="A52" s="372" t="str" cm="1">
        <f t="array" ref="A52">IFERROR(_xlfn.IFS(G21=0,"",G21&gt;0,G21),"")</f>
        <v/>
      </c>
      <c r="B52" s="372" t="str" cm="1">
        <f t="array" ref="B52">IFERROR(_xlfn.IFS(I21=0,"",I21&gt;0,I21),"")</f>
        <v/>
      </c>
      <c r="C52" s="1281"/>
      <c r="D52" s="388"/>
      <c r="E52" s="388"/>
      <c r="F52" s="388"/>
      <c r="G52" s="1296"/>
      <c r="H52" s="1297"/>
      <c r="I52" s="1297"/>
      <c r="J52" s="1297"/>
      <c r="K52" s="1297"/>
      <c r="L52" s="1297"/>
      <c r="M52" s="1298"/>
      <c r="N52" s="1310"/>
      <c r="O52" s="388"/>
      <c r="P52" s="388"/>
      <c r="Q52" s="388"/>
      <c r="R52" s="388"/>
      <c r="S52" s="388"/>
      <c r="T52" s="388"/>
      <c r="U52" s="388"/>
      <c r="V52" s="388"/>
      <c r="W52" s="388"/>
      <c r="X52" s="388"/>
      <c r="Y52" s="388"/>
      <c r="AA52" s="388"/>
      <c r="AB52" s="388"/>
      <c r="AE52" s="388"/>
      <c r="AF52" s="388">
        <v>13</v>
      </c>
      <c r="AG52" s="855" t="str" cm="1">
        <f t="array" ref="AG52">IFERROR(INDEX($A$1:$A$471,SMALL(IF($U$40=$B$1:$B$471,ROW($B$1:$B$471)-MIN(ROW($A$1:$A$471))+1,""), ROW()-39)),"")</f>
        <v/>
      </c>
      <c r="AH52" s="856" t="str" cm="1">
        <f t="array" ref="AH52">IFERROR(INDEX($A$1:$A$471,SMALL(IF($U$41=$B$1:$B$471,ROW($B$1:$B$471)-MIN(ROW($A$1:$A$471))+1,""), ROW()-39)),"")</f>
        <v/>
      </c>
      <c r="AI52" s="856" t="str" cm="1">
        <f t="array" ref="AI52">IFERROR(INDEX($A$1:$A$471,SMALL(IF($U$46=$B$1:$B$471,ROW($B$1:$B$471)-MIN(ROW($A$1:$A$471))+1,""), ROW()-39)),"")</f>
        <v/>
      </c>
      <c r="AJ52" s="856"/>
      <c r="AK52" s="856" t="str" cm="1">
        <f t="array" ref="AK52">IFERROR(INDEX($A$1:$A$471,SMALL(IF($U$43=$B$1:$B$471,ROW($B$1:$B$471)-MIN(ROW($A$1:$A$471))+1,""), ROW()-39)),"")</f>
        <v/>
      </c>
      <c r="AL52" s="856" t="str" cm="1">
        <f t="array" ref="AL52">IFERROR(INDEX($A$1:$A$471,SMALL(IF($U$42=$B$1:$B$471,ROW($B$1:$B$471)-MIN(ROW($A$1:$A$471))+1,""), ROW()-39)),"")</f>
        <v/>
      </c>
      <c r="AM52" s="856" t="str" cm="1">
        <f t="array" ref="AM52">IFERROR(INDEX($A$1:$A$371,SMALL(IF($U$45=$B$1:$B$371,ROW($B$1:$B$371)-MIN(ROW($A$1:$A$371))+1,""), ROW()-34)),"")</f>
        <v/>
      </c>
      <c r="AN52" s="856" t="str" cm="1">
        <f t="array" ref="AN52">IFERROR(INDEX($A$1:$A$371,SMALL(IF($U$47=$B$1:$B$371,ROW($B$1:$B$371)-MIN(ROW($A$1:$A$371))+1,""), ROW()-34)),"")</f>
        <v>Jose Posse</v>
      </c>
      <c r="AO52" s="850" t="str" cm="1">
        <f t="array" ref="AO52">IFERROR(INDEX($A$1:$A$70,SMALL(IF($U$6=$B$1:$B$70,ROW($B$1:$B$70)-MIN(ROW($A$1:$A$70))+1,""), ROW()-1)),"")</f>
        <v/>
      </c>
      <c r="AP52" s="851" t="str" cm="1">
        <f t="array" ref="AP52">IFERROR(INDEX($A$71:$A$471,SMALL(IF($U$6=$B$71:$B$471,ROW($B$71:$B$471)-MIN(ROW($A$71:$A$471))+1,""), ROW()-1)),"")</f>
        <v/>
      </c>
      <c r="AQ52" s="388"/>
      <c r="AR52" s="388"/>
      <c r="AS52" s="388"/>
      <c r="AT52" s="388"/>
    </row>
    <row r="53" spans="1:59" ht="15.75">
      <c r="A53" s="372" t="str" cm="1">
        <f t="array" ref="A53">IFERROR(_xlfn.IFS(G22=0,"",G22&gt;0,G22),"")</f>
        <v/>
      </c>
      <c r="B53" s="372" t="str" cm="1">
        <f t="array" ref="B53">IFERROR(_xlfn.IFS(I22=0,"",I22&gt;0,I22),"")</f>
        <v/>
      </c>
      <c r="C53" s="1281"/>
      <c r="D53" s="388"/>
      <c r="E53" s="388"/>
      <c r="F53" s="388"/>
      <c r="G53" s="1282" t="s">
        <v>1144</v>
      </c>
      <c r="H53" s="1283"/>
      <c r="I53" s="1283"/>
      <c r="J53" s="1283"/>
      <c r="K53" s="1283"/>
      <c r="L53" s="1283"/>
      <c r="M53" s="1284"/>
      <c r="N53" s="1310"/>
      <c r="O53" s="388"/>
      <c r="P53" s="388"/>
      <c r="Q53" s="388"/>
      <c r="R53" s="388"/>
      <c r="S53" s="388"/>
      <c r="T53" s="388"/>
      <c r="U53" s="388"/>
      <c r="V53" s="388"/>
      <c r="W53" s="388"/>
      <c r="X53" s="388"/>
      <c r="Y53" s="388"/>
      <c r="Z53" s="388"/>
      <c r="AA53" s="454">
        <v>180</v>
      </c>
      <c r="AB53" s="454">
        <v>0</v>
      </c>
      <c r="AC53" s="66">
        <v>0</v>
      </c>
      <c r="AD53" s="70">
        <f>AA53*AB53*AC53</f>
        <v>0</v>
      </c>
      <c r="AE53" s="388"/>
      <c r="AF53" s="388">
        <v>14</v>
      </c>
      <c r="AG53" s="855" t="str" cm="1">
        <f t="array" ref="AG53">IFERROR(INDEX($A$1:$A$471,SMALL(IF($U$40=$B$1:$B$471,ROW($B$1:$B$471)-MIN(ROW($A$1:$A$471))+1,""), ROW()-39)),"")</f>
        <v/>
      </c>
      <c r="AH53" s="856" t="str" cm="1">
        <f t="array" ref="AH53">IFERROR(INDEX($A$1:$A$471,SMALL(IF($U$41=$B$1:$B$471,ROW($B$1:$B$471)-MIN(ROW($A$1:$A$471))+1,""), ROW()-39)),"")</f>
        <v/>
      </c>
      <c r="AI53" s="856" t="str" cm="1">
        <f t="array" ref="AI53">IFERROR(INDEX($A$1:$A$471,SMALL(IF($U$46=$B$1:$B$471,ROW($B$1:$B$471)-MIN(ROW($A$1:$A$471))+1,""), ROW()-39)),"")</f>
        <v/>
      </c>
      <c r="AJ53" s="856"/>
      <c r="AK53" s="856" t="str" cm="1">
        <f t="array" ref="AK53">IFERROR(INDEX($A$1:$A$471,SMALL(IF($U$43=$B$1:$B$471,ROW($B$1:$B$471)-MIN(ROW($A$1:$A$471))+1,""), ROW()-39)),"")</f>
        <v/>
      </c>
      <c r="AL53" s="856" t="str" cm="1">
        <f t="array" ref="AL53">IFERROR(INDEX($A$1:$A$471,SMALL(IF($U$42=$B$1:$B$471,ROW($B$1:$B$471)-MIN(ROW($A$1:$A$471))+1,""), ROW()-39)),"")</f>
        <v/>
      </c>
      <c r="AM53" s="856" t="str" cm="1">
        <f t="array" ref="AM53">IFERROR(INDEX($A$1:$A$371,SMALL(IF($U$45=$B$1:$B$371,ROW($B$1:$B$371)-MIN(ROW($A$1:$A$371))+1,""), ROW()-34)),"")</f>
        <v/>
      </c>
      <c r="AN53" s="856" t="str" cm="1">
        <f t="array" ref="AN53">IFERROR(INDEX($A$1:$A$371,SMALL(IF($U$47=$B$1:$B$371,ROW($B$1:$B$371)-MIN(ROW($A$1:$A$371))+1,""), ROW()-34)),"")</f>
        <v>Belisario Gonzalez Arevalo</v>
      </c>
      <c r="AO53" s="850" t="str" cm="1">
        <f t="array" ref="AO53">IFERROR(INDEX($A$1:$A$70,SMALL(IF($U$6=$B$1:$B$70,ROW($B$1:$B$70)-MIN(ROW($A$1:$A$70))+1,""), ROW()-1)),"")</f>
        <v/>
      </c>
      <c r="AP53" s="851" t="str" cm="1">
        <f t="array" ref="AP53">IFERROR(INDEX($A$71:$A$471,SMALL(IF($U$6=$B$71:$B$471,ROW($B$71:$B$471)-MIN(ROW($A$71:$A$471))+1,""), ROW()-1)),"")</f>
        <v/>
      </c>
      <c r="AQ53" s="388"/>
      <c r="AR53" s="388"/>
      <c r="AS53" s="388"/>
      <c r="AT53" s="388"/>
    </row>
    <row r="54" spans="1:59" ht="15.75">
      <c r="A54" s="372" t="str" cm="1">
        <f t="array" ref="A54">IFERROR(_xlfn.IFS(G23=0,"",G23&gt;0,G23),"")</f>
        <v/>
      </c>
      <c r="B54" s="372" t="str" cm="1">
        <f t="array" ref="B54">IFERROR(_xlfn.IFS(I24=0,"",I24&gt;0,I24),"")</f>
        <v/>
      </c>
      <c r="C54" s="1281"/>
      <c r="D54" s="388"/>
      <c r="E54" s="388"/>
      <c r="F54" s="388"/>
      <c r="G54" s="1285"/>
      <c r="H54" s="1283"/>
      <c r="I54" s="1283"/>
      <c r="J54" s="1283"/>
      <c r="K54" s="1283"/>
      <c r="L54" s="1283"/>
      <c r="M54" s="1284"/>
      <c r="N54" s="1310"/>
      <c r="O54" s="388"/>
      <c r="P54" s="388"/>
      <c r="Q54" s="388"/>
      <c r="R54" s="388"/>
      <c r="S54" s="388"/>
      <c r="T54" s="388"/>
      <c r="U54" s="388"/>
      <c r="V54" s="388"/>
      <c r="W54" s="388"/>
      <c r="X54" s="388"/>
      <c r="Y54" s="388"/>
      <c r="Z54" s="881" t="s">
        <v>909</v>
      </c>
      <c r="AA54" s="454">
        <v>153</v>
      </c>
      <c r="AB54" s="454">
        <v>0</v>
      </c>
      <c r="AC54" s="290">
        <v>0</v>
      </c>
      <c r="AD54" s="876">
        <f>AA54*AB54*AC54</f>
        <v>0</v>
      </c>
      <c r="AE54" s="388"/>
      <c r="AF54" s="388">
        <v>15</v>
      </c>
      <c r="AG54" s="855" t="str" cm="1">
        <f t="array" ref="AG54">IFERROR(INDEX($A$1:$A$471,SMALL(IF($U$40=$B$1:$B$471,ROW($B$1:$B$471)-MIN(ROW($A$1:$A$471))+1,""), ROW()-39)),"")</f>
        <v/>
      </c>
      <c r="AH54" s="856" t="str" cm="1">
        <f t="array" ref="AH54">IFERROR(INDEX($A$1:$A$471,SMALL(IF($U$41=$B$1:$B$471,ROW($B$1:$B$471)-MIN(ROW($A$1:$A$471))+1,""), ROW()-39)),"")</f>
        <v/>
      </c>
      <c r="AI54" s="856" t="str" cm="1">
        <f t="array" ref="AI54">IFERROR(INDEX($A$1:$A$471,SMALL(IF($U$46=$B$1:$B$471,ROW($B$1:$B$471)-MIN(ROW($A$1:$A$471))+1,""), ROW()-39)),"")</f>
        <v/>
      </c>
      <c r="AJ54" s="856"/>
      <c r="AK54" s="856" t="str" cm="1">
        <f t="array" ref="AK54">IFERROR(INDEX($A$1:$A$471,SMALL(IF($U$43=$B$1:$B$471,ROW($B$1:$B$471)-MIN(ROW($A$1:$A$471))+1,""), ROW()-39)),"")</f>
        <v/>
      </c>
      <c r="AL54" s="856" t="str" cm="1">
        <f t="array" ref="AL54">IFERROR(INDEX($A$1:$A$471,SMALL(IF($U$42=$B$1:$B$471,ROW($B$1:$B$471)-MIN(ROW($A$1:$A$471))+1,""), ROW()-39)),"")</f>
        <v/>
      </c>
      <c r="AM54" s="856" t="str" cm="1">
        <f t="array" ref="AM54">IFERROR(INDEX($A$1:$A$371,SMALL(IF($U$45=$B$1:$B$371,ROW($B$1:$B$371)-MIN(ROW($A$1:$A$371))+1,""), ROW()-34)),"")</f>
        <v/>
      </c>
      <c r="AN54" s="856" t="str" cm="1">
        <f t="array" ref="AN54">IFERROR(INDEX($A$1:$A$371,SMALL(IF($U$47=$B$1:$B$371,ROW($B$1:$B$371)-MIN(ROW($A$1:$A$371))+1,""), ROW()-34)),"")</f>
        <v>Hector Rocha</v>
      </c>
      <c r="AO54" s="850" t="str" cm="1">
        <f t="array" ref="AO54">IFERROR(INDEX($A$1:$A$70,SMALL(IF($U$6=$B$1:$B$70,ROW($B$1:$B$70)-MIN(ROW($A$1:$A$70))+1,""), ROW()-1)),"")</f>
        <v/>
      </c>
      <c r="AP54" s="851" t="str" cm="1">
        <f t="array" ref="AP54">IFERROR(INDEX($A$71:$A$471,SMALL(IF($U$6=$B$71:$B$471,ROW($B$71:$B$471)-MIN(ROW($A$71:$A$471))+1,""), ROW()-1)),"")</f>
        <v/>
      </c>
      <c r="AQ54" s="388"/>
      <c r="AR54" s="388"/>
      <c r="AS54" s="388"/>
      <c r="AT54" s="388"/>
    </row>
    <row r="55" spans="1:59" ht="15.75" customHeight="1">
      <c r="A55" s="372" t="str" cm="1">
        <f t="array" ref="A55">IFERROR(_xlfn.IFS(G24=0,"",G24&gt;0,G24),"")</f>
        <v/>
      </c>
      <c r="B55" s="372" t="str" cm="1">
        <f t="array" ref="B55">IFERROR(_xlfn.IFS(#REF!=0,"",#REF!&gt;0,#REF!),"")</f>
        <v/>
      </c>
      <c r="C55" s="1281"/>
      <c r="D55" s="388"/>
      <c r="E55" s="388"/>
      <c r="F55" s="388"/>
      <c r="G55" s="1286" t="s">
        <v>1145</v>
      </c>
      <c r="H55" s="1287"/>
      <c r="I55" s="1287"/>
      <c r="J55" s="1287"/>
      <c r="K55" s="1287"/>
      <c r="L55" s="1287"/>
      <c r="M55" s="1288"/>
      <c r="N55" s="1310"/>
      <c r="O55" s="388"/>
      <c r="P55" s="388"/>
      <c r="Q55" s="388"/>
      <c r="R55" s="388"/>
      <c r="S55" s="388"/>
      <c r="T55" s="388"/>
      <c r="U55" s="388"/>
      <c r="V55" s="388"/>
      <c r="W55" s="388"/>
      <c r="X55" s="388"/>
      <c r="Y55" s="388"/>
      <c r="Z55" s="881" t="s">
        <v>911</v>
      </c>
      <c r="AA55" s="388"/>
      <c r="AB55" s="388"/>
      <c r="AC55" s="879" t="s">
        <v>912</v>
      </c>
      <c r="AD55" s="880">
        <f>SUM(AD53:AD54)</f>
        <v>0</v>
      </c>
      <c r="AE55" s="388"/>
      <c r="AF55" s="388"/>
      <c r="AG55" s="388"/>
      <c r="AH55" s="388"/>
      <c r="AI55" s="388"/>
      <c r="AJ55" s="388"/>
      <c r="AK55" s="388"/>
      <c r="AL55" s="388"/>
      <c r="AM55" s="388"/>
      <c r="AN55" s="388"/>
      <c r="AO55" s="857"/>
      <c r="AP55" s="857"/>
      <c r="AQ55" s="388"/>
      <c r="AR55" s="388"/>
      <c r="AS55" s="388"/>
      <c r="AT55" s="388"/>
    </row>
    <row r="56" spans="1:59" ht="15.75" customHeight="1">
      <c r="A56" s="372" t="str" cm="1">
        <f t="array" ref="A56">IFERROR(_xlfn.IFS(#REF!=0,"",#REF!&gt;0,#REF!),"")</f>
        <v/>
      </c>
      <c r="B56" s="372" t="str" cm="1">
        <f t="array" ref="B56">IFERROR(_xlfn.IFS(#REF!=0,"",#REF!&gt;0,#REF!),"")</f>
        <v/>
      </c>
      <c r="C56" s="1281"/>
      <c r="D56" s="388"/>
      <c r="E56" s="388"/>
      <c r="F56" s="388"/>
      <c r="G56" s="1289"/>
      <c r="H56" s="1287"/>
      <c r="I56" s="1287"/>
      <c r="J56" s="1287"/>
      <c r="K56" s="1287"/>
      <c r="L56" s="1287"/>
      <c r="M56" s="1288"/>
      <c r="N56" s="1310"/>
      <c r="O56" s="388"/>
      <c r="P56" s="388"/>
      <c r="Q56" s="388"/>
      <c r="R56" s="388"/>
      <c r="S56" s="388"/>
      <c r="T56" s="388"/>
      <c r="U56" s="388"/>
      <c r="V56" s="388"/>
      <c r="W56" s="388"/>
      <c r="X56" s="388"/>
      <c r="Y56" s="388"/>
      <c r="Z56" s="388"/>
      <c r="AA56" s="388"/>
      <c r="AB56" s="388"/>
      <c r="AE56" s="388"/>
      <c r="AF56" s="388"/>
      <c r="AG56" s="388"/>
      <c r="AH56" s="388"/>
      <c r="AI56" s="388"/>
      <c r="AJ56" s="388"/>
      <c r="AK56" s="388"/>
      <c r="AL56" s="388"/>
      <c r="AM56" s="388"/>
      <c r="AN56" s="388"/>
      <c r="AO56" s="857"/>
      <c r="AP56" s="857"/>
      <c r="AQ56" s="388"/>
      <c r="AR56" s="388"/>
      <c r="AS56" s="388"/>
      <c r="AT56" s="388"/>
    </row>
    <row r="57" spans="1:59" ht="15.75" customHeight="1">
      <c r="A57" s="372" t="str" cm="1">
        <f t="array" ref="A57">IFERROR(_xlfn.IFS(#REF!=0,"",#REF!&gt;0,#REF!),"")</f>
        <v/>
      </c>
      <c r="B57" s="372" t="str" cm="1">
        <f t="array" ref="B57">IFERROR(_xlfn.IFS(#REF!=0,"",#REF!&gt;0,#REF!),"")</f>
        <v/>
      </c>
      <c r="C57" s="1281"/>
      <c r="D57" s="388"/>
      <c r="E57" s="388"/>
      <c r="F57" s="388"/>
      <c r="G57" s="1286" t="s">
        <v>1146</v>
      </c>
      <c r="H57" s="1287"/>
      <c r="I57" s="1287"/>
      <c r="J57" s="1287"/>
      <c r="K57" s="1287"/>
      <c r="L57" s="1287"/>
      <c r="M57" s="1288"/>
      <c r="N57" s="1310"/>
      <c r="O57" s="388"/>
      <c r="P57" s="388"/>
      <c r="Q57" s="388"/>
      <c r="R57" s="388"/>
      <c r="S57" s="388"/>
      <c r="T57" s="388"/>
      <c r="U57" s="388"/>
      <c r="V57" s="388"/>
      <c r="W57" s="388"/>
      <c r="X57" s="388"/>
      <c r="Y57" s="388"/>
      <c r="Z57" s="388"/>
      <c r="AA57" s="388"/>
      <c r="AB57" s="388"/>
      <c r="AC57" s="951" t="s">
        <v>913</v>
      </c>
      <c r="AD57" s="952">
        <f>AD51-AD55</f>
        <v>2400</v>
      </c>
      <c r="AE57" s="388"/>
      <c r="AF57" s="388"/>
      <c r="AG57" s="388"/>
      <c r="AH57" s="388"/>
      <c r="AI57" s="388"/>
      <c r="AJ57" s="388"/>
      <c r="AK57" s="388"/>
      <c r="AL57" s="388"/>
      <c r="AM57" s="388"/>
      <c r="AN57" s="388"/>
      <c r="AO57" s="857"/>
      <c r="AP57" s="857"/>
      <c r="AQ57" s="388"/>
      <c r="AR57" s="388"/>
      <c r="AS57" s="388"/>
      <c r="AT57" s="388"/>
    </row>
    <row r="58" spans="1:59" ht="15.75" customHeight="1">
      <c r="A58" s="372" t="str" cm="1">
        <f t="array" ref="A58">IFERROR(_xlfn.IFS(#REF!=0,"",#REF!&gt;0,#REF!),"")</f>
        <v/>
      </c>
      <c r="B58" s="372" t="str" cm="1">
        <f t="array" ref="B58">IFERROR(_xlfn.IFS(#REF!=0,"",#REF!&gt;0,#REF!),"")</f>
        <v/>
      </c>
      <c r="C58" s="1281"/>
      <c r="D58" s="388"/>
      <c r="E58" s="388"/>
      <c r="F58" s="388"/>
      <c r="G58" s="1289"/>
      <c r="H58" s="1287"/>
      <c r="I58" s="1287"/>
      <c r="J58" s="1287"/>
      <c r="K58" s="1287"/>
      <c r="L58" s="1287"/>
      <c r="M58" s="1288"/>
      <c r="N58" s="1310"/>
      <c r="O58" s="388"/>
      <c r="P58" s="388"/>
      <c r="Q58" s="388"/>
      <c r="R58" s="388"/>
      <c r="S58" s="388"/>
      <c r="T58" s="388"/>
      <c r="U58" s="388"/>
      <c r="V58" s="388"/>
      <c r="W58" s="388"/>
      <c r="X58" s="388"/>
      <c r="Y58" s="388"/>
      <c r="Z58" s="388"/>
      <c r="AA58" s="388"/>
      <c r="AB58" s="388"/>
      <c r="AC58" s="388"/>
      <c r="AD58" s="388"/>
      <c r="AE58" s="388"/>
      <c r="AF58" s="388"/>
      <c r="AG58" s="388"/>
      <c r="AH58" s="388"/>
      <c r="AI58" s="388"/>
      <c r="AJ58" s="388"/>
      <c r="AK58" s="388"/>
      <c r="AL58" s="388"/>
      <c r="AM58" s="388"/>
      <c r="AN58" s="388"/>
      <c r="AO58" s="857"/>
      <c r="AP58" s="857"/>
      <c r="AQ58" s="388"/>
      <c r="AR58" s="388"/>
      <c r="AS58" s="388"/>
      <c r="AT58" s="388"/>
    </row>
    <row r="59" spans="1:59" ht="15.75" customHeight="1">
      <c r="A59" s="372" t="str" cm="1">
        <f t="array" ref="A59">IFERROR(_xlfn.IFS(#REF!=0,"",#REF!&gt;0,#REF!),"")</f>
        <v/>
      </c>
      <c r="B59" s="372" t="str" cm="1">
        <f t="array" ref="B59">IFERROR(_xlfn.IFS(#REF!=0,"",#REF!&gt;0,#REF!),"")</f>
        <v/>
      </c>
      <c r="C59" s="1281"/>
      <c r="D59" s="388"/>
      <c r="E59" s="388"/>
      <c r="F59" s="388"/>
      <c r="G59" s="388"/>
      <c r="H59" s="388"/>
      <c r="I59" s="388"/>
      <c r="J59" s="388"/>
      <c r="K59" s="388"/>
      <c r="L59" s="388"/>
      <c r="M59" s="388"/>
      <c r="N59" s="388"/>
      <c r="O59" s="388"/>
      <c r="P59" s="388"/>
      <c r="Q59" s="388"/>
      <c r="R59" s="388"/>
      <c r="S59" s="388"/>
      <c r="T59" s="388"/>
      <c r="U59" s="388"/>
      <c r="V59" s="388"/>
      <c r="W59" s="388"/>
      <c r="X59" s="388"/>
      <c r="Y59" s="388"/>
      <c r="Z59" s="388"/>
      <c r="AA59" s="388"/>
      <c r="AB59" s="388"/>
      <c r="AC59" s="388"/>
      <c r="AD59" s="388"/>
      <c r="AE59" s="388"/>
      <c r="AF59" s="388"/>
      <c r="AG59" s="388"/>
      <c r="AH59" s="388"/>
      <c r="AI59" s="388"/>
      <c r="AJ59" s="388"/>
      <c r="AK59" s="388"/>
      <c r="AL59" s="388"/>
      <c r="AM59" s="388"/>
      <c r="AN59" s="388"/>
      <c r="AO59" s="857"/>
      <c r="AP59" s="857"/>
      <c r="AQ59" s="388"/>
      <c r="AR59" s="388"/>
      <c r="AS59" s="388"/>
      <c r="AT59" s="388"/>
    </row>
    <row r="60" spans="1:59" ht="15">
      <c r="A60" s="372" t="str" cm="1">
        <f t="array" ref="A60">IFERROR(_xlfn.IFS(#REF!=0,"",#REF!&gt;0,#REF!),"")</f>
        <v/>
      </c>
      <c r="B60" s="372" t="str" cm="1">
        <f t="array" ref="B60">IFERROR(_xlfn.IFS(#REF!=0,"",#REF!&gt;0,#REF!),"")</f>
        <v/>
      </c>
      <c r="C60" s="1281"/>
      <c r="D60" s="1317" t="s">
        <v>1147</v>
      </c>
      <c r="E60" s="1318"/>
      <c r="F60" s="1318"/>
      <c r="G60" s="1318"/>
      <c r="H60" s="1318"/>
      <c r="I60" s="1318"/>
      <c r="J60" s="1318"/>
      <c r="K60" s="1318"/>
      <c r="L60" s="1318"/>
      <c r="M60" s="1319"/>
      <c r="N60" s="388"/>
      <c r="O60" s="388"/>
      <c r="P60" s="388"/>
      <c r="Q60" s="388"/>
      <c r="R60" s="388"/>
      <c r="S60" s="388"/>
      <c r="T60" s="388"/>
      <c r="U60" s="388"/>
      <c r="V60" s="388"/>
      <c r="W60" s="388"/>
      <c r="X60" s="388"/>
      <c r="Y60" s="388"/>
      <c r="Z60" s="388"/>
      <c r="AA60" s="388"/>
      <c r="AB60" s="388"/>
      <c r="AC60" s="388"/>
      <c r="AD60" s="388"/>
      <c r="AE60" s="388"/>
      <c r="AF60" s="388"/>
      <c r="AG60" s="388"/>
      <c r="AH60" s="388"/>
      <c r="AI60" s="388"/>
      <c r="AJ60" s="388"/>
      <c r="AK60" s="388"/>
      <c r="AL60" s="388"/>
      <c r="AM60" s="388"/>
      <c r="AN60" s="388"/>
      <c r="AO60" s="388"/>
      <c r="AP60" s="388"/>
      <c r="AQ60" s="388"/>
      <c r="AR60" s="388"/>
      <c r="AS60" s="388"/>
      <c r="AT60" s="388"/>
    </row>
    <row r="61" spans="1:59" ht="15" customHeight="1">
      <c r="A61" s="372" t="str" cm="1">
        <f t="array" ref="A61">IFERROR(_xlfn.IFS(#REF!=0,"",#REF!&gt;0,#REF!),"")</f>
        <v/>
      </c>
      <c r="B61" s="372" t="str" cm="1">
        <f t="array" ref="B61">IFERROR(_xlfn.IFS(#REF!=0,"",#REF!&gt;0,#REF!),"")</f>
        <v/>
      </c>
      <c r="C61" s="1281"/>
      <c r="D61" s="1325"/>
      <c r="E61" s="1326"/>
      <c r="F61" s="1326"/>
      <c r="G61" s="1326"/>
      <c r="H61" s="1326"/>
      <c r="I61" s="1321"/>
      <c r="J61" s="1321"/>
      <c r="K61" s="1321"/>
      <c r="L61" s="1321"/>
      <c r="M61" s="1322"/>
      <c r="N61" s="388"/>
      <c r="O61" s="388"/>
      <c r="P61" s="388"/>
      <c r="Q61" s="388"/>
      <c r="R61" s="388"/>
      <c r="S61" s="388"/>
      <c r="T61" s="388"/>
      <c r="U61" s="388"/>
      <c r="V61" s="388"/>
      <c r="W61" s="388"/>
      <c r="X61" s="388"/>
      <c r="Y61" s="388"/>
      <c r="Z61" s="388"/>
      <c r="AA61" s="388"/>
      <c r="AB61" s="388"/>
      <c r="AC61" s="388"/>
      <c r="AD61" s="388"/>
      <c r="AE61" s="388"/>
      <c r="AF61" s="388"/>
      <c r="AG61" s="388"/>
      <c r="AH61" s="388"/>
      <c r="AI61" s="388"/>
      <c r="AJ61" s="388"/>
      <c r="AK61" s="388"/>
      <c r="AL61" s="388"/>
      <c r="AM61" s="388"/>
      <c r="AN61" s="388"/>
      <c r="AO61" s="388"/>
      <c r="AP61" s="388"/>
      <c r="AQ61" s="388"/>
      <c r="AR61" s="388"/>
      <c r="AS61" s="388"/>
      <c r="AT61" s="388"/>
    </row>
    <row r="62" spans="1:59" ht="15.75" customHeight="1">
      <c r="A62" s="372" t="str" cm="1">
        <f t="array" ref="A62">IFERROR(_xlfn.IFS(#REF!=0,"",#REF!&gt;0,#REF!),"")</f>
        <v/>
      </c>
      <c r="B62" s="372" t="str" cm="1">
        <f t="array" ref="B62">IFERROR(_xlfn.IFS(#REF!=0,"",#REF!&gt;0,#REF!),"")</f>
        <v/>
      </c>
      <c r="C62" s="1281"/>
      <c r="D62" s="1317"/>
      <c r="E62" s="1318"/>
      <c r="F62" s="1318"/>
      <c r="G62" s="1318"/>
      <c r="H62" s="1319"/>
      <c r="I62" s="1317"/>
      <c r="J62" s="1318"/>
      <c r="K62" s="1318"/>
      <c r="L62" s="1318"/>
      <c r="M62" s="1319"/>
      <c r="N62" s="1323" t="s">
        <v>815</v>
      </c>
      <c r="O62" s="1324"/>
      <c r="P62" s="365" t="s">
        <v>888</v>
      </c>
      <c r="Q62" s="388"/>
      <c r="R62" s="388"/>
      <c r="S62" s="388"/>
      <c r="T62" s="388"/>
      <c r="U62" s="388"/>
      <c r="V62" s="388"/>
      <c r="W62" s="388"/>
      <c r="X62" s="388"/>
      <c r="Y62" s="388"/>
      <c r="Z62" s="388"/>
      <c r="AA62" s="388"/>
      <c r="AB62" s="388"/>
      <c r="AC62" s="388"/>
      <c r="AD62" s="388"/>
      <c r="AE62" s="388"/>
      <c r="AF62" s="388"/>
      <c r="AG62" s="388"/>
      <c r="AH62" s="388"/>
      <c r="AI62" s="388"/>
      <c r="AJ62" s="388"/>
      <c r="AK62" s="388"/>
      <c r="AL62" s="388"/>
      <c r="AM62" s="388"/>
      <c r="AN62" s="388"/>
      <c r="AO62" s="388"/>
      <c r="AP62" s="388"/>
      <c r="AQ62" s="388"/>
      <c r="AR62" s="388"/>
      <c r="AS62" s="388"/>
      <c r="AT62" s="388"/>
    </row>
    <row r="63" spans="1:59" ht="15.75" customHeight="1" thickBot="1">
      <c r="A63" s="372" t="str" cm="1">
        <f t="array" ref="A63">IFERROR(_xlfn.IFS(#REF!=0,"",#REF!&gt;0,#REF!),"")</f>
        <v/>
      </c>
      <c r="B63" s="372" t="str" cm="1">
        <f t="array" ref="B63">IFERROR(_xlfn.IFS(#REF!=0,"",#REF!&gt;0,#REF!),"")</f>
        <v/>
      </c>
      <c r="C63" s="1281"/>
      <c r="D63" s="1320"/>
      <c r="E63" s="1321"/>
      <c r="F63" s="1321"/>
      <c r="G63" s="1321"/>
      <c r="H63" s="1322"/>
      <c r="I63" s="1320"/>
      <c r="J63" s="1321"/>
      <c r="K63" s="1321"/>
      <c r="L63" s="1321"/>
      <c r="M63" s="1322"/>
      <c r="N63" s="1323" t="s">
        <v>852</v>
      </c>
      <c r="O63" s="1324"/>
      <c r="P63" s="388"/>
      <c r="Q63" s="388"/>
      <c r="R63" s="388"/>
      <c r="S63" s="388"/>
      <c r="T63" s="388"/>
      <c r="U63" s="388"/>
      <c r="V63" s="388"/>
      <c r="W63" s="388"/>
      <c r="X63" s="388"/>
      <c r="Y63" s="388"/>
      <c r="Z63" s="388"/>
      <c r="AA63" s="388"/>
      <c r="AB63" s="388"/>
      <c r="AC63" s="388"/>
      <c r="AD63" s="388"/>
      <c r="AE63" s="388"/>
      <c r="AF63" s="388"/>
      <c r="AG63" s="388"/>
      <c r="AH63" s="388"/>
      <c r="AI63" s="388"/>
      <c r="AJ63" s="388"/>
      <c r="AK63" s="388"/>
      <c r="AL63" s="388"/>
      <c r="AM63" s="388"/>
      <c r="AN63" s="388"/>
      <c r="AO63" s="388"/>
      <c r="AP63" s="388"/>
      <c r="AQ63" s="388"/>
      <c r="AR63" s="388"/>
      <c r="AS63" s="388"/>
      <c r="AT63" s="388"/>
    </row>
    <row r="64" spans="1:59" ht="15.75" customHeight="1">
      <c r="A64" s="372" t="str" cm="1">
        <f t="array" ref="A64">IFERROR(_xlfn.IFS(#REF!=0,"",#REF!&gt;0,#REF!),"")</f>
        <v/>
      </c>
      <c r="B64" s="372" t="str" cm="1">
        <f t="array" ref="B64">IFERROR(_xlfn.IFS(#REF!=0,"",#REF!&gt;0,#REF!),"")</f>
        <v/>
      </c>
      <c r="C64" s="1281"/>
      <c r="D64" s="1317"/>
      <c r="E64" s="1318"/>
      <c r="F64" s="1318"/>
      <c r="G64" s="1318"/>
      <c r="H64" s="1319"/>
      <c r="I64" s="1317"/>
      <c r="J64" s="1318"/>
      <c r="K64" s="1318"/>
      <c r="L64" s="1318"/>
      <c r="M64" s="1319"/>
      <c r="N64" s="1323" t="s">
        <v>837</v>
      </c>
      <c r="O64" s="1324"/>
      <c r="P64" s="388"/>
      <c r="Q64" s="388"/>
      <c r="R64" s="388"/>
      <c r="S64" s="388"/>
      <c r="T64" s="388"/>
      <c r="U64" s="388"/>
      <c r="V64" s="388"/>
      <c r="W64" s="388"/>
      <c r="X64" s="388"/>
      <c r="Y64" s="388"/>
      <c r="Z64" s="388"/>
      <c r="AA64" s="388"/>
      <c r="AB64" s="388"/>
      <c r="AC64" s="388"/>
      <c r="AD64" s="388"/>
      <c r="AE64" s="388"/>
      <c r="AF64" s="388"/>
      <c r="AG64" s="388"/>
      <c r="AH64" s="388"/>
      <c r="AI64" s="388"/>
      <c r="AJ64" s="388"/>
      <c r="AK64" s="388"/>
      <c r="AL64" s="388"/>
      <c r="AM64" s="388"/>
      <c r="AN64" s="388"/>
      <c r="AO64" s="388"/>
      <c r="AP64" s="388"/>
      <c r="AQ64" s="388"/>
      <c r="AR64" s="388"/>
      <c r="AS64" s="388"/>
      <c r="AT64" s="388"/>
    </row>
    <row r="65" spans="1:46" ht="15.75" customHeight="1" thickBot="1">
      <c r="A65" s="372" t="str" cm="1">
        <f t="array" ref="A65">IFERROR(_xlfn.IFS(#REF!=0,"",#REF!&gt;0,#REF!),"")</f>
        <v/>
      </c>
      <c r="B65" s="372" t="str" cm="1">
        <f t="array" ref="B65">IFERROR(_xlfn.IFS(#REF!=0,"",#REF!&gt;0,#REF!),"")</f>
        <v/>
      </c>
      <c r="C65" s="1281"/>
      <c r="D65" s="1320"/>
      <c r="E65" s="1321"/>
      <c r="F65" s="1321"/>
      <c r="G65" s="1321"/>
      <c r="H65" s="1322"/>
      <c r="I65" s="1320"/>
      <c r="J65" s="1321"/>
      <c r="K65" s="1321"/>
      <c r="L65" s="1321"/>
      <c r="M65" s="1322"/>
      <c r="N65" s="1323" t="s">
        <v>858</v>
      </c>
      <c r="O65" s="1324"/>
      <c r="P65" s="388"/>
      <c r="Q65" s="388"/>
      <c r="R65" s="388"/>
      <c r="S65" s="388"/>
      <c r="T65" s="388"/>
      <c r="U65" s="388"/>
      <c r="V65" s="388"/>
      <c r="W65" s="388"/>
      <c r="X65" s="388"/>
      <c r="Y65" s="388"/>
      <c r="Z65" s="388"/>
      <c r="AA65" s="388"/>
      <c r="AB65" s="388"/>
      <c r="AC65" s="388"/>
      <c r="AD65" s="388"/>
      <c r="AE65" s="388"/>
      <c r="AF65" s="388"/>
      <c r="AG65" s="388"/>
      <c r="AH65" s="388"/>
      <c r="AI65" s="388"/>
      <c r="AJ65" s="388"/>
      <c r="AK65" s="388"/>
      <c r="AL65" s="388"/>
      <c r="AM65" s="388"/>
      <c r="AN65" s="388"/>
      <c r="AO65" s="388"/>
      <c r="AP65" s="388"/>
      <c r="AQ65" s="388"/>
      <c r="AR65" s="388"/>
      <c r="AS65" s="388"/>
      <c r="AT65" s="388"/>
    </row>
    <row r="66" spans="1:46" ht="15.75" customHeight="1">
      <c r="A66" s="372" t="str" cm="1">
        <f t="array" ref="A66">IFERROR(_xlfn.IFS(#REF!=0,"",#REF!&gt;0,#REF!),"")</f>
        <v/>
      </c>
      <c r="B66" s="372" t="str" cm="1">
        <f t="array" ref="B66">IFERROR(_xlfn.IFS(#REF!=0,"",#REF!&gt;0,#REF!),"")</f>
        <v/>
      </c>
      <c r="C66" s="1281"/>
      <c r="D66" s="1317"/>
      <c r="E66" s="1318"/>
      <c r="F66" s="1318"/>
      <c r="G66" s="1318"/>
      <c r="H66" s="1319"/>
      <c r="I66" s="1317"/>
      <c r="J66" s="1318"/>
      <c r="K66" s="1318"/>
      <c r="L66" s="1318"/>
      <c r="M66" s="1319"/>
      <c r="N66" s="1323" t="s">
        <v>847</v>
      </c>
      <c r="O66" s="1324"/>
      <c r="P66" s="388"/>
      <c r="Q66" s="388"/>
      <c r="R66" s="388"/>
      <c r="S66" s="388"/>
      <c r="T66" s="388"/>
      <c r="U66" s="388"/>
      <c r="V66" s="388"/>
      <c r="W66" s="388"/>
      <c r="X66" s="388"/>
      <c r="Y66" s="388"/>
      <c r="Z66" s="388"/>
      <c r="AA66" s="388"/>
      <c r="AB66" s="388"/>
      <c r="AC66" s="388"/>
      <c r="AD66" s="388"/>
      <c r="AE66" s="388"/>
      <c r="AF66" s="388"/>
      <c r="AG66" s="388"/>
      <c r="AH66" s="388"/>
      <c r="AI66" s="388"/>
      <c r="AJ66" s="388"/>
      <c r="AK66" s="388"/>
      <c r="AL66" s="388"/>
      <c r="AM66" s="388"/>
      <c r="AN66" s="388"/>
      <c r="AO66" s="388"/>
      <c r="AP66" s="388"/>
      <c r="AQ66" s="388"/>
      <c r="AR66" s="388"/>
      <c r="AS66" s="388"/>
      <c r="AT66" s="388"/>
    </row>
    <row r="67" spans="1:46" ht="15.75" customHeight="1">
      <c r="A67" s="372" t="str" cm="1">
        <f t="array" ref="A67">IFERROR(_xlfn.IFS(#REF!=0,"",#REF!&gt;0,#REF!),"")</f>
        <v/>
      </c>
      <c r="B67" s="372" t="str" cm="1">
        <f t="array" ref="B67">IFERROR(_xlfn.IFS(#REF!=0,"",#REF!&gt;0,#REF!),"")</f>
        <v/>
      </c>
      <c r="C67" s="1281"/>
      <c r="D67" s="1320"/>
      <c r="E67" s="1321"/>
      <c r="F67" s="1321"/>
      <c r="G67" s="1321"/>
      <c r="H67" s="1322"/>
      <c r="I67" s="1320"/>
      <c r="J67" s="1321"/>
      <c r="K67" s="1321"/>
      <c r="L67" s="1321"/>
      <c r="M67" s="1322"/>
      <c r="N67" s="388"/>
      <c r="O67" s="388"/>
      <c r="P67" s="388"/>
      <c r="Q67" s="388"/>
      <c r="R67" s="388"/>
      <c r="S67" s="388"/>
      <c r="T67" s="388"/>
      <c r="U67" s="388"/>
      <c r="V67" s="388"/>
      <c r="W67" s="388"/>
      <c r="X67" s="388"/>
      <c r="Y67" s="388"/>
      <c r="Z67" s="388"/>
      <c r="AA67" s="388"/>
      <c r="AB67" s="388"/>
      <c r="AC67" s="388"/>
      <c r="AD67" s="388"/>
      <c r="AE67" s="388"/>
      <c r="AF67" s="388"/>
      <c r="AG67" s="388"/>
      <c r="AH67" s="388"/>
      <c r="AI67" s="388"/>
      <c r="AJ67" s="388"/>
      <c r="AK67" s="388"/>
      <c r="AL67" s="388"/>
      <c r="AM67" s="388"/>
      <c r="AN67" s="388"/>
      <c r="AO67" s="388"/>
      <c r="AP67" s="388"/>
      <c r="AQ67" s="388"/>
      <c r="AR67" s="388"/>
      <c r="AS67" s="388"/>
      <c r="AT67" s="388"/>
    </row>
    <row r="68" spans="1:46" ht="15.75" customHeight="1">
      <c r="A68" s="372" t="str" cm="1">
        <f t="array" ref="A68">IFERROR(_xlfn.IFS(#REF!=0,"",#REF!&gt;0,#REF!),"")</f>
        <v/>
      </c>
      <c r="B68" s="372" t="str" cm="1">
        <f t="array" ref="B68">IFERROR(_xlfn.IFS(#REF!=0,"",#REF!&gt;0,#REF!),"")</f>
        <v/>
      </c>
      <c r="C68" s="1281"/>
      <c r="D68" s="1317"/>
      <c r="E68" s="1318"/>
      <c r="F68" s="1318"/>
      <c r="G68" s="1318"/>
      <c r="H68" s="1319"/>
      <c r="I68" s="1317"/>
      <c r="J68" s="1318"/>
      <c r="K68" s="1318"/>
      <c r="L68" s="1318"/>
      <c r="M68" s="1319"/>
      <c r="N68" s="388"/>
      <c r="O68" s="388"/>
      <c r="P68" s="388"/>
      <c r="Q68" s="388"/>
      <c r="R68" s="388"/>
      <c r="S68" s="388"/>
      <c r="T68" s="388"/>
      <c r="U68" s="388"/>
      <c r="V68" s="388"/>
      <c r="W68" s="388"/>
      <c r="X68" s="388"/>
      <c r="Y68" s="388"/>
      <c r="Z68" s="388"/>
      <c r="AA68" s="388"/>
      <c r="AB68" s="388"/>
      <c r="AC68" s="388"/>
      <c r="AD68" s="388"/>
      <c r="AE68" s="388"/>
      <c r="AF68" s="388"/>
      <c r="AG68" s="388"/>
      <c r="AH68" s="388"/>
      <c r="AI68" s="388"/>
      <c r="AJ68" s="388"/>
      <c r="AK68" s="388"/>
      <c r="AL68" s="388"/>
      <c r="AM68" s="388"/>
      <c r="AN68" s="388"/>
      <c r="AO68" s="388"/>
      <c r="AP68" s="388"/>
      <c r="AQ68" s="388"/>
      <c r="AR68" s="388"/>
      <c r="AS68" s="388"/>
      <c r="AT68" s="388"/>
    </row>
    <row r="69" spans="1:46" ht="15.75" customHeight="1">
      <c r="A69" s="372" t="str" cm="1">
        <f t="array" ref="A69">IFERROR(_xlfn.IFS(#REF!=0,"",#REF!&gt;0,#REF!),"")</f>
        <v/>
      </c>
      <c r="B69" s="372" t="str" cm="1">
        <f t="array" ref="B69">IFERROR(_xlfn.IFS(#REF!=0,"",#REF!&gt;0,#REF!),"")</f>
        <v/>
      </c>
      <c r="C69" s="1281"/>
      <c r="D69" s="1320"/>
      <c r="E69" s="1321"/>
      <c r="F69" s="1321"/>
      <c r="G69" s="1321"/>
      <c r="H69" s="1322"/>
      <c r="I69" s="1320"/>
      <c r="J69" s="1321"/>
      <c r="K69" s="1321"/>
      <c r="L69" s="1321"/>
      <c r="M69" s="1322"/>
      <c r="N69" s="388"/>
      <c r="O69" s="388"/>
      <c r="P69" s="388"/>
      <c r="Q69" s="388"/>
      <c r="R69" s="388"/>
      <c r="S69" s="388"/>
      <c r="T69" s="388"/>
      <c r="U69" s="388"/>
      <c r="V69" s="388"/>
      <c r="W69" s="388"/>
      <c r="X69" s="388"/>
      <c r="Y69" s="388"/>
      <c r="Z69" s="388"/>
      <c r="AA69" s="388"/>
      <c r="AB69" s="388"/>
      <c r="AC69" s="388"/>
      <c r="AD69" s="388"/>
      <c r="AE69" s="388"/>
      <c r="AF69" s="388"/>
      <c r="AG69" s="388"/>
      <c r="AH69" s="388"/>
      <c r="AI69" s="388"/>
      <c r="AJ69" s="388"/>
      <c r="AK69" s="388"/>
      <c r="AL69" s="388"/>
      <c r="AM69" s="388"/>
      <c r="AN69" s="388"/>
      <c r="AO69" s="388"/>
      <c r="AP69" s="388"/>
      <c r="AQ69" s="388"/>
      <c r="AR69" s="388"/>
      <c r="AS69" s="388"/>
      <c r="AT69" s="388"/>
    </row>
    <row r="70" spans="1:46" ht="15.75" customHeight="1">
      <c r="A70" s="372" t="str" cm="1">
        <f t="array" ref="A70">IFERROR(_xlfn.IFS(#REF!=0,"",#REF!&gt;0,#REF!),"")</f>
        <v/>
      </c>
      <c r="B70" s="372" t="str" cm="1">
        <f t="array" ref="B70">IFERROR(_xlfn.IFS(#REF!=0,"",#REF!&gt;0,#REF!),"")</f>
        <v/>
      </c>
      <c r="C70" s="1281"/>
      <c r="D70" s="1317"/>
      <c r="E70" s="1318"/>
      <c r="F70" s="1318"/>
      <c r="G70" s="1318"/>
      <c r="H70" s="1319"/>
      <c r="I70" s="1317"/>
      <c r="J70" s="1318"/>
      <c r="K70" s="1318"/>
      <c r="L70" s="1318"/>
      <c r="M70" s="1319"/>
      <c r="N70" s="388"/>
      <c r="O70" s="388"/>
      <c r="P70" s="388"/>
      <c r="Q70" s="388"/>
      <c r="R70" s="388"/>
      <c r="S70" s="388"/>
      <c r="T70" s="388"/>
      <c r="U70" s="388"/>
      <c r="V70" s="388"/>
      <c r="W70" s="388"/>
      <c r="X70" s="388"/>
      <c r="Y70" s="388"/>
      <c r="Z70" s="388"/>
      <c r="AA70" s="388"/>
      <c r="AB70" s="388"/>
      <c r="AC70" s="388"/>
      <c r="AD70" s="388"/>
      <c r="AE70" s="388"/>
      <c r="AF70" s="388"/>
      <c r="AG70" s="388"/>
      <c r="AH70" s="388"/>
      <c r="AI70" s="388"/>
      <c r="AJ70" s="388"/>
      <c r="AK70" s="388"/>
      <c r="AL70" s="388"/>
      <c r="AM70" s="388"/>
      <c r="AN70" s="388"/>
      <c r="AO70" s="388"/>
      <c r="AP70" s="388"/>
      <c r="AQ70" s="388"/>
      <c r="AR70" s="388"/>
      <c r="AS70" s="388"/>
      <c r="AT70" s="388"/>
    </row>
    <row r="71" spans="1:46" ht="15.75" customHeight="1">
      <c r="A71" s="396" t="str" cm="1">
        <f t="array" ref="A71">IFERROR(_xlfn.IFS(J5=0,"",J5&gt;0,J5),"")</f>
        <v>Deja Anderson</v>
      </c>
      <c r="B71" s="396" t="str" cm="1">
        <f t="array" ref="B71">IFERROR(_xlfn.IFS(L5=0,"",L5&gt;0,L5),"")</f>
        <v>L</v>
      </c>
      <c r="C71" s="1281"/>
      <c r="D71" s="1320"/>
      <c r="E71" s="1321"/>
      <c r="F71" s="1321"/>
      <c r="G71" s="1321"/>
      <c r="H71" s="1322"/>
      <c r="I71" s="1320"/>
      <c r="J71" s="1321"/>
      <c r="K71" s="1321"/>
      <c r="L71" s="1321"/>
      <c r="M71" s="1322"/>
      <c r="N71" s="388"/>
      <c r="O71" s="388"/>
      <c r="P71" s="388"/>
      <c r="Q71" s="388"/>
      <c r="R71" s="388"/>
      <c r="S71" s="388"/>
      <c r="T71" s="388"/>
      <c r="U71" s="388"/>
      <c r="V71" s="388"/>
      <c r="W71" s="388"/>
      <c r="X71" s="388"/>
      <c r="Y71" s="388"/>
      <c r="Z71" s="388"/>
      <c r="AA71" s="388"/>
      <c r="AB71" s="388"/>
      <c r="AC71" s="388"/>
      <c r="AD71" s="388"/>
      <c r="AE71" s="388"/>
      <c r="AF71" s="388"/>
      <c r="AG71" s="388"/>
      <c r="AH71" s="388"/>
      <c r="AI71" s="388"/>
      <c r="AJ71" s="388"/>
      <c r="AK71" s="388"/>
      <c r="AL71" s="388"/>
      <c r="AM71" s="388"/>
      <c r="AN71" s="388"/>
      <c r="AO71" s="388"/>
      <c r="AP71" s="388"/>
      <c r="AQ71" s="388"/>
      <c r="AR71" s="388"/>
      <c r="AS71" s="388"/>
      <c r="AT71" s="388"/>
    </row>
    <row r="72" spans="1:46" ht="15.75" customHeight="1">
      <c r="A72" s="396" t="str" cm="1">
        <f t="array" ref="A72">IFERROR(_xlfn.IFS(J6=0,"",J6&gt;0,J6),"")</f>
        <v>Eumary Quinones- Inventory Lead</v>
      </c>
      <c r="B72" s="396" t="str" cm="1">
        <f t="array" ref="B72">IFERROR(_xlfn.IFS(L6=0,"",L6&gt;0,L6),"")</f>
        <v>I</v>
      </c>
      <c r="C72" s="1281"/>
      <c r="D72" s="1317"/>
      <c r="E72" s="1318"/>
      <c r="F72" s="1318"/>
      <c r="G72" s="1318"/>
      <c r="H72" s="1319"/>
      <c r="I72" s="1317"/>
      <c r="J72" s="1318"/>
      <c r="K72" s="1318"/>
      <c r="L72" s="1318"/>
      <c r="M72" s="1319"/>
      <c r="N72" s="388"/>
      <c r="O72" s="388"/>
      <c r="P72" s="388"/>
      <c r="Q72" s="388"/>
      <c r="R72" s="388"/>
      <c r="S72" s="388"/>
      <c r="T72" s="388"/>
      <c r="U72" s="388"/>
      <c r="V72" s="388"/>
      <c r="W72" s="388"/>
      <c r="X72" s="388"/>
      <c r="Y72" s="388"/>
      <c r="Z72" s="388"/>
      <c r="AA72" s="388"/>
      <c r="AB72" s="388"/>
      <c r="AC72" s="388"/>
      <c r="AD72" s="388"/>
      <c r="AE72" s="388"/>
      <c r="AF72" s="388"/>
      <c r="AG72" s="388"/>
      <c r="AH72" s="388"/>
      <c r="AI72" s="388"/>
      <c r="AJ72" s="388"/>
      <c r="AK72" s="388"/>
      <c r="AL72" s="388"/>
      <c r="AM72" s="388"/>
      <c r="AN72" s="388"/>
      <c r="AO72" s="388"/>
      <c r="AP72" s="388"/>
      <c r="AQ72" s="388"/>
      <c r="AR72" s="388"/>
      <c r="AS72" s="388"/>
      <c r="AT72" s="388"/>
    </row>
    <row r="73" spans="1:46" ht="15.75" customHeight="1">
      <c r="A73" s="396" t="str" cm="1">
        <f t="array" ref="A73">IFERROR(_xlfn.IFS(J7=0,"",J7&gt;0,J7),"")</f>
        <v>Richard Carpenter</v>
      </c>
      <c r="B73" s="396" t="str" cm="1">
        <f t="array" ref="B73">IFERROR(_xlfn.IFS(L7=0,"",L7&gt;0,L7),"")</f>
        <v>tr</v>
      </c>
      <c r="C73" s="1281"/>
      <c r="D73" s="1320"/>
      <c r="E73" s="1321"/>
      <c r="F73" s="1321"/>
      <c r="G73" s="1321"/>
      <c r="H73" s="1322"/>
      <c r="I73" s="1320"/>
      <c r="J73" s="1321"/>
      <c r="K73" s="1321"/>
      <c r="L73" s="1321"/>
      <c r="M73" s="1322"/>
      <c r="N73" s="388"/>
      <c r="O73" s="388"/>
      <c r="P73" s="388"/>
      <c r="Q73" s="388"/>
      <c r="R73" s="388"/>
      <c r="S73" s="388"/>
      <c r="T73" s="388"/>
      <c r="U73" s="388"/>
      <c r="V73" s="388"/>
      <c r="W73" s="388"/>
      <c r="X73" s="388"/>
      <c r="Y73" s="388"/>
      <c r="Z73" s="388"/>
      <c r="AA73" s="388"/>
      <c r="AB73" s="388"/>
      <c r="AC73" s="388"/>
      <c r="AD73" s="388"/>
      <c r="AE73" s="388"/>
      <c r="AF73" s="388"/>
      <c r="AG73" s="388"/>
      <c r="AH73" s="857"/>
      <c r="AI73" s="857"/>
      <c r="AJ73" s="857"/>
      <c r="AK73" s="857"/>
      <c r="AL73" s="857"/>
      <c r="AM73" s="857"/>
      <c r="AN73" s="857"/>
      <c r="AO73" s="388"/>
      <c r="AP73" s="388"/>
      <c r="AQ73" s="388"/>
      <c r="AR73" s="388"/>
      <c r="AS73" s="388"/>
      <c r="AT73" s="388"/>
    </row>
    <row r="74" spans="1:46" ht="15.75" customHeight="1">
      <c r="A74" s="396" t="str" cm="1">
        <f t="array" ref="A74">IFERROR(_xlfn.IFS(J8=0,"",J8&gt;0,J8),"")</f>
        <v>Ernesto Reyes Perez</v>
      </c>
      <c r="B74" s="396" t="str" cm="1">
        <f t="array" ref="B74">IFERROR(_xlfn.IFS(L8=0,"",L8&gt;0,L8),"")</f>
        <v>p</v>
      </c>
      <c r="C74" s="1281"/>
      <c r="D74" s="1317"/>
      <c r="E74" s="1318"/>
      <c r="F74" s="1318"/>
      <c r="G74" s="1318"/>
      <c r="H74" s="1319"/>
      <c r="I74" s="1317"/>
      <c r="J74" s="1318"/>
      <c r="K74" s="1318"/>
      <c r="L74" s="1318"/>
      <c r="M74" s="1319"/>
      <c r="N74" s="388"/>
      <c r="O74" s="388"/>
      <c r="P74" s="388"/>
      <c r="Q74" s="388"/>
      <c r="R74" s="388"/>
      <c r="S74" s="388"/>
      <c r="T74" s="388"/>
      <c r="U74" s="388"/>
      <c r="V74" s="388"/>
      <c r="W74" s="388"/>
      <c r="X74" s="388"/>
      <c r="Y74" s="388"/>
      <c r="Z74" s="388"/>
      <c r="AA74" s="388"/>
      <c r="AB74" s="388"/>
      <c r="AC74" s="388"/>
      <c r="AD74" s="388"/>
      <c r="AE74" s="388"/>
      <c r="AF74" s="388"/>
      <c r="AG74" s="388"/>
      <c r="AH74" s="857"/>
      <c r="AI74" s="857"/>
      <c r="AJ74" s="857"/>
      <c r="AK74" s="857"/>
      <c r="AL74" s="857"/>
      <c r="AM74" s="857"/>
      <c r="AN74" s="857"/>
      <c r="AO74" s="388"/>
      <c r="AP74" s="388"/>
    </row>
    <row r="75" spans="1:46" ht="15.75" customHeight="1">
      <c r="A75" s="396" t="str" cm="1">
        <f t="array" ref="A75">IFERROR(_xlfn.IFS(J9=0,"",J9&gt;0,J9),"")</f>
        <v>Sunia Hernandez Velazco</v>
      </c>
      <c r="B75" s="396" t="str" cm="1">
        <f t="array" ref="B75">IFERROR(_xlfn.IFS(L9=0,"",L9&gt;0,L9),"")</f>
        <v>DS</v>
      </c>
      <c r="C75"/>
      <c r="D75" s="1320"/>
      <c r="E75" s="1321"/>
      <c r="F75" s="1321"/>
      <c r="G75" s="1321"/>
      <c r="H75" s="1322"/>
      <c r="I75" s="1320"/>
      <c r="J75" s="1321"/>
      <c r="K75" s="1321"/>
      <c r="L75" s="1321"/>
      <c r="M75" s="1322"/>
      <c r="N75" s="388"/>
      <c r="O75" s="388"/>
      <c r="P75" s="388"/>
      <c r="Q75" s="388"/>
      <c r="R75" s="388"/>
      <c r="S75" s="388"/>
      <c r="T75" s="388"/>
      <c r="U75" s="388"/>
      <c r="V75" s="388"/>
      <c r="W75" s="388"/>
      <c r="X75" s="388"/>
      <c r="Y75" s="388"/>
      <c r="Z75" s="388"/>
      <c r="AA75" s="388"/>
      <c r="AB75" s="388"/>
      <c r="AC75" s="388"/>
      <c r="AD75" s="388"/>
      <c r="AE75" s="388"/>
      <c r="AF75" s="388"/>
      <c r="AG75" s="388"/>
      <c r="AH75" s="857"/>
      <c r="AI75" s="857"/>
      <c r="AJ75" s="857"/>
      <c r="AK75" s="857"/>
      <c r="AL75" s="857"/>
      <c r="AM75" s="857"/>
      <c r="AN75" s="857"/>
      <c r="AO75" s="388"/>
      <c r="AP75" s="388"/>
    </row>
    <row r="76" spans="1:46" ht="15.75" customHeight="1">
      <c r="A76" s="396" t="str" cm="1">
        <f t="array" ref="A76">IFERROR(_xlfn.IFS(J10=0,"",J10&gt;0,J10),"")</f>
        <v xml:space="preserve">Rolexis Lopez Diaz </v>
      </c>
      <c r="B76" s="396" t="str" cm="1">
        <f t="array" ref="B76">IFERROR(_xlfn.IFS(L10=0,"",L10&gt;0,L10),"")</f>
        <v>ab</v>
      </c>
      <c r="C76"/>
      <c r="E76" s="388"/>
      <c r="F76" s="388"/>
      <c r="G76" s="388"/>
      <c r="H76" s="388"/>
      <c r="I76" s="388"/>
      <c r="J76" s="388"/>
      <c r="K76" s="388"/>
      <c r="L76" s="388"/>
      <c r="M76" s="388"/>
      <c r="N76" s="388"/>
      <c r="O76" s="388"/>
      <c r="P76" s="388"/>
      <c r="Q76" s="388"/>
      <c r="R76" s="388"/>
      <c r="S76" s="388"/>
      <c r="T76" s="388"/>
      <c r="U76" s="388"/>
      <c r="V76" s="388"/>
      <c r="W76" s="388"/>
      <c r="X76" s="388"/>
      <c r="Y76" s="388"/>
      <c r="Z76" s="388"/>
      <c r="AA76" s="388"/>
      <c r="AB76" s="388"/>
      <c r="AC76" s="388"/>
      <c r="AD76" s="388"/>
      <c r="AE76" s="388"/>
      <c r="AF76" s="388"/>
      <c r="AG76" s="388"/>
      <c r="AH76" s="857"/>
      <c r="AI76" s="857"/>
      <c r="AJ76" s="857"/>
      <c r="AK76" s="857"/>
      <c r="AL76" s="857"/>
      <c r="AM76" s="857"/>
      <c r="AN76" s="857"/>
      <c r="AO76" s="388"/>
      <c r="AP76" s="388"/>
    </row>
    <row r="77" spans="1:46" ht="15.75" customHeight="1">
      <c r="A77" s="396" t="str" cm="1">
        <f t="array" ref="A77">IFERROR(_xlfn.IFS(J11=0,"",J11&gt;0,J11),"")</f>
        <v>Joaquin Lopez Enrique</v>
      </c>
      <c r="B77" s="396" t="str" cm="1">
        <f t="array" ref="B77">IFERROR(_xlfn.IFS(L11=0,"",L11&gt;0,L11),"")</f>
        <v>p</v>
      </c>
      <c r="C77"/>
      <c r="E77" s="388"/>
      <c r="F77" s="388"/>
      <c r="G77" s="388"/>
      <c r="H77" s="388"/>
      <c r="I77" s="388"/>
      <c r="J77" s="388"/>
      <c r="K77" s="388"/>
      <c r="L77" s="388"/>
      <c r="M77" s="388"/>
      <c r="N77" s="388"/>
      <c r="O77" s="388"/>
      <c r="P77" s="388"/>
      <c r="Q77" s="388"/>
      <c r="R77" s="388"/>
      <c r="S77" s="388"/>
      <c r="T77" s="388"/>
      <c r="U77" s="388"/>
      <c r="V77" s="388"/>
      <c r="W77" s="388"/>
      <c r="X77" s="388"/>
      <c r="Y77" s="388"/>
      <c r="Z77" s="388"/>
      <c r="AA77" s="388"/>
      <c r="AB77" s="388"/>
      <c r="AC77" s="388"/>
      <c r="AD77" s="388"/>
      <c r="AE77" s="388"/>
      <c r="AF77" s="388"/>
      <c r="AG77" s="388"/>
      <c r="AH77" s="857"/>
      <c r="AI77" s="857"/>
      <c r="AJ77" s="857"/>
      <c r="AK77" s="857"/>
      <c r="AL77" s="857"/>
      <c r="AM77" s="857"/>
      <c r="AN77" s="857"/>
      <c r="AO77" s="388"/>
      <c r="AP77" s="388"/>
    </row>
    <row r="78" spans="1:46" ht="15.75" customHeight="1">
      <c r="A78" s="396" t="str" cm="1">
        <f t="array" ref="A78">IFERROR(_xlfn.IFS(J12=0,"",J12&gt;0,J12),"")</f>
        <v>Dora Lopez (Alicia)</v>
      </c>
      <c r="B78" s="396" t="str" cm="1">
        <f t="array" ref="B78">IFERROR(_xlfn.IFS(L12=0,"",L12&gt;0,L12),"")</f>
        <v>b</v>
      </c>
      <c r="C78"/>
      <c r="E78" s="388"/>
      <c r="F78" s="388"/>
      <c r="G78" s="388"/>
      <c r="H78" s="388"/>
      <c r="I78" s="388"/>
      <c r="J78" s="388"/>
      <c r="K78" s="388"/>
      <c r="L78" s="388"/>
      <c r="M78" s="388"/>
      <c r="N78" s="388"/>
      <c r="O78" s="388"/>
      <c r="P78" s="388"/>
      <c r="Q78" s="388"/>
      <c r="R78" s="388"/>
      <c r="S78" s="388"/>
      <c r="T78" s="388"/>
      <c r="U78" s="388"/>
      <c r="V78" s="388"/>
      <c r="W78" s="388"/>
      <c r="X78" s="388"/>
      <c r="Y78" s="388"/>
      <c r="Z78" s="388"/>
      <c r="AA78" s="388"/>
      <c r="AB78" s="388"/>
      <c r="AC78" s="388"/>
      <c r="AD78" s="388"/>
      <c r="AE78" s="388"/>
      <c r="AF78" s="388"/>
      <c r="AG78" s="388"/>
      <c r="AH78" s="857"/>
      <c r="AI78" s="857"/>
      <c r="AJ78" s="857"/>
      <c r="AK78" s="857"/>
      <c r="AL78" s="857"/>
      <c r="AM78" s="857"/>
      <c r="AN78" s="857"/>
      <c r="AO78" s="388"/>
      <c r="AP78" s="388"/>
    </row>
    <row r="79" spans="1:46" ht="15.75" customHeight="1">
      <c r="A79" s="396" t="str" cm="1">
        <f t="array" ref="A79">IFERROR(_xlfn.IFS(J13=0,"",J13&gt;0,J13),"")</f>
        <v>Sonia Lopez Medina</v>
      </c>
      <c r="B79" s="396" t="str" cm="1">
        <f t="array" ref="B79">IFERROR(_xlfn.IFS(L13=0,"",L13&gt;0,L13),"")</f>
        <v>rn</v>
      </c>
      <c r="C79"/>
      <c r="E79" s="388"/>
      <c r="F79" s="388"/>
      <c r="G79" s="388"/>
      <c r="H79" s="388"/>
      <c r="I79" s="388"/>
      <c r="J79" s="388"/>
      <c r="K79" s="388"/>
      <c r="L79" s="388"/>
      <c r="M79" s="388"/>
      <c r="N79" s="388"/>
      <c r="O79" s="388"/>
      <c r="P79" s="388"/>
      <c r="Q79" s="388"/>
      <c r="R79" s="388"/>
      <c r="S79" s="388"/>
      <c r="T79" s="388"/>
      <c r="U79" s="388"/>
      <c r="V79" s="388"/>
      <c r="W79" s="388"/>
      <c r="X79" s="388"/>
      <c r="Y79" s="388"/>
      <c r="Z79" s="388"/>
      <c r="AA79" s="388"/>
      <c r="AB79" s="388"/>
      <c r="AC79" s="388"/>
      <c r="AD79" s="388"/>
      <c r="AE79" s="388"/>
      <c r="AF79" s="388"/>
      <c r="AG79" s="388"/>
      <c r="AH79" s="857"/>
      <c r="AI79" s="857"/>
      <c r="AJ79" s="857"/>
      <c r="AK79" s="857"/>
      <c r="AL79" s="857"/>
      <c r="AM79" s="857"/>
      <c r="AN79" s="857"/>
      <c r="AO79" s="388"/>
      <c r="AP79" s="388"/>
    </row>
    <row r="80" spans="1:46" ht="15.75" customHeight="1">
      <c r="A80" s="396" t="str" cm="1">
        <f t="array" ref="A80">IFERROR(_xlfn.IFS(J14=0,"",J14&gt;0,J14),"")</f>
        <v>Josefa Martinez</v>
      </c>
      <c r="B80" s="396" t="str" cm="1">
        <f t="array" ref="B80">IFERROR(_xlfn.IFS(L14=0,"",L14&gt;0,L14),"")</f>
        <v>cb</v>
      </c>
      <c r="C80"/>
      <c r="E80" s="388"/>
      <c r="F80" s="388"/>
      <c r="G80" s="388"/>
      <c r="H80" s="388"/>
      <c r="I80" s="388"/>
      <c r="J80" s="388"/>
      <c r="K80" s="388"/>
      <c r="L80" s="388"/>
      <c r="M80" s="388"/>
      <c r="N80" s="388"/>
      <c r="O80" s="388"/>
      <c r="P80" s="388"/>
      <c r="Q80" s="388"/>
      <c r="R80" s="388"/>
      <c r="S80" s="388"/>
      <c r="T80" s="388"/>
      <c r="U80" s="388"/>
      <c r="V80" s="388"/>
      <c r="W80" s="388"/>
      <c r="X80" s="388"/>
      <c r="Y80" s="388"/>
      <c r="Z80" s="388"/>
      <c r="AA80" s="388"/>
      <c r="AB80" s="388"/>
      <c r="AC80" s="388"/>
      <c r="AD80" s="388"/>
      <c r="AE80" s="388"/>
      <c r="AF80" s="388"/>
      <c r="AG80" s="388"/>
      <c r="AH80" s="857"/>
      <c r="AI80" s="857"/>
      <c r="AJ80" s="857"/>
      <c r="AK80" s="857"/>
      <c r="AL80" s="857"/>
      <c r="AM80" s="857"/>
      <c r="AN80" s="857"/>
      <c r="AO80" s="388"/>
      <c r="AP80" s="388"/>
    </row>
    <row r="81" spans="1:42" ht="15.75" customHeight="1">
      <c r="A81" s="396" t="str" cm="1">
        <f t="array" ref="A81">IFERROR(_xlfn.IFS(J15=0,"",J15&gt;0,J15),"")</f>
        <v/>
      </c>
      <c r="B81" s="396" t="str" cm="1">
        <f t="array" ref="B81">IFERROR(_xlfn.IFS(L15=0,"",L15&gt;0,L15),"")</f>
        <v/>
      </c>
      <c r="E81" s="388"/>
      <c r="F81" s="388"/>
      <c r="G81" s="388"/>
      <c r="H81" s="388"/>
      <c r="I81" s="388"/>
      <c r="J81" s="388"/>
      <c r="K81" s="388"/>
      <c r="L81" s="388"/>
      <c r="M81" s="388"/>
      <c r="N81" s="388"/>
      <c r="O81" s="388"/>
      <c r="P81" s="388"/>
      <c r="Q81" s="388"/>
      <c r="R81" s="388"/>
      <c r="S81" s="388"/>
      <c r="T81" s="388"/>
      <c r="U81" s="388"/>
      <c r="V81" s="388"/>
      <c r="W81" s="388"/>
      <c r="X81" s="388"/>
      <c r="Y81" s="388"/>
      <c r="Z81" s="388"/>
      <c r="AA81" s="388"/>
      <c r="AB81" s="388"/>
      <c r="AC81" s="388"/>
      <c r="AD81" s="388"/>
      <c r="AE81" s="388"/>
      <c r="AF81" s="388"/>
      <c r="AG81" s="857"/>
      <c r="AH81" s="857"/>
      <c r="AI81" s="857"/>
      <c r="AJ81" s="857"/>
      <c r="AK81" s="857"/>
      <c r="AL81" s="857"/>
      <c r="AM81" s="857"/>
      <c r="AN81" s="857"/>
      <c r="AO81" s="388"/>
      <c r="AP81" s="388"/>
    </row>
    <row r="82" spans="1:42" ht="15.75" customHeight="1">
      <c r="A82" s="396" t="str" cm="1">
        <f t="array" ref="A82">IFERROR(_xlfn.IFS(J16=0,"",J16&gt;0,J16),"")</f>
        <v/>
      </c>
      <c r="B82" s="396" t="str" cm="1">
        <f t="array" ref="B82">IFERROR(_xlfn.IFS(L16=0,"",L16&gt;0,L16),"")</f>
        <v/>
      </c>
      <c r="E82" s="388"/>
      <c r="F82" s="388"/>
      <c r="G82" s="388"/>
      <c r="H82" s="388"/>
      <c r="I82" s="388"/>
      <c r="J82" s="388"/>
      <c r="K82" s="388"/>
      <c r="L82" s="388"/>
      <c r="M82" s="388"/>
      <c r="N82" s="388"/>
      <c r="O82" s="388"/>
      <c r="P82" s="388"/>
      <c r="Q82" s="388"/>
      <c r="R82" s="388"/>
      <c r="S82" s="388"/>
      <c r="T82" s="388"/>
      <c r="U82" s="388"/>
      <c r="V82" s="388"/>
      <c r="W82" s="388"/>
      <c r="X82" s="388"/>
      <c r="Y82" s="388"/>
      <c r="Z82" s="388"/>
      <c r="AA82" s="388"/>
      <c r="AB82" s="388"/>
      <c r="AC82" s="388"/>
      <c r="AD82" s="388"/>
      <c r="AE82" s="388"/>
      <c r="AF82" s="388"/>
      <c r="AG82" s="857"/>
      <c r="AH82" s="857"/>
      <c r="AI82" s="857"/>
      <c r="AJ82" s="857"/>
      <c r="AK82" s="857"/>
      <c r="AL82" s="857"/>
      <c r="AM82" s="857"/>
      <c r="AN82" s="857"/>
      <c r="AO82" s="388"/>
      <c r="AP82" s="388"/>
    </row>
    <row r="83" spans="1:42" ht="15.75" customHeight="1">
      <c r="A83" s="396" t="str" cm="1">
        <f t="array" ref="A83">IFERROR(_xlfn.IFS(J17=0,"",J17&gt;0,J17),"")</f>
        <v/>
      </c>
      <c r="B83" s="396" t="str" cm="1">
        <f t="array" ref="B83">IFERROR(_xlfn.IFS(L17=0,"",L17&gt;0,L17),"")</f>
        <v/>
      </c>
      <c r="E83" s="388"/>
      <c r="F83" s="388"/>
      <c r="G83" s="388"/>
      <c r="H83" s="388"/>
      <c r="I83" s="388"/>
      <c r="J83" s="388"/>
      <c r="K83" s="388"/>
      <c r="L83" s="388"/>
      <c r="M83" s="388"/>
      <c r="N83" s="388"/>
      <c r="O83" s="388"/>
      <c r="P83" s="388"/>
      <c r="Q83" s="388"/>
      <c r="R83" s="388"/>
      <c r="S83" s="388"/>
      <c r="T83" s="388"/>
      <c r="U83" s="388"/>
      <c r="V83" s="388"/>
      <c r="W83" s="388"/>
      <c r="X83" s="388"/>
      <c r="Y83" s="388"/>
      <c r="Z83" s="388"/>
      <c r="AA83" s="388"/>
      <c r="AB83" s="388"/>
      <c r="AC83" s="388"/>
      <c r="AD83" s="388"/>
      <c r="AE83" s="388"/>
      <c r="AF83" s="388"/>
      <c r="AG83" s="857"/>
      <c r="AH83" s="857"/>
      <c r="AI83" s="857"/>
      <c r="AJ83" s="857"/>
      <c r="AK83" s="857"/>
      <c r="AL83" s="857"/>
      <c r="AM83" s="857"/>
      <c r="AN83" s="857"/>
      <c r="AO83" s="388"/>
      <c r="AP83" s="388"/>
    </row>
    <row r="84" spans="1:42" ht="15.75" customHeight="1">
      <c r="A84" s="396" t="str" cm="1">
        <f t="array" ref="A84">IFERROR(_xlfn.IFS(J18=0,"",J18&gt;0,J18),"")</f>
        <v/>
      </c>
      <c r="B84" s="396" t="str" cm="1">
        <f t="array" ref="B84">IFERROR(_xlfn.IFS(L18=0,"",L18&gt;0,L18),"")</f>
        <v/>
      </c>
      <c r="E84" s="388"/>
      <c r="F84" s="388"/>
      <c r="G84" s="388"/>
      <c r="H84" s="388"/>
      <c r="I84" s="388"/>
      <c r="J84" s="388"/>
      <c r="K84" s="388"/>
      <c r="L84" s="388"/>
      <c r="M84" s="388"/>
      <c r="N84" s="388"/>
      <c r="O84" s="388"/>
      <c r="P84" s="388"/>
      <c r="Q84" s="388"/>
      <c r="R84" s="388"/>
      <c r="S84" s="388"/>
      <c r="T84" s="388"/>
      <c r="U84" s="388"/>
      <c r="V84" s="388"/>
      <c r="W84" s="388"/>
      <c r="X84" s="388"/>
      <c r="Y84" s="388"/>
      <c r="Z84" s="388"/>
      <c r="AA84" s="388"/>
      <c r="AB84" s="388"/>
      <c r="AC84" s="388"/>
      <c r="AD84" s="388"/>
      <c r="AE84" s="388"/>
      <c r="AF84" s="388"/>
      <c r="AG84" s="857"/>
      <c r="AH84" s="857"/>
      <c r="AI84" s="857"/>
      <c r="AJ84" s="857"/>
      <c r="AK84" s="857"/>
      <c r="AL84" s="857"/>
      <c r="AM84" s="857"/>
      <c r="AN84" s="857"/>
      <c r="AO84" s="388"/>
      <c r="AP84" s="388"/>
    </row>
    <row r="85" spans="1:42" ht="15.75" customHeight="1">
      <c r="A85" s="396" t="str" cm="1">
        <f t="array" ref="A85">IFERROR(_xlfn.IFS(J21=0,"",J21&gt;0,J21),"")</f>
        <v/>
      </c>
      <c r="B85" s="396" t="str" cm="1">
        <f t="array" ref="B85">IFERROR(_xlfn.IFS(L19=0,"",L19&gt;0,L19),"")</f>
        <v/>
      </c>
      <c r="E85" s="388"/>
      <c r="F85" s="388"/>
      <c r="G85" s="388"/>
      <c r="H85" s="388"/>
      <c r="I85" s="388"/>
      <c r="J85" s="388"/>
      <c r="K85" s="388"/>
      <c r="L85" s="388"/>
      <c r="M85" s="388"/>
      <c r="N85" s="388"/>
      <c r="O85" s="388"/>
      <c r="P85" s="388"/>
      <c r="Q85" s="388"/>
      <c r="R85" s="388"/>
      <c r="S85" s="388"/>
      <c r="T85" s="388"/>
      <c r="U85" s="388"/>
      <c r="V85" s="388"/>
      <c r="W85" s="388"/>
      <c r="X85" s="388"/>
      <c r="Y85" s="388"/>
      <c r="Z85" s="388"/>
      <c r="AA85" s="388"/>
      <c r="AB85" s="388"/>
      <c r="AC85" s="388"/>
      <c r="AD85" s="388"/>
      <c r="AE85" s="388"/>
      <c r="AF85" s="388"/>
      <c r="AG85" s="857"/>
      <c r="AH85" s="857"/>
      <c r="AI85" s="857"/>
      <c r="AJ85" s="857"/>
      <c r="AK85" s="857"/>
      <c r="AL85" s="857"/>
      <c r="AM85" s="857"/>
      <c r="AN85" s="857"/>
      <c r="AO85" s="388"/>
      <c r="AP85" s="388"/>
    </row>
    <row r="86" spans="1:42" ht="15.75" customHeight="1">
      <c r="A86" s="396" t="str" cm="1">
        <f t="array" ref="A86">IFERROR(_xlfn.IFS(#REF!=0,"",#REF!&gt;0,#REF!),"")</f>
        <v/>
      </c>
      <c r="B86" s="396" t="str" cm="1">
        <f t="array" ref="B86">IFERROR(_xlfn.IFS(L20=0,"",L20&gt;0,L20),"")</f>
        <v/>
      </c>
      <c r="E86" s="388"/>
      <c r="F86" s="388"/>
      <c r="G86" s="388"/>
      <c r="H86" s="388"/>
      <c r="I86" s="388"/>
      <c r="J86" s="388"/>
      <c r="K86" s="388"/>
      <c r="L86" s="388"/>
      <c r="M86" s="388"/>
      <c r="N86" s="388"/>
      <c r="O86" s="388"/>
      <c r="P86" s="388"/>
      <c r="Q86" s="388"/>
      <c r="R86" s="388"/>
      <c r="S86" s="388"/>
      <c r="T86" s="388"/>
      <c r="U86" s="388"/>
      <c r="V86" s="388"/>
      <c r="W86" s="388"/>
      <c r="X86" s="388"/>
      <c r="Y86" s="388"/>
      <c r="Z86" s="388"/>
      <c r="AE86" s="388"/>
      <c r="AF86" s="388"/>
      <c r="AG86" s="857"/>
      <c r="AH86" s="857"/>
      <c r="AI86" s="857"/>
      <c r="AJ86" s="857"/>
      <c r="AK86" s="857"/>
      <c r="AL86" s="857"/>
      <c r="AM86" s="857"/>
      <c r="AN86" s="857"/>
      <c r="AO86" s="388"/>
      <c r="AP86" s="388"/>
    </row>
    <row r="87" spans="1:42" ht="15.75" customHeight="1">
      <c r="A87" s="396" t="str" cm="1">
        <f t="array" ref="A87">IFERROR(_xlfn.IFS(#REF!=0,"",#REF!&gt;0,#REF!),"")</f>
        <v/>
      </c>
      <c r="B87" s="396" t="str" cm="1">
        <f t="array" ref="B87">IFERROR(_xlfn.IFS(L21=0,"",L21&gt;0,L21),"")</f>
        <v/>
      </c>
      <c r="E87" s="388"/>
      <c r="F87" s="388"/>
      <c r="G87" s="388"/>
      <c r="H87" s="388"/>
      <c r="I87" s="388"/>
      <c r="J87" s="388"/>
      <c r="K87" s="388"/>
      <c r="L87" s="388"/>
      <c r="M87" s="388"/>
      <c r="N87" s="388"/>
      <c r="O87" s="388"/>
      <c r="P87" s="388"/>
      <c r="Q87" s="388"/>
      <c r="R87" s="388"/>
      <c r="S87" s="388"/>
      <c r="T87" s="388"/>
      <c r="U87" s="388"/>
      <c r="V87" s="388"/>
      <c r="W87" s="388"/>
      <c r="X87" s="388"/>
      <c r="Y87" s="388"/>
    </row>
    <row r="88" spans="1:42" ht="15.75" customHeight="1">
      <c r="A88" s="396" t="str" cm="1">
        <f t="array" ref="A88">IFERROR(_xlfn.IFS(J22=0,"",J22&gt;0,J22),"")</f>
        <v/>
      </c>
      <c r="B88" s="396" t="str" cm="1">
        <f t="array" ref="B88">IFERROR(_xlfn.IFS(L22=0,"",L22&gt;0,L22),"")</f>
        <v/>
      </c>
      <c r="E88" s="388"/>
      <c r="F88" s="388"/>
      <c r="G88" s="388"/>
      <c r="H88" s="388"/>
      <c r="I88" s="388"/>
      <c r="J88" s="388"/>
      <c r="K88" s="388"/>
      <c r="L88" s="388"/>
      <c r="M88" s="388"/>
      <c r="N88" s="388"/>
      <c r="O88" s="388"/>
      <c r="P88" s="388"/>
      <c r="Q88" s="388"/>
      <c r="R88" s="388"/>
      <c r="S88" s="388"/>
      <c r="T88" s="388"/>
      <c r="U88" s="388"/>
      <c r="V88" s="388"/>
      <c r="W88" s="388"/>
      <c r="X88" s="388"/>
      <c r="Y88" s="388"/>
    </row>
    <row r="89" spans="1:42" ht="15.75" customHeight="1">
      <c r="A89" s="396" t="str" cm="1">
        <f t="array" ref="A89">IFERROR(_xlfn.IFS(J23=0,"",J23&gt;0,J23),"")</f>
        <v/>
      </c>
      <c r="B89" s="396" t="str" cm="1">
        <f t="array" ref="B89">IFERROR(_xlfn.IFS(L23=0,"",L23&gt;0,L23),"")</f>
        <v/>
      </c>
      <c r="E89" s="388"/>
      <c r="F89" s="388"/>
      <c r="G89" s="388"/>
      <c r="H89" s="388"/>
      <c r="I89" s="388"/>
      <c r="J89" s="388"/>
      <c r="K89" s="388"/>
      <c r="L89" s="388"/>
      <c r="M89" s="388"/>
      <c r="N89" s="388"/>
      <c r="O89" s="388"/>
      <c r="P89" s="388"/>
      <c r="Q89" s="388"/>
      <c r="R89" s="388"/>
      <c r="S89" s="388"/>
      <c r="T89" s="388"/>
      <c r="U89" s="388"/>
      <c r="V89" s="388"/>
      <c r="W89" s="388"/>
    </row>
    <row r="90" spans="1:42" ht="15.75" customHeight="1">
      <c r="A90" s="396" t="str" cm="1">
        <f t="array" ref="A90">IFERROR(_xlfn.IFS(J24=0,"",J24&gt;0,J24),"")</f>
        <v/>
      </c>
      <c r="B90" s="396" t="str" cm="1">
        <f t="array" ref="B90">IFERROR(_xlfn.IFS(L24=0,"",L24&gt;0,L24),"")</f>
        <v/>
      </c>
      <c r="E90" s="388"/>
      <c r="F90" s="388"/>
      <c r="G90" s="388"/>
      <c r="H90" s="388"/>
      <c r="I90" s="388"/>
      <c r="J90" s="388"/>
      <c r="K90" s="388"/>
      <c r="L90" s="388"/>
      <c r="M90" s="388"/>
      <c r="N90" s="388"/>
      <c r="O90" s="388"/>
      <c r="P90" s="388"/>
      <c r="Q90" s="388"/>
      <c r="R90" s="388"/>
      <c r="S90" s="388"/>
      <c r="T90" s="388"/>
      <c r="U90" s="388"/>
      <c r="V90" s="388"/>
      <c r="W90" s="388"/>
    </row>
    <row r="91" spans="1:42" ht="15.75" customHeight="1">
      <c r="A91" s="396" t="str" cm="1">
        <f t="array" ref="A91">IFERROR(_xlfn.IFS(#REF!=0,"",#REF!&gt;0,#REF!),"")</f>
        <v/>
      </c>
      <c r="B91" s="396" t="str" cm="1">
        <f t="array" ref="B91">IFERROR(_xlfn.IFS(#REF!=0,"",#REF!&gt;0,#REF!),"")</f>
        <v/>
      </c>
      <c r="E91" s="388"/>
      <c r="F91" s="388"/>
      <c r="G91" s="388"/>
      <c r="H91" s="388"/>
      <c r="I91" s="388"/>
      <c r="J91" s="388"/>
      <c r="K91" s="388"/>
      <c r="L91" s="388"/>
      <c r="M91" s="388"/>
      <c r="N91" s="388"/>
      <c r="O91" s="388"/>
      <c r="P91" s="388"/>
      <c r="Q91" s="388"/>
      <c r="R91" s="388"/>
      <c r="S91" s="388"/>
      <c r="T91" s="388"/>
      <c r="U91" s="388"/>
      <c r="V91" s="388"/>
      <c r="W91" s="388"/>
    </row>
    <row r="92" spans="1:42" ht="15.75" customHeight="1">
      <c r="A92" s="396" t="str" cm="1">
        <f t="array" ref="A92">IFERROR(_xlfn.IFS(#REF!=0,"",#REF!&gt;0,#REF!),"")</f>
        <v/>
      </c>
      <c r="B92" s="396" t="str" cm="1">
        <f t="array" ref="B92">IFERROR(_xlfn.IFS(#REF!=0,"",#REF!&gt;0,#REF!),"")</f>
        <v/>
      </c>
      <c r="E92" s="388"/>
      <c r="F92" s="388"/>
      <c r="G92" s="388"/>
      <c r="H92" s="388"/>
      <c r="I92" s="388"/>
      <c r="J92" s="388"/>
      <c r="K92" s="388"/>
      <c r="L92" s="388"/>
      <c r="M92" s="388"/>
      <c r="N92" s="388"/>
      <c r="O92" s="388"/>
      <c r="P92" s="388"/>
      <c r="Q92" s="388"/>
      <c r="R92" s="388"/>
      <c r="S92" s="388"/>
      <c r="T92" s="388"/>
      <c r="U92" s="388"/>
      <c r="V92" s="388"/>
      <c r="W92" s="388"/>
    </row>
    <row r="93" spans="1:42" ht="15.75" customHeight="1">
      <c r="A93" s="396" t="str" cm="1">
        <f t="array" ref="A93">IFERROR(_xlfn.IFS(#REF!=0,"",#REF!&gt;0,#REF!),"")</f>
        <v/>
      </c>
      <c r="B93" s="396" t="str" cm="1">
        <f t="array" ref="B93">IFERROR(_xlfn.IFS(#REF!=0,"",#REF!&gt;0,#REF!),"")</f>
        <v/>
      </c>
      <c r="E93" s="388"/>
      <c r="F93" s="388"/>
      <c r="G93" s="388"/>
      <c r="H93" s="388"/>
      <c r="I93" s="388"/>
      <c r="J93" s="388"/>
      <c r="K93" s="388"/>
      <c r="L93" s="388"/>
      <c r="M93" s="388"/>
      <c r="N93" s="388"/>
      <c r="O93" s="388"/>
      <c r="P93" s="388"/>
      <c r="Q93" s="388"/>
      <c r="R93" s="388"/>
      <c r="S93" s="388"/>
      <c r="T93" s="388"/>
      <c r="U93" s="388"/>
      <c r="V93" s="388"/>
      <c r="W93" s="388"/>
    </row>
    <row r="94" spans="1:42" ht="15.75" customHeight="1">
      <c r="A94" s="396" t="str" cm="1">
        <f t="array" ref="A94">IFERROR(_xlfn.IFS(#REF!=0,"",#REF!&gt;0,#REF!),"")</f>
        <v/>
      </c>
      <c r="B94" s="396" t="str" cm="1">
        <f t="array" ref="B94">IFERROR(_xlfn.IFS(#REF!=0,"",#REF!&gt;0,#REF!),"")</f>
        <v/>
      </c>
      <c r="E94" s="388"/>
      <c r="F94" s="388"/>
      <c r="G94" s="388"/>
      <c r="H94" s="388"/>
      <c r="I94" s="388"/>
      <c r="J94" s="388"/>
      <c r="K94" s="388"/>
      <c r="L94" s="388"/>
      <c r="M94" s="388"/>
      <c r="N94" s="388"/>
      <c r="O94" s="388"/>
      <c r="P94" s="388"/>
      <c r="Q94" s="388"/>
      <c r="R94" s="388"/>
      <c r="S94" s="388"/>
      <c r="T94" s="388"/>
      <c r="U94" s="388"/>
      <c r="V94" s="388"/>
      <c r="W94" s="388"/>
    </row>
    <row r="95" spans="1:42" ht="15.75" customHeight="1">
      <c r="A95" s="396" t="str" cm="1">
        <f t="array" ref="A95">IFERROR(_xlfn.IFS(#REF!=0,"",#REF!&gt;0,#REF!),"")</f>
        <v/>
      </c>
      <c r="B95" s="396" t="str" cm="1">
        <f t="array" ref="B95">IFERROR(_xlfn.IFS(#REF!=0,"",#REF!&gt;0,#REF!),"")</f>
        <v/>
      </c>
      <c r="E95" s="388"/>
      <c r="F95" s="388"/>
      <c r="G95" s="388"/>
      <c r="H95" s="388"/>
      <c r="I95" s="388"/>
      <c r="J95" s="388"/>
      <c r="K95" s="388"/>
      <c r="L95" s="388"/>
      <c r="M95" s="388"/>
      <c r="N95" s="388"/>
      <c r="O95" s="388"/>
      <c r="P95" s="388"/>
      <c r="Q95" s="388"/>
      <c r="R95" s="388"/>
      <c r="S95" s="388"/>
      <c r="T95" s="388"/>
      <c r="U95" s="388"/>
      <c r="V95" s="388"/>
      <c r="W95" s="388"/>
    </row>
    <row r="96" spans="1:42" ht="15.75" customHeight="1">
      <c r="A96" s="396" t="str" cm="1">
        <f t="array" ref="A96">IFERROR(_xlfn.IFS(#REF!=0,"",#REF!&gt;0,#REF!),"")</f>
        <v/>
      </c>
      <c r="B96" s="396" t="str" cm="1">
        <f t="array" ref="B96">IFERROR(_xlfn.IFS(#REF!=0,"",#REF!&gt;0,#REF!),"")</f>
        <v/>
      </c>
      <c r="E96" s="388"/>
      <c r="F96" s="388"/>
      <c r="G96" s="388"/>
      <c r="H96" s="388"/>
      <c r="I96" s="388"/>
      <c r="J96" s="388"/>
      <c r="K96" s="388"/>
      <c r="L96" s="388"/>
      <c r="M96" s="388"/>
      <c r="N96" s="388"/>
      <c r="O96" s="388"/>
      <c r="P96" s="388"/>
      <c r="Q96" s="388"/>
      <c r="R96" s="388"/>
      <c r="S96" s="388"/>
      <c r="T96" s="388"/>
      <c r="U96" s="388"/>
      <c r="V96" s="388"/>
      <c r="W96" s="388"/>
    </row>
    <row r="97" spans="1:23" ht="15.75" customHeight="1">
      <c r="A97" s="396" t="str" cm="1">
        <f t="array" ref="A97">IFERROR(_xlfn.IFS(#REF!=0,"",#REF!&gt;0,#REF!),"")</f>
        <v/>
      </c>
      <c r="B97" s="396" t="str" cm="1">
        <f t="array" ref="B97">IFERROR(_xlfn.IFS(#REF!=0,"",#REF!&gt;0,#REF!),"")</f>
        <v/>
      </c>
      <c r="E97" s="388"/>
      <c r="F97" s="388"/>
      <c r="G97" s="388"/>
      <c r="H97" s="388"/>
      <c r="I97" s="388"/>
      <c r="J97" s="388"/>
      <c r="K97" s="388"/>
      <c r="L97" s="388"/>
      <c r="M97" s="388"/>
      <c r="N97" s="388"/>
      <c r="O97" s="388"/>
      <c r="P97" s="388"/>
      <c r="Q97" s="388"/>
      <c r="R97" s="388"/>
      <c r="S97" s="388"/>
      <c r="T97" s="388"/>
      <c r="U97" s="388"/>
      <c r="V97" s="388"/>
      <c r="W97" s="388"/>
    </row>
    <row r="98" spans="1:23" ht="15.75" customHeight="1">
      <c r="A98" s="396" t="str" cm="1">
        <f t="array" ref="A98">IFERROR(_xlfn.IFS(#REF!=0,"",#REF!&gt;0,#REF!),"")</f>
        <v/>
      </c>
      <c r="B98" s="396" t="str" cm="1">
        <f t="array" ref="B98">IFERROR(_xlfn.IFS(#REF!=0,"",#REF!&gt;0,#REF!),"")</f>
        <v/>
      </c>
      <c r="E98" s="388"/>
      <c r="F98" s="388"/>
      <c r="G98" s="388"/>
      <c r="H98" s="388"/>
      <c r="I98" s="388"/>
      <c r="J98" s="388"/>
      <c r="K98" s="388"/>
      <c r="L98" s="388"/>
      <c r="M98" s="388"/>
      <c r="N98" s="388"/>
      <c r="O98" s="388"/>
      <c r="P98" s="388"/>
      <c r="Q98" s="388"/>
      <c r="R98" s="388"/>
      <c r="S98" s="388"/>
      <c r="T98" s="388"/>
      <c r="U98" s="388"/>
      <c r="V98" s="388"/>
      <c r="W98" s="388"/>
    </row>
    <row r="99" spans="1:23" ht="15.75" customHeight="1">
      <c r="A99" s="396" t="str" cm="1">
        <f t="array" ref="A99">IFERROR(_xlfn.IFS(#REF!=0,"",#REF!&gt;0,#REF!),"")</f>
        <v/>
      </c>
      <c r="B99" s="396" t="str" cm="1">
        <f t="array" ref="B99">IFERROR(_xlfn.IFS(#REF!=0,"",#REF!&gt;0,#REF!),"")</f>
        <v/>
      </c>
      <c r="E99" s="388"/>
      <c r="F99" s="388"/>
      <c r="G99" s="388"/>
      <c r="H99" s="388"/>
      <c r="I99" s="388"/>
      <c r="J99" s="388"/>
      <c r="K99" s="388"/>
      <c r="L99" s="388"/>
      <c r="M99" s="388"/>
      <c r="N99" s="388"/>
      <c r="O99" s="388"/>
      <c r="P99" s="388"/>
      <c r="Q99" s="388"/>
      <c r="R99" s="388"/>
      <c r="S99" s="388"/>
      <c r="T99" s="388"/>
      <c r="U99" s="388"/>
      <c r="V99" s="388"/>
      <c r="W99" s="388"/>
    </row>
    <row r="100" spans="1:23" ht="15.75" customHeight="1">
      <c r="A100" s="396" t="str" cm="1">
        <f t="array" ref="A100">IFERROR(_xlfn.IFS(#REF!=0,"",#REF!&gt;0,#REF!),"")</f>
        <v/>
      </c>
      <c r="B100" s="396" t="str" cm="1">
        <f t="array" ref="B100">IFERROR(_xlfn.IFS(#REF!=0,"",#REF!&gt;0,#REF!),"")</f>
        <v/>
      </c>
      <c r="E100" s="388"/>
      <c r="F100" s="388"/>
      <c r="G100" s="388"/>
      <c r="H100" s="388"/>
      <c r="I100" s="388"/>
      <c r="J100" s="388"/>
      <c r="K100" s="388"/>
      <c r="L100" s="388"/>
      <c r="M100" s="388"/>
      <c r="N100" s="388"/>
      <c r="O100" s="388"/>
      <c r="P100" s="388"/>
      <c r="Q100" s="388"/>
      <c r="R100" s="388"/>
      <c r="S100" s="388"/>
      <c r="T100" s="388"/>
      <c r="U100" s="388"/>
      <c r="V100" s="388"/>
      <c r="W100" s="388"/>
    </row>
    <row r="101" spans="1:23" ht="15.75" customHeight="1">
      <c r="A101" s="396" t="str" cm="1">
        <f t="array" ref="A101">IFERROR(_xlfn.IFS(M5=0,"",M5&gt;0,M5),"")</f>
        <v>Liurys Rojas Pinto</v>
      </c>
      <c r="B101" s="396" t="str" cm="1">
        <f t="array" ref="B101">IFERROR(_xlfn.IFS(O5=0,"",O5&gt;0,O5),"")</f>
        <v>cb</v>
      </c>
      <c r="E101" s="388"/>
      <c r="F101" s="388"/>
      <c r="G101" s="388"/>
      <c r="H101" s="388"/>
      <c r="I101" s="388"/>
      <c r="J101" s="388"/>
      <c r="K101" s="388"/>
      <c r="L101" s="388"/>
      <c r="M101" s="388"/>
      <c r="N101" s="388"/>
      <c r="O101" s="388"/>
      <c r="P101" s="388"/>
      <c r="Q101" s="388"/>
      <c r="R101" s="388"/>
      <c r="S101" s="388"/>
      <c r="T101" s="388"/>
      <c r="U101" s="388"/>
      <c r="V101" s="388"/>
      <c r="W101" s="388"/>
    </row>
    <row r="102" spans="1:23" ht="15.75" customHeight="1">
      <c r="A102" s="396" t="str" cm="1">
        <f t="array" ref="A102">IFERROR(_xlfn.IFS(M6=0,"",M6&gt;0,M6),"")</f>
        <v>Tontalane Williams</v>
      </c>
      <c r="B102" s="396" t="str" cm="1">
        <f t="array" ref="B102">IFERROR(_xlfn.IFS(O6=0,"",O6&gt;0,O6),"")</f>
        <v>L</v>
      </c>
      <c r="E102" s="388"/>
      <c r="F102" s="388"/>
      <c r="G102" s="388"/>
      <c r="H102" s="388"/>
      <c r="I102" s="388"/>
      <c r="J102" s="388"/>
      <c r="K102" s="388"/>
      <c r="L102" s="388"/>
      <c r="M102" s="388"/>
      <c r="N102" s="388"/>
      <c r="O102" s="388"/>
      <c r="P102" s="388"/>
      <c r="Q102" s="388"/>
      <c r="R102" s="388"/>
      <c r="S102" s="388"/>
      <c r="T102" s="388"/>
      <c r="U102" s="388"/>
      <c r="V102" s="388"/>
      <c r="W102" s="388"/>
    </row>
    <row r="103" spans="1:23" ht="15.75" customHeight="1">
      <c r="A103" s="396" t="str" cm="1">
        <f t="array" ref="A103">IFERROR(_xlfn.IFS(M7=0,"",M7&gt;0,M7),"")</f>
        <v>Mireles Casi Garcia</v>
      </c>
      <c r="B103" s="396" t="str" cm="1">
        <f t="array" ref="B103">IFERROR(_xlfn.IFS(O7=0,"",O7&gt;0,O7),"")</f>
        <v>sn</v>
      </c>
      <c r="E103" s="388"/>
      <c r="F103" s="388"/>
      <c r="G103" s="388"/>
      <c r="H103" s="388"/>
      <c r="I103" s="388"/>
      <c r="J103" s="388"/>
      <c r="K103" s="388"/>
      <c r="L103" s="388"/>
      <c r="M103" s="388"/>
      <c r="N103" s="388"/>
      <c r="O103" s="388"/>
      <c r="P103" s="388"/>
      <c r="Q103" s="388"/>
      <c r="R103" s="388"/>
      <c r="S103" s="388"/>
      <c r="T103" s="388"/>
      <c r="U103" s="388"/>
      <c r="V103" s="388"/>
      <c r="W103" s="388"/>
    </row>
    <row r="104" spans="1:23" ht="15.75" customHeight="1">
      <c r="A104" s="396" t="str" cm="1">
        <f t="array" ref="A104">IFERROR(_xlfn.IFS(M8=0,"",M8&gt;0,M8),"")</f>
        <v>Wendy Mejias</v>
      </c>
      <c r="B104" s="396" t="str" cm="1">
        <f t="array" ref="B104">IFERROR(_xlfn.IFS(O8=0,"",O8&gt;0,O8),"")</f>
        <v>r</v>
      </c>
      <c r="E104" s="388"/>
      <c r="F104" s="388"/>
      <c r="G104" s="388"/>
      <c r="H104" s="388"/>
      <c r="I104" s="388"/>
      <c r="J104" s="388"/>
      <c r="K104" s="388"/>
      <c r="L104" s="388"/>
      <c r="M104" s="388"/>
      <c r="N104" s="388"/>
      <c r="O104" s="388"/>
      <c r="P104" s="388"/>
      <c r="Q104" s="388"/>
      <c r="R104" s="388"/>
      <c r="S104" s="388"/>
      <c r="T104" s="388"/>
      <c r="U104" s="388"/>
      <c r="V104" s="388"/>
      <c r="W104" s="388"/>
    </row>
    <row r="105" spans="1:23" ht="15.75" customHeight="1">
      <c r="A105" s="396" t="str" cm="1">
        <f t="array" ref="A105">IFERROR(_xlfn.IFS(M9=0,"",M9&gt;0,M9),"")</f>
        <v>Yordany Miranda Cantillo</v>
      </c>
      <c r="B105" s="396" t="str" cm="1">
        <f t="array" ref="B105">IFERROR(_xlfn.IFS(O9=0,"",O9&gt;0,O9),"")</f>
        <v>p</v>
      </c>
      <c r="E105" s="388"/>
      <c r="F105" s="388"/>
      <c r="G105" s="388"/>
      <c r="H105" s="388"/>
      <c r="I105" s="388"/>
      <c r="J105" s="388"/>
      <c r="K105" s="388"/>
      <c r="L105" s="388"/>
      <c r="M105" s="388"/>
      <c r="N105" s="388"/>
      <c r="O105" s="388"/>
      <c r="P105" s="388"/>
      <c r="Q105" s="388"/>
      <c r="R105" s="388"/>
      <c r="S105" s="388"/>
      <c r="T105" s="388"/>
      <c r="U105" s="388"/>
      <c r="V105" s="388"/>
      <c r="W105" s="388"/>
    </row>
    <row r="106" spans="1:23" ht="15.75" customHeight="1">
      <c r="A106" s="396" t="str" cm="1">
        <f t="array" ref="A106">IFERROR(_xlfn.IFS(M10=0,"",M10&gt;0,M10),"")</f>
        <v xml:space="preserve">Carlos Molina </v>
      </c>
      <c r="B106" s="396" t="str" cm="1">
        <f t="array" ref="B106">IFERROR(_xlfn.IFS(O10=0,"",O10&gt;0,O10),"")</f>
        <v>p</v>
      </c>
      <c r="E106" s="388"/>
      <c r="F106" s="388"/>
      <c r="G106" s="388"/>
      <c r="H106" s="388"/>
      <c r="I106" s="388"/>
      <c r="J106" s="388"/>
      <c r="K106" s="388"/>
      <c r="L106" s="388"/>
      <c r="M106" s="388"/>
      <c r="N106" s="388"/>
      <c r="O106" s="388"/>
      <c r="P106" s="388"/>
      <c r="Q106" s="388"/>
      <c r="R106" s="388"/>
      <c r="S106" s="388"/>
      <c r="T106" s="388"/>
      <c r="U106" s="388"/>
      <c r="V106" s="388"/>
      <c r="W106" s="388"/>
    </row>
    <row r="107" spans="1:23" ht="15.75" customHeight="1">
      <c r="A107" s="396" t="str" cm="1">
        <f t="array" ref="A107">IFERROR(_xlfn.IFS(M11=0,"",M11&gt;0,M11),"")</f>
        <v>Lazaro Machado</v>
      </c>
      <c r="B107" s="396" t="str" cm="1">
        <f t="array" ref="B107">IFERROR(_xlfn.IFS(O11=0,"",O11&gt;0,O11),"")</f>
        <v>P</v>
      </c>
      <c r="E107" s="388"/>
      <c r="F107" s="388"/>
      <c r="G107" s="388"/>
      <c r="H107" s="388"/>
      <c r="I107" s="388"/>
      <c r="J107" s="388"/>
      <c r="K107" s="388"/>
      <c r="L107" s="388"/>
      <c r="M107" s="388"/>
      <c r="N107" s="388"/>
      <c r="O107" s="388"/>
      <c r="P107" s="388"/>
      <c r="Q107" s="388"/>
      <c r="R107" s="388"/>
      <c r="S107" s="388"/>
      <c r="T107" s="388"/>
      <c r="U107" s="388"/>
      <c r="V107" s="388"/>
      <c r="W107" s="388"/>
    </row>
    <row r="108" spans="1:23" ht="15.75" customHeight="1">
      <c r="A108" s="396" t="str" cm="1">
        <f t="array" ref="A108">IFERROR(_xlfn.IFS(M12=0,"",M12&gt;0,M12),"")</f>
        <v>Orlis Daniel Zaldivar</v>
      </c>
      <c r="B108" s="396" t="str" cm="1">
        <f t="array" ref="B108">IFERROR(_xlfn.IFS(O12=0,"",O12&gt;0,O12),"")</f>
        <v>rp</v>
      </c>
      <c r="E108" s="388"/>
      <c r="F108" s="388"/>
      <c r="G108" s="388"/>
      <c r="H108" s="388"/>
      <c r="I108" s="388"/>
      <c r="J108" s="388"/>
      <c r="K108" s="388"/>
      <c r="L108" s="388"/>
      <c r="M108" s="388"/>
      <c r="N108" s="388"/>
      <c r="O108" s="388"/>
      <c r="P108" s="388"/>
      <c r="Q108" s="388"/>
      <c r="R108" s="388"/>
      <c r="S108" s="388"/>
      <c r="T108" s="388"/>
      <c r="U108" s="388"/>
      <c r="V108" s="388"/>
      <c r="W108" s="388"/>
    </row>
    <row r="109" spans="1:23" ht="15.75" customHeight="1">
      <c r="A109" s="396" t="str" cm="1">
        <f t="array" ref="A109">IFERROR(_xlfn.IFS(M13=0,"",M13&gt;0,M13),"")</f>
        <v>Neldy Duquesne</v>
      </c>
      <c r="B109" s="396" t="str" cm="1">
        <f t="array" ref="B109">IFERROR(_xlfn.IFS(O13=0,"",O13&gt;0,O13),"")</f>
        <v>b</v>
      </c>
      <c r="E109" s="388"/>
      <c r="F109" s="388"/>
      <c r="G109" s="388"/>
      <c r="H109" s="388"/>
      <c r="I109" s="388"/>
      <c r="J109" s="388"/>
      <c r="K109" s="388"/>
      <c r="L109" s="388"/>
      <c r="M109" s="388"/>
      <c r="N109" s="388"/>
      <c r="O109" s="388"/>
      <c r="P109" s="388"/>
      <c r="Q109" s="388"/>
      <c r="R109" s="388"/>
      <c r="S109" s="388"/>
      <c r="T109" s="388"/>
      <c r="U109" s="388"/>
      <c r="V109" s="388"/>
      <c r="W109" s="388"/>
    </row>
    <row r="110" spans="1:23" ht="15.75" customHeight="1">
      <c r="A110" s="396" t="str" cm="1">
        <f t="array" ref="A110">IFERROR(_xlfn.IFS(M14=0,"",M14&gt;0,M14),"")</f>
        <v xml:space="preserve">Jackeline Macias </v>
      </c>
      <c r="B110" s="396" t="str" cm="1">
        <f t="array" ref="B110">IFERROR(_xlfn.IFS(O14=0,"",O14&gt;0,O14),"")</f>
        <v>rn</v>
      </c>
      <c r="E110" s="388"/>
      <c r="F110" s="388"/>
      <c r="G110" s="388"/>
      <c r="H110" s="388"/>
      <c r="I110" s="388"/>
      <c r="J110" s="388"/>
      <c r="K110" s="388"/>
      <c r="L110" s="388"/>
      <c r="M110" s="388"/>
      <c r="N110" s="388"/>
      <c r="O110" s="388"/>
      <c r="P110" s="388"/>
      <c r="Q110" s="388"/>
      <c r="R110" s="388"/>
      <c r="S110" s="388"/>
      <c r="T110" s="388"/>
      <c r="U110" s="388"/>
      <c r="V110" s="388"/>
      <c r="W110" s="388"/>
    </row>
    <row r="111" spans="1:23" ht="15.75" customHeight="1">
      <c r="A111" s="396" t="str" cm="1">
        <f t="array" ref="A111">IFERROR(_xlfn.IFS(M15=0,"",M15&gt;0,M15),"")</f>
        <v/>
      </c>
      <c r="B111" s="396" t="str" cm="1">
        <f t="array" ref="B111">IFERROR(_xlfn.IFS(O15=0,"",O15&gt;0,O15),"")</f>
        <v/>
      </c>
      <c r="E111" s="388"/>
      <c r="F111" s="388"/>
      <c r="G111" s="388"/>
      <c r="H111" s="388"/>
      <c r="I111" s="388"/>
      <c r="J111" s="388"/>
      <c r="K111" s="388"/>
      <c r="L111" s="388"/>
      <c r="M111" s="388"/>
      <c r="N111" s="388"/>
      <c r="O111" s="388"/>
      <c r="P111" s="388"/>
      <c r="Q111" s="388"/>
      <c r="R111" s="388"/>
      <c r="S111" s="388"/>
      <c r="T111" s="388"/>
      <c r="U111" s="388"/>
      <c r="V111" s="388"/>
      <c r="W111" s="388"/>
    </row>
    <row r="112" spans="1:23" ht="15.75" customHeight="1">
      <c r="A112" s="396" t="str" cm="1">
        <f t="array" ref="A112">IFERROR(_xlfn.IFS(M16=0,"",M16&gt;0,M16),"")</f>
        <v/>
      </c>
      <c r="B112" s="396" t="str" cm="1">
        <f t="array" ref="B112">IFERROR(_xlfn.IFS(O16=0,"",O16&gt;0,O16),"")</f>
        <v/>
      </c>
      <c r="E112" s="388"/>
      <c r="F112" s="388"/>
      <c r="G112" s="388"/>
      <c r="H112" s="388"/>
      <c r="I112" s="388"/>
      <c r="J112" s="388"/>
      <c r="K112" s="388"/>
      <c r="L112" s="388"/>
      <c r="M112" s="388"/>
      <c r="N112" s="388"/>
      <c r="O112" s="388"/>
      <c r="P112" s="388"/>
      <c r="Q112" s="388"/>
      <c r="R112" s="388"/>
      <c r="S112" s="388"/>
      <c r="T112" s="388"/>
      <c r="U112" s="388"/>
      <c r="V112" s="388"/>
      <c r="W112" s="388"/>
    </row>
    <row r="113" spans="1:23" ht="15.75" customHeight="1">
      <c r="A113" s="396" t="str" cm="1">
        <f t="array" ref="A113">IFERROR(_xlfn.IFS(M17=0,"",M17&gt;0,M17),"")</f>
        <v/>
      </c>
      <c r="B113" s="396" t="str" cm="1">
        <f t="array" ref="B113">IFERROR(_xlfn.IFS(O17=0,"",O17&gt;0,O17),"")</f>
        <v/>
      </c>
      <c r="E113" s="388"/>
      <c r="F113" s="388"/>
      <c r="G113" s="388"/>
      <c r="H113" s="388"/>
      <c r="I113" s="388"/>
      <c r="J113" s="388"/>
      <c r="K113" s="388"/>
      <c r="L113" s="388"/>
      <c r="M113" s="388"/>
      <c r="N113" s="388"/>
      <c r="O113" s="388"/>
      <c r="P113" s="388"/>
      <c r="Q113" s="388"/>
      <c r="R113" s="388"/>
      <c r="S113" s="388"/>
      <c r="T113" s="388"/>
      <c r="U113" s="388"/>
      <c r="V113" s="388"/>
      <c r="W113" s="388"/>
    </row>
    <row r="114" spans="1:23" ht="15.75" customHeight="1">
      <c r="A114" s="396" t="str" cm="1">
        <f t="array" ref="A114">IFERROR(_xlfn.IFS(M18=0,"",M18&gt;0,M18),"")</f>
        <v/>
      </c>
      <c r="B114" s="396" t="str" cm="1">
        <f t="array" ref="B114">IFERROR(_xlfn.IFS(O18=0,"",O18&gt;0,O18),"")</f>
        <v/>
      </c>
      <c r="E114" s="388"/>
      <c r="F114" s="388"/>
      <c r="G114" s="388"/>
      <c r="H114" s="388"/>
      <c r="I114" s="388"/>
      <c r="J114" s="388"/>
      <c r="K114" s="388"/>
      <c r="L114" s="388"/>
      <c r="M114" s="388"/>
      <c r="N114" s="388"/>
      <c r="O114" s="388"/>
      <c r="P114" s="388"/>
      <c r="Q114" s="388"/>
      <c r="R114" s="388"/>
      <c r="S114" s="388"/>
      <c r="T114" s="388"/>
      <c r="U114" s="388"/>
      <c r="V114" s="388"/>
      <c r="W114" s="388"/>
    </row>
    <row r="115" spans="1:23" ht="15.75" customHeight="1">
      <c r="A115" s="396" t="str" cm="1">
        <f t="array" ref="A115">IFERROR(_xlfn.IFS(M19=0,"",M19&gt;0,M19),"")</f>
        <v/>
      </c>
      <c r="B115" s="396" t="str" cm="1">
        <f t="array" ref="B115">IFERROR(_xlfn.IFS(O19=0,"",O19&gt;0,O19),"")</f>
        <v/>
      </c>
      <c r="E115" s="388"/>
      <c r="F115" s="388"/>
      <c r="G115" s="388"/>
      <c r="H115" s="388"/>
      <c r="I115" s="388"/>
      <c r="J115" s="388"/>
      <c r="K115" s="388"/>
      <c r="L115" s="388"/>
      <c r="M115" s="388"/>
      <c r="N115" s="388"/>
      <c r="O115" s="388"/>
      <c r="P115" s="388"/>
      <c r="Q115" s="388"/>
      <c r="R115" s="388"/>
      <c r="S115" s="388"/>
      <c r="T115" s="388"/>
      <c r="U115" s="388"/>
      <c r="V115" s="388"/>
      <c r="W115" s="388"/>
    </row>
    <row r="116" spans="1:23" ht="15.75" customHeight="1">
      <c r="A116" s="396" t="str" cm="1">
        <f t="array" ref="A116">IFERROR(_xlfn.IFS(M20=0,"",M20&gt;0,M20),"")</f>
        <v/>
      </c>
      <c r="B116" s="396" t="str" cm="1">
        <f t="array" ref="B116">IFERROR(_xlfn.IFS(O20=0,"",O20&gt;0,O20),"")</f>
        <v/>
      </c>
      <c r="E116" s="388"/>
      <c r="F116" s="388"/>
      <c r="G116" s="388"/>
      <c r="H116" s="388"/>
      <c r="I116" s="388"/>
      <c r="J116" s="388"/>
      <c r="K116" s="388"/>
      <c r="L116" s="388"/>
      <c r="M116" s="388"/>
      <c r="N116" s="388"/>
      <c r="O116" s="388"/>
      <c r="P116" s="388"/>
      <c r="Q116" s="388"/>
      <c r="R116" s="388"/>
      <c r="S116" s="388"/>
      <c r="T116" s="388"/>
      <c r="U116" s="388"/>
      <c r="V116" s="388"/>
      <c r="W116" s="388"/>
    </row>
    <row r="117" spans="1:23" ht="15.75" customHeight="1">
      <c r="A117" s="396" t="str" cm="1">
        <f t="array" ref="A117">IFERROR(_xlfn.IFS(M21=0,"",M21&gt;0,M21),"")</f>
        <v/>
      </c>
      <c r="B117" s="396" t="str" cm="1">
        <f t="array" ref="B117">IFERROR(_xlfn.IFS(O21=0,"",O21&gt;0,O21),"")</f>
        <v/>
      </c>
      <c r="E117" s="388"/>
      <c r="F117" s="388"/>
      <c r="G117" s="388"/>
      <c r="H117" s="388"/>
      <c r="I117" s="388"/>
      <c r="J117" s="388"/>
      <c r="K117" s="388"/>
      <c r="L117" s="388"/>
      <c r="M117" s="388"/>
      <c r="N117" s="388"/>
      <c r="O117" s="388"/>
      <c r="P117" s="388"/>
      <c r="Q117" s="388"/>
      <c r="R117" s="388"/>
      <c r="S117" s="388"/>
      <c r="T117" s="388"/>
      <c r="U117" s="388"/>
      <c r="V117" s="388"/>
      <c r="W117" s="388"/>
    </row>
    <row r="118" spans="1:23" ht="15.75" customHeight="1">
      <c r="A118" s="396" t="str" cm="1">
        <f t="array" ref="A118">IFERROR(_xlfn.IFS(M22=0,"",M22&gt;0,M22),"")</f>
        <v/>
      </c>
      <c r="B118" s="396" t="str" cm="1">
        <f t="array" ref="B118">IFERROR(_xlfn.IFS(O22=0,"",O22&gt;0,O22),"")</f>
        <v/>
      </c>
      <c r="E118" s="388"/>
      <c r="F118" s="388"/>
      <c r="G118" s="388"/>
      <c r="H118" s="388"/>
      <c r="I118" s="388"/>
      <c r="J118" s="388"/>
      <c r="K118" s="388"/>
      <c r="L118" s="388"/>
      <c r="M118" s="388"/>
      <c r="N118" s="388"/>
      <c r="O118" s="388"/>
      <c r="P118" s="388"/>
      <c r="Q118" s="388"/>
      <c r="R118" s="388"/>
      <c r="S118" s="388"/>
      <c r="T118" s="388"/>
      <c r="U118" s="388"/>
      <c r="V118" s="388"/>
      <c r="W118" s="388"/>
    </row>
    <row r="119" spans="1:23" ht="15.75" customHeight="1">
      <c r="A119" s="396" t="str" cm="1">
        <f t="array" ref="A119">IFERROR(_xlfn.IFS(M23=0,"",M23&gt;0,M23),"")</f>
        <v/>
      </c>
      <c r="B119" s="396" t="str" cm="1">
        <f t="array" ref="B119">IFERROR(_xlfn.IFS(O23=0,"",O23&gt;0,O23),"")</f>
        <v/>
      </c>
      <c r="E119" s="388"/>
      <c r="F119" s="388"/>
      <c r="G119" s="388"/>
      <c r="H119" s="388"/>
      <c r="I119" s="388"/>
      <c r="J119" s="388"/>
      <c r="K119" s="388"/>
      <c r="L119" s="388"/>
      <c r="M119" s="388"/>
      <c r="N119" s="388"/>
      <c r="O119" s="388"/>
      <c r="P119" s="388"/>
      <c r="Q119" s="388"/>
      <c r="R119" s="388"/>
      <c r="S119" s="388"/>
      <c r="T119" s="388"/>
      <c r="U119" s="388"/>
      <c r="V119" s="388"/>
      <c r="W119" s="388"/>
    </row>
    <row r="120" spans="1:23" ht="15.75" customHeight="1">
      <c r="A120" s="396" t="str" cm="1">
        <f t="array" ref="A120">IFERROR(_xlfn.IFS(M24=0,"",M24&gt;0,M24),"")</f>
        <v/>
      </c>
      <c r="B120" s="396" t="str" cm="1">
        <f t="array" ref="B120">IFERROR(_xlfn.IFS(O24=0,"",O24&gt;0,O24),"")</f>
        <v/>
      </c>
      <c r="E120" s="388"/>
      <c r="F120" s="388"/>
      <c r="G120" s="388"/>
      <c r="H120" s="388"/>
      <c r="I120" s="388"/>
      <c r="J120" s="388"/>
      <c r="K120" s="388"/>
      <c r="L120" s="388"/>
      <c r="M120" s="388"/>
      <c r="N120" s="388"/>
      <c r="O120" s="388"/>
      <c r="P120" s="388"/>
      <c r="Q120" s="388"/>
      <c r="R120" s="388"/>
      <c r="S120" s="388"/>
      <c r="T120" s="388"/>
      <c r="U120" s="388"/>
      <c r="V120" s="388"/>
      <c r="W120" s="388"/>
    </row>
    <row r="121" spans="1:23" ht="15.75" customHeight="1">
      <c r="A121" s="396" t="str" cm="1">
        <f t="array" ref="A121">IFERROR(_xlfn.IFS(#REF!=0,"",#REF!&gt;0,#REF!),"")</f>
        <v/>
      </c>
      <c r="B121" s="396" t="str" cm="1">
        <f t="array" ref="B121">IFERROR(_xlfn.IFS(#REF!=0,"",#REF!&gt;0,#REF!),"")</f>
        <v/>
      </c>
      <c r="E121" s="388"/>
      <c r="F121" s="388"/>
      <c r="G121" s="388"/>
      <c r="H121" s="388"/>
      <c r="I121" s="388"/>
      <c r="J121" s="388"/>
      <c r="K121" s="388"/>
      <c r="L121" s="388"/>
      <c r="M121" s="388"/>
      <c r="N121" s="388"/>
      <c r="O121" s="388"/>
      <c r="P121" s="388"/>
      <c r="Q121" s="388"/>
      <c r="R121" s="388"/>
      <c r="S121" s="388"/>
      <c r="T121" s="388"/>
      <c r="U121" s="388"/>
      <c r="V121" s="388"/>
      <c r="W121" s="388"/>
    </row>
    <row r="122" spans="1:23" ht="15.75" customHeight="1">
      <c r="A122" s="396" t="str" cm="1">
        <f t="array" ref="A122">IFERROR(_xlfn.IFS(#REF!=0,"",#REF!&gt;0,#REF!),"")</f>
        <v/>
      </c>
      <c r="B122" s="396" t="str" cm="1">
        <f t="array" ref="B122">IFERROR(_xlfn.IFS(#REF!=0,"",#REF!&gt;0,#REF!),"")</f>
        <v/>
      </c>
      <c r="E122" s="388"/>
      <c r="F122" s="388"/>
      <c r="G122" s="388"/>
      <c r="H122" s="388"/>
      <c r="I122" s="388"/>
      <c r="J122" s="388"/>
      <c r="K122" s="388"/>
      <c r="L122" s="388"/>
      <c r="M122" s="388"/>
      <c r="N122" s="388"/>
      <c r="O122" s="388"/>
      <c r="P122" s="388"/>
      <c r="Q122" s="388"/>
      <c r="R122" s="388"/>
      <c r="S122" s="388"/>
      <c r="T122" s="388"/>
      <c r="U122" s="388"/>
      <c r="V122" s="388"/>
      <c r="W122" s="388"/>
    </row>
    <row r="123" spans="1:23" ht="15.75" customHeight="1">
      <c r="A123" s="396" t="str" cm="1">
        <f t="array" ref="A123">IFERROR(_xlfn.IFS(#REF!=0,"",#REF!&gt;0,#REF!),"")</f>
        <v/>
      </c>
      <c r="B123" s="396" t="str" cm="1">
        <f t="array" ref="B123">IFERROR(_xlfn.IFS(#REF!=0,"",#REF!&gt;0,#REF!),"")</f>
        <v/>
      </c>
      <c r="E123" s="388"/>
      <c r="F123" s="388"/>
      <c r="G123" s="388"/>
      <c r="H123" s="388"/>
      <c r="I123" s="388"/>
      <c r="J123" s="388"/>
      <c r="K123" s="388"/>
      <c r="L123" s="388"/>
      <c r="M123" s="388"/>
      <c r="N123" s="388"/>
      <c r="O123" s="388"/>
      <c r="P123" s="388"/>
      <c r="Q123" s="388"/>
      <c r="R123" s="388"/>
      <c r="S123" s="388"/>
      <c r="T123" s="388"/>
      <c r="U123" s="388"/>
      <c r="V123" s="388"/>
      <c r="W123" s="388"/>
    </row>
    <row r="124" spans="1:23" ht="15.75" customHeight="1">
      <c r="A124" s="396" t="str" cm="1">
        <f t="array" ref="A124">IFERROR(_xlfn.IFS(#REF!=0,"",#REF!&gt;0,#REF!),"")</f>
        <v/>
      </c>
      <c r="B124" s="396" t="str" cm="1">
        <f t="array" ref="B124">IFERROR(_xlfn.IFS(#REF!=0,"",#REF!&gt;0,#REF!),"")</f>
        <v/>
      </c>
      <c r="E124" s="388"/>
      <c r="F124" s="388"/>
      <c r="G124" s="388"/>
      <c r="H124" s="388"/>
      <c r="I124" s="388"/>
      <c r="J124" s="388"/>
      <c r="K124" s="388"/>
      <c r="L124" s="388"/>
      <c r="M124" s="388"/>
      <c r="N124" s="388"/>
      <c r="O124" s="388"/>
      <c r="P124" s="388"/>
      <c r="Q124" s="388"/>
      <c r="R124" s="388"/>
      <c r="S124" s="388"/>
      <c r="T124" s="388"/>
      <c r="U124" s="388"/>
      <c r="V124" s="388"/>
      <c r="W124" s="388"/>
    </row>
    <row r="125" spans="1:23" ht="15.75" customHeight="1">
      <c r="A125" s="396" t="str" cm="1">
        <f t="array" ref="A125">IFERROR(_xlfn.IFS(#REF!=0,"",#REF!&gt;0,#REF!),"")</f>
        <v/>
      </c>
      <c r="B125" s="396" t="str" cm="1">
        <f t="array" ref="B125">IFERROR(_xlfn.IFS(#REF!=0,"",#REF!&gt;0,#REF!),"")</f>
        <v/>
      </c>
      <c r="E125" s="388"/>
      <c r="F125" s="388"/>
      <c r="G125" s="388"/>
      <c r="H125" s="388"/>
      <c r="I125" s="388"/>
      <c r="J125" s="388"/>
      <c r="K125" s="388"/>
      <c r="L125" s="388"/>
      <c r="M125" s="388"/>
      <c r="N125" s="388"/>
      <c r="O125" s="388"/>
      <c r="P125" s="388"/>
      <c r="Q125" s="388"/>
      <c r="R125" s="388"/>
      <c r="S125" s="388"/>
      <c r="T125" s="388"/>
      <c r="U125" s="388"/>
      <c r="V125" s="388"/>
      <c r="W125" s="388"/>
    </row>
    <row r="126" spans="1:23" ht="15.75" customHeight="1">
      <c r="A126" s="396" t="str" cm="1">
        <f t="array" ref="A126">IFERROR(_xlfn.IFS(#REF!=0,"",#REF!&gt;0,#REF!),"")</f>
        <v/>
      </c>
      <c r="B126" s="396" t="str" cm="1">
        <f t="array" ref="B126">IFERROR(_xlfn.IFS(#REF!=0,"",#REF!&gt;0,#REF!),"")</f>
        <v/>
      </c>
      <c r="E126" s="388"/>
      <c r="F126" s="388"/>
      <c r="G126" s="388"/>
      <c r="H126" s="388"/>
      <c r="I126" s="388"/>
      <c r="J126" s="388"/>
      <c r="K126" s="388"/>
      <c r="L126" s="388"/>
      <c r="M126" s="388"/>
      <c r="N126" s="388"/>
      <c r="O126" s="388"/>
      <c r="P126" s="388"/>
      <c r="Q126" s="388"/>
      <c r="R126" s="388"/>
      <c r="S126" s="388"/>
      <c r="T126" s="388"/>
      <c r="U126" s="388"/>
      <c r="V126" s="388"/>
      <c r="W126" s="388"/>
    </row>
    <row r="127" spans="1:23" ht="15.75" customHeight="1">
      <c r="A127" s="396" t="str" cm="1">
        <f t="array" ref="A127">IFERROR(_xlfn.IFS(#REF!=0,"",#REF!&gt;0,#REF!),"")</f>
        <v/>
      </c>
      <c r="B127" s="396" t="str" cm="1">
        <f t="array" ref="B127">IFERROR(_xlfn.IFS(#REF!=0,"",#REF!&gt;0,#REF!),"")</f>
        <v/>
      </c>
      <c r="E127" s="388"/>
      <c r="F127" s="388"/>
      <c r="G127" s="388"/>
      <c r="H127" s="388"/>
      <c r="I127" s="388"/>
      <c r="J127" s="388"/>
      <c r="K127" s="388"/>
      <c r="L127" s="388"/>
      <c r="M127" s="388"/>
      <c r="N127" s="388"/>
      <c r="O127" s="388"/>
      <c r="P127" s="388"/>
      <c r="Q127" s="388"/>
      <c r="R127" s="388"/>
      <c r="S127" s="388"/>
      <c r="T127" s="388"/>
      <c r="U127" s="388"/>
      <c r="V127" s="388"/>
      <c r="W127" s="388"/>
    </row>
    <row r="128" spans="1:23" ht="15.75" customHeight="1">
      <c r="A128" s="396" t="str" cm="1">
        <f t="array" ref="A128">IFERROR(_xlfn.IFS(#REF!=0,"",#REF!&gt;0,#REF!),"")</f>
        <v/>
      </c>
      <c r="B128" s="396" t="str" cm="1">
        <f t="array" ref="B128">IFERROR(_xlfn.IFS(#REF!=0,"",#REF!&gt;0,#REF!),"")</f>
        <v/>
      </c>
      <c r="E128" s="388"/>
      <c r="F128" s="388"/>
      <c r="G128" s="388"/>
      <c r="H128" s="388"/>
      <c r="I128" s="388"/>
      <c r="J128" s="388"/>
      <c r="K128" s="388"/>
      <c r="L128" s="388"/>
      <c r="M128" s="388"/>
      <c r="N128" s="388"/>
      <c r="O128" s="388"/>
      <c r="P128" s="388"/>
      <c r="Q128" s="388"/>
      <c r="R128" s="388"/>
      <c r="S128" s="388"/>
      <c r="T128" s="388"/>
      <c r="U128" s="388"/>
      <c r="V128" s="388"/>
      <c r="W128" s="388"/>
    </row>
    <row r="129" spans="1:23" ht="15.75" customHeight="1">
      <c r="A129" s="396" t="str" cm="1">
        <f t="array" ref="A129">IFERROR(_xlfn.IFS(#REF!=0,"",#REF!&gt;0,#REF!),"")</f>
        <v/>
      </c>
      <c r="B129" s="396" t="str" cm="1">
        <f t="array" ref="B129">IFERROR(_xlfn.IFS(#REF!=0,"",#REF!&gt;0,#REF!),"")</f>
        <v/>
      </c>
      <c r="E129" s="388"/>
      <c r="F129" s="388"/>
      <c r="G129" s="388"/>
      <c r="H129" s="388"/>
      <c r="I129" s="388"/>
      <c r="J129" s="388"/>
      <c r="K129" s="388"/>
      <c r="L129" s="388"/>
      <c r="M129" s="388"/>
      <c r="N129" s="388"/>
      <c r="O129" s="388"/>
      <c r="P129" s="388"/>
      <c r="Q129" s="388"/>
      <c r="R129" s="388"/>
      <c r="S129" s="388"/>
      <c r="T129" s="388"/>
      <c r="U129" s="388"/>
      <c r="V129" s="388"/>
      <c r="W129" s="388"/>
    </row>
    <row r="130" spans="1:23" ht="15.75" customHeight="1">
      <c r="A130" s="396" t="str" cm="1">
        <f t="array" ref="A130">IFERROR(_xlfn.IFS(#REF!=0,"",#REF!&gt;0,#REF!),"")</f>
        <v/>
      </c>
      <c r="B130" s="396" t="str" cm="1">
        <f t="array" ref="B130">IFERROR(_xlfn.IFS(#REF!=0,"",#REF!&gt;0,#REF!),"")</f>
        <v/>
      </c>
      <c r="E130" s="388"/>
      <c r="F130" s="388"/>
      <c r="G130" s="388"/>
      <c r="H130" s="388"/>
      <c r="I130" s="388"/>
      <c r="J130" s="388"/>
      <c r="K130" s="388"/>
      <c r="L130" s="388"/>
      <c r="M130" s="388"/>
      <c r="N130" s="388"/>
      <c r="O130" s="388"/>
      <c r="P130" s="388"/>
      <c r="Q130" s="388"/>
      <c r="R130" s="388"/>
      <c r="S130" s="388"/>
      <c r="T130" s="388"/>
      <c r="U130" s="388"/>
      <c r="V130" s="388"/>
      <c r="W130" s="388"/>
    </row>
    <row r="131" spans="1:23" ht="15.75" customHeight="1">
      <c r="A131" s="396" t="str" cm="1">
        <f t="array" ref="A131">IFERROR(_xlfn.IFS(Q5=0,"",Q5&gt;0,Q5),"")</f>
        <v/>
      </c>
      <c r="B131" s="396" t="str" cm="1">
        <f t="array" ref="B131">IFERROR(_xlfn.IFS(R6=0,"",R6&gt;0,R6),"")</f>
        <v/>
      </c>
      <c r="E131" s="388"/>
      <c r="F131" s="388"/>
      <c r="G131" s="388"/>
      <c r="H131" s="388"/>
      <c r="I131" s="388"/>
      <c r="J131" s="388"/>
      <c r="K131" s="388"/>
      <c r="P131" s="388"/>
      <c r="Q131" s="388"/>
      <c r="R131" s="388"/>
      <c r="S131" s="388"/>
      <c r="T131" s="388"/>
      <c r="U131" s="388"/>
      <c r="V131" s="388"/>
      <c r="W131" s="388"/>
    </row>
    <row r="132" spans="1:23" ht="15.75" customHeight="1">
      <c r="A132" s="396" t="str" cm="1">
        <f t="array" ref="A132">IFERROR(_xlfn.IFS(Q6=0,"",Q6&gt;0,Q6),"")</f>
        <v/>
      </c>
      <c r="B132" s="396" t="str" cm="1">
        <f t="array" ref="B132">IFERROR(_xlfn.IFS(R7=0,"",R7&gt;0,R7),"")</f>
        <v/>
      </c>
      <c r="G132" s="388"/>
      <c r="H132" s="388"/>
      <c r="I132" s="388"/>
      <c r="J132" s="388"/>
      <c r="K132" s="388"/>
      <c r="P132" s="388"/>
      <c r="Q132" s="388"/>
      <c r="R132" s="388"/>
      <c r="S132" s="388"/>
      <c r="T132" s="388"/>
      <c r="U132" s="388"/>
      <c r="V132" s="388"/>
      <c r="W132" s="388"/>
    </row>
    <row r="133" spans="1:23" ht="15.75" customHeight="1">
      <c r="A133" s="396" t="str" cm="1">
        <f t="array" ref="A133">IFERROR(_xlfn.IFS(Q7=0,"",Q7&gt;0,Q7),"")</f>
        <v/>
      </c>
      <c r="B133" s="396" t="str" cm="1">
        <f t="array" ref="B133">IFERROR(_xlfn.IFS(R8=0,"",R8&gt;0,R8),"")</f>
        <v/>
      </c>
      <c r="G133" s="388"/>
      <c r="H133" s="388"/>
      <c r="I133" s="388"/>
      <c r="J133" s="388"/>
      <c r="K133" s="388"/>
      <c r="P133" s="388"/>
      <c r="Q133" s="388"/>
      <c r="R133" s="388"/>
      <c r="S133" s="388"/>
      <c r="T133" s="388"/>
      <c r="U133" s="388"/>
      <c r="V133" s="388"/>
      <c r="W133" s="388"/>
    </row>
    <row r="134" spans="1:23" ht="15.75" customHeight="1">
      <c r="A134" s="396" t="str" cm="1">
        <f t="array" ref="A134">IFERROR(_xlfn.IFS(Q8=0,"",Q8&gt;0,Q8),"")</f>
        <v/>
      </c>
      <c r="B134" s="396" t="str" cm="1">
        <f t="array" ref="B134">IFERROR(_xlfn.IFS(R9=0,"",R9&gt;0,R9),"")</f>
        <v/>
      </c>
      <c r="G134" s="388"/>
      <c r="H134" s="388"/>
      <c r="I134" s="388"/>
      <c r="J134" s="388"/>
      <c r="K134" s="388"/>
      <c r="P134" s="388"/>
      <c r="Q134" s="388"/>
      <c r="R134" s="388"/>
      <c r="S134" s="388"/>
      <c r="T134" s="388"/>
      <c r="U134" s="388"/>
      <c r="V134" s="388"/>
      <c r="W134" s="388"/>
    </row>
    <row r="135" spans="1:23" ht="15.75" customHeight="1">
      <c r="A135" s="396" t="str" cm="1">
        <f t="array" ref="A135">IFERROR(_xlfn.IFS(Q9=0,"",Q9&gt;0,Q9),"")</f>
        <v/>
      </c>
      <c r="B135" s="396" t="str" cm="1">
        <f t="array" ref="B135">IFERROR(_xlfn.IFS(R10=0,"",R10&gt;0,R10),"")</f>
        <v/>
      </c>
      <c r="G135" s="388"/>
      <c r="H135" s="388"/>
      <c r="I135" s="388"/>
      <c r="P135" s="388"/>
      <c r="Q135" s="388"/>
      <c r="R135" s="388"/>
      <c r="S135" s="388"/>
      <c r="T135" s="388"/>
      <c r="U135" s="388"/>
      <c r="V135" s="388"/>
      <c r="W135" s="388"/>
    </row>
    <row r="136" spans="1:23" ht="15.75" customHeight="1">
      <c r="A136" s="396" t="str" cm="1">
        <f t="array" ref="A136">IFERROR(_xlfn.IFS(Q10=0,"",Q10&gt;0,Q10),"")</f>
        <v/>
      </c>
      <c r="B136" s="396" t="str" cm="1">
        <f t="array" ref="B136">IFERROR(_xlfn.IFS(R11=0,"",R11&gt;0,R11),"")</f>
        <v/>
      </c>
      <c r="P136" s="388"/>
      <c r="Q136" s="388"/>
      <c r="R136" s="388"/>
      <c r="S136" s="388"/>
      <c r="T136" s="388"/>
      <c r="U136" s="388"/>
      <c r="V136" s="388"/>
      <c r="W136" s="388"/>
    </row>
    <row r="137" spans="1:23" ht="15.75" customHeight="1">
      <c r="A137" s="396" t="str" cm="1">
        <f t="array" ref="A137">IFERROR(_xlfn.IFS(Q11=0,"",Q11&gt;0,Q11),"")</f>
        <v/>
      </c>
      <c r="B137" s="396" t="str" cm="1">
        <f t="array" ref="B137">IFERROR(_xlfn.IFS(R12=0,"",R12&gt;0,R12),"")</f>
        <v/>
      </c>
      <c r="P137" s="388"/>
      <c r="Q137" s="388"/>
      <c r="R137" s="388"/>
      <c r="S137" s="388"/>
      <c r="T137" s="388"/>
      <c r="U137" s="388"/>
      <c r="V137" s="388"/>
      <c r="W137" s="388"/>
    </row>
    <row r="138" spans="1:23" ht="15.75" customHeight="1">
      <c r="A138" s="396" t="str" cm="1">
        <f t="array" ref="A138">IFERROR(_xlfn.IFS(Q12=0,"",Q12&gt;0,Q12),"")</f>
        <v/>
      </c>
      <c r="B138" s="396" t="str" cm="1">
        <f t="array" ref="B138">IFERROR(_xlfn.IFS(R13=0,"",R13&gt;0,R13),"")</f>
        <v/>
      </c>
      <c r="P138" s="388"/>
      <c r="Q138" s="388"/>
      <c r="R138" s="388"/>
      <c r="S138" s="388"/>
      <c r="T138" s="388"/>
      <c r="U138" s="388"/>
      <c r="V138" s="388"/>
      <c r="W138" s="388"/>
    </row>
    <row r="139" spans="1:23" ht="15.75" customHeight="1">
      <c r="A139" s="396" t="str" cm="1">
        <f t="array" ref="A139">IFERROR(_xlfn.IFS(Q13=0,"",Q13&gt;0,Q13),"")</f>
        <v/>
      </c>
      <c r="B139" s="396" t="str" cm="1">
        <f t="array" ref="B139">IFERROR(_xlfn.IFS(R14=0,"",R14&gt;0,R14),"")</f>
        <v/>
      </c>
      <c r="P139" s="388"/>
      <c r="Q139" s="388"/>
      <c r="R139" s="388"/>
      <c r="S139" s="388"/>
      <c r="T139" s="388"/>
      <c r="U139" s="388"/>
      <c r="V139" s="388"/>
      <c r="W139" s="388"/>
    </row>
    <row r="140" spans="1:23" ht="15.75" customHeight="1">
      <c r="A140" s="396" t="str" cm="1">
        <f t="array" ref="A140">IFERROR(_xlfn.IFS(Q14=0,"",Q14&gt;0,Q14),"")</f>
        <v/>
      </c>
      <c r="B140" s="396" t="str" cm="1">
        <f t="array" ref="B140">IFERROR(_xlfn.IFS(R15=0,"",R15&gt;0,R15),"")</f>
        <v/>
      </c>
      <c r="P140" s="388"/>
      <c r="Q140" s="388"/>
      <c r="R140" s="388"/>
      <c r="S140" s="388"/>
      <c r="T140" s="388"/>
      <c r="U140" s="388"/>
      <c r="V140" s="388"/>
      <c r="W140" s="388"/>
    </row>
    <row r="141" spans="1:23" ht="15.75" customHeight="1">
      <c r="A141" s="396" t="str" cm="1">
        <f t="array" ref="A141">IFERROR(_xlfn.IFS(Q15=0,"",Q15&gt;0,Q15),"")</f>
        <v/>
      </c>
      <c r="B141" s="396" t="str" cm="1">
        <f t="array" ref="B141">IFERROR(_xlfn.IFS(R16=0,"",R16&gt;0,R16),"")</f>
        <v/>
      </c>
      <c r="P141" s="388"/>
      <c r="Q141" s="388"/>
      <c r="R141" s="388"/>
      <c r="S141" s="388"/>
      <c r="T141" s="388"/>
      <c r="U141" s="388"/>
      <c r="V141" s="388"/>
      <c r="W141" s="388"/>
    </row>
    <row r="142" spans="1:23" ht="15.75" customHeight="1">
      <c r="A142" s="396" t="str" cm="1">
        <f t="array" ref="A142">IFERROR(_xlfn.IFS(Q16=0,"",Q16&gt;0,Q16),"")</f>
        <v/>
      </c>
      <c r="B142" s="396" t="str" cm="1">
        <f t="array" ref="B142">IFERROR(_xlfn.IFS(R17=0,"",R17&gt;0,R17),"")</f>
        <v/>
      </c>
      <c r="P142" s="388"/>
      <c r="Q142" s="388"/>
      <c r="R142" s="388"/>
      <c r="S142" s="388"/>
      <c r="T142" s="388"/>
      <c r="U142" s="388"/>
      <c r="V142" s="388"/>
      <c r="W142" s="388"/>
    </row>
    <row r="143" spans="1:23" ht="15.75" customHeight="1">
      <c r="A143" s="396" t="str" cm="1">
        <f t="array" ref="A143">IFERROR(_xlfn.IFS(Q17=0,"",Q17&gt;0,Q17),"")</f>
        <v/>
      </c>
      <c r="B143" s="396" t="str" cm="1">
        <f t="array" ref="B143">IFERROR(_xlfn.IFS(R18=0,"",R18&gt;0,R18),"")</f>
        <v/>
      </c>
      <c r="P143" s="388"/>
      <c r="Q143" s="388"/>
      <c r="R143" s="388"/>
      <c r="S143" s="388"/>
      <c r="T143" s="388"/>
      <c r="U143" s="388"/>
      <c r="V143" s="388"/>
      <c r="W143" s="388"/>
    </row>
    <row r="144" spans="1:23" ht="15.75" customHeight="1">
      <c r="A144" s="396" t="str" cm="1">
        <f t="array" ref="A144">IFERROR(_xlfn.IFS(Q18=0,"",Q18&gt;0,Q18),"")</f>
        <v/>
      </c>
      <c r="B144" s="396" t="str" cm="1">
        <f t="array" ref="B144">IFERROR(_xlfn.IFS(R19=0,"",R19&gt;0,R19),"")</f>
        <v/>
      </c>
      <c r="P144" s="388"/>
      <c r="Q144" s="388"/>
      <c r="R144" s="388"/>
      <c r="S144" s="388"/>
      <c r="T144" s="388"/>
      <c r="U144" s="388"/>
      <c r="V144" s="388"/>
      <c r="W144" s="388"/>
    </row>
    <row r="145" spans="1:23" ht="15.75" customHeight="1">
      <c r="A145" s="396" t="str" cm="1">
        <f t="array" ref="A145">IFERROR(_xlfn.IFS(Q19=0,"",Q19&gt;0,Q19),"")</f>
        <v/>
      </c>
      <c r="B145" s="396" t="str" cm="1">
        <f t="array" ref="B145">IFERROR(_xlfn.IFS(R20=0,"",R20&gt;0,R20),"")</f>
        <v/>
      </c>
      <c r="P145" s="388"/>
      <c r="Q145" s="388"/>
      <c r="R145" s="388"/>
      <c r="S145" s="388"/>
      <c r="T145" s="388"/>
      <c r="U145" s="388"/>
      <c r="V145" s="388"/>
      <c r="W145" s="388"/>
    </row>
    <row r="146" spans="1:23" ht="15.75" customHeight="1">
      <c r="A146" s="396" t="str" cm="1">
        <f t="array" ref="A146">IFERROR(_xlfn.IFS(Q20=0,"",Q20&gt;0,Q20),"")</f>
        <v/>
      </c>
      <c r="B146" s="396" t="str" cm="1">
        <f t="array" ref="B146">IFERROR(_xlfn.IFS(R21=0,"",R21&gt;0,R21),"")</f>
        <v/>
      </c>
      <c r="U146" s="388"/>
      <c r="V146" s="388"/>
      <c r="W146" s="388"/>
    </row>
    <row r="147" spans="1:23" ht="15.75" customHeight="1">
      <c r="A147" s="396" t="str" cm="1">
        <f t="array" ref="A147">IFERROR(_xlfn.IFS(Q21=0,"",Q21&gt;0,Q21),"")</f>
        <v/>
      </c>
      <c r="B147" s="396" t="str" cm="1">
        <f t="array" ref="B147">IFERROR(_xlfn.IFS(R22=0,"",R22&gt;0,R22),"")</f>
        <v/>
      </c>
    </row>
    <row r="148" spans="1:23" ht="15.75" customHeight="1">
      <c r="A148" s="396" t="str" cm="1">
        <f t="array" ref="A148">IFERROR(_xlfn.IFS(Q22=0,"",Q22&gt;0,Q22),"")</f>
        <v/>
      </c>
      <c r="B148" s="396" t="str" cm="1">
        <f t="array" ref="B148">IFERROR(_xlfn.IFS(R23=0,"",R23&gt;0,R23),"")</f>
        <v/>
      </c>
    </row>
    <row r="149" spans="1:23" ht="15.75" customHeight="1">
      <c r="A149" s="396" t="str" cm="1">
        <f t="array" ref="A149">IFERROR(_xlfn.IFS(Q23=0,"",Q23&gt;0,Q23),"")</f>
        <v/>
      </c>
      <c r="B149" s="396" t="str" cm="1">
        <f t="array" ref="B149">IFERROR(_xlfn.IFS(R24=0,"",R24&gt;0,R24),"")</f>
        <v/>
      </c>
    </row>
    <row r="150" spans="1:23" ht="15.75" customHeight="1">
      <c r="A150" s="396" t="str" cm="1">
        <f t="array" ref="A150">IFERROR(_xlfn.IFS(Q24=0,"",Q24&gt;0,Q24),"")</f>
        <v/>
      </c>
      <c r="B150" s="396" t="str" cm="1">
        <f t="array" ref="B150">IFERROR(_xlfn.IFS(R25=0,"",R25&gt;0,R25),"")</f>
        <v/>
      </c>
    </row>
    <row r="151" spans="1:23" ht="15.75" customHeight="1">
      <c r="A151" s="396" t="str" cm="1">
        <f t="array" ref="A151">IFERROR(_xlfn.IFS(Q25=0,"",Q25&gt;0,Q25),"")</f>
        <v/>
      </c>
      <c r="B151" s="396" t="str" cm="1">
        <f t="array" ref="B151">IFERROR(_xlfn.IFS(R26=0,"",R26&gt;0,R26),"")</f>
        <v/>
      </c>
    </row>
    <row r="152" spans="1:23" ht="15.75" customHeight="1">
      <c r="A152" s="396" t="str" cm="1">
        <f t="array" ref="A152">IFERROR(_xlfn.IFS(Q26=0,"",Q26&gt;0,Q26),"")</f>
        <v/>
      </c>
      <c r="B152" s="396" t="str" cm="1">
        <f t="array" ref="B152">IFERROR(_xlfn.IFS(R27=0,"",R27&gt;0,R27),"")</f>
        <v/>
      </c>
    </row>
    <row r="153" spans="1:23" ht="15.75" customHeight="1">
      <c r="A153" s="396" t="str" cm="1">
        <f t="array" ref="A153">IFERROR(_xlfn.IFS(Q27=0,"",Q27&gt;0,Q27),"")</f>
        <v/>
      </c>
      <c r="B153" s="396" t="str" cm="1">
        <f t="array" ref="B153">IFERROR(_xlfn.IFS(R28=0,"",R28&gt;0,R28),"")</f>
        <v/>
      </c>
    </row>
    <row r="154" spans="1:23" ht="15.75" customHeight="1">
      <c r="A154" s="396" t="str" cm="1">
        <f t="array" ref="A154">IFERROR(_xlfn.IFS(Q28=0,"",Q28&gt;0,Q28),"")</f>
        <v/>
      </c>
      <c r="B154" s="396" t="str" cm="1">
        <f t="array" ref="B154">IFERROR(_xlfn.IFS(R29=0,"",R29&gt;0,R29),"")</f>
        <v/>
      </c>
    </row>
    <row r="155" spans="1:23" ht="15.75" customHeight="1">
      <c r="A155" s="396" t="str" cm="1">
        <f t="array" ref="A155">IFERROR(_xlfn.IFS(Q29=0,"",Q29&gt;0,Q29),"")</f>
        <v/>
      </c>
      <c r="B155" s="396" t="str" cm="1">
        <f t="array" ref="B155">IFERROR(_xlfn.IFS(R30=0,"",R30&gt;0,R30),"")</f>
        <v/>
      </c>
    </row>
    <row r="156" spans="1:23" ht="15.75" customHeight="1">
      <c r="A156" s="396" t="str" cm="1">
        <f t="array" ref="A156">IFERROR(_xlfn.IFS(Q30=0,"",Q30&gt;0,Q30),"")</f>
        <v/>
      </c>
      <c r="B156" s="396" t="str" cm="1">
        <f t="array" ref="B156">IFERROR(_xlfn.IFS(R31=0,"",R31&gt;0,R31),"")</f>
        <v/>
      </c>
    </row>
    <row r="157" spans="1:23" ht="15.75" customHeight="1">
      <c r="A157" s="396" t="str" cm="1">
        <f t="array" ref="A157">IFERROR(_xlfn.IFS(Q31=0,"",Q31&gt;0,Q31),"")</f>
        <v/>
      </c>
      <c r="B157" s="396" t="str" cm="1">
        <f t="array" ref="B157">IFERROR(_xlfn.IFS(R32=0,"",R32&gt;0,R32),"")</f>
        <v/>
      </c>
    </row>
    <row r="158" spans="1:23" ht="15.75" customHeight="1">
      <c r="A158" s="396" t="str" cm="1">
        <f t="array" ref="A158">IFERROR(_xlfn.IFS(Q32=0,"",Q32&gt;0,Q32),"")</f>
        <v/>
      </c>
      <c r="B158" s="396" t="str" cm="1">
        <f t="array" ref="B158">IFERROR(_xlfn.IFS(R33=0,"",R33&gt;0,R33),"")</f>
        <v/>
      </c>
    </row>
    <row r="159" spans="1:23" ht="15.75" customHeight="1">
      <c r="A159" s="396" t="str" cm="1">
        <f t="array" ref="A159">IFERROR(_xlfn.IFS(Q33=0,"",Q33&gt;0,Q33),"")</f>
        <v/>
      </c>
      <c r="B159" s="396" t="str" cm="1">
        <f t="array" ref="B159">IFERROR(_xlfn.IFS(R34=0,"",R34&gt;0,R34),"")</f>
        <v/>
      </c>
    </row>
    <row r="160" spans="1:23" ht="15.75" customHeight="1">
      <c r="A160" s="396" t="str" cm="1">
        <f t="array" ref="A160">IFERROR(_xlfn.IFS(Q34=0,"",Q34&gt;0,Q34),"")</f>
        <v/>
      </c>
      <c r="B160" s="396" t="str" cm="1">
        <f t="array" ref="B160">IFERROR(_xlfn.IFS(R35=0,"",R35&gt;0,R35),"")</f>
        <v/>
      </c>
    </row>
    <row r="161" spans="1:2" ht="15.75" customHeight="1">
      <c r="A161" s="396" t="str" cm="1">
        <f t="array" ref="A161">IFERROR(_xlfn.IFS(Q35=0,"",Q35&gt;0,Q35),"")</f>
        <v/>
      </c>
      <c r="B161" s="396" t="str" cm="1">
        <f t="array" ref="B161">IFERROR(_xlfn.IFS(R36=0,"",R36&gt;0,R36),"")</f>
        <v/>
      </c>
    </row>
    <row r="162" spans="1:2" ht="15.75" customHeight="1">
      <c r="A162" s="396" t="str" cm="1">
        <f t="array" ref="A162">IFERROR(_xlfn.IFS(Q36=0,"",Q36&gt;0,Q36),"")</f>
        <v/>
      </c>
      <c r="B162" s="396" t="str" cm="1">
        <f t="array" ref="B162">IFERROR(_xlfn.IFS(R37=0,"",R37&gt;0,R37),"")</f>
        <v/>
      </c>
    </row>
    <row r="163" spans="1:2" ht="15.75" customHeight="1">
      <c r="A163" s="396" t="str" cm="1">
        <f t="array" ref="A163">IFERROR(_xlfn.IFS(Q37=0,"",Q37&gt;0,Q37),"")</f>
        <v/>
      </c>
      <c r="B163" s="396" t="str" cm="1">
        <f t="array" ref="B163">IFERROR(_xlfn.IFS(R38=0,"",R38&gt;0,R38),"")</f>
        <v/>
      </c>
    </row>
    <row r="164" spans="1:2" ht="15.75" customHeight="1">
      <c r="A164" s="396" t="str" cm="1">
        <f t="array" ref="A164">IFERROR(_xlfn.IFS(J83=0,"",J83&gt;0,J83),"")</f>
        <v/>
      </c>
      <c r="B164" s="396" t="str" cm="1">
        <f t="array" ref="B164">IFERROR(_xlfn.IFS(L83=0,"",L83&gt;0,L83),"")</f>
        <v/>
      </c>
    </row>
    <row r="165" spans="1:2" ht="15.75" customHeight="1">
      <c r="A165" s="396" t="str" cm="1">
        <f t="array" ref="A165">IFERROR(_xlfn.IFS(J84=0,"",J84&gt;0,J84),"")</f>
        <v/>
      </c>
      <c r="B165" s="396" t="str" cm="1">
        <f t="array" ref="B165">IFERROR(_xlfn.IFS(L84=0,"",L84&gt;0,L84),"")</f>
        <v/>
      </c>
    </row>
    <row r="166" spans="1:2" ht="15.75" customHeight="1">
      <c r="A166" s="396" t="str" cm="1">
        <f t="array" ref="A166">IFERROR(_xlfn.IFS(J85=0,"",J85&gt;0,J85),"")</f>
        <v/>
      </c>
      <c r="B166" s="396" t="str" cm="1">
        <f t="array" ref="B166">IFERROR(_xlfn.IFS(L85=0,"",L85&gt;0,L85),"")</f>
        <v/>
      </c>
    </row>
    <row r="167" spans="1:2" ht="15.75" customHeight="1">
      <c r="A167" s="396" t="str" cm="1">
        <f t="array" ref="A167">IFERROR(_xlfn.IFS(J86=0,"",J86&gt;0,J86),"")</f>
        <v/>
      </c>
      <c r="B167" s="396" t="str" cm="1">
        <f t="array" ref="B167">IFERROR(_xlfn.IFS(L86=0,"",L86&gt;0,L86),"")</f>
        <v/>
      </c>
    </row>
    <row r="168" spans="1:2" ht="15.75" customHeight="1">
      <c r="A168" s="396" t="str" cm="1">
        <f t="array" ref="A168">IFERROR(_xlfn.IFS(J87=0,"",J87&gt;0,J87),"")</f>
        <v/>
      </c>
      <c r="B168" s="396" t="str" cm="1">
        <f t="array" ref="B168">IFERROR(_xlfn.IFS(L87=0,"",L87&gt;0,L87),"")</f>
        <v/>
      </c>
    </row>
    <row r="169" spans="1:2" ht="15.75" customHeight="1">
      <c r="A169" s="396" t="str" cm="1">
        <f t="array" ref="A169">IFERROR(_xlfn.IFS(J88=0,"",J88&gt;0,J88),"")</f>
        <v/>
      </c>
      <c r="B169" s="396" t="str" cm="1">
        <f t="array" ref="B169">IFERROR(_xlfn.IFS(L88=0,"",L88&gt;0,L88),"")</f>
        <v/>
      </c>
    </row>
    <row r="170" spans="1:2" ht="15.75" customHeight="1">
      <c r="A170" s="396" t="str" cm="1">
        <f t="array" ref="A170">IFERROR(_xlfn.IFS(J89=0,"",J89&gt;0,J89),"")</f>
        <v/>
      </c>
      <c r="B170" s="396" t="str" cm="1">
        <f t="array" ref="B170">IFERROR(_xlfn.IFS(L89=0,"",L89&gt;0,L89),"")</f>
        <v/>
      </c>
    </row>
    <row r="171" spans="1:2" ht="15.75" customHeight="1">
      <c r="A171" s="396" t="str" cm="1">
        <f t="array" ref="A171">IFERROR(_xlfn.IFS(J90=0,"",J90&gt;0,J90),"")</f>
        <v/>
      </c>
      <c r="B171" s="396" t="str" cm="1">
        <f t="array" ref="B171">IFERROR(_xlfn.IFS(L90=0,"",L90&gt;0,L90),"")</f>
        <v/>
      </c>
    </row>
    <row r="172" spans="1:2" ht="15.75" customHeight="1">
      <c r="A172" s="396" t="str" cm="1">
        <f t="array" ref="A172">IFERROR(_xlfn.IFS(J91=0,"",J91&gt;0,J91),"")</f>
        <v/>
      </c>
      <c r="B172" s="396" t="str" cm="1">
        <f t="array" ref="B172">IFERROR(_xlfn.IFS(L91=0,"",L91&gt;0,L91),"")</f>
        <v/>
      </c>
    </row>
    <row r="173" spans="1:2" ht="15.75" customHeight="1">
      <c r="A173" s="396" t="str" cm="1">
        <f t="array" ref="A173">IFERROR(_xlfn.IFS(J92=0,"",J92&gt;0,J92),"")</f>
        <v/>
      </c>
      <c r="B173" s="396" t="str" cm="1">
        <f t="array" ref="B173">IFERROR(_xlfn.IFS(L92=0,"",L92&gt;0,L92),"")</f>
        <v/>
      </c>
    </row>
    <row r="174" spans="1:2" ht="15.75" customHeight="1">
      <c r="A174" s="396" t="str" cm="1">
        <f t="array" ref="A174">IFERROR(_xlfn.IFS(J93=0,"",J93&gt;0,J93),"")</f>
        <v/>
      </c>
      <c r="B174" s="396" t="str" cm="1">
        <f t="array" ref="B174">IFERROR(_xlfn.IFS(L93=0,"",L93&gt;0,L93),"")</f>
        <v/>
      </c>
    </row>
    <row r="175" spans="1:2" ht="15.75" customHeight="1">
      <c r="A175" s="396" t="str" cm="1">
        <f t="array" ref="A175">IFERROR(_xlfn.IFS(J94=0,"",J94&gt;0,J94),"")</f>
        <v/>
      </c>
      <c r="B175" s="396" t="str" cm="1">
        <f t="array" ref="B175">IFERROR(_xlfn.IFS(L94=0,"",L94&gt;0,L94),"")</f>
        <v/>
      </c>
    </row>
    <row r="176" spans="1:2" ht="15.75" customHeight="1">
      <c r="A176" s="396" t="str" cm="1">
        <f t="array" ref="A176">IFERROR(_xlfn.IFS(J95=0,"",J95&gt;0,J95),"")</f>
        <v/>
      </c>
      <c r="B176" s="396" t="str" cm="1">
        <f t="array" ref="B176">IFERROR(_xlfn.IFS(L95=0,"",L95&gt;0,L95),"")</f>
        <v/>
      </c>
    </row>
    <row r="177" spans="1:2" ht="15.75" customHeight="1">
      <c r="A177" s="396" t="str" cm="1">
        <f t="array" ref="A177">IFERROR(_xlfn.IFS(J96=0,"",J96&gt;0,J96),"")</f>
        <v/>
      </c>
      <c r="B177" s="396" t="str" cm="1">
        <f t="array" ref="B177">IFERROR(_xlfn.IFS(L96=0,"",L96&gt;0,L96),"")</f>
        <v/>
      </c>
    </row>
    <row r="178" spans="1:2" ht="15.75" customHeight="1">
      <c r="A178" s="396" t="str" cm="1">
        <f t="array" ref="A178">IFERROR(_xlfn.IFS(J97=0,"",J97&gt;0,J97),"")</f>
        <v/>
      </c>
      <c r="B178" s="396" t="str" cm="1">
        <f t="array" ref="B178">IFERROR(_xlfn.IFS(L97=0,"",L97&gt;0,L97),"")</f>
        <v/>
      </c>
    </row>
    <row r="179" spans="1:2" ht="15.75" customHeight="1">
      <c r="A179" s="396" t="str" cm="1">
        <f t="array" ref="A179">IFERROR(_xlfn.IFS(J98=0,"",J98&gt;0,J98),"")</f>
        <v/>
      </c>
      <c r="B179" s="396" t="str" cm="1">
        <f t="array" ref="B179">IFERROR(_xlfn.IFS(L98=0,"",L98&gt;0,L98),"")</f>
        <v/>
      </c>
    </row>
    <row r="180" spans="1:2" ht="15.75" customHeight="1">
      <c r="A180" s="396" t="str" cm="1">
        <f t="array" ref="A180">IFERROR(_xlfn.IFS(J99=0,"",J99&gt;0,J99),"")</f>
        <v/>
      </c>
      <c r="B180" s="396" t="str" cm="1">
        <f t="array" ref="B180">IFERROR(_xlfn.IFS(L99=0,"",L99&gt;0,L99),"")</f>
        <v/>
      </c>
    </row>
    <row r="181" spans="1:2" ht="15.75" customHeight="1">
      <c r="A181" s="396" t="str" cm="1">
        <f t="array" ref="A181">IFERROR(_xlfn.IFS(J100=0,"",J100&gt;0,J100),"")</f>
        <v/>
      </c>
      <c r="B181" s="396" t="str" cm="1">
        <f t="array" ref="B181">IFERROR(_xlfn.IFS(L100=0,"",L100&gt;0,L100),"")</f>
        <v/>
      </c>
    </row>
    <row r="182" spans="1:2" ht="15.75" customHeight="1">
      <c r="A182" s="396" t="str" cm="1">
        <f t="array" ref="A182">IFERROR(_xlfn.IFS(J101=0,"",J101&gt;0,J101),"")</f>
        <v/>
      </c>
      <c r="B182" s="396" t="str" cm="1">
        <f t="array" ref="B182">IFERROR(_xlfn.IFS(L101=0,"",L101&gt;0,L101),"")</f>
        <v/>
      </c>
    </row>
    <row r="183" spans="1:2" ht="15.75" customHeight="1">
      <c r="A183" s="396" t="str" cm="1">
        <f t="array" ref="A183">IFERROR(_xlfn.IFS(J102=0,"",J102&gt;0,J102),"")</f>
        <v/>
      </c>
      <c r="B183" s="396" t="str" cm="1">
        <f t="array" ref="B183">IFERROR(_xlfn.IFS(L102=0,"",L102&gt;0,L102),"")</f>
        <v/>
      </c>
    </row>
    <row r="184" spans="1:2" ht="15.75" customHeight="1">
      <c r="A184" s="396" t="str" cm="1">
        <f t="array" ref="A184">IFERROR(_xlfn.IFS(J103=0,"",J103&gt;0,J103),"")</f>
        <v/>
      </c>
      <c r="B184" s="396" t="str" cm="1">
        <f t="array" ref="B184">IFERROR(_xlfn.IFS(L103=0,"",L103&gt;0,L103),"")</f>
        <v/>
      </c>
    </row>
    <row r="185" spans="1:2" ht="15.75" customHeight="1">
      <c r="A185" s="396" t="str" cm="1">
        <f t="array" ref="A185">IFERROR(_xlfn.IFS(J104=0,"",J104&gt;0,J104),"")</f>
        <v/>
      </c>
      <c r="B185" s="396" t="str" cm="1">
        <f t="array" ref="B185">IFERROR(_xlfn.IFS(L104=0,"",L104&gt;0,L104),"")</f>
        <v/>
      </c>
    </row>
    <row r="186" spans="1:2" ht="15.75" customHeight="1">
      <c r="A186" s="396" t="str" cm="1">
        <f t="array" ref="A186">IFERROR(_xlfn.IFS(J105=0,"",J105&gt;0,J105),"")</f>
        <v/>
      </c>
      <c r="B186" s="396" t="str" cm="1">
        <f t="array" ref="B186">IFERROR(_xlfn.IFS(L105=0,"",L105&gt;0,L105),"")</f>
        <v/>
      </c>
    </row>
    <row r="187" spans="1:2" ht="15.75" customHeight="1">
      <c r="A187" s="396" t="str" cm="1">
        <f t="array" ref="A187">IFERROR(_xlfn.IFS(J106=0,"",J106&gt;0,J106),"")</f>
        <v/>
      </c>
      <c r="B187" s="396" t="str" cm="1">
        <f t="array" ref="B187">IFERROR(_xlfn.IFS(L106=0,"",L106&gt;0,L106),"")</f>
        <v/>
      </c>
    </row>
    <row r="188" spans="1:2" ht="15.75" customHeight="1">
      <c r="A188" s="396" t="str" cm="1">
        <f t="array" ref="A188">IFERROR(_xlfn.IFS(J107=0,"",J107&gt;0,J107),"")</f>
        <v/>
      </c>
      <c r="B188" s="396" t="str" cm="1">
        <f t="array" ref="B188">IFERROR(_xlfn.IFS(L107=0,"",L107&gt;0,L107),"")</f>
        <v/>
      </c>
    </row>
    <row r="189" spans="1:2" ht="15.75" customHeight="1">
      <c r="A189" s="396" t="str" cm="1">
        <f t="array" ref="A189">IFERROR(_xlfn.IFS(J108=0,"",J108&gt;0,J108),"")</f>
        <v/>
      </c>
      <c r="B189" s="396" t="str" cm="1">
        <f t="array" ref="B189">IFERROR(_xlfn.IFS(L108=0,"",L108&gt;0,L108),"")</f>
        <v/>
      </c>
    </row>
    <row r="190" spans="1:2" ht="15.75" customHeight="1">
      <c r="A190" s="396" t="str" cm="1">
        <f t="array" ref="A190">IFERROR(_xlfn.IFS(J109=0,"",J109&gt;0,J109),"")</f>
        <v/>
      </c>
      <c r="B190" s="396" t="str" cm="1">
        <f t="array" ref="B190">IFERROR(_xlfn.IFS(L109=0,"",L109&gt;0,L109),"")</f>
        <v/>
      </c>
    </row>
    <row r="191" spans="1:2" ht="15.75" customHeight="1">
      <c r="A191" s="396" t="str" cm="1">
        <f t="array" ref="A191">IFERROR(_xlfn.IFS(J110=0,"",J110&gt;0,J110),"")</f>
        <v/>
      </c>
      <c r="B191" s="396" t="str" cm="1">
        <f t="array" ref="B191">IFERROR(_xlfn.IFS(L110=0,"",L110&gt;0,L110),"")</f>
        <v/>
      </c>
    </row>
    <row r="192" spans="1:2" ht="15.75" customHeight="1">
      <c r="A192" s="396" t="str" cm="1">
        <f t="array" ref="A192">IFERROR(_xlfn.IFS(J111=0,"",J111&gt;0,J111),"")</f>
        <v/>
      </c>
      <c r="B192" s="396" t="str" cm="1">
        <f t="array" ref="B192">IFERROR(_xlfn.IFS(L111=0,"",L111&gt;0,L111),"")</f>
        <v/>
      </c>
    </row>
    <row r="193" spans="1:2" ht="15.75" customHeight="1">
      <c r="A193" s="372"/>
      <c r="B193" s="372"/>
    </row>
    <row r="194" spans="1:2" ht="15.75" customHeight="1">
      <c r="A194" s="372"/>
      <c r="B194" s="372"/>
    </row>
    <row r="195" spans="1:2" ht="15.75" customHeight="1">
      <c r="A195" s="372"/>
      <c r="B195" s="372"/>
    </row>
    <row r="196" spans="1:2" ht="15.75" customHeight="1">
      <c r="A196" s="372"/>
      <c r="B196" s="372"/>
    </row>
    <row r="197" spans="1:2" ht="15.75" customHeight="1">
      <c r="A197" s="372"/>
      <c r="B197" s="372"/>
    </row>
    <row r="198" spans="1:2" ht="15.75" customHeight="1">
      <c r="A198" s="372"/>
      <c r="B198" s="372"/>
    </row>
    <row r="199" spans="1:2" ht="15.75" customHeight="1">
      <c r="A199" s="372"/>
      <c r="B199" s="372"/>
    </row>
    <row r="200" spans="1:2" ht="15.75" customHeight="1">
      <c r="A200" s="372"/>
      <c r="B200" s="372"/>
    </row>
    <row r="201" spans="1:2" ht="15.75" customHeight="1">
      <c r="A201" s="372"/>
      <c r="B201" s="372"/>
    </row>
    <row r="202" spans="1:2" ht="15.75" customHeight="1">
      <c r="A202" s="372"/>
      <c r="B202" s="372"/>
    </row>
    <row r="203" spans="1:2" ht="15.75" customHeight="1">
      <c r="A203" s="372"/>
      <c r="B203" s="372"/>
    </row>
    <row r="204" spans="1:2" ht="15.75" customHeight="1">
      <c r="A204" s="372"/>
      <c r="B204" s="372"/>
    </row>
    <row r="205" spans="1:2" ht="15.75" customHeight="1">
      <c r="A205" s="372"/>
      <c r="B205" s="372"/>
    </row>
    <row r="206" spans="1:2" ht="15.75" customHeight="1">
      <c r="A206" s="372"/>
      <c r="B206" s="372"/>
    </row>
    <row r="207" spans="1:2" ht="15.75" customHeight="1">
      <c r="A207" s="372"/>
      <c r="B207" s="372"/>
    </row>
    <row r="208" spans="1:2" ht="15.75" customHeight="1">
      <c r="A208" s="372"/>
      <c r="B208" s="372"/>
    </row>
    <row r="209" spans="1:2" ht="15.75" customHeight="1">
      <c r="A209" s="372"/>
      <c r="B209" s="372"/>
    </row>
    <row r="210" spans="1:2" ht="15.75" customHeight="1">
      <c r="A210" s="372"/>
      <c r="B210" s="372"/>
    </row>
    <row r="211" spans="1:2" ht="15.75" customHeight="1">
      <c r="A211" s="372"/>
      <c r="B211" s="372"/>
    </row>
    <row r="212" spans="1:2" ht="15.75" customHeight="1">
      <c r="A212" s="372"/>
      <c r="B212" s="372"/>
    </row>
    <row r="213" spans="1:2" ht="15.75" customHeight="1">
      <c r="A213" s="372"/>
      <c r="B213" s="372"/>
    </row>
    <row r="214" spans="1:2" ht="15.75" customHeight="1">
      <c r="A214" s="372"/>
      <c r="B214" s="372"/>
    </row>
    <row r="215" spans="1:2" ht="15.75" customHeight="1">
      <c r="A215" s="372"/>
      <c r="B215" s="372"/>
    </row>
    <row r="216" spans="1:2" ht="15.75" customHeight="1">
      <c r="A216" s="372"/>
      <c r="B216" s="372"/>
    </row>
    <row r="217" spans="1:2" ht="15.75" customHeight="1">
      <c r="A217" s="372"/>
      <c r="B217" s="372"/>
    </row>
    <row r="218" spans="1:2" ht="15.75" customHeight="1">
      <c r="A218" s="372"/>
      <c r="B218" s="372"/>
    </row>
    <row r="219" spans="1:2" ht="15.75" customHeight="1">
      <c r="A219" s="372"/>
      <c r="B219" s="372"/>
    </row>
    <row r="220" spans="1:2" ht="15.75" customHeight="1"/>
    <row r="221" spans="1:2" ht="15.75" customHeight="1"/>
    <row r="222" spans="1:2" ht="15.75" customHeight="1"/>
    <row r="223" spans="1:2" ht="15.75" customHeight="1"/>
    <row r="224" spans="1: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hidden="1" customHeight="1"/>
    <row r="1048498" ht="20.25" hidden="1" customHeight="1"/>
    <row r="1048499" ht="15.75" hidden="1" customHeight="1"/>
  </sheetData>
  <protectedRanges>
    <protectedRange sqref="D1:I4 J1:S2 J3:M3 G29:G30 O3 D29:D30 D39 G42:I42 D43 D34 N27:N28 R40 AV10:AW11 J25:O25 F25:F29 D25:E28 O26:O27 J26:M26 H28:I30 N62:P62 N63:O66 J28:M29 G27:M27 I24:I26 I13:I22 G13:H26 D5:F24 G5:I12" name="Range1"/>
    <protectedRange sqref="AA25:AD26 AD9:AD10 AD12:AD20 AA1:AB2 AA3:AA4 AC8:AC20 AA5:AB10 AA12:AB19 AC6:AD7 AC1:AC5 AD3:AD4 AD1" name="Range2"/>
    <protectedRange sqref="AU1:BC1 AU4:AU7 AU2:BB3 BC2:BC51 AU10:AU13 AU16:AU19 AU22:AU25 AX4:BB13 AX16:BB19 AX22:BB25 AU20:BB21 AU26:BB46 AU8:AW9 AU14:BB15 AV7" name="Range3_1"/>
    <protectedRange sqref="AA11:AB11" name="Range2_1"/>
    <protectedRange sqref="AD48" name="Range2_2"/>
    <protectedRange sqref="J4:O4 J5:K5 L15:L24 J7:K24 M5:N11 M12:O12 M13:N24" name="Range1_1"/>
    <protectedRange sqref="L5 L7:L14" name="Range1_1_1"/>
    <protectedRange sqref="O5:O11 O13:O24" name="Range1_1_2"/>
    <protectedRange sqref="J6:L6" name="Range1_2"/>
    <protectedRange sqref="P40:Q40 S40 P3:S39" name="Range1_4"/>
    <protectedRange sqref="AB3:AB4" name="Range2_3"/>
  </protectedRanges>
  <autoFilter ref="A1:B1048499" xr:uid="{0320954E-0B22-4866-8A4B-CB5B1112586E}"/>
  <mergeCells count="174">
    <mergeCell ref="D74:H75"/>
    <mergeCell ref="I74:M75"/>
    <mergeCell ref="D72:H73"/>
    <mergeCell ref="I72:M73"/>
    <mergeCell ref="AI34:AJ34"/>
    <mergeCell ref="AI35:AJ35"/>
    <mergeCell ref="D62:H63"/>
    <mergeCell ref="D64:H65"/>
    <mergeCell ref="D66:H67"/>
    <mergeCell ref="D68:H69"/>
    <mergeCell ref="D70:H71"/>
    <mergeCell ref="I62:M63"/>
    <mergeCell ref="I64:M65"/>
    <mergeCell ref="I66:M67"/>
    <mergeCell ref="I68:M69"/>
    <mergeCell ref="I70:M71"/>
    <mergeCell ref="G49:M50"/>
    <mergeCell ref="G51:M52"/>
    <mergeCell ref="N63:O63"/>
    <mergeCell ref="N64:O64"/>
    <mergeCell ref="N65:O65"/>
    <mergeCell ref="N66:O66"/>
    <mergeCell ref="N62:O62"/>
    <mergeCell ref="D60:M61"/>
    <mergeCell ref="P4:Q4"/>
    <mergeCell ref="P22:P39"/>
    <mergeCell ref="D4:E4"/>
    <mergeCell ref="G4:H4"/>
    <mergeCell ref="G10:H10"/>
    <mergeCell ref="D5:E5"/>
    <mergeCell ref="G5:H5"/>
    <mergeCell ref="D6:E6"/>
    <mergeCell ref="G6:H6"/>
    <mergeCell ref="N28:N58"/>
    <mergeCell ref="G23:H23"/>
    <mergeCell ref="J23:K23"/>
    <mergeCell ref="J24:K24"/>
    <mergeCell ref="J22:K22"/>
    <mergeCell ref="G24:H24"/>
    <mergeCell ref="K29:M29"/>
    <mergeCell ref="D30:E30"/>
    <mergeCell ref="D39:E39"/>
    <mergeCell ref="G47:M48"/>
    <mergeCell ref="M12:N12"/>
    <mergeCell ref="D23:E23"/>
    <mergeCell ref="D24:E24"/>
    <mergeCell ref="M15:N15"/>
    <mergeCell ref="M16:N16"/>
    <mergeCell ref="AU2:BB2"/>
    <mergeCell ref="AV10:AW10"/>
    <mergeCell ref="AV11:AW11"/>
    <mergeCell ref="U3:Y3"/>
    <mergeCell ref="X8:X10"/>
    <mergeCell ref="AI1:AJ1"/>
    <mergeCell ref="AI11:AJ11"/>
    <mergeCell ref="AI3:AJ3"/>
    <mergeCell ref="C44:C74"/>
    <mergeCell ref="G53:M54"/>
    <mergeCell ref="G55:M56"/>
    <mergeCell ref="G57:M58"/>
    <mergeCell ref="D43:E43"/>
    <mergeCell ref="D34:E34"/>
    <mergeCell ref="D29:J29"/>
    <mergeCell ref="G31:M32"/>
    <mergeCell ref="G33:M34"/>
    <mergeCell ref="G35:M36"/>
    <mergeCell ref="G37:M38"/>
    <mergeCell ref="G39:M40"/>
    <mergeCell ref="G30:M30"/>
    <mergeCell ref="G42:M42"/>
    <mergeCell ref="G43:M44"/>
    <mergeCell ref="G45:M46"/>
    <mergeCell ref="AA1:AB2"/>
    <mergeCell ref="X11:X12"/>
    <mergeCell ref="AA11:AB11"/>
    <mergeCell ref="AF12:AF18"/>
    <mergeCell ref="AF19:AF37"/>
    <mergeCell ref="X26:X27"/>
    <mergeCell ref="X6:X7"/>
    <mergeCell ref="AA25:AC25"/>
    <mergeCell ref="AA33:AD33"/>
    <mergeCell ref="AF1:AF11"/>
    <mergeCell ref="X32:X35"/>
    <mergeCell ref="P3:S3"/>
    <mergeCell ref="AU26:AU27"/>
    <mergeCell ref="AU4:AU7"/>
    <mergeCell ref="AU8:AU9"/>
    <mergeCell ref="AU10:AU13"/>
    <mergeCell ref="AU14:AU15"/>
    <mergeCell ref="R4:S4"/>
    <mergeCell ref="D3:I3"/>
    <mergeCell ref="M4:N4"/>
    <mergeCell ref="J5:K5"/>
    <mergeCell ref="M5:N5"/>
    <mergeCell ref="J6:K6"/>
    <mergeCell ref="M6:N6"/>
    <mergeCell ref="AI4:AJ4"/>
    <mergeCell ref="AI5:AJ5"/>
    <mergeCell ref="AI6:AJ6"/>
    <mergeCell ref="AI7:AJ7"/>
    <mergeCell ref="J3:O3"/>
    <mergeCell ref="J15:K15"/>
    <mergeCell ref="AU16:AU19"/>
    <mergeCell ref="AU20:AU21"/>
    <mergeCell ref="AU22:AU25"/>
    <mergeCell ref="AI8:AJ8"/>
    <mergeCell ref="AI9:AJ9"/>
    <mergeCell ref="D1:O2"/>
    <mergeCell ref="G12:H12"/>
    <mergeCell ref="G21:H21"/>
    <mergeCell ref="G22:H22"/>
    <mergeCell ref="G18:H18"/>
    <mergeCell ref="J7:K7"/>
    <mergeCell ref="J4:K4"/>
    <mergeCell ref="J18:K18"/>
    <mergeCell ref="J21:K21"/>
    <mergeCell ref="J20:K20"/>
    <mergeCell ref="G20:H20"/>
    <mergeCell ref="J16:K16"/>
    <mergeCell ref="J17:K17"/>
    <mergeCell ref="J19:K19"/>
    <mergeCell ref="D21:E21"/>
    <mergeCell ref="G19:H19"/>
    <mergeCell ref="G16:H16"/>
    <mergeCell ref="G17:H17"/>
    <mergeCell ref="G11:H11"/>
    <mergeCell ref="D22:E22"/>
    <mergeCell ref="D20:E20"/>
    <mergeCell ref="G13:H13"/>
    <mergeCell ref="G14:H14"/>
    <mergeCell ref="G15:H15"/>
    <mergeCell ref="AI10:AJ10"/>
    <mergeCell ref="AI12:AJ12"/>
    <mergeCell ref="AI13:AJ13"/>
    <mergeCell ref="AI14:AJ14"/>
    <mergeCell ref="AI15:AJ15"/>
    <mergeCell ref="AI16:AJ16"/>
    <mergeCell ref="AI17:AJ17"/>
    <mergeCell ref="AI18:AJ18"/>
    <mergeCell ref="AI19:AJ19"/>
    <mergeCell ref="AI36:AJ36"/>
    <mergeCell ref="AI37:AJ37"/>
    <mergeCell ref="AI27:AJ27"/>
    <mergeCell ref="AI28:AJ28"/>
    <mergeCell ref="AI29:AJ29"/>
    <mergeCell ref="AI30:AJ30"/>
    <mergeCell ref="AI31:AJ31"/>
    <mergeCell ref="AI32:AJ32"/>
    <mergeCell ref="AI33:AJ33"/>
    <mergeCell ref="M17:N17"/>
    <mergeCell ref="M18:N18"/>
    <mergeCell ref="M19:N19"/>
    <mergeCell ref="M20:N20"/>
    <mergeCell ref="M21:N21"/>
    <mergeCell ref="M22:N22"/>
    <mergeCell ref="M23:N23"/>
    <mergeCell ref="M24:N24"/>
    <mergeCell ref="AI26:AJ26"/>
    <mergeCell ref="D13:E13"/>
    <mergeCell ref="D14:E14"/>
    <mergeCell ref="D15:E15"/>
    <mergeCell ref="D16:E16"/>
    <mergeCell ref="D17:E17"/>
    <mergeCell ref="D18:E18"/>
    <mergeCell ref="D19:E19"/>
    <mergeCell ref="G7:H7"/>
    <mergeCell ref="G8:H8"/>
    <mergeCell ref="G9:H9"/>
    <mergeCell ref="D7:E7"/>
    <mergeCell ref="D8:E8"/>
    <mergeCell ref="D9:E9"/>
    <mergeCell ref="D10:E10"/>
    <mergeCell ref="D11:E11"/>
    <mergeCell ref="D12:E12"/>
  </mergeCells>
  <conditionalFormatting sqref="D37">
    <cfRule type="expression" dxfId="68" priority="1">
      <formula>D37&lt;TODAY()-2</formula>
    </cfRule>
  </conditionalFormatting>
  <conditionalFormatting sqref="D44:D45">
    <cfRule type="expression" dxfId="67" priority="5">
      <formula>D44&lt;TODAY()-2</formula>
    </cfRule>
  </conditionalFormatting>
  <conditionalFormatting sqref="D45">
    <cfRule type="expression" dxfId="66" priority="4">
      <formula>D45&lt;TODAY()-1</formula>
    </cfRule>
  </conditionalFormatting>
  <conditionalFormatting sqref="Y5:Y35">
    <cfRule type="cellIs" dxfId="65" priority="10" operator="lessThan">
      <formula>W5</formula>
    </cfRule>
    <cfRule type="cellIs" dxfId="64" priority="11" operator="greaterThan">
      <formula>W5</formula>
    </cfRule>
  </conditionalFormatting>
  <conditionalFormatting sqref="AB9:AB10">
    <cfRule type="cellIs" dxfId="63" priority="6" operator="greaterThanOrEqual">
      <formula>$AB$4</formula>
    </cfRule>
    <cfRule type="cellIs" dxfId="62" priority="7" operator="lessThan">
      <formula>$AB$4</formula>
    </cfRule>
  </conditionalFormatting>
  <conditionalFormatting sqref="AB13:AB14">
    <cfRule type="cellIs" dxfId="61" priority="8" operator="lessThanOrEqual">
      <formula>TODAY()-2</formula>
    </cfRule>
    <cfRule type="cellIs" dxfId="60" priority="9" operator="greaterThanOrEqual">
      <formula>TODAY()-2</formula>
    </cfRule>
  </conditionalFormatting>
  <dataValidations count="3">
    <dataValidation type="list" allowBlank="1" showInputMessage="1" showErrorMessage="1" sqref="U3:Y3" xr:uid="{29EDAAB2-3F7B-4B16-9B4F-F06AA9740390}">
      <formula1>"1st shift, Crossover"</formula1>
    </dataValidation>
    <dataValidation type="list" allowBlank="1" showInputMessage="1" showErrorMessage="1" sqref="AJ22:AJ25" xr:uid="{89EF814B-F1C2-40BC-B062-7B98B6BABFD0}">
      <formula1>"0-1,1,2,3,4"</formula1>
    </dataValidation>
    <dataValidation type="list" allowBlank="1" showInputMessage="1" showErrorMessage="1" sqref="AJ21" xr:uid="{009CB7FE-C50C-44BA-A197-912AF0084DF6}">
      <formula1>"0-1,1,2,3,4, ALL"</formula1>
    </dataValidation>
  </dataValidations>
  <pageMargins left="0.7" right="0.7" top="0.75" bottom="0.75" header="0.3" footer="0.3"/>
  <pageSetup fitToHeight="0"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9176362-EC56-4FC7-9D6A-15951538F01E}">
          <x14:formula1>
            <xm:f>Data!$B$72:$B$83</xm:f>
          </x14:formula1>
          <xm:sqref>AH29:AH30 AH26 AH24</xm:sqref>
        </x14:dataValidation>
        <x14:dataValidation type="list" allowBlank="1" showInputMessage="1" showErrorMessage="1" xr:uid="{70BB8F2B-2D17-400D-BC90-D3BDE780F9A3}">
          <x14:formula1>
            <xm:f>Data!$B$72:$B$82</xm:f>
          </x14:formula1>
          <xm:sqref>AH27:AH28 AH25</xm:sqref>
        </x14:dataValidation>
        <x14:dataValidation type="list" allowBlank="1" showInputMessage="1" showErrorMessage="1" xr:uid="{87BDF88D-D002-443F-BC1B-2C8797D02001}">
          <x14:formula1>
            <xm:f>Data!$A$72:$A$80</xm:f>
          </x14:formula1>
          <xm:sqref>AK13:AK15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D031-0576-4A9D-BA97-6C3E1904480B}">
  <sheetPr>
    <tabColor rgb="FF00B050"/>
    <pageSetUpPr fitToPage="1"/>
  </sheetPr>
  <dimension ref="A1:WPW105"/>
  <sheetViews>
    <sheetView topLeftCell="D1" workbookViewId="0">
      <selection activeCell="L10" sqref="L10"/>
    </sheetView>
  </sheetViews>
  <sheetFormatPr defaultColWidth="9.140625" defaultRowHeight="12.75"/>
  <cols>
    <col min="1" max="1" width="29.28515625" hidden="1" customWidth="1"/>
    <col min="2" max="2" width="5.85546875" hidden="1" customWidth="1"/>
    <col min="3" max="3" width="13.140625" hidden="1" customWidth="1"/>
    <col min="4" max="4" width="9.140625" customWidth="1"/>
    <col min="5" max="5" width="22.85546875" bestFit="1" customWidth="1"/>
    <col min="6" max="6" width="9.140625" style="59" customWidth="1"/>
    <col min="7" max="7" width="9.140625" hidden="1" customWidth="1"/>
    <col min="8" max="8" width="16.7109375" hidden="1" customWidth="1"/>
    <col min="9" max="9" width="9.140625" style="59" hidden="1" customWidth="1"/>
    <col min="10" max="10" width="2.5703125" bestFit="1" customWidth="1"/>
    <col min="11" max="11" width="17.42578125" customWidth="1"/>
    <col min="12" max="12" width="13.28515625" style="109" customWidth="1"/>
    <col min="13" max="13" width="10.85546875" style="59" customWidth="1"/>
    <col min="14" max="14" width="6" customWidth="1"/>
    <col min="15" max="15" width="9.140625" style="60" customWidth="1"/>
    <col min="16" max="16" width="20.28515625" bestFit="1" customWidth="1"/>
    <col min="17" max="17" width="11.140625" bestFit="1" customWidth="1"/>
    <col min="18" max="19" width="9.140625" customWidth="1"/>
    <col min="20" max="20" width="9.140625" style="61" customWidth="1"/>
    <col min="21" max="21" width="17.85546875" style="61" bestFit="1" customWidth="1"/>
    <col min="22" max="22" width="16.42578125" style="61" customWidth="1"/>
    <col min="23" max="23" width="11.5703125" style="61" customWidth="1"/>
    <col min="24" max="26" width="9.140625" style="61" customWidth="1"/>
    <col min="27" max="27" width="30.140625" style="61" bestFit="1" customWidth="1"/>
    <col min="28" max="28" width="31.42578125" bestFit="1" customWidth="1"/>
    <col min="29" max="29" width="38.140625" bestFit="1" customWidth="1"/>
    <col min="30" max="30" width="31.42578125" bestFit="1" customWidth="1"/>
    <col min="31" max="31" width="32.85546875" bestFit="1" customWidth="1"/>
    <col min="32" max="32" width="38.140625" bestFit="1" customWidth="1"/>
    <col min="33" max="34" width="39.42578125" bestFit="1" customWidth="1"/>
    <col min="35" max="35" width="38.140625" hidden="1" customWidth="1"/>
    <col min="36" max="36" width="9.140625" customWidth="1"/>
  </cols>
  <sheetData>
    <row r="1" spans="1:43" ht="15.75" customHeight="1">
      <c r="A1" s="225" t="str" cm="1">
        <f t="array" ref="A1">_xlfn.IFS(D5=0,"",D5&gt;0,D5)</f>
        <v>Alexcy Garcia</v>
      </c>
      <c r="B1" s="268" t="str" cm="1">
        <f t="array" ref="B1">_xlfn.IFS(F5=0,"",F5&gt;0,F5)</f>
        <v>rp</v>
      </c>
      <c r="C1" s="61"/>
      <c r="D1" s="1482" t="s">
        <v>986</v>
      </c>
      <c r="E1" s="1552"/>
      <c r="F1" s="1552"/>
      <c r="G1" s="1552"/>
      <c r="H1" s="1552"/>
      <c r="I1" s="1552"/>
      <c r="J1" s="1552"/>
      <c r="K1" s="1552"/>
      <c r="L1" s="1552"/>
      <c r="M1" s="1552"/>
      <c r="N1" s="113"/>
      <c r="O1" s="114"/>
      <c r="P1" s="140" t="s">
        <v>793</v>
      </c>
      <c r="Q1" s="141">
        <f ca="1">LOOKUP(TODAY(),'Deployment needs'!$2:$2,'Deployment needs'!$5:$5)</f>
        <v>0</v>
      </c>
      <c r="R1" s="115" t="s">
        <v>173</v>
      </c>
      <c r="S1" s="115"/>
      <c r="T1" s="113"/>
      <c r="U1" s="113"/>
      <c r="V1" s="113"/>
      <c r="W1" s="113"/>
      <c r="X1" s="113"/>
      <c r="Y1" s="113"/>
      <c r="Z1" s="1399" t="s">
        <v>313</v>
      </c>
      <c r="AA1" s="403" t="s">
        <v>314</v>
      </c>
      <c r="AB1" s="403" t="s">
        <v>315</v>
      </c>
      <c r="AC1" s="403" t="s">
        <v>316</v>
      </c>
      <c r="AD1" s="403" t="s">
        <v>317</v>
      </c>
      <c r="AE1" s="404" t="s">
        <v>101</v>
      </c>
      <c r="AF1" s="404" t="s">
        <v>318</v>
      </c>
      <c r="AG1" s="405" t="s">
        <v>319</v>
      </c>
      <c r="AH1" s="405" t="str">
        <f>"Picking"&amp;"  "&amp;COUNTA(AH2:AH30)-COUNTBLANK(AH2:AH30)</f>
        <v>Picking  12</v>
      </c>
      <c r="AI1" s="405" t="str">
        <f>"Picking"&amp;"  "&amp;COUNTA(AI2:AI30)-COUNTBLANK(AI2:AI30)</f>
        <v>Picking  0</v>
      </c>
      <c r="AL1" s="1483" t="s">
        <v>987</v>
      </c>
      <c r="AM1" s="1483"/>
      <c r="AN1" s="1483"/>
      <c r="AO1" s="1483"/>
      <c r="AP1" s="1483"/>
      <c r="AQ1" s="1483"/>
    </row>
    <row r="2" spans="1:43" ht="14.25" customHeight="1">
      <c r="A2" s="268" t="str" cm="1">
        <f t="array" ref="A2">_xlfn.IFS(D6=0,"",D6&gt;0,D6)</f>
        <v>Aliuska Almira Mateo</v>
      </c>
      <c r="B2" s="268" t="str" cm="1">
        <f t="array" ref="B2">_xlfn.IFS(F6=0,"",F6&gt;0,F6)</f>
        <v>p</v>
      </c>
      <c r="C2" s="61"/>
      <c r="D2" s="1553"/>
      <c r="E2" s="1554"/>
      <c r="F2" s="1554"/>
      <c r="G2" s="1554"/>
      <c r="H2" s="1554"/>
      <c r="I2" s="1554"/>
      <c r="J2" s="1554"/>
      <c r="K2" s="1554"/>
      <c r="L2" s="1554"/>
      <c r="M2" s="1554"/>
      <c r="O2" s="114" t="s">
        <v>173</v>
      </c>
      <c r="P2" s="104" t="s">
        <v>988</v>
      </c>
      <c r="Q2" s="105">
        <f ca="1">LOOKUP(TODAY(),'Deployment needs'!$2:$2,'Deployment needs'!$99:$99)</f>
        <v>0</v>
      </c>
      <c r="R2" s="115" t="s">
        <v>173</v>
      </c>
      <c r="S2" s="115"/>
      <c r="T2" s="113"/>
      <c r="U2" s="1543" t="s">
        <v>814</v>
      </c>
      <c r="V2" s="1544"/>
      <c r="W2" s="113" t="s">
        <v>989</v>
      </c>
      <c r="Y2" s="113"/>
      <c r="Z2" s="1399"/>
      <c r="AA2" s="397" t="str" cm="1">
        <f t="array" ref="AA2">IFERROR(INDEX($A$1:$A$504,SMALL(IF($O$5=$B$1:$B$504,ROW($B$1:$B$504)-MIN(ROW($A$1:$A$504))+1,""), ROW()-1)),"")</f>
        <v/>
      </c>
      <c r="AB2" s="399" t="str" cm="1">
        <f t="array" ref="AB2">IFERROR(INDEX($A$1:$A$504,SMALL(IF($O$12=$B$1:$B$504,ROW($B$1:$B$504)-MIN(ROW($A$1:$A$504))+1,""), ROW()-1)),"")</f>
        <v/>
      </c>
      <c r="AC2" s="397" t="str" cm="1">
        <f t="array" ref="AC2">IFERROR(INDEX($A$1:$A$504,SMALL(IF($O$11=$B$1:$B$504,ROW($B$1:$B$504)-MIN(ROW($A$1:$A$504))+1,""), ROW()-1)),"")</f>
        <v/>
      </c>
      <c r="AD2" s="397" t="str" cm="1">
        <f t="array" ref="AD2">IFERROR(INDEX($A$1:$A$504,SMALL(IF($O$8=$B$1:$B$504,ROW($B$1:$B$504)-MIN(ROW($A$1:$A$504))+1,""), ROW()-1)),"")</f>
        <v/>
      </c>
      <c r="AE2" s="399" t="str" cm="1">
        <f t="array" ref="AE2">IFERROR(INDEX($A$1:$A$504,SMALL(IF($O$10=$B$1:$B$504,ROW($B$1:$B$504)-MIN(ROW($A$1:$A$504))+1,""), ROW()-1)),"")</f>
        <v/>
      </c>
      <c r="AF2" s="399" t="str" cm="1">
        <f t="array" ref="AF2">IFERROR(INDEX($A$1:$A$504,SMALL(IF($O$30=$B$1:$B$504,ROW($B$1:$B$504)-MIN(ROW($A$1:$A$504))+1,""), ROW()-1)),"")</f>
        <v/>
      </c>
      <c r="AG2" s="397" t="str" cm="1">
        <f t="array" ref="AG2">IFERROR(INDEX($A$1:$A$504,SMALL(IF($O$22=$B$1:$B$504,ROW($B$1:$B$504)-MIN(ROW($A$1:$A$504))+1,""), ROW()-1)),"")</f>
        <v/>
      </c>
      <c r="AH2" s="918" t="str" cm="1">
        <f t="array" ref="AH2">IFERROR(INDEX($A$1:$A$41,SMALL(IF($O$6=$B$1:$B$41,ROW($B$1:$B$41)-MIN(ROW($A$1:$A$41))+1,""), ROW()-1)),"")</f>
        <v>Aliuska Almira Mateo</v>
      </c>
      <c r="AI2" s="776" t="str" cm="1">
        <f t="array" ref="AI2">IFERROR(INDEX($A$45:$A$101,SMALL(IF($O$6=$B$45:$B$101,ROW($B$45:$B$101)-MIN(ROW($A$45:$A$101))+1,""), ROW()-1)),"")</f>
        <v/>
      </c>
      <c r="AL2" s="465" t="s">
        <v>794</v>
      </c>
      <c r="AM2" s="465" t="s">
        <v>1</v>
      </c>
      <c r="AN2" s="465" t="s">
        <v>2</v>
      </c>
      <c r="AO2" s="465" t="s">
        <v>3</v>
      </c>
      <c r="AP2" s="465" t="s">
        <v>4</v>
      </c>
      <c r="AQ2" s="465" t="s">
        <v>5</v>
      </c>
    </row>
    <row r="3" spans="1:43" ht="13.5" customHeight="1">
      <c r="A3" s="268" t="str" cm="1">
        <f t="array" ref="A3">_xlfn.IFS(D7=0,"",D7&gt;0,D7)</f>
        <v>Alma Mehic</v>
      </c>
      <c r="B3" s="268" t="str" cm="1">
        <f t="array" ref="B3">_xlfn.IFS(F7=0,"",F7&gt;0,F7)</f>
        <v>i</v>
      </c>
      <c r="C3" s="61"/>
      <c r="D3" s="1547" t="s">
        <v>327</v>
      </c>
      <c r="E3" s="1548"/>
      <c r="F3" s="1548"/>
      <c r="G3" s="1548"/>
      <c r="H3" s="1548"/>
      <c r="I3" s="1549"/>
      <c r="J3" s="1555" t="s">
        <v>792</v>
      </c>
      <c r="K3" s="1556"/>
      <c r="L3" s="1556"/>
      <c r="M3" s="1557"/>
      <c r="N3" s="113"/>
      <c r="O3" s="114"/>
      <c r="P3" s="160" t="s">
        <v>990</v>
      </c>
      <c r="Q3" s="154">
        <f>X25+X26</f>
        <v>5400</v>
      </c>
      <c r="R3" s="115" t="s">
        <v>173</v>
      </c>
      <c r="S3" s="115" t="s">
        <v>173</v>
      </c>
      <c r="T3" s="117" t="s">
        <v>991</v>
      </c>
      <c r="U3" s="1128">
        <v>7</v>
      </c>
      <c r="V3" s="1129" t="s">
        <v>817</v>
      </c>
      <c r="W3" s="113"/>
      <c r="X3" s="113"/>
      <c r="Y3" s="113"/>
      <c r="Z3" s="1399"/>
      <c r="AA3" s="397" t="str" cm="1">
        <f t="array" ref="AA3">IFERROR(INDEX($A$1:$A$504,SMALL(IF($O$5=$B$1:$B$504,ROW($B$1:$B$504)-MIN(ROW($A$1:$A$504))+1,""), ROW()-1)),"")</f>
        <v/>
      </c>
      <c r="AB3" s="399" t="str" cm="1">
        <f t="array" ref="AB3">IFERROR(INDEX($A$1:$A$504,SMALL(IF($O$12=$B$1:$B$504,ROW($B$1:$B$504)-MIN(ROW($A$1:$A$504))+1,""), ROW()-1)),"")</f>
        <v/>
      </c>
      <c r="AC3" s="397" t="str" cm="1">
        <f t="array" ref="AC3">IFERROR(INDEX($A$1:$A$504,SMALL(IF($O$11=$B$1:$B$504,ROW($B$1:$B$504)-MIN(ROW($A$1:$A$504))+1,""), ROW()-1)),"")</f>
        <v/>
      </c>
      <c r="AD3" s="397" t="str" cm="1">
        <f t="array" ref="AD3">IFERROR(INDEX($A$1:$A$504,SMALL(IF($O$8=$B$1:$B$504,ROW($B$1:$B$504)-MIN(ROW($A$1:$A$504))+1,""), ROW()-1)),"")</f>
        <v/>
      </c>
      <c r="AE3" s="399" t="str" cm="1">
        <f t="array" ref="AE3">IFERROR(INDEX($A$1:$A$504,SMALL(IF($O$10=$B$1:$B$504,ROW($B$1:$B$504)-MIN(ROW($A$1:$A$504))+1,""), ROW()-1)),"")</f>
        <v/>
      </c>
      <c r="AF3" s="399" t="str" cm="1">
        <f t="array" ref="AF3">IFERROR(INDEX($A$1:$A$504,SMALL(IF($O$30=$B$1:$B$504,ROW($B$1:$B$504)-MIN(ROW($A$1:$A$504))+1,""), ROW()-1)),"")</f>
        <v/>
      </c>
      <c r="AG3" s="397" t="str" cm="1">
        <f t="array" ref="AG3">IFERROR(INDEX($A$1:$A$504,SMALL(IF($O$22=$B$1:$B$504,ROW($B$1:$B$504)-MIN(ROW($A$1:$A$504))+1,""), ROW()-1)),"")</f>
        <v/>
      </c>
      <c r="AH3" s="918" t="str" cm="1">
        <f t="array" ref="AH3">IFERROR(INDEX($A$1:$A$44,SMALL(IF($O$6=$B$1:$B$44,ROW($B$1:$B$44)-MIN(ROW($A$1:$A$44))+1,""), ROW()-1)),"")</f>
        <v>Ana Suarez Vega</v>
      </c>
      <c r="AI3" s="776" t="str" cm="1">
        <f t="array" ref="AI3">IFERROR(INDEX($A$45:$A$507,SMALL(IF($O$6=$B$45:$B$507,ROW($B$45:$B$507)-MIN(ROW($A$45:$A$507))+1,""), ROW()-1)),"")</f>
        <v/>
      </c>
      <c r="AL3" s="1487" t="s">
        <v>783</v>
      </c>
      <c r="AM3" s="360" t="s">
        <v>992</v>
      </c>
      <c r="AN3" s="360" t="s">
        <v>993</v>
      </c>
      <c r="AO3" s="360" t="s">
        <v>994</v>
      </c>
      <c r="AP3" s="360" t="s">
        <v>995</v>
      </c>
      <c r="AQ3" s="360"/>
    </row>
    <row r="4" spans="1:43" ht="15.75" customHeight="1">
      <c r="A4" s="268" t="str" cm="1">
        <f t="array" ref="A4">_xlfn.IFS(D8=0,"",D8&gt;0,D8)</f>
        <v>Ana Suarez Vega</v>
      </c>
      <c r="B4" s="268" t="str" cm="1">
        <f t="array" ref="B4">_xlfn.IFS(F8=0,"",F8&gt;0,F8)</f>
        <v>p</v>
      </c>
      <c r="C4" s="61"/>
      <c r="D4" s="1558" t="s">
        <v>328</v>
      </c>
      <c r="E4" s="1551"/>
      <c r="F4" s="701"/>
      <c r="G4" s="1550" t="s">
        <v>328</v>
      </c>
      <c r="H4" s="1551"/>
      <c r="I4" s="622" t="s">
        <v>173</v>
      </c>
      <c r="J4" s="1303" t="s">
        <v>328</v>
      </c>
      <c r="K4" s="1230"/>
      <c r="L4" s="623" t="s">
        <v>335</v>
      </c>
      <c r="M4" s="701" t="s">
        <v>996</v>
      </c>
      <c r="N4" s="113"/>
      <c r="O4" s="111" t="s">
        <v>492</v>
      </c>
      <c r="P4" s="156" t="s">
        <v>490</v>
      </c>
      <c r="Q4" s="162">
        <f ca="1">TODAY()</f>
        <v>46189</v>
      </c>
      <c r="R4" s="164" t="s">
        <v>494</v>
      </c>
      <c r="S4" s="152" t="s">
        <v>495</v>
      </c>
      <c r="T4" s="117" t="s">
        <v>991</v>
      </c>
      <c r="U4" s="756">
        <v>45686</v>
      </c>
      <c r="V4" s="118" t="s">
        <v>997</v>
      </c>
      <c r="W4" s="113">
        <v>1</v>
      </c>
      <c r="X4" s="113"/>
      <c r="Y4" s="113"/>
      <c r="Z4" s="1399"/>
      <c r="AA4" s="397" t="str" cm="1">
        <f t="array" ref="AA4">IFERROR(INDEX($A$1:$A$504,SMALL(IF($O$5=$B$1:$B$504,ROW($B$1:$B$504)-MIN(ROW($A$1:$A$504))+1,""), ROW()-1)),"")</f>
        <v/>
      </c>
      <c r="AB4" s="399" t="str" cm="1">
        <f t="array" ref="AB4">IFERROR(INDEX($A$1:$A$504,SMALL(IF($O$12=$B$1:$B$504,ROW($B$1:$B$504)-MIN(ROW($A$1:$A$504))+1,""), ROW()-1)),"")</f>
        <v/>
      </c>
      <c r="AC4" s="397" t="str" cm="1">
        <f t="array" ref="AC4">IFERROR(INDEX($A$1:$A$504,SMALL(IF($O$11=$B$1:$B$504,ROW($B$1:$B$504)-MIN(ROW($A$1:$A$504))+1,""), ROW()-1)),"")</f>
        <v/>
      </c>
      <c r="AD4" s="397" t="str" cm="1">
        <f t="array" ref="AD4">IFERROR(INDEX($A$1:$A$504,SMALL(IF($O$8=$B$1:$B$504,ROW($B$1:$B$504)-MIN(ROW($A$1:$A$504))+1,""), ROW()-1)),"")</f>
        <v/>
      </c>
      <c r="AE4" s="399" t="str" cm="1">
        <f t="array" ref="AE4">IFERROR(INDEX($A$1:$A$504,SMALL(IF($O$10=$B$1:$B$504,ROW($B$1:$B$504)-MIN(ROW($A$1:$A$504))+1,""), ROW()-1)),"")</f>
        <v/>
      </c>
      <c r="AF4" s="399" t="str" cm="1">
        <f t="array" ref="AF4">IFERROR(INDEX($A$1:$A$504,SMALL(IF($O$30=$B$1:$B$504,ROW($B$1:$B$504)-MIN(ROW($A$1:$A$504))+1,""), ROW()-1)),"")</f>
        <v/>
      </c>
      <c r="AG4" s="397" t="str" cm="1">
        <f t="array" ref="AG4">IFERROR(INDEX($A$1:$A$504,SMALL(IF($O$22=$B$1:$B$504,ROW($B$1:$B$504)-MIN(ROW($A$1:$A$504))+1,""), ROW()-1)),"")</f>
        <v/>
      </c>
      <c r="AH4" s="918" t="str" cm="1">
        <f t="array" ref="AH4">IFERROR(INDEX($A$1:$A$44,SMALL(IF($O$6=$B$1:$B$44,ROW($B$1:$B$44)-MIN(ROW($A$1:$A$44))+1,""), ROW()-1)),"")</f>
        <v>Freddy Sosa</v>
      </c>
      <c r="AI4" s="776" t="str" cm="1">
        <f t="array" ref="AI4">IFERROR(INDEX($A$45:$A$507,SMALL(IF($O$6=$B$45:$B$507,ROW($B$45:$B$507)-MIN(ROW($A$45:$A$507))+1,""), ROW()-1)),"")</f>
        <v/>
      </c>
      <c r="AL4" s="1487"/>
      <c r="AM4" s="360" t="s">
        <v>998</v>
      </c>
      <c r="AN4" s="360" t="s">
        <v>999</v>
      </c>
      <c r="AO4" s="360" t="s">
        <v>1000</v>
      </c>
      <c r="AP4" s="360" t="s">
        <v>992</v>
      </c>
      <c r="AQ4" s="360"/>
    </row>
    <row r="5" spans="1:43" ht="14.25" customHeight="1">
      <c r="A5" s="268" t="str" cm="1">
        <f t="array" ref="A5">_xlfn.IFS(D9=0,"",D9&gt;0,D9)</f>
        <v>Elian Parra</v>
      </c>
      <c r="B5" s="268" t="str" cm="1">
        <f t="array" ref="B5">_xlfn.IFS(F9=0,"",F9&gt;0,F9)</f>
        <v>pto</v>
      </c>
      <c r="C5" s="61"/>
      <c r="D5" s="1171" t="s">
        <v>1004</v>
      </c>
      <c r="E5" s="1172"/>
      <c r="F5" s="1173" t="s">
        <v>809</v>
      </c>
      <c r="G5" s="1562"/>
      <c r="H5" s="1563"/>
      <c r="I5" s="836"/>
      <c r="J5" s="1559" t="s">
        <v>328</v>
      </c>
      <c r="K5" s="430"/>
      <c r="L5" s="700"/>
      <c r="M5" s="244" t="str">
        <f>IF(L5&lt;&gt;0,_xlfn.XLOOKUP(L5,$O$5:$O$45,$P$5:$P$45),"")</f>
        <v/>
      </c>
      <c r="N5" s="113"/>
      <c r="O5" s="278" t="s">
        <v>415</v>
      </c>
      <c r="P5" s="157" t="s">
        <v>100</v>
      </c>
      <c r="Q5" s="163">
        <f>COUNTIFS($F$5:$L$43,O5)</f>
        <v>0</v>
      </c>
      <c r="R5" s="490">
        <f>'1st Shift Roster'!R5</f>
        <v>65042</v>
      </c>
      <c r="S5" s="153">
        <f ca="1">LOOKUP(TODAY(),'Deployment needs'!$2:$2,'Deployment needs'!104:104)</f>
        <v>0</v>
      </c>
      <c r="T5" s="117" t="s">
        <v>991</v>
      </c>
      <c r="U5" s="756">
        <v>45686</v>
      </c>
      <c r="V5" s="118" t="s">
        <v>1003</v>
      </c>
      <c r="W5" s="61">
        <v>1</v>
      </c>
      <c r="X5" s="113"/>
      <c r="Y5" s="113"/>
      <c r="Z5" s="1399"/>
      <c r="AA5" s="397" t="str" cm="1">
        <f t="array" ref="AA5">IFERROR(INDEX($A$1:$A$504,SMALL(IF($O$5=$B$1:$B$504,ROW($B$1:$B$504)-MIN(ROW($A$1:$A$504))+1,""), ROW()-1)),"")</f>
        <v/>
      </c>
      <c r="AB5" s="403" t="s">
        <v>378</v>
      </c>
      <c r="AC5" s="397" t="str" cm="1">
        <f t="array" ref="AC5">IFERROR(INDEX($A$1:$A$504,SMALL(IF($O$11=$B$1:$B$504,ROW($B$1:$B$504)-MIN(ROW($A$1:$A$504))+1,""), ROW()-1)),"")</f>
        <v/>
      </c>
      <c r="AD5" s="397" t="str" cm="1">
        <f t="array" ref="AD5">IFERROR(INDEX($A$1:$A$504,SMALL(IF($O$8=$B$1:$B$504,ROW($B$1:$B$504)-MIN(ROW($A$1:$A$504))+1,""), ROW()-1)),"")</f>
        <v/>
      </c>
      <c r="AE5" s="399" t="str" cm="1">
        <f t="array" ref="AE5">IFERROR(INDEX($A$1:$A$504,SMALL(IF($O$10=$B$1:$B$504,ROW($B$1:$B$504)-MIN(ROW($A$1:$A$504))+1,""), ROW()-1)),"")</f>
        <v/>
      </c>
      <c r="AF5" s="399" t="str" cm="1">
        <f t="array" ref="AF5">IFERROR(INDEX($A$1:$A$504,SMALL(IF($O$30=$B$1:$B$504,ROW($B$1:$B$504)-MIN(ROW($A$1:$A$504))+1,""), ROW()-1)),"")</f>
        <v/>
      </c>
      <c r="AG5" s="397" t="str" cm="1">
        <f t="array" ref="AG5">IFERROR(INDEX($A$1:$A$504,SMALL(IF($O$22=$B$1:$B$504,ROW($B$1:$B$504)-MIN(ROW($A$1:$A$504))+1,""), ROW()-1)),"")</f>
        <v/>
      </c>
      <c r="AH5" s="918" t="str" cm="1">
        <f t="array" ref="AH5">IFERROR(INDEX($A$1:$A$44,SMALL(IF($O$6=$B$1:$B$44,ROW($B$1:$B$44)-MIN(ROW($A$1:$A$44))+1,""), ROW()-1)),"")</f>
        <v>Idelmis Infante Silva</v>
      </c>
      <c r="AI5" s="776" t="str" cm="1">
        <f t="array" ref="AI5">IFERROR(INDEX($A$45:$A$507,SMALL(IF($O$6=$B$45:$B$507,ROW($B$45:$B$507)-MIN(ROW($A$45:$A$507))+1,""), ROW()-1)),"")</f>
        <v/>
      </c>
      <c r="AL5" s="1487"/>
      <c r="AM5" s="360"/>
      <c r="AN5" s="360"/>
      <c r="AO5" s="360"/>
      <c r="AP5" s="360"/>
      <c r="AQ5" s="360"/>
    </row>
    <row r="6" spans="1:43" ht="14.25" customHeight="1">
      <c r="A6" s="268" t="str" cm="1">
        <f t="array" ref="A6">_xlfn.IFS(D10=0,"",D10&gt;0,D10)</f>
        <v>Freddy Sosa</v>
      </c>
      <c r="B6" s="268" t="str" cm="1">
        <f t="array" ref="B6">_xlfn.IFS(F10=0,"",F10&gt;0,F10)</f>
        <v>p</v>
      </c>
      <c r="C6" s="61"/>
      <c r="D6" s="1171" t="s">
        <v>1020</v>
      </c>
      <c r="E6" s="1172"/>
      <c r="F6" s="1173" t="s">
        <v>344</v>
      </c>
      <c r="G6" s="1086"/>
      <c r="H6" s="1087"/>
      <c r="I6" s="836"/>
      <c r="J6" s="1560"/>
      <c r="K6" s="430"/>
      <c r="L6" s="700"/>
      <c r="M6" s="244" t="str">
        <f>IF(L6&lt;&gt;0,_xlfn.XLOOKUP(L6,$O$5:$O$45,$P$5:$P$45),"")</f>
        <v/>
      </c>
      <c r="N6" s="113" t="s">
        <v>173</v>
      </c>
      <c r="O6" s="278" t="s">
        <v>358</v>
      </c>
      <c r="P6" s="157" t="s">
        <v>498</v>
      </c>
      <c r="Q6" s="163">
        <f>COUNTIFS($F$5:$L$43,O6)</f>
        <v>12</v>
      </c>
      <c r="R6" s="468">
        <f>'1st Shift Roster'!R6</f>
        <v>15036</v>
      </c>
      <c r="S6" s="153">
        <f ca="1">LOOKUP(TODAY(),'Deployment needs'!$2:$2,'Deployment needs'!100:100)</f>
        <v>0</v>
      </c>
      <c r="T6" s="117" t="s">
        <v>991</v>
      </c>
      <c r="U6" s="756">
        <v>45686</v>
      </c>
      <c r="V6" s="118" t="s">
        <v>1006</v>
      </c>
      <c r="W6" s="61">
        <v>1</v>
      </c>
      <c r="X6" s="113" t="s">
        <v>173</v>
      </c>
      <c r="Y6" s="113"/>
      <c r="Z6" s="1399"/>
      <c r="AA6" s="397" t="str" cm="1">
        <f t="array" ref="AA6">IFERROR(INDEX($A$1:$A$504,SMALL(IF($O$5=$B$1:$B$504,ROW($B$1:$B$504)-MIN(ROW($A$1:$A$504))+1,""), ROW()-1)),"")</f>
        <v/>
      </c>
      <c r="AB6" s="397" t="str" cm="1">
        <f t="array" ref="AB6">IFERROR(INDEX($A$1:$A$504,SMALL(IF($O$7=$B$1:$B$504,ROW($B$1:$B$504)-MIN(ROW($A$1:$A$504))+1,""), ROW()-5)),"")</f>
        <v>Isabel Hernandez Garcia</v>
      </c>
      <c r="AC6" s="397" t="str" cm="1">
        <f t="array" ref="AC6">IFERROR(INDEX($A$1:$A$504,SMALL(IF($O$11=$B$1:$B$504,ROW($B$1:$B$504)-MIN(ROW($A$1:$A$504))+1,""), ROW()-1)),"")</f>
        <v/>
      </c>
      <c r="AD6" s="397" t="str" cm="1">
        <f t="array" ref="AD6">IFERROR(INDEX($A$1:$A$504,SMALL(IF($O$8=$B$1:$B$504,ROW($B$1:$B$504)-MIN(ROW($A$1:$A$504))+1,""), ROW()-1)),"")</f>
        <v/>
      </c>
      <c r="AE6" s="406" t="s">
        <v>362</v>
      </c>
      <c r="AF6" s="399" t="str" cm="1">
        <f t="array" ref="AF6">IFERROR(INDEX($A$1:$A$504,SMALL(IF($O$30=$B$1:$B$504,ROW($B$1:$B$504)-MIN(ROW($A$1:$A$504))+1,""), ROW()-1)),"")</f>
        <v/>
      </c>
      <c r="AG6" s="397" t="str" cm="1">
        <f t="array" ref="AG6">IFERROR(INDEX($A$1:$A$504,SMALL(IF($O$22=$B$1:$B$504,ROW($B$1:$B$504)-MIN(ROW($A$1:$A$504))+1,""), ROW()-1)),"")</f>
        <v/>
      </c>
      <c r="AH6" s="918" t="str" cm="1">
        <f t="array" ref="AH6">IFERROR(INDEX($A$1:$A$44,SMALL(IF($O$6=$B$1:$B$44,ROW($B$1:$B$44)-MIN(ROW($A$1:$A$44))+1,""), ROW()-1)),"")</f>
        <v>Jennifer Hardin</v>
      </c>
      <c r="AI6" s="776" t="str" cm="1">
        <f t="array" ref="AI6">IFERROR(INDEX($A$45:$A$507,SMALL(IF($O$6=$B$45:$B$507,ROW($B$45:$B$507)-MIN(ROW($A$45:$A$507))+1,""), ROW()-1)),"")</f>
        <v/>
      </c>
      <c r="AL6" s="1487"/>
      <c r="AM6" s="360"/>
      <c r="AN6" s="360"/>
      <c r="AO6" s="360"/>
      <c r="AP6" s="360"/>
      <c r="AQ6" s="360"/>
    </row>
    <row r="7" spans="1:43" ht="14.25" customHeight="1">
      <c r="A7" s="268" t="str" cm="1">
        <f t="array" ref="A7">_xlfn.IFS(D11=0,"",D11&gt;0,D11)</f>
        <v>Idelmis Infante Silva</v>
      </c>
      <c r="B7" s="268" t="str" cm="1">
        <f t="array" ref="B7">_xlfn.IFS(F11=0,"",F11&gt;0,F11)</f>
        <v>p</v>
      </c>
      <c r="C7" s="61"/>
      <c r="D7" s="1171" t="s">
        <v>1014</v>
      </c>
      <c r="E7" s="1172"/>
      <c r="F7" s="1173" t="s">
        <v>364</v>
      </c>
      <c r="G7" s="1157"/>
      <c r="H7" s="1158"/>
      <c r="I7" s="836"/>
      <c r="J7" s="1560"/>
      <c r="K7" s="430"/>
      <c r="L7" s="700"/>
      <c r="M7" s="244" t="str">
        <f t="shared" ref="M7:M12" si="0">IF(L7&lt;&gt;0,_xlfn.XLOOKUP(L7,$O$5:$O$45,$P$5:$P$45),"")</f>
        <v/>
      </c>
      <c r="O7" s="278" t="s">
        <v>500</v>
      </c>
      <c r="P7" s="157" t="s">
        <v>501</v>
      </c>
      <c r="Q7" s="163">
        <f>COUNTIFS($F$5:$L$43,O7)</f>
        <v>1</v>
      </c>
      <c r="R7" s="102">
        <f>COUNTIFS($F$5:$L$43,P7)</f>
        <v>0</v>
      </c>
      <c r="S7" s="153">
        <f ca="1">LOOKUP(TODAY(),'Deployment needs'!$2:$2,'Deployment needs'!101:101)</f>
        <v>0</v>
      </c>
      <c r="T7" s="117" t="s">
        <v>991</v>
      </c>
      <c r="U7" s="756">
        <v>45686</v>
      </c>
      <c r="V7" s="118" t="s">
        <v>1009</v>
      </c>
      <c r="W7" s="61">
        <v>1</v>
      </c>
      <c r="X7" s="113" t="s">
        <v>173</v>
      </c>
      <c r="Y7" s="113"/>
      <c r="Z7" s="1399"/>
      <c r="AA7" s="397" t="str" cm="1">
        <f t="array" ref="AA7">IFERROR(INDEX($A$1:$A$504,SMALL(IF($O$5=$B$1:$B$504,ROW($B$1:$B$504)-MIN(ROW($A$1:$A$504))+1,""), ROW()-1)),"")</f>
        <v/>
      </c>
      <c r="AB7" s="397" t="str" cm="1">
        <f t="array" ref="AB7">IFERROR(INDEX($A$1:$A$504,SMALL(IF($O$7=$B$1:$B$504,ROW($B$1:$B$504)-MIN(ROW($A$1:$A$504))+1,""), ROW()-5)),"")</f>
        <v/>
      </c>
      <c r="AC7" s="397" t="str" cm="1">
        <f t="array" ref="AC7">IFERROR(INDEX($A$1:$A$504,SMALL(IF($O$11=$B$1:$B$504,ROW($B$1:$B$504)-MIN(ROW($A$1:$A$504))+1,""), ROW()-1)),"")</f>
        <v/>
      </c>
      <c r="AD7" s="397" t="str" cm="1">
        <f t="array" ref="AD7">IFERROR(INDEX($A$1:$A$504,SMALL(IF($O$8=$B$1:$B$504,ROW($B$1:$B$504)-MIN(ROW($A$1:$A$504))+1,""), ROW()-1)),"")</f>
        <v/>
      </c>
      <c r="AE7" s="398" t="str" cm="1">
        <f t="array" ref="AE7">IFERROR(INDEX($A$1:$A$504,SMALL(IF($O$9=$B$1:$B$504,ROW($B$1:$B$504)-MIN(ROW($A$1:$A$504))+1,""), ROW()-6)),"")</f>
        <v/>
      </c>
      <c r="AF7" s="399" t="str" cm="1">
        <f t="array" ref="AF7">IFERROR(INDEX($A$1:$A$504,SMALL(IF($O$30=$B$1:$B$504,ROW($B$1:$B$504)-MIN(ROW($A$1:$A$504))+1,""), ROW()-1)),"")</f>
        <v/>
      </c>
      <c r="AG7" s="397" t="str" cm="1">
        <f t="array" ref="AG7">IFERROR(INDEX($A$1:$A$504,SMALL(IF($O$22=$B$1:$B$504,ROW($B$1:$B$504)-MIN(ROW($A$1:$A$504))+1,""), ROW()-1)),"")</f>
        <v/>
      </c>
      <c r="AH7" s="918" t="str" cm="1">
        <f t="array" ref="AH7">IFERROR(INDEX($A$1:$A$44,SMALL(IF($O$6=$B$1:$B$44,ROW($B$1:$B$44)-MIN(ROW($A$1:$A$44))+1,""), ROW()-1)),"")</f>
        <v>Jonathan Koerner</v>
      </c>
      <c r="AI7" s="776" t="str" cm="1">
        <f t="array" ref="AI7">IFERROR(INDEX($A$45:$A$507,SMALL(IF($O$6=$B$45:$B$507,ROW($B$45:$B$507)-MIN(ROW($A$45:$A$507))+1,""), ROW()-1)),"")</f>
        <v/>
      </c>
      <c r="AL7" s="1491" t="s">
        <v>785</v>
      </c>
      <c r="AM7" s="361" t="s">
        <v>1010</v>
      </c>
      <c r="AN7" s="361" t="s">
        <v>1011</v>
      </c>
      <c r="AO7" s="361" t="s">
        <v>1012</v>
      </c>
      <c r="AP7" s="361" t="s">
        <v>1013</v>
      </c>
      <c r="AQ7" s="361"/>
    </row>
    <row r="8" spans="1:43" ht="14.25" customHeight="1">
      <c r="A8" s="268" t="str" cm="1">
        <f t="array" ref="A8">_xlfn.IFS(D12=0,"",D12&gt;0,D12)</f>
        <v>Isabel Hernandez Garcia</v>
      </c>
      <c r="B8" s="268" t="str" cm="1">
        <f t="array" ref="B8">_xlfn.IFS(F12=0,"",F12&gt;0,F12)</f>
        <v>sn</v>
      </c>
      <c r="C8" s="61"/>
      <c r="D8" s="1171" t="s">
        <v>1019</v>
      </c>
      <c r="E8" s="1172"/>
      <c r="F8" s="1173" t="s">
        <v>344</v>
      </c>
      <c r="G8" s="1157"/>
      <c r="H8" s="1158"/>
      <c r="I8" s="836"/>
      <c r="J8" s="1560"/>
      <c r="K8" s="430"/>
      <c r="L8" s="700"/>
      <c r="M8" s="244" t="str">
        <f t="shared" si="0"/>
        <v/>
      </c>
      <c r="N8" s="113"/>
      <c r="O8" s="278" t="s">
        <v>503</v>
      </c>
      <c r="P8" s="157" t="s">
        <v>317</v>
      </c>
      <c r="Q8" s="163">
        <f t="shared" ref="Q8:Q21" si="1">COUNTIFS($F$5:$L$43,O8)</f>
        <v>0</v>
      </c>
      <c r="R8" s="1304"/>
      <c r="S8" s="153" cm="1">
        <f t="array" aca="1" ref="S8" ca="1">LOOKUP(TODAY(),'Deployment needs'!$2:$2,('Deployment needs'!103:103+'Deployment needs'!102:102))</f>
        <v>0</v>
      </c>
      <c r="T8" s="117" t="s">
        <v>991</v>
      </c>
      <c r="U8" s="760">
        <v>2.9</v>
      </c>
      <c r="V8" s="122" t="s">
        <v>825</v>
      </c>
      <c r="W8" s="113"/>
      <c r="X8" s="113"/>
      <c r="Y8" s="113"/>
      <c r="Z8" s="1399"/>
      <c r="AA8" s="406" t="s">
        <v>377</v>
      </c>
      <c r="AB8" s="397" t="str" cm="1">
        <f t="array" ref="AB8">IFERROR(INDEX($A$1:$A$504,SMALL(IF($O$7=$B$1:$B$504,ROW($B$1:$B$504)-MIN(ROW($A$1:$A$504))+1,""), ROW()-5)),"")</f>
        <v/>
      </c>
      <c r="AC8" s="397" t="str" cm="1">
        <f t="array" ref="AC8">IFERROR(INDEX($A$1:$A$504,SMALL(IF($O$11=$B$1:$B$504,ROW($B$1:$B$504)-MIN(ROW($A$1:$A$504))+1,""), ROW()-1)),"")</f>
        <v/>
      </c>
      <c r="AD8" s="397" t="str" cm="1">
        <f t="array" ref="AD8">IFERROR(INDEX($A$1:$A$504,SMALL(IF($O$8=$B$1:$B$504,ROW($B$1:$B$504)-MIN(ROW($A$1:$A$504))+1,""), ROW()-1)),"")</f>
        <v/>
      </c>
      <c r="AE8" s="398" t="str" cm="1">
        <f t="array" ref="AE8">IFERROR(INDEX($A$1:$A$504,SMALL(IF($O$9=$B$1:$B$504,ROW($B$1:$B$504)-MIN(ROW($A$1:$A$504))+1,""), ROW()-6)),"")</f>
        <v/>
      </c>
      <c r="AF8" s="399" t="str" cm="1">
        <f t="array" ref="AF8">IFERROR(INDEX($A$1:$A$504,SMALL(IF($O$30=$B$1:$B$504,ROW($B$1:$B$504)-MIN(ROW($A$1:$A$504))+1,""), ROW()-1)),"")</f>
        <v/>
      </c>
      <c r="AG8" s="397" t="str" cm="1">
        <f t="array" ref="AG8">IFERROR(INDEX($A$1:$A$504,SMALL(IF($O$22=$B$1:$B$504,ROW($B$1:$B$504)-MIN(ROW($A$1:$A$504))+1,""), ROW()-1)),"")</f>
        <v/>
      </c>
      <c r="AH8" s="918" t="str" cm="1">
        <f t="array" ref="AH8">IFERROR(INDEX($A$1:$A$44,SMALL(IF($O$6=$B$1:$B$44,ROW($B$1:$B$44)-MIN(ROW($A$1:$A$44))+1,""), ROW()-1)),"")</f>
        <v>Juana Rosario Carela</v>
      </c>
      <c r="AI8" s="776" t="str" cm="1">
        <f t="array" ref="AI8">IFERROR(INDEX($A$45:$A$507,SMALL(IF($O$6=$B$45:$B$507,ROW($B$45:$B$507)-MIN(ROW($A$45:$A$507))+1,""), ROW()-1)),"")</f>
        <v/>
      </c>
      <c r="AL8" s="1491"/>
      <c r="AM8" s="361" t="s">
        <v>1016</v>
      </c>
      <c r="AN8" s="361" t="s">
        <v>1017</v>
      </c>
      <c r="AO8" s="361" t="s">
        <v>1018</v>
      </c>
      <c r="AP8" s="361" t="s">
        <v>998</v>
      </c>
      <c r="AQ8" s="361"/>
    </row>
    <row r="9" spans="1:43" ht="14.25" customHeight="1">
      <c r="A9" s="268" t="str" cm="1">
        <f t="array" ref="A9">_xlfn.IFS(D13=0,"",D13&gt;0,D13)</f>
        <v>Jennifer Hardin</v>
      </c>
      <c r="B9" s="268" t="str" cm="1">
        <f t="array" ref="B9">_xlfn.IFS(F13=0,"",F13&gt;0,F13)</f>
        <v>p</v>
      </c>
      <c r="C9" s="61"/>
      <c r="D9" s="1171" t="s">
        <v>1047</v>
      </c>
      <c r="E9" s="1172"/>
      <c r="F9" s="1173" t="s">
        <v>414</v>
      </c>
      <c r="G9" s="1086"/>
      <c r="H9" s="1087"/>
      <c r="I9" s="836"/>
      <c r="J9" s="1560"/>
      <c r="K9" s="430"/>
      <c r="L9" s="700"/>
      <c r="M9" s="244" t="str">
        <f t="shared" si="0"/>
        <v/>
      </c>
      <c r="N9" s="113"/>
      <c r="O9" s="278" t="s">
        <v>505</v>
      </c>
      <c r="P9" s="157" t="s">
        <v>506</v>
      </c>
      <c r="Q9" s="163">
        <f t="shared" si="1"/>
        <v>0</v>
      </c>
      <c r="R9" s="1277"/>
      <c r="S9" s="153">
        <f ca="1">LOOKUP(TODAY(),'Deployment needs'!$2:$2,'Deployment needs'!106:106)</f>
        <v>0</v>
      </c>
      <c r="T9" s="117"/>
      <c r="U9" s="759">
        <v>8000</v>
      </c>
      <c r="V9" s="661" t="s">
        <v>793</v>
      </c>
      <c r="W9" s="113"/>
      <c r="X9" s="113"/>
      <c r="Y9" s="113"/>
      <c r="Z9" s="1399"/>
      <c r="AA9" s="397" t="str" cm="1">
        <f t="array" ref="AA9">IFERROR(INDEX($A$1:$A$504,SMALL(IF($O$29=$B$1:$B$504,ROW($B$1:$B$504)-MIN(ROW($A$1:$A$504))+1,""), ROW()-8)),"")</f>
        <v/>
      </c>
      <c r="AB9" s="397" t="str" cm="1">
        <f t="array" ref="AB9">IFERROR(INDEX($A$1:$A$504,SMALL(IF($O$7=$B$1:$B$504,ROW($B$1:$B$504)-MIN(ROW($A$1:$A$504))+1,""), ROW()-5)),"")</f>
        <v/>
      </c>
      <c r="AC9" s="397" t="str" cm="1">
        <f t="array" ref="AC9">IFERROR(INDEX($A$1:$A$504,SMALL(IF($O$11=$B$1:$B$504,ROW($B$1:$B$504)-MIN(ROW($A$1:$A$504))+1,""), ROW()-1)),"")</f>
        <v/>
      </c>
      <c r="AD9" s="397" t="str" cm="1">
        <f t="array" ref="AD9">IFERROR(INDEX($A$1:$A$504,SMALL(IF($O$8=$B$1:$B$504,ROW($B$1:$B$504)-MIN(ROW($A$1:$A$504))+1,""), ROW()-1)),"")</f>
        <v/>
      </c>
      <c r="AE9" s="398" t="str" cm="1">
        <f t="array" ref="AE9">IFERROR(INDEX($A$1:$A$504,SMALL(IF($O$9=$B$1:$B$504,ROW($B$1:$B$504)-MIN(ROW($A$1:$A$504))+1,""), ROW()-6)),"")</f>
        <v/>
      </c>
      <c r="AF9" s="399" t="str" cm="1">
        <f t="array" ref="AF9">IFERROR(INDEX($A$1:$A$504,SMALL(IF($O$30=$B$1:$B$504,ROW($B$1:$B$504)-MIN(ROW($A$1:$A$504))+1,""), ROW()-1)),"")</f>
        <v/>
      </c>
      <c r="AG9" s="397" t="str" cm="1">
        <f t="array" ref="AG9">IFERROR(INDEX($A$1:$A$504,SMALL(IF($O$22=$B$1:$B$504,ROW($B$1:$B$504)-MIN(ROW($A$1:$A$504))+1,""), ROW()-1)),"")</f>
        <v/>
      </c>
      <c r="AH9" s="918" t="str" cm="1">
        <f t="array" ref="AH9">IFERROR(INDEX($A$1:$A$44,SMALL(IF($O$6=$B$1:$B$44,ROW($B$1:$B$44)-MIN(ROW($A$1:$A$44))+1,""), ROW()-1)),"")</f>
        <v xml:space="preserve">Leidy Laura Riera </v>
      </c>
      <c r="AI9" s="776" t="str" cm="1">
        <f t="array" ref="AI9">IFERROR(INDEX($A$45:$A$507,SMALL(IF($O$6=$B$45:$B$507,ROW($B$45:$B$507)-MIN(ROW($A$45:$A$507))+1,""), ROW()-1)),"")</f>
        <v/>
      </c>
      <c r="AL9" s="1491"/>
      <c r="AM9" s="361"/>
      <c r="AN9" s="361"/>
      <c r="AO9" s="361"/>
      <c r="AP9" s="361"/>
      <c r="AQ9" s="361"/>
    </row>
    <row r="10" spans="1:43" ht="14.25" customHeight="1">
      <c r="A10" s="268" t="str" cm="1">
        <f t="array" ref="A10">_xlfn.IFS(D14=0,"",D14&gt;0,D14)</f>
        <v>Jonat Gordis Pino</v>
      </c>
      <c r="B10" s="268" t="str" cm="1">
        <f t="array" ref="B10">_xlfn.IFS(F14=0,"",F14&gt;0,F14)</f>
        <v>pto</v>
      </c>
      <c r="C10" s="61"/>
      <c r="D10" s="1171" t="s">
        <v>1055</v>
      </c>
      <c r="E10" s="1172"/>
      <c r="F10" s="1173" t="s">
        <v>344</v>
      </c>
      <c r="G10" s="1157"/>
      <c r="H10" s="1158"/>
      <c r="I10" s="836"/>
      <c r="J10" s="1560"/>
      <c r="K10" s="430"/>
      <c r="L10" s="700"/>
      <c r="M10" s="244" t="str">
        <f>IF(L10&lt;&gt;0,_xlfn.XLOOKUP(L10,$O$5:$O$45,$P$5:$P$45),"")</f>
        <v/>
      </c>
      <c r="N10" s="113"/>
      <c r="O10" s="278" t="s">
        <v>508</v>
      </c>
      <c r="P10" s="157" t="s">
        <v>509</v>
      </c>
      <c r="Q10" s="163">
        <f t="shared" si="1"/>
        <v>0</v>
      </c>
      <c r="R10" s="1541"/>
      <c r="S10" s="153" cm="1">
        <f t="array" aca="1" ref="S10" ca="1">LOOKUP(TODAY(),'Deployment needs'!$2:$2,('Deployment needs'!105:105+'Deployment needs'!108:108))</f>
        <v>0</v>
      </c>
      <c r="T10" s="117" t="s">
        <v>991</v>
      </c>
      <c r="U10" s="761">
        <f>7909+24</f>
        <v>7933</v>
      </c>
      <c r="V10" s="123" t="s">
        <v>1023</v>
      </c>
      <c r="W10" s="113"/>
      <c r="X10" s="113"/>
      <c r="Y10" s="113"/>
      <c r="Z10" s="1399"/>
      <c r="AA10" s="397" t="str" cm="1">
        <f t="array" ref="AA10">IFERROR(INDEX($A$1:$A$504,SMALL(IF($O$29=$B$1:$B$504,ROW($B$1:$B$504)-MIN(ROW($A$1:$A$504))+1,""), ROW()-8)),"")</f>
        <v/>
      </c>
      <c r="AB10" s="397" t="str" cm="1">
        <f t="array" ref="AB10">IFERROR(INDEX($A$1:$A$504,SMALL(IF($O$7=$B$1:$B$504,ROW($B$1:$B$504)-MIN(ROW($A$1:$A$504))+1,""), ROW()-5)),"")</f>
        <v/>
      </c>
      <c r="AC10" s="397" t="str" cm="1">
        <f t="array" ref="AC10">IFERROR(INDEX($A$1:$A$504,SMALL(IF($O$11=$B$1:$B$504,ROW($B$1:$B$504)-MIN(ROW($A$1:$A$504))+1,""), ROW()-1)),"")</f>
        <v/>
      </c>
      <c r="AD10" s="397" t="str" cm="1">
        <f t="array" ref="AD10">IFERROR(INDEX($A$1:$A$504,SMALL(IF($O$8=$B$1:$B$504,ROW($B$1:$B$504)-MIN(ROW($A$1:$A$504))+1,""), ROW()-1)),"")</f>
        <v/>
      </c>
      <c r="AE10" s="398" t="str" cm="1">
        <f t="array" ref="AE10">IFERROR(INDEX($A$1:$A$504,SMALL(IF($O$9=$B$1:$B$504,ROW($B$1:$B$504)-MIN(ROW($A$1:$A$504))+1,""), ROW()-6)),"")</f>
        <v/>
      </c>
      <c r="AF10" s="399" t="str" cm="1">
        <f t="array" ref="AF10">IFERROR(INDEX($A$1:$A$504,SMALL(IF($O$30=$B$1:$B$504,ROW($B$1:$B$504)-MIN(ROW($A$1:$A$504))+1,""), ROW()-1)),"")</f>
        <v/>
      </c>
      <c r="AG10" s="397" t="str" cm="1">
        <f t="array" ref="AG10">IFERROR(INDEX($A$1:$A$504,SMALL(IF($O$22=$B$1:$B$504,ROW($B$1:$B$504)-MIN(ROW($A$1:$A$504))+1,""), ROW()-1)),"")</f>
        <v/>
      </c>
      <c r="AH10" s="918" t="str" cm="1">
        <f t="array" ref="AH10">IFERROR(INDEX($A$1:$A$44,SMALL(IF($O$6=$B$1:$B$44,ROW($B$1:$B$44)-MIN(ROW($A$1:$A$44))+1,""), ROW()-1)),"")</f>
        <v>Marigeritte Mugelanya</v>
      </c>
      <c r="AI10" s="776" t="str" cm="1">
        <f t="array" ref="AI10">IFERROR(INDEX($A$45:$A$507,SMALL(IF($O$6=$B$45:$B$507,ROW($B$45:$B$507)-MIN(ROW($A$45:$A$507))+1,""), ROW()-1)),"")</f>
        <v/>
      </c>
      <c r="AL10" s="1491"/>
      <c r="AM10" s="361"/>
      <c r="AN10" s="361"/>
      <c r="AO10" s="361"/>
      <c r="AP10" s="361"/>
      <c r="AQ10" s="361"/>
    </row>
    <row r="11" spans="1:43" ht="14.25" customHeight="1">
      <c r="A11" s="268" t="str" cm="1">
        <f t="array" ref="A11">_xlfn.IFS(D15=0,"",D15&gt;0,D15)</f>
        <v>Jonathan Koerner</v>
      </c>
      <c r="B11" s="268" t="str" cm="1">
        <f t="array" ref="B11">_xlfn.IFS(F15=0,"",F15&gt;0,F15)</f>
        <v>p</v>
      </c>
      <c r="C11" s="61"/>
      <c r="D11" s="1171" t="s">
        <v>1057</v>
      </c>
      <c r="E11" s="1172"/>
      <c r="F11" s="1173" t="s">
        <v>344</v>
      </c>
      <c r="G11" s="1157"/>
      <c r="H11" s="1158"/>
      <c r="I11" s="836"/>
      <c r="J11" s="1560"/>
      <c r="K11" s="430"/>
      <c r="L11" s="700"/>
      <c r="M11" s="244" t="str">
        <f t="shared" si="0"/>
        <v/>
      </c>
      <c r="N11" s="113"/>
      <c r="O11" s="278" t="s">
        <v>511</v>
      </c>
      <c r="P11" s="157" t="s">
        <v>512</v>
      </c>
      <c r="Q11" s="163">
        <f t="shared" si="1"/>
        <v>0</v>
      </c>
      <c r="R11" s="1492">
        <f>'1st Shift Roster'!R11</f>
        <v>38118</v>
      </c>
      <c r="S11" s="153">
        <f ca="1">LOOKUP(TODAY(),'Deployment needs'!$2:$2,'Deployment needs'!109:109)</f>
        <v>0</v>
      </c>
      <c r="T11" s="96" t="s">
        <v>991</v>
      </c>
      <c r="U11" s="762">
        <v>3779</v>
      </c>
      <c r="V11" s="124" t="s">
        <v>1026</v>
      </c>
      <c r="X11" s="113"/>
      <c r="Y11" s="113"/>
      <c r="Z11" s="1399"/>
      <c r="AA11" s="397" t="str" cm="1">
        <f t="array" ref="AA11">IFERROR(INDEX($A$1:$A$504,SMALL(IF($O$29=$B$1:$B$504,ROW($B$1:$B$504)-MIN(ROW($A$1:$A$504))+1,""), ROW()-8)),"")</f>
        <v/>
      </c>
      <c r="AB11" s="397" t="str" cm="1">
        <f t="array" ref="AB11">IFERROR(INDEX($A$1:$A$504,SMALL(IF($O$7=$B$1:$B$504,ROW($B$1:$B$504)-MIN(ROW($A$1:$A$504))+1,""), ROW()-5)),"")</f>
        <v/>
      </c>
      <c r="AC11" s="397" t="str" cm="1">
        <f t="array" ref="AC11">IFERROR(INDEX($A$1:$A$504,SMALL(IF($O$11=$B$1:$B$504,ROW($B$1:$B$504)-MIN(ROW($A$1:$A$504))+1,""), ROW()-1)),"")</f>
        <v/>
      </c>
      <c r="AD11" s="397" t="str" cm="1">
        <f t="array" ref="AD11">IFERROR(INDEX($A$1:$A$504,SMALL(IF($O$8=$B$1:$B$504,ROW($B$1:$B$504)-MIN(ROW($A$1:$A$504))+1,""), ROW()-1)),"")</f>
        <v/>
      </c>
      <c r="AE11" s="398" t="str" cm="1">
        <f t="array" ref="AE11">IFERROR(INDEX($A$1:$A$504,SMALL(IF($O$9=$B$1:$B$504,ROW($B$1:$B$504)-MIN(ROW($A$1:$A$504))+1,""), ROW()-6)),"")</f>
        <v/>
      </c>
      <c r="AF11" s="399" t="str" cm="1">
        <f t="array" ref="AF11">IFERROR(INDEX($A$1:$A$504,SMALL(IF($O$30=$B$1:$B$504,ROW($B$1:$B$504)-MIN(ROW($A$1:$A$504))+1,""), ROW()-1)),"")</f>
        <v/>
      </c>
      <c r="AG11" s="397" t="str" cm="1">
        <f t="array" ref="AG11">IFERROR(INDEX($A$1:$A$504,SMALL(IF($O$22=$B$1:$B$504,ROW($B$1:$B$504)-MIN(ROW($A$1:$A$504))+1,""), ROW()-1)),"")</f>
        <v/>
      </c>
      <c r="AH11" s="918" t="str" cm="1">
        <f t="array" ref="AH11">IFERROR(INDEX($A$1:$A$44,SMALL(IF($O$6=$B$1:$B$44,ROW($B$1:$B$44)-MIN(ROW($A$1:$A$44))+1,""), ROW()-1)),"")</f>
        <v>Xiomara Castro Dominquez</v>
      </c>
      <c r="AI11" s="776" t="str" cm="1">
        <f t="array" ref="AI11">IFERROR(INDEX($A$45:$A$507,SMALL(IF($O$6=$B$45:$B$507,ROW($B$45:$B$507)-MIN(ROW($A$45:$A$507))+1,""), ROW()-1)),"")</f>
        <v/>
      </c>
    </row>
    <row r="12" spans="1:43" ht="14.25" customHeight="1">
      <c r="A12" s="268" t="str" cm="1">
        <f t="array" ref="A12">_xlfn.IFS(D16=0,"",D16&gt;0,D16)</f>
        <v>Juana Rosario Carela</v>
      </c>
      <c r="B12" s="268" t="str" cm="1">
        <f t="array" ref="B12">_xlfn.IFS(F16=0,"",F16&gt;0,F16)</f>
        <v>p</v>
      </c>
      <c r="C12" s="61"/>
      <c r="D12" s="1171" t="s">
        <v>1032</v>
      </c>
      <c r="E12" s="1172"/>
      <c r="F12" s="1174" t="s">
        <v>938</v>
      </c>
      <c r="G12" s="1157"/>
      <c r="H12" s="1158"/>
      <c r="I12" s="836"/>
      <c r="J12" s="1560"/>
      <c r="K12" s="430"/>
      <c r="L12" s="700"/>
      <c r="M12" s="244" t="str">
        <f t="shared" si="0"/>
        <v/>
      </c>
      <c r="O12" s="278" t="s">
        <v>513</v>
      </c>
      <c r="P12" s="157" t="s">
        <v>514</v>
      </c>
      <c r="Q12" s="163">
        <f t="shared" si="1"/>
        <v>0</v>
      </c>
      <c r="R12" s="1542"/>
      <c r="S12" s="153">
        <f ca="1">LOOKUP(Q4,'Deployment needs'!$2:$2,'Deployment needs'!110:110)</f>
        <v>0</v>
      </c>
      <c r="U12" s="758">
        <v>4000</v>
      </c>
      <c r="V12" s="661" t="s">
        <v>1029</v>
      </c>
      <c r="W12" s="683"/>
      <c r="X12" s="113"/>
      <c r="Y12" s="113"/>
      <c r="Z12" s="1473" t="s">
        <v>143</v>
      </c>
      <c r="AA12" s="407" t="s">
        <v>406</v>
      </c>
      <c r="AB12" s="407" t="s">
        <v>1030</v>
      </c>
      <c r="AC12" s="403" t="s">
        <v>408</v>
      </c>
      <c r="AD12" s="230" t="s">
        <v>409</v>
      </c>
      <c r="AE12" s="408" t="str">
        <f ca="1">"Returns"&amp;"  "&amp;R23&amp;"  "&amp;"orders"&amp;"      "&amp;COUNTA(AE13:AE25)-COUNTBLANK(AE13:AE25)</f>
        <v>Returns  1839  orders      0</v>
      </c>
      <c r="AF12" s="405" t="s">
        <v>410</v>
      </c>
      <c r="AG12" s="397" t="str" cm="1">
        <f t="array" ref="AG12">IFERROR(INDEX($A$1:$A$504,SMALL(IF($O$22=$B$1:$B$504,ROW($B$1:$B$504)-MIN(ROW($A$1:$A$504))+1,""), ROW()-1)),"")</f>
        <v/>
      </c>
      <c r="AH12" s="918" t="str" cm="1">
        <f t="array" ref="AH12">IFERROR(INDEX($A$1:$A$44,SMALL(IF($O$6=$B$1:$B$44,ROW($B$1:$B$44)-MIN(ROW($A$1:$A$44))+1,""), ROW()-1)),"")</f>
        <v>Yulianela Gonzalez Sanchez</v>
      </c>
      <c r="AI12" s="776" t="str" cm="1">
        <f t="array" ref="AI12">IFERROR(INDEX($A$45:$A$507,SMALL(IF($O$6=$B$45:$B$507,ROW($B$45:$B$507)-MIN(ROW($A$45:$A$507))+1,""), ROW()-1)),"")</f>
        <v/>
      </c>
    </row>
    <row r="13" spans="1:43" ht="14.25" customHeight="1">
      <c r="A13" s="268" t="str" cm="1">
        <f t="array" ref="A13">_xlfn.IFS(D17=0,"",D17&gt;0,D17)</f>
        <v>Kenia Rodriguez Gonzalez</v>
      </c>
      <c r="B13" s="268" t="str" cm="1">
        <f t="array" ref="B13">_xlfn.IFS(F17=0,"",F17&gt;0,F17)</f>
        <v>ds</v>
      </c>
      <c r="C13" s="61"/>
      <c r="D13" s="1171" t="s">
        <v>1059</v>
      </c>
      <c r="E13" s="1172"/>
      <c r="F13" s="1173" t="s">
        <v>344</v>
      </c>
      <c r="G13" s="1086"/>
      <c r="H13" s="1087"/>
      <c r="I13" s="836"/>
      <c r="J13" s="1560"/>
      <c r="K13" s="430"/>
      <c r="L13" s="700"/>
      <c r="M13" s="244"/>
      <c r="N13" s="113"/>
      <c r="O13" s="278" t="s">
        <v>516</v>
      </c>
      <c r="P13" s="157" t="s">
        <v>517</v>
      </c>
      <c r="Q13" s="163">
        <f t="shared" si="1"/>
        <v>0</v>
      </c>
      <c r="R13" s="214"/>
      <c r="S13" s="153">
        <f ca="1">LOOKUP(Q4,'Deployment needs'!$2:$2,'Deployment needs'!138:138)</f>
        <v>0</v>
      </c>
      <c r="T13" s="113"/>
      <c r="U13" s="763">
        <f>U10-U11</f>
        <v>4154</v>
      </c>
      <c r="V13" s="123" t="s">
        <v>1033</v>
      </c>
      <c r="W13" s="684"/>
      <c r="Y13" s="113"/>
      <c r="Z13" s="1473"/>
      <c r="AA13" s="397" t="str" cm="1">
        <f t="array" ref="AA13">IFERROR(INDEX($A$1:$A$504,SMALL(IF($O$13=$B$1:$B$504,ROW($B$1:$B$504)-MIN(ROW($A$1:$A$504))+1,""), ROW()-12)),"")</f>
        <v/>
      </c>
      <c r="AB13" s="397" t="str" cm="1">
        <f t="array" ref="AB13">IFERROR(INDEX($A$1:$A$504,SMALL(IF($O$14=$B$1:$B$504,ROW($B$1:$B$504)-MIN(ROW($A$1:$A$504))+1,""), ROW()-12)),"")</f>
        <v/>
      </c>
      <c r="AC13" s="397" t="str" cm="1">
        <f t="array" ref="AC13">IFERROR(INDEX($A$1:$A$504,SMALL(IF($O$15=$B$1:$B$504,ROW($B$1:$B$504)-MIN(ROW($A$1:$A$504))+1,""), ROW()-12)),"")</f>
        <v>Kenia Rodriguez Gonzalez</v>
      </c>
      <c r="AD13" s="400" t="s">
        <v>159</v>
      </c>
      <c r="AE13" s="397" t="str" cm="1">
        <f t="array" ref="AE13">IFERROR(INDEX($A$1:$A$504,SMALL(IF($O$23=$B$1:$B$504,ROW($B$1:$B$504)-MIN(ROW($A$1:$A$504))+1,""), ROW()-12)),"")</f>
        <v/>
      </c>
      <c r="AF13" s="228" t="str" cm="1">
        <f t="array" ref="AF13">IFERROR(INDEX($A$1:$A$504,SMALL(IF($O$25=$B$1:$B$504,ROW($B$1:$B$504)-MIN(ROW($A$1:$A$504))+1,""), ROW()-12)),"")</f>
        <v/>
      </c>
      <c r="AG13" s="397" t="str" cm="1">
        <f t="array" ref="AG13">IFERROR(INDEX($A$1:$A$504,SMALL(IF($O$22=$B$1:$B$504,ROW($B$1:$B$504)-MIN(ROW($A$1:$A$504))+1,""), ROW()-1)),"")</f>
        <v/>
      </c>
      <c r="AH13" s="918" t="str" cm="1">
        <f t="array" ref="AH13">IFERROR(INDEX($A$1:$A$44,SMALL(IF($O$6=$B$1:$B$44,ROW($B$1:$B$44)-MIN(ROW($A$1:$A$44))+1,""), ROW()-1)),"")</f>
        <v>Yoel Romero</v>
      </c>
      <c r="AI13" s="776" t="str" cm="1">
        <f t="array" ref="AI13">IFERROR(INDEX($A$45:$A$507,SMALL(IF($O$6=$B$45:$B$507,ROW($B$45:$B$507)-MIN(ROW($A$45:$A$507))+1,""), ROW()-1)),"")</f>
        <v/>
      </c>
    </row>
    <row r="14" spans="1:43" ht="14.25" customHeight="1">
      <c r="A14" s="268" t="str" cm="1">
        <f t="array" ref="A14">_xlfn.IFS(D18=0,"",D18&gt;0,D18)</f>
        <v xml:space="preserve">Leidy Laura Riera </v>
      </c>
      <c r="B14" s="268" t="str" cm="1">
        <f t="array" ref="B14">_xlfn.IFS(F18=0,"",F18&gt;0,F18)</f>
        <v>p</v>
      </c>
      <c r="C14" s="61"/>
      <c r="D14" s="1171" t="s">
        <v>1037</v>
      </c>
      <c r="E14" s="1172"/>
      <c r="F14" s="1174" t="s">
        <v>414</v>
      </c>
      <c r="G14" s="1086"/>
      <c r="H14" s="1087"/>
      <c r="I14" s="836"/>
      <c r="J14" s="1560"/>
      <c r="K14" s="430"/>
      <c r="L14" s="700"/>
      <c r="M14" s="244"/>
      <c r="N14" s="113"/>
      <c r="O14" s="278" t="s">
        <v>1035</v>
      </c>
      <c r="P14" s="157" t="s">
        <v>1030</v>
      </c>
      <c r="Q14" s="163">
        <f t="shared" si="1"/>
        <v>0</v>
      </c>
      <c r="R14" s="214"/>
      <c r="S14" s="153" cm="1">
        <f t="array" aca="1" ref="S14" ca="1">LOOKUP(TODAY(),'Deployment needs'!$2:$2,('Deployment needs'!107:107+'Deployment needs'!136:136+'Deployment needs'!137:137))</f>
        <v>0</v>
      </c>
      <c r="U14" s="752"/>
      <c r="V14" s="752"/>
      <c r="W14" s="113"/>
      <c r="Y14" s="113"/>
      <c r="Z14" s="1473"/>
      <c r="AA14" s="397" t="str" cm="1">
        <f t="array" ref="AA14">IFERROR(INDEX($A$1:$A$504,SMALL(IF($O$13=$B$1:$B$504,ROW($B$1:$B$504)-MIN(ROW($A$1:$A$504))+1,""), ROW()-12)),"")</f>
        <v/>
      </c>
      <c r="AB14" s="397" t="str" cm="1">
        <f t="array" ref="AB14">IFERROR(INDEX($A$1:$A$504,SMALL(IF($O$14=$B$1:$B$504,ROW($B$1:$B$504)-MIN(ROW($A$1:$A$504))+1,""), ROW()-12)),"")</f>
        <v/>
      </c>
      <c r="AC14" s="397" t="str" cm="1">
        <f t="array" ref="AC14">IFERROR(INDEX($A$1:$A$504,SMALL(IF($O$15=$B$1:$B$504,ROW($B$1:$B$504)-MIN(ROW($A$1:$A$504))+1,""), ROW()-12)),"")</f>
        <v/>
      </c>
      <c r="AD14" s="267" t="s">
        <v>155</v>
      </c>
      <c r="AE14" s="397" t="str" cm="1">
        <f t="array" ref="AE14">IFERROR(INDEX($A$1:$A$504,SMALL(IF($O$23=$B$1:$B$504,ROW($B$1:$B$504)-MIN(ROW($A$1:$A$504))+1,""), ROW()-12)),"")</f>
        <v/>
      </c>
      <c r="AF14" s="228" t="str" cm="1">
        <f t="array" ref="AF14">IFERROR(INDEX($A$1:$A$504,SMALL(IF($O$25=$B$1:$B$504,ROW($B$1:$B$504)-MIN(ROW($A$1:$A$504))+1,""), ROW()-12)),"")</f>
        <v/>
      </c>
      <c r="AG14" s="397" t="str" cm="1">
        <f t="array" ref="AG14">IFERROR(INDEX($A$1:$A$504,SMALL(IF($O$22=$B$1:$B$504,ROW($B$1:$B$504)-MIN(ROW($A$1:$A$504))+1,""), ROW()-1)),"")</f>
        <v/>
      </c>
      <c r="AH14" s="918" t="str" cm="1">
        <f t="array" ref="AH14">IFERROR(INDEX($A$1:$A$44,SMALL(IF($O$6=$B$1:$B$44,ROW($B$1:$B$44)-MIN(ROW($A$1:$A$44))+1,""), ROW()-1)),"")</f>
        <v/>
      </c>
      <c r="AI14" s="776" t="str" cm="1">
        <f t="array" ref="AI14">IFERROR(INDEX($A$45:$A$507,SMALL(IF($O$6=$B$45:$B$507,ROW($B$45:$B$507)-MIN(ROW($A$45:$A$507))+1,""), ROW()-1)),"")</f>
        <v/>
      </c>
    </row>
    <row r="15" spans="1:43" ht="14.25" customHeight="1">
      <c r="A15" s="268" t="str" cm="1">
        <f t="array" ref="A15">_xlfn.IFS(D19=0,"",D19&gt;0,D19)</f>
        <v>Lisandra Parache</v>
      </c>
      <c r="B15" s="268" t="str" cm="1">
        <f t="array" ref="B15">_xlfn.IFS(F19=0,"",F19&gt;0,F19)</f>
        <v>call</v>
      </c>
      <c r="C15" s="61"/>
      <c r="D15" s="1171" t="s">
        <v>1039</v>
      </c>
      <c r="E15" s="1172"/>
      <c r="F15" s="1174" t="s">
        <v>344</v>
      </c>
      <c r="G15" s="1157"/>
      <c r="H15" s="1158"/>
      <c r="I15" s="836"/>
      <c r="J15" s="1560"/>
      <c r="K15" s="430"/>
      <c r="L15" s="700"/>
      <c r="M15" s="244"/>
      <c r="N15" s="113"/>
      <c r="O15" s="278" t="s">
        <v>518</v>
      </c>
      <c r="P15" s="184" t="s">
        <v>408</v>
      </c>
      <c r="Q15" s="163">
        <f t="shared" si="1"/>
        <v>1</v>
      </c>
      <c r="R15" s="442"/>
      <c r="S15" s="153">
        <f ca="1">LOOKUP(Q4,'Deployment needs'!$2:$2,'Deployment needs'!93:93)</f>
        <v>0</v>
      </c>
      <c r="U15" s="752"/>
      <c r="V15" s="752"/>
      <c r="W15" s="113"/>
      <c r="X15" s="655"/>
      <c r="Y15" s="113"/>
      <c r="Z15" s="1473"/>
      <c r="AA15" s="397" t="str" cm="1">
        <f t="array" ref="AA15">IFERROR(INDEX($A$1:$A$504,SMALL(IF($O$13=$B$1:$B$504,ROW($B$1:$B$504)-MIN(ROW($A$1:$A$504))+1,""), ROW()-12)),"")</f>
        <v/>
      </c>
      <c r="AB15" s="397" t="str" cm="1">
        <f t="array" ref="AB15">IFERROR(INDEX($A$1:$A$504,SMALL(IF($O$14=$B$1:$B$504,ROW($B$1:$B$504)-MIN(ROW($A$1:$A$504))+1,""), ROW()-12)),"")</f>
        <v/>
      </c>
      <c r="AC15" s="397" t="str" cm="1">
        <f t="array" ref="AC15">IFERROR(INDEX($A$1:$A$504,SMALL(IF($O$15=$B$1:$B$504,ROW($B$1:$B$504)-MIN(ROW($A$1:$A$504))+1,""), ROW()-12)),"")</f>
        <v/>
      </c>
      <c r="AD15" s="267"/>
      <c r="AE15" s="397" t="str" cm="1">
        <f t="array" ref="AE15">IFERROR(INDEX($A$1:$A$504,SMALL(IF($O$23=$B$1:$B$504,ROW($B$1:$B$504)-MIN(ROW($A$1:$A$504))+1,""), ROW()-12)),"")</f>
        <v/>
      </c>
      <c r="AF15" s="228" t="str" cm="1">
        <f t="array" ref="AF15">IFERROR(INDEX($A$1:$A$504,SMALL(IF($O$25=$B$1:$B$504,ROW($B$1:$B$504)-MIN(ROW($A$1:$A$504))+1,""), ROW()-12)),"")</f>
        <v/>
      </c>
      <c r="AG15" s="408" t="s">
        <v>411</v>
      </c>
      <c r="AH15" s="918" t="str" cm="1">
        <f t="array" ref="AH15">IFERROR(INDEX($A$1:$A$44,SMALL(IF($O$6=$B$1:$B$44,ROW($B$1:$B$44)-MIN(ROW($A$1:$A$44))+1,""), ROW()-1)),"")</f>
        <v/>
      </c>
      <c r="AI15" s="776" t="str" cm="1">
        <f t="array" ref="AI15">IFERROR(INDEX($A$45:$A$507,SMALL(IF($O$6=$B$45:$B$507,ROW($B$45:$B$507)-MIN(ROW($A$45:$A$507))+1,""), ROW()-1)),"")</f>
        <v/>
      </c>
    </row>
    <row r="16" spans="1:43" ht="14.25" customHeight="1">
      <c r="A16" s="268" t="str" cm="1">
        <f t="array" ref="A16">_xlfn.IFS(D20=0,"",D20&gt;0,D20)</f>
        <v>Lisbet Moro Valero</v>
      </c>
      <c r="B16" s="268" t="str" cm="1">
        <f t="array" ref="B16">_xlfn.IFS(F20=0,"",F20&gt;0,F20)</f>
        <v>pto</v>
      </c>
      <c r="C16" s="61"/>
      <c r="D16" s="1171" t="s">
        <v>1042</v>
      </c>
      <c r="E16" s="1175"/>
      <c r="F16" s="1174" t="s">
        <v>344</v>
      </c>
      <c r="G16" s="1086"/>
      <c r="H16" s="1087"/>
      <c r="I16" s="836"/>
      <c r="J16" s="1560"/>
      <c r="K16" s="430"/>
      <c r="L16" s="321"/>
      <c r="M16" s="244" t="str">
        <f>IF(L16&lt;&gt;0,_xlfn.XLOOKUP(L16,$O$5:$O$45,$P$5:$P$45),"")</f>
        <v/>
      </c>
      <c r="N16" s="113"/>
      <c r="O16" s="278" t="s">
        <v>520</v>
      </c>
      <c r="P16" s="157" t="s">
        <v>521</v>
      </c>
      <c r="Q16" s="163">
        <f t="shared" si="1"/>
        <v>0</v>
      </c>
      <c r="R16" s="443"/>
      <c r="S16" s="153">
        <f ca="1">LOOKUP(TODAY(),'Deployment needs'!$2:$2,'Deployment needs'!74:74)</f>
        <v>0</v>
      </c>
      <c r="T16" s="113"/>
      <c r="U16" s="959"/>
      <c r="V16" s="959"/>
      <c r="W16" s="113"/>
      <c r="Y16" s="113"/>
      <c r="Z16" s="1473"/>
      <c r="AA16" s="397" t="str" cm="1">
        <f t="array" ref="AA16">IFERROR(INDEX($A$1:$A$504,SMALL(IF($O$13=$B$1:$B$504,ROW($B$1:$B$504)-MIN(ROW($A$1:$A$504))+1,""), ROW()-12)),"")</f>
        <v/>
      </c>
      <c r="AB16" s="403" t="s">
        <v>1040</v>
      </c>
      <c r="AC16" s="409" t="str">
        <f ca="1">"CubiScan - in / out"&amp;"  "&amp;R28</f>
        <v>CubiScan - in / out  8</v>
      </c>
      <c r="AD16" s="405" t="s">
        <v>433</v>
      </c>
      <c r="AE16" s="397" t="str" cm="1">
        <f t="array" ref="AE16">IFERROR(INDEX($A$1:$A$504,SMALL(IF($O$23=$B$1:$B$504,ROW($B$1:$B$504)-MIN(ROW($A$1:$A$504))+1,""), ROW()-12)),"")</f>
        <v/>
      </c>
      <c r="AF16" s="228" t="str" cm="1">
        <f t="array" ref="AF16">IFERROR(INDEX($A$1:$A$504,SMALL(IF($O$25=$B$1:$B$504,ROW($B$1:$B$504)-MIN(ROW($A$1:$A$504))+1,""), ROW()-12)),"")</f>
        <v/>
      </c>
      <c r="AG16" s="397" t="str" cm="1">
        <f t="array" ref="AG16">IFERROR(INDEX($A$1:$A$504,SMALL(IF($O$31=$B$1:$B$504,ROW($B$1:$B$504)-MIN(ROW($A$1:$A$504))+1,""), ROW()-15)),"")</f>
        <v>Alma Mehic</v>
      </c>
      <c r="AH16" s="402" t="str" cm="1">
        <f t="array" ref="AH16">IFERROR(INDEX($A$1:$A$44,SMALL(IF($O$6=$B$1:$B$44,ROW($B$1:$B$44)-MIN(ROW($A$1:$A$44))+1,""), ROW()-1)),"")</f>
        <v/>
      </c>
      <c r="AI16" s="776" t="str" cm="1">
        <f t="array" ref="AI16">IFERROR(INDEX($A$45:$A$507,SMALL(IF($O$6=$B$45:$B$507,ROW($B$45:$B$507)-MIN(ROW($A$45:$A$507))+1,""), ROW()-1)),"")</f>
        <v/>
      </c>
    </row>
    <row r="17" spans="1:36 15987:15987" ht="14.25" customHeight="1">
      <c r="A17" s="268" t="str" cm="1">
        <f t="array" ref="A17">_xlfn.IFS(D21=0,"",D21&gt;0,D21)</f>
        <v>Marigeritte Mugelanya</v>
      </c>
      <c r="B17" s="268" t="str" cm="1">
        <f t="array" ref="B17">_xlfn.IFS(F21=0,"",F21&gt;0,F21)</f>
        <v>p</v>
      </c>
      <c r="C17" s="61"/>
      <c r="D17" s="1171" t="s">
        <v>1063</v>
      </c>
      <c r="E17" s="1176"/>
      <c r="F17" s="1173" t="s">
        <v>1148</v>
      </c>
      <c r="G17" s="1086"/>
      <c r="H17" s="1087"/>
      <c r="I17" s="836"/>
      <c r="J17" s="1560"/>
      <c r="K17" s="430"/>
      <c r="L17" s="321"/>
      <c r="M17" s="244" t="str">
        <f>IF(L17&lt;&gt;0,_xlfn.XLOOKUP(L17,$O$5:$O$45,$P$5:$P$45),"")</f>
        <v/>
      </c>
      <c r="N17" s="113"/>
      <c r="O17" s="278" t="s">
        <v>523</v>
      </c>
      <c r="P17" s="157" t="s">
        <v>524</v>
      </c>
      <c r="Q17" s="163">
        <f t="shared" si="1"/>
        <v>0</v>
      </c>
      <c r="R17" s="443"/>
      <c r="S17" s="153">
        <f ca="1">LOOKUP(TODAY(),'Deployment needs'!$2:$2,'Deployment needs'!87:87)</f>
        <v>0</v>
      </c>
      <c r="T17" s="113"/>
      <c r="U17" s="1545" t="s">
        <v>492</v>
      </c>
      <c r="V17" s="1546"/>
      <c r="W17" s="113"/>
      <c r="X17" s="113"/>
      <c r="Y17" s="113"/>
      <c r="Z17" s="1473"/>
      <c r="AA17" s="397" t="str" cm="1">
        <f t="array" ref="AA17">IFERROR(INDEX($A$1:$A$504,SMALL(IF($O$13=$B$1:$B$504,ROW($B$1:$B$504)-MIN(ROW($A$1:$A$504))+1,""), ROW()-12)),"")</f>
        <v/>
      </c>
      <c r="AB17" s="397" t="str" cm="1">
        <f t="array" ref="AB17">IFERROR(INDEX($A$1:$A$504,SMALL(IF($O$17=$B$1:$B$504,ROW($B$1:$B$504)-MIN(ROW($A$1:$A$504))+1,""), ROW()-16)),"")</f>
        <v/>
      </c>
      <c r="AC17" s="231" t="str" cm="1">
        <f t="array" ref="AC17">IFERROR(INDEX($A$1:$A$504,SMALL(IF($O$28=$B$1:$B$504,ROW($B$1:$B$504)-MIN(ROW($A$1:$A$504))+1,""), ROW()-16)),"")</f>
        <v/>
      </c>
      <c r="AD17" s="397" t="str" cm="1">
        <f t="array" ref="AD17">IFERROR(INDEX($A$1:$A$504,SMALL(IF($O$16=$B$1:$B$504,ROW($B$1:$B$504)-MIN(ROW($A$1:$A$504))+1,""), ROW()-16)),"")</f>
        <v/>
      </c>
      <c r="AE17" s="397" t="str" cm="1">
        <f t="array" ref="AE17">IFERROR(INDEX($A$1:$A$504,SMALL(IF($O$23=$B$1:$B$504,ROW($B$1:$B$504)-MIN(ROW($A$1:$A$504))+1,""), ROW()-12)),"")</f>
        <v/>
      </c>
      <c r="AF17" s="405" t="str">
        <f ca="1">"Returns Putaway"&amp;" "&amp;R25</f>
        <v>Returns Putaway 358</v>
      </c>
      <c r="AG17" s="397" t="str" cm="1">
        <f t="array" ref="AG17">IFERROR(INDEX($A$1:$A$504,SMALL(IF($O$31=$B$1:$B$504,ROW($B$1:$B$504)-MIN(ROW($A$1:$A$504))+1,""), ROW()-15)),"")</f>
        <v/>
      </c>
      <c r="AH17" s="402" t="str" cm="1">
        <f t="array" ref="AH17">IFERROR(INDEX($A$1:$A$44,SMALL(IF($O$6=$B$1:$B$44,ROW($B$1:$B$44)-MIN(ROW($A$1:$A$44))+1,""), ROW()-1)),"")</f>
        <v/>
      </c>
      <c r="AI17" s="776" t="str" cm="1">
        <f t="array" ref="AI17">IFERROR(INDEX($A$45:$A$507,SMALL(IF($O$6=$B$45:$B$507,ROW($B$45:$B$507)-MIN(ROW($A$45:$A$507))+1,""), ROW()-1)),"")</f>
        <v/>
      </c>
    </row>
    <row r="18" spans="1:36 15987:15987" ht="14.25" customHeight="1">
      <c r="A18" s="268" t="str" cm="1">
        <f t="array" ref="A18">_xlfn.IFS(D22=0,"",D22&gt;0,D22)</f>
        <v>Xiomara Castro Dominquez</v>
      </c>
      <c r="B18" s="268" t="str" cm="1">
        <f t="array" ref="B18">_xlfn.IFS(F22=0,"",F22&gt;0,F22)</f>
        <v>p</v>
      </c>
      <c r="C18" s="61"/>
      <c r="D18" s="1171" t="s">
        <v>1048</v>
      </c>
      <c r="E18" s="1172"/>
      <c r="F18" s="1174" t="s">
        <v>344</v>
      </c>
      <c r="G18" s="1086"/>
      <c r="H18" s="1087"/>
      <c r="I18" s="836"/>
      <c r="J18" s="1560"/>
      <c r="K18" s="430"/>
      <c r="L18" s="321"/>
      <c r="M18" s="244" t="str">
        <f t="shared" ref="M18:M23" si="2">IF(L18&lt;&gt;0,_xlfn.XLOOKUP(L18,$O$5:$O$45,$P$5:$P$45),"")</f>
        <v/>
      </c>
      <c r="N18" s="94"/>
      <c r="O18" s="278" t="s">
        <v>526</v>
      </c>
      <c r="P18" s="157" t="s">
        <v>527</v>
      </c>
      <c r="Q18" s="163">
        <f t="shared" si="1"/>
        <v>0</v>
      </c>
      <c r="R18" s="444"/>
      <c r="S18" s="153">
        <f ca="1">LOOKUP(TODAY(),'Deployment needs'!$2:$2,'Deployment needs'!71:71)</f>
        <v>0</v>
      </c>
      <c r="T18" s="113"/>
      <c r="U18" s="753" t="s">
        <v>1045</v>
      </c>
      <c r="V18" s="751" t="s">
        <v>1046</v>
      </c>
      <c r="W18" s="113"/>
      <c r="X18" s="113"/>
      <c r="Y18" s="113"/>
      <c r="Z18" s="1473"/>
      <c r="AA18" s="397" t="str" cm="1">
        <f t="array" ref="AA18">IFERROR(INDEX($A$1:$A$504,SMALL(IF($O$13=$B$1:$B$504,ROW($B$1:$B$504)-MIN(ROW($A$1:$A$504))+1,""), ROW()-12)),"")</f>
        <v/>
      </c>
      <c r="AB18" s="397" t="str" cm="1">
        <f t="array" ref="AB18">IFERROR(INDEX($A$1:$A$504,SMALL(IF($O$17=$B$1:$B$504,ROW($B$1:$B$504)-MIN(ROW($A$1:$A$504))+1,""), ROW()-16)),"")</f>
        <v/>
      </c>
      <c r="AC18" s="231"/>
      <c r="AD18" s="397" t="str" cm="1">
        <f t="array" ref="AD18">IFERROR(INDEX($A$1:$A$504,SMALL(IF($O$16=$B$1:$B$504,ROW($B$1:$B$504)-MIN(ROW($A$1:$A$504))+1,""), ROW()-16)),"")</f>
        <v/>
      </c>
      <c r="AE18" s="397" t="str" cm="1">
        <f t="array" ref="AE18">IFERROR(INDEX($A$1:$A$504,SMALL(IF($O$23=$B$1:$B$504,ROW($B$1:$B$504)-MIN(ROW($A$1:$A$504))+1,""), ROW()-12)),"")</f>
        <v/>
      </c>
      <c r="AF18" s="397" t="str" cm="1">
        <f t="array" ref="AF18">IFERROR(INDEX($A$1:$A$504,SMALL(IF($O$26=$B$1:$B$504,ROW($B$1:$B$504)-MIN(ROW($A$1:$A$504))+1,""), ROW()-17)),"")</f>
        <v/>
      </c>
      <c r="AG18" s="397" t="str" cm="1">
        <f t="array" ref="AG18">IFERROR(INDEX($A$1:$A$504,SMALL(IF($O$31=$B$1:$B$504,ROW($B$1:$B$504)-MIN(ROW($A$1:$A$504))+1,""), ROW()-15)),"")</f>
        <v/>
      </c>
      <c r="AH18" s="402" t="str" cm="1">
        <f t="array" ref="AH18">IFERROR(INDEX($A$1:$A$44,SMALL(IF($O$6=$B$1:$B$44,ROW($B$1:$B$44)-MIN(ROW($A$1:$A$44))+1,""), ROW()-1)),"")</f>
        <v/>
      </c>
      <c r="AI18" s="776" t="str" cm="1">
        <f t="array" ref="AI18">IFERROR(INDEX($A$45:$A$507,SMALL(IF($O$6=$B$45:$B$507,ROW($B$45:$B$507)-MIN(ROW($A$45:$A$507))+1,""), ROW()-1)),"")</f>
        <v/>
      </c>
    </row>
    <row r="19" spans="1:36 15987:15987" ht="14.25" customHeight="1">
      <c r="A19" s="268" t="str" cm="1">
        <f t="array" ref="A19">_xlfn.IFS(D23=0,"",D23&gt;0,D23)</f>
        <v>Yulianela Gonzalez Sanchez</v>
      </c>
      <c r="B19" s="268" t="str" cm="1">
        <f t="array" ref="B19">_xlfn.IFS(F23=0,"",F23&gt;0,F23)</f>
        <v>p</v>
      </c>
      <c r="C19" s="61"/>
      <c r="D19" s="1171" t="s">
        <v>1069</v>
      </c>
      <c r="E19" s="1172"/>
      <c r="F19" s="1174" t="s">
        <v>1149</v>
      </c>
      <c r="G19" s="1157"/>
      <c r="H19" s="1158"/>
      <c r="I19" s="836"/>
      <c r="J19" s="1560"/>
      <c r="K19" s="430"/>
      <c r="L19" s="321"/>
      <c r="M19" s="244" t="str">
        <f t="shared" si="2"/>
        <v/>
      </c>
      <c r="N19" s="94"/>
      <c r="O19" s="278" t="s">
        <v>530</v>
      </c>
      <c r="P19" s="183" t="s">
        <v>531</v>
      </c>
      <c r="Q19" s="163">
        <f t="shared" si="1"/>
        <v>0</v>
      </c>
      <c r="R19" s="221">
        <f ca="1">_xlfn.IFNA(LOOKUP(TODAY(),'Inbound SOS &amp; EOD'!1:1,'Inbound SOS &amp; EOD'!49:49),0)</f>
        <v>0</v>
      </c>
      <c r="S19" s="153">
        <f ca="1">LOOKUP(TODAY(),'Deployment needs'!$2:$2,'Deployment needs'!69:69)</f>
        <v>0</v>
      </c>
      <c r="T19" s="113"/>
      <c r="U19" s="754" t="s">
        <v>1049</v>
      </c>
      <c r="V19" s="960" t="s">
        <v>1050</v>
      </c>
      <c r="W19" s="113"/>
      <c r="Y19" s="113"/>
      <c r="Z19" s="1399" t="s">
        <v>442</v>
      </c>
      <c r="AA19" s="410" t="str">
        <f ca="1">"Receiving"&amp;"  "&amp;R27</f>
        <v>Receiving  523</v>
      </c>
      <c r="AB19" s="397" t="str" cm="1">
        <f t="array" ref="AB19">IFERROR(INDEX($A$1:$A$504,SMALL(IF($O$17=$B$1:$B$504,ROW($B$1:$B$504)-MIN(ROW($A$1:$A$504))+1,""), ROW()-16)),"")</f>
        <v/>
      </c>
      <c r="AC19" s="231" t="str" cm="1">
        <f t="array" ref="AC19">IFERROR(INDEX($A$1:$A$504,SMALL(IF($O$28=$B$1:$B$504,ROW($B$1:$B$504)-MIN(ROW($A$1:$A$504))+1,""), ROW()-16)),"")</f>
        <v/>
      </c>
      <c r="AD19" s="397" t="str" cm="1">
        <f t="array" ref="AD19">IFERROR(INDEX($A$1:$A$504,SMALL(IF($O$16=$B$1:$B$504,ROW($B$1:$B$504)-MIN(ROW($A$1:$A$504))+1,""), ROW()-16)),"")</f>
        <v/>
      </c>
      <c r="AE19" s="397" t="str" cm="1">
        <f t="array" ref="AE19">IFERROR(INDEX($A$1:$A$504,SMALL(IF($O$23=$B$1:$B$504,ROW($B$1:$B$504)-MIN(ROW($A$1:$A$504))+1,""), ROW()-12)),"")</f>
        <v/>
      </c>
      <c r="AF19" s="397" t="str" cm="1">
        <f t="array" ref="AF19">IFERROR(INDEX($A$1:$A$504,SMALL(IF($O$26=$B$1:$B$504,ROW($B$1:$B$504)-MIN(ROW($A$1:$A$504))+1,""), ROW()-17)),"")</f>
        <v/>
      </c>
      <c r="AG19" s="397" t="str" cm="1">
        <f t="array" ref="AG19">IFERROR(INDEX($A$1:$A$504,SMALL(IF($O$31=$B$1:$B$504,ROW($B$1:$B$504)-MIN(ROW($A$1:$A$504))+1,""), ROW()-15)),"")</f>
        <v/>
      </c>
      <c r="AH19" s="402" t="str" cm="1">
        <f t="array" ref="AH19">IFERROR(INDEX($A$1:$A$44,SMALL(IF($O$6=$B$1:$B$44,ROW($B$1:$B$44)-MIN(ROW($A$1:$A$44))+1,""), ROW()-1)),"")</f>
        <v/>
      </c>
      <c r="AI19" s="776" t="str" cm="1">
        <f t="array" ref="AI19">IFERROR(INDEX($A$45:$A$507,SMALL(IF($O$6=$B$45:$B$507,ROW($B$45:$B$507)-MIN(ROW($A$45:$A$507))+1,""), ROW()-1)),"")</f>
        <v/>
      </c>
    </row>
    <row r="20" spans="1:36 15987:15987" ht="14.25" customHeight="1">
      <c r="A20" s="268" t="str" cm="1">
        <f t="array" ref="A20">_xlfn.IFS(D24=0,"",D24&gt;0,D24)</f>
        <v>Yoel Romero</v>
      </c>
      <c r="B20" s="268" t="str" cm="1">
        <f t="array" ref="B20">_xlfn.IFS(F24=0,"",F24&gt;0,F24)</f>
        <v>p</v>
      </c>
      <c r="C20" s="61"/>
      <c r="D20" s="1171" t="s">
        <v>788</v>
      </c>
      <c r="E20" s="1172"/>
      <c r="F20" s="1174" t="s">
        <v>414</v>
      </c>
      <c r="G20" s="1086"/>
      <c r="H20" s="1087"/>
      <c r="I20" s="836"/>
      <c r="J20" s="1560"/>
      <c r="K20" s="430"/>
      <c r="M20" s="244" t="str">
        <f t="shared" si="2"/>
        <v/>
      </c>
      <c r="N20" s="94"/>
      <c r="O20" s="278" t="s">
        <v>533</v>
      </c>
      <c r="P20" s="183" t="s">
        <v>534</v>
      </c>
      <c r="Q20" s="163">
        <f t="shared" si="1"/>
        <v>1</v>
      </c>
      <c r="R20" s="221">
        <f ca="1">_xlfn.IFNA(LOOKUP(TODAY(),'Inbound SOS &amp; EOD'!1:1,'Inbound SOS &amp; EOD'!59:59),0)</f>
        <v>0</v>
      </c>
      <c r="S20" s="153">
        <f ca="1">LOOKUP(TODAY(),'Deployment needs'!$2:$2,'Deployment needs'!70:70)</f>
        <v>0</v>
      </c>
      <c r="T20" s="113"/>
      <c r="U20" s="113"/>
      <c r="W20" s="113"/>
      <c r="X20" s="113" t="s">
        <v>173</v>
      </c>
      <c r="Y20" s="113"/>
      <c r="Z20" s="1399"/>
      <c r="AA20" s="333" t="str" cm="1">
        <f t="array" ref="AA20">IFERROR(INDEX($A$1:$A$504,SMALL(IF($O$27=$B$1:$B$504,ROW($B$1:$B$504)-MIN(ROW($A$1:$A$504))+1,""), ROW()-19)),"")</f>
        <v/>
      </c>
      <c r="AB20" s="397" t="str" cm="1">
        <f t="array" ref="AB20">IFERROR(INDEX($A$1:$A$504,SMALL(IF($O$17=$B$1:$B$504,ROW($B$1:$B$504)-MIN(ROW($A$1:$A$504))+1,""), ROW()-16)),"")</f>
        <v/>
      </c>
      <c r="AC20" s="403" t="str">
        <f ca="1">"Pull"&amp;"   "&amp;R20</f>
        <v>Pull   0</v>
      </c>
      <c r="AD20" s="408" t="str">
        <f ca="1">"Throw"&amp;"   "&amp;R21</f>
        <v>Throw   0</v>
      </c>
      <c r="AE20" s="397" t="str" cm="1">
        <f t="array" ref="AE20">IFERROR(INDEX($A$1:$A$504,SMALL(IF($O$23=$B$1:$B$504,ROW($B$1:$B$504)-MIN(ROW($A$1:$A$504))+1,""), ROW()-12)),"")</f>
        <v/>
      </c>
      <c r="AF20" s="397" t="str" cm="1">
        <f t="array" ref="AF20">IFERROR(INDEX($A$1:$A$504,SMALL(IF($O$26=$B$1:$B$504,ROW($B$1:$B$504)-MIN(ROW($A$1:$A$504))+1,""), ROW()-17)),"")</f>
        <v/>
      </c>
      <c r="AG20" s="397" t="str" cm="1">
        <f t="array" ref="AG20">IFERROR(INDEX($A$1:$A$504,SMALL(IF($O$31=$B$1:$B$504,ROW($B$1:$B$504)-MIN(ROW($A$1:$A$504))+1,""), ROW()-15)),"")</f>
        <v/>
      </c>
      <c r="AH20" s="402" t="str" cm="1">
        <f t="array" ref="AH20">IFERROR(INDEX($A$1:$A$44,SMALL(IF($O$6=$B$1:$B$44,ROW($B$1:$B$44)-MIN(ROW($A$1:$A$44))+1,""), ROW()-1)),"")</f>
        <v/>
      </c>
      <c r="AI20" s="776" t="str" cm="1">
        <f t="array" ref="AI20">IFERROR(INDEX($A$45:$A$507,SMALL(IF($O$6=$B$45:$B$507,ROW($B$45:$B$507)-MIN(ROW($A$45:$A$507))+1,""), ROW()-1)),"")</f>
        <v/>
      </c>
    </row>
    <row r="21" spans="1:36 15987:15987" ht="14.25" customHeight="1">
      <c r="A21" s="268" t="str" cm="1">
        <f t="array" ref="A21">_xlfn.IFS(D25=0,"",D25&gt;0,D25)</f>
        <v/>
      </c>
      <c r="B21" s="268" t="str" cm="1">
        <f t="array" ref="B21">_xlfn.IFS(F25=0,"",F25&gt;0,F25)</f>
        <v/>
      </c>
      <c r="C21" s="61"/>
      <c r="D21" s="1171" t="s">
        <v>1064</v>
      </c>
      <c r="E21" s="1172"/>
      <c r="F21" s="1174" t="s">
        <v>344</v>
      </c>
      <c r="G21" s="1086"/>
      <c r="H21" s="1087"/>
      <c r="I21" s="836"/>
      <c r="J21" s="1560"/>
      <c r="K21" s="430"/>
      <c r="L21" s="321"/>
      <c r="M21" s="244" t="str">
        <f t="shared" si="2"/>
        <v/>
      </c>
      <c r="N21" s="94"/>
      <c r="O21" s="278" t="s">
        <v>356</v>
      </c>
      <c r="P21" s="183" t="s">
        <v>537</v>
      </c>
      <c r="Q21" s="163">
        <f t="shared" si="1"/>
        <v>0</v>
      </c>
      <c r="R21" s="221">
        <f ca="1">_xlfn.IFNA(LOOKUP(TODAY(),'Inbound SOS &amp; EOD'!1:1,'Inbound SOS &amp; EOD'!60:60),0)+R22</f>
        <v>0</v>
      </c>
      <c r="S21" s="153">
        <f ca="1">LOOKUP(TODAY(),'Deployment needs'!$2:$2,'Deployment needs'!92:92)</f>
        <v>0</v>
      </c>
      <c r="T21" s="113"/>
      <c r="U21" s="113"/>
      <c r="W21" s="113"/>
      <c r="X21" s="113"/>
      <c r="Y21" s="113"/>
      <c r="Z21" s="1399"/>
      <c r="AA21" s="333" t="str" cm="1">
        <f t="array" ref="AA21">IFERROR(INDEX($A$1:$A$504,SMALL(IF($O$27=$B$1:$B$504,ROW($B$1:$B$504)-MIN(ROW($A$1:$A$504))+1,""), ROW()-19)),"")</f>
        <v/>
      </c>
      <c r="AB21" s="397" t="str" cm="1">
        <f t="array" ref="AB21">IFERROR(INDEX($A$1:$A$504,SMALL(IF($O$17=$B$1:$B$504,ROW($B$1:$B$504)-MIN(ROW($A$1:$A$504))+1,""), ROW()-16)),"")</f>
        <v/>
      </c>
      <c r="AC21" s="397" t="str" cm="1">
        <f t="array" ref="AC21">IFERROR(INDEX($A$1:$A$504,SMALL(IF($O$20=$B$1:$B$504,ROW($B$1:$B$504)-MIN(ROW($A$1:$A$504))+1,""), ROW()-20)),"")</f>
        <v>Alexcy Garcia</v>
      </c>
      <c r="AD21" s="397" t="str" cm="1">
        <f t="array" ref="AD21">IFERROR(INDEX($A$1:$A$504,SMALL(IF($O$21=$B$1:$B$504,ROW($B$1:$B$504)-MIN(ROW($A$1:$A$504))+1,""), ROW()-20)),"")</f>
        <v/>
      </c>
      <c r="AE21" s="397" t="str" cm="1">
        <f t="array" ref="AE21">IFERROR(INDEX($A$1:$A$504,SMALL(IF($O$23=$B$1:$B$504,ROW($B$1:$B$504)-MIN(ROW($A$1:$A$504))+1,""), ROW()-12)),"")</f>
        <v/>
      </c>
      <c r="AF21" s="397" t="str" cm="1">
        <f t="array" ref="AF21">IFERROR(INDEX($A$1:$A$504,SMALL(IF($O$26=$B$1:$B$504,ROW($B$1:$B$504)-MIN(ROW($A$1:$A$504))+1,""), ROW()-17)),"")</f>
        <v/>
      </c>
      <c r="AG21" s="397" t="str" cm="1">
        <f t="array" ref="AG21">IFERROR(INDEX($A$1:$A$504,SMALL(IF($O$31=$B$1:$B$504,ROW($B$1:$B$504)-MIN(ROW($A$1:$A$504))+1,""), ROW()-15)),"")</f>
        <v/>
      </c>
      <c r="AH21" s="402" t="str" cm="1">
        <f t="array" ref="AH21">IFERROR(INDEX($A$1:$A$44,SMALL(IF($O$6=$B$1:$B$44,ROW($B$1:$B$44)-MIN(ROW($A$1:$A$44))+1,""), ROW()-1)),"")</f>
        <v/>
      </c>
      <c r="AI21" s="776" t="str" cm="1">
        <f t="array" ref="AI21">IFERROR(INDEX($A$45:$A$507,SMALL(IF($O$6=$B$45:$B$507,ROW($B$45:$B$507)-MIN(ROW($A$45:$A$507))+1,""), ROW()-1)),"")</f>
        <v/>
      </c>
    </row>
    <row r="22" spans="1:36 15987:15987" ht="14.25" customHeight="1">
      <c r="A22" s="268" t="str" cm="1">
        <f t="array" ref="A22">_xlfn.IFS(D26=0,"",D26&gt;0,D26)</f>
        <v/>
      </c>
      <c r="B22" s="268" t="str" cm="1">
        <f t="array" ref="B22">_xlfn.IFS(F26=0,"",F26&gt;0,F26)</f>
        <v/>
      </c>
      <c r="C22" s="61"/>
      <c r="D22" s="1171" t="s">
        <v>1074</v>
      </c>
      <c r="E22" s="1172"/>
      <c r="F22" s="1174" t="s">
        <v>344</v>
      </c>
      <c r="G22" s="1086"/>
      <c r="H22" s="1087"/>
      <c r="I22" s="978"/>
      <c r="J22" s="1560"/>
      <c r="K22" s="430"/>
      <c r="L22" s="321"/>
      <c r="M22" s="244" t="str">
        <f t="shared" si="2"/>
        <v/>
      </c>
      <c r="N22" s="113"/>
      <c r="O22" s="278" t="s">
        <v>540</v>
      </c>
      <c r="P22" s="183" t="s">
        <v>319</v>
      </c>
      <c r="Q22" s="163">
        <v>0</v>
      </c>
      <c r="R22" s="257">
        <f ca="1">_xlfn.IFNA(LOOKUP(TODAY(),'Inbound SOS &amp; EOD'!1:1,'Inbound SOS &amp; EOD'!50:50),0)</f>
        <v>0</v>
      </c>
      <c r="S22" s="153">
        <f ca="1">LOOKUP(TODAY(),'Deployment needs'!$2:$2,'Deployment needs'!80:80)</f>
        <v>0</v>
      </c>
      <c r="T22" s="113"/>
      <c r="U22" s="1262" t="s">
        <v>1056</v>
      </c>
      <c r="V22" s="1263"/>
      <c r="W22" s="1263"/>
      <c r="X22" s="240" t="str">
        <f ca="1">"Goal"&amp;" "&amp;Q2</f>
        <v>Goal 0</v>
      </c>
      <c r="Y22" s="144"/>
      <c r="Z22" s="1399"/>
      <c r="AA22" s="333" t="str" cm="1">
        <f t="array" ref="AA22">IFERROR(INDEX($A$1:$A$504,SMALL(IF($O$27=$B$1:$B$504,ROW($B$1:$B$504)-MIN(ROW($A$1:$A$504))+1,""), ROW()-19)),"")</f>
        <v/>
      </c>
      <c r="AB22" s="397" t="str" cm="1">
        <f t="array" ref="AB22">IFERROR(INDEX($A$1:$A$504,SMALL(IF($O$17=$B$1:$B$504,ROW($B$1:$B$504)-MIN(ROW($A$1:$A$504))+1,""), ROW()-16)),"")</f>
        <v/>
      </c>
      <c r="AC22" s="397" t="str" cm="1">
        <f t="array" ref="AC22">IFERROR(INDEX($A$1:$A$504,SMALL(IF($O$20=$B$1:$B$504,ROW($B$1:$B$504)-MIN(ROW($A$1:$A$504))+1,""), ROW()-20)),"")</f>
        <v/>
      </c>
      <c r="AD22" s="397" t="str" cm="1">
        <f t="array" ref="AD22">IFERROR(INDEX($A$1:$A$504,SMALL(IF($O$21=$B$1:$B$504,ROW($B$1:$B$504)-MIN(ROW($A$1:$A$504))+1,""), ROW()-20)),"")</f>
        <v/>
      </c>
      <c r="AE22" s="397" t="str" cm="1">
        <f t="array" ref="AE22">IFERROR(INDEX($A$1:$A$504,SMALL(IF($O$23=$B$1:$B$504,ROW($B$1:$B$504)-MIN(ROW($A$1:$A$504))+1,""), ROW()-12)),"")</f>
        <v/>
      </c>
      <c r="AF22" s="397" t="str" cm="1">
        <f t="array" ref="AF22">IFERROR(INDEX($A$1:$A$504,SMALL(IF($O$26=$B$1:$B$504,ROW($B$1:$B$504)-MIN(ROW($A$1:$A$504))+1,""), ROW()-17)),"")</f>
        <v/>
      </c>
      <c r="AG22" s="397" t="str" cm="1">
        <f t="array" ref="AG22">IFERROR(INDEX($A$1:$A$504,SMALL(IF($O$31=$B$1:$B$504,ROW($B$1:$B$504)-MIN(ROW($A$1:$A$504))+1,""), ROW()-15)),"")</f>
        <v/>
      </c>
      <c r="AH22" s="402" t="str" cm="1">
        <f t="array" ref="AH22">IFERROR(INDEX($A$1:$A$44,SMALL(IF($O$6=$B$1:$B$44,ROW($B$1:$B$44)-MIN(ROW($A$1:$A$44))+1,""), ROW()-1)),"")</f>
        <v/>
      </c>
      <c r="AI22" s="776" t="str" cm="1">
        <f t="array" ref="AI22">IFERROR(INDEX($A$45:$A$507,SMALL(IF($O$6=$B$45:$B$507,ROW($B$45:$B$507)-MIN(ROW($A$45:$A$507))+1,""), ROW()-1)),"")</f>
        <v/>
      </c>
      <c r="WPW22" s="366"/>
    </row>
    <row r="23" spans="1:36 15987:15987" ht="14.25" customHeight="1">
      <c r="A23" s="268" t="str" cm="1">
        <f t="array" ref="A23">_xlfn.IFS(D27=0,"",D27&gt;0,D27)</f>
        <v/>
      </c>
      <c r="B23" s="268" t="str" cm="1">
        <f t="array" ref="B23">_xlfn.IFS(F27=0,"",F27&gt;0,F27)</f>
        <v/>
      </c>
      <c r="C23" s="61"/>
      <c r="D23" s="1171" t="s">
        <v>1087</v>
      </c>
      <c r="E23" s="1172"/>
      <c r="F23" s="1173" t="s">
        <v>344</v>
      </c>
      <c r="G23" s="1086"/>
      <c r="H23" s="1087"/>
      <c r="I23" s="978"/>
      <c r="J23" s="1560"/>
      <c r="K23" s="430"/>
      <c r="L23" s="321"/>
      <c r="M23" s="244" t="str">
        <f t="shared" si="2"/>
        <v/>
      </c>
      <c r="N23" s="113"/>
      <c r="O23" s="278" t="s">
        <v>542</v>
      </c>
      <c r="P23" s="183" t="s">
        <v>543</v>
      </c>
      <c r="Q23" s="163">
        <f t="shared" ref="Q23:Q32" si="3">COUNTIFS($F$5:$L$43,O23)</f>
        <v>0</v>
      </c>
      <c r="R23" s="221">
        <f ca="1">_xlfn.IFNA(LOOKUP(TODAY(),'Inbound SOS &amp; EOD'!$1:$1,'Inbound SOS &amp; EOD'!40:40),0)</f>
        <v>1839</v>
      </c>
      <c r="S23" s="153">
        <f ca="1">LOOKUP(TODAY(),'Deployment needs'!$2:$2,'Deployment needs'!81:81)</f>
        <v>0</v>
      </c>
      <c r="T23" s="113" t="s">
        <v>173</v>
      </c>
      <c r="U23" s="233" t="s">
        <v>851</v>
      </c>
      <c r="V23" s="119">
        <v>2</v>
      </c>
      <c r="W23" s="896">
        <v>3.3</v>
      </c>
      <c r="X23" s="234">
        <f>W23/1.75</f>
        <v>1.8857142857142857</v>
      </c>
      <c r="Z23" s="1399"/>
      <c r="AA23" s="333" t="str" cm="1">
        <f t="array" ref="AA23">IFERROR(INDEX($A$1:$A$504,SMALL(IF($O$27=$B$1:$B$504,ROW($B$1:$B$504)-MIN(ROW($A$1:$A$504))+1,""), ROW()-19)),"")</f>
        <v/>
      </c>
      <c r="AB23" s="397" t="str" cm="1">
        <f t="array" ref="AB23">IFERROR(INDEX($A$1:$A$504,SMALL(IF($O$17=$B$1:$B$504,ROW($B$1:$B$504)-MIN(ROW($A$1:$A$504))+1,""), ROW()-16)),"")</f>
        <v/>
      </c>
      <c r="AC23" s="397" t="str" cm="1">
        <f t="array" ref="AC23">IFERROR(INDEX($A$1:$A$504,SMALL(IF($O$20=$B$1:$B$504,ROW($B$1:$B$504)-MIN(ROW($A$1:$A$504))+1,""), ROW()-20)),"")</f>
        <v/>
      </c>
      <c r="AD23" s="397" t="str" cm="1">
        <f t="array" ref="AD23">IFERROR(INDEX($A$1:$A$504,SMALL(IF($O$21=$B$1:$B$504,ROW($B$1:$B$504)-MIN(ROW($A$1:$A$504))+1,""), ROW()-20)),"")</f>
        <v/>
      </c>
      <c r="AE23" s="397" t="str" cm="1">
        <f t="array" ref="AE23">IFERROR(INDEX($A$1:$A$504,SMALL(IF($O$23=$B$1:$B$504,ROW($B$1:$B$504)-MIN(ROW($A$1:$A$504))+1,""), ROW()-12)),"")</f>
        <v/>
      </c>
      <c r="AF23" s="397" t="str" cm="1">
        <f t="array" ref="AF23">IFERROR(INDEX($A$1:$A$504,SMALL(IF($O$26=$B$1:$B$504,ROW($B$1:$B$504)-MIN(ROW($A$1:$A$504))+1,""), ROW()-17)),"")</f>
        <v/>
      </c>
      <c r="AG23" s="397" t="str" cm="1">
        <f t="array" ref="AG23">IFERROR(INDEX($A$1:$A$504,SMALL(IF($O$31=$B$1:$B$504,ROW($B$1:$B$504)-MIN(ROW($A$1:$A$504))+1,""), ROW()-15)),"")</f>
        <v/>
      </c>
      <c r="AH23" s="402" t="str" cm="1">
        <f t="array" ref="AH23">IFERROR(INDEX($A$1:$A$44,SMALL(IF($O$6=$B$1:$B$44,ROW($B$1:$B$44)-MIN(ROW($A$1:$A$44))+1,""), ROW()-1)),"")</f>
        <v/>
      </c>
      <c r="AI23" s="776" t="str" cm="1">
        <f t="array" ref="AI23">IFERROR(INDEX($A$45:$A$507,SMALL(IF($O$6=$B$45:$B$507,ROW($B$45:$B$507)-MIN(ROW($A$45:$A$507))+1,""), ROW()-1)),"")</f>
        <v/>
      </c>
    </row>
    <row r="24" spans="1:36 15987:15987" ht="14.25" customHeight="1">
      <c r="A24" s="268" t="str" cm="1">
        <f t="array" ref="A24">_xlfn.IFS(D28=0,"",D28&gt;0,D28)</f>
        <v/>
      </c>
      <c r="B24" s="268" t="str" cm="1">
        <f t="array" ref="B24">_xlfn.IFS(F28=0,"",F28&gt;0,F28)</f>
        <v/>
      </c>
      <c r="C24" s="61"/>
      <c r="D24" s="1171" t="s">
        <v>962</v>
      </c>
      <c r="E24" s="1172"/>
      <c r="F24" s="1173" t="s">
        <v>344</v>
      </c>
      <c r="G24" s="1513"/>
      <c r="H24" s="1514"/>
      <c r="I24" s="836"/>
      <c r="J24" s="1528"/>
      <c r="K24" s="430"/>
      <c r="L24" s="321"/>
      <c r="M24" s="244" t="str">
        <f t="shared" ref="M24:M27" si="4">IF(L24&lt;&gt;0,_xlfn.XLOOKUP(L24,$O$5:$O$45,$P$5:$P$45),"")</f>
        <v/>
      </c>
      <c r="N24" s="113"/>
      <c r="O24" s="278" t="s">
        <v>546</v>
      </c>
      <c r="P24" s="183" t="s">
        <v>547</v>
      </c>
      <c r="Q24" s="163">
        <f t="shared" si="3"/>
        <v>0</v>
      </c>
      <c r="R24" s="221">
        <f ca="1">_xlfn.IFNA(LOOKUP(TODAY()+1,'Inbound SOS &amp; EOD'!$1:$1,'Inbound SOS &amp; EOD'!41:41),0)</f>
        <v>0</v>
      </c>
      <c r="S24" s="153">
        <f ca="1">LOOKUP(TODAY(),'Deployment needs'!$2:$2,'Deployment needs'!82:82)*0.25</f>
        <v>0</v>
      </c>
      <c r="T24" s="113"/>
      <c r="U24" s="233" t="s">
        <v>854</v>
      </c>
      <c r="V24" s="120" t="s">
        <v>855</v>
      </c>
      <c r="W24" s="120" t="s">
        <v>856</v>
      </c>
      <c r="X24" s="235" t="s">
        <v>857</v>
      </c>
      <c r="Z24" s="1399"/>
      <c r="AA24" s="333" t="str" cm="1">
        <f t="array" ref="AA24">IFERROR(INDEX($A$1:$A$504,SMALL(IF($O$27=$B$1:$B$504,ROW($B$1:$B$504)-MIN(ROW($A$1:$A$504))+1,""), ROW()-19)),"")</f>
        <v/>
      </c>
      <c r="AB24" s="397" t="str" cm="1">
        <f t="array" ref="AB24">IFERROR(INDEX($A$1:$A$504,SMALL(IF($O$17=$B$1:$B$504,ROW($B$1:$B$504)-MIN(ROW($A$1:$A$504))+1,""), ROW()-16)),"")</f>
        <v/>
      </c>
      <c r="AC24" s="397" t="str" cm="1">
        <f t="array" ref="AC24">IFERROR(INDEX($A$1:$A$504,SMALL(IF($O$20=$B$1:$B$504,ROW($B$1:$B$504)-MIN(ROW($A$1:$A$504))+1,""), ROW()-20)),"")</f>
        <v/>
      </c>
      <c r="AD24" s="397" t="str" cm="1">
        <f t="array" ref="AD24">IFERROR(INDEX($A$1:$A$504,SMALL(IF($O$21=$B$1:$B$504,ROW($B$1:$B$504)-MIN(ROW($A$1:$A$504))+1,""), ROW()-20)),"")</f>
        <v/>
      </c>
      <c r="AE24" s="397" t="str" cm="1">
        <f t="array" ref="AE24">IFERROR(INDEX($A$1:$A$504,SMALL(IF($O$23=$B$1:$B$504,ROW($B$1:$B$504)-MIN(ROW($A$1:$A$504))+1,""), ROW()-12)),"")</f>
        <v/>
      </c>
      <c r="AF24" s="397" t="str" cm="1">
        <f t="array" ref="AF24">IFERROR(INDEX($A$1:$A$504,SMALL(IF($O$26=$B$1:$B$504,ROW($B$1:$B$504)-MIN(ROW($A$1:$A$504))+1,""), ROW()-17)),"")</f>
        <v/>
      </c>
      <c r="AG24" s="397" t="str" cm="1">
        <f t="array" ref="AG24">IFERROR(INDEX($A$1:$A$504,SMALL(IF($O$31=$B$1:$B$504,ROW($B$1:$B$504)-MIN(ROW($A$1:$A$504))+1,""), ROW()-15)),"")</f>
        <v/>
      </c>
      <c r="AH24" s="402" t="str" cm="1">
        <f t="array" ref="AH24">IFERROR(INDEX($A$1:$A$44,SMALL(IF($O$6=$B$1:$B$44,ROW($B$1:$B$44)-MIN(ROW($A$1:$A$44))+1,""), ROW()-1)),"")</f>
        <v/>
      </c>
      <c r="AI24" s="776" t="str" cm="1">
        <f t="array" ref="AI24">IFERROR(INDEX($A$45:$A$507,SMALL(IF($O$6=$B$45:$B$507,ROW($B$45:$B$507)-MIN(ROW($A$45:$A$507))+1,""), ROW()-1)),"")</f>
        <v/>
      </c>
    </row>
    <row r="25" spans="1:36 15987:15987" ht="14.25" customHeight="1">
      <c r="A25" s="268" t="str" cm="1">
        <f t="array" ref="A25">_xlfn.IFS(D29=0,"",D29&gt;0,D29)</f>
        <v/>
      </c>
      <c r="B25" s="268" t="str" cm="1">
        <f t="array" ref="B25">_xlfn.IFS(F29=0,"",F29&gt;0,F29)</f>
        <v/>
      </c>
      <c r="C25" s="61"/>
      <c r="D25" s="1171"/>
      <c r="E25" s="1172"/>
      <c r="F25" s="1173"/>
      <c r="G25" s="1513"/>
      <c r="H25" s="1514"/>
      <c r="I25" s="979"/>
      <c r="J25" s="1528"/>
      <c r="K25" s="430"/>
      <c r="L25" s="321"/>
      <c r="M25" s="244" t="str">
        <f t="shared" si="4"/>
        <v/>
      </c>
      <c r="N25" s="113"/>
      <c r="O25" s="278" t="s">
        <v>550</v>
      </c>
      <c r="P25" s="183" t="s">
        <v>551</v>
      </c>
      <c r="Q25" s="163">
        <f t="shared" si="3"/>
        <v>0</v>
      </c>
      <c r="R25" s="1464">
        <f ca="1">_xlfn.IFNA(LOOKUP(TODAY(),'Inbound SOS &amp; EOD'!$1:$1,'Inbound SOS &amp; EOD'!57:57),0)</f>
        <v>358</v>
      </c>
      <c r="S25" s="153">
        <f ca="1">LOOKUP(TODAY(),'Deployment needs'!$2:$2,'Deployment needs'!82:82)</f>
        <v>0</v>
      </c>
      <c r="U25" s="236" t="s">
        <v>498</v>
      </c>
      <c r="V25" s="119">
        <v>15</v>
      </c>
      <c r="W25" s="119">
        <v>180</v>
      </c>
      <c r="X25" s="237">
        <f>W25*V25*$V$23</f>
        <v>5400</v>
      </c>
      <c r="Z25" s="1399"/>
      <c r="AA25" s="333" t="str" cm="1">
        <f t="array" ref="AA25">IFERROR(INDEX($A$1:$A$504,SMALL(IF($O$27=$B$1:$B$504,ROW($B$1:$B$504)-MIN(ROW($A$1:$A$504))+1,""), ROW()-19)),"")</f>
        <v/>
      </c>
      <c r="AB25" s="397" t="str" cm="1">
        <f t="array" ref="AB25">IFERROR(INDEX($A$1:$A$504,SMALL(IF($O$17=$B$1:$B$504,ROW($B$1:$B$504)-MIN(ROW($A$1:$A$504))+1,""), ROW()-16)),"")</f>
        <v/>
      </c>
      <c r="AC25" s="397" t="str" cm="1">
        <f t="array" ref="AC25">IFERROR(INDEX($A$1:$A$504,SMALL(IF($O$20=$B$1:$B$504,ROW($B$1:$B$504)-MIN(ROW($A$1:$A$504))+1,""), ROW()-20)),"")</f>
        <v/>
      </c>
      <c r="AD25" s="397" t="str" cm="1">
        <f t="array" ref="AD25">IFERROR(INDEX($A$1:$A$504,SMALL(IF($O$21=$B$1:$B$504,ROW($B$1:$B$504)-MIN(ROW($A$1:$A$504))+1,""), ROW()-20)),"")</f>
        <v/>
      </c>
      <c r="AE25" s="397" t="str" cm="1">
        <f t="array" ref="AE25">IFERROR(INDEX($A$1:$A$504,SMALL(IF($O$23=$B$1:$B$504,ROW($B$1:$B$504)-MIN(ROW($A$1:$A$504))+1,""), ROW()-12)),"")</f>
        <v/>
      </c>
      <c r="AF25" s="397" t="str" cm="1">
        <f t="array" ref="AF25">IFERROR(INDEX($A$1:$A$504,SMALL(IF($O$26=$B$1:$B$504,ROW($B$1:$B$504)-MIN(ROW($A$1:$A$504))+1,""), ROW()-17)),"")</f>
        <v/>
      </c>
      <c r="AG25" s="397" t="str" cm="1">
        <f t="array" ref="AG25">IFERROR(INDEX($A$1:$A$504,SMALL(IF($O$31=$B$1:$B$504,ROW($B$1:$B$504)-MIN(ROW($A$1:$A$504))+1,""), ROW()-15)),"")</f>
        <v/>
      </c>
      <c r="AH25" s="402" t="str" cm="1">
        <f t="array" ref="AH25">IFERROR(INDEX($A$1:$A$44,SMALL(IF($O$6=$B$1:$B$44,ROW($B$1:$B$44)-MIN(ROW($A$1:$A$44))+1,""), ROW()-1)),"")</f>
        <v/>
      </c>
      <c r="AI25" s="776" t="str" cm="1">
        <f t="array" ref="AI25">IFERROR(INDEX($A$45:$A$507,SMALL(IF($O$6=$B$45:$B$507,ROW($B$45:$B$507)-MIN(ROW($A$45:$A$507))+1,""), ROW()-1)),"")</f>
        <v/>
      </c>
    </row>
    <row r="26" spans="1:36 15987:15987" ht="14.25" customHeight="1">
      <c r="A26" s="268" t="str" cm="1">
        <f t="array" ref="A26">_xlfn.IFS(D30=0,"",D30&gt;0,D30)</f>
        <v/>
      </c>
      <c r="B26" s="268" t="str" cm="1">
        <f t="array" ref="B26">_xlfn.IFS(F30=0,"",F30&gt;0,F30)</f>
        <v/>
      </c>
      <c r="C26" s="61"/>
      <c r="D26" s="1171"/>
      <c r="E26" s="1172"/>
      <c r="F26" s="1173"/>
      <c r="G26" s="1513"/>
      <c r="H26" s="1514"/>
      <c r="I26" s="979"/>
      <c r="J26" s="1528"/>
      <c r="K26" s="430"/>
      <c r="L26" s="321"/>
      <c r="M26" s="244" t="str">
        <f>IF(L26&lt;&gt;0,_xlfn.XLOOKUP(L26,$O$5:$O$45,$P$5:$P$45),"")</f>
        <v/>
      </c>
      <c r="N26" s="113"/>
      <c r="O26" s="278" t="s">
        <v>554</v>
      </c>
      <c r="P26" s="183" t="s">
        <v>134</v>
      </c>
      <c r="Q26" s="163">
        <f t="shared" si="3"/>
        <v>0</v>
      </c>
      <c r="R26" s="1465"/>
      <c r="S26" s="153">
        <f ca="1">LOOKUP(TODAY(),'Deployment needs'!$2:$2,'Deployment needs'!72:72)</f>
        <v>0</v>
      </c>
      <c r="T26" s="113"/>
      <c r="U26" s="236" t="s">
        <v>501</v>
      </c>
      <c r="V26" s="119">
        <v>0</v>
      </c>
      <c r="W26" s="119">
        <v>200</v>
      </c>
      <c r="X26" s="237">
        <f>W26*V26*$X$23</f>
        <v>0</v>
      </c>
      <c r="Z26" s="1399"/>
      <c r="AA26" s="410" t="s">
        <v>973</v>
      </c>
      <c r="AB26" s="403" t="str">
        <f>"Overstock Putaway"&amp;"   "&amp;T18</f>
        <v xml:space="preserve">Overstock Putaway   </v>
      </c>
      <c r="AC26" s="403" t="s">
        <v>461</v>
      </c>
      <c r="AD26" s="397" t="str" cm="1">
        <f t="array" ref="AD26">IFERROR(INDEX($A$1:$A$504,SMALL(IF($O$21=$B$1:$B$504,ROW($B$1:$B$504)-MIN(ROW($A$1:$A$504))+1,""), ROW()-20)),"")</f>
        <v/>
      </c>
      <c r="AE26" s="408" t="str">
        <f ca="1">"Returns Exceptions"&amp;"   "&amp;$R$24</f>
        <v>Returns Exceptions   0</v>
      </c>
      <c r="AF26" s="397" t="str" cm="1">
        <f t="array" ref="AF26">IFERROR(INDEX($A$1:$A$504,SMALL(IF($O$26=$B$1:$B$504,ROW($B$1:$B$504)-MIN(ROW($A$1:$A$504))+1,""), ROW()-17)),"")</f>
        <v/>
      </c>
      <c r="AG26" s="397" t="str" cm="1">
        <f t="array" ref="AG26">IFERROR(INDEX($A$1:$A$504,SMALL(IF($O$31=$B$1:$B$504,ROW($B$1:$B$504)-MIN(ROW($A$1:$A$504))+1,""), ROW()-15)),"")</f>
        <v/>
      </c>
      <c r="AH26" s="402" t="str" cm="1">
        <f t="array" ref="AH26">IFERROR(INDEX($A$1:$A$44,SMALL(IF($O$6=$B$1:$B$44,ROW($B$1:$B$44)-MIN(ROW($A$1:$A$44))+1,""), ROW()-1)),"")</f>
        <v/>
      </c>
      <c r="AI26" s="776" t="str" cm="1">
        <f t="array" ref="AI26">IFERROR(INDEX($A$45:$A$507,SMALL(IF($O$6=$B$45:$B$507,ROW($B$45:$B$507)-MIN(ROW($A$45:$A$507))+1,""), ROW()-1)),"")</f>
        <v/>
      </c>
    </row>
    <row r="27" spans="1:36 15987:15987" ht="14.25" customHeight="1">
      <c r="A27" s="268" t="str" cm="1">
        <f t="array" ref="A27">_xlfn.IFS(D31=0,"",D31&gt;0,D31)</f>
        <v/>
      </c>
      <c r="B27" s="268" t="str" cm="1">
        <f t="array" ref="B27">_xlfn.IFS(F31=0,"",F31&gt;0,F31)</f>
        <v/>
      </c>
      <c r="C27" s="61"/>
      <c r="D27" s="1171"/>
      <c r="E27" s="1172"/>
      <c r="F27" s="1173"/>
      <c r="G27" s="1086"/>
      <c r="H27" s="1087"/>
      <c r="I27" s="979"/>
      <c r="J27" s="1528"/>
      <c r="K27" s="430"/>
      <c r="L27" s="321"/>
      <c r="M27" s="244" t="str">
        <f t="shared" si="4"/>
        <v/>
      </c>
      <c r="N27" s="113"/>
      <c r="O27" s="278" t="s">
        <v>346</v>
      </c>
      <c r="P27" s="183" t="s">
        <v>128</v>
      </c>
      <c r="Q27" s="163">
        <f t="shared" si="3"/>
        <v>0</v>
      </c>
      <c r="R27" s="221">
        <f ca="1">_xlfn.IFNA(LOOKUP(TODAY(),'Inbound SOS &amp; EOD'!$1:$1,'Inbound SOS &amp; EOD'!54:54),0)</f>
        <v>523</v>
      </c>
      <c r="S27" s="153">
        <f ca="1">LOOKUP(TODAY(),'Deployment needs'!$2:$2,'Deployment needs'!73:73)</f>
        <v>0</v>
      </c>
      <c r="T27" s="113"/>
      <c r="U27" s="236"/>
      <c r="V27" s="119"/>
      <c r="W27" s="119"/>
      <c r="X27" s="237"/>
      <c r="Z27" s="1399"/>
      <c r="AA27" s="333" t="str" cm="1">
        <f t="array" ref="AA27">IFERROR(INDEX($A$1:$A$504,SMALL(IF($O$18=$B$1:$B$504,ROW($B$1:$B$504)-MIN(ROW($A$1:$A$504))+1,""), ROW()-26)),"")</f>
        <v/>
      </c>
      <c r="AB27" s="229" t="str" cm="1">
        <f t="array" ref="AB27">IFERROR(INDEX($A$1:$A$504,SMALL(IF($O$19=$B$1:$B$504,ROW($B$1:$B$504)-MIN(ROW($A$1:$A$504))+1,""), ROW()-26)),"")</f>
        <v/>
      </c>
      <c r="AC27" s="229" t="str" cm="1">
        <f t="array" ref="AC27">IFERROR(INDEX($A$1:$A$504,SMALL(IF($O$32=$B$1:$B$504,ROW($B$1:$B$504)-MIN(ROW($A$1:$A$504))+1,""), ROW()-26)),"")</f>
        <v/>
      </c>
      <c r="AD27" s="397" t="str" cm="1">
        <f t="array" ref="AD27">IFERROR(INDEX($A$1:$A$504,SMALL(IF($O$21=$B$1:$B$504,ROW($B$1:$B$504)-MIN(ROW($A$1:$A$504))+1,""), ROW()-20)),"")</f>
        <v/>
      </c>
      <c r="AE27" s="228" t="str" cm="1">
        <f t="array" ref="AE27">IFERROR(INDEX($A$1:$A$504,SMALL(IF($O$24=$B$1:$B$504,ROW($B$1:$B$504)-MIN(ROW($A$1:$A$504))+1,""), ROW()-26)),"")</f>
        <v/>
      </c>
      <c r="AF27" s="397" t="str" cm="1">
        <f t="array" ref="AF27">IFERROR(INDEX($A$1:$A$504,SMALL(IF($O$26=$B$1:$B$504,ROW($B$1:$B$504)-MIN(ROW($A$1:$A$504))+1,""), ROW()-17)),"")</f>
        <v/>
      </c>
      <c r="AG27" s="397" t="str" cm="1">
        <f t="array" ref="AG27">IFERROR(INDEX($A$1:$A$504,SMALL(IF($O$31=$B$1:$B$504,ROW($B$1:$B$504)-MIN(ROW($A$1:$A$504))+1,""), ROW()-15)),"")</f>
        <v/>
      </c>
      <c r="AH27" s="402" t="str" cm="1">
        <f t="array" ref="AH27">IFERROR(INDEX($A$1:$A$44,SMALL(IF($O$6=$B$1:$B$44,ROW($B$1:$B$44)-MIN(ROW($A$1:$A$44))+1,""), ROW()-1)),"")</f>
        <v/>
      </c>
      <c r="AI27" s="776" t="str" cm="1">
        <f t="array" ref="AI27">IFERROR(INDEX($A$45:$A$507,SMALL(IF($O$6=$B$45:$B$507,ROW($B$45:$B$507)-MIN(ROW($A$45:$A$507))+1,""), ROW()-1)),"")</f>
        <v/>
      </c>
    </row>
    <row r="28" spans="1:36 15987:15987" ht="14.25" customHeight="1">
      <c r="A28" s="268" t="str" cm="1">
        <f t="array" ref="A28">_xlfn.IFS(D32=0,"",D32&gt;0,D32)</f>
        <v/>
      </c>
      <c r="B28" s="268" t="str" cm="1">
        <f t="array" ref="B28">_xlfn.IFS(F32=0,"",F32&gt;0,F32)</f>
        <v/>
      </c>
      <c r="C28" s="61"/>
      <c r="D28" s="1171"/>
      <c r="E28" s="1172"/>
      <c r="F28" s="1174"/>
      <c r="G28" s="1513"/>
      <c r="H28" s="1514"/>
      <c r="I28" s="836"/>
      <c r="J28" s="1528"/>
      <c r="K28" s="430"/>
      <c r="L28" s="321"/>
      <c r="M28" s="244" t="str">
        <f t="shared" ref="M28:M41" si="5">IF(L28&lt;&gt;0,_xlfn.XLOOKUP(L28,$O$5:$O$45,$P$5:$P$45),"")</f>
        <v/>
      </c>
      <c r="N28" s="113" t="s">
        <v>173</v>
      </c>
      <c r="O28" s="278" t="s">
        <v>557</v>
      </c>
      <c r="P28" s="183" t="s">
        <v>130</v>
      </c>
      <c r="Q28" s="163">
        <f t="shared" si="3"/>
        <v>0</v>
      </c>
      <c r="R28" s="222" cm="1">
        <f t="array" aca="1" ref="R28" ca="1">_xlfn.IFNA(LOOKUP(TODAY(),'Inbound SOS &amp; EOD'!$1:$1,('Inbound SOS &amp; EOD'!55:55+'Inbound SOS &amp; EOD'!56:56)),0)</f>
        <v>8</v>
      </c>
      <c r="S28" s="153"/>
      <c r="T28" s="113"/>
      <c r="U28" s="1466" t="s">
        <v>867</v>
      </c>
      <c r="V28" s="1565"/>
      <c r="W28" s="1565"/>
      <c r="X28" s="238">
        <f>SUM(X25:X27)</f>
        <v>5400</v>
      </c>
      <c r="Z28" s="1399"/>
      <c r="AA28" s="333" t="str" cm="1">
        <f t="array" ref="AA28">IFERROR(INDEX($A$1:$A$504,SMALL(IF($O$18=$B$1:$B$504,ROW($B$1:$B$504)-MIN(ROW($A$1:$A$504))+1,""), ROW()-26)),"")</f>
        <v/>
      </c>
      <c r="AB28" s="229" t="str" cm="1">
        <f t="array" ref="AB28">IFERROR(INDEX($A$1:$A$504,SMALL(IF($O$19=$B$1:$B$504,ROW($B$1:$B$504)-MIN(ROW($A$1:$A$504))+1,""), ROW()-26)),"")</f>
        <v/>
      </c>
      <c r="AC28" s="229" t="str" cm="1">
        <f t="array" ref="AC28">IFERROR(INDEX($A$1:$A$504,SMALL(IF($O$32=$B$1:$B$504,ROW($B$1:$B$504)-MIN(ROW($A$1:$A$504))+1,""), ROW()-26)),"")</f>
        <v/>
      </c>
      <c r="AD28" s="397" t="str" cm="1">
        <f t="array" ref="AD28">IFERROR(INDEX($A$1:$A$504,SMALL(IF($O$21=$B$1:$B$504,ROW($B$1:$B$504)-MIN(ROW($A$1:$A$504))+1,""), ROW()-20)),"")</f>
        <v/>
      </c>
      <c r="AE28" s="228" t="str" cm="1">
        <f t="array" ref="AE28">IFERROR(INDEX($A$1:$A$504,SMALL(IF($O$24=$B$1:$B$504,ROW($B$1:$B$504)-MIN(ROW($A$1:$A$504))+1,""), ROW()-26)),"")</f>
        <v/>
      </c>
      <c r="AF28" s="397" t="str" cm="1">
        <f t="array" ref="AF28">IFERROR(INDEX($A$1:$A$504,SMALL(IF($O$26=$B$1:$B$504,ROW($B$1:$B$504)-MIN(ROW($A$1:$A$504))+1,""), ROW()-17)),"")</f>
        <v/>
      </c>
      <c r="AG28" s="397" t="str" cm="1">
        <f t="array" ref="AG28">IFERROR(INDEX($A$1:$A$504,SMALL(IF($O$31=$B$1:$B$504,ROW($B$1:$B$504)-MIN(ROW($A$1:$A$504))+1,""), ROW()-15)),"")</f>
        <v/>
      </c>
      <c r="AH28" s="402" t="str" cm="1">
        <f t="array" ref="AH28">IFERROR(INDEX($A$1:$A$44,SMALL(IF($O$6=$B$1:$B$44,ROW($B$1:$B$44)-MIN(ROW($A$1:$A$44))+1,""), ROW()-1)),"")</f>
        <v/>
      </c>
      <c r="AI28" s="776" t="str" cm="1">
        <f t="array" ref="AI28">IFERROR(INDEX($A$45:$A$507,SMALL(IF($O$6=$B$45:$B$507,ROW($B$45:$B$507)-MIN(ROW($A$45:$A$507))+1,""), ROW()-1)),"")</f>
        <v/>
      </c>
    </row>
    <row r="29" spans="1:36 15987:15987" ht="15" customHeight="1">
      <c r="A29" s="268" t="str" cm="1">
        <f t="array" ref="A29">_xlfn.IFS(D33=0,"",D33&gt;0,D33)</f>
        <v/>
      </c>
      <c r="B29" s="268" t="str" cm="1">
        <f t="array" ref="B29">_xlfn.IFS(F33=0,"",F33&gt;0,F33)</f>
        <v/>
      </c>
      <c r="C29" s="61"/>
      <c r="D29" s="1171"/>
      <c r="E29" s="1172"/>
      <c r="F29" s="1173"/>
      <c r="G29" s="1086"/>
      <c r="H29" s="1087"/>
      <c r="I29" s="836"/>
      <c r="J29" s="1528"/>
      <c r="K29" s="430"/>
      <c r="L29" s="321"/>
      <c r="M29" s="244" t="str">
        <f t="shared" si="5"/>
        <v/>
      </c>
      <c r="N29" s="113"/>
      <c r="O29" s="278" t="s">
        <v>558</v>
      </c>
      <c r="P29" s="183" t="s">
        <v>559</v>
      </c>
      <c r="Q29" s="1168">
        <f t="shared" si="3"/>
        <v>0</v>
      </c>
      <c r="R29" s="1496"/>
      <c r="S29" s="153">
        <f ca="1">LOOKUP(TODAY(),'Deployment needs'!$2:$2,'Deployment needs'!94:94)</f>
        <v>0</v>
      </c>
      <c r="T29" s="113"/>
      <c r="U29" s="113"/>
      <c r="V29" s="113"/>
      <c r="W29" s="113"/>
      <c r="X29" s="113"/>
      <c r="Z29" s="1399"/>
      <c r="AA29" s="333" t="str" cm="1">
        <f t="array" ref="AA29">IFERROR(INDEX($A$1:$A$504,SMALL(IF($O$18=$B$1:$B$504,ROW($B$1:$B$504)-MIN(ROW($A$1:$A$504))+1,""), ROW()-26)),"")</f>
        <v/>
      </c>
      <c r="AB29" s="229" t="str" cm="1">
        <f t="array" ref="AB29">IFERROR(INDEX($A$1:$A$504,SMALL(IF($O$19=$B$1:$B$504,ROW($B$1:$B$504)-MIN(ROW($A$1:$A$504))+1,""), ROW()-26)),"")</f>
        <v/>
      </c>
      <c r="AC29" s="229" t="str" cm="1">
        <f t="array" ref="AC29">IFERROR(INDEX($A$1:$A$504,SMALL(IF($O$32=$B$1:$B$504,ROW($B$1:$B$504)-MIN(ROW($A$1:$A$504))+1,""), ROW()-26)),"")</f>
        <v/>
      </c>
      <c r="AD29" s="397" t="str" cm="1">
        <f t="array" ref="AD29">IFERROR(INDEX($A$1:$A$504,SMALL(IF($O$21=$B$1:$B$504,ROW($B$1:$B$504)-MIN(ROW($A$1:$A$504))+1,""), ROW()-20)),"")</f>
        <v/>
      </c>
      <c r="AE29" s="228" t="str" cm="1">
        <f t="array" ref="AE29">IFERROR(INDEX($A$1:$A$504,SMALL(IF($O$24=$B$1:$B$504,ROW($B$1:$B$504)-MIN(ROW($A$1:$A$504))+1,""), ROW()-26)),"")</f>
        <v/>
      </c>
      <c r="AF29" s="397" t="str" cm="1">
        <f t="array" ref="AF29">IFERROR(INDEX($A$1:$A$504,SMALL(IF($O$26=$B$1:$B$504,ROW($B$1:$B$504)-MIN(ROW($A$1:$A$504))+1,""), ROW()-17)),"")</f>
        <v/>
      </c>
      <c r="AG29" s="397" t="str" cm="1">
        <f t="array" ref="AG29">IFERROR(INDEX($A$1:$A$504,SMALL(IF($O$31=$B$1:$B$504,ROW($B$1:$B$504)-MIN(ROW($A$1:$A$504))+1,""), ROW()-15)),"")</f>
        <v/>
      </c>
      <c r="AH29" s="402" t="str" cm="1">
        <f t="array" ref="AH29">IFERROR(INDEX($A$1:$A$44,SMALL(IF($O$6=$B$1:$B$44,ROW($B$1:$B$44)-MIN(ROW($A$1:$A$44))+1,""), ROW()-1)),"")</f>
        <v/>
      </c>
      <c r="AI29" s="776" t="str" cm="1">
        <f t="array" ref="AI29">IFERROR(INDEX($A$45:$A$507,SMALL(IF($O$6=$B$45:$B$507,ROW($B$45:$B$507)-MIN(ROW($A$45:$A$507))+1,""), ROW()-1)),"")</f>
        <v/>
      </c>
    </row>
    <row r="30" spans="1:36 15987:15987" ht="14.25" customHeight="1">
      <c r="A30" s="268" t="str" cm="1">
        <f t="array" ref="A30">_xlfn.IFS(D34=0,"",D34&gt;0,D34)</f>
        <v/>
      </c>
      <c r="B30" s="268" t="str" cm="1">
        <f t="array" ref="B30">_xlfn.IFS(F34=0,"",F34&gt;0,F34)</f>
        <v/>
      </c>
      <c r="C30" s="61"/>
      <c r="D30" s="1171"/>
      <c r="E30" s="1172"/>
      <c r="F30" s="1174"/>
      <c r="G30" s="1086"/>
      <c r="H30" s="1087"/>
      <c r="I30" s="836"/>
      <c r="J30" s="1528"/>
      <c r="K30" s="430"/>
      <c r="L30" s="321"/>
      <c r="M30" s="244" t="str">
        <f t="shared" si="5"/>
        <v/>
      </c>
      <c r="N30" s="113"/>
      <c r="O30" s="278" t="s">
        <v>560</v>
      </c>
      <c r="P30" s="185" t="s">
        <v>318</v>
      </c>
      <c r="Q30" s="1168">
        <f t="shared" si="3"/>
        <v>0</v>
      </c>
      <c r="R30" s="1566"/>
      <c r="S30" s="153">
        <f ca="1">LOOKUP(TODAY(),'Deployment needs'!$2:$2,'Deployment needs'!41:41)</f>
        <v>0</v>
      </c>
      <c r="T30" s="113" t="s">
        <v>173</v>
      </c>
      <c r="U30" s="1262" t="s">
        <v>873</v>
      </c>
      <c r="V30" s="1263"/>
      <c r="W30" s="1263"/>
      <c r="X30" s="1564"/>
      <c r="Z30" s="1561"/>
      <c r="AA30" s="333" t="str" cm="1">
        <f t="array" ref="AA30">IFERROR(INDEX($A$1:$A$504,SMALL(IF($O$18=$B$1:$B$504,ROW($B$1:$B$504)-MIN(ROW($A$1:$A$504))+1,""), ROW()-26)),"")</f>
        <v/>
      </c>
      <c r="AB30" s="229" t="str" cm="1">
        <f t="array" ref="AB30">IFERROR(INDEX($A$1:$A$504,SMALL(IF($O$19=$B$1:$B$504,ROW($B$1:$B$504)-MIN(ROW($A$1:$A$504))+1,""), ROW()-26)),"")</f>
        <v/>
      </c>
      <c r="AC30" s="229" t="str" cm="1">
        <f t="array" ref="AC30">IFERROR(INDEX($A$1:$A$504,SMALL(IF($O$32=$B$1:$B$504,ROW($B$1:$B$504)-MIN(ROW($A$1:$A$504))+1,""), ROW()-26)),"")</f>
        <v/>
      </c>
      <c r="AD30" s="397" t="str" cm="1">
        <f t="array" ref="AD30">IFERROR(INDEX($A$1:$A$504,SMALL(IF($O$21=$B$1:$B$504,ROW($B$1:$B$504)-MIN(ROW($A$1:$A$504))+1,""), ROW()-20)),"")</f>
        <v/>
      </c>
      <c r="AE30" s="228" t="str" cm="1">
        <f t="array" ref="AE30">IFERROR(INDEX($A$1:$A$504,SMALL(IF($O$24=$B$1:$B$504,ROW($B$1:$B$504)-MIN(ROW($A$1:$A$504))+1,""), ROW()-26)),"")</f>
        <v/>
      </c>
      <c r="AF30" s="397" t="str" cm="1">
        <f t="array" ref="AF30">IFERROR(INDEX($A$1:$A$504,SMALL(IF($O$26=$B$1:$B$504,ROW($B$1:$B$504)-MIN(ROW($A$1:$A$504))+1,""), ROW()-17)),"")</f>
        <v/>
      </c>
      <c r="AG30" s="397" t="str" cm="1">
        <f t="array" ref="AG30">IFERROR(INDEX($A$1:$A$504,SMALL(IF($O$31=$B$1:$B$504,ROW($B$1:$B$504)-MIN(ROW($A$1:$A$504))+1,""), ROW()-15)),"")</f>
        <v/>
      </c>
      <c r="AH30" s="402" t="str" cm="1">
        <f t="array" ref="AH30">IFERROR(INDEX($A$1:$A$44,SMALL(IF($O$6=$B$1:$B$44,ROW($B$1:$B$44)-MIN(ROW($A$1:$A$44))+1,""), ROW()-1)),"")</f>
        <v/>
      </c>
      <c r="AI30" s="776" t="str" cm="1">
        <f t="array" ref="AI30">IFERROR(INDEX($A$45:$A$507,SMALL(IF($O$6=$B$45:$B$507,ROW($B$45:$B$507)-MIN(ROW($A$45:$A$507))+1,""), ROW()-1)),"")</f>
        <v/>
      </c>
    </row>
    <row r="31" spans="1:36 15987:15987" ht="14.25" customHeight="1">
      <c r="A31" s="268" t="str" cm="1">
        <f t="array" ref="A31">_xlfn.IFS(D35=0,"",D35&gt;0,D35)</f>
        <v/>
      </c>
      <c r="B31" s="268" t="str" cm="1">
        <f t="array" ref="B31">_xlfn.IFS(F35=0,"",F35&gt;0,F35)</f>
        <v/>
      </c>
      <c r="C31" s="61"/>
      <c r="D31" s="1171"/>
      <c r="E31" s="1172"/>
      <c r="F31" s="1174"/>
      <c r="G31" s="1086"/>
      <c r="H31" s="1087"/>
      <c r="I31" s="836"/>
      <c r="J31" s="1528"/>
      <c r="K31" s="430"/>
      <c r="L31" s="321"/>
      <c r="M31" s="244" t="str">
        <f t="shared" si="5"/>
        <v/>
      </c>
      <c r="N31" s="113"/>
      <c r="O31" s="278" t="s">
        <v>561</v>
      </c>
      <c r="P31" s="157" t="s">
        <v>562</v>
      </c>
      <c r="Q31" s="1168">
        <f t="shared" si="3"/>
        <v>1</v>
      </c>
      <c r="R31" s="1566"/>
      <c r="S31" s="271">
        <f ca="1">LOOKUP(TODAY(),'Deployment needs'!$2:$2,'Deployment needs'!76:76)</f>
        <v>0</v>
      </c>
      <c r="T31" s="113"/>
      <c r="U31" s="148" t="s">
        <v>329</v>
      </c>
      <c r="V31" s="145" t="s">
        <v>877</v>
      </c>
      <c r="W31" s="145" t="s">
        <v>856</v>
      </c>
      <c r="X31" s="149" t="s">
        <v>878</v>
      </c>
      <c r="AA31" s="223"/>
      <c r="AB31" s="223"/>
      <c r="AC31" s="223"/>
      <c r="AD31" s="223" t="str" cm="1">
        <f t="array" ref="AD31">IFERROR(INDEX($A$1:$A$504,SMALL(IF($O$21=$B$1:$B$504,ROW($B$1:$B$504)-MIN(ROW($A$1:$A$504))+1,""), ROW()-20)),"")</f>
        <v/>
      </c>
      <c r="AE31" s="226"/>
      <c r="AF31" s="223"/>
      <c r="AG31" s="223"/>
      <c r="AH31" s="402" t="str" cm="1">
        <f t="array" ref="AH31">IFERROR(INDEX($A$1:$A$44,SMALL(IF($O$6=$B$1:$B$44,ROW($B$1:$B$44)-MIN(ROW($A$1:$A$44))+1,""), ROW()-1)),"")</f>
        <v/>
      </c>
      <c r="AI31" s="776" t="str" cm="1">
        <f t="array" ref="AI31">IFERROR(INDEX($A$45:$A$507,SMALL(IF($O$6=$B$45:$B$507,ROW($B$45:$B$507)-MIN(ROW($A$45:$A$507))+1,""), ROW()-1)),"")</f>
        <v/>
      </c>
      <c r="AJ31" s="223"/>
    </row>
    <row r="32" spans="1:36 15987:15987" ht="15.75">
      <c r="A32" s="268" t="str" cm="1">
        <f t="array" ref="A32">_xlfn.IFS(D36=0,"",D36&gt;0,D36)</f>
        <v/>
      </c>
      <c r="B32" s="268" t="str" cm="1">
        <f t="array" ref="B32">_xlfn.IFS(F36=0,"",F36&gt;0,F36)</f>
        <v/>
      </c>
      <c r="C32" s="61"/>
      <c r="D32" s="1171"/>
      <c r="E32" s="1172"/>
      <c r="F32" s="1173"/>
      <c r="G32" s="1513"/>
      <c r="H32" s="1514"/>
      <c r="I32" s="836"/>
      <c r="J32" s="1528"/>
      <c r="K32" s="430"/>
      <c r="L32" s="321"/>
      <c r="M32" s="244" t="str">
        <f t="shared" si="5"/>
        <v/>
      </c>
      <c r="N32" s="113"/>
      <c r="O32" s="279" t="s">
        <v>563</v>
      </c>
      <c r="P32" s="275" t="s">
        <v>564</v>
      </c>
      <c r="Q32" s="1168">
        <f t="shared" si="3"/>
        <v>0</v>
      </c>
      <c r="R32" s="1566"/>
      <c r="S32" s="1170">
        <f ca="1">SUM(S5:S31)</f>
        <v>0</v>
      </c>
      <c r="T32" s="113"/>
      <c r="U32" s="150" t="s">
        <v>543</v>
      </c>
      <c r="V32" s="146">
        <f>Q23</f>
        <v>0</v>
      </c>
      <c r="W32" s="146">
        <f>Narvar</f>
        <v>32</v>
      </c>
      <c r="X32" s="121">
        <f>(W32*V32*$V$23)/2.45</f>
        <v>0</v>
      </c>
      <c r="AA32" s="223"/>
      <c r="AB32" s="223"/>
      <c r="AC32" s="223"/>
      <c r="AD32" s="223" t="str" cm="1">
        <f t="array" ref="AD32">IFERROR(INDEX($A$1:$A$504,SMALL(IF($O$21=$B$1:$B$504,ROW($B$1:$B$504)-MIN(ROW($A$1:$A$504))+1,""), ROW()-20)),"")</f>
        <v/>
      </c>
      <c r="AE32" s="226"/>
      <c r="AF32" s="223"/>
      <c r="AG32" s="223"/>
      <c r="AH32" s="402" t="str" cm="1">
        <f t="array" ref="AH32">IFERROR(INDEX($A$1:$A$44,SMALL(IF($O$6=$B$1:$B$44,ROW($B$1:$B$44)-MIN(ROW($A$1:$A$44))+1,""), ROW()-1)),"")</f>
        <v/>
      </c>
      <c r="AI32" s="776" t="str" cm="1">
        <f t="array" ref="AI32">IFERROR(INDEX($A$45:$A$507,SMALL(IF($O$6=$B$45:$B$507,ROW($B$45:$B$507)-MIN(ROW($A$45:$A$507))+1,""), ROW()-1)),"")</f>
        <v/>
      </c>
      <c r="AJ32" s="223"/>
    </row>
    <row r="33" spans="1:36" s="61" customFormat="1" ht="14.25" customHeight="1">
      <c r="A33" s="268" t="str" cm="1">
        <f t="array" ref="A33">_xlfn.IFS(D37=0,"",D37&gt;0,D37)</f>
        <v/>
      </c>
      <c r="B33" s="268" t="str" cm="1">
        <f t="array" ref="B33">_xlfn.IFS(F37=0,"",F37&gt;0,F37)</f>
        <v/>
      </c>
      <c r="D33" s="1171"/>
      <c r="E33" s="1172"/>
      <c r="F33" s="1174"/>
      <c r="G33" s="1513"/>
      <c r="H33" s="1514"/>
      <c r="I33" s="836"/>
      <c r="J33" s="1528"/>
      <c r="K33" s="430"/>
      <c r="L33" s="321"/>
      <c r="M33" s="244" t="str">
        <f t="shared" si="5"/>
        <v/>
      </c>
      <c r="N33" s="113"/>
      <c r="O33" s="113"/>
      <c r="P33" s="272" t="s">
        <v>1150</v>
      </c>
      <c r="Q33" s="1169">
        <f>D44+G44+J44</f>
        <v>20</v>
      </c>
      <c r="R33" s="1167"/>
      <c r="S33" s="127">
        <f ca="1">LOOKUP($Q$4,'Deployment needs'!2:2,'Deployment needs'!98:98)</f>
        <v>0</v>
      </c>
      <c r="T33" s="113"/>
      <c r="U33" s="150" t="s">
        <v>547</v>
      </c>
      <c r="V33" s="146">
        <f>Q24</f>
        <v>0</v>
      </c>
      <c r="W33" s="146">
        <f>Exceptions</f>
        <v>25</v>
      </c>
      <c r="X33" s="121">
        <f t="shared" ref="X33:X41" si="6">W33*V33*$V$23</f>
        <v>0</v>
      </c>
      <c r="Y33" s="113"/>
      <c r="Z33"/>
      <c r="AA33" s="223"/>
      <c r="AB33" s="223"/>
      <c r="AC33" s="223"/>
      <c r="AD33" s="223" t="str" cm="1">
        <f t="array" ref="AD33">IFERROR(INDEX($A$1:$A$504,SMALL(IF($O$21=$B$1:$B$504,ROW($B$1:$B$504)-MIN(ROW($A$1:$A$504))+1,""), ROW()-20)),"")</f>
        <v/>
      </c>
      <c r="AE33" s="226"/>
      <c r="AF33" s="223"/>
      <c r="AG33" s="223"/>
      <c r="AH33" s="402" t="str" cm="1">
        <f t="array" ref="AH33">IFERROR(INDEX($A$1:$A$44,SMALL(IF($O$6=$B$1:$B$44,ROW($B$1:$B$44)-MIN(ROW($A$1:$A$44))+1,""), ROW()-1)),"")</f>
        <v/>
      </c>
      <c r="AI33" s="776" t="str" cm="1">
        <f t="array" ref="AI33">IFERROR(INDEX($A$45:$A$507,SMALL(IF($O$6=$B$45:$B$507,ROW($B$45:$B$507)-MIN(ROW($A$45:$A$507))+1,""), ROW()-1)),"")</f>
        <v/>
      </c>
      <c r="AJ33" s="223"/>
    </row>
    <row r="34" spans="1:36" s="61" customFormat="1" ht="14.25" customHeight="1">
      <c r="A34" s="268" t="str" cm="1">
        <f t="array" ref="A34">_xlfn.IFS(D38=0,"",D38&gt;0,D38)</f>
        <v/>
      </c>
      <c r="B34" s="268" t="str" cm="1">
        <f t="array" ref="B34">_xlfn.IFS(F38=0,"",F38&gt;0,F38)</f>
        <v/>
      </c>
      <c r="D34" s="1171"/>
      <c r="E34" s="1172"/>
      <c r="F34" s="1173"/>
      <c r="G34" s="1513"/>
      <c r="H34" s="1514"/>
      <c r="I34" s="836"/>
      <c r="J34" s="1528"/>
      <c r="K34" s="430"/>
      <c r="L34" s="321"/>
      <c r="M34" s="244" t="str">
        <f t="shared" si="5"/>
        <v/>
      </c>
      <c r="N34" s="113"/>
      <c r="O34" s="113"/>
      <c r="P34" s="272" t="s">
        <v>70</v>
      </c>
      <c r="Q34" s="126">
        <f>Q33-Q35</f>
        <v>16</v>
      </c>
      <c r="R34" s="190"/>
      <c r="S34" s="130"/>
      <c r="T34" s="113"/>
      <c r="U34" s="150" t="s">
        <v>134</v>
      </c>
      <c r="V34" s="146">
        <f>Q26</f>
        <v>0</v>
      </c>
      <c r="W34" s="146">
        <f>Returns_put_away</f>
        <v>100</v>
      </c>
      <c r="X34" s="121">
        <f t="shared" si="6"/>
        <v>0</v>
      </c>
      <c r="Z34"/>
      <c r="AA34" s="1084" t="str">
        <f>P37</f>
        <v>NC/NS</v>
      </c>
      <c r="AB34" s="699" t="s">
        <v>892</v>
      </c>
      <c r="AC34" s="699" t="s">
        <v>88</v>
      </c>
      <c r="AD34" s="699" t="s">
        <v>90</v>
      </c>
      <c r="AE34" s="699" t="s">
        <v>894</v>
      </c>
      <c r="AF34" s="699" t="s">
        <v>895</v>
      </c>
      <c r="AG34" s="699" t="s">
        <v>1151</v>
      </c>
      <c r="AH34" s="402" t="str" cm="1">
        <f t="array" ref="AH34">IFERROR(INDEX($A$1:$A$44,SMALL(IF($O$6=$B$1:$B$44,ROW($B$1:$B$44)-MIN(ROW($A$1:$A$44))+1,""), ROW()-1)),"")</f>
        <v/>
      </c>
      <c r="AI34" s="776" t="str" cm="1">
        <f t="array" ref="AI34">IFERROR(INDEX($A$45:$A$507,SMALL(IF($O$6=$B$45:$B$507,ROW($B$45:$B$507)-MIN(ROW($A$45:$A$507))+1,""), ROW()-1)),"")</f>
        <v/>
      </c>
      <c r="AJ34" s="223"/>
    </row>
    <row r="35" spans="1:36" s="61" customFormat="1" ht="14.25" customHeight="1">
      <c r="A35" s="268" t="str" cm="1">
        <f t="array" ref="A35">_xlfn.IFS(D39=0,"",D39&gt;0,D39)</f>
        <v/>
      </c>
      <c r="B35" s="268" t="str" cm="1">
        <f t="array" ref="B35">_xlfn.IFS(F39=0,"",F39&gt;0,F39)</f>
        <v/>
      </c>
      <c r="D35" s="1171"/>
      <c r="E35" s="1172"/>
      <c r="F35" s="1173"/>
      <c r="G35" s="1513"/>
      <c r="H35" s="1514"/>
      <c r="I35" s="836"/>
      <c r="J35" s="1528"/>
      <c r="K35" s="430"/>
      <c r="L35" s="321"/>
      <c r="M35" s="244" t="str">
        <f t="shared" si="5"/>
        <v/>
      </c>
      <c r="N35" s="113"/>
      <c r="O35" s="113"/>
      <c r="P35" s="128" t="s">
        <v>881</v>
      </c>
      <c r="Q35" s="129">
        <f>Q37+Q38+Q39+Q40+Q41+Q42+Q44+Q45+Q46</f>
        <v>4</v>
      </c>
      <c r="R35" s="1122">
        <f>Q34/Q33</f>
        <v>0.8</v>
      </c>
      <c r="S35" s="130"/>
      <c r="U35" s="150" t="s">
        <v>977</v>
      </c>
      <c r="V35" s="146">
        <f>Q27</f>
        <v>0</v>
      </c>
      <c r="W35" s="146">
        <f>Receiving</f>
        <v>100</v>
      </c>
      <c r="X35" s="121">
        <f t="shared" si="6"/>
        <v>0</v>
      </c>
      <c r="Z35" s="61">
        <v>1</v>
      </c>
      <c r="AA35" s="228" t="str" cm="1">
        <f t="array" ref="AA35">IFERROR(INDEX($A$1:$A$504,SMALL(IF($O$37=$B$1:$B$504,ROW($B$1:$B$504)-MIN(ROW($A$1:$A$504))+1,""), ROW()-34)),"")</f>
        <v/>
      </c>
      <c r="AB35" s="333" t="str" cm="1">
        <f t="array" ref="AB35">IFERROR(INDEX($A$1:$A$504,SMALL(IF($O$38=$B$1:$B$504,ROW($B$1:$B$504)-MIN(ROW($A$1:$A$504))+1,""), ROW()-34)),"")</f>
        <v>Lisandra Parache</v>
      </c>
      <c r="AC35" s="333" t="str" cm="1">
        <f t="array" ref="AC35">IFERROR(INDEX($A$1:$A$504,SMALL(IF($O$40=$B$1:$B$504,ROW($B$1:$B$504)-MIN(ROW($A$1:$A$504))+1,""), ROW()-34)),"")</f>
        <v>Elian Parra</v>
      </c>
      <c r="AD35" s="333" t="str" cm="1">
        <f t="array" ref="AD35">IFERROR(INDEX($A$1:$A$504,SMALL(IF($O$39=$B$1:$B$504,ROW($B$1:$B$504)-MIN(ROW($A$1:$A$504))+1,""), ROW()-34)),"")</f>
        <v/>
      </c>
      <c r="AE35" s="333" t="str" cm="1">
        <f t="array" ref="AE35">IFERROR(INDEX($A$1:$A$504,SMALL(IF($O$42=$B$1:$B$504,ROW($B$1:$B$504)-MIN(ROW($A$1:$A$504))+1,""), ROW()-34)),"")</f>
        <v/>
      </c>
      <c r="AF35" s="333" t="str" cm="1">
        <f t="array" ref="AF35">IFERROR(INDEX($A$1:$A$504,SMALL(IF($O$44=$B$1:$B$504,ROW($B$1:$B$504)-MIN(ROW($A$1:$A$504))+1,""), ROW()-34)),"")</f>
        <v/>
      </c>
      <c r="AG35" s="333" t="str" cm="1">
        <f t="array" ref="AG35">IFERROR(INDEX($A$1:$A$504,SMALL(IF($O$43=$B$1:$B$504,ROW($B$1:$B$504)-MIN(ROW($A$1:$A$504))+1,""), ROW()-34)),"")</f>
        <v/>
      </c>
      <c r="AH35" s="402" t="str" cm="1">
        <f t="array" ref="AH35">IFERROR(INDEX($A$1:$A$44,SMALL(IF($O$6=$B$1:$B$44,ROW($B$1:$B$44)-MIN(ROW($A$1:$A$44))+1,""), ROW()-1)),"")</f>
        <v/>
      </c>
      <c r="AI35" s="776" t="str" cm="1">
        <f t="array" ref="AI35">IFERROR(INDEX($A$45:$A$507,SMALL(IF($O$6=$B$45:$B$507,ROW($B$45:$B$507)-MIN(ROW($A$45:$A$507))+1,""), ROW()-1)),"")</f>
        <v/>
      </c>
      <c r="AJ35" s="223"/>
    </row>
    <row r="36" spans="1:36" s="61" customFormat="1" ht="14.25" customHeight="1">
      <c r="A36" s="268" t="str" cm="1">
        <f t="array" ref="A36">_xlfn.IFS(D40=0,"",D40&gt;0,D40)</f>
        <v/>
      </c>
      <c r="B36" s="268" t="str" cm="1">
        <f t="array" ref="B36">_xlfn.IFS(F40=0,"",F40&gt;0,F40)</f>
        <v/>
      </c>
      <c r="D36" s="1086"/>
      <c r="E36" s="1087"/>
      <c r="F36" s="978"/>
      <c r="G36" s="1513"/>
      <c r="H36" s="1514"/>
      <c r="I36" s="836"/>
      <c r="J36" s="1528"/>
      <c r="K36" s="430"/>
      <c r="L36" s="321"/>
      <c r="M36" s="244" t="str">
        <f t="shared" si="5"/>
        <v/>
      </c>
      <c r="O36" s="113"/>
      <c r="P36" s="273" t="s">
        <v>884</v>
      </c>
      <c r="Q36" s="274" t="s">
        <v>885</v>
      </c>
      <c r="R36" s="130"/>
      <c r="S36" s="130"/>
      <c r="U36" s="150" t="s">
        <v>517</v>
      </c>
      <c r="V36" s="146">
        <v>1</v>
      </c>
      <c r="W36" s="146">
        <f>Resets_per_hour</f>
        <v>15</v>
      </c>
      <c r="X36" s="121">
        <f t="shared" si="6"/>
        <v>30</v>
      </c>
      <c r="Z36" s="61">
        <v>2</v>
      </c>
      <c r="AA36" s="228" t="str" cm="1">
        <f t="array" ref="AA36">IFERROR(INDEX($A$1:$A$504,SMALL(IF($O$37=$B$1:$B$504,ROW($B$1:$B$504)-MIN(ROW($A$1:$A$504))+1,""), ROW()-34)),"")</f>
        <v/>
      </c>
      <c r="AB36" s="333" t="str" cm="1">
        <f t="array" ref="AB36">IFERROR(INDEX($A$1:$A$504,SMALL(IF($O$38=$B$1:$B$504,ROW($B$1:$B$504)-MIN(ROW($A$1:$A$504))+1,""), ROW()-34)),"")</f>
        <v/>
      </c>
      <c r="AC36" s="333" t="str" cm="1">
        <f t="array" ref="AC36">IFERROR(INDEX($A$1:$A$504,SMALL(IF($O$40=$B$1:$B$504,ROW($B$1:$B$504)-MIN(ROW($A$1:$A$504))+1,""), ROW()-34)),"")</f>
        <v>Jonat Gordis Pino</v>
      </c>
      <c r="AD36" s="333" t="str" cm="1">
        <f t="array" ref="AD36">IFERROR(INDEX($A$1:$A$504,SMALL(IF($O$39=$B$1:$B$504,ROW($B$1:$B$504)-MIN(ROW($A$1:$A$504))+1,""), ROW()-34)),"")</f>
        <v/>
      </c>
      <c r="AE36" s="333" t="str" cm="1">
        <f t="array" ref="AE36">IFERROR(INDEX($A$1:$A$504,SMALL(IF($O$42=$B$1:$B$504,ROW($B$1:$B$504)-MIN(ROW($A$1:$A$504))+1,""), ROW()-34)),"")</f>
        <v/>
      </c>
      <c r="AF36" s="333"/>
      <c r="AG36" s="333" t="str" cm="1">
        <f t="array" ref="AG36">IFERROR(INDEX($A$1:$A$504,SMALL(IF($O$43=$B$1:$B$504,ROW($B$1:$B$504)-MIN(ROW($A$1:$A$504))+1,""), ROW()-34)),"")</f>
        <v/>
      </c>
      <c r="AH36" s="402" t="str" cm="1">
        <f t="array" ref="AH36">IFERROR(INDEX($A$1:$A$44,SMALL(IF($O$6=$B$1:$B$44,ROW($B$1:$B$44)-MIN(ROW($A$1:$A$44))+1,""), ROW()-1)),"")</f>
        <v/>
      </c>
      <c r="AI36" s="776" t="str" cm="1">
        <f t="array" ref="AI36">IFERROR(INDEX($A$45:$A$507,SMALL(IF($O$6=$B$45:$B$507,ROW($B$45:$B$507)-MIN(ROW($A$45:$A$507))+1,""), ROW()-1)),"")</f>
        <v/>
      </c>
      <c r="AJ36" s="223"/>
    </row>
    <row r="37" spans="1:36" s="61" customFormat="1" ht="14.25" customHeight="1">
      <c r="A37" s="268" t="str" cm="1">
        <f t="array" ref="A37">_xlfn.IFS(D41=0,"",D41&gt;0,D41)</f>
        <v/>
      </c>
      <c r="B37" s="268" t="str" cm="1">
        <f t="array" ref="B37">_xlfn.IFS(F41=0,"",F41&gt;0,F41)</f>
        <v/>
      </c>
      <c r="D37" s="1086"/>
      <c r="E37" s="1087"/>
      <c r="F37" s="978"/>
      <c r="G37" s="1513"/>
      <c r="H37" s="1514"/>
      <c r="I37" s="836"/>
      <c r="J37" s="1528"/>
      <c r="K37" s="430"/>
      <c r="L37" s="321"/>
      <c r="M37" s="244" t="str">
        <f t="shared" si="5"/>
        <v/>
      </c>
      <c r="N37" s="62"/>
      <c r="O37" s="137" t="s">
        <v>888</v>
      </c>
      <c r="P37" s="276" t="s">
        <v>889</v>
      </c>
      <c r="Q37" s="277">
        <f>COUNTIFS($F$5:$L$43,O37)</f>
        <v>0</v>
      </c>
      <c r="R37" s="130"/>
      <c r="S37" s="130" t="s">
        <v>173</v>
      </c>
      <c r="U37" s="150" t="s">
        <v>512</v>
      </c>
      <c r="V37" s="146">
        <v>6</v>
      </c>
      <c r="W37" s="147">
        <f>Autobagger_Bander</f>
        <v>120</v>
      </c>
      <c r="X37" s="121">
        <f t="shared" si="6"/>
        <v>1440</v>
      </c>
      <c r="Z37" s="61">
        <v>3</v>
      </c>
      <c r="AA37" s="228" t="str" cm="1">
        <f t="array" ref="AA37">IFERROR(INDEX($A$1:$A$504,SMALL(IF($O$37=$B$1:$B$504,ROW($B$1:$B$504)-MIN(ROW($A$1:$A$504))+1,""), ROW()-34)),"")</f>
        <v/>
      </c>
      <c r="AB37" s="333" t="str" cm="1">
        <f t="array" ref="AB37">IFERROR(INDEX($A$1:$A$504,SMALL(IF($O$38=$B$1:$B$504,ROW($B$1:$B$504)-MIN(ROW($A$1:$A$504))+1,""), ROW()-34)),"")</f>
        <v/>
      </c>
      <c r="AC37" s="333" t="str" cm="1">
        <f t="array" ref="AC37">IFERROR(INDEX($A$1:$A$504,SMALL(IF($O$40=$B$1:$B$504,ROW($B$1:$B$504)-MIN(ROW($A$1:$A$504))+1,""), ROW()-34)),"")</f>
        <v>Lisbet Moro Valero</v>
      </c>
      <c r="AD37" s="333" t="str" cm="1">
        <f t="array" ref="AD37">IFERROR(INDEX($A$1:$A$504,SMALL(IF($O$39=$B$1:$B$504,ROW($B$1:$B$504)-MIN(ROW($A$1:$A$504))+1,""), ROW()-34)),"")</f>
        <v/>
      </c>
      <c r="AE37" s="333" t="str" cm="1">
        <f t="array" ref="AE37">IFERROR(INDEX($A$1:$A$504,SMALL(IF($O$42=$B$1:$B$504,ROW($B$1:$B$504)-MIN(ROW($A$1:$A$504))+1,""), ROW()-34)),"")</f>
        <v/>
      </c>
      <c r="AF37" s="333" t="str" cm="1">
        <f t="array" ref="AF37">IFERROR(INDEX($A$1:$A$504,SMALL(IF($O$44=$B$1:$B$504,ROW($B$1:$B$504)-MIN(ROW($A$1:$A$504))+1,""), ROW()-34)),"")</f>
        <v/>
      </c>
      <c r="AG37" s="333" t="str" cm="1">
        <f t="array" ref="AG37">IFERROR(INDEX($A$1:$A$504,SMALL(IF($O$43=$B$1:$B$504,ROW($B$1:$B$504)-MIN(ROW($A$1:$A$504))+1,""), ROW()-34)),"")</f>
        <v/>
      </c>
      <c r="AH37" s="402" t="str" cm="1">
        <f t="array" ref="AH37">IFERROR(INDEX($A$1:$A$44,SMALL(IF($O$6=$B$1:$B$44,ROW($B$1:$B$44)-MIN(ROW($A$1:$A$44))+1,""), ROW()-1)),"")</f>
        <v/>
      </c>
      <c r="AI37" s="776" t="str" cm="1">
        <f t="array" ref="AI37">IFERROR(INDEX($A$45:$A$507,SMALL(IF($O$6=$B$45:$B$507,ROW($B$45:$B$507)-MIN(ROW($A$45:$A$507))+1,""), ROW()-1)),"")</f>
        <v/>
      </c>
      <c r="AJ37" s="223"/>
    </row>
    <row r="38" spans="1:36" s="61" customFormat="1" ht="14.25" customHeight="1">
      <c r="A38" s="268" t="str" cm="1">
        <f t="array" ref="A38">_xlfn.IFS(D42=0,"",D42&gt;0,D42)</f>
        <v/>
      </c>
      <c r="B38" s="268" t="str" cm="1">
        <f t="array" ref="B38">_xlfn.IFS(F42=0,"",F42&gt;0,F42)</f>
        <v/>
      </c>
      <c r="D38" s="1086"/>
      <c r="E38" s="1087"/>
      <c r="F38" s="978"/>
      <c r="G38" s="1513"/>
      <c r="H38" s="1514"/>
      <c r="I38" s="836"/>
      <c r="J38" s="1528"/>
      <c r="K38" s="430"/>
      <c r="L38" s="321"/>
      <c r="M38" s="244" t="str">
        <f t="shared" si="5"/>
        <v/>
      </c>
      <c r="O38" s="137" t="s">
        <v>891</v>
      </c>
      <c r="P38" s="134" t="s">
        <v>892</v>
      </c>
      <c r="Q38" s="277">
        <f t="shared" ref="Q38:Q46" si="7">COUNTIFS($F$5:$L$43,O38)</f>
        <v>1</v>
      </c>
      <c r="R38" s="130" t="s">
        <v>173</v>
      </c>
      <c r="S38" s="130"/>
      <c r="U38" s="150" t="s">
        <v>514</v>
      </c>
      <c r="V38" s="146">
        <v>2</v>
      </c>
      <c r="W38" s="147">
        <f>Autobagger_Operator</f>
        <v>600</v>
      </c>
      <c r="X38" s="121">
        <f t="shared" si="6"/>
        <v>2400</v>
      </c>
      <c r="Z38" s="61">
        <v>4</v>
      </c>
      <c r="AA38" s="333" t="str" cm="1">
        <f t="array" ref="AA38">IFERROR(INDEX($A$1:$A$504,SMALL(IF($O$37=$B$1:$B$504,ROW($B$1:$B$504)-MIN(ROW($A$1:$A$504))+1,""), ROW()-34)),"")</f>
        <v/>
      </c>
      <c r="AB38" s="333" t="str" cm="1">
        <f t="array" ref="AB38">IFERROR(INDEX($A$1:$A$504,SMALL(IF($O$38=$B$1:$B$504,ROW($B$1:$B$504)-MIN(ROW($A$1:$A$504))+1,""), ROW()-34)),"")</f>
        <v/>
      </c>
      <c r="AC38" s="333" t="str" cm="1">
        <f t="array" ref="AC38">IFERROR(INDEX($A$1:$A$504,SMALL(IF($O$40=$B$1:$B$504,ROW($B$1:$B$504)-MIN(ROW($A$1:$A$504))+1,""), ROW()-34)),"")</f>
        <v/>
      </c>
      <c r="AD38" s="333" t="str" cm="1">
        <f t="array" ref="AD38">IFERROR(INDEX($A$1:$A$504,SMALL(IF($O$39=$B$1:$B$504,ROW($B$1:$B$504)-MIN(ROW($A$1:$A$504))+1,""), ROW()-34)),"")</f>
        <v/>
      </c>
      <c r="AE38" s="333" t="str" cm="1">
        <f t="array" ref="AE38">IFERROR(INDEX($A$1:$A$504,SMALL(IF($O$42=$B$1:$B$504,ROW($B$1:$B$504)-MIN(ROW($A$1:$A$504))+1,""), ROW()-34)),"")</f>
        <v/>
      </c>
      <c r="AF38" s="333" t="str" cm="1">
        <f t="array" ref="AF38">IFERROR(INDEX($A$1:$A$504,SMALL(IF($O$44=$B$1:$B$504,ROW($B$1:$B$504)-MIN(ROW($A$1:$A$504))+1,""), ROW()-34)),"")</f>
        <v/>
      </c>
      <c r="AG38" s="333" t="str" cm="1">
        <f t="array" ref="AG38">IFERROR(INDEX($A$1:$A$504,SMALL(IF($O$43=$B$1:$B$504,ROW($B$1:$B$504)-MIN(ROW($A$1:$A$504))+1,""), ROW()-34)),"")</f>
        <v/>
      </c>
      <c r="AH38" s="402" t="str" cm="1">
        <f t="array" ref="AH38">IFERROR(INDEX($A$1:$A$44,SMALL(IF($O$6=$B$1:$B$44,ROW($B$1:$B$44)-MIN(ROW($A$1:$A$44))+1,""), ROW()-1)),"")</f>
        <v/>
      </c>
      <c r="AI38" s="776" t="str" cm="1">
        <f t="array" ref="AI38">IFERROR(INDEX($A$45:$A$507,SMALL(IF($O$6=$B$45:$B$507,ROW($B$45:$B$507)-MIN(ROW($A$45:$A$507))+1,""), ROW()-1)),"")</f>
        <v/>
      </c>
      <c r="AJ38" s="223"/>
    </row>
    <row r="39" spans="1:36" s="61" customFormat="1" ht="14.25" customHeight="1">
      <c r="A39" s="268" t="str" cm="1">
        <f t="array" ref="A39">_xlfn.IFS(D43=0,"",D43&gt;0,D43)</f>
        <v/>
      </c>
      <c r="B39" s="268" t="str" cm="1">
        <f t="array" ref="B39">_xlfn.IFS(F43=0,"",F43&gt;0,F43)</f>
        <v/>
      </c>
      <c r="D39" s="1086"/>
      <c r="E39" s="1087"/>
      <c r="F39" s="978"/>
      <c r="G39" s="1513"/>
      <c r="H39" s="1514"/>
      <c r="I39" s="836"/>
      <c r="J39" s="1528"/>
      <c r="K39" s="430"/>
      <c r="L39" s="321"/>
      <c r="M39" s="244" t="str">
        <f t="shared" si="5"/>
        <v/>
      </c>
      <c r="O39" s="137" t="s">
        <v>90</v>
      </c>
      <c r="P39" s="134" t="s">
        <v>90</v>
      </c>
      <c r="Q39" s="277">
        <f t="shared" si="7"/>
        <v>0</v>
      </c>
      <c r="R39" s="130"/>
      <c r="S39" s="130"/>
      <c r="U39" s="183" t="s">
        <v>531</v>
      </c>
      <c r="V39" s="163">
        <f>Q19</f>
        <v>0</v>
      </c>
      <c r="W39" s="147">
        <f>Overstock</f>
        <v>50</v>
      </c>
      <c r="X39" s="121">
        <f t="shared" si="6"/>
        <v>0</v>
      </c>
      <c r="Z39" s="61">
        <v>5</v>
      </c>
      <c r="AA39" s="333" t="str" cm="1">
        <f t="array" ref="AA39">IFERROR(INDEX($A$1:$A$504,SMALL(IF($O$37=$B$1:$B$504,ROW($B$1:$B$504)-MIN(ROW($A$1:$A$504))+1,""), ROW()-34)),"")</f>
        <v/>
      </c>
      <c r="AB39" s="333" t="str" cm="1">
        <f t="array" ref="AB39">IFERROR(INDEX($A$1:$A$504,SMALL(IF($O$38=$B$1:$B$504,ROW($B$1:$B$504)-MIN(ROW($A$1:$A$504))+1,""), ROW()-34)),"")</f>
        <v/>
      </c>
      <c r="AC39" s="333" t="str" cm="1">
        <f t="array" ref="AC39">IFERROR(INDEX($A$1:$A$504,SMALL(IF($O$40=$B$1:$B$504,ROW($B$1:$B$504)-MIN(ROW($A$1:$A$504))+1,""), ROW()-34)),"")</f>
        <v/>
      </c>
      <c r="AD39" s="333" t="str" cm="1">
        <f t="array" ref="AD39">IFERROR(INDEX($A$1:$A$504,SMALL(IF($O$39=$B$1:$B$504,ROW($B$1:$B$504)-MIN(ROW($A$1:$A$504))+1,""), ROW()-34)),"")</f>
        <v/>
      </c>
      <c r="AE39" s="333" t="str" cm="1">
        <f t="array" ref="AE39">IFERROR(INDEX($A$1:$A$504,SMALL(IF($O$42=$B$1:$B$504,ROW($B$1:$B$504)-MIN(ROW($A$1:$A$504))+1,""), ROW()-34)),"")</f>
        <v/>
      </c>
      <c r="AF39" s="333" t="str" cm="1">
        <f t="array" ref="AF39">IFERROR(INDEX($A$1:$A$504,SMALL(IF($O$44=$B$1:$B$504,ROW($B$1:$B$504)-MIN(ROW($A$1:$A$504))+1,""), ROW()-34)),"")</f>
        <v/>
      </c>
      <c r="AG39" s="333" t="str" cm="1">
        <f t="array" ref="AG39">IFERROR(INDEX($A$1:$A$504,SMALL(IF($O$43=$B$1:$B$504,ROW($B$1:$B$504)-MIN(ROW($A$1:$A$504))+1,""), ROW()-34)),"")</f>
        <v/>
      </c>
      <c r="AH39" s="402" t="str" cm="1">
        <f t="array" ref="AH39">IFERROR(INDEX($A$1:$A$44,SMALL(IF($O$6=$B$1:$B$44,ROW($B$1:$B$44)-MIN(ROW($A$1:$A$44))+1,""), ROW()-1)),"")</f>
        <v/>
      </c>
      <c r="AI39" s="776" t="str" cm="1">
        <f t="array" ref="AI39">IFERROR(INDEX($A$45:$A$507,SMALL(IF($O$6=$B$45:$B$507,ROW($B$45:$B$507)-MIN(ROW($A$45:$A$507))+1,""), ROW()-1)),"")</f>
        <v/>
      </c>
      <c r="AJ39" s="223"/>
    </row>
    <row r="40" spans="1:36" s="61" customFormat="1" ht="12.75" customHeight="1">
      <c r="A40" s="268" cm="1">
        <f t="array" ref="A40">_xlfn.IFS(D44=0,"",D44&gt;0,D44)</f>
        <v>20</v>
      </c>
      <c r="B40" s="268" t="str" cm="1">
        <f t="array" ref="B40">_xlfn.IFS(F44=0,"",F44&gt;0,F44)</f>
        <v/>
      </c>
      <c r="D40" s="1513"/>
      <c r="E40" s="1514"/>
      <c r="F40" s="978"/>
      <c r="G40" s="1513"/>
      <c r="H40" s="1514"/>
      <c r="I40" s="836"/>
      <c r="J40" s="1528"/>
      <c r="K40" s="430"/>
      <c r="L40" s="321"/>
      <c r="M40" s="244" t="str">
        <f t="shared" si="5"/>
        <v/>
      </c>
      <c r="O40" s="137" t="s">
        <v>88</v>
      </c>
      <c r="P40" s="134" t="s">
        <v>88</v>
      </c>
      <c r="Q40" s="277">
        <f t="shared" si="7"/>
        <v>3</v>
      </c>
      <c r="R40" s="130"/>
      <c r="S40" s="130"/>
      <c r="U40" s="183" t="s">
        <v>534</v>
      </c>
      <c r="V40" s="163">
        <f>Q20</f>
        <v>1</v>
      </c>
      <c r="W40" s="147">
        <f>Replenishment_pull</f>
        <v>40</v>
      </c>
      <c r="X40" s="121">
        <f t="shared" si="6"/>
        <v>80</v>
      </c>
      <c r="Z40" s="61">
        <v>6</v>
      </c>
      <c r="AA40" s="333" t="str" cm="1">
        <f t="array" ref="AA40">IFERROR(INDEX($A$1:$A$504,SMALL(IF($O$37=$B$1:$B$504,ROW($B$1:$B$504)-MIN(ROW($A$1:$A$504))+1,""), ROW()-34)),"")</f>
        <v/>
      </c>
      <c r="AB40" s="333" t="str" cm="1">
        <f t="array" ref="AB40">IFERROR(INDEX($A$1:$A$504,SMALL(IF($O$38=$B$1:$B$504,ROW($B$1:$B$504)-MIN(ROW($A$1:$A$504))+1,""), ROW()-34)),"")</f>
        <v/>
      </c>
      <c r="AC40" s="333" t="str" cm="1">
        <f t="array" ref="AC40">IFERROR(INDEX($A$1:$A$504,SMALL(IF($O$40=$B$1:$B$504,ROW($B$1:$B$504)-MIN(ROW($A$1:$A$504))+1,""), ROW()-34)),"")</f>
        <v/>
      </c>
      <c r="AD40" s="333" t="str" cm="1">
        <f t="array" ref="AD40">IFERROR(INDEX($A$1:$A$504,SMALL(IF($O$39=$B$1:$B$504,ROW($B$1:$B$504)-MIN(ROW($A$1:$A$504))+1,""), ROW()-34)),"")</f>
        <v/>
      </c>
      <c r="AE40" s="333" t="str" cm="1">
        <f t="array" ref="AE40">IFERROR(INDEX($A$1:$A$504,SMALL(IF($O$42=$B$1:$B$504,ROW($B$1:$B$504)-MIN(ROW($A$1:$A$504))+1,""), ROW()-34)),"")</f>
        <v/>
      </c>
      <c r="AF40" s="333" t="str" cm="1">
        <f t="array" ref="AF40">IFERROR(INDEX($A$1:$A$504,SMALL(IF($O$44=$B$1:$B$504,ROW($B$1:$B$504)-MIN(ROW($A$1:$A$504))+1,""), ROW()-34)),"")</f>
        <v/>
      </c>
      <c r="AG40" s="333" t="str" cm="1">
        <f t="array" ref="AG40">IFERROR(INDEX($A$1:$A$504,SMALL(IF($O$43=$B$1:$B$504,ROW($B$1:$B$504)-MIN(ROW($A$1:$A$504))+1,""), ROW()-34)),"")</f>
        <v/>
      </c>
      <c r="AH40" s="402" t="str" cm="1">
        <f t="array" ref="AH40">IFERROR(INDEX($A$1:$A$44,SMALL(IF($O$6=$B$1:$B$44,ROW($B$1:$B$44)-MIN(ROW($A$1:$A$44))+1,""), ROW()-1)),"")</f>
        <v/>
      </c>
      <c r="AI40" s="776" t="str" cm="1">
        <f t="array" ref="AI40">IFERROR(INDEX($A$45:$A$507,SMALL(IF($O$6=$B$45:$B$507,ROW($B$45:$B$507)-MIN(ROW($A$45:$A$507))+1,""), ROW()-1)),"")</f>
        <v/>
      </c>
      <c r="AJ40" s="223"/>
    </row>
    <row r="41" spans="1:36" s="61" customFormat="1" ht="12.75" customHeight="1">
      <c r="A41" s="268"/>
      <c r="B41" s="268"/>
      <c r="D41" s="1513"/>
      <c r="E41" s="1514"/>
      <c r="F41" s="978"/>
      <c r="G41" s="1513"/>
      <c r="H41" s="1514"/>
      <c r="I41" s="836"/>
      <c r="J41" s="1528"/>
      <c r="K41" s="430"/>
      <c r="L41" s="321"/>
      <c r="M41" s="244" t="str">
        <f t="shared" si="5"/>
        <v/>
      </c>
      <c r="O41" s="137" t="s">
        <v>893</v>
      </c>
      <c r="P41" s="134" t="s">
        <v>1094</v>
      </c>
      <c r="Q41" s="277">
        <f t="shared" si="7"/>
        <v>0</v>
      </c>
      <c r="R41" s="130"/>
      <c r="S41" s="130"/>
      <c r="U41" s="183" t="s">
        <v>537</v>
      </c>
      <c r="V41" s="163">
        <f>Q21</f>
        <v>0</v>
      </c>
      <c r="W41" s="147">
        <f>Replenishment_throw</f>
        <v>35</v>
      </c>
      <c r="X41" s="121">
        <f t="shared" si="6"/>
        <v>0</v>
      </c>
      <c r="Z41" s="61">
        <v>7</v>
      </c>
      <c r="AA41" s="333" t="str" cm="1">
        <f t="array" ref="AA41">IFERROR(INDEX($A$1:$A$504,SMALL(IF($O$37=$B$1:$B$504,ROW($B$1:$B$504)-MIN(ROW($A$1:$A$504))+1,""), ROW()-34)),"")</f>
        <v/>
      </c>
      <c r="AB41" s="333" t="str" cm="1">
        <f t="array" ref="AB41">IFERROR(INDEX($A$1:$A$504,SMALL(IF($O$38=$B$1:$B$504,ROW($B$1:$B$504)-MIN(ROW($A$1:$A$504))+1,""), ROW()-34)),"")</f>
        <v/>
      </c>
      <c r="AC41" s="333" t="str" cm="1">
        <f t="array" ref="AC41">IFERROR(INDEX($A$1:$A$504,SMALL(IF($O$40=$B$1:$B$504,ROW($B$1:$B$504)-MIN(ROW($A$1:$A$504))+1,""), ROW()-34)),"")</f>
        <v/>
      </c>
      <c r="AD41" s="333" t="str" cm="1">
        <f t="array" ref="AD41">IFERROR(INDEX($A$1:$A$504,SMALL(IF($O$39=$B$1:$B$504,ROW($B$1:$B$504)-MIN(ROW($A$1:$A$504))+1,""), ROW()-34)),"")</f>
        <v/>
      </c>
      <c r="AE41" s="333" t="str" cm="1">
        <f t="array" ref="AE41">IFERROR(INDEX($A$1:$A$504,SMALL(IF($O$42=$B$1:$B$504,ROW($B$1:$B$504)-MIN(ROW($A$1:$A$504))+1,""), ROW()-34)),"")</f>
        <v/>
      </c>
      <c r="AF41" s="333" t="str" cm="1">
        <f t="array" ref="AF41">IFERROR(INDEX($A$1:$A$504,SMALL(IF($O$44=$B$1:$B$504,ROW($B$1:$B$504)-MIN(ROW($A$1:$A$504))+1,""), ROW()-34)),"")</f>
        <v/>
      </c>
      <c r="AG41" s="333" t="str" cm="1">
        <f t="array" ref="AG41">IFERROR(INDEX($A$1:$A$504,SMALL(IF($O$43=$B$1:$B$504,ROW($B$1:$B$504)-MIN(ROW($A$1:$A$504))+1,""), ROW()-34)),"")</f>
        <v/>
      </c>
      <c r="AH41" s="402" t="str" cm="1">
        <f t="array" ref="AH41">IFERROR(INDEX($A$1:$A$44,SMALL(IF($O$6=$B$1:$B$44,ROW($B$1:$B$44)-MIN(ROW($A$1:$A$44))+1,""), ROW()-1)),"")</f>
        <v/>
      </c>
      <c r="AI41" s="776" t="str" cm="1">
        <f t="array" ref="AI41">IFERROR(INDEX($A$45:$A$507,SMALL(IF($O$6=$B$45:$B$507,ROW($B$45:$B$507)-MIN(ROW($A$45:$A$507))+1,""), ROW()-1)),"")</f>
        <v/>
      </c>
      <c r="AJ41" s="223"/>
    </row>
    <row r="42" spans="1:36" s="61" customFormat="1" ht="12.75" customHeight="1">
      <c r="A42" s="268"/>
      <c r="B42" s="268"/>
      <c r="D42" s="1513"/>
      <c r="E42" s="1514"/>
      <c r="F42" s="978"/>
      <c r="G42" s="1513"/>
      <c r="H42" s="1514"/>
      <c r="I42" s="836"/>
      <c r="J42" s="1528"/>
      <c r="K42" s="430"/>
      <c r="L42" s="321"/>
      <c r="M42" s="244"/>
      <c r="O42" s="137" t="s">
        <v>1152</v>
      </c>
      <c r="P42" s="134" t="s">
        <v>909</v>
      </c>
      <c r="Q42" s="277">
        <f t="shared" si="7"/>
        <v>0</v>
      </c>
      <c r="R42" s="130"/>
      <c r="S42" s="130"/>
      <c r="U42" s="132"/>
      <c r="V42" s="1055"/>
      <c r="W42" s="130"/>
      <c r="X42" s="1056"/>
      <c r="AA42" s="333"/>
      <c r="AB42" s="333"/>
      <c r="AC42" s="333"/>
      <c r="AD42" s="333"/>
      <c r="AE42" s="333"/>
      <c r="AF42" s="333"/>
      <c r="AG42" s="333"/>
      <c r="AH42" s="1057"/>
      <c r="AI42" s="1057"/>
      <c r="AJ42" s="223"/>
    </row>
    <row r="43" spans="1:36" s="61" customFormat="1" ht="12.75" customHeight="1">
      <c r="A43" s="225" t="str" cm="1">
        <f t="array" ref="A43">_xlfn.IFS(G5=0,"",G5&gt;0,G5)</f>
        <v/>
      </c>
      <c r="B43" s="268" t="str" cm="1">
        <f t="array" ref="B43">_xlfn.IFS(I5=0,"",I5&gt;0,I5)</f>
        <v/>
      </c>
      <c r="D43" s="1515"/>
      <c r="E43" s="1516"/>
      <c r="F43" s="836"/>
      <c r="G43" s="1536"/>
      <c r="H43" s="1537"/>
      <c r="I43" s="892"/>
      <c r="J43" s="1528"/>
      <c r="K43" s="430"/>
      <c r="L43" s="321"/>
      <c r="M43" s="244" t="str">
        <f>IF(L43&lt;&gt;0,_xlfn.XLOOKUP(L43,$O$5:$O$45,$P$5:$P$45),"")</f>
        <v/>
      </c>
      <c r="O43" s="137" t="s">
        <v>1153</v>
      </c>
      <c r="P43" s="134" t="s">
        <v>1154</v>
      </c>
      <c r="Q43" s="277">
        <f t="shared" si="7"/>
        <v>0</v>
      </c>
      <c r="R43" s="130"/>
      <c r="S43" s="130"/>
      <c r="U43" s="113"/>
      <c r="Z43" s="61">
        <v>8</v>
      </c>
      <c r="AA43" s="333" t="str" cm="1">
        <f t="array" ref="AA43">IFERROR(INDEX($A$1:$A$504,SMALL(IF($O$37=$B$1:$B$504,ROW($B$1:$B$504)-MIN(ROW($A$1:$A$504))+1,""), ROW()-34)),"")</f>
        <v/>
      </c>
      <c r="AB43" s="333" t="str" cm="1">
        <f t="array" ref="AB43">IFERROR(INDEX($A$1:$A$504,SMALL(IF($O$38=$B$1:$B$504,ROW($B$1:$B$504)-MIN(ROW($A$1:$A$504))+1,""), ROW()-34)),"")</f>
        <v/>
      </c>
      <c r="AC43" s="333" t="str" cm="1">
        <f t="array" ref="AC43">IFERROR(INDEX($A$1:$A$504,SMALL(IF($O$40=$B$1:$B$504,ROW($B$1:$B$504)-MIN(ROW($A$1:$A$504))+1,""), ROW()-34)),"")</f>
        <v/>
      </c>
      <c r="AD43" s="333" t="str" cm="1">
        <f t="array" ref="AD43">IFERROR(INDEX($A$1:$A$504,SMALL(IF($O$39=$B$1:$B$504,ROW($B$1:$B$504)-MIN(ROW($A$1:$A$504))+1,""), ROW()-34)),"")</f>
        <v/>
      </c>
      <c r="AE43" s="333" t="str" cm="1">
        <f t="array" ref="AE43">IFERROR(INDEX($A$1:$A$504,SMALL(IF($O$42=$B$1:$B$504,ROW($B$1:$B$504)-MIN(ROW($A$1:$A$504))+1,""), ROW()-34)),"")</f>
        <v/>
      </c>
      <c r="AF43" s="333" t="str" cm="1">
        <f t="array" ref="AF43">IFERROR(INDEX($A$1:$A$504,SMALL(IF($O$44=$B$1:$B$504,ROW($B$1:$B$504)-MIN(ROW($A$1:$A$504))+1,""), ROW()-34)),"")</f>
        <v/>
      </c>
      <c r="AG43" s="333" t="str" cm="1">
        <f t="array" ref="AG43">IFERROR(INDEX($A$1:$A$504,SMALL(IF($O$44=$B$1:$B$504,ROW($B$1:$B$504)-MIN(ROW($A$1:$A$504))+1,""), ROW()-34)),"")</f>
        <v/>
      </c>
      <c r="AI43" s="223"/>
      <c r="AJ43" s="223"/>
    </row>
    <row r="44" spans="1:36" s="61" customFormat="1" ht="12.75" customHeight="1">
      <c r="A44" s="268" t="str" cm="1">
        <f t="array" ref="A44">_xlfn.IFS(G6=0,"",G6&gt;0,G6)</f>
        <v/>
      </c>
      <c r="B44" s="268" t="str" cm="1">
        <f t="array" ref="B44">_xlfn.IFS(I6=0,"",I6&gt;0,I6)</f>
        <v/>
      </c>
      <c r="D44" s="1529">
        <f>COUNTIFS(D5:E43,"*")</f>
        <v>20</v>
      </c>
      <c r="E44" s="1530"/>
      <c r="F44" s="836"/>
      <c r="G44" s="1532">
        <f>COUNTIFS(G5:H42,"*")</f>
        <v>0</v>
      </c>
      <c r="H44" s="1529"/>
      <c r="I44" s="892"/>
      <c r="J44" s="131">
        <f>COUNTIFS(K5:K43,"*")</f>
        <v>0</v>
      </c>
      <c r="K44" s="430"/>
      <c r="L44" s="138">
        <f ca="1">COUNTIFS(L4:L44,$P$37)+COUNTIFS(L4:L44,$P$38)+COUNTIFS(L4:L44,$P$39)+COUNTIFS(L4:L44,$P$40)+COUNTIFS(L4:L44,$P$41)+COUNTIFS(L4:L44,$P$42)+COUNTIFS(L4:L44,$P$45)+COUNTIFS(L4:L44,$P$46)</f>
        <v>0</v>
      </c>
      <c r="M44" s="323"/>
      <c r="O44" s="137" t="s">
        <v>1095</v>
      </c>
      <c r="P44" s="134" t="s">
        <v>1155</v>
      </c>
      <c r="Q44" s="277">
        <f t="shared" si="7"/>
        <v>0</v>
      </c>
      <c r="R44" s="130"/>
      <c r="U44" s="113"/>
      <c r="Z44" s="61">
        <v>9</v>
      </c>
      <c r="AA44" s="333" t="str" cm="1">
        <f t="array" ref="AA44">IFERROR(INDEX($A$1:$A$504,SMALL(IF($O$37=$B$1:$B$504,ROW($B$1:$B$504)-MIN(ROW($A$1:$A$504))+1,""), ROW()-34)),"")</f>
        <v/>
      </c>
      <c r="AB44" s="333" t="str" cm="1">
        <f t="array" ref="AB44">IFERROR(INDEX($A$1:$A$504,SMALL(IF($O$38=$B$1:$B$504,ROW($B$1:$B$504)-MIN(ROW($A$1:$A$504))+1,""), ROW()-34)),"")</f>
        <v/>
      </c>
      <c r="AC44" s="333" t="str" cm="1">
        <f t="array" ref="AC44">IFERROR(INDEX($A$1:$A$504,SMALL(IF($O$40=$B$1:$B$504,ROW($B$1:$B$504)-MIN(ROW($A$1:$A$504))+1,""), ROW()-34)),"")</f>
        <v/>
      </c>
      <c r="AD44" s="333" t="str" cm="1">
        <f t="array" ref="AD44">IFERROR(INDEX($A$1:$A$504,SMALL(IF($O$39=$B$1:$B$504,ROW($B$1:$B$504)-MIN(ROW($A$1:$A$504))+1,""), ROW()-34)),"")</f>
        <v/>
      </c>
      <c r="AE44" s="333" t="str" cm="1">
        <f t="array" ref="AE44">IFERROR(INDEX($A$1:$A$504,SMALL(IF($O$42=$B$1:$B$504,ROW($B$1:$B$504)-MIN(ROW($A$1:$A$504))+1,""), ROW()-34)),"")</f>
        <v/>
      </c>
      <c r="AF44" s="333" t="str" cm="1">
        <f t="array" ref="AF44">IFERROR(INDEX($A$1:$A$504,SMALL(IF($O$44=$B$1:$B$504,ROW($B$1:$B$504)-MIN(ROW($A$1:$A$504))+1,""), ROW()-34)),"")</f>
        <v/>
      </c>
      <c r="AG44" s="333" t="str" cm="1">
        <f t="array" ref="AG44">IFERROR(INDEX($A$1:$A$504,SMALL(IF($O$44=$B$1:$B$504,ROW($B$1:$B$504)-MIN(ROW($A$1:$A$504))+1,""), ROW()-34)),"")</f>
        <v/>
      </c>
      <c r="AI44" s="223"/>
      <c r="AJ44" s="223"/>
    </row>
    <row r="45" spans="1:36" s="61" customFormat="1" ht="12.75" customHeight="1">
      <c r="A45" s="268" t="str" cm="1">
        <f t="array" ref="A45">_xlfn.IFS(G7=0,"",G7&gt;0,G7)</f>
        <v/>
      </c>
      <c r="B45" s="268" t="str" cm="1">
        <f t="array" ref="B45">_xlfn.IFS(I7=0,"",I7&gt;0,I7)</f>
        <v/>
      </c>
      <c r="D45" s="1501"/>
      <c r="E45" s="1502"/>
      <c r="F45" s="138">
        <f>COUNTIFS(F5:F44,$O$37)+COUNTIFS(F5:F44,$O$38)+COUNTIFS(F5:F44,$O$39)+COUNTIFS(F5:F44,$O$40)+COUNTIFS(F5:F44,$O$41)+COUNTIFS(F5:F44,$O$42)+COUNTIFS(F5:F44,$O$44)+COUNTIFS(F5:F44,$O$45)</f>
        <v>4</v>
      </c>
      <c r="G45" s="1503"/>
      <c r="H45" s="1531"/>
      <c r="I45" s="255">
        <f>COUNTIFS(I5:I28,$O$37)+COUNTIFS(I5:I28,$O$38)+COUNTIFS(I5:I28,$O$39)+COUNTIFS(I5:I28,$O$40)+COUNTIFS(I5:I28,$O$41)+COUNTIFS(I5:I28,$O$42)+COUNTIFS(I5:I28,$O$44)+COUNTIFS(I5:I44,$O$45)</f>
        <v>0</v>
      </c>
      <c r="J45" s="113"/>
      <c r="K45" s="113" t="s">
        <v>173</v>
      </c>
      <c r="L45" s="323"/>
      <c r="M45" s="323"/>
      <c r="O45" s="137" t="s">
        <v>1096</v>
      </c>
      <c r="P45" s="134" t="s">
        <v>1097</v>
      </c>
      <c r="Q45" s="277">
        <f t="shared" si="7"/>
        <v>0</v>
      </c>
      <c r="U45" s="113"/>
      <c r="Z45" s="61">
        <v>10</v>
      </c>
      <c r="AA45" s="333" t="str" cm="1">
        <f t="array" ref="AA45">IFERROR(INDEX($A$1:$A$504,SMALL(IF($O$37=$B$1:$B$504,ROW($B$1:$B$504)-MIN(ROW($A$1:$A$504))+1,""), ROW()-34)),"")</f>
        <v/>
      </c>
      <c r="AB45" s="333" t="str" cm="1">
        <f t="array" ref="AB45">IFERROR(INDEX($A$1:$A$504,SMALL(IF($O$38=$B$1:$B$504,ROW($B$1:$B$504)-MIN(ROW($A$1:$A$504))+1,""), ROW()-34)),"")</f>
        <v/>
      </c>
      <c r="AC45" s="333" t="str" cm="1">
        <f t="array" ref="AC45">IFERROR(INDEX($A$1:$A$504,SMALL(IF($O$40=$B$1:$B$504,ROW($B$1:$B$504)-MIN(ROW($A$1:$A$504))+1,""), ROW()-34)),"")</f>
        <v/>
      </c>
      <c r="AD45" s="333" t="str" cm="1">
        <f t="array" ref="AD45">IFERROR(INDEX($A$1:$A$504,SMALL(IF($O$39=$B$1:$B$504,ROW($B$1:$B$504)-MIN(ROW($A$1:$A$504))+1,""), ROW()-34)),"")</f>
        <v/>
      </c>
      <c r="AE45" s="333" t="str" cm="1">
        <f t="array" ref="AE45">IFERROR(INDEX($A$1:$A$504,SMALL(IF($O$42=$B$1:$B$504,ROW($B$1:$B$504)-MIN(ROW($A$1:$A$504))+1,""), ROW()-34)),"")</f>
        <v/>
      </c>
      <c r="AF45" s="333" t="str" cm="1">
        <f t="array" ref="AF45">IFERROR(INDEX($A$1:$A$504,SMALL(IF($O$44=$B$1:$B$504,ROW($B$1:$B$504)-MIN(ROW($A$1:$A$504))+1,""), ROW()-34)),"")</f>
        <v/>
      </c>
      <c r="AG45" s="333" t="str" cm="1">
        <f t="array" ref="AG45">IFERROR(INDEX($A$1:$A$504,SMALL(IF($O$44=$B$1:$B$504,ROW($B$1:$B$504)-MIN(ROW($A$1:$A$504))+1,""), ROW()-34)),"")</f>
        <v/>
      </c>
      <c r="AI45" s="223"/>
      <c r="AJ45" s="223"/>
    </row>
    <row r="46" spans="1:36" s="61" customFormat="1" ht="12.75" customHeight="1">
      <c r="A46" s="268" t="str" cm="1">
        <f t="array" ref="A46">_xlfn.IFS(G8=0,"",G8&gt;0,G8)</f>
        <v/>
      </c>
      <c r="B46" s="268" t="str" cm="1">
        <f t="array" ref="B46">_xlfn.IFS(I8=0,"",I8&gt;0,I8)</f>
        <v/>
      </c>
      <c r="D46" s="1511" t="s">
        <v>1098</v>
      </c>
      <c r="E46" s="1512"/>
      <c r="F46" s="139"/>
      <c r="I46" s="132"/>
      <c r="J46" s="61" t="s">
        <v>173</v>
      </c>
      <c r="L46" s="62"/>
      <c r="M46" s="62"/>
      <c r="O46" s="137" t="s">
        <v>1099</v>
      </c>
      <c r="P46" s="134" t="s">
        <v>1100</v>
      </c>
      <c r="Q46" s="277">
        <f t="shared" si="7"/>
        <v>0</v>
      </c>
      <c r="Z46" s="61">
        <v>11</v>
      </c>
      <c r="AA46" s="333" t="str" cm="1">
        <f t="array" ref="AA46">IFERROR(INDEX($A$1:$A$504,SMALL(IF($O$37=$B$1:$B$504,ROW($B$1:$B$504)-MIN(ROW($A$1:$A$504))+1,""), ROW()-34)),"")</f>
        <v/>
      </c>
      <c r="AB46" s="333" t="str" cm="1">
        <f t="array" ref="AB46">IFERROR(INDEX($A$1:$A$504,SMALL(IF($O$38=$B$1:$B$504,ROW($B$1:$B$504)-MIN(ROW($A$1:$A$504))+1,""), ROW()-34)),"")</f>
        <v/>
      </c>
      <c r="AC46" s="333" t="str" cm="1">
        <f t="array" ref="AC46">IFERROR(INDEX($A$1:$A$504,SMALL(IF($O$40=$B$1:$B$504,ROW($B$1:$B$504)-MIN(ROW($A$1:$A$504))+1,""), ROW()-34)),"")</f>
        <v/>
      </c>
      <c r="AD46" s="333" t="str" cm="1">
        <f t="array" ref="AD46">IFERROR(INDEX($A$1:$A$504,SMALL(IF($O$39=$B$1:$B$504,ROW($B$1:$B$504)-MIN(ROW($A$1:$A$504))+1,""), ROW()-34)),"")</f>
        <v/>
      </c>
      <c r="AE46" s="333" t="str" cm="1">
        <f t="array" ref="AE46">IFERROR(INDEX($A$1:$A$504,SMALL(IF($O$42=$B$1:$B$504,ROW($B$1:$B$504)-MIN(ROW($A$1:$A$504))+1,""), ROW()-34)),"")</f>
        <v/>
      </c>
      <c r="AF46" s="333" t="str" cm="1">
        <f t="array" ref="AF46">IFERROR(INDEX($A$1:$A$504,SMALL(IF($O$44=$B$1:$B$504,ROW($B$1:$B$504)-MIN(ROW($A$1:$A$504))+1,""), ROW()-34)),"")</f>
        <v/>
      </c>
      <c r="AG46" s="333" t="str" cm="1">
        <f t="array" ref="AG46">IFERROR(INDEX($A$1:$A$504,SMALL(IF($O$44=$B$1:$B$504,ROW($B$1:$B$504)-MIN(ROW($A$1:$A$504))+1,""), ROW()-34)),"")</f>
        <v/>
      </c>
      <c r="AI46" s="223"/>
      <c r="AJ46" s="223"/>
    </row>
    <row r="47" spans="1:36" s="61" customFormat="1" ht="12.75" customHeight="1">
      <c r="A47" s="268" t="str" cm="1">
        <f t="array" ref="A47">_xlfn.IFS(G9=0,"",G9&gt;0,G9)</f>
        <v/>
      </c>
      <c r="B47" s="268" t="str" cm="1">
        <f t="array" ref="B47">_xlfn.IFS(I9=0,"",I9&gt;0,I9)</f>
        <v/>
      </c>
      <c r="D47" s="1519" t="s">
        <v>1101</v>
      </c>
      <c r="E47" s="1520"/>
      <c r="F47" s="62"/>
      <c r="I47" s="62"/>
      <c r="L47" s="62"/>
      <c r="M47" s="62"/>
      <c r="O47" s="63"/>
      <c r="Z47" s="61">
        <v>12</v>
      </c>
      <c r="AA47" s="333" t="str" cm="1">
        <f t="array" ref="AA47">IFERROR(INDEX($A$1:$A$504,SMALL(IF($O$37=$B$1:$B$504,ROW($B$1:$B$504)-MIN(ROW($A$1:$A$504))+1,""), ROW()-34)),"")</f>
        <v/>
      </c>
      <c r="AB47" s="333" t="str" cm="1">
        <f t="array" ref="AB47">IFERROR(INDEX($A$1:$A$504,SMALL(IF($O$38=$B$1:$B$504,ROW($B$1:$B$504)-MIN(ROW($A$1:$A$504))+1,""), ROW()-34)),"")</f>
        <v/>
      </c>
      <c r="AC47" s="333" t="str" cm="1">
        <f t="array" ref="AC47">IFERROR(INDEX($A$1:$A$504,SMALL(IF($O$40=$B$1:$B$504,ROW($B$1:$B$504)-MIN(ROW($A$1:$A$504))+1,""), ROW()-34)),"")</f>
        <v/>
      </c>
      <c r="AD47" s="333" t="str" cm="1">
        <f t="array" ref="AD47">IFERROR(INDEX($A$1:$A$504,SMALL(IF($O$39=$B$1:$B$504,ROW($B$1:$B$504)-MIN(ROW($A$1:$A$504))+1,""), ROW()-34)),"")</f>
        <v/>
      </c>
      <c r="AE47" s="333" t="str" cm="1">
        <f t="array" ref="AE47">IFERROR(INDEX($A$1:$A$504,SMALL(IF($O$42=$B$1:$B$504,ROW($B$1:$B$504)-MIN(ROW($A$1:$A$504))+1,""), ROW()-34)),"")</f>
        <v/>
      </c>
      <c r="AF47" s="333" t="str" cm="1">
        <f t="array" ref="AF47">IFERROR(INDEX($A$1:$A$504,SMALL(IF($O$44=$B$1:$B$504,ROW($B$1:$B$504)-MIN(ROW($A$1:$A$504))+1,""), ROW()-34)),"")</f>
        <v/>
      </c>
      <c r="AG47" s="333" t="str" cm="1">
        <f t="array" ref="AG47">IFERROR(INDEX($A$1:$A$504,SMALL(IF($O$44=$B$1:$B$504,ROW($B$1:$B$504)-MIN(ROW($A$1:$A$504))+1,""), ROW()-34)),"")</f>
        <v/>
      </c>
      <c r="AI47" s="223"/>
      <c r="AJ47" s="223"/>
    </row>
    <row r="48" spans="1:36" s="61" customFormat="1" ht="12.75" customHeight="1">
      <c r="A48" s="268" t="str" cm="1">
        <f t="array" ref="A48">_xlfn.IFS(G10=0,"",G10&gt;0,G10)</f>
        <v/>
      </c>
      <c r="B48" s="268" t="str" cm="1">
        <f t="array" ref="B48">_xlfn.IFS(I10=0,"",I10&gt;0,I10)</f>
        <v/>
      </c>
      <c r="D48" s="1517" t="s">
        <v>1102</v>
      </c>
      <c r="E48" s="1518"/>
      <c r="F48" s="62"/>
      <c r="I48" s="62"/>
      <c r="K48" s="61" t="s">
        <v>173</v>
      </c>
      <c r="L48" s="62"/>
      <c r="M48" s="62"/>
      <c r="O48" s="63"/>
      <c r="Z48" s="61">
        <v>13</v>
      </c>
      <c r="AA48" s="333" t="str" cm="1">
        <f t="array" ref="AA48">IFERROR(INDEX($A$1:$A$504,SMALL(IF($O$37=$B$1:$B$504,ROW($B$1:$B$504)-MIN(ROW($A$1:$A$504))+1,""), ROW()-34)),"")</f>
        <v/>
      </c>
      <c r="AB48" s="333" t="str" cm="1">
        <f t="array" ref="AB48">IFERROR(INDEX($A$1:$A$504,SMALL(IF($O$38=$B$1:$B$504,ROW($B$1:$B$504)-MIN(ROW($A$1:$A$504))+1,""), ROW()-34)),"")</f>
        <v/>
      </c>
      <c r="AC48" s="333" t="str" cm="1">
        <f t="array" ref="AC48">IFERROR(INDEX($A$1:$A$504,SMALL(IF($O$40=$B$1:$B$504,ROW($B$1:$B$504)-MIN(ROW($A$1:$A$504))+1,""), ROW()-34)),"")</f>
        <v/>
      </c>
      <c r="AD48" s="333" t="str" cm="1">
        <f t="array" ref="AD48">IFERROR(INDEX($A$1:$A$504,SMALL(IF($O$39=$B$1:$B$504,ROW($B$1:$B$504)-MIN(ROW($A$1:$A$504))+1,""), ROW()-34)),"")</f>
        <v/>
      </c>
      <c r="AE48" s="333" t="str" cm="1">
        <f t="array" ref="AE48">IFERROR(INDEX($A$1:$A$504,SMALL(IF($O$42=$B$1:$B$504,ROW($B$1:$B$504)-MIN(ROW($A$1:$A$504))+1,""), ROW()-34)),"")</f>
        <v/>
      </c>
      <c r="AF48" s="333" t="str" cm="1">
        <f t="array" ref="AF48">IFERROR(INDEX($A$1:$A$504,SMALL(IF($O$44=$B$1:$B$504,ROW($B$1:$B$504)-MIN(ROW($A$1:$A$504))+1,""), ROW()-34)),"")</f>
        <v/>
      </c>
      <c r="AG48" s="333" t="str" cm="1">
        <f t="array" ref="AG48">IFERROR(INDEX($A$1:$A$504,SMALL(IF($O$44=$B$1:$B$504,ROW($B$1:$B$504)-MIN(ROW($A$1:$A$504))+1,""), ROW()-34)),"")</f>
        <v/>
      </c>
      <c r="AI48" s="223"/>
      <c r="AJ48" s="223"/>
    </row>
    <row r="49" spans="1:36" s="61" customFormat="1" ht="12.75" customHeight="1">
      <c r="A49" s="268" t="str" cm="1">
        <f t="array" ref="A49">_xlfn.IFS(G11=0,"",G11&gt;0,G11)</f>
        <v/>
      </c>
      <c r="B49" s="268" t="str" cm="1">
        <f t="array" ref="B49">_xlfn.IFS(I11=0,"",I11&gt;0,I11)</f>
        <v/>
      </c>
      <c r="D49" s="1507"/>
      <c r="E49" s="1508"/>
      <c r="F49" s="62"/>
      <c r="I49" s="62"/>
      <c r="L49" s="62"/>
      <c r="M49" s="62"/>
      <c r="O49" s="63"/>
      <c r="Z49" s="61">
        <v>14</v>
      </c>
      <c r="AA49" s="333" t="str" cm="1">
        <f t="array" ref="AA49">IFERROR(INDEX($A$1:$A$504,SMALL(IF($O$37=$B$1:$B$504,ROW($B$1:$B$504)-MIN(ROW($A$1:$A$504))+1,""), ROW()-34)),"")</f>
        <v/>
      </c>
      <c r="AB49" s="333" t="str" cm="1">
        <f t="array" ref="AB49">IFERROR(INDEX($A$1:$A$504,SMALL(IF($O$38=$B$1:$B$504,ROW($B$1:$B$504)-MIN(ROW($A$1:$A$504))+1,""), ROW()-34)),"")</f>
        <v/>
      </c>
      <c r="AC49" s="333" t="str" cm="1">
        <f t="array" ref="AC49">IFERROR(INDEX($A$1:$A$504,SMALL(IF($O$40=$B$1:$B$504,ROW($B$1:$B$504)-MIN(ROW($A$1:$A$504))+1,""), ROW()-34)),"")</f>
        <v/>
      </c>
      <c r="AD49" s="333" t="str" cm="1">
        <f t="array" ref="AD49">IFERROR(INDEX($A$1:$A$504,SMALL(IF($O$39=$B$1:$B$504,ROW($B$1:$B$504)-MIN(ROW($A$1:$A$504))+1,""), ROW()-34)),"")</f>
        <v/>
      </c>
      <c r="AE49" s="333" t="str" cm="1">
        <f t="array" ref="AE49">IFERROR(INDEX($A$1:$A$504,SMALL(IF($O$42=$B$1:$B$504,ROW($B$1:$B$504)-MIN(ROW($A$1:$A$504))+1,""), ROW()-34)),"")</f>
        <v/>
      </c>
      <c r="AF49" s="333" t="str" cm="1">
        <f t="array" ref="AF49">IFERROR(INDEX($A$1:$A$504,SMALL(IF($O$44=$B$1:$B$504,ROW($B$1:$B$504)-MIN(ROW($A$1:$A$504))+1,""), ROW()-34)),"")</f>
        <v/>
      </c>
      <c r="AG49" s="333" t="str" cm="1">
        <f t="array" ref="AG49">IFERROR(INDEX($A$1:$A$504,SMALL(IF($O$44=$B$1:$B$504,ROW($B$1:$B$504)-MIN(ROW($A$1:$A$504))+1,""), ROW()-34)),"")</f>
        <v/>
      </c>
      <c r="AI49" s="223"/>
      <c r="AJ49" s="223"/>
    </row>
    <row r="50" spans="1:36" s="61" customFormat="1" ht="12.75" customHeight="1">
      <c r="A50" s="268" t="str" cm="1">
        <f t="array" ref="A50">_xlfn.IFS(G12=0,"",G12&gt;0,G12)</f>
        <v/>
      </c>
      <c r="B50" s="268" t="str" cm="1">
        <f t="array" ref="B50">_xlfn.IFS(I12=0,"",I12&gt;0,I12)</f>
        <v/>
      </c>
      <c r="D50" s="1507"/>
      <c r="E50" s="1508"/>
      <c r="F50" s="62"/>
      <c r="I50" s="62"/>
      <c r="J50" s="1509"/>
      <c r="K50" s="1509"/>
      <c r="L50" s="116"/>
      <c r="M50" s="116"/>
      <c r="O50" s="63"/>
      <c r="Z50" s="61">
        <v>16</v>
      </c>
      <c r="AA50" s="333" t="str" cm="1">
        <f t="array" ref="AA50">IFERROR(INDEX($A$1:$A$504,SMALL(IF($O$37=$B$1:$B$504,ROW($B$1:$B$504)-MIN(ROW($A$1:$A$504))+1,""), ROW()-34)),"")</f>
        <v/>
      </c>
      <c r="AB50" s="333" t="str" cm="1">
        <f t="array" ref="AB50">IFERROR(INDEX($A$1:$A$504,SMALL(IF($O$38=$B$1:$B$504,ROW($B$1:$B$504)-MIN(ROW($A$1:$A$504))+1,""), ROW()-34)),"")</f>
        <v/>
      </c>
      <c r="AC50" s="333" t="str" cm="1">
        <f t="array" ref="AC50">IFERROR(INDEX($A$1:$A$504,SMALL(IF($O$40=$B$1:$B$504,ROW($B$1:$B$504)-MIN(ROW($A$1:$A$504))+1,""), ROW()-34)),"")</f>
        <v/>
      </c>
      <c r="AD50" s="333" t="str" cm="1">
        <f t="array" ref="AD50">IFERROR(INDEX($A$1:$A$504,SMALL(IF($O$39=$B$1:$B$504,ROW($B$1:$B$504)-MIN(ROW($A$1:$A$504))+1,""), ROW()-34)),"")</f>
        <v/>
      </c>
      <c r="AE50" s="333" t="str" cm="1">
        <f t="array" ref="AE50">IFERROR(INDEX($A$1:$A$504,SMALL(IF($O$42=$B$1:$B$504,ROW($B$1:$B$504)-MIN(ROW($A$1:$A$504))+1,""), ROW()-34)),"")</f>
        <v/>
      </c>
      <c r="AF50" s="333" t="str" cm="1">
        <f t="array" ref="AF50">IFERROR(INDEX($A$1:$A$504,SMALL(IF($O$44=$B$1:$B$504,ROW($B$1:$B$504)-MIN(ROW($A$1:$A$504))+1,""), ROW()-34)),"")</f>
        <v/>
      </c>
      <c r="AG50" s="333" t="str" cm="1">
        <f t="array" ref="AG50">IFERROR(INDEX($A$1:$A$504,SMALL(IF($O$44=$B$1:$B$504,ROW($B$1:$B$504)-MIN(ROW($A$1:$A$504))+1,""), ROW()-34)),"")</f>
        <v/>
      </c>
      <c r="AI50" s="223"/>
      <c r="AJ50" s="223"/>
    </row>
    <row r="51" spans="1:36" s="61" customFormat="1" ht="12.75" customHeight="1">
      <c r="A51" s="268" t="str" cm="1">
        <f t="array" ref="A51">_xlfn.IFS(G13=0,"",G13&gt;0,G13)</f>
        <v/>
      </c>
      <c r="B51" s="268" t="str" cm="1">
        <f t="array" ref="B51">_xlfn.IFS(I13=0,"",I13&gt;0,I13)</f>
        <v/>
      </c>
      <c r="D51" s="1507"/>
      <c r="E51" s="1508"/>
      <c r="F51" s="62"/>
      <c r="I51" s="62"/>
      <c r="J51" s="1509"/>
      <c r="K51" s="1509"/>
      <c r="L51" s="130"/>
      <c r="M51" s="130"/>
      <c r="O51" s="63"/>
      <c r="Z51" s="61">
        <v>12</v>
      </c>
      <c r="AA51" s="333" t="str" cm="1">
        <f t="array" ref="AA51">IFERROR(INDEX($A$1:$A$504,SMALL(IF($O$37=$B$1:$B$504,ROW($B$1:$B$504)-MIN(ROW($A$1:$A$504))+1,""), ROW()-34)),"")</f>
        <v/>
      </c>
      <c r="AB51" s="333" t="str" cm="1">
        <f t="array" ref="AB51">IFERROR(INDEX($A$1:$A$504,SMALL(IF($O$38=$B$1:$B$504,ROW($B$1:$B$504)-MIN(ROW($A$1:$A$504))+1,""), ROW()-34)),"")</f>
        <v/>
      </c>
      <c r="AC51" s="333" t="str" cm="1">
        <f t="array" ref="AC51">IFERROR(INDEX($A$1:$A$504,SMALL(IF($O$40=$B$1:$B$504,ROW($B$1:$B$504)-MIN(ROW($A$1:$A$504))+1,""), ROW()-34)),"")</f>
        <v/>
      </c>
      <c r="AD51" s="333" t="str" cm="1">
        <f t="array" ref="AD51">IFERROR(INDEX($A$1:$A$504,SMALL(IF($O$39=$B$1:$B$504,ROW($B$1:$B$504)-MIN(ROW($A$1:$A$504))+1,""), ROW()-34)),"")</f>
        <v/>
      </c>
      <c r="AE51" s="333" t="str" cm="1">
        <f t="array" ref="AE51">IFERROR(INDEX($A$1:$A$504,SMALL(IF($O$42=$B$1:$B$504,ROW($B$1:$B$504)-MIN(ROW($A$1:$A$504))+1,""), ROW()-34)),"")</f>
        <v/>
      </c>
      <c r="AF51" s="333" t="str" cm="1">
        <f t="array" ref="AF51">IFERROR(INDEX($A$1:$A$504,SMALL(IF($O$44=$B$1:$B$504,ROW($B$1:$B$504)-MIN(ROW($A$1:$A$504))+1,""), ROW()-34)),"")</f>
        <v/>
      </c>
      <c r="AG51" s="333" t="str" cm="1">
        <f t="array" ref="AG51">IFERROR(INDEX($A$1:$A$504,SMALL(IF($O$44=$B$1:$B$504,ROW($B$1:$B$504)-MIN(ROW($A$1:$A$504))+1,""), ROW()-34)),"")</f>
        <v/>
      </c>
      <c r="AI51" s="223"/>
      <c r="AJ51" s="223"/>
    </row>
    <row r="52" spans="1:36" s="61" customFormat="1" ht="12.75" customHeight="1">
      <c r="A52" s="268" t="str" cm="1">
        <f t="array" ref="A52">_xlfn.IFS(G14=0,"",G14&gt;0,G14)</f>
        <v/>
      </c>
      <c r="B52" s="268" t="str" cm="1">
        <f t="array" ref="B52">_xlfn.IFS(I14=0,"",I14&gt;0,I14)</f>
        <v/>
      </c>
      <c r="F52" s="62"/>
      <c r="I52" s="62"/>
      <c r="J52" s="1509"/>
      <c r="K52" s="1509"/>
      <c r="L52" s="130"/>
      <c r="M52" s="130"/>
      <c r="O52" s="63"/>
      <c r="Z52" s="61">
        <v>13</v>
      </c>
      <c r="AA52" s="333" t="str" cm="1">
        <f t="array" ref="AA52">IFERROR(INDEX($A$1:$A$504,SMALL(IF($O$37=$B$1:$B$504,ROW($B$1:$B$504)-MIN(ROW($A$1:$A$504))+1,""), ROW()-34)),"")</f>
        <v/>
      </c>
      <c r="AB52" s="333" t="str" cm="1">
        <f t="array" ref="AB52">IFERROR(INDEX($A$1:$A$504,SMALL(IF($O$38=$B$1:$B$504,ROW($B$1:$B$504)-MIN(ROW($A$1:$A$504))+1,""), ROW()-34)),"")</f>
        <v/>
      </c>
      <c r="AC52" s="333" t="str" cm="1">
        <f t="array" ref="AC52">IFERROR(INDEX($A$1:$A$504,SMALL(IF($O$40=$B$1:$B$504,ROW($B$1:$B$504)-MIN(ROW($A$1:$A$504))+1,""), ROW()-34)),"")</f>
        <v/>
      </c>
      <c r="AD52" s="333" t="str" cm="1">
        <f t="array" ref="AD52">IFERROR(INDEX($A$1:$A$504,SMALL(IF($O$39=$B$1:$B$504,ROW($B$1:$B$504)-MIN(ROW($A$1:$A$504))+1,""), ROW()-34)),"")</f>
        <v/>
      </c>
      <c r="AE52" s="333" t="str" cm="1">
        <f t="array" ref="AE52">IFERROR(INDEX($A$1:$A$504,SMALL(IF($O$42=$B$1:$B$504,ROW($B$1:$B$504)-MIN(ROW($A$1:$A$504))+1,""), ROW()-34)),"")</f>
        <v/>
      </c>
      <c r="AF52" s="333" t="str" cm="1">
        <f t="array" ref="AF52">IFERROR(INDEX($A$1:$A$504,SMALL(IF($O$44=$B$1:$B$504,ROW($B$1:$B$504)-MIN(ROW($A$1:$A$504))+1,""), ROW()-34)),"")</f>
        <v/>
      </c>
      <c r="AG52" s="333" t="str" cm="1">
        <f t="array" ref="AG52">IFERROR(INDEX($A$1:$A$504,SMALL(IF($O$44=$B$1:$B$504,ROW($B$1:$B$504)-MIN(ROW($A$1:$A$504))+1,""), ROW()-34)),"")</f>
        <v/>
      </c>
      <c r="AI52" s="223"/>
      <c r="AJ52" s="223"/>
    </row>
    <row r="53" spans="1:36" s="61" customFormat="1" ht="12.75" customHeight="1">
      <c r="A53" s="268" t="str" cm="1">
        <f t="array" ref="A53">_xlfn.IFS(G15=0,"",G15&gt;0,G15)</f>
        <v/>
      </c>
      <c r="B53" s="268" t="str" cm="1">
        <f t="array" ref="B53">_xlfn.IFS(I15=0,"",I15&gt;0,I15)</f>
        <v/>
      </c>
      <c r="F53" s="62"/>
      <c r="I53" s="62"/>
      <c r="J53" s="1509"/>
      <c r="K53" s="1509"/>
      <c r="L53" s="130"/>
      <c r="M53" s="130"/>
      <c r="O53" s="63"/>
      <c r="Z53" s="61">
        <v>14</v>
      </c>
      <c r="AA53" s="333" t="str" cm="1">
        <f t="array" ref="AA53">IFERROR(INDEX($A$1:$A$504,SMALL(IF($O$37=$B$1:$B$504,ROW($B$1:$B$504)-MIN(ROW($A$1:$A$504))+1,""), ROW()-34)),"")</f>
        <v/>
      </c>
      <c r="AB53" s="333" t="str" cm="1">
        <f t="array" ref="AB53">IFERROR(INDEX($A$1:$A$504,SMALL(IF($O$38=$B$1:$B$504,ROW($B$1:$B$504)-MIN(ROW($A$1:$A$504))+1,""), ROW()-34)),"")</f>
        <v/>
      </c>
      <c r="AC53" s="333" t="str" cm="1">
        <f t="array" ref="AC53">IFERROR(INDEX($A$1:$A$504,SMALL(IF($O$40=$B$1:$B$504,ROW($B$1:$B$504)-MIN(ROW($A$1:$A$504))+1,""), ROW()-34)),"")</f>
        <v/>
      </c>
      <c r="AD53" s="333" t="str" cm="1">
        <f t="array" ref="AD53">IFERROR(INDEX($A$1:$A$504,SMALL(IF($O$39=$B$1:$B$504,ROW($B$1:$B$504)-MIN(ROW($A$1:$A$504))+1,""), ROW()-34)),"")</f>
        <v/>
      </c>
      <c r="AE53" s="333" t="str" cm="1">
        <f t="array" ref="AE53">IFERROR(INDEX($A$1:$A$504,SMALL(IF($O$42=$B$1:$B$504,ROW($B$1:$B$504)-MIN(ROW($A$1:$A$504))+1,""), ROW()-34)),"")</f>
        <v/>
      </c>
      <c r="AF53" s="333" t="str" cm="1">
        <f t="array" ref="AF53">IFERROR(INDEX($A$1:$A$504,SMALL(IF($O$44=$B$1:$B$504,ROW($B$1:$B$504)-MIN(ROW($A$1:$A$504))+1,""), ROW()-34)),"")</f>
        <v/>
      </c>
      <c r="AG53" s="333" t="str" cm="1">
        <f t="array" ref="AG53">IFERROR(INDEX($A$1:$A$504,SMALL(IF($O$44=$B$1:$B$504,ROW($B$1:$B$504)-MIN(ROW($A$1:$A$504))+1,""), ROW()-34)),"")</f>
        <v/>
      </c>
      <c r="AI53" s="223"/>
      <c r="AJ53" s="223"/>
    </row>
    <row r="54" spans="1:36" s="61" customFormat="1" ht="18">
      <c r="A54" s="268" t="str" cm="1">
        <f t="array" ref="A54">_xlfn.IFS(G16=0,"",G16&gt;0,G16)</f>
        <v/>
      </c>
      <c r="B54" s="268" t="str" cm="1">
        <f t="array" ref="B54">_xlfn.IFS(I16=0,"",I16&gt;0,I16)</f>
        <v/>
      </c>
      <c r="D54" s="1526" t="s">
        <v>1118</v>
      </c>
      <c r="E54" s="1527"/>
      <c r="F54" s="1180"/>
      <c r="G54" s="1181"/>
      <c r="H54" s="1182"/>
      <c r="I54" s="1183"/>
      <c r="J54" s="1538">
        <f ca="1">TODAY()</f>
        <v>46189</v>
      </c>
      <c r="K54" s="1539"/>
      <c r="L54" s="1539"/>
      <c r="M54" s="1540"/>
      <c r="O54" s="63"/>
      <c r="Z54" s="61">
        <v>15</v>
      </c>
      <c r="AA54" s="333" t="str" cm="1">
        <f t="array" ref="AA54">IFERROR(INDEX($A$1:$A$504,SMALL(IF($O$37=$B$1:$B$504,ROW($B$1:$B$504)-MIN(ROW($A$1:$A$504))+1,""), ROW()-34)),"")</f>
        <v/>
      </c>
      <c r="AB54" s="333" t="str" cm="1">
        <f t="array" ref="AB54">IFERROR(INDEX($A$1:$A$504,SMALL(IF($O$38=$B$1:$B$504,ROW($B$1:$B$504)-MIN(ROW($A$1:$A$504))+1,""), ROW()-34)),"")</f>
        <v/>
      </c>
      <c r="AC54" s="333" t="str" cm="1">
        <f t="array" ref="AC54">IFERROR(INDEX($A$1:$A$504,SMALL(IF($O$40=$B$1:$B$504,ROW($B$1:$B$504)-MIN(ROW($A$1:$A$504))+1,""), ROW()-34)),"")</f>
        <v/>
      </c>
      <c r="AD54" s="333" t="str" cm="1">
        <f t="array" ref="AD54">IFERROR(INDEX($A$1:$A$504,SMALL(IF($O$39=$B$1:$B$504,ROW($B$1:$B$504)-MIN(ROW($A$1:$A$504))+1,""), ROW()-34)),"")</f>
        <v/>
      </c>
      <c r="AE54" s="333" t="str" cm="1">
        <f t="array" ref="AE54">IFERROR(INDEX($A$1:$A$504,SMALL(IF($O$42=$B$1:$B$504,ROW($B$1:$B$504)-MIN(ROW($A$1:$A$504))+1,""), ROW()-34)),"")</f>
        <v/>
      </c>
      <c r="AF54" s="333" t="str" cm="1">
        <f t="array" ref="AF54">IFERROR(INDEX($A$1:$A$504,SMALL(IF($O$44=$B$1:$B$504,ROW($B$1:$B$504)-MIN(ROW($A$1:$A$504))+1,""), ROW()-34)),"")</f>
        <v/>
      </c>
      <c r="AG54" s="333" t="str" cm="1">
        <f t="array" ref="AG54">IFERROR(INDEX($A$1:$A$504,SMALL(IF($O$44=$B$1:$B$504,ROW($B$1:$B$504)-MIN(ROW($A$1:$A$504))+1,""), ROW()-34)),"")</f>
        <v/>
      </c>
      <c r="AI54" s="223"/>
      <c r="AJ54" s="223"/>
    </row>
    <row r="55" spans="1:36" s="61" customFormat="1" ht="18">
      <c r="A55" s="268" t="str" cm="1">
        <f t="array" ref="A55">_xlfn.IFS(G17=0,"",G17&gt;0,G17)</f>
        <v/>
      </c>
      <c r="B55" s="268" t="str" cm="1">
        <f t="array" ref="B55">_xlfn.IFS(I17=0,"",I17&gt;0,I17)</f>
        <v/>
      </c>
      <c r="D55" s="1521" t="s">
        <v>1119</v>
      </c>
      <c r="E55" s="1522"/>
      <c r="F55"/>
      <c r="G55" s="1311" t="s">
        <v>1120</v>
      </c>
      <c r="H55" s="1312"/>
      <c r="I55" s="1312"/>
      <c r="J55" s="1312"/>
      <c r="K55" s="1312"/>
      <c r="L55" s="1312"/>
      <c r="M55" s="1313"/>
      <c r="O55" s="63"/>
    </row>
    <row r="56" spans="1:36" s="61" customFormat="1" ht="15" customHeight="1">
      <c r="A56" s="268" t="str" cm="1">
        <f t="array" ref="A56">_xlfn.IFS(G18=0,"",G18&gt;0,G18)</f>
        <v/>
      </c>
      <c r="B56" s="268" t="str" cm="1">
        <f t="array" ref="B56">_xlfn.IFS(I18=0,"",I18&gt;0,I18)</f>
        <v/>
      </c>
      <c r="D56" s="1068" t="s">
        <v>1121</v>
      </c>
      <c r="E56" s="1069" t="str">
        <f>'2nd Shift '!U9&amp;"  "&amp;"Units"</f>
        <v>8000  Units</v>
      </c>
      <c r="F56" s="1045"/>
      <c r="G56" s="1525" t="s">
        <v>1156</v>
      </c>
      <c r="H56" s="1525"/>
      <c r="I56" s="1525"/>
      <c r="J56" s="1525"/>
      <c r="K56" s="1525"/>
      <c r="L56" s="1525"/>
      <c r="M56" s="1525"/>
      <c r="O56" s="63"/>
    </row>
    <row r="57" spans="1:36" s="61" customFormat="1" ht="15" customHeight="1">
      <c r="A57" s="268" t="str" cm="1">
        <f t="array" ref="A57">_xlfn.IFS(G19=0,"",G19&gt;0,G19)</f>
        <v/>
      </c>
      <c r="B57" s="268" t="str" cm="1">
        <f t="array" ref="B57">_xlfn.IFS(I19=0,"",I19&gt;0,I19)</f>
        <v/>
      </c>
      <c r="D57" s="1070" t="s">
        <v>1157</v>
      </c>
      <c r="E57" s="1042" t="str">
        <f>'2nd Shift '!U10&amp;"  "&amp;"Units"</f>
        <v>7933  Units</v>
      </c>
      <c r="F57" s="1073"/>
      <c r="G57" s="1287"/>
      <c r="H57" s="1287"/>
      <c r="I57" s="1287"/>
      <c r="J57" s="1287"/>
      <c r="K57" s="1287"/>
      <c r="L57" s="1287"/>
      <c r="M57" s="1287"/>
      <c r="O57" s="63"/>
    </row>
    <row r="58" spans="1:36" s="61" customFormat="1" ht="12.75" customHeight="1">
      <c r="A58" s="268" t="str" cm="1">
        <f t="array" ref="A58">_xlfn.IFS(G20=0,"",G20&gt;0,G20)</f>
        <v/>
      </c>
      <c r="B58" s="268" t="str" cm="1">
        <f t="array" ref="B58">_xlfn.IFS(I20=0,"",I20&gt;0,I20)</f>
        <v/>
      </c>
      <c r="D58" s="388"/>
      <c r="E58" s="388"/>
      <c r="F58" s="388"/>
      <c r="G58" s="1287" t="s">
        <v>1158</v>
      </c>
      <c r="H58" s="1287"/>
      <c r="I58" s="1287"/>
      <c r="J58" s="1287"/>
      <c r="K58" s="1287"/>
      <c r="L58" s="1287"/>
      <c r="M58" s="1287"/>
      <c r="O58" s="63"/>
      <c r="AG58" s="245"/>
    </row>
    <row r="59" spans="1:36" s="61" customFormat="1" ht="12.75" customHeight="1">
      <c r="A59" s="268" t="str" cm="1">
        <f t="array" ref="A59">_xlfn.IFS(G21=0,"",G21&gt;0,G21)</f>
        <v/>
      </c>
      <c r="B59" s="268" t="str" cm="1">
        <f t="array" ref="B59">_xlfn.IFS(I21=0,"",I21&gt;0,I21)</f>
        <v/>
      </c>
      <c r="D59" s="1523" t="s">
        <v>1127</v>
      </c>
      <c r="E59" s="1524"/>
      <c r="F59" s="388"/>
      <c r="G59" s="1287"/>
      <c r="H59" s="1287"/>
      <c r="I59" s="1287"/>
      <c r="J59" s="1287"/>
      <c r="K59" s="1287"/>
      <c r="L59" s="1287"/>
      <c r="M59" s="1287"/>
      <c r="O59" s="63"/>
    </row>
    <row r="60" spans="1:36" s="61" customFormat="1" ht="12.75" customHeight="1">
      <c r="A60" s="268" t="str" cm="1">
        <f t="array" ref="A60">_xlfn.IFS(G22=0,"",G22&gt;0,G22)</f>
        <v/>
      </c>
      <c r="B60" s="268" t="str" cm="1">
        <f t="array" ref="B60">_xlfn.IFS(I22=0,"",I22&gt;0,I22)</f>
        <v/>
      </c>
      <c r="D60" s="1075">
        <v>9792</v>
      </c>
      <c r="E60" s="1076" t="s">
        <v>1129</v>
      </c>
      <c r="F60" s="388"/>
      <c r="G60" s="1287" t="s">
        <v>1159</v>
      </c>
      <c r="H60" s="1287"/>
      <c r="I60" s="1287"/>
      <c r="J60" s="1287"/>
      <c r="K60" s="1287"/>
      <c r="L60" s="1287"/>
      <c r="M60" s="1287"/>
      <c r="O60" s="63"/>
    </row>
    <row r="61" spans="1:36" s="61" customFormat="1" ht="12.75" customHeight="1">
      <c r="A61" s="268" t="str" cm="1">
        <f t="array" ref="A61">_xlfn.IFS(G23=0,"",G23&gt;0,G23)</f>
        <v/>
      </c>
      <c r="B61" s="268" t="str" cm="1">
        <f t="array" ref="B61">_xlfn.IFS(I23=0,"",I23&gt;0,I23)</f>
        <v/>
      </c>
      <c r="D61" s="1077">
        <v>0</v>
      </c>
      <c r="E61" s="1076" t="s">
        <v>1131</v>
      </c>
      <c r="F61" s="388"/>
      <c r="G61" s="1287"/>
      <c r="H61" s="1287"/>
      <c r="I61" s="1287"/>
      <c r="J61" s="1287"/>
      <c r="K61" s="1287"/>
      <c r="L61" s="1287"/>
      <c r="M61" s="1287"/>
      <c r="O61" s="63"/>
    </row>
    <row r="62" spans="1:36" s="61" customFormat="1" ht="12.75" customHeight="1">
      <c r="A62" s="268" t="str" cm="1">
        <f t="array" ref="A62">_xlfn.IFS(G24=0,"",G24&gt;0,G24)</f>
        <v/>
      </c>
      <c r="B62" s="268" t="str" cm="1">
        <f t="array" ref="B62">_xlfn.IFS(I24=0,"",I24&gt;0,I24)</f>
        <v/>
      </c>
      <c r="D62" s="1078">
        <v>45682</v>
      </c>
      <c r="E62" s="1079" t="s">
        <v>1132</v>
      </c>
      <c r="F62" s="388"/>
      <c r="G62" s="1287"/>
      <c r="H62" s="1287"/>
      <c r="I62" s="1287"/>
      <c r="J62" s="1287"/>
      <c r="K62" s="1287"/>
      <c r="L62" s="1287"/>
      <c r="M62" s="1287"/>
      <c r="O62" s="63"/>
    </row>
    <row r="63" spans="1:36" s="61" customFormat="1" ht="12.75" customHeight="1">
      <c r="A63" s="268" t="str" cm="1">
        <f t="array" ref="A63">_xlfn.IFS(G25=0,"",G25&gt;0,G25)</f>
        <v/>
      </c>
      <c r="B63" s="268" t="str" cm="1">
        <f t="array" ref="B63">_xlfn.IFS(I25=0,"",I25&gt;0,I25)</f>
        <v/>
      </c>
      <c r="D63" s="388"/>
      <c r="E63" s="388"/>
      <c r="F63" s="388"/>
      <c r="G63" s="1287"/>
      <c r="H63" s="1287"/>
      <c r="I63" s="1287"/>
      <c r="J63" s="1287"/>
      <c r="K63" s="1287"/>
      <c r="L63" s="1287"/>
      <c r="M63" s="1287"/>
      <c r="O63" s="63"/>
    </row>
    <row r="64" spans="1:36" s="61" customFormat="1" ht="12.75" customHeight="1">
      <c r="A64" s="268" t="str" cm="1">
        <f t="array" ref="A64">_xlfn.IFS(G26=0,"",G26&gt;0,G26)</f>
        <v/>
      </c>
      <c r="B64" s="268" t="str" cm="1">
        <f t="array" ref="B64">_xlfn.IFS(I26=0,"",I26&gt;0,I26)</f>
        <v/>
      </c>
      <c r="D64" s="1523" t="s">
        <v>1133</v>
      </c>
      <c r="E64" s="1524"/>
      <c r="F64" s="388"/>
      <c r="G64" s="1287"/>
      <c r="H64" s="1287"/>
      <c r="I64" s="1287"/>
      <c r="J64" s="1287"/>
      <c r="K64" s="1287"/>
      <c r="L64" s="1287"/>
      <c r="M64" s="1287"/>
      <c r="O64" s="63"/>
    </row>
    <row r="65" spans="1:34" s="61" customFormat="1" ht="12.75" customHeight="1">
      <c r="A65" s="268" t="str" cm="1">
        <f t="array" ref="A65">_xlfn.IFS(G27=0,"",G27&gt;0,G27)</f>
        <v/>
      </c>
      <c r="B65" s="268" t="str" cm="1">
        <f t="array" ref="B65">_xlfn.IFS(I27=0,"",I27&gt;0,I27)</f>
        <v/>
      </c>
      <c r="D65" s="1039" t="s">
        <v>1121</v>
      </c>
      <c r="E65" s="1043">
        <f ca="1">LOOKUP(TODAY(),'Deployment needs'!$2:$2,'Deployment needs'!$5:$5)</f>
        <v>0</v>
      </c>
      <c r="F65" s="388"/>
      <c r="G65" s="1287"/>
      <c r="H65" s="1287"/>
      <c r="I65" s="1287"/>
      <c r="J65" s="1287"/>
      <c r="K65" s="1287"/>
      <c r="L65" s="1287"/>
      <c r="M65" s="1287"/>
      <c r="O65" s="63"/>
    </row>
    <row r="66" spans="1:34" s="61" customFormat="1" ht="12.75" customHeight="1">
      <c r="A66" s="268" t="str" cm="1">
        <f t="array" ref="A66">_xlfn.IFS(G28=0,"",G28&gt;0,G28)</f>
        <v/>
      </c>
      <c r="B66" s="268" t="str" cm="1">
        <f t="array" ref="B66">_xlfn.IFS(I28=0,"",I28&gt;0,I28)</f>
        <v/>
      </c>
      <c r="D66" s="1040" t="s">
        <v>1160</v>
      </c>
      <c r="E66" s="1044">
        <f ca="1">LOOKUP(TODAY(),'Deployment needs'!$2:$2,'Deployment needs'!$99:$99)</f>
        <v>0</v>
      </c>
      <c r="F66" s="540"/>
      <c r="G66" s="388"/>
      <c r="H66" s="388"/>
      <c r="I66" s="388"/>
      <c r="J66" s="388"/>
      <c r="K66" s="388"/>
      <c r="L66" s="388"/>
      <c r="M66" s="388"/>
      <c r="O66" s="63"/>
    </row>
    <row r="67" spans="1:34" s="61" customFormat="1" ht="12.75" customHeight="1">
      <c r="A67" s="268" t="str" cm="1">
        <f t="array" ref="A67">_xlfn.IFS(G29=0,"",G29&gt;0,G29)</f>
        <v/>
      </c>
      <c r="B67" s="268" t="str" cm="1">
        <f t="array" ref="B67">_xlfn.IFS(I29=0,"",I29&gt;0,I29)</f>
        <v/>
      </c>
      <c r="D67" s="388"/>
      <c r="E67" s="388"/>
      <c r="F67" s="388"/>
      <c r="G67" s="1534" t="s">
        <v>1134</v>
      </c>
      <c r="H67" s="1534"/>
      <c r="I67" s="1534"/>
      <c r="J67" s="1534"/>
      <c r="K67" s="1534"/>
      <c r="L67" s="1534"/>
      <c r="M67" s="1534"/>
      <c r="O67" s="63"/>
    </row>
    <row r="68" spans="1:34" s="61" customFormat="1" ht="12.75" customHeight="1">
      <c r="A68" s="268" t="str" cm="1">
        <f t="array" ref="A68">_xlfn.IFS(G30=0,"",G30&gt;0,G30)</f>
        <v/>
      </c>
      <c r="B68" s="268" t="str" cm="1">
        <f t="array" ref="B68">_xlfn.IFS(I30=0,"",I30&gt;0,I30)</f>
        <v/>
      </c>
      <c r="D68" s="1523" t="s">
        <v>1135</v>
      </c>
      <c r="E68" s="1524"/>
      <c r="F68" s="388"/>
      <c r="G68" s="1287"/>
      <c r="H68" s="1287"/>
      <c r="I68" s="1287"/>
      <c r="J68" s="1287"/>
      <c r="K68" s="1287"/>
      <c r="L68" s="1287"/>
      <c r="M68" s="1287"/>
      <c r="O68" s="63"/>
    </row>
    <row r="69" spans="1:34" s="61" customFormat="1" ht="15" customHeight="1">
      <c r="A69" s="268" t="str" cm="1">
        <f t="array" ref="A69">_xlfn.IFS(G31=0,"",G31&gt;0,G31)</f>
        <v/>
      </c>
      <c r="B69" s="268" t="str" cm="1">
        <f t="array" ref="B69">_xlfn.IFS(I31=0,"",I31&gt;0,I31)</f>
        <v/>
      </c>
      <c r="D69" s="1060">
        <f ca="1">R23</f>
        <v>1839</v>
      </c>
      <c r="E69" s="1046" t="s">
        <v>1137</v>
      </c>
      <c r="F69" s="388"/>
      <c r="G69" s="1287"/>
      <c r="H69" s="1287"/>
      <c r="I69" s="1287"/>
      <c r="J69" s="1287"/>
      <c r="K69" s="1287"/>
      <c r="L69" s="1287"/>
      <c r="M69" s="1287"/>
      <c r="O69" s="63"/>
    </row>
    <row r="70" spans="1:34" s="61" customFormat="1" ht="12.75" customHeight="1">
      <c r="A70" s="268" t="str" cm="1">
        <f t="array" ref="A70">_xlfn.IFS(G32=0,"",G32&gt;0,G32)</f>
        <v/>
      </c>
      <c r="B70" s="268" t="str" cm="1">
        <f t="array" ref="B70">_xlfn.IFS(I32=0,"",I32&gt;0,I32)</f>
        <v/>
      </c>
      <c r="D70" s="1050">
        <f ca="1">_xlfn.IFNA(LOOKUP(TODAY(),'Inbound SOS &amp; EOD'!$1:$1,'Inbound SOS &amp; EOD'!40:40),0)</f>
        <v>1839</v>
      </c>
      <c r="E70" s="1047" t="str">
        <f>"Returns putaway"&amp;"      "&amp;X36</f>
        <v>Returns putaway      30</v>
      </c>
      <c r="F70" s="388"/>
      <c r="G70" s="1287"/>
      <c r="H70" s="1287"/>
      <c r="I70" s="1287"/>
      <c r="J70" s="1287"/>
      <c r="K70" s="1287"/>
      <c r="L70" s="1287"/>
      <c r="M70" s="1287"/>
      <c r="O70" s="63"/>
    </row>
    <row r="71" spans="1:34" s="61" customFormat="1" ht="12.75" customHeight="1">
      <c r="A71" s="268" t="str" cm="1">
        <f t="array" ref="A71">_xlfn.IFS(G33=0,"",G33&gt;0,G33)</f>
        <v/>
      </c>
      <c r="B71" s="268" t="str" cm="1">
        <f t="array" ref="B71">_xlfn.IFS(I33=0,"",I33&gt;0,I33)</f>
        <v/>
      </c>
      <c r="D71" s="1048" t="str">
        <f>X31</f>
        <v>SLA</v>
      </c>
      <c r="E71" s="1049" t="s">
        <v>534</v>
      </c>
      <c r="F71" s="388"/>
      <c r="G71" s="1287"/>
      <c r="H71" s="1287"/>
      <c r="I71" s="1287"/>
      <c r="J71" s="1287"/>
      <c r="K71" s="1287"/>
      <c r="L71" s="1287"/>
      <c r="M71" s="1287"/>
      <c r="O71" s="63"/>
    </row>
    <row r="72" spans="1:34" s="61" customFormat="1" ht="12.75" customHeight="1">
      <c r="A72" s="268" t="str" cm="1">
        <f t="array" ref="A72">_xlfn.IFS(G34=0,"",G34&gt;0,G34)</f>
        <v/>
      </c>
      <c r="B72" s="268" t="str" cm="1">
        <f t="array" ref="B72">_xlfn.IFS(I34=0,"",I34&gt;0,I34)</f>
        <v/>
      </c>
      <c r="D72" s="1074">
        <f>X32</f>
        <v>0</v>
      </c>
      <c r="E72" s="1049" t="s">
        <v>537</v>
      </c>
      <c r="F72" s="388"/>
      <c r="G72" s="1287"/>
      <c r="H72" s="1287"/>
      <c r="I72" s="1287"/>
      <c r="J72" s="1287"/>
      <c r="K72" s="1287"/>
      <c r="L72" s="1287"/>
      <c r="M72" s="1287"/>
      <c r="O72" s="63"/>
    </row>
    <row r="73" spans="1:34" s="61" customFormat="1" ht="12.75" customHeight="1">
      <c r="A73" s="268" t="str" cm="1">
        <f t="array" ref="A73">_xlfn.IFS(G35=0,"",G35&gt;0,G35)</f>
        <v/>
      </c>
      <c r="B73" s="268" t="str" cm="1">
        <f t="array" ref="B73">_xlfn.IFS(I35=0,"",I35&gt;0,I35)</f>
        <v/>
      </c>
      <c r="D73" s="1048">
        <f>X30</f>
        <v>0</v>
      </c>
      <c r="E73" s="1049" t="s">
        <v>1140</v>
      </c>
      <c r="F73" s="388"/>
      <c r="G73" s="1287"/>
      <c r="H73" s="1287"/>
      <c r="I73" s="1287"/>
      <c r="J73" s="1287"/>
      <c r="K73" s="1287"/>
      <c r="L73" s="1287"/>
      <c r="M73" s="1287"/>
      <c r="O73" s="63"/>
    </row>
    <row r="74" spans="1:34" s="61" customFormat="1" ht="12.75" customHeight="1">
      <c r="A74" s="268" t="str" cm="1">
        <f t="array" ref="A74">_xlfn.IFS(G36=0,"",G36&gt;0,G36)</f>
        <v/>
      </c>
      <c r="B74" s="268" t="str" cm="1">
        <f t="array" ref="B74">_xlfn.IFS(I36=0,"",I36&gt;0,I36)</f>
        <v/>
      </c>
      <c r="D74" s="1048">
        <f>X38</f>
        <v>2400</v>
      </c>
      <c r="E74" s="1049" t="s">
        <v>1141</v>
      </c>
      <c r="F74" s="388"/>
      <c r="G74" s="1533"/>
      <c r="H74" s="1533"/>
      <c r="I74" s="1533"/>
      <c r="J74" s="1533"/>
      <c r="K74" s="1533"/>
      <c r="L74" s="1533"/>
      <c r="M74" s="1533"/>
      <c r="O74" s="63"/>
    </row>
    <row r="75" spans="1:34" s="61" customFormat="1" ht="12.75" customHeight="1">
      <c r="A75" s="268" t="str" cm="1">
        <f t="array" ref="A75">_xlfn.IFS(G37=0,"",G37&gt;0,G37)</f>
        <v/>
      </c>
      <c r="B75" s="268" t="str" cm="1">
        <f t="array" ref="B75">_xlfn.IFS(I37=0,"",I37&gt;0,I37)</f>
        <v/>
      </c>
      <c r="D75" s="388"/>
      <c r="E75" s="388"/>
      <c r="F75" s="388"/>
      <c r="G75" s="1533"/>
      <c r="H75" s="1533"/>
      <c r="I75" s="1533"/>
      <c r="J75" s="1533"/>
      <c r="K75" s="1533"/>
      <c r="L75" s="1533"/>
      <c r="M75" s="1533"/>
      <c r="O75" s="63"/>
    </row>
    <row r="76" spans="1:34" ht="12.75" customHeight="1">
      <c r="A76" s="268" t="str" cm="1">
        <f t="array" ref="A76">_xlfn.IFS(G38=0,"",G38&gt;0,G38)</f>
        <v/>
      </c>
      <c r="B76" s="268" t="str" cm="1">
        <f t="array" ref="B76">_xlfn.IFS(I38=0,"",I38&gt;0,I38)</f>
        <v/>
      </c>
      <c r="C76" s="61"/>
      <c r="D76" s="388"/>
      <c r="E76" s="388"/>
      <c r="F76" s="388"/>
      <c r="G76" s="1287"/>
      <c r="H76" s="1287"/>
      <c r="I76" s="1287"/>
      <c r="J76" s="1287"/>
      <c r="K76" s="1287"/>
      <c r="L76" s="1287"/>
      <c r="M76" s="1287"/>
      <c r="N76" s="61"/>
      <c r="O76" s="63"/>
      <c r="P76" s="61"/>
      <c r="Q76" s="61"/>
      <c r="R76" s="61"/>
      <c r="S76" s="61"/>
      <c r="AB76" s="61"/>
      <c r="AC76" s="61"/>
      <c r="AD76" s="61"/>
      <c r="AE76" s="61"/>
      <c r="AF76" s="61"/>
      <c r="AG76" s="61"/>
      <c r="AH76" s="61"/>
    </row>
    <row r="77" spans="1:34" ht="12.75" customHeight="1">
      <c r="A77" s="268" t="str" cm="1">
        <f t="array" ref="A77">_xlfn.IFS(G39=0,"",G39&gt;0,G39)</f>
        <v/>
      </c>
      <c r="B77" s="268" t="str" cm="1">
        <f t="array" ref="B77">_xlfn.IFS(I39=0,"",I39&gt;0,I39)</f>
        <v/>
      </c>
      <c r="C77" s="61"/>
      <c r="D77" s="388"/>
      <c r="E77" s="388"/>
      <c r="F77" s="388"/>
      <c r="G77" s="1287"/>
      <c r="H77" s="1287"/>
      <c r="I77" s="1287"/>
      <c r="J77" s="1287"/>
      <c r="K77" s="1287"/>
      <c r="L77" s="1287"/>
      <c r="M77" s="1287"/>
      <c r="N77" s="61"/>
      <c r="O77" s="63"/>
      <c r="P77" s="61"/>
      <c r="Q77" s="61"/>
      <c r="R77" s="61"/>
      <c r="S77" s="61"/>
      <c r="AB77" s="61"/>
      <c r="AC77" s="61"/>
      <c r="AD77" s="61"/>
      <c r="AE77" s="61"/>
      <c r="AF77" s="61"/>
      <c r="AG77" s="61"/>
      <c r="AH77" s="61"/>
    </row>
    <row r="78" spans="1:34" ht="12.75" customHeight="1">
      <c r="A78" s="268" t="str" cm="1">
        <f t="array" ref="A78">_xlfn.IFS(G40=0,"",G40&gt;0,G40)</f>
        <v/>
      </c>
      <c r="B78" s="268" t="str" cm="1">
        <f t="array" ref="B78">_xlfn.IFS(I40=0,"",I40&gt;0,I40)</f>
        <v/>
      </c>
      <c r="C78" s="61"/>
      <c r="D78" s="388"/>
      <c r="E78" s="388"/>
      <c r="F78" s="388"/>
      <c r="G78" s="1535"/>
      <c r="H78" s="1535"/>
      <c r="I78" s="1535"/>
      <c r="J78" s="1535"/>
      <c r="K78" s="1535"/>
      <c r="L78" s="1535"/>
      <c r="M78" s="1535"/>
      <c r="N78" s="61"/>
      <c r="O78" s="63"/>
      <c r="P78" s="61"/>
      <c r="Q78" s="61"/>
      <c r="R78" s="61"/>
      <c r="S78" s="61"/>
      <c r="AB78" s="61"/>
      <c r="AC78" s="61"/>
      <c r="AD78" s="61"/>
      <c r="AE78" s="61"/>
      <c r="AF78" s="61"/>
      <c r="AG78" s="61"/>
      <c r="AH78" s="61"/>
    </row>
    <row r="79" spans="1:34" ht="12.75" customHeight="1">
      <c r="A79" s="268" t="str" cm="1">
        <f t="array" ref="A79">_xlfn.IFS(G41=0,"",G41&gt;0,G41)</f>
        <v/>
      </c>
      <c r="B79" s="268" t="str" cm="1">
        <f t="array" ref="B79">_xlfn.IFS(I41=0,"",I41&gt;0,I41)</f>
        <v/>
      </c>
      <c r="C79" s="61"/>
      <c r="D79" s="388"/>
      <c r="E79" s="388"/>
      <c r="F79" s="388"/>
      <c r="G79" s="1535"/>
      <c r="H79" s="1535"/>
      <c r="I79" s="1535"/>
      <c r="J79" s="1535"/>
      <c r="K79" s="1535"/>
      <c r="L79" s="1535"/>
      <c r="M79" s="1535"/>
      <c r="N79" s="61"/>
      <c r="O79" s="63"/>
      <c r="P79" s="61"/>
      <c r="Q79" s="61"/>
      <c r="R79" s="61"/>
      <c r="S79" s="61"/>
      <c r="AB79" s="61"/>
      <c r="AC79" s="61"/>
      <c r="AD79" s="61"/>
      <c r="AE79" s="61"/>
      <c r="AF79" s="61"/>
      <c r="AG79" s="61"/>
      <c r="AH79" s="61"/>
    </row>
    <row r="80" spans="1:34" ht="12.75" customHeight="1">
      <c r="A80" s="268" t="str" cm="1">
        <f t="array" ref="A80">_xlfn.IFS(G43=0,"",G43&gt;0,G43)</f>
        <v/>
      </c>
      <c r="B80" s="268" t="str" cm="1">
        <f t="array" ref="B80">_xlfn.IFS(I43=0,"",I43&gt;0,I43)</f>
        <v/>
      </c>
      <c r="C80" s="61"/>
      <c r="D80" s="388"/>
      <c r="E80" s="388"/>
      <c r="F80" s="388"/>
      <c r="G80" s="1533"/>
      <c r="H80" s="1533"/>
      <c r="I80" s="1533"/>
      <c r="J80" s="1533"/>
      <c r="K80" s="1533"/>
      <c r="L80" s="1533"/>
      <c r="M80" s="1533"/>
      <c r="N80" s="61"/>
      <c r="O80" s="63"/>
      <c r="P80" s="61"/>
      <c r="Q80" s="61"/>
      <c r="R80" s="61"/>
      <c r="S80" s="61"/>
      <c r="AB80" s="61"/>
      <c r="AC80" s="61"/>
      <c r="AD80" s="61"/>
      <c r="AE80" s="61"/>
      <c r="AF80" s="61"/>
      <c r="AG80" s="61"/>
      <c r="AH80" s="61"/>
    </row>
    <row r="81" spans="1:33" ht="12.75" customHeight="1">
      <c r="A81" s="225" t="str" cm="1">
        <f t="array" ref="A81">_xlfn.IFS(G44=0,"",G44&gt;0,G44)</f>
        <v/>
      </c>
      <c r="B81" s="268" t="str" cm="1">
        <f t="array" ref="B81">_xlfn.IFS(I44=0,"",I44&gt;0,I44)</f>
        <v/>
      </c>
      <c r="C81" s="61"/>
      <c r="D81" s="388"/>
      <c r="E81" s="388"/>
      <c r="F81" s="388"/>
      <c r="G81" s="1533"/>
      <c r="H81" s="1533"/>
      <c r="I81" s="1533"/>
      <c r="J81" s="1533"/>
      <c r="K81" s="1533"/>
      <c r="L81" s="1533"/>
      <c r="M81" s="1533"/>
      <c r="N81" s="61"/>
      <c r="O81" s="63"/>
      <c r="P81" s="61"/>
      <c r="Q81" s="61"/>
      <c r="R81" s="61"/>
      <c r="S81" s="61"/>
      <c r="AB81" s="61"/>
      <c r="AD81" s="61"/>
      <c r="AG81" s="61"/>
    </row>
    <row r="82" spans="1:33" ht="12.75" customHeight="1">
      <c r="A82" s="225" t="str" cm="1">
        <f t="array" ref="A82">_xlfn.IFS(G45=0,"",G45&gt;0,G45)</f>
        <v/>
      </c>
      <c r="B82" s="268" t="str" cm="1">
        <f t="array" ref="B82">_xlfn.IFS(I45=0,"",I45&gt;0,I45)</f>
        <v/>
      </c>
      <c r="C82" s="61"/>
      <c r="D82" s="388"/>
      <c r="E82" s="388"/>
      <c r="F82" s="388"/>
      <c r="G82" s="1533"/>
      <c r="H82" s="1533"/>
      <c r="I82" s="1533"/>
      <c r="J82" s="1533"/>
      <c r="K82" s="1533"/>
      <c r="L82" s="1533"/>
      <c r="M82" s="1533"/>
      <c r="N82" s="61"/>
      <c r="O82" s="63"/>
      <c r="P82" s="61"/>
      <c r="Q82" s="61"/>
      <c r="R82" s="61"/>
      <c r="S82" s="61"/>
      <c r="AB82" s="61"/>
      <c r="AD82" s="61"/>
      <c r="AG82" s="61"/>
    </row>
    <row r="83" spans="1:33" ht="12.75" customHeight="1">
      <c r="A83" s="268"/>
      <c r="B83" s="268"/>
      <c r="C83" s="61"/>
      <c r="D83" s="388"/>
      <c r="E83" s="388"/>
      <c r="F83" s="388"/>
      <c r="G83" s="1533"/>
      <c r="H83" s="1533"/>
      <c r="I83" s="1533"/>
      <c r="J83" s="1533"/>
      <c r="K83" s="1533"/>
      <c r="L83" s="1533"/>
      <c r="M83" s="1533"/>
      <c r="N83" s="61"/>
      <c r="O83" s="63"/>
      <c r="P83" s="61"/>
      <c r="Q83" s="61"/>
      <c r="R83" s="61"/>
      <c r="S83" s="61"/>
      <c r="AB83" s="61"/>
      <c r="AG83" s="61"/>
    </row>
    <row r="84" spans="1:33" ht="12.75" customHeight="1">
      <c r="A84" s="268" t="str" cm="1">
        <f t="array" ref="A84">_xlfn.IFS(G45=0,"",G45&gt;0,G45)</f>
        <v/>
      </c>
      <c r="B84" s="268"/>
      <c r="C84" s="61"/>
      <c r="D84" s="388"/>
      <c r="E84" s="388"/>
      <c r="F84" s="388"/>
      <c r="G84" s="388"/>
      <c r="H84" s="388"/>
      <c r="I84" s="388"/>
      <c r="J84" s="388"/>
      <c r="K84" s="388"/>
      <c r="L84" s="388"/>
      <c r="M84" s="388"/>
      <c r="N84" s="61"/>
      <c r="O84" s="63"/>
      <c r="P84" s="61"/>
      <c r="Q84" s="61"/>
      <c r="R84" s="61"/>
      <c r="S84" s="61"/>
    </row>
    <row r="85" spans="1:33" ht="15" customHeight="1">
      <c r="A85" s="268" t="str" cm="1">
        <f t="array" ref="A85">_xlfn.IFS(G46=0,"",G46&gt;0,G46)</f>
        <v/>
      </c>
      <c r="B85" s="268" t="str" cm="1">
        <f t="array" ref="B85">_xlfn.IFS(I46=0,"",I46&gt;0,I46)</f>
        <v/>
      </c>
      <c r="C85" s="61"/>
      <c r="D85" s="1317" t="s">
        <v>1161</v>
      </c>
      <c r="E85" s="1318"/>
      <c r="F85" s="1318"/>
      <c r="G85" s="1318"/>
      <c r="H85" s="1318"/>
      <c r="I85" s="1318"/>
      <c r="J85" s="1318"/>
      <c r="K85" s="1318"/>
      <c r="L85" s="1318"/>
      <c r="M85" s="1319"/>
      <c r="N85" s="61"/>
      <c r="O85" s="63"/>
      <c r="P85" s="61"/>
      <c r="Q85" s="61"/>
      <c r="R85" s="61"/>
      <c r="S85" s="61"/>
    </row>
    <row r="86" spans="1:33" ht="15" customHeight="1">
      <c r="A86" s="225" t="str" cm="1">
        <f t="array" ref="A86">_xlfn.IFS(G47=0,"",G47&gt;0,G47)</f>
        <v/>
      </c>
      <c r="B86" s="268" t="str" cm="1">
        <f t="array" ref="B86">_xlfn.IFS(F87=0,"",F87&gt;0,F87)</f>
        <v/>
      </c>
      <c r="C86" s="61"/>
      <c r="D86" s="1320"/>
      <c r="E86" s="1321"/>
      <c r="F86" s="1321"/>
      <c r="G86" s="1321"/>
      <c r="H86" s="1321"/>
      <c r="I86" s="1321"/>
      <c r="J86" s="1321"/>
      <c r="K86" s="1321"/>
      <c r="L86" s="1321"/>
      <c r="M86" s="1322"/>
      <c r="N86" s="61"/>
      <c r="O86" s="63"/>
      <c r="P86" s="61"/>
      <c r="Q86" s="61"/>
      <c r="R86" s="61"/>
      <c r="S86" s="61"/>
    </row>
    <row r="87" spans="1:33" ht="15" customHeight="1">
      <c r="A87" s="225" t="str" cm="1">
        <f t="array" ref="A87">_xlfn.IFS(G48=0,"",G48&gt;0,G48)</f>
        <v/>
      </c>
      <c r="B87" s="268" t="str" cm="1">
        <f t="array" ref="B87">_xlfn.IFS(F88=0,"",F88&gt;0,F88)</f>
        <v/>
      </c>
      <c r="C87" s="61"/>
      <c r="D87" s="1317"/>
      <c r="E87" s="1318"/>
      <c r="F87" s="1318"/>
      <c r="G87" s="1318"/>
      <c r="H87" s="1319"/>
      <c r="I87" s="1317"/>
      <c r="J87" s="1318"/>
      <c r="K87" s="1318"/>
      <c r="L87" s="1318"/>
      <c r="M87" s="1319"/>
      <c r="N87" s="61"/>
      <c r="O87" s="63"/>
      <c r="P87" s="61"/>
      <c r="Q87" s="61"/>
      <c r="R87" s="61"/>
      <c r="S87" s="61"/>
    </row>
    <row r="88" spans="1:33" ht="15" customHeight="1">
      <c r="A88" s="225" t="str" cm="1">
        <f t="array" ref="A88">_xlfn.IFS(G49=0,"",G49&gt;0,G49)</f>
        <v/>
      </c>
      <c r="B88" s="268" t="str" cm="1">
        <f t="array" ref="B88">_xlfn.IFS(F89=0,"",F89&gt;0,F89)</f>
        <v/>
      </c>
      <c r="C88" s="61"/>
      <c r="D88" s="1320"/>
      <c r="E88" s="1321"/>
      <c r="F88" s="1321"/>
      <c r="G88" s="1321"/>
      <c r="H88" s="1322"/>
      <c r="I88" s="1320"/>
      <c r="J88" s="1321"/>
      <c r="K88" s="1321"/>
      <c r="L88" s="1321"/>
      <c r="M88" s="1322"/>
      <c r="N88" s="61"/>
      <c r="O88" s="63"/>
      <c r="P88" s="61"/>
      <c r="Q88" s="61"/>
      <c r="R88" s="61"/>
      <c r="S88" s="61"/>
    </row>
    <row r="89" spans="1:33" ht="15" customHeight="1">
      <c r="A89" s="225" t="str" cm="1">
        <f t="array" ref="A89">_xlfn.IFS(G50=0,"",G50&gt;0,G50)</f>
        <v/>
      </c>
      <c r="B89" s="268" t="str" cm="1">
        <f t="array" ref="B89">_xlfn.IFS(F90=0,"",F90&gt;0,F90)</f>
        <v/>
      </c>
      <c r="C89" s="61"/>
      <c r="D89" s="1317"/>
      <c r="E89" s="1318"/>
      <c r="F89" s="1318"/>
      <c r="G89" s="1318"/>
      <c r="H89" s="1319"/>
      <c r="I89" s="1317"/>
      <c r="J89" s="1318"/>
      <c r="K89" s="1318"/>
      <c r="L89" s="1318"/>
      <c r="M89" s="1319"/>
      <c r="N89" s="61"/>
      <c r="O89" s="63"/>
      <c r="P89" s="61"/>
      <c r="Q89" s="61"/>
      <c r="R89" s="61"/>
      <c r="S89" s="61"/>
    </row>
    <row r="90" spans="1:33" ht="15" customHeight="1">
      <c r="A90" s="225" t="str" cm="1">
        <f t="array" ref="A90">_xlfn.IFS(G51=0,"",G51&gt;0,G51)</f>
        <v/>
      </c>
      <c r="B90" s="268" t="str" cm="1">
        <f t="array" ref="B90">_xlfn.IFS(F91=0,"",F91&gt;0,F91)</f>
        <v/>
      </c>
      <c r="C90" s="61"/>
      <c r="D90" s="1320"/>
      <c r="E90" s="1321"/>
      <c r="F90" s="1321"/>
      <c r="G90" s="1321"/>
      <c r="H90" s="1322"/>
      <c r="I90" s="1320"/>
      <c r="J90" s="1321"/>
      <c r="K90" s="1321"/>
      <c r="L90" s="1321"/>
      <c r="M90" s="1322"/>
      <c r="N90" s="61"/>
      <c r="O90" s="63"/>
      <c r="P90" s="61"/>
      <c r="Q90" s="61"/>
      <c r="R90" s="61"/>
      <c r="S90" s="61"/>
    </row>
    <row r="91" spans="1:33" ht="15" customHeight="1">
      <c r="A91" s="225" t="str" cm="1">
        <f t="array" ref="A91">_xlfn.IFS(J25=0,"",J25&gt;0,J25)</f>
        <v/>
      </c>
      <c r="B91" s="268" t="str" cm="1">
        <f t="array" ref="B91">_xlfn.IFS(F92=0,"",F92&gt;0,F92)</f>
        <v/>
      </c>
      <c r="C91" s="61"/>
      <c r="D91" s="1317"/>
      <c r="E91" s="1318"/>
      <c r="F91" s="1318"/>
      <c r="G91" s="1318"/>
      <c r="H91" s="1319"/>
      <c r="I91" s="1317"/>
      <c r="J91" s="1318"/>
      <c r="K91" s="1318"/>
      <c r="L91" s="1318"/>
      <c r="M91" s="1319"/>
      <c r="N91" s="61"/>
      <c r="O91" s="63"/>
      <c r="P91" s="61"/>
      <c r="Q91" s="61"/>
      <c r="R91" s="61"/>
      <c r="S91" s="61"/>
    </row>
    <row r="92" spans="1:33" ht="15" customHeight="1">
      <c r="A92" s="225" t="str" cm="1">
        <f t="array" ref="A92">_xlfn.IFS(J26=0,"",J26&gt;0,J26)</f>
        <v/>
      </c>
      <c r="B92" s="268" t="str" cm="1">
        <f t="array" ref="B92">_xlfn.IFS(F93=0,"",F93&gt;0,F93)</f>
        <v/>
      </c>
      <c r="C92" s="61"/>
      <c r="D92" s="1320"/>
      <c r="E92" s="1321"/>
      <c r="F92" s="1321"/>
      <c r="G92" s="1321"/>
      <c r="H92" s="1322"/>
      <c r="I92" s="1320"/>
      <c r="J92" s="1321"/>
      <c r="K92" s="1321"/>
      <c r="L92" s="1321"/>
      <c r="M92" s="1322"/>
      <c r="N92" s="61"/>
      <c r="O92" s="63"/>
      <c r="P92" s="61"/>
      <c r="Q92" s="61"/>
      <c r="R92" s="61"/>
      <c r="S92" s="61"/>
    </row>
    <row r="93" spans="1:33" ht="15" customHeight="1">
      <c r="A93" s="225" t="str" cm="1">
        <f t="array" ref="A93">_xlfn.IFS(J27=0,"",J27&gt;0,J27)</f>
        <v/>
      </c>
      <c r="B93" s="268" t="str" cm="1">
        <f t="array" ref="B93">_xlfn.IFS(F94=0,"",F94&gt;0,F94)</f>
        <v/>
      </c>
      <c r="C93" s="61"/>
      <c r="D93" s="1317"/>
      <c r="E93" s="1318"/>
      <c r="F93" s="1318"/>
      <c r="G93" s="1318"/>
      <c r="H93" s="1319"/>
      <c r="I93" s="1317"/>
      <c r="J93" s="1318"/>
      <c r="K93" s="1318"/>
      <c r="L93" s="1318"/>
      <c r="M93" s="1319"/>
      <c r="N93" s="61"/>
      <c r="O93" s="63"/>
      <c r="P93" s="61"/>
      <c r="Q93" s="61"/>
      <c r="R93" s="61"/>
      <c r="S93" s="61"/>
    </row>
    <row r="94" spans="1:33" ht="15" customHeight="1">
      <c r="A94" s="225" t="str" cm="1">
        <f t="array" ref="A94">_xlfn.IFS(J28=0,"",J28&gt;0,J28)</f>
        <v/>
      </c>
      <c r="B94" s="268" t="str" cm="1">
        <f t="array" ref="B94">_xlfn.IFS(F95=0,"",F95&gt;0,F95)</f>
        <v/>
      </c>
      <c r="C94" s="61"/>
      <c r="D94" s="1320"/>
      <c r="E94" s="1321"/>
      <c r="F94" s="1321"/>
      <c r="G94" s="1321"/>
      <c r="H94" s="1322"/>
      <c r="I94" s="1320"/>
      <c r="J94" s="1321"/>
      <c r="K94" s="1321"/>
      <c r="L94" s="1321"/>
      <c r="M94" s="1322"/>
      <c r="N94" s="61"/>
      <c r="O94" s="63"/>
      <c r="P94" s="61"/>
      <c r="Q94" s="61"/>
      <c r="R94" s="61"/>
      <c r="S94" s="61"/>
    </row>
    <row r="95" spans="1:33" ht="15" customHeight="1">
      <c r="A95" s="225" t="str" cm="1">
        <f t="array" ref="A95">_xlfn.IFS(J29=0,"",J29&gt;0,J29)</f>
        <v/>
      </c>
      <c r="B95" s="268" t="str" cm="1">
        <f t="array" ref="B95">_xlfn.IFS(F96=0,"",F96&gt;0,F96)</f>
        <v/>
      </c>
      <c r="C95" s="61"/>
      <c r="D95" s="1317"/>
      <c r="E95" s="1318"/>
      <c r="F95" s="1318"/>
      <c r="G95" s="1318"/>
      <c r="H95" s="1319"/>
      <c r="I95" s="1317"/>
      <c r="J95" s="1318"/>
      <c r="K95" s="1318"/>
      <c r="L95" s="1318"/>
      <c r="M95" s="1319"/>
      <c r="N95" s="61"/>
      <c r="O95" s="63"/>
      <c r="P95" s="61"/>
      <c r="Q95" s="61"/>
      <c r="R95" s="61"/>
      <c r="S95" s="61"/>
    </row>
    <row r="96" spans="1:33" ht="15" customHeight="1">
      <c r="A96" s="225" t="str" cm="1">
        <f t="array" ref="A96">_xlfn.IFS(J30=0,"",J30&gt;0,J30)</f>
        <v/>
      </c>
      <c r="B96" s="268" t="str" cm="1">
        <f t="array" ref="B96">_xlfn.IFS(F97=0,"",F97&gt;0,F97)</f>
        <v/>
      </c>
      <c r="D96" s="1320"/>
      <c r="E96" s="1321"/>
      <c r="F96" s="1321"/>
      <c r="G96" s="1321"/>
      <c r="H96" s="1322"/>
      <c r="I96" s="1320"/>
      <c r="J96" s="1321"/>
      <c r="K96" s="1321"/>
      <c r="L96" s="1321"/>
      <c r="M96" s="1322"/>
      <c r="O96" s="63"/>
      <c r="P96" s="61"/>
      <c r="Q96" s="61"/>
      <c r="R96" s="61"/>
    </row>
    <row r="97" spans="1:13" ht="15" customHeight="1">
      <c r="A97" s="225" t="str" cm="1">
        <f t="array" ref="A97">_xlfn.IFS(J31=0,"",J31&gt;0,J31)</f>
        <v/>
      </c>
      <c r="B97" s="268" t="str" cm="1">
        <f t="array" ref="B97">_xlfn.IFS(F98=0,"",F98&gt;0,F98)</f>
        <v/>
      </c>
      <c r="D97" s="1317"/>
      <c r="E97" s="1318"/>
      <c r="F97" s="1318"/>
      <c r="G97" s="1318"/>
      <c r="H97" s="1319"/>
      <c r="I97" s="1317"/>
      <c r="J97" s="1318"/>
      <c r="K97" s="1318"/>
      <c r="L97" s="1318"/>
      <c r="M97" s="1319"/>
    </row>
    <row r="98" spans="1:13" ht="15" customHeight="1">
      <c r="A98" s="225" t="str" cm="1">
        <f t="array" ref="A98">_xlfn.IFS(J32=0,"",J32&gt;0,J32)</f>
        <v/>
      </c>
      <c r="B98" s="268" t="str" cm="1">
        <f t="array" ref="B98">_xlfn.IFS(F99=0,"",F99&gt;0,F99)</f>
        <v/>
      </c>
      <c r="D98" s="1320"/>
      <c r="E98" s="1321"/>
      <c r="F98" s="1321"/>
      <c r="G98" s="1321"/>
      <c r="H98" s="1322"/>
      <c r="I98" s="1320"/>
      <c r="J98" s="1321"/>
      <c r="K98" s="1321"/>
      <c r="L98" s="1321"/>
      <c r="M98" s="1322"/>
    </row>
    <row r="99" spans="1:13" ht="15" customHeight="1">
      <c r="A99" s="225" t="str" cm="1">
        <f t="array" ref="A99">_xlfn.IFS(J38=0,"",J38&gt;0,J38)</f>
        <v/>
      </c>
      <c r="B99" s="268" t="str" cm="1">
        <f t="array" ref="B99">_xlfn.IFS(F100=0,"",F100&gt;0,F100)</f>
        <v/>
      </c>
      <c r="D99" s="1317"/>
      <c r="E99" s="1318"/>
      <c r="F99" s="1318"/>
      <c r="G99" s="1318"/>
      <c r="H99" s="1319"/>
      <c r="I99" s="1317"/>
      <c r="J99" s="1318"/>
      <c r="K99" s="1318"/>
      <c r="L99" s="1318"/>
      <c r="M99" s="1319"/>
    </row>
    <row r="100" spans="1:13" ht="15" customHeight="1">
      <c r="A100" s="225" t="str" cm="1">
        <f t="array" ref="A100">_xlfn.IFS(J39=0,"",J39&gt;0,J39)</f>
        <v/>
      </c>
      <c r="B100" s="268" t="str" cm="1">
        <f t="array" ref="B100">_xlfn.IFS(F101=0,"",F101&gt;0,F101)</f>
        <v/>
      </c>
      <c r="D100" s="1320"/>
      <c r="E100" s="1321"/>
      <c r="F100" s="1321"/>
      <c r="G100" s="1321"/>
      <c r="H100" s="1322"/>
      <c r="I100" s="1320"/>
      <c r="J100" s="1321"/>
      <c r="K100" s="1321"/>
      <c r="L100" s="1321"/>
      <c r="M100" s="1322"/>
    </row>
    <row r="101" spans="1:13" ht="15">
      <c r="A101" s="225" t="str" cm="1">
        <f t="array" ref="A101">_xlfn.IFS(J40=0,"",J40&gt;0,J40)</f>
        <v/>
      </c>
      <c r="B101" s="268" t="str" cm="1">
        <f t="array" ref="B101">_xlfn.IFS(F102=0,"",F102&gt;0,F102)</f>
        <v/>
      </c>
      <c r="D101" s="61"/>
      <c r="E101" s="61"/>
      <c r="F101" s="62"/>
      <c r="G101" s="61"/>
      <c r="H101" s="61"/>
      <c r="I101" s="62"/>
      <c r="J101" s="61"/>
      <c r="K101" s="61"/>
      <c r="L101" s="62"/>
      <c r="M101" s="62"/>
    </row>
    <row r="102" spans="1:13" ht="15">
      <c r="A102" s="225" t="str" cm="1">
        <f t="array" ref="A102">_xlfn.IFS(J41=0,"",J41&gt;0,J41)</f>
        <v/>
      </c>
      <c r="B102" s="268" t="str" cm="1">
        <f t="array" ref="B102">_xlfn.IFS(F103=0,"",F103&gt;0,F103)</f>
        <v/>
      </c>
      <c r="D102" s="61"/>
      <c r="E102" s="61"/>
      <c r="F102" s="62"/>
      <c r="G102" s="61"/>
      <c r="H102" s="61"/>
      <c r="I102" s="62"/>
      <c r="J102" s="61"/>
      <c r="K102" s="61"/>
      <c r="L102" s="62"/>
      <c r="M102" s="62"/>
    </row>
    <row r="103" spans="1:13" ht="15">
      <c r="A103" s="225" t="str" cm="1">
        <f t="array" ref="A103">_xlfn.IFS(J43=0,"",J43&gt;0,J43)</f>
        <v/>
      </c>
      <c r="B103" s="268" t="str" cm="1">
        <f t="array" ref="B103">_xlfn.IFS(F104=0,"",F104&gt;0,F104)</f>
        <v/>
      </c>
      <c r="D103" s="61"/>
      <c r="E103" s="61"/>
      <c r="F103" s="62"/>
      <c r="G103" s="61"/>
      <c r="H103" s="61"/>
      <c r="I103" s="62"/>
      <c r="J103" s="61"/>
      <c r="K103" s="61"/>
      <c r="L103" s="62"/>
      <c r="M103" s="62"/>
    </row>
    <row r="104" spans="1:13" ht="15">
      <c r="A104" s="225"/>
      <c r="B104" s="225"/>
      <c r="D104" s="61"/>
      <c r="E104" s="61"/>
      <c r="F104" s="62"/>
      <c r="G104" s="61"/>
      <c r="H104" s="61"/>
      <c r="I104" s="62"/>
      <c r="J104" s="61"/>
      <c r="K104" s="61"/>
      <c r="L104" s="62"/>
      <c r="M104" s="62"/>
    </row>
    <row r="105" spans="1:13" ht="15">
      <c r="A105" s="225" t="str" cm="1">
        <f t="array" ref="A105">_xlfn.IFS(J45=0,"",J45&gt;0,J45)</f>
        <v/>
      </c>
      <c r="B105" s="225" t="str" cm="1">
        <f t="array" ref="B105">_xlfn.IFS(L45=0,"",L45&gt;0,L5\)</f>
        <v/>
      </c>
      <c r="F105" s="62"/>
      <c r="I105" s="62"/>
    </row>
  </sheetData>
  <protectedRanges>
    <protectedRange sqref="K5:K44" name="Range1_2_2"/>
    <protectedRange sqref="L5:L19 L21:L43 M5:M43" name="Range1_1"/>
    <protectedRange sqref="J44 L44" name="Range1_6"/>
    <protectedRange sqref="J54 G54:I55 F54 D54:D55 D64 G67:I67 D68 D59 L54:M54" name="Range1"/>
  </protectedRanges>
  <sortState xmlns:xlrd2="http://schemas.microsoft.com/office/spreadsheetml/2017/richdata2" ref="D5:F39">
    <sortCondition ref="D5:D39"/>
  </sortState>
  <mergeCells count="94">
    <mergeCell ref="D3:I3"/>
    <mergeCell ref="G4:H4"/>
    <mergeCell ref="AL3:AL6"/>
    <mergeCell ref="AL7:AL10"/>
    <mergeCell ref="D1:M2"/>
    <mergeCell ref="J3:M3"/>
    <mergeCell ref="D4:E4"/>
    <mergeCell ref="J4:K4"/>
    <mergeCell ref="J5:J23"/>
    <mergeCell ref="Z19:Z30"/>
    <mergeCell ref="G5:H5"/>
    <mergeCell ref="U30:X30"/>
    <mergeCell ref="U22:W22"/>
    <mergeCell ref="U28:W28"/>
    <mergeCell ref="R25:R26"/>
    <mergeCell ref="R29:R32"/>
    <mergeCell ref="R8:R10"/>
    <mergeCell ref="R11:R12"/>
    <mergeCell ref="AL1:AQ1"/>
    <mergeCell ref="Z1:Z11"/>
    <mergeCell ref="Z12:Z18"/>
    <mergeCell ref="U2:V2"/>
    <mergeCell ref="U17:V17"/>
    <mergeCell ref="G76:M77"/>
    <mergeCell ref="G78:M79"/>
    <mergeCell ref="G80:M81"/>
    <mergeCell ref="G82:M83"/>
    <mergeCell ref="G24:H24"/>
    <mergeCell ref="G36:H36"/>
    <mergeCell ref="G37:H37"/>
    <mergeCell ref="G38:H38"/>
    <mergeCell ref="G39:H39"/>
    <mergeCell ref="G42:H42"/>
    <mergeCell ref="G43:H43"/>
    <mergeCell ref="J54:M54"/>
    <mergeCell ref="G25:H25"/>
    <mergeCell ref="G28:H28"/>
    <mergeCell ref="G26:H26"/>
    <mergeCell ref="G32:H32"/>
    <mergeCell ref="G74:M75"/>
    <mergeCell ref="D64:E64"/>
    <mergeCell ref="G67:M67"/>
    <mergeCell ref="G70:M71"/>
    <mergeCell ref="G72:M73"/>
    <mergeCell ref="D68:E68"/>
    <mergeCell ref="G68:M69"/>
    <mergeCell ref="J24:J43"/>
    <mergeCell ref="G35:H35"/>
    <mergeCell ref="D42:E42"/>
    <mergeCell ref="D44:E44"/>
    <mergeCell ref="D45:E45"/>
    <mergeCell ref="G45:H45"/>
    <mergeCell ref="G44:H44"/>
    <mergeCell ref="D55:E55"/>
    <mergeCell ref="G55:M55"/>
    <mergeCell ref="G64:M65"/>
    <mergeCell ref="J50:K50"/>
    <mergeCell ref="J51:K51"/>
    <mergeCell ref="J53:K53"/>
    <mergeCell ref="D51:E51"/>
    <mergeCell ref="G58:M59"/>
    <mergeCell ref="D59:E59"/>
    <mergeCell ref="G60:M61"/>
    <mergeCell ref="G62:M63"/>
    <mergeCell ref="G56:M57"/>
    <mergeCell ref="D54:E54"/>
    <mergeCell ref="J52:K52"/>
    <mergeCell ref="D99:H100"/>
    <mergeCell ref="I99:M100"/>
    <mergeCell ref="D93:H94"/>
    <mergeCell ref="I93:M94"/>
    <mergeCell ref="D95:H96"/>
    <mergeCell ref="I95:M96"/>
    <mergeCell ref="D97:H98"/>
    <mergeCell ref="I97:M98"/>
    <mergeCell ref="D85:M86"/>
    <mergeCell ref="D91:H92"/>
    <mergeCell ref="I91:M92"/>
    <mergeCell ref="D87:H88"/>
    <mergeCell ref="I87:M88"/>
    <mergeCell ref="D89:H90"/>
    <mergeCell ref="I89:M90"/>
    <mergeCell ref="D46:E46"/>
    <mergeCell ref="D49:E49"/>
    <mergeCell ref="D50:E50"/>
    <mergeCell ref="G33:H33"/>
    <mergeCell ref="D40:E40"/>
    <mergeCell ref="G34:H34"/>
    <mergeCell ref="G40:H40"/>
    <mergeCell ref="D43:E43"/>
    <mergeCell ref="D41:E41"/>
    <mergeCell ref="G41:H41"/>
    <mergeCell ref="D48:E48"/>
    <mergeCell ref="D47:E47"/>
  </mergeCells>
  <conditionalFormatting sqref="D62">
    <cfRule type="expression" dxfId="59" priority="1">
      <formula>D62&lt;TODAY()-2</formula>
    </cfRule>
  </conditionalFormatting>
  <conditionalFormatting sqref="D69:D70">
    <cfRule type="expression" dxfId="58" priority="3">
      <formula>D69&lt;TODAY()-2</formula>
    </cfRule>
  </conditionalFormatting>
  <conditionalFormatting sqref="D70">
    <cfRule type="expression" dxfId="57" priority="2">
      <formula>D70&lt;TODAY()-1</formula>
    </cfRule>
  </conditionalFormatting>
  <conditionalFormatting sqref="S5:S31">
    <cfRule type="cellIs" dxfId="56" priority="4" operator="lessThan">
      <formula>Q5</formula>
    </cfRule>
    <cfRule type="cellIs" dxfId="55" priority="5" operator="greaterThan">
      <formula>Q5</formula>
    </cfRule>
  </conditionalFormatting>
  <conditionalFormatting sqref="U4:U7">
    <cfRule type="cellIs" dxfId="54" priority="26" operator="greaterThanOrEqual">
      <formula>TODAY()-2</formula>
    </cfRule>
    <cfRule type="cellIs" dxfId="53" priority="31" operator="lessThan">
      <formula>TODAY()-2</formula>
    </cfRule>
  </conditionalFormatting>
  <conditionalFormatting sqref="U10">
    <cfRule type="cellIs" dxfId="52" priority="43" operator="lessThan">
      <formula>$U$9</formula>
    </cfRule>
    <cfRule type="cellIs" dxfId="51" priority="44" operator="greaterThan">
      <formula>$U$9</formula>
    </cfRule>
  </conditionalFormatting>
  <conditionalFormatting sqref="U13">
    <cfRule type="cellIs" dxfId="50" priority="41" operator="lessThan">
      <formula>$U$12</formula>
    </cfRule>
    <cfRule type="cellIs" dxfId="49" priority="42" operator="greaterThan">
      <formula>$U$12</formula>
    </cfRule>
  </conditionalFormatting>
  <dataValidations count="1">
    <dataValidation type="date" operator="greaterThan" showInputMessage="1" showErrorMessage="1" sqref="U4:U7" xr:uid="{4A3506F4-16BB-420B-92C5-799911F7A38E}">
      <formula1>44737</formula1>
    </dataValidation>
  </dataValidations>
  <pageMargins left="0.25" right="0.25"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containsText" priority="30" operator="containsText" id="{5C7F1DEB-CC32-4B09-875A-4A4BEF7382A1}">
            <xm:f>NOT(ISERROR(SEARCH($U$18,U18)))</xm:f>
            <xm:f>$U$18</xm:f>
            <x14:dxf>
              <font>
                <color rgb="FF006100"/>
              </font>
              <fill>
                <patternFill>
                  <bgColor rgb="FFC6EFCE"/>
                </patternFill>
              </fill>
            </x14:dxf>
          </x14:cfRule>
          <xm:sqref>U18:U19</xm:sqref>
        </x14:conditionalFormatting>
        <x14:conditionalFormatting xmlns:xm="http://schemas.microsoft.com/office/excel/2006/main">
          <x14:cfRule type="containsText" priority="29" operator="containsText" id="{840F1E50-C6E1-4BB8-AC30-73650CC23993}">
            <xm:f>NOT(ISERROR(SEARCH($U$19,U19)))</xm:f>
            <xm:f>$U$19</xm:f>
            <x14:dxf>
              <font>
                <color rgb="FF006100"/>
              </font>
              <fill>
                <patternFill>
                  <bgColor rgb="FFC6EFCE"/>
                </patternFill>
              </fill>
            </x14:dxf>
          </x14:cfRule>
          <xm:sqref>U19</xm:sqref>
        </x14:conditionalFormatting>
        <x14:conditionalFormatting xmlns:xm="http://schemas.microsoft.com/office/excel/2006/main">
          <x14:cfRule type="containsText" priority="28" operator="containsText" id="{EEDCD0FD-25E9-4ED7-9B6F-FA0A2199EC32}">
            <xm:f>NOT(ISERROR(SEARCH($V$18,V18)))</xm:f>
            <xm:f>$V$18</xm:f>
            <x14:dxf>
              <font>
                <color rgb="FF9C0006"/>
              </font>
              <fill>
                <patternFill>
                  <bgColor rgb="FFFFC7CE"/>
                </patternFill>
              </fill>
            </x14:dxf>
          </x14:cfRule>
          <xm:sqref>V18</xm:sqref>
        </x14:conditionalFormatting>
        <x14:conditionalFormatting xmlns:xm="http://schemas.microsoft.com/office/excel/2006/main">
          <x14:cfRule type="containsText" priority="27" operator="containsText" id="{6BE0EF0E-03C3-4CA3-8517-2DA899576BF3}">
            <xm:f>NOT(ISERROR(SEARCH($V$19,V19)))</xm:f>
            <xm:f>$V$19</xm:f>
            <x14:dxf>
              <font>
                <color rgb="FF9C0006"/>
              </font>
              <fill>
                <patternFill>
                  <bgColor rgb="FFFFC7CE"/>
                </patternFill>
              </fill>
            </x14:dxf>
          </x14:cfRule>
          <xm:sqref>V19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0BBD9C2-F915-41E8-A4D3-2DA3F1E25C8C}">
          <x14:formula1>
            <xm:f>Data!$A$72:$A$80</xm:f>
          </x14:formula1>
          <xm:sqref>AD13:AD15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E03-53C0-4449-8FE3-01F74DC07AE3}">
  <dimension ref="A1:XFD404"/>
  <sheetViews>
    <sheetView workbookViewId="0">
      <pane ySplit="2" topLeftCell="A58" activePane="bottomLeft" state="frozen"/>
      <selection pane="bottomLeft" activeCell="NA58" sqref="NA58"/>
    </sheetView>
  </sheetViews>
  <sheetFormatPr defaultColWidth="0" defaultRowHeight="0" customHeight="1" zeroHeight="1"/>
  <cols>
    <col min="1" max="1" width="36.7109375" style="58" bestFit="1" customWidth="1"/>
    <col min="2" max="2" width="8.140625" style="288" hidden="1" customWidth="1"/>
    <col min="3" max="3" width="9.140625" style="288" hidden="1" customWidth="1"/>
    <col min="4" max="4" width="8.42578125" style="288" hidden="1" customWidth="1"/>
    <col min="5" max="5" width="11.42578125" style="288" hidden="1" customWidth="1"/>
    <col min="6" max="6" width="9.140625" style="288" hidden="1" customWidth="1"/>
    <col min="7" max="7" width="8.140625" style="288" hidden="1" customWidth="1"/>
    <col min="8" max="8" width="9.140625" style="64" hidden="1" customWidth="1"/>
    <col min="9" max="9" width="9.140625" style="288" hidden="1" customWidth="1"/>
    <col min="10" max="11" width="10" style="288" hidden="1" customWidth="1"/>
    <col min="12" max="12" width="11.42578125" style="288" hidden="1" customWidth="1"/>
    <col min="13" max="18" width="9.140625" style="288" hidden="1" customWidth="1"/>
    <col min="19" max="19" width="11.42578125" style="288" hidden="1" customWidth="1"/>
    <col min="20" max="25" width="9.140625" style="288" hidden="1" customWidth="1"/>
    <col min="26" max="26" width="11.42578125" style="288" hidden="1" customWidth="1"/>
    <col min="27" max="27" width="9.140625" style="288" hidden="1" customWidth="1"/>
    <col min="28" max="28" width="9" style="64" hidden="1" customWidth="1"/>
    <col min="29" max="29" width="9" style="61" hidden="1" customWidth="1"/>
    <col min="30" max="31" width="8.140625" style="61" hidden="1" customWidth="1"/>
    <col min="32" max="32" width="8.42578125" style="61" hidden="1" customWidth="1"/>
    <col min="33" max="33" width="11.42578125" style="61" hidden="1" customWidth="1"/>
    <col min="34" max="34" width="9.140625" style="61" hidden="1" customWidth="1"/>
    <col min="35" max="35" width="8.140625" style="61" hidden="1" customWidth="1"/>
    <col min="36" max="36" width="9" style="61" hidden="1" customWidth="1"/>
    <col min="37" max="39" width="9.140625" style="61" hidden="1" customWidth="1"/>
    <col min="40" max="40" width="11.42578125" style="61" hidden="1" customWidth="1"/>
    <col min="41" max="46" width="9.140625" style="61" hidden="1" customWidth="1"/>
    <col min="47" max="47" width="11.42578125" style="61" hidden="1" customWidth="1"/>
    <col min="48" max="53" width="9.140625" style="61" hidden="1" customWidth="1"/>
    <col min="54" max="54" width="11.42578125" style="61" hidden="1" customWidth="1"/>
    <col min="55" max="57" width="9.140625" style="61" hidden="1" customWidth="1"/>
    <col min="58" max="58" width="9.42578125" style="61" hidden="1" customWidth="1"/>
    <col min="59" max="59" width="9" style="61" hidden="1" customWidth="1"/>
    <col min="60" max="60" width="8.42578125" style="61" hidden="1" customWidth="1"/>
    <col min="61" max="61" width="11.42578125" style="61" hidden="1" customWidth="1"/>
    <col min="62" max="62" width="9.140625" style="61" hidden="1" customWidth="1"/>
    <col min="63" max="63" width="8.140625" style="61" hidden="1" customWidth="1"/>
    <col min="64" max="64" width="9" style="61" hidden="1" customWidth="1"/>
    <col min="65" max="66" width="8.140625" style="61" hidden="1" customWidth="1"/>
    <col min="67" max="67" width="8.42578125" style="61" hidden="1" customWidth="1"/>
    <col min="68" max="68" width="11.42578125" style="61" hidden="1" customWidth="1"/>
    <col min="69" max="74" width="9.140625" style="61" hidden="1" customWidth="1"/>
    <col min="75" max="75" width="11.42578125" style="61" hidden="1" customWidth="1"/>
    <col min="76" max="81" width="9.140625" style="61" hidden="1" customWidth="1"/>
    <col min="82" max="82" width="11.42578125" style="61" hidden="1" customWidth="1"/>
    <col min="83" max="88" width="9.140625" style="61" hidden="1" customWidth="1"/>
    <col min="89" max="89" width="11.42578125" style="61" hidden="1" customWidth="1"/>
    <col min="90" max="90" width="9.140625" style="61" hidden="1" customWidth="1"/>
    <col min="91" max="91" width="8.140625" style="61" hidden="1" customWidth="1"/>
    <col min="92" max="92" width="9" style="61" hidden="1" customWidth="1"/>
    <col min="93" max="94" width="8.140625" style="61" hidden="1" customWidth="1"/>
    <col min="95" max="95" width="8.42578125" style="61" hidden="1" customWidth="1"/>
    <col min="96" max="96" width="11.42578125" style="61" hidden="1" customWidth="1"/>
    <col min="97" max="102" width="9.140625" style="61" hidden="1" customWidth="1"/>
    <col min="103" max="103" width="11.42578125" style="61" hidden="1" customWidth="1"/>
    <col min="104" max="109" width="9.140625" style="61" hidden="1" customWidth="1"/>
    <col min="110" max="110" width="11.42578125" style="61" hidden="1" customWidth="1"/>
    <col min="111" max="116" width="9.140625" style="61" hidden="1" customWidth="1"/>
    <col min="117" max="117" width="11.42578125" style="61" hidden="1" customWidth="1"/>
    <col min="118" max="119" width="9.140625" style="61" hidden="1" customWidth="1"/>
    <col min="120" max="122" width="9" style="61" hidden="1" customWidth="1"/>
    <col min="123" max="123" width="8.42578125" style="61" hidden="1" customWidth="1"/>
    <col min="124" max="124" width="11.42578125" style="61" hidden="1" customWidth="1"/>
    <col min="125" max="125" width="9.140625" style="61" hidden="1" customWidth="1"/>
    <col min="126" max="126" width="8.140625" style="61" hidden="1" customWidth="1"/>
    <col min="127" max="127" width="9" style="61" hidden="1" customWidth="1"/>
    <col min="128" max="128" width="8.140625" style="61" hidden="1" customWidth="1"/>
    <col min="129" max="130" width="9.140625" style="61" hidden="1" customWidth="1"/>
    <col min="131" max="131" width="11.42578125" style="61" hidden="1" customWidth="1"/>
    <col min="132" max="137" width="9.140625" style="61" hidden="1" customWidth="1"/>
    <col min="138" max="138" width="11.42578125" style="61" hidden="1" customWidth="1"/>
    <col min="139" max="144" width="9.140625" style="61" hidden="1" customWidth="1"/>
    <col min="145" max="145" width="11.42578125" style="61" hidden="1" customWidth="1"/>
    <col min="146" max="149" width="9.140625" style="61" hidden="1" customWidth="1"/>
    <col min="150" max="151" width="9" style="61" hidden="1" customWidth="1"/>
    <col min="152" max="152" width="11.42578125" style="61" hidden="1" customWidth="1"/>
    <col min="153" max="153" width="9.140625" style="61" hidden="1" customWidth="1"/>
    <col min="154" max="158" width="9" style="61" hidden="1" customWidth="1"/>
    <col min="159" max="159" width="11.42578125" style="61" hidden="1" customWidth="1"/>
    <col min="160" max="165" width="9.140625" style="61" hidden="1" customWidth="1"/>
    <col min="166" max="166" width="11.42578125" style="61" hidden="1" customWidth="1"/>
    <col min="167" max="172" width="9.140625" style="61" hidden="1" customWidth="1"/>
    <col min="173" max="173" width="11.42578125" style="61" hidden="1" customWidth="1"/>
    <col min="174" max="179" width="9.140625" style="61" hidden="1" customWidth="1"/>
    <col min="180" max="180" width="11.42578125" style="61" hidden="1" customWidth="1"/>
    <col min="181" max="181" width="9.140625" style="61" hidden="1" customWidth="1"/>
    <col min="182" max="182" width="8.140625" style="61" hidden="1" customWidth="1"/>
    <col min="183" max="183" width="9" style="61" hidden="1" customWidth="1"/>
    <col min="184" max="185" width="8.140625" style="61" hidden="1" customWidth="1"/>
    <col min="186" max="186" width="8.42578125" style="61" hidden="1" customWidth="1"/>
    <col min="187" max="187" width="11.42578125" style="61" hidden="1" customWidth="1"/>
    <col min="188" max="188" width="9.140625" style="61" hidden="1" customWidth="1"/>
    <col min="189" max="189" width="8.140625" style="61" hidden="1" customWidth="1"/>
    <col min="190" max="193" width="9.140625" style="61" hidden="1" customWidth="1"/>
    <col min="194" max="194" width="11.42578125" style="61" hidden="1" customWidth="1"/>
    <col min="195" max="200" width="9.140625" style="61" hidden="1" customWidth="1"/>
    <col min="201" max="201" width="11.42578125" style="61" hidden="1" customWidth="1"/>
    <col min="202" max="207" width="9.140625" style="61" hidden="1" customWidth="1"/>
    <col min="208" max="208" width="11.42578125" style="61" hidden="1" customWidth="1"/>
    <col min="209" max="211" width="9.140625" style="61" hidden="1" customWidth="1"/>
    <col min="212" max="214" width="9" style="61" hidden="1" customWidth="1"/>
    <col min="215" max="215" width="11.42578125" style="61" hidden="1" customWidth="1"/>
    <col min="216" max="216" width="9.140625" style="61" hidden="1" customWidth="1"/>
    <col min="217" max="220" width="9" style="61" hidden="1" customWidth="1"/>
    <col min="221" max="221" width="9.140625" style="61" hidden="1" customWidth="1"/>
    <col min="222" max="222" width="11.42578125" style="61" hidden="1" customWidth="1"/>
    <col min="223" max="228" width="9.140625" style="61" hidden="1" customWidth="1"/>
    <col min="229" max="229" width="11.42578125" style="61" hidden="1" customWidth="1"/>
    <col min="230" max="235" width="9.140625" style="61" hidden="1" customWidth="1"/>
    <col min="236" max="236" width="11.42578125" style="61" hidden="1" customWidth="1"/>
    <col min="237" max="242" width="9.140625" style="61" hidden="1" customWidth="1"/>
    <col min="243" max="243" width="11.42578125" style="61" hidden="1" customWidth="1"/>
    <col min="244" max="249" width="9.140625" style="61" hidden="1" customWidth="1"/>
    <col min="250" max="250" width="11.42578125" style="61" hidden="1" customWidth="1"/>
    <col min="251" max="256" width="10.140625" style="61" hidden="1" customWidth="1"/>
    <col min="257" max="257" width="11.42578125" style="61" hidden="1" customWidth="1"/>
    <col min="258" max="263" width="10.140625" style="61" hidden="1" customWidth="1"/>
    <col min="264" max="264" width="11.42578125" style="61" hidden="1" customWidth="1"/>
    <col min="265" max="270" width="10.140625" style="61" hidden="1" customWidth="1"/>
    <col min="271" max="271" width="11.42578125" style="61" hidden="1" customWidth="1"/>
    <col min="272" max="272" width="10.140625" style="61" hidden="1" customWidth="1"/>
    <col min="273" max="277" width="10" style="61" hidden="1" customWidth="1"/>
    <col min="278" max="278" width="11.42578125" style="61" hidden="1" customWidth="1"/>
    <col min="279" max="279" width="10" style="61" hidden="1" customWidth="1"/>
    <col min="280" max="281" width="9.140625" style="61" hidden="1" customWidth="1"/>
    <col min="282" max="284" width="10.140625" style="61" hidden="1" customWidth="1"/>
    <col min="285" max="285" width="11.42578125" style="61" hidden="1" customWidth="1"/>
    <col min="286" max="291" width="10.140625" style="61" hidden="1" customWidth="1"/>
    <col min="292" max="292" width="11.42578125" style="61" hidden="1" customWidth="1"/>
    <col min="293" max="298" width="10.140625" style="61" hidden="1" customWidth="1"/>
    <col min="299" max="300" width="11.42578125" style="61" hidden="1" customWidth="1"/>
    <col min="301" max="302" width="10.140625" style="61" hidden="1" customWidth="1"/>
    <col min="303" max="305" width="10" style="61" hidden="1" customWidth="1"/>
    <col min="306" max="306" width="11.42578125" style="61" hidden="1" customWidth="1"/>
    <col min="307" max="311" width="10" style="61" hidden="1" customWidth="1"/>
    <col min="312" max="312" width="10.140625" style="61" hidden="1" customWidth="1"/>
    <col min="313" max="313" width="11.42578125" style="61" hidden="1" customWidth="1"/>
    <col min="314" max="319" width="10.140625" style="61" hidden="1" customWidth="1"/>
    <col min="320" max="320" width="11.42578125" style="61" hidden="1" customWidth="1"/>
    <col min="321" max="326" width="10.140625" style="61" hidden="1" customWidth="1"/>
    <col min="327" max="327" width="11.42578125" style="61" hidden="1" customWidth="1"/>
    <col min="328" max="333" width="10.140625" style="61" hidden="1" customWidth="1"/>
    <col min="334" max="334" width="11.42578125" style="61" hidden="1" customWidth="1"/>
    <col min="335" max="337" width="10" style="61" hidden="1" customWidth="1"/>
    <col min="338" max="339" width="11.85546875" style="577" hidden="1" customWidth="1"/>
    <col min="340" max="340" width="10" style="577" hidden="1" customWidth="1"/>
    <col min="341" max="341" width="11.42578125" style="577" hidden="1" customWidth="1"/>
    <col min="342" max="347" width="10" style="577" hidden="1" customWidth="1"/>
    <col min="348" max="348" width="11.42578125" style="577" hidden="1" customWidth="1"/>
    <col min="349" max="354" width="10" style="577" hidden="1" customWidth="1"/>
    <col min="355" max="355" width="11.140625" style="577" hidden="1" customWidth="1"/>
    <col min="356" max="361" width="9.42578125" style="577" hidden="1" customWidth="1"/>
    <col min="362" max="362" width="11.42578125" style="577" hidden="1" customWidth="1"/>
    <col min="363" max="363" width="9.140625" style="577" hidden="1" customWidth="1"/>
    <col min="364" max="364" width="9.42578125" style="577" customWidth="1"/>
    <col min="365" max="365" width="9.42578125" style="577" bestFit="1" customWidth="1"/>
    <col min="366" max="372" width="9" style="61" hidden="1" customWidth="1"/>
    <col min="373" max="16384" width="0" style="61" hidden="1"/>
  </cols>
  <sheetData>
    <row r="1" spans="1:365" s="63" customFormat="1" ht="14.25" customHeight="1">
      <c r="A1" s="194" t="s">
        <v>1162</v>
      </c>
      <c r="B1" s="280">
        <v>45326</v>
      </c>
      <c r="C1" s="280">
        <v>45674</v>
      </c>
      <c r="D1" s="280">
        <v>45328</v>
      </c>
      <c r="E1" s="280">
        <v>45329</v>
      </c>
      <c r="F1" s="280">
        <v>45330</v>
      </c>
      <c r="G1" s="280">
        <v>45331</v>
      </c>
      <c r="H1" s="280">
        <v>45332</v>
      </c>
      <c r="I1" s="280">
        <v>45333</v>
      </c>
      <c r="J1" s="280">
        <v>45334</v>
      </c>
      <c r="K1" s="280">
        <v>45335</v>
      </c>
      <c r="L1" s="280">
        <v>45336</v>
      </c>
      <c r="M1" s="280">
        <v>45337</v>
      </c>
      <c r="N1" s="280">
        <v>45338</v>
      </c>
      <c r="O1" s="280">
        <v>45339</v>
      </c>
      <c r="P1" s="280">
        <v>45340</v>
      </c>
      <c r="Q1" s="280">
        <v>45341</v>
      </c>
      <c r="R1" s="280">
        <v>45342</v>
      </c>
      <c r="S1" s="280">
        <v>45343</v>
      </c>
      <c r="T1" s="280">
        <v>45344</v>
      </c>
      <c r="U1" s="280">
        <v>45345</v>
      </c>
      <c r="V1" s="280">
        <v>45346</v>
      </c>
      <c r="W1" s="280">
        <v>45347</v>
      </c>
      <c r="X1" s="280">
        <v>45348</v>
      </c>
      <c r="Y1" s="280">
        <v>45349</v>
      </c>
      <c r="Z1" s="280">
        <v>45350</v>
      </c>
      <c r="AA1" s="280">
        <v>45351</v>
      </c>
      <c r="AB1" s="280">
        <v>45352</v>
      </c>
      <c r="AC1" s="280">
        <v>45353</v>
      </c>
      <c r="AD1" s="280">
        <v>45354</v>
      </c>
      <c r="AE1" s="280">
        <v>45355</v>
      </c>
      <c r="AF1" s="280">
        <v>45356</v>
      </c>
      <c r="AG1" s="280">
        <v>45357</v>
      </c>
      <c r="AH1" s="280">
        <v>45358</v>
      </c>
      <c r="AI1" s="280">
        <v>45359</v>
      </c>
      <c r="AJ1" s="280">
        <v>45360</v>
      </c>
      <c r="AK1" s="280">
        <v>45361</v>
      </c>
      <c r="AL1" s="280">
        <v>45362</v>
      </c>
      <c r="AM1" s="280">
        <v>45363</v>
      </c>
      <c r="AN1" s="280">
        <v>45364</v>
      </c>
      <c r="AO1" s="280">
        <v>45365</v>
      </c>
      <c r="AP1" s="280">
        <v>45366</v>
      </c>
      <c r="AQ1" s="280">
        <v>45367</v>
      </c>
      <c r="AR1" s="280">
        <v>45368</v>
      </c>
      <c r="AS1" s="280">
        <v>45369</v>
      </c>
      <c r="AT1" s="280">
        <v>45370</v>
      </c>
      <c r="AU1" s="280">
        <v>45371</v>
      </c>
      <c r="AV1" s="280">
        <v>45372</v>
      </c>
      <c r="AW1" s="280">
        <v>45373</v>
      </c>
      <c r="AX1" s="280">
        <v>45374</v>
      </c>
      <c r="AY1" s="280">
        <v>45375</v>
      </c>
      <c r="AZ1" s="280">
        <v>45376</v>
      </c>
      <c r="BA1" s="280">
        <v>45377</v>
      </c>
      <c r="BB1" s="280">
        <v>45378</v>
      </c>
      <c r="BC1" s="280">
        <v>45379</v>
      </c>
      <c r="BD1" s="280">
        <v>45380</v>
      </c>
      <c r="BE1" s="280">
        <v>45381</v>
      </c>
      <c r="BF1" s="280">
        <v>45382</v>
      </c>
      <c r="BG1" s="280">
        <v>45383</v>
      </c>
      <c r="BH1" s="280">
        <v>45384</v>
      </c>
      <c r="BI1" s="280">
        <v>45385</v>
      </c>
      <c r="BJ1" s="280">
        <v>45386</v>
      </c>
      <c r="BK1" s="280">
        <v>45387</v>
      </c>
      <c r="BL1" s="280">
        <v>45388</v>
      </c>
      <c r="BM1" s="280">
        <v>45389</v>
      </c>
      <c r="BN1" s="280">
        <v>45390</v>
      </c>
      <c r="BO1" s="280">
        <v>45391</v>
      </c>
      <c r="BP1" s="280">
        <v>45392</v>
      </c>
      <c r="BQ1" s="280">
        <v>45393</v>
      </c>
      <c r="BR1" s="280">
        <v>45394</v>
      </c>
      <c r="BS1" s="280">
        <v>45395</v>
      </c>
      <c r="BT1" s="280">
        <v>45396</v>
      </c>
      <c r="BU1" s="280">
        <v>45397</v>
      </c>
      <c r="BV1" s="280">
        <v>45398</v>
      </c>
      <c r="BW1" s="280">
        <v>45399</v>
      </c>
      <c r="BX1" s="280">
        <v>45400</v>
      </c>
      <c r="BY1" s="280">
        <v>45401</v>
      </c>
      <c r="BZ1" s="280">
        <v>45402</v>
      </c>
      <c r="CA1" s="280">
        <v>45403</v>
      </c>
      <c r="CB1" s="280">
        <v>45404</v>
      </c>
      <c r="CC1" s="280">
        <v>45405</v>
      </c>
      <c r="CD1" s="280">
        <v>45406</v>
      </c>
      <c r="CE1" s="280">
        <v>45407</v>
      </c>
      <c r="CF1" s="280">
        <v>45408</v>
      </c>
      <c r="CG1" s="280">
        <v>45409</v>
      </c>
      <c r="CH1" s="280">
        <v>45410</v>
      </c>
      <c r="CI1" s="280">
        <v>45411</v>
      </c>
      <c r="CJ1" s="280">
        <v>45412</v>
      </c>
      <c r="CK1" s="280">
        <v>45413</v>
      </c>
      <c r="CL1" s="280">
        <v>45414</v>
      </c>
      <c r="CM1" s="280">
        <v>45415</v>
      </c>
      <c r="CN1" s="280">
        <v>45416</v>
      </c>
      <c r="CO1" s="280">
        <v>45417</v>
      </c>
      <c r="CP1" s="280">
        <v>45418</v>
      </c>
      <c r="CQ1" s="280">
        <v>45419</v>
      </c>
      <c r="CR1" s="280">
        <v>45420</v>
      </c>
      <c r="CS1" s="280">
        <v>45421</v>
      </c>
      <c r="CT1" s="280">
        <v>45422</v>
      </c>
      <c r="CU1" s="280">
        <v>45423</v>
      </c>
      <c r="CV1" s="280">
        <v>45424</v>
      </c>
      <c r="CW1" s="280">
        <v>45425</v>
      </c>
      <c r="CX1" s="280">
        <v>45426</v>
      </c>
      <c r="CY1" s="280">
        <v>45427</v>
      </c>
      <c r="CZ1" s="280">
        <v>45428</v>
      </c>
      <c r="DA1" s="280">
        <v>45429</v>
      </c>
      <c r="DB1" s="280">
        <v>45430</v>
      </c>
      <c r="DC1" s="280">
        <v>45431</v>
      </c>
      <c r="DD1" s="280">
        <v>45432</v>
      </c>
      <c r="DE1" s="280">
        <v>45433</v>
      </c>
      <c r="DF1" s="280">
        <v>45434</v>
      </c>
      <c r="DG1" s="280">
        <v>45435</v>
      </c>
      <c r="DH1" s="280">
        <v>45436</v>
      </c>
      <c r="DI1" s="280">
        <v>45437</v>
      </c>
      <c r="DJ1" s="280">
        <v>45438</v>
      </c>
      <c r="DK1" s="280">
        <v>45439</v>
      </c>
      <c r="DL1" s="280">
        <v>45440</v>
      </c>
      <c r="DM1" s="280">
        <v>45441</v>
      </c>
      <c r="DN1" s="280">
        <v>45442</v>
      </c>
      <c r="DO1" s="280">
        <v>45443</v>
      </c>
      <c r="DP1" s="280">
        <v>45444</v>
      </c>
      <c r="DQ1" s="280">
        <v>45445</v>
      </c>
      <c r="DR1" s="280">
        <v>45446</v>
      </c>
      <c r="DS1" s="280">
        <v>45447</v>
      </c>
      <c r="DT1" s="280">
        <v>45448</v>
      </c>
      <c r="DU1" s="280">
        <v>45449</v>
      </c>
      <c r="DV1" s="280">
        <v>45450</v>
      </c>
      <c r="DW1" s="280">
        <v>45451</v>
      </c>
      <c r="DX1" s="280">
        <v>45452</v>
      </c>
      <c r="DY1" s="280">
        <v>45453</v>
      </c>
      <c r="DZ1" s="280">
        <v>45454</v>
      </c>
      <c r="EA1" s="280">
        <v>45455</v>
      </c>
      <c r="EB1" s="280">
        <v>45456</v>
      </c>
      <c r="EC1" s="280">
        <v>45457</v>
      </c>
      <c r="ED1" s="280">
        <v>45458</v>
      </c>
      <c r="EE1" s="280">
        <v>45459</v>
      </c>
      <c r="EF1" s="280">
        <v>45460</v>
      </c>
      <c r="EG1" s="280">
        <v>45461</v>
      </c>
      <c r="EH1" s="280">
        <v>45462</v>
      </c>
      <c r="EI1" s="280">
        <v>45463</v>
      </c>
      <c r="EJ1" s="280">
        <v>45464</v>
      </c>
      <c r="EK1" s="280">
        <v>45465</v>
      </c>
      <c r="EL1" s="280">
        <v>45466</v>
      </c>
      <c r="EM1" s="280">
        <v>45467</v>
      </c>
      <c r="EN1" s="280">
        <v>45468</v>
      </c>
      <c r="EO1" s="280">
        <v>45469</v>
      </c>
      <c r="EP1" s="280">
        <v>45470</v>
      </c>
      <c r="EQ1" s="280">
        <v>45471</v>
      </c>
      <c r="ER1" s="280">
        <v>45472</v>
      </c>
      <c r="ES1" s="280">
        <v>45473</v>
      </c>
      <c r="ET1" s="280">
        <v>45474</v>
      </c>
      <c r="EU1" s="280">
        <v>45475</v>
      </c>
      <c r="EV1" s="280">
        <v>45476</v>
      </c>
      <c r="EW1" s="280">
        <v>45477</v>
      </c>
      <c r="EX1" s="280">
        <v>45478</v>
      </c>
      <c r="EY1" s="280">
        <v>45479</v>
      </c>
      <c r="EZ1" s="280">
        <v>45480</v>
      </c>
      <c r="FA1" s="280">
        <v>45481</v>
      </c>
      <c r="FB1" s="280">
        <v>45482</v>
      </c>
      <c r="FC1" s="280">
        <v>45483</v>
      </c>
      <c r="FD1" s="280">
        <v>45484</v>
      </c>
      <c r="FE1" s="280">
        <v>45485</v>
      </c>
      <c r="FF1" s="280">
        <v>45486</v>
      </c>
      <c r="FG1" s="280">
        <v>45487</v>
      </c>
      <c r="FH1" s="280">
        <v>45488</v>
      </c>
      <c r="FI1" s="280">
        <v>45489</v>
      </c>
      <c r="FJ1" s="280">
        <v>45490</v>
      </c>
      <c r="FK1" s="280">
        <v>45491</v>
      </c>
      <c r="FL1" s="280">
        <v>45492</v>
      </c>
      <c r="FM1" s="280">
        <v>45493</v>
      </c>
      <c r="FN1" s="280">
        <v>45494</v>
      </c>
      <c r="FO1" s="280">
        <v>45495</v>
      </c>
      <c r="FP1" s="280">
        <v>45496</v>
      </c>
      <c r="FQ1" s="280">
        <v>45497</v>
      </c>
      <c r="FR1" s="280">
        <v>45498</v>
      </c>
      <c r="FS1" s="280">
        <v>45499</v>
      </c>
      <c r="FT1" s="280">
        <v>45500</v>
      </c>
      <c r="FU1" s="280">
        <v>45501</v>
      </c>
      <c r="FV1" s="280">
        <v>45502</v>
      </c>
      <c r="FW1" s="280">
        <v>45503</v>
      </c>
      <c r="FX1" s="280">
        <v>45504</v>
      </c>
      <c r="FY1" s="280">
        <v>45505</v>
      </c>
      <c r="FZ1" s="280">
        <v>45506</v>
      </c>
      <c r="GA1" s="280">
        <v>45507</v>
      </c>
      <c r="GB1" s="280">
        <v>45508</v>
      </c>
      <c r="GC1" s="280">
        <v>45509</v>
      </c>
      <c r="GD1" s="280">
        <v>45510</v>
      </c>
      <c r="GE1" s="280">
        <v>45511</v>
      </c>
      <c r="GF1" s="280">
        <v>45512</v>
      </c>
      <c r="GG1" s="280">
        <v>45513</v>
      </c>
      <c r="GH1" s="280">
        <v>45514</v>
      </c>
      <c r="GI1" s="280">
        <v>45515</v>
      </c>
      <c r="GJ1" s="280">
        <v>45516</v>
      </c>
      <c r="GK1" s="280">
        <v>45517</v>
      </c>
      <c r="GL1" s="280">
        <v>45518</v>
      </c>
      <c r="GM1" s="280">
        <v>45519</v>
      </c>
      <c r="GN1" s="280">
        <v>45520</v>
      </c>
      <c r="GO1" s="280">
        <v>45521</v>
      </c>
      <c r="GP1" s="280">
        <v>45522</v>
      </c>
      <c r="GQ1" s="280">
        <v>45523</v>
      </c>
      <c r="GR1" s="280">
        <v>45524</v>
      </c>
      <c r="GS1" s="280">
        <v>45525</v>
      </c>
      <c r="GT1" s="280">
        <v>45526</v>
      </c>
      <c r="GU1" s="280">
        <v>45527</v>
      </c>
      <c r="GV1" s="280">
        <v>45528</v>
      </c>
      <c r="GW1" s="280">
        <v>45529</v>
      </c>
      <c r="GX1" s="280">
        <v>45530</v>
      </c>
      <c r="GY1" s="280">
        <v>45531</v>
      </c>
      <c r="GZ1" s="280">
        <v>45532</v>
      </c>
      <c r="HA1" s="280">
        <v>45533</v>
      </c>
      <c r="HB1" s="280">
        <v>45534</v>
      </c>
      <c r="HC1" s="280">
        <v>45535</v>
      </c>
      <c r="HD1" s="280">
        <v>45536</v>
      </c>
      <c r="HE1" s="280">
        <v>45537</v>
      </c>
      <c r="HF1" s="280">
        <v>45538</v>
      </c>
      <c r="HG1" s="280">
        <v>45539</v>
      </c>
      <c r="HH1" s="280">
        <v>45540</v>
      </c>
      <c r="HI1" s="280">
        <v>45541</v>
      </c>
      <c r="HJ1" s="280">
        <v>45542</v>
      </c>
      <c r="HK1" s="280">
        <v>45543</v>
      </c>
      <c r="HL1" s="280">
        <v>45544</v>
      </c>
      <c r="HM1" s="280">
        <v>45545</v>
      </c>
      <c r="HN1" s="280">
        <v>45546</v>
      </c>
      <c r="HO1" s="280">
        <v>45547</v>
      </c>
      <c r="HP1" s="280">
        <v>45548</v>
      </c>
      <c r="HQ1" s="280">
        <v>45549</v>
      </c>
      <c r="HR1" s="280">
        <v>45550</v>
      </c>
      <c r="HS1" s="280">
        <v>45551</v>
      </c>
      <c r="HT1" s="280">
        <v>45552</v>
      </c>
      <c r="HU1" s="280">
        <v>45553</v>
      </c>
      <c r="HV1" s="280">
        <v>45554</v>
      </c>
      <c r="HW1" s="280">
        <v>45555</v>
      </c>
      <c r="HX1" s="280">
        <v>45556</v>
      </c>
      <c r="HY1" s="280">
        <v>45557</v>
      </c>
      <c r="HZ1" s="280">
        <v>45558</v>
      </c>
      <c r="IA1" s="280">
        <v>45559</v>
      </c>
      <c r="IB1" s="280">
        <v>45560</v>
      </c>
      <c r="IC1" s="280">
        <v>45561</v>
      </c>
      <c r="ID1" s="280">
        <v>45562</v>
      </c>
      <c r="IE1" s="280">
        <v>45563</v>
      </c>
      <c r="IF1" s="280">
        <v>45564</v>
      </c>
      <c r="IG1" s="280">
        <v>45565</v>
      </c>
      <c r="IH1" s="280">
        <v>45566</v>
      </c>
      <c r="II1" s="280">
        <v>45567</v>
      </c>
      <c r="IJ1" s="280">
        <v>45568</v>
      </c>
      <c r="IK1" s="280">
        <v>45569</v>
      </c>
      <c r="IL1" s="280">
        <v>45570</v>
      </c>
      <c r="IM1" s="280">
        <v>45571</v>
      </c>
      <c r="IN1" s="280">
        <v>45572</v>
      </c>
      <c r="IO1" s="280">
        <v>45573</v>
      </c>
      <c r="IP1" s="280">
        <v>45574</v>
      </c>
      <c r="IQ1" s="280">
        <v>45575</v>
      </c>
      <c r="IR1" s="280">
        <v>45576</v>
      </c>
      <c r="IS1" s="280">
        <v>45577</v>
      </c>
      <c r="IT1" s="280">
        <v>45578</v>
      </c>
      <c r="IU1" s="280">
        <v>45579</v>
      </c>
      <c r="IV1" s="280">
        <v>45580</v>
      </c>
      <c r="IW1" s="280">
        <v>45581</v>
      </c>
      <c r="IX1" s="280">
        <v>45582</v>
      </c>
      <c r="IY1" s="280">
        <v>45583</v>
      </c>
      <c r="IZ1" s="280">
        <v>45584</v>
      </c>
      <c r="JA1" s="280">
        <v>45585</v>
      </c>
      <c r="JB1" s="280">
        <v>45586</v>
      </c>
      <c r="JC1" s="280">
        <v>45587</v>
      </c>
      <c r="JD1" s="280">
        <v>45588</v>
      </c>
      <c r="JE1" s="280">
        <v>45589</v>
      </c>
      <c r="JF1" s="280">
        <v>45590</v>
      </c>
      <c r="JG1" s="280">
        <v>45591</v>
      </c>
      <c r="JH1" s="280">
        <v>45592</v>
      </c>
      <c r="JI1" s="280">
        <v>45593</v>
      </c>
      <c r="JJ1" s="280">
        <v>45594</v>
      </c>
      <c r="JK1" s="280">
        <v>45595</v>
      </c>
      <c r="JL1" s="280">
        <v>45596</v>
      </c>
      <c r="JM1" s="280">
        <v>45597</v>
      </c>
      <c r="JN1" s="280">
        <v>45598</v>
      </c>
      <c r="JO1" s="280">
        <v>45599</v>
      </c>
      <c r="JP1" s="280">
        <v>45600</v>
      </c>
      <c r="JQ1" s="280">
        <v>45601</v>
      </c>
      <c r="JR1" s="280">
        <v>45602</v>
      </c>
      <c r="JS1" s="280">
        <v>45603</v>
      </c>
      <c r="JT1" s="280">
        <v>45604</v>
      </c>
      <c r="JU1" s="280">
        <v>45605</v>
      </c>
      <c r="JV1" s="280">
        <v>45606</v>
      </c>
      <c r="JW1" s="280">
        <v>45607</v>
      </c>
      <c r="JX1" s="280">
        <v>45608</v>
      </c>
      <c r="JY1" s="280">
        <v>45609</v>
      </c>
      <c r="JZ1" s="280">
        <v>45610</v>
      </c>
      <c r="KA1" s="280">
        <v>45611</v>
      </c>
      <c r="KB1" s="280">
        <v>45612</v>
      </c>
      <c r="KC1" s="280">
        <v>45613</v>
      </c>
      <c r="KD1" s="280">
        <v>45614</v>
      </c>
      <c r="KE1" s="280">
        <v>45615</v>
      </c>
      <c r="KF1" s="280">
        <v>45616</v>
      </c>
      <c r="KG1" s="280">
        <v>45617</v>
      </c>
      <c r="KH1" s="280">
        <v>45618</v>
      </c>
      <c r="KI1" s="280">
        <v>45619</v>
      </c>
      <c r="KJ1" s="280">
        <v>45620</v>
      </c>
      <c r="KK1" s="280">
        <v>45621</v>
      </c>
      <c r="KL1" s="280">
        <v>45622</v>
      </c>
      <c r="KM1" s="280">
        <v>45623</v>
      </c>
      <c r="KN1" s="280">
        <v>45624</v>
      </c>
      <c r="KO1" s="280">
        <v>45625</v>
      </c>
      <c r="KP1" s="280">
        <v>45626</v>
      </c>
      <c r="KQ1" s="280">
        <v>45627</v>
      </c>
      <c r="KR1" s="280">
        <v>45628</v>
      </c>
      <c r="KS1" s="280">
        <v>45629</v>
      </c>
      <c r="KT1" s="280">
        <v>45630</v>
      </c>
      <c r="KU1" s="280">
        <v>45631</v>
      </c>
      <c r="KV1" s="280">
        <v>45632</v>
      </c>
      <c r="KW1" s="280">
        <v>45633</v>
      </c>
      <c r="KX1" s="280">
        <v>45634</v>
      </c>
      <c r="KY1" s="280">
        <v>45635</v>
      </c>
      <c r="KZ1" s="280">
        <v>45636</v>
      </c>
      <c r="LA1" s="280">
        <v>45637</v>
      </c>
      <c r="LB1" s="280">
        <v>45638</v>
      </c>
      <c r="LC1" s="280">
        <v>45639</v>
      </c>
      <c r="LD1" s="280">
        <v>45640</v>
      </c>
      <c r="LE1" s="280">
        <v>45641</v>
      </c>
      <c r="LF1" s="280">
        <v>45642</v>
      </c>
      <c r="LG1" s="280">
        <v>45643</v>
      </c>
      <c r="LH1" s="280">
        <v>45644</v>
      </c>
      <c r="LI1" s="280">
        <v>45645</v>
      </c>
      <c r="LJ1" s="280">
        <v>45646</v>
      </c>
      <c r="LK1" s="280">
        <v>45647</v>
      </c>
      <c r="LL1" s="280">
        <v>45648</v>
      </c>
      <c r="LM1" s="280">
        <v>45649</v>
      </c>
      <c r="LN1" s="280">
        <v>45650</v>
      </c>
      <c r="LO1" s="280">
        <v>45651</v>
      </c>
      <c r="LP1" s="280">
        <v>45652</v>
      </c>
      <c r="LQ1" s="280">
        <v>45653</v>
      </c>
      <c r="LR1" s="280">
        <v>45654</v>
      </c>
      <c r="LS1" s="280">
        <v>45655</v>
      </c>
      <c r="LT1" s="280">
        <v>45656</v>
      </c>
      <c r="LU1" s="280">
        <v>45657</v>
      </c>
      <c r="LV1" s="280">
        <v>45658</v>
      </c>
      <c r="LW1" s="280">
        <v>45659</v>
      </c>
      <c r="LX1" s="280">
        <v>45660</v>
      </c>
      <c r="LY1" s="280">
        <v>45661</v>
      </c>
      <c r="LZ1" s="280">
        <v>45662</v>
      </c>
      <c r="MA1" s="280">
        <v>45663</v>
      </c>
      <c r="MB1" s="280">
        <v>45664</v>
      </c>
      <c r="MC1" s="280">
        <v>45665</v>
      </c>
      <c r="MD1" s="280">
        <v>45666</v>
      </c>
      <c r="ME1" s="280">
        <v>45667</v>
      </c>
      <c r="MF1" s="280">
        <v>45668</v>
      </c>
      <c r="MG1" s="280">
        <v>45669</v>
      </c>
      <c r="MH1" s="280">
        <v>45670</v>
      </c>
      <c r="MI1" s="1161">
        <v>45671</v>
      </c>
      <c r="MJ1" s="280">
        <v>45672</v>
      </c>
      <c r="MK1" s="280">
        <v>45673</v>
      </c>
      <c r="ML1" s="280">
        <v>45674</v>
      </c>
      <c r="MM1" s="280">
        <v>45675</v>
      </c>
      <c r="MN1" s="280">
        <v>45676</v>
      </c>
      <c r="MO1" s="280">
        <v>45677</v>
      </c>
      <c r="MP1" s="280">
        <v>45678</v>
      </c>
      <c r="MQ1" s="280">
        <v>45679</v>
      </c>
      <c r="MR1" s="280">
        <v>45680</v>
      </c>
      <c r="MS1" s="280">
        <v>45681</v>
      </c>
      <c r="MT1" s="280">
        <v>45682</v>
      </c>
      <c r="MU1" s="280">
        <v>45683</v>
      </c>
      <c r="MV1" s="280">
        <v>45684</v>
      </c>
      <c r="MW1" s="280">
        <v>45685</v>
      </c>
      <c r="MX1" s="280">
        <v>45686</v>
      </c>
      <c r="MY1" s="280">
        <v>45687</v>
      </c>
      <c r="MZ1" s="280">
        <v>45688</v>
      </c>
      <c r="NA1" s="280">
        <v>45689</v>
      </c>
    </row>
    <row r="2" spans="1:365" s="63" customFormat="1" ht="12.75" customHeight="1">
      <c r="A2" s="194"/>
      <c r="B2" s="281" t="str">
        <f t="shared" ref="B2" si="0">TEXT(B1,"DDDD")</f>
        <v>Sunday</v>
      </c>
      <c r="C2" s="281" t="str">
        <f t="shared" ref="C2:BN2" si="1">TEXT(C1,"DDDD")</f>
        <v>Friday</v>
      </c>
      <c r="D2" s="281" t="str">
        <f t="shared" si="1"/>
        <v>Tuesday</v>
      </c>
      <c r="E2" s="281" t="str">
        <f t="shared" si="1"/>
        <v>Wednesday</v>
      </c>
      <c r="F2" s="281" t="str">
        <f t="shared" si="1"/>
        <v>Thursday</v>
      </c>
      <c r="G2" s="281" t="str">
        <f t="shared" si="1"/>
        <v>Friday</v>
      </c>
      <c r="H2" s="281" t="str">
        <f t="shared" si="1"/>
        <v>Saturday</v>
      </c>
      <c r="I2" s="281" t="str">
        <f t="shared" si="1"/>
        <v>Sunday</v>
      </c>
      <c r="J2" s="281" t="str">
        <f t="shared" si="1"/>
        <v>Monday</v>
      </c>
      <c r="K2" s="281" t="str">
        <f t="shared" si="1"/>
        <v>Tuesday</v>
      </c>
      <c r="L2" s="281" t="str">
        <f t="shared" si="1"/>
        <v>Wednesday</v>
      </c>
      <c r="M2" s="281" t="str">
        <f t="shared" si="1"/>
        <v>Thursday</v>
      </c>
      <c r="N2" s="281" t="str">
        <f t="shared" si="1"/>
        <v>Friday</v>
      </c>
      <c r="O2" s="281" t="str">
        <f t="shared" si="1"/>
        <v>Saturday</v>
      </c>
      <c r="P2" s="281" t="str">
        <f t="shared" si="1"/>
        <v>Sunday</v>
      </c>
      <c r="Q2" s="281" t="str">
        <f t="shared" si="1"/>
        <v>Monday</v>
      </c>
      <c r="R2" s="281" t="str">
        <f t="shared" si="1"/>
        <v>Tuesday</v>
      </c>
      <c r="S2" s="281" t="str">
        <f t="shared" si="1"/>
        <v>Wednesday</v>
      </c>
      <c r="T2" s="281" t="str">
        <f t="shared" si="1"/>
        <v>Thursday</v>
      </c>
      <c r="U2" s="281" t="str">
        <f t="shared" si="1"/>
        <v>Friday</v>
      </c>
      <c r="V2" s="281" t="str">
        <f t="shared" si="1"/>
        <v>Saturday</v>
      </c>
      <c r="W2" s="281" t="str">
        <f t="shared" si="1"/>
        <v>Sunday</v>
      </c>
      <c r="X2" s="281" t="str">
        <f t="shared" si="1"/>
        <v>Monday</v>
      </c>
      <c r="Y2" s="281" t="str">
        <f t="shared" si="1"/>
        <v>Tuesday</v>
      </c>
      <c r="Z2" s="281" t="str">
        <f t="shared" si="1"/>
        <v>Wednesday</v>
      </c>
      <c r="AA2" s="281" t="str">
        <f t="shared" si="1"/>
        <v>Thursday</v>
      </c>
      <c r="AB2" s="281" t="str">
        <f t="shared" si="1"/>
        <v>Friday</v>
      </c>
      <c r="AC2" s="281" t="str">
        <f t="shared" si="1"/>
        <v>Saturday</v>
      </c>
      <c r="AD2" s="281" t="str">
        <f t="shared" si="1"/>
        <v>Sunday</v>
      </c>
      <c r="AE2" s="281" t="str">
        <f t="shared" si="1"/>
        <v>Monday</v>
      </c>
      <c r="AF2" s="281" t="str">
        <f t="shared" si="1"/>
        <v>Tuesday</v>
      </c>
      <c r="AG2" s="281" t="str">
        <f t="shared" si="1"/>
        <v>Wednesday</v>
      </c>
      <c r="AH2" s="281" t="str">
        <f t="shared" si="1"/>
        <v>Thursday</v>
      </c>
      <c r="AI2" s="281" t="str">
        <f t="shared" si="1"/>
        <v>Friday</v>
      </c>
      <c r="AJ2" s="281" t="str">
        <f t="shared" si="1"/>
        <v>Saturday</v>
      </c>
      <c r="AK2" s="281" t="str">
        <f t="shared" si="1"/>
        <v>Sunday</v>
      </c>
      <c r="AL2" s="281" t="str">
        <f t="shared" si="1"/>
        <v>Monday</v>
      </c>
      <c r="AM2" s="281" t="str">
        <f t="shared" si="1"/>
        <v>Tuesday</v>
      </c>
      <c r="AN2" s="281" t="str">
        <f t="shared" si="1"/>
        <v>Wednesday</v>
      </c>
      <c r="AO2" s="281" t="str">
        <f t="shared" si="1"/>
        <v>Thursday</v>
      </c>
      <c r="AP2" s="281" t="str">
        <f t="shared" si="1"/>
        <v>Friday</v>
      </c>
      <c r="AQ2" s="281" t="str">
        <f t="shared" si="1"/>
        <v>Saturday</v>
      </c>
      <c r="AR2" s="281" t="str">
        <f t="shared" si="1"/>
        <v>Sunday</v>
      </c>
      <c r="AS2" s="281" t="str">
        <f t="shared" si="1"/>
        <v>Monday</v>
      </c>
      <c r="AT2" s="281" t="str">
        <f t="shared" si="1"/>
        <v>Tuesday</v>
      </c>
      <c r="AU2" s="281" t="str">
        <f t="shared" si="1"/>
        <v>Wednesday</v>
      </c>
      <c r="AV2" s="281" t="str">
        <f t="shared" si="1"/>
        <v>Thursday</v>
      </c>
      <c r="AW2" s="281" t="str">
        <f t="shared" si="1"/>
        <v>Friday</v>
      </c>
      <c r="AX2" s="281" t="str">
        <f t="shared" si="1"/>
        <v>Saturday</v>
      </c>
      <c r="AY2" s="281" t="str">
        <f t="shared" si="1"/>
        <v>Sunday</v>
      </c>
      <c r="AZ2" s="281" t="str">
        <f t="shared" si="1"/>
        <v>Monday</v>
      </c>
      <c r="BA2" s="281" t="str">
        <f t="shared" si="1"/>
        <v>Tuesday</v>
      </c>
      <c r="BB2" s="281" t="str">
        <f t="shared" si="1"/>
        <v>Wednesday</v>
      </c>
      <c r="BC2" s="281" t="str">
        <f t="shared" si="1"/>
        <v>Thursday</v>
      </c>
      <c r="BD2" s="281" t="str">
        <f t="shared" si="1"/>
        <v>Friday</v>
      </c>
      <c r="BE2" s="281" t="str">
        <f t="shared" si="1"/>
        <v>Saturday</v>
      </c>
      <c r="BF2" s="281" t="str">
        <f t="shared" si="1"/>
        <v>Sunday</v>
      </c>
      <c r="BG2" s="281" t="str">
        <f t="shared" si="1"/>
        <v>Monday</v>
      </c>
      <c r="BH2" s="281" t="str">
        <f t="shared" si="1"/>
        <v>Tuesday</v>
      </c>
      <c r="BI2" s="281" t="str">
        <f t="shared" si="1"/>
        <v>Wednesday</v>
      </c>
      <c r="BJ2" s="281" t="str">
        <f t="shared" si="1"/>
        <v>Thursday</v>
      </c>
      <c r="BK2" s="281" t="str">
        <f t="shared" si="1"/>
        <v>Friday</v>
      </c>
      <c r="BL2" s="281" t="str">
        <f t="shared" si="1"/>
        <v>Saturday</v>
      </c>
      <c r="BM2" s="281" t="str">
        <f t="shared" si="1"/>
        <v>Sunday</v>
      </c>
      <c r="BN2" s="281" t="str">
        <f t="shared" si="1"/>
        <v>Monday</v>
      </c>
      <c r="BO2" s="281" t="str">
        <f t="shared" ref="BO2:DZ2" si="2">TEXT(BO1,"DDDD")</f>
        <v>Tuesday</v>
      </c>
      <c r="BP2" s="281" t="str">
        <f t="shared" si="2"/>
        <v>Wednesday</v>
      </c>
      <c r="BQ2" s="281" t="str">
        <f t="shared" si="2"/>
        <v>Thursday</v>
      </c>
      <c r="BR2" s="281" t="str">
        <f t="shared" si="2"/>
        <v>Friday</v>
      </c>
      <c r="BS2" s="281" t="str">
        <f t="shared" si="2"/>
        <v>Saturday</v>
      </c>
      <c r="BT2" s="281" t="str">
        <f t="shared" si="2"/>
        <v>Sunday</v>
      </c>
      <c r="BU2" s="281" t="str">
        <f t="shared" si="2"/>
        <v>Monday</v>
      </c>
      <c r="BV2" s="281" t="str">
        <f t="shared" si="2"/>
        <v>Tuesday</v>
      </c>
      <c r="BW2" s="281" t="str">
        <f t="shared" si="2"/>
        <v>Wednesday</v>
      </c>
      <c r="BX2" s="281" t="str">
        <f t="shared" si="2"/>
        <v>Thursday</v>
      </c>
      <c r="BY2" s="281" t="str">
        <f t="shared" si="2"/>
        <v>Friday</v>
      </c>
      <c r="BZ2" s="281" t="str">
        <f t="shared" si="2"/>
        <v>Saturday</v>
      </c>
      <c r="CA2" s="281" t="str">
        <f t="shared" si="2"/>
        <v>Sunday</v>
      </c>
      <c r="CB2" s="281" t="str">
        <f t="shared" si="2"/>
        <v>Monday</v>
      </c>
      <c r="CC2" s="281" t="str">
        <f t="shared" si="2"/>
        <v>Tuesday</v>
      </c>
      <c r="CD2" s="281" t="str">
        <f t="shared" si="2"/>
        <v>Wednesday</v>
      </c>
      <c r="CE2" s="281" t="str">
        <f t="shared" si="2"/>
        <v>Thursday</v>
      </c>
      <c r="CF2" s="281" t="str">
        <f t="shared" si="2"/>
        <v>Friday</v>
      </c>
      <c r="CG2" s="281" t="str">
        <f t="shared" si="2"/>
        <v>Saturday</v>
      </c>
      <c r="CH2" s="281" t="str">
        <f t="shared" si="2"/>
        <v>Sunday</v>
      </c>
      <c r="CI2" s="281" t="str">
        <f t="shared" si="2"/>
        <v>Monday</v>
      </c>
      <c r="CJ2" s="281" t="str">
        <f t="shared" si="2"/>
        <v>Tuesday</v>
      </c>
      <c r="CK2" s="281" t="str">
        <f t="shared" si="2"/>
        <v>Wednesday</v>
      </c>
      <c r="CL2" s="281" t="str">
        <f t="shared" si="2"/>
        <v>Thursday</v>
      </c>
      <c r="CM2" s="281" t="str">
        <f t="shared" si="2"/>
        <v>Friday</v>
      </c>
      <c r="CN2" s="281" t="str">
        <f t="shared" si="2"/>
        <v>Saturday</v>
      </c>
      <c r="CO2" s="281" t="str">
        <f t="shared" si="2"/>
        <v>Sunday</v>
      </c>
      <c r="CP2" s="281" t="str">
        <f t="shared" si="2"/>
        <v>Monday</v>
      </c>
      <c r="CQ2" s="281" t="str">
        <f t="shared" si="2"/>
        <v>Tuesday</v>
      </c>
      <c r="CR2" s="281" t="str">
        <f t="shared" si="2"/>
        <v>Wednesday</v>
      </c>
      <c r="CS2" s="281" t="str">
        <f t="shared" si="2"/>
        <v>Thursday</v>
      </c>
      <c r="CT2" s="281" t="str">
        <f t="shared" si="2"/>
        <v>Friday</v>
      </c>
      <c r="CU2" s="281" t="str">
        <f t="shared" si="2"/>
        <v>Saturday</v>
      </c>
      <c r="CV2" s="281" t="str">
        <f t="shared" si="2"/>
        <v>Sunday</v>
      </c>
      <c r="CW2" s="281" t="str">
        <f t="shared" si="2"/>
        <v>Monday</v>
      </c>
      <c r="CX2" s="281" t="str">
        <f t="shared" si="2"/>
        <v>Tuesday</v>
      </c>
      <c r="CY2" s="281" t="str">
        <f t="shared" si="2"/>
        <v>Wednesday</v>
      </c>
      <c r="CZ2" s="281" t="str">
        <f t="shared" si="2"/>
        <v>Thursday</v>
      </c>
      <c r="DA2" s="281" t="str">
        <f t="shared" si="2"/>
        <v>Friday</v>
      </c>
      <c r="DB2" s="281" t="str">
        <f t="shared" si="2"/>
        <v>Saturday</v>
      </c>
      <c r="DC2" s="281" t="str">
        <f t="shared" si="2"/>
        <v>Sunday</v>
      </c>
      <c r="DD2" s="281" t="str">
        <f t="shared" si="2"/>
        <v>Monday</v>
      </c>
      <c r="DE2" s="281" t="str">
        <f t="shared" si="2"/>
        <v>Tuesday</v>
      </c>
      <c r="DF2" s="281" t="str">
        <f t="shared" si="2"/>
        <v>Wednesday</v>
      </c>
      <c r="DG2" s="281" t="str">
        <f t="shared" si="2"/>
        <v>Thursday</v>
      </c>
      <c r="DH2" s="281" t="str">
        <f t="shared" si="2"/>
        <v>Friday</v>
      </c>
      <c r="DI2" s="281" t="str">
        <f t="shared" si="2"/>
        <v>Saturday</v>
      </c>
      <c r="DJ2" s="281" t="str">
        <f t="shared" si="2"/>
        <v>Sunday</v>
      </c>
      <c r="DK2" s="281" t="str">
        <f t="shared" si="2"/>
        <v>Monday</v>
      </c>
      <c r="DL2" s="281" t="str">
        <f t="shared" si="2"/>
        <v>Tuesday</v>
      </c>
      <c r="DM2" s="281" t="str">
        <f t="shared" si="2"/>
        <v>Wednesday</v>
      </c>
      <c r="DN2" s="281" t="str">
        <f t="shared" si="2"/>
        <v>Thursday</v>
      </c>
      <c r="DO2" s="281" t="str">
        <f t="shared" si="2"/>
        <v>Friday</v>
      </c>
      <c r="DP2" s="281" t="str">
        <f t="shared" si="2"/>
        <v>Saturday</v>
      </c>
      <c r="DQ2" s="281" t="str">
        <f t="shared" si="2"/>
        <v>Sunday</v>
      </c>
      <c r="DR2" s="281" t="str">
        <f t="shared" si="2"/>
        <v>Monday</v>
      </c>
      <c r="DS2" s="281" t="str">
        <f t="shared" si="2"/>
        <v>Tuesday</v>
      </c>
      <c r="DT2" s="281" t="str">
        <f t="shared" si="2"/>
        <v>Wednesday</v>
      </c>
      <c r="DU2" s="281" t="str">
        <f t="shared" si="2"/>
        <v>Thursday</v>
      </c>
      <c r="DV2" s="281" t="str">
        <f t="shared" si="2"/>
        <v>Friday</v>
      </c>
      <c r="DW2" s="281" t="str">
        <f t="shared" si="2"/>
        <v>Saturday</v>
      </c>
      <c r="DX2" s="281" t="str">
        <f t="shared" si="2"/>
        <v>Sunday</v>
      </c>
      <c r="DY2" s="281" t="str">
        <f t="shared" si="2"/>
        <v>Monday</v>
      </c>
      <c r="DZ2" s="281" t="str">
        <f t="shared" si="2"/>
        <v>Tuesday</v>
      </c>
      <c r="EA2" s="281" t="str">
        <f t="shared" ref="EA2:GL2" si="3">TEXT(EA1,"DDDD")</f>
        <v>Wednesday</v>
      </c>
      <c r="EB2" s="281" t="str">
        <f t="shared" si="3"/>
        <v>Thursday</v>
      </c>
      <c r="EC2" s="281" t="str">
        <f t="shared" si="3"/>
        <v>Friday</v>
      </c>
      <c r="ED2" s="281" t="str">
        <f t="shared" si="3"/>
        <v>Saturday</v>
      </c>
      <c r="EE2" s="281" t="str">
        <f t="shared" si="3"/>
        <v>Sunday</v>
      </c>
      <c r="EF2" s="281" t="str">
        <f t="shared" si="3"/>
        <v>Monday</v>
      </c>
      <c r="EG2" s="281" t="str">
        <f t="shared" si="3"/>
        <v>Tuesday</v>
      </c>
      <c r="EH2" s="281" t="str">
        <f t="shared" si="3"/>
        <v>Wednesday</v>
      </c>
      <c r="EI2" s="281" t="str">
        <f t="shared" si="3"/>
        <v>Thursday</v>
      </c>
      <c r="EJ2" s="281" t="str">
        <f t="shared" si="3"/>
        <v>Friday</v>
      </c>
      <c r="EK2" s="281" t="str">
        <f t="shared" si="3"/>
        <v>Saturday</v>
      </c>
      <c r="EL2" s="281" t="str">
        <f t="shared" si="3"/>
        <v>Sunday</v>
      </c>
      <c r="EM2" s="281" t="str">
        <f t="shared" si="3"/>
        <v>Monday</v>
      </c>
      <c r="EN2" s="281" t="str">
        <f t="shared" si="3"/>
        <v>Tuesday</v>
      </c>
      <c r="EO2" s="281" t="str">
        <f t="shared" si="3"/>
        <v>Wednesday</v>
      </c>
      <c r="EP2" s="281" t="str">
        <f t="shared" si="3"/>
        <v>Thursday</v>
      </c>
      <c r="EQ2" s="281" t="str">
        <f t="shared" si="3"/>
        <v>Friday</v>
      </c>
      <c r="ER2" s="281" t="str">
        <f t="shared" si="3"/>
        <v>Saturday</v>
      </c>
      <c r="ES2" s="281" t="str">
        <f t="shared" si="3"/>
        <v>Sunday</v>
      </c>
      <c r="ET2" s="281" t="str">
        <f t="shared" si="3"/>
        <v>Monday</v>
      </c>
      <c r="EU2" s="281" t="str">
        <f t="shared" si="3"/>
        <v>Tuesday</v>
      </c>
      <c r="EV2" s="281" t="str">
        <f t="shared" si="3"/>
        <v>Wednesday</v>
      </c>
      <c r="EW2" s="281" t="str">
        <f t="shared" si="3"/>
        <v>Thursday</v>
      </c>
      <c r="EX2" s="281" t="str">
        <f t="shared" si="3"/>
        <v>Friday</v>
      </c>
      <c r="EY2" s="281" t="str">
        <f t="shared" si="3"/>
        <v>Saturday</v>
      </c>
      <c r="EZ2" s="281" t="str">
        <f t="shared" si="3"/>
        <v>Sunday</v>
      </c>
      <c r="FA2" s="281" t="str">
        <f t="shared" si="3"/>
        <v>Monday</v>
      </c>
      <c r="FB2" s="281" t="str">
        <f t="shared" si="3"/>
        <v>Tuesday</v>
      </c>
      <c r="FC2" s="281" t="str">
        <f t="shared" si="3"/>
        <v>Wednesday</v>
      </c>
      <c r="FD2" s="281" t="str">
        <f t="shared" si="3"/>
        <v>Thursday</v>
      </c>
      <c r="FE2" s="281" t="str">
        <f t="shared" si="3"/>
        <v>Friday</v>
      </c>
      <c r="FF2" s="281" t="str">
        <f t="shared" si="3"/>
        <v>Saturday</v>
      </c>
      <c r="FG2" s="281" t="str">
        <f t="shared" si="3"/>
        <v>Sunday</v>
      </c>
      <c r="FH2" s="281" t="str">
        <f t="shared" si="3"/>
        <v>Monday</v>
      </c>
      <c r="FI2" s="281" t="str">
        <f t="shared" si="3"/>
        <v>Tuesday</v>
      </c>
      <c r="FJ2" s="281" t="str">
        <f t="shared" si="3"/>
        <v>Wednesday</v>
      </c>
      <c r="FK2" s="281" t="str">
        <f t="shared" si="3"/>
        <v>Thursday</v>
      </c>
      <c r="FL2" s="281" t="str">
        <f t="shared" si="3"/>
        <v>Friday</v>
      </c>
      <c r="FM2" s="281" t="str">
        <f t="shared" si="3"/>
        <v>Saturday</v>
      </c>
      <c r="FN2" s="281" t="str">
        <f t="shared" si="3"/>
        <v>Sunday</v>
      </c>
      <c r="FO2" s="281" t="str">
        <f t="shared" si="3"/>
        <v>Monday</v>
      </c>
      <c r="FP2" s="281" t="str">
        <f t="shared" si="3"/>
        <v>Tuesday</v>
      </c>
      <c r="FQ2" s="281" t="str">
        <f t="shared" si="3"/>
        <v>Wednesday</v>
      </c>
      <c r="FR2" s="281" t="str">
        <f t="shared" si="3"/>
        <v>Thursday</v>
      </c>
      <c r="FS2" s="281" t="str">
        <f t="shared" si="3"/>
        <v>Friday</v>
      </c>
      <c r="FT2" s="281" t="str">
        <f t="shared" si="3"/>
        <v>Saturday</v>
      </c>
      <c r="FU2" s="281" t="str">
        <f t="shared" si="3"/>
        <v>Sunday</v>
      </c>
      <c r="FV2" s="281" t="str">
        <f t="shared" si="3"/>
        <v>Monday</v>
      </c>
      <c r="FW2" s="281" t="str">
        <f t="shared" si="3"/>
        <v>Tuesday</v>
      </c>
      <c r="FX2" s="281" t="str">
        <f t="shared" si="3"/>
        <v>Wednesday</v>
      </c>
      <c r="FY2" s="281" t="str">
        <f t="shared" si="3"/>
        <v>Thursday</v>
      </c>
      <c r="FZ2" s="281" t="str">
        <f t="shared" si="3"/>
        <v>Friday</v>
      </c>
      <c r="GA2" s="281" t="str">
        <f t="shared" si="3"/>
        <v>Saturday</v>
      </c>
      <c r="GB2" s="281" t="str">
        <f t="shared" si="3"/>
        <v>Sunday</v>
      </c>
      <c r="GC2" s="281" t="str">
        <f t="shared" si="3"/>
        <v>Monday</v>
      </c>
      <c r="GD2" s="281" t="str">
        <f t="shared" si="3"/>
        <v>Tuesday</v>
      </c>
      <c r="GE2" s="281" t="str">
        <f t="shared" si="3"/>
        <v>Wednesday</v>
      </c>
      <c r="GF2" s="281" t="str">
        <f t="shared" si="3"/>
        <v>Thursday</v>
      </c>
      <c r="GG2" s="281" t="str">
        <f t="shared" si="3"/>
        <v>Friday</v>
      </c>
      <c r="GH2" s="281" t="str">
        <f t="shared" si="3"/>
        <v>Saturday</v>
      </c>
      <c r="GI2" s="281" t="str">
        <f t="shared" si="3"/>
        <v>Sunday</v>
      </c>
      <c r="GJ2" s="281" t="str">
        <f t="shared" si="3"/>
        <v>Monday</v>
      </c>
      <c r="GK2" s="281" t="str">
        <f t="shared" si="3"/>
        <v>Tuesday</v>
      </c>
      <c r="GL2" s="281" t="str">
        <f t="shared" si="3"/>
        <v>Wednesday</v>
      </c>
      <c r="GM2" s="281" t="str">
        <f t="shared" ref="GM2:IX2" si="4">TEXT(GM1,"DDDD")</f>
        <v>Thursday</v>
      </c>
      <c r="GN2" s="281" t="str">
        <f t="shared" si="4"/>
        <v>Friday</v>
      </c>
      <c r="GO2" s="281" t="str">
        <f t="shared" si="4"/>
        <v>Saturday</v>
      </c>
      <c r="GP2" s="281" t="str">
        <f t="shared" si="4"/>
        <v>Sunday</v>
      </c>
      <c r="GQ2" s="281" t="str">
        <f t="shared" si="4"/>
        <v>Monday</v>
      </c>
      <c r="GR2" s="281" t="str">
        <f t="shared" si="4"/>
        <v>Tuesday</v>
      </c>
      <c r="GS2" s="281" t="str">
        <f t="shared" si="4"/>
        <v>Wednesday</v>
      </c>
      <c r="GT2" s="281" t="str">
        <f t="shared" si="4"/>
        <v>Thursday</v>
      </c>
      <c r="GU2" s="281" t="str">
        <f t="shared" si="4"/>
        <v>Friday</v>
      </c>
      <c r="GV2" s="281" t="str">
        <f t="shared" si="4"/>
        <v>Saturday</v>
      </c>
      <c r="GW2" s="281" t="str">
        <f t="shared" si="4"/>
        <v>Sunday</v>
      </c>
      <c r="GX2" s="281" t="str">
        <f t="shared" si="4"/>
        <v>Monday</v>
      </c>
      <c r="GY2" s="281" t="str">
        <f t="shared" si="4"/>
        <v>Tuesday</v>
      </c>
      <c r="GZ2" s="281" t="str">
        <f t="shared" si="4"/>
        <v>Wednesday</v>
      </c>
      <c r="HA2" s="281" t="str">
        <f t="shared" si="4"/>
        <v>Thursday</v>
      </c>
      <c r="HB2" s="281" t="str">
        <f t="shared" si="4"/>
        <v>Friday</v>
      </c>
      <c r="HC2" s="281" t="str">
        <f t="shared" si="4"/>
        <v>Saturday</v>
      </c>
      <c r="HD2" s="281" t="str">
        <f t="shared" si="4"/>
        <v>Sunday</v>
      </c>
      <c r="HE2" s="281" t="str">
        <f t="shared" si="4"/>
        <v>Monday</v>
      </c>
      <c r="HF2" s="281" t="str">
        <f t="shared" si="4"/>
        <v>Tuesday</v>
      </c>
      <c r="HG2" s="281" t="str">
        <f t="shared" si="4"/>
        <v>Wednesday</v>
      </c>
      <c r="HH2" s="281" t="str">
        <f t="shared" si="4"/>
        <v>Thursday</v>
      </c>
      <c r="HI2" s="281" t="str">
        <f t="shared" si="4"/>
        <v>Friday</v>
      </c>
      <c r="HJ2" s="281" t="str">
        <f t="shared" si="4"/>
        <v>Saturday</v>
      </c>
      <c r="HK2" s="281" t="str">
        <f t="shared" si="4"/>
        <v>Sunday</v>
      </c>
      <c r="HL2" s="281" t="str">
        <f t="shared" si="4"/>
        <v>Monday</v>
      </c>
      <c r="HM2" s="281" t="str">
        <f t="shared" si="4"/>
        <v>Tuesday</v>
      </c>
      <c r="HN2" s="281" t="str">
        <f t="shared" si="4"/>
        <v>Wednesday</v>
      </c>
      <c r="HO2" s="281" t="str">
        <f t="shared" si="4"/>
        <v>Thursday</v>
      </c>
      <c r="HP2" s="281" t="str">
        <f t="shared" si="4"/>
        <v>Friday</v>
      </c>
      <c r="HQ2" s="281" t="str">
        <f t="shared" si="4"/>
        <v>Saturday</v>
      </c>
      <c r="HR2" s="281" t="str">
        <f t="shared" si="4"/>
        <v>Sunday</v>
      </c>
      <c r="HS2" s="281" t="str">
        <f t="shared" si="4"/>
        <v>Monday</v>
      </c>
      <c r="HT2" s="281" t="str">
        <f t="shared" si="4"/>
        <v>Tuesday</v>
      </c>
      <c r="HU2" s="281" t="str">
        <f t="shared" si="4"/>
        <v>Wednesday</v>
      </c>
      <c r="HV2" s="281" t="str">
        <f t="shared" si="4"/>
        <v>Thursday</v>
      </c>
      <c r="HW2" s="281" t="str">
        <f t="shared" si="4"/>
        <v>Friday</v>
      </c>
      <c r="HX2" s="281" t="str">
        <f t="shared" si="4"/>
        <v>Saturday</v>
      </c>
      <c r="HY2" s="281" t="str">
        <f t="shared" si="4"/>
        <v>Sunday</v>
      </c>
      <c r="HZ2" s="281" t="str">
        <f t="shared" si="4"/>
        <v>Monday</v>
      </c>
      <c r="IA2" s="281" t="str">
        <f t="shared" si="4"/>
        <v>Tuesday</v>
      </c>
      <c r="IB2" s="281" t="str">
        <f t="shared" si="4"/>
        <v>Wednesday</v>
      </c>
      <c r="IC2" s="281" t="str">
        <f t="shared" si="4"/>
        <v>Thursday</v>
      </c>
      <c r="ID2" s="281" t="str">
        <f t="shared" si="4"/>
        <v>Friday</v>
      </c>
      <c r="IE2" s="281" t="str">
        <f t="shared" si="4"/>
        <v>Saturday</v>
      </c>
      <c r="IF2" s="281" t="str">
        <f t="shared" si="4"/>
        <v>Sunday</v>
      </c>
      <c r="IG2" s="281" t="str">
        <f t="shared" si="4"/>
        <v>Monday</v>
      </c>
      <c r="IH2" s="281" t="str">
        <f t="shared" si="4"/>
        <v>Tuesday</v>
      </c>
      <c r="II2" s="281" t="str">
        <f t="shared" si="4"/>
        <v>Wednesday</v>
      </c>
      <c r="IJ2" s="281" t="str">
        <f t="shared" si="4"/>
        <v>Thursday</v>
      </c>
      <c r="IK2" s="281" t="str">
        <f t="shared" si="4"/>
        <v>Friday</v>
      </c>
      <c r="IL2" s="281" t="str">
        <f t="shared" si="4"/>
        <v>Saturday</v>
      </c>
      <c r="IM2" s="281" t="str">
        <f t="shared" si="4"/>
        <v>Sunday</v>
      </c>
      <c r="IN2" s="281" t="str">
        <f t="shared" si="4"/>
        <v>Monday</v>
      </c>
      <c r="IO2" s="281" t="str">
        <f t="shared" si="4"/>
        <v>Tuesday</v>
      </c>
      <c r="IP2" s="281" t="str">
        <f t="shared" si="4"/>
        <v>Wednesday</v>
      </c>
      <c r="IQ2" s="281" t="str">
        <f t="shared" si="4"/>
        <v>Thursday</v>
      </c>
      <c r="IR2" s="281" t="str">
        <f t="shared" si="4"/>
        <v>Friday</v>
      </c>
      <c r="IS2" s="281" t="str">
        <f t="shared" si="4"/>
        <v>Saturday</v>
      </c>
      <c r="IT2" s="281" t="str">
        <f t="shared" si="4"/>
        <v>Sunday</v>
      </c>
      <c r="IU2" s="281" t="str">
        <f t="shared" si="4"/>
        <v>Monday</v>
      </c>
      <c r="IV2" s="281" t="str">
        <f t="shared" si="4"/>
        <v>Tuesday</v>
      </c>
      <c r="IW2" s="281" t="str">
        <f t="shared" si="4"/>
        <v>Wednesday</v>
      </c>
      <c r="IX2" s="281" t="str">
        <f t="shared" si="4"/>
        <v>Thursday</v>
      </c>
      <c r="IY2" s="281" t="str">
        <f t="shared" ref="IY2:LJ2" si="5">TEXT(IY1,"DDDD")</f>
        <v>Friday</v>
      </c>
      <c r="IZ2" s="281" t="str">
        <f t="shared" si="5"/>
        <v>Saturday</v>
      </c>
      <c r="JA2" s="281" t="str">
        <f t="shared" si="5"/>
        <v>Sunday</v>
      </c>
      <c r="JB2" s="281" t="str">
        <f t="shared" si="5"/>
        <v>Monday</v>
      </c>
      <c r="JC2" s="281" t="str">
        <f t="shared" si="5"/>
        <v>Tuesday</v>
      </c>
      <c r="JD2" s="281" t="str">
        <f t="shared" si="5"/>
        <v>Wednesday</v>
      </c>
      <c r="JE2" s="281" t="str">
        <f t="shared" si="5"/>
        <v>Thursday</v>
      </c>
      <c r="JF2" s="281" t="str">
        <f t="shared" si="5"/>
        <v>Friday</v>
      </c>
      <c r="JG2" s="281" t="str">
        <f t="shared" si="5"/>
        <v>Saturday</v>
      </c>
      <c r="JH2" s="281" t="str">
        <f t="shared" si="5"/>
        <v>Sunday</v>
      </c>
      <c r="JI2" s="281" t="str">
        <f t="shared" si="5"/>
        <v>Monday</v>
      </c>
      <c r="JJ2" s="281" t="str">
        <f t="shared" si="5"/>
        <v>Tuesday</v>
      </c>
      <c r="JK2" s="281" t="str">
        <f t="shared" si="5"/>
        <v>Wednesday</v>
      </c>
      <c r="JL2" s="281" t="str">
        <f t="shared" si="5"/>
        <v>Thursday</v>
      </c>
      <c r="JM2" s="281" t="str">
        <f t="shared" si="5"/>
        <v>Friday</v>
      </c>
      <c r="JN2" s="281" t="str">
        <f t="shared" si="5"/>
        <v>Saturday</v>
      </c>
      <c r="JO2" s="281" t="str">
        <f t="shared" si="5"/>
        <v>Sunday</v>
      </c>
      <c r="JP2" s="281" t="str">
        <f t="shared" si="5"/>
        <v>Monday</v>
      </c>
      <c r="JQ2" s="281" t="str">
        <f t="shared" si="5"/>
        <v>Tuesday</v>
      </c>
      <c r="JR2" s="281" t="str">
        <f t="shared" si="5"/>
        <v>Wednesday</v>
      </c>
      <c r="JS2" s="281" t="str">
        <f t="shared" si="5"/>
        <v>Thursday</v>
      </c>
      <c r="JT2" s="281" t="str">
        <f t="shared" si="5"/>
        <v>Friday</v>
      </c>
      <c r="JU2" s="281" t="str">
        <f t="shared" si="5"/>
        <v>Saturday</v>
      </c>
      <c r="JV2" s="281" t="str">
        <f t="shared" si="5"/>
        <v>Sunday</v>
      </c>
      <c r="JW2" s="281" t="str">
        <f t="shared" si="5"/>
        <v>Monday</v>
      </c>
      <c r="JX2" s="281" t="str">
        <f t="shared" si="5"/>
        <v>Tuesday</v>
      </c>
      <c r="JY2" s="281" t="str">
        <f t="shared" si="5"/>
        <v>Wednesday</v>
      </c>
      <c r="JZ2" s="281" t="str">
        <f t="shared" si="5"/>
        <v>Thursday</v>
      </c>
      <c r="KA2" s="281" t="str">
        <f t="shared" si="5"/>
        <v>Friday</v>
      </c>
      <c r="KB2" s="281" t="str">
        <f t="shared" si="5"/>
        <v>Saturday</v>
      </c>
      <c r="KC2" s="281" t="str">
        <f t="shared" si="5"/>
        <v>Sunday</v>
      </c>
      <c r="KD2" s="281" t="str">
        <f t="shared" si="5"/>
        <v>Monday</v>
      </c>
      <c r="KE2" s="281" t="str">
        <f t="shared" si="5"/>
        <v>Tuesday</v>
      </c>
      <c r="KF2" s="281" t="str">
        <f t="shared" si="5"/>
        <v>Wednesday</v>
      </c>
      <c r="KG2" s="281" t="str">
        <f t="shared" si="5"/>
        <v>Thursday</v>
      </c>
      <c r="KH2" s="281" t="str">
        <f t="shared" si="5"/>
        <v>Friday</v>
      </c>
      <c r="KI2" s="281" t="str">
        <f t="shared" si="5"/>
        <v>Saturday</v>
      </c>
      <c r="KJ2" s="281" t="str">
        <f t="shared" si="5"/>
        <v>Sunday</v>
      </c>
      <c r="KK2" s="281" t="str">
        <f t="shared" si="5"/>
        <v>Monday</v>
      </c>
      <c r="KL2" s="281" t="str">
        <f t="shared" si="5"/>
        <v>Tuesday</v>
      </c>
      <c r="KM2" s="281" t="str">
        <f t="shared" si="5"/>
        <v>Wednesday</v>
      </c>
      <c r="KN2" s="281" t="str">
        <f t="shared" si="5"/>
        <v>Thursday</v>
      </c>
      <c r="KO2" s="281" t="str">
        <f t="shared" si="5"/>
        <v>Friday</v>
      </c>
      <c r="KP2" s="281" t="str">
        <f t="shared" si="5"/>
        <v>Saturday</v>
      </c>
      <c r="KQ2" s="281" t="str">
        <f t="shared" si="5"/>
        <v>Sunday</v>
      </c>
      <c r="KR2" s="281" t="str">
        <f t="shared" si="5"/>
        <v>Monday</v>
      </c>
      <c r="KS2" s="281" t="str">
        <f t="shared" si="5"/>
        <v>Tuesday</v>
      </c>
      <c r="KT2" s="281" t="str">
        <f t="shared" si="5"/>
        <v>Wednesday</v>
      </c>
      <c r="KU2" s="281" t="str">
        <f t="shared" si="5"/>
        <v>Thursday</v>
      </c>
      <c r="KV2" s="281" t="str">
        <f t="shared" si="5"/>
        <v>Friday</v>
      </c>
      <c r="KW2" s="281" t="str">
        <f t="shared" si="5"/>
        <v>Saturday</v>
      </c>
      <c r="KX2" s="281" t="str">
        <f t="shared" si="5"/>
        <v>Sunday</v>
      </c>
      <c r="KY2" s="281" t="str">
        <f t="shared" si="5"/>
        <v>Monday</v>
      </c>
      <c r="KZ2" s="281" t="str">
        <f t="shared" si="5"/>
        <v>Tuesday</v>
      </c>
      <c r="LA2" s="281" t="str">
        <f t="shared" si="5"/>
        <v>Wednesday</v>
      </c>
      <c r="LB2" s="281" t="str">
        <f t="shared" si="5"/>
        <v>Thursday</v>
      </c>
      <c r="LC2" s="281" t="str">
        <f t="shared" si="5"/>
        <v>Friday</v>
      </c>
      <c r="LD2" s="281" t="str">
        <f t="shared" si="5"/>
        <v>Saturday</v>
      </c>
      <c r="LE2" s="281" t="str">
        <f t="shared" si="5"/>
        <v>Sunday</v>
      </c>
      <c r="LF2" s="281" t="str">
        <f t="shared" si="5"/>
        <v>Monday</v>
      </c>
      <c r="LG2" s="281" t="str">
        <f t="shared" si="5"/>
        <v>Tuesday</v>
      </c>
      <c r="LH2" s="281" t="str">
        <f t="shared" si="5"/>
        <v>Wednesday</v>
      </c>
      <c r="LI2" s="281" t="str">
        <f t="shared" si="5"/>
        <v>Thursday</v>
      </c>
      <c r="LJ2" s="281" t="str">
        <f t="shared" si="5"/>
        <v>Friday</v>
      </c>
      <c r="LK2" s="281" t="str">
        <f t="shared" ref="LK2:NA2" si="6">TEXT(LK1,"DDDD")</f>
        <v>Saturday</v>
      </c>
      <c r="LL2" s="281" t="str">
        <f t="shared" si="6"/>
        <v>Sunday</v>
      </c>
      <c r="LM2" s="281" t="str">
        <f t="shared" si="6"/>
        <v>Monday</v>
      </c>
      <c r="LN2" s="281" t="str">
        <f t="shared" si="6"/>
        <v>Tuesday</v>
      </c>
      <c r="LO2" s="281" t="str">
        <f t="shared" si="6"/>
        <v>Wednesday</v>
      </c>
      <c r="LP2" s="281" t="str">
        <f t="shared" si="6"/>
        <v>Thursday</v>
      </c>
      <c r="LQ2" s="281" t="str">
        <f t="shared" si="6"/>
        <v>Friday</v>
      </c>
      <c r="LR2" s="281" t="str">
        <f t="shared" si="6"/>
        <v>Saturday</v>
      </c>
      <c r="LS2" s="281" t="str">
        <f t="shared" si="6"/>
        <v>Sunday</v>
      </c>
      <c r="LT2" s="281" t="str">
        <f t="shared" si="6"/>
        <v>Monday</v>
      </c>
      <c r="LU2" s="281" t="str">
        <f t="shared" si="6"/>
        <v>Tuesday</v>
      </c>
      <c r="LV2" s="281" t="str">
        <f t="shared" si="6"/>
        <v>Wednesday</v>
      </c>
      <c r="LW2" s="281" t="str">
        <f t="shared" si="6"/>
        <v>Thursday</v>
      </c>
      <c r="LX2" s="281" t="str">
        <f t="shared" si="6"/>
        <v>Friday</v>
      </c>
      <c r="LY2" s="281" t="str">
        <f t="shared" si="6"/>
        <v>Saturday</v>
      </c>
      <c r="LZ2" s="281" t="str">
        <f t="shared" si="6"/>
        <v>Sunday</v>
      </c>
      <c r="MA2" s="281" t="str">
        <f t="shared" si="6"/>
        <v>Monday</v>
      </c>
      <c r="MB2" s="281" t="str">
        <f t="shared" si="6"/>
        <v>Tuesday</v>
      </c>
      <c r="MC2" s="281" t="str">
        <f t="shared" si="6"/>
        <v>Wednesday</v>
      </c>
      <c r="MD2" s="281" t="str">
        <f t="shared" si="6"/>
        <v>Thursday</v>
      </c>
      <c r="ME2" s="281" t="str">
        <f t="shared" si="6"/>
        <v>Friday</v>
      </c>
      <c r="MF2" s="281" t="str">
        <f t="shared" si="6"/>
        <v>Saturday</v>
      </c>
      <c r="MG2" s="281" t="str">
        <f t="shared" si="6"/>
        <v>Sunday</v>
      </c>
      <c r="MH2" s="281" t="str">
        <f t="shared" si="6"/>
        <v>Monday</v>
      </c>
      <c r="MI2" s="281" t="str">
        <f t="shared" si="6"/>
        <v>Tuesday</v>
      </c>
      <c r="MJ2" s="281" t="str">
        <f t="shared" si="6"/>
        <v>Wednesday</v>
      </c>
      <c r="MK2" s="281" t="str">
        <f t="shared" si="6"/>
        <v>Thursday</v>
      </c>
      <c r="ML2" s="281" t="str">
        <f t="shared" si="6"/>
        <v>Friday</v>
      </c>
      <c r="MM2" s="281" t="str">
        <f t="shared" si="6"/>
        <v>Saturday</v>
      </c>
      <c r="MN2" s="281" t="str">
        <f t="shared" si="6"/>
        <v>Sunday</v>
      </c>
      <c r="MO2" s="281" t="str">
        <f t="shared" si="6"/>
        <v>Monday</v>
      </c>
      <c r="MP2" s="281" t="str">
        <f t="shared" si="6"/>
        <v>Tuesday</v>
      </c>
      <c r="MQ2" s="281" t="str">
        <f t="shared" si="6"/>
        <v>Wednesday</v>
      </c>
      <c r="MR2" s="281" t="str">
        <f t="shared" si="6"/>
        <v>Thursday</v>
      </c>
      <c r="MS2" s="281" t="str">
        <f t="shared" si="6"/>
        <v>Friday</v>
      </c>
      <c r="MT2" s="281" t="str">
        <f t="shared" si="6"/>
        <v>Saturday</v>
      </c>
      <c r="MU2" s="281" t="str">
        <f t="shared" si="6"/>
        <v>Sunday</v>
      </c>
      <c r="MV2" s="281" t="str">
        <f t="shared" si="6"/>
        <v>Monday</v>
      </c>
      <c r="MW2" s="281" t="str">
        <f t="shared" si="6"/>
        <v>Tuesday</v>
      </c>
      <c r="MX2" s="281" t="str">
        <f t="shared" si="6"/>
        <v>Wednesday</v>
      </c>
      <c r="MY2" s="281" t="str">
        <f t="shared" si="6"/>
        <v>Thursday</v>
      </c>
      <c r="MZ2" s="281" t="str">
        <f t="shared" si="6"/>
        <v>Friday</v>
      </c>
      <c r="NA2" s="281" t="str">
        <f t="shared" si="6"/>
        <v>Saturday</v>
      </c>
    </row>
    <row r="3" spans="1:365" ht="21" customHeight="1">
      <c r="A3" s="76" t="s">
        <v>1163</v>
      </c>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t="s">
        <v>1164</v>
      </c>
      <c r="BG3" s="68"/>
      <c r="BH3" s="68"/>
      <c r="BI3" s="68"/>
      <c r="BJ3" s="68"/>
      <c r="BK3" s="68"/>
      <c r="BL3" s="68"/>
      <c r="BM3" s="68"/>
      <c r="BN3" s="68"/>
      <c r="BO3" s="68"/>
      <c r="BP3" s="68"/>
      <c r="BQ3" s="68"/>
      <c r="BR3" s="68"/>
      <c r="BS3" s="68"/>
      <c r="BT3" s="68"/>
      <c r="BU3" s="68"/>
      <c r="BV3" s="68"/>
      <c r="BW3" s="68"/>
      <c r="BX3" s="68"/>
      <c r="BY3" s="68"/>
      <c r="BZ3" s="68"/>
      <c r="CA3" s="68"/>
      <c r="CB3" s="68"/>
      <c r="CC3" s="68"/>
      <c r="CD3" s="68"/>
      <c r="CE3" s="68"/>
      <c r="CF3" s="68"/>
      <c r="CG3" s="68"/>
      <c r="CH3" s="68"/>
      <c r="CI3" s="68"/>
      <c r="CJ3" s="68"/>
      <c r="CK3" s="68"/>
      <c r="CL3" s="68"/>
      <c r="CM3" s="68"/>
      <c r="CN3" s="68"/>
      <c r="CO3" s="68"/>
      <c r="CP3" s="68"/>
      <c r="CQ3" s="68"/>
      <c r="CR3" s="68"/>
      <c r="CS3" s="68"/>
      <c r="CT3" s="68"/>
      <c r="CU3" s="68"/>
      <c r="CV3" s="68"/>
      <c r="CW3" s="68"/>
      <c r="CX3" s="68"/>
      <c r="CY3" s="68"/>
      <c r="CZ3" s="68"/>
      <c r="DA3" s="68"/>
      <c r="DB3" s="68"/>
      <c r="DC3" s="68"/>
      <c r="DD3" s="68"/>
      <c r="DE3" s="68"/>
      <c r="DF3" s="68"/>
      <c r="DG3" s="68"/>
      <c r="DH3" s="68"/>
      <c r="DI3" s="68"/>
      <c r="DJ3" s="68"/>
      <c r="DK3" s="68"/>
      <c r="DL3" s="68"/>
      <c r="DM3" s="68"/>
      <c r="DN3" s="68"/>
      <c r="DO3" s="68"/>
      <c r="DP3" s="68"/>
      <c r="DQ3" s="68"/>
      <c r="DR3" s="68"/>
      <c r="DS3" s="68"/>
      <c r="DT3" s="68"/>
      <c r="DU3" s="68"/>
      <c r="DV3" s="68"/>
      <c r="DW3" s="68"/>
      <c r="DX3" s="68"/>
      <c r="DY3" s="68"/>
      <c r="DZ3" s="68"/>
      <c r="EA3" s="68"/>
      <c r="EB3" s="68"/>
      <c r="EC3" s="68"/>
      <c r="ED3" s="68"/>
      <c r="EE3" s="68"/>
      <c r="EF3" s="68"/>
      <c r="EG3" s="68"/>
      <c r="EH3" s="68"/>
      <c r="EI3" s="68"/>
      <c r="EJ3" s="68"/>
      <c r="EK3" s="68"/>
      <c r="EL3" s="68"/>
      <c r="EM3" s="68"/>
      <c r="EN3" s="68"/>
      <c r="EO3" s="68"/>
      <c r="EP3" s="68"/>
      <c r="EQ3" s="68"/>
      <c r="ER3" s="68"/>
      <c r="ES3" s="68"/>
      <c r="ET3" s="68"/>
      <c r="EU3" s="68"/>
      <c r="EV3" s="68"/>
      <c r="EW3" s="68"/>
      <c r="EX3" s="68"/>
      <c r="EY3" s="68"/>
      <c r="EZ3" s="68"/>
      <c r="FA3" s="68"/>
      <c r="FB3" s="68"/>
      <c r="FC3" s="68"/>
      <c r="FD3" s="68"/>
      <c r="FE3" s="68"/>
      <c r="FF3" s="68"/>
      <c r="FG3" s="68"/>
      <c r="FH3" s="68"/>
      <c r="FI3" s="68"/>
      <c r="FJ3" s="68"/>
      <c r="FK3" s="68"/>
      <c r="FL3" s="68"/>
      <c r="FM3" s="68"/>
      <c r="FN3" s="68"/>
      <c r="FO3" s="68"/>
      <c r="FP3" s="68"/>
      <c r="FQ3" s="68"/>
      <c r="FR3" s="68"/>
      <c r="FS3" s="68"/>
      <c r="FT3" s="68"/>
      <c r="FU3" s="68"/>
      <c r="FV3" s="68"/>
      <c r="FW3" s="68"/>
      <c r="FX3" s="68"/>
      <c r="FY3" s="68"/>
      <c r="FZ3" s="68"/>
      <c r="GA3" s="68"/>
      <c r="GB3" s="68"/>
      <c r="GC3" s="68"/>
      <c r="GD3" s="68"/>
      <c r="GE3" s="68"/>
      <c r="GF3" s="68"/>
      <c r="GG3" s="68"/>
      <c r="GH3" s="68"/>
      <c r="GI3" s="68"/>
      <c r="GJ3" s="68"/>
      <c r="GK3" s="68"/>
      <c r="GL3" s="68"/>
      <c r="GM3" s="68"/>
      <c r="GN3" s="68"/>
      <c r="GO3" s="68"/>
      <c r="GP3" s="68"/>
      <c r="GQ3" s="68"/>
      <c r="GR3" s="68"/>
      <c r="GS3" s="68"/>
      <c r="GT3" s="68"/>
      <c r="GU3" s="68"/>
      <c r="GV3" s="68"/>
      <c r="GW3" s="68"/>
      <c r="GX3" s="68"/>
      <c r="GY3" s="68"/>
      <c r="GZ3" s="68"/>
      <c r="HA3" s="68"/>
      <c r="HB3" s="68"/>
      <c r="HC3" s="68"/>
      <c r="HD3" s="68"/>
      <c r="HE3" s="68"/>
      <c r="HF3" s="68"/>
      <c r="HG3" s="68"/>
      <c r="HH3" s="68"/>
      <c r="HI3" s="68"/>
      <c r="HJ3" s="68"/>
      <c r="HK3" s="68"/>
      <c r="HL3" s="68"/>
      <c r="HM3" s="68"/>
      <c r="HN3" s="68"/>
      <c r="HO3" s="68"/>
      <c r="HP3" s="68"/>
      <c r="HQ3" s="68"/>
      <c r="HR3" s="68"/>
      <c r="HS3" s="68"/>
      <c r="HT3" s="68"/>
      <c r="HU3" s="68"/>
      <c r="HV3" s="68"/>
      <c r="HW3" s="68"/>
      <c r="HX3" s="68"/>
      <c r="HY3" s="68"/>
      <c r="HZ3" s="68"/>
      <c r="IA3" s="68"/>
      <c r="IB3" s="68"/>
      <c r="IC3" s="68"/>
      <c r="ID3" s="68"/>
      <c r="IE3" s="68"/>
      <c r="IF3" s="68"/>
      <c r="IG3" s="68"/>
      <c r="IH3" s="68"/>
      <c r="II3" s="68"/>
      <c r="IJ3" s="68"/>
      <c r="IK3" s="68"/>
      <c r="IL3" s="68"/>
      <c r="IM3" s="68"/>
      <c r="IN3" s="68"/>
      <c r="IO3" s="68"/>
      <c r="IP3" s="68"/>
      <c r="IQ3" s="68"/>
      <c r="IR3" s="68"/>
      <c r="IS3" s="68"/>
      <c r="IT3" s="68"/>
      <c r="IU3" s="68"/>
      <c r="IV3" s="68"/>
      <c r="IW3" s="68"/>
      <c r="IX3" s="68"/>
      <c r="IY3" s="68"/>
      <c r="IZ3" s="68"/>
      <c r="JA3" s="68"/>
      <c r="JB3" s="68"/>
      <c r="JC3" s="68"/>
      <c r="JD3" s="68"/>
      <c r="JE3" s="68"/>
      <c r="JF3" s="68"/>
      <c r="JG3" s="68"/>
      <c r="JH3" s="68"/>
      <c r="JI3" s="68"/>
      <c r="JJ3" s="68"/>
      <c r="JK3" s="68"/>
      <c r="JL3" s="68"/>
      <c r="JM3" s="68"/>
      <c r="JN3" s="68"/>
      <c r="JO3" s="68"/>
      <c r="JP3" s="68"/>
      <c r="JQ3" s="68"/>
      <c r="JR3" s="68"/>
      <c r="JS3" s="68"/>
      <c r="JT3" s="68"/>
      <c r="JU3" s="68"/>
      <c r="JV3" s="68"/>
      <c r="JW3" s="68"/>
      <c r="JX3" s="68"/>
      <c r="JY3" s="68"/>
      <c r="JZ3" s="68"/>
      <c r="KA3" s="68"/>
      <c r="KB3" s="68"/>
      <c r="KC3" s="68"/>
      <c r="KD3" s="68"/>
      <c r="KE3" s="68"/>
      <c r="KF3" s="68"/>
      <c r="KG3" s="68"/>
      <c r="KH3" s="68"/>
      <c r="KI3" s="68"/>
      <c r="KJ3" s="68"/>
      <c r="KK3" s="68"/>
      <c r="KL3" s="68"/>
      <c r="KM3" s="68"/>
      <c r="KN3" s="68"/>
      <c r="KO3" s="68"/>
      <c r="KP3" s="68"/>
      <c r="KQ3" s="68"/>
      <c r="KR3" s="68"/>
      <c r="KS3" s="68"/>
      <c r="KT3" s="68"/>
      <c r="KU3" s="68"/>
      <c r="KV3" s="68"/>
      <c r="KW3" s="68"/>
      <c r="KX3" s="68"/>
      <c r="KY3" s="68"/>
      <c r="KZ3" s="68"/>
      <c r="LA3" s="68"/>
      <c r="LB3" s="68"/>
      <c r="LC3" s="68"/>
      <c r="LD3" s="68"/>
      <c r="LE3" s="68"/>
      <c r="LF3" s="68"/>
      <c r="LG3" s="68"/>
      <c r="LH3" s="68"/>
      <c r="LI3" s="68"/>
      <c r="LJ3" s="68"/>
      <c r="LK3" s="68"/>
      <c r="LL3" s="68"/>
      <c r="LM3" s="68"/>
      <c r="LN3" s="1114" t="s">
        <v>1165</v>
      </c>
      <c r="LO3" s="1114" t="s">
        <v>1166</v>
      </c>
      <c r="LP3" s="68"/>
      <c r="LQ3" s="68"/>
      <c r="LR3" s="68"/>
      <c r="LS3" s="68"/>
      <c r="LT3" s="68"/>
      <c r="LU3" s="1571" t="s">
        <v>1167</v>
      </c>
      <c r="LV3" s="1571"/>
      <c r="LW3" s="68"/>
      <c r="LX3" s="68"/>
      <c r="LY3" s="555"/>
      <c r="LZ3" s="555"/>
      <c r="MA3" s="555"/>
      <c r="MB3" s="555"/>
      <c r="MC3" s="555"/>
      <c r="MD3" s="555"/>
      <c r="ME3" s="555"/>
      <c r="MF3" s="555"/>
      <c r="MG3" s="555"/>
      <c r="MH3" s="555"/>
      <c r="MI3" s="555"/>
      <c r="MJ3" s="555"/>
      <c r="MK3" s="555"/>
      <c r="ML3" s="555"/>
      <c r="MM3" s="555"/>
      <c r="MN3" s="555"/>
      <c r="MO3" s="555"/>
      <c r="MP3" s="555"/>
      <c r="MQ3" s="555"/>
      <c r="MR3" s="555"/>
      <c r="MS3" s="555"/>
      <c r="MT3" s="555"/>
      <c r="MU3" s="555"/>
      <c r="MV3" s="555"/>
      <c r="MW3" s="555"/>
      <c r="MX3" s="555"/>
      <c r="MY3" s="555"/>
      <c r="MZ3" s="555"/>
      <c r="NA3" s="555"/>
    </row>
    <row r="4" spans="1:365" ht="15" customHeight="1">
      <c r="A4" s="66" t="s">
        <v>1168</v>
      </c>
      <c r="B4" s="66">
        <v>0</v>
      </c>
      <c r="C4" s="66">
        <v>0</v>
      </c>
      <c r="D4" s="66">
        <v>0</v>
      </c>
      <c r="E4" s="66">
        <v>2</v>
      </c>
      <c r="F4" s="66">
        <v>2</v>
      </c>
      <c r="G4" s="66">
        <v>2</v>
      </c>
      <c r="H4" s="66">
        <v>2</v>
      </c>
      <c r="I4" s="66">
        <v>0</v>
      </c>
      <c r="J4" s="66">
        <v>0</v>
      </c>
      <c r="K4" s="66">
        <v>2</v>
      </c>
      <c r="L4" s="66">
        <v>2</v>
      </c>
      <c r="M4" s="66">
        <v>2</v>
      </c>
      <c r="N4" s="66">
        <v>1</v>
      </c>
      <c r="O4" s="66">
        <v>1</v>
      </c>
      <c r="P4" s="66">
        <v>2</v>
      </c>
      <c r="Q4" s="66">
        <v>0</v>
      </c>
      <c r="R4" s="66">
        <v>0</v>
      </c>
      <c r="S4" s="66">
        <v>2</v>
      </c>
      <c r="T4" s="66">
        <v>0</v>
      </c>
      <c r="U4" s="66">
        <v>2</v>
      </c>
      <c r="V4" s="66">
        <v>2</v>
      </c>
      <c r="W4" s="66">
        <v>0</v>
      </c>
      <c r="X4" s="66">
        <v>0</v>
      </c>
      <c r="Y4" s="66">
        <v>1</v>
      </c>
      <c r="Z4" s="66">
        <v>1</v>
      </c>
      <c r="AA4" s="66">
        <v>1</v>
      </c>
      <c r="AB4" s="66">
        <v>0</v>
      </c>
      <c r="AC4" s="66">
        <v>1</v>
      </c>
      <c r="AD4" s="66">
        <v>0</v>
      </c>
      <c r="AE4" s="66">
        <v>0</v>
      </c>
      <c r="AF4" s="66">
        <v>0</v>
      </c>
      <c r="AG4" s="66">
        <v>0</v>
      </c>
      <c r="AH4" s="66">
        <v>0</v>
      </c>
      <c r="AI4" s="66">
        <v>2</v>
      </c>
      <c r="AJ4" s="66">
        <v>2</v>
      </c>
      <c r="AK4" s="66">
        <v>2</v>
      </c>
      <c r="AL4" s="66">
        <v>0</v>
      </c>
      <c r="AM4" s="66">
        <v>0</v>
      </c>
      <c r="AN4" s="66">
        <v>0</v>
      </c>
      <c r="AO4" s="66">
        <v>0</v>
      </c>
      <c r="AP4" s="66">
        <v>0</v>
      </c>
      <c r="AQ4" s="66">
        <v>1</v>
      </c>
      <c r="AR4" s="66">
        <v>0</v>
      </c>
      <c r="AS4" s="66">
        <v>0</v>
      </c>
      <c r="AT4" s="66">
        <v>0</v>
      </c>
      <c r="AU4" s="66">
        <v>1</v>
      </c>
      <c r="AV4" s="66">
        <v>2</v>
      </c>
      <c r="AW4" s="66">
        <v>2</v>
      </c>
      <c r="AX4" s="66">
        <v>0</v>
      </c>
      <c r="AY4" s="66">
        <v>0</v>
      </c>
      <c r="AZ4" s="66">
        <v>1</v>
      </c>
      <c r="BA4" s="66">
        <v>1</v>
      </c>
      <c r="BB4" s="66">
        <v>0</v>
      </c>
      <c r="BC4" s="66">
        <v>3</v>
      </c>
      <c r="BD4" s="66">
        <v>2</v>
      </c>
      <c r="BE4" s="66">
        <v>0</v>
      </c>
      <c r="BF4" s="66">
        <v>0</v>
      </c>
      <c r="BG4" s="66">
        <v>0</v>
      </c>
      <c r="BH4" s="66">
        <v>0</v>
      </c>
      <c r="BI4" s="66">
        <v>0</v>
      </c>
      <c r="BJ4" s="66">
        <v>2</v>
      </c>
      <c r="BK4" s="66">
        <v>0</v>
      </c>
      <c r="BL4" s="66">
        <v>0</v>
      </c>
      <c r="BM4" s="66">
        <v>0</v>
      </c>
      <c r="BN4" s="66">
        <v>2</v>
      </c>
      <c r="BO4" s="66">
        <v>2</v>
      </c>
      <c r="BP4" s="66">
        <v>1</v>
      </c>
      <c r="BQ4" s="66">
        <v>1</v>
      </c>
      <c r="BR4" s="66">
        <v>2</v>
      </c>
      <c r="BS4" s="66">
        <v>2</v>
      </c>
      <c r="BT4" s="66">
        <v>0</v>
      </c>
      <c r="BU4" s="66">
        <v>1</v>
      </c>
      <c r="BV4" s="66">
        <v>0</v>
      </c>
      <c r="BW4" s="66">
        <v>0</v>
      </c>
      <c r="BX4" s="66">
        <v>0</v>
      </c>
      <c r="BY4" s="66">
        <v>1</v>
      </c>
      <c r="BZ4" s="66">
        <v>0</v>
      </c>
      <c r="CA4" s="66">
        <v>0</v>
      </c>
      <c r="CB4" s="66">
        <v>0</v>
      </c>
      <c r="CC4" s="66">
        <v>0</v>
      </c>
      <c r="CD4" s="66">
        <v>4</v>
      </c>
      <c r="CE4" s="66">
        <v>0</v>
      </c>
      <c r="CF4" s="66">
        <v>2</v>
      </c>
      <c r="CG4" s="66">
        <v>0</v>
      </c>
      <c r="CH4" s="66">
        <v>0</v>
      </c>
      <c r="CI4" s="66">
        <v>0</v>
      </c>
      <c r="CJ4" s="66">
        <v>2</v>
      </c>
      <c r="CK4" s="66">
        <v>2</v>
      </c>
      <c r="CL4" s="66">
        <v>5</v>
      </c>
      <c r="CM4" s="66">
        <v>2</v>
      </c>
      <c r="CN4" s="66">
        <v>0</v>
      </c>
      <c r="CO4" s="66">
        <v>0</v>
      </c>
      <c r="CP4" s="66">
        <v>0</v>
      </c>
      <c r="CQ4" s="66">
        <v>1</v>
      </c>
      <c r="CR4" s="66">
        <v>0</v>
      </c>
      <c r="CS4" s="66">
        <v>0</v>
      </c>
      <c r="CT4" s="66">
        <v>0</v>
      </c>
      <c r="CU4" s="66">
        <v>0</v>
      </c>
      <c r="CV4" s="66">
        <v>0</v>
      </c>
      <c r="CW4" s="66">
        <v>1</v>
      </c>
      <c r="CX4" s="66">
        <v>0</v>
      </c>
      <c r="CY4" s="66">
        <v>1</v>
      </c>
      <c r="CZ4" s="66">
        <v>0</v>
      </c>
      <c r="DA4" s="66">
        <v>0</v>
      </c>
      <c r="DB4" s="66">
        <v>0</v>
      </c>
      <c r="DC4" s="66">
        <v>0</v>
      </c>
      <c r="DD4" s="66">
        <v>0</v>
      </c>
      <c r="DE4" s="66">
        <v>1</v>
      </c>
      <c r="DF4" s="66">
        <v>0</v>
      </c>
      <c r="DG4" s="66">
        <v>0</v>
      </c>
      <c r="DH4" s="66">
        <v>0</v>
      </c>
      <c r="DI4" s="66">
        <v>0</v>
      </c>
      <c r="DJ4" s="66">
        <v>0</v>
      </c>
      <c r="DK4" s="66">
        <v>1</v>
      </c>
      <c r="DL4" s="66">
        <v>0</v>
      </c>
      <c r="DM4" s="66">
        <v>0</v>
      </c>
      <c r="DN4" s="66">
        <v>1</v>
      </c>
      <c r="DO4" s="66">
        <v>1</v>
      </c>
      <c r="DP4" s="66">
        <v>0</v>
      </c>
      <c r="DQ4" s="66">
        <v>0</v>
      </c>
      <c r="DR4" s="66">
        <v>2</v>
      </c>
      <c r="DS4" s="66">
        <v>0</v>
      </c>
      <c r="DT4" s="66">
        <v>2</v>
      </c>
      <c r="DU4" s="66">
        <v>1</v>
      </c>
      <c r="DV4" s="66">
        <v>2</v>
      </c>
      <c r="DW4" s="66">
        <v>0</v>
      </c>
      <c r="DX4" s="66">
        <v>2</v>
      </c>
      <c r="DY4" s="66">
        <v>0</v>
      </c>
      <c r="DZ4" s="66">
        <v>3</v>
      </c>
      <c r="EA4" s="66">
        <v>0</v>
      </c>
      <c r="EB4" s="66">
        <v>1</v>
      </c>
      <c r="EC4" s="66">
        <v>2</v>
      </c>
      <c r="ED4" s="66">
        <v>2</v>
      </c>
      <c r="EE4" s="66">
        <v>0</v>
      </c>
      <c r="EF4" s="66">
        <v>2</v>
      </c>
      <c r="EG4" s="66">
        <v>2</v>
      </c>
      <c r="EH4" s="66">
        <v>2</v>
      </c>
      <c r="EI4" s="66">
        <v>0</v>
      </c>
      <c r="EJ4" s="66">
        <v>0</v>
      </c>
      <c r="EK4" s="66">
        <v>0</v>
      </c>
      <c r="EL4" s="66">
        <v>0</v>
      </c>
      <c r="EM4" s="66">
        <v>0</v>
      </c>
      <c r="EN4" s="66">
        <v>4</v>
      </c>
      <c r="EO4" s="66">
        <v>2</v>
      </c>
      <c r="EP4" s="66">
        <v>2</v>
      </c>
      <c r="EQ4" s="66">
        <v>0</v>
      </c>
      <c r="ER4" s="66">
        <v>0</v>
      </c>
      <c r="ES4" s="66">
        <v>0</v>
      </c>
      <c r="ET4" s="66">
        <v>1</v>
      </c>
      <c r="EU4" s="66">
        <v>2</v>
      </c>
      <c r="EV4" s="66">
        <v>6</v>
      </c>
      <c r="EW4" s="66">
        <v>4</v>
      </c>
      <c r="EX4" s="66">
        <v>2</v>
      </c>
      <c r="EY4" s="66">
        <v>2</v>
      </c>
      <c r="EZ4" s="66">
        <v>0</v>
      </c>
      <c r="FA4" s="66">
        <v>2</v>
      </c>
      <c r="FB4" s="66">
        <v>0</v>
      </c>
      <c r="FC4" s="66">
        <v>2</v>
      </c>
      <c r="FD4" s="66">
        <v>0</v>
      </c>
      <c r="FE4" s="66">
        <v>3</v>
      </c>
      <c r="FF4" s="66">
        <v>4</v>
      </c>
      <c r="FG4" s="66">
        <v>2</v>
      </c>
      <c r="FH4" s="66">
        <v>4</v>
      </c>
      <c r="FI4" s="66">
        <v>2</v>
      </c>
      <c r="FJ4" s="66">
        <v>2</v>
      </c>
      <c r="FK4" s="66">
        <v>2</v>
      </c>
      <c r="FL4" s="66">
        <v>4</v>
      </c>
      <c r="FM4" s="66">
        <v>0</v>
      </c>
      <c r="FN4" s="66">
        <v>0</v>
      </c>
      <c r="FO4" s="66">
        <v>4</v>
      </c>
      <c r="FP4" s="66">
        <v>2</v>
      </c>
      <c r="FQ4" s="66">
        <v>2</v>
      </c>
      <c r="FR4" s="66">
        <v>3</v>
      </c>
      <c r="FS4" s="66">
        <v>3</v>
      </c>
      <c r="FT4" s="66">
        <v>0</v>
      </c>
      <c r="FU4" s="66">
        <v>2</v>
      </c>
      <c r="FV4" s="66">
        <v>2</v>
      </c>
      <c r="FW4" s="66">
        <v>2</v>
      </c>
      <c r="FX4" s="66">
        <v>3</v>
      </c>
      <c r="FY4" s="66">
        <v>3</v>
      </c>
      <c r="FZ4" s="66">
        <v>0</v>
      </c>
      <c r="GA4" s="66">
        <v>1</v>
      </c>
      <c r="GB4" s="66">
        <v>2</v>
      </c>
      <c r="GC4" s="66">
        <v>1</v>
      </c>
      <c r="GD4" s="66">
        <v>1</v>
      </c>
      <c r="GE4" s="66">
        <v>1</v>
      </c>
      <c r="GF4" s="66">
        <v>0</v>
      </c>
      <c r="GG4" s="66">
        <v>2</v>
      </c>
      <c r="GH4" s="66">
        <v>0</v>
      </c>
      <c r="GI4" s="66">
        <v>0</v>
      </c>
      <c r="GJ4" s="66">
        <v>2</v>
      </c>
      <c r="GK4" s="66">
        <v>0</v>
      </c>
      <c r="GL4" s="66">
        <v>2</v>
      </c>
      <c r="GM4" s="66">
        <v>1</v>
      </c>
      <c r="GN4" s="66">
        <v>1</v>
      </c>
      <c r="GO4" s="66">
        <v>1</v>
      </c>
      <c r="GP4" s="66">
        <v>0</v>
      </c>
      <c r="GQ4" s="66">
        <v>2</v>
      </c>
      <c r="GR4" s="66">
        <v>3</v>
      </c>
      <c r="GS4" s="66">
        <v>2</v>
      </c>
      <c r="GT4" s="66">
        <v>2</v>
      </c>
      <c r="GU4" s="66">
        <v>0</v>
      </c>
      <c r="GV4" s="66">
        <v>0</v>
      </c>
      <c r="GW4" s="66">
        <v>0</v>
      </c>
      <c r="GX4" s="66">
        <v>1</v>
      </c>
      <c r="GY4" s="66">
        <v>4</v>
      </c>
      <c r="GZ4" s="66">
        <v>3</v>
      </c>
      <c r="HA4" s="66">
        <v>0</v>
      </c>
      <c r="HB4" s="66">
        <v>0</v>
      </c>
      <c r="HC4" s="66">
        <v>0</v>
      </c>
      <c r="HD4" s="66">
        <v>2</v>
      </c>
      <c r="HE4" s="66">
        <v>2</v>
      </c>
      <c r="HF4" s="66">
        <v>1.5</v>
      </c>
      <c r="HG4" s="66">
        <v>2</v>
      </c>
      <c r="HH4" s="66">
        <v>2</v>
      </c>
      <c r="HI4" s="66">
        <v>2</v>
      </c>
      <c r="HJ4" s="66">
        <v>4</v>
      </c>
      <c r="HK4" s="66">
        <v>2</v>
      </c>
      <c r="HL4" s="66">
        <v>2</v>
      </c>
      <c r="HM4" s="66">
        <v>7</v>
      </c>
      <c r="HN4" s="66">
        <v>4</v>
      </c>
      <c r="HO4" s="66">
        <v>3</v>
      </c>
      <c r="HP4" s="66">
        <v>4</v>
      </c>
      <c r="HQ4" s="66">
        <v>4</v>
      </c>
      <c r="HR4" s="66">
        <v>0</v>
      </c>
      <c r="HS4" s="66">
        <v>2</v>
      </c>
      <c r="HT4" s="66">
        <v>2</v>
      </c>
      <c r="HU4" s="66">
        <v>2</v>
      </c>
      <c r="HV4" s="66">
        <v>1</v>
      </c>
      <c r="HW4" s="66">
        <v>2</v>
      </c>
      <c r="HX4" s="66">
        <v>3</v>
      </c>
      <c r="HY4" s="66">
        <v>1</v>
      </c>
      <c r="HZ4" s="66">
        <v>2</v>
      </c>
      <c r="IA4" s="66">
        <v>4</v>
      </c>
      <c r="IB4" s="66">
        <v>3</v>
      </c>
      <c r="IC4" s="65">
        <v>4</v>
      </c>
      <c r="ID4" s="66">
        <v>2</v>
      </c>
      <c r="IE4" s="66">
        <v>4</v>
      </c>
      <c r="IF4" s="66">
        <v>2</v>
      </c>
      <c r="IG4" s="66">
        <v>2</v>
      </c>
      <c r="IH4" s="66">
        <v>3</v>
      </c>
      <c r="II4" s="66">
        <v>4</v>
      </c>
      <c r="IJ4" s="66">
        <v>2</v>
      </c>
      <c r="IK4" s="66">
        <v>2</v>
      </c>
      <c r="IL4" s="66">
        <v>4</v>
      </c>
      <c r="IM4" s="66">
        <v>2</v>
      </c>
      <c r="IN4" s="66">
        <v>0</v>
      </c>
      <c r="IO4" s="66">
        <v>0</v>
      </c>
      <c r="IP4" s="66">
        <v>0</v>
      </c>
      <c r="IQ4" s="66">
        <v>0</v>
      </c>
      <c r="IR4" s="66">
        <v>0</v>
      </c>
      <c r="IS4" s="66">
        <v>2</v>
      </c>
      <c r="IT4" s="66">
        <v>0</v>
      </c>
      <c r="IU4" s="66">
        <v>4</v>
      </c>
      <c r="IV4" s="66">
        <v>3</v>
      </c>
      <c r="IW4" s="66">
        <v>2</v>
      </c>
      <c r="IX4" s="66">
        <v>4</v>
      </c>
      <c r="IY4" s="66">
        <v>4</v>
      </c>
      <c r="IZ4" s="66">
        <v>0</v>
      </c>
      <c r="JA4" s="66">
        <v>0</v>
      </c>
      <c r="JB4" s="66">
        <v>0</v>
      </c>
      <c r="JC4" s="66">
        <v>4</v>
      </c>
      <c r="JD4" s="66">
        <v>6</v>
      </c>
      <c r="JE4" s="66">
        <v>1</v>
      </c>
      <c r="JF4" s="66">
        <v>4</v>
      </c>
      <c r="JG4" s="66">
        <v>4</v>
      </c>
      <c r="JH4" s="66">
        <v>0</v>
      </c>
      <c r="JI4" s="66">
        <v>2</v>
      </c>
      <c r="JJ4" s="66">
        <v>0</v>
      </c>
      <c r="JK4" s="66">
        <v>0</v>
      </c>
      <c r="JL4" s="66">
        <v>0</v>
      </c>
      <c r="JM4" s="66">
        <v>2</v>
      </c>
      <c r="JN4" s="66">
        <v>0</v>
      </c>
      <c r="JO4" s="66">
        <v>0</v>
      </c>
      <c r="JP4" s="66">
        <v>2</v>
      </c>
      <c r="JQ4" s="66">
        <v>2</v>
      </c>
      <c r="JR4" s="66">
        <v>0</v>
      </c>
      <c r="JS4" s="66">
        <v>0</v>
      </c>
      <c r="JT4" s="66">
        <v>0</v>
      </c>
      <c r="JU4" s="66">
        <v>0</v>
      </c>
      <c r="JV4" s="66">
        <v>0</v>
      </c>
      <c r="JW4" s="66">
        <v>0</v>
      </c>
      <c r="JX4" s="66">
        <v>3</v>
      </c>
      <c r="JY4" s="66">
        <v>2</v>
      </c>
      <c r="JZ4" s="66">
        <v>0</v>
      </c>
      <c r="KA4" s="66">
        <v>0</v>
      </c>
      <c r="KB4" s="66">
        <v>0</v>
      </c>
      <c r="KC4" s="66">
        <v>0</v>
      </c>
      <c r="KD4" s="66">
        <v>0</v>
      </c>
      <c r="KE4" s="66">
        <v>4</v>
      </c>
      <c r="KF4" s="66">
        <v>0</v>
      </c>
      <c r="KG4" s="66">
        <v>3</v>
      </c>
      <c r="KH4" s="66">
        <v>1</v>
      </c>
      <c r="KI4" s="66">
        <v>0</v>
      </c>
      <c r="KJ4" s="66">
        <v>0</v>
      </c>
      <c r="KK4" s="66">
        <v>1</v>
      </c>
      <c r="KL4" s="66">
        <v>0</v>
      </c>
      <c r="KM4" s="66">
        <v>0</v>
      </c>
      <c r="KN4" s="66">
        <v>0</v>
      </c>
      <c r="KO4" s="66">
        <v>0</v>
      </c>
      <c r="KP4" s="66">
        <v>0</v>
      </c>
      <c r="KQ4" s="66">
        <v>0</v>
      </c>
      <c r="KR4" s="66">
        <v>0</v>
      </c>
      <c r="KS4" s="66">
        <v>0</v>
      </c>
      <c r="KT4" s="66">
        <v>0</v>
      </c>
      <c r="KU4" s="66">
        <v>0</v>
      </c>
      <c r="KV4" s="66">
        <v>2</v>
      </c>
      <c r="KW4" s="66">
        <v>0</v>
      </c>
      <c r="KX4" s="66">
        <v>0</v>
      </c>
      <c r="KY4" s="66">
        <v>0</v>
      </c>
      <c r="KZ4" s="66">
        <v>4</v>
      </c>
      <c r="LA4" s="66">
        <v>3</v>
      </c>
      <c r="LB4" s="66">
        <v>0</v>
      </c>
      <c r="LC4" s="66">
        <v>2</v>
      </c>
      <c r="LD4" s="66">
        <v>0</v>
      </c>
      <c r="LE4" s="66">
        <v>0</v>
      </c>
      <c r="LF4" s="66">
        <v>0</v>
      </c>
      <c r="LG4" s="66">
        <v>4</v>
      </c>
      <c r="LH4" s="66">
        <v>0</v>
      </c>
      <c r="LI4" s="66">
        <v>1</v>
      </c>
      <c r="LJ4" s="66">
        <v>1</v>
      </c>
      <c r="LK4" s="66">
        <v>0</v>
      </c>
      <c r="LL4" s="66">
        <v>0</v>
      </c>
      <c r="LM4" s="66">
        <v>0</v>
      </c>
      <c r="LN4" s="1114">
        <v>0</v>
      </c>
      <c r="LO4" s="1114">
        <v>0</v>
      </c>
      <c r="LP4" s="66">
        <v>0</v>
      </c>
      <c r="LQ4" s="66">
        <v>2</v>
      </c>
      <c r="LR4" s="66">
        <v>1</v>
      </c>
      <c r="LS4" s="66">
        <v>0</v>
      </c>
      <c r="LT4" s="66">
        <v>2</v>
      </c>
      <c r="LU4" s="1130"/>
      <c r="LV4" s="1130"/>
      <c r="LW4" s="66">
        <v>0</v>
      </c>
      <c r="LX4" s="66">
        <v>2</v>
      </c>
      <c r="LY4" s="556">
        <v>2</v>
      </c>
      <c r="LZ4" s="556">
        <v>0</v>
      </c>
      <c r="MA4" s="1140"/>
      <c r="MB4" s="556">
        <v>0</v>
      </c>
      <c r="MC4" s="556">
        <v>0</v>
      </c>
      <c r="MD4" s="556">
        <v>0</v>
      </c>
      <c r="ME4" s="556">
        <v>0</v>
      </c>
      <c r="MF4" s="556">
        <v>0</v>
      </c>
      <c r="MG4" s="556">
        <v>0</v>
      </c>
      <c r="MH4" s="556">
        <v>1</v>
      </c>
      <c r="MI4" s="556">
        <v>0</v>
      </c>
      <c r="MJ4" s="556">
        <v>2</v>
      </c>
      <c r="MK4" s="556">
        <v>2</v>
      </c>
      <c r="ML4" s="556">
        <v>0</v>
      </c>
      <c r="MM4" s="556">
        <v>1</v>
      </c>
      <c r="MN4" s="556">
        <v>0</v>
      </c>
      <c r="MO4" s="556">
        <v>2</v>
      </c>
      <c r="MP4" s="556">
        <v>2</v>
      </c>
      <c r="MQ4" s="556">
        <v>0</v>
      </c>
      <c r="MR4" s="556">
        <v>0</v>
      </c>
      <c r="MS4" s="556">
        <v>0</v>
      </c>
      <c r="MT4" s="556">
        <v>0</v>
      </c>
      <c r="MU4" s="556">
        <v>0</v>
      </c>
      <c r="MV4" s="556">
        <v>1</v>
      </c>
      <c r="MW4" s="556">
        <v>0</v>
      </c>
      <c r="MX4" s="556">
        <v>0</v>
      </c>
      <c r="MY4" s="556">
        <v>0</v>
      </c>
      <c r="MZ4" s="556">
        <v>0</v>
      </c>
      <c r="NA4" s="556">
        <v>0</v>
      </c>
    </row>
    <row r="5" spans="1:365" ht="15" customHeight="1">
      <c r="A5" s="66" t="s">
        <v>1169</v>
      </c>
      <c r="B5" s="66">
        <v>0</v>
      </c>
      <c r="C5" s="66">
        <v>0</v>
      </c>
      <c r="D5" s="66">
        <v>0</v>
      </c>
      <c r="E5" s="66">
        <v>0</v>
      </c>
      <c r="F5" s="66">
        <v>0</v>
      </c>
      <c r="G5" s="66">
        <v>0</v>
      </c>
      <c r="H5" s="66">
        <v>0</v>
      </c>
      <c r="I5" s="66">
        <v>0</v>
      </c>
      <c r="J5" s="66">
        <v>0</v>
      </c>
      <c r="K5" s="66">
        <v>0</v>
      </c>
      <c r="L5" s="66">
        <v>0</v>
      </c>
      <c r="M5" s="66">
        <v>0</v>
      </c>
      <c r="N5" s="66">
        <v>0</v>
      </c>
      <c r="O5" s="66">
        <v>0</v>
      </c>
      <c r="P5" s="66">
        <v>0</v>
      </c>
      <c r="Q5" s="66">
        <v>0</v>
      </c>
      <c r="R5" s="66">
        <v>0</v>
      </c>
      <c r="S5" s="66">
        <v>0</v>
      </c>
      <c r="T5" s="66">
        <v>0</v>
      </c>
      <c r="U5" s="66">
        <v>0</v>
      </c>
      <c r="V5" s="66">
        <v>0</v>
      </c>
      <c r="W5" s="66">
        <v>0</v>
      </c>
      <c r="X5" s="66">
        <v>0</v>
      </c>
      <c r="Y5" s="66">
        <v>0</v>
      </c>
      <c r="Z5" s="66">
        <v>0</v>
      </c>
      <c r="AA5" s="66">
        <v>0</v>
      </c>
      <c r="AB5" s="66">
        <v>0</v>
      </c>
      <c r="AC5" s="66">
        <v>0</v>
      </c>
      <c r="AD5" s="66">
        <v>0</v>
      </c>
      <c r="AE5" s="66">
        <v>0</v>
      </c>
      <c r="AF5" s="66">
        <v>0</v>
      </c>
      <c r="AG5" s="66">
        <v>0</v>
      </c>
      <c r="AH5" s="66">
        <v>0</v>
      </c>
      <c r="AI5" s="66">
        <v>0</v>
      </c>
      <c r="AJ5" s="66">
        <v>0</v>
      </c>
      <c r="AK5" s="66">
        <v>0</v>
      </c>
      <c r="AL5" s="66">
        <v>0</v>
      </c>
      <c r="AM5" s="66">
        <v>0</v>
      </c>
      <c r="AN5" s="66">
        <v>0</v>
      </c>
      <c r="AO5" s="66">
        <v>0</v>
      </c>
      <c r="AP5" s="66">
        <v>0</v>
      </c>
      <c r="AQ5" s="66">
        <v>0</v>
      </c>
      <c r="AR5" s="66">
        <v>0</v>
      </c>
      <c r="AS5" s="66">
        <v>0</v>
      </c>
      <c r="AT5" s="66">
        <v>0</v>
      </c>
      <c r="AU5" s="66">
        <v>0</v>
      </c>
      <c r="AV5" s="66">
        <v>0</v>
      </c>
      <c r="AW5" s="66">
        <v>0</v>
      </c>
      <c r="AX5" s="66">
        <v>0</v>
      </c>
      <c r="AY5" s="66">
        <v>0</v>
      </c>
      <c r="AZ5" s="66">
        <v>0</v>
      </c>
      <c r="BA5" s="66">
        <v>0</v>
      </c>
      <c r="BB5" s="66">
        <v>0</v>
      </c>
      <c r="BC5" s="66">
        <v>0</v>
      </c>
      <c r="BD5" s="66">
        <v>0</v>
      </c>
      <c r="BE5" s="66">
        <v>0</v>
      </c>
      <c r="BF5" s="66">
        <v>0</v>
      </c>
      <c r="BG5" s="66">
        <v>0</v>
      </c>
      <c r="BH5" s="66">
        <v>0</v>
      </c>
      <c r="BI5" s="66">
        <v>0</v>
      </c>
      <c r="BJ5" s="66">
        <v>0</v>
      </c>
      <c r="BK5" s="66">
        <v>0</v>
      </c>
      <c r="BL5" s="66">
        <v>0</v>
      </c>
      <c r="BM5" s="66">
        <v>0</v>
      </c>
      <c r="BN5" s="66">
        <v>0</v>
      </c>
      <c r="BO5" s="66">
        <v>0</v>
      </c>
      <c r="BP5" s="66">
        <v>0</v>
      </c>
      <c r="BQ5" s="66">
        <v>0</v>
      </c>
      <c r="BR5" s="66">
        <v>0</v>
      </c>
      <c r="BS5" s="66">
        <v>0</v>
      </c>
      <c r="BT5" s="66">
        <v>0</v>
      </c>
      <c r="BU5" s="66">
        <v>0</v>
      </c>
      <c r="BV5" s="66">
        <v>0</v>
      </c>
      <c r="BW5" s="66">
        <v>0</v>
      </c>
      <c r="BX5" s="66">
        <v>0</v>
      </c>
      <c r="BY5" s="66">
        <v>0</v>
      </c>
      <c r="BZ5" s="66">
        <v>0</v>
      </c>
      <c r="CA5" s="66">
        <v>0</v>
      </c>
      <c r="CB5" s="66">
        <v>0</v>
      </c>
      <c r="CC5" s="66">
        <v>0</v>
      </c>
      <c r="CD5" s="66">
        <v>0</v>
      </c>
      <c r="CE5" s="66">
        <v>0</v>
      </c>
      <c r="CF5" s="66">
        <v>0</v>
      </c>
      <c r="CG5" s="66">
        <v>0</v>
      </c>
      <c r="CH5" s="66">
        <v>0</v>
      </c>
      <c r="CI5" s="66">
        <v>0</v>
      </c>
      <c r="CJ5" s="66">
        <v>0</v>
      </c>
      <c r="CK5" s="66">
        <v>0</v>
      </c>
      <c r="CL5" s="66">
        <v>0</v>
      </c>
      <c r="CM5" s="66">
        <v>0</v>
      </c>
      <c r="CN5" s="66">
        <v>0</v>
      </c>
      <c r="CO5" s="66">
        <v>0</v>
      </c>
      <c r="CP5" s="66">
        <v>0</v>
      </c>
      <c r="CQ5" s="66">
        <v>0</v>
      </c>
      <c r="CR5" s="66">
        <v>0</v>
      </c>
      <c r="CS5" s="66">
        <v>0</v>
      </c>
      <c r="CT5" s="66">
        <v>0</v>
      </c>
      <c r="CU5" s="66">
        <v>0</v>
      </c>
      <c r="CV5" s="66">
        <v>0</v>
      </c>
      <c r="CW5" s="66">
        <v>0</v>
      </c>
      <c r="CX5" s="66">
        <v>0</v>
      </c>
      <c r="CY5" s="66">
        <v>0</v>
      </c>
      <c r="CZ5" s="66">
        <v>0</v>
      </c>
      <c r="DA5" s="66">
        <v>0</v>
      </c>
      <c r="DB5" s="66">
        <v>0</v>
      </c>
      <c r="DC5" s="66">
        <v>0</v>
      </c>
      <c r="DD5" s="66">
        <v>0</v>
      </c>
      <c r="DE5" s="66">
        <v>0</v>
      </c>
      <c r="DF5" s="66">
        <v>0</v>
      </c>
      <c r="DG5" s="66">
        <v>0</v>
      </c>
      <c r="DH5" s="66">
        <v>0</v>
      </c>
      <c r="DI5" s="66">
        <v>0</v>
      </c>
      <c r="DJ5" s="66">
        <v>0</v>
      </c>
      <c r="DK5" s="66">
        <v>0</v>
      </c>
      <c r="DL5" s="66">
        <v>0</v>
      </c>
      <c r="DM5" s="66">
        <v>0</v>
      </c>
      <c r="DN5" s="66">
        <v>0</v>
      </c>
      <c r="DO5" s="66">
        <v>0</v>
      </c>
      <c r="DP5" s="66">
        <v>0</v>
      </c>
      <c r="DQ5" s="66">
        <v>0</v>
      </c>
      <c r="DR5" s="66">
        <v>0</v>
      </c>
      <c r="DS5" s="66">
        <v>0</v>
      </c>
      <c r="DT5" s="66">
        <v>0</v>
      </c>
      <c r="DU5" s="66">
        <v>0</v>
      </c>
      <c r="DV5" s="66">
        <v>0</v>
      </c>
      <c r="DW5" s="66">
        <v>0</v>
      </c>
      <c r="DX5" s="66">
        <v>0</v>
      </c>
      <c r="DY5" s="66">
        <v>0</v>
      </c>
      <c r="DZ5" s="66">
        <v>0</v>
      </c>
      <c r="EA5" s="66">
        <v>0</v>
      </c>
      <c r="EB5" s="66">
        <v>0</v>
      </c>
      <c r="EC5" s="66">
        <v>0</v>
      </c>
      <c r="ED5" s="66">
        <v>0</v>
      </c>
      <c r="EE5" s="66">
        <v>0</v>
      </c>
      <c r="EF5" s="66">
        <v>0</v>
      </c>
      <c r="EG5" s="66">
        <v>0</v>
      </c>
      <c r="EH5" s="66">
        <v>0</v>
      </c>
      <c r="EI5" s="66">
        <v>0</v>
      </c>
      <c r="EJ5" s="66">
        <v>0</v>
      </c>
      <c r="EK5" s="66">
        <v>0</v>
      </c>
      <c r="EL5" s="66">
        <v>0</v>
      </c>
      <c r="EM5" s="66">
        <v>0</v>
      </c>
      <c r="EN5" s="66">
        <v>0</v>
      </c>
      <c r="EO5" s="66">
        <v>0</v>
      </c>
      <c r="EP5" s="66">
        <v>0</v>
      </c>
      <c r="EQ5" s="66">
        <v>0</v>
      </c>
      <c r="ER5" s="66">
        <v>0</v>
      </c>
      <c r="ES5" s="66">
        <v>0</v>
      </c>
      <c r="ET5" s="66">
        <v>0</v>
      </c>
      <c r="EU5" s="66">
        <v>0</v>
      </c>
      <c r="EV5" s="66">
        <v>0</v>
      </c>
      <c r="EW5" s="66">
        <v>0</v>
      </c>
      <c r="EX5" s="66">
        <v>0</v>
      </c>
      <c r="EY5" s="66">
        <v>0</v>
      </c>
      <c r="EZ5" s="66">
        <v>0</v>
      </c>
      <c r="FA5" s="66">
        <v>0</v>
      </c>
      <c r="FB5" s="66">
        <v>0</v>
      </c>
      <c r="FC5" s="66">
        <v>0</v>
      </c>
      <c r="FD5" s="66">
        <v>0</v>
      </c>
      <c r="FE5" s="66">
        <v>0</v>
      </c>
      <c r="FF5" s="66">
        <v>0</v>
      </c>
      <c r="FG5" s="66">
        <v>0</v>
      </c>
      <c r="FH5" s="66">
        <v>0</v>
      </c>
      <c r="FI5" s="66">
        <v>0</v>
      </c>
      <c r="FJ5" s="66">
        <v>0</v>
      </c>
      <c r="FK5" s="66">
        <v>0</v>
      </c>
      <c r="FL5" s="66">
        <v>0</v>
      </c>
      <c r="FM5" s="66">
        <v>0</v>
      </c>
      <c r="FN5" s="66">
        <v>0</v>
      </c>
      <c r="FO5" s="66">
        <v>0</v>
      </c>
      <c r="FP5" s="66">
        <v>0</v>
      </c>
      <c r="FQ5" s="66">
        <v>2</v>
      </c>
      <c r="FR5" s="66">
        <v>0</v>
      </c>
      <c r="FS5" s="66">
        <v>0</v>
      </c>
      <c r="FT5" s="66">
        <v>0</v>
      </c>
      <c r="FU5" s="66">
        <v>0</v>
      </c>
      <c r="FV5" s="66">
        <v>0</v>
      </c>
      <c r="FW5" s="66">
        <v>0</v>
      </c>
      <c r="FX5" s="66">
        <v>0</v>
      </c>
      <c r="FY5" s="66">
        <v>0</v>
      </c>
      <c r="FZ5" s="66">
        <v>0</v>
      </c>
      <c r="GA5" s="66">
        <v>0</v>
      </c>
      <c r="GB5" s="66">
        <v>0</v>
      </c>
      <c r="GC5" s="66">
        <v>0</v>
      </c>
      <c r="GD5" s="66">
        <v>0</v>
      </c>
      <c r="GE5" s="66">
        <v>0</v>
      </c>
      <c r="GF5" s="66">
        <v>0</v>
      </c>
      <c r="GG5" s="66">
        <v>0</v>
      </c>
      <c r="GH5" s="66">
        <v>0</v>
      </c>
      <c r="GI5" s="66">
        <v>0</v>
      </c>
      <c r="GJ5" s="66">
        <v>0</v>
      </c>
      <c r="GK5" s="66">
        <v>0</v>
      </c>
      <c r="GL5" s="66">
        <v>0</v>
      </c>
      <c r="GM5" s="66">
        <v>0</v>
      </c>
      <c r="GN5" s="66">
        <v>0</v>
      </c>
      <c r="GO5" s="66">
        <v>0</v>
      </c>
      <c r="GP5" s="66">
        <v>0</v>
      </c>
      <c r="GQ5" s="66">
        <v>0</v>
      </c>
      <c r="GR5" s="66">
        <v>0</v>
      </c>
      <c r="GS5" s="66">
        <v>0</v>
      </c>
      <c r="GT5" s="66">
        <v>0</v>
      </c>
      <c r="GU5" s="66">
        <v>0</v>
      </c>
      <c r="GV5" s="66">
        <v>0</v>
      </c>
      <c r="GW5" s="66">
        <v>0</v>
      </c>
      <c r="GX5" s="66">
        <v>0</v>
      </c>
      <c r="GY5" s="66">
        <v>0</v>
      </c>
      <c r="GZ5" s="66">
        <v>0</v>
      </c>
      <c r="HA5" s="66">
        <v>0</v>
      </c>
      <c r="HB5" s="66">
        <v>0</v>
      </c>
      <c r="HC5" s="66">
        <v>0</v>
      </c>
      <c r="HD5" s="66">
        <v>0</v>
      </c>
      <c r="HE5" s="66">
        <v>0</v>
      </c>
      <c r="HF5" s="66">
        <v>0</v>
      </c>
      <c r="HG5" s="66">
        <v>0</v>
      </c>
      <c r="HH5" s="66">
        <v>0</v>
      </c>
      <c r="HI5" s="66">
        <v>0</v>
      </c>
      <c r="HJ5" s="66">
        <v>0</v>
      </c>
      <c r="HK5" s="66">
        <v>0</v>
      </c>
      <c r="HL5" s="66">
        <v>0</v>
      </c>
      <c r="HM5" s="66">
        <v>0</v>
      </c>
      <c r="HN5" s="66">
        <v>0</v>
      </c>
      <c r="HO5" s="66">
        <v>0</v>
      </c>
      <c r="HP5" s="66">
        <v>0</v>
      </c>
      <c r="HQ5" s="66">
        <v>2</v>
      </c>
      <c r="HR5" s="66">
        <v>0</v>
      </c>
      <c r="HS5" s="66">
        <v>0</v>
      </c>
      <c r="HT5" s="66">
        <v>0</v>
      </c>
      <c r="HU5" s="66">
        <v>0</v>
      </c>
      <c r="HV5" s="66">
        <v>0</v>
      </c>
      <c r="HW5" s="66">
        <v>0</v>
      </c>
      <c r="HX5" s="66">
        <v>0</v>
      </c>
      <c r="HY5" s="66">
        <v>0</v>
      </c>
      <c r="HZ5" s="66">
        <v>0</v>
      </c>
      <c r="IA5" s="66">
        <v>0</v>
      </c>
      <c r="IB5" s="66">
        <v>0</v>
      </c>
      <c r="IC5" s="66">
        <v>0</v>
      </c>
      <c r="ID5" s="66">
        <v>0</v>
      </c>
      <c r="IE5" s="66">
        <v>0</v>
      </c>
      <c r="IF5" s="66">
        <v>0</v>
      </c>
      <c r="IG5" s="66">
        <v>0</v>
      </c>
      <c r="IH5" s="66">
        <v>0</v>
      </c>
      <c r="II5" s="66">
        <v>0</v>
      </c>
      <c r="IJ5" s="66">
        <v>0</v>
      </c>
      <c r="IK5" s="66">
        <v>0</v>
      </c>
      <c r="IL5" s="66">
        <v>0</v>
      </c>
      <c r="IM5" s="66">
        <v>0</v>
      </c>
      <c r="IN5" s="66">
        <v>0</v>
      </c>
      <c r="IO5" s="66">
        <v>0</v>
      </c>
      <c r="IP5" s="66">
        <v>0</v>
      </c>
      <c r="IQ5" s="66">
        <v>0</v>
      </c>
      <c r="IR5" s="66">
        <v>0</v>
      </c>
      <c r="IS5" s="66">
        <v>0</v>
      </c>
      <c r="IT5" s="66">
        <v>0</v>
      </c>
      <c r="IU5" s="66">
        <v>0</v>
      </c>
      <c r="IV5" s="66">
        <v>0</v>
      </c>
      <c r="IW5" s="66">
        <v>0</v>
      </c>
      <c r="IX5" s="66">
        <v>0</v>
      </c>
      <c r="IY5" s="66">
        <v>0</v>
      </c>
      <c r="IZ5" s="66">
        <v>0</v>
      </c>
      <c r="JA5" s="66">
        <v>0</v>
      </c>
      <c r="JB5" s="66">
        <v>0</v>
      </c>
      <c r="JC5" s="66">
        <v>0</v>
      </c>
      <c r="JD5" s="66">
        <v>0</v>
      </c>
      <c r="JE5" s="66">
        <v>3</v>
      </c>
      <c r="JF5" s="66">
        <v>0</v>
      </c>
      <c r="JG5" s="66">
        <v>0</v>
      </c>
      <c r="JH5" s="66">
        <v>0</v>
      </c>
      <c r="JI5" s="66">
        <v>0</v>
      </c>
      <c r="JJ5" s="66">
        <v>0</v>
      </c>
      <c r="JK5" s="66">
        <v>0</v>
      </c>
      <c r="JL5" s="66">
        <v>0</v>
      </c>
      <c r="JM5" s="66">
        <v>0</v>
      </c>
      <c r="JN5" s="66">
        <v>0</v>
      </c>
      <c r="JO5" s="66">
        <v>0</v>
      </c>
      <c r="JP5" s="66">
        <v>0</v>
      </c>
      <c r="JQ5" s="66">
        <v>0</v>
      </c>
      <c r="JR5" s="66">
        <v>0</v>
      </c>
      <c r="JS5" s="66">
        <v>0</v>
      </c>
      <c r="JT5" s="66">
        <v>0</v>
      </c>
      <c r="JU5" s="66">
        <v>0</v>
      </c>
      <c r="JV5" s="66">
        <v>0</v>
      </c>
      <c r="JW5" s="66">
        <v>0</v>
      </c>
      <c r="JX5" s="66">
        <v>1</v>
      </c>
      <c r="JY5" s="66">
        <v>0</v>
      </c>
      <c r="JZ5" s="66">
        <v>0</v>
      </c>
      <c r="KA5" s="66">
        <v>0</v>
      </c>
      <c r="KB5" s="66">
        <v>0</v>
      </c>
      <c r="KC5" s="66">
        <v>0</v>
      </c>
      <c r="KD5" s="66">
        <v>0</v>
      </c>
      <c r="KE5" s="66">
        <v>0</v>
      </c>
      <c r="KF5" s="66">
        <v>0</v>
      </c>
      <c r="KG5" s="66">
        <v>0</v>
      </c>
      <c r="KH5" s="66">
        <v>0</v>
      </c>
      <c r="KI5" s="66">
        <v>0</v>
      </c>
      <c r="KJ5" s="66">
        <v>0</v>
      </c>
      <c r="KK5" s="66">
        <v>0</v>
      </c>
      <c r="KL5" s="66">
        <v>0</v>
      </c>
      <c r="KM5" s="66">
        <v>0</v>
      </c>
      <c r="KN5" s="66">
        <v>0</v>
      </c>
      <c r="KO5" s="66">
        <v>0</v>
      </c>
      <c r="KP5" s="66">
        <v>0</v>
      </c>
      <c r="KQ5" s="66">
        <v>0</v>
      </c>
      <c r="KR5" s="66">
        <v>0</v>
      </c>
      <c r="KS5" s="66">
        <v>0</v>
      </c>
      <c r="KT5" s="66">
        <v>0</v>
      </c>
      <c r="KU5" s="66">
        <v>0</v>
      </c>
      <c r="KV5" s="66">
        <v>0</v>
      </c>
      <c r="KW5" s="66">
        <v>0</v>
      </c>
      <c r="KX5" s="66">
        <v>0</v>
      </c>
      <c r="KY5" s="66">
        <v>0</v>
      </c>
      <c r="KZ5" s="66">
        <v>0</v>
      </c>
      <c r="LA5" s="66">
        <v>0</v>
      </c>
      <c r="LB5" s="66">
        <v>0</v>
      </c>
      <c r="LC5" s="66">
        <v>0</v>
      </c>
      <c r="LD5" s="66">
        <v>0</v>
      </c>
      <c r="LE5" s="66">
        <v>0</v>
      </c>
      <c r="LF5" s="66">
        <v>0</v>
      </c>
      <c r="LG5" s="66">
        <v>0</v>
      </c>
      <c r="LH5" s="66">
        <v>0</v>
      </c>
      <c r="LI5" s="66">
        <v>0</v>
      </c>
      <c r="LJ5" s="66">
        <v>0</v>
      </c>
      <c r="LK5" s="66">
        <v>0</v>
      </c>
      <c r="LL5" s="66">
        <v>0</v>
      </c>
      <c r="LM5" s="66">
        <v>0</v>
      </c>
      <c r="LN5" s="1114">
        <v>0</v>
      </c>
      <c r="LO5" s="1114">
        <v>0</v>
      </c>
      <c r="LP5" s="66">
        <v>0</v>
      </c>
      <c r="LQ5" s="66">
        <v>0</v>
      </c>
      <c r="LR5" s="66">
        <v>0</v>
      </c>
      <c r="LS5" s="66">
        <v>0</v>
      </c>
      <c r="LT5" s="66">
        <v>0</v>
      </c>
      <c r="LU5" s="1130"/>
      <c r="LV5" s="1130"/>
      <c r="LW5" s="66">
        <v>0</v>
      </c>
      <c r="LX5" s="66">
        <v>0</v>
      </c>
      <c r="LY5" s="556">
        <v>0</v>
      </c>
      <c r="LZ5" s="556">
        <v>0</v>
      </c>
      <c r="MA5" s="1140"/>
      <c r="MB5" s="556">
        <v>0</v>
      </c>
      <c r="MC5" s="556">
        <v>0</v>
      </c>
      <c r="MD5" s="556">
        <v>0</v>
      </c>
      <c r="ME5" s="556">
        <v>0</v>
      </c>
      <c r="MF5" s="556">
        <v>0</v>
      </c>
      <c r="MG5" s="556">
        <v>0</v>
      </c>
      <c r="MH5" s="556">
        <v>0</v>
      </c>
      <c r="MI5" s="556">
        <v>0</v>
      </c>
      <c r="MJ5" s="556">
        <v>0</v>
      </c>
      <c r="MK5" s="556">
        <v>0</v>
      </c>
      <c r="ML5" s="556">
        <v>0</v>
      </c>
      <c r="MM5" s="556">
        <v>0</v>
      </c>
      <c r="MN5" s="556">
        <v>0</v>
      </c>
      <c r="MO5" s="556">
        <v>0</v>
      </c>
      <c r="MP5" s="556">
        <v>0</v>
      </c>
      <c r="MQ5" s="556">
        <v>0</v>
      </c>
      <c r="MR5" s="556">
        <v>0</v>
      </c>
      <c r="MS5" s="556">
        <v>0</v>
      </c>
      <c r="MT5" s="556">
        <v>0</v>
      </c>
      <c r="MU5" s="556">
        <v>0</v>
      </c>
      <c r="MV5" s="556">
        <v>0</v>
      </c>
      <c r="MW5" s="556">
        <v>0</v>
      </c>
      <c r="MX5" s="556">
        <v>0</v>
      </c>
      <c r="MY5" s="556">
        <v>0</v>
      </c>
      <c r="MZ5" s="556">
        <v>0</v>
      </c>
      <c r="NA5" s="556">
        <v>0</v>
      </c>
    </row>
    <row r="6" spans="1:365" ht="15" customHeight="1">
      <c r="A6" s="66" t="s">
        <v>1170</v>
      </c>
      <c r="B6" s="66">
        <v>0</v>
      </c>
      <c r="C6" s="66">
        <v>0</v>
      </c>
      <c r="D6" s="66">
        <v>0</v>
      </c>
      <c r="E6" s="66">
        <v>4</v>
      </c>
      <c r="F6" s="66">
        <v>4</v>
      </c>
      <c r="G6" s="66">
        <v>6</v>
      </c>
      <c r="H6" s="66">
        <v>4</v>
      </c>
      <c r="I6" s="66">
        <v>0</v>
      </c>
      <c r="J6" s="66">
        <v>0</v>
      </c>
      <c r="K6" s="66">
        <v>6</v>
      </c>
      <c r="L6" s="66">
        <v>12</v>
      </c>
      <c r="M6" s="66">
        <v>16</v>
      </c>
      <c r="N6" s="66">
        <v>7.5</v>
      </c>
      <c r="O6" s="66">
        <v>3</v>
      </c>
      <c r="P6" s="66">
        <v>4</v>
      </c>
      <c r="Q6" s="66">
        <v>0</v>
      </c>
      <c r="R6" s="66">
        <v>0</v>
      </c>
      <c r="S6" s="66">
        <v>12</v>
      </c>
      <c r="T6" s="66">
        <v>0</v>
      </c>
      <c r="U6" s="66">
        <v>15</v>
      </c>
      <c r="V6" s="66">
        <v>15</v>
      </c>
      <c r="W6" s="66">
        <v>0</v>
      </c>
      <c r="X6" s="66">
        <v>0</v>
      </c>
      <c r="Y6" s="66">
        <v>2</v>
      </c>
      <c r="Z6" s="66">
        <v>4</v>
      </c>
      <c r="AA6" s="66">
        <v>2</v>
      </c>
      <c r="AB6" s="66">
        <v>0</v>
      </c>
      <c r="AC6" s="66">
        <v>0.5</v>
      </c>
      <c r="AD6" s="66">
        <v>0</v>
      </c>
      <c r="AE6" s="66">
        <v>0</v>
      </c>
      <c r="AF6" s="66">
        <v>0</v>
      </c>
      <c r="AG6" s="66">
        <v>0</v>
      </c>
      <c r="AH6" s="66">
        <v>0</v>
      </c>
      <c r="AI6" s="66">
        <v>14</v>
      </c>
      <c r="AJ6" s="66">
        <v>10</v>
      </c>
      <c r="AK6" s="66">
        <v>3</v>
      </c>
      <c r="AL6" s="66">
        <v>0</v>
      </c>
      <c r="AM6" s="66">
        <v>0</v>
      </c>
      <c r="AN6" s="66">
        <v>0</v>
      </c>
      <c r="AO6" s="66">
        <v>0</v>
      </c>
      <c r="AP6" s="66">
        <v>0</v>
      </c>
      <c r="AQ6" s="66">
        <v>0.5</v>
      </c>
      <c r="AR6" s="66">
        <v>0</v>
      </c>
      <c r="AS6" s="66">
        <v>0</v>
      </c>
      <c r="AT6" s="66">
        <v>0</v>
      </c>
      <c r="AU6" s="66">
        <v>4</v>
      </c>
      <c r="AV6" s="66">
        <v>8</v>
      </c>
      <c r="AW6" s="66">
        <v>8</v>
      </c>
      <c r="AX6" s="66">
        <v>0</v>
      </c>
      <c r="AY6" s="66">
        <v>0</v>
      </c>
      <c r="AZ6" s="66">
        <v>3</v>
      </c>
      <c r="BA6" s="66">
        <v>2</v>
      </c>
      <c r="BB6" s="66">
        <v>0</v>
      </c>
      <c r="BC6" s="66">
        <v>12</v>
      </c>
      <c r="BD6" s="66">
        <v>5</v>
      </c>
      <c r="BE6" s="66">
        <v>0</v>
      </c>
      <c r="BF6" s="66">
        <v>0</v>
      </c>
      <c r="BG6" s="66">
        <v>0</v>
      </c>
      <c r="BH6" s="66">
        <v>0</v>
      </c>
      <c r="BI6" s="66">
        <v>0</v>
      </c>
      <c r="BJ6" s="66">
        <v>10</v>
      </c>
      <c r="BK6" s="66">
        <v>0</v>
      </c>
      <c r="BL6" s="66">
        <v>0</v>
      </c>
      <c r="BM6" s="66">
        <v>0</v>
      </c>
      <c r="BN6" s="66">
        <v>7</v>
      </c>
      <c r="BO6" s="66">
        <v>4</v>
      </c>
      <c r="BP6" s="66">
        <v>0.5</v>
      </c>
      <c r="BQ6" s="66">
        <v>3</v>
      </c>
      <c r="BR6" s="66">
        <v>6</v>
      </c>
      <c r="BS6" s="66">
        <v>16</v>
      </c>
      <c r="BT6" s="66">
        <v>0</v>
      </c>
      <c r="BU6" s="66">
        <v>2</v>
      </c>
      <c r="BV6" s="66">
        <v>0</v>
      </c>
      <c r="BW6" s="66">
        <v>0</v>
      </c>
      <c r="BX6" s="66">
        <v>0</v>
      </c>
      <c r="BY6" s="66">
        <v>2</v>
      </c>
      <c r="BZ6" s="66">
        <v>0</v>
      </c>
      <c r="CA6" s="66">
        <v>0</v>
      </c>
      <c r="CB6" s="66">
        <v>0</v>
      </c>
      <c r="CC6" s="66">
        <v>0</v>
      </c>
      <c r="CD6" s="66">
        <v>8</v>
      </c>
      <c r="CE6" s="66">
        <v>0</v>
      </c>
      <c r="CF6" s="66">
        <v>7.5</v>
      </c>
      <c r="CG6" s="66">
        <v>0</v>
      </c>
      <c r="CH6" s="66">
        <v>0</v>
      </c>
      <c r="CI6" s="66">
        <v>0</v>
      </c>
      <c r="CJ6" s="66">
        <v>8</v>
      </c>
      <c r="CK6" s="66">
        <v>16</v>
      </c>
      <c r="CL6" s="66">
        <v>30</v>
      </c>
      <c r="CM6" s="66">
        <v>16</v>
      </c>
      <c r="CN6" s="66">
        <v>0</v>
      </c>
      <c r="CO6" s="66">
        <v>0</v>
      </c>
      <c r="CP6" s="66">
        <v>0</v>
      </c>
      <c r="CQ6" s="66">
        <v>2</v>
      </c>
      <c r="CR6" s="66">
        <v>0</v>
      </c>
      <c r="CS6" s="66">
        <v>0</v>
      </c>
      <c r="CT6" s="66">
        <v>0</v>
      </c>
      <c r="CU6" s="66">
        <v>0</v>
      </c>
      <c r="CV6" s="66">
        <v>0</v>
      </c>
      <c r="CW6" s="66">
        <v>2</v>
      </c>
      <c r="CX6" s="66">
        <v>0</v>
      </c>
      <c r="CY6" s="66">
        <v>2</v>
      </c>
      <c r="CZ6" s="66">
        <v>0</v>
      </c>
      <c r="DA6" s="66">
        <v>0</v>
      </c>
      <c r="DB6" s="66">
        <v>0</v>
      </c>
      <c r="DC6" s="66">
        <v>0</v>
      </c>
      <c r="DD6" s="66">
        <v>0</v>
      </c>
      <c r="DE6" s="66">
        <v>1</v>
      </c>
      <c r="DF6" s="66">
        <v>0</v>
      </c>
      <c r="DG6" s="66">
        <v>0</v>
      </c>
      <c r="DH6" s="66">
        <v>0</v>
      </c>
      <c r="DI6" s="66">
        <v>0</v>
      </c>
      <c r="DJ6" s="66">
        <v>0</v>
      </c>
      <c r="DK6" s="66">
        <v>3</v>
      </c>
      <c r="DL6" s="66">
        <v>0</v>
      </c>
      <c r="DM6" s="66">
        <v>0</v>
      </c>
      <c r="DN6" s="66">
        <v>5</v>
      </c>
      <c r="DO6" s="66">
        <v>8</v>
      </c>
      <c r="DP6" s="66">
        <v>0</v>
      </c>
      <c r="DQ6" s="66">
        <v>0</v>
      </c>
      <c r="DR6" s="66">
        <v>3</v>
      </c>
      <c r="DS6" s="66">
        <v>0</v>
      </c>
      <c r="DT6" s="66">
        <v>4</v>
      </c>
      <c r="DU6" s="66">
        <v>2</v>
      </c>
      <c r="DV6" s="66">
        <v>4</v>
      </c>
      <c r="DW6" s="66">
        <v>0</v>
      </c>
      <c r="DX6" s="66">
        <v>2.2000000000000002</v>
      </c>
      <c r="DY6" s="66">
        <v>0</v>
      </c>
      <c r="DZ6" s="66">
        <v>6</v>
      </c>
      <c r="EA6" s="66">
        <v>0</v>
      </c>
      <c r="EB6" s="66">
        <v>4</v>
      </c>
      <c r="EC6" s="66">
        <v>16</v>
      </c>
      <c r="ED6" s="66">
        <v>6</v>
      </c>
      <c r="EE6" s="66">
        <v>0</v>
      </c>
      <c r="EF6" s="66">
        <v>12</v>
      </c>
      <c r="EG6" s="66">
        <v>8</v>
      </c>
      <c r="EH6" s="66">
        <v>8</v>
      </c>
      <c r="EI6" s="66">
        <v>0</v>
      </c>
      <c r="EJ6" s="66">
        <v>0</v>
      </c>
      <c r="EK6" s="66">
        <v>0</v>
      </c>
      <c r="EL6" s="66">
        <v>0</v>
      </c>
      <c r="EM6" s="66">
        <v>0</v>
      </c>
      <c r="EN6" s="66">
        <v>4</v>
      </c>
      <c r="EO6" s="66">
        <v>16</v>
      </c>
      <c r="EP6" s="66">
        <v>16</v>
      </c>
      <c r="EQ6" s="66">
        <v>0</v>
      </c>
      <c r="ER6" s="66">
        <v>0</v>
      </c>
      <c r="ES6" s="66">
        <v>0</v>
      </c>
      <c r="ET6" s="66">
        <v>3</v>
      </c>
      <c r="EU6" s="66">
        <v>16</v>
      </c>
      <c r="EV6" s="66">
        <v>30</v>
      </c>
      <c r="EW6" s="66">
        <f>EW4*8</f>
        <v>32</v>
      </c>
      <c r="EX6" s="66">
        <v>16</v>
      </c>
      <c r="EY6" s="66">
        <v>16</v>
      </c>
      <c r="EZ6" s="66">
        <v>0</v>
      </c>
      <c r="FA6" s="66">
        <v>16</v>
      </c>
      <c r="FB6" s="66">
        <v>0</v>
      </c>
      <c r="FC6" s="66">
        <v>18</v>
      </c>
      <c r="FD6" s="66">
        <v>0</v>
      </c>
      <c r="FE6" s="66">
        <v>24</v>
      </c>
      <c r="FF6" s="66">
        <v>26</v>
      </c>
      <c r="FG6" s="66">
        <v>8</v>
      </c>
      <c r="FH6" s="66">
        <v>36</v>
      </c>
      <c r="FI6" s="66">
        <v>16</v>
      </c>
      <c r="FJ6" s="66">
        <v>14</v>
      </c>
      <c r="FK6" s="66">
        <v>14</v>
      </c>
      <c r="FL6" s="66">
        <v>32</v>
      </c>
      <c r="FM6" s="66">
        <v>0</v>
      </c>
      <c r="FN6" s="66">
        <v>0</v>
      </c>
      <c r="FO6" s="66">
        <v>32</v>
      </c>
      <c r="FP6" s="66">
        <v>16</v>
      </c>
      <c r="FQ6" s="66">
        <v>30</v>
      </c>
      <c r="FR6" s="66">
        <v>12</v>
      </c>
      <c r="FS6" s="66">
        <v>24</v>
      </c>
      <c r="FT6" s="66">
        <v>0</v>
      </c>
      <c r="FU6" s="66">
        <v>10</v>
      </c>
      <c r="FV6" s="66">
        <v>16</v>
      </c>
      <c r="FW6" s="66">
        <v>8</v>
      </c>
      <c r="FX6" s="66">
        <v>27</v>
      </c>
      <c r="FY6" s="66">
        <v>16</v>
      </c>
      <c r="FZ6" s="66">
        <v>0</v>
      </c>
      <c r="GA6" s="66">
        <v>8</v>
      </c>
      <c r="GB6" s="66">
        <v>16</v>
      </c>
      <c r="GC6" s="66">
        <v>8</v>
      </c>
      <c r="GD6" s="66">
        <v>4</v>
      </c>
      <c r="GE6" s="66">
        <v>4</v>
      </c>
      <c r="GF6" s="66">
        <v>0</v>
      </c>
      <c r="GG6" s="66">
        <v>16</v>
      </c>
      <c r="GH6" s="66">
        <v>0</v>
      </c>
      <c r="GI6" s="66">
        <v>0</v>
      </c>
      <c r="GJ6" s="66">
        <v>16</v>
      </c>
      <c r="GK6" s="66">
        <v>0</v>
      </c>
      <c r="GL6" s="66">
        <v>16</v>
      </c>
      <c r="GM6" s="66">
        <v>9</v>
      </c>
      <c r="GN6" s="66">
        <v>9</v>
      </c>
      <c r="GO6" s="66">
        <v>4</v>
      </c>
      <c r="GP6" s="66">
        <v>0</v>
      </c>
      <c r="GQ6" s="66">
        <v>16</v>
      </c>
      <c r="GR6" s="66">
        <v>18</v>
      </c>
      <c r="GS6" s="66">
        <v>8</v>
      </c>
      <c r="GT6" s="66">
        <v>16</v>
      </c>
      <c r="GU6" s="66">
        <v>0</v>
      </c>
      <c r="GV6" s="66">
        <v>0</v>
      </c>
      <c r="GW6" s="66">
        <v>0</v>
      </c>
      <c r="GX6" s="66">
        <v>8</v>
      </c>
      <c r="GY6" s="66">
        <v>32</v>
      </c>
      <c r="GZ6" s="66">
        <v>24</v>
      </c>
      <c r="HA6" s="66">
        <v>0</v>
      </c>
      <c r="HB6" s="66">
        <v>0</v>
      </c>
      <c r="HC6" s="66">
        <v>0</v>
      </c>
      <c r="HD6" s="66">
        <v>8</v>
      </c>
      <c r="HE6" s="66">
        <v>4</v>
      </c>
      <c r="HF6" s="66">
        <v>12</v>
      </c>
      <c r="HG6" s="66">
        <v>16</v>
      </c>
      <c r="HH6" s="66">
        <v>4</v>
      </c>
      <c r="HI6" s="66">
        <v>16</v>
      </c>
      <c r="HJ6" s="66">
        <v>25</v>
      </c>
      <c r="HK6" s="66">
        <v>15</v>
      </c>
      <c r="HL6" s="66">
        <v>16</v>
      </c>
      <c r="HM6" s="66">
        <f>7*7</f>
        <v>49</v>
      </c>
      <c r="HN6" s="66">
        <v>32</v>
      </c>
      <c r="HO6" s="66">
        <v>20</v>
      </c>
      <c r="HP6" s="66">
        <v>32</v>
      </c>
      <c r="HQ6" s="66">
        <v>32</v>
      </c>
      <c r="HR6" s="66">
        <v>0</v>
      </c>
      <c r="HS6" s="66">
        <v>2</v>
      </c>
      <c r="HT6" s="66">
        <v>4</v>
      </c>
      <c r="HU6" s="66">
        <v>16</v>
      </c>
      <c r="HV6" s="66">
        <v>8</v>
      </c>
      <c r="HW6" s="66">
        <v>12</v>
      </c>
      <c r="HX6" s="66">
        <v>8</v>
      </c>
      <c r="HY6" s="66">
        <v>4</v>
      </c>
      <c r="HZ6" s="66">
        <v>17.5</v>
      </c>
      <c r="IA6" s="66">
        <v>28</v>
      </c>
      <c r="IB6" s="66">
        <v>24</v>
      </c>
      <c r="IC6" s="66">
        <v>24</v>
      </c>
      <c r="ID6" s="66">
        <v>14</v>
      </c>
      <c r="IE6" s="66">
        <v>28</v>
      </c>
      <c r="IF6" s="66">
        <v>14</v>
      </c>
      <c r="IG6" s="66">
        <v>14</v>
      </c>
      <c r="IH6" s="66">
        <v>24</v>
      </c>
      <c r="II6" s="66">
        <v>16</v>
      </c>
      <c r="IJ6" s="66">
        <v>14</v>
      </c>
      <c r="IK6" s="66">
        <v>14</v>
      </c>
      <c r="IL6" s="66">
        <v>28</v>
      </c>
      <c r="IM6" s="66">
        <v>14</v>
      </c>
      <c r="IN6" s="66">
        <v>0</v>
      </c>
      <c r="IO6" s="66">
        <v>0</v>
      </c>
      <c r="IP6" s="66">
        <v>0</v>
      </c>
      <c r="IQ6" s="66">
        <v>0</v>
      </c>
      <c r="IR6" s="66">
        <v>0</v>
      </c>
      <c r="IS6" s="66">
        <v>15</v>
      </c>
      <c r="IT6" s="66">
        <v>0</v>
      </c>
      <c r="IU6" s="66">
        <v>28</v>
      </c>
      <c r="IV6" s="66">
        <v>24</v>
      </c>
      <c r="IW6" s="66">
        <v>8</v>
      </c>
      <c r="IX6" s="66">
        <v>32</v>
      </c>
      <c r="IY6" s="66">
        <v>32</v>
      </c>
      <c r="IZ6" s="66">
        <v>0</v>
      </c>
      <c r="JA6" s="66">
        <v>0</v>
      </c>
      <c r="JB6" s="66">
        <v>0</v>
      </c>
      <c r="JC6" s="66">
        <v>28</v>
      </c>
      <c r="JD6" s="66">
        <v>48</v>
      </c>
      <c r="JE6" s="66">
        <v>32</v>
      </c>
      <c r="JF6" s="66">
        <v>32</v>
      </c>
      <c r="JG6" s="66">
        <v>32</v>
      </c>
      <c r="JH6" s="66">
        <v>0</v>
      </c>
      <c r="JI6" s="66">
        <v>15</v>
      </c>
      <c r="JJ6" s="66">
        <v>0</v>
      </c>
      <c r="JK6" s="66">
        <v>0</v>
      </c>
      <c r="JL6" s="66">
        <v>0</v>
      </c>
      <c r="JM6" s="66">
        <v>16</v>
      </c>
      <c r="JN6" s="66">
        <v>0</v>
      </c>
      <c r="JO6" s="66">
        <v>0</v>
      </c>
      <c r="JP6" s="66">
        <v>16</v>
      </c>
      <c r="JQ6" s="66">
        <v>16</v>
      </c>
      <c r="JR6" s="66">
        <v>0</v>
      </c>
      <c r="JS6" s="66">
        <v>0</v>
      </c>
      <c r="JT6" s="66">
        <v>0</v>
      </c>
      <c r="JU6" s="66">
        <v>0</v>
      </c>
      <c r="JV6" s="66">
        <v>0</v>
      </c>
      <c r="JW6" s="66">
        <v>0</v>
      </c>
      <c r="JX6" s="66">
        <f>4*8</f>
        <v>32</v>
      </c>
      <c r="JY6" s="66">
        <v>12</v>
      </c>
      <c r="JZ6" s="66">
        <v>0</v>
      </c>
      <c r="KA6" s="66">
        <v>0</v>
      </c>
      <c r="KB6" s="66">
        <v>0</v>
      </c>
      <c r="KC6" s="66">
        <v>0</v>
      </c>
      <c r="KD6" s="66">
        <v>0</v>
      </c>
      <c r="KE6" s="66">
        <v>18</v>
      </c>
      <c r="KF6" s="66">
        <v>0</v>
      </c>
      <c r="KG6" s="66">
        <v>6</v>
      </c>
      <c r="KH6" s="66">
        <v>6</v>
      </c>
      <c r="KI6" s="66">
        <v>0</v>
      </c>
      <c r="KJ6" s="66">
        <v>0</v>
      </c>
      <c r="KK6" s="66">
        <v>1</v>
      </c>
      <c r="KL6" s="66">
        <v>0</v>
      </c>
      <c r="KM6" s="66">
        <v>0</v>
      </c>
      <c r="KN6" s="66">
        <v>0</v>
      </c>
      <c r="KO6" s="66">
        <v>0</v>
      </c>
      <c r="KP6" s="66">
        <v>0</v>
      </c>
      <c r="KQ6" s="66">
        <v>0</v>
      </c>
      <c r="KR6" s="66">
        <v>0</v>
      </c>
      <c r="KS6" s="66">
        <v>0</v>
      </c>
      <c r="KT6" s="66">
        <v>0</v>
      </c>
      <c r="KU6" s="66">
        <v>0</v>
      </c>
      <c r="KV6" s="66">
        <v>16</v>
      </c>
      <c r="KW6" s="66">
        <v>0</v>
      </c>
      <c r="KX6" s="66">
        <v>0</v>
      </c>
      <c r="KY6" s="66">
        <v>0</v>
      </c>
      <c r="KZ6" s="66">
        <v>32</v>
      </c>
      <c r="LA6" s="66">
        <v>24</v>
      </c>
      <c r="LB6" s="66">
        <v>0</v>
      </c>
      <c r="LC6" s="66">
        <v>6</v>
      </c>
      <c r="LD6" s="66">
        <v>0</v>
      </c>
      <c r="LE6" s="66">
        <v>0</v>
      </c>
      <c r="LF6" s="66">
        <v>0</v>
      </c>
      <c r="LG6" s="66">
        <v>35</v>
      </c>
      <c r="LH6" s="66">
        <v>0</v>
      </c>
      <c r="LI6" s="66">
        <v>8</v>
      </c>
      <c r="LJ6" s="66">
        <v>8</v>
      </c>
      <c r="LK6" s="66">
        <v>0</v>
      </c>
      <c r="LL6" s="66">
        <v>0</v>
      </c>
      <c r="LM6" s="66">
        <v>0</v>
      </c>
      <c r="LN6" s="1114">
        <v>0</v>
      </c>
      <c r="LO6" s="1114">
        <v>0</v>
      </c>
      <c r="LP6" s="66">
        <v>0</v>
      </c>
      <c r="LQ6" s="66">
        <v>6</v>
      </c>
      <c r="LR6" s="66">
        <v>8</v>
      </c>
      <c r="LS6" s="66">
        <v>0</v>
      </c>
      <c r="LT6" s="66">
        <v>16</v>
      </c>
      <c r="LU6" s="1130"/>
      <c r="LV6" s="1130"/>
      <c r="LW6" s="66">
        <v>0</v>
      </c>
      <c r="LX6" s="66">
        <v>16</v>
      </c>
      <c r="LY6" s="556">
        <v>16</v>
      </c>
      <c r="LZ6" s="556">
        <v>0</v>
      </c>
      <c r="MA6" s="1140"/>
      <c r="MB6" s="556">
        <v>0</v>
      </c>
      <c r="MC6" s="556">
        <v>0</v>
      </c>
      <c r="MD6" s="556">
        <v>0</v>
      </c>
      <c r="ME6" s="556">
        <v>0</v>
      </c>
      <c r="MF6" s="556">
        <v>0</v>
      </c>
      <c r="MG6" s="556">
        <v>0</v>
      </c>
      <c r="MH6" s="556">
        <v>2</v>
      </c>
      <c r="MI6" s="556">
        <v>0</v>
      </c>
      <c r="MJ6" s="556">
        <v>15</v>
      </c>
      <c r="MK6" s="556">
        <v>16</v>
      </c>
      <c r="ML6" s="556">
        <v>0</v>
      </c>
      <c r="MM6" s="556">
        <v>8</v>
      </c>
      <c r="MN6" s="556">
        <v>0</v>
      </c>
      <c r="MO6" s="556">
        <v>2</v>
      </c>
      <c r="MP6" s="556">
        <v>16</v>
      </c>
      <c r="MQ6" s="556">
        <v>0</v>
      </c>
      <c r="MR6" s="556">
        <v>0</v>
      </c>
      <c r="MS6" s="556">
        <v>0</v>
      </c>
      <c r="MT6" s="556">
        <v>0</v>
      </c>
      <c r="MU6" s="556">
        <v>0</v>
      </c>
      <c r="MV6" s="556">
        <v>4</v>
      </c>
      <c r="MW6" s="556">
        <v>0</v>
      </c>
      <c r="MX6" s="556">
        <v>0</v>
      </c>
      <c r="MY6" s="556">
        <v>0</v>
      </c>
      <c r="MZ6" s="556">
        <v>0</v>
      </c>
      <c r="NA6" s="556">
        <v>0</v>
      </c>
    </row>
    <row r="7" spans="1:365" ht="15" customHeight="1">
      <c r="A7" s="66" t="s">
        <v>1171</v>
      </c>
      <c r="B7" s="66">
        <f t="shared" ref="B7" si="7">B6*100</f>
        <v>0</v>
      </c>
      <c r="C7" s="66">
        <f t="shared" ref="C7:BM7" si="8">C6*100</f>
        <v>0</v>
      </c>
      <c r="D7" s="66">
        <f t="shared" si="8"/>
        <v>0</v>
      </c>
      <c r="E7" s="66">
        <f t="shared" si="8"/>
        <v>400</v>
      </c>
      <c r="F7" s="66">
        <f t="shared" si="8"/>
        <v>400</v>
      </c>
      <c r="G7" s="66">
        <f t="shared" si="8"/>
        <v>600</v>
      </c>
      <c r="H7" s="66">
        <f t="shared" si="8"/>
        <v>400</v>
      </c>
      <c r="I7" s="66">
        <f t="shared" si="8"/>
        <v>0</v>
      </c>
      <c r="J7" s="66">
        <f t="shared" si="8"/>
        <v>0</v>
      </c>
      <c r="K7" s="66">
        <f t="shared" si="8"/>
        <v>600</v>
      </c>
      <c r="L7" s="66">
        <f t="shared" si="8"/>
        <v>1200</v>
      </c>
      <c r="M7" s="66">
        <f t="shared" si="8"/>
        <v>1600</v>
      </c>
      <c r="N7" s="66">
        <f t="shared" si="8"/>
        <v>750</v>
      </c>
      <c r="O7" s="66">
        <f t="shared" si="8"/>
        <v>300</v>
      </c>
      <c r="P7" s="66">
        <f t="shared" si="8"/>
        <v>400</v>
      </c>
      <c r="Q7" s="66">
        <f t="shared" si="8"/>
        <v>0</v>
      </c>
      <c r="R7" s="66">
        <f t="shared" si="8"/>
        <v>0</v>
      </c>
      <c r="S7" s="66">
        <f t="shared" si="8"/>
        <v>1200</v>
      </c>
      <c r="T7" s="66">
        <f t="shared" si="8"/>
        <v>0</v>
      </c>
      <c r="U7" s="66">
        <f t="shared" si="8"/>
        <v>1500</v>
      </c>
      <c r="V7" s="66">
        <f t="shared" si="8"/>
        <v>1500</v>
      </c>
      <c r="W7" s="66">
        <f t="shared" si="8"/>
        <v>0</v>
      </c>
      <c r="X7" s="66">
        <f t="shared" si="8"/>
        <v>0</v>
      </c>
      <c r="Y7" s="66">
        <f t="shared" si="8"/>
        <v>200</v>
      </c>
      <c r="Z7" s="66">
        <f t="shared" si="8"/>
        <v>400</v>
      </c>
      <c r="AA7" s="66">
        <f t="shared" si="8"/>
        <v>200</v>
      </c>
      <c r="AB7" s="66">
        <f t="shared" si="8"/>
        <v>0</v>
      </c>
      <c r="AC7" s="66">
        <f t="shared" si="8"/>
        <v>50</v>
      </c>
      <c r="AD7" s="66">
        <f t="shared" si="8"/>
        <v>0</v>
      </c>
      <c r="AE7" s="66">
        <f t="shared" si="8"/>
        <v>0</v>
      </c>
      <c r="AF7" s="66">
        <f t="shared" si="8"/>
        <v>0</v>
      </c>
      <c r="AG7" s="66">
        <f t="shared" si="8"/>
        <v>0</v>
      </c>
      <c r="AH7" s="66">
        <f t="shared" si="8"/>
        <v>0</v>
      </c>
      <c r="AI7" s="66">
        <f t="shared" si="8"/>
        <v>1400</v>
      </c>
      <c r="AJ7" s="66">
        <f t="shared" si="8"/>
        <v>1000</v>
      </c>
      <c r="AK7" s="66">
        <f t="shared" si="8"/>
        <v>300</v>
      </c>
      <c r="AL7" s="66">
        <f t="shared" si="8"/>
        <v>0</v>
      </c>
      <c r="AM7" s="66">
        <f t="shared" si="8"/>
        <v>0</v>
      </c>
      <c r="AN7" s="66">
        <f t="shared" si="8"/>
        <v>0</v>
      </c>
      <c r="AO7" s="66">
        <f t="shared" si="8"/>
        <v>0</v>
      </c>
      <c r="AP7" s="66">
        <f t="shared" si="8"/>
        <v>0</v>
      </c>
      <c r="AQ7" s="66">
        <f t="shared" si="8"/>
        <v>50</v>
      </c>
      <c r="AR7" s="66">
        <f t="shared" si="8"/>
        <v>0</v>
      </c>
      <c r="AS7" s="66">
        <f t="shared" si="8"/>
        <v>0</v>
      </c>
      <c r="AT7" s="66">
        <f t="shared" si="8"/>
        <v>0</v>
      </c>
      <c r="AU7" s="66">
        <f t="shared" si="8"/>
        <v>400</v>
      </c>
      <c r="AV7" s="66">
        <f t="shared" si="8"/>
        <v>800</v>
      </c>
      <c r="AW7" s="66">
        <f t="shared" si="8"/>
        <v>800</v>
      </c>
      <c r="AX7" s="66">
        <f t="shared" si="8"/>
        <v>0</v>
      </c>
      <c r="AY7" s="66">
        <f t="shared" si="8"/>
        <v>0</v>
      </c>
      <c r="AZ7" s="66">
        <f t="shared" si="8"/>
        <v>300</v>
      </c>
      <c r="BA7" s="66">
        <f t="shared" si="8"/>
        <v>200</v>
      </c>
      <c r="BB7" s="66">
        <f t="shared" si="8"/>
        <v>0</v>
      </c>
      <c r="BC7" s="66">
        <f t="shared" si="8"/>
        <v>1200</v>
      </c>
      <c r="BD7" s="66">
        <f t="shared" si="8"/>
        <v>500</v>
      </c>
      <c r="BE7" s="66">
        <f t="shared" si="8"/>
        <v>0</v>
      </c>
      <c r="BF7" s="66">
        <f t="shared" si="8"/>
        <v>0</v>
      </c>
      <c r="BG7" s="66">
        <f t="shared" si="8"/>
        <v>0</v>
      </c>
      <c r="BH7" s="66">
        <f t="shared" si="8"/>
        <v>0</v>
      </c>
      <c r="BI7" s="66">
        <f t="shared" si="8"/>
        <v>0</v>
      </c>
      <c r="BJ7" s="66">
        <f t="shared" si="8"/>
        <v>1000</v>
      </c>
      <c r="BK7" s="66">
        <f t="shared" si="8"/>
        <v>0</v>
      </c>
      <c r="BL7" s="66">
        <f t="shared" si="8"/>
        <v>0</v>
      </c>
      <c r="BM7" s="66">
        <f t="shared" si="8"/>
        <v>0</v>
      </c>
      <c r="BN7" s="66">
        <f>BN6*100</f>
        <v>700</v>
      </c>
      <c r="BO7" s="66">
        <f t="shared" ref="BO7:DZ7" si="9">BO6*100</f>
        <v>400</v>
      </c>
      <c r="BP7" s="66">
        <f t="shared" si="9"/>
        <v>50</v>
      </c>
      <c r="BQ7" s="66">
        <f t="shared" si="9"/>
        <v>300</v>
      </c>
      <c r="BR7" s="66">
        <f t="shared" si="9"/>
        <v>600</v>
      </c>
      <c r="BS7" s="66">
        <f t="shared" si="9"/>
        <v>1600</v>
      </c>
      <c r="BT7" s="66">
        <f t="shared" si="9"/>
        <v>0</v>
      </c>
      <c r="BU7" s="66">
        <f t="shared" si="9"/>
        <v>200</v>
      </c>
      <c r="BV7" s="66">
        <f t="shared" si="9"/>
        <v>0</v>
      </c>
      <c r="BW7" s="66">
        <f t="shared" si="9"/>
        <v>0</v>
      </c>
      <c r="BX7" s="66">
        <f t="shared" si="9"/>
        <v>0</v>
      </c>
      <c r="BY7" s="66">
        <f t="shared" si="9"/>
        <v>200</v>
      </c>
      <c r="BZ7" s="66">
        <f t="shared" si="9"/>
        <v>0</v>
      </c>
      <c r="CA7" s="66">
        <f t="shared" si="9"/>
        <v>0</v>
      </c>
      <c r="CB7" s="66">
        <f t="shared" si="9"/>
        <v>0</v>
      </c>
      <c r="CC7" s="66">
        <f t="shared" si="9"/>
        <v>0</v>
      </c>
      <c r="CD7" s="66">
        <f t="shared" si="9"/>
        <v>800</v>
      </c>
      <c r="CE7" s="66">
        <f t="shared" si="9"/>
        <v>0</v>
      </c>
      <c r="CF7" s="66">
        <f t="shared" si="9"/>
        <v>750</v>
      </c>
      <c r="CG7" s="66">
        <f t="shared" si="9"/>
        <v>0</v>
      </c>
      <c r="CH7" s="66">
        <f t="shared" si="9"/>
        <v>0</v>
      </c>
      <c r="CI7" s="66">
        <f t="shared" si="9"/>
        <v>0</v>
      </c>
      <c r="CJ7" s="66">
        <f t="shared" si="9"/>
        <v>800</v>
      </c>
      <c r="CK7" s="66">
        <f>CK6*80</f>
        <v>1280</v>
      </c>
      <c r="CL7" s="66">
        <f>CL6*80</f>
        <v>2400</v>
      </c>
      <c r="CM7" s="66">
        <f t="shared" si="9"/>
        <v>1600</v>
      </c>
      <c r="CN7" s="66">
        <f t="shared" si="9"/>
        <v>0</v>
      </c>
      <c r="CO7" s="66">
        <f t="shared" si="9"/>
        <v>0</v>
      </c>
      <c r="CP7" s="66">
        <f t="shared" si="9"/>
        <v>0</v>
      </c>
      <c r="CQ7" s="66">
        <f>CQ6*85</f>
        <v>170</v>
      </c>
      <c r="CR7" s="66">
        <f t="shared" si="9"/>
        <v>0</v>
      </c>
      <c r="CS7" s="66">
        <f t="shared" si="9"/>
        <v>0</v>
      </c>
      <c r="CT7" s="66">
        <f t="shared" si="9"/>
        <v>0</v>
      </c>
      <c r="CU7" s="66">
        <f t="shared" si="9"/>
        <v>0</v>
      </c>
      <c r="CV7" s="66">
        <f t="shared" si="9"/>
        <v>0</v>
      </c>
      <c r="CW7" s="66">
        <f t="shared" si="9"/>
        <v>200</v>
      </c>
      <c r="CX7" s="66">
        <f t="shared" si="9"/>
        <v>0</v>
      </c>
      <c r="CY7" s="66">
        <f t="shared" si="9"/>
        <v>200</v>
      </c>
      <c r="CZ7" s="66">
        <f t="shared" si="9"/>
        <v>0</v>
      </c>
      <c r="DA7" s="66">
        <f>DA6*100</f>
        <v>0</v>
      </c>
      <c r="DB7" s="66">
        <f t="shared" si="9"/>
        <v>0</v>
      </c>
      <c r="DC7" s="66">
        <f t="shared" si="9"/>
        <v>0</v>
      </c>
      <c r="DD7" s="66">
        <f t="shared" si="9"/>
        <v>0</v>
      </c>
      <c r="DE7" s="66">
        <f t="shared" si="9"/>
        <v>100</v>
      </c>
      <c r="DF7" s="66">
        <f t="shared" si="9"/>
        <v>0</v>
      </c>
      <c r="DG7" s="66">
        <f t="shared" si="9"/>
        <v>0</v>
      </c>
      <c r="DH7" s="66">
        <f t="shared" si="9"/>
        <v>0</v>
      </c>
      <c r="DI7" s="66">
        <f t="shared" si="9"/>
        <v>0</v>
      </c>
      <c r="DJ7" s="66">
        <f t="shared" si="9"/>
        <v>0</v>
      </c>
      <c r="DK7" s="66">
        <f t="shared" si="9"/>
        <v>300</v>
      </c>
      <c r="DL7" s="66">
        <f t="shared" si="9"/>
        <v>0</v>
      </c>
      <c r="DM7" s="66">
        <f t="shared" si="9"/>
        <v>0</v>
      </c>
      <c r="DN7" s="66">
        <f>DN6*85</f>
        <v>425</v>
      </c>
      <c r="DO7" s="66">
        <f t="shared" si="9"/>
        <v>800</v>
      </c>
      <c r="DP7" s="66">
        <f t="shared" si="9"/>
        <v>0</v>
      </c>
      <c r="DQ7" s="66">
        <f t="shared" si="9"/>
        <v>0</v>
      </c>
      <c r="DR7" s="66">
        <f t="shared" si="9"/>
        <v>300</v>
      </c>
      <c r="DS7" s="66">
        <f t="shared" si="9"/>
        <v>0</v>
      </c>
      <c r="DT7" s="66">
        <f>DT6*80</f>
        <v>320</v>
      </c>
      <c r="DU7" s="66">
        <f t="shared" si="9"/>
        <v>200</v>
      </c>
      <c r="DV7" s="66">
        <f t="shared" si="9"/>
        <v>400</v>
      </c>
      <c r="DW7" s="66">
        <f t="shared" si="9"/>
        <v>0</v>
      </c>
      <c r="DX7" s="66">
        <f t="shared" si="9"/>
        <v>220.00000000000003</v>
      </c>
      <c r="DY7" s="66">
        <f t="shared" si="9"/>
        <v>0</v>
      </c>
      <c r="DZ7" s="66">
        <f t="shared" si="9"/>
        <v>600</v>
      </c>
      <c r="EA7" s="66">
        <f t="shared" ref="EA7:GL7" si="10">EA6*100</f>
        <v>0</v>
      </c>
      <c r="EB7" s="66">
        <f t="shared" si="10"/>
        <v>400</v>
      </c>
      <c r="EC7" s="66">
        <f t="shared" si="10"/>
        <v>1600</v>
      </c>
      <c r="ED7" s="66">
        <f t="shared" si="10"/>
        <v>600</v>
      </c>
      <c r="EE7" s="66">
        <f t="shared" si="10"/>
        <v>0</v>
      </c>
      <c r="EF7" s="66">
        <f t="shared" si="10"/>
        <v>1200</v>
      </c>
      <c r="EG7" s="66">
        <f t="shared" si="10"/>
        <v>800</v>
      </c>
      <c r="EH7" s="66">
        <f t="shared" si="10"/>
        <v>800</v>
      </c>
      <c r="EI7" s="66">
        <f t="shared" si="10"/>
        <v>0</v>
      </c>
      <c r="EJ7" s="66">
        <f t="shared" si="10"/>
        <v>0</v>
      </c>
      <c r="EK7" s="66">
        <f t="shared" si="10"/>
        <v>0</v>
      </c>
      <c r="EL7" s="66">
        <f t="shared" si="10"/>
        <v>0</v>
      </c>
      <c r="EM7" s="66">
        <f t="shared" si="10"/>
        <v>0</v>
      </c>
      <c r="EN7" s="66">
        <f t="shared" si="10"/>
        <v>400</v>
      </c>
      <c r="EO7" s="66">
        <f t="shared" si="10"/>
        <v>1600</v>
      </c>
      <c r="EP7" s="66">
        <f t="shared" si="10"/>
        <v>1600</v>
      </c>
      <c r="EQ7" s="66">
        <f t="shared" si="10"/>
        <v>0</v>
      </c>
      <c r="ER7" s="66">
        <f t="shared" si="10"/>
        <v>0</v>
      </c>
      <c r="ES7" s="66">
        <f t="shared" si="10"/>
        <v>0</v>
      </c>
      <c r="ET7" s="66">
        <f t="shared" si="10"/>
        <v>300</v>
      </c>
      <c r="EU7" s="66">
        <f t="shared" si="10"/>
        <v>1600</v>
      </c>
      <c r="EV7" s="66">
        <f t="shared" si="10"/>
        <v>3000</v>
      </c>
      <c r="EW7" s="66">
        <f t="shared" si="10"/>
        <v>3200</v>
      </c>
      <c r="EX7" s="66">
        <f t="shared" si="10"/>
        <v>1600</v>
      </c>
      <c r="EY7" s="66">
        <f t="shared" si="10"/>
        <v>1600</v>
      </c>
      <c r="EZ7" s="66">
        <f t="shared" si="10"/>
        <v>0</v>
      </c>
      <c r="FA7" s="66">
        <f t="shared" si="10"/>
        <v>1600</v>
      </c>
      <c r="FB7" s="66">
        <f t="shared" si="10"/>
        <v>0</v>
      </c>
      <c r="FC7" s="66">
        <f t="shared" si="10"/>
        <v>1800</v>
      </c>
      <c r="FD7" s="66">
        <f t="shared" si="10"/>
        <v>0</v>
      </c>
      <c r="FE7" s="66">
        <f t="shared" si="10"/>
        <v>2400</v>
      </c>
      <c r="FF7" s="66">
        <f t="shared" si="10"/>
        <v>2600</v>
      </c>
      <c r="FG7" s="66">
        <f t="shared" si="10"/>
        <v>800</v>
      </c>
      <c r="FH7" s="66">
        <f t="shared" si="10"/>
        <v>3600</v>
      </c>
      <c r="FI7" s="66">
        <f t="shared" si="10"/>
        <v>1600</v>
      </c>
      <c r="FJ7" s="66">
        <f t="shared" si="10"/>
        <v>1400</v>
      </c>
      <c r="FK7" s="66">
        <f t="shared" si="10"/>
        <v>1400</v>
      </c>
      <c r="FL7" s="66">
        <f t="shared" si="10"/>
        <v>3200</v>
      </c>
      <c r="FM7" s="66">
        <f t="shared" si="10"/>
        <v>0</v>
      </c>
      <c r="FN7" s="66">
        <f t="shared" si="10"/>
        <v>0</v>
      </c>
      <c r="FO7" s="66">
        <f t="shared" si="10"/>
        <v>3200</v>
      </c>
      <c r="FP7" s="66">
        <f t="shared" si="10"/>
        <v>1600</v>
      </c>
      <c r="FQ7" s="66">
        <f t="shared" si="10"/>
        <v>3000</v>
      </c>
      <c r="FR7" s="66">
        <f t="shared" si="10"/>
        <v>1200</v>
      </c>
      <c r="FS7" s="66">
        <f t="shared" si="10"/>
        <v>2400</v>
      </c>
      <c r="FT7" s="66">
        <f t="shared" si="10"/>
        <v>0</v>
      </c>
      <c r="FU7" s="66">
        <f t="shared" si="10"/>
        <v>1000</v>
      </c>
      <c r="FV7" s="66">
        <f t="shared" si="10"/>
        <v>1600</v>
      </c>
      <c r="FW7" s="66">
        <f t="shared" si="10"/>
        <v>800</v>
      </c>
      <c r="FX7" s="66">
        <f t="shared" si="10"/>
        <v>2700</v>
      </c>
      <c r="FY7" s="66">
        <f t="shared" si="10"/>
        <v>1600</v>
      </c>
      <c r="FZ7" s="66">
        <f t="shared" si="10"/>
        <v>0</v>
      </c>
      <c r="GA7" s="66">
        <f t="shared" si="10"/>
        <v>800</v>
      </c>
      <c r="GB7" s="66">
        <f t="shared" si="10"/>
        <v>1600</v>
      </c>
      <c r="GC7" s="66">
        <f t="shared" si="10"/>
        <v>800</v>
      </c>
      <c r="GD7" s="66">
        <f t="shared" si="10"/>
        <v>400</v>
      </c>
      <c r="GE7" s="66">
        <f t="shared" si="10"/>
        <v>400</v>
      </c>
      <c r="GF7" s="66">
        <f t="shared" si="10"/>
        <v>0</v>
      </c>
      <c r="GG7" s="66">
        <f t="shared" si="10"/>
        <v>1600</v>
      </c>
      <c r="GH7" s="66">
        <f t="shared" si="10"/>
        <v>0</v>
      </c>
      <c r="GI7" s="66">
        <f t="shared" si="10"/>
        <v>0</v>
      </c>
      <c r="GJ7" s="66">
        <f t="shared" si="10"/>
        <v>1600</v>
      </c>
      <c r="GK7" s="66">
        <f t="shared" si="10"/>
        <v>0</v>
      </c>
      <c r="GL7" s="66">
        <f t="shared" si="10"/>
        <v>1600</v>
      </c>
      <c r="GM7" s="66">
        <f t="shared" ref="GM7:IU7" si="11">GM6*100</f>
        <v>900</v>
      </c>
      <c r="GN7" s="66">
        <f t="shared" si="11"/>
        <v>900</v>
      </c>
      <c r="GO7" s="66">
        <f t="shared" si="11"/>
        <v>400</v>
      </c>
      <c r="GP7" s="66">
        <f t="shared" si="11"/>
        <v>0</v>
      </c>
      <c r="GQ7" s="66">
        <f t="shared" si="11"/>
        <v>1600</v>
      </c>
      <c r="GR7" s="66">
        <f t="shared" si="11"/>
        <v>1800</v>
      </c>
      <c r="GS7" s="66">
        <f t="shared" si="11"/>
        <v>800</v>
      </c>
      <c r="GT7" s="66">
        <f t="shared" si="11"/>
        <v>1600</v>
      </c>
      <c r="GU7" s="66">
        <f t="shared" si="11"/>
        <v>0</v>
      </c>
      <c r="GV7" s="66">
        <f t="shared" si="11"/>
        <v>0</v>
      </c>
      <c r="GW7" s="66">
        <f t="shared" si="11"/>
        <v>0</v>
      </c>
      <c r="GX7" s="66">
        <f t="shared" si="11"/>
        <v>800</v>
      </c>
      <c r="GY7" s="66">
        <f t="shared" si="11"/>
        <v>3200</v>
      </c>
      <c r="GZ7" s="66">
        <f t="shared" si="11"/>
        <v>2400</v>
      </c>
      <c r="HA7" s="66">
        <f t="shared" si="11"/>
        <v>0</v>
      </c>
      <c r="HB7" s="66">
        <f t="shared" si="11"/>
        <v>0</v>
      </c>
      <c r="HC7" s="66">
        <f t="shared" si="11"/>
        <v>0</v>
      </c>
      <c r="HD7" s="66">
        <f t="shared" si="11"/>
        <v>800</v>
      </c>
      <c r="HE7" s="66">
        <f t="shared" si="11"/>
        <v>400</v>
      </c>
      <c r="HF7" s="66">
        <f t="shared" si="11"/>
        <v>1200</v>
      </c>
      <c r="HG7" s="66">
        <f t="shared" si="11"/>
        <v>1600</v>
      </c>
      <c r="HH7" s="66">
        <f t="shared" si="11"/>
        <v>400</v>
      </c>
      <c r="HI7" s="66">
        <f t="shared" si="11"/>
        <v>1600</v>
      </c>
      <c r="HJ7" s="66">
        <f t="shared" si="11"/>
        <v>2500</v>
      </c>
      <c r="HK7" s="66">
        <f t="shared" si="11"/>
        <v>1500</v>
      </c>
      <c r="HL7" s="66">
        <f t="shared" si="11"/>
        <v>1600</v>
      </c>
      <c r="HM7" s="66">
        <f>HM6*70</f>
        <v>3430</v>
      </c>
      <c r="HN7" s="66">
        <f>HN6*60</f>
        <v>1920</v>
      </c>
      <c r="HO7" s="66">
        <f t="shared" si="11"/>
        <v>2000</v>
      </c>
      <c r="HP7" s="66">
        <f t="shared" si="11"/>
        <v>3200</v>
      </c>
      <c r="HQ7" s="66">
        <f t="shared" si="11"/>
        <v>3200</v>
      </c>
      <c r="HR7" s="66">
        <f t="shared" si="11"/>
        <v>0</v>
      </c>
      <c r="HS7" s="66">
        <f t="shared" si="11"/>
        <v>200</v>
      </c>
      <c r="HT7" s="66">
        <f t="shared" si="11"/>
        <v>400</v>
      </c>
      <c r="HU7" s="66">
        <f>HU6*65</f>
        <v>1040</v>
      </c>
      <c r="HV7" s="66">
        <f>HV6*65</f>
        <v>520</v>
      </c>
      <c r="HW7" s="66">
        <f>HW6*80</f>
        <v>960</v>
      </c>
      <c r="HX7" s="66">
        <f>HX6*80</f>
        <v>640</v>
      </c>
      <c r="HY7" s="66">
        <f t="shared" si="11"/>
        <v>400</v>
      </c>
      <c r="HZ7" s="66">
        <f>HZ6*80</f>
        <v>1400</v>
      </c>
      <c r="IA7" s="66">
        <f>IA6*60</f>
        <v>1680</v>
      </c>
      <c r="IB7" s="66">
        <f>IB6*60</f>
        <v>1440</v>
      </c>
      <c r="IC7" s="66">
        <f>IC6*80</f>
        <v>1920</v>
      </c>
      <c r="ID7" s="66">
        <f t="shared" si="11"/>
        <v>1400</v>
      </c>
      <c r="IE7" s="66">
        <f t="shared" si="11"/>
        <v>2800</v>
      </c>
      <c r="IF7" s="66">
        <f>IF6*60</f>
        <v>840</v>
      </c>
      <c r="IG7" s="66">
        <f t="shared" si="11"/>
        <v>1400</v>
      </c>
      <c r="IH7" s="66">
        <f t="shared" si="11"/>
        <v>2400</v>
      </c>
      <c r="II7" s="66">
        <f t="shared" si="11"/>
        <v>1600</v>
      </c>
      <c r="IJ7" s="66">
        <f>IJ6*80</f>
        <v>1120</v>
      </c>
      <c r="IK7" s="66">
        <f t="shared" si="11"/>
        <v>1400</v>
      </c>
      <c r="IL7" s="66">
        <f>IL6*80</f>
        <v>2240</v>
      </c>
      <c r="IM7" s="66">
        <f t="shared" si="11"/>
        <v>1400</v>
      </c>
      <c r="IN7" s="66">
        <f t="shared" si="11"/>
        <v>0</v>
      </c>
      <c r="IO7" s="66">
        <f t="shared" si="11"/>
        <v>0</v>
      </c>
      <c r="IP7" s="66">
        <f t="shared" si="11"/>
        <v>0</v>
      </c>
      <c r="IQ7" s="66">
        <f t="shared" si="11"/>
        <v>0</v>
      </c>
      <c r="IR7" s="66">
        <f t="shared" si="11"/>
        <v>0</v>
      </c>
      <c r="IS7" s="66">
        <f t="shared" si="11"/>
        <v>1500</v>
      </c>
      <c r="IT7" s="66">
        <f t="shared" si="11"/>
        <v>0</v>
      </c>
      <c r="IU7" s="66">
        <f t="shared" si="11"/>
        <v>2800</v>
      </c>
      <c r="IV7" s="66">
        <f>IV6*80</f>
        <v>1920</v>
      </c>
      <c r="IW7" s="66">
        <f>IW6*80</f>
        <v>640</v>
      </c>
      <c r="IX7" s="66">
        <f>IX6*80</f>
        <v>2560</v>
      </c>
      <c r="IY7" s="66">
        <f t="shared" ref="IY7:KC7" si="12">IY6*100</f>
        <v>3200</v>
      </c>
      <c r="IZ7" s="66">
        <f t="shared" si="12"/>
        <v>0</v>
      </c>
      <c r="JA7" s="66">
        <f t="shared" si="12"/>
        <v>0</v>
      </c>
      <c r="JB7" s="66">
        <f t="shared" si="12"/>
        <v>0</v>
      </c>
      <c r="JC7" s="66">
        <f>JC6*80</f>
        <v>2240</v>
      </c>
      <c r="JD7" s="66">
        <f>JD6*80</f>
        <v>3840</v>
      </c>
      <c r="JE7" s="66">
        <f>JE6*80</f>
        <v>2560</v>
      </c>
      <c r="JF7" s="66">
        <f t="shared" si="12"/>
        <v>3200</v>
      </c>
      <c r="JG7" s="66">
        <f t="shared" si="12"/>
        <v>3200</v>
      </c>
      <c r="JH7" s="66">
        <f t="shared" si="12"/>
        <v>0</v>
      </c>
      <c r="JI7" s="66">
        <f t="shared" si="12"/>
        <v>1500</v>
      </c>
      <c r="JJ7" s="66">
        <f t="shared" si="12"/>
        <v>0</v>
      </c>
      <c r="JK7" s="66">
        <f t="shared" si="12"/>
        <v>0</v>
      </c>
      <c r="JL7" s="66">
        <f t="shared" si="12"/>
        <v>0</v>
      </c>
      <c r="JM7" s="66">
        <f t="shared" si="12"/>
        <v>1600</v>
      </c>
      <c r="JN7" s="66">
        <f t="shared" si="12"/>
        <v>0</v>
      </c>
      <c r="JO7" s="66">
        <f t="shared" si="12"/>
        <v>0</v>
      </c>
      <c r="JP7" s="66">
        <f t="shared" si="12"/>
        <v>1600</v>
      </c>
      <c r="JQ7" s="66">
        <f>JQ6*80</f>
        <v>1280</v>
      </c>
      <c r="JR7" s="66">
        <f t="shared" si="12"/>
        <v>0</v>
      </c>
      <c r="JS7" s="66">
        <f t="shared" si="12"/>
        <v>0</v>
      </c>
      <c r="JT7" s="66">
        <f t="shared" si="12"/>
        <v>0</v>
      </c>
      <c r="JU7" s="66">
        <f t="shared" si="12"/>
        <v>0</v>
      </c>
      <c r="JV7" s="66">
        <f t="shared" si="12"/>
        <v>0</v>
      </c>
      <c r="JW7" s="66">
        <f t="shared" si="12"/>
        <v>0</v>
      </c>
      <c r="JX7" s="66">
        <f>JX6*80</f>
        <v>2560</v>
      </c>
      <c r="JY7" s="66">
        <f>JY6*80</f>
        <v>960</v>
      </c>
      <c r="JZ7" s="66">
        <f t="shared" si="12"/>
        <v>0</v>
      </c>
      <c r="KA7" s="66">
        <f t="shared" si="12"/>
        <v>0</v>
      </c>
      <c r="KB7" s="66">
        <f t="shared" si="12"/>
        <v>0</v>
      </c>
      <c r="KC7" s="66">
        <f t="shared" si="12"/>
        <v>0</v>
      </c>
      <c r="KD7" s="66">
        <f t="shared" ref="KD7:KY7" si="13">KD6*100</f>
        <v>0</v>
      </c>
      <c r="KE7" s="66">
        <f>KE6*80</f>
        <v>1440</v>
      </c>
      <c r="KF7" s="66">
        <f t="shared" si="13"/>
        <v>0</v>
      </c>
      <c r="KG7" s="66">
        <f t="shared" si="13"/>
        <v>600</v>
      </c>
      <c r="KH7" s="66">
        <f t="shared" si="13"/>
        <v>600</v>
      </c>
      <c r="KI7" s="66">
        <f t="shared" si="13"/>
        <v>0</v>
      </c>
      <c r="KJ7" s="66">
        <f t="shared" si="13"/>
        <v>0</v>
      </c>
      <c r="KK7" s="66">
        <f t="shared" si="13"/>
        <v>100</v>
      </c>
      <c r="KL7" s="66">
        <f t="shared" si="13"/>
        <v>0</v>
      </c>
      <c r="KM7" s="66">
        <f t="shared" si="13"/>
        <v>0</v>
      </c>
      <c r="KN7" s="66">
        <f t="shared" si="13"/>
        <v>0</v>
      </c>
      <c r="KO7" s="66">
        <f t="shared" si="13"/>
        <v>0</v>
      </c>
      <c r="KP7" s="66">
        <f t="shared" si="13"/>
        <v>0</v>
      </c>
      <c r="KQ7" s="66">
        <f t="shared" si="13"/>
        <v>0</v>
      </c>
      <c r="KR7" s="66">
        <f t="shared" si="13"/>
        <v>0</v>
      </c>
      <c r="KS7" s="66">
        <f t="shared" si="13"/>
        <v>0</v>
      </c>
      <c r="KT7" s="66">
        <f t="shared" si="13"/>
        <v>0</v>
      </c>
      <c r="KU7" s="66">
        <f t="shared" si="13"/>
        <v>0</v>
      </c>
      <c r="KV7" s="66">
        <f t="shared" si="13"/>
        <v>1600</v>
      </c>
      <c r="KW7" s="66">
        <f t="shared" si="13"/>
        <v>0</v>
      </c>
      <c r="KX7" s="66">
        <f t="shared" si="13"/>
        <v>0</v>
      </c>
      <c r="KY7" s="66">
        <f t="shared" si="13"/>
        <v>0</v>
      </c>
      <c r="KZ7" s="66">
        <f t="shared" ref="KZ7:LX7" si="14">KZ6*100</f>
        <v>3200</v>
      </c>
      <c r="LA7" s="66">
        <f t="shared" si="14"/>
        <v>2400</v>
      </c>
      <c r="LB7" s="66">
        <f t="shared" si="14"/>
        <v>0</v>
      </c>
      <c r="LC7" s="66">
        <f t="shared" si="14"/>
        <v>600</v>
      </c>
      <c r="LD7" s="66">
        <f t="shared" si="14"/>
        <v>0</v>
      </c>
      <c r="LE7" s="66">
        <f t="shared" si="14"/>
        <v>0</v>
      </c>
      <c r="LF7" s="66">
        <f t="shared" si="14"/>
        <v>0</v>
      </c>
      <c r="LG7" s="66">
        <f>LG6*80</f>
        <v>2800</v>
      </c>
      <c r="LH7" s="66">
        <f t="shared" si="14"/>
        <v>0</v>
      </c>
      <c r="LI7" s="66">
        <f>LI6*50</f>
        <v>400</v>
      </c>
      <c r="LJ7" s="66">
        <f t="shared" si="14"/>
        <v>800</v>
      </c>
      <c r="LK7" s="66">
        <f t="shared" si="14"/>
        <v>0</v>
      </c>
      <c r="LL7" s="66">
        <f t="shared" si="14"/>
        <v>0</v>
      </c>
      <c r="LM7" s="66">
        <f t="shared" si="14"/>
        <v>0</v>
      </c>
      <c r="LN7" s="1114">
        <f t="shared" ref="LN7" si="15">LN6*100</f>
        <v>0</v>
      </c>
      <c r="LO7" s="1114">
        <f t="shared" si="14"/>
        <v>0</v>
      </c>
      <c r="LP7" s="66">
        <f t="shared" si="14"/>
        <v>0</v>
      </c>
      <c r="LQ7" s="66">
        <f t="shared" si="14"/>
        <v>600</v>
      </c>
      <c r="LR7" s="66">
        <f t="shared" si="14"/>
        <v>800</v>
      </c>
      <c r="LS7" s="66">
        <f t="shared" si="14"/>
        <v>0</v>
      </c>
      <c r="LT7" s="66">
        <f t="shared" si="14"/>
        <v>1600</v>
      </c>
      <c r="LU7" s="1130">
        <f t="shared" si="14"/>
        <v>0</v>
      </c>
      <c r="LV7" s="1130">
        <f t="shared" si="14"/>
        <v>0</v>
      </c>
      <c r="LW7" s="66">
        <f>LU7</f>
        <v>0</v>
      </c>
      <c r="LX7" s="66">
        <f t="shared" si="14"/>
        <v>1600</v>
      </c>
      <c r="LY7" s="556">
        <f t="shared" ref="LY7:NA7" si="16">LY6*100</f>
        <v>1600</v>
      </c>
      <c r="LZ7" s="556">
        <f t="shared" si="16"/>
        <v>0</v>
      </c>
      <c r="MA7" s="1140">
        <f t="shared" si="16"/>
        <v>0</v>
      </c>
      <c r="MB7" s="556">
        <f t="shared" si="16"/>
        <v>0</v>
      </c>
      <c r="MC7" s="556">
        <f t="shared" si="16"/>
        <v>0</v>
      </c>
      <c r="MD7" s="556">
        <f t="shared" si="16"/>
        <v>0</v>
      </c>
      <c r="ME7" s="556">
        <f t="shared" si="16"/>
        <v>0</v>
      </c>
      <c r="MF7" s="556">
        <f t="shared" si="16"/>
        <v>0</v>
      </c>
      <c r="MG7" s="556">
        <f t="shared" si="16"/>
        <v>0</v>
      </c>
      <c r="MH7" s="556">
        <f t="shared" si="16"/>
        <v>200</v>
      </c>
      <c r="MI7" s="556">
        <f t="shared" si="16"/>
        <v>0</v>
      </c>
      <c r="MJ7" s="556">
        <f t="shared" si="16"/>
        <v>1500</v>
      </c>
      <c r="MK7" s="556">
        <f t="shared" si="16"/>
        <v>1600</v>
      </c>
      <c r="ML7" s="556">
        <f t="shared" si="16"/>
        <v>0</v>
      </c>
      <c r="MM7" s="556">
        <f t="shared" si="16"/>
        <v>800</v>
      </c>
      <c r="MN7" s="556">
        <f t="shared" si="16"/>
        <v>0</v>
      </c>
      <c r="MO7" s="556">
        <f t="shared" si="16"/>
        <v>200</v>
      </c>
      <c r="MP7" s="556">
        <f>MP6*80</f>
        <v>1280</v>
      </c>
      <c r="MQ7" s="556">
        <f t="shared" si="16"/>
        <v>0</v>
      </c>
      <c r="MR7" s="556">
        <f>MR6*100</f>
        <v>0</v>
      </c>
      <c r="MS7" s="556">
        <f t="shared" si="16"/>
        <v>0</v>
      </c>
      <c r="MT7" s="556">
        <f t="shared" si="16"/>
        <v>0</v>
      </c>
      <c r="MU7" s="556">
        <f t="shared" si="16"/>
        <v>0</v>
      </c>
      <c r="MV7" s="556">
        <f t="shared" si="16"/>
        <v>400</v>
      </c>
      <c r="MW7" s="556">
        <f t="shared" si="16"/>
        <v>0</v>
      </c>
      <c r="MX7" s="556">
        <f t="shared" si="16"/>
        <v>0</v>
      </c>
      <c r="MY7" s="556">
        <f t="shared" si="16"/>
        <v>0</v>
      </c>
      <c r="MZ7" s="556">
        <f t="shared" si="16"/>
        <v>0</v>
      </c>
      <c r="NA7" s="556">
        <f t="shared" si="16"/>
        <v>0</v>
      </c>
    </row>
    <row r="8" spans="1:365" ht="15" customHeight="1">
      <c r="A8" s="66" t="s">
        <v>1172</v>
      </c>
      <c r="B8" s="66">
        <v>0</v>
      </c>
      <c r="C8" s="66">
        <f>IF(B77="",B54,B77)</f>
        <v>0</v>
      </c>
      <c r="D8" s="66">
        <f>IF(C77="",#REF!,C77)</f>
        <v>0</v>
      </c>
      <c r="E8" s="66">
        <f>IF(D77="",C54,D77)</f>
        <v>0</v>
      </c>
      <c r="F8" s="66">
        <f t="shared" ref="F8:AK8" si="17">IF(E77="",E54,E77)</f>
        <v>313</v>
      </c>
      <c r="G8" s="66">
        <f t="shared" si="17"/>
        <v>317</v>
      </c>
      <c r="H8" s="66">
        <f t="shared" si="17"/>
        <v>131</v>
      </c>
      <c r="I8" s="66">
        <f t="shared" si="17"/>
        <v>0</v>
      </c>
      <c r="J8" s="66">
        <f t="shared" si="17"/>
        <v>0</v>
      </c>
      <c r="K8" s="66">
        <f t="shared" si="17"/>
        <v>689</v>
      </c>
      <c r="L8" s="66">
        <f t="shared" si="17"/>
        <v>1148</v>
      </c>
      <c r="M8" s="66">
        <f t="shared" si="17"/>
        <v>867</v>
      </c>
      <c r="N8" s="66">
        <f t="shared" si="17"/>
        <v>498</v>
      </c>
      <c r="O8" s="66">
        <f t="shared" si="17"/>
        <v>272</v>
      </c>
      <c r="P8" s="66">
        <f t="shared" si="17"/>
        <v>212</v>
      </c>
      <c r="Q8" s="66">
        <f t="shared" si="17"/>
        <v>0</v>
      </c>
      <c r="R8" s="66">
        <f t="shared" si="17"/>
        <v>0</v>
      </c>
      <c r="S8" s="66">
        <f t="shared" si="17"/>
        <v>517</v>
      </c>
      <c r="T8" s="66">
        <f t="shared" si="17"/>
        <v>1402</v>
      </c>
      <c r="U8" s="66">
        <f t="shared" si="17"/>
        <v>1428</v>
      </c>
      <c r="V8" s="66">
        <f t="shared" si="17"/>
        <v>428</v>
      </c>
      <c r="W8" s="66">
        <f t="shared" si="17"/>
        <v>0</v>
      </c>
      <c r="X8" s="66">
        <f t="shared" si="17"/>
        <v>0</v>
      </c>
      <c r="Y8" s="66">
        <f t="shared" si="17"/>
        <v>109</v>
      </c>
      <c r="Z8" s="66">
        <f t="shared" si="17"/>
        <v>1</v>
      </c>
      <c r="AA8" s="66">
        <f t="shared" si="17"/>
        <v>204</v>
      </c>
      <c r="AB8" s="66">
        <f t="shared" si="17"/>
        <v>0</v>
      </c>
      <c r="AC8" s="66">
        <f t="shared" si="17"/>
        <v>15</v>
      </c>
      <c r="AD8" s="66">
        <f t="shared" si="17"/>
        <v>0</v>
      </c>
      <c r="AE8" s="66">
        <f t="shared" si="17"/>
        <v>0</v>
      </c>
      <c r="AF8" s="66">
        <f t="shared" si="17"/>
        <v>0</v>
      </c>
      <c r="AG8" s="66">
        <f t="shared" si="17"/>
        <v>0</v>
      </c>
      <c r="AH8" s="66">
        <f t="shared" si="17"/>
        <v>0</v>
      </c>
      <c r="AI8" s="66">
        <f t="shared" si="17"/>
        <v>1668</v>
      </c>
      <c r="AJ8" s="66">
        <f t="shared" si="17"/>
        <v>973</v>
      </c>
      <c r="AK8" s="66">
        <f t="shared" si="17"/>
        <v>279</v>
      </c>
      <c r="AL8" s="66">
        <f t="shared" ref="AL8:BB8" si="18">IF(AK77="",AK54,AK77)</f>
        <v>1</v>
      </c>
      <c r="AM8" s="66">
        <f t="shared" si="18"/>
        <v>11</v>
      </c>
      <c r="AN8" s="66">
        <f t="shared" si="18"/>
        <v>0</v>
      </c>
      <c r="AO8" s="66">
        <f t="shared" si="18"/>
        <v>0</v>
      </c>
      <c r="AP8" s="66">
        <f t="shared" si="18"/>
        <v>0</v>
      </c>
      <c r="AQ8" s="66">
        <f t="shared" si="18"/>
        <v>52</v>
      </c>
      <c r="AR8" s="66">
        <f t="shared" si="18"/>
        <v>0</v>
      </c>
      <c r="AS8" s="66">
        <f t="shared" si="18"/>
        <v>0</v>
      </c>
      <c r="AT8" s="66">
        <f t="shared" si="18"/>
        <v>0</v>
      </c>
      <c r="AU8" s="66">
        <f t="shared" si="18"/>
        <v>367</v>
      </c>
      <c r="AV8" s="66">
        <f t="shared" si="18"/>
        <v>2266</v>
      </c>
      <c r="AW8" s="66">
        <f t="shared" si="18"/>
        <v>0</v>
      </c>
      <c r="AX8" s="66">
        <f t="shared" si="18"/>
        <v>1085</v>
      </c>
      <c r="AY8" s="66">
        <f t="shared" si="18"/>
        <v>1085</v>
      </c>
      <c r="AZ8" s="66">
        <f t="shared" si="18"/>
        <v>514</v>
      </c>
      <c r="BA8" s="66">
        <f t="shared" si="18"/>
        <v>127</v>
      </c>
      <c r="BB8" s="66">
        <f t="shared" si="18"/>
        <v>5</v>
      </c>
      <c r="BC8" s="66">
        <v>1470</v>
      </c>
      <c r="BD8" s="66">
        <f>IF(BC77="",BC54,BC77)</f>
        <v>466</v>
      </c>
      <c r="BE8" s="66">
        <f>IF(BD77="",BD54,BD77)</f>
        <v>3</v>
      </c>
      <c r="BF8" s="66">
        <f>IF(BE77="",BE54,BE77)</f>
        <v>2</v>
      </c>
      <c r="BG8" s="66">
        <v>1</v>
      </c>
      <c r="BH8" s="66">
        <f t="shared" ref="BH8:CR8" si="19">IF(BG77="",BG54,BG77)</f>
        <v>0</v>
      </c>
      <c r="BI8" s="66">
        <f t="shared" si="19"/>
        <v>0</v>
      </c>
      <c r="BJ8" s="66">
        <f t="shared" si="19"/>
        <v>0</v>
      </c>
      <c r="BK8" s="66">
        <f t="shared" si="19"/>
        <v>664</v>
      </c>
      <c r="BL8" s="66">
        <f t="shared" si="19"/>
        <v>660</v>
      </c>
      <c r="BM8" s="66">
        <f t="shared" si="19"/>
        <v>660</v>
      </c>
      <c r="BN8" s="66">
        <f t="shared" si="19"/>
        <v>660</v>
      </c>
      <c r="BO8" s="66">
        <f t="shared" si="19"/>
        <v>0</v>
      </c>
      <c r="BP8" s="66">
        <f t="shared" si="19"/>
        <v>301</v>
      </c>
      <c r="BQ8" s="66">
        <f t="shared" si="19"/>
        <v>263</v>
      </c>
      <c r="BR8" s="66">
        <f t="shared" si="19"/>
        <v>0</v>
      </c>
      <c r="BS8" s="66">
        <f t="shared" si="19"/>
        <v>1435</v>
      </c>
      <c r="BT8" s="66">
        <f t="shared" si="19"/>
        <v>633</v>
      </c>
      <c r="BU8" s="66">
        <f t="shared" si="19"/>
        <v>147</v>
      </c>
      <c r="BV8" s="66">
        <f t="shared" si="19"/>
        <v>0</v>
      </c>
      <c r="BW8" s="66">
        <f t="shared" si="19"/>
        <v>14</v>
      </c>
      <c r="BX8" s="66">
        <f t="shared" si="19"/>
        <v>0</v>
      </c>
      <c r="BY8" s="66">
        <f t="shared" si="19"/>
        <v>202</v>
      </c>
      <c r="BZ8" s="66">
        <f t="shared" si="19"/>
        <v>60</v>
      </c>
      <c r="CA8" s="66">
        <f t="shared" si="19"/>
        <v>60</v>
      </c>
      <c r="CB8" s="66">
        <f t="shared" si="19"/>
        <v>1</v>
      </c>
      <c r="CC8" s="66">
        <f t="shared" si="19"/>
        <v>1</v>
      </c>
      <c r="CD8" s="66">
        <f t="shared" si="19"/>
        <v>1995</v>
      </c>
      <c r="CE8" s="66">
        <f t="shared" si="19"/>
        <v>694</v>
      </c>
      <c r="CF8" s="66">
        <f t="shared" si="19"/>
        <v>679</v>
      </c>
      <c r="CG8" s="66">
        <f t="shared" si="19"/>
        <v>1</v>
      </c>
      <c r="CH8" s="66">
        <f t="shared" si="19"/>
        <v>0</v>
      </c>
      <c r="CI8" s="66">
        <f t="shared" si="19"/>
        <v>1</v>
      </c>
      <c r="CJ8" s="66">
        <f t="shared" si="19"/>
        <v>733</v>
      </c>
      <c r="CK8" s="66">
        <f t="shared" si="19"/>
        <v>2584</v>
      </c>
      <c r="CL8" s="66">
        <f t="shared" si="19"/>
        <v>2470</v>
      </c>
      <c r="CM8" s="66">
        <f t="shared" si="19"/>
        <v>1199</v>
      </c>
      <c r="CN8" s="66">
        <f t="shared" si="19"/>
        <v>513</v>
      </c>
      <c r="CO8" s="66">
        <f t="shared" si="19"/>
        <v>509</v>
      </c>
      <c r="CP8" s="66">
        <f t="shared" si="19"/>
        <v>509</v>
      </c>
      <c r="CQ8" s="66">
        <f t="shared" si="19"/>
        <v>444</v>
      </c>
      <c r="CR8" s="66">
        <f t="shared" si="19"/>
        <v>1</v>
      </c>
      <c r="CS8" s="66">
        <v>0</v>
      </c>
      <c r="CT8" s="66">
        <f>IF(CS77="",CS54,CS77)</f>
        <v>0</v>
      </c>
      <c r="CU8" s="66">
        <f>IF(CT77="",CT54,CT77)</f>
        <v>157</v>
      </c>
      <c r="CV8" s="66">
        <f>IF(CU77="",CU54,CU77)</f>
        <v>157</v>
      </c>
      <c r="CW8" s="66">
        <v>157</v>
      </c>
      <c r="CX8" s="66">
        <f t="shared" ref="CX8:DI8" si="20">IF(CW77="",CW54,CW77)</f>
        <v>99</v>
      </c>
      <c r="CY8" s="66">
        <f t="shared" si="20"/>
        <v>95</v>
      </c>
      <c r="CZ8" s="66">
        <f t="shared" si="20"/>
        <v>0</v>
      </c>
      <c r="DA8" s="66">
        <f t="shared" si="20"/>
        <v>0</v>
      </c>
      <c r="DB8" s="66">
        <f t="shared" si="20"/>
        <v>0</v>
      </c>
      <c r="DC8" s="66">
        <f t="shared" si="20"/>
        <v>0</v>
      </c>
      <c r="DD8" s="66">
        <f t="shared" si="20"/>
        <v>0</v>
      </c>
      <c r="DE8" s="66">
        <f t="shared" si="20"/>
        <v>1</v>
      </c>
      <c r="DF8" s="66">
        <f t="shared" si="20"/>
        <v>0</v>
      </c>
      <c r="DG8" s="66">
        <f t="shared" si="20"/>
        <v>0</v>
      </c>
      <c r="DH8" s="66">
        <f t="shared" si="20"/>
        <v>0</v>
      </c>
      <c r="DI8" s="66">
        <f t="shared" si="20"/>
        <v>518</v>
      </c>
      <c r="DJ8" s="66">
        <v>518</v>
      </c>
      <c r="DK8" s="66">
        <f t="shared" ref="DK8:EZ8" si="21">IF(DJ77="",DJ54,DJ77)</f>
        <v>267</v>
      </c>
      <c r="DL8" s="66">
        <f t="shared" si="21"/>
        <v>0</v>
      </c>
      <c r="DM8" s="66">
        <f t="shared" si="21"/>
        <v>744</v>
      </c>
      <c r="DN8" s="66">
        <f t="shared" si="21"/>
        <v>375</v>
      </c>
      <c r="DO8" s="66">
        <f t="shared" si="21"/>
        <v>802</v>
      </c>
      <c r="DP8" s="66">
        <f t="shared" si="21"/>
        <v>545</v>
      </c>
      <c r="DQ8" s="66">
        <f t="shared" si="21"/>
        <v>545</v>
      </c>
      <c r="DR8" s="66">
        <f t="shared" si="21"/>
        <v>176</v>
      </c>
      <c r="DS8" s="66">
        <f t="shared" si="21"/>
        <v>0</v>
      </c>
      <c r="DT8" s="66">
        <f t="shared" si="21"/>
        <v>38</v>
      </c>
      <c r="DU8" s="66">
        <f t="shared" si="21"/>
        <v>1028</v>
      </c>
      <c r="DV8" s="66">
        <f t="shared" si="21"/>
        <v>746</v>
      </c>
      <c r="DW8" s="66">
        <f t="shared" si="21"/>
        <v>217</v>
      </c>
      <c r="DX8" s="66">
        <f t="shared" si="21"/>
        <v>217</v>
      </c>
      <c r="DY8" s="66">
        <f t="shared" si="21"/>
        <v>1</v>
      </c>
      <c r="DZ8" s="66">
        <f t="shared" si="21"/>
        <v>618</v>
      </c>
      <c r="EA8" s="66">
        <f t="shared" si="21"/>
        <v>214</v>
      </c>
      <c r="EB8" s="66">
        <f t="shared" si="21"/>
        <v>4</v>
      </c>
      <c r="EC8" s="66">
        <f t="shared" si="21"/>
        <v>764</v>
      </c>
      <c r="ED8" s="66">
        <f t="shared" si="21"/>
        <v>1594</v>
      </c>
      <c r="EE8" s="66">
        <f t="shared" si="21"/>
        <v>1341</v>
      </c>
      <c r="EF8" s="66">
        <f t="shared" si="21"/>
        <v>1341</v>
      </c>
      <c r="EG8" s="66">
        <f t="shared" si="21"/>
        <v>1002</v>
      </c>
      <c r="EH8" s="66">
        <f t="shared" si="21"/>
        <v>1402</v>
      </c>
      <c r="EI8" s="66">
        <f t="shared" si="21"/>
        <v>16</v>
      </c>
      <c r="EJ8" s="66">
        <f t="shared" si="21"/>
        <v>210</v>
      </c>
      <c r="EK8" s="66">
        <f t="shared" si="21"/>
        <v>320</v>
      </c>
      <c r="EL8" s="66">
        <f t="shared" si="21"/>
        <v>320</v>
      </c>
      <c r="EM8" s="66">
        <f t="shared" si="21"/>
        <v>19</v>
      </c>
      <c r="EN8" s="66">
        <f t="shared" si="21"/>
        <v>48</v>
      </c>
      <c r="EO8" s="66">
        <f t="shared" si="21"/>
        <v>1490</v>
      </c>
      <c r="EP8" s="66">
        <f t="shared" si="21"/>
        <v>708</v>
      </c>
      <c r="EQ8" s="66">
        <f t="shared" si="21"/>
        <v>119</v>
      </c>
      <c r="ER8" s="66">
        <f t="shared" si="21"/>
        <v>119</v>
      </c>
      <c r="ES8" s="66">
        <f t="shared" si="21"/>
        <v>119</v>
      </c>
      <c r="ET8" s="66">
        <f t="shared" si="21"/>
        <v>119</v>
      </c>
      <c r="EU8" s="66">
        <f t="shared" si="21"/>
        <v>708</v>
      </c>
      <c r="EV8" s="66">
        <f t="shared" si="21"/>
        <v>7343</v>
      </c>
      <c r="EW8" s="66">
        <f t="shared" si="21"/>
        <v>6461</v>
      </c>
      <c r="EX8" s="66">
        <f t="shared" si="21"/>
        <v>5663</v>
      </c>
      <c r="EY8" s="66">
        <f t="shared" si="21"/>
        <v>4799</v>
      </c>
      <c r="EZ8" s="66">
        <f t="shared" si="21"/>
        <v>3868</v>
      </c>
      <c r="FA8" s="66">
        <v>3825</v>
      </c>
      <c r="FB8" s="66">
        <f t="shared" ref="FB8:FQ8" si="22">IF(FA77="",FA54,FA77)</f>
        <v>5251</v>
      </c>
      <c r="FC8" s="66">
        <f t="shared" si="22"/>
        <v>4897</v>
      </c>
      <c r="FD8" s="66">
        <f t="shared" si="22"/>
        <v>4913</v>
      </c>
      <c r="FE8" s="66">
        <f t="shared" si="22"/>
        <v>5797</v>
      </c>
      <c r="FF8" s="66">
        <f t="shared" si="22"/>
        <v>4975</v>
      </c>
      <c r="FG8" s="66">
        <f t="shared" si="22"/>
        <v>4975</v>
      </c>
      <c r="FH8" s="66">
        <f t="shared" si="22"/>
        <v>4548</v>
      </c>
      <c r="FI8" s="66">
        <f t="shared" si="22"/>
        <v>2699</v>
      </c>
      <c r="FJ8" s="66">
        <f t="shared" si="22"/>
        <v>4346</v>
      </c>
      <c r="FK8" s="66">
        <f t="shared" si="22"/>
        <v>3554</v>
      </c>
      <c r="FL8" s="66">
        <f t="shared" si="22"/>
        <v>9231</v>
      </c>
      <c r="FM8" s="66">
        <f t="shared" si="22"/>
        <v>7153</v>
      </c>
      <c r="FN8" s="66">
        <f t="shared" si="22"/>
        <v>7136</v>
      </c>
      <c r="FO8" s="66">
        <f t="shared" si="22"/>
        <v>6841</v>
      </c>
      <c r="FP8" s="66">
        <f t="shared" si="22"/>
        <v>5604</v>
      </c>
      <c r="FQ8" s="66">
        <f t="shared" si="22"/>
        <v>4529</v>
      </c>
      <c r="FR8" s="66">
        <v>5495</v>
      </c>
      <c r="FS8" s="66">
        <f t="shared" ref="FS8:GO8" si="23">IF(FR77="",FR54,FR77)</f>
        <v>5981</v>
      </c>
      <c r="FT8" s="66">
        <f t="shared" si="23"/>
        <v>5224</v>
      </c>
      <c r="FU8" s="66">
        <f t="shared" si="23"/>
        <v>5224</v>
      </c>
      <c r="FV8" s="66">
        <f t="shared" si="23"/>
        <v>4402</v>
      </c>
      <c r="FW8" s="66">
        <f t="shared" si="23"/>
        <v>3865</v>
      </c>
      <c r="FX8" s="66">
        <f t="shared" si="23"/>
        <v>2740</v>
      </c>
      <c r="FY8" s="66">
        <f t="shared" si="23"/>
        <v>1172</v>
      </c>
      <c r="FZ8" s="66">
        <f t="shared" si="23"/>
        <v>28</v>
      </c>
      <c r="GA8" s="66">
        <f t="shared" si="23"/>
        <v>1464</v>
      </c>
      <c r="GB8" s="66">
        <f t="shared" si="23"/>
        <v>1302</v>
      </c>
      <c r="GC8" s="66">
        <f t="shared" si="23"/>
        <v>828</v>
      </c>
      <c r="GD8" s="66">
        <f t="shared" si="23"/>
        <v>178</v>
      </c>
      <c r="GE8" s="66">
        <f t="shared" si="23"/>
        <v>827</v>
      </c>
      <c r="GF8" s="66">
        <f t="shared" si="23"/>
        <v>9</v>
      </c>
      <c r="GG8" s="66">
        <f t="shared" si="23"/>
        <v>913</v>
      </c>
      <c r="GH8" s="66">
        <f t="shared" si="23"/>
        <v>2580</v>
      </c>
      <c r="GI8" s="66">
        <f t="shared" si="23"/>
        <v>2580</v>
      </c>
      <c r="GJ8" s="66">
        <f t="shared" si="23"/>
        <v>4103</v>
      </c>
      <c r="GK8" s="66">
        <f t="shared" si="23"/>
        <v>3079</v>
      </c>
      <c r="GL8" s="66">
        <f t="shared" si="23"/>
        <v>3365</v>
      </c>
      <c r="GM8" s="66">
        <f t="shared" si="23"/>
        <v>2389</v>
      </c>
      <c r="GN8" s="66">
        <f t="shared" si="23"/>
        <v>2784</v>
      </c>
      <c r="GO8" s="66">
        <f t="shared" si="23"/>
        <v>2489</v>
      </c>
      <c r="GP8" s="66">
        <v>3361</v>
      </c>
      <c r="GQ8" s="66">
        <f>IF(GP77="",GP54,GP77)</f>
        <v>2754</v>
      </c>
      <c r="GR8" s="66">
        <f>IF(GQ77="",GQ54,GQ77)</f>
        <v>2153</v>
      </c>
      <c r="GS8" s="66">
        <f>IF(GR77="",GR54,GR77)</f>
        <v>2274</v>
      </c>
      <c r="GT8" s="66">
        <v>1296</v>
      </c>
      <c r="GU8" s="66">
        <f t="shared" ref="GU8:GZ8" si="24">IF(GT77="",GT54,GT77)</f>
        <v>1764</v>
      </c>
      <c r="GV8" s="66">
        <f t="shared" si="24"/>
        <v>1766</v>
      </c>
      <c r="GW8" s="66">
        <f t="shared" si="24"/>
        <v>1766</v>
      </c>
      <c r="GX8" s="66">
        <f t="shared" si="24"/>
        <v>1766</v>
      </c>
      <c r="GY8" s="66">
        <f t="shared" si="24"/>
        <v>1767</v>
      </c>
      <c r="GZ8" s="66">
        <f t="shared" si="24"/>
        <v>1550</v>
      </c>
      <c r="HA8" s="66">
        <v>434</v>
      </c>
      <c r="HB8" s="66">
        <f t="shared" ref="HB8:IM8" si="25">IF(HA77="",HA54,HA77)</f>
        <v>1067</v>
      </c>
      <c r="HC8" s="66">
        <f t="shared" si="25"/>
        <v>2743</v>
      </c>
      <c r="HD8" s="66">
        <f t="shared" si="25"/>
        <v>2659</v>
      </c>
      <c r="HE8" s="66">
        <f t="shared" si="25"/>
        <v>2217</v>
      </c>
      <c r="HF8" s="66">
        <f t="shared" si="25"/>
        <v>1949</v>
      </c>
      <c r="HG8" s="66">
        <f t="shared" si="25"/>
        <v>6958</v>
      </c>
      <c r="HH8" s="66">
        <f t="shared" si="25"/>
        <v>7714</v>
      </c>
      <c r="HI8" s="66">
        <f t="shared" si="25"/>
        <v>7093</v>
      </c>
      <c r="HJ8" s="66">
        <f t="shared" si="25"/>
        <v>0</v>
      </c>
      <c r="HK8" s="66">
        <f t="shared" si="25"/>
        <v>6563</v>
      </c>
      <c r="HL8" s="66">
        <f t="shared" si="25"/>
        <v>5950</v>
      </c>
      <c r="HM8" s="66">
        <f t="shared" si="25"/>
        <v>6047</v>
      </c>
      <c r="HN8" s="66">
        <f t="shared" si="25"/>
        <v>5461</v>
      </c>
      <c r="HO8" s="66">
        <f t="shared" si="25"/>
        <v>3937</v>
      </c>
      <c r="HP8" s="66">
        <f t="shared" si="25"/>
        <v>4196</v>
      </c>
      <c r="HQ8" s="66">
        <f t="shared" si="25"/>
        <v>4350</v>
      </c>
      <c r="HR8" s="66">
        <f t="shared" si="25"/>
        <v>3283</v>
      </c>
      <c r="HS8" s="66">
        <f t="shared" si="25"/>
        <v>2725</v>
      </c>
      <c r="HT8" s="66">
        <f t="shared" si="25"/>
        <v>2209</v>
      </c>
      <c r="HU8" s="66">
        <f t="shared" si="25"/>
        <v>1779</v>
      </c>
      <c r="HV8" s="66">
        <f t="shared" si="25"/>
        <v>1222</v>
      </c>
      <c r="HW8" s="66">
        <f t="shared" si="25"/>
        <v>3009</v>
      </c>
      <c r="HX8" s="66">
        <f t="shared" si="25"/>
        <v>4194</v>
      </c>
      <c r="HY8" s="66">
        <f t="shared" si="25"/>
        <v>3821</v>
      </c>
      <c r="HZ8" s="66">
        <f t="shared" si="25"/>
        <v>2562</v>
      </c>
      <c r="IA8" s="66">
        <f t="shared" si="25"/>
        <v>2443</v>
      </c>
      <c r="IB8" s="66">
        <f t="shared" si="25"/>
        <v>2339</v>
      </c>
      <c r="IC8" s="66">
        <f t="shared" si="25"/>
        <v>1543</v>
      </c>
      <c r="ID8" s="66">
        <f t="shared" si="25"/>
        <v>1892</v>
      </c>
      <c r="IE8" s="66">
        <f t="shared" si="25"/>
        <v>3795</v>
      </c>
      <c r="IF8" s="66">
        <f t="shared" si="25"/>
        <v>3376</v>
      </c>
      <c r="IG8" s="66">
        <f t="shared" si="25"/>
        <v>2203</v>
      </c>
      <c r="IH8" s="66">
        <f t="shared" si="25"/>
        <v>1242</v>
      </c>
      <c r="II8" s="66">
        <f t="shared" si="25"/>
        <v>4041</v>
      </c>
      <c r="IJ8" s="66">
        <f t="shared" si="25"/>
        <v>3029</v>
      </c>
      <c r="IK8" s="66">
        <f t="shared" si="25"/>
        <v>2771</v>
      </c>
      <c r="IL8" s="66">
        <f t="shared" si="25"/>
        <v>2183</v>
      </c>
      <c r="IM8" s="66">
        <f t="shared" si="25"/>
        <v>947</v>
      </c>
      <c r="IN8" s="66">
        <v>17</v>
      </c>
      <c r="IO8" s="66">
        <f>IF(IN77="",IN54,IN77)</f>
        <v>16</v>
      </c>
      <c r="IP8" s="66">
        <f>IF(IO77="",IO54,IO77)</f>
        <v>15</v>
      </c>
      <c r="IQ8" s="66">
        <f>IF(IP77="",IP54,IP77)</f>
        <v>0</v>
      </c>
      <c r="IR8" s="66">
        <f>IF(IQ77="",#REF!,IQ77)</f>
        <v>17</v>
      </c>
      <c r="IS8" s="66">
        <v>6296</v>
      </c>
      <c r="IT8" s="66">
        <f t="shared" ref="IT8:KD8" si="26">IF(IS77="",IS54,IS77)</f>
        <v>5556</v>
      </c>
      <c r="IU8" s="66">
        <f t="shared" si="26"/>
        <v>5540</v>
      </c>
      <c r="IV8" s="66">
        <f t="shared" si="26"/>
        <v>7574</v>
      </c>
      <c r="IW8" s="66">
        <f t="shared" si="26"/>
        <v>6811</v>
      </c>
      <c r="IX8" s="66">
        <f t="shared" si="26"/>
        <v>5930</v>
      </c>
      <c r="IY8" s="66">
        <f t="shared" si="26"/>
        <v>5433</v>
      </c>
      <c r="IZ8" s="66">
        <f t="shared" si="26"/>
        <v>5951</v>
      </c>
      <c r="JA8" s="66">
        <f t="shared" si="26"/>
        <v>5936</v>
      </c>
      <c r="JB8" s="66">
        <f t="shared" si="26"/>
        <v>5936</v>
      </c>
      <c r="JC8" s="66">
        <f t="shared" si="26"/>
        <v>6361</v>
      </c>
      <c r="JD8" s="66">
        <f t="shared" si="26"/>
        <v>5871</v>
      </c>
      <c r="JE8" s="66">
        <f t="shared" si="26"/>
        <v>4735</v>
      </c>
      <c r="JF8" s="66">
        <f t="shared" si="26"/>
        <v>3378</v>
      </c>
      <c r="JG8" s="66">
        <f t="shared" si="26"/>
        <v>2685</v>
      </c>
      <c r="JH8" s="66">
        <f t="shared" si="26"/>
        <v>1591</v>
      </c>
      <c r="JI8" s="66">
        <f t="shared" si="26"/>
        <v>465</v>
      </c>
      <c r="JJ8" s="66">
        <f t="shared" si="26"/>
        <v>1</v>
      </c>
      <c r="JK8" s="66">
        <f t="shared" si="26"/>
        <v>1126</v>
      </c>
      <c r="JL8" s="66">
        <f t="shared" si="26"/>
        <v>40</v>
      </c>
      <c r="JM8" s="66">
        <f t="shared" si="26"/>
        <v>277</v>
      </c>
      <c r="JN8" s="66">
        <f t="shared" si="26"/>
        <v>672</v>
      </c>
      <c r="JO8" s="66">
        <f t="shared" si="26"/>
        <v>663</v>
      </c>
      <c r="JP8" s="66">
        <f t="shared" si="26"/>
        <v>663</v>
      </c>
      <c r="JQ8" s="66">
        <f t="shared" si="26"/>
        <v>1249</v>
      </c>
      <c r="JR8" s="66">
        <f t="shared" si="26"/>
        <v>600</v>
      </c>
      <c r="JS8" s="66">
        <f t="shared" si="26"/>
        <v>27</v>
      </c>
      <c r="JT8" s="66">
        <f t="shared" si="26"/>
        <v>20</v>
      </c>
      <c r="JU8" s="66">
        <f t="shared" si="26"/>
        <v>0</v>
      </c>
      <c r="JV8" s="66">
        <f t="shared" si="26"/>
        <v>0</v>
      </c>
      <c r="JW8" s="66">
        <f t="shared" si="26"/>
        <v>1</v>
      </c>
      <c r="JX8" s="66">
        <f t="shared" si="26"/>
        <v>2609</v>
      </c>
      <c r="JY8" s="66">
        <f t="shared" si="26"/>
        <v>835</v>
      </c>
      <c r="JZ8" s="66">
        <f t="shared" si="26"/>
        <v>8</v>
      </c>
      <c r="KA8" s="66">
        <f t="shared" si="26"/>
        <v>245</v>
      </c>
      <c r="KB8" s="66">
        <f t="shared" si="26"/>
        <v>58</v>
      </c>
      <c r="KC8" s="66">
        <f t="shared" si="26"/>
        <v>57</v>
      </c>
      <c r="KD8" s="66">
        <f t="shared" si="26"/>
        <v>57</v>
      </c>
      <c r="KE8" s="66">
        <v>1215</v>
      </c>
      <c r="KF8" s="66">
        <f t="shared" ref="KF8:KN8" si="27">IF(KE77="",KE54,KE77)</f>
        <v>443</v>
      </c>
      <c r="KG8" s="66">
        <f t="shared" si="27"/>
        <v>467</v>
      </c>
      <c r="KH8" s="66">
        <f t="shared" si="27"/>
        <v>357</v>
      </c>
      <c r="KI8" s="66">
        <f t="shared" si="27"/>
        <v>700</v>
      </c>
      <c r="KJ8" s="66">
        <f t="shared" si="27"/>
        <v>700</v>
      </c>
      <c r="KK8" s="66">
        <f t="shared" si="27"/>
        <v>231</v>
      </c>
      <c r="KL8" s="66">
        <f t="shared" si="27"/>
        <v>793</v>
      </c>
      <c r="KM8" s="66">
        <f t="shared" si="27"/>
        <v>1489</v>
      </c>
      <c r="KN8" s="66">
        <f t="shared" si="27"/>
        <v>2073</v>
      </c>
      <c r="KO8" s="66">
        <v>2076</v>
      </c>
      <c r="KP8" s="66">
        <f t="shared" ref="KP8:LO8" si="28">IF(KO77="",KO54,KO77)</f>
        <v>2101</v>
      </c>
      <c r="KQ8" s="66">
        <f t="shared" si="28"/>
        <v>2101</v>
      </c>
      <c r="KR8" s="66">
        <f t="shared" si="28"/>
        <v>2101</v>
      </c>
      <c r="KS8" s="66">
        <f t="shared" si="28"/>
        <v>2774</v>
      </c>
      <c r="KT8" s="66">
        <f t="shared" si="28"/>
        <v>3784</v>
      </c>
      <c r="KU8" s="66">
        <f t="shared" si="28"/>
        <v>4222</v>
      </c>
      <c r="KV8" s="66">
        <f t="shared" si="28"/>
        <v>5186</v>
      </c>
      <c r="KW8" s="66">
        <f t="shared" si="28"/>
        <v>4874</v>
      </c>
      <c r="KX8" s="66">
        <f t="shared" si="28"/>
        <v>4874</v>
      </c>
      <c r="KY8" s="66">
        <f t="shared" si="28"/>
        <v>4874</v>
      </c>
      <c r="KZ8" s="66">
        <f t="shared" si="28"/>
        <v>5093</v>
      </c>
      <c r="LA8" s="66">
        <f t="shared" si="28"/>
        <v>2624</v>
      </c>
      <c r="LB8" s="66">
        <f t="shared" si="28"/>
        <v>1643</v>
      </c>
      <c r="LC8" s="66">
        <f t="shared" si="28"/>
        <v>1574</v>
      </c>
      <c r="LD8" s="66">
        <f t="shared" si="28"/>
        <v>1574</v>
      </c>
      <c r="LE8" s="66">
        <f t="shared" si="28"/>
        <v>1574</v>
      </c>
      <c r="LF8" s="66">
        <f t="shared" si="28"/>
        <v>1574</v>
      </c>
      <c r="LG8" s="66">
        <f t="shared" si="28"/>
        <v>1263</v>
      </c>
      <c r="LH8" s="66">
        <f t="shared" si="28"/>
        <v>935</v>
      </c>
      <c r="LI8" s="66">
        <f t="shared" si="28"/>
        <v>755</v>
      </c>
      <c r="LJ8" s="66">
        <f t="shared" si="28"/>
        <v>430</v>
      </c>
      <c r="LK8" s="66">
        <f t="shared" si="28"/>
        <v>74</v>
      </c>
      <c r="LL8" s="66">
        <f t="shared" si="28"/>
        <v>69</v>
      </c>
      <c r="LM8" s="66">
        <f t="shared" si="28"/>
        <v>63</v>
      </c>
      <c r="LN8" s="1114">
        <f t="shared" si="28"/>
        <v>1400</v>
      </c>
      <c r="LO8" s="1114">
        <f t="shared" si="28"/>
        <v>0</v>
      </c>
      <c r="LP8" s="66">
        <f>LN8</f>
        <v>1400</v>
      </c>
      <c r="LQ8" s="66">
        <f t="shared" ref="LQ8:LV8" si="29">IF(LP77="",LP54,LP77)</f>
        <v>3405</v>
      </c>
      <c r="LR8" s="66">
        <f t="shared" si="29"/>
        <v>2882</v>
      </c>
      <c r="LS8" s="66">
        <f t="shared" si="29"/>
        <v>2295</v>
      </c>
      <c r="LT8" s="66">
        <f t="shared" si="29"/>
        <v>2295</v>
      </c>
      <c r="LU8" s="1130">
        <f t="shared" si="29"/>
        <v>1669</v>
      </c>
      <c r="LV8" s="1130">
        <f t="shared" si="29"/>
        <v>0</v>
      </c>
      <c r="LW8" s="66">
        <f>LU8</f>
        <v>1669</v>
      </c>
      <c r="LX8" s="66">
        <f>IF(LW77="",LW54,LW77)</f>
        <v>2908</v>
      </c>
      <c r="LY8" s="556">
        <f>IF(LX77="",LX54,LX77)</f>
        <v>1271</v>
      </c>
      <c r="LZ8" s="556">
        <f>IF(LY77="",LY54,LY77)</f>
        <v>138</v>
      </c>
      <c r="MA8" s="1140">
        <f>IF(LZ77="",LZ54,LZ77)</f>
        <v>138</v>
      </c>
      <c r="MB8" s="556">
        <v>138</v>
      </c>
      <c r="MC8" s="556">
        <f t="shared" ref="MC8:MM8" si="30">IF(MB77="",MB54,MB77)</f>
        <v>1034</v>
      </c>
      <c r="MD8" s="556">
        <f t="shared" si="30"/>
        <v>1038</v>
      </c>
      <c r="ME8" s="556">
        <f t="shared" si="30"/>
        <v>704</v>
      </c>
      <c r="MF8" s="556">
        <f t="shared" si="30"/>
        <v>703</v>
      </c>
      <c r="MG8" s="556">
        <f t="shared" si="30"/>
        <v>700</v>
      </c>
      <c r="MH8" s="556">
        <f t="shared" si="30"/>
        <v>61</v>
      </c>
      <c r="MI8" s="556">
        <f t="shared" si="30"/>
        <v>0</v>
      </c>
      <c r="MJ8" s="556">
        <f t="shared" si="30"/>
        <v>544</v>
      </c>
      <c r="MK8" s="556">
        <f t="shared" si="30"/>
        <v>1436</v>
      </c>
      <c r="ML8" s="556">
        <f t="shared" si="30"/>
        <v>678</v>
      </c>
      <c r="MM8" s="556">
        <f t="shared" si="30"/>
        <v>678</v>
      </c>
      <c r="MN8" s="556">
        <v>138</v>
      </c>
      <c r="MO8" s="556">
        <f t="shared" ref="MO8:NA8" si="31">IF(MN77="",MN54,MN77)</f>
        <v>239</v>
      </c>
      <c r="MP8" s="556">
        <f t="shared" si="31"/>
        <v>638</v>
      </c>
      <c r="MQ8" s="556">
        <f t="shared" si="31"/>
        <v>9</v>
      </c>
      <c r="MR8" s="556">
        <f t="shared" si="31"/>
        <v>0</v>
      </c>
      <c r="MS8" s="556">
        <f t="shared" si="31"/>
        <v>45</v>
      </c>
      <c r="MT8" s="556">
        <f t="shared" si="31"/>
        <v>137</v>
      </c>
      <c r="MU8" s="556">
        <f t="shared" si="31"/>
        <v>137</v>
      </c>
      <c r="MV8" s="556">
        <f t="shared" si="31"/>
        <v>137</v>
      </c>
      <c r="MW8" s="556">
        <f t="shared" si="31"/>
        <v>11</v>
      </c>
      <c r="MX8" s="556">
        <f t="shared" si="31"/>
        <v>3</v>
      </c>
      <c r="MY8" s="556">
        <f t="shared" si="31"/>
        <v>0</v>
      </c>
      <c r="MZ8" s="556">
        <f t="shared" si="31"/>
        <v>0</v>
      </c>
      <c r="NA8" s="556">
        <f t="shared" si="31"/>
        <v>523</v>
      </c>
    </row>
    <row r="9" spans="1:365" ht="15" customHeight="1">
      <c r="A9" s="66" t="s">
        <v>1173</v>
      </c>
      <c r="B9" s="66">
        <v>0</v>
      </c>
      <c r="C9" s="66">
        <v>0</v>
      </c>
      <c r="D9" s="66">
        <v>0</v>
      </c>
      <c r="E9" s="66">
        <v>313</v>
      </c>
      <c r="F9" s="66">
        <v>0</v>
      </c>
      <c r="G9" s="66">
        <v>0</v>
      </c>
      <c r="H9" s="66">
        <v>0</v>
      </c>
      <c r="I9" s="66">
        <v>0</v>
      </c>
      <c r="J9" s="66">
        <v>689</v>
      </c>
      <c r="K9" s="66">
        <v>1062</v>
      </c>
      <c r="L9" s="66">
        <v>0</v>
      </c>
      <c r="M9" s="66">
        <v>0</v>
      </c>
      <c r="N9" s="66">
        <v>337</v>
      </c>
      <c r="O9" s="66">
        <v>0</v>
      </c>
      <c r="P9" s="66">
        <v>0</v>
      </c>
      <c r="Q9" s="66">
        <v>0</v>
      </c>
      <c r="R9" s="66">
        <v>2180</v>
      </c>
      <c r="S9" s="66">
        <v>1544</v>
      </c>
      <c r="T9" s="66">
        <v>0</v>
      </c>
      <c r="U9" s="66">
        <v>0</v>
      </c>
      <c r="V9" s="66">
        <v>0</v>
      </c>
      <c r="W9" s="66">
        <v>0</v>
      </c>
      <c r="X9" s="66">
        <v>0</v>
      </c>
      <c r="Y9" s="66">
        <v>147</v>
      </c>
      <c r="Z9" s="66">
        <v>451</v>
      </c>
      <c r="AA9" s="66">
        <v>0</v>
      </c>
      <c r="AB9" s="66">
        <v>0</v>
      </c>
      <c r="AC9" s="66">
        <v>0</v>
      </c>
      <c r="AD9" s="66">
        <v>0</v>
      </c>
      <c r="AE9" s="66">
        <v>89</v>
      </c>
      <c r="AF9" s="66" t="s">
        <v>960</v>
      </c>
      <c r="AG9" s="66">
        <v>0</v>
      </c>
      <c r="AH9" s="66">
        <v>1668</v>
      </c>
      <c r="AI9" s="66">
        <v>0</v>
      </c>
      <c r="AJ9" s="66">
        <v>0</v>
      </c>
      <c r="AK9" s="66">
        <v>0</v>
      </c>
      <c r="AL9" s="66">
        <v>1137</v>
      </c>
      <c r="AM9" s="66">
        <v>0</v>
      </c>
      <c r="AN9" s="66">
        <v>0</v>
      </c>
      <c r="AO9" s="66">
        <v>0</v>
      </c>
      <c r="AP9" s="66">
        <v>0</v>
      </c>
      <c r="AQ9" s="66">
        <v>0</v>
      </c>
      <c r="AR9" s="66">
        <v>0</v>
      </c>
      <c r="AS9" s="66">
        <v>0</v>
      </c>
      <c r="AT9" s="66">
        <v>0</v>
      </c>
      <c r="AU9" s="66">
        <v>0</v>
      </c>
      <c r="AV9" s="66">
        <v>0</v>
      </c>
      <c r="AW9" s="66">
        <v>1533</v>
      </c>
      <c r="AX9" s="66">
        <v>0</v>
      </c>
      <c r="AY9" s="66">
        <v>0</v>
      </c>
      <c r="AZ9" s="66">
        <v>0</v>
      </c>
      <c r="BA9" s="66">
        <v>0</v>
      </c>
      <c r="BB9" s="66">
        <v>1470</v>
      </c>
      <c r="BC9" s="66">
        <v>0</v>
      </c>
      <c r="BD9" s="66">
        <v>0</v>
      </c>
      <c r="BE9" s="66">
        <v>0</v>
      </c>
      <c r="BF9" s="66">
        <v>0</v>
      </c>
      <c r="BG9" s="66">
        <v>0</v>
      </c>
      <c r="BH9" s="66">
        <v>0</v>
      </c>
      <c r="BI9" s="66">
        <v>67</v>
      </c>
      <c r="BJ9" s="66">
        <v>950</v>
      </c>
      <c r="BK9" s="66">
        <v>0</v>
      </c>
      <c r="BL9" s="66">
        <v>0</v>
      </c>
      <c r="BM9" s="66">
        <v>0</v>
      </c>
      <c r="BN9" s="66">
        <v>0</v>
      </c>
      <c r="BO9" s="66">
        <v>374</v>
      </c>
      <c r="BP9" s="66">
        <v>0</v>
      </c>
      <c r="BQ9" s="66">
        <v>15</v>
      </c>
      <c r="BR9" s="66">
        <v>1749</v>
      </c>
      <c r="BS9" s="66">
        <v>0</v>
      </c>
      <c r="BT9" s="66">
        <v>0</v>
      </c>
      <c r="BU9" s="66">
        <v>0</v>
      </c>
      <c r="BV9" s="66">
        <v>0</v>
      </c>
      <c r="BW9" s="66">
        <v>0</v>
      </c>
      <c r="BX9" s="66">
        <v>0</v>
      </c>
      <c r="BY9" s="66">
        <v>0</v>
      </c>
      <c r="BZ9" s="66">
        <v>0</v>
      </c>
      <c r="CA9" s="66">
        <v>0</v>
      </c>
      <c r="CB9" s="66">
        <v>0</v>
      </c>
      <c r="CC9" s="66">
        <v>0</v>
      </c>
      <c r="CD9" s="66">
        <v>0</v>
      </c>
      <c r="CE9" s="66">
        <v>0</v>
      </c>
      <c r="CF9" s="66">
        <v>0</v>
      </c>
      <c r="CG9" s="66">
        <v>0</v>
      </c>
      <c r="CH9" s="66">
        <v>0</v>
      </c>
      <c r="CI9" s="66">
        <v>0</v>
      </c>
      <c r="CJ9" s="66">
        <v>2760</v>
      </c>
      <c r="CK9" s="66">
        <v>671</v>
      </c>
      <c r="CL9" s="66">
        <v>0</v>
      </c>
      <c r="CM9" s="66">
        <v>0</v>
      </c>
      <c r="CN9" s="66">
        <v>0</v>
      </c>
      <c r="CO9" s="66">
        <v>0</v>
      </c>
      <c r="CP9" s="66">
        <v>0</v>
      </c>
      <c r="CQ9" s="66">
        <v>0</v>
      </c>
      <c r="CR9" s="66">
        <v>0</v>
      </c>
      <c r="CS9" s="66">
        <v>0</v>
      </c>
      <c r="CT9" s="66">
        <v>0</v>
      </c>
      <c r="CU9" s="66">
        <v>0</v>
      </c>
      <c r="CV9" s="66">
        <v>0</v>
      </c>
      <c r="CW9" s="66">
        <v>0</v>
      </c>
      <c r="CX9" s="66">
        <v>0</v>
      </c>
      <c r="CY9" s="66">
        <v>701</v>
      </c>
      <c r="CZ9" s="66">
        <v>0</v>
      </c>
      <c r="DA9" s="66">
        <v>0</v>
      </c>
      <c r="DB9" s="66">
        <v>0</v>
      </c>
      <c r="DC9" s="66">
        <v>0</v>
      </c>
      <c r="DD9" s="66">
        <v>0</v>
      </c>
      <c r="DE9" s="66">
        <v>344</v>
      </c>
      <c r="DF9" s="66">
        <v>0</v>
      </c>
      <c r="DG9" s="66">
        <v>0</v>
      </c>
      <c r="DH9" s="66">
        <v>0</v>
      </c>
      <c r="DI9" s="66">
        <v>0</v>
      </c>
      <c r="DJ9" s="66">
        <v>0</v>
      </c>
      <c r="DK9" s="66">
        <v>0</v>
      </c>
      <c r="DL9" s="66">
        <v>0</v>
      </c>
      <c r="DM9" s="66">
        <v>0</v>
      </c>
      <c r="DN9" s="66">
        <v>0</v>
      </c>
      <c r="DO9" s="66">
        <v>0</v>
      </c>
      <c r="DP9" s="66">
        <v>0</v>
      </c>
      <c r="DQ9" s="66">
        <v>0</v>
      </c>
      <c r="DR9" s="66">
        <v>166</v>
      </c>
      <c r="DS9" s="66">
        <v>0</v>
      </c>
      <c r="DT9" s="66">
        <v>1590</v>
      </c>
      <c r="DU9" s="66">
        <v>276</v>
      </c>
      <c r="DV9" s="66">
        <v>0</v>
      </c>
      <c r="DW9" s="66">
        <v>0</v>
      </c>
      <c r="DX9" s="66">
        <v>0</v>
      </c>
      <c r="DY9" s="66">
        <v>0</v>
      </c>
      <c r="DZ9" s="66">
        <v>0</v>
      </c>
      <c r="EA9" s="66">
        <v>0</v>
      </c>
      <c r="EB9" s="66">
        <v>99</v>
      </c>
      <c r="EC9" s="66">
        <v>1341</v>
      </c>
      <c r="ED9" s="66">
        <v>0</v>
      </c>
      <c r="EE9" s="66">
        <v>0</v>
      </c>
      <c r="EF9" s="66">
        <v>0</v>
      </c>
      <c r="EG9" s="66">
        <v>0</v>
      </c>
      <c r="EH9" s="66">
        <v>0</v>
      </c>
      <c r="EI9" s="66">
        <v>0</v>
      </c>
      <c r="EJ9" s="66">
        <v>0</v>
      </c>
      <c r="EK9" s="66">
        <v>0</v>
      </c>
      <c r="EL9" s="66">
        <v>0</v>
      </c>
      <c r="EM9" s="66">
        <v>0</v>
      </c>
      <c r="EN9" s="66">
        <v>2106</v>
      </c>
      <c r="EO9" s="66">
        <v>0</v>
      </c>
      <c r="EP9" s="66">
        <v>0</v>
      </c>
      <c r="EQ9" s="66">
        <v>0</v>
      </c>
      <c r="ER9" s="66">
        <v>0</v>
      </c>
      <c r="ES9" s="66">
        <v>0</v>
      </c>
      <c r="ET9" s="66">
        <v>0</v>
      </c>
      <c r="EU9" s="66">
        <v>6468</v>
      </c>
      <c r="EV9" s="66">
        <v>1584</v>
      </c>
      <c r="EW9" s="66">
        <v>0</v>
      </c>
      <c r="EX9" s="66">
        <v>0</v>
      </c>
      <c r="EY9" s="66">
        <v>0</v>
      </c>
      <c r="EZ9" s="66">
        <v>0</v>
      </c>
      <c r="FA9" s="66">
        <v>585</v>
      </c>
      <c r="FB9" s="66">
        <v>0</v>
      </c>
      <c r="FC9" s="66">
        <v>0</v>
      </c>
      <c r="FD9" s="66">
        <v>1409</v>
      </c>
      <c r="FE9" s="66">
        <v>1430</v>
      </c>
      <c r="FF9" s="66">
        <v>0</v>
      </c>
      <c r="FG9" s="66">
        <v>0</v>
      </c>
      <c r="FH9" s="66">
        <v>0</v>
      </c>
      <c r="FI9" s="66">
        <v>1742</v>
      </c>
      <c r="FJ9" s="66">
        <v>327</v>
      </c>
      <c r="FK9" s="66">
        <v>3269</v>
      </c>
      <c r="FL9" s="66">
        <v>0</v>
      </c>
      <c r="FM9" s="66">
        <v>0</v>
      </c>
      <c r="FN9" s="66">
        <v>0</v>
      </c>
      <c r="FO9" s="66">
        <v>0</v>
      </c>
      <c r="FP9" s="66">
        <v>0</v>
      </c>
      <c r="FQ9" s="66">
        <v>0</v>
      </c>
      <c r="FR9" s="66">
        <v>1457</v>
      </c>
      <c r="FS9" s="66">
        <v>0</v>
      </c>
      <c r="FT9" s="66">
        <v>0</v>
      </c>
      <c r="FU9" s="66">
        <v>0</v>
      </c>
      <c r="FV9" s="66">
        <v>467</v>
      </c>
      <c r="FW9" s="66">
        <v>0</v>
      </c>
      <c r="FX9" s="66">
        <v>0</v>
      </c>
      <c r="FY9" s="66">
        <v>0</v>
      </c>
      <c r="FZ9" s="66">
        <v>1137</v>
      </c>
      <c r="GA9" s="66">
        <v>0</v>
      </c>
      <c r="GB9" s="66">
        <v>0</v>
      </c>
      <c r="GC9" s="66">
        <v>0</v>
      </c>
      <c r="GD9" s="66">
        <v>642</v>
      </c>
      <c r="GE9" s="66">
        <v>238</v>
      </c>
      <c r="GF9" s="66">
        <v>0</v>
      </c>
      <c r="GG9" s="66">
        <v>3521</v>
      </c>
      <c r="GH9" s="66">
        <v>0</v>
      </c>
      <c r="GI9" s="66">
        <v>0</v>
      </c>
      <c r="GJ9" s="66">
        <v>1523</v>
      </c>
      <c r="GK9" s="66">
        <v>286</v>
      </c>
      <c r="GL9" s="66">
        <v>0</v>
      </c>
      <c r="GM9" s="66">
        <v>845</v>
      </c>
      <c r="GN9" s="66">
        <v>0</v>
      </c>
      <c r="GO9" s="66">
        <v>0</v>
      </c>
      <c r="GP9" s="66">
        <v>0</v>
      </c>
      <c r="GQ9" s="66">
        <v>217</v>
      </c>
      <c r="GR9" s="66">
        <v>907</v>
      </c>
      <c r="GS9" s="66">
        <v>0</v>
      </c>
      <c r="GT9" s="66">
        <v>643</v>
      </c>
      <c r="GU9" s="66">
        <v>0</v>
      </c>
      <c r="GV9" s="66">
        <v>0</v>
      </c>
      <c r="GW9" s="66">
        <v>0</v>
      </c>
      <c r="GX9" s="66">
        <v>223</v>
      </c>
      <c r="GY9" s="66">
        <v>368</v>
      </c>
      <c r="GZ9" s="66">
        <v>645</v>
      </c>
      <c r="HA9" s="66">
        <v>919</v>
      </c>
      <c r="HB9" s="66">
        <v>1618</v>
      </c>
      <c r="HC9" s="66">
        <v>0</v>
      </c>
      <c r="HD9" s="66">
        <v>0</v>
      </c>
      <c r="HE9" s="66">
        <v>0</v>
      </c>
      <c r="HF9" s="66">
        <v>1412</v>
      </c>
      <c r="HG9" s="66">
        <v>4333</v>
      </c>
      <c r="HH9" s="66">
        <v>513</v>
      </c>
      <c r="HI9" s="66">
        <v>1111</v>
      </c>
      <c r="HJ9" s="66">
        <v>0</v>
      </c>
      <c r="HK9" s="66">
        <v>0</v>
      </c>
      <c r="HL9" s="66">
        <v>595</v>
      </c>
      <c r="HM9" s="66">
        <v>3411</v>
      </c>
      <c r="HN9" s="66">
        <v>1510</v>
      </c>
      <c r="HO9" s="66">
        <v>0</v>
      </c>
      <c r="HP9" s="66">
        <v>0</v>
      </c>
      <c r="HQ9" s="66">
        <v>0</v>
      </c>
      <c r="HR9" s="66">
        <v>0</v>
      </c>
      <c r="HS9" s="66">
        <v>0</v>
      </c>
      <c r="HT9" s="66">
        <v>0</v>
      </c>
      <c r="HU9" s="66">
        <v>0</v>
      </c>
      <c r="HV9" s="66">
        <v>1550</v>
      </c>
      <c r="HW9" s="66">
        <v>0</v>
      </c>
      <c r="HX9" s="66">
        <v>0</v>
      </c>
      <c r="HY9" s="66">
        <v>0</v>
      </c>
      <c r="HZ9" s="66">
        <v>0</v>
      </c>
      <c r="IA9" s="66">
        <v>0</v>
      </c>
      <c r="IB9" s="66">
        <v>0</v>
      </c>
      <c r="IC9" s="66">
        <v>1375</v>
      </c>
      <c r="ID9" s="66">
        <v>4868</v>
      </c>
      <c r="IE9" s="66">
        <v>0</v>
      </c>
      <c r="IF9" s="66">
        <v>0</v>
      </c>
      <c r="IG9" s="66">
        <v>1198</v>
      </c>
      <c r="IH9" s="66">
        <v>3348</v>
      </c>
      <c r="II9" s="66">
        <v>0</v>
      </c>
      <c r="IJ9" s="66">
        <v>1046</v>
      </c>
      <c r="IK9" s="66">
        <v>0</v>
      </c>
      <c r="IL9" s="66">
        <v>0</v>
      </c>
      <c r="IM9" s="66">
        <v>0</v>
      </c>
      <c r="IN9" s="66">
        <v>0</v>
      </c>
      <c r="IO9" s="66">
        <v>0</v>
      </c>
      <c r="IP9" s="66">
        <v>0</v>
      </c>
      <c r="IQ9" s="66">
        <v>0</v>
      </c>
      <c r="IR9" s="66">
        <v>6174</v>
      </c>
      <c r="IS9" s="66">
        <v>0</v>
      </c>
      <c r="IT9" s="66">
        <v>0</v>
      </c>
      <c r="IU9" s="66">
        <v>2270</v>
      </c>
      <c r="IV9" s="66">
        <v>736</v>
      </c>
      <c r="IW9" s="66">
        <v>0</v>
      </c>
      <c r="IX9" s="66">
        <v>0</v>
      </c>
      <c r="IY9" s="66">
        <v>746</v>
      </c>
      <c r="IZ9" s="66">
        <v>0</v>
      </c>
      <c r="JA9" s="66">
        <v>0</v>
      </c>
      <c r="JB9" s="66">
        <v>746</v>
      </c>
      <c r="JC9" s="66">
        <v>1509</v>
      </c>
      <c r="JD9" s="66">
        <v>1414</v>
      </c>
      <c r="JE9" s="66">
        <v>585</v>
      </c>
      <c r="JF9" s="66">
        <v>2551</v>
      </c>
      <c r="JG9" s="66">
        <v>0</v>
      </c>
      <c r="JH9" s="66">
        <v>0</v>
      </c>
      <c r="JI9" s="66">
        <v>2946</v>
      </c>
      <c r="JJ9" s="66">
        <v>3650</v>
      </c>
      <c r="JK9" s="66">
        <v>0</v>
      </c>
      <c r="JL9" s="66">
        <v>34</v>
      </c>
      <c r="JM9" s="66">
        <v>78</v>
      </c>
      <c r="JN9" s="66">
        <v>0</v>
      </c>
      <c r="JO9" s="66">
        <v>0</v>
      </c>
      <c r="JP9" s="66">
        <v>1208</v>
      </c>
      <c r="JQ9" s="66">
        <v>1002</v>
      </c>
      <c r="JR9" s="66">
        <v>0</v>
      </c>
      <c r="JS9" s="66">
        <v>0</v>
      </c>
      <c r="JT9" s="66">
        <v>0</v>
      </c>
      <c r="JU9" s="66">
        <v>0</v>
      </c>
      <c r="JV9" s="66">
        <v>0</v>
      </c>
      <c r="JW9" s="66">
        <v>0</v>
      </c>
      <c r="JX9" s="66">
        <v>0</v>
      </c>
      <c r="JY9" s="66">
        <v>0</v>
      </c>
      <c r="JZ9" s="66">
        <v>0</v>
      </c>
      <c r="KA9" s="66">
        <v>163</v>
      </c>
      <c r="KB9" s="66">
        <v>0</v>
      </c>
      <c r="KC9" s="66">
        <v>0</v>
      </c>
      <c r="KD9" s="66">
        <v>0</v>
      </c>
      <c r="KE9" s="66">
        <v>0</v>
      </c>
      <c r="KF9" s="66">
        <v>0</v>
      </c>
      <c r="KG9" s="66">
        <v>0</v>
      </c>
      <c r="KH9" s="66">
        <v>0</v>
      </c>
      <c r="KI9" s="66">
        <v>0</v>
      </c>
      <c r="KJ9" s="66">
        <v>0</v>
      </c>
      <c r="KK9" s="66">
        <v>0</v>
      </c>
      <c r="KL9" s="66">
        <v>0</v>
      </c>
      <c r="KM9" s="66">
        <v>0</v>
      </c>
      <c r="KN9" s="66">
        <v>0</v>
      </c>
      <c r="KO9" s="66">
        <v>0</v>
      </c>
      <c r="KP9" s="66">
        <v>0</v>
      </c>
      <c r="KQ9" s="66">
        <v>0</v>
      </c>
      <c r="KR9" s="66">
        <v>0</v>
      </c>
      <c r="KS9" s="66">
        <v>236</v>
      </c>
      <c r="KT9" s="66">
        <v>0</v>
      </c>
      <c r="KU9" s="66">
        <v>0</v>
      </c>
      <c r="KV9" s="66">
        <v>0</v>
      </c>
      <c r="KW9" s="66">
        <v>0</v>
      </c>
      <c r="KX9" s="66">
        <v>0</v>
      </c>
      <c r="KY9" s="66">
        <v>0</v>
      </c>
      <c r="KZ9" s="66">
        <v>0</v>
      </c>
      <c r="LA9" s="66">
        <v>0</v>
      </c>
      <c r="LB9" s="66">
        <v>0</v>
      </c>
      <c r="LC9" s="66">
        <v>0</v>
      </c>
      <c r="LD9" s="66">
        <v>0</v>
      </c>
      <c r="LE9" s="66">
        <v>0</v>
      </c>
      <c r="LF9" s="66">
        <v>0</v>
      </c>
      <c r="LG9" s="66">
        <v>0</v>
      </c>
      <c r="LH9" s="66">
        <v>0</v>
      </c>
      <c r="LI9" s="66">
        <v>0</v>
      </c>
      <c r="LJ9" s="66">
        <v>0</v>
      </c>
      <c r="LK9" s="66">
        <v>0</v>
      </c>
      <c r="LL9" s="66">
        <v>0</v>
      </c>
      <c r="LM9" s="66">
        <v>0</v>
      </c>
      <c r="LN9" s="1114">
        <v>0</v>
      </c>
      <c r="LO9" s="1114">
        <v>0</v>
      </c>
      <c r="LP9" s="66">
        <v>8</v>
      </c>
      <c r="LQ9" s="66">
        <v>658</v>
      </c>
      <c r="LR9" s="66">
        <v>0</v>
      </c>
      <c r="LS9" s="66">
        <v>0</v>
      </c>
      <c r="LT9" s="66">
        <v>0</v>
      </c>
      <c r="LU9" s="1130"/>
      <c r="LV9" s="1130"/>
      <c r="LW9" s="66">
        <v>1565</v>
      </c>
      <c r="LX9" s="66">
        <v>0</v>
      </c>
      <c r="LY9" s="556">
        <v>0</v>
      </c>
      <c r="LZ9" s="556">
        <v>0</v>
      </c>
      <c r="MA9" s="1140"/>
      <c r="MB9" s="556">
        <v>812</v>
      </c>
      <c r="MC9" s="556">
        <v>896</v>
      </c>
      <c r="MD9" s="556">
        <v>0</v>
      </c>
      <c r="ME9" s="556">
        <v>0</v>
      </c>
      <c r="MF9" s="556">
        <v>0</v>
      </c>
      <c r="MG9" s="556">
        <v>0</v>
      </c>
      <c r="MH9" s="556">
        <v>0</v>
      </c>
      <c r="MI9" s="556">
        <v>1146</v>
      </c>
      <c r="MJ9" s="556">
        <v>221</v>
      </c>
      <c r="MK9" s="556">
        <v>0</v>
      </c>
      <c r="ML9" s="556">
        <v>0</v>
      </c>
      <c r="MM9" s="556">
        <v>0</v>
      </c>
      <c r="MN9" s="556">
        <v>0</v>
      </c>
      <c r="MO9" s="556">
        <v>0</v>
      </c>
      <c r="MP9" s="556">
        <v>0</v>
      </c>
      <c r="MQ9" s="556">
        <v>22</v>
      </c>
      <c r="MR9" s="556">
        <v>0</v>
      </c>
      <c r="MS9" s="556">
        <v>206</v>
      </c>
      <c r="MT9" s="556">
        <v>0</v>
      </c>
      <c r="MU9" s="556">
        <v>0</v>
      </c>
      <c r="MV9" s="556">
        <v>0</v>
      </c>
      <c r="MW9" s="556">
        <v>206</v>
      </c>
      <c r="MX9" s="556">
        <v>0</v>
      </c>
      <c r="MY9" s="556">
        <v>0</v>
      </c>
      <c r="MZ9" s="556">
        <v>1046</v>
      </c>
      <c r="NA9" s="556">
        <v>0</v>
      </c>
    </row>
    <row r="10" spans="1:365" ht="15" customHeight="1">
      <c r="A10" s="66" t="s">
        <v>1174</v>
      </c>
      <c r="B10" s="282">
        <f t="shared" ref="B10" si="32">B1</f>
        <v>45326</v>
      </c>
      <c r="C10" s="282">
        <f>C1</f>
        <v>45674</v>
      </c>
      <c r="D10" s="282">
        <f t="shared" ref="D10:BJ10" si="33">D1</f>
        <v>45328</v>
      </c>
      <c r="E10" s="282">
        <f t="shared" si="33"/>
        <v>45329</v>
      </c>
      <c r="F10" s="282">
        <v>45329</v>
      </c>
      <c r="G10" s="282">
        <v>45330</v>
      </c>
      <c r="H10" s="282">
        <f t="shared" si="33"/>
        <v>45332</v>
      </c>
      <c r="I10" s="282">
        <f t="shared" si="33"/>
        <v>45333</v>
      </c>
      <c r="J10" s="282">
        <f t="shared" si="33"/>
        <v>45334</v>
      </c>
      <c r="K10" s="282">
        <f t="shared" si="33"/>
        <v>45335</v>
      </c>
      <c r="L10" s="282">
        <f t="shared" si="33"/>
        <v>45336</v>
      </c>
      <c r="M10" s="282">
        <f t="shared" si="33"/>
        <v>45337</v>
      </c>
      <c r="N10" s="282">
        <v>45336</v>
      </c>
      <c r="O10" s="282">
        <v>45336</v>
      </c>
      <c r="P10" s="282">
        <v>45336</v>
      </c>
      <c r="Q10" s="282">
        <f t="shared" si="33"/>
        <v>45341</v>
      </c>
      <c r="R10" s="282">
        <f t="shared" si="33"/>
        <v>45342</v>
      </c>
      <c r="S10" s="282">
        <f t="shared" si="33"/>
        <v>45343</v>
      </c>
      <c r="T10" s="282">
        <v>45343</v>
      </c>
      <c r="U10" s="282">
        <v>45343</v>
      </c>
      <c r="V10" s="282">
        <v>45343</v>
      </c>
      <c r="W10" s="282">
        <f t="shared" si="33"/>
        <v>45347</v>
      </c>
      <c r="X10" s="282">
        <f t="shared" si="33"/>
        <v>45348</v>
      </c>
      <c r="Y10" s="282">
        <v>45348</v>
      </c>
      <c r="Z10" s="282">
        <f t="shared" si="33"/>
        <v>45350</v>
      </c>
      <c r="AA10" s="282">
        <f t="shared" si="33"/>
        <v>45351</v>
      </c>
      <c r="AB10" s="282">
        <f t="shared" si="33"/>
        <v>45352</v>
      </c>
      <c r="AC10" s="282">
        <v>45352</v>
      </c>
      <c r="AD10" s="282">
        <f t="shared" si="33"/>
        <v>45354</v>
      </c>
      <c r="AE10" s="282">
        <f t="shared" si="33"/>
        <v>45355</v>
      </c>
      <c r="AF10" s="282">
        <f t="shared" si="33"/>
        <v>45356</v>
      </c>
      <c r="AG10" s="282">
        <f t="shared" si="33"/>
        <v>45357</v>
      </c>
      <c r="AH10" s="282">
        <f t="shared" si="33"/>
        <v>45358</v>
      </c>
      <c r="AI10" s="282">
        <v>45358</v>
      </c>
      <c r="AJ10" s="282">
        <v>45358</v>
      </c>
      <c r="AK10" s="282">
        <v>45358</v>
      </c>
      <c r="AL10" s="282">
        <f t="shared" si="33"/>
        <v>45362</v>
      </c>
      <c r="AM10" s="282">
        <f t="shared" si="33"/>
        <v>45363</v>
      </c>
      <c r="AN10" s="282">
        <f t="shared" si="33"/>
        <v>45364</v>
      </c>
      <c r="AO10" s="282">
        <f t="shared" si="33"/>
        <v>45365</v>
      </c>
      <c r="AP10" s="282">
        <f t="shared" si="33"/>
        <v>45366</v>
      </c>
      <c r="AQ10" s="282">
        <v>45366</v>
      </c>
      <c r="AR10" s="282">
        <f t="shared" si="33"/>
        <v>45368</v>
      </c>
      <c r="AS10" s="282">
        <f t="shared" si="33"/>
        <v>45369</v>
      </c>
      <c r="AT10" s="282">
        <f t="shared" si="33"/>
        <v>45370</v>
      </c>
      <c r="AU10" s="282">
        <f t="shared" si="33"/>
        <v>45371</v>
      </c>
      <c r="AV10" s="282">
        <f t="shared" si="33"/>
        <v>45372</v>
      </c>
      <c r="AW10" s="282">
        <f t="shared" si="33"/>
        <v>45373</v>
      </c>
      <c r="AX10" s="282">
        <v>45373</v>
      </c>
      <c r="AY10" s="282">
        <v>45373</v>
      </c>
      <c r="AZ10" s="282">
        <f t="shared" si="33"/>
        <v>45376</v>
      </c>
      <c r="BA10" s="282">
        <f t="shared" si="33"/>
        <v>45377</v>
      </c>
      <c r="BB10" s="282">
        <f t="shared" si="33"/>
        <v>45378</v>
      </c>
      <c r="BC10" s="282">
        <v>45378</v>
      </c>
      <c r="BD10" s="282">
        <v>45378</v>
      </c>
      <c r="BE10" s="282">
        <v>45378</v>
      </c>
      <c r="BF10" s="282">
        <v>45378</v>
      </c>
      <c r="BG10" s="282">
        <f t="shared" si="33"/>
        <v>45383</v>
      </c>
      <c r="BH10" s="282">
        <v>45384</v>
      </c>
      <c r="BI10" s="282">
        <f t="shared" si="33"/>
        <v>45385</v>
      </c>
      <c r="BJ10" s="282">
        <f t="shared" si="33"/>
        <v>45386</v>
      </c>
      <c r="BK10" s="282">
        <v>45386</v>
      </c>
      <c r="BL10" s="282">
        <v>45386</v>
      </c>
      <c r="BM10" s="282">
        <v>45386</v>
      </c>
      <c r="BN10" s="282">
        <v>45386</v>
      </c>
      <c r="BO10" s="282">
        <f t="shared" ref="BO10:DY10" si="34">BO1</f>
        <v>45391</v>
      </c>
      <c r="BP10" s="282">
        <v>45391</v>
      </c>
      <c r="BQ10" s="282">
        <f t="shared" si="34"/>
        <v>45393</v>
      </c>
      <c r="BR10" s="282">
        <f t="shared" si="34"/>
        <v>45394</v>
      </c>
      <c r="BS10" s="282">
        <v>45394</v>
      </c>
      <c r="BT10" s="282">
        <v>45394</v>
      </c>
      <c r="BU10" s="282">
        <f t="shared" si="34"/>
        <v>45397</v>
      </c>
      <c r="BV10" s="282">
        <f t="shared" si="34"/>
        <v>45398</v>
      </c>
      <c r="BW10" s="282">
        <f t="shared" si="34"/>
        <v>45399</v>
      </c>
      <c r="BX10" s="282">
        <f t="shared" si="34"/>
        <v>45400</v>
      </c>
      <c r="BY10" s="282">
        <v>45400</v>
      </c>
      <c r="BZ10" s="282">
        <v>45401</v>
      </c>
      <c r="CA10" s="282">
        <v>45401</v>
      </c>
      <c r="CB10" s="282">
        <f t="shared" si="34"/>
        <v>45404</v>
      </c>
      <c r="CC10" s="282">
        <v>45400</v>
      </c>
      <c r="CD10" s="282">
        <v>45400</v>
      </c>
      <c r="CE10" s="282">
        <v>45405</v>
      </c>
      <c r="CF10" s="282">
        <v>45405</v>
      </c>
      <c r="CG10" s="282">
        <f t="shared" si="34"/>
        <v>45409</v>
      </c>
      <c r="CH10" s="282">
        <f t="shared" si="34"/>
        <v>45410</v>
      </c>
      <c r="CI10" s="282">
        <f t="shared" si="34"/>
        <v>45411</v>
      </c>
      <c r="CJ10" s="282">
        <f t="shared" si="34"/>
        <v>45412</v>
      </c>
      <c r="CK10" s="282">
        <f t="shared" si="34"/>
        <v>45413</v>
      </c>
      <c r="CL10" s="282">
        <f t="shared" si="34"/>
        <v>45414</v>
      </c>
      <c r="CM10" s="282">
        <v>45413</v>
      </c>
      <c r="CN10" s="282">
        <v>45413</v>
      </c>
      <c r="CO10" s="282">
        <v>45413</v>
      </c>
      <c r="CP10" s="282">
        <v>45413</v>
      </c>
      <c r="CQ10" s="282">
        <f t="shared" si="34"/>
        <v>45419</v>
      </c>
      <c r="CR10" s="282">
        <f t="shared" si="34"/>
        <v>45420</v>
      </c>
      <c r="CS10" s="282">
        <f t="shared" si="34"/>
        <v>45421</v>
      </c>
      <c r="CT10" s="282">
        <f t="shared" si="34"/>
        <v>45422</v>
      </c>
      <c r="CU10" s="282">
        <v>45422</v>
      </c>
      <c r="CV10" s="282">
        <f t="shared" si="34"/>
        <v>45424</v>
      </c>
      <c r="CW10" s="282">
        <v>45422</v>
      </c>
      <c r="CX10" s="282">
        <f t="shared" si="34"/>
        <v>45426</v>
      </c>
      <c r="CY10" s="282">
        <f t="shared" si="34"/>
        <v>45427</v>
      </c>
      <c r="CZ10" s="282">
        <f t="shared" si="34"/>
        <v>45428</v>
      </c>
      <c r="DA10" s="282">
        <f t="shared" si="34"/>
        <v>45429</v>
      </c>
      <c r="DB10" s="282">
        <f t="shared" si="34"/>
        <v>45430</v>
      </c>
      <c r="DC10" s="282">
        <f t="shared" si="34"/>
        <v>45431</v>
      </c>
      <c r="DD10" s="282">
        <f t="shared" si="34"/>
        <v>45432</v>
      </c>
      <c r="DE10" s="282">
        <f t="shared" si="34"/>
        <v>45433</v>
      </c>
      <c r="DF10" s="282">
        <f t="shared" si="34"/>
        <v>45434</v>
      </c>
      <c r="DG10" s="282">
        <f t="shared" si="34"/>
        <v>45435</v>
      </c>
      <c r="DH10" s="282">
        <f t="shared" si="34"/>
        <v>45436</v>
      </c>
      <c r="DI10" s="282">
        <v>45436</v>
      </c>
      <c r="DJ10" s="282">
        <v>45436</v>
      </c>
      <c r="DK10" s="282">
        <v>45436</v>
      </c>
      <c r="DL10" s="282">
        <f t="shared" si="34"/>
        <v>45440</v>
      </c>
      <c r="DM10" s="282">
        <f t="shared" si="34"/>
        <v>45441</v>
      </c>
      <c r="DN10" s="282">
        <f t="shared" si="34"/>
        <v>45442</v>
      </c>
      <c r="DO10" s="282">
        <v>45440</v>
      </c>
      <c r="DP10" s="282">
        <v>45440</v>
      </c>
      <c r="DQ10" s="282">
        <v>45440</v>
      </c>
      <c r="DR10" s="282">
        <v>45442</v>
      </c>
      <c r="DS10" s="282">
        <f t="shared" si="34"/>
        <v>45447</v>
      </c>
      <c r="DT10" s="282">
        <f t="shared" si="34"/>
        <v>45448</v>
      </c>
      <c r="DU10" s="282">
        <f t="shared" si="34"/>
        <v>45449</v>
      </c>
      <c r="DV10" s="282">
        <f t="shared" si="34"/>
        <v>45450</v>
      </c>
      <c r="DW10" s="282">
        <f t="shared" si="34"/>
        <v>45451</v>
      </c>
      <c r="DX10" s="282">
        <f t="shared" si="34"/>
        <v>45452</v>
      </c>
      <c r="DY10" s="282">
        <f t="shared" si="34"/>
        <v>45453</v>
      </c>
      <c r="DZ10" s="282"/>
      <c r="EA10" s="282">
        <v>45455</v>
      </c>
      <c r="EB10" s="282">
        <v>45456</v>
      </c>
      <c r="EC10" s="282">
        <v>45456</v>
      </c>
      <c r="ED10" s="282">
        <v>45456</v>
      </c>
      <c r="EE10" s="282">
        <v>45457</v>
      </c>
      <c r="EF10" s="282">
        <v>45457</v>
      </c>
      <c r="EG10" s="282">
        <v>45457</v>
      </c>
      <c r="EH10" s="282">
        <v>45457</v>
      </c>
      <c r="EI10" s="282">
        <v>45463</v>
      </c>
      <c r="EJ10" s="282">
        <v>45463</v>
      </c>
      <c r="EK10" s="282">
        <v>45463</v>
      </c>
      <c r="EL10" s="282">
        <v>45444</v>
      </c>
      <c r="EM10" s="282">
        <v>45467</v>
      </c>
      <c r="EN10" s="282">
        <v>45467</v>
      </c>
      <c r="EO10" s="282">
        <v>45467</v>
      </c>
      <c r="EP10" s="282">
        <v>45468</v>
      </c>
      <c r="EQ10" s="282">
        <v>45468</v>
      </c>
      <c r="ER10" s="282">
        <v>45468</v>
      </c>
      <c r="ES10" s="282">
        <v>45468</v>
      </c>
      <c r="ET10" s="282">
        <v>45468</v>
      </c>
      <c r="EU10" s="282">
        <v>45474</v>
      </c>
      <c r="EV10" s="282">
        <v>45474</v>
      </c>
      <c r="EW10" s="282">
        <v>45475</v>
      </c>
      <c r="EX10" s="282">
        <v>45475</v>
      </c>
      <c r="EY10" s="282">
        <v>45475</v>
      </c>
      <c r="EZ10" s="282">
        <v>45475</v>
      </c>
      <c r="FA10" s="282">
        <v>45475</v>
      </c>
      <c r="FB10" s="282">
        <v>45475</v>
      </c>
      <c r="FC10" s="282">
        <v>45476</v>
      </c>
      <c r="FD10" s="282">
        <v>45476</v>
      </c>
      <c r="FE10" s="282">
        <v>45476</v>
      </c>
      <c r="FF10" s="282">
        <v>45476</v>
      </c>
      <c r="FG10" s="282">
        <v>45476</v>
      </c>
      <c r="FH10" s="282">
        <v>45476</v>
      </c>
      <c r="FI10" s="282">
        <v>45474</v>
      </c>
      <c r="FJ10" s="282">
        <v>45475</v>
      </c>
      <c r="FK10" s="282">
        <v>45475</v>
      </c>
      <c r="FL10" s="282">
        <v>45475</v>
      </c>
      <c r="FM10" s="282">
        <v>45475</v>
      </c>
      <c r="FN10" s="282">
        <v>45475</v>
      </c>
      <c r="FO10" s="282">
        <v>45475</v>
      </c>
      <c r="FP10" s="282">
        <v>45475</v>
      </c>
      <c r="FQ10" s="282">
        <v>45475</v>
      </c>
      <c r="FR10" s="282">
        <v>45475</v>
      </c>
      <c r="FS10" s="282">
        <v>45475</v>
      </c>
      <c r="FT10" s="282">
        <v>45475</v>
      </c>
      <c r="FU10" s="282">
        <v>45475</v>
      </c>
      <c r="FV10" s="282">
        <v>45475</v>
      </c>
      <c r="FW10" s="282">
        <v>45475</v>
      </c>
      <c r="FX10" s="282">
        <v>45489</v>
      </c>
      <c r="FY10" s="282">
        <v>45498</v>
      </c>
      <c r="FZ10" s="282">
        <v>45506</v>
      </c>
      <c r="GA10" s="282">
        <v>45506</v>
      </c>
      <c r="GB10" s="282">
        <v>45506</v>
      </c>
      <c r="GC10" s="282">
        <v>45506</v>
      </c>
      <c r="GD10" s="282">
        <v>45509</v>
      </c>
      <c r="GE10" s="282">
        <v>45510</v>
      </c>
      <c r="GF10" s="282">
        <v>45512</v>
      </c>
      <c r="GG10" s="282">
        <v>45512</v>
      </c>
      <c r="GH10" s="282">
        <v>45512</v>
      </c>
      <c r="GI10" s="282">
        <v>45512</v>
      </c>
      <c r="GJ10" s="282">
        <v>45512</v>
      </c>
      <c r="GK10" s="282">
        <v>45512</v>
      </c>
      <c r="GL10" s="282">
        <v>45512</v>
      </c>
      <c r="GM10" s="282">
        <v>45512</v>
      </c>
      <c r="GN10" s="282">
        <v>45512</v>
      </c>
      <c r="GO10" s="282">
        <v>45512</v>
      </c>
      <c r="GP10" s="282">
        <v>45512</v>
      </c>
      <c r="GQ10" s="282">
        <v>45512</v>
      </c>
      <c r="GR10" s="282">
        <v>45512</v>
      </c>
      <c r="GS10" s="282">
        <v>45513</v>
      </c>
      <c r="GT10" s="282">
        <v>45513</v>
      </c>
      <c r="GU10" s="282">
        <v>45516</v>
      </c>
      <c r="GV10" s="282">
        <v>45516</v>
      </c>
      <c r="GW10" s="282">
        <v>45516</v>
      </c>
      <c r="GX10" s="282">
        <v>45516</v>
      </c>
      <c r="GY10" s="282">
        <v>45516</v>
      </c>
      <c r="GZ10" s="282">
        <v>45526</v>
      </c>
      <c r="HA10" s="282">
        <v>45526</v>
      </c>
      <c r="HB10" s="282">
        <v>45526</v>
      </c>
      <c r="HC10" s="282">
        <v>45526</v>
      </c>
      <c r="HD10" s="282">
        <v>45526</v>
      </c>
      <c r="HE10" s="282">
        <v>45526</v>
      </c>
      <c r="HF10" s="282">
        <v>45526</v>
      </c>
      <c r="HG10" s="282">
        <v>45518</v>
      </c>
      <c r="HH10" s="282">
        <v>45518</v>
      </c>
      <c r="HI10" s="282">
        <v>45532</v>
      </c>
      <c r="HJ10" s="282">
        <v>45532</v>
      </c>
      <c r="HK10" s="282">
        <v>45532</v>
      </c>
      <c r="HL10" s="282">
        <v>45532</v>
      </c>
      <c r="HM10" s="282">
        <v>45532</v>
      </c>
      <c r="HN10" s="282">
        <v>45563</v>
      </c>
      <c r="HO10" s="282">
        <v>45532</v>
      </c>
      <c r="HP10" s="282">
        <v>45532</v>
      </c>
      <c r="HQ10" s="282">
        <v>45532</v>
      </c>
      <c r="HR10" s="282">
        <v>45541</v>
      </c>
      <c r="HS10" s="282">
        <v>45541</v>
      </c>
      <c r="HT10" s="282">
        <v>45548</v>
      </c>
      <c r="HU10" s="282">
        <v>45551</v>
      </c>
      <c r="HV10" s="282">
        <v>45551</v>
      </c>
      <c r="HW10" s="282">
        <v>45551</v>
      </c>
      <c r="HX10" s="282">
        <v>45551</v>
      </c>
      <c r="HY10" s="282">
        <v>45551</v>
      </c>
      <c r="HZ10" s="282">
        <v>45551</v>
      </c>
      <c r="IA10" s="282">
        <v>45554</v>
      </c>
      <c r="IB10" s="282">
        <v>45554</v>
      </c>
      <c r="IC10" s="282">
        <v>45554</v>
      </c>
      <c r="ID10" s="282">
        <v>45554</v>
      </c>
      <c r="IE10" s="282">
        <v>45554</v>
      </c>
      <c r="IF10" s="282">
        <v>45554</v>
      </c>
      <c r="IG10" s="282">
        <v>45558</v>
      </c>
      <c r="IH10" s="282">
        <v>45558</v>
      </c>
      <c r="II10" s="282">
        <v>45566</v>
      </c>
      <c r="IJ10" s="282">
        <v>45566</v>
      </c>
      <c r="IK10" s="282">
        <v>45566</v>
      </c>
      <c r="IL10" s="282">
        <v>45566</v>
      </c>
      <c r="IM10" s="282">
        <v>45566</v>
      </c>
      <c r="IN10" s="282" t="s">
        <v>643</v>
      </c>
      <c r="IO10" s="282">
        <v>45573</v>
      </c>
      <c r="IP10" s="282">
        <v>45574</v>
      </c>
      <c r="IQ10" s="282">
        <v>45575</v>
      </c>
      <c r="IR10" s="282">
        <v>45576</v>
      </c>
      <c r="IS10" s="282">
        <v>45576</v>
      </c>
      <c r="IT10" s="282">
        <v>45576</v>
      </c>
      <c r="IU10" s="282">
        <v>45576</v>
      </c>
      <c r="IV10" s="282">
        <v>45576</v>
      </c>
      <c r="IW10" s="282">
        <v>45576</v>
      </c>
      <c r="IX10" s="282">
        <v>45576</v>
      </c>
      <c r="IY10" s="282">
        <v>45576</v>
      </c>
      <c r="IZ10" s="282">
        <v>45576</v>
      </c>
      <c r="JA10" s="282">
        <v>45576</v>
      </c>
      <c r="JB10" s="282">
        <v>45576</v>
      </c>
      <c r="JC10" s="282">
        <v>45579</v>
      </c>
      <c r="JD10" s="282">
        <v>45579</v>
      </c>
      <c r="JE10" s="282">
        <v>45580</v>
      </c>
      <c r="JF10" s="282">
        <v>45586</v>
      </c>
      <c r="JG10" s="282">
        <v>45586</v>
      </c>
      <c r="JH10" s="282">
        <v>45588</v>
      </c>
      <c r="JI10" s="282">
        <v>45588</v>
      </c>
      <c r="JJ10" s="282">
        <v>45594</v>
      </c>
      <c r="JK10" s="282">
        <v>45595</v>
      </c>
      <c r="JL10" s="282">
        <v>45596</v>
      </c>
      <c r="JM10" s="282">
        <v>45596</v>
      </c>
      <c r="JN10" s="282">
        <v>45597</v>
      </c>
      <c r="JO10" s="282">
        <v>45597</v>
      </c>
      <c r="JP10" s="282">
        <v>45597</v>
      </c>
      <c r="JQ10" s="282">
        <v>45569</v>
      </c>
      <c r="JR10" s="282">
        <v>45600</v>
      </c>
      <c r="JS10" s="282">
        <v>45600</v>
      </c>
      <c r="JT10" s="282">
        <v>45600</v>
      </c>
      <c r="JU10" s="282">
        <v>45600</v>
      </c>
      <c r="JV10" s="282">
        <v>45600</v>
      </c>
      <c r="JW10" s="282">
        <v>45604</v>
      </c>
      <c r="JX10" s="282">
        <v>45604</v>
      </c>
      <c r="JY10" s="282">
        <v>45607</v>
      </c>
      <c r="JZ10" s="282">
        <v>45610</v>
      </c>
      <c r="KA10" s="282">
        <v>45610</v>
      </c>
      <c r="KB10" s="282">
        <v>45611</v>
      </c>
      <c r="KC10" s="282">
        <v>45611</v>
      </c>
      <c r="KD10" s="282">
        <v>45614</v>
      </c>
      <c r="KE10" s="282">
        <v>45614</v>
      </c>
      <c r="KF10" s="282">
        <v>45615</v>
      </c>
      <c r="KG10" s="282">
        <v>45615</v>
      </c>
      <c r="KH10" s="282">
        <v>45617</v>
      </c>
      <c r="KI10" s="282">
        <v>45618</v>
      </c>
      <c r="KJ10" s="282">
        <v>45618</v>
      </c>
      <c r="KK10" s="282">
        <v>45618</v>
      </c>
      <c r="KL10" s="282">
        <v>45621</v>
      </c>
      <c r="KM10" s="282">
        <v>45621</v>
      </c>
      <c r="KN10" s="282">
        <v>45621</v>
      </c>
      <c r="KO10" s="282">
        <v>45621</v>
      </c>
      <c r="KP10" s="282">
        <v>45621</v>
      </c>
      <c r="KQ10" s="282">
        <v>45621</v>
      </c>
      <c r="KR10" s="282">
        <v>45621</v>
      </c>
      <c r="KS10" s="282">
        <v>45621</v>
      </c>
      <c r="KT10" s="282">
        <v>45621</v>
      </c>
      <c r="KU10" s="282">
        <v>45621</v>
      </c>
      <c r="KV10" s="282">
        <v>45621</v>
      </c>
      <c r="KW10" s="282">
        <v>45621</v>
      </c>
      <c r="KX10" s="282">
        <v>45621</v>
      </c>
      <c r="KY10" s="282">
        <v>45621</v>
      </c>
      <c r="KZ10" s="282">
        <v>45621</v>
      </c>
      <c r="LA10" s="282">
        <v>45621</v>
      </c>
      <c r="LB10" s="282">
        <v>45621</v>
      </c>
      <c r="LC10" s="282">
        <v>45621</v>
      </c>
      <c r="LD10" s="282">
        <v>45621</v>
      </c>
      <c r="LE10" s="282">
        <v>45621</v>
      </c>
      <c r="LF10" s="282">
        <v>45621</v>
      </c>
      <c r="LG10" s="282">
        <v>45622</v>
      </c>
      <c r="LH10" s="282">
        <v>45622</v>
      </c>
      <c r="LI10" s="282">
        <v>45652</v>
      </c>
      <c r="LJ10" s="282">
        <v>45643</v>
      </c>
      <c r="LK10" s="282">
        <v>45621</v>
      </c>
      <c r="LL10" s="282">
        <v>45621</v>
      </c>
      <c r="LM10" s="282">
        <v>45621</v>
      </c>
      <c r="LN10" s="1115">
        <v>45628</v>
      </c>
      <c r="LO10" s="1115">
        <v>45628</v>
      </c>
      <c r="LP10" s="282">
        <v>45649</v>
      </c>
      <c r="LQ10" s="282">
        <v>45649</v>
      </c>
      <c r="LR10" s="282">
        <v>45649</v>
      </c>
      <c r="LS10" s="282">
        <v>45649</v>
      </c>
      <c r="LT10" s="282">
        <v>45649</v>
      </c>
      <c r="LU10" s="1131"/>
      <c r="LV10" s="1131"/>
      <c r="LW10" s="282">
        <v>45652</v>
      </c>
      <c r="LX10" s="282">
        <v>45652</v>
      </c>
      <c r="LY10" s="557">
        <v>45656</v>
      </c>
      <c r="LZ10" s="557">
        <v>45656</v>
      </c>
      <c r="MA10" s="1142"/>
      <c r="MB10" s="557">
        <v>46021</v>
      </c>
      <c r="MC10" s="557">
        <v>46021</v>
      </c>
      <c r="MD10" s="557">
        <v>45659</v>
      </c>
      <c r="ME10" s="557">
        <v>45659</v>
      </c>
      <c r="MF10" s="557">
        <v>45664</v>
      </c>
      <c r="MG10" s="557">
        <v>45664</v>
      </c>
      <c r="MH10" s="557">
        <v>45666</v>
      </c>
      <c r="MI10" s="557">
        <v>45671</v>
      </c>
      <c r="MJ10" s="557">
        <v>45671</v>
      </c>
      <c r="MK10" s="557">
        <v>45672</v>
      </c>
      <c r="ML10" s="557">
        <v>45672</v>
      </c>
      <c r="MM10" s="557">
        <v>45672</v>
      </c>
      <c r="MN10" s="557">
        <v>45672</v>
      </c>
      <c r="MO10" s="557">
        <v>45672</v>
      </c>
      <c r="MP10" s="557">
        <v>45677</v>
      </c>
      <c r="MQ10" s="557">
        <v>45313</v>
      </c>
      <c r="MR10" s="557">
        <v>45680</v>
      </c>
      <c r="MS10" s="557">
        <v>45680</v>
      </c>
      <c r="MT10" s="557">
        <v>45680</v>
      </c>
      <c r="MU10" s="557">
        <v>45680</v>
      </c>
      <c r="MV10" s="557">
        <v>45672</v>
      </c>
      <c r="MW10" s="557">
        <v>0</v>
      </c>
      <c r="MX10" s="557">
        <v>45686</v>
      </c>
      <c r="MY10" s="557">
        <v>45687</v>
      </c>
      <c r="MZ10" s="557" t="s">
        <v>643</v>
      </c>
      <c r="NA10" s="557">
        <v>45688</v>
      </c>
    </row>
    <row r="11" spans="1:365" ht="15" customHeight="1">
      <c r="A11" s="68" t="s">
        <v>1175</v>
      </c>
      <c r="B11" s="68">
        <v>0</v>
      </c>
      <c r="C11" s="68">
        <f t="shared" ref="C11" si="35">B53</f>
        <v>0</v>
      </c>
      <c r="D11" s="68">
        <f>B53</f>
        <v>0</v>
      </c>
      <c r="E11" s="68">
        <f>C53</f>
        <v>0</v>
      </c>
      <c r="F11" s="68">
        <f t="shared" ref="F11" si="36">E53</f>
        <v>0</v>
      </c>
      <c r="G11" s="68">
        <f t="shared" ref="G11" si="37">F53</f>
        <v>313</v>
      </c>
      <c r="H11" s="68">
        <f t="shared" ref="H11" si="38">G53</f>
        <v>317</v>
      </c>
      <c r="I11" s="68">
        <f t="shared" ref="I11" si="39">H53</f>
        <v>131</v>
      </c>
      <c r="J11" s="68">
        <f t="shared" ref="J11" si="40">I53</f>
        <v>0</v>
      </c>
      <c r="K11" s="68">
        <f t="shared" ref="K11" si="41">J53</f>
        <v>90</v>
      </c>
      <c r="L11" s="68">
        <f t="shared" ref="L11" si="42">K53</f>
        <v>603</v>
      </c>
      <c r="M11" s="68">
        <f t="shared" ref="M11" si="43">L53</f>
        <v>492</v>
      </c>
      <c r="N11" s="68">
        <f t="shared" ref="N11" si="44">M53</f>
        <v>555</v>
      </c>
      <c r="O11" s="68">
        <f t="shared" ref="O11" si="45">N53</f>
        <v>227</v>
      </c>
      <c r="P11" s="68">
        <f t="shared" ref="P11" si="46">O53</f>
        <v>60</v>
      </c>
      <c r="Q11" s="68">
        <f t="shared" ref="Q11" si="47">P53</f>
        <v>212</v>
      </c>
      <c r="R11" s="68">
        <f t="shared" ref="R11" si="48">Q53</f>
        <v>0</v>
      </c>
      <c r="S11" s="68">
        <f t="shared" ref="S11" si="49">R53</f>
        <v>119</v>
      </c>
      <c r="T11" s="68">
        <f t="shared" ref="T11" si="50">S53</f>
        <v>659</v>
      </c>
      <c r="U11" s="68">
        <f t="shared" ref="U11" si="51">T53</f>
        <v>0</v>
      </c>
      <c r="V11" s="68">
        <f t="shared" ref="V11" si="52">U53</f>
        <v>1147</v>
      </c>
      <c r="W11" s="68">
        <f t="shared" ref="W11" si="53">V53</f>
        <v>667</v>
      </c>
      <c r="X11" s="68">
        <f t="shared" ref="X11" si="54">W53</f>
        <v>0</v>
      </c>
      <c r="Y11" s="68">
        <f t="shared" ref="Y11" si="55">X53</f>
        <v>0</v>
      </c>
      <c r="Z11" s="68">
        <f t="shared" ref="Z11" si="56">Y53</f>
        <v>0</v>
      </c>
      <c r="AA11" s="68">
        <f t="shared" ref="AA11" si="57">Z53</f>
        <v>248</v>
      </c>
      <c r="AB11" s="68">
        <f t="shared" ref="AB11" si="58">AA53</f>
        <v>130</v>
      </c>
      <c r="AC11" s="68">
        <f t="shared" ref="AC11" si="59">AB53</f>
        <v>0</v>
      </c>
      <c r="AD11" s="68">
        <f t="shared" ref="AD11" si="60">AC53</f>
        <v>15</v>
      </c>
      <c r="AE11" s="68">
        <f t="shared" ref="AE11" si="61">AD53</f>
        <v>0</v>
      </c>
      <c r="AF11" s="68">
        <f t="shared" ref="AF11" si="62">AE53</f>
        <v>19</v>
      </c>
      <c r="AG11" s="68">
        <f t="shared" ref="AG11" si="63">AF53</f>
        <v>0</v>
      </c>
      <c r="AH11" s="68">
        <f t="shared" ref="AH11" si="64">AG53</f>
        <v>0</v>
      </c>
      <c r="AI11" s="68">
        <f t="shared" ref="AI11" si="65">AH53</f>
        <v>0</v>
      </c>
      <c r="AJ11" s="68">
        <f t="shared" ref="AJ11" si="66">AI53</f>
        <v>695</v>
      </c>
      <c r="AK11" s="68">
        <f t="shared" ref="AK11" si="67">AJ53</f>
        <v>694</v>
      </c>
      <c r="AL11" s="68">
        <f t="shared" ref="AL11" si="68">AK53</f>
        <v>278</v>
      </c>
      <c r="AM11" s="68">
        <f t="shared" ref="AM11" si="69">AL53</f>
        <v>451</v>
      </c>
      <c r="AN11" s="68">
        <f t="shared" ref="AN11" si="70">AM53</f>
        <v>30</v>
      </c>
      <c r="AO11" s="68">
        <f t="shared" ref="AO11" si="71">AN53</f>
        <v>0</v>
      </c>
      <c r="AP11" s="68">
        <f t="shared" ref="AP11" si="72">AO53</f>
        <v>0</v>
      </c>
      <c r="AQ11" s="68">
        <f t="shared" ref="AQ11" si="73">AP53</f>
        <v>0</v>
      </c>
      <c r="AR11" s="68">
        <f t="shared" ref="AR11" si="74">AQ53</f>
        <v>52</v>
      </c>
      <c r="AS11" s="68">
        <f t="shared" ref="AS11" si="75">AR53</f>
        <v>0</v>
      </c>
      <c r="AT11" s="68">
        <f t="shared" ref="AT11" si="76">AS53</f>
        <v>0</v>
      </c>
      <c r="AU11" s="68">
        <f t="shared" ref="AU11" si="77">AT53</f>
        <v>0</v>
      </c>
      <c r="AV11" s="68">
        <f t="shared" ref="AV11" si="78">AU53</f>
        <v>366</v>
      </c>
      <c r="AW11" s="68">
        <f t="shared" ref="AW11" si="79">AV53</f>
        <v>986</v>
      </c>
      <c r="AX11" s="68">
        <f t="shared" ref="AX11" si="80">AW53</f>
        <v>448</v>
      </c>
      <c r="AY11" s="68">
        <f t="shared" ref="AY11" si="81">AX53</f>
        <v>0</v>
      </c>
      <c r="AZ11" s="68">
        <f t="shared" ref="AZ11" si="82">AY53</f>
        <v>0</v>
      </c>
      <c r="BA11" s="68">
        <f t="shared" ref="BA11" si="83">AZ53</f>
        <v>195</v>
      </c>
      <c r="BB11" s="68">
        <f t="shared" ref="BB11" si="84">BA53</f>
        <v>85</v>
      </c>
      <c r="BC11" s="68">
        <f t="shared" ref="BC11" si="85">BB53</f>
        <v>0</v>
      </c>
      <c r="BD11" s="68">
        <f t="shared" ref="BD11" si="86">BC53</f>
        <v>1014</v>
      </c>
      <c r="BE11" s="68">
        <f t="shared" ref="BE11" si="87">BD53</f>
        <v>463</v>
      </c>
      <c r="BF11" s="68">
        <f t="shared" ref="BF11" si="88">BE53</f>
        <v>1</v>
      </c>
      <c r="BG11" s="68">
        <f t="shared" ref="BG11" si="89">BF53</f>
        <v>1</v>
      </c>
      <c r="BH11" s="68">
        <f t="shared" ref="BH11" si="90">BG53</f>
        <v>1</v>
      </c>
      <c r="BI11" s="68">
        <f t="shared" ref="BI11" si="91">BH53</f>
        <v>0</v>
      </c>
      <c r="BJ11" s="68">
        <f t="shared" ref="BJ11" si="92">BI53</f>
        <v>0</v>
      </c>
      <c r="BK11" s="68">
        <f t="shared" ref="BK11" si="93">BJ53</f>
        <v>0</v>
      </c>
      <c r="BL11" s="68">
        <f t="shared" ref="BL11" si="94">BK53</f>
        <v>4</v>
      </c>
      <c r="BM11" s="68">
        <f t="shared" ref="BM11" si="95">BL53</f>
        <v>0</v>
      </c>
      <c r="BN11" s="68">
        <f t="shared" ref="BN11" si="96">BM53</f>
        <v>0</v>
      </c>
      <c r="BO11" s="68">
        <f t="shared" ref="BO11" si="97">BN53</f>
        <v>576</v>
      </c>
      <c r="BP11" s="68">
        <f t="shared" ref="BP11" si="98">BO53</f>
        <v>164</v>
      </c>
      <c r="BQ11" s="68">
        <f t="shared" ref="BQ11" si="99">BP53</f>
        <v>40</v>
      </c>
      <c r="BR11" s="68">
        <f t="shared" ref="BR11" si="100">BQ53</f>
        <v>289</v>
      </c>
      <c r="BS11" s="68">
        <f t="shared" ref="BS11" si="101">BR53</f>
        <v>460</v>
      </c>
      <c r="BT11" s="68">
        <f t="shared" ref="BT11" si="102">BS53</f>
        <v>802</v>
      </c>
      <c r="BU11" s="68">
        <f t="shared" ref="BU11" si="103">BT53</f>
        <v>3</v>
      </c>
      <c r="BV11" s="68">
        <f t="shared" ref="BV11" si="104">BU53</f>
        <v>161</v>
      </c>
      <c r="BW11" s="68">
        <f t="shared" ref="BW11" si="105">BV53</f>
        <v>85</v>
      </c>
      <c r="BX11" s="68">
        <f t="shared" ref="BX11" si="106">BW53</f>
        <v>14</v>
      </c>
      <c r="BY11" s="68">
        <f t="shared" ref="BY11" si="107">BX53</f>
        <v>0</v>
      </c>
      <c r="BZ11" s="68">
        <f t="shared" ref="BZ11" si="108">BY53</f>
        <v>201</v>
      </c>
      <c r="CA11" s="68">
        <f t="shared" ref="CA11" si="109">BZ53</f>
        <v>0</v>
      </c>
      <c r="CB11" s="68">
        <f t="shared" ref="CB11" si="110">CA53</f>
        <v>59</v>
      </c>
      <c r="CC11" s="68">
        <f t="shared" ref="CC11" si="111">CB53</f>
        <v>0</v>
      </c>
      <c r="CD11" s="68">
        <f t="shared" ref="CD11" si="112">CC53</f>
        <v>299</v>
      </c>
      <c r="CE11" s="68">
        <f t="shared" ref="CE11" si="113">CD53</f>
        <v>1145</v>
      </c>
      <c r="CF11" s="68">
        <f t="shared" ref="CF11" si="114">CE53</f>
        <v>0</v>
      </c>
      <c r="CG11" s="68">
        <f t="shared" ref="CG11" si="115">CF53</f>
        <v>564</v>
      </c>
      <c r="CH11" s="68">
        <f t="shared" ref="CH11" si="116">CG53</f>
        <v>0</v>
      </c>
      <c r="CI11" s="68">
        <f t="shared" ref="CI11" si="117">CH53</f>
        <v>0</v>
      </c>
      <c r="CJ11" s="68">
        <f t="shared" ref="CJ11" si="118">CI53</f>
        <v>171</v>
      </c>
      <c r="CK11" s="68">
        <f t="shared" ref="CK11" si="119">CJ53</f>
        <v>533</v>
      </c>
      <c r="CL11" s="68">
        <f t="shared" ref="CL11" si="120">CK53</f>
        <v>558</v>
      </c>
      <c r="CM11" s="68">
        <f t="shared" ref="CM11" si="121">CL53</f>
        <v>1871</v>
      </c>
      <c r="CN11" s="68">
        <f t="shared" ref="CN11" si="122">CM53</f>
        <v>770</v>
      </c>
      <c r="CO11" s="68">
        <f t="shared" ref="CO11" si="123">CN53</f>
        <v>3</v>
      </c>
      <c r="CP11" s="68">
        <f t="shared" ref="CP11" si="124">CO53</f>
        <v>0</v>
      </c>
      <c r="CQ11" s="68">
        <f t="shared" ref="CQ11" si="125">CP53</f>
        <v>65</v>
      </c>
      <c r="CR11" s="68">
        <f t="shared" ref="CR11" si="126">CQ53</f>
        <v>442</v>
      </c>
      <c r="CS11" s="68">
        <f t="shared" ref="CS11" si="127">CR53</f>
        <v>1</v>
      </c>
      <c r="CT11" s="68">
        <f t="shared" ref="CT11" si="128">CS53</f>
        <v>0</v>
      </c>
      <c r="CU11" s="68">
        <f t="shared" ref="CU11" si="129">CT53</f>
        <v>0</v>
      </c>
      <c r="CV11" s="68">
        <f t="shared" ref="CV11" si="130">CU53</f>
        <v>0</v>
      </c>
      <c r="CW11" s="68">
        <f t="shared" ref="CW11" si="131">CV53</f>
        <v>0</v>
      </c>
      <c r="CX11" s="68">
        <f t="shared" ref="CX11" si="132">CW53</f>
        <v>157</v>
      </c>
      <c r="CY11" s="68">
        <f t="shared" ref="CY11" si="133">CX53</f>
        <v>4</v>
      </c>
      <c r="CZ11" s="68">
        <f t="shared" ref="CZ11" si="134">CY53</f>
        <v>361</v>
      </c>
      <c r="DA11" s="68">
        <f t="shared" ref="DA11" si="135">CZ53</f>
        <v>0</v>
      </c>
      <c r="DB11" s="68">
        <f t="shared" ref="DB11" si="136">DA53</f>
        <v>0</v>
      </c>
      <c r="DC11" s="68">
        <f t="shared" ref="DC11" si="137">DB53</f>
        <v>0</v>
      </c>
      <c r="DD11" s="68">
        <f t="shared" ref="DD11" si="138">DC53</f>
        <v>0</v>
      </c>
      <c r="DE11" s="68">
        <f t="shared" ref="DE11" si="139">DD53</f>
        <v>0</v>
      </c>
      <c r="DF11" s="68">
        <f t="shared" ref="DF11" si="140">DE53</f>
        <v>345</v>
      </c>
      <c r="DG11" s="68">
        <f t="shared" ref="DG11" si="141">DF53</f>
        <v>0</v>
      </c>
      <c r="DH11" s="68">
        <f t="shared" ref="DH11" si="142">DG53</f>
        <v>0</v>
      </c>
      <c r="DI11" s="68">
        <f t="shared" ref="DI11" si="143">DH53</f>
        <v>0</v>
      </c>
      <c r="DJ11" s="68">
        <f t="shared" ref="DJ11" si="144">DI53</f>
        <v>0</v>
      </c>
      <c r="DK11" s="68">
        <f t="shared" ref="DK11" si="145">DJ53</f>
        <v>0</v>
      </c>
      <c r="DL11" s="68">
        <f t="shared" ref="DL11" si="146">DK53</f>
        <v>267</v>
      </c>
      <c r="DM11" s="68">
        <f t="shared" ref="DM11" si="147">DL53</f>
        <v>0</v>
      </c>
      <c r="DN11" s="68">
        <f t="shared" ref="DN11" si="148">DM53</f>
        <v>491</v>
      </c>
      <c r="DO11" s="68">
        <f t="shared" ref="DO11" si="149">DN53</f>
        <v>236</v>
      </c>
      <c r="DP11" s="68">
        <f t="shared" ref="DP11" si="150">DO53</f>
        <v>257</v>
      </c>
      <c r="DQ11" s="68">
        <f t="shared" ref="DQ11" si="151">DP53</f>
        <v>0</v>
      </c>
      <c r="DR11" s="68">
        <f t="shared" ref="DR11" si="152">DQ53</f>
        <v>0</v>
      </c>
      <c r="DS11" s="68">
        <f t="shared" ref="DS11" si="153">DR53</f>
        <v>342</v>
      </c>
      <c r="DT11" s="68">
        <f t="shared" ref="DT11" si="154">DS53</f>
        <v>0</v>
      </c>
      <c r="DU11" s="68">
        <f t="shared" ref="DU11" si="155">DT53</f>
        <v>293</v>
      </c>
      <c r="DV11" s="68">
        <f t="shared" ref="DV11" si="156">DU53</f>
        <v>243</v>
      </c>
      <c r="DW11" s="68">
        <f t="shared" ref="DW11" si="157">DV53</f>
        <v>529</v>
      </c>
      <c r="DX11" s="68">
        <f t="shared" ref="DX11" si="158">DW53</f>
        <v>0</v>
      </c>
      <c r="DY11" s="68">
        <f t="shared" ref="DY11" si="159">DX53</f>
        <v>202</v>
      </c>
      <c r="DZ11" s="68">
        <f t="shared" ref="DZ11" si="160">DY53</f>
        <v>1</v>
      </c>
      <c r="EA11" s="68">
        <f t="shared" ref="EA11" si="161">DZ53</f>
        <v>577</v>
      </c>
      <c r="EB11" s="68">
        <f t="shared" ref="EB11" si="162">EA53</f>
        <v>37</v>
      </c>
      <c r="EC11" s="68">
        <f t="shared" ref="EC11" si="163">EB53</f>
        <v>0</v>
      </c>
      <c r="ED11" s="68">
        <f t="shared" ref="ED11" si="164">EC53</f>
        <v>522</v>
      </c>
      <c r="EE11" s="68">
        <f t="shared" ref="EE11" si="165">ED53</f>
        <v>258</v>
      </c>
      <c r="EF11" s="68">
        <f t="shared" ref="EF11" si="166">EE53</f>
        <v>258</v>
      </c>
      <c r="EG11" s="68">
        <f t="shared" ref="EG11" si="167">EF53</f>
        <v>0</v>
      </c>
      <c r="EH11" s="68">
        <f t="shared" ref="EH11" si="168">EG53</f>
        <v>844</v>
      </c>
      <c r="EI11" s="68">
        <f t="shared" ref="EI11" si="169">EH53</f>
        <v>967</v>
      </c>
      <c r="EJ11" s="68">
        <f t="shared" ref="EJ11" si="170">EI53</f>
        <v>1</v>
      </c>
      <c r="EK11" s="68">
        <f t="shared" ref="EK11" si="171">EJ53</f>
        <v>0</v>
      </c>
      <c r="EL11" s="68">
        <f t="shared" ref="EL11" si="172">EK53</f>
        <v>0</v>
      </c>
      <c r="EM11" s="68">
        <f t="shared" ref="EM11" si="173">EL53</f>
        <v>353</v>
      </c>
      <c r="EN11" s="68">
        <f t="shared" ref="EN11" si="174">EM53</f>
        <v>19</v>
      </c>
      <c r="EO11" s="68">
        <f t="shared" ref="EO11" si="175">EN53</f>
        <v>417</v>
      </c>
      <c r="EP11" s="68">
        <f t="shared" ref="EP11" si="176">EO53</f>
        <v>780</v>
      </c>
      <c r="EQ11" s="68">
        <f t="shared" ref="EQ11" si="177">EP53</f>
        <v>589</v>
      </c>
      <c r="ER11" s="68">
        <f t="shared" ref="ER11" si="178">EQ53</f>
        <v>0</v>
      </c>
      <c r="ES11" s="68">
        <f t="shared" ref="ES11" si="179">ER53</f>
        <v>0</v>
      </c>
      <c r="ET11" s="68">
        <f t="shared" ref="ET11" si="180">ES53</f>
        <v>0</v>
      </c>
      <c r="EU11" s="68">
        <f t="shared" ref="EU11" si="181">ET53</f>
        <v>119</v>
      </c>
      <c r="EV11" s="68">
        <f t="shared" ref="EV11" si="182">EU53</f>
        <v>729</v>
      </c>
      <c r="EW11" s="68">
        <f t="shared" ref="EW11" si="183">EV53</f>
        <v>1296</v>
      </c>
      <c r="EX11" s="68">
        <f t="shared" ref="EX11" si="184">EW53</f>
        <v>819</v>
      </c>
      <c r="EY11" s="68">
        <f t="shared" ref="EY11" si="185">EX53</f>
        <v>1011</v>
      </c>
      <c r="EZ11" s="68">
        <f t="shared" ref="EZ11" si="186">EY53</f>
        <v>465</v>
      </c>
      <c r="FA11" s="68">
        <f t="shared" ref="FA11" si="187">EZ53</f>
        <v>34</v>
      </c>
      <c r="FB11" s="68">
        <f t="shared" ref="FB11" si="188">FA53</f>
        <v>144</v>
      </c>
      <c r="FC11" s="68">
        <f t="shared" ref="FC11" si="189">FB53</f>
        <v>354</v>
      </c>
      <c r="FD11" s="68">
        <f t="shared" ref="FD11" si="190">FC53</f>
        <v>763</v>
      </c>
      <c r="FE11" s="68">
        <f t="shared" ref="FE11" si="191">FD53</f>
        <v>85</v>
      </c>
      <c r="FF11" s="68">
        <f t="shared" ref="FF11" si="192">FE53</f>
        <v>743</v>
      </c>
      <c r="FG11" s="68">
        <f t="shared" ref="FG11" si="193">FF53</f>
        <v>1164</v>
      </c>
      <c r="FH11" s="68">
        <f t="shared" ref="FH11" si="194">FG53</f>
        <v>541</v>
      </c>
      <c r="FI11" s="68">
        <f t="shared" ref="FI11" si="195">FH53</f>
        <v>1430</v>
      </c>
      <c r="FJ11" s="68">
        <f t="shared" ref="FJ11" si="196">FI53</f>
        <v>608</v>
      </c>
      <c r="FK11" s="68">
        <f t="shared" ref="FK11" si="197">FJ53</f>
        <v>569</v>
      </c>
      <c r="FL11" s="68">
        <f t="shared" ref="FL11" si="198">FK53</f>
        <v>565</v>
      </c>
      <c r="FM11" s="68">
        <f t="shared" ref="FM11" si="199">FL53</f>
        <v>2142</v>
      </c>
      <c r="FN11" s="68">
        <f t="shared" ref="FN11" si="200">FM53</f>
        <v>12</v>
      </c>
      <c r="FO11" s="68">
        <f t="shared" ref="FO11" si="201">FN53</f>
        <v>72</v>
      </c>
      <c r="FP11" s="68">
        <f t="shared" ref="FP11" si="202">FO53</f>
        <v>1304</v>
      </c>
      <c r="FQ11" s="68">
        <f t="shared" ref="FQ11" si="203">FP53</f>
        <v>815</v>
      </c>
      <c r="FR11" s="68">
        <f t="shared" ref="FR11" si="204">FQ53</f>
        <v>1434</v>
      </c>
      <c r="FS11" s="68">
        <f t="shared" ref="FS11" si="205">FR53</f>
        <v>804</v>
      </c>
      <c r="FT11" s="68">
        <f t="shared" ref="FT11" si="206">FS53</f>
        <v>806</v>
      </c>
      <c r="FU11" s="68">
        <f t="shared" ref="FU11" si="207">FT53</f>
        <v>0</v>
      </c>
      <c r="FV11" s="68">
        <f t="shared" ref="FV11" si="208">FU53</f>
        <v>0</v>
      </c>
      <c r="FW11" s="68">
        <f t="shared" ref="FW11" si="209">FV53</f>
        <v>1430</v>
      </c>
      <c r="FX11" s="68">
        <f t="shared" ref="FX11" si="210">FW53</f>
        <v>679</v>
      </c>
      <c r="FY11" s="68">
        <f t="shared" ref="FY11" si="211">FX53</f>
        <v>1560</v>
      </c>
      <c r="FZ11" s="68">
        <f t="shared" ref="FZ11" si="212">FY53</f>
        <v>761</v>
      </c>
      <c r="GA11" s="68">
        <f t="shared" ref="GA11" si="213">FZ53</f>
        <v>101</v>
      </c>
      <c r="GB11" s="68">
        <f t="shared" ref="GB11" si="214">GA53</f>
        <v>376</v>
      </c>
      <c r="GC11" s="68">
        <f t="shared" ref="GC11" si="215">GB53</f>
        <v>474</v>
      </c>
      <c r="GD11" s="68">
        <f t="shared" ref="GD11" si="216">GC53</f>
        <v>514</v>
      </c>
      <c r="GE11" s="68">
        <f t="shared" ref="GE11" si="217">GD53</f>
        <v>383</v>
      </c>
      <c r="GF11" s="68">
        <f t="shared" ref="GF11" si="218">GE53</f>
        <v>222</v>
      </c>
      <c r="GG11" s="68">
        <f t="shared" ref="GG11" si="219">GF53</f>
        <v>10</v>
      </c>
      <c r="GH11" s="68">
        <f t="shared" ref="GH11" si="220">GG53</f>
        <v>329</v>
      </c>
      <c r="GI11" s="68">
        <f t="shared" ref="GI11" si="221">GH53</f>
        <v>0</v>
      </c>
      <c r="GJ11" s="68">
        <f t="shared" ref="GJ11" si="222">GI53</f>
        <v>0</v>
      </c>
      <c r="GK11" s="68">
        <f t="shared" ref="GK11" si="223">GJ53</f>
        <v>1302</v>
      </c>
      <c r="GL11" s="68">
        <f t="shared" ref="GL11" si="224">GK53</f>
        <v>0</v>
      </c>
      <c r="GM11" s="68">
        <f t="shared" ref="GM11" si="225">GL53</f>
        <v>1244</v>
      </c>
      <c r="GN11" s="68">
        <f t="shared" ref="GN11" si="226">GM53</f>
        <v>514</v>
      </c>
      <c r="GO11" s="68">
        <f t="shared" ref="GO11" si="227">GN53</f>
        <v>338</v>
      </c>
      <c r="GP11" s="68">
        <f t="shared" ref="GP11" si="228">GO53</f>
        <v>8</v>
      </c>
      <c r="GQ11" s="68">
        <f t="shared" ref="GQ11" si="229">GP53</f>
        <v>394</v>
      </c>
      <c r="GR11" s="68">
        <f t="shared" ref="GR11" si="230">GQ53</f>
        <v>817</v>
      </c>
      <c r="GS11" s="68">
        <f t="shared" ref="GS11" si="231">GR53</f>
        <v>1108</v>
      </c>
      <c r="GT11" s="68">
        <f t="shared" ref="GT11" si="232">GS53</f>
        <v>602</v>
      </c>
      <c r="GU11" s="68">
        <f t="shared" ref="GU11" si="233">GT53</f>
        <v>729</v>
      </c>
      <c r="GV11" s="68">
        <f t="shared" ref="GV11" si="234">GU53</f>
        <v>13</v>
      </c>
      <c r="GW11" s="68">
        <f t="shared" ref="GW11" si="235">GV53</f>
        <v>0</v>
      </c>
      <c r="GX11" s="68">
        <f t="shared" ref="GX11" si="236">GW53</f>
        <v>0</v>
      </c>
      <c r="GY11" s="68">
        <f t="shared" ref="GY11" si="237">GX53</f>
        <v>294</v>
      </c>
      <c r="GZ11" s="68">
        <f t="shared" ref="GZ11" si="238">GY53</f>
        <v>1570</v>
      </c>
      <c r="HA11" s="68">
        <f t="shared" ref="HA11" si="239">GZ53</f>
        <v>670</v>
      </c>
      <c r="HB11" s="68">
        <f t="shared" ref="HB11" si="240">HA53</f>
        <v>0</v>
      </c>
      <c r="HC11" s="68">
        <f t="shared" ref="HC11" si="241">HB53</f>
        <v>0</v>
      </c>
      <c r="HD11" s="68">
        <f t="shared" ref="HD11" si="242">HC53</f>
        <v>16</v>
      </c>
      <c r="HE11" s="68">
        <f t="shared" ref="HE11" si="243">HD53</f>
        <v>442</v>
      </c>
      <c r="HF11" s="68">
        <f t="shared" ref="HF11" si="244">HE53</f>
        <v>263</v>
      </c>
      <c r="HG11" s="68">
        <f t="shared" ref="HG11" si="245">HF53</f>
        <v>419</v>
      </c>
      <c r="HH11" s="68">
        <f t="shared" ref="HH11" si="246">HG53</f>
        <v>2706</v>
      </c>
      <c r="HI11" s="68">
        <f t="shared" ref="HI11" si="247">HH53</f>
        <v>271</v>
      </c>
      <c r="HJ11" s="68">
        <f t="shared" ref="HJ11" si="248">HI53</f>
        <v>555</v>
      </c>
      <c r="HK11" s="68">
        <f t="shared" ref="HK11" si="249">HJ53</f>
        <v>586</v>
      </c>
      <c r="HL11" s="68">
        <f t="shared" ref="HL11" si="250">HK53</f>
        <v>717</v>
      </c>
      <c r="HM11" s="68">
        <f t="shared" ref="HM11" si="251">HL53</f>
        <v>778</v>
      </c>
      <c r="HN11" s="68">
        <f t="shared" ref="HN11" si="252">HM53</f>
        <v>2493</v>
      </c>
      <c r="HO11" s="68">
        <f t="shared" ref="HO11" si="253">HN53</f>
        <v>1856</v>
      </c>
      <c r="HP11" s="68">
        <f t="shared" ref="HP11" si="254">HO53</f>
        <v>1118</v>
      </c>
      <c r="HQ11" s="68">
        <f t="shared" ref="HQ11" si="255">HP53</f>
        <v>1608</v>
      </c>
      <c r="HR11" s="68">
        <f t="shared" ref="HR11" si="256">HQ53</f>
        <v>779</v>
      </c>
      <c r="HS11" s="68">
        <f t="shared" ref="HS11" si="257">HR53</f>
        <v>66</v>
      </c>
      <c r="HT11" s="68">
        <f t="shared" ref="HT11" si="258">HS53</f>
        <v>768</v>
      </c>
      <c r="HU11" s="68">
        <f t="shared" ref="HU11" si="259">HT53</f>
        <v>248</v>
      </c>
      <c r="HV11" s="68">
        <f t="shared" ref="HV11" si="260">HU53</f>
        <v>763</v>
      </c>
      <c r="HW11" s="68">
        <f t="shared" ref="HW11" si="261">HV53</f>
        <v>482</v>
      </c>
      <c r="HX11" s="68">
        <f t="shared" ref="HX11" si="262">HW53</f>
        <v>833</v>
      </c>
      <c r="HY11" s="68">
        <f t="shared" ref="HY11" si="263">HX53</f>
        <v>373</v>
      </c>
      <c r="HZ11" s="68">
        <f t="shared" ref="HZ11" si="264">HY53</f>
        <v>42</v>
      </c>
      <c r="IA11" s="68">
        <f t="shared" ref="IA11" si="265">HZ53</f>
        <v>946</v>
      </c>
      <c r="IB11" s="68">
        <f t="shared" ref="IB11" si="266">IA53</f>
        <v>691</v>
      </c>
      <c r="IC11" s="68">
        <f t="shared" ref="IC11" si="267">IB53</f>
        <v>1185</v>
      </c>
      <c r="ID11" s="68">
        <f t="shared" ref="ID11" si="268">IC53</f>
        <v>1021</v>
      </c>
      <c r="IE11" s="68">
        <f t="shared" ref="IE11" si="269">ID53</f>
        <v>1153</v>
      </c>
      <c r="IF11" s="68">
        <f t="shared" ref="IF11" si="270">IE53</f>
        <v>1158</v>
      </c>
      <c r="IG11" s="68">
        <f t="shared" ref="IG11" si="271">IF53</f>
        <v>999</v>
      </c>
      <c r="IH11" s="68">
        <f t="shared" ref="IH11" si="272">IG53</f>
        <v>999</v>
      </c>
      <c r="II11" s="68">
        <f t="shared" ref="II11" si="273">IH53</f>
        <v>1082</v>
      </c>
      <c r="IJ11" s="68">
        <f t="shared" ref="IJ11" si="274">II53</f>
        <v>1046</v>
      </c>
      <c r="IK11" s="68">
        <f t="shared" ref="IK11" si="275">IJ53</f>
        <v>1173</v>
      </c>
      <c r="IL11" s="68">
        <f t="shared" ref="IL11" si="276">IK53</f>
        <v>625</v>
      </c>
      <c r="IM11" s="68">
        <f t="shared" ref="IM11" si="277">IL53</f>
        <v>1239</v>
      </c>
      <c r="IN11" s="68">
        <f t="shared" ref="IN11" si="278">IM53</f>
        <v>569</v>
      </c>
      <c r="IO11" s="68">
        <f t="shared" ref="IO11" si="279">IN53</f>
        <v>0</v>
      </c>
      <c r="IP11" s="68">
        <f t="shared" ref="IP11" si="280">IO53</f>
        <v>0</v>
      </c>
      <c r="IQ11" s="68">
        <f t="shared" ref="IQ11" si="281">IP53</f>
        <v>0</v>
      </c>
      <c r="IR11" s="68">
        <f t="shared" ref="IR11" si="282">IQ53</f>
        <v>203</v>
      </c>
      <c r="IS11" s="68">
        <f t="shared" ref="IS11" si="283">IR53</f>
        <v>0</v>
      </c>
      <c r="IT11" s="68">
        <f t="shared" ref="IT11" si="284">IS53</f>
        <v>742</v>
      </c>
      <c r="IU11" s="68">
        <f t="shared" ref="IU11" si="285">IT53</f>
        <v>0</v>
      </c>
      <c r="IV11" s="68">
        <f t="shared" ref="IV11" si="286">IU53</f>
        <v>1285</v>
      </c>
      <c r="IW11" s="68">
        <f t="shared" ref="IW11" si="287">IV53</f>
        <v>1101</v>
      </c>
      <c r="IX11" s="68">
        <f t="shared" ref="IX11" si="288">IW53</f>
        <v>70</v>
      </c>
      <c r="IY11" s="68">
        <f t="shared" ref="IY11" si="289">IX53</f>
        <v>1540</v>
      </c>
      <c r="IZ11" s="68">
        <f t="shared" ref="IZ11" si="290">IY53</f>
        <v>905</v>
      </c>
      <c r="JA11" s="68">
        <f t="shared" ref="JA11" si="291">IZ53</f>
        <v>15</v>
      </c>
      <c r="JB11" s="68">
        <f t="shared" ref="JB11" si="292">JA53</f>
        <v>0</v>
      </c>
      <c r="JC11" s="68">
        <f t="shared" ref="JC11" si="293">JB53</f>
        <v>79</v>
      </c>
      <c r="JD11" s="68">
        <f t="shared" ref="JD11" si="294">JC53</f>
        <v>2168</v>
      </c>
      <c r="JE11" s="68">
        <f t="shared" ref="JE11" si="295">JD53</f>
        <v>2982</v>
      </c>
      <c r="JF11" s="68">
        <f t="shared" ref="JF11" si="296">JE53</f>
        <v>1723</v>
      </c>
      <c r="JG11" s="68">
        <f t="shared" ref="JG11" si="297">JF53</f>
        <v>1594</v>
      </c>
      <c r="JH11" s="68">
        <f t="shared" ref="JH11" si="298">JG53</f>
        <v>1082</v>
      </c>
      <c r="JI11" s="68">
        <f t="shared" ref="JI11" si="299">JH53</f>
        <v>0</v>
      </c>
      <c r="JJ11" s="68">
        <f t="shared" ref="JJ11" si="300">JI53</f>
        <v>701</v>
      </c>
      <c r="JK11" s="68">
        <f t="shared" ref="JK11" si="301">JJ53</f>
        <v>466</v>
      </c>
      <c r="JL11" s="68">
        <f t="shared" ref="JL11" si="302">JK53</f>
        <v>1203</v>
      </c>
      <c r="JM11" s="68">
        <f t="shared" ref="JM11" si="303">JL53</f>
        <v>164</v>
      </c>
      <c r="JN11" s="68">
        <f t="shared" ref="JN11" si="304">JM53</f>
        <v>271</v>
      </c>
      <c r="JO11" s="68">
        <v>0</v>
      </c>
      <c r="JP11" s="68">
        <f t="shared" ref="JP11" si="305">JO53</f>
        <v>0</v>
      </c>
      <c r="JQ11" s="68">
        <f t="shared" ref="JQ11" si="306">JP53</f>
        <v>556</v>
      </c>
      <c r="JR11" s="68">
        <f t="shared" ref="JR11" si="307">JQ53</f>
        <v>520</v>
      </c>
      <c r="JS11" s="68">
        <f t="shared" ref="JS11" si="308">JR53</f>
        <v>143</v>
      </c>
      <c r="JT11" s="68">
        <f t="shared" ref="JT11" si="309">JS53</f>
        <v>27</v>
      </c>
      <c r="JU11" s="68">
        <f>JT53</f>
        <v>0</v>
      </c>
      <c r="JV11" s="68">
        <f t="shared" ref="JV11" si="310">JU53</f>
        <v>0</v>
      </c>
      <c r="JW11" s="68">
        <f t="shared" ref="JW11" si="311">JV53</f>
        <v>0</v>
      </c>
      <c r="JX11" s="68">
        <f t="shared" ref="JX11" si="312">JW53</f>
        <v>1</v>
      </c>
      <c r="JY11" s="68">
        <f t="shared" ref="JY11" si="313">JX53</f>
        <v>1980</v>
      </c>
      <c r="JZ11" s="68">
        <f t="shared" ref="JZ11" si="314">JY53</f>
        <v>617</v>
      </c>
      <c r="KA11" s="68">
        <f t="shared" ref="KA11" si="315">JZ53</f>
        <v>0</v>
      </c>
      <c r="KB11" s="68">
        <f t="shared" ref="KB11" si="316">KA53</f>
        <v>244</v>
      </c>
      <c r="KC11" s="68">
        <f t="shared" ref="KC11" si="317">KB53</f>
        <v>2</v>
      </c>
      <c r="KD11" s="68">
        <f t="shared" ref="KD11" si="318">KC53</f>
        <v>0</v>
      </c>
      <c r="KE11" s="68">
        <f t="shared" ref="KE11" si="319">KD53</f>
        <v>0</v>
      </c>
      <c r="KF11" s="68">
        <f t="shared" ref="KF11" si="320">KE53</f>
        <v>1768</v>
      </c>
      <c r="KG11" s="68">
        <f t="shared" ref="KG11" si="321">KF53</f>
        <v>0</v>
      </c>
      <c r="KH11" s="68">
        <f t="shared" ref="KH11" si="322">KG53</f>
        <v>464</v>
      </c>
      <c r="KI11" s="68">
        <f>KH53</f>
        <v>356</v>
      </c>
      <c r="KJ11" s="68">
        <f t="shared" ref="KJ11" si="323">KI53</f>
        <v>0</v>
      </c>
      <c r="KK11" s="68">
        <f t="shared" ref="KK11" si="324">KJ53</f>
        <v>472</v>
      </c>
      <c r="KL11" s="68">
        <f t="shared" ref="KL11" si="325">KK53</f>
        <v>228</v>
      </c>
      <c r="KM11" s="68">
        <f t="shared" ref="KM11" si="326">KL53</f>
        <v>0</v>
      </c>
      <c r="KN11" s="68">
        <f t="shared" ref="KN11" si="327">KM53</f>
        <v>0</v>
      </c>
      <c r="KO11" s="68">
        <f t="shared" ref="KO11" si="328">KN53</f>
        <v>0</v>
      </c>
      <c r="KP11" s="68">
        <f t="shared" ref="KP11" si="329">KO53</f>
        <v>0</v>
      </c>
      <c r="KQ11" s="68">
        <f>KP53</f>
        <v>0</v>
      </c>
      <c r="KR11" s="68">
        <f t="shared" ref="KR11" si="330">KQ53</f>
        <v>0</v>
      </c>
      <c r="KS11" s="68">
        <f t="shared" ref="KS11" si="331">KR53</f>
        <v>0</v>
      </c>
      <c r="KT11" s="68">
        <f t="shared" ref="KT11" si="332">KS53</f>
        <v>0</v>
      </c>
      <c r="KU11" s="68">
        <f t="shared" ref="KU11" si="333">KT53</f>
        <v>0</v>
      </c>
      <c r="KV11" s="68">
        <f t="shared" ref="KV11" si="334">KU53</f>
        <v>0</v>
      </c>
      <c r="KW11" s="68">
        <f t="shared" ref="KW11" si="335">KV53</f>
        <v>313</v>
      </c>
      <c r="KX11" s="68">
        <f t="shared" ref="KX11" si="336">KW53</f>
        <v>0</v>
      </c>
      <c r="KY11" s="68">
        <f t="shared" ref="KY11" si="337">KX53</f>
        <v>0</v>
      </c>
      <c r="KZ11" s="68">
        <f t="shared" ref="KZ11" si="338">KY53</f>
        <v>0</v>
      </c>
      <c r="LA11" s="68">
        <f t="shared" ref="LA11" si="339">KZ53</f>
        <v>1854</v>
      </c>
      <c r="LB11" s="68">
        <f t="shared" ref="LB11" si="340">LA53</f>
        <v>1232</v>
      </c>
      <c r="LC11" s="68">
        <f>LB53</f>
        <v>207</v>
      </c>
      <c r="LD11" s="68">
        <f>LC53</f>
        <v>0</v>
      </c>
      <c r="LE11" s="68">
        <f>LD53</f>
        <v>0</v>
      </c>
      <c r="LF11" s="68">
        <f>LE53</f>
        <v>0</v>
      </c>
      <c r="LG11" s="68">
        <f t="shared" ref="LG11" si="341">LF53</f>
        <v>0</v>
      </c>
      <c r="LH11" s="68">
        <f t="shared" ref="LH11" si="342">LG53</f>
        <v>424</v>
      </c>
      <c r="LI11" s="68">
        <f t="shared" ref="LI11" si="343">LH53</f>
        <v>237</v>
      </c>
      <c r="LJ11" s="68">
        <f t="shared" ref="LJ11" si="344">LI53</f>
        <v>0</v>
      </c>
      <c r="LK11" s="68">
        <f t="shared" ref="LK11" si="345">LJ53</f>
        <v>380</v>
      </c>
      <c r="LL11" s="68">
        <f t="shared" ref="LL11" si="346">LK53</f>
        <v>5</v>
      </c>
      <c r="LM11" s="68">
        <f t="shared" ref="LM11" si="347">LL53</f>
        <v>6</v>
      </c>
      <c r="LN11" s="1114">
        <f t="shared" ref="LN11:LO11" si="348">LM53</f>
        <v>50</v>
      </c>
      <c r="LO11" s="1114">
        <f t="shared" si="348"/>
        <v>0</v>
      </c>
      <c r="LP11" s="68">
        <f t="shared" ref="LP11" si="349">LO53</f>
        <v>0</v>
      </c>
      <c r="LQ11" s="68">
        <f t="shared" ref="LQ11" si="350">LP53</f>
        <v>33</v>
      </c>
      <c r="LR11" s="68">
        <f t="shared" ref="LR11" si="351">LQ53</f>
        <v>658</v>
      </c>
      <c r="LS11" s="68">
        <f t="shared" ref="LS11" si="352">LR53</f>
        <v>596</v>
      </c>
      <c r="LT11" s="68">
        <f t="shared" ref="LT11" si="353">LS53</f>
        <v>0</v>
      </c>
      <c r="LU11" s="1130">
        <f t="shared" ref="LU11" si="354">LT53</f>
        <v>824</v>
      </c>
      <c r="LV11" s="1130">
        <f t="shared" ref="LV11" si="355">LU53</f>
        <v>0</v>
      </c>
      <c r="LW11" s="68">
        <f t="shared" ref="LW11" si="356">LV53</f>
        <v>0</v>
      </c>
      <c r="LX11" s="68">
        <f t="shared" ref="LX11" si="357">LW53</f>
        <v>0</v>
      </c>
      <c r="LY11" s="555">
        <f t="shared" ref="LY11" si="358">LX53</f>
        <v>1028</v>
      </c>
      <c r="LZ11" s="555">
        <f t="shared" ref="LZ11" si="359">LY53</f>
        <v>1031</v>
      </c>
      <c r="MA11" s="1140">
        <f t="shared" ref="MA11" si="360">LZ53</f>
        <v>0</v>
      </c>
      <c r="MB11" s="555">
        <f t="shared" ref="MB11" si="361">MA53</f>
        <v>0</v>
      </c>
      <c r="MC11" s="555">
        <f t="shared" ref="MC11" si="362">MB53</f>
        <v>0</v>
      </c>
      <c r="MD11" s="555">
        <f t="shared" ref="MD11" si="363">MC53</f>
        <v>0</v>
      </c>
      <c r="ME11" s="555">
        <f t="shared" ref="ME11" si="364">MD53</f>
        <v>326</v>
      </c>
      <c r="MF11" s="555">
        <f t="shared" ref="MF11" si="365">ME53</f>
        <v>4</v>
      </c>
      <c r="MG11" s="555">
        <f t="shared" ref="MG11" si="366">MF53</f>
        <v>0</v>
      </c>
      <c r="MH11" s="555">
        <f t="shared" ref="MH11" si="367">MG53</f>
        <v>3</v>
      </c>
      <c r="MI11" s="555">
        <f t="shared" ref="MI11" si="368">MH53</f>
        <v>0</v>
      </c>
      <c r="MJ11" s="555">
        <f t="shared" ref="MJ11" si="369">MI53</f>
        <v>53</v>
      </c>
      <c r="MK11" s="555">
        <f t="shared" ref="MK11" si="370">MJ53</f>
        <v>596</v>
      </c>
      <c r="ML11" s="555">
        <f t="shared" ref="ML11" si="371">MK53</f>
        <v>2519</v>
      </c>
      <c r="MM11" s="555">
        <v>2519</v>
      </c>
      <c r="MN11" s="555">
        <v>2519</v>
      </c>
      <c r="MO11" s="555">
        <f t="shared" ref="MO11" si="372">MN53</f>
        <v>0</v>
      </c>
      <c r="MP11" s="555">
        <f t="shared" ref="MP11" si="373">MO53</f>
        <v>317</v>
      </c>
      <c r="MQ11" s="555">
        <f t="shared" ref="MQ11" si="374">MP53</f>
        <v>636</v>
      </c>
      <c r="MR11" s="555">
        <f t="shared" ref="MR11" si="375">MQ53</f>
        <v>0</v>
      </c>
      <c r="MS11" s="555">
        <f t="shared" ref="MS11" si="376">MR53</f>
        <v>6</v>
      </c>
      <c r="MT11" s="555">
        <f t="shared" ref="MT11" si="377">MS53</f>
        <v>3</v>
      </c>
      <c r="MU11" s="555">
        <f t="shared" ref="MU11" si="378">MT53</f>
        <v>0</v>
      </c>
      <c r="MV11" s="555">
        <f t="shared" ref="MV11" si="379">MU53</f>
        <v>0</v>
      </c>
      <c r="MW11" s="555">
        <f t="shared" ref="MW11" si="380">MV53</f>
        <v>152</v>
      </c>
      <c r="MX11" s="555">
        <f t="shared" ref="MX11" si="381">MW53</f>
        <v>165</v>
      </c>
      <c r="MY11" s="555">
        <f t="shared" ref="MY11" si="382">MX53</f>
        <v>12</v>
      </c>
      <c r="MZ11" s="555">
        <f t="shared" ref="MZ11" si="383">MY53</f>
        <v>9</v>
      </c>
      <c r="NA11" s="555">
        <f t="shared" ref="NA11" si="384">MZ53</f>
        <v>0</v>
      </c>
    </row>
    <row r="12" spans="1:365" ht="15" customHeight="1">
      <c r="A12" s="213" t="s">
        <v>1176</v>
      </c>
      <c r="B12" s="213">
        <v>0</v>
      </c>
      <c r="C12" s="213">
        <f t="shared" ref="C12" si="385">B76</f>
        <v>0</v>
      </c>
      <c r="D12" s="213">
        <f t="shared" ref="D12" si="386">C76</f>
        <v>0</v>
      </c>
      <c r="E12" s="213">
        <f t="shared" ref="E12" si="387">D76</f>
        <v>0</v>
      </c>
      <c r="F12" s="213">
        <f t="shared" ref="F12" si="388">E76</f>
        <v>0</v>
      </c>
      <c r="G12" s="213">
        <f t="shared" ref="G12" si="389">F76</f>
        <v>0</v>
      </c>
      <c r="H12" s="213">
        <f t="shared" ref="H12" si="390">G76</f>
        <v>0</v>
      </c>
      <c r="I12" s="213">
        <f t="shared" ref="I12" si="391">H76</f>
        <v>0</v>
      </c>
      <c r="J12" s="213">
        <f t="shared" ref="J12" si="392">I76</f>
        <v>0</v>
      </c>
      <c r="K12" s="213">
        <f t="shared" ref="K12" si="393">J76</f>
        <v>0</v>
      </c>
      <c r="L12" s="213">
        <f t="shared" ref="L12" si="394">K76</f>
        <v>0</v>
      </c>
      <c r="M12" s="213">
        <f t="shared" ref="M12" si="395">L76</f>
        <v>0</v>
      </c>
      <c r="N12" s="213">
        <f t="shared" ref="N12" si="396">M76</f>
        <v>0</v>
      </c>
      <c r="O12" s="213">
        <f t="shared" ref="O12" si="397">N76</f>
        <v>0</v>
      </c>
      <c r="P12" s="213">
        <f t="shared" ref="P12" si="398">O76</f>
        <v>0</v>
      </c>
      <c r="Q12" s="213">
        <f t="shared" ref="Q12" si="399">P76</f>
        <v>0</v>
      </c>
      <c r="R12" s="213">
        <f t="shared" ref="R12" si="400">Q76</f>
        <v>0</v>
      </c>
      <c r="S12" s="213">
        <f t="shared" ref="S12" si="401">R76</f>
        <v>0</v>
      </c>
      <c r="T12" s="213">
        <f t="shared" ref="T12" si="402">S76</f>
        <v>0</v>
      </c>
      <c r="U12" s="213">
        <f t="shared" ref="U12" si="403">T76</f>
        <v>0</v>
      </c>
      <c r="V12" s="213">
        <f t="shared" ref="V12" si="404">U76</f>
        <v>0</v>
      </c>
      <c r="W12" s="213">
        <f t="shared" ref="W12" si="405">V76</f>
        <v>0</v>
      </c>
      <c r="X12" s="213">
        <f t="shared" ref="X12" si="406">W76</f>
        <v>0</v>
      </c>
      <c r="Y12" s="213">
        <f t="shared" ref="Y12" si="407">X76</f>
        <v>86</v>
      </c>
      <c r="Z12" s="213">
        <f t="shared" ref="Z12" si="408">Y76</f>
        <v>255</v>
      </c>
      <c r="AA12" s="213">
        <f t="shared" ref="AA12" si="409">Z76</f>
        <v>0</v>
      </c>
      <c r="AB12" s="213">
        <f t="shared" ref="AB12" si="410">AA76</f>
        <v>25</v>
      </c>
      <c r="AC12" s="213">
        <f t="shared" ref="AC12" si="411">AB76</f>
        <v>0</v>
      </c>
      <c r="AD12" s="213">
        <f t="shared" ref="AD12" si="412">AC76</f>
        <v>0</v>
      </c>
      <c r="AE12" s="213">
        <f t="shared" ref="AE12" si="413">AD76</f>
        <v>0</v>
      </c>
      <c r="AF12" s="213">
        <f t="shared" ref="AF12" si="414">AE76</f>
        <v>86</v>
      </c>
      <c r="AG12" s="213">
        <f t="shared" ref="AG12" si="415">AF76</f>
        <v>42</v>
      </c>
      <c r="AH12" s="213">
        <f t="shared" ref="AH12" si="416">AG76</f>
        <v>0</v>
      </c>
      <c r="AI12" s="213">
        <f t="shared" ref="AI12" si="417">AH76</f>
        <v>11</v>
      </c>
      <c r="AJ12" s="213">
        <f t="shared" ref="AJ12" si="418">AI76</f>
        <v>0</v>
      </c>
      <c r="AK12" s="213">
        <f t="shared" ref="AK12" si="419">AJ76</f>
        <v>0</v>
      </c>
      <c r="AL12" s="213">
        <f t="shared" ref="AL12" si="420">AK76</f>
        <v>0</v>
      </c>
      <c r="AM12" s="213">
        <f t="shared" ref="AM12" si="421">AL76</f>
        <v>533</v>
      </c>
      <c r="AN12" s="213">
        <f t="shared" ref="AN12" si="422">AM76</f>
        <v>0</v>
      </c>
      <c r="AO12" s="213">
        <f t="shared" ref="AO12" si="423">AN76</f>
        <v>0</v>
      </c>
      <c r="AP12" s="213">
        <f t="shared" ref="AP12" si="424">AO76</f>
        <v>0</v>
      </c>
      <c r="AQ12" s="213">
        <f t="shared" ref="AQ12" si="425">AP76</f>
        <v>0</v>
      </c>
      <c r="AR12" s="213">
        <f t="shared" ref="AR12" si="426">AQ76</f>
        <v>0</v>
      </c>
      <c r="AS12" s="213">
        <f t="shared" ref="AS12" si="427">AR76</f>
        <v>0</v>
      </c>
      <c r="AT12" s="213">
        <f t="shared" ref="AT12" si="428">AS76</f>
        <v>0</v>
      </c>
      <c r="AU12" s="213">
        <f t="shared" ref="AU12" si="429">AT76</f>
        <v>278</v>
      </c>
      <c r="AV12" s="213">
        <f t="shared" ref="AV12" si="430">AU76</f>
        <v>996</v>
      </c>
      <c r="AW12" s="213">
        <f t="shared" ref="AW12" si="431">AV76</f>
        <v>433</v>
      </c>
      <c r="AX12" s="213">
        <f t="shared" ref="AX12" si="432">AW76</f>
        <v>0</v>
      </c>
      <c r="AY12" s="213">
        <f t="shared" ref="AY12" si="433">AX76</f>
        <v>0</v>
      </c>
      <c r="AZ12" s="213">
        <f t="shared" ref="AZ12" si="434">AY76</f>
        <v>571</v>
      </c>
      <c r="BA12" s="213">
        <f t="shared" ref="BA12" si="435">AZ76</f>
        <v>387</v>
      </c>
      <c r="BB12" s="213">
        <f t="shared" ref="BB12" si="436">BA76</f>
        <v>1</v>
      </c>
      <c r="BC12" s="213">
        <f t="shared" ref="BC12" si="437">BB76</f>
        <v>5</v>
      </c>
      <c r="BD12" s="213">
        <f t="shared" ref="BD12" si="438">BC76</f>
        <v>0</v>
      </c>
      <c r="BE12" s="213">
        <f t="shared" ref="BE12" si="439">BD76</f>
        <v>0</v>
      </c>
      <c r="BF12" s="213">
        <f t="shared" ref="BF12" si="440">BE76</f>
        <v>0</v>
      </c>
      <c r="BG12" s="213">
        <f t="shared" ref="BG12" si="441">BF76</f>
        <v>0</v>
      </c>
      <c r="BH12" s="213">
        <f t="shared" ref="BH12" si="442">BG76</f>
        <v>0</v>
      </c>
      <c r="BI12" s="213">
        <f t="shared" ref="BI12" si="443">BH76</f>
        <v>0</v>
      </c>
      <c r="BJ12" s="213">
        <f t="shared" ref="BJ12" si="444">BI76</f>
        <v>67</v>
      </c>
      <c r="BK12" s="213">
        <f t="shared" ref="BK12" si="445">BJ76</f>
        <v>287</v>
      </c>
      <c r="BL12" s="213">
        <f t="shared" ref="BL12" si="446">BK76</f>
        <v>0</v>
      </c>
      <c r="BM12" s="213">
        <f t="shared" ref="BM12" si="447">BL76</f>
        <v>0</v>
      </c>
      <c r="BN12" s="213">
        <f t="shared" ref="BN12" si="448">BM76</f>
        <v>0</v>
      </c>
      <c r="BO12" s="213">
        <f t="shared" ref="BO12" si="449">BN76</f>
        <v>0</v>
      </c>
      <c r="BP12" s="213">
        <f t="shared" ref="BP12" si="450">BO76</f>
        <v>25</v>
      </c>
      <c r="BQ12" s="213">
        <f t="shared" ref="BQ12" si="451">BP76</f>
        <v>0</v>
      </c>
      <c r="BR12" s="213">
        <f t="shared" ref="BR12" si="452">BQ76</f>
        <v>0</v>
      </c>
      <c r="BS12" s="213">
        <f t="shared" ref="BS12" si="453">BR76</f>
        <v>0</v>
      </c>
      <c r="BT12" s="213">
        <f t="shared" ref="BT12" si="454">BS76</f>
        <v>0</v>
      </c>
      <c r="BU12" s="213">
        <f t="shared" ref="BU12" si="455">BT76</f>
        <v>482</v>
      </c>
      <c r="BV12" s="213">
        <f t="shared" ref="BV12" si="456">BU76</f>
        <v>0</v>
      </c>
      <c r="BW12" s="213">
        <f t="shared" ref="BW12" si="457">BV76</f>
        <v>34</v>
      </c>
      <c r="BX12" s="213">
        <f t="shared" ref="BX12" si="458">BW76</f>
        <v>0</v>
      </c>
      <c r="BY12" s="213">
        <f t="shared" ref="BY12" si="459">BX76</f>
        <v>0</v>
      </c>
      <c r="BZ12" s="213">
        <f t="shared" ref="BZ12" si="460">BY76</f>
        <v>0</v>
      </c>
      <c r="CA12" s="213">
        <f t="shared" ref="CA12" si="461">BZ76</f>
        <v>0</v>
      </c>
      <c r="CB12" s="213">
        <f t="shared" ref="CB12" si="462">CA76</f>
        <v>0</v>
      </c>
      <c r="CC12" s="213">
        <f t="shared" ref="CC12" si="463">CB76</f>
        <v>0</v>
      </c>
      <c r="CD12" s="213">
        <f t="shared" ref="CD12" si="464">CC76</f>
        <v>0</v>
      </c>
      <c r="CE12" s="213">
        <f t="shared" ref="CE12" si="465">CD76</f>
        <v>289</v>
      </c>
      <c r="CF12" s="213">
        <f t="shared" ref="CF12" si="466">CE76</f>
        <v>0</v>
      </c>
      <c r="CG12" s="213">
        <f t="shared" ref="CG12" si="467">CF76</f>
        <v>178</v>
      </c>
      <c r="CH12" s="213">
        <f t="shared" ref="CH12" si="468">CG76</f>
        <v>0</v>
      </c>
      <c r="CI12" s="213">
        <f t="shared" ref="CI12" si="469">CH76</f>
        <v>0</v>
      </c>
      <c r="CJ12" s="213">
        <f t="shared" ref="CJ12" si="470">CI76</f>
        <v>623</v>
      </c>
      <c r="CK12" s="213">
        <f t="shared" ref="CK12" si="471">CJ76</f>
        <v>604</v>
      </c>
      <c r="CL12" s="213">
        <f t="shared" ref="CL12" si="472">CK76</f>
        <v>0</v>
      </c>
      <c r="CM12" s="213">
        <f t="shared" ref="CM12" si="473">CL76</f>
        <v>1</v>
      </c>
      <c r="CN12" s="213">
        <f t="shared" ref="CN12" si="474">CM76</f>
        <v>0</v>
      </c>
      <c r="CO12" s="213">
        <f t="shared" ref="CO12" si="475">CN76</f>
        <v>0</v>
      </c>
      <c r="CP12" s="213">
        <f t="shared" ref="CP12" si="476">CO76</f>
        <v>0</v>
      </c>
      <c r="CQ12" s="213">
        <f t="shared" ref="CQ12" si="477">CP76</f>
        <v>0</v>
      </c>
      <c r="CR12" s="213">
        <f t="shared" ref="CR12" si="478">CQ76</f>
        <v>0</v>
      </c>
      <c r="CS12" s="213">
        <f t="shared" ref="CS12" si="479">CR76</f>
        <v>0</v>
      </c>
      <c r="CT12" s="213">
        <f t="shared" ref="CT12" si="480">CS76</f>
        <v>0</v>
      </c>
      <c r="CU12" s="213">
        <f t="shared" ref="CU12" si="481">CT76</f>
        <v>0</v>
      </c>
      <c r="CV12" s="213">
        <f t="shared" ref="CV12" si="482">CU76</f>
        <v>0</v>
      </c>
      <c r="CW12" s="213">
        <f t="shared" ref="CW12" si="483">CV76</f>
        <v>0</v>
      </c>
      <c r="CX12" s="213">
        <f t="shared" ref="CX12" si="484">CW76</f>
        <v>613</v>
      </c>
      <c r="CY12" s="213">
        <f t="shared" ref="CY12" si="485">CX76</f>
        <v>0</v>
      </c>
      <c r="CZ12" s="213">
        <f t="shared" ref="CZ12" si="486">CY76</f>
        <v>0</v>
      </c>
      <c r="DA12" s="213">
        <f t="shared" ref="DA12" si="487">CZ76</f>
        <v>0</v>
      </c>
      <c r="DB12" s="213">
        <f t="shared" ref="DB12" si="488">DA76</f>
        <v>0</v>
      </c>
      <c r="DC12" s="213">
        <f t="shared" ref="DC12" si="489">DB76</f>
        <v>0</v>
      </c>
      <c r="DD12" s="213">
        <f t="shared" ref="DD12" si="490">DC76</f>
        <v>0</v>
      </c>
      <c r="DE12" s="213">
        <f t="shared" ref="DE12" si="491">DD76</f>
        <v>115</v>
      </c>
      <c r="DF12" s="213">
        <f t="shared" ref="DF12" si="492">DE76</f>
        <v>0</v>
      </c>
      <c r="DG12" s="213">
        <f t="shared" ref="DG12" si="493">DF76</f>
        <v>0</v>
      </c>
      <c r="DH12" s="213">
        <f t="shared" ref="DH12" si="494">DG76</f>
        <v>0</v>
      </c>
      <c r="DI12" s="213">
        <f t="shared" ref="DI12" si="495">DH76</f>
        <v>0</v>
      </c>
      <c r="DJ12" s="213">
        <f t="shared" ref="DJ12" si="496">DI76</f>
        <v>0</v>
      </c>
      <c r="DK12" s="213">
        <f t="shared" ref="DK12" si="497">DJ76</f>
        <v>251</v>
      </c>
      <c r="DL12" s="213">
        <f t="shared" ref="DL12" si="498">DK76</f>
        <v>0</v>
      </c>
      <c r="DM12" s="213">
        <f t="shared" ref="DM12" si="499">DL76</f>
        <v>0</v>
      </c>
      <c r="DN12" s="213">
        <f t="shared" ref="DN12" si="500">DM76</f>
        <v>0</v>
      </c>
      <c r="DO12" s="213">
        <f t="shared" ref="DO12" si="501">DN76</f>
        <v>0</v>
      </c>
      <c r="DP12" s="213">
        <f t="shared" ref="DP12" si="502">DO76</f>
        <v>0</v>
      </c>
      <c r="DQ12" s="213">
        <f t="shared" ref="DQ12" si="503">DP76</f>
        <v>0</v>
      </c>
      <c r="DR12" s="213">
        <f t="shared" ref="DR12" si="504">DQ76</f>
        <v>369</v>
      </c>
      <c r="DS12" s="213">
        <f t="shared" ref="DS12" si="505">DR76</f>
        <v>0</v>
      </c>
      <c r="DT12" s="213">
        <f t="shared" ref="DT12" si="506">DS76</f>
        <v>49</v>
      </c>
      <c r="DU12" s="213">
        <f t="shared" ref="DU12" si="507">DT76</f>
        <v>308</v>
      </c>
      <c r="DV12" s="213">
        <f t="shared" ref="DV12" si="508">DU76</f>
        <v>315</v>
      </c>
      <c r="DW12" s="213">
        <f t="shared" ref="DW12" si="509">DV76</f>
        <v>0</v>
      </c>
      <c r="DX12" s="213">
        <f t="shared" ref="DX12" si="510">DW76</f>
        <v>0</v>
      </c>
      <c r="DY12" s="213">
        <f t="shared" ref="DY12" si="511">DX76</f>
        <v>0</v>
      </c>
      <c r="DZ12" s="213">
        <f t="shared" ref="DZ12" si="512">DY76</f>
        <v>39</v>
      </c>
      <c r="EA12" s="213">
        <f t="shared" ref="EA12" si="513">DZ76</f>
        <v>0</v>
      </c>
      <c r="EB12" s="213">
        <f t="shared" ref="EB12" si="514">EA76</f>
        <v>221</v>
      </c>
      <c r="EC12" s="213">
        <f t="shared" ref="EC12" si="515">EB76</f>
        <v>0</v>
      </c>
      <c r="ED12" s="213">
        <f t="shared" ref="ED12" si="516">EC76</f>
        <v>0</v>
      </c>
      <c r="EE12" s="213">
        <f t="shared" ref="EE12" si="517">ED76</f>
        <v>0</v>
      </c>
      <c r="EF12" s="213">
        <f t="shared" ref="EF12" si="518">EE76</f>
        <v>0</v>
      </c>
      <c r="EG12" s="213">
        <f t="shared" ref="EG12" si="519">EF76</f>
        <v>357</v>
      </c>
      <c r="EH12" s="213">
        <f t="shared" ref="EH12" si="520">EG76</f>
        <v>320</v>
      </c>
      <c r="EI12" s="213">
        <f t="shared" ref="EI12" si="521">EH76</f>
        <v>336</v>
      </c>
      <c r="EJ12" s="213">
        <f t="shared" ref="EJ12" si="522">EI76</f>
        <v>0</v>
      </c>
      <c r="EK12" s="213">
        <f t="shared" ref="EK12" si="523">EJ76</f>
        <v>0</v>
      </c>
      <c r="EL12" s="213">
        <f t="shared" ref="EL12" si="524">EK76</f>
        <v>0</v>
      </c>
      <c r="EM12" s="213">
        <f t="shared" ref="EM12" si="525">EL76</f>
        <v>0</v>
      </c>
      <c r="EN12" s="213">
        <f t="shared" ref="EN12" si="526">EM76</f>
        <v>0</v>
      </c>
      <c r="EO12" s="213">
        <f t="shared" ref="EO12" si="527">EN76</f>
        <v>247</v>
      </c>
      <c r="EP12" s="213">
        <f t="shared" ref="EP12" si="528">EO76</f>
        <v>0</v>
      </c>
      <c r="EQ12" s="213">
        <f t="shared" ref="EQ12" si="529">EP76</f>
        <v>0</v>
      </c>
      <c r="ER12" s="213">
        <f t="shared" ref="ER12" si="530">EQ76</f>
        <v>0</v>
      </c>
      <c r="ES12" s="213">
        <f t="shared" ref="ES12" si="531">ER76</f>
        <v>0</v>
      </c>
      <c r="ET12" s="213">
        <f t="shared" ref="ET12" si="532">ES76</f>
        <v>0</v>
      </c>
      <c r="EU12" s="213">
        <f t="shared" ref="EU12" si="533">ET76</f>
        <v>0</v>
      </c>
      <c r="EV12" s="213">
        <f t="shared" ref="EV12" si="534">EU76</f>
        <v>242</v>
      </c>
      <c r="EW12" s="213">
        <f t="shared" ref="EW12" si="535">EV76</f>
        <v>0</v>
      </c>
      <c r="EX12" s="213">
        <f t="shared" ref="EX12" si="536">EW76</f>
        <v>0</v>
      </c>
      <c r="EY12" s="213">
        <f t="shared" ref="EY12" si="537">EX76</f>
        <v>0</v>
      </c>
      <c r="EZ12" s="213">
        <f t="shared" ref="EZ12" si="538">EY76</f>
        <v>0</v>
      </c>
      <c r="FA12" s="213">
        <f t="shared" ref="FA12" si="539">EZ76</f>
        <v>203</v>
      </c>
      <c r="FB12" s="213">
        <f t="shared" ref="FB12" si="540">FA76</f>
        <v>143</v>
      </c>
      <c r="FC12" s="213">
        <f t="shared" ref="FC12" si="541">FB76</f>
        <v>0</v>
      </c>
      <c r="FD12" s="213">
        <f t="shared" ref="FD12" si="542">FC76</f>
        <v>0</v>
      </c>
      <c r="FE12" s="213">
        <f t="shared" ref="FE12" si="543">FD76</f>
        <v>116</v>
      </c>
      <c r="FF12" s="213">
        <f t="shared" ref="FF12" si="544">FE76</f>
        <v>0</v>
      </c>
      <c r="FG12" s="213">
        <f t="shared" ref="FG12" si="545">FF76</f>
        <v>0</v>
      </c>
      <c r="FH12" s="213">
        <f t="shared" ref="FH12" si="546">FG76</f>
        <v>0</v>
      </c>
      <c r="FI12" s="213">
        <f t="shared" ref="FI12" si="547">FH76</f>
        <v>64</v>
      </c>
      <c r="FJ12" s="213">
        <f t="shared" ref="FJ12" si="548">FI76</f>
        <v>0</v>
      </c>
      <c r="FK12" s="213">
        <f t="shared" ref="FK12" si="549">FJ76</f>
        <v>53</v>
      </c>
      <c r="FL12" s="213">
        <f t="shared" ref="FL12" si="550">FK76</f>
        <v>166</v>
      </c>
      <c r="FM12" s="213">
        <f t="shared" ref="FM12" si="551">FL76</f>
        <v>0</v>
      </c>
      <c r="FN12" s="213">
        <f t="shared" ref="FN12" si="552">FM76</f>
        <v>0</v>
      </c>
      <c r="FO12" s="213">
        <f t="shared" ref="FO12" si="553">FN76</f>
        <v>245</v>
      </c>
      <c r="FP12" s="213">
        <f t="shared" ref="FP12" si="554">FO76</f>
        <v>275</v>
      </c>
      <c r="FQ12" s="213">
        <f t="shared" ref="FQ12" si="555">FP76</f>
        <v>226</v>
      </c>
      <c r="FR12" s="213">
        <f t="shared" ref="FR12" si="556">FQ76</f>
        <v>0</v>
      </c>
      <c r="FS12" s="213">
        <f t="shared" ref="FS12" si="557">FR76</f>
        <v>18</v>
      </c>
      <c r="FT12" s="213">
        <f t="shared" ref="FT12" si="558">FS76</f>
        <v>0</v>
      </c>
      <c r="FU12" s="213">
        <f t="shared" ref="FU12" si="559">FT76</f>
        <v>0</v>
      </c>
      <c r="FV12" s="213">
        <f t="shared" ref="FV12" si="560">FU76</f>
        <v>42</v>
      </c>
      <c r="FW12" s="213">
        <f t="shared" ref="FW12" si="561">FV76</f>
        <v>327</v>
      </c>
      <c r="FX12" s="213">
        <f t="shared" ref="FX12" si="562">FW76</f>
        <v>439</v>
      </c>
      <c r="FY12" s="213">
        <f t="shared" ref="FY12" si="563">FX76</f>
        <v>0</v>
      </c>
      <c r="FZ12" s="213">
        <f t="shared" ref="FZ12" si="564">FY76</f>
        <v>0</v>
      </c>
      <c r="GA12" s="213">
        <f t="shared" ref="GA12" si="565">FZ76</f>
        <v>0</v>
      </c>
      <c r="GB12" s="213">
        <f t="shared" ref="GB12" si="566">GA76</f>
        <v>0</v>
      </c>
      <c r="GC12" s="213">
        <f t="shared" ref="GC12" si="567">GB76</f>
        <v>0</v>
      </c>
      <c r="GD12" s="213">
        <f t="shared" ref="GD12" si="568">GC76</f>
        <v>645</v>
      </c>
      <c r="GE12" s="213">
        <f t="shared" ref="GE12" si="569">GD76</f>
        <v>232</v>
      </c>
      <c r="GF12" s="213">
        <f t="shared" ref="GF12" si="570">GE76</f>
        <v>0</v>
      </c>
      <c r="GG12" s="213">
        <f t="shared" ref="GG12" si="571">GF76</f>
        <v>137</v>
      </c>
      <c r="GH12" s="213">
        <f t="shared" ref="GH12" si="572">GG76</f>
        <v>0</v>
      </c>
      <c r="GI12" s="213">
        <f t="shared" ref="GI12" si="573">GH76</f>
        <v>0</v>
      </c>
      <c r="GJ12" s="213">
        <f t="shared" ref="GJ12" si="574">GI76</f>
        <v>0</v>
      </c>
      <c r="GK12" s="213">
        <f t="shared" ref="GK12" si="575">GJ76</f>
        <v>0</v>
      </c>
      <c r="GL12" s="213">
        <f t="shared" ref="GL12" si="576">GK76</f>
        <v>0</v>
      </c>
      <c r="GM12" s="213">
        <f t="shared" ref="GM12" si="577">GL76</f>
        <v>0</v>
      </c>
      <c r="GN12" s="213">
        <f t="shared" ref="GN12" si="578">GM76</f>
        <v>0</v>
      </c>
      <c r="GO12" s="213">
        <f t="shared" ref="GO12" si="579">GN76</f>
        <v>0</v>
      </c>
      <c r="GP12" s="213">
        <f t="shared" ref="GP12" si="580">GO76</f>
        <v>0</v>
      </c>
      <c r="GQ12" s="213">
        <f t="shared" ref="GQ12" si="581">GP76</f>
        <v>213</v>
      </c>
      <c r="GR12" s="213">
        <f t="shared" ref="GR12" si="582">GQ76</f>
        <v>0</v>
      </c>
      <c r="GS12" s="213">
        <f t="shared" ref="GS12" si="583">GR76</f>
        <v>373</v>
      </c>
      <c r="GT12" s="213">
        <f t="shared" ref="GT12" si="584">GS76</f>
        <v>283</v>
      </c>
      <c r="GU12" s="213">
        <f t="shared" ref="GU12" si="585">GT76</f>
        <v>0</v>
      </c>
      <c r="GV12" s="213">
        <f t="shared" ref="GV12" si="586">GU76</f>
        <v>0</v>
      </c>
      <c r="GW12" s="213">
        <f t="shared" ref="GW12" si="587">GV76</f>
        <v>0</v>
      </c>
      <c r="GX12" s="213">
        <f t="shared" ref="GX12" si="588">GW76</f>
        <v>0</v>
      </c>
      <c r="GY12" s="213">
        <f t="shared" ref="GY12" si="589">GX76</f>
        <v>0</v>
      </c>
      <c r="GZ12" s="213">
        <f t="shared" ref="GZ12" si="590">GY76</f>
        <v>0</v>
      </c>
      <c r="HA12" s="213">
        <f t="shared" ref="HA12" si="591">GZ76</f>
        <v>0</v>
      </c>
      <c r="HB12" s="213">
        <f t="shared" ref="HB12" si="592">HA76</f>
        <v>0</v>
      </c>
      <c r="HC12" s="213">
        <f t="shared" ref="HC12" si="593">HB76</f>
        <v>0</v>
      </c>
      <c r="HD12" s="213">
        <f t="shared" ref="HD12" si="594">HC76</f>
        <v>0</v>
      </c>
      <c r="HE12" s="213">
        <f t="shared" ref="HE12" si="595">HD76</f>
        <v>0</v>
      </c>
      <c r="HF12" s="213">
        <f t="shared" ref="HF12" si="596">HE76</f>
        <v>0</v>
      </c>
      <c r="HG12" s="213">
        <f t="shared" ref="HG12" si="597">HF76</f>
        <v>0</v>
      </c>
      <c r="HH12" s="213">
        <f t="shared" ref="HH12" si="598">HG76</f>
        <v>667</v>
      </c>
      <c r="HI12" s="213">
        <f t="shared" ref="HI12" si="599">HH76</f>
        <v>621</v>
      </c>
      <c r="HJ12" s="213">
        <f t="shared" ref="HJ12" si="600">HI76</f>
        <v>0</v>
      </c>
      <c r="HK12" s="213">
        <f t="shared" ref="HK12" si="601">HJ76</f>
        <v>0</v>
      </c>
      <c r="HL12" s="213">
        <f t="shared" ref="HL12" si="602">HK76</f>
        <v>322</v>
      </c>
      <c r="HM12" s="213">
        <f t="shared" ref="HM12" si="603">HL76</f>
        <v>528</v>
      </c>
      <c r="HN12" s="213">
        <f t="shared" ref="HN12" si="604">HM76</f>
        <v>312</v>
      </c>
      <c r="HO12" s="213">
        <f t="shared" ref="HO12" si="605">HN76</f>
        <v>693</v>
      </c>
      <c r="HP12" s="213">
        <f t="shared" ref="HP12" si="606">HO76</f>
        <v>202</v>
      </c>
      <c r="HQ12" s="213">
        <f t="shared" ref="HQ12" si="607">HP76</f>
        <v>0</v>
      </c>
      <c r="HR12" s="213">
        <f t="shared" ref="HR12" si="608">HQ76</f>
        <v>0</v>
      </c>
      <c r="HS12" s="213">
        <f t="shared" ref="HS12" si="609">HR76</f>
        <v>664</v>
      </c>
      <c r="HT12" s="213">
        <f t="shared" ref="HT12" si="610">HS76</f>
        <v>1528</v>
      </c>
      <c r="HU12" s="213">
        <f t="shared" ref="HU12" si="611">HT76</f>
        <v>807</v>
      </c>
      <c r="HV12" s="213">
        <f t="shared" ref="HV12" si="612">HU76</f>
        <v>0</v>
      </c>
      <c r="HW12" s="213">
        <f t="shared" ref="HW12" si="613">HV76</f>
        <v>0</v>
      </c>
      <c r="HX12" s="213">
        <f t="shared" ref="HX12" si="614">HW76</f>
        <v>0</v>
      </c>
      <c r="HY12" s="213">
        <f t="shared" ref="HY12" si="615">HX76</f>
        <v>0</v>
      </c>
      <c r="HZ12" s="213">
        <f t="shared" ref="HZ12" si="616">HY76</f>
        <v>0</v>
      </c>
      <c r="IA12" s="213">
        <f t="shared" ref="IA12" si="617">HZ76</f>
        <v>311</v>
      </c>
      <c r="IB12" s="213">
        <f t="shared" ref="IB12" si="618">IA76</f>
        <v>25</v>
      </c>
      <c r="IC12" s="213">
        <f t="shared" ref="IC12" si="619">IB76</f>
        <v>0</v>
      </c>
      <c r="ID12" s="213">
        <f t="shared" ref="ID12" si="620">IC76</f>
        <v>111</v>
      </c>
      <c r="IE12" s="213">
        <f t="shared" ref="IE12" si="621">ID76</f>
        <v>0</v>
      </c>
      <c r="IF12" s="213">
        <f t="shared" ref="IF12" si="622">IE76</f>
        <v>0</v>
      </c>
      <c r="IG12" s="213">
        <f t="shared" ref="IG12" si="623">IF76</f>
        <v>172</v>
      </c>
      <c r="IH12" s="213">
        <f t="shared" ref="IH12" si="624">IG76</f>
        <v>0</v>
      </c>
      <c r="II12" s="213">
        <f t="shared" ref="II12" si="625">IH76</f>
        <v>394</v>
      </c>
      <c r="IJ12" s="213">
        <f t="shared" ref="IJ12" si="626">II76</f>
        <v>356</v>
      </c>
      <c r="IK12" s="213">
        <f t="shared" ref="IK12" si="627">IJ76</f>
        <v>201</v>
      </c>
      <c r="IL12" s="213">
        <f t="shared" ref="IL12" si="628">IK76</f>
        <v>0</v>
      </c>
      <c r="IM12" s="213">
        <f t="shared" ref="IM12" si="629">IL76</f>
        <v>0</v>
      </c>
      <c r="IN12" s="213">
        <f t="shared" ref="IN12" si="630">IM76</f>
        <v>310</v>
      </c>
      <c r="IO12" s="213">
        <f t="shared" ref="IO12" si="631">IN76</f>
        <v>122</v>
      </c>
      <c r="IP12" s="213">
        <f t="shared" ref="IP12" si="632">IO76</f>
        <v>31</v>
      </c>
      <c r="IQ12" s="213">
        <f t="shared" ref="IQ12" si="633">IP76</f>
        <v>41</v>
      </c>
      <c r="IR12" s="213">
        <f t="shared" ref="IR12" si="634">IQ76</f>
        <v>0</v>
      </c>
      <c r="IS12" s="213">
        <f t="shared" ref="IS12" si="635">IR76</f>
        <v>0</v>
      </c>
      <c r="IT12" s="213">
        <f t="shared" ref="IT12" si="636">IS76</f>
        <v>0</v>
      </c>
      <c r="IU12" s="213">
        <f t="shared" ref="IU12" si="637">IT76</f>
        <v>30</v>
      </c>
      <c r="IV12" s="213">
        <f t="shared" ref="IV12" si="638">IU76</f>
        <v>153</v>
      </c>
      <c r="IW12" s="213">
        <f t="shared" ref="IW12" si="639">IV76</f>
        <v>331</v>
      </c>
      <c r="IX12" s="213">
        <f t="shared" ref="IX12" si="640">IW76</f>
        <v>930</v>
      </c>
      <c r="IY12" s="213">
        <f t="shared" ref="IY12" si="641">IX76</f>
        <v>235</v>
      </c>
      <c r="IZ12" s="213">
        <f t="shared" ref="IZ12" si="642">IY76</f>
        <v>0</v>
      </c>
      <c r="JA12" s="213">
        <f t="shared" ref="JA12" si="643">IZ76</f>
        <v>0</v>
      </c>
      <c r="JB12" s="213">
        <f t="shared" ref="JB12" si="644">JA76</f>
        <v>0</v>
      </c>
      <c r="JC12" s="213">
        <f t="shared" ref="JC12" si="645">JB76</f>
        <v>1358</v>
      </c>
      <c r="JD12" s="213">
        <f t="shared" ref="JD12" si="646">JC76</f>
        <v>82</v>
      </c>
      <c r="JE12" s="213">
        <f t="shared" ref="JE12" si="647">JD76</f>
        <v>511</v>
      </c>
      <c r="JF12" s="213">
        <f t="shared" ref="JF12" si="648">JE76</f>
        <v>258</v>
      </c>
      <c r="JG12" s="213">
        <f t="shared" ref="JG12" si="649">JF76</f>
        <v>0</v>
      </c>
      <c r="JH12" s="213">
        <f t="shared" ref="JH12" si="650">JG76</f>
        <v>0</v>
      </c>
      <c r="JI12" s="213">
        <f t="shared" ref="JI12" si="651">JH76</f>
        <v>1125</v>
      </c>
      <c r="JJ12" s="213">
        <f t="shared" ref="JJ12" si="652">JI76</f>
        <v>601</v>
      </c>
      <c r="JK12" s="213">
        <f t="shared" ref="JK12" si="653">JJ76</f>
        <v>2060</v>
      </c>
      <c r="JL12" s="213">
        <f t="shared" ref="JL12" si="654">JK76</f>
        <v>539</v>
      </c>
      <c r="JM12" s="213">
        <f t="shared" ref="JM12" si="655">JL76</f>
        <v>572</v>
      </c>
      <c r="JN12" s="213">
        <f t="shared" ref="JN12" si="656">JM76</f>
        <v>0</v>
      </c>
      <c r="JO12" s="213">
        <f t="shared" ref="JO12" si="657">JN76</f>
        <v>0</v>
      </c>
      <c r="JP12" s="213">
        <f t="shared" ref="JP12" si="658">JO76</f>
        <v>0</v>
      </c>
      <c r="JQ12" s="213">
        <f t="shared" ref="JQ12" si="659">JP76</f>
        <v>237</v>
      </c>
      <c r="JR12" s="213">
        <f t="shared" ref="JR12" si="660">JQ76</f>
        <v>633</v>
      </c>
      <c r="JS12" s="213">
        <f t="shared" ref="JS12" si="661">JR76</f>
        <v>1095</v>
      </c>
      <c r="JT12" s="213">
        <f t="shared" ref="JT12" si="662">JS76</f>
        <v>1010</v>
      </c>
      <c r="JU12" s="213">
        <f>JT76</f>
        <v>0</v>
      </c>
      <c r="JV12" s="213">
        <f t="shared" ref="JV12" si="663">JU76</f>
        <v>0</v>
      </c>
      <c r="JW12" s="213">
        <f t="shared" ref="JW12" si="664">JV76</f>
        <v>0</v>
      </c>
      <c r="JX12" s="213">
        <f t="shared" ref="JX12" si="665">JW76</f>
        <v>0</v>
      </c>
      <c r="JY12" s="213">
        <f t="shared" ref="JY12" si="666">JX76</f>
        <v>0</v>
      </c>
      <c r="JZ12" s="213">
        <f t="shared" ref="JZ12" si="667">JY76</f>
        <v>355</v>
      </c>
      <c r="KA12" s="213">
        <f t="shared" ref="KA12" si="668">JZ76</f>
        <v>0</v>
      </c>
      <c r="KB12" s="213">
        <f t="shared" ref="KB12" si="669">KA76</f>
        <v>0</v>
      </c>
      <c r="KC12" s="213">
        <f t="shared" ref="KC12" si="670">KB76</f>
        <v>0</v>
      </c>
      <c r="KD12" s="213">
        <f t="shared" ref="KD12" si="671">KC76</f>
        <v>0</v>
      </c>
      <c r="KE12" s="213">
        <f t="shared" ref="KE12" si="672">KD76</f>
        <v>0</v>
      </c>
      <c r="KF12" s="213">
        <f t="shared" ref="KF12" si="673">KE76</f>
        <v>0</v>
      </c>
      <c r="KG12" s="213">
        <f t="shared" ref="KG12" si="674">KF76</f>
        <v>0</v>
      </c>
      <c r="KH12" s="213">
        <f t="shared" ref="KH12" si="675">KG76</f>
        <v>0</v>
      </c>
      <c r="KI12" s="213">
        <f>KH76</f>
        <v>0</v>
      </c>
      <c r="KJ12" s="213">
        <f t="shared" ref="KJ12" si="676">KI76</f>
        <v>0</v>
      </c>
      <c r="KK12" s="213">
        <f t="shared" ref="KK12" si="677">KJ76</f>
        <v>0</v>
      </c>
      <c r="KL12" s="213">
        <f t="shared" ref="KL12" si="678">KK76</f>
        <v>0</v>
      </c>
      <c r="KM12" s="213">
        <f t="shared" ref="KM12" si="679">KL76</f>
        <v>0</v>
      </c>
      <c r="KN12" s="213">
        <f t="shared" ref="KN12" si="680">KM76</f>
        <v>0</v>
      </c>
      <c r="KO12" s="213">
        <f t="shared" ref="KO12" si="681">KN76</f>
        <v>0</v>
      </c>
      <c r="KP12" s="213">
        <f t="shared" ref="KP12" si="682">KO76</f>
        <v>0</v>
      </c>
      <c r="KQ12" s="213">
        <f t="shared" ref="KQ12" si="683">KP76</f>
        <v>0</v>
      </c>
      <c r="KR12" s="213">
        <f t="shared" ref="KR12" si="684">KQ76</f>
        <v>0</v>
      </c>
      <c r="KS12" s="213">
        <f t="shared" ref="KS12" si="685">KR76</f>
        <v>0</v>
      </c>
      <c r="KT12" s="213">
        <f t="shared" ref="KT12" si="686">KS76</f>
        <v>0</v>
      </c>
      <c r="KU12" s="213">
        <f t="shared" ref="KU12" si="687">KT76</f>
        <v>0</v>
      </c>
      <c r="KV12" s="213">
        <f t="shared" ref="KV12" si="688">KU76</f>
        <v>0</v>
      </c>
      <c r="KW12" s="213">
        <f t="shared" ref="KW12" si="689">KV76</f>
        <v>0</v>
      </c>
      <c r="KX12" s="213">
        <f t="shared" ref="KX12" si="690">KW76</f>
        <v>0</v>
      </c>
      <c r="KY12" s="213">
        <f t="shared" ref="KY12" si="691">KX76</f>
        <v>0</v>
      </c>
      <c r="KZ12" s="213">
        <f t="shared" ref="KZ12" si="692">KY76</f>
        <v>0</v>
      </c>
      <c r="LA12" s="213">
        <f t="shared" ref="LA12" si="693">KZ76</f>
        <v>1149</v>
      </c>
      <c r="LB12" s="213">
        <f t="shared" ref="LB12" si="694">LA76</f>
        <v>653</v>
      </c>
      <c r="LC12" s="213">
        <f t="shared" ref="LC12" si="695">LB76</f>
        <v>521</v>
      </c>
      <c r="LD12" s="213">
        <f t="shared" ref="LD12" si="696">LC76</f>
        <v>0</v>
      </c>
      <c r="LE12" s="213">
        <f t="shared" ref="LE12" si="697">LD76</f>
        <v>0</v>
      </c>
      <c r="LF12" s="213">
        <f t="shared" ref="LF12" si="698">LE76</f>
        <v>0</v>
      </c>
      <c r="LG12" s="213">
        <f t="shared" ref="LG12" si="699">LF76</f>
        <v>896</v>
      </c>
      <c r="LH12" s="213">
        <f t="shared" ref="LH12" si="700">LG76</f>
        <v>0</v>
      </c>
      <c r="LI12" s="213">
        <f t="shared" ref="LI12" si="701">LH76</f>
        <v>0</v>
      </c>
      <c r="LJ12" s="213">
        <f t="shared" ref="LJ12" si="702">LI76</f>
        <v>185</v>
      </c>
      <c r="LK12" s="213">
        <f t="shared" ref="LK12" si="703">LJ76</f>
        <v>0</v>
      </c>
      <c r="LL12" s="213">
        <f t="shared" ref="LL12" si="704">LK76</f>
        <v>0</v>
      </c>
      <c r="LM12" s="213">
        <f t="shared" ref="LM12" si="705">LL76</f>
        <v>0</v>
      </c>
      <c r="LN12" s="1114">
        <f t="shared" ref="LN12:LO12" si="706">LM76</f>
        <v>0</v>
      </c>
      <c r="LO12" s="1114">
        <f t="shared" si="706"/>
        <v>0</v>
      </c>
      <c r="LP12" s="213">
        <f t="shared" ref="LP12" si="707">LO76</f>
        <v>0</v>
      </c>
      <c r="LQ12" s="213">
        <f t="shared" ref="LQ12" si="708">LP76</f>
        <v>0</v>
      </c>
      <c r="LR12" s="213">
        <f t="shared" ref="LR12" si="709">LQ76</f>
        <v>0</v>
      </c>
      <c r="LS12" s="213">
        <f t="shared" ref="LS12" si="710">LR76</f>
        <v>0</v>
      </c>
      <c r="LT12" s="213">
        <f t="shared" ref="LT12" si="711">LS76</f>
        <v>0</v>
      </c>
      <c r="LU12" s="1130">
        <f t="shared" ref="LU12" si="712">LT76</f>
        <v>83</v>
      </c>
      <c r="LV12" s="1130">
        <f t="shared" ref="LV12" si="713">LU76</f>
        <v>0</v>
      </c>
      <c r="LW12" s="213">
        <f t="shared" ref="LW12" si="714">LV76</f>
        <v>0</v>
      </c>
      <c r="LX12" s="213">
        <f t="shared" ref="LX12" si="715">LW76</f>
        <v>775</v>
      </c>
      <c r="LY12" s="558">
        <f t="shared" ref="LY12" si="716">LX76</f>
        <v>1087</v>
      </c>
      <c r="LZ12" s="558">
        <f t="shared" ref="LZ12" si="717">LY76</f>
        <v>0</v>
      </c>
      <c r="MA12" s="1140">
        <f t="shared" ref="MA12" si="718">LZ76</f>
        <v>0</v>
      </c>
      <c r="MB12" s="558">
        <f t="shared" ref="MB12" si="719">MA76</f>
        <v>0</v>
      </c>
      <c r="MC12" s="558">
        <f t="shared" ref="MC12" si="720">MB76</f>
        <v>0</v>
      </c>
      <c r="MD12" s="558">
        <f t="shared" ref="MD12" si="721">MC76</f>
        <v>1019</v>
      </c>
      <c r="ME12" s="558">
        <v>0</v>
      </c>
      <c r="MF12" s="558">
        <f t="shared" ref="MF12" si="722">ME76</f>
        <v>0</v>
      </c>
      <c r="MG12" s="558">
        <f t="shared" ref="MG12" si="723">MF76</f>
        <v>0</v>
      </c>
      <c r="MH12" s="558">
        <f t="shared" ref="MH12" si="724">MG76</f>
        <v>647</v>
      </c>
      <c r="MI12" s="558">
        <f t="shared" ref="MI12" si="725">MH76</f>
        <v>0</v>
      </c>
      <c r="MJ12" s="558">
        <f t="shared" ref="MJ12" si="726">MI76</f>
        <v>374</v>
      </c>
      <c r="MK12" s="558">
        <f t="shared" ref="MK12" si="727">MJ76</f>
        <v>263</v>
      </c>
      <c r="ML12" s="558">
        <f t="shared" ref="ML12" si="728">MK76</f>
        <v>560</v>
      </c>
      <c r="MM12" s="558">
        <f t="shared" ref="MM12" si="729">ML76</f>
        <v>0</v>
      </c>
      <c r="MN12" s="558">
        <f t="shared" ref="MN12" si="730">MM76</f>
        <v>0</v>
      </c>
      <c r="MO12" s="558">
        <f t="shared" ref="MO12" si="731">MN76</f>
        <v>299</v>
      </c>
      <c r="MP12" s="558">
        <f t="shared" ref="MP12" si="732">MO76</f>
        <v>435</v>
      </c>
      <c r="MQ12" s="558">
        <f t="shared" ref="MQ12" si="733">MP76</f>
        <v>0</v>
      </c>
      <c r="MR12" s="558">
        <f t="shared" ref="MR12" si="734">MQ76</f>
        <v>353</v>
      </c>
      <c r="MS12" s="558">
        <f t="shared" ref="MS12" si="735">MR76</f>
        <v>0</v>
      </c>
      <c r="MT12" s="558">
        <f t="shared" ref="MT12" si="736">MS76</f>
        <v>0</v>
      </c>
      <c r="MU12" s="558">
        <f t="shared" ref="MU12" si="737">MT76</f>
        <v>0</v>
      </c>
      <c r="MV12" s="558">
        <f t="shared" ref="MV12" si="738">MU76</f>
        <v>0</v>
      </c>
      <c r="MW12" s="558">
        <f t="shared" ref="MW12" si="739">MV76</f>
        <v>0</v>
      </c>
      <c r="MX12" s="558">
        <f t="shared" ref="MX12" si="740">MW76</f>
        <v>76</v>
      </c>
      <c r="MY12" s="558">
        <f t="shared" ref="MY12" si="741">MX76</f>
        <v>0</v>
      </c>
      <c r="MZ12" s="558">
        <f t="shared" ref="MZ12" si="742">MY76</f>
        <v>10</v>
      </c>
      <c r="NA12" s="558">
        <f t="shared" ref="NA12" si="743">MZ76</f>
        <v>0</v>
      </c>
    </row>
    <row r="13" spans="1:365" ht="15" customHeight="1">
      <c r="A13" s="69" t="s">
        <v>183</v>
      </c>
      <c r="B13" s="69">
        <v>0</v>
      </c>
      <c r="C13" s="69">
        <f t="shared" ref="C13:BN13" si="744">SUM(C11:C12)</f>
        <v>0</v>
      </c>
      <c r="D13" s="69">
        <f t="shared" si="744"/>
        <v>0</v>
      </c>
      <c r="E13" s="69">
        <f t="shared" si="744"/>
        <v>0</v>
      </c>
      <c r="F13" s="69">
        <f t="shared" si="744"/>
        <v>0</v>
      </c>
      <c r="G13" s="69">
        <f t="shared" si="744"/>
        <v>313</v>
      </c>
      <c r="H13" s="69">
        <f t="shared" si="744"/>
        <v>317</v>
      </c>
      <c r="I13" s="69">
        <f t="shared" si="744"/>
        <v>131</v>
      </c>
      <c r="J13" s="69">
        <f t="shared" si="744"/>
        <v>0</v>
      </c>
      <c r="K13" s="69">
        <f t="shared" si="744"/>
        <v>90</v>
      </c>
      <c r="L13" s="69">
        <f t="shared" si="744"/>
        <v>603</v>
      </c>
      <c r="M13" s="69">
        <f t="shared" si="744"/>
        <v>492</v>
      </c>
      <c r="N13" s="69">
        <f t="shared" si="744"/>
        <v>555</v>
      </c>
      <c r="O13" s="69">
        <f t="shared" si="744"/>
        <v>227</v>
      </c>
      <c r="P13" s="69">
        <f t="shared" si="744"/>
        <v>60</v>
      </c>
      <c r="Q13" s="69">
        <f t="shared" si="744"/>
        <v>212</v>
      </c>
      <c r="R13" s="69">
        <f t="shared" si="744"/>
        <v>0</v>
      </c>
      <c r="S13" s="69">
        <f t="shared" si="744"/>
        <v>119</v>
      </c>
      <c r="T13" s="69">
        <f t="shared" si="744"/>
        <v>659</v>
      </c>
      <c r="U13" s="69">
        <f t="shared" si="744"/>
        <v>0</v>
      </c>
      <c r="V13" s="69">
        <f t="shared" si="744"/>
        <v>1147</v>
      </c>
      <c r="W13" s="69">
        <f t="shared" si="744"/>
        <v>667</v>
      </c>
      <c r="X13" s="69">
        <f t="shared" si="744"/>
        <v>0</v>
      </c>
      <c r="Y13" s="69">
        <f t="shared" si="744"/>
        <v>86</v>
      </c>
      <c r="Z13" s="69">
        <f t="shared" si="744"/>
        <v>255</v>
      </c>
      <c r="AA13" s="69">
        <f t="shared" si="744"/>
        <v>248</v>
      </c>
      <c r="AB13" s="69">
        <f t="shared" si="744"/>
        <v>155</v>
      </c>
      <c r="AC13" s="69">
        <f t="shared" si="744"/>
        <v>0</v>
      </c>
      <c r="AD13" s="69">
        <f t="shared" si="744"/>
        <v>15</v>
      </c>
      <c r="AE13" s="69">
        <f t="shared" si="744"/>
        <v>0</v>
      </c>
      <c r="AF13" s="69">
        <f t="shared" si="744"/>
        <v>105</v>
      </c>
      <c r="AG13" s="69">
        <f t="shared" si="744"/>
        <v>42</v>
      </c>
      <c r="AH13" s="69">
        <f t="shared" si="744"/>
        <v>0</v>
      </c>
      <c r="AI13" s="69">
        <f t="shared" si="744"/>
        <v>11</v>
      </c>
      <c r="AJ13" s="69">
        <f t="shared" si="744"/>
        <v>695</v>
      </c>
      <c r="AK13" s="69">
        <f t="shared" si="744"/>
        <v>694</v>
      </c>
      <c r="AL13" s="69">
        <f t="shared" si="744"/>
        <v>278</v>
      </c>
      <c r="AM13" s="69">
        <f t="shared" si="744"/>
        <v>984</v>
      </c>
      <c r="AN13" s="69">
        <f t="shared" si="744"/>
        <v>30</v>
      </c>
      <c r="AO13" s="69">
        <f t="shared" si="744"/>
        <v>0</v>
      </c>
      <c r="AP13" s="69">
        <f t="shared" si="744"/>
        <v>0</v>
      </c>
      <c r="AQ13" s="69">
        <f t="shared" si="744"/>
        <v>0</v>
      </c>
      <c r="AR13" s="69">
        <f t="shared" si="744"/>
        <v>52</v>
      </c>
      <c r="AS13" s="69">
        <f t="shared" si="744"/>
        <v>0</v>
      </c>
      <c r="AT13" s="69">
        <f t="shared" si="744"/>
        <v>0</v>
      </c>
      <c r="AU13" s="69">
        <f t="shared" si="744"/>
        <v>278</v>
      </c>
      <c r="AV13" s="69">
        <f t="shared" si="744"/>
        <v>1362</v>
      </c>
      <c r="AW13" s="69">
        <f t="shared" si="744"/>
        <v>1419</v>
      </c>
      <c r="AX13" s="69">
        <f t="shared" si="744"/>
        <v>448</v>
      </c>
      <c r="AY13" s="69">
        <f t="shared" si="744"/>
        <v>0</v>
      </c>
      <c r="AZ13" s="69">
        <f t="shared" si="744"/>
        <v>571</v>
      </c>
      <c r="BA13" s="69">
        <f t="shared" si="744"/>
        <v>582</v>
      </c>
      <c r="BB13" s="69">
        <f t="shared" si="744"/>
        <v>86</v>
      </c>
      <c r="BC13" s="69">
        <f t="shared" si="744"/>
        <v>5</v>
      </c>
      <c r="BD13" s="69">
        <f t="shared" si="744"/>
        <v>1014</v>
      </c>
      <c r="BE13" s="69">
        <f t="shared" si="744"/>
        <v>463</v>
      </c>
      <c r="BF13" s="69">
        <f t="shared" si="744"/>
        <v>1</v>
      </c>
      <c r="BG13" s="69">
        <f t="shared" si="744"/>
        <v>1</v>
      </c>
      <c r="BH13" s="69">
        <f t="shared" si="744"/>
        <v>1</v>
      </c>
      <c r="BI13" s="69">
        <f t="shared" si="744"/>
        <v>0</v>
      </c>
      <c r="BJ13" s="69">
        <f t="shared" si="744"/>
        <v>67</v>
      </c>
      <c r="BK13" s="69">
        <f t="shared" si="744"/>
        <v>287</v>
      </c>
      <c r="BL13" s="69">
        <f t="shared" si="744"/>
        <v>4</v>
      </c>
      <c r="BM13" s="69">
        <f t="shared" si="744"/>
        <v>0</v>
      </c>
      <c r="BN13" s="69">
        <f t="shared" si="744"/>
        <v>0</v>
      </c>
      <c r="BO13" s="69">
        <f t="shared" ref="BO13:DZ13" si="745">SUM(BO11:BO12)</f>
        <v>576</v>
      </c>
      <c r="BP13" s="69">
        <f t="shared" si="745"/>
        <v>189</v>
      </c>
      <c r="BQ13" s="69">
        <f t="shared" si="745"/>
        <v>40</v>
      </c>
      <c r="BR13" s="69">
        <f t="shared" si="745"/>
        <v>289</v>
      </c>
      <c r="BS13" s="69">
        <f t="shared" si="745"/>
        <v>460</v>
      </c>
      <c r="BT13" s="69">
        <f t="shared" si="745"/>
        <v>802</v>
      </c>
      <c r="BU13" s="69">
        <f t="shared" si="745"/>
        <v>485</v>
      </c>
      <c r="BV13" s="69">
        <f t="shared" si="745"/>
        <v>161</v>
      </c>
      <c r="BW13" s="69">
        <f t="shared" si="745"/>
        <v>119</v>
      </c>
      <c r="BX13" s="69">
        <f t="shared" si="745"/>
        <v>14</v>
      </c>
      <c r="BY13" s="69">
        <f t="shared" si="745"/>
        <v>0</v>
      </c>
      <c r="BZ13" s="69">
        <f t="shared" si="745"/>
        <v>201</v>
      </c>
      <c r="CA13" s="69">
        <f t="shared" si="745"/>
        <v>0</v>
      </c>
      <c r="CB13" s="69">
        <f t="shared" si="745"/>
        <v>59</v>
      </c>
      <c r="CC13" s="69">
        <f t="shared" si="745"/>
        <v>0</v>
      </c>
      <c r="CD13" s="69">
        <f t="shared" si="745"/>
        <v>299</v>
      </c>
      <c r="CE13" s="69">
        <f t="shared" si="745"/>
        <v>1434</v>
      </c>
      <c r="CF13" s="69">
        <f t="shared" si="745"/>
        <v>0</v>
      </c>
      <c r="CG13" s="69">
        <f t="shared" si="745"/>
        <v>742</v>
      </c>
      <c r="CH13" s="69">
        <f t="shared" si="745"/>
        <v>0</v>
      </c>
      <c r="CI13" s="69">
        <f t="shared" si="745"/>
        <v>0</v>
      </c>
      <c r="CJ13" s="69">
        <f t="shared" si="745"/>
        <v>794</v>
      </c>
      <c r="CK13" s="69">
        <f t="shared" si="745"/>
        <v>1137</v>
      </c>
      <c r="CL13" s="69">
        <f t="shared" si="745"/>
        <v>558</v>
      </c>
      <c r="CM13" s="69">
        <f t="shared" si="745"/>
        <v>1872</v>
      </c>
      <c r="CN13" s="69">
        <f t="shared" si="745"/>
        <v>770</v>
      </c>
      <c r="CO13" s="69">
        <f t="shared" si="745"/>
        <v>3</v>
      </c>
      <c r="CP13" s="69">
        <f t="shared" si="745"/>
        <v>0</v>
      </c>
      <c r="CQ13" s="69">
        <f t="shared" si="745"/>
        <v>65</v>
      </c>
      <c r="CR13" s="69">
        <f t="shared" si="745"/>
        <v>442</v>
      </c>
      <c r="CS13" s="69">
        <f t="shared" si="745"/>
        <v>1</v>
      </c>
      <c r="CT13" s="69">
        <f t="shared" si="745"/>
        <v>0</v>
      </c>
      <c r="CU13" s="69">
        <f t="shared" si="745"/>
        <v>0</v>
      </c>
      <c r="CV13" s="69">
        <f t="shared" si="745"/>
        <v>0</v>
      </c>
      <c r="CW13" s="69">
        <f t="shared" si="745"/>
        <v>0</v>
      </c>
      <c r="CX13" s="69">
        <f t="shared" si="745"/>
        <v>770</v>
      </c>
      <c r="CY13" s="69">
        <f t="shared" si="745"/>
        <v>4</v>
      </c>
      <c r="CZ13" s="69">
        <f t="shared" si="745"/>
        <v>361</v>
      </c>
      <c r="DA13" s="69">
        <f t="shared" si="745"/>
        <v>0</v>
      </c>
      <c r="DB13" s="69">
        <f t="shared" si="745"/>
        <v>0</v>
      </c>
      <c r="DC13" s="69">
        <f t="shared" si="745"/>
        <v>0</v>
      </c>
      <c r="DD13" s="69">
        <f t="shared" si="745"/>
        <v>0</v>
      </c>
      <c r="DE13" s="69">
        <f t="shared" si="745"/>
        <v>115</v>
      </c>
      <c r="DF13" s="69">
        <f t="shared" si="745"/>
        <v>345</v>
      </c>
      <c r="DG13" s="69">
        <f t="shared" si="745"/>
        <v>0</v>
      </c>
      <c r="DH13" s="69">
        <f t="shared" si="745"/>
        <v>0</v>
      </c>
      <c r="DI13" s="69">
        <f t="shared" si="745"/>
        <v>0</v>
      </c>
      <c r="DJ13" s="69">
        <f t="shared" si="745"/>
        <v>0</v>
      </c>
      <c r="DK13" s="69">
        <f t="shared" si="745"/>
        <v>251</v>
      </c>
      <c r="DL13" s="69">
        <f t="shared" si="745"/>
        <v>267</v>
      </c>
      <c r="DM13" s="69">
        <f t="shared" si="745"/>
        <v>0</v>
      </c>
      <c r="DN13" s="69">
        <f t="shared" si="745"/>
        <v>491</v>
      </c>
      <c r="DO13" s="69">
        <f t="shared" si="745"/>
        <v>236</v>
      </c>
      <c r="DP13" s="69">
        <f t="shared" si="745"/>
        <v>257</v>
      </c>
      <c r="DQ13" s="69">
        <f t="shared" si="745"/>
        <v>0</v>
      </c>
      <c r="DR13" s="69">
        <f t="shared" si="745"/>
        <v>369</v>
      </c>
      <c r="DS13" s="69">
        <f t="shared" si="745"/>
        <v>342</v>
      </c>
      <c r="DT13" s="69">
        <f t="shared" si="745"/>
        <v>49</v>
      </c>
      <c r="DU13" s="69">
        <f t="shared" si="745"/>
        <v>601</v>
      </c>
      <c r="DV13" s="69">
        <f t="shared" si="745"/>
        <v>558</v>
      </c>
      <c r="DW13" s="69">
        <f t="shared" si="745"/>
        <v>529</v>
      </c>
      <c r="DX13" s="69">
        <f t="shared" si="745"/>
        <v>0</v>
      </c>
      <c r="DY13" s="69">
        <f t="shared" si="745"/>
        <v>202</v>
      </c>
      <c r="DZ13" s="69">
        <f t="shared" si="745"/>
        <v>40</v>
      </c>
      <c r="EA13" s="69">
        <f t="shared" ref="EA13:GL13" si="746">SUM(EA11:EA12)</f>
        <v>577</v>
      </c>
      <c r="EB13" s="69">
        <f t="shared" si="746"/>
        <v>258</v>
      </c>
      <c r="EC13" s="69">
        <f t="shared" si="746"/>
        <v>0</v>
      </c>
      <c r="ED13" s="69">
        <f t="shared" si="746"/>
        <v>522</v>
      </c>
      <c r="EE13" s="69">
        <f t="shared" si="746"/>
        <v>258</v>
      </c>
      <c r="EF13" s="69">
        <f t="shared" si="746"/>
        <v>258</v>
      </c>
      <c r="EG13" s="69">
        <f t="shared" si="746"/>
        <v>357</v>
      </c>
      <c r="EH13" s="69">
        <f t="shared" si="746"/>
        <v>1164</v>
      </c>
      <c r="EI13" s="69">
        <f t="shared" si="746"/>
        <v>1303</v>
      </c>
      <c r="EJ13" s="69">
        <f t="shared" si="746"/>
        <v>1</v>
      </c>
      <c r="EK13" s="69">
        <f t="shared" si="746"/>
        <v>0</v>
      </c>
      <c r="EL13" s="69">
        <f t="shared" si="746"/>
        <v>0</v>
      </c>
      <c r="EM13" s="69">
        <f t="shared" si="746"/>
        <v>353</v>
      </c>
      <c r="EN13" s="69">
        <f t="shared" si="746"/>
        <v>19</v>
      </c>
      <c r="EO13" s="69">
        <f t="shared" si="746"/>
        <v>664</v>
      </c>
      <c r="EP13" s="69">
        <f t="shared" si="746"/>
        <v>780</v>
      </c>
      <c r="EQ13" s="69">
        <f t="shared" si="746"/>
        <v>589</v>
      </c>
      <c r="ER13" s="69">
        <f t="shared" si="746"/>
        <v>0</v>
      </c>
      <c r="ES13" s="69">
        <f t="shared" si="746"/>
        <v>0</v>
      </c>
      <c r="ET13" s="69">
        <f t="shared" si="746"/>
        <v>0</v>
      </c>
      <c r="EU13" s="69">
        <f t="shared" si="746"/>
        <v>119</v>
      </c>
      <c r="EV13" s="69">
        <f t="shared" si="746"/>
        <v>971</v>
      </c>
      <c r="EW13" s="69">
        <f t="shared" si="746"/>
        <v>1296</v>
      </c>
      <c r="EX13" s="69">
        <f t="shared" si="746"/>
        <v>819</v>
      </c>
      <c r="EY13" s="69">
        <f t="shared" si="746"/>
        <v>1011</v>
      </c>
      <c r="EZ13" s="69">
        <f t="shared" si="746"/>
        <v>465</v>
      </c>
      <c r="FA13" s="69">
        <f t="shared" si="746"/>
        <v>237</v>
      </c>
      <c r="FB13" s="69">
        <f t="shared" si="746"/>
        <v>287</v>
      </c>
      <c r="FC13" s="69">
        <f t="shared" si="746"/>
        <v>354</v>
      </c>
      <c r="FD13" s="69">
        <f t="shared" si="746"/>
        <v>763</v>
      </c>
      <c r="FE13" s="69">
        <f t="shared" si="746"/>
        <v>201</v>
      </c>
      <c r="FF13" s="69">
        <f t="shared" si="746"/>
        <v>743</v>
      </c>
      <c r="FG13" s="69">
        <f t="shared" si="746"/>
        <v>1164</v>
      </c>
      <c r="FH13" s="69">
        <f t="shared" si="746"/>
        <v>541</v>
      </c>
      <c r="FI13" s="69">
        <f t="shared" si="746"/>
        <v>1494</v>
      </c>
      <c r="FJ13" s="69">
        <f t="shared" si="746"/>
        <v>608</v>
      </c>
      <c r="FK13" s="69">
        <f t="shared" si="746"/>
        <v>622</v>
      </c>
      <c r="FL13" s="69">
        <f t="shared" si="746"/>
        <v>731</v>
      </c>
      <c r="FM13" s="69">
        <f t="shared" si="746"/>
        <v>2142</v>
      </c>
      <c r="FN13" s="69">
        <f t="shared" si="746"/>
        <v>12</v>
      </c>
      <c r="FO13" s="69">
        <f t="shared" si="746"/>
        <v>317</v>
      </c>
      <c r="FP13" s="69">
        <f t="shared" si="746"/>
        <v>1579</v>
      </c>
      <c r="FQ13" s="69">
        <f t="shared" si="746"/>
        <v>1041</v>
      </c>
      <c r="FR13" s="69">
        <f t="shared" si="746"/>
        <v>1434</v>
      </c>
      <c r="FS13" s="69">
        <f t="shared" si="746"/>
        <v>822</v>
      </c>
      <c r="FT13" s="69">
        <f t="shared" si="746"/>
        <v>806</v>
      </c>
      <c r="FU13" s="69">
        <f t="shared" si="746"/>
        <v>0</v>
      </c>
      <c r="FV13" s="69">
        <f t="shared" si="746"/>
        <v>42</v>
      </c>
      <c r="FW13" s="69">
        <f t="shared" si="746"/>
        <v>1757</v>
      </c>
      <c r="FX13" s="69">
        <f t="shared" si="746"/>
        <v>1118</v>
      </c>
      <c r="FY13" s="69">
        <f t="shared" si="746"/>
        <v>1560</v>
      </c>
      <c r="FZ13" s="69">
        <f t="shared" si="746"/>
        <v>761</v>
      </c>
      <c r="GA13" s="69">
        <f t="shared" si="746"/>
        <v>101</v>
      </c>
      <c r="GB13" s="69">
        <f t="shared" si="746"/>
        <v>376</v>
      </c>
      <c r="GC13" s="69">
        <f t="shared" si="746"/>
        <v>474</v>
      </c>
      <c r="GD13" s="69">
        <f t="shared" si="746"/>
        <v>1159</v>
      </c>
      <c r="GE13" s="69">
        <f t="shared" si="746"/>
        <v>615</v>
      </c>
      <c r="GF13" s="69">
        <f t="shared" si="746"/>
        <v>222</v>
      </c>
      <c r="GG13" s="69">
        <f t="shared" si="746"/>
        <v>147</v>
      </c>
      <c r="GH13" s="69">
        <f t="shared" si="746"/>
        <v>329</v>
      </c>
      <c r="GI13" s="69">
        <f t="shared" si="746"/>
        <v>0</v>
      </c>
      <c r="GJ13" s="69">
        <f t="shared" si="746"/>
        <v>0</v>
      </c>
      <c r="GK13" s="69">
        <f t="shared" si="746"/>
        <v>1302</v>
      </c>
      <c r="GL13" s="69">
        <f t="shared" si="746"/>
        <v>0</v>
      </c>
      <c r="GM13" s="69">
        <f t="shared" ref="GM13:IX13" si="747">SUM(GM11:GM12)</f>
        <v>1244</v>
      </c>
      <c r="GN13" s="69">
        <f t="shared" si="747"/>
        <v>514</v>
      </c>
      <c r="GO13" s="69">
        <f t="shared" si="747"/>
        <v>338</v>
      </c>
      <c r="GP13" s="69">
        <f t="shared" si="747"/>
        <v>8</v>
      </c>
      <c r="GQ13" s="69">
        <f t="shared" si="747"/>
        <v>607</v>
      </c>
      <c r="GR13" s="69">
        <f t="shared" si="747"/>
        <v>817</v>
      </c>
      <c r="GS13" s="69">
        <f t="shared" si="747"/>
        <v>1481</v>
      </c>
      <c r="GT13" s="69">
        <f t="shared" si="747"/>
        <v>885</v>
      </c>
      <c r="GU13" s="69">
        <f t="shared" si="747"/>
        <v>729</v>
      </c>
      <c r="GV13" s="69">
        <f t="shared" si="747"/>
        <v>13</v>
      </c>
      <c r="GW13" s="69">
        <f t="shared" si="747"/>
        <v>0</v>
      </c>
      <c r="GX13" s="69">
        <f t="shared" si="747"/>
        <v>0</v>
      </c>
      <c r="GY13" s="69">
        <f t="shared" si="747"/>
        <v>294</v>
      </c>
      <c r="GZ13" s="69">
        <f t="shared" si="747"/>
        <v>1570</v>
      </c>
      <c r="HA13" s="69">
        <f t="shared" si="747"/>
        <v>670</v>
      </c>
      <c r="HB13" s="69">
        <f t="shared" si="747"/>
        <v>0</v>
      </c>
      <c r="HC13" s="69">
        <f t="shared" si="747"/>
        <v>0</v>
      </c>
      <c r="HD13" s="69">
        <f t="shared" si="747"/>
        <v>16</v>
      </c>
      <c r="HE13" s="69">
        <f t="shared" si="747"/>
        <v>442</v>
      </c>
      <c r="HF13" s="69">
        <f t="shared" si="747"/>
        <v>263</v>
      </c>
      <c r="HG13" s="69">
        <f t="shared" si="747"/>
        <v>419</v>
      </c>
      <c r="HH13" s="69">
        <f t="shared" si="747"/>
        <v>3373</v>
      </c>
      <c r="HI13" s="69">
        <f t="shared" si="747"/>
        <v>892</v>
      </c>
      <c r="HJ13" s="69">
        <f t="shared" si="747"/>
        <v>555</v>
      </c>
      <c r="HK13" s="69">
        <f t="shared" si="747"/>
        <v>586</v>
      </c>
      <c r="HL13" s="69">
        <f t="shared" si="747"/>
        <v>1039</v>
      </c>
      <c r="HM13" s="69">
        <f t="shared" si="747"/>
        <v>1306</v>
      </c>
      <c r="HN13" s="69">
        <f t="shared" si="747"/>
        <v>2805</v>
      </c>
      <c r="HO13" s="69">
        <f t="shared" si="747"/>
        <v>2549</v>
      </c>
      <c r="HP13" s="69">
        <f t="shared" si="747"/>
        <v>1320</v>
      </c>
      <c r="HQ13" s="69">
        <f t="shared" si="747"/>
        <v>1608</v>
      </c>
      <c r="HR13" s="69">
        <f t="shared" si="747"/>
        <v>779</v>
      </c>
      <c r="HS13" s="69">
        <f t="shared" si="747"/>
        <v>730</v>
      </c>
      <c r="HT13" s="69">
        <f t="shared" si="747"/>
        <v>2296</v>
      </c>
      <c r="HU13" s="69">
        <f t="shared" si="747"/>
        <v>1055</v>
      </c>
      <c r="HV13" s="69">
        <f t="shared" si="747"/>
        <v>763</v>
      </c>
      <c r="HW13" s="69">
        <f t="shared" si="747"/>
        <v>482</v>
      </c>
      <c r="HX13" s="69">
        <f t="shared" si="747"/>
        <v>833</v>
      </c>
      <c r="HY13" s="69">
        <f t="shared" si="747"/>
        <v>373</v>
      </c>
      <c r="HZ13" s="69">
        <f t="shared" si="747"/>
        <v>42</v>
      </c>
      <c r="IA13" s="69">
        <f t="shared" si="747"/>
        <v>1257</v>
      </c>
      <c r="IB13" s="69">
        <f t="shared" si="747"/>
        <v>716</v>
      </c>
      <c r="IC13" s="69">
        <f t="shared" si="747"/>
        <v>1185</v>
      </c>
      <c r="ID13" s="69">
        <f t="shared" si="747"/>
        <v>1132</v>
      </c>
      <c r="IE13" s="69">
        <f t="shared" si="747"/>
        <v>1153</v>
      </c>
      <c r="IF13" s="69">
        <f t="shared" si="747"/>
        <v>1158</v>
      </c>
      <c r="IG13" s="69">
        <f t="shared" si="747"/>
        <v>1171</v>
      </c>
      <c r="IH13" s="69">
        <f t="shared" si="747"/>
        <v>999</v>
      </c>
      <c r="II13" s="69">
        <f t="shared" si="747"/>
        <v>1476</v>
      </c>
      <c r="IJ13" s="69">
        <f t="shared" si="747"/>
        <v>1402</v>
      </c>
      <c r="IK13" s="69">
        <f t="shared" si="747"/>
        <v>1374</v>
      </c>
      <c r="IL13" s="69">
        <f t="shared" si="747"/>
        <v>625</v>
      </c>
      <c r="IM13" s="69">
        <f t="shared" si="747"/>
        <v>1239</v>
      </c>
      <c r="IN13" s="69">
        <f t="shared" si="747"/>
        <v>879</v>
      </c>
      <c r="IO13" s="69">
        <f t="shared" si="747"/>
        <v>122</v>
      </c>
      <c r="IP13" s="69">
        <f t="shared" si="747"/>
        <v>31</v>
      </c>
      <c r="IQ13" s="69">
        <f t="shared" si="747"/>
        <v>41</v>
      </c>
      <c r="IR13" s="69">
        <f t="shared" si="747"/>
        <v>203</v>
      </c>
      <c r="IS13" s="69">
        <f t="shared" si="747"/>
        <v>0</v>
      </c>
      <c r="IT13" s="69">
        <f t="shared" si="747"/>
        <v>742</v>
      </c>
      <c r="IU13" s="69">
        <f t="shared" si="747"/>
        <v>30</v>
      </c>
      <c r="IV13" s="69">
        <f t="shared" si="747"/>
        <v>1438</v>
      </c>
      <c r="IW13" s="69">
        <f t="shared" si="747"/>
        <v>1432</v>
      </c>
      <c r="IX13" s="69">
        <f t="shared" si="747"/>
        <v>1000</v>
      </c>
      <c r="IY13" s="69">
        <f t="shared" ref="IY13:KC13" si="748">SUM(IY11:IY12)</f>
        <v>1775</v>
      </c>
      <c r="IZ13" s="69">
        <f t="shared" si="748"/>
        <v>905</v>
      </c>
      <c r="JA13" s="69">
        <f t="shared" si="748"/>
        <v>15</v>
      </c>
      <c r="JB13" s="69">
        <f t="shared" si="748"/>
        <v>0</v>
      </c>
      <c r="JC13" s="69">
        <f t="shared" si="748"/>
        <v>1437</v>
      </c>
      <c r="JD13" s="69">
        <f t="shared" si="748"/>
        <v>2250</v>
      </c>
      <c r="JE13" s="69">
        <f t="shared" si="748"/>
        <v>3493</v>
      </c>
      <c r="JF13" s="69">
        <f t="shared" si="748"/>
        <v>1981</v>
      </c>
      <c r="JG13" s="69">
        <f t="shared" si="748"/>
        <v>1594</v>
      </c>
      <c r="JH13" s="69">
        <f t="shared" si="748"/>
        <v>1082</v>
      </c>
      <c r="JI13" s="69">
        <f t="shared" si="748"/>
        <v>1125</v>
      </c>
      <c r="JJ13" s="69">
        <f t="shared" si="748"/>
        <v>1302</v>
      </c>
      <c r="JK13" s="69">
        <f t="shared" si="748"/>
        <v>2526</v>
      </c>
      <c r="JL13" s="69">
        <f t="shared" si="748"/>
        <v>1742</v>
      </c>
      <c r="JM13" s="69">
        <f t="shared" si="748"/>
        <v>736</v>
      </c>
      <c r="JN13" s="69">
        <f t="shared" si="748"/>
        <v>271</v>
      </c>
      <c r="JO13" s="69">
        <f t="shared" si="748"/>
        <v>0</v>
      </c>
      <c r="JP13" s="69">
        <f t="shared" si="748"/>
        <v>0</v>
      </c>
      <c r="JQ13" s="69">
        <f t="shared" si="748"/>
        <v>793</v>
      </c>
      <c r="JR13" s="69">
        <f t="shared" si="748"/>
        <v>1153</v>
      </c>
      <c r="JS13" s="69">
        <f t="shared" si="748"/>
        <v>1238</v>
      </c>
      <c r="JT13" s="69">
        <f t="shared" si="748"/>
        <v>1037</v>
      </c>
      <c r="JU13" s="69">
        <f t="shared" si="748"/>
        <v>0</v>
      </c>
      <c r="JV13" s="69">
        <f t="shared" si="748"/>
        <v>0</v>
      </c>
      <c r="JW13" s="69">
        <f t="shared" si="748"/>
        <v>0</v>
      </c>
      <c r="JX13" s="69">
        <f t="shared" si="748"/>
        <v>1</v>
      </c>
      <c r="JY13" s="69">
        <f t="shared" si="748"/>
        <v>1980</v>
      </c>
      <c r="JZ13" s="69">
        <f t="shared" si="748"/>
        <v>972</v>
      </c>
      <c r="KA13" s="69">
        <f t="shared" si="748"/>
        <v>0</v>
      </c>
      <c r="KB13" s="69">
        <f t="shared" si="748"/>
        <v>244</v>
      </c>
      <c r="KC13" s="69">
        <f t="shared" si="748"/>
        <v>2</v>
      </c>
      <c r="KD13" s="69">
        <f t="shared" ref="KD13:KY13" si="749">SUM(KD11:KD12)</f>
        <v>0</v>
      </c>
      <c r="KE13" s="69">
        <f t="shared" si="749"/>
        <v>0</v>
      </c>
      <c r="KF13" s="69">
        <f t="shared" si="749"/>
        <v>1768</v>
      </c>
      <c r="KG13" s="69">
        <f t="shared" si="749"/>
        <v>0</v>
      </c>
      <c r="KH13" s="69">
        <f t="shared" si="749"/>
        <v>464</v>
      </c>
      <c r="KI13" s="69">
        <f>SUM(KI11:KI12)</f>
        <v>356</v>
      </c>
      <c r="KJ13" s="69">
        <f t="shared" si="749"/>
        <v>0</v>
      </c>
      <c r="KK13" s="69">
        <f t="shared" si="749"/>
        <v>472</v>
      </c>
      <c r="KL13" s="69">
        <f t="shared" si="749"/>
        <v>228</v>
      </c>
      <c r="KM13" s="69">
        <f t="shared" si="749"/>
        <v>0</v>
      </c>
      <c r="KN13" s="69">
        <f t="shared" si="749"/>
        <v>0</v>
      </c>
      <c r="KO13" s="69">
        <f t="shared" si="749"/>
        <v>0</v>
      </c>
      <c r="KP13" s="69">
        <f t="shared" si="749"/>
        <v>0</v>
      </c>
      <c r="KQ13" s="69">
        <f t="shared" si="749"/>
        <v>0</v>
      </c>
      <c r="KR13" s="69">
        <f t="shared" si="749"/>
        <v>0</v>
      </c>
      <c r="KS13" s="69">
        <f t="shared" si="749"/>
        <v>0</v>
      </c>
      <c r="KT13" s="69">
        <f t="shared" si="749"/>
        <v>0</v>
      </c>
      <c r="KU13" s="69">
        <f t="shared" si="749"/>
        <v>0</v>
      </c>
      <c r="KV13" s="69">
        <f t="shared" si="749"/>
        <v>0</v>
      </c>
      <c r="KW13" s="69">
        <f t="shared" si="749"/>
        <v>313</v>
      </c>
      <c r="KX13" s="69">
        <f t="shared" si="749"/>
        <v>0</v>
      </c>
      <c r="KY13" s="69">
        <f t="shared" si="749"/>
        <v>0</v>
      </c>
      <c r="KZ13" s="69">
        <f t="shared" ref="KZ13:LX13" si="750">SUM(KZ11:KZ12)</f>
        <v>0</v>
      </c>
      <c r="LA13" s="69">
        <f t="shared" si="750"/>
        <v>3003</v>
      </c>
      <c r="LB13" s="69">
        <f t="shared" si="750"/>
        <v>1885</v>
      </c>
      <c r="LC13" s="69">
        <f t="shared" si="750"/>
        <v>728</v>
      </c>
      <c r="LD13" s="69">
        <f t="shared" si="750"/>
        <v>0</v>
      </c>
      <c r="LE13" s="69">
        <f t="shared" si="750"/>
        <v>0</v>
      </c>
      <c r="LF13" s="69">
        <f t="shared" si="750"/>
        <v>0</v>
      </c>
      <c r="LG13" s="69">
        <f t="shared" si="750"/>
        <v>896</v>
      </c>
      <c r="LH13" s="69">
        <f t="shared" si="750"/>
        <v>424</v>
      </c>
      <c r="LI13" s="69">
        <f t="shared" si="750"/>
        <v>237</v>
      </c>
      <c r="LJ13" s="69">
        <f t="shared" si="750"/>
        <v>185</v>
      </c>
      <c r="LK13" s="69">
        <f t="shared" si="750"/>
        <v>380</v>
      </c>
      <c r="LL13" s="69">
        <f t="shared" si="750"/>
        <v>5</v>
      </c>
      <c r="LM13" s="69">
        <f t="shared" si="750"/>
        <v>6</v>
      </c>
      <c r="LN13" s="1114">
        <f t="shared" ref="LN13" si="751">SUM(LN11:LN12)</f>
        <v>50</v>
      </c>
      <c r="LO13" s="1114">
        <f t="shared" si="750"/>
        <v>0</v>
      </c>
      <c r="LP13" s="69">
        <f t="shared" si="750"/>
        <v>0</v>
      </c>
      <c r="LQ13" s="69">
        <f t="shared" si="750"/>
        <v>33</v>
      </c>
      <c r="LR13" s="69">
        <f t="shared" si="750"/>
        <v>658</v>
      </c>
      <c r="LS13" s="69">
        <f t="shared" si="750"/>
        <v>596</v>
      </c>
      <c r="LT13" s="69">
        <f t="shared" si="750"/>
        <v>0</v>
      </c>
      <c r="LU13" s="1130">
        <f t="shared" si="750"/>
        <v>907</v>
      </c>
      <c r="LV13" s="1130">
        <f t="shared" si="750"/>
        <v>0</v>
      </c>
      <c r="LW13" s="69">
        <f t="shared" si="750"/>
        <v>0</v>
      </c>
      <c r="LX13" s="69">
        <f t="shared" si="750"/>
        <v>775</v>
      </c>
      <c r="LY13" s="559">
        <f t="shared" ref="LY13:NA13" si="752">SUM(LY11:LY12)</f>
        <v>2115</v>
      </c>
      <c r="LZ13" s="559">
        <f t="shared" si="752"/>
        <v>1031</v>
      </c>
      <c r="MA13" s="1140">
        <f t="shared" si="752"/>
        <v>0</v>
      </c>
      <c r="MB13" s="559">
        <f t="shared" si="752"/>
        <v>0</v>
      </c>
      <c r="MC13" s="559">
        <f t="shared" si="752"/>
        <v>0</v>
      </c>
      <c r="MD13" s="559">
        <f t="shared" si="752"/>
        <v>1019</v>
      </c>
      <c r="ME13" s="559">
        <f t="shared" si="752"/>
        <v>326</v>
      </c>
      <c r="MF13" s="559">
        <f t="shared" si="752"/>
        <v>4</v>
      </c>
      <c r="MG13" s="559">
        <f t="shared" si="752"/>
        <v>0</v>
      </c>
      <c r="MH13" s="559">
        <f t="shared" si="752"/>
        <v>650</v>
      </c>
      <c r="MI13" s="559">
        <f t="shared" si="752"/>
        <v>0</v>
      </c>
      <c r="MJ13" s="559">
        <f t="shared" si="752"/>
        <v>427</v>
      </c>
      <c r="MK13" s="559">
        <f t="shared" si="752"/>
        <v>859</v>
      </c>
      <c r="ML13" s="559">
        <f t="shared" si="752"/>
        <v>3079</v>
      </c>
      <c r="MM13" s="559">
        <f t="shared" si="752"/>
        <v>2519</v>
      </c>
      <c r="MN13" s="559">
        <f t="shared" si="752"/>
        <v>2519</v>
      </c>
      <c r="MO13" s="559">
        <f t="shared" si="752"/>
        <v>299</v>
      </c>
      <c r="MP13" s="559">
        <f t="shared" si="752"/>
        <v>752</v>
      </c>
      <c r="MQ13" s="559">
        <f t="shared" si="752"/>
        <v>636</v>
      </c>
      <c r="MR13" s="559">
        <f t="shared" si="752"/>
        <v>353</v>
      </c>
      <c r="MS13" s="559">
        <f t="shared" si="752"/>
        <v>6</v>
      </c>
      <c r="MT13" s="559">
        <f t="shared" si="752"/>
        <v>3</v>
      </c>
      <c r="MU13" s="559">
        <f t="shared" si="752"/>
        <v>0</v>
      </c>
      <c r="MV13" s="559">
        <f t="shared" si="752"/>
        <v>0</v>
      </c>
      <c r="MW13" s="559">
        <f t="shared" si="752"/>
        <v>152</v>
      </c>
      <c r="MX13" s="559">
        <f t="shared" si="752"/>
        <v>241</v>
      </c>
      <c r="MY13" s="559">
        <f t="shared" si="752"/>
        <v>12</v>
      </c>
      <c r="MZ13" s="559">
        <f t="shared" si="752"/>
        <v>19</v>
      </c>
      <c r="NA13" s="559">
        <f t="shared" si="752"/>
        <v>0</v>
      </c>
    </row>
    <row r="14" spans="1:365" ht="15.75" customHeight="1">
      <c r="A14" s="64"/>
      <c r="B14" s="64"/>
      <c r="C14" s="64"/>
      <c r="D14" s="64"/>
      <c r="E14" s="64"/>
      <c r="F14" s="64"/>
      <c r="G14" s="64"/>
      <c r="I14" s="64"/>
      <c r="J14" s="64"/>
      <c r="K14" s="64"/>
      <c r="L14" s="64"/>
      <c r="M14" s="64"/>
      <c r="N14" s="64"/>
      <c r="O14" s="64"/>
      <c r="P14" s="64"/>
      <c r="Q14" s="64"/>
      <c r="R14" s="64"/>
      <c r="S14" s="64"/>
      <c r="T14" s="64"/>
      <c r="U14" s="64"/>
      <c r="V14" s="64"/>
      <c r="W14" s="64"/>
      <c r="X14" s="64"/>
      <c r="Y14" s="64"/>
      <c r="Z14" s="64"/>
      <c r="AA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c r="DM14" s="64"/>
      <c r="DN14" s="64"/>
      <c r="DO14" s="64"/>
      <c r="DP14" s="64"/>
      <c r="DQ14" s="64"/>
      <c r="DR14" s="64"/>
      <c r="DS14" s="64"/>
      <c r="DT14" s="64"/>
      <c r="DU14" s="64"/>
      <c r="DV14" s="64"/>
      <c r="DW14" s="64"/>
      <c r="DX14" s="64"/>
      <c r="DY14" s="64"/>
      <c r="DZ14" s="64"/>
      <c r="EA14" s="64"/>
      <c r="EB14" s="64"/>
      <c r="EC14" s="64"/>
      <c r="ED14" s="64"/>
      <c r="EE14" s="64"/>
      <c r="EF14" s="64"/>
      <c r="EG14" s="64"/>
      <c r="EH14" s="64"/>
      <c r="EI14" s="64"/>
      <c r="EJ14" s="64"/>
      <c r="EK14" s="64"/>
      <c r="EL14" s="64"/>
      <c r="EM14" s="64"/>
      <c r="EN14" s="64"/>
      <c r="EO14" s="64"/>
      <c r="EP14" s="64"/>
      <c r="EQ14" s="64"/>
      <c r="ER14" s="64"/>
      <c r="ES14" s="64"/>
      <c r="ET14" s="64"/>
      <c r="EU14" s="64"/>
      <c r="EV14" s="64"/>
      <c r="EW14" s="64"/>
      <c r="EX14" s="64"/>
      <c r="EY14" s="64"/>
      <c r="EZ14" s="64"/>
      <c r="FA14" s="64"/>
      <c r="FB14" s="64"/>
      <c r="FC14" s="64"/>
      <c r="FD14" s="64"/>
      <c r="FE14" s="64"/>
      <c r="FF14" s="64"/>
      <c r="FG14" s="64"/>
      <c r="FH14" s="64"/>
      <c r="FI14" s="64"/>
      <c r="FJ14" s="64"/>
      <c r="FK14" s="64"/>
      <c r="FL14" s="64"/>
      <c r="FM14" s="64"/>
      <c r="FN14" s="64"/>
      <c r="FO14" s="64"/>
      <c r="FP14" s="64"/>
      <c r="FQ14" s="64"/>
      <c r="FR14" s="64"/>
      <c r="FS14" s="64"/>
      <c r="FT14" s="64"/>
      <c r="FU14" s="64"/>
      <c r="FV14" s="64"/>
      <c r="FW14" s="64"/>
      <c r="FX14" s="64"/>
      <c r="FY14" s="64"/>
      <c r="FZ14" s="64"/>
      <c r="GA14" s="64"/>
      <c r="GB14" s="64"/>
      <c r="GC14" s="64"/>
      <c r="GD14" s="64"/>
      <c r="GE14" s="64"/>
      <c r="GF14" s="64"/>
      <c r="GG14" s="64"/>
      <c r="GH14" s="64"/>
      <c r="GI14" s="64"/>
      <c r="GJ14" s="64"/>
      <c r="GK14" s="64"/>
      <c r="GL14" s="64"/>
      <c r="GM14" s="64"/>
      <c r="GN14" s="64"/>
      <c r="GO14" s="64"/>
      <c r="GP14" s="64"/>
      <c r="GQ14" s="64"/>
      <c r="GR14" s="64"/>
      <c r="GS14" s="64"/>
      <c r="GT14" s="64"/>
      <c r="GU14" s="64"/>
      <c r="GV14" s="64"/>
      <c r="GW14" s="64"/>
      <c r="GX14" s="64"/>
      <c r="GY14" s="64"/>
      <c r="GZ14" s="64"/>
      <c r="HA14" s="64"/>
      <c r="HB14" s="64"/>
      <c r="HC14" s="64"/>
      <c r="HD14" s="64"/>
      <c r="HE14" s="64"/>
      <c r="HF14" s="64"/>
      <c r="HG14" s="64"/>
      <c r="HH14" s="64"/>
      <c r="HI14" s="64"/>
      <c r="HJ14" s="64"/>
      <c r="HK14" s="64"/>
      <c r="HL14" s="64"/>
      <c r="HM14" s="64"/>
      <c r="HN14" s="64"/>
      <c r="HO14" s="64"/>
      <c r="HP14" s="64"/>
      <c r="HQ14" s="64"/>
      <c r="HR14" s="64"/>
      <c r="HS14" s="64"/>
      <c r="HT14" s="64"/>
      <c r="HU14" s="64"/>
      <c r="HV14" s="64"/>
      <c r="HW14" s="64"/>
      <c r="HX14" s="64"/>
      <c r="HY14" s="64"/>
      <c r="HZ14" s="64"/>
      <c r="IA14" s="64"/>
      <c r="IB14" s="64"/>
      <c r="IC14" s="64"/>
      <c r="ID14" s="64"/>
      <c r="IE14" s="64"/>
      <c r="IF14" s="64"/>
      <c r="IG14" s="64"/>
      <c r="IH14" s="64"/>
      <c r="II14" s="64"/>
      <c r="IJ14" s="64"/>
      <c r="IK14" s="64"/>
      <c r="IL14" s="64"/>
      <c r="IM14" s="64"/>
      <c r="IN14" s="64"/>
      <c r="IO14" s="64"/>
      <c r="IP14" s="64"/>
      <c r="IQ14" s="64"/>
      <c r="IR14" s="64"/>
      <c r="IS14" s="64"/>
      <c r="IT14" s="64"/>
      <c r="IU14" s="64"/>
      <c r="IV14" s="64"/>
      <c r="IW14" s="64"/>
      <c r="IX14" s="64"/>
      <c r="IY14" s="64"/>
      <c r="IZ14" s="64"/>
      <c r="JA14" s="64"/>
      <c r="JB14" s="64"/>
      <c r="JC14" s="64"/>
      <c r="JD14" s="64"/>
      <c r="JE14" s="64"/>
      <c r="JF14" s="64"/>
      <c r="JG14" s="64"/>
      <c r="JH14" s="64"/>
      <c r="JI14" s="64"/>
      <c r="JJ14" s="64"/>
      <c r="JK14" s="64"/>
      <c r="JL14" s="64"/>
      <c r="JM14" s="64"/>
      <c r="JN14" s="64"/>
      <c r="JO14" s="64"/>
      <c r="JP14" s="64"/>
      <c r="JQ14" s="64"/>
      <c r="JR14" s="64"/>
      <c r="JS14" s="64"/>
      <c r="JT14" s="64"/>
      <c r="JU14" s="64"/>
      <c r="JV14" s="64"/>
      <c r="JW14" s="64"/>
      <c r="JX14" s="64"/>
      <c r="JY14" s="64"/>
      <c r="JZ14" s="64"/>
      <c r="KA14" s="64"/>
      <c r="KB14" s="64"/>
      <c r="KC14" s="64"/>
      <c r="KD14" s="64"/>
      <c r="KE14" s="64"/>
      <c r="KF14" s="64"/>
      <c r="KG14" s="64"/>
      <c r="KH14" s="64"/>
      <c r="KI14" s="64"/>
      <c r="KJ14" s="64"/>
      <c r="KK14" s="64"/>
      <c r="KL14" s="64"/>
      <c r="KM14" s="64"/>
      <c r="KN14" s="64"/>
      <c r="KO14" s="64"/>
      <c r="KP14" s="64"/>
      <c r="KQ14" s="64"/>
      <c r="KR14" s="64"/>
      <c r="KS14" s="64"/>
      <c r="KT14" s="64"/>
      <c r="KU14" s="64"/>
      <c r="KV14" s="64"/>
      <c r="KW14" s="64"/>
      <c r="KX14" s="64"/>
      <c r="KY14" s="64"/>
      <c r="KZ14" s="64"/>
      <c r="LA14" s="64"/>
      <c r="LB14" s="64"/>
      <c r="LC14" s="64"/>
      <c r="LD14" s="64"/>
      <c r="LE14" s="64"/>
      <c r="LF14" s="64"/>
      <c r="LG14" s="64"/>
      <c r="LH14" s="64"/>
      <c r="LI14" s="64"/>
      <c r="LJ14" s="64"/>
      <c r="LK14" s="64"/>
      <c r="LL14" s="64"/>
      <c r="LM14" s="64"/>
      <c r="LN14" s="1116"/>
      <c r="LO14" s="1116"/>
      <c r="LP14" s="64"/>
      <c r="LQ14" s="64"/>
      <c r="LR14" s="64"/>
      <c r="LS14" s="64"/>
      <c r="LT14" s="64"/>
      <c r="LU14" s="1132"/>
      <c r="LV14" s="1132"/>
      <c r="LW14" s="64"/>
      <c r="LX14" s="64"/>
      <c r="LY14" s="64"/>
      <c r="LZ14" s="64"/>
      <c r="MA14" s="1132"/>
      <c r="MB14" s="64"/>
      <c r="MC14" s="64"/>
      <c r="MD14" s="64"/>
      <c r="ME14" s="64"/>
      <c r="MF14" s="64"/>
      <c r="MG14" s="64"/>
      <c r="MH14" s="64"/>
      <c r="MI14" s="64"/>
      <c r="MJ14" s="64"/>
      <c r="MK14" s="64"/>
      <c r="ML14" s="64"/>
      <c r="MM14" s="64"/>
      <c r="MN14" s="64"/>
      <c r="MO14" s="64"/>
      <c r="MP14" s="64"/>
      <c r="MQ14" s="64"/>
      <c r="MR14" s="64"/>
      <c r="MS14" s="64"/>
      <c r="MT14" s="64"/>
      <c r="MU14" s="64"/>
      <c r="MV14" s="64"/>
      <c r="MW14" s="64"/>
      <c r="MX14" s="64"/>
      <c r="MY14" s="64"/>
      <c r="MZ14" s="64"/>
      <c r="NA14" s="64"/>
    </row>
    <row r="15" spans="1:365" ht="21.75" customHeight="1">
      <c r="A15" s="76" t="s">
        <v>1177</v>
      </c>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c r="DQ15" s="68"/>
      <c r="DR15" s="68"/>
      <c r="DS15" s="68"/>
      <c r="DT15" s="68"/>
      <c r="DU15" s="68"/>
      <c r="DV15" s="68"/>
      <c r="DW15" s="68"/>
      <c r="DX15" s="68"/>
      <c r="DY15" s="68"/>
      <c r="DZ15" s="68"/>
      <c r="EA15" s="68"/>
      <c r="EB15" s="68"/>
      <c r="EC15" s="68"/>
      <c r="ED15" s="68"/>
      <c r="EE15" s="68"/>
      <c r="EF15" s="68"/>
      <c r="EG15" s="68"/>
      <c r="EH15" s="68"/>
      <c r="EI15" s="68"/>
      <c r="EJ15" s="68"/>
      <c r="EK15" s="68"/>
      <c r="EL15" s="68"/>
      <c r="EM15" s="68"/>
      <c r="EN15" s="68"/>
      <c r="EO15" s="68"/>
      <c r="EP15" s="68"/>
      <c r="EQ15" s="68"/>
      <c r="ER15" s="68"/>
      <c r="ES15" s="68"/>
      <c r="ET15" s="68"/>
      <c r="EU15" s="68"/>
      <c r="EV15" s="68"/>
      <c r="EW15" s="68"/>
      <c r="EX15" s="68"/>
      <c r="EY15" s="68"/>
      <c r="EZ15" s="68"/>
      <c r="FA15" s="68"/>
      <c r="FB15" s="68"/>
      <c r="FC15" s="68"/>
      <c r="FD15" s="68"/>
      <c r="FE15" s="68"/>
      <c r="FF15" s="68"/>
      <c r="FG15" s="68"/>
      <c r="FH15" s="68"/>
      <c r="FI15" s="68"/>
      <c r="FJ15" s="68"/>
      <c r="FK15" s="68"/>
      <c r="FL15" s="68"/>
      <c r="FM15" s="68"/>
      <c r="FN15" s="68"/>
      <c r="FO15" s="68"/>
      <c r="FP15" s="68"/>
      <c r="FQ15" s="68"/>
      <c r="FR15" s="68"/>
      <c r="FS15" s="68"/>
      <c r="FT15" s="68"/>
      <c r="FU15" s="68"/>
      <c r="FV15" s="68"/>
      <c r="FW15" s="68"/>
      <c r="FX15" s="68"/>
      <c r="FY15" s="68"/>
      <c r="FZ15" s="68"/>
      <c r="GA15" s="68"/>
      <c r="GB15" s="68"/>
      <c r="GC15" s="68"/>
      <c r="GD15" s="68"/>
      <c r="GE15" s="68"/>
      <c r="GF15" s="68"/>
      <c r="GG15" s="68"/>
      <c r="GH15" s="68"/>
      <c r="GI15" s="68"/>
      <c r="GJ15" s="68"/>
      <c r="GK15" s="68"/>
      <c r="GL15" s="68"/>
      <c r="GM15" s="68"/>
      <c r="GN15" s="68"/>
      <c r="GO15" s="68"/>
      <c r="GP15" s="68"/>
      <c r="GQ15" s="68"/>
      <c r="GR15" s="68"/>
      <c r="GS15" s="68"/>
      <c r="GT15" s="68"/>
      <c r="GU15" s="68"/>
      <c r="GV15" s="68"/>
      <c r="GW15" s="68"/>
      <c r="GX15" s="68"/>
      <c r="GY15" s="68"/>
      <c r="GZ15" s="68"/>
      <c r="HA15" s="68"/>
      <c r="HB15" s="68"/>
      <c r="HC15" s="68"/>
      <c r="HD15" s="68"/>
      <c r="HE15" s="68"/>
      <c r="HF15" s="68"/>
      <c r="HG15" s="68"/>
      <c r="HH15" s="68"/>
      <c r="HI15" s="68"/>
      <c r="HJ15" s="68"/>
      <c r="HK15" s="68"/>
      <c r="HL15" s="68"/>
      <c r="HM15" s="68"/>
      <c r="HN15" s="68"/>
      <c r="HO15" s="68"/>
      <c r="HP15" s="68"/>
      <c r="HQ15" s="68"/>
      <c r="HR15" s="68"/>
      <c r="HS15" s="68"/>
      <c r="HT15" s="68"/>
      <c r="HU15" s="68"/>
      <c r="HV15" s="68"/>
      <c r="HW15" s="68"/>
      <c r="HX15" s="68"/>
      <c r="HY15" s="68"/>
      <c r="HZ15" s="68"/>
      <c r="IA15" s="68"/>
      <c r="IB15" s="68"/>
      <c r="IC15" s="68"/>
      <c r="ID15" s="68"/>
      <c r="IE15" s="68"/>
      <c r="IF15" s="68"/>
      <c r="IG15" s="68"/>
      <c r="IH15" s="68"/>
      <c r="II15" s="68"/>
      <c r="IJ15" s="68"/>
      <c r="IK15" s="68"/>
      <c r="IL15" s="68"/>
      <c r="IM15" s="68"/>
      <c r="IN15" s="68"/>
      <c r="IO15" s="68"/>
      <c r="IP15" s="68"/>
      <c r="IQ15" s="68"/>
      <c r="IR15" s="68"/>
      <c r="IS15" s="68"/>
      <c r="IT15" s="68"/>
      <c r="IU15" s="68"/>
      <c r="IV15" s="68"/>
      <c r="IW15" s="68"/>
      <c r="IX15" s="68"/>
      <c r="IY15" s="68"/>
      <c r="IZ15" s="68"/>
      <c r="JA15" s="68"/>
      <c r="JB15" s="68"/>
      <c r="JC15" s="68"/>
      <c r="JD15" s="68"/>
      <c r="JE15" s="68"/>
      <c r="JF15" s="68"/>
      <c r="JG15" s="68"/>
      <c r="JH15" s="68"/>
      <c r="JI15" s="68"/>
      <c r="JJ15" s="68"/>
      <c r="JK15" s="68"/>
      <c r="JL15" s="68"/>
      <c r="JM15" s="68"/>
      <c r="JN15" s="68"/>
      <c r="JO15" s="68"/>
      <c r="JP15" s="68"/>
      <c r="JQ15" s="68"/>
      <c r="JR15" s="68"/>
      <c r="JS15" s="68"/>
      <c r="JT15" s="68"/>
      <c r="JU15" s="68"/>
      <c r="JV15" s="68"/>
      <c r="JW15" s="68"/>
      <c r="JX15" s="68"/>
      <c r="JY15" s="68"/>
      <c r="JZ15" s="68"/>
      <c r="KA15" s="68"/>
      <c r="KB15" s="68"/>
      <c r="KC15" s="68"/>
      <c r="KD15" s="68"/>
      <c r="KE15" s="68"/>
      <c r="KF15" s="68"/>
      <c r="KG15" s="68"/>
      <c r="KH15" s="68"/>
      <c r="KI15" s="68"/>
      <c r="KJ15" s="68"/>
      <c r="KK15" s="68"/>
      <c r="KL15" s="68"/>
      <c r="KM15" s="68"/>
      <c r="KN15" s="68"/>
      <c r="KO15" s="68"/>
      <c r="KP15" s="68"/>
      <c r="KQ15" s="68"/>
      <c r="KR15" s="68"/>
      <c r="KS15" s="68"/>
      <c r="KT15" s="68"/>
      <c r="KU15" s="68"/>
      <c r="KV15" s="68"/>
      <c r="KW15" s="68"/>
      <c r="KX15" s="68"/>
      <c r="KY15" s="68"/>
      <c r="KZ15" s="68"/>
      <c r="LA15" s="68"/>
      <c r="LB15" s="68"/>
      <c r="LC15" s="68"/>
      <c r="LD15" s="68"/>
      <c r="LE15" s="68"/>
      <c r="LF15" s="68"/>
      <c r="LG15" s="68"/>
      <c r="LH15" s="68"/>
      <c r="LI15" s="68"/>
      <c r="LJ15" s="68"/>
      <c r="LK15" s="68"/>
      <c r="LL15" s="68"/>
      <c r="LM15" s="68"/>
      <c r="LN15" s="1114"/>
      <c r="LO15" s="1114"/>
      <c r="LP15" s="68"/>
      <c r="LQ15" s="68"/>
      <c r="LR15" s="68"/>
      <c r="LS15" s="68"/>
      <c r="LT15" s="68"/>
      <c r="LU15" s="1130"/>
      <c r="LV15" s="1130"/>
      <c r="LW15" s="68"/>
      <c r="LX15" s="68"/>
      <c r="LY15" s="555"/>
      <c r="LZ15" s="555"/>
      <c r="MA15" s="1140"/>
      <c r="MB15" s="555"/>
      <c r="MC15" s="555"/>
      <c r="MD15" s="555"/>
      <c r="ME15" s="555"/>
      <c r="MF15" s="555"/>
      <c r="MG15" s="555"/>
      <c r="MH15" s="555"/>
      <c r="MI15" s="555"/>
      <c r="MJ15" s="555"/>
      <c r="MK15" s="555"/>
      <c r="ML15" s="555"/>
      <c r="MM15" s="555"/>
      <c r="MN15" s="555"/>
      <c r="MO15" s="555"/>
      <c r="MP15" s="555"/>
      <c r="MQ15" s="555"/>
      <c r="MR15" s="555"/>
      <c r="MS15" s="555"/>
      <c r="MT15" s="555"/>
      <c r="MU15" s="555"/>
      <c r="MV15" s="555"/>
      <c r="MW15" s="555"/>
      <c r="MX15" s="555"/>
      <c r="MY15" s="555"/>
      <c r="MZ15" s="555"/>
      <c r="NA15" s="555"/>
    </row>
    <row r="16" spans="1:365" ht="15" customHeight="1">
      <c r="A16" s="70" t="s">
        <v>1178</v>
      </c>
      <c r="B16" s="70">
        <v>0</v>
      </c>
      <c r="C16" s="70">
        <v>0</v>
      </c>
      <c r="D16" s="70">
        <v>0</v>
      </c>
      <c r="E16" s="70">
        <v>0</v>
      </c>
      <c r="F16" s="70">
        <v>0</v>
      </c>
      <c r="G16" s="70">
        <v>0</v>
      </c>
      <c r="H16" s="70">
        <v>0</v>
      </c>
      <c r="I16" s="70">
        <v>0</v>
      </c>
      <c r="J16" s="70">
        <v>0</v>
      </c>
      <c r="K16" s="70">
        <v>0</v>
      </c>
      <c r="L16" s="70">
        <v>0</v>
      </c>
      <c r="M16" s="70">
        <v>1</v>
      </c>
      <c r="N16" s="70">
        <v>0</v>
      </c>
      <c r="O16" s="70">
        <v>0</v>
      </c>
      <c r="P16" s="70">
        <v>0</v>
      </c>
      <c r="Q16" s="70">
        <v>0</v>
      </c>
      <c r="R16" s="70">
        <v>0</v>
      </c>
      <c r="S16" s="70">
        <v>0</v>
      </c>
      <c r="T16" s="70">
        <v>0</v>
      </c>
      <c r="U16" s="70">
        <v>1</v>
      </c>
      <c r="V16" s="70">
        <v>0</v>
      </c>
      <c r="W16" s="70">
        <v>0</v>
      </c>
      <c r="X16" s="70">
        <v>0</v>
      </c>
      <c r="Y16" s="70">
        <v>0</v>
      </c>
      <c r="Z16" s="70">
        <v>1</v>
      </c>
      <c r="AA16" s="70">
        <v>0</v>
      </c>
      <c r="AB16" s="70">
        <v>0</v>
      </c>
      <c r="AC16" s="70">
        <v>0</v>
      </c>
      <c r="AD16" s="70">
        <v>0</v>
      </c>
      <c r="AE16" s="70">
        <v>0</v>
      </c>
      <c r="AF16" s="70">
        <v>0</v>
      </c>
      <c r="AG16" s="70">
        <v>0</v>
      </c>
      <c r="AH16" s="70">
        <v>0</v>
      </c>
      <c r="AI16" s="70">
        <v>0</v>
      </c>
      <c r="AJ16" s="70">
        <v>0</v>
      </c>
      <c r="AK16" s="70">
        <v>0</v>
      </c>
      <c r="AL16" s="70">
        <v>1</v>
      </c>
      <c r="AM16" s="70">
        <v>1</v>
      </c>
      <c r="AN16" s="70">
        <v>0</v>
      </c>
      <c r="AO16" s="70">
        <v>0</v>
      </c>
      <c r="AP16" s="70">
        <v>0</v>
      </c>
      <c r="AQ16" s="70">
        <v>0</v>
      </c>
      <c r="AR16" s="70">
        <v>0</v>
      </c>
      <c r="AS16" s="70">
        <v>0</v>
      </c>
      <c r="AT16" s="70">
        <v>0</v>
      </c>
      <c r="AU16" s="70">
        <v>0</v>
      </c>
      <c r="AV16" s="70">
        <v>0</v>
      </c>
      <c r="AW16" s="70">
        <v>0</v>
      </c>
      <c r="AX16" s="70">
        <v>0</v>
      </c>
      <c r="AY16" s="70">
        <v>0</v>
      </c>
      <c r="AZ16" s="70">
        <v>0</v>
      </c>
      <c r="BA16" s="70">
        <v>0</v>
      </c>
      <c r="BB16" s="70">
        <v>0</v>
      </c>
      <c r="BC16" s="70">
        <v>0</v>
      </c>
      <c r="BD16" s="70">
        <v>1</v>
      </c>
      <c r="BE16" s="70">
        <v>2</v>
      </c>
      <c r="BF16" s="70">
        <v>2</v>
      </c>
      <c r="BG16" s="70">
        <v>1</v>
      </c>
      <c r="BH16" s="70">
        <v>0</v>
      </c>
      <c r="BI16" s="70">
        <v>0</v>
      </c>
      <c r="BJ16" s="70">
        <v>0</v>
      </c>
      <c r="BK16" s="70">
        <v>2</v>
      </c>
      <c r="BL16" s="70">
        <v>0</v>
      </c>
      <c r="BM16" s="70">
        <v>0</v>
      </c>
      <c r="BN16" s="70">
        <v>0</v>
      </c>
      <c r="BO16" s="70">
        <v>0</v>
      </c>
      <c r="BP16" s="70">
        <v>0</v>
      </c>
      <c r="BQ16" s="70">
        <v>1</v>
      </c>
      <c r="BR16" s="70">
        <v>0</v>
      </c>
      <c r="BS16" s="70">
        <v>0</v>
      </c>
      <c r="BT16" s="70">
        <v>0</v>
      </c>
      <c r="BU16" s="70">
        <v>1</v>
      </c>
      <c r="BV16" s="70">
        <v>0</v>
      </c>
      <c r="BW16" s="70">
        <v>1</v>
      </c>
      <c r="BX16" s="70">
        <v>0</v>
      </c>
      <c r="BY16" s="70">
        <v>0</v>
      </c>
      <c r="BZ16" s="70">
        <v>0</v>
      </c>
      <c r="CA16" s="70">
        <v>1</v>
      </c>
      <c r="CB16" s="70">
        <v>1</v>
      </c>
      <c r="CC16" s="70">
        <v>1</v>
      </c>
      <c r="CD16" s="70">
        <v>1</v>
      </c>
      <c r="CE16" s="70">
        <v>1</v>
      </c>
      <c r="CF16" s="70">
        <v>1</v>
      </c>
      <c r="CG16" s="70">
        <v>1</v>
      </c>
      <c r="CH16" s="70">
        <v>1</v>
      </c>
      <c r="CI16" s="70">
        <v>1</v>
      </c>
      <c r="CJ16" s="70">
        <v>0</v>
      </c>
      <c r="CK16" s="70">
        <v>0</v>
      </c>
      <c r="CL16" s="70">
        <v>0</v>
      </c>
      <c r="CM16" s="70">
        <v>6</v>
      </c>
      <c r="CN16" s="70">
        <v>0</v>
      </c>
      <c r="CO16" s="70">
        <v>0</v>
      </c>
      <c r="CP16" s="70">
        <v>0</v>
      </c>
      <c r="CQ16" s="70">
        <v>0</v>
      </c>
      <c r="CR16" s="70">
        <v>1</v>
      </c>
      <c r="CS16" s="70">
        <v>0</v>
      </c>
      <c r="CT16" s="70">
        <v>0</v>
      </c>
      <c r="CU16" s="70">
        <v>0</v>
      </c>
      <c r="CV16" s="70">
        <v>0</v>
      </c>
      <c r="CW16" s="70">
        <v>0</v>
      </c>
      <c r="CX16" s="70">
        <v>0</v>
      </c>
      <c r="CY16" s="70">
        <v>0</v>
      </c>
      <c r="CZ16" s="70">
        <v>0</v>
      </c>
      <c r="DA16" s="70">
        <v>0</v>
      </c>
      <c r="DB16" s="70">
        <v>0</v>
      </c>
      <c r="DC16" s="70">
        <v>0</v>
      </c>
      <c r="DD16" s="70">
        <v>0</v>
      </c>
      <c r="DE16" s="70">
        <v>0</v>
      </c>
      <c r="DF16" s="70">
        <v>0</v>
      </c>
      <c r="DG16" s="70">
        <v>0</v>
      </c>
      <c r="DH16" s="70">
        <v>0</v>
      </c>
      <c r="DI16" s="70">
        <v>0</v>
      </c>
      <c r="DJ16" s="70">
        <v>0</v>
      </c>
      <c r="DK16" s="70">
        <v>0</v>
      </c>
      <c r="DL16" s="70">
        <v>0</v>
      </c>
      <c r="DM16" s="70">
        <v>0</v>
      </c>
      <c r="DN16" s="70">
        <v>0</v>
      </c>
      <c r="DO16" s="70">
        <v>0</v>
      </c>
      <c r="DP16" s="70">
        <v>0</v>
      </c>
      <c r="DQ16" s="70">
        <v>0</v>
      </c>
      <c r="DR16" s="70">
        <v>0</v>
      </c>
      <c r="DS16" s="70">
        <v>0</v>
      </c>
      <c r="DT16" s="70">
        <v>0</v>
      </c>
      <c r="DU16" s="70">
        <v>0</v>
      </c>
      <c r="DV16" s="70">
        <v>0</v>
      </c>
      <c r="DW16" s="70">
        <v>0</v>
      </c>
      <c r="DX16" s="70">
        <v>0</v>
      </c>
      <c r="DY16" s="70">
        <v>0</v>
      </c>
      <c r="DZ16" s="70">
        <v>0</v>
      </c>
      <c r="EA16" s="70">
        <v>1</v>
      </c>
      <c r="EB16" s="70">
        <v>0</v>
      </c>
      <c r="EC16" s="70">
        <v>0</v>
      </c>
      <c r="ED16" s="70">
        <v>0</v>
      </c>
      <c r="EE16" s="70">
        <v>0</v>
      </c>
      <c r="EF16" s="70">
        <v>0</v>
      </c>
      <c r="EG16" s="70">
        <v>1</v>
      </c>
      <c r="EH16" s="70">
        <v>0</v>
      </c>
      <c r="EI16" s="70">
        <v>0</v>
      </c>
      <c r="EJ16" s="70">
        <v>0</v>
      </c>
      <c r="EK16" s="70">
        <v>2</v>
      </c>
      <c r="EL16" s="70">
        <v>2</v>
      </c>
      <c r="EM16" s="70">
        <v>0</v>
      </c>
      <c r="EN16" s="70">
        <v>0</v>
      </c>
      <c r="EO16" s="70">
        <v>0</v>
      </c>
      <c r="EP16" s="70">
        <v>0</v>
      </c>
      <c r="EQ16" s="70">
        <v>0</v>
      </c>
      <c r="ER16" s="70">
        <v>0</v>
      </c>
      <c r="ES16" s="70">
        <v>0</v>
      </c>
      <c r="ET16" s="70">
        <v>0</v>
      </c>
      <c r="EU16" s="70">
        <v>0</v>
      </c>
      <c r="EV16" s="70">
        <v>0</v>
      </c>
      <c r="EW16" s="70">
        <v>0</v>
      </c>
      <c r="EX16" s="70">
        <v>0</v>
      </c>
      <c r="EY16" s="70">
        <v>0</v>
      </c>
      <c r="EZ16" s="70">
        <v>0</v>
      </c>
      <c r="FA16" s="70">
        <v>2</v>
      </c>
      <c r="FB16" s="70">
        <v>2</v>
      </c>
      <c r="FC16" s="70">
        <v>0</v>
      </c>
      <c r="FD16" s="70">
        <v>0</v>
      </c>
      <c r="FE16" s="70">
        <v>0</v>
      </c>
      <c r="FF16" s="70">
        <v>0</v>
      </c>
      <c r="FG16" s="70">
        <v>0</v>
      </c>
      <c r="FH16" s="70">
        <v>0</v>
      </c>
      <c r="FI16" s="70">
        <v>3</v>
      </c>
      <c r="FJ16" s="70">
        <v>287</v>
      </c>
      <c r="FK16" s="70">
        <v>287</v>
      </c>
      <c r="FL16" s="70">
        <v>0</v>
      </c>
      <c r="FM16" s="70">
        <v>0</v>
      </c>
      <c r="FN16" s="70">
        <v>0</v>
      </c>
      <c r="FO16" s="70">
        <v>0</v>
      </c>
      <c r="FP16" s="70">
        <v>3</v>
      </c>
      <c r="FQ16" s="70">
        <v>3</v>
      </c>
      <c r="FR16" s="70">
        <v>9</v>
      </c>
      <c r="FS16" s="70">
        <v>10</v>
      </c>
      <c r="FT16" s="70">
        <v>3</v>
      </c>
      <c r="FU16" s="70">
        <v>3</v>
      </c>
      <c r="FV16" s="70">
        <v>3</v>
      </c>
      <c r="FW16" s="70">
        <v>3</v>
      </c>
      <c r="FX16" s="70">
        <v>3</v>
      </c>
      <c r="FY16" s="70">
        <v>3</v>
      </c>
      <c r="FZ16" s="70">
        <v>13</v>
      </c>
      <c r="GA16" s="70">
        <v>12</v>
      </c>
      <c r="GB16" s="70">
        <v>0</v>
      </c>
      <c r="GC16" s="70">
        <v>0</v>
      </c>
      <c r="GD16" s="70">
        <v>0</v>
      </c>
      <c r="GE16" s="70">
        <v>0</v>
      </c>
      <c r="GF16" s="70">
        <v>0</v>
      </c>
      <c r="GG16" s="70">
        <v>2</v>
      </c>
      <c r="GH16" s="70">
        <v>0</v>
      </c>
      <c r="GI16" s="70">
        <v>0</v>
      </c>
      <c r="GJ16" s="70">
        <v>0</v>
      </c>
      <c r="GK16" s="70">
        <v>0</v>
      </c>
      <c r="GL16" s="70">
        <v>0</v>
      </c>
      <c r="GM16" s="70">
        <v>0</v>
      </c>
      <c r="GN16" s="70">
        <v>0</v>
      </c>
      <c r="GO16" s="70">
        <v>1</v>
      </c>
      <c r="GP16" s="70">
        <v>0</v>
      </c>
      <c r="GQ16" s="70">
        <v>0</v>
      </c>
      <c r="GR16" s="70">
        <v>0</v>
      </c>
      <c r="GS16" s="70">
        <v>0</v>
      </c>
      <c r="GT16" s="70">
        <v>0</v>
      </c>
      <c r="GU16" s="70">
        <v>0</v>
      </c>
      <c r="GV16" s="70">
        <v>0</v>
      </c>
      <c r="GW16" s="70">
        <v>0</v>
      </c>
      <c r="GX16" s="70">
        <v>0</v>
      </c>
      <c r="GY16" s="70">
        <v>0</v>
      </c>
      <c r="GZ16" s="70">
        <v>0</v>
      </c>
      <c r="HA16" s="70">
        <v>0</v>
      </c>
      <c r="HB16" s="70">
        <v>0</v>
      </c>
      <c r="HC16" s="70">
        <v>0</v>
      </c>
      <c r="HD16" s="70">
        <v>0</v>
      </c>
      <c r="HE16" s="70">
        <v>0</v>
      </c>
      <c r="HF16" s="70">
        <v>0</v>
      </c>
      <c r="HG16" s="70">
        <v>0</v>
      </c>
      <c r="HH16" s="70">
        <v>0</v>
      </c>
      <c r="HI16" s="70">
        <v>0</v>
      </c>
      <c r="HJ16" s="70">
        <v>0</v>
      </c>
      <c r="HK16" s="70">
        <v>0</v>
      </c>
      <c r="HL16" s="70">
        <v>0</v>
      </c>
      <c r="HM16" s="70">
        <v>0</v>
      </c>
      <c r="HN16" s="70">
        <v>0</v>
      </c>
      <c r="HO16" s="70">
        <v>0</v>
      </c>
      <c r="HP16" s="70">
        <v>0</v>
      </c>
      <c r="HQ16" s="70">
        <v>0</v>
      </c>
      <c r="HR16" s="70">
        <v>0</v>
      </c>
      <c r="HS16" s="70">
        <v>0</v>
      </c>
      <c r="HT16" s="70">
        <v>0</v>
      </c>
      <c r="HU16" s="70">
        <v>0</v>
      </c>
      <c r="HV16" s="70">
        <v>0</v>
      </c>
      <c r="HW16" s="70">
        <v>0</v>
      </c>
      <c r="HX16" s="70">
        <v>0</v>
      </c>
      <c r="HY16" s="70">
        <v>0</v>
      </c>
      <c r="HZ16" s="70">
        <v>0</v>
      </c>
      <c r="IA16" s="70">
        <v>0</v>
      </c>
      <c r="IB16" s="70">
        <v>0</v>
      </c>
      <c r="IC16" s="70">
        <v>0</v>
      </c>
      <c r="ID16" s="70">
        <v>0</v>
      </c>
      <c r="IE16" s="70">
        <v>0</v>
      </c>
      <c r="IF16" s="70">
        <v>0</v>
      </c>
      <c r="IG16" s="70">
        <v>0</v>
      </c>
      <c r="IH16" s="70">
        <v>0</v>
      </c>
      <c r="II16" s="70">
        <v>0</v>
      </c>
      <c r="IJ16" s="70">
        <v>0</v>
      </c>
      <c r="IK16" s="70">
        <v>0</v>
      </c>
      <c r="IL16" s="70">
        <v>0</v>
      </c>
      <c r="IM16" s="70">
        <v>0</v>
      </c>
      <c r="IN16" s="70">
        <v>0</v>
      </c>
      <c r="IO16" s="70">
        <v>0</v>
      </c>
      <c r="IP16" s="70">
        <v>0</v>
      </c>
      <c r="IQ16" s="70">
        <v>0</v>
      </c>
      <c r="IR16" s="70">
        <v>0</v>
      </c>
      <c r="IS16" s="70">
        <v>0</v>
      </c>
      <c r="IT16" s="70">
        <v>0</v>
      </c>
      <c r="IU16" s="70">
        <v>10</v>
      </c>
      <c r="IV16" s="70">
        <v>0</v>
      </c>
      <c r="IW16" s="70">
        <v>0</v>
      </c>
      <c r="IX16" s="70">
        <v>0</v>
      </c>
      <c r="IY16" s="70">
        <v>9</v>
      </c>
      <c r="IZ16" s="70">
        <v>10</v>
      </c>
      <c r="JA16" s="70">
        <v>10</v>
      </c>
      <c r="JB16" s="70">
        <v>10</v>
      </c>
      <c r="JC16" s="70">
        <v>0</v>
      </c>
      <c r="JD16" s="70">
        <v>0</v>
      </c>
      <c r="JE16" s="70">
        <v>0</v>
      </c>
      <c r="JF16" s="70">
        <v>5</v>
      </c>
      <c r="JG16" s="70">
        <v>5</v>
      </c>
      <c r="JH16" s="70">
        <v>1</v>
      </c>
      <c r="JI16" s="70">
        <v>1</v>
      </c>
      <c r="JJ16" s="70">
        <v>0</v>
      </c>
      <c r="JK16" s="70">
        <v>0</v>
      </c>
      <c r="JL16" s="70">
        <v>0</v>
      </c>
      <c r="JM16" s="70">
        <v>0</v>
      </c>
      <c r="JN16" s="70">
        <v>1</v>
      </c>
      <c r="JO16" s="70">
        <v>0</v>
      </c>
      <c r="JP16" s="70">
        <v>0</v>
      </c>
      <c r="JQ16" s="70">
        <v>0</v>
      </c>
      <c r="JR16" s="70">
        <v>0</v>
      </c>
      <c r="JS16" s="70">
        <v>0</v>
      </c>
      <c r="JT16" s="70">
        <v>0</v>
      </c>
      <c r="JU16" s="70">
        <v>0</v>
      </c>
      <c r="JV16" s="70">
        <v>0</v>
      </c>
      <c r="JW16" s="70">
        <v>0</v>
      </c>
      <c r="JX16" s="70">
        <v>0</v>
      </c>
      <c r="JY16" s="70">
        <v>0</v>
      </c>
      <c r="JZ16" s="70">
        <v>0</v>
      </c>
      <c r="KA16" s="70">
        <v>0</v>
      </c>
      <c r="KB16" s="70">
        <v>0</v>
      </c>
      <c r="KC16" s="70">
        <v>1</v>
      </c>
      <c r="KD16" s="70">
        <v>0</v>
      </c>
      <c r="KE16" s="70">
        <v>0</v>
      </c>
      <c r="KF16" s="70">
        <v>0</v>
      </c>
      <c r="KG16" s="70">
        <v>0</v>
      </c>
      <c r="KH16" s="70">
        <v>2</v>
      </c>
      <c r="KI16" s="70">
        <v>2</v>
      </c>
      <c r="KJ16" s="70">
        <v>2</v>
      </c>
      <c r="KK16" s="70">
        <v>2</v>
      </c>
      <c r="KL16" s="70">
        <v>2</v>
      </c>
      <c r="KM16" s="70">
        <v>2</v>
      </c>
      <c r="KN16" s="70">
        <v>2</v>
      </c>
      <c r="KO16" s="70">
        <v>2</v>
      </c>
      <c r="KP16" s="70">
        <v>2</v>
      </c>
      <c r="KQ16" s="70">
        <v>2</v>
      </c>
      <c r="KR16" s="70">
        <v>2</v>
      </c>
      <c r="KS16" s="70">
        <v>2</v>
      </c>
      <c r="KT16" s="70">
        <v>2</v>
      </c>
      <c r="KU16" s="70">
        <v>0</v>
      </c>
      <c r="KV16" s="70">
        <v>0</v>
      </c>
      <c r="KW16" s="70">
        <v>0</v>
      </c>
      <c r="KX16" s="70">
        <v>0</v>
      </c>
      <c r="KY16" s="70">
        <v>0</v>
      </c>
      <c r="KZ16" s="70">
        <v>0</v>
      </c>
      <c r="LA16" s="70">
        <v>0</v>
      </c>
      <c r="LB16" s="70">
        <v>0</v>
      </c>
      <c r="LC16" s="70">
        <v>0</v>
      </c>
      <c r="LD16" s="70">
        <v>0</v>
      </c>
      <c r="LE16" s="70">
        <v>0</v>
      </c>
      <c r="LF16" s="70">
        <v>0</v>
      </c>
      <c r="LG16" s="70">
        <v>0</v>
      </c>
      <c r="LH16" s="70">
        <v>0</v>
      </c>
      <c r="LI16" s="70">
        <v>0</v>
      </c>
      <c r="LJ16" s="70">
        <v>0</v>
      </c>
      <c r="LK16" s="70">
        <v>0</v>
      </c>
      <c r="LL16" s="70">
        <v>0</v>
      </c>
      <c r="LM16" s="70">
        <v>0</v>
      </c>
      <c r="LN16" s="1114">
        <v>0</v>
      </c>
      <c r="LO16" s="1114">
        <v>0</v>
      </c>
      <c r="LP16" s="70">
        <v>0</v>
      </c>
      <c r="LQ16" s="70">
        <v>0</v>
      </c>
      <c r="LR16" s="70">
        <v>0</v>
      </c>
      <c r="LS16" s="70">
        <v>0</v>
      </c>
      <c r="LT16" s="70">
        <v>1</v>
      </c>
      <c r="LU16" s="1130">
        <v>0</v>
      </c>
      <c r="LV16" s="1130">
        <v>0</v>
      </c>
      <c r="LW16" s="70">
        <v>0</v>
      </c>
      <c r="LX16" s="70">
        <v>1</v>
      </c>
      <c r="LY16" s="560">
        <v>0</v>
      </c>
      <c r="LZ16" s="560">
        <v>1</v>
      </c>
      <c r="MA16" s="1140">
        <v>0</v>
      </c>
      <c r="MB16" s="560">
        <v>0</v>
      </c>
      <c r="MC16" s="560">
        <v>0</v>
      </c>
      <c r="MD16" s="560">
        <v>0</v>
      </c>
      <c r="ME16" s="560">
        <v>0</v>
      </c>
      <c r="MF16" s="560">
        <v>0</v>
      </c>
      <c r="MG16" s="560">
        <v>26</v>
      </c>
      <c r="MH16" s="560">
        <v>0</v>
      </c>
      <c r="MI16" s="560">
        <v>0</v>
      </c>
      <c r="MJ16" s="560">
        <v>0</v>
      </c>
      <c r="MK16" s="560">
        <v>0</v>
      </c>
      <c r="ML16" s="560">
        <v>0</v>
      </c>
      <c r="MM16" s="560">
        <v>0</v>
      </c>
      <c r="MN16" s="560">
        <v>0</v>
      </c>
      <c r="MO16" s="560">
        <v>0</v>
      </c>
      <c r="MP16" s="560">
        <v>0</v>
      </c>
      <c r="MQ16" s="560">
        <v>0</v>
      </c>
      <c r="MR16" s="560">
        <v>0</v>
      </c>
      <c r="MS16" s="560">
        <v>0</v>
      </c>
      <c r="MT16" s="560">
        <v>1</v>
      </c>
      <c r="MU16" s="560">
        <v>1</v>
      </c>
      <c r="MV16" s="560">
        <v>1</v>
      </c>
      <c r="MW16" s="560">
        <v>0</v>
      </c>
      <c r="MX16" s="560">
        <v>0</v>
      </c>
      <c r="MY16" s="560">
        <v>0</v>
      </c>
      <c r="MZ16" s="560">
        <v>0</v>
      </c>
      <c r="NA16" s="560">
        <v>0</v>
      </c>
    </row>
    <row r="17" spans="1:365" ht="15" customHeight="1">
      <c r="A17" s="70" t="s">
        <v>1179</v>
      </c>
      <c r="B17" s="70">
        <v>0</v>
      </c>
      <c r="C17" s="70">
        <v>0</v>
      </c>
      <c r="D17" s="70">
        <v>0</v>
      </c>
      <c r="E17" s="70">
        <v>0</v>
      </c>
      <c r="F17" s="70">
        <v>0</v>
      </c>
      <c r="G17" s="70">
        <v>0</v>
      </c>
      <c r="H17" s="70">
        <v>0</v>
      </c>
      <c r="I17" s="70">
        <v>0</v>
      </c>
      <c r="J17" s="70">
        <v>0</v>
      </c>
      <c r="K17" s="70">
        <v>0</v>
      </c>
      <c r="L17" s="70">
        <v>0</v>
      </c>
      <c r="M17" s="70">
        <v>1</v>
      </c>
      <c r="N17" s="70">
        <v>0</v>
      </c>
      <c r="O17" s="70">
        <v>0</v>
      </c>
      <c r="P17" s="70">
        <v>0</v>
      </c>
      <c r="Q17" s="70">
        <v>0</v>
      </c>
      <c r="R17" s="70">
        <v>0</v>
      </c>
      <c r="S17" s="70">
        <v>0</v>
      </c>
      <c r="T17" s="70">
        <v>0</v>
      </c>
      <c r="U17" s="70">
        <v>1</v>
      </c>
      <c r="V17" s="70">
        <v>0</v>
      </c>
      <c r="W17" s="70">
        <v>0</v>
      </c>
      <c r="X17" s="70">
        <v>0</v>
      </c>
      <c r="Y17" s="70">
        <v>0</v>
      </c>
      <c r="Z17" s="70">
        <v>1</v>
      </c>
      <c r="AA17" s="70">
        <v>0</v>
      </c>
      <c r="AB17" s="70">
        <v>0</v>
      </c>
      <c r="AC17" s="70">
        <v>0</v>
      </c>
      <c r="AD17" s="70">
        <v>0</v>
      </c>
      <c r="AE17" s="70">
        <v>0</v>
      </c>
      <c r="AF17" s="70">
        <v>0</v>
      </c>
      <c r="AG17" s="70">
        <v>0</v>
      </c>
      <c r="AH17" s="70">
        <v>0</v>
      </c>
      <c r="AI17" s="70">
        <v>0</v>
      </c>
      <c r="AJ17" s="70">
        <v>0</v>
      </c>
      <c r="AK17" s="70">
        <v>0</v>
      </c>
      <c r="AL17" s="70">
        <v>1</v>
      </c>
      <c r="AM17" s="70">
        <v>1</v>
      </c>
      <c r="AN17" s="70">
        <v>0</v>
      </c>
      <c r="AO17" s="70">
        <v>0</v>
      </c>
      <c r="AP17" s="70">
        <v>0</v>
      </c>
      <c r="AQ17" s="70">
        <v>0</v>
      </c>
      <c r="AR17" s="70">
        <v>0</v>
      </c>
      <c r="AS17" s="70">
        <v>0</v>
      </c>
      <c r="AT17" s="70">
        <v>0</v>
      </c>
      <c r="AU17" s="70">
        <v>0</v>
      </c>
      <c r="AV17" s="70">
        <v>0</v>
      </c>
      <c r="AW17" s="70">
        <v>0</v>
      </c>
      <c r="AX17" s="70">
        <v>0</v>
      </c>
      <c r="AY17" s="70">
        <v>0</v>
      </c>
      <c r="AZ17" s="70">
        <v>0</v>
      </c>
      <c r="BA17" s="70">
        <v>0</v>
      </c>
      <c r="BB17" s="70">
        <v>0</v>
      </c>
      <c r="BC17" s="70">
        <v>0</v>
      </c>
      <c r="BD17" s="70">
        <v>1</v>
      </c>
      <c r="BE17" s="70">
        <v>3</v>
      </c>
      <c r="BF17" s="70">
        <v>2</v>
      </c>
      <c r="BG17" s="70">
        <v>1</v>
      </c>
      <c r="BH17" s="70">
        <v>0</v>
      </c>
      <c r="BI17" s="70">
        <v>0</v>
      </c>
      <c r="BJ17" s="70">
        <v>0</v>
      </c>
      <c r="BK17" s="70">
        <v>4</v>
      </c>
      <c r="BL17" s="70">
        <v>0</v>
      </c>
      <c r="BM17" s="70">
        <v>0</v>
      </c>
      <c r="BN17" s="70">
        <v>0</v>
      </c>
      <c r="BO17" s="70">
        <v>0</v>
      </c>
      <c r="BP17" s="70">
        <v>0</v>
      </c>
      <c r="BQ17" s="70">
        <v>1</v>
      </c>
      <c r="BR17" s="70">
        <v>0</v>
      </c>
      <c r="BS17" s="70">
        <v>0</v>
      </c>
      <c r="BT17" s="70">
        <v>0</v>
      </c>
      <c r="BU17" s="70">
        <v>1</v>
      </c>
      <c r="BV17" s="70">
        <v>0</v>
      </c>
      <c r="BW17" s="70">
        <v>14</v>
      </c>
      <c r="BX17" s="70">
        <v>0</v>
      </c>
      <c r="BY17" s="70">
        <v>0</v>
      </c>
      <c r="BZ17" s="70">
        <v>0</v>
      </c>
      <c r="CA17" s="70">
        <v>1</v>
      </c>
      <c r="CB17" s="70">
        <v>1</v>
      </c>
      <c r="CC17" s="70">
        <v>1</v>
      </c>
      <c r="CD17" s="70">
        <v>1</v>
      </c>
      <c r="CE17" s="70">
        <v>1</v>
      </c>
      <c r="CF17" s="70">
        <v>1</v>
      </c>
      <c r="CG17" s="70">
        <v>1</v>
      </c>
      <c r="CH17" s="70">
        <v>1</v>
      </c>
      <c r="CI17" s="70">
        <v>1</v>
      </c>
      <c r="CJ17" s="70">
        <v>0</v>
      </c>
      <c r="CK17" s="70">
        <v>0</v>
      </c>
      <c r="CL17" s="70">
        <v>0</v>
      </c>
      <c r="CM17" s="70">
        <v>13</v>
      </c>
      <c r="CN17" s="70">
        <v>0</v>
      </c>
      <c r="CO17" s="70">
        <v>0</v>
      </c>
      <c r="CP17" s="70">
        <v>0</v>
      </c>
      <c r="CQ17" s="70">
        <v>0</v>
      </c>
      <c r="CR17" s="70">
        <v>1</v>
      </c>
      <c r="CS17" s="70">
        <v>0</v>
      </c>
      <c r="CT17" s="70">
        <v>0</v>
      </c>
      <c r="CU17" s="70">
        <v>0</v>
      </c>
      <c r="CV17" s="70">
        <v>0</v>
      </c>
      <c r="CW17" s="70">
        <v>0</v>
      </c>
      <c r="CX17" s="70">
        <v>0</v>
      </c>
      <c r="CY17" s="70">
        <v>0</v>
      </c>
      <c r="CZ17" s="70">
        <v>0</v>
      </c>
      <c r="DA17" s="70">
        <v>0</v>
      </c>
      <c r="DB17" s="70">
        <v>0</v>
      </c>
      <c r="DC17" s="70">
        <v>0</v>
      </c>
      <c r="DD17" s="70">
        <v>0</v>
      </c>
      <c r="DE17" s="70">
        <v>0</v>
      </c>
      <c r="DF17" s="70">
        <v>0</v>
      </c>
      <c r="DG17" s="70">
        <v>0</v>
      </c>
      <c r="DH17" s="70">
        <v>0</v>
      </c>
      <c r="DI17" s="70">
        <v>0</v>
      </c>
      <c r="DJ17" s="70">
        <v>0</v>
      </c>
      <c r="DK17" s="70">
        <v>0</v>
      </c>
      <c r="DL17" s="70">
        <v>0</v>
      </c>
      <c r="DM17" s="70">
        <v>0</v>
      </c>
      <c r="DN17" s="70">
        <v>0</v>
      </c>
      <c r="DO17" s="70">
        <v>0</v>
      </c>
      <c r="DP17" s="70">
        <v>0</v>
      </c>
      <c r="DQ17" s="70">
        <v>0</v>
      </c>
      <c r="DR17" s="70">
        <v>0</v>
      </c>
      <c r="DS17" s="70">
        <v>0</v>
      </c>
      <c r="DT17" s="70">
        <v>0</v>
      </c>
      <c r="DU17" s="70">
        <v>0</v>
      </c>
      <c r="DV17" s="70">
        <v>0</v>
      </c>
      <c r="DW17" s="70">
        <v>0</v>
      </c>
      <c r="DX17" s="70">
        <v>0</v>
      </c>
      <c r="DY17" s="70">
        <v>0</v>
      </c>
      <c r="DZ17" s="70">
        <v>0</v>
      </c>
      <c r="EA17" s="70">
        <v>38</v>
      </c>
      <c r="EB17" s="70">
        <v>0</v>
      </c>
      <c r="EC17" s="70">
        <v>0</v>
      </c>
      <c r="ED17" s="70">
        <v>0</v>
      </c>
      <c r="EE17" s="70">
        <v>0</v>
      </c>
      <c r="EF17" s="70">
        <v>0</v>
      </c>
      <c r="EG17" s="70">
        <v>18</v>
      </c>
      <c r="EH17" s="70">
        <v>0</v>
      </c>
      <c r="EI17" s="70">
        <v>0</v>
      </c>
      <c r="EJ17" s="70">
        <v>0</v>
      </c>
      <c r="EK17" s="70">
        <v>110</v>
      </c>
      <c r="EL17" s="70">
        <v>110</v>
      </c>
      <c r="EM17" s="70">
        <v>0</v>
      </c>
      <c r="EN17" s="70">
        <v>0</v>
      </c>
      <c r="EO17" s="70">
        <v>0</v>
      </c>
      <c r="EP17" s="70">
        <v>0</v>
      </c>
      <c r="EQ17" s="70">
        <v>0</v>
      </c>
      <c r="ER17" s="70">
        <v>0</v>
      </c>
      <c r="ES17" s="70">
        <v>0</v>
      </c>
      <c r="ET17" s="70">
        <v>0</v>
      </c>
      <c r="EU17" s="70">
        <v>0</v>
      </c>
      <c r="EV17" s="70">
        <v>0</v>
      </c>
      <c r="EW17" s="70">
        <v>0</v>
      </c>
      <c r="EX17" s="70">
        <v>0</v>
      </c>
      <c r="EY17" s="70">
        <v>0</v>
      </c>
      <c r="EZ17" s="70">
        <v>0</v>
      </c>
      <c r="FA17" s="70">
        <v>5</v>
      </c>
      <c r="FB17" s="70">
        <v>5</v>
      </c>
      <c r="FC17" s="70">
        <v>0</v>
      </c>
      <c r="FD17" s="70">
        <v>0</v>
      </c>
      <c r="FE17" s="70">
        <v>0</v>
      </c>
      <c r="FF17" s="70">
        <v>0</v>
      </c>
      <c r="FG17" s="70">
        <v>0</v>
      </c>
      <c r="FH17" s="70">
        <v>0</v>
      </c>
      <c r="FI17" s="70">
        <v>287</v>
      </c>
      <c r="FJ17" s="70">
        <v>3</v>
      </c>
      <c r="FK17" s="70">
        <v>3</v>
      </c>
      <c r="FL17" s="70">
        <v>0</v>
      </c>
      <c r="FM17" s="70">
        <v>0</v>
      </c>
      <c r="FN17" s="70">
        <v>0</v>
      </c>
      <c r="FO17" s="70">
        <v>0</v>
      </c>
      <c r="FP17" s="70">
        <v>287</v>
      </c>
      <c r="FQ17" s="70">
        <v>287</v>
      </c>
      <c r="FR17" s="70">
        <v>294</v>
      </c>
      <c r="FS17" s="70">
        <v>294</v>
      </c>
      <c r="FT17" s="70">
        <v>287</v>
      </c>
      <c r="FU17" s="70">
        <v>287</v>
      </c>
      <c r="FV17" s="70">
        <v>287</v>
      </c>
      <c r="FW17" s="70">
        <v>287</v>
      </c>
      <c r="FX17" s="70">
        <v>238</v>
      </c>
      <c r="FY17" s="70">
        <v>148</v>
      </c>
      <c r="FZ17" s="70">
        <v>28</v>
      </c>
      <c r="GA17" s="70">
        <v>27</v>
      </c>
      <c r="GB17" s="70">
        <v>0</v>
      </c>
      <c r="GC17" s="70">
        <v>0</v>
      </c>
      <c r="GD17" s="70">
        <v>0</v>
      </c>
      <c r="GE17" s="70">
        <v>0</v>
      </c>
      <c r="GF17" s="70">
        <v>0</v>
      </c>
      <c r="GG17" s="70">
        <v>2</v>
      </c>
      <c r="GH17" s="70">
        <v>0</v>
      </c>
      <c r="GI17" s="70">
        <v>0</v>
      </c>
      <c r="GJ17" s="70">
        <v>0</v>
      </c>
      <c r="GK17" s="70">
        <v>0</v>
      </c>
      <c r="GL17" s="70">
        <v>0</v>
      </c>
      <c r="GM17" s="70">
        <v>0</v>
      </c>
      <c r="GN17" s="70">
        <v>0</v>
      </c>
      <c r="GO17" s="70">
        <v>2</v>
      </c>
      <c r="GP17" s="70">
        <v>0</v>
      </c>
      <c r="GQ17" s="70">
        <v>0</v>
      </c>
      <c r="GR17" s="70">
        <v>0</v>
      </c>
      <c r="GS17" s="70">
        <v>0</v>
      </c>
      <c r="GT17" s="70">
        <v>0</v>
      </c>
      <c r="GU17" s="70">
        <v>0</v>
      </c>
      <c r="GV17" s="70">
        <v>0</v>
      </c>
      <c r="GW17" s="70">
        <v>0</v>
      </c>
      <c r="GX17" s="70">
        <v>0</v>
      </c>
      <c r="GY17" s="70">
        <v>0</v>
      </c>
      <c r="GZ17" s="70">
        <v>0</v>
      </c>
      <c r="HA17" s="70">
        <v>0</v>
      </c>
      <c r="HB17" s="70">
        <v>0</v>
      </c>
      <c r="HC17" s="70">
        <v>0</v>
      </c>
      <c r="HD17" s="70">
        <v>0</v>
      </c>
      <c r="HE17" s="70">
        <v>0</v>
      </c>
      <c r="HF17" s="70">
        <v>0</v>
      </c>
      <c r="HG17" s="70">
        <v>0</v>
      </c>
      <c r="HH17" s="70">
        <v>0</v>
      </c>
      <c r="HI17" s="70">
        <v>0</v>
      </c>
      <c r="HJ17" s="70">
        <v>0</v>
      </c>
      <c r="HK17" s="70">
        <v>0</v>
      </c>
      <c r="HL17" s="70">
        <v>0</v>
      </c>
      <c r="HM17" s="70">
        <v>0</v>
      </c>
      <c r="HN17" s="70">
        <v>0</v>
      </c>
      <c r="HO17" s="70">
        <v>0</v>
      </c>
      <c r="HP17" s="70">
        <v>0</v>
      </c>
      <c r="HQ17" s="70">
        <v>0</v>
      </c>
      <c r="HR17" s="70">
        <v>0</v>
      </c>
      <c r="HS17" s="70">
        <v>0</v>
      </c>
      <c r="HT17" s="70">
        <v>0</v>
      </c>
      <c r="HU17" s="70">
        <v>0</v>
      </c>
      <c r="HV17" s="70">
        <v>0</v>
      </c>
      <c r="HW17" s="70">
        <v>0</v>
      </c>
      <c r="HX17" s="70">
        <v>0</v>
      </c>
      <c r="HY17" s="70">
        <v>0</v>
      </c>
      <c r="HZ17" s="70">
        <v>0</v>
      </c>
      <c r="IA17" s="70">
        <v>0</v>
      </c>
      <c r="IB17" s="70">
        <v>0</v>
      </c>
      <c r="IC17" s="70">
        <v>0</v>
      </c>
      <c r="ID17" s="70">
        <v>0</v>
      </c>
      <c r="IE17" s="70">
        <v>0</v>
      </c>
      <c r="IF17" s="70">
        <v>0</v>
      </c>
      <c r="IG17" s="70">
        <v>0</v>
      </c>
      <c r="IH17" s="70">
        <v>0</v>
      </c>
      <c r="II17" s="70">
        <v>0</v>
      </c>
      <c r="IJ17" s="70">
        <v>0</v>
      </c>
      <c r="IK17" s="70">
        <v>0</v>
      </c>
      <c r="IL17" s="70">
        <v>0</v>
      </c>
      <c r="IM17" s="70">
        <v>0</v>
      </c>
      <c r="IN17" s="70">
        <v>0</v>
      </c>
      <c r="IO17" s="70">
        <v>0</v>
      </c>
      <c r="IP17" s="70">
        <v>0</v>
      </c>
      <c r="IQ17" s="70">
        <v>0</v>
      </c>
      <c r="IR17" s="70">
        <v>0</v>
      </c>
      <c r="IS17" s="70">
        <v>0</v>
      </c>
      <c r="IT17" s="70">
        <v>0</v>
      </c>
      <c r="IU17" s="70">
        <v>16</v>
      </c>
      <c r="IV17" s="70">
        <v>0</v>
      </c>
      <c r="IW17" s="70">
        <v>0</v>
      </c>
      <c r="IX17" s="70">
        <v>0</v>
      </c>
      <c r="IY17" s="70">
        <v>15</v>
      </c>
      <c r="IZ17" s="70">
        <v>27</v>
      </c>
      <c r="JA17" s="70">
        <v>17</v>
      </c>
      <c r="JB17" s="70">
        <v>17</v>
      </c>
      <c r="JC17" s="70">
        <v>0</v>
      </c>
      <c r="JD17" s="70">
        <v>0</v>
      </c>
      <c r="JE17" s="70">
        <v>0</v>
      </c>
      <c r="JF17" s="70">
        <v>14</v>
      </c>
      <c r="JG17" s="70">
        <v>14</v>
      </c>
      <c r="JH17" s="70">
        <v>2</v>
      </c>
      <c r="JI17" s="70">
        <v>1</v>
      </c>
      <c r="JJ17" s="70">
        <v>0</v>
      </c>
      <c r="JK17" s="70">
        <v>0</v>
      </c>
      <c r="JL17" s="70">
        <v>0</v>
      </c>
      <c r="JM17" s="70">
        <v>0</v>
      </c>
      <c r="JN17" s="70">
        <v>1</v>
      </c>
      <c r="JO17" s="70">
        <v>0</v>
      </c>
      <c r="JP17" s="70">
        <v>0</v>
      </c>
      <c r="JQ17" s="70">
        <v>0</v>
      </c>
      <c r="JR17" s="70">
        <v>0</v>
      </c>
      <c r="JS17" s="70">
        <v>0</v>
      </c>
      <c r="JT17" s="70">
        <v>0</v>
      </c>
      <c r="JU17" s="70">
        <v>0</v>
      </c>
      <c r="JV17" s="70">
        <v>0</v>
      </c>
      <c r="JW17" s="70">
        <v>0</v>
      </c>
      <c r="JX17" s="70">
        <v>0</v>
      </c>
      <c r="JY17" s="70">
        <v>0</v>
      </c>
      <c r="JZ17" s="70">
        <v>0</v>
      </c>
      <c r="KA17" s="70">
        <v>0</v>
      </c>
      <c r="KB17" s="70">
        <v>0</v>
      </c>
      <c r="KC17" s="70">
        <v>2</v>
      </c>
      <c r="KD17" s="70">
        <v>0</v>
      </c>
      <c r="KE17" s="70">
        <v>0</v>
      </c>
      <c r="KF17" s="70">
        <v>0</v>
      </c>
      <c r="KG17" s="70">
        <v>0</v>
      </c>
      <c r="KH17" s="70">
        <v>3</v>
      </c>
      <c r="KI17" s="70">
        <v>3</v>
      </c>
      <c r="KJ17" s="70">
        <v>3</v>
      </c>
      <c r="KK17" s="70">
        <v>3</v>
      </c>
      <c r="KL17" s="70">
        <v>3</v>
      </c>
      <c r="KM17" s="70">
        <v>3</v>
      </c>
      <c r="KN17" s="70">
        <v>3</v>
      </c>
      <c r="KO17" s="70">
        <v>3</v>
      </c>
      <c r="KP17" s="70">
        <v>3</v>
      </c>
      <c r="KQ17" s="70">
        <v>3</v>
      </c>
      <c r="KR17" s="70">
        <v>3</v>
      </c>
      <c r="KS17" s="70">
        <v>3</v>
      </c>
      <c r="KT17" s="70">
        <v>3</v>
      </c>
      <c r="KU17" s="70">
        <v>0</v>
      </c>
      <c r="KV17" s="70">
        <v>0</v>
      </c>
      <c r="KW17" s="70">
        <v>0</v>
      </c>
      <c r="KX17" s="70">
        <v>0</v>
      </c>
      <c r="KY17" s="70">
        <v>0</v>
      </c>
      <c r="KZ17" s="70">
        <v>0</v>
      </c>
      <c r="LA17" s="70">
        <v>0</v>
      </c>
      <c r="LB17" s="70">
        <v>0</v>
      </c>
      <c r="LC17" s="70">
        <v>0</v>
      </c>
      <c r="LD17" s="70">
        <v>0</v>
      </c>
      <c r="LE17" s="70">
        <v>0</v>
      </c>
      <c r="LF17" s="70">
        <v>0</v>
      </c>
      <c r="LG17" s="70">
        <v>0</v>
      </c>
      <c r="LH17" s="70">
        <v>0</v>
      </c>
      <c r="LI17" s="70">
        <v>0</v>
      </c>
      <c r="LJ17" s="70">
        <v>0</v>
      </c>
      <c r="LK17" s="70">
        <v>0</v>
      </c>
      <c r="LL17" s="70">
        <v>0</v>
      </c>
      <c r="LM17" s="70">
        <v>0</v>
      </c>
      <c r="LN17" s="1114">
        <v>0</v>
      </c>
      <c r="LO17" s="1114">
        <v>0</v>
      </c>
      <c r="LP17" s="70">
        <v>0</v>
      </c>
      <c r="LQ17" s="70">
        <v>0</v>
      </c>
      <c r="LR17" s="70">
        <v>0</v>
      </c>
      <c r="LS17" s="70">
        <v>0</v>
      </c>
      <c r="LT17" s="70">
        <v>1</v>
      </c>
      <c r="LU17" s="1130">
        <v>0</v>
      </c>
      <c r="LV17" s="1130">
        <v>0</v>
      </c>
      <c r="LW17" s="70">
        <v>0</v>
      </c>
      <c r="LX17" s="70">
        <v>12</v>
      </c>
      <c r="LY17" s="560">
        <v>0</v>
      </c>
      <c r="LZ17" s="560">
        <v>1</v>
      </c>
      <c r="MA17" s="1140">
        <v>0</v>
      </c>
      <c r="MB17" s="560">
        <v>0</v>
      </c>
      <c r="MC17" s="560">
        <v>0</v>
      </c>
      <c r="MD17" s="560">
        <v>0</v>
      </c>
      <c r="ME17" s="560">
        <v>0</v>
      </c>
      <c r="MF17" s="560">
        <v>0</v>
      </c>
      <c r="MG17" s="560">
        <v>0</v>
      </c>
      <c r="MH17" s="560">
        <v>0</v>
      </c>
      <c r="MI17" s="560">
        <v>0</v>
      </c>
      <c r="MJ17" s="560">
        <v>0</v>
      </c>
      <c r="MK17" s="560">
        <v>0</v>
      </c>
      <c r="ML17" s="560">
        <v>0</v>
      </c>
      <c r="MM17" s="560">
        <v>0</v>
      </c>
      <c r="MN17" s="560">
        <v>0</v>
      </c>
      <c r="MO17" s="560">
        <v>0</v>
      </c>
      <c r="MP17" s="560">
        <v>0</v>
      </c>
      <c r="MQ17" s="560">
        <v>0</v>
      </c>
      <c r="MR17" s="560">
        <v>0</v>
      </c>
      <c r="MS17" s="560">
        <v>0</v>
      </c>
      <c r="MT17" s="560">
        <v>3</v>
      </c>
      <c r="MU17" s="560">
        <v>3</v>
      </c>
      <c r="MV17" s="560">
        <v>3</v>
      </c>
      <c r="MW17" s="560">
        <v>0</v>
      </c>
      <c r="MX17" s="560">
        <v>0</v>
      </c>
      <c r="MY17" s="560">
        <v>0</v>
      </c>
      <c r="MZ17" s="560">
        <v>0</v>
      </c>
      <c r="NA17" s="560">
        <v>0</v>
      </c>
    </row>
    <row r="18" spans="1:365" s="63" customFormat="1" ht="15" customHeight="1">
      <c r="A18" s="79" t="s">
        <v>1180</v>
      </c>
      <c r="B18" s="79">
        <v>71722</v>
      </c>
      <c r="C18" s="79">
        <f>IF(B71="",B48,B71)</f>
        <v>71722</v>
      </c>
      <c r="D18" s="79">
        <f>IF(C71="",#REF!,C71)</f>
        <v>71864</v>
      </c>
      <c r="E18" s="79">
        <f>IF(D71="",C48,D71)</f>
        <v>72457</v>
      </c>
      <c r="F18" s="79">
        <f t="shared" ref="F18:AZ18" si="753">IF(E71="",E48,E71)</f>
        <v>72485</v>
      </c>
      <c r="G18" s="79">
        <f t="shared" si="753"/>
        <v>72375</v>
      </c>
      <c r="H18" s="79">
        <f t="shared" si="753"/>
        <v>72284</v>
      </c>
      <c r="I18" s="79">
        <f t="shared" si="753"/>
        <v>72196</v>
      </c>
      <c r="J18" s="79">
        <f t="shared" si="753"/>
        <v>72225</v>
      </c>
      <c r="K18" s="79">
        <f t="shared" si="753"/>
        <v>72168</v>
      </c>
      <c r="L18" s="79">
        <f t="shared" si="753"/>
        <v>72053</v>
      </c>
      <c r="M18" s="79">
        <f t="shared" si="753"/>
        <v>72487</v>
      </c>
      <c r="N18" s="79">
        <f t="shared" si="753"/>
        <v>72868</v>
      </c>
      <c r="O18" s="79">
        <f t="shared" si="753"/>
        <v>71940</v>
      </c>
      <c r="P18" s="79">
        <f t="shared" si="753"/>
        <v>71942</v>
      </c>
      <c r="Q18" s="79">
        <f t="shared" si="753"/>
        <v>71970</v>
      </c>
      <c r="R18" s="79">
        <f t="shared" si="753"/>
        <v>72139</v>
      </c>
      <c r="S18" s="79">
        <f t="shared" si="753"/>
        <v>72226</v>
      </c>
      <c r="T18" s="79">
        <f t="shared" si="753"/>
        <v>72831</v>
      </c>
      <c r="U18" s="79">
        <f t="shared" si="753"/>
        <v>72831</v>
      </c>
      <c r="V18" s="79">
        <f t="shared" si="753"/>
        <v>72525</v>
      </c>
      <c r="W18" s="79">
        <f t="shared" si="753"/>
        <v>71317</v>
      </c>
      <c r="X18" s="79">
        <f t="shared" si="753"/>
        <v>71288</v>
      </c>
      <c r="Y18" s="79">
        <f t="shared" si="753"/>
        <v>71346</v>
      </c>
      <c r="Z18" s="79">
        <f t="shared" si="753"/>
        <v>71274</v>
      </c>
      <c r="AA18" s="79">
        <f t="shared" si="753"/>
        <v>72563</v>
      </c>
      <c r="AB18" s="79">
        <f t="shared" si="753"/>
        <v>71393</v>
      </c>
      <c r="AC18" s="79">
        <f t="shared" si="753"/>
        <v>71368</v>
      </c>
      <c r="AD18" s="79">
        <f t="shared" si="753"/>
        <v>71384</v>
      </c>
      <c r="AE18" s="79">
        <f t="shared" si="753"/>
        <v>71433</v>
      </c>
      <c r="AF18" s="79">
        <f t="shared" si="753"/>
        <v>71518</v>
      </c>
      <c r="AG18" s="79">
        <f t="shared" si="753"/>
        <v>71920</v>
      </c>
      <c r="AH18" s="79">
        <f t="shared" si="753"/>
        <v>71925</v>
      </c>
      <c r="AI18" s="79">
        <f t="shared" si="753"/>
        <v>71944</v>
      </c>
      <c r="AJ18" s="79">
        <f t="shared" si="753"/>
        <v>71956</v>
      </c>
      <c r="AK18" s="79">
        <f t="shared" si="753"/>
        <v>71373</v>
      </c>
      <c r="AL18" s="79">
        <f t="shared" si="753"/>
        <v>71031</v>
      </c>
      <c r="AM18" s="79">
        <f t="shared" si="753"/>
        <v>71071</v>
      </c>
      <c r="AN18" s="79">
        <f t="shared" si="753"/>
        <v>70229</v>
      </c>
      <c r="AO18" s="79">
        <f t="shared" si="753"/>
        <v>70609</v>
      </c>
      <c r="AP18" s="79">
        <f t="shared" si="753"/>
        <v>71042</v>
      </c>
      <c r="AQ18" s="79">
        <f t="shared" si="753"/>
        <v>71074</v>
      </c>
      <c r="AR18" s="79">
        <f t="shared" si="753"/>
        <v>71100</v>
      </c>
      <c r="AS18" s="79">
        <f t="shared" si="753"/>
        <v>71220</v>
      </c>
      <c r="AT18" s="79">
        <f t="shared" si="753"/>
        <v>71220</v>
      </c>
      <c r="AU18" s="79">
        <f t="shared" si="753"/>
        <v>71394</v>
      </c>
      <c r="AV18" s="79">
        <f t="shared" si="753"/>
        <v>70254</v>
      </c>
      <c r="AW18" s="79">
        <f t="shared" si="753"/>
        <v>68837</v>
      </c>
      <c r="AX18" s="79">
        <f t="shared" si="753"/>
        <v>68615</v>
      </c>
      <c r="AY18" s="79">
        <f t="shared" si="753"/>
        <v>68728</v>
      </c>
      <c r="AZ18" s="79">
        <f t="shared" si="753"/>
        <v>68926</v>
      </c>
      <c r="BA18" s="79">
        <v>68471</v>
      </c>
      <c r="BB18" s="79">
        <f t="shared" ref="BB18:BI18" si="754">IF(BA71="",BA48,BA71)</f>
        <v>68856</v>
      </c>
      <c r="BC18" s="79">
        <f t="shared" si="754"/>
        <v>69204</v>
      </c>
      <c r="BD18" s="79">
        <f t="shared" si="754"/>
        <v>69056</v>
      </c>
      <c r="BE18" s="79">
        <f t="shared" si="754"/>
        <v>68791</v>
      </c>
      <c r="BF18" s="79">
        <f t="shared" si="754"/>
        <v>68293</v>
      </c>
      <c r="BG18" s="79">
        <f t="shared" si="754"/>
        <v>68293</v>
      </c>
      <c r="BH18" s="79">
        <f t="shared" si="754"/>
        <v>68224</v>
      </c>
      <c r="BI18" s="79">
        <f t="shared" si="754"/>
        <v>68312</v>
      </c>
      <c r="BJ18" s="79">
        <v>68793</v>
      </c>
      <c r="BK18" s="79">
        <f t="shared" ref="BK18:CP18" si="755">IF(BJ71="",BJ48,BJ71)</f>
        <v>69044</v>
      </c>
      <c r="BL18" s="79">
        <f t="shared" si="755"/>
        <v>69313</v>
      </c>
      <c r="BM18" s="79">
        <f t="shared" si="755"/>
        <v>69148</v>
      </c>
      <c r="BN18" s="79">
        <f t="shared" si="755"/>
        <v>69339</v>
      </c>
      <c r="BO18" s="79">
        <f t="shared" si="755"/>
        <v>69115</v>
      </c>
      <c r="BP18" s="79">
        <f t="shared" si="755"/>
        <v>69252</v>
      </c>
      <c r="BQ18" s="79">
        <f t="shared" si="755"/>
        <v>69415</v>
      </c>
      <c r="BR18" s="79">
        <f t="shared" si="755"/>
        <v>69176</v>
      </c>
      <c r="BS18" s="79">
        <f t="shared" si="755"/>
        <v>69246</v>
      </c>
      <c r="BT18" s="79">
        <f t="shared" si="755"/>
        <v>68682</v>
      </c>
      <c r="BU18" s="79">
        <f t="shared" si="755"/>
        <v>68862</v>
      </c>
      <c r="BV18" s="79">
        <f t="shared" si="755"/>
        <v>68018</v>
      </c>
      <c r="BW18" s="79">
        <f t="shared" si="755"/>
        <v>68163</v>
      </c>
      <c r="BX18" s="79">
        <f t="shared" si="755"/>
        <v>68448</v>
      </c>
      <c r="BY18" s="79">
        <f t="shared" si="755"/>
        <v>69356</v>
      </c>
      <c r="BZ18" s="79">
        <f t="shared" si="755"/>
        <v>70177</v>
      </c>
      <c r="CA18" s="79">
        <f t="shared" si="755"/>
        <v>70181</v>
      </c>
      <c r="CB18" s="79">
        <f t="shared" si="755"/>
        <v>70222</v>
      </c>
      <c r="CC18" s="79">
        <f t="shared" si="755"/>
        <v>71067</v>
      </c>
      <c r="CD18" s="79">
        <f t="shared" si="755"/>
        <v>71405</v>
      </c>
      <c r="CE18" s="79">
        <f t="shared" si="755"/>
        <v>71607</v>
      </c>
      <c r="CF18" s="79">
        <f t="shared" si="755"/>
        <v>71929</v>
      </c>
      <c r="CG18" s="79">
        <f t="shared" si="755"/>
        <v>70724</v>
      </c>
      <c r="CH18" s="79">
        <f t="shared" si="755"/>
        <v>70635</v>
      </c>
      <c r="CI18" s="79">
        <f t="shared" si="755"/>
        <v>70706</v>
      </c>
      <c r="CJ18" s="79">
        <f t="shared" si="755"/>
        <v>70767</v>
      </c>
      <c r="CK18" s="79">
        <f t="shared" si="755"/>
        <v>7078</v>
      </c>
      <c r="CL18" s="79">
        <f t="shared" si="755"/>
        <v>69899</v>
      </c>
      <c r="CM18" s="79">
        <f t="shared" si="755"/>
        <v>69673</v>
      </c>
      <c r="CN18" s="79">
        <f t="shared" si="755"/>
        <v>68697</v>
      </c>
      <c r="CO18" s="79">
        <f t="shared" si="755"/>
        <v>68495</v>
      </c>
      <c r="CP18" s="79">
        <f t="shared" si="755"/>
        <v>68707</v>
      </c>
      <c r="CQ18" s="79">
        <f t="shared" ref="CQ18:DX18" si="756">IF(CP71="",CP48,CP71)</f>
        <v>68884</v>
      </c>
      <c r="CR18" s="79">
        <f t="shared" si="756"/>
        <v>68861</v>
      </c>
      <c r="CS18" s="79">
        <f t="shared" si="756"/>
        <v>68930</v>
      </c>
      <c r="CT18" s="79">
        <f t="shared" si="756"/>
        <v>69232</v>
      </c>
      <c r="CU18" s="79">
        <f t="shared" si="756"/>
        <v>69234</v>
      </c>
      <c r="CV18" s="79">
        <f t="shared" si="756"/>
        <v>69293</v>
      </c>
      <c r="CW18" s="79">
        <f t="shared" si="756"/>
        <v>69293</v>
      </c>
      <c r="CX18" s="79">
        <f t="shared" si="756"/>
        <v>69674</v>
      </c>
      <c r="CY18" s="79">
        <f t="shared" si="756"/>
        <v>70495</v>
      </c>
      <c r="CZ18" s="79">
        <f t="shared" si="756"/>
        <v>70071</v>
      </c>
      <c r="DA18" s="79">
        <f t="shared" si="756"/>
        <v>70519</v>
      </c>
      <c r="DB18" s="79">
        <f t="shared" si="756"/>
        <v>70855</v>
      </c>
      <c r="DC18" s="79">
        <f t="shared" si="756"/>
        <v>70881</v>
      </c>
      <c r="DD18" s="79">
        <f t="shared" si="756"/>
        <v>70932</v>
      </c>
      <c r="DE18" s="79">
        <f t="shared" si="756"/>
        <v>70947</v>
      </c>
      <c r="DF18" s="79">
        <f t="shared" si="756"/>
        <v>71483</v>
      </c>
      <c r="DG18" s="79">
        <f t="shared" si="756"/>
        <v>71932</v>
      </c>
      <c r="DH18" s="79">
        <f t="shared" si="756"/>
        <v>72560</v>
      </c>
      <c r="DI18" s="79">
        <f t="shared" si="756"/>
        <v>72604</v>
      </c>
      <c r="DJ18" s="79">
        <f t="shared" si="756"/>
        <v>72643</v>
      </c>
      <c r="DK18" s="79">
        <f t="shared" si="756"/>
        <v>72745</v>
      </c>
      <c r="DL18" s="79">
        <f t="shared" si="756"/>
        <v>72543</v>
      </c>
      <c r="DM18" s="79">
        <f t="shared" si="756"/>
        <v>72744</v>
      </c>
      <c r="DN18" s="79">
        <f t="shared" si="756"/>
        <v>72910</v>
      </c>
      <c r="DO18" s="79">
        <f t="shared" si="756"/>
        <v>72751</v>
      </c>
      <c r="DP18" s="79">
        <f t="shared" si="756"/>
        <v>72529</v>
      </c>
      <c r="DQ18" s="79">
        <f t="shared" si="756"/>
        <v>72442</v>
      </c>
      <c r="DR18" s="79">
        <f t="shared" si="756"/>
        <v>72460</v>
      </c>
      <c r="DS18" s="79">
        <f t="shared" si="756"/>
        <v>71973</v>
      </c>
      <c r="DT18" s="79">
        <f t="shared" si="756"/>
        <v>72543</v>
      </c>
      <c r="DU18" s="79">
        <f t="shared" si="756"/>
        <v>72675</v>
      </c>
      <c r="DV18" s="79">
        <f t="shared" si="756"/>
        <v>72328</v>
      </c>
      <c r="DW18" s="79">
        <f t="shared" si="756"/>
        <v>72126</v>
      </c>
      <c r="DX18" s="79">
        <f t="shared" si="756"/>
        <v>71934</v>
      </c>
      <c r="DY18" s="79">
        <f>IF(DX71="",DX49,DX71)</f>
        <v>71649</v>
      </c>
      <c r="DZ18" s="79">
        <f t="shared" ref="DZ18:FE18" si="757">IF(DY71="",DY48,DY71)</f>
        <v>71502</v>
      </c>
      <c r="EA18" s="79">
        <f t="shared" si="757"/>
        <v>71530</v>
      </c>
      <c r="EB18" s="79">
        <f t="shared" si="757"/>
        <v>71354</v>
      </c>
      <c r="EC18" s="79">
        <f t="shared" si="757"/>
        <v>71489</v>
      </c>
      <c r="ED18" s="79">
        <f t="shared" si="757"/>
        <v>71460</v>
      </c>
      <c r="EE18" s="79">
        <f t="shared" si="757"/>
        <v>70811</v>
      </c>
      <c r="EF18" s="79">
        <f t="shared" si="757"/>
        <v>70811</v>
      </c>
      <c r="EG18" s="79">
        <f t="shared" si="757"/>
        <v>70757</v>
      </c>
      <c r="EH18" s="79">
        <f t="shared" si="757"/>
        <v>70907</v>
      </c>
      <c r="EI18" s="79">
        <f t="shared" si="757"/>
        <v>70019</v>
      </c>
      <c r="EJ18" s="79">
        <f t="shared" si="757"/>
        <v>70222</v>
      </c>
      <c r="EK18" s="79">
        <f t="shared" si="757"/>
        <v>70452</v>
      </c>
      <c r="EL18" s="79">
        <f t="shared" si="757"/>
        <v>69881</v>
      </c>
      <c r="EM18" s="79">
        <f t="shared" si="757"/>
        <v>69619</v>
      </c>
      <c r="EN18" s="79">
        <f t="shared" si="757"/>
        <v>70689</v>
      </c>
      <c r="EO18" s="79">
        <f t="shared" si="757"/>
        <v>70429</v>
      </c>
      <c r="EP18" s="79">
        <f t="shared" si="757"/>
        <v>70088</v>
      </c>
      <c r="EQ18" s="79">
        <f t="shared" si="757"/>
        <v>70199</v>
      </c>
      <c r="ER18" s="79">
        <f t="shared" si="757"/>
        <v>70510</v>
      </c>
      <c r="ES18" s="79">
        <f t="shared" si="757"/>
        <v>70539</v>
      </c>
      <c r="ET18" s="79">
        <f t="shared" si="757"/>
        <v>70539</v>
      </c>
      <c r="EU18" s="79">
        <f t="shared" si="757"/>
        <v>71262</v>
      </c>
      <c r="EV18" s="79">
        <f t="shared" si="757"/>
        <v>71939</v>
      </c>
      <c r="EW18" s="79">
        <f t="shared" si="757"/>
        <v>72071</v>
      </c>
      <c r="EX18" s="79">
        <f t="shared" si="757"/>
        <v>70747</v>
      </c>
      <c r="EY18" s="79">
        <f t="shared" si="757"/>
        <v>70207</v>
      </c>
      <c r="EZ18" s="79">
        <f t="shared" si="757"/>
        <v>70567</v>
      </c>
      <c r="FA18" s="79">
        <f t="shared" si="757"/>
        <v>70256</v>
      </c>
      <c r="FB18" s="79">
        <f t="shared" si="757"/>
        <v>70093</v>
      </c>
      <c r="FC18" s="79">
        <f t="shared" si="757"/>
        <v>69878</v>
      </c>
      <c r="FD18" s="79">
        <f t="shared" si="757"/>
        <v>69711</v>
      </c>
      <c r="FE18" s="79">
        <f t="shared" si="757"/>
        <v>69472</v>
      </c>
      <c r="FF18" s="79">
        <f t="shared" ref="FF18:GK18" si="758">IF(FE71="",FE48,FE71)</f>
        <v>68790</v>
      </c>
      <c r="FG18" s="79">
        <f t="shared" si="758"/>
        <v>68403</v>
      </c>
      <c r="FH18" s="79">
        <f t="shared" si="758"/>
        <v>67747</v>
      </c>
      <c r="FI18" s="79">
        <f t="shared" si="758"/>
        <v>66993</v>
      </c>
      <c r="FJ18" s="79">
        <f t="shared" si="758"/>
        <v>66216</v>
      </c>
      <c r="FK18" s="79">
        <f t="shared" si="758"/>
        <v>66345</v>
      </c>
      <c r="FL18" s="79">
        <f t="shared" si="758"/>
        <v>66289</v>
      </c>
      <c r="FM18" s="79">
        <f t="shared" si="758"/>
        <v>65260</v>
      </c>
      <c r="FN18" s="79">
        <f t="shared" si="758"/>
        <v>64485</v>
      </c>
      <c r="FO18" s="79">
        <f t="shared" si="758"/>
        <v>66307</v>
      </c>
      <c r="FP18" s="79">
        <f t="shared" si="758"/>
        <v>63152</v>
      </c>
      <c r="FQ18" s="79">
        <f t="shared" si="758"/>
        <v>62198</v>
      </c>
      <c r="FR18" s="79">
        <f t="shared" si="758"/>
        <v>61004</v>
      </c>
      <c r="FS18" s="79">
        <f t="shared" si="758"/>
        <v>60236</v>
      </c>
      <c r="FT18" s="79">
        <f t="shared" si="758"/>
        <v>59710</v>
      </c>
      <c r="FU18" s="79">
        <f t="shared" si="758"/>
        <v>60313</v>
      </c>
      <c r="FV18" s="79">
        <f t="shared" si="758"/>
        <v>59444</v>
      </c>
      <c r="FW18" s="79">
        <f t="shared" si="758"/>
        <v>59060</v>
      </c>
      <c r="FX18" s="79">
        <f t="shared" si="758"/>
        <v>58398</v>
      </c>
      <c r="FY18" s="79">
        <f t="shared" si="758"/>
        <v>59679</v>
      </c>
      <c r="FZ18" s="79">
        <f t="shared" si="758"/>
        <v>56592</v>
      </c>
      <c r="GA18" s="79">
        <f t="shared" si="758"/>
        <v>56796</v>
      </c>
      <c r="GB18" s="79">
        <f t="shared" si="758"/>
        <v>56603</v>
      </c>
      <c r="GC18" s="79">
        <f t="shared" si="758"/>
        <v>56147</v>
      </c>
      <c r="GD18" s="79">
        <f t="shared" si="758"/>
        <v>55658</v>
      </c>
      <c r="GE18" s="79">
        <f t="shared" si="758"/>
        <v>54793</v>
      </c>
      <c r="GF18" s="79">
        <f t="shared" si="758"/>
        <v>54343</v>
      </c>
      <c r="GG18" s="79">
        <f t="shared" si="758"/>
        <v>54328</v>
      </c>
      <c r="GH18" s="79">
        <f t="shared" si="758"/>
        <v>54451</v>
      </c>
      <c r="GI18" s="79">
        <f t="shared" si="758"/>
        <v>54646</v>
      </c>
      <c r="GJ18" s="79">
        <f t="shared" si="758"/>
        <v>54863</v>
      </c>
      <c r="GK18" s="79">
        <f t="shared" si="758"/>
        <v>54460</v>
      </c>
      <c r="GL18" s="79">
        <f t="shared" ref="GL18:HQ18" si="759">IF(GK71="",GK48,GK71)</f>
        <v>54256</v>
      </c>
      <c r="GM18" s="79">
        <f t="shared" si="759"/>
        <v>54688</v>
      </c>
      <c r="GN18" s="79">
        <f t="shared" si="759"/>
        <v>53316</v>
      </c>
      <c r="GO18" s="79">
        <f t="shared" si="759"/>
        <v>53945</v>
      </c>
      <c r="GP18" s="79">
        <f t="shared" si="759"/>
        <v>53855</v>
      </c>
      <c r="GQ18" s="79">
        <f t="shared" si="759"/>
        <v>53829</v>
      </c>
      <c r="GR18" s="79">
        <f t="shared" si="759"/>
        <v>52909</v>
      </c>
      <c r="GS18" s="79">
        <f t="shared" si="759"/>
        <v>52247</v>
      </c>
      <c r="GT18" s="79">
        <f t="shared" si="759"/>
        <v>51638</v>
      </c>
      <c r="GU18" s="79">
        <f t="shared" si="759"/>
        <v>51554</v>
      </c>
      <c r="GV18" s="79">
        <f t="shared" si="759"/>
        <v>52499</v>
      </c>
      <c r="GW18" s="79">
        <f t="shared" si="759"/>
        <v>52723</v>
      </c>
      <c r="GX18" s="79">
        <f t="shared" si="759"/>
        <v>53466</v>
      </c>
      <c r="GY18" s="79">
        <f t="shared" si="759"/>
        <v>53662</v>
      </c>
      <c r="GZ18" s="79">
        <f t="shared" si="759"/>
        <v>52848</v>
      </c>
      <c r="HA18" s="79">
        <f t="shared" si="759"/>
        <v>53246</v>
      </c>
      <c r="HB18" s="79">
        <f t="shared" si="759"/>
        <v>53246</v>
      </c>
      <c r="HC18" s="79">
        <f t="shared" si="759"/>
        <v>53546</v>
      </c>
      <c r="HD18" s="79">
        <f t="shared" si="759"/>
        <v>53994</v>
      </c>
      <c r="HE18" s="79">
        <f t="shared" si="759"/>
        <v>53510</v>
      </c>
      <c r="HF18" s="79">
        <f t="shared" si="759"/>
        <v>54495</v>
      </c>
      <c r="HG18" s="79">
        <f t="shared" si="759"/>
        <v>54248</v>
      </c>
      <c r="HH18" s="79">
        <f t="shared" si="759"/>
        <v>53476</v>
      </c>
      <c r="HI18" s="79">
        <f t="shared" si="759"/>
        <v>52637</v>
      </c>
      <c r="HJ18" s="79">
        <f t="shared" si="759"/>
        <v>53259</v>
      </c>
      <c r="HK18" s="79">
        <f t="shared" si="759"/>
        <v>52914</v>
      </c>
      <c r="HL18" s="79">
        <f t="shared" si="759"/>
        <v>51825</v>
      </c>
      <c r="HM18" s="79">
        <f t="shared" si="759"/>
        <v>50456</v>
      </c>
      <c r="HN18" s="79">
        <f t="shared" si="759"/>
        <v>48439</v>
      </c>
      <c r="HO18" s="79">
        <f t="shared" si="759"/>
        <v>46817</v>
      </c>
      <c r="HP18" s="79">
        <f t="shared" si="759"/>
        <v>45839</v>
      </c>
      <c r="HQ18" s="79">
        <f t="shared" si="759"/>
        <v>44973</v>
      </c>
      <c r="HR18" s="79">
        <f t="shared" ref="HR18:IQ18" si="760">IF(HQ71="",HQ48,HQ71)</f>
        <v>44588</v>
      </c>
      <c r="HS18" s="79">
        <f t="shared" si="760"/>
        <v>43156</v>
      </c>
      <c r="HT18" s="79">
        <f t="shared" si="760"/>
        <v>41686</v>
      </c>
      <c r="HU18" s="79">
        <f t="shared" si="760"/>
        <v>41145</v>
      </c>
      <c r="HV18" s="79">
        <f t="shared" si="760"/>
        <v>46817</v>
      </c>
      <c r="HW18" s="79">
        <f t="shared" si="760"/>
        <v>41557</v>
      </c>
      <c r="HX18" s="79">
        <f t="shared" si="760"/>
        <v>40987</v>
      </c>
      <c r="HY18" s="79">
        <f t="shared" si="760"/>
        <v>40568</v>
      </c>
      <c r="HZ18" s="79">
        <f t="shared" si="760"/>
        <v>40793</v>
      </c>
      <c r="IA18" s="79">
        <f t="shared" si="760"/>
        <v>40541</v>
      </c>
      <c r="IB18" s="79">
        <f t="shared" si="760"/>
        <v>40192</v>
      </c>
      <c r="IC18" s="79">
        <f t="shared" si="760"/>
        <v>36187</v>
      </c>
      <c r="ID18" s="79">
        <f t="shared" si="760"/>
        <v>35920</v>
      </c>
      <c r="IE18" s="79">
        <f t="shared" si="760"/>
        <v>35381</v>
      </c>
      <c r="IF18" s="79">
        <f t="shared" si="760"/>
        <v>34242</v>
      </c>
      <c r="IG18" s="79">
        <f t="shared" si="760"/>
        <v>33189</v>
      </c>
      <c r="IH18" s="79">
        <f t="shared" si="760"/>
        <v>33198</v>
      </c>
      <c r="II18" s="79">
        <f t="shared" si="760"/>
        <v>32809</v>
      </c>
      <c r="IJ18" s="79">
        <f t="shared" si="760"/>
        <v>32344</v>
      </c>
      <c r="IK18" s="79">
        <f t="shared" si="760"/>
        <v>30883</v>
      </c>
      <c r="IL18" s="79">
        <f t="shared" si="760"/>
        <v>30618</v>
      </c>
      <c r="IM18" s="79">
        <f t="shared" si="760"/>
        <v>30951</v>
      </c>
      <c r="IN18" s="79">
        <f t="shared" si="760"/>
        <v>29991</v>
      </c>
      <c r="IO18" s="79">
        <f t="shared" si="760"/>
        <v>29853</v>
      </c>
      <c r="IP18" s="79">
        <f t="shared" si="760"/>
        <v>30923</v>
      </c>
      <c r="IQ18" s="79">
        <f t="shared" si="760"/>
        <v>32128</v>
      </c>
      <c r="IR18" s="79">
        <f>IF(IQ71="",#REF!,IQ71)</f>
        <v>32160</v>
      </c>
      <c r="IS18" s="79">
        <f>IF(IR71="",IQ48,IR71)</f>
        <v>31317</v>
      </c>
      <c r="IT18" s="79">
        <f t="shared" ref="IT18:JQ18" si="761">IF(IS71="",IS48,IS71)</f>
        <v>32725</v>
      </c>
      <c r="IU18" s="79">
        <f t="shared" si="761"/>
        <v>33804</v>
      </c>
      <c r="IV18" s="79">
        <f t="shared" si="761"/>
        <v>33745</v>
      </c>
      <c r="IW18" s="79">
        <f t="shared" si="761"/>
        <v>33590</v>
      </c>
      <c r="IX18" s="79">
        <f t="shared" si="761"/>
        <v>33789</v>
      </c>
      <c r="IY18" s="79">
        <f t="shared" si="761"/>
        <v>33309</v>
      </c>
      <c r="IZ18" s="79">
        <f t="shared" si="761"/>
        <v>33597</v>
      </c>
      <c r="JA18" s="79">
        <f t="shared" si="761"/>
        <v>34308</v>
      </c>
      <c r="JB18" s="79">
        <f t="shared" si="761"/>
        <v>35890</v>
      </c>
      <c r="JC18" s="79">
        <f t="shared" si="761"/>
        <v>35976</v>
      </c>
      <c r="JD18" s="79">
        <f t="shared" si="761"/>
        <v>34014</v>
      </c>
      <c r="JE18" s="79">
        <f t="shared" si="761"/>
        <v>32419</v>
      </c>
      <c r="JF18" s="79">
        <f t="shared" si="761"/>
        <v>31282</v>
      </c>
      <c r="JG18" s="79">
        <f t="shared" si="761"/>
        <v>29578</v>
      </c>
      <c r="JH18" s="79">
        <f t="shared" si="761"/>
        <v>29348</v>
      </c>
      <c r="JI18" s="79">
        <f t="shared" si="761"/>
        <v>28610</v>
      </c>
      <c r="JJ18" s="79">
        <f t="shared" si="761"/>
        <v>27760</v>
      </c>
      <c r="JK18" s="79">
        <f t="shared" si="761"/>
        <v>27258</v>
      </c>
      <c r="JL18" s="79">
        <f t="shared" si="761"/>
        <v>25426</v>
      </c>
      <c r="JM18" s="79">
        <f t="shared" si="761"/>
        <v>24971</v>
      </c>
      <c r="JN18" s="79">
        <f t="shared" si="761"/>
        <v>24869</v>
      </c>
      <c r="JO18" s="79">
        <f t="shared" si="761"/>
        <v>24942</v>
      </c>
      <c r="JP18" s="79">
        <f t="shared" si="761"/>
        <v>25171</v>
      </c>
      <c r="JQ18" s="79">
        <f t="shared" si="761"/>
        <v>25541</v>
      </c>
      <c r="JR18" s="79">
        <v>24754</v>
      </c>
      <c r="JS18" s="79">
        <f t="shared" ref="JS18:KX18" si="762">IF(JR71="",JR48,JR71)</f>
        <v>25441</v>
      </c>
      <c r="JT18" s="79">
        <f t="shared" si="762"/>
        <v>26190</v>
      </c>
      <c r="JU18" s="79">
        <f t="shared" si="762"/>
        <v>25414</v>
      </c>
      <c r="JV18" s="79">
        <f t="shared" si="762"/>
        <v>25921</v>
      </c>
      <c r="JW18" s="79">
        <f t="shared" si="762"/>
        <v>25810</v>
      </c>
      <c r="JX18" s="79">
        <f t="shared" si="762"/>
        <v>26751</v>
      </c>
      <c r="JY18" s="79">
        <f t="shared" si="762"/>
        <v>27429</v>
      </c>
      <c r="JZ18" s="79">
        <f t="shared" si="762"/>
        <v>26590</v>
      </c>
      <c r="KA18" s="79">
        <f t="shared" si="762"/>
        <v>27522</v>
      </c>
      <c r="KB18" s="79">
        <f t="shared" si="762"/>
        <v>27745</v>
      </c>
      <c r="KC18" s="79">
        <f t="shared" si="762"/>
        <v>28333</v>
      </c>
      <c r="KD18" s="79">
        <f t="shared" si="762"/>
        <v>30172</v>
      </c>
      <c r="KE18" s="79">
        <f t="shared" si="762"/>
        <v>30772</v>
      </c>
      <c r="KF18" s="79">
        <f t="shared" si="762"/>
        <v>30995</v>
      </c>
      <c r="KG18" s="79">
        <f t="shared" si="762"/>
        <v>32487</v>
      </c>
      <c r="KH18" s="79">
        <f t="shared" si="762"/>
        <v>33018</v>
      </c>
      <c r="KI18" s="79">
        <f t="shared" si="762"/>
        <v>33282</v>
      </c>
      <c r="KJ18" s="79">
        <f t="shared" si="762"/>
        <v>33618</v>
      </c>
      <c r="KK18" s="79">
        <f t="shared" si="762"/>
        <v>35580</v>
      </c>
      <c r="KL18" s="79">
        <f t="shared" si="762"/>
        <v>36518</v>
      </c>
      <c r="KM18" s="79">
        <f t="shared" si="762"/>
        <v>37851</v>
      </c>
      <c r="KN18" s="79">
        <f t="shared" si="762"/>
        <v>39320</v>
      </c>
      <c r="KO18" s="79">
        <f t="shared" si="762"/>
        <v>0</v>
      </c>
      <c r="KP18" s="79">
        <f t="shared" si="762"/>
        <v>41785</v>
      </c>
      <c r="KQ18" s="79">
        <f t="shared" si="762"/>
        <v>43676</v>
      </c>
      <c r="KR18" s="79">
        <f t="shared" si="762"/>
        <v>44932</v>
      </c>
      <c r="KS18" s="79">
        <f t="shared" si="762"/>
        <v>46168</v>
      </c>
      <c r="KT18" s="79">
        <f t="shared" si="762"/>
        <v>47439</v>
      </c>
      <c r="KU18" s="79">
        <f t="shared" si="762"/>
        <v>48167</v>
      </c>
      <c r="KV18" s="79">
        <f t="shared" si="762"/>
        <v>49514</v>
      </c>
      <c r="KW18" s="79">
        <f t="shared" si="762"/>
        <v>50277</v>
      </c>
      <c r="KX18" s="79">
        <f t="shared" si="762"/>
        <v>50616</v>
      </c>
      <c r="KY18" s="79">
        <f t="shared" ref="KY18:LO18" si="763">IF(KX71="",KX48,KX71)</f>
        <v>52652</v>
      </c>
      <c r="KZ18" s="79">
        <f t="shared" si="763"/>
        <v>54593</v>
      </c>
      <c r="LA18" s="79">
        <f t="shared" si="763"/>
        <v>54108</v>
      </c>
      <c r="LB18" s="79">
        <f t="shared" si="763"/>
        <v>54231</v>
      </c>
      <c r="LC18" s="79">
        <f t="shared" si="763"/>
        <v>55250</v>
      </c>
      <c r="LD18" s="79">
        <f t="shared" si="763"/>
        <v>55641</v>
      </c>
      <c r="LE18" s="79">
        <f t="shared" si="763"/>
        <v>55986</v>
      </c>
      <c r="LF18" s="79">
        <f t="shared" si="763"/>
        <v>57404</v>
      </c>
      <c r="LG18" s="79">
        <f t="shared" si="763"/>
        <v>58006</v>
      </c>
      <c r="LH18" s="79">
        <f t="shared" si="763"/>
        <v>59135</v>
      </c>
      <c r="LI18" s="79">
        <f t="shared" si="763"/>
        <v>59618</v>
      </c>
      <c r="LJ18" s="79">
        <f t="shared" si="763"/>
        <v>58864</v>
      </c>
      <c r="LK18" s="79">
        <f t="shared" si="763"/>
        <v>58602</v>
      </c>
      <c r="LL18" s="79">
        <f t="shared" si="763"/>
        <v>58306</v>
      </c>
      <c r="LM18" s="79">
        <f t="shared" si="763"/>
        <v>58231</v>
      </c>
      <c r="LN18" s="1117">
        <f t="shared" si="763"/>
        <v>57890</v>
      </c>
      <c r="LO18" s="1117">
        <f t="shared" si="763"/>
        <v>0</v>
      </c>
      <c r="LP18" s="79">
        <f>LN18</f>
        <v>57890</v>
      </c>
      <c r="LQ18" s="79">
        <f t="shared" ref="LQ18:LV18" si="764">IF(LP71="",LP48,LP71)</f>
        <v>60115</v>
      </c>
      <c r="LR18" s="79">
        <f t="shared" si="764"/>
        <v>61690</v>
      </c>
      <c r="LS18" s="79">
        <f t="shared" si="764"/>
        <v>60925</v>
      </c>
      <c r="LT18" s="79">
        <f t="shared" si="764"/>
        <v>62945</v>
      </c>
      <c r="LU18" s="1133">
        <f t="shared" si="764"/>
        <v>63540</v>
      </c>
      <c r="LV18" s="1133">
        <f t="shared" si="764"/>
        <v>0</v>
      </c>
      <c r="LW18" s="79">
        <f>LU18</f>
        <v>63540</v>
      </c>
      <c r="LX18" s="79">
        <f>IF(LW71="",LW48,LW71)</f>
        <v>65015</v>
      </c>
      <c r="LY18" s="561">
        <f>IF(LX71="",LX48,LX71)</f>
        <v>63560</v>
      </c>
      <c r="LZ18" s="561">
        <f>IF(LY71="",LY48,LY71)</f>
        <v>62419</v>
      </c>
      <c r="MA18" s="1143">
        <f>IF(LZ71="",LZ48,LZ71)</f>
        <v>62266</v>
      </c>
      <c r="MB18" s="561">
        <v>62266</v>
      </c>
      <c r="MC18" s="561">
        <f t="shared" ref="MC18:NA18" si="765">IF(MB71="",MB48,MB71)</f>
        <v>63669</v>
      </c>
      <c r="MD18" s="561">
        <f t="shared" si="765"/>
        <v>63604</v>
      </c>
      <c r="ME18" s="561">
        <f t="shared" si="765"/>
        <v>64096</v>
      </c>
      <c r="MF18" s="561">
        <f t="shared" si="765"/>
        <v>6545</v>
      </c>
      <c r="MG18" s="561">
        <f t="shared" si="765"/>
        <v>63820</v>
      </c>
      <c r="MH18" s="561">
        <f t="shared" si="765"/>
        <v>64054</v>
      </c>
      <c r="MI18" s="561">
        <f t="shared" si="765"/>
        <v>64484</v>
      </c>
      <c r="MJ18" s="561">
        <f t="shared" si="765"/>
        <v>64538</v>
      </c>
      <c r="MK18" s="561">
        <f t="shared" si="765"/>
        <v>64229</v>
      </c>
      <c r="ML18" s="561">
        <f t="shared" si="765"/>
        <v>64567</v>
      </c>
      <c r="MM18" s="561">
        <f t="shared" si="765"/>
        <v>67700</v>
      </c>
      <c r="MN18" s="561">
        <f t="shared" si="765"/>
        <v>67607</v>
      </c>
      <c r="MO18" s="561">
        <f t="shared" si="765"/>
        <v>64454</v>
      </c>
      <c r="MP18" s="561">
        <f t="shared" si="765"/>
        <v>64181</v>
      </c>
      <c r="MQ18" s="561">
        <f t="shared" si="765"/>
        <v>64264</v>
      </c>
      <c r="MR18" s="561">
        <f t="shared" si="765"/>
        <v>63264</v>
      </c>
      <c r="MS18" s="561">
        <f t="shared" si="765"/>
        <v>63395</v>
      </c>
      <c r="MT18" s="561">
        <f t="shared" si="765"/>
        <v>63435</v>
      </c>
      <c r="MU18" s="561">
        <f t="shared" si="765"/>
        <v>63508</v>
      </c>
      <c r="MV18" s="561">
        <f t="shared" si="765"/>
        <v>66548</v>
      </c>
      <c r="MW18" s="561">
        <f t="shared" si="765"/>
        <v>63594</v>
      </c>
      <c r="MX18" s="561">
        <f t="shared" si="765"/>
        <v>63370</v>
      </c>
      <c r="MY18" s="561">
        <f t="shared" si="765"/>
        <v>63720</v>
      </c>
      <c r="MZ18" s="561">
        <f t="shared" si="765"/>
        <v>67260</v>
      </c>
      <c r="NA18" s="561">
        <f t="shared" si="765"/>
        <v>67112</v>
      </c>
    </row>
    <row r="19" spans="1:365" ht="15" customHeight="1">
      <c r="A19" s="69" t="s">
        <v>1181</v>
      </c>
      <c r="B19" s="69">
        <f t="shared" ref="B19:BM19" si="766">B18-B8</f>
        <v>71722</v>
      </c>
      <c r="C19" s="69">
        <f t="shared" si="766"/>
        <v>71722</v>
      </c>
      <c r="D19" s="69">
        <f t="shared" si="766"/>
        <v>71864</v>
      </c>
      <c r="E19" s="69">
        <f t="shared" si="766"/>
        <v>72457</v>
      </c>
      <c r="F19" s="69">
        <f t="shared" si="766"/>
        <v>72172</v>
      </c>
      <c r="G19" s="69">
        <f t="shared" si="766"/>
        <v>72058</v>
      </c>
      <c r="H19" s="69">
        <f t="shared" si="766"/>
        <v>72153</v>
      </c>
      <c r="I19" s="69">
        <f t="shared" si="766"/>
        <v>72196</v>
      </c>
      <c r="J19" s="69">
        <f t="shared" si="766"/>
        <v>72225</v>
      </c>
      <c r="K19" s="69">
        <f t="shared" si="766"/>
        <v>71479</v>
      </c>
      <c r="L19" s="69">
        <f t="shared" si="766"/>
        <v>70905</v>
      </c>
      <c r="M19" s="69">
        <f t="shared" si="766"/>
        <v>71620</v>
      </c>
      <c r="N19" s="69">
        <f t="shared" si="766"/>
        <v>72370</v>
      </c>
      <c r="O19" s="69">
        <f t="shared" si="766"/>
        <v>71668</v>
      </c>
      <c r="P19" s="69">
        <f t="shared" si="766"/>
        <v>71730</v>
      </c>
      <c r="Q19" s="69">
        <f t="shared" si="766"/>
        <v>71970</v>
      </c>
      <c r="R19" s="69">
        <f t="shared" si="766"/>
        <v>72139</v>
      </c>
      <c r="S19" s="69">
        <f t="shared" si="766"/>
        <v>71709</v>
      </c>
      <c r="T19" s="69">
        <f t="shared" si="766"/>
        <v>71429</v>
      </c>
      <c r="U19" s="69">
        <f t="shared" si="766"/>
        <v>71403</v>
      </c>
      <c r="V19" s="69">
        <f t="shared" si="766"/>
        <v>72097</v>
      </c>
      <c r="W19" s="69">
        <f t="shared" si="766"/>
        <v>71317</v>
      </c>
      <c r="X19" s="69">
        <f t="shared" si="766"/>
        <v>71288</v>
      </c>
      <c r="Y19" s="69">
        <f t="shared" si="766"/>
        <v>71237</v>
      </c>
      <c r="Z19" s="69">
        <f t="shared" si="766"/>
        <v>71273</v>
      </c>
      <c r="AA19" s="69">
        <f t="shared" si="766"/>
        <v>72359</v>
      </c>
      <c r="AB19" s="69">
        <f t="shared" si="766"/>
        <v>71393</v>
      </c>
      <c r="AC19" s="69">
        <f t="shared" si="766"/>
        <v>71353</v>
      </c>
      <c r="AD19" s="69">
        <f t="shared" si="766"/>
        <v>71384</v>
      </c>
      <c r="AE19" s="69">
        <f t="shared" si="766"/>
        <v>71433</v>
      </c>
      <c r="AF19" s="69">
        <f t="shared" si="766"/>
        <v>71518</v>
      </c>
      <c r="AG19" s="69">
        <f t="shared" si="766"/>
        <v>71920</v>
      </c>
      <c r="AH19" s="69">
        <f t="shared" si="766"/>
        <v>71925</v>
      </c>
      <c r="AI19" s="69">
        <f t="shared" si="766"/>
        <v>70276</v>
      </c>
      <c r="AJ19" s="69">
        <f t="shared" si="766"/>
        <v>70983</v>
      </c>
      <c r="AK19" s="69">
        <f t="shared" si="766"/>
        <v>71094</v>
      </c>
      <c r="AL19" s="69">
        <f t="shared" si="766"/>
        <v>71030</v>
      </c>
      <c r="AM19" s="69">
        <f t="shared" si="766"/>
        <v>71060</v>
      </c>
      <c r="AN19" s="69">
        <f t="shared" si="766"/>
        <v>70229</v>
      </c>
      <c r="AO19" s="69">
        <f t="shared" si="766"/>
        <v>70609</v>
      </c>
      <c r="AP19" s="69">
        <f t="shared" si="766"/>
        <v>71042</v>
      </c>
      <c r="AQ19" s="69">
        <f t="shared" si="766"/>
        <v>71022</v>
      </c>
      <c r="AR19" s="69">
        <f t="shared" si="766"/>
        <v>71100</v>
      </c>
      <c r="AS19" s="69">
        <f t="shared" si="766"/>
        <v>71220</v>
      </c>
      <c r="AT19" s="69">
        <f t="shared" si="766"/>
        <v>71220</v>
      </c>
      <c r="AU19" s="69">
        <f t="shared" si="766"/>
        <v>71027</v>
      </c>
      <c r="AV19" s="69">
        <f t="shared" si="766"/>
        <v>67988</v>
      </c>
      <c r="AW19" s="69">
        <f t="shared" si="766"/>
        <v>68837</v>
      </c>
      <c r="AX19" s="69">
        <f t="shared" si="766"/>
        <v>67530</v>
      </c>
      <c r="AY19" s="69">
        <f t="shared" si="766"/>
        <v>67643</v>
      </c>
      <c r="AZ19" s="69">
        <f t="shared" si="766"/>
        <v>68412</v>
      </c>
      <c r="BA19" s="69">
        <f t="shared" si="766"/>
        <v>68344</v>
      </c>
      <c r="BB19" s="69">
        <f t="shared" si="766"/>
        <v>68851</v>
      </c>
      <c r="BC19" s="69">
        <f t="shared" si="766"/>
        <v>67734</v>
      </c>
      <c r="BD19" s="69">
        <f t="shared" si="766"/>
        <v>68590</v>
      </c>
      <c r="BE19" s="69">
        <f t="shared" si="766"/>
        <v>68788</v>
      </c>
      <c r="BF19" s="69">
        <f t="shared" si="766"/>
        <v>68291</v>
      </c>
      <c r="BG19" s="69">
        <f t="shared" si="766"/>
        <v>68292</v>
      </c>
      <c r="BH19" s="69">
        <f t="shared" si="766"/>
        <v>68224</v>
      </c>
      <c r="BI19" s="69">
        <f t="shared" si="766"/>
        <v>68312</v>
      </c>
      <c r="BJ19" s="69">
        <f t="shared" si="766"/>
        <v>68793</v>
      </c>
      <c r="BK19" s="69">
        <f t="shared" si="766"/>
        <v>68380</v>
      </c>
      <c r="BL19" s="69">
        <f t="shared" si="766"/>
        <v>68653</v>
      </c>
      <c r="BM19" s="69">
        <f t="shared" si="766"/>
        <v>68488</v>
      </c>
      <c r="BN19" s="69">
        <f t="shared" ref="BN19:DY19" si="767">BN18-BN8</f>
        <v>68679</v>
      </c>
      <c r="BO19" s="69">
        <f t="shared" si="767"/>
        <v>69115</v>
      </c>
      <c r="BP19" s="69">
        <f t="shared" si="767"/>
        <v>68951</v>
      </c>
      <c r="BQ19" s="69">
        <f t="shared" si="767"/>
        <v>69152</v>
      </c>
      <c r="BR19" s="69">
        <f t="shared" si="767"/>
        <v>69176</v>
      </c>
      <c r="BS19" s="69">
        <f t="shared" si="767"/>
        <v>67811</v>
      </c>
      <c r="BT19" s="69">
        <f t="shared" si="767"/>
        <v>68049</v>
      </c>
      <c r="BU19" s="69">
        <f t="shared" si="767"/>
        <v>68715</v>
      </c>
      <c r="BV19" s="69">
        <f t="shared" si="767"/>
        <v>68018</v>
      </c>
      <c r="BW19" s="69">
        <f t="shared" si="767"/>
        <v>68149</v>
      </c>
      <c r="BX19" s="69">
        <f t="shared" si="767"/>
        <v>68448</v>
      </c>
      <c r="BY19" s="69">
        <f t="shared" si="767"/>
        <v>69154</v>
      </c>
      <c r="BZ19" s="69">
        <f t="shared" si="767"/>
        <v>70117</v>
      </c>
      <c r="CA19" s="69">
        <f t="shared" si="767"/>
        <v>70121</v>
      </c>
      <c r="CB19" s="69">
        <f t="shared" si="767"/>
        <v>70221</v>
      </c>
      <c r="CC19" s="69">
        <f t="shared" si="767"/>
        <v>71066</v>
      </c>
      <c r="CD19" s="69">
        <f t="shared" si="767"/>
        <v>69410</v>
      </c>
      <c r="CE19" s="69">
        <f t="shared" si="767"/>
        <v>70913</v>
      </c>
      <c r="CF19" s="69">
        <f t="shared" si="767"/>
        <v>71250</v>
      </c>
      <c r="CG19" s="69">
        <f t="shared" si="767"/>
        <v>70723</v>
      </c>
      <c r="CH19" s="69">
        <f t="shared" si="767"/>
        <v>70635</v>
      </c>
      <c r="CI19" s="69">
        <f t="shared" si="767"/>
        <v>70705</v>
      </c>
      <c r="CJ19" s="69">
        <f t="shared" si="767"/>
        <v>70034</v>
      </c>
      <c r="CK19" s="69">
        <f t="shared" si="767"/>
        <v>4494</v>
      </c>
      <c r="CL19" s="69">
        <f t="shared" si="767"/>
        <v>67429</v>
      </c>
      <c r="CM19" s="69">
        <f t="shared" si="767"/>
        <v>68474</v>
      </c>
      <c r="CN19" s="69">
        <f t="shared" si="767"/>
        <v>68184</v>
      </c>
      <c r="CO19" s="69">
        <f t="shared" si="767"/>
        <v>67986</v>
      </c>
      <c r="CP19" s="69">
        <f t="shared" si="767"/>
        <v>68198</v>
      </c>
      <c r="CQ19" s="69">
        <f t="shared" si="767"/>
        <v>68440</v>
      </c>
      <c r="CR19" s="69">
        <f t="shared" si="767"/>
        <v>68860</v>
      </c>
      <c r="CS19" s="69">
        <f t="shared" si="767"/>
        <v>68930</v>
      </c>
      <c r="CT19" s="69">
        <f t="shared" si="767"/>
        <v>69232</v>
      </c>
      <c r="CU19" s="69">
        <f t="shared" si="767"/>
        <v>69077</v>
      </c>
      <c r="CV19" s="69">
        <f t="shared" si="767"/>
        <v>69136</v>
      </c>
      <c r="CW19" s="69">
        <f t="shared" si="767"/>
        <v>69136</v>
      </c>
      <c r="CX19" s="69">
        <f t="shared" si="767"/>
        <v>69575</v>
      </c>
      <c r="CY19" s="69">
        <f t="shared" si="767"/>
        <v>70400</v>
      </c>
      <c r="CZ19" s="69">
        <f t="shared" si="767"/>
        <v>70071</v>
      </c>
      <c r="DA19" s="69">
        <f t="shared" si="767"/>
        <v>70519</v>
      </c>
      <c r="DB19" s="69">
        <f t="shared" si="767"/>
        <v>70855</v>
      </c>
      <c r="DC19" s="69">
        <f t="shared" si="767"/>
        <v>70881</v>
      </c>
      <c r="DD19" s="69">
        <f t="shared" si="767"/>
        <v>70932</v>
      </c>
      <c r="DE19" s="69">
        <f t="shared" si="767"/>
        <v>70946</v>
      </c>
      <c r="DF19" s="69">
        <f t="shared" si="767"/>
        <v>71483</v>
      </c>
      <c r="DG19" s="69">
        <f t="shared" si="767"/>
        <v>71932</v>
      </c>
      <c r="DH19" s="69">
        <f t="shared" si="767"/>
        <v>72560</v>
      </c>
      <c r="DI19" s="69">
        <f t="shared" si="767"/>
        <v>72086</v>
      </c>
      <c r="DJ19" s="69">
        <f t="shared" si="767"/>
        <v>72125</v>
      </c>
      <c r="DK19" s="69">
        <f t="shared" si="767"/>
        <v>72478</v>
      </c>
      <c r="DL19" s="69">
        <f t="shared" si="767"/>
        <v>72543</v>
      </c>
      <c r="DM19" s="69">
        <f t="shared" si="767"/>
        <v>72000</v>
      </c>
      <c r="DN19" s="69">
        <f t="shared" si="767"/>
        <v>72535</v>
      </c>
      <c r="DO19" s="69">
        <f t="shared" si="767"/>
        <v>71949</v>
      </c>
      <c r="DP19" s="69">
        <f t="shared" si="767"/>
        <v>71984</v>
      </c>
      <c r="DQ19" s="69">
        <f t="shared" si="767"/>
        <v>71897</v>
      </c>
      <c r="DR19" s="69">
        <f t="shared" si="767"/>
        <v>72284</v>
      </c>
      <c r="DS19" s="69">
        <f t="shared" si="767"/>
        <v>71973</v>
      </c>
      <c r="DT19" s="69">
        <f t="shared" si="767"/>
        <v>72505</v>
      </c>
      <c r="DU19" s="69">
        <f t="shared" si="767"/>
        <v>71647</v>
      </c>
      <c r="DV19" s="69">
        <f t="shared" si="767"/>
        <v>71582</v>
      </c>
      <c r="DW19" s="69">
        <f t="shared" si="767"/>
        <v>71909</v>
      </c>
      <c r="DX19" s="69">
        <f t="shared" si="767"/>
        <v>71717</v>
      </c>
      <c r="DY19" s="69">
        <f t="shared" si="767"/>
        <v>71648</v>
      </c>
      <c r="DZ19" s="69">
        <f t="shared" ref="DZ19:GK19" si="768">DZ18-DZ8</f>
        <v>70884</v>
      </c>
      <c r="EA19" s="69">
        <f t="shared" si="768"/>
        <v>71316</v>
      </c>
      <c r="EB19" s="69">
        <f t="shared" si="768"/>
        <v>71350</v>
      </c>
      <c r="EC19" s="69">
        <f t="shared" si="768"/>
        <v>70725</v>
      </c>
      <c r="ED19" s="69">
        <f t="shared" si="768"/>
        <v>69866</v>
      </c>
      <c r="EE19" s="69">
        <f t="shared" si="768"/>
        <v>69470</v>
      </c>
      <c r="EF19" s="69">
        <f t="shared" si="768"/>
        <v>69470</v>
      </c>
      <c r="EG19" s="69">
        <f t="shared" si="768"/>
        <v>69755</v>
      </c>
      <c r="EH19" s="69">
        <f t="shared" si="768"/>
        <v>69505</v>
      </c>
      <c r="EI19" s="69">
        <f t="shared" si="768"/>
        <v>70003</v>
      </c>
      <c r="EJ19" s="69">
        <f t="shared" si="768"/>
        <v>70012</v>
      </c>
      <c r="EK19" s="69">
        <f t="shared" si="768"/>
        <v>70132</v>
      </c>
      <c r="EL19" s="69">
        <f t="shared" si="768"/>
        <v>69561</v>
      </c>
      <c r="EM19" s="69">
        <f t="shared" si="768"/>
        <v>69600</v>
      </c>
      <c r="EN19" s="69">
        <f t="shared" si="768"/>
        <v>70641</v>
      </c>
      <c r="EO19" s="69">
        <f t="shared" si="768"/>
        <v>68939</v>
      </c>
      <c r="EP19" s="69">
        <f t="shared" si="768"/>
        <v>69380</v>
      </c>
      <c r="EQ19" s="69">
        <f t="shared" si="768"/>
        <v>70080</v>
      </c>
      <c r="ER19" s="69">
        <f t="shared" si="768"/>
        <v>70391</v>
      </c>
      <c r="ES19" s="69">
        <f t="shared" si="768"/>
        <v>70420</v>
      </c>
      <c r="ET19" s="69">
        <f t="shared" si="768"/>
        <v>70420</v>
      </c>
      <c r="EU19" s="69">
        <f t="shared" si="768"/>
        <v>70554</v>
      </c>
      <c r="EV19" s="69">
        <f t="shared" si="768"/>
        <v>64596</v>
      </c>
      <c r="EW19" s="69">
        <f t="shared" si="768"/>
        <v>65610</v>
      </c>
      <c r="EX19" s="69">
        <f t="shared" si="768"/>
        <v>65084</v>
      </c>
      <c r="EY19" s="69">
        <f t="shared" si="768"/>
        <v>65408</v>
      </c>
      <c r="EZ19" s="69">
        <f t="shared" si="768"/>
        <v>66699</v>
      </c>
      <c r="FA19" s="69">
        <f t="shared" si="768"/>
        <v>66431</v>
      </c>
      <c r="FB19" s="69">
        <f t="shared" si="768"/>
        <v>64842</v>
      </c>
      <c r="FC19" s="69">
        <f t="shared" si="768"/>
        <v>64981</v>
      </c>
      <c r="FD19" s="69">
        <f t="shared" si="768"/>
        <v>64798</v>
      </c>
      <c r="FE19" s="69">
        <f t="shared" si="768"/>
        <v>63675</v>
      </c>
      <c r="FF19" s="69">
        <f t="shared" si="768"/>
        <v>63815</v>
      </c>
      <c r="FG19" s="69">
        <f t="shared" si="768"/>
        <v>63428</v>
      </c>
      <c r="FH19" s="69">
        <f t="shared" si="768"/>
        <v>63199</v>
      </c>
      <c r="FI19" s="69">
        <f t="shared" si="768"/>
        <v>64294</v>
      </c>
      <c r="FJ19" s="69">
        <f t="shared" si="768"/>
        <v>61870</v>
      </c>
      <c r="FK19" s="69">
        <f t="shared" si="768"/>
        <v>62791</v>
      </c>
      <c r="FL19" s="69">
        <f t="shared" si="768"/>
        <v>57058</v>
      </c>
      <c r="FM19" s="69">
        <f t="shared" si="768"/>
        <v>58107</v>
      </c>
      <c r="FN19" s="69">
        <f t="shared" si="768"/>
        <v>57349</v>
      </c>
      <c r="FO19" s="69">
        <f t="shared" si="768"/>
        <v>59466</v>
      </c>
      <c r="FP19" s="69">
        <f t="shared" si="768"/>
        <v>57548</v>
      </c>
      <c r="FQ19" s="69">
        <f t="shared" si="768"/>
        <v>57669</v>
      </c>
      <c r="FR19" s="69">
        <f t="shared" si="768"/>
        <v>55509</v>
      </c>
      <c r="FS19" s="69">
        <f t="shared" si="768"/>
        <v>54255</v>
      </c>
      <c r="FT19" s="69">
        <f t="shared" si="768"/>
        <v>54486</v>
      </c>
      <c r="FU19" s="69">
        <f t="shared" si="768"/>
        <v>55089</v>
      </c>
      <c r="FV19" s="69">
        <f t="shared" si="768"/>
        <v>55042</v>
      </c>
      <c r="FW19" s="69">
        <f t="shared" si="768"/>
        <v>55195</v>
      </c>
      <c r="FX19" s="69">
        <f t="shared" si="768"/>
        <v>55658</v>
      </c>
      <c r="FY19" s="69">
        <f t="shared" si="768"/>
        <v>58507</v>
      </c>
      <c r="FZ19" s="69">
        <f t="shared" si="768"/>
        <v>56564</v>
      </c>
      <c r="GA19" s="69">
        <f t="shared" si="768"/>
        <v>55332</v>
      </c>
      <c r="GB19" s="69">
        <f t="shared" si="768"/>
        <v>55301</v>
      </c>
      <c r="GC19" s="69">
        <f t="shared" si="768"/>
        <v>55319</v>
      </c>
      <c r="GD19" s="69">
        <f t="shared" si="768"/>
        <v>55480</v>
      </c>
      <c r="GE19" s="69">
        <f t="shared" si="768"/>
        <v>53966</v>
      </c>
      <c r="GF19" s="69">
        <f t="shared" si="768"/>
        <v>54334</v>
      </c>
      <c r="GG19" s="69">
        <f t="shared" si="768"/>
        <v>53415</v>
      </c>
      <c r="GH19" s="69">
        <f t="shared" si="768"/>
        <v>51871</v>
      </c>
      <c r="GI19" s="69">
        <f t="shared" si="768"/>
        <v>52066</v>
      </c>
      <c r="GJ19" s="69">
        <f t="shared" si="768"/>
        <v>50760</v>
      </c>
      <c r="GK19" s="69">
        <f t="shared" si="768"/>
        <v>51381</v>
      </c>
      <c r="GL19" s="69">
        <f t="shared" ref="GL19:IW19" si="769">GL18-GL8</f>
        <v>50891</v>
      </c>
      <c r="GM19" s="69">
        <f t="shared" si="769"/>
        <v>52299</v>
      </c>
      <c r="GN19" s="69">
        <f t="shared" si="769"/>
        <v>50532</v>
      </c>
      <c r="GO19" s="69">
        <f t="shared" si="769"/>
        <v>51456</v>
      </c>
      <c r="GP19" s="69">
        <f t="shared" si="769"/>
        <v>50494</v>
      </c>
      <c r="GQ19" s="69">
        <f t="shared" si="769"/>
        <v>51075</v>
      </c>
      <c r="GR19" s="69">
        <f t="shared" si="769"/>
        <v>50756</v>
      </c>
      <c r="GS19" s="69">
        <f t="shared" si="769"/>
        <v>49973</v>
      </c>
      <c r="GT19" s="69">
        <f t="shared" si="769"/>
        <v>50342</v>
      </c>
      <c r="GU19" s="69">
        <f t="shared" si="769"/>
        <v>49790</v>
      </c>
      <c r="GV19" s="69">
        <f t="shared" si="769"/>
        <v>50733</v>
      </c>
      <c r="GW19" s="69">
        <f t="shared" si="769"/>
        <v>50957</v>
      </c>
      <c r="GX19" s="69">
        <f t="shared" si="769"/>
        <v>51700</v>
      </c>
      <c r="GY19" s="69">
        <f t="shared" si="769"/>
        <v>51895</v>
      </c>
      <c r="GZ19" s="69">
        <f t="shared" si="769"/>
        <v>51298</v>
      </c>
      <c r="HA19" s="69">
        <f t="shared" si="769"/>
        <v>52812</v>
      </c>
      <c r="HB19" s="69">
        <f t="shared" si="769"/>
        <v>52179</v>
      </c>
      <c r="HC19" s="69">
        <f t="shared" si="769"/>
        <v>50803</v>
      </c>
      <c r="HD19" s="69">
        <f t="shared" si="769"/>
        <v>51335</v>
      </c>
      <c r="HE19" s="69">
        <f t="shared" si="769"/>
        <v>51293</v>
      </c>
      <c r="HF19" s="69">
        <f t="shared" si="769"/>
        <v>52546</v>
      </c>
      <c r="HG19" s="69">
        <f t="shared" si="769"/>
        <v>47290</v>
      </c>
      <c r="HH19" s="69">
        <f t="shared" si="769"/>
        <v>45762</v>
      </c>
      <c r="HI19" s="69">
        <f t="shared" si="769"/>
        <v>45544</v>
      </c>
      <c r="HJ19" s="69">
        <f t="shared" si="769"/>
        <v>53259</v>
      </c>
      <c r="HK19" s="69">
        <f t="shared" si="769"/>
        <v>46351</v>
      </c>
      <c r="HL19" s="69">
        <f t="shared" si="769"/>
        <v>45875</v>
      </c>
      <c r="HM19" s="69">
        <f t="shared" si="769"/>
        <v>44409</v>
      </c>
      <c r="HN19" s="69">
        <f t="shared" si="769"/>
        <v>42978</v>
      </c>
      <c r="HO19" s="69">
        <f t="shared" si="769"/>
        <v>42880</v>
      </c>
      <c r="HP19" s="69">
        <f t="shared" si="769"/>
        <v>41643</v>
      </c>
      <c r="HQ19" s="69">
        <f t="shared" si="769"/>
        <v>40623</v>
      </c>
      <c r="HR19" s="69">
        <f t="shared" si="769"/>
        <v>41305</v>
      </c>
      <c r="HS19" s="69">
        <f t="shared" si="769"/>
        <v>40431</v>
      </c>
      <c r="HT19" s="69">
        <f t="shared" si="769"/>
        <v>39477</v>
      </c>
      <c r="HU19" s="69">
        <f t="shared" si="769"/>
        <v>39366</v>
      </c>
      <c r="HV19" s="69">
        <f t="shared" si="769"/>
        <v>45595</v>
      </c>
      <c r="HW19" s="69">
        <f t="shared" si="769"/>
        <v>38548</v>
      </c>
      <c r="HX19" s="69">
        <f t="shared" si="769"/>
        <v>36793</v>
      </c>
      <c r="HY19" s="69">
        <f t="shared" si="769"/>
        <v>36747</v>
      </c>
      <c r="HZ19" s="69">
        <f t="shared" si="769"/>
        <v>38231</v>
      </c>
      <c r="IA19" s="69">
        <f t="shared" si="769"/>
        <v>38098</v>
      </c>
      <c r="IB19" s="69">
        <f t="shared" si="769"/>
        <v>37853</v>
      </c>
      <c r="IC19" s="69">
        <f t="shared" si="769"/>
        <v>34644</v>
      </c>
      <c r="ID19" s="69">
        <f t="shared" si="769"/>
        <v>34028</v>
      </c>
      <c r="IE19" s="69">
        <f t="shared" si="769"/>
        <v>31586</v>
      </c>
      <c r="IF19" s="69">
        <f t="shared" si="769"/>
        <v>30866</v>
      </c>
      <c r="IG19" s="69">
        <f t="shared" si="769"/>
        <v>30986</v>
      </c>
      <c r="IH19" s="69">
        <f t="shared" si="769"/>
        <v>31956</v>
      </c>
      <c r="II19" s="69">
        <f t="shared" si="769"/>
        <v>28768</v>
      </c>
      <c r="IJ19" s="69">
        <f t="shared" si="769"/>
        <v>29315</v>
      </c>
      <c r="IK19" s="69">
        <f t="shared" si="769"/>
        <v>28112</v>
      </c>
      <c r="IL19" s="69">
        <f t="shared" si="769"/>
        <v>28435</v>
      </c>
      <c r="IM19" s="69">
        <f t="shared" si="769"/>
        <v>30004</v>
      </c>
      <c r="IN19" s="69">
        <f t="shared" si="769"/>
        <v>29974</v>
      </c>
      <c r="IO19" s="69">
        <f t="shared" si="769"/>
        <v>29837</v>
      </c>
      <c r="IP19" s="69">
        <f t="shared" si="769"/>
        <v>30908</v>
      </c>
      <c r="IQ19" s="69">
        <f t="shared" si="769"/>
        <v>32128</v>
      </c>
      <c r="IR19" s="69">
        <f t="shared" si="769"/>
        <v>32143</v>
      </c>
      <c r="IS19" s="69">
        <f t="shared" si="769"/>
        <v>25021</v>
      </c>
      <c r="IT19" s="69">
        <f t="shared" si="769"/>
        <v>27169</v>
      </c>
      <c r="IU19" s="69">
        <f t="shared" si="769"/>
        <v>28264</v>
      </c>
      <c r="IV19" s="69">
        <f t="shared" si="769"/>
        <v>26171</v>
      </c>
      <c r="IW19" s="69">
        <f t="shared" si="769"/>
        <v>26779</v>
      </c>
      <c r="IX19" s="69">
        <f t="shared" ref="IX19:LI19" si="770">IX18-IX8</f>
        <v>27859</v>
      </c>
      <c r="IY19" s="69">
        <f t="shared" si="770"/>
        <v>27876</v>
      </c>
      <c r="IZ19" s="69">
        <f t="shared" si="770"/>
        <v>27646</v>
      </c>
      <c r="JA19" s="69">
        <f t="shared" si="770"/>
        <v>28372</v>
      </c>
      <c r="JB19" s="69">
        <f t="shared" si="770"/>
        <v>29954</v>
      </c>
      <c r="JC19" s="69">
        <f t="shared" si="770"/>
        <v>29615</v>
      </c>
      <c r="JD19" s="69">
        <f t="shared" si="770"/>
        <v>28143</v>
      </c>
      <c r="JE19" s="69">
        <f t="shared" si="770"/>
        <v>27684</v>
      </c>
      <c r="JF19" s="69">
        <f t="shared" si="770"/>
        <v>27904</v>
      </c>
      <c r="JG19" s="69">
        <f t="shared" si="770"/>
        <v>26893</v>
      </c>
      <c r="JH19" s="69">
        <f t="shared" si="770"/>
        <v>27757</v>
      </c>
      <c r="JI19" s="69">
        <f t="shared" si="770"/>
        <v>28145</v>
      </c>
      <c r="JJ19" s="69">
        <f t="shared" si="770"/>
        <v>27759</v>
      </c>
      <c r="JK19" s="69">
        <f t="shared" si="770"/>
        <v>26132</v>
      </c>
      <c r="JL19" s="69">
        <f t="shared" si="770"/>
        <v>25386</v>
      </c>
      <c r="JM19" s="69">
        <f t="shared" si="770"/>
        <v>24694</v>
      </c>
      <c r="JN19" s="69">
        <f t="shared" si="770"/>
        <v>24197</v>
      </c>
      <c r="JO19" s="69">
        <f t="shared" si="770"/>
        <v>24279</v>
      </c>
      <c r="JP19" s="69">
        <f t="shared" si="770"/>
        <v>24508</v>
      </c>
      <c r="JQ19" s="69">
        <f t="shared" si="770"/>
        <v>24292</v>
      </c>
      <c r="JR19" s="69">
        <f t="shared" si="770"/>
        <v>24154</v>
      </c>
      <c r="JS19" s="69">
        <f t="shared" si="770"/>
        <v>25414</v>
      </c>
      <c r="JT19" s="69">
        <f t="shared" si="770"/>
        <v>26170</v>
      </c>
      <c r="JU19" s="69">
        <f t="shared" si="770"/>
        <v>25414</v>
      </c>
      <c r="JV19" s="69">
        <f t="shared" si="770"/>
        <v>25921</v>
      </c>
      <c r="JW19" s="69">
        <f t="shared" si="770"/>
        <v>25809</v>
      </c>
      <c r="JX19" s="69">
        <f t="shared" si="770"/>
        <v>24142</v>
      </c>
      <c r="JY19" s="69">
        <f t="shared" si="770"/>
        <v>26594</v>
      </c>
      <c r="JZ19" s="69">
        <f t="shared" si="770"/>
        <v>26582</v>
      </c>
      <c r="KA19" s="69">
        <f t="shared" si="770"/>
        <v>27277</v>
      </c>
      <c r="KB19" s="69">
        <f t="shared" si="770"/>
        <v>27687</v>
      </c>
      <c r="KC19" s="69">
        <f t="shared" si="770"/>
        <v>28276</v>
      </c>
      <c r="KD19" s="69">
        <f t="shared" si="770"/>
        <v>30115</v>
      </c>
      <c r="KE19" s="69">
        <f t="shared" si="770"/>
        <v>29557</v>
      </c>
      <c r="KF19" s="69">
        <f t="shared" si="770"/>
        <v>30552</v>
      </c>
      <c r="KG19" s="69">
        <f t="shared" si="770"/>
        <v>32020</v>
      </c>
      <c r="KH19" s="69">
        <f t="shared" si="770"/>
        <v>32661</v>
      </c>
      <c r="KI19" s="69">
        <f t="shared" si="770"/>
        <v>32582</v>
      </c>
      <c r="KJ19" s="69">
        <f t="shared" si="770"/>
        <v>32918</v>
      </c>
      <c r="KK19" s="69">
        <f t="shared" si="770"/>
        <v>35349</v>
      </c>
      <c r="KL19" s="69">
        <f t="shared" si="770"/>
        <v>35725</v>
      </c>
      <c r="KM19" s="69">
        <f t="shared" si="770"/>
        <v>36362</v>
      </c>
      <c r="KN19" s="69">
        <f t="shared" si="770"/>
        <v>37247</v>
      </c>
      <c r="KO19" s="69">
        <f t="shared" si="770"/>
        <v>-2076</v>
      </c>
      <c r="KP19" s="69">
        <f t="shared" si="770"/>
        <v>39684</v>
      </c>
      <c r="KQ19" s="69">
        <f t="shared" si="770"/>
        <v>41575</v>
      </c>
      <c r="KR19" s="69">
        <f t="shared" si="770"/>
        <v>42831</v>
      </c>
      <c r="KS19" s="69">
        <f t="shared" si="770"/>
        <v>43394</v>
      </c>
      <c r="KT19" s="69">
        <f t="shared" si="770"/>
        <v>43655</v>
      </c>
      <c r="KU19" s="69">
        <f t="shared" si="770"/>
        <v>43945</v>
      </c>
      <c r="KV19" s="69">
        <f t="shared" si="770"/>
        <v>44328</v>
      </c>
      <c r="KW19" s="69">
        <f t="shared" si="770"/>
        <v>45403</v>
      </c>
      <c r="KX19" s="69">
        <f t="shared" si="770"/>
        <v>45742</v>
      </c>
      <c r="KY19" s="69">
        <f t="shared" si="770"/>
        <v>47778</v>
      </c>
      <c r="KZ19" s="69">
        <f t="shared" si="770"/>
        <v>49500</v>
      </c>
      <c r="LA19" s="69">
        <f t="shared" si="770"/>
        <v>51484</v>
      </c>
      <c r="LB19" s="69">
        <f t="shared" si="770"/>
        <v>52588</v>
      </c>
      <c r="LC19" s="69">
        <f t="shared" si="770"/>
        <v>53676</v>
      </c>
      <c r="LD19" s="69">
        <f t="shared" si="770"/>
        <v>54067</v>
      </c>
      <c r="LE19" s="69">
        <f t="shared" si="770"/>
        <v>54412</v>
      </c>
      <c r="LF19" s="69">
        <f t="shared" si="770"/>
        <v>55830</v>
      </c>
      <c r="LG19" s="69">
        <f t="shared" si="770"/>
        <v>56743</v>
      </c>
      <c r="LH19" s="69">
        <f t="shared" si="770"/>
        <v>58200</v>
      </c>
      <c r="LI19" s="69">
        <f t="shared" si="770"/>
        <v>58863</v>
      </c>
      <c r="LJ19" s="69">
        <f t="shared" ref="LJ19:MA19" si="771">LJ18-LJ8</f>
        <v>58434</v>
      </c>
      <c r="LK19" s="69">
        <f t="shared" si="771"/>
        <v>58528</v>
      </c>
      <c r="LL19" s="69">
        <f t="shared" si="771"/>
        <v>58237</v>
      </c>
      <c r="LM19" s="69">
        <f t="shared" si="771"/>
        <v>58168</v>
      </c>
      <c r="LN19" s="1114">
        <f t="shared" si="771"/>
        <v>56490</v>
      </c>
      <c r="LO19" s="1114">
        <f t="shared" si="771"/>
        <v>0</v>
      </c>
      <c r="LP19" s="69">
        <f t="shared" si="771"/>
        <v>56490</v>
      </c>
      <c r="LQ19" s="69">
        <f t="shared" si="771"/>
        <v>56710</v>
      </c>
      <c r="LR19" s="69">
        <f t="shared" si="771"/>
        <v>58808</v>
      </c>
      <c r="LS19" s="69">
        <f t="shared" si="771"/>
        <v>58630</v>
      </c>
      <c r="LT19" s="69">
        <f t="shared" si="771"/>
        <v>60650</v>
      </c>
      <c r="LU19" s="1130">
        <f t="shared" si="771"/>
        <v>61871</v>
      </c>
      <c r="LV19" s="1130">
        <f t="shared" si="771"/>
        <v>0</v>
      </c>
      <c r="LW19" s="69">
        <f t="shared" si="771"/>
        <v>61871</v>
      </c>
      <c r="LX19" s="69">
        <f t="shared" si="771"/>
        <v>62107</v>
      </c>
      <c r="LY19" s="559">
        <f t="shared" si="771"/>
        <v>62289</v>
      </c>
      <c r="LZ19" s="559">
        <f t="shared" si="771"/>
        <v>62281</v>
      </c>
      <c r="MA19" s="1140">
        <f t="shared" si="771"/>
        <v>62128</v>
      </c>
      <c r="MB19" s="559">
        <v>62128</v>
      </c>
      <c r="MC19" s="559">
        <f t="shared" ref="MC19:NA19" si="772">MC18-MC8</f>
        <v>62635</v>
      </c>
      <c r="MD19" s="559">
        <f t="shared" si="772"/>
        <v>62566</v>
      </c>
      <c r="ME19" s="559">
        <f t="shared" si="772"/>
        <v>63392</v>
      </c>
      <c r="MF19" s="559">
        <f t="shared" si="772"/>
        <v>5842</v>
      </c>
      <c r="MG19" s="559">
        <f t="shared" si="772"/>
        <v>63120</v>
      </c>
      <c r="MH19" s="559">
        <f t="shared" si="772"/>
        <v>63993</v>
      </c>
      <c r="MI19" s="559">
        <f t="shared" si="772"/>
        <v>64484</v>
      </c>
      <c r="MJ19" s="559">
        <f t="shared" si="772"/>
        <v>63994</v>
      </c>
      <c r="MK19" s="559">
        <f t="shared" si="772"/>
        <v>62793</v>
      </c>
      <c r="ML19" s="559">
        <f t="shared" si="772"/>
        <v>63889</v>
      </c>
      <c r="MM19" s="559">
        <f t="shared" si="772"/>
        <v>67022</v>
      </c>
      <c r="MN19" s="559">
        <f t="shared" si="772"/>
        <v>67469</v>
      </c>
      <c r="MO19" s="559">
        <f t="shared" si="772"/>
        <v>64215</v>
      </c>
      <c r="MP19" s="559">
        <f t="shared" si="772"/>
        <v>63543</v>
      </c>
      <c r="MQ19" s="559">
        <f t="shared" si="772"/>
        <v>64255</v>
      </c>
      <c r="MR19" s="559">
        <f t="shared" si="772"/>
        <v>63264</v>
      </c>
      <c r="MS19" s="559">
        <f t="shared" si="772"/>
        <v>63350</v>
      </c>
      <c r="MT19" s="559">
        <f t="shared" si="772"/>
        <v>63298</v>
      </c>
      <c r="MU19" s="559">
        <f t="shared" si="772"/>
        <v>63371</v>
      </c>
      <c r="MV19" s="559">
        <f t="shared" si="772"/>
        <v>66411</v>
      </c>
      <c r="MW19" s="559">
        <f t="shared" si="772"/>
        <v>63583</v>
      </c>
      <c r="MX19" s="559">
        <f t="shared" si="772"/>
        <v>63367</v>
      </c>
      <c r="MY19" s="559">
        <f t="shared" si="772"/>
        <v>63720</v>
      </c>
      <c r="MZ19" s="559">
        <f t="shared" si="772"/>
        <v>67260</v>
      </c>
      <c r="NA19" s="559">
        <f t="shared" si="772"/>
        <v>66589</v>
      </c>
    </row>
    <row r="20" spans="1:365" ht="15" customHeight="1">
      <c r="A20" s="64"/>
      <c r="B20" s="64"/>
      <c r="C20" s="64"/>
      <c r="D20" s="64"/>
      <c r="E20" s="64"/>
      <c r="F20" s="64"/>
      <c r="G20" s="64"/>
      <c r="I20" s="64"/>
      <c r="J20" s="64"/>
      <c r="K20" s="64"/>
      <c r="L20" s="64"/>
      <c r="M20" s="64"/>
      <c r="N20" s="64"/>
      <c r="O20" s="64"/>
      <c r="P20" s="64"/>
      <c r="Q20" s="64"/>
      <c r="R20" s="64"/>
      <c r="S20" s="64"/>
      <c r="T20" s="64"/>
      <c r="U20" s="64"/>
      <c r="V20" s="64"/>
      <c r="W20" s="64"/>
      <c r="X20" s="64"/>
      <c r="Y20" s="64"/>
      <c r="Z20" s="64"/>
      <c r="AA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c r="DI20" s="64"/>
      <c r="DJ20" s="64"/>
      <c r="DK20" s="64"/>
      <c r="DL20" s="64"/>
      <c r="DM20" s="64"/>
      <c r="DN20" s="64"/>
      <c r="DO20" s="64"/>
      <c r="DP20" s="64"/>
      <c r="DQ20" s="64"/>
      <c r="DR20" s="64"/>
      <c r="DS20" s="64"/>
      <c r="DT20" s="64"/>
      <c r="DU20" s="64"/>
      <c r="DV20" s="64"/>
      <c r="DW20" s="64"/>
      <c r="DX20" s="64"/>
      <c r="DY20" s="64"/>
      <c r="DZ20" s="64"/>
      <c r="EA20" s="64"/>
      <c r="EB20" s="64"/>
      <c r="EC20" s="64"/>
      <c r="ED20" s="64"/>
      <c r="EE20" s="64"/>
      <c r="EF20" s="64"/>
      <c r="EG20" s="64"/>
      <c r="EH20" s="64"/>
      <c r="EI20" s="64"/>
      <c r="EJ20" s="64"/>
      <c r="EK20" s="64"/>
      <c r="EL20" s="64"/>
      <c r="EM20" s="64"/>
      <c r="EN20" s="64"/>
      <c r="EO20" s="64"/>
      <c r="EP20" s="64"/>
      <c r="EQ20" s="64"/>
      <c r="ER20" s="64"/>
      <c r="ES20" s="64"/>
      <c r="ET20" s="64"/>
      <c r="EU20" s="64"/>
      <c r="EV20" s="64"/>
      <c r="EW20" s="64"/>
      <c r="EX20" s="64"/>
      <c r="EY20" s="64"/>
      <c r="EZ20" s="64"/>
      <c r="FA20" s="64"/>
      <c r="FB20" s="64"/>
      <c r="FC20" s="64"/>
      <c r="FD20" s="64"/>
      <c r="FE20" s="64"/>
      <c r="FF20" s="64"/>
      <c r="FG20" s="64"/>
      <c r="FH20" s="64"/>
      <c r="FI20" s="64"/>
      <c r="FJ20" s="64"/>
      <c r="FK20" s="64"/>
      <c r="FL20" s="64"/>
      <c r="FM20" s="64"/>
      <c r="FN20" s="64"/>
      <c r="FO20" s="64"/>
      <c r="FP20" s="64"/>
      <c r="FQ20" s="64"/>
      <c r="FR20" s="64"/>
      <c r="FS20" s="64"/>
      <c r="FT20" s="64"/>
      <c r="FU20" s="64"/>
      <c r="FV20" s="64"/>
      <c r="FW20" s="64"/>
      <c r="FX20" s="64"/>
      <c r="FY20" s="64"/>
      <c r="FZ20" s="64"/>
      <c r="GA20" s="64"/>
      <c r="GB20" s="64"/>
      <c r="GC20" s="64"/>
      <c r="GD20" s="64"/>
      <c r="GE20" s="64"/>
      <c r="GF20" s="64"/>
      <c r="GG20" s="64"/>
      <c r="GH20" s="64"/>
      <c r="GI20" s="64"/>
      <c r="GJ20" s="64"/>
      <c r="GK20" s="64"/>
      <c r="GL20" s="64"/>
      <c r="GM20" s="64"/>
      <c r="GN20" s="64"/>
      <c r="GO20" s="64"/>
      <c r="GP20" s="64"/>
      <c r="GQ20" s="64"/>
      <c r="GR20" s="64"/>
      <c r="GS20" s="64"/>
      <c r="GT20" s="64"/>
      <c r="GU20" s="64"/>
      <c r="GV20" s="64"/>
      <c r="GW20" s="64"/>
      <c r="GX20" s="64"/>
      <c r="GY20" s="64"/>
      <c r="GZ20" s="64"/>
      <c r="HA20" s="64"/>
      <c r="HB20" s="64"/>
      <c r="HC20" s="64"/>
      <c r="HD20" s="64"/>
      <c r="HE20" s="64"/>
      <c r="HF20" s="64"/>
      <c r="HG20" s="64"/>
      <c r="HH20" s="64"/>
      <c r="HI20" s="64"/>
      <c r="HJ20" s="64"/>
      <c r="HK20" s="64"/>
      <c r="HL20" s="64"/>
      <c r="HM20" s="64"/>
      <c r="HN20" s="64"/>
      <c r="HO20" s="64"/>
      <c r="HP20" s="64"/>
      <c r="HQ20" s="64"/>
      <c r="HR20" s="64"/>
      <c r="HS20" s="64"/>
      <c r="HT20" s="64"/>
      <c r="HU20" s="64"/>
      <c r="HV20" s="64"/>
      <c r="HW20" s="64"/>
      <c r="HX20" s="64"/>
      <c r="HY20" s="64"/>
      <c r="HZ20" s="64"/>
      <c r="IA20" s="64"/>
      <c r="IB20" s="64"/>
      <c r="IC20" s="64"/>
      <c r="ID20" s="64"/>
      <c r="IE20" s="64"/>
      <c r="IF20" s="64"/>
      <c r="IG20" s="64"/>
      <c r="IH20" s="64"/>
      <c r="II20" s="64"/>
      <c r="IJ20" s="64"/>
      <c r="IK20" s="64"/>
      <c r="IL20" s="64"/>
      <c r="IM20" s="64"/>
      <c r="IN20" s="64"/>
      <c r="IO20" s="64"/>
      <c r="IP20" s="64"/>
      <c r="IQ20" s="64"/>
      <c r="IR20" s="64"/>
      <c r="IS20" s="64"/>
      <c r="IT20" s="64"/>
      <c r="IU20" s="64"/>
      <c r="IV20" s="64"/>
      <c r="IW20" s="64"/>
      <c r="IX20" s="64"/>
      <c r="IY20" s="64"/>
      <c r="IZ20" s="64"/>
      <c r="JA20" s="64"/>
      <c r="JB20" s="64"/>
      <c r="JC20" s="64"/>
      <c r="JD20" s="64"/>
      <c r="JE20" s="64"/>
      <c r="JF20" s="64"/>
      <c r="JG20" s="64"/>
      <c r="JH20" s="64"/>
      <c r="JI20" s="64"/>
      <c r="JJ20" s="64"/>
      <c r="JK20" s="64"/>
      <c r="JL20" s="64"/>
      <c r="JM20" s="64"/>
      <c r="JN20" s="64"/>
      <c r="JO20" s="64"/>
      <c r="JP20" s="64"/>
      <c r="JQ20" s="64"/>
      <c r="JR20" s="64"/>
      <c r="JS20" s="64"/>
      <c r="JT20" s="64"/>
      <c r="JU20" s="64"/>
      <c r="JV20" s="64"/>
      <c r="JW20" s="64"/>
      <c r="JX20" s="64"/>
      <c r="JY20" s="64"/>
      <c r="JZ20" s="64"/>
      <c r="KA20" s="64"/>
      <c r="KB20" s="64"/>
      <c r="KC20" s="64"/>
      <c r="KD20" s="64"/>
      <c r="KE20" s="64"/>
      <c r="KF20" s="64"/>
      <c r="KG20" s="64"/>
      <c r="KH20" s="64"/>
      <c r="KI20" s="64"/>
      <c r="KJ20" s="64"/>
      <c r="KK20" s="64"/>
      <c r="KL20" s="64"/>
      <c r="KM20" s="64"/>
      <c r="KN20" s="64"/>
      <c r="KO20" s="64"/>
      <c r="KP20" s="64"/>
      <c r="KQ20" s="64"/>
      <c r="KR20" s="64"/>
      <c r="KS20" s="64"/>
      <c r="KT20" s="64"/>
      <c r="KU20" s="64"/>
      <c r="KV20" s="64"/>
      <c r="KW20" s="64"/>
      <c r="KX20" s="64"/>
      <c r="KY20" s="64"/>
      <c r="KZ20" s="64"/>
      <c r="LA20" s="64"/>
      <c r="LB20" s="64"/>
      <c r="LC20" s="64"/>
      <c r="LD20" s="64"/>
      <c r="LE20" s="64"/>
      <c r="LF20" s="64"/>
      <c r="LG20" s="64"/>
      <c r="LH20" s="64"/>
      <c r="LI20" s="64"/>
      <c r="LJ20" s="64"/>
      <c r="LK20" s="64"/>
      <c r="LL20" s="64"/>
      <c r="LM20" s="64"/>
      <c r="LN20" s="1116"/>
      <c r="LO20" s="1116"/>
      <c r="LP20" s="64"/>
      <c r="LQ20" s="64"/>
      <c r="LR20" s="64"/>
      <c r="LS20" s="64"/>
      <c r="LT20" s="64"/>
      <c r="LU20" s="1132"/>
      <c r="LV20" s="1132"/>
      <c r="LW20" s="64"/>
      <c r="LX20" s="64"/>
      <c r="LY20" s="64"/>
      <c r="LZ20" s="64"/>
      <c r="MA20" s="1132"/>
      <c r="MB20" s="64" t="s">
        <v>173</v>
      </c>
      <c r="MC20" s="64"/>
      <c r="MD20" s="64"/>
      <c r="ME20" s="64"/>
      <c r="MF20" s="64"/>
      <c r="MG20" s="64"/>
      <c r="MH20" s="64"/>
      <c r="MI20" s="64"/>
      <c r="MJ20" s="64"/>
      <c r="MK20" s="64"/>
      <c r="ML20" s="64"/>
      <c r="MM20" s="64"/>
      <c r="MN20" s="64"/>
      <c r="MO20" s="64"/>
      <c r="MP20" s="64"/>
      <c r="MQ20" s="64"/>
      <c r="MR20" s="64"/>
      <c r="MS20" s="64"/>
      <c r="MT20" s="64"/>
      <c r="MU20" s="64"/>
      <c r="MV20" s="64"/>
      <c r="MW20" s="64"/>
      <c r="MX20" s="64"/>
      <c r="MY20" s="64"/>
      <c r="MZ20" s="64"/>
      <c r="NA20" s="64"/>
    </row>
    <row r="21" spans="1:365" ht="15">
      <c r="A21" s="77" t="s">
        <v>1182</v>
      </c>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c r="CQ21" s="283"/>
      <c r="CR21" s="283"/>
      <c r="CS21" s="283"/>
      <c r="CT21" s="283"/>
      <c r="CU21" s="283"/>
      <c r="CV21" s="283"/>
      <c r="CW21" s="283"/>
      <c r="CX21" s="283"/>
      <c r="CY21" s="283"/>
      <c r="CZ21" s="283"/>
      <c r="DA21" s="283"/>
      <c r="DB21" s="283"/>
      <c r="DC21" s="283"/>
      <c r="DD21" s="283"/>
      <c r="DE21" s="283"/>
      <c r="DF21" s="283"/>
      <c r="DG21" s="283"/>
      <c r="DH21" s="283"/>
      <c r="DI21" s="283"/>
      <c r="DJ21" s="283"/>
      <c r="DK21" s="283"/>
      <c r="DL21" s="283"/>
      <c r="DM21" s="283"/>
      <c r="DN21" s="283"/>
      <c r="DO21" s="283"/>
      <c r="DP21" s="283"/>
      <c r="DQ21" s="283"/>
      <c r="DR21" s="283"/>
      <c r="DS21" s="283"/>
      <c r="DT21" s="283"/>
      <c r="DU21" s="283"/>
      <c r="DV21" s="283"/>
      <c r="DW21" s="283"/>
      <c r="DX21" s="283"/>
      <c r="DY21" s="283"/>
      <c r="DZ21" s="283"/>
      <c r="EA21" s="283"/>
      <c r="EB21" s="283"/>
      <c r="EC21" s="283"/>
      <c r="ED21" s="283"/>
      <c r="EE21" s="283"/>
      <c r="EF21" s="283"/>
      <c r="EG21" s="283"/>
      <c r="EH21" s="283"/>
      <c r="EI21" s="283"/>
      <c r="EJ21" s="283"/>
      <c r="EK21" s="283"/>
      <c r="EL21" s="283"/>
      <c r="EM21" s="283"/>
      <c r="EN21" s="283"/>
      <c r="EO21" s="283"/>
      <c r="EP21" s="283"/>
      <c r="EQ21" s="283"/>
      <c r="ER21" s="283"/>
      <c r="ES21" s="283"/>
      <c r="ET21" s="283"/>
      <c r="EU21" s="283"/>
      <c r="EV21" s="283"/>
      <c r="EW21" s="283"/>
      <c r="EX21" s="283"/>
      <c r="EY21" s="283"/>
      <c r="EZ21" s="283"/>
      <c r="FA21" s="283"/>
      <c r="FB21" s="283"/>
      <c r="FC21" s="283"/>
      <c r="FD21" s="283"/>
      <c r="FE21" s="283"/>
      <c r="FF21" s="283"/>
      <c r="FG21" s="283"/>
      <c r="FH21" s="283"/>
      <c r="FI21" s="283"/>
      <c r="FJ21" s="283"/>
      <c r="FK21" s="283"/>
      <c r="FL21" s="283"/>
      <c r="FM21" s="283"/>
      <c r="FN21" s="283"/>
      <c r="FO21" s="283"/>
      <c r="FP21" s="283"/>
      <c r="FQ21" s="283"/>
      <c r="FR21" s="283"/>
      <c r="FS21" s="283"/>
      <c r="FT21" s="283"/>
      <c r="FU21" s="283"/>
      <c r="FV21" s="283"/>
      <c r="FW21" s="283"/>
      <c r="FX21" s="283"/>
      <c r="FY21" s="283"/>
      <c r="FZ21" s="283"/>
      <c r="GA21" s="283"/>
      <c r="GB21" s="283"/>
      <c r="GC21" s="283"/>
      <c r="GD21" s="283"/>
      <c r="GE21" s="283"/>
      <c r="GF21" s="283"/>
      <c r="GG21" s="283"/>
      <c r="GH21" s="283"/>
      <c r="GI21" s="283"/>
      <c r="GJ21" s="283"/>
      <c r="GK21" s="283"/>
      <c r="GL21" s="283"/>
      <c r="GM21" s="283"/>
      <c r="GN21" s="283"/>
      <c r="GO21" s="283"/>
      <c r="GP21" s="283"/>
      <c r="GQ21" s="283"/>
      <c r="GR21" s="283"/>
      <c r="GS21" s="283"/>
      <c r="GT21" s="283"/>
      <c r="GU21" s="283"/>
      <c r="GV21" s="283"/>
      <c r="GW21" s="283"/>
      <c r="GX21" s="283"/>
      <c r="GY21" s="283"/>
      <c r="GZ21" s="283"/>
      <c r="HA21" s="283"/>
      <c r="HB21" s="283"/>
      <c r="HC21" s="283"/>
      <c r="HD21" s="283"/>
      <c r="HE21" s="283"/>
      <c r="HF21" s="283"/>
      <c r="HG21" s="283"/>
      <c r="HH21" s="283"/>
      <c r="HI21" s="283"/>
      <c r="HJ21" s="283"/>
      <c r="HK21" s="283"/>
      <c r="HL21" s="283"/>
      <c r="HM21" s="283"/>
      <c r="HN21" s="283"/>
      <c r="HO21" s="283"/>
      <c r="HP21" s="283"/>
      <c r="HQ21" s="283"/>
      <c r="HR21" s="283"/>
      <c r="HS21" s="283"/>
      <c r="HT21" s="283"/>
      <c r="HU21" s="283"/>
      <c r="HV21" s="283"/>
      <c r="HW21" s="283"/>
      <c r="HX21" s="283"/>
      <c r="HY21" s="283"/>
      <c r="HZ21" s="283"/>
      <c r="IA21" s="283"/>
      <c r="IB21" s="283"/>
      <c r="IC21" s="283"/>
      <c r="ID21" s="283"/>
      <c r="IE21" s="283"/>
      <c r="IF21" s="283"/>
      <c r="IG21" s="283"/>
      <c r="IH21" s="283"/>
      <c r="II21" s="283"/>
      <c r="IJ21" s="283"/>
      <c r="IK21" s="283"/>
      <c r="IL21" s="283"/>
      <c r="IM21" s="283"/>
      <c r="IN21" s="283"/>
      <c r="IO21" s="283"/>
      <c r="IP21" s="283"/>
      <c r="IQ21" s="283"/>
      <c r="IR21" s="283"/>
      <c r="IS21" s="283"/>
      <c r="IT21" s="283"/>
      <c r="IU21" s="283"/>
      <c r="IV21" s="283"/>
      <c r="IW21" s="283"/>
      <c r="IX21" s="283"/>
      <c r="IY21" s="283"/>
      <c r="IZ21" s="283"/>
      <c r="JA21" s="283"/>
      <c r="JB21" s="283"/>
      <c r="JC21" s="283"/>
      <c r="JD21" s="283"/>
      <c r="JE21" s="283"/>
      <c r="JF21" s="283"/>
      <c r="JG21" s="283"/>
      <c r="JH21" s="283"/>
      <c r="JI21" s="283"/>
      <c r="JJ21" s="283"/>
      <c r="JK21" s="283"/>
      <c r="JL21" s="283"/>
      <c r="JM21" s="283"/>
      <c r="JN21" s="283"/>
      <c r="JO21" s="283"/>
      <c r="JP21" s="283"/>
      <c r="JQ21" s="283"/>
      <c r="JR21" s="283"/>
      <c r="JS21" s="283"/>
      <c r="JT21" s="283"/>
      <c r="JU21" s="283"/>
      <c r="JV21" s="283"/>
      <c r="JW21" s="283"/>
      <c r="JX21" s="283"/>
      <c r="JY21" s="283"/>
      <c r="JZ21" s="283"/>
      <c r="KA21" s="283"/>
      <c r="KB21" s="283"/>
      <c r="KC21" s="283"/>
      <c r="KD21" s="283"/>
      <c r="KE21" s="283"/>
      <c r="KF21" s="283"/>
      <c r="KG21" s="283"/>
      <c r="KH21" s="283"/>
      <c r="KI21" s="283"/>
      <c r="KJ21" s="283"/>
      <c r="KK21" s="283"/>
      <c r="KL21" s="283"/>
      <c r="KM21" s="283"/>
      <c r="KN21" s="283"/>
      <c r="KO21" s="283"/>
      <c r="KP21" s="283"/>
      <c r="KQ21" s="283"/>
      <c r="KR21" s="283"/>
      <c r="KS21" s="283"/>
      <c r="KT21" s="283"/>
      <c r="KU21" s="283"/>
      <c r="KV21" s="283"/>
      <c r="KW21" s="283"/>
      <c r="KX21" s="283"/>
      <c r="KY21" s="283"/>
      <c r="KZ21" s="283"/>
      <c r="LA21" s="283"/>
      <c r="LB21" s="283"/>
      <c r="LC21" s="283"/>
      <c r="LD21" s="283"/>
      <c r="LE21" s="283"/>
      <c r="LF21" s="283"/>
      <c r="LG21" s="283"/>
      <c r="LH21" s="283"/>
      <c r="LI21" s="283"/>
      <c r="LJ21" s="283"/>
      <c r="LK21" s="283"/>
      <c r="LL21" s="283"/>
      <c r="LM21" s="283"/>
      <c r="LN21" s="1114"/>
      <c r="LO21" s="1114"/>
      <c r="LP21" s="283"/>
      <c r="LQ21" s="283"/>
      <c r="LR21" s="283"/>
      <c r="LS21" s="283"/>
      <c r="LT21" s="283"/>
      <c r="LU21" s="1130"/>
      <c r="LV21" s="1130"/>
      <c r="LW21" s="283"/>
      <c r="LX21" s="283"/>
      <c r="LY21" s="562"/>
      <c r="LZ21" s="562"/>
      <c r="MA21" s="1140"/>
      <c r="MB21" s="562"/>
      <c r="MC21" s="562"/>
      <c r="MD21" s="562"/>
      <c r="ME21" s="562"/>
      <c r="MF21" s="562"/>
      <c r="MG21" s="562"/>
      <c r="MH21" s="562"/>
      <c r="MI21" s="562"/>
      <c r="MJ21" s="562"/>
      <c r="MK21" s="562"/>
      <c r="ML21" s="562"/>
      <c r="MM21" s="562"/>
      <c r="MN21" s="562"/>
      <c r="MO21" s="562"/>
      <c r="MP21" s="562"/>
      <c r="MQ21" s="562"/>
      <c r="MR21" s="562"/>
      <c r="MS21" s="562"/>
      <c r="MT21" s="562"/>
      <c r="MU21" s="562"/>
      <c r="MV21" s="562"/>
      <c r="MW21" s="562"/>
      <c r="MX21" s="562"/>
      <c r="MY21" s="562"/>
      <c r="MZ21" s="562"/>
      <c r="NA21" s="562"/>
    </row>
    <row r="22" spans="1:365" ht="15" customHeight="1">
      <c r="A22" s="67" t="s">
        <v>1168</v>
      </c>
      <c r="B22" s="66">
        <v>5</v>
      </c>
      <c r="C22" s="66">
        <v>9</v>
      </c>
      <c r="D22" s="66">
        <v>0</v>
      </c>
      <c r="E22" s="66">
        <v>7</v>
      </c>
      <c r="F22" s="66">
        <v>1</v>
      </c>
      <c r="G22" s="66">
        <v>1</v>
      </c>
      <c r="H22" s="66">
        <v>0</v>
      </c>
      <c r="I22" s="66">
        <v>5</v>
      </c>
      <c r="J22" s="66">
        <v>2</v>
      </c>
      <c r="K22" s="66">
        <v>0</v>
      </c>
      <c r="L22" s="66">
        <v>0</v>
      </c>
      <c r="M22" s="66">
        <v>0</v>
      </c>
      <c r="N22" s="66">
        <v>0</v>
      </c>
      <c r="O22" s="66">
        <v>0</v>
      </c>
      <c r="P22" s="66">
        <v>3</v>
      </c>
      <c r="Q22" s="66">
        <v>1</v>
      </c>
      <c r="R22" s="66">
        <v>0</v>
      </c>
      <c r="S22" s="66">
        <v>4</v>
      </c>
      <c r="T22" s="66">
        <v>3</v>
      </c>
      <c r="U22" s="66">
        <v>0</v>
      </c>
      <c r="V22" s="66">
        <v>0</v>
      </c>
      <c r="W22" s="66">
        <v>5</v>
      </c>
      <c r="X22" s="66">
        <v>5</v>
      </c>
      <c r="Y22" s="66">
        <v>1</v>
      </c>
      <c r="Z22" s="66">
        <v>0</v>
      </c>
      <c r="AA22" s="66">
        <v>1</v>
      </c>
      <c r="AB22" s="66">
        <v>0</v>
      </c>
      <c r="AC22" s="66">
        <v>2</v>
      </c>
      <c r="AD22" s="66">
        <v>5</v>
      </c>
      <c r="AE22" s="66">
        <v>0</v>
      </c>
      <c r="AF22" s="66">
        <v>1</v>
      </c>
      <c r="AG22" s="66">
        <v>0</v>
      </c>
      <c r="AH22" s="66">
        <v>0</v>
      </c>
      <c r="AI22" s="66">
        <v>0</v>
      </c>
      <c r="AJ22" s="66">
        <v>3</v>
      </c>
      <c r="AK22" s="66">
        <v>0</v>
      </c>
      <c r="AL22" s="66">
        <v>0</v>
      </c>
      <c r="AM22" s="66">
        <v>0</v>
      </c>
      <c r="AN22" s="66">
        <v>0</v>
      </c>
      <c r="AO22" s="66">
        <v>0</v>
      </c>
      <c r="AP22" s="66">
        <v>4</v>
      </c>
      <c r="AQ22" s="66">
        <v>3</v>
      </c>
      <c r="AR22" s="66">
        <v>3</v>
      </c>
      <c r="AS22" s="66">
        <v>1</v>
      </c>
      <c r="AT22" s="66">
        <v>0</v>
      </c>
      <c r="AU22" s="66">
        <v>1</v>
      </c>
      <c r="AV22" s="66">
        <v>0</v>
      </c>
      <c r="AW22" s="66">
        <v>1</v>
      </c>
      <c r="AX22" s="66">
        <v>0</v>
      </c>
      <c r="AY22" s="66">
        <v>0</v>
      </c>
      <c r="AZ22" s="66">
        <v>1</v>
      </c>
      <c r="BA22" s="66">
        <v>1</v>
      </c>
      <c r="BB22" s="66">
        <v>1</v>
      </c>
      <c r="BC22" s="66">
        <v>2</v>
      </c>
      <c r="BD22" s="66">
        <v>5</v>
      </c>
      <c r="BE22" s="66">
        <v>6</v>
      </c>
      <c r="BF22" s="66">
        <v>0</v>
      </c>
      <c r="BG22" s="66">
        <v>2</v>
      </c>
      <c r="BH22" s="66">
        <v>2</v>
      </c>
      <c r="BI22" s="66">
        <v>1</v>
      </c>
      <c r="BJ22" s="66">
        <v>2</v>
      </c>
      <c r="BK22" s="66">
        <v>0</v>
      </c>
      <c r="BL22" s="66">
        <v>0</v>
      </c>
      <c r="BM22" s="66">
        <v>2</v>
      </c>
      <c r="BN22" s="66">
        <v>0</v>
      </c>
      <c r="BO22" s="66">
        <v>6</v>
      </c>
      <c r="BP22" s="66">
        <v>4</v>
      </c>
      <c r="BQ22" s="66">
        <v>3</v>
      </c>
      <c r="BR22" s="66">
        <v>7</v>
      </c>
      <c r="BS22" s="66">
        <v>7</v>
      </c>
      <c r="BT22" s="66">
        <v>7</v>
      </c>
      <c r="BU22" s="66">
        <v>3</v>
      </c>
      <c r="BV22" s="66">
        <v>1</v>
      </c>
      <c r="BW22" s="66">
        <v>2</v>
      </c>
      <c r="BX22" s="66">
        <v>2</v>
      </c>
      <c r="BY22" s="66">
        <v>1</v>
      </c>
      <c r="BZ22" s="66">
        <v>0</v>
      </c>
      <c r="CA22" s="66">
        <v>2</v>
      </c>
      <c r="CB22" s="66">
        <v>2</v>
      </c>
      <c r="CC22" s="66">
        <v>0</v>
      </c>
      <c r="CD22" s="66">
        <v>3</v>
      </c>
      <c r="CE22" s="66">
        <v>1</v>
      </c>
      <c r="CF22" s="66">
        <v>1</v>
      </c>
      <c r="CG22" s="66">
        <v>0</v>
      </c>
      <c r="CH22" s="66">
        <v>0</v>
      </c>
      <c r="CI22" s="66">
        <v>0</v>
      </c>
      <c r="CJ22" s="66">
        <v>1</v>
      </c>
      <c r="CK22" s="66">
        <v>1</v>
      </c>
      <c r="CL22" s="66">
        <v>0</v>
      </c>
      <c r="CM22" s="66">
        <v>1</v>
      </c>
      <c r="CN22" s="66">
        <v>0</v>
      </c>
      <c r="CO22" s="66">
        <v>2</v>
      </c>
      <c r="CP22" s="66">
        <v>2</v>
      </c>
      <c r="CQ22" s="66">
        <v>0</v>
      </c>
      <c r="CR22" s="66">
        <v>3</v>
      </c>
      <c r="CS22" s="66">
        <v>2</v>
      </c>
      <c r="CT22" s="66">
        <v>1</v>
      </c>
      <c r="CU22" s="66">
        <v>6</v>
      </c>
      <c r="CV22" s="66">
        <v>0</v>
      </c>
      <c r="CW22" s="66">
        <v>3</v>
      </c>
      <c r="CX22" s="66">
        <v>2</v>
      </c>
      <c r="CY22" s="66">
        <v>3</v>
      </c>
      <c r="CZ22" s="66">
        <v>2</v>
      </c>
      <c r="DA22" s="66">
        <v>4</v>
      </c>
      <c r="DB22" s="66">
        <v>4</v>
      </c>
      <c r="DC22" s="66">
        <v>1</v>
      </c>
      <c r="DD22" s="66">
        <v>3</v>
      </c>
      <c r="DE22" s="66">
        <v>1</v>
      </c>
      <c r="DF22" s="66">
        <v>0</v>
      </c>
      <c r="DG22" s="66">
        <v>0</v>
      </c>
      <c r="DH22" s="66">
        <v>0</v>
      </c>
      <c r="DI22" s="66">
        <v>0</v>
      </c>
      <c r="DJ22" s="66">
        <v>5</v>
      </c>
      <c r="DK22" s="66">
        <v>4</v>
      </c>
      <c r="DL22" s="66">
        <v>1</v>
      </c>
      <c r="DM22" s="66">
        <v>1</v>
      </c>
      <c r="DN22" s="66">
        <v>1</v>
      </c>
      <c r="DO22" s="66">
        <v>0</v>
      </c>
      <c r="DP22" s="66">
        <v>4</v>
      </c>
      <c r="DQ22" s="66">
        <v>6</v>
      </c>
      <c r="DR22" s="66">
        <v>9</v>
      </c>
      <c r="DS22" s="66">
        <v>9</v>
      </c>
      <c r="DT22" s="66">
        <v>5</v>
      </c>
      <c r="DU22" s="66">
        <v>2</v>
      </c>
      <c r="DV22" s="66">
        <v>2</v>
      </c>
      <c r="DW22" s="66">
        <v>2</v>
      </c>
      <c r="DX22" s="66">
        <v>3</v>
      </c>
      <c r="DY22" s="66">
        <v>5</v>
      </c>
      <c r="DZ22" s="66">
        <v>4</v>
      </c>
      <c r="EA22" s="66">
        <v>4</v>
      </c>
      <c r="EB22" s="66">
        <v>3</v>
      </c>
      <c r="EC22" s="66">
        <v>3</v>
      </c>
      <c r="ED22" s="66">
        <v>3</v>
      </c>
      <c r="EE22" s="66">
        <v>0</v>
      </c>
      <c r="EF22" s="66">
        <v>3</v>
      </c>
      <c r="EG22" s="66">
        <v>4</v>
      </c>
      <c r="EH22" s="66">
        <v>4</v>
      </c>
      <c r="EI22" s="66">
        <v>3</v>
      </c>
      <c r="EJ22" s="66">
        <v>3</v>
      </c>
      <c r="EK22" s="66">
        <v>0</v>
      </c>
      <c r="EL22" s="66">
        <v>0</v>
      </c>
      <c r="EM22" s="66">
        <v>1</v>
      </c>
      <c r="EN22" s="66">
        <v>8</v>
      </c>
      <c r="EO22" s="66">
        <v>3</v>
      </c>
      <c r="EP22" s="66">
        <v>3</v>
      </c>
      <c r="EQ22" s="66">
        <v>0</v>
      </c>
      <c r="ER22" s="66">
        <v>0</v>
      </c>
      <c r="ES22" s="66">
        <v>0</v>
      </c>
      <c r="ET22" s="66">
        <v>4</v>
      </c>
      <c r="EU22" s="66">
        <v>3</v>
      </c>
      <c r="EV22" s="66">
        <v>3</v>
      </c>
      <c r="EW22" s="66">
        <v>2</v>
      </c>
      <c r="EX22" s="66">
        <v>2</v>
      </c>
      <c r="EY22" s="66">
        <v>0</v>
      </c>
      <c r="EZ22" s="66">
        <v>0</v>
      </c>
      <c r="FA22" s="66">
        <v>2</v>
      </c>
      <c r="FB22" s="66">
        <v>2</v>
      </c>
      <c r="FC22" s="66">
        <v>2</v>
      </c>
      <c r="FD22" s="66">
        <v>2</v>
      </c>
      <c r="FE22" s="66">
        <v>2</v>
      </c>
      <c r="FF22" s="66">
        <v>1</v>
      </c>
      <c r="FG22" s="66">
        <v>0</v>
      </c>
      <c r="FH22" s="66">
        <v>1</v>
      </c>
      <c r="FI22" s="66">
        <v>2</v>
      </c>
      <c r="FJ22" s="66">
        <v>2</v>
      </c>
      <c r="FK22" s="66">
        <v>7</v>
      </c>
      <c r="FL22" s="66">
        <v>8</v>
      </c>
      <c r="FM22" s="66">
        <v>5</v>
      </c>
      <c r="FN22" s="66">
        <v>2</v>
      </c>
      <c r="FO22" s="66">
        <v>4</v>
      </c>
      <c r="FP22" s="66">
        <v>3</v>
      </c>
      <c r="FQ22" s="66">
        <v>3</v>
      </c>
      <c r="FR22" s="66">
        <v>3</v>
      </c>
      <c r="FS22" s="66">
        <v>1</v>
      </c>
      <c r="FT22" s="66">
        <v>1</v>
      </c>
      <c r="FU22" s="66">
        <v>2</v>
      </c>
      <c r="FV22" s="66">
        <v>2</v>
      </c>
      <c r="FW22" s="66">
        <v>1</v>
      </c>
      <c r="FX22" s="66">
        <v>0</v>
      </c>
      <c r="FY22" s="66">
        <v>1</v>
      </c>
      <c r="FZ22" s="66">
        <v>2</v>
      </c>
      <c r="GA22" s="66">
        <v>4</v>
      </c>
      <c r="GB22" s="66">
        <v>2</v>
      </c>
      <c r="GC22" s="66">
        <v>3</v>
      </c>
      <c r="GD22" s="66">
        <v>2</v>
      </c>
      <c r="GE22" s="66">
        <v>2</v>
      </c>
      <c r="GF22" s="66">
        <v>2</v>
      </c>
      <c r="GG22" s="66">
        <v>0</v>
      </c>
      <c r="GH22" s="66">
        <v>2</v>
      </c>
      <c r="GI22" s="66">
        <v>0</v>
      </c>
      <c r="GJ22" s="66">
        <v>1</v>
      </c>
      <c r="GK22" s="66">
        <v>2</v>
      </c>
      <c r="GL22" s="66">
        <v>2</v>
      </c>
      <c r="GM22" s="66">
        <v>2</v>
      </c>
      <c r="GN22" s="66">
        <v>4</v>
      </c>
      <c r="GO22" s="66">
        <v>1</v>
      </c>
      <c r="GP22" s="66">
        <v>1</v>
      </c>
      <c r="GQ22" s="66">
        <v>3</v>
      </c>
      <c r="GR22" s="66">
        <v>2</v>
      </c>
      <c r="GS22" s="66">
        <v>2</v>
      </c>
      <c r="GT22" s="66">
        <v>1</v>
      </c>
      <c r="GU22" s="66">
        <v>0</v>
      </c>
      <c r="GV22" s="66">
        <v>0</v>
      </c>
      <c r="GW22" s="66">
        <v>0</v>
      </c>
      <c r="GX22" s="66">
        <v>1</v>
      </c>
      <c r="GY22" s="66">
        <v>2</v>
      </c>
      <c r="GZ22" s="66">
        <v>2</v>
      </c>
      <c r="HA22" s="66">
        <v>2</v>
      </c>
      <c r="HB22" s="66">
        <v>0</v>
      </c>
      <c r="HC22" s="66">
        <v>0</v>
      </c>
      <c r="HD22" s="66">
        <v>0</v>
      </c>
      <c r="HE22" s="66">
        <v>0</v>
      </c>
      <c r="HF22" s="66">
        <v>0</v>
      </c>
      <c r="HG22" s="66">
        <v>0</v>
      </c>
      <c r="HH22" s="66">
        <v>2</v>
      </c>
      <c r="HI22" s="66">
        <v>0</v>
      </c>
      <c r="HJ22" s="66">
        <v>0</v>
      </c>
      <c r="HK22" s="66">
        <v>0</v>
      </c>
      <c r="HL22" s="66">
        <v>0</v>
      </c>
      <c r="HM22" s="66">
        <v>2</v>
      </c>
      <c r="HN22" s="66">
        <v>2</v>
      </c>
      <c r="HO22" s="66">
        <v>3</v>
      </c>
      <c r="HP22" s="66">
        <v>4</v>
      </c>
      <c r="HQ22" s="66">
        <v>5</v>
      </c>
      <c r="HR22" s="66">
        <v>5</v>
      </c>
      <c r="HS22" s="66">
        <v>3</v>
      </c>
      <c r="HT22" s="66">
        <v>2</v>
      </c>
      <c r="HU22" s="66">
        <v>2</v>
      </c>
      <c r="HV22" s="66">
        <v>1</v>
      </c>
      <c r="HW22" s="66">
        <v>2</v>
      </c>
      <c r="HX22" s="66">
        <v>1</v>
      </c>
      <c r="HY22" s="66">
        <v>1</v>
      </c>
      <c r="HZ22" s="66">
        <v>2</v>
      </c>
      <c r="IA22" s="66">
        <v>2</v>
      </c>
      <c r="IB22" s="66">
        <v>2</v>
      </c>
      <c r="IC22" s="66">
        <v>4</v>
      </c>
      <c r="ID22" s="66">
        <v>4</v>
      </c>
      <c r="IE22" s="66">
        <v>5</v>
      </c>
      <c r="IF22" s="66">
        <v>4</v>
      </c>
      <c r="IG22" s="66">
        <v>5</v>
      </c>
      <c r="IH22" s="66">
        <v>2</v>
      </c>
      <c r="II22" s="66">
        <v>3</v>
      </c>
      <c r="IJ22" s="66">
        <v>4</v>
      </c>
      <c r="IK22" s="66">
        <v>8</v>
      </c>
      <c r="IL22" s="66">
        <v>8</v>
      </c>
      <c r="IM22" s="66">
        <v>1</v>
      </c>
      <c r="IN22" s="66">
        <v>2</v>
      </c>
      <c r="IO22" s="66">
        <v>3</v>
      </c>
      <c r="IP22" s="66">
        <v>4</v>
      </c>
      <c r="IQ22" s="66">
        <v>5</v>
      </c>
      <c r="IR22" s="66">
        <v>3</v>
      </c>
      <c r="IS22" s="66">
        <v>0</v>
      </c>
      <c r="IT22" s="66">
        <v>2</v>
      </c>
      <c r="IU22" s="66">
        <v>2</v>
      </c>
      <c r="IV22" s="66">
        <v>2</v>
      </c>
      <c r="IW22" s="66">
        <v>2</v>
      </c>
      <c r="IX22" s="66">
        <v>2</v>
      </c>
      <c r="IY22" s="66">
        <v>5</v>
      </c>
      <c r="IZ22" s="66">
        <v>0</v>
      </c>
      <c r="JA22" s="66">
        <v>0</v>
      </c>
      <c r="JB22" s="66">
        <v>2</v>
      </c>
      <c r="JC22" s="66">
        <v>2</v>
      </c>
      <c r="JD22" s="66">
        <v>2</v>
      </c>
      <c r="JE22" s="66">
        <v>5</v>
      </c>
      <c r="JF22" s="66">
        <v>4</v>
      </c>
      <c r="JG22" s="66">
        <v>4</v>
      </c>
      <c r="JH22" s="66">
        <v>2</v>
      </c>
      <c r="JI22" s="66">
        <v>8</v>
      </c>
      <c r="JJ22" s="66">
        <v>5</v>
      </c>
      <c r="JK22" s="66">
        <v>4</v>
      </c>
      <c r="JL22" s="66">
        <v>2</v>
      </c>
      <c r="JM22" s="66">
        <v>4</v>
      </c>
      <c r="JN22" s="66">
        <v>0</v>
      </c>
      <c r="JO22" s="66">
        <v>0</v>
      </c>
      <c r="JP22" s="66">
        <v>2</v>
      </c>
      <c r="JQ22" s="66">
        <v>2</v>
      </c>
      <c r="JR22" s="66">
        <v>5</v>
      </c>
      <c r="JS22" s="66">
        <v>4</v>
      </c>
      <c r="JT22" s="66">
        <v>4</v>
      </c>
      <c r="JU22" s="66">
        <v>5</v>
      </c>
      <c r="JV22" s="66">
        <v>5</v>
      </c>
      <c r="JW22" s="66">
        <v>4</v>
      </c>
      <c r="JX22" s="66">
        <v>5</v>
      </c>
      <c r="JY22" s="66">
        <v>9</v>
      </c>
      <c r="JZ22" s="66">
        <v>8</v>
      </c>
      <c r="KA22" s="66">
        <v>4</v>
      </c>
      <c r="KB22" s="66">
        <v>0</v>
      </c>
      <c r="KC22" s="66">
        <v>0</v>
      </c>
      <c r="KD22" s="66">
        <v>5</v>
      </c>
      <c r="KE22" s="66">
        <v>9</v>
      </c>
      <c r="KF22" s="66">
        <v>4</v>
      </c>
      <c r="KG22" s="66">
        <v>5</v>
      </c>
      <c r="KH22" s="66">
        <v>8</v>
      </c>
      <c r="KI22" s="66">
        <v>4</v>
      </c>
      <c r="KJ22" s="66">
        <v>10</v>
      </c>
      <c r="KK22" s="66">
        <v>8</v>
      </c>
      <c r="KL22" s="66">
        <v>9</v>
      </c>
      <c r="KM22" s="66">
        <v>12</v>
      </c>
      <c r="KN22" s="66">
        <v>0</v>
      </c>
      <c r="KO22" s="66">
        <v>9</v>
      </c>
      <c r="KP22" s="66">
        <v>10</v>
      </c>
      <c r="KQ22" s="66">
        <v>5</v>
      </c>
      <c r="KR22" s="66">
        <v>5</v>
      </c>
      <c r="KS22" s="66">
        <v>10</v>
      </c>
      <c r="KT22" s="66">
        <v>11</v>
      </c>
      <c r="KU22" s="66">
        <v>3</v>
      </c>
      <c r="KV22" s="66">
        <v>2</v>
      </c>
      <c r="KW22" s="66">
        <v>2</v>
      </c>
      <c r="KX22" s="66">
        <v>5</v>
      </c>
      <c r="KY22" s="66">
        <v>11</v>
      </c>
      <c r="KZ22" s="66">
        <v>13</v>
      </c>
      <c r="LA22" s="66">
        <v>11</v>
      </c>
      <c r="LB22" s="66">
        <v>5</v>
      </c>
      <c r="LC22" s="66">
        <v>6</v>
      </c>
      <c r="LD22" s="66">
        <v>0</v>
      </c>
      <c r="LE22" s="66">
        <v>0</v>
      </c>
      <c r="LF22" s="66">
        <v>6</v>
      </c>
      <c r="LG22" s="66">
        <v>6</v>
      </c>
      <c r="LH22" s="66">
        <v>1</v>
      </c>
      <c r="LI22" s="66">
        <v>14</v>
      </c>
      <c r="LJ22" s="66">
        <v>8</v>
      </c>
      <c r="LK22" s="66">
        <v>0</v>
      </c>
      <c r="LL22" s="66">
        <v>6</v>
      </c>
      <c r="LM22" s="66">
        <v>14</v>
      </c>
      <c r="LN22" s="1114">
        <v>0</v>
      </c>
      <c r="LO22" s="1114">
        <v>0</v>
      </c>
      <c r="LP22" s="66">
        <v>7</v>
      </c>
      <c r="LQ22" s="66">
        <v>14</v>
      </c>
      <c r="LR22" s="66">
        <v>12</v>
      </c>
      <c r="LS22" s="66">
        <v>7</v>
      </c>
      <c r="LT22" s="66">
        <v>12</v>
      </c>
      <c r="LU22" s="1130"/>
      <c r="LV22" s="1130"/>
      <c r="LW22" s="66">
        <v>1</v>
      </c>
      <c r="LX22" s="66">
        <v>5</v>
      </c>
      <c r="LY22" s="556">
        <v>5</v>
      </c>
      <c r="LZ22" s="556">
        <v>5</v>
      </c>
      <c r="MA22" s="1140"/>
      <c r="MB22" s="556">
        <v>1</v>
      </c>
      <c r="MC22" s="556">
        <v>1</v>
      </c>
      <c r="MD22" s="556">
        <v>2</v>
      </c>
      <c r="ME22" s="556">
        <v>1</v>
      </c>
      <c r="MF22" s="556">
        <v>2</v>
      </c>
      <c r="MG22" s="556">
        <v>4</v>
      </c>
      <c r="MH22" s="556">
        <v>14</v>
      </c>
      <c r="MI22" s="556">
        <v>12</v>
      </c>
      <c r="MJ22" s="556">
        <v>13</v>
      </c>
      <c r="MK22" s="556">
        <v>12</v>
      </c>
      <c r="ML22" s="556">
        <v>9</v>
      </c>
      <c r="MM22" s="556">
        <v>11</v>
      </c>
      <c r="MN22" s="556">
        <v>8</v>
      </c>
      <c r="MO22" s="556">
        <v>0</v>
      </c>
      <c r="MP22" s="556">
        <v>12</v>
      </c>
      <c r="MQ22" s="556">
        <v>8</v>
      </c>
      <c r="MR22" s="556">
        <v>8</v>
      </c>
      <c r="MS22" s="556">
        <v>4</v>
      </c>
      <c r="MT22" s="556">
        <v>3</v>
      </c>
      <c r="MU22" s="556">
        <v>4</v>
      </c>
      <c r="MV22" s="556">
        <v>4</v>
      </c>
      <c r="MW22" s="556">
        <v>1</v>
      </c>
      <c r="MX22" s="556">
        <v>7</v>
      </c>
      <c r="MY22" s="556">
        <v>4</v>
      </c>
      <c r="MZ22" s="556">
        <v>2</v>
      </c>
      <c r="NA22" s="556">
        <v>1</v>
      </c>
    </row>
    <row r="23" spans="1:365" ht="15" customHeight="1">
      <c r="A23" s="67" t="s">
        <v>1169</v>
      </c>
      <c r="B23" s="66">
        <v>0</v>
      </c>
      <c r="C23" s="66">
        <v>0</v>
      </c>
      <c r="D23" s="66">
        <v>0</v>
      </c>
      <c r="E23" s="66">
        <v>0</v>
      </c>
      <c r="F23" s="66">
        <v>0</v>
      </c>
      <c r="G23" s="66">
        <v>0</v>
      </c>
      <c r="H23" s="66">
        <v>0</v>
      </c>
      <c r="I23" s="66">
        <v>0</v>
      </c>
      <c r="J23" s="66">
        <v>0</v>
      </c>
      <c r="K23" s="66">
        <v>0</v>
      </c>
      <c r="L23" s="66">
        <v>0</v>
      </c>
      <c r="M23" s="66">
        <v>0</v>
      </c>
      <c r="N23" s="66">
        <v>0</v>
      </c>
      <c r="O23" s="66">
        <v>0</v>
      </c>
      <c r="P23" s="66">
        <v>0</v>
      </c>
      <c r="Q23" s="66">
        <v>0</v>
      </c>
      <c r="R23" s="66">
        <v>0</v>
      </c>
      <c r="S23" s="66">
        <v>0</v>
      </c>
      <c r="T23" s="66">
        <v>0</v>
      </c>
      <c r="U23" s="66">
        <v>0</v>
      </c>
      <c r="V23" s="66">
        <v>0</v>
      </c>
      <c r="W23" s="66">
        <v>1</v>
      </c>
      <c r="X23" s="66">
        <v>0</v>
      </c>
      <c r="Y23" s="66">
        <v>0</v>
      </c>
      <c r="Z23" s="66">
        <v>0</v>
      </c>
      <c r="AA23" s="66">
        <v>0</v>
      </c>
      <c r="AB23" s="66">
        <v>0</v>
      </c>
      <c r="AC23" s="66">
        <v>0</v>
      </c>
      <c r="AD23" s="66">
        <v>1</v>
      </c>
      <c r="AE23" s="66">
        <v>0</v>
      </c>
      <c r="AF23" s="66">
        <v>0</v>
      </c>
      <c r="AG23" s="66">
        <v>0</v>
      </c>
      <c r="AH23" s="66">
        <v>0</v>
      </c>
      <c r="AI23" s="66">
        <v>0</v>
      </c>
      <c r="AJ23" s="66">
        <v>1</v>
      </c>
      <c r="AK23" s="66">
        <v>0</v>
      </c>
      <c r="AL23" s="66">
        <v>0</v>
      </c>
      <c r="AM23" s="66">
        <v>0</v>
      </c>
      <c r="AN23" s="66">
        <v>0</v>
      </c>
      <c r="AO23" s="66">
        <v>0</v>
      </c>
      <c r="AP23" s="66">
        <v>1</v>
      </c>
      <c r="AQ23" s="66">
        <v>1</v>
      </c>
      <c r="AR23" s="66">
        <v>0</v>
      </c>
      <c r="AS23" s="66">
        <v>0</v>
      </c>
      <c r="AT23" s="66">
        <v>0</v>
      </c>
      <c r="AU23" s="66">
        <v>0</v>
      </c>
      <c r="AV23" s="66">
        <v>0</v>
      </c>
      <c r="AW23" s="66">
        <v>0</v>
      </c>
      <c r="AX23" s="66">
        <v>0</v>
      </c>
      <c r="AY23" s="66">
        <v>0</v>
      </c>
      <c r="AZ23" s="66">
        <v>0</v>
      </c>
      <c r="BA23" s="66">
        <v>0</v>
      </c>
      <c r="BB23" s="66">
        <v>0</v>
      </c>
      <c r="BC23" s="66">
        <v>0</v>
      </c>
      <c r="BD23" s="66">
        <v>0</v>
      </c>
      <c r="BE23" s="66">
        <v>0</v>
      </c>
      <c r="BF23" s="66">
        <v>0</v>
      </c>
      <c r="BG23" s="66">
        <v>0</v>
      </c>
      <c r="BH23" s="66">
        <v>0</v>
      </c>
      <c r="BI23" s="66">
        <v>0</v>
      </c>
      <c r="BJ23" s="66">
        <v>0</v>
      </c>
      <c r="BK23" s="66">
        <v>0</v>
      </c>
      <c r="BL23" s="66">
        <v>0</v>
      </c>
      <c r="BM23" s="66">
        <v>0</v>
      </c>
      <c r="BN23" s="66">
        <v>0</v>
      </c>
      <c r="BO23" s="66">
        <v>0</v>
      </c>
      <c r="BP23" s="66">
        <v>0</v>
      </c>
      <c r="BQ23" s="66">
        <v>0</v>
      </c>
      <c r="BR23" s="66">
        <v>0</v>
      </c>
      <c r="BS23" s="66">
        <v>0</v>
      </c>
      <c r="BT23" s="66">
        <v>0</v>
      </c>
      <c r="BU23" s="66">
        <v>0</v>
      </c>
      <c r="BV23" s="66">
        <v>0</v>
      </c>
      <c r="BW23" s="66">
        <v>0</v>
      </c>
      <c r="BX23" s="66">
        <v>0</v>
      </c>
      <c r="BY23" s="66">
        <v>0</v>
      </c>
      <c r="BZ23" s="66">
        <v>0</v>
      </c>
      <c r="CA23" s="66">
        <v>0</v>
      </c>
      <c r="CB23" s="66">
        <v>0</v>
      </c>
      <c r="CC23" s="66">
        <v>0</v>
      </c>
      <c r="CD23" s="66">
        <v>0</v>
      </c>
      <c r="CE23" s="66">
        <v>0</v>
      </c>
      <c r="CF23" s="66">
        <v>0</v>
      </c>
      <c r="CG23" s="66">
        <v>0</v>
      </c>
      <c r="CH23" s="66">
        <v>0</v>
      </c>
      <c r="CI23" s="66">
        <v>0</v>
      </c>
      <c r="CJ23" s="66">
        <v>0</v>
      </c>
      <c r="CK23" s="66">
        <v>0</v>
      </c>
      <c r="CL23" s="66">
        <v>0</v>
      </c>
      <c r="CM23" s="66">
        <v>0</v>
      </c>
      <c r="CN23" s="66">
        <v>0</v>
      </c>
      <c r="CO23" s="66">
        <v>0</v>
      </c>
      <c r="CP23" s="66">
        <v>0</v>
      </c>
      <c r="CQ23" s="66">
        <v>0</v>
      </c>
      <c r="CR23" s="66">
        <v>0</v>
      </c>
      <c r="CS23" s="66">
        <v>0</v>
      </c>
      <c r="CT23" s="66">
        <v>0</v>
      </c>
      <c r="CU23" s="66">
        <v>0</v>
      </c>
      <c r="CV23" s="66">
        <v>0</v>
      </c>
      <c r="CW23" s="66">
        <v>0</v>
      </c>
      <c r="CX23" s="66">
        <v>0</v>
      </c>
      <c r="CY23" s="66">
        <v>0</v>
      </c>
      <c r="CZ23" s="66">
        <v>0</v>
      </c>
      <c r="DA23" s="66">
        <v>0</v>
      </c>
      <c r="DB23" s="66">
        <v>0</v>
      </c>
      <c r="DC23" s="66">
        <v>0</v>
      </c>
      <c r="DD23" s="66">
        <v>0</v>
      </c>
      <c r="DE23" s="66">
        <v>0</v>
      </c>
      <c r="DF23" s="66">
        <v>0</v>
      </c>
      <c r="DG23" s="66">
        <v>0</v>
      </c>
      <c r="DH23" s="66">
        <v>0</v>
      </c>
      <c r="DI23" s="66">
        <v>0</v>
      </c>
      <c r="DJ23" s="66">
        <v>0</v>
      </c>
      <c r="DK23" s="66">
        <v>0</v>
      </c>
      <c r="DL23" s="66">
        <v>0</v>
      </c>
      <c r="DM23" s="66">
        <v>0</v>
      </c>
      <c r="DN23" s="66">
        <v>0</v>
      </c>
      <c r="DO23" s="66">
        <v>0</v>
      </c>
      <c r="DP23" s="66">
        <v>0</v>
      </c>
      <c r="DQ23" s="66">
        <v>0</v>
      </c>
      <c r="DR23" s="66">
        <v>0</v>
      </c>
      <c r="DS23" s="66">
        <v>0</v>
      </c>
      <c r="DT23" s="66">
        <v>0</v>
      </c>
      <c r="DU23" s="66">
        <v>0</v>
      </c>
      <c r="DV23" s="66">
        <v>0</v>
      </c>
      <c r="DW23" s="66">
        <v>0</v>
      </c>
      <c r="DX23" s="66">
        <v>0</v>
      </c>
      <c r="DY23" s="66">
        <v>0</v>
      </c>
      <c r="DZ23" s="66">
        <v>0</v>
      </c>
      <c r="EA23" s="66">
        <v>0</v>
      </c>
      <c r="EB23" s="66">
        <v>0</v>
      </c>
      <c r="EC23" s="66">
        <v>0</v>
      </c>
      <c r="ED23" s="66">
        <v>0</v>
      </c>
      <c r="EE23" s="66">
        <v>0</v>
      </c>
      <c r="EF23" s="66">
        <v>0</v>
      </c>
      <c r="EG23" s="66">
        <v>0</v>
      </c>
      <c r="EH23" s="66">
        <v>0</v>
      </c>
      <c r="EI23" s="66">
        <v>0</v>
      </c>
      <c r="EJ23" s="66">
        <v>0</v>
      </c>
      <c r="EK23" s="66">
        <v>0</v>
      </c>
      <c r="EL23" s="66">
        <v>0</v>
      </c>
      <c r="EM23" s="66">
        <v>0</v>
      </c>
      <c r="EN23" s="66">
        <v>0</v>
      </c>
      <c r="EO23" s="66">
        <v>2</v>
      </c>
      <c r="EP23" s="66">
        <v>0</v>
      </c>
      <c r="EQ23" s="66">
        <v>0</v>
      </c>
      <c r="ER23" s="66">
        <v>0</v>
      </c>
      <c r="ES23" s="66">
        <v>0</v>
      </c>
      <c r="ET23" s="66">
        <v>0</v>
      </c>
      <c r="EU23" s="66">
        <v>0</v>
      </c>
      <c r="EV23" s="66">
        <v>0</v>
      </c>
      <c r="EW23" s="66">
        <v>0</v>
      </c>
      <c r="EX23" s="66">
        <v>0</v>
      </c>
      <c r="EY23" s="66">
        <v>0</v>
      </c>
      <c r="EZ23" s="66">
        <v>0</v>
      </c>
      <c r="FA23" s="66">
        <v>0</v>
      </c>
      <c r="FB23" s="66">
        <v>0</v>
      </c>
      <c r="FC23" s="66">
        <v>0</v>
      </c>
      <c r="FD23" s="66">
        <v>0</v>
      </c>
      <c r="FE23" s="66">
        <v>0</v>
      </c>
      <c r="FF23" s="66">
        <v>0</v>
      </c>
      <c r="FG23" s="66">
        <v>0</v>
      </c>
      <c r="FH23" s="66">
        <v>0</v>
      </c>
      <c r="FI23" s="66">
        <v>0</v>
      </c>
      <c r="FJ23" s="66">
        <v>0</v>
      </c>
      <c r="FK23" s="66">
        <v>0</v>
      </c>
      <c r="FL23" s="66">
        <v>0</v>
      </c>
      <c r="FM23" s="66">
        <v>0</v>
      </c>
      <c r="FN23" s="66">
        <v>0</v>
      </c>
      <c r="FO23" s="66">
        <v>0</v>
      </c>
      <c r="FP23" s="66">
        <v>0</v>
      </c>
      <c r="FQ23" s="66">
        <v>0</v>
      </c>
      <c r="FR23" s="66">
        <v>0</v>
      </c>
      <c r="FS23" s="66">
        <v>0</v>
      </c>
      <c r="FT23" s="66">
        <v>0</v>
      </c>
      <c r="FU23" s="66">
        <v>0</v>
      </c>
      <c r="FV23" s="66">
        <v>0</v>
      </c>
      <c r="FW23" s="66">
        <v>0</v>
      </c>
      <c r="FX23" s="66">
        <v>0</v>
      </c>
      <c r="FY23" s="66">
        <v>0</v>
      </c>
      <c r="FZ23" s="66">
        <v>0</v>
      </c>
      <c r="GA23" s="66">
        <v>0</v>
      </c>
      <c r="GB23" s="66">
        <v>0</v>
      </c>
      <c r="GC23" s="66">
        <v>0</v>
      </c>
      <c r="GD23" s="66">
        <v>0</v>
      </c>
      <c r="GE23" s="66">
        <v>0</v>
      </c>
      <c r="GF23" s="66">
        <v>0</v>
      </c>
      <c r="GG23" s="66">
        <v>0</v>
      </c>
      <c r="GH23" s="66">
        <v>0</v>
      </c>
      <c r="GI23" s="66">
        <v>0</v>
      </c>
      <c r="GJ23" s="66">
        <v>0</v>
      </c>
      <c r="GK23" s="66">
        <v>0</v>
      </c>
      <c r="GL23" s="66">
        <v>0</v>
      </c>
      <c r="GM23" s="66">
        <v>0</v>
      </c>
      <c r="GN23" s="66">
        <v>0</v>
      </c>
      <c r="GO23" s="66">
        <v>0</v>
      </c>
      <c r="GP23" s="66">
        <v>0</v>
      </c>
      <c r="GQ23" s="66">
        <v>0</v>
      </c>
      <c r="GR23" s="66">
        <v>0</v>
      </c>
      <c r="GS23" s="66">
        <v>0</v>
      </c>
      <c r="GT23" s="66">
        <v>0</v>
      </c>
      <c r="GU23" s="66">
        <v>0</v>
      </c>
      <c r="GV23" s="66">
        <v>0</v>
      </c>
      <c r="GW23" s="66">
        <v>0</v>
      </c>
      <c r="GX23" s="66">
        <v>0</v>
      </c>
      <c r="GY23" s="66">
        <v>0</v>
      </c>
      <c r="GZ23" s="66">
        <v>0</v>
      </c>
      <c r="HA23" s="66">
        <v>0</v>
      </c>
      <c r="HB23" s="66">
        <v>0</v>
      </c>
      <c r="HC23" s="66">
        <v>0</v>
      </c>
      <c r="HD23" s="66">
        <v>0</v>
      </c>
      <c r="HE23" s="66">
        <v>0</v>
      </c>
      <c r="HF23" s="66">
        <v>0</v>
      </c>
      <c r="HG23" s="66">
        <v>0</v>
      </c>
      <c r="HH23" s="66">
        <v>0</v>
      </c>
      <c r="HI23" s="66">
        <v>0</v>
      </c>
      <c r="HJ23" s="66">
        <v>0</v>
      </c>
      <c r="HK23" s="66">
        <v>0</v>
      </c>
      <c r="HL23" s="66">
        <v>0</v>
      </c>
      <c r="HM23" s="66">
        <v>0</v>
      </c>
      <c r="HN23" s="66">
        <v>0</v>
      </c>
      <c r="HO23" s="66">
        <v>0</v>
      </c>
      <c r="HP23" s="66">
        <v>0</v>
      </c>
      <c r="HQ23" s="66">
        <v>0</v>
      </c>
      <c r="HR23" s="66">
        <v>0</v>
      </c>
      <c r="HS23" s="66">
        <v>0</v>
      </c>
      <c r="HT23" s="66">
        <v>0</v>
      </c>
      <c r="HU23" s="66">
        <v>0</v>
      </c>
      <c r="HV23" s="66">
        <v>0</v>
      </c>
      <c r="HW23" s="66">
        <v>2</v>
      </c>
      <c r="HX23" s="66">
        <v>0</v>
      </c>
      <c r="HY23" s="66">
        <v>0</v>
      </c>
      <c r="HZ23" s="66">
        <v>1</v>
      </c>
      <c r="IA23" s="66">
        <v>0</v>
      </c>
      <c r="IB23" s="66">
        <v>0</v>
      </c>
      <c r="IC23" s="66">
        <v>0</v>
      </c>
      <c r="ID23" s="66">
        <v>0</v>
      </c>
      <c r="IE23" s="66">
        <v>1</v>
      </c>
      <c r="IF23" s="66">
        <v>0</v>
      </c>
      <c r="IG23" s="66">
        <v>0</v>
      </c>
      <c r="IH23" s="66">
        <v>0</v>
      </c>
      <c r="II23" s="66">
        <v>0</v>
      </c>
      <c r="IJ23" s="66">
        <v>0</v>
      </c>
      <c r="IK23" s="66">
        <v>0</v>
      </c>
      <c r="IL23" s="66">
        <v>0</v>
      </c>
      <c r="IM23" s="66">
        <v>0</v>
      </c>
      <c r="IN23" s="66">
        <v>0</v>
      </c>
      <c r="IO23" s="66">
        <v>0</v>
      </c>
      <c r="IP23" s="66">
        <v>0</v>
      </c>
      <c r="IQ23" s="66">
        <v>0</v>
      </c>
      <c r="IR23" s="66">
        <v>0</v>
      </c>
      <c r="IS23" s="66">
        <v>0</v>
      </c>
      <c r="IT23" s="66">
        <v>0</v>
      </c>
      <c r="IU23" s="66">
        <v>0</v>
      </c>
      <c r="IV23" s="66">
        <v>0</v>
      </c>
      <c r="IW23" s="66">
        <v>0</v>
      </c>
      <c r="IX23" s="66">
        <v>0</v>
      </c>
      <c r="IY23" s="66">
        <v>0</v>
      </c>
      <c r="IZ23" s="66">
        <v>0</v>
      </c>
      <c r="JA23" s="66">
        <v>0</v>
      </c>
      <c r="JB23" s="66">
        <v>0</v>
      </c>
      <c r="JC23" s="66">
        <v>0</v>
      </c>
      <c r="JD23" s="66">
        <v>0</v>
      </c>
      <c r="JE23" s="66">
        <v>0</v>
      </c>
      <c r="JF23" s="66">
        <v>0</v>
      </c>
      <c r="JG23" s="66">
        <v>0</v>
      </c>
      <c r="JH23" s="66">
        <v>0</v>
      </c>
      <c r="JI23" s="66">
        <v>0</v>
      </c>
      <c r="JJ23" s="66">
        <v>0</v>
      </c>
      <c r="JK23" s="66">
        <v>0</v>
      </c>
      <c r="JL23" s="66">
        <v>4</v>
      </c>
      <c r="JM23" s="66">
        <v>0</v>
      </c>
      <c r="JN23" s="66">
        <v>0</v>
      </c>
      <c r="JO23" s="66">
        <v>0</v>
      </c>
      <c r="JP23" s="66">
        <v>0</v>
      </c>
      <c r="JQ23" s="66">
        <v>0</v>
      </c>
      <c r="JR23" s="66">
        <v>4</v>
      </c>
      <c r="JS23" s="66">
        <v>6</v>
      </c>
      <c r="JT23" s="66">
        <v>2</v>
      </c>
      <c r="JU23" s="66">
        <v>1</v>
      </c>
      <c r="JV23" s="66">
        <v>0</v>
      </c>
      <c r="JW23" s="66">
        <v>0</v>
      </c>
      <c r="JX23" s="66">
        <v>0</v>
      </c>
      <c r="JY23" s="66">
        <v>0</v>
      </c>
      <c r="JZ23" s="66">
        <v>0</v>
      </c>
      <c r="KA23" s="66">
        <v>0</v>
      </c>
      <c r="KB23" s="66">
        <v>0</v>
      </c>
      <c r="KC23" s="66">
        <v>0</v>
      </c>
      <c r="KD23" s="66">
        <v>0</v>
      </c>
      <c r="KE23" s="66">
        <v>1</v>
      </c>
      <c r="KF23" s="66">
        <v>0</v>
      </c>
      <c r="KG23" s="66">
        <v>0</v>
      </c>
      <c r="KH23" s="66">
        <v>0</v>
      </c>
      <c r="KI23" s="66">
        <v>1</v>
      </c>
      <c r="KJ23" s="66">
        <v>0</v>
      </c>
      <c r="KK23" s="66">
        <v>0</v>
      </c>
      <c r="KL23" s="66">
        <v>0</v>
      </c>
      <c r="KM23" s="66">
        <v>0</v>
      </c>
      <c r="KN23" s="66">
        <v>0</v>
      </c>
      <c r="KO23" s="66">
        <v>0</v>
      </c>
      <c r="KP23" s="66">
        <v>0</v>
      </c>
      <c r="KQ23" s="66">
        <v>0</v>
      </c>
      <c r="KR23" s="66">
        <v>0</v>
      </c>
      <c r="KS23" s="66">
        <v>0</v>
      </c>
      <c r="KT23" s="66">
        <v>0</v>
      </c>
      <c r="KU23" s="66">
        <v>0</v>
      </c>
      <c r="KV23" s="66">
        <v>0</v>
      </c>
      <c r="KW23" s="66">
        <v>0</v>
      </c>
      <c r="KX23" s="66">
        <v>0</v>
      </c>
      <c r="KY23" s="66">
        <v>0</v>
      </c>
      <c r="KZ23" s="66">
        <v>0</v>
      </c>
      <c r="LA23" s="66">
        <v>0</v>
      </c>
      <c r="LB23" s="66">
        <v>0</v>
      </c>
      <c r="LC23" s="66">
        <v>0</v>
      </c>
      <c r="LD23" s="66">
        <v>0</v>
      </c>
      <c r="LE23" s="66">
        <v>0</v>
      </c>
      <c r="LF23" s="66">
        <v>0</v>
      </c>
      <c r="LG23" s="66">
        <v>0</v>
      </c>
      <c r="LH23" s="66">
        <v>0</v>
      </c>
      <c r="LI23" s="66">
        <v>4</v>
      </c>
      <c r="LJ23" s="66">
        <v>0</v>
      </c>
      <c r="LK23" s="66">
        <v>0</v>
      </c>
      <c r="LL23" s="66">
        <v>0</v>
      </c>
      <c r="LM23" s="66">
        <v>0</v>
      </c>
      <c r="LN23" s="1114">
        <v>0</v>
      </c>
      <c r="LO23" s="1114">
        <v>0</v>
      </c>
      <c r="LP23" s="66">
        <v>0</v>
      </c>
      <c r="LQ23" s="66">
        <v>0</v>
      </c>
      <c r="LR23" s="66">
        <v>2</v>
      </c>
      <c r="LS23" s="66">
        <v>1</v>
      </c>
      <c r="LT23" s="66">
        <v>2</v>
      </c>
      <c r="LU23" s="1130"/>
      <c r="LV23" s="1130"/>
      <c r="LW23" s="66">
        <v>0</v>
      </c>
      <c r="LX23" s="66">
        <v>0</v>
      </c>
      <c r="LY23" s="556">
        <v>0</v>
      </c>
      <c r="LZ23" s="556">
        <v>0</v>
      </c>
      <c r="MA23" s="1140"/>
      <c r="MB23" s="556">
        <v>0</v>
      </c>
      <c r="MC23" s="556">
        <v>0</v>
      </c>
      <c r="MD23" s="556">
        <v>0</v>
      </c>
      <c r="ME23" s="556">
        <v>0</v>
      </c>
      <c r="MF23" s="556">
        <v>0</v>
      </c>
      <c r="MG23" s="556">
        <v>0</v>
      </c>
      <c r="MH23" s="556">
        <v>0</v>
      </c>
      <c r="MI23" s="556">
        <v>0</v>
      </c>
      <c r="MJ23" s="556">
        <v>0</v>
      </c>
      <c r="MK23" s="556">
        <v>0</v>
      </c>
      <c r="ML23" s="556">
        <v>0</v>
      </c>
      <c r="MM23" s="556">
        <v>0</v>
      </c>
      <c r="MN23" s="556">
        <v>0</v>
      </c>
      <c r="MO23" s="556">
        <v>13</v>
      </c>
      <c r="MP23" s="556">
        <v>0</v>
      </c>
      <c r="MQ23" s="556">
        <v>0</v>
      </c>
      <c r="MR23" s="556">
        <v>0</v>
      </c>
      <c r="MS23" s="556">
        <v>0</v>
      </c>
      <c r="MT23" s="556">
        <v>0</v>
      </c>
      <c r="MU23" s="556">
        <v>0</v>
      </c>
      <c r="MV23" s="556">
        <v>0</v>
      </c>
      <c r="MW23" s="556">
        <v>0</v>
      </c>
      <c r="MX23" s="556">
        <v>0</v>
      </c>
      <c r="MY23" s="556">
        <v>0</v>
      </c>
      <c r="MZ23" s="556">
        <v>0</v>
      </c>
      <c r="NA23" s="556">
        <v>0</v>
      </c>
    </row>
    <row r="24" spans="1:365" ht="15" customHeight="1">
      <c r="A24" s="67" t="s">
        <v>1170</v>
      </c>
      <c r="B24" s="66">
        <v>35</v>
      </c>
      <c r="C24" s="66">
        <v>18</v>
      </c>
      <c r="D24" s="66">
        <v>0</v>
      </c>
      <c r="E24" s="66">
        <v>58</v>
      </c>
      <c r="F24" s="66">
        <v>5</v>
      </c>
      <c r="G24" s="66">
        <v>7.5</v>
      </c>
      <c r="H24" s="66">
        <v>0</v>
      </c>
      <c r="I24" s="66">
        <v>20</v>
      </c>
      <c r="J24" s="66">
        <v>14</v>
      </c>
      <c r="K24" s="66">
        <v>0</v>
      </c>
      <c r="L24" s="66">
        <v>0</v>
      </c>
      <c r="M24" s="66">
        <v>0</v>
      </c>
      <c r="N24" s="66">
        <v>0</v>
      </c>
      <c r="O24" s="66">
        <v>0</v>
      </c>
      <c r="P24" s="66">
        <v>13</v>
      </c>
      <c r="Q24" s="66">
        <v>4</v>
      </c>
      <c r="R24" s="66">
        <v>0</v>
      </c>
      <c r="S24" s="66">
        <v>12</v>
      </c>
      <c r="T24" s="66">
        <v>24</v>
      </c>
      <c r="U24" s="66">
        <v>0</v>
      </c>
      <c r="V24" s="66">
        <v>0</v>
      </c>
      <c r="W24" s="66">
        <v>20</v>
      </c>
      <c r="X24" s="66">
        <v>30</v>
      </c>
      <c r="Y24" s="66">
        <v>8</v>
      </c>
      <c r="Z24" s="66">
        <v>0</v>
      </c>
      <c r="AA24" s="66">
        <v>2</v>
      </c>
      <c r="AB24" s="66">
        <v>0</v>
      </c>
      <c r="AC24" s="66">
        <v>6</v>
      </c>
      <c r="AD24" s="66">
        <v>30</v>
      </c>
      <c r="AE24" s="66">
        <v>0</v>
      </c>
      <c r="AF24" s="66">
        <v>3</v>
      </c>
      <c r="AG24" s="66">
        <v>0</v>
      </c>
      <c r="AH24" s="66">
        <v>0</v>
      </c>
      <c r="AI24" s="66">
        <v>0</v>
      </c>
      <c r="AJ24" s="66">
        <v>12</v>
      </c>
      <c r="AK24" s="66">
        <v>0</v>
      </c>
      <c r="AL24" s="66">
        <v>0</v>
      </c>
      <c r="AM24" s="66">
        <v>0</v>
      </c>
      <c r="AN24" s="66">
        <v>0</v>
      </c>
      <c r="AO24" s="66">
        <v>0</v>
      </c>
      <c r="AP24" s="66">
        <v>24</v>
      </c>
      <c r="AQ24" s="66">
        <v>15</v>
      </c>
      <c r="AR24" s="66">
        <v>18</v>
      </c>
      <c r="AS24" s="66">
        <v>7</v>
      </c>
      <c r="AT24" s="66">
        <v>0</v>
      </c>
      <c r="AU24" s="66">
        <v>2</v>
      </c>
      <c r="AV24" s="66">
        <v>0</v>
      </c>
      <c r="AW24" s="66">
        <v>7.5</v>
      </c>
      <c r="AX24" s="66">
        <v>0</v>
      </c>
      <c r="AY24" s="66">
        <v>0</v>
      </c>
      <c r="AZ24" s="66">
        <v>8</v>
      </c>
      <c r="BA24" s="66">
        <v>4</v>
      </c>
      <c r="BB24" s="66">
        <v>7</v>
      </c>
      <c r="BC24" s="66">
        <v>12</v>
      </c>
      <c r="BD24" s="66">
        <v>25</v>
      </c>
      <c r="BE24" s="66">
        <v>30</v>
      </c>
      <c r="BF24" s="66">
        <v>0</v>
      </c>
      <c r="BG24" s="66">
        <v>15</v>
      </c>
      <c r="BH24" s="66">
        <v>16</v>
      </c>
      <c r="BI24" s="66">
        <v>6.5</v>
      </c>
      <c r="BJ24" s="66">
        <v>10</v>
      </c>
      <c r="BK24" s="66">
        <v>0</v>
      </c>
      <c r="BL24" s="66">
        <v>0</v>
      </c>
      <c r="BM24" s="66">
        <v>15</v>
      </c>
      <c r="BN24" s="66">
        <v>0</v>
      </c>
      <c r="BO24" s="66">
        <v>26</v>
      </c>
      <c r="BP24" s="66">
        <v>1.5</v>
      </c>
      <c r="BQ24" s="66">
        <v>16</v>
      </c>
      <c r="BR24" s="66">
        <f>7*7.5</f>
        <v>52.5</v>
      </c>
      <c r="BS24" s="66">
        <v>42</v>
      </c>
      <c r="BT24" s="66">
        <v>42</v>
      </c>
      <c r="BU24" s="66">
        <v>12</v>
      </c>
      <c r="BV24" s="66">
        <v>1.5</v>
      </c>
      <c r="BW24" s="66">
        <v>6</v>
      </c>
      <c r="BX24" s="66">
        <v>8</v>
      </c>
      <c r="BY24" s="66">
        <v>2.5</v>
      </c>
      <c r="BZ24" s="66">
        <v>0</v>
      </c>
      <c r="CA24" s="66">
        <v>6</v>
      </c>
      <c r="CB24" s="66">
        <v>4</v>
      </c>
      <c r="CC24" s="66">
        <v>0</v>
      </c>
      <c r="CD24" s="66">
        <v>16</v>
      </c>
      <c r="CE24" s="66">
        <v>4</v>
      </c>
      <c r="CF24" s="66">
        <v>8</v>
      </c>
      <c r="CG24" s="66">
        <v>0</v>
      </c>
      <c r="CH24" s="66">
        <v>0</v>
      </c>
      <c r="CI24" s="66">
        <v>0</v>
      </c>
      <c r="CJ24" s="66">
        <v>5</v>
      </c>
      <c r="CK24" s="66">
        <v>1</v>
      </c>
      <c r="CL24" s="66">
        <v>0</v>
      </c>
      <c r="CM24" s="66">
        <v>4</v>
      </c>
      <c r="CN24" s="66">
        <v>0</v>
      </c>
      <c r="CO24" s="66">
        <v>12</v>
      </c>
      <c r="CP24" s="66">
        <v>15</v>
      </c>
      <c r="CQ24" s="66">
        <v>0</v>
      </c>
      <c r="CR24" s="66">
        <v>12</v>
      </c>
      <c r="CS24" s="66">
        <v>16</v>
      </c>
      <c r="CT24" s="66">
        <v>7.5</v>
      </c>
      <c r="CU24" s="66">
        <v>30</v>
      </c>
      <c r="CV24" s="66">
        <v>0</v>
      </c>
      <c r="CW24" s="66">
        <v>24</v>
      </c>
      <c r="CX24" s="66">
        <v>20</v>
      </c>
      <c r="CY24" s="66">
        <v>30</v>
      </c>
      <c r="CZ24" s="66">
        <v>12</v>
      </c>
      <c r="DA24" s="66">
        <v>32</v>
      </c>
      <c r="DB24" s="66">
        <v>32</v>
      </c>
      <c r="DC24" s="66">
        <v>8</v>
      </c>
      <c r="DD24" s="66">
        <v>23</v>
      </c>
      <c r="DE24" s="66">
        <v>8</v>
      </c>
      <c r="DF24" s="66">
        <v>0</v>
      </c>
      <c r="DG24" s="66">
        <v>0</v>
      </c>
      <c r="DH24" s="66">
        <v>0</v>
      </c>
      <c r="DI24" s="66">
        <v>0</v>
      </c>
      <c r="DJ24" s="66">
        <v>20</v>
      </c>
      <c r="DK24" s="66">
        <v>32</v>
      </c>
      <c r="DL24" s="66">
        <v>8.75</v>
      </c>
      <c r="DM24" s="66">
        <v>4</v>
      </c>
      <c r="DN24" s="66">
        <v>8.75</v>
      </c>
      <c r="DO24" s="66">
        <v>0</v>
      </c>
      <c r="DP24" s="66">
        <v>16</v>
      </c>
      <c r="DQ24" s="66">
        <v>24</v>
      </c>
      <c r="DR24" s="66">
        <v>72</v>
      </c>
      <c r="DS24" s="66">
        <v>45</v>
      </c>
      <c r="DT24" s="66">
        <v>26</v>
      </c>
      <c r="DU24" s="66">
        <v>8</v>
      </c>
      <c r="DV24" s="66">
        <v>16</v>
      </c>
      <c r="DW24" s="66">
        <v>8</v>
      </c>
      <c r="DX24" s="66">
        <v>16</v>
      </c>
      <c r="DY24" s="66">
        <v>41</v>
      </c>
      <c r="DZ24" s="66">
        <v>27</v>
      </c>
      <c r="EA24" s="66">
        <v>27</v>
      </c>
      <c r="EB24" s="66">
        <v>20</v>
      </c>
      <c r="EC24" s="66">
        <v>24</v>
      </c>
      <c r="ED24" s="66">
        <v>12</v>
      </c>
      <c r="EE24" s="66">
        <v>0</v>
      </c>
      <c r="EF24" s="66">
        <v>12</v>
      </c>
      <c r="EG24" s="66">
        <v>28</v>
      </c>
      <c r="EH24" s="66">
        <v>28</v>
      </c>
      <c r="EI24" s="66">
        <v>20</v>
      </c>
      <c r="EJ24" s="66">
        <v>16</v>
      </c>
      <c r="EK24" s="66">
        <v>0</v>
      </c>
      <c r="EL24" s="66">
        <v>0</v>
      </c>
      <c r="EM24" s="66">
        <v>6</v>
      </c>
      <c r="EN24" s="66">
        <v>50</v>
      </c>
      <c r="EO24" s="66">
        <v>25</v>
      </c>
      <c r="EP24" s="66">
        <v>25</v>
      </c>
      <c r="EQ24" s="66">
        <v>0</v>
      </c>
      <c r="ER24" s="66">
        <v>0</v>
      </c>
      <c r="ES24" s="66">
        <v>0</v>
      </c>
      <c r="ET24" s="66">
        <v>32</v>
      </c>
      <c r="EU24" s="66">
        <v>22</v>
      </c>
      <c r="EV24" s="66">
        <v>20</v>
      </c>
      <c r="EW24" s="66">
        <v>16</v>
      </c>
      <c r="EX24" s="66">
        <v>16</v>
      </c>
      <c r="EY24" s="66">
        <v>0</v>
      </c>
      <c r="EZ24" s="66">
        <v>0</v>
      </c>
      <c r="FA24" s="66">
        <v>16</v>
      </c>
      <c r="FB24" s="66">
        <v>16</v>
      </c>
      <c r="FC24" s="66">
        <v>12</v>
      </c>
      <c r="FD24" s="66">
        <v>8</v>
      </c>
      <c r="FE24" s="66">
        <v>16</v>
      </c>
      <c r="FF24" s="66">
        <v>8</v>
      </c>
      <c r="FG24" s="66">
        <v>0</v>
      </c>
      <c r="FH24" s="66">
        <v>8</v>
      </c>
      <c r="FI24" s="66">
        <v>12</v>
      </c>
      <c r="FJ24" s="66">
        <v>12</v>
      </c>
      <c r="FK24" s="66">
        <v>42</v>
      </c>
      <c r="FL24" s="66">
        <f>8*6</f>
        <v>48</v>
      </c>
      <c r="FM24" s="66">
        <f>5*8</f>
        <v>40</v>
      </c>
      <c r="FN24" s="66">
        <v>16</v>
      </c>
      <c r="FO24" s="66">
        <v>32</v>
      </c>
      <c r="FP24" s="66">
        <v>18</v>
      </c>
      <c r="FQ24" s="66">
        <v>16</v>
      </c>
      <c r="FR24" s="66">
        <v>16</v>
      </c>
      <c r="FS24" s="66">
        <v>8</v>
      </c>
      <c r="FT24" s="66">
        <v>8</v>
      </c>
      <c r="FU24" s="66">
        <v>8</v>
      </c>
      <c r="FV24" s="66">
        <v>14</v>
      </c>
      <c r="FW24" s="66">
        <v>4</v>
      </c>
      <c r="FX24" s="66">
        <v>0</v>
      </c>
      <c r="FY24" s="66">
        <v>4</v>
      </c>
      <c r="FZ24" s="66">
        <v>14</v>
      </c>
      <c r="GA24" s="66">
        <v>5</v>
      </c>
      <c r="GB24" s="66">
        <v>16</v>
      </c>
      <c r="GC24" s="66">
        <v>21</v>
      </c>
      <c r="GD24" s="66">
        <v>8</v>
      </c>
      <c r="GE24" s="66">
        <v>12</v>
      </c>
      <c r="GF24" s="66">
        <v>12</v>
      </c>
      <c r="GG24" s="66">
        <v>0</v>
      </c>
      <c r="GH24" s="66">
        <v>16</v>
      </c>
      <c r="GI24" s="66">
        <v>0</v>
      </c>
      <c r="GJ24" s="66">
        <v>7</v>
      </c>
      <c r="GK24" s="66">
        <v>12</v>
      </c>
      <c r="GL24" s="66">
        <v>12</v>
      </c>
      <c r="GM24" s="66">
        <v>13</v>
      </c>
      <c r="GN24" s="66">
        <v>20</v>
      </c>
      <c r="GO24" s="66">
        <v>8.75</v>
      </c>
      <c r="GP24" s="66">
        <v>8</v>
      </c>
      <c r="GQ24" s="66">
        <v>23</v>
      </c>
      <c r="GR24" s="66">
        <v>12</v>
      </c>
      <c r="GS24" s="66">
        <v>12</v>
      </c>
      <c r="GT24" s="66">
        <v>6</v>
      </c>
      <c r="GU24" s="66">
        <v>0</v>
      </c>
      <c r="GV24" s="66">
        <v>0</v>
      </c>
      <c r="GW24" s="66">
        <v>0</v>
      </c>
      <c r="GX24" s="66">
        <v>7</v>
      </c>
      <c r="GY24" s="66">
        <v>12</v>
      </c>
      <c r="GZ24" s="66">
        <v>12</v>
      </c>
      <c r="HA24" s="66">
        <v>12</v>
      </c>
      <c r="HB24" s="66">
        <v>0</v>
      </c>
      <c r="HC24" s="66">
        <v>0</v>
      </c>
      <c r="HD24" s="66">
        <v>0</v>
      </c>
      <c r="HE24" s="66">
        <v>0</v>
      </c>
      <c r="HF24" s="66">
        <v>0</v>
      </c>
      <c r="HG24" s="66">
        <v>0</v>
      </c>
      <c r="HH24" s="66">
        <v>10</v>
      </c>
      <c r="HI24" s="66">
        <v>0</v>
      </c>
      <c r="HJ24" s="66">
        <v>0</v>
      </c>
      <c r="HK24" s="66">
        <v>0</v>
      </c>
      <c r="HL24" s="66">
        <v>0</v>
      </c>
      <c r="HM24" s="66">
        <v>12</v>
      </c>
      <c r="HN24" s="66">
        <v>12</v>
      </c>
      <c r="HO24" s="66">
        <v>12</v>
      </c>
      <c r="HP24" s="66">
        <v>32</v>
      </c>
      <c r="HQ24" s="66">
        <v>40</v>
      </c>
      <c r="HR24" s="66">
        <v>40</v>
      </c>
      <c r="HS24" s="66">
        <v>24</v>
      </c>
      <c r="HT24" s="66">
        <v>8</v>
      </c>
      <c r="HU24" s="66">
        <v>8</v>
      </c>
      <c r="HV24" s="66">
        <v>8</v>
      </c>
      <c r="HW24" s="66">
        <v>30</v>
      </c>
      <c r="HX24" s="66">
        <v>8</v>
      </c>
      <c r="HY24" s="66">
        <v>8</v>
      </c>
      <c r="HZ24" s="66">
        <v>18.75</v>
      </c>
      <c r="IA24" s="66">
        <v>12</v>
      </c>
      <c r="IB24" s="66">
        <v>12</v>
      </c>
      <c r="IC24" s="66">
        <v>28</v>
      </c>
      <c r="ID24" s="66">
        <v>28</v>
      </c>
      <c r="IE24" s="66">
        <v>35</v>
      </c>
      <c r="IF24" s="66">
        <v>28</v>
      </c>
      <c r="IG24" s="66">
        <v>35</v>
      </c>
      <c r="IH24" s="66">
        <v>12</v>
      </c>
      <c r="II24" s="66">
        <v>18</v>
      </c>
      <c r="IJ24" s="66">
        <v>32</v>
      </c>
      <c r="IK24" s="66">
        <v>56</v>
      </c>
      <c r="IL24" s="66">
        <v>56</v>
      </c>
      <c r="IM24" s="66">
        <v>7</v>
      </c>
      <c r="IN24" s="66">
        <v>14</v>
      </c>
      <c r="IO24" s="66">
        <v>10</v>
      </c>
      <c r="IP24" s="66">
        <v>24</v>
      </c>
      <c r="IQ24" s="66">
        <v>20</v>
      </c>
      <c r="IR24" s="66">
        <f>7.5*3</f>
        <v>22.5</v>
      </c>
      <c r="IS24" s="66">
        <v>0</v>
      </c>
      <c r="IT24" s="66">
        <v>15</v>
      </c>
      <c r="IU24" s="66">
        <v>15</v>
      </c>
      <c r="IV24" s="66">
        <v>12</v>
      </c>
      <c r="IW24" s="66">
        <v>12</v>
      </c>
      <c r="IX24" s="66">
        <v>12</v>
      </c>
      <c r="IY24" s="66">
        <v>40</v>
      </c>
      <c r="IZ24" s="66">
        <v>0</v>
      </c>
      <c r="JA24" s="66">
        <v>0</v>
      </c>
      <c r="JB24" s="66">
        <v>15</v>
      </c>
      <c r="JC24" s="66">
        <v>12</v>
      </c>
      <c r="JD24" s="66">
        <v>12</v>
      </c>
      <c r="JE24" s="66">
        <v>30</v>
      </c>
      <c r="JF24" s="66">
        <v>32</v>
      </c>
      <c r="JG24" s="66">
        <v>32</v>
      </c>
      <c r="JH24" s="66">
        <v>2</v>
      </c>
      <c r="JI24" s="66">
        <v>56</v>
      </c>
      <c r="JJ24" s="66">
        <v>36</v>
      </c>
      <c r="JK24" s="66">
        <v>18</v>
      </c>
      <c r="JL24" s="66">
        <v>30</v>
      </c>
      <c r="JM24" s="66">
        <v>32</v>
      </c>
      <c r="JN24" s="66">
        <v>0</v>
      </c>
      <c r="JO24" s="66">
        <v>0</v>
      </c>
      <c r="JP24" s="66">
        <v>16</v>
      </c>
      <c r="JQ24" s="66">
        <v>12</v>
      </c>
      <c r="JR24" s="66">
        <v>68</v>
      </c>
      <c r="JS24" s="66">
        <f>10*8</f>
        <v>80</v>
      </c>
      <c r="JT24" s="66"/>
      <c r="JU24" s="66"/>
      <c r="JV24" s="66"/>
      <c r="JW24" s="66">
        <v>22</v>
      </c>
      <c r="JX24" s="66">
        <v>30</v>
      </c>
      <c r="JY24" s="66">
        <v>71.25</v>
      </c>
      <c r="JZ24" s="66">
        <v>65</v>
      </c>
      <c r="KA24" s="66">
        <v>32</v>
      </c>
      <c r="KB24" s="66">
        <v>0</v>
      </c>
      <c r="KC24" s="66">
        <v>0</v>
      </c>
      <c r="KD24" s="66">
        <v>30.75</v>
      </c>
      <c r="KE24" s="66">
        <v>71.25</v>
      </c>
      <c r="KF24" s="66">
        <v>27.5</v>
      </c>
      <c r="KG24" s="66">
        <v>19.5</v>
      </c>
      <c r="KH24" s="66">
        <v>64</v>
      </c>
      <c r="KI24" s="66">
        <v>32</v>
      </c>
      <c r="KJ24" s="66">
        <v>80</v>
      </c>
      <c r="KK24" s="66">
        <v>64</v>
      </c>
      <c r="KL24" s="66">
        <v>72</v>
      </c>
      <c r="KM24" s="66">
        <v>96</v>
      </c>
      <c r="KN24" s="66">
        <v>0</v>
      </c>
      <c r="KO24" s="66">
        <v>72</v>
      </c>
      <c r="KP24" s="66">
        <v>80</v>
      </c>
      <c r="KQ24" s="66">
        <v>40</v>
      </c>
      <c r="KR24" s="66">
        <v>40</v>
      </c>
      <c r="KS24" s="66">
        <v>80</v>
      </c>
      <c r="KT24" s="66">
        <v>88</v>
      </c>
      <c r="KU24" s="66">
        <v>20</v>
      </c>
      <c r="KV24" s="66">
        <v>16</v>
      </c>
      <c r="KW24" s="66">
        <v>16</v>
      </c>
      <c r="KX24" s="66">
        <v>40</v>
      </c>
      <c r="KY24" s="66">
        <v>88</v>
      </c>
      <c r="KZ24" s="66">
        <f>8*13</f>
        <v>104</v>
      </c>
      <c r="LA24" s="66">
        <v>76</v>
      </c>
      <c r="LB24" s="66">
        <v>34</v>
      </c>
      <c r="LC24" s="66">
        <v>48</v>
      </c>
      <c r="LD24" s="66">
        <v>0</v>
      </c>
      <c r="LE24" s="66">
        <v>0</v>
      </c>
      <c r="LF24" s="66">
        <v>48</v>
      </c>
      <c r="LG24" s="66">
        <v>38</v>
      </c>
      <c r="LH24" s="66">
        <v>4</v>
      </c>
      <c r="LI24" s="66">
        <v>102</v>
      </c>
      <c r="LJ24" s="66">
        <v>64</v>
      </c>
      <c r="LK24" s="66">
        <v>0</v>
      </c>
      <c r="LL24" s="66">
        <v>48</v>
      </c>
      <c r="LM24" s="66">
        <f>14*8</f>
        <v>112</v>
      </c>
      <c r="LN24" s="1114">
        <v>0</v>
      </c>
      <c r="LO24" s="1114">
        <v>0</v>
      </c>
      <c r="LP24" s="66">
        <v>49</v>
      </c>
      <c r="LQ24" s="66">
        <f>14*8</f>
        <v>112</v>
      </c>
      <c r="LR24" s="66">
        <v>94</v>
      </c>
      <c r="LS24" s="66">
        <v>56</v>
      </c>
      <c r="LT24" s="66">
        <v>96</v>
      </c>
      <c r="LU24" s="1130"/>
      <c r="LV24" s="1130"/>
      <c r="LW24" s="66">
        <v>4</v>
      </c>
      <c r="LX24" s="66">
        <v>40</v>
      </c>
      <c r="LY24" s="556">
        <v>40</v>
      </c>
      <c r="LZ24" s="556">
        <v>40</v>
      </c>
      <c r="MA24" s="1140"/>
      <c r="MB24" s="556">
        <v>4</v>
      </c>
      <c r="MC24" s="556">
        <v>4</v>
      </c>
      <c r="MD24" s="556">
        <v>12</v>
      </c>
      <c r="ME24" s="556">
        <v>4.5</v>
      </c>
      <c r="MF24" s="556">
        <v>7</v>
      </c>
      <c r="MG24" s="556">
        <v>40</v>
      </c>
      <c r="MH24" s="556">
        <v>115</v>
      </c>
      <c r="MI24" s="556">
        <v>95</v>
      </c>
      <c r="MJ24" s="556">
        <v>92</v>
      </c>
      <c r="MK24" s="556">
        <v>95.5</v>
      </c>
      <c r="ML24" s="556">
        <v>72</v>
      </c>
      <c r="MM24" s="556">
        <v>88</v>
      </c>
      <c r="MN24" s="556">
        <v>64</v>
      </c>
      <c r="MO24" s="556">
        <v>85</v>
      </c>
      <c r="MP24" s="556">
        <v>101</v>
      </c>
      <c r="MQ24" s="556">
        <v>51</v>
      </c>
      <c r="MR24" s="556">
        <v>55</v>
      </c>
      <c r="MS24" s="556">
        <v>24</v>
      </c>
      <c r="MT24" s="556">
        <v>20</v>
      </c>
      <c r="MU24" s="556">
        <v>32</v>
      </c>
      <c r="MV24" s="556">
        <v>32</v>
      </c>
      <c r="MW24" s="556">
        <v>4</v>
      </c>
      <c r="MX24" s="556">
        <v>47</v>
      </c>
      <c r="MY24" s="556">
        <v>31</v>
      </c>
      <c r="MZ24" s="556">
        <v>17</v>
      </c>
      <c r="NA24" s="556">
        <v>8</v>
      </c>
    </row>
    <row r="25" spans="1:365" s="65" customFormat="1" ht="15" customHeight="1">
      <c r="A25" s="67" t="s">
        <v>1183</v>
      </c>
      <c r="B25" s="66">
        <f t="shared" ref="B25" si="773">B24*30</f>
        <v>1050</v>
      </c>
      <c r="C25" s="66">
        <f t="shared" ref="C25:BN25" si="774">C24*30</f>
        <v>540</v>
      </c>
      <c r="D25" s="66">
        <f t="shared" si="774"/>
        <v>0</v>
      </c>
      <c r="E25" s="66">
        <f t="shared" si="774"/>
        <v>1740</v>
      </c>
      <c r="F25" s="66">
        <f t="shared" si="774"/>
        <v>150</v>
      </c>
      <c r="G25" s="66">
        <f t="shared" si="774"/>
        <v>225</v>
      </c>
      <c r="H25" s="66">
        <f t="shared" si="774"/>
        <v>0</v>
      </c>
      <c r="I25" s="66">
        <f t="shared" si="774"/>
        <v>600</v>
      </c>
      <c r="J25" s="66">
        <f t="shared" si="774"/>
        <v>420</v>
      </c>
      <c r="K25" s="66">
        <f t="shared" si="774"/>
        <v>0</v>
      </c>
      <c r="L25" s="66">
        <f t="shared" si="774"/>
        <v>0</v>
      </c>
      <c r="M25" s="66">
        <f t="shared" si="774"/>
        <v>0</v>
      </c>
      <c r="N25" s="66">
        <f t="shared" si="774"/>
        <v>0</v>
      </c>
      <c r="O25" s="66">
        <f t="shared" si="774"/>
        <v>0</v>
      </c>
      <c r="P25" s="66">
        <f t="shared" si="774"/>
        <v>390</v>
      </c>
      <c r="Q25" s="66">
        <f t="shared" si="774"/>
        <v>120</v>
      </c>
      <c r="R25" s="66">
        <f t="shared" si="774"/>
        <v>0</v>
      </c>
      <c r="S25" s="66">
        <f t="shared" si="774"/>
        <v>360</v>
      </c>
      <c r="T25" s="66">
        <f t="shared" si="774"/>
        <v>720</v>
      </c>
      <c r="U25" s="66">
        <f t="shared" si="774"/>
        <v>0</v>
      </c>
      <c r="V25" s="66">
        <f t="shared" si="774"/>
        <v>0</v>
      </c>
      <c r="W25" s="66">
        <f t="shared" si="774"/>
        <v>600</v>
      </c>
      <c r="X25" s="66">
        <f t="shared" si="774"/>
        <v>900</v>
      </c>
      <c r="Y25" s="66">
        <f t="shared" si="774"/>
        <v>240</v>
      </c>
      <c r="Z25" s="66">
        <f t="shared" si="774"/>
        <v>0</v>
      </c>
      <c r="AA25" s="66">
        <f t="shared" si="774"/>
        <v>60</v>
      </c>
      <c r="AB25" s="66">
        <f t="shared" si="774"/>
        <v>0</v>
      </c>
      <c r="AC25" s="66">
        <f t="shared" si="774"/>
        <v>180</v>
      </c>
      <c r="AD25" s="66">
        <f t="shared" si="774"/>
        <v>900</v>
      </c>
      <c r="AE25" s="66">
        <f t="shared" si="774"/>
        <v>0</v>
      </c>
      <c r="AF25" s="66">
        <f t="shared" si="774"/>
        <v>90</v>
      </c>
      <c r="AG25" s="66">
        <f t="shared" si="774"/>
        <v>0</v>
      </c>
      <c r="AH25" s="66">
        <f t="shared" si="774"/>
        <v>0</v>
      </c>
      <c r="AI25" s="66">
        <f t="shared" si="774"/>
        <v>0</v>
      </c>
      <c r="AJ25" s="66">
        <f t="shared" si="774"/>
        <v>360</v>
      </c>
      <c r="AK25" s="66">
        <f t="shared" si="774"/>
        <v>0</v>
      </c>
      <c r="AL25" s="66">
        <f t="shared" si="774"/>
        <v>0</v>
      </c>
      <c r="AM25" s="66">
        <f t="shared" si="774"/>
        <v>0</v>
      </c>
      <c r="AN25" s="66">
        <f t="shared" si="774"/>
        <v>0</v>
      </c>
      <c r="AO25" s="66">
        <f t="shared" si="774"/>
        <v>0</v>
      </c>
      <c r="AP25" s="66">
        <f t="shared" si="774"/>
        <v>720</v>
      </c>
      <c r="AQ25" s="66">
        <f t="shared" si="774"/>
        <v>450</v>
      </c>
      <c r="AR25" s="66">
        <f t="shared" si="774"/>
        <v>540</v>
      </c>
      <c r="AS25" s="66">
        <f t="shared" si="774"/>
        <v>210</v>
      </c>
      <c r="AT25" s="66">
        <f t="shared" si="774"/>
        <v>0</v>
      </c>
      <c r="AU25" s="66">
        <f>AU24*30</f>
        <v>60</v>
      </c>
      <c r="AV25" s="66">
        <f t="shared" si="774"/>
        <v>0</v>
      </c>
      <c r="AW25" s="66">
        <f t="shared" si="774"/>
        <v>225</v>
      </c>
      <c r="AX25" s="66">
        <f t="shared" si="774"/>
        <v>0</v>
      </c>
      <c r="AY25" s="66">
        <f t="shared" si="774"/>
        <v>0</v>
      </c>
      <c r="AZ25" s="66">
        <f t="shared" si="774"/>
        <v>240</v>
      </c>
      <c r="BA25" s="66">
        <f t="shared" si="774"/>
        <v>120</v>
      </c>
      <c r="BB25" s="66">
        <f t="shared" si="774"/>
        <v>210</v>
      </c>
      <c r="BC25" s="66">
        <f t="shared" si="774"/>
        <v>360</v>
      </c>
      <c r="BD25" s="66">
        <f t="shared" si="774"/>
        <v>750</v>
      </c>
      <c r="BE25" s="66">
        <f t="shared" si="774"/>
        <v>900</v>
      </c>
      <c r="BF25" s="66">
        <f t="shared" si="774"/>
        <v>0</v>
      </c>
      <c r="BG25" s="66">
        <f t="shared" si="774"/>
        <v>450</v>
      </c>
      <c r="BH25" s="66">
        <f t="shared" si="774"/>
        <v>480</v>
      </c>
      <c r="BI25" s="66">
        <f t="shared" si="774"/>
        <v>195</v>
      </c>
      <c r="BJ25" s="66">
        <f t="shared" si="774"/>
        <v>300</v>
      </c>
      <c r="BK25" s="66">
        <f t="shared" si="774"/>
        <v>0</v>
      </c>
      <c r="BL25" s="66">
        <f t="shared" si="774"/>
        <v>0</v>
      </c>
      <c r="BM25" s="66">
        <f t="shared" si="774"/>
        <v>450</v>
      </c>
      <c r="BN25" s="66">
        <f t="shared" si="774"/>
        <v>0</v>
      </c>
      <c r="BO25" s="66">
        <f t="shared" ref="BO25:DZ25" si="775">BO24*30</f>
        <v>780</v>
      </c>
      <c r="BP25" s="66">
        <f t="shared" si="775"/>
        <v>45</v>
      </c>
      <c r="BQ25" s="66">
        <f t="shared" si="775"/>
        <v>480</v>
      </c>
      <c r="BR25" s="66">
        <f t="shared" si="775"/>
        <v>1575</v>
      </c>
      <c r="BS25" s="66">
        <f t="shared" si="775"/>
        <v>1260</v>
      </c>
      <c r="BT25" s="66">
        <f t="shared" si="775"/>
        <v>1260</v>
      </c>
      <c r="BU25" s="66">
        <f t="shared" si="775"/>
        <v>360</v>
      </c>
      <c r="BV25" s="66">
        <f t="shared" si="775"/>
        <v>45</v>
      </c>
      <c r="BW25" s="66">
        <f t="shared" si="775"/>
        <v>180</v>
      </c>
      <c r="BX25" s="66">
        <f t="shared" si="775"/>
        <v>240</v>
      </c>
      <c r="BY25" s="66">
        <f t="shared" si="775"/>
        <v>75</v>
      </c>
      <c r="BZ25" s="66">
        <f t="shared" si="775"/>
        <v>0</v>
      </c>
      <c r="CA25" s="66">
        <f t="shared" si="775"/>
        <v>180</v>
      </c>
      <c r="CB25" s="66">
        <f t="shared" si="775"/>
        <v>120</v>
      </c>
      <c r="CC25" s="66">
        <f t="shared" si="775"/>
        <v>0</v>
      </c>
      <c r="CD25" s="66">
        <f t="shared" si="775"/>
        <v>480</v>
      </c>
      <c r="CE25" s="66">
        <f t="shared" si="775"/>
        <v>120</v>
      </c>
      <c r="CF25" s="66">
        <f t="shared" si="775"/>
        <v>240</v>
      </c>
      <c r="CG25" s="66">
        <f t="shared" si="775"/>
        <v>0</v>
      </c>
      <c r="CH25" s="66">
        <f t="shared" si="775"/>
        <v>0</v>
      </c>
      <c r="CI25" s="66">
        <f t="shared" si="775"/>
        <v>0</v>
      </c>
      <c r="CJ25" s="66">
        <f t="shared" si="775"/>
        <v>150</v>
      </c>
      <c r="CK25" s="66">
        <f t="shared" si="775"/>
        <v>30</v>
      </c>
      <c r="CL25" s="66">
        <f t="shared" si="775"/>
        <v>0</v>
      </c>
      <c r="CM25" s="66">
        <f t="shared" si="775"/>
        <v>120</v>
      </c>
      <c r="CN25" s="66">
        <f t="shared" si="775"/>
        <v>0</v>
      </c>
      <c r="CO25" s="66">
        <f t="shared" si="775"/>
        <v>360</v>
      </c>
      <c r="CP25" s="66">
        <f t="shared" si="775"/>
        <v>450</v>
      </c>
      <c r="CQ25" s="66">
        <f t="shared" si="775"/>
        <v>0</v>
      </c>
      <c r="CR25" s="66">
        <f t="shared" si="775"/>
        <v>360</v>
      </c>
      <c r="CS25" s="66">
        <f t="shared" si="775"/>
        <v>480</v>
      </c>
      <c r="CT25" s="66">
        <f t="shared" si="775"/>
        <v>225</v>
      </c>
      <c r="CU25" s="66">
        <f t="shared" si="775"/>
        <v>900</v>
      </c>
      <c r="CV25" s="66">
        <f t="shared" si="775"/>
        <v>0</v>
      </c>
      <c r="CW25" s="66">
        <f t="shared" si="775"/>
        <v>720</v>
      </c>
      <c r="CX25" s="66">
        <f t="shared" si="775"/>
        <v>600</v>
      </c>
      <c r="CY25" s="66">
        <f t="shared" si="775"/>
        <v>900</v>
      </c>
      <c r="CZ25" s="66">
        <f t="shared" si="775"/>
        <v>360</v>
      </c>
      <c r="DA25" s="66">
        <f t="shared" si="775"/>
        <v>960</v>
      </c>
      <c r="DB25" s="66">
        <f t="shared" si="775"/>
        <v>960</v>
      </c>
      <c r="DC25" s="66">
        <f t="shared" si="775"/>
        <v>240</v>
      </c>
      <c r="DD25" s="66">
        <f t="shared" si="775"/>
        <v>690</v>
      </c>
      <c r="DE25" s="66">
        <f t="shared" si="775"/>
        <v>240</v>
      </c>
      <c r="DF25" s="66">
        <f t="shared" si="775"/>
        <v>0</v>
      </c>
      <c r="DG25" s="66">
        <f t="shared" si="775"/>
        <v>0</v>
      </c>
      <c r="DH25" s="66">
        <f t="shared" si="775"/>
        <v>0</v>
      </c>
      <c r="DI25" s="66">
        <f t="shared" si="775"/>
        <v>0</v>
      </c>
      <c r="DJ25" s="66">
        <f t="shared" si="775"/>
        <v>600</v>
      </c>
      <c r="DK25" s="66">
        <f t="shared" si="775"/>
        <v>960</v>
      </c>
      <c r="DL25" s="66">
        <f t="shared" si="775"/>
        <v>262.5</v>
      </c>
      <c r="DM25" s="66">
        <f t="shared" si="775"/>
        <v>120</v>
      </c>
      <c r="DN25" s="66">
        <f t="shared" si="775"/>
        <v>262.5</v>
      </c>
      <c r="DO25" s="66">
        <f t="shared" si="775"/>
        <v>0</v>
      </c>
      <c r="DP25" s="66">
        <f t="shared" si="775"/>
        <v>480</v>
      </c>
      <c r="DQ25" s="66">
        <f t="shared" si="775"/>
        <v>720</v>
      </c>
      <c r="DR25" s="66">
        <f t="shared" si="775"/>
        <v>2160</v>
      </c>
      <c r="DS25" s="66">
        <f t="shared" si="775"/>
        <v>1350</v>
      </c>
      <c r="DT25" s="66">
        <f t="shared" si="775"/>
        <v>780</v>
      </c>
      <c r="DU25" s="66">
        <f t="shared" si="775"/>
        <v>240</v>
      </c>
      <c r="DV25" s="66">
        <f t="shared" si="775"/>
        <v>480</v>
      </c>
      <c r="DW25" s="66">
        <f t="shared" si="775"/>
        <v>240</v>
      </c>
      <c r="DX25" s="66">
        <f t="shared" si="775"/>
        <v>480</v>
      </c>
      <c r="DY25" s="66">
        <f t="shared" si="775"/>
        <v>1230</v>
      </c>
      <c r="DZ25" s="66">
        <f t="shared" si="775"/>
        <v>810</v>
      </c>
      <c r="EA25" s="66">
        <f t="shared" ref="EA25:GL25" si="776">EA24*30</f>
        <v>810</v>
      </c>
      <c r="EB25" s="66">
        <f t="shared" si="776"/>
        <v>600</v>
      </c>
      <c r="EC25" s="66">
        <f t="shared" si="776"/>
        <v>720</v>
      </c>
      <c r="ED25" s="66">
        <f t="shared" si="776"/>
        <v>360</v>
      </c>
      <c r="EE25" s="66">
        <f t="shared" si="776"/>
        <v>0</v>
      </c>
      <c r="EF25" s="66">
        <f t="shared" si="776"/>
        <v>360</v>
      </c>
      <c r="EG25" s="66">
        <f t="shared" si="776"/>
        <v>840</v>
      </c>
      <c r="EH25" s="66">
        <f t="shared" si="776"/>
        <v>840</v>
      </c>
      <c r="EI25" s="66">
        <f t="shared" si="776"/>
        <v>600</v>
      </c>
      <c r="EJ25" s="66">
        <f t="shared" si="776"/>
        <v>480</v>
      </c>
      <c r="EK25" s="66">
        <f t="shared" si="776"/>
        <v>0</v>
      </c>
      <c r="EL25" s="66">
        <f t="shared" si="776"/>
        <v>0</v>
      </c>
      <c r="EM25" s="66">
        <f t="shared" si="776"/>
        <v>180</v>
      </c>
      <c r="EN25" s="66">
        <f t="shared" si="776"/>
        <v>1500</v>
      </c>
      <c r="EO25" s="66">
        <f t="shared" si="776"/>
        <v>750</v>
      </c>
      <c r="EP25" s="66">
        <f t="shared" si="776"/>
        <v>750</v>
      </c>
      <c r="EQ25" s="66">
        <f t="shared" si="776"/>
        <v>0</v>
      </c>
      <c r="ER25" s="66">
        <f t="shared" si="776"/>
        <v>0</v>
      </c>
      <c r="ES25" s="66">
        <f t="shared" si="776"/>
        <v>0</v>
      </c>
      <c r="ET25" s="66">
        <f t="shared" si="776"/>
        <v>960</v>
      </c>
      <c r="EU25" s="66">
        <f t="shared" si="776"/>
        <v>660</v>
      </c>
      <c r="EV25" s="66">
        <f t="shared" si="776"/>
        <v>600</v>
      </c>
      <c r="EW25" s="66">
        <f t="shared" si="776"/>
        <v>480</v>
      </c>
      <c r="EX25" s="66">
        <f t="shared" si="776"/>
        <v>480</v>
      </c>
      <c r="EY25" s="66">
        <f t="shared" si="776"/>
        <v>0</v>
      </c>
      <c r="EZ25" s="66">
        <f t="shared" si="776"/>
        <v>0</v>
      </c>
      <c r="FA25" s="66">
        <f t="shared" si="776"/>
        <v>480</v>
      </c>
      <c r="FB25" s="66">
        <f t="shared" si="776"/>
        <v>480</v>
      </c>
      <c r="FC25" s="66">
        <f t="shared" si="776"/>
        <v>360</v>
      </c>
      <c r="FD25" s="66">
        <f t="shared" si="776"/>
        <v>240</v>
      </c>
      <c r="FE25" s="66">
        <f t="shared" si="776"/>
        <v>480</v>
      </c>
      <c r="FF25" s="66">
        <f t="shared" si="776"/>
        <v>240</v>
      </c>
      <c r="FG25" s="66">
        <f t="shared" si="776"/>
        <v>0</v>
      </c>
      <c r="FH25" s="66">
        <f t="shared" si="776"/>
        <v>240</v>
      </c>
      <c r="FI25" s="66">
        <f t="shared" si="776"/>
        <v>360</v>
      </c>
      <c r="FJ25" s="66">
        <f t="shared" si="776"/>
        <v>360</v>
      </c>
      <c r="FK25" s="66">
        <f t="shared" si="776"/>
        <v>1260</v>
      </c>
      <c r="FL25" s="66">
        <f t="shared" si="776"/>
        <v>1440</v>
      </c>
      <c r="FM25" s="66">
        <f t="shared" si="776"/>
        <v>1200</v>
      </c>
      <c r="FN25" s="66">
        <f t="shared" si="776"/>
        <v>480</v>
      </c>
      <c r="FO25" s="66">
        <f t="shared" si="776"/>
        <v>960</v>
      </c>
      <c r="FP25" s="66">
        <f t="shared" si="776"/>
        <v>540</v>
      </c>
      <c r="FQ25" s="66">
        <f t="shared" si="776"/>
        <v>480</v>
      </c>
      <c r="FR25" s="66">
        <f t="shared" si="776"/>
        <v>480</v>
      </c>
      <c r="FS25" s="66">
        <f t="shared" si="776"/>
        <v>240</v>
      </c>
      <c r="FT25" s="66">
        <f t="shared" si="776"/>
        <v>240</v>
      </c>
      <c r="FU25" s="66">
        <f t="shared" si="776"/>
        <v>240</v>
      </c>
      <c r="FV25" s="66">
        <f t="shared" si="776"/>
        <v>420</v>
      </c>
      <c r="FW25" s="66">
        <f t="shared" si="776"/>
        <v>120</v>
      </c>
      <c r="FX25" s="66">
        <f t="shared" si="776"/>
        <v>0</v>
      </c>
      <c r="FY25" s="66">
        <f t="shared" si="776"/>
        <v>120</v>
      </c>
      <c r="FZ25" s="66">
        <f t="shared" si="776"/>
        <v>420</v>
      </c>
      <c r="GA25" s="66">
        <f t="shared" si="776"/>
        <v>150</v>
      </c>
      <c r="GB25" s="66">
        <f t="shared" si="776"/>
        <v>480</v>
      </c>
      <c r="GC25" s="66">
        <f t="shared" si="776"/>
        <v>630</v>
      </c>
      <c r="GD25" s="66">
        <f t="shared" si="776"/>
        <v>240</v>
      </c>
      <c r="GE25" s="66">
        <f t="shared" si="776"/>
        <v>360</v>
      </c>
      <c r="GF25" s="66">
        <f t="shared" si="776"/>
        <v>360</v>
      </c>
      <c r="GG25" s="66">
        <f t="shared" si="776"/>
        <v>0</v>
      </c>
      <c r="GH25" s="66">
        <f t="shared" si="776"/>
        <v>480</v>
      </c>
      <c r="GI25" s="66">
        <f t="shared" si="776"/>
        <v>0</v>
      </c>
      <c r="GJ25" s="66">
        <f t="shared" si="776"/>
        <v>210</v>
      </c>
      <c r="GK25" s="66">
        <f t="shared" si="776"/>
        <v>360</v>
      </c>
      <c r="GL25" s="66">
        <f t="shared" si="776"/>
        <v>360</v>
      </c>
      <c r="GM25" s="66">
        <f t="shared" ref="GM25:IX25" si="777">GM24*30</f>
        <v>390</v>
      </c>
      <c r="GN25" s="66">
        <f t="shared" si="777"/>
        <v>600</v>
      </c>
      <c r="GO25" s="66">
        <f t="shared" si="777"/>
        <v>262.5</v>
      </c>
      <c r="GP25" s="66">
        <f t="shared" si="777"/>
        <v>240</v>
      </c>
      <c r="GQ25" s="66">
        <f t="shared" si="777"/>
        <v>690</v>
      </c>
      <c r="GR25" s="66">
        <f t="shared" si="777"/>
        <v>360</v>
      </c>
      <c r="GS25" s="66">
        <f t="shared" si="777"/>
        <v>360</v>
      </c>
      <c r="GT25" s="66">
        <f t="shared" si="777"/>
        <v>180</v>
      </c>
      <c r="GU25" s="66">
        <f t="shared" si="777"/>
        <v>0</v>
      </c>
      <c r="GV25" s="66">
        <f t="shared" si="777"/>
        <v>0</v>
      </c>
      <c r="GW25" s="66">
        <f t="shared" si="777"/>
        <v>0</v>
      </c>
      <c r="GX25" s="66">
        <f t="shared" si="777"/>
        <v>210</v>
      </c>
      <c r="GY25" s="66">
        <f t="shared" si="777"/>
        <v>360</v>
      </c>
      <c r="GZ25" s="66">
        <f>GZ24*30</f>
        <v>360</v>
      </c>
      <c r="HA25" s="66">
        <f>HA24*30</f>
        <v>360</v>
      </c>
      <c r="HB25" s="66">
        <f t="shared" si="777"/>
        <v>0</v>
      </c>
      <c r="HC25" s="66">
        <f t="shared" si="777"/>
        <v>0</v>
      </c>
      <c r="HD25" s="66">
        <f t="shared" si="777"/>
        <v>0</v>
      </c>
      <c r="HE25" s="66">
        <f t="shared" si="777"/>
        <v>0</v>
      </c>
      <c r="HF25" s="66">
        <f t="shared" si="777"/>
        <v>0</v>
      </c>
      <c r="HG25" s="66">
        <f t="shared" si="777"/>
        <v>0</v>
      </c>
      <c r="HH25" s="66">
        <f t="shared" si="777"/>
        <v>300</v>
      </c>
      <c r="HI25" s="66">
        <f t="shared" si="777"/>
        <v>0</v>
      </c>
      <c r="HJ25" s="66">
        <f t="shared" si="777"/>
        <v>0</v>
      </c>
      <c r="HK25" s="66">
        <f t="shared" si="777"/>
        <v>0</v>
      </c>
      <c r="HL25" s="66">
        <f t="shared" si="777"/>
        <v>0</v>
      </c>
      <c r="HM25" s="66">
        <f t="shared" si="777"/>
        <v>360</v>
      </c>
      <c r="HN25" s="66">
        <f t="shared" si="777"/>
        <v>360</v>
      </c>
      <c r="HO25" s="66">
        <f t="shared" si="777"/>
        <v>360</v>
      </c>
      <c r="HP25" s="66">
        <f t="shared" si="777"/>
        <v>960</v>
      </c>
      <c r="HQ25" s="66">
        <f t="shared" si="777"/>
        <v>1200</v>
      </c>
      <c r="HR25" s="66">
        <f t="shared" si="777"/>
        <v>1200</v>
      </c>
      <c r="HS25" s="66">
        <f t="shared" si="777"/>
        <v>720</v>
      </c>
      <c r="HT25" s="66">
        <f t="shared" si="777"/>
        <v>240</v>
      </c>
      <c r="HU25" s="66">
        <f t="shared" si="777"/>
        <v>240</v>
      </c>
      <c r="HV25" s="66">
        <f t="shared" si="777"/>
        <v>240</v>
      </c>
      <c r="HW25" s="66">
        <f t="shared" si="777"/>
        <v>900</v>
      </c>
      <c r="HX25" s="66">
        <f t="shared" si="777"/>
        <v>240</v>
      </c>
      <c r="HY25" s="66">
        <f t="shared" si="777"/>
        <v>240</v>
      </c>
      <c r="HZ25" s="66">
        <f t="shared" si="777"/>
        <v>562.5</v>
      </c>
      <c r="IA25" s="66">
        <f t="shared" si="777"/>
        <v>360</v>
      </c>
      <c r="IB25" s="66">
        <f t="shared" si="777"/>
        <v>360</v>
      </c>
      <c r="IC25" s="66">
        <f t="shared" si="777"/>
        <v>840</v>
      </c>
      <c r="ID25" s="66">
        <f t="shared" si="777"/>
        <v>840</v>
      </c>
      <c r="IE25" s="66">
        <f t="shared" si="777"/>
        <v>1050</v>
      </c>
      <c r="IF25" s="66">
        <f t="shared" si="777"/>
        <v>840</v>
      </c>
      <c r="IG25" s="66">
        <f t="shared" si="777"/>
        <v>1050</v>
      </c>
      <c r="IH25" s="66">
        <f t="shared" si="777"/>
        <v>360</v>
      </c>
      <c r="II25" s="66">
        <f t="shared" si="777"/>
        <v>540</v>
      </c>
      <c r="IJ25" s="66">
        <f t="shared" si="777"/>
        <v>960</v>
      </c>
      <c r="IK25" s="66">
        <f t="shared" si="777"/>
        <v>1680</v>
      </c>
      <c r="IL25" s="66">
        <f t="shared" si="777"/>
        <v>1680</v>
      </c>
      <c r="IM25" s="66">
        <f t="shared" si="777"/>
        <v>210</v>
      </c>
      <c r="IN25" s="66">
        <f t="shared" si="777"/>
        <v>420</v>
      </c>
      <c r="IO25" s="66">
        <f t="shared" si="777"/>
        <v>300</v>
      </c>
      <c r="IP25" s="66">
        <f t="shared" si="777"/>
        <v>720</v>
      </c>
      <c r="IQ25" s="66">
        <f t="shared" si="777"/>
        <v>600</v>
      </c>
      <c r="IR25" s="66">
        <f t="shared" si="777"/>
        <v>675</v>
      </c>
      <c r="IS25" s="66">
        <f t="shared" si="777"/>
        <v>0</v>
      </c>
      <c r="IT25" s="66">
        <f t="shared" si="777"/>
        <v>450</v>
      </c>
      <c r="IU25" s="66">
        <f t="shared" si="777"/>
        <v>450</v>
      </c>
      <c r="IV25" s="66">
        <f t="shared" si="777"/>
        <v>360</v>
      </c>
      <c r="IW25" s="66">
        <f t="shared" si="777"/>
        <v>360</v>
      </c>
      <c r="IX25" s="66">
        <f t="shared" si="777"/>
        <v>360</v>
      </c>
      <c r="IY25" s="66">
        <f t="shared" ref="IY25:KC25" si="778">IY24*30</f>
        <v>1200</v>
      </c>
      <c r="IZ25" s="66">
        <f t="shared" si="778"/>
        <v>0</v>
      </c>
      <c r="JA25" s="66">
        <f t="shared" si="778"/>
        <v>0</v>
      </c>
      <c r="JB25" s="66">
        <f t="shared" si="778"/>
        <v>450</v>
      </c>
      <c r="JC25" s="66">
        <f t="shared" si="778"/>
        <v>360</v>
      </c>
      <c r="JD25" s="66">
        <f t="shared" si="778"/>
        <v>360</v>
      </c>
      <c r="JE25" s="66">
        <f t="shared" si="778"/>
        <v>900</v>
      </c>
      <c r="JF25" s="66">
        <f t="shared" si="778"/>
        <v>960</v>
      </c>
      <c r="JG25" s="66">
        <f t="shared" si="778"/>
        <v>960</v>
      </c>
      <c r="JH25" s="66">
        <f t="shared" si="778"/>
        <v>60</v>
      </c>
      <c r="JI25" s="66">
        <f t="shared" si="778"/>
        <v>1680</v>
      </c>
      <c r="JJ25" s="66">
        <f t="shared" si="778"/>
        <v>1080</v>
      </c>
      <c r="JK25" s="66">
        <f t="shared" si="778"/>
        <v>540</v>
      </c>
      <c r="JL25" s="66">
        <f t="shared" si="778"/>
        <v>900</v>
      </c>
      <c r="JM25" s="66">
        <f t="shared" si="778"/>
        <v>960</v>
      </c>
      <c r="JN25" s="66">
        <f t="shared" si="778"/>
        <v>0</v>
      </c>
      <c r="JO25" s="66">
        <f t="shared" si="778"/>
        <v>0</v>
      </c>
      <c r="JP25" s="66">
        <f t="shared" si="778"/>
        <v>480</v>
      </c>
      <c r="JQ25" s="66">
        <f t="shared" si="778"/>
        <v>360</v>
      </c>
      <c r="JR25" s="66">
        <f t="shared" si="778"/>
        <v>2040</v>
      </c>
      <c r="JS25" s="66">
        <f t="shared" si="778"/>
        <v>2400</v>
      </c>
      <c r="JT25" s="66">
        <v>354</v>
      </c>
      <c r="JU25" s="66">
        <f t="shared" si="778"/>
        <v>0</v>
      </c>
      <c r="JV25" s="66">
        <f t="shared" si="778"/>
        <v>0</v>
      </c>
      <c r="JW25" s="66">
        <f t="shared" si="778"/>
        <v>660</v>
      </c>
      <c r="JX25" s="66">
        <f t="shared" si="778"/>
        <v>900</v>
      </c>
      <c r="JY25" s="66">
        <f t="shared" si="778"/>
        <v>2137.5</v>
      </c>
      <c r="JZ25" s="66">
        <f t="shared" si="778"/>
        <v>1950</v>
      </c>
      <c r="KA25" s="66">
        <f t="shared" si="778"/>
        <v>960</v>
      </c>
      <c r="KB25" s="66">
        <f t="shared" si="778"/>
        <v>0</v>
      </c>
      <c r="KC25" s="66">
        <f t="shared" si="778"/>
        <v>0</v>
      </c>
      <c r="KD25" s="66">
        <f t="shared" ref="KD25:KY25" si="779">KD24*30</f>
        <v>922.5</v>
      </c>
      <c r="KE25" s="66">
        <f t="shared" si="779"/>
        <v>2137.5</v>
      </c>
      <c r="KF25" s="66">
        <f t="shared" si="779"/>
        <v>825</v>
      </c>
      <c r="KG25" s="66">
        <f t="shared" si="779"/>
        <v>585</v>
      </c>
      <c r="KH25" s="66">
        <f t="shared" si="779"/>
        <v>1920</v>
      </c>
      <c r="KI25" s="66">
        <f t="shared" si="779"/>
        <v>960</v>
      </c>
      <c r="KJ25" s="66">
        <f t="shared" si="779"/>
        <v>2400</v>
      </c>
      <c r="KK25" s="66">
        <f t="shared" si="779"/>
        <v>1920</v>
      </c>
      <c r="KL25" s="66">
        <f t="shared" si="779"/>
        <v>2160</v>
      </c>
      <c r="KM25" s="66">
        <f t="shared" si="779"/>
        <v>2880</v>
      </c>
      <c r="KN25" s="66">
        <f t="shared" si="779"/>
        <v>0</v>
      </c>
      <c r="KO25" s="66">
        <f t="shared" si="779"/>
        <v>2160</v>
      </c>
      <c r="KP25" s="66">
        <f t="shared" si="779"/>
        <v>2400</v>
      </c>
      <c r="KQ25" s="66">
        <f t="shared" si="779"/>
        <v>1200</v>
      </c>
      <c r="KR25" s="66">
        <f t="shared" si="779"/>
        <v>1200</v>
      </c>
      <c r="KS25" s="66">
        <f t="shared" si="779"/>
        <v>2400</v>
      </c>
      <c r="KT25" s="66">
        <f t="shared" si="779"/>
        <v>2640</v>
      </c>
      <c r="KU25" s="66">
        <f t="shared" si="779"/>
        <v>600</v>
      </c>
      <c r="KV25" s="66">
        <f t="shared" si="779"/>
        <v>480</v>
      </c>
      <c r="KW25" s="66">
        <f t="shared" si="779"/>
        <v>480</v>
      </c>
      <c r="KX25" s="66">
        <f t="shared" si="779"/>
        <v>1200</v>
      </c>
      <c r="KY25" s="66">
        <f t="shared" si="779"/>
        <v>2640</v>
      </c>
      <c r="KZ25" s="66">
        <f t="shared" ref="KZ25:LX25" si="780">KZ24*30</f>
        <v>3120</v>
      </c>
      <c r="LA25" s="66">
        <f t="shared" si="780"/>
        <v>2280</v>
      </c>
      <c r="LB25" s="66">
        <f t="shared" si="780"/>
        <v>1020</v>
      </c>
      <c r="LC25" s="66">
        <f t="shared" si="780"/>
        <v>1440</v>
      </c>
      <c r="LD25" s="66">
        <f t="shared" si="780"/>
        <v>0</v>
      </c>
      <c r="LE25" s="66">
        <f t="shared" si="780"/>
        <v>0</v>
      </c>
      <c r="LF25" s="66">
        <f t="shared" si="780"/>
        <v>1440</v>
      </c>
      <c r="LG25" s="66">
        <f t="shared" si="780"/>
        <v>1140</v>
      </c>
      <c r="LH25" s="66">
        <f t="shared" si="780"/>
        <v>120</v>
      </c>
      <c r="LI25" s="66">
        <f t="shared" si="780"/>
        <v>3060</v>
      </c>
      <c r="LJ25" s="66">
        <f t="shared" si="780"/>
        <v>1920</v>
      </c>
      <c r="LK25" s="66">
        <f t="shared" si="780"/>
        <v>0</v>
      </c>
      <c r="LL25" s="66">
        <f t="shared" si="780"/>
        <v>1440</v>
      </c>
      <c r="LM25" s="66">
        <f t="shared" si="780"/>
        <v>3360</v>
      </c>
      <c r="LN25" s="1114">
        <f t="shared" ref="LN25:LO25" si="781">LN24*30</f>
        <v>0</v>
      </c>
      <c r="LO25" s="1114">
        <f t="shared" si="781"/>
        <v>0</v>
      </c>
      <c r="LP25" s="66">
        <f t="shared" si="780"/>
        <v>1470</v>
      </c>
      <c r="LQ25" s="66">
        <f t="shared" si="780"/>
        <v>3360</v>
      </c>
      <c r="LR25" s="66">
        <f t="shared" si="780"/>
        <v>2820</v>
      </c>
      <c r="LS25" s="66">
        <f t="shared" si="780"/>
        <v>1680</v>
      </c>
      <c r="LT25" s="66">
        <f t="shared" si="780"/>
        <v>2880</v>
      </c>
      <c r="LU25" s="1130">
        <f t="shared" si="780"/>
        <v>0</v>
      </c>
      <c r="LV25" s="1130">
        <f t="shared" si="780"/>
        <v>0</v>
      </c>
      <c r="LW25" s="66">
        <f t="shared" si="780"/>
        <v>120</v>
      </c>
      <c r="LX25" s="66">
        <f t="shared" si="780"/>
        <v>1200</v>
      </c>
      <c r="LY25" s="556">
        <f t="shared" ref="LY25:NA25" si="782">LY24*30</f>
        <v>1200</v>
      </c>
      <c r="LZ25" s="556">
        <f t="shared" si="782"/>
        <v>1200</v>
      </c>
      <c r="MA25" s="1140">
        <f t="shared" si="782"/>
        <v>0</v>
      </c>
      <c r="MB25" s="556">
        <f t="shared" si="782"/>
        <v>120</v>
      </c>
      <c r="MC25" s="556">
        <f t="shared" si="782"/>
        <v>120</v>
      </c>
      <c r="MD25" s="556">
        <f t="shared" si="782"/>
        <v>360</v>
      </c>
      <c r="ME25" s="556">
        <f t="shared" si="782"/>
        <v>135</v>
      </c>
      <c r="MF25" s="556">
        <f t="shared" si="782"/>
        <v>210</v>
      </c>
      <c r="MG25" s="556">
        <f t="shared" si="782"/>
        <v>1200</v>
      </c>
      <c r="MH25" s="556">
        <f t="shared" si="782"/>
        <v>3450</v>
      </c>
      <c r="MI25" s="556">
        <f t="shared" si="782"/>
        <v>2850</v>
      </c>
      <c r="MJ25" s="556">
        <f t="shared" si="782"/>
        <v>2760</v>
      </c>
      <c r="MK25" s="556">
        <f t="shared" si="782"/>
        <v>2865</v>
      </c>
      <c r="ML25" s="556">
        <f t="shared" si="782"/>
        <v>2160</v>
      </c>
      <c r="MM25" s="556">
        <f t="shared" si="782"/>
        <v>2640</v>
      </c>
      <c r="MN25" s="556">
        <f t="shared" si="782"/>
        <v>1920</v>
      </c>
      <c r="MO25" s="556">
        <f t="shared" si="782"/>
        <v>2550</v>
      </c>
      <c r="MP25" s="556">
        <f t="shared" si="782"/>
        <v>3030</v>
      </c>
      <c r="MQ25" s="556">
        <f t="shared" si="782"/>
        <v>1530</v>
      </c>
      <c r="MR25" s="556">
        <f t="shared" si="782"/>
        <v>1650</v>
      </c>
      <c r="MS25" s="556">
        <f t="shared" si="782"/>
        <v>720</v>
      </c>
      <c r="MT25" s="556">
        <f t="shared" si="782"/>
        <v>600</v>
      </c>
      <c r="MU25" s="556">
        <f t="shared" si="782"/>
        <v>960</v>
      </c>
      <c r="MV25" s="556">
        <f t="shared" si="782"/>
        <v>960</v>
      </c>
      <c r="MW25" s="556">
        <f t="shared" si="782"/>
        <v>120</v>
      </c>
      <c r="MX25" s="556">
        <f t="shared" si="782"/>
        <v>1410</v>
      </c>
      <c r="MY25" s="556">
        <f t="shared" si="782"/>
        <v>930</v>
      </c>
      <c r="MZ25" s="556">
        <f t="shared" si="782"/>
        <v>510</v>
      </c>
      <c r="NA25" s="556">
        <f t="shared" si="782"/>
        <v>240</v>
      </c>
    </row>
    <row r="26" spans="1:365" s="195" customFormat="1" ht="15" customHeight="1">
      <c r="A26" s="67" t="s">
        <v>1184</v>
      </c>
      <c r="B26" s="284">
        <f t="shared" ref="B26" si="783">B25/2.45</f>
        <v>428.57142857142856</v>
      </c>
      <c r="C26" s="284">
        <f t="shared" ref="C26:BN26" si="784">C25/2.45</f>
        <v>220.40816326530611</v>
      </c>
      <c r="D26" s="284">
        <f t="shared" si="784"/>
        <v>0</v>
      </c>
      <c r="E26" s="284">
        <f t="shared" si="784"/>
        <v>710.20408163265301</v>
      </c>
      <c r="F26" s="284">
        <f t="shared" si="784"/>
        <v>61.224489795918366</v>
      </c>
      <c r="G26" s="284">
        <f t="shared" si="784"/>
        <v>91.836734693877546</v>
      </c>
      <c r="H26" s="284">
        <f t="shared" si="784"/>
        <v>0</v>
      </c>
      <c r="I26" s="284">
        <f t="shared" si="784"/>
        <v>244.89795918367346</v>
      </c>
      <c r="J26" s="284">
        <f t="shared" si="784"/>
        <v>171.42857142857142</v>
      </c>
      <c r="K26" s="284">
        <f t="shared" si="784"/>
        <v>0</v>
      </c>
      <c r="L26" s="284">
        <f t="shared" si="784"/>
        <v>0</v>
      </c>
      <c r="M26" s="284">
        <f t="shared" si="784"/>
        <v>0</v>
      </c>
      <c r="N26" s="284">
        <f t="shared" si="784"/>
        <v>0</v>
      </c>
      <c r="O26" s="284">
        <f t="shared" si="784"/>
        <v>0</v>
      </c>
      <c r="P26" s="284">
        <f t="shared" si="784"/>
        <v>159.18367346938774</v>
      </c>
      <c r="Q26" s="284">
        <f t="shared" si="784"/>
        <v>48.979591836734691</v>
      </c>
      <c r="R26" s="284">
        <f t="shared" si="784"/>
        <v>0</v>
      </c>
      <c r="S26" s="284">
        <f t="shared" si="784"/>
        <v>146.93877551020407</v>
      </c>
      <c r="T26" s="284">
        <f t="shared" si="784"/>
        <v>293.87755102040813</v>
      </c>
      <c r="U26" s="284">
        <f t="shared" si="784"/>
        <v>0</v>
      </c>
      <c r="V26" s="284">
        <f t="shared" si="784"/>
        <v>0</v>
      </c>
      <c r="W26" s="284">
        <f t="shared" si="784"/>
        <v>244.89795918367346</v>
      </c>
      <c r="X26" s="284">
        <f t="shared" si="784"/>
        <v>367.34693877551018</v>
      </c>
      <c r="Y26" s="284">
        <f t="shared" si="784"/>
        <v>97.959183673469383</v>
      </c>
      <c r="Z26" s="284">
        <f t="shared" si="784"/>
        <v>0</v>
      </c>
      <c r="AA26" s="284">
        <f t="shared" si="784"/>
        <v>24.489795918367346</v>
      </c>
      <c r="AB26" s="284">
        <f t="shared" si="784"/>
        <v>0</v>
      </c>
      <c r="AC26" s="284">
        <f t="shared" si="784"/>
        <v>73.469387755102034</v>
      </c>
      <c r="AD26" s="284">
        <f t="shared" si="784"/>
        <v>367.34693877551018</v>
      </c>
      <c r="AE26" s="284">
        <f t="shared" si="784"/>
        <v>0</v>
      </c>
      <c r="AF26" s="284">
        <f t="shared" si="784"/>
        <v>36.734693877551017</v>
      </c>
      <c r="AG26" s="284">
        <f t="shared" si="784"/>
        <v>0</v>
      </c>
      <c r="AH26" s="284">
        <f t="shared" si="784"/>
        <v>0</v>
      </c>
      <c r="AI26" s="284">
        <f t="shared" si="784"/>
        <v>0</v>
      </c>
      <c r="AJ26" s="284">
        <f t="shared" si="784"/>
        <v>146.93877551020407</v>
      </c>
      <c r="AK26" s="284">
        <f t="shared" si="784"/>
        <v>0</v>
      </c>
      <c r="AL26" s="284">
        <f t="shared" si="784"/>
        <v>0</v>
      </c>
      <c r="AM26" s="284">
        <f t="shared" si="784"/>
        <v>0</v>
      </c>
      <c r="AN26" s="284">
        <f t="shared" si="784"/>
        <v>0</v>
      </c>
      <c r="AO26" s="284">
        <f t="shared" si="784"/>
        <v>0</v>
      </c>
      <c r="AP26" s="284">
        <f t="shared" si="784"/>
        <v>293.87755102040813</v>
      </c>
      <c r="AQ26" s="284">
        <f t="shared" si="784"/>
        <v>183.67346938775509</v>
      </c>
      <c r="AR26" s="284">
        <f t="shared" si="784"/>
        <v>220.40816326530611</v>
      </c>
      <c r="AS26" s="284">
        <f t="shared" si="784"/>
        <v>85.714285714285708</v>
      </c>
      <c r="AT26" s="284">
        <f t="shared" si="784"/>
        <v>0</v>
      </c>
      <c r="AU26" s="284">
        <f t="shared" si="784"/>
        <v>24.489795918367346</v>
      </c>
      <c r="AV26" s="284">
        <f t="shared" si="784"/>
        <v>0</v>
      </c>
      <c r="AW26" s="284">
        <f t="shared" si="784"/>
        <v>91.836734693877546</v>
      </c>
      <c r="AX26" s="284">
        <f t="shared" si="784"/>
        <v>0</v>
      </c>
      <c r="AY26" s="284">
        <f t="shared" si="784"/>
        <v>0</v>
      </c>
      <c r="AZ26" s="284">
        <f t="shared" si="784"/>
        <v>97.959183673469383</v>
      </c>
      <c r="BA26" s="284">
        <f t="shared" si="784"/>
        <v>48.979591836734691</v>
      </c>
      <c r="BB26" s="284">
        <f t="shared" si="784"/>
        <v>85.714285714285708</v>
      </c>
      <c r="BC26" s="284">
        <f t="shared" si="784"/>
        <v>146.93877551020407</v>
      </c>
      <c r="BD26" s="284">
        <f t="shared" si="784"/>
        <v>306.12244897959181</v>
      </c>
      <c r="BE26" s="284">
        <f t="shared" si="784"/>
        <v>367.34693877551018</v>
      </c>
      <c r="BF26" s="284">
        <f t="shared" si="784"/>
        <v>0</v>
      </c>
      <c r="BG26" s="284">
        <f t="shared" si="784"/>
        <v>183.67346938775509</v>
      </c>
      <c r="BH26" s="284">
        <f t="shared" si="784"/>
        <v>195.91836734693877</v>
      </c>
      <c r="BI26" s="284">
        <f t="shared" si="784"/>
        <v>79.591836734693871</v>
      </c>
      <c r="BJ26" s="284">
        <f t="shared" si="784"/>
        <v>122.44897959183673</v>
      </c>
      <c r="BK26" s="284">
        <f t="shared" si="784"/>
        <v>0</v>
      </c>
      <c r="BL26" s="284">
        <f t="shared" si="784"/>
        <v>0</v>
      </c>
      <c r="BM26" s="284">
        <f t="shared" si="784"/>
        <v>183.67346938775509</v>
      </c>
      <c r="BN26" s="284">
        <f t="shared" si="784"/>
        <v>0</v>
      </c>
      <c r="BO26" s="284">
        <f t="shared" ref="BO26:DZ26" si="785">BO25/2.45</f>
        <v>318.36734693877548</v>
      </c>
      <c r="BP26" s="284">
        <f t="shared" si="785"/>
        <v>18.367346938775508</v>
      </c>
      <c r="BQ26" s="284">
        <f t="shared" si="785"/>
        <v>195.91836734693877</v>
      </c>
      <c r="BR26" s="284">
        <f t="shared" si="785"/>
        <v>642.85714285714278</v>
      </c>
      <c r="BS26" s="284">
        <f t="shared" si="785"/>
        <v>514.28571428571422</v>
      </c>
      <c r="BT26" s="284">
        <f t="shared" si="785"/>
        <v>514.28571428571422</v>
      </c>
      <c r="BU26" s="284">
        <f t="shared" si="785"/>
        <v>146.93877551020407</v>
      </c>
      <c r="BV26" s="284">
        <f t="shared" si="785"/>
        <v>18.367346938775508</v>
      </c>
      <c r="BW26" s="284">
        <f t="shared" si="785"/>
        <v>73.469387755102034</v>
      </c>
      <c r="BX26" s="284">
        <f t="shared" si="785"/>
        <v>97.959183673469383</v>
      </c>
      <c r="BY26" s="284">
        <f t="shared" si="785"/>
        <v>30.612244897959183</v>
      </c>
      <c r="BZ26" s="284">
        <f t="shared" si="785"/>
        <v>0</v>
      </c>
      <c r="CA26" s="284">
        <f t="shared" si="785"/>
        <v>73.469387755102034</v>
      </c>
      <c r="CB26" s="284">
        <f t="shared" si="785"/>
        <v>48.979591836734691</v>
      </c>
      <c r="CC26" s="284">
        <f t="shared" si="785"/>
        <v>0</v>
      </c>
      <c r="CD26" s="284">
        <f t="shared" si="785"/>
        <v>195.91836734693877</v>
      </c>
      <c r="CE26" s="284">
        <f t="shared" si="785"/>
        <v>48.979591836734691</v>
      </c>
      <c r="CF26" s="284">
        <f t="shared" si="785"/>
        <v>97.959183673469383</v>
      </c>
      <c r="CG26" s="284">
        <f t="shared" si="785"/>
        <v>0</v>
      </c>
      <c r="CH26" s="284">
        <f t="shared" si="785"/>
        <v>0</v>
      </c>
      <c r="CI26" s="284">
        <f t="shared" si="785"/>
        <v>0</v>
      </c>
      <c r="CJ26" s="284">
        <f t="shared" si="785"/>
        <v>61.224489795918366</v>
      </c>
      <c r="CK26" s="284">
        <f t="shared" si="785"/>
        <v>12.244897959183673</v>
      </c>
      <c r="CL26" s="284">
        <f t="shared" si="785"/>
        <v>0</v>
      </c>
      <c r="CM26" s="284">
        <f t="shared" si="785"/>
        <v>48.979591836734691</v>
      </c>
      <c r="CN26" s="284">
        <f t="shared" si="785"/>
        <v>0</v>
      </c>
      <c r="CO26" s="284">
        <f t="shared" si="785"/>
        <v>146.93877551020407</v>
      </c>
      <c r="CP26" s="284">
        <f t="shared" si="785"/>
        <v>183.67346938775509</v>
      </c>
      <c r="CQ26" s="284">
        <f t="shared" si="785"/>
        <v>0</v>
      </c>
      <c r="CR26" s="284">
        <f t="shared" si="785"/>
        <v>146.93877551020407</v>
      </c>
      <c r="CS26" s="284">
        <f t="shared" si="785"/>
        <v>195.91836734693877</v>
      </c>
      <c r="CT26" s="284">
        <f t="shared" si="785"/>
        <v>91.836734693877546</v>
      </c>
      <c r="CU26" s="284">
        <f t="shared" si="785"/>
        <v>367.34693877551018</v>
      </c>
      <c r="CV26" s="284">
        <f t="shared" si="785"/>
        <v>0</v>
      </c>
      <c r="CW26" s="284">
        <f t="shared" si="785"/>
        <v>293.87755102040813</v>
      </c>
      <c r="CX26" s="284">
        <f t="shared" si="785"/>
        <v>244.89795918367346</v>
      </c>
      <c r="CY26" s="284">
        <f t="shared" si="785"/>
        <v>367.34693877551018</v>
      </c>
      <c r="CZ26" s="284">
        <f t="shared" si="785"/>
        <v>146.93877551020407</v>
      </c>
      <c r="DA26" s="284">
        <f t="shared" si="785"/>
        <v>391.83673469387753</v>
      </c>
      <c r="DB26" s="284">
        <f t="shared" si="785"/>
        <v>391.83673469387753</v>
      </c>
      <c r="DC26" s="284">
        <f t="shared" si="785"/>
        <v>97.959183673469383</v>
      </c>
      <c r="DD26" s="284">
        <f t="shared" si="785"/>
        <v>281.63265306122446</v>
      </c>
      <c r="DE26" s="284">
        <f t="shared" si="785"/>
        <v>97.959183673469383</v>
      </c>
      <c r="DF26" s="284">
        <f t="shared" si="785"/>
        <v>0</v>
      </c>
      <c r="DG26" s="284">
        <f t="shared" si="785"/>
        <v>0</v>
      </c>
      <c r="DH26" s="284">
        <f t="shared" si="785"/>
        <v>0</v>
      </c>
      <c r="DI26" s="284">
        <f t="shared" si="785"/>
        <v>0</v>
      </c>
      <c r="DJ26" s="284">
        <f t="shared" si="785"/>
        <v>244.89795918367346</v>
      </c>
      <c r="DK26" s="284">
        <f t="shared" si="785"/>
        <v>391.83673469387753</v>
      </c>
      <c r="DL26" s="284">
        <f t="shared" si="785"/>
        <v>107.14285714285714</v>
      </c>
      <c r="DM26" s="284">
        <f t="shared" si="785"/>
        <v>48.979591836734691</v>
      </c>
      <c r="DN26" s="284">
        <f t="shared" si="785"/>
        <v>107.14285714285714</v>
      </c>
      <c r="DO26" s="284">
        <f t="shared" si="785"/>
        <v>0</v>
      </c>
      <c r="DP26" s="284">
        <f t="shared" si="785"/>
        <v>195.91836734693877</v>
      </c>
      <c r="DQ26" s="284">
        <f t="shared" si="785"/>
        <v>293.87755102040813</v>
      </c>
      <c r="DR26" s="284">
        <f t="shared" si="785"/>
        <v>881.63265306122446</v>
      </c>
      <c r="DS26" s="284">
        <f t="shared" si="785"/>
        <v>551.0204081632653</v>
      </c>
      <c r="DT26" s="284">
        <f t="shared" si="785"/>
        <v>318.36734693877548</v>
      </c>
      <c r="DU26" s="284">
        <f t="shared" si="785"/>
        <v>97.959183673469383</v>
      </c>
      <c r="DV26" s="284">
        <f t="shared" si="785"/>
        <v>195.91836734693877</v>
      </c>
      <c r="DW26" s="284">
        <f t="shared" si="785"/>
        <v>97.959183673469383</v>
      </c>
      <c r="DX26" s="284">
        <f t="shared" si="785"/>
        <v>195.91836734693877</v>
      </c>
      <c r="DY26" s="284">
        <f t="shared" si="785"/>
        <v>502.0408163265306</v>
      </c>
      <c r="DZ26" s="284">
        <f t="shared" si="785"/>
        <v>330.61224489795916</v>
      </c>
      <c r="EA26" s="284">
        <f t="shared" ref="EA26:GL26" si="786">EA25/2.45</f>
        <v>330.61224489795916</v>
      </c>
      <c r="EB26" s="284">
        <f t="shared" si="786"/>
        <v>244.89795918367346</v>
      </c>
      <c r="EC26" s="284">
        <f t="shared" si="786"/>
        <v>293.87755102040813</v>
      </c>
      <c r="ED26" s="284">
        <f t="shared" si="786"/>
        <v>146.93877551020407</v>
      </c>
      <c r="EE26" s="284">
        <f t="shared" si="786"/>
        <v>0</v>
      </c>
      <c r="EF26" s="284">
        <f t="shared" si="786"/>
        <v>146.93877551020407</v>
      </c>
      <c r="EG26" s="284">
        <f t="shared" si="786"/>
        <v>342.85714285714283</v>
      </c>
      <c r="EH26" s="284">
        <f t="shared" si="786"/>
        <v>342.85714285714283</v>
      </c>
      <c r="EI26" s="284">
        <f t="shared" si="786"/>
        <v>244.89795918367346</v>
      </c>
      <c r="EJ26" s="284">
        <f t="shared" si="786"/>
        <v>195.91836734693877</v>
      </c>
      <c r="EK26" s="284">
        <f t="shared" si="786"/>
        <v>0</v>
      </c>
      <c r="EL26" s="284">
        <f t="shared" si="786"/>
        <v>0</v>
      </c>
      <c r="EM26" s="284">
        <f t="shared" si="786"/>
        <v>73.469387755102034</v>
      </c>
      <c r="EN26" s="284">
        <f t="shared" si="786"/>
        <v>612.24489795918362</v>
      </c>
      <c r="EO26" s="284">
        <f t="shared" si="786"/>
        <v>306.12244897959181</v>
      </c>
      <c r="EP26" s="284">
        <f t="shared" si="786"/>
        <v>306.12244897959181</v>
      </c>
      <c r="EQ26" s="284">
        <f t="shared" si="786"/>
        <v>0</v>
      </c>
      <c r="ER26" s="284">
        <f t="shared" si="786"/>
        <v>0</v>
      </c>
      <c r="ES26" s="284">
        <f t="shared" si="786"/>
        <v>0</v>
      </c>
      <c r="ET26" s="284">
        <f t="shared" si="786"/>
        <v>391.83673469387753</v>
      </c>
      <c r="EU26" s="284">
        <f t="shared" si="786"/>
        <v>269.38775510204079</v>
      </c>
      <c r="EV26" s="284">
        <f t="shared" si="786"/>
        <v>244.89795918367346</v>
      </c>
      <c r="EW26" s="284">
        <f t="shared" si="786"/>
        <v>195.91836734693877</v>
      </c>
      <c r="EX26" s="284">
        <f t="shared" si="786"/>
        <v>195.91836734693877</v>
      </c>
      <c r="EY26" s="284">
        <f t="shared" si="786"/>
        <v>0</v>
      </c>
      <c r="EZ26" s="284">
        <f t="shared" si="786"/>
        <v>0</v>
      </c>
      <c r="FA26" s="284">
        <f t="shared" si="786"/>
        <v>195.91836734693877</v>
      </c>
      <c r="FB26" s="284">
        <f t="shared" si="786"/>
        <v>195.91836734693877</v>
      </c>
      <c r="FC26" s="284">
        <f t="shared" si="786"/>
        <v>146.93877551020407</v>
      </c>
      <c r="FD26" s="284">
        <f t="shared" si="786"/>
        <v>97.959183673469383</v>
      </c>
      <c r="FE26" s="284">
        <f t="shared" si="786"/>
        <v>195.91836734693877</v>
      </c>
      <c r="FF26" s="284">
        <f t="shared" si="786"/>
        <v>97.959183673469383</v>
      </c>
      <c r="FG26" s="284">
        <f t="shared" si="786"/>
        <v>0</v>
      </c>
      <c r="FH26" s="284">
        <f t="shared" si="786"/>
        <v>97.959183673469383</v>
      </c>
      <c r="FI26" s="284">
        <f t="shared" si="786"/>
        <v>146.93877551020407</v>
      </c>
      <c r="FJ26" s="284">
        <f t="shared" si="786"/>
        <v>146.93877551020407</v>
      </c>
      <c r="FK26" s="284">
        <f t="shared" si="786"/>
        <v>514.28571428571422</v>
      </c>
      <c r="FL26" s="284">
        <f t="shared" si="786"/>
        <v>587.75510204081627</v>
      </c>
      <c r="FM26" s="284">
        <f t="shared" si="786"/>
        <v>489.79591836734693</v>
      </c>
      <c r="FN26" s="284">
        <f t="shared" si="786"/>
        <v>195.91836734693877</v>
      </c>
      <c r="FO26" s="284">
        <f t="shared" si="786"/>
        <v>391.83673469387753</v>
      </c>
      <c r="FP26" s="284">
        <f t="shared" si="786"/>
        <v>220.40816326530611</v>
      </c>
      <c r="FQ26" s="284">
        <f t="shared" si="786"/>
        <v>195.91836734693877</v>
      </c>
      <c r="FR26" s="284">
        <f t="shared" si="786"/>
        <v>195.91836734693877</v>
      </c>
      <c r="FS26" s="284">
        <f t="shared" si="786"/>
        <v>97.959183673469383</v>
      </c>
      <c r="FT26" s="284">
        <f t="shared" si="786"/>
        <v>97.959183673469383</v>
      </c>
      <c r="FU26" s="284">
        <f t="shared" si="786"/>
        <v>97.959183673469383</v>
      </c>
      <c r="FV26" s="284">
        <f t="shared" si="786"/>
        <v>171.42857142857142</v>
      </c>
      <c r="FW26" s="284">
        <f t="shared" si="786"/>
        <v>48.979591836734691</v>
      </c>
      <c r="FX26" s="284">
        <f t="shared" si="786"/>
        <v>0</v>
      </c>
      <c r="FY26" s="284">
        <f t="shared" si="786"/>
        <v>48.979591836734691</v>
      </c>
      <c r="FZ26" s="284">
        <f t="shared" si="786"/>
        <v>171.42857142857142</v>
      </c>
      <c r="GA26" s="284">
        <f t="shared" si="786"/>
        <v>61.224489795918366</v>
      </c>
      <c r="GB26" s="284">
        <f t="shared" si="786"/>
        <v>195.91836734693877</v>
      </c>
      <c r="GC26" s="284">
        <f t="shared" si="786"/>
        <v>257.14285714285711</v>
      </c>
      <c r="GD26" s="284">
        <f t="shared" si="786"/>
        <v>97.959183673469383</v>
      </c>
      <c r="GE26" s="284">
        <f t="shared" si="786"/>
        <v>146.93877551020407</v>
      </c>
      <c r="GF26" s="284">
        <f t="shared" si="786"/>
        <v>146.93877551020407</v>
      </c>
      <c r="GG26" s="284">
        <f t="shared" si="786"/>
        <v>0</v>
      </c>
      <c r="GH26" s="284">
        <f t="shared" si="786"/>
        <v>195.91836734693877</v>
      </c>
      <c r="GI26" s="284">
        <f t="shared" si="786"/>
        <v>0</v>
      </c>
      <c r="GJ26" s="284">
        <f t="shared" si="786"/>
        <v>85.714285714285708</v>
      </c>
      <c r="GK26" s="284">
        <f t="shared" si="786"/>
        <v>146.93877551020407</v>
      </c>
      <c r="GL26" s="284">
        <f t="shared" si="786"/>
        <v>146.93877551020407</v>
      </c>
      <c r="GM26" s="284">
        <f t="shared" ref="GM26:IX26" si="787">GM25/2.45</f>
        <v>159.18367346938774</v>
      </c>
      <c r="GN26" s="284">
        <f t="shared" si="787"/>
        <v>244.89795918367346</v>
      </c>
      <c r="GO26" s="284">
        <f t="shared" si="787"/>
        <v>107.14285714285714</v>
      </c>
      <c r="GP26" s="284">
        <f t="shared" si="787"/>
        <v>97.959183673469383</v>
      </c>
      <c r="GQ26" s="284">
        <f t="shared" si="787"/>
        <v>281.63265306122446</v>
      </c>
      <c r="GR26" s="284">
        <f t="shared" si="787"/>
        <v>146.93877551020407</v>
      </c>
      <c r="GS26" s="284">
        <f t="shared" si="787"/>
        <v>146.93877551020407</v>
      </c>
      <c r="GT26" s="284">
        <f t="shared" si="787"/>
        <v>73.469387755102034</v>
      </c>
      <c r="GU26" s="284">
        <f t="shared" si="787"/>
        <v>0</v>
      </c>
      <c r="GV26" s="284">
        <f t="shared" si="787"/>
        <v>0</v>
      </c>
      <c r="GW26" s="284">
        <f t="shared" si="787"/>
        <v>0</v>
      </c>
      <c r="GX26" s="284">
        <f t="shared" si="787"/>
        <v>85.714285714285708</v>
      </c>
      <c r="GY26" s="284">
        <f t="shared" si="787"/>
        <v>146.93877551020407</v>
      </c>
      <c r="GZ26" s="284">
        <f t="shared" si="787"/>
        <v>146.93877551020407</v>
      </c>
      <c r="HA26" s="284">
        <f t="shared" si="787"/>
        <v>146.93877551020407</v>
      </c>
      <c r="HB26" s="284">
        <f t="shared" si="787"/>
        <v>0</v>
      </c>
      <c r="HC26" s="284">
        <f t="shared" si="787"/>
        <v>0</v>
      </c>
      <c r="HD26" s="284">
        <f t="shared" si="787"/>
        <v>0</v>
      </c>
      <c r="HE26" s="284">
        <f t="shared" si="787"/>
        <v>0</v>
      </c>
      <c r="HF26" s="284">
        <f t="shared" si="787"/>
        <v>0</v>
      </c>
      <c r="HG26" s="284">
        <f t="shared" si="787"/>
        <v>0</v>
      </c>
      <c r="HH26" s="284">
        <f t="shared" si="787"/>
        <v>122.44897959183673</v>
      </c>
      <c r="HI26" s="284">
        <f t="shared" si="787"/>
        <v>0</v>
      </c>
      <c r="HJ26" s="284">
        <f t="shared" si="787"/>
        <v>0</v>
      </c>
      <c r="HK26" s="284">
        <f t="shared" si="787"/>
        <v>0</v>
      </c>
      <c r="HL26" s="284">
        <f t="shared" si="787"/>
        <v>0</v>
      </c>
      <c r="HM26" s="284">
        <f t="shared" si="787"/>
        <v>146.93877551020407</v>
      </c>
      <c r="HN26" s="284">
        <f t="shared" si="787"/>
        <v>146.93877551020407</v>
      </c>
      <c r="HO26" s="284">
        <f t="shared" si="787"/>
        <v>146.93877551020407</v>
      </c>
      <c r="HP26" s="284">
        <f t="shared" si="787"/>
        <v>391.83673469387753</v>
      </c>
      <c r="HQ26" s="284">
        <f t="shared" si="787"/>
        <v>489.79591836734693</v>
      </c>
      <c r="HR26" s="284">
        <f t="shared" si="787"/>
        <v>489.79591836734693</v>
      </c>
      <c r="HS26" s="284">
        <f t="shared" si="787"/>
        <v>293.87755102040813</v>
      </c>
      <c r="HT26" s="284">
        <f t="shared" si="787"/>
        <v>97.959183673469383</v>
      </c>
      <c r="HU26" s="284">
        <f t="shared" si="787"/>
        <v>97.959183673469383</v>
      </c>
      <c r="HV26" s="284">
        <f t="shared" si="787"/>
        <v>97.959183673469383</v>
      </c>
      <c r="HW26" s="284">
        <f t="shared" si="787"/>
        <v>367.34693877551018</v>
      </c>
      <c r="HX26" s="284">
        <f t="shared" si="787"/>
        <v>97.959183673469383</v>
      </c>
      <c r="HY26" s="284">
        <f t="shared" si="787"/>
        <v>97.959183673469383</v>
      </c>
      <c r="HZ26" s="284">
        <f t="shared" si="787"/>
        <v>229.59183673469386</v>
      </c>
      <c r="IA26" s="284">
        <f t="shared" si="787"/>
        <v>146.93877551020407</v>
      </c>
      <c r="IB26" s="284">
        <f t="shared" si="787"/>
        <v>146.93877551020407</v>
      </c>
      <c r="IC26" s="284">
        <f t="shared" si="787"/>
        <v>342.85714285714283</v>
      </c>
      <c r="ID26" s="284">
        <f t="shared" si="787"/>
        <v>342.85714285714283</v>
      </c>
      <c r="IE26" s="284">
        <f t="shared" si="787"/>
        <v>428.57142857142856</v>
      </c>
      <c r="IF26" s="284">
        <f t="shared" si="787"/>
        <v>342.85714285714283</v>
      </c>
      <c r="IG26" s="284">
        <f t="shared" si="787"/>
        <v>428.57142857142856</v>
      </c>
      <c r="IH26" s="284">
        <f t="shared" si="787"/>
        <v>146.93877551020407</v>
      </c>
      <c r="II26" s="284">
        <f t="shared" si="787"/>
        <v>220.40816326530611</v>
      </c>
      <c r="IJ26" s="284">
        <f t="shared" si="787"/>
        <v>391.83673469387753</v>
      </c>
      <c r="IK26" s="284">
        <f t="shared" si="787"/>
        <v>685.71428571428567</v>
      </c>
      <c r="IL26" s="284">
        <f t="shared" si="787"/>
        <v>685.71428571428567</v>
      </c>
      <c r="IM26" s="284">
        <f t="shared" si="787"/>
        <v>85.714285714285708</v>
      </c>
      <c r="IN26" s="284">
        <f t="shared" si="787"/>
        <v>171.42857142857142</v>
      </c>
      <c r="IO26" s="284">
        <f t="shared" si="787"/>
        <v>122.44897959183673</v>
      </c>
      <c r="IP26" s="284">
        <f t="shared" si="787"/>
        <v>293.87755102040813</v>
      </c>
      <c r="IQ26" s="284">
        <f t="shared" si="787"/>
        <v>244.89795918367346</v>
      </c>
      <c r="IR26" s="284">
        <f t="shared" si="787"/>
        <v>275.51020408163265</v>
      </c>
      <c r="IS26" s="284">
        <f t="shared" si="787"/>
        <v>0</v>
      </c>
      <c r="IT26" s="284">
        <f t="shared" si="787"/>
        <v>183.67346938775509</v>
      </c>
      <c r="IU26" s="284">
        <f t="shared" si="787"/>
        <v>183.67346938775509</v>
      </c>
      <c r="IV26" s="284">
        <f t="shared" si="787"/>
        <v>146.93877551020407</v>
      </c>
      <c r="IW26" s="284">
        <f t="shared" si="787"/>
        <v>146.93877551020407</v>
      </c>
      <c r="IX26" s="284">
        <f t="shared" si="787"/>
        <v>146.93877551020407</v>
      </c>
      <c r="IY26" s="284">
        <f t="shared" ref="IY26:KC26" si="788">IY25/2.45</f>
        <v>489.79591836734693</v>
      </c>
      <c r="IZ26" s="284">
        <f t="shared" si="788"/>
        <v>0</v>
      </c>
      <c r="JA26" s="284">
        <f t="shared" si="788"/>
        <v>0</v>
      </c>
      <c r="JB26" s="284">
        <f t="shared" si="788"/>
        <v>183.67346938775509</v>
      </c>
      <c r="JC26" s="284">
        <f t="shared" si="788"/>
        <v>146.93877551020407</v>
      </c>
      <c r="JD26" s="284">
        <f t="shared" si="788"/>
        <v>146.93877551020407</v>
      </c>
      <c r="JE26" s="284">
        <f t="shared" si="788"/>
        <v>367.34693877551018</v>
      </c>
      <c r="JF26" s="284">
        <f t="shared" si="788"/>
        <v>391.83673469387753</v>
      </c>
      <c r="JG26" s="284">
        <f t="shared" si="788"/>
        <v>391.83673469387753</v>
      </c>
      <c r="JH26" s="284">
        <f t="shared" si="788"/>
        <v>24.489795918367346</v>
      </c>
      <c r="JI26" s="284">
        <f t="shared" si="788"/>
        <v>685.71428571428567</v>
      </c>
      <c r="JJ26" s="284">
        <f t="shared" si="788"/>
        <v>440.81632653061223</v>
      </c>
      <c r="JK26" s="284">
        <f t="shared" si="788"/>
        <v>220.40816326530611</v>
      </c>
      <c r="JL26" s="284">
        <f t="shared" si="788"/>
        <v>367.34693877551018</v>
      </c>
      <c r="JM26" s="284">
        <f t="shared" si="788"/>
        <v>391.83673469387753</v>
      </c>
      <c r="JN26" s="284">
        <f t="shared" si="788"/>
        <v>0</v>
      </c>
      <c r="JO26" s="284">
        <f t="shared" si="788"/>
        <v>0</v>
      </c>
      <c r="JP26" s="284">
        <f t="shared" si="788"/>
        <v>195.91836734693877</v>
      </c>
      <c r="JQ26" s="284">
        <f t="shared" si="788"/>
        <v>146.93877551020407</v>
      </c>
      <c r="JR26" s="284">
        <f t="shared" si="788"/>
        <v>832.65306122448976</v>
      </c>
      <c r="JS26" s="284">
        <f t="shared" si="788"/>
        <v>979.59183673469386</v>
      </c>
      <c r="JT26" s="284">
        <f t="shared" si="788"/>
        <v>144.48979591836735</v>
      </c>
      <c r="JU26" s="284">
        <f t="shared" si="788"/>
        <v>0</v>
      </c>
      <c r="JV26" s="284">
        <f t="shared" si="788"/>
        <v>0</v>
      </c>
      <c r="JW26" s="284">
        <f t="shared" si="788"/>
        <v>269.38775510204079</v>
      </c>
      <c r="JX26" s="284">
        <f t="shared" si="788"/>
        <v>367.34693877551018</v>
      </c>
      <c r="JY26" s="284">
        <f t="shared" si="788"/>
        <v>872.44897959183663</v>
      </c>
      <c r="JZ26" s="284">
        <f t="shared" si="788"/>
        <v>795.91836734693868</v>
      </c>
      <c r="KA26" s="284">
        <f t="shared" si="788"/>
        <v>391.83673469387753</v>
      </c>
      <c r="KB26" s="284">
        <f t="shared" si="788"/>
        <v>0</v>
      </c>
      <c r="KC26" s="284">
        <f t="shared" si="788"/>
        <v>0</v>
      </c>
      <c r="KD26" s="284">
        <f t="shared" ref="KD26:KY26" si="789">KD25/2.45</f>
        <v>376.53061224489795</v>
      </c>
      <c r="KE26" s="284">
        <f t="shared" si="789"/>
        <v>872.44897959183663</v>
      </c>
      <c r="KF26" s="284">
        <f t="shared" si="789"/>
        <v>336.73469387755102</v>
      </c>
      <c r="KG26" s="284">
        <f t="shared" si="789"/>
        <v>238.77551020408163</v>
      </c>
      <c r="KH26" s="284">
        <f t="shared" si="789"/>
        <v>783.67346938775506</v>
      </c>
      <c r="KI26" s="284">
        <f t="shared" si="789"/>
        <v>391.83673469387753</v>
      </c>
      <c r="KJ26" s="284">
        <f t="shared" si="789"/>
        <v>979.59183673469386</v>
      </c>
      <c r="KK26" s="284">
        <f t="shared" si="789"/>
        <v>783.67346938775506</v>
      </c>
      <c r="KL26" s="284">
        <f t="shared" si="789"/>
        <v>881.63265306122446</v>
      </c>
      <c r="KM26" s="284">
        <f t="shared" si="789"/>
        <v>1175.5102040816325</v>
      </c>
      <c r="KN26" s="284">
        <f t="shared" si="789"/>
        <v>0</v>
      </c>
      <c r="KO26" s="284">
        <f t="shared" si="789"/>
        <v>881.63265306122446</v>
      </c>
      <c r="KP26" s="284">
        <f t="shared" si="789"/>
        <v>979.59183673469386</v>
      </c>
      <c r="KQ26" s="284">
        <f t="shared" si="789"/>
        <v>489.79591836734693</v>
      </c>
      <c r="KR26" s="284">
        <f t="shared" si="789"/>
        <v>489.79591836734693</v>
      </c>
      <c r="KS26" s="284">
        <f t="shared" si="789"/>
        <v>979.59183673469386</v>
      </c>
      <c r="KT26" s="284">
        <f t="shared" si="789"/>
        <v>1077.5510204081631</v>
      </c>
      <c r="KU26" s="284">
        <f t="shared" si="789"/>
        <v>244.89795918367346</v>
      </c>
      <c r="KV26" s="284">
        <f t="shared" si="789"/>
        <v>195.91836734693877</v>
      </c>
      <c r="KW26" s="284">
        <f t="shared" si="789"/>
        <v>195.91836734693877</v>
      </c>
      <c r="KX26" s="284">
        <f t="shared" si="789"/>
        <v>489.79591836734693</v>
      </c>
      <c r="KY26" s="284">
        <f t="shared" si="789"/>
        <v>1077.5510204081631</v>
      </c>
      <c r="KZ26" s="284">
        <f t="shared" ref="KZ26:LX26" si="790">KZ25/2.45</f>
        <v>1273.4693877551019</v>
      </c>
      <c r="LA26" s="284">
        <f t="shared" si="790"/>
        <v>930.61224489795916</v>
      </c>
      <c r="LB26" s="284">
        <f t="shared" si="790"/>
        <v>416.32653061224488</v>
      </c>
      <c r="LC26" s="284">
        <f t="shared" si="790"/>
        <v>587.75510204081627</v>
      </c>
      <c r="LD26" s="284">
        <f t="shared" si="790"/>
        <v>0</v>
      </c>
      <c r="LE26" s="284">
        <f t="shared" si="790"/>
        <v>0</v>
      </c>
      <c r="LF26" s="284">
        <f t="shared" si="790"/>
        <v>587.75510204081627</v>
      </c>
      <c r="LG26" s="284">
        <f t="shared" si="790"/>
        <v>465.30612244897958</v>
      </c>
      <c r="LH26" s="284">
        <f t="shared" si="790"/>
        <v>48.979591836734691</v>
      </c>
      <c r="LI26" s="284">
        <f t="shared" si="790"/>
        <v>1248.9795918367347</v>
      </c>
      <c r="LJ26" s="284">
        <f t="shared" si="790"/>
        <v>783.67346938775506</v>
      </c>
      <c r="LK26" s="284">
        <f t="shared" si="790"/>
        <v>0</v>
      </c>
      <c r="LL26" s="284">
        <f t="shared" si="790"/>
        <v>587.75510204081627</v>
      </c>
      <c r="LM26" s="284">
        <f t="shared" si="790"/>
        <v>1371.4285714285713</v>
      </c>
      <c r="LN26" s="1118">
        <f t="shared" ref="LN26:LO26" si="791">LN25/2.45</f>
        <v>0</v>
      </c>
      <c r="LO26" s="1118">
        <f t="shared" si="791"/>
        <v>0</v>
      </c>
      <c r="LP26" s="284">
        <f t="shared" si="790"/>
        <v>600</v>
      </c>
      <c r="LQ26" s="284">
        <f t="shared" si="790"/>
        <v>1371.4285714285713</v>
      </c>
      <c r="LR26" s="284">
        <f t="shared" si="790"/>
        <v>1151.0204081632653</v>
      </c>
      <c r="LS26" s="284">
        <f t="shared" si="790"/>
        <v>685.71428571428567</v>
      </c>
      <c r="LT26" s="284">
        <f t="shared" si="790"/>
        <v>1175.5102040816325</v>
      </c>
      <c r="LU26" s="1134">
        <f t="shared" si="790"/>
        <v>0</v>
      </c>
      <c r="LV26" s="1134">
        <f t="shared" si="790"/>
        <v>0</v>
      </c>
      <c r="LW26" s="284">
        <f t="shared" si="790"/>
        <v>48.979591836734691</v>
      </c>
      <c r="LX26" s="284">
        <f t="shared" si="790"/>
        <v>489.79591836734693</v>
      </c>
      <c r="LY26" s="563">
        <f t="shared" ref="LY26:NA26" si="792">LY25/2.45</f>
        <v>489.79591836734693</v>
      </c>
      <c r="LZ26" s="563">
        <f t="shared" si="792"/>
        <v>489.79591836734693</v>
      </c>
      <c r="MA26" s="1144">
        <f t="shared" si="792"/>
        <v>0</v>
      </c>
      <c r="MB26" s="563">
        <f t="shared" si="792"/>
        <v>48.979591836734691</v>
      </c>
      <c r="MC26" s="563">
        <f t="shared" si="792"/>
        <v>48.979591836734691</v>
      </c>
      <c r="MD26" s="563">
        <f t="shared" si="792"/>
        <v>146.93877551020407</v>
      </c>
      <c r="ME26" s="563">
        <f t="shared" si="792"/>
        <v>55.102040816326529</v>
      </c>
      <c r="MF26" s="563">
        <f t="shared" si="792"/>
        <v>85.714285714285708</v>
      </c>
      <c r="MG26" s="563">
        <f t="shared" si="792"/>
        <v>489.79591836734693</v>
      </c>
      <c r="MH26" s="563">
        <f t="shared" si="792"/>
        <v>1408.1632653061224</v>
      </c>
      <c r="MI26" s="563">
        <f t="shared" si="792"/>
        <v>1163.2653061224489</v>
      </c>
      <c r="MJ26" s="563">
        <f t="shared" si="792"/>
        <v>1126.5306122448978</v>
      </c>
      <c r="MK26" s="563">
        <f t="shared" si="792"/>
        <v>1169.3877551020407</v>
      </c>
      <c r="ML26" s="563">
        <f t="shared" si="792"/>
        <v>881.63265306122446</v>
      </c>
      <c r="MM26" s="563">
        <f t="shared" si="792"/>
        <v>1077.5510204081631</v>
      </c>
      <c r="MN26" s="563">
        <f t="shared" si="792"/>
        <v>783.67346938775506</v>
      </c>
      <c r="MO26" s="563">
        <f t="shared" si="792"/>
        <v>1040.8163265306121</v>
      </c>
      <c r="MP26" s="563">
        <f t="shared" si="792"/>
        <v>1236.7346938775509</v>
      </c>
      <c r="MQ26" s="563">
        <f t="shared" si="792"/>
        <v>624.48979591836735</v>
      </c>
      <c r="MR26" s="563">
        <f t="shared" si="792"/>
        <v>673.46938775510205</v>
      </c>
      <c r="MS26" s="563">
        <f t="shared" si="792"/>
        <v>293.87755102040813</v>
      </c>
      <c r="MT26" s="563">
        <f t="shared" si="792"/>
        <v>244.89795918367346</v>
      </c>
      <c r="MU26" s="563">
        <f t="shared" si="792"/>
        <v>391.83673469387753</v>
      </c>
      <c r="MV26" s="563">
        <f t="shared" si="792"/>
        <v>391.83673469387753</v>
      </c>
      <c r="MW26" s="563">
        <f t="shared" si="792"/>
        <v>48.979591836734691</v>
      </c>
      <c r="MX26" s="563">
        <f t="shared" si="792"/>
        <v>575.51020408163265</v>
      </c>
      <c r="MY26" s="563">
        <f t="shared" si="792"/>
        <v>379.59183673469386</v>
      </c>
      <c r="MZ26" s="563">
        <f t="shared" si="792"/>
        <v>208.16326530612244</v>
      </c>
      <c r="NA26" s="563">
        <f t="shared" si="792"/>
        <v>97.959183673469383</v>
      </c>
    </row>
    <row r="27" spans="1:365" s="688" customFormat="1" ht="15" customHeight="1">
      <c r="A27" s="685" t="s">
        <v>1185</v>
      </c>
      <c r="B27" s="686">
        <f t="shared" ref="B27" si="793">B1</f>
        <v>45326</v>
      </c>
      <c r="C27" s="686">
        <f t="shared" ref="C27:BH27" si="794">C1</f>
        <v>45674</v>
      </c>
      <c r="D27" s="686">
        <f t="shared" si="794"/>
        <v>45328</v>
      </c>
      <c r="E27" s="686">
        <f t="shared" si="794"/>
        <v>45329</v>
      </c>
      <c r="F27" s="686">
        <f t="shared" si="794"/>
        <v>45330</v>
      </c>
      <c r="G27" s="686">
        <f t="shared" si="794"/>
        <v>45331</v>
      </c>
      <c r="H27" s="686">
        <f t="shared" si="794"/>
        <v>45332</v>
      </c>
      <c r="I27" s="686">
        <f t="shared" si="794"/>
        <v>45333</v>
      </c>
      <c r="J27" s="686">
        <f t="shared" si="794"/>
        <v>45334</v>
      </c>
      <c r="K27" s="686">
        <f t="shared" si="794"/>
        <v>45335</v>
      </c>
      <c r="L27" s="686">
        <f t="shared" si="794"/>
        <v>45336</v>
      </c>
      <c r="M27" s="686">
        <f t="shared" si="794"/>
        <v>45337</v>
      </c>
      <c r="N27" s="686">
        <f t="shared" si="794"/>
        <v>45338</v>
      </c>
      <c r="O27" s="686">
        <f t="shared" si="794"/>
        <v>45339</v>
      </c>
      <c r="P27" s="686">
        <f t="shared" si="794"/>
        <v>45340</v>
      </c>
      <c r="Q27" s="686">
        <f t="shared" si="794"/>
        <v>45341</v>
      </c>
      <c r="R27" s="686">
        <f t="shared" si="794"/>
        <v>45342</v>
      </c>
      <c r="S27" s="686">
        <f t="shared" si="794"/>
        <v>45343</v>
      </c>
      <c r="T27" s="686">
        <f t="shared" si="794"/>
        <v>45344</v>
      </c>
      <c r="U27" s="686">
        <f t="shared" si="794"/>
        <v>45345</v>
      </c>
      <c r="V27" s="686">
        <f t="shared" si="794"/>
        <v>45346</v>
      </c>
      <c r="W27" s="686">
        <f t="shared" si="794"/>
        <v>45347</v>
      </c>
      <c r="X27" s="686">
        <v>45347</v>
      </c>
      <c r="Y27" s="686">
        <f t="shared" si="794"/>
        <v>45349</v>
      </c>
      <c r="Z27" s="686">
        <f t="shared" si="794"/>
        <v>45350</v>
      </c>
      <c r="AA27" s="686">
        <f t="shared" si="794"/>
        <v>45351</v>
      </c>
      <c r="AB27" s="686">
        <f t="shared" si="794"/>
        <v>45352</v>
      </c>
      <c r="AC27" s="686">
        <f t="shared" si="794"/>
        <v>45353</v>
      </c>
      <c r="AD27" s="686">
        <v>45353</v>
      </c>
      <c r="AE27" s="686">
        <f t="shared" si="794"/>
        <v>45355</v>
      </c>
      <c r="AF27" s="686">
        <f t="shared" si="794"/>
        <v>45356</v>
      </c>
      <c r="AG27" s="686">
        <f t="shared" si="794"/>
        <v>45357</v>
      </c>
      <c r="AH27" s="686">
        <f t="shared" si="794"/>
        <v>45358</v>
      </c>
      <c r="AI27" s="686">
        <f t="shared" si="794"/>
        <v>45359</v>
      </c>
      <c r="AJ27" s="686">
        <f t="shared" si="794"/>
        <v>45360</v>
      </c>
      <c r="AK27" s="686">
        <f t="shared" si="794"/>
        <v>45361</v>
      </c>
      <c r="AL27" s="686">
        <f t="shared" si="794"/>
        <v>45362</v>
      </c>
      <c r="AM27" s="686">
        <f t="shared" si="794"/>
        <v>45363</v>
      </c>
      <c r="AN27" s="686">
        <f t="shared" si="794"/>
        <v>45364</v>
      </c>
      <c r="AO27" s="686">
        <f t="shared" si="794"/>
        <v>45365</v>
      </c>
      <c r="AP27" s="686">
        <f t="shared" si="794"/>
        <v>45366</v>
      </c>
      <c r="AQ27" s="686">
        <f t="shared" si="794"/>
        <v>45367</v>
      </c>
      <c r="AR27" s="686">
        <f t="shared" si="794"/>
        <v>45368</v>
      </c>
      <c r="AS27" s="686">
        <f t="shared" si="794"/>
        <v>45369</v>
      </c>
      <c r="AT27" s="686">
        <f t="shared" si="794"/>
        <v>45370</v>
      </c>
      <c r="AU27" s="686">
        <f t="shared" si="794"/>
        <v>45371</v>
      </c>
      <c r="AV27" s="686">
        <f t="shared" si="794"/>
        <v>45372</v>
      </c>
      <c r="AW27" s="686">
        <f t="shared" si="794"/>
        <v>45373</v>
      </c>
      <c r="AX27" s="686">
        <f t="shared" si="794"/>
        <v>45374</v>
      </c>
      <c r="AY27" s="686">
        <f t="shared" si="794"/>
        <v>45375</v>
      </c>
      <c r="AZ27" s="686">
        <f t="shared" si="794"/>
        <v>45376</v>
      </c>
      <c r="BA27" s="686">
        <f t="shared" si="794"/>
        <v>45377</v>
      </c>
      <c r="BB27" s="686">
        <f t="shared" si="794"/>
        <v>45378</v>
      </c>
      <c r="BC27" s="686">
        <f t="shared" si="794"/>
        <v>45379</v>
      </c>
      <c r="BD27" s="686">
        <v>45379</v>
      </c>
      <c r="BE27" s="686">
        <v>45379</v>
      </c>
      <c r="BF27" s="686">
        <v>45381</v>
      </c>
      <c r="BG27" s="686">
        <f t="shared" si="794"/>
        <v>45383</v>
      </c>
      <c r="BH27" s="686">
        <f t="shared" si="794"/>
        <v>45384</v>
      </c>
      <c r="BI27" s="686">
        <v>45381</v>
      </c>
      <c r="BJ27" s="686">
        <v>45381</v>
      </c>
      <c r="BK27" s="686">
        <v>45385</v>
      </c>
      <c r="BL27" s="686">
        <v>45385</v>
      </c>
      <c r="BM27" s="686">
        <v>45385</v>
      </c>
      <c r="BN27" s="686">
        <v>45385</v>
      </c>
      <c r="BO27" s="686">
        <v>45385</v>
      </c>
      <c r="BP27" s="686">
        <v>45388</v>
      </c>
      <c r="BQ27" s="686">
        <v>45388</v>
      </c>
      <c r="BR27" s="686">
        <v>45392</v>
      </c>
      <c r="BS27" s="686">
        <v>45392</v>
      </c>
      <c r="BT27" s="686">
        <v>45392</v>
      </c>
      <c r="BU27" s="686">
        <v>45395</v>
      </c>
      <c r="BV27" s="686">
        <v>45398</v>
      </c>
      <c r="BW27" s="686">
        <v>45399</v>
      </c>
      <c r="BX27" s="686">
        <v>45400</v>
      </c>
      <c r="BY27" s="686">
        <v>45401</v>
      </c>
      <c r="BZ27" s="686">
        <v>45402</v>
      </c>
      <c r="CA27" s="686">
        <v>45402</v>
      </c>
      <c r="CB27" s="686">
        <v>45402</v>
      </c>
      <c r="CC27" s="686">
        <v>0</v>
      </c>
      <c r="CD27" s="686">
        <v>45406</v>
      </c>
      <c r="CE27" s="686">
        <v>45406</v>
      </c>
      <c r="CF27" s="686">
        <v>45406</v>
      </c>
      <c r="CG27" s="686">
        <v>45408</v>
      </c>
      <c r="CH27" s="686">
        <v>45408</v>
      </c>
      <c r="CI27" s="686">
        <v>45409</v>
      </c>
      <c r="CJ27" s="686">
        <v>45409</v>
      </c>
      <c r="CK27" s="686">
        <v>45411</v>
      </c>
      <c r="CL27" s="686">
        <v>45411</v>
      </c>
      <c r="CM27" s="686">
        <v>45411</v>
      </c>
      <c r="CN27" s="686">
        <v>45411</v>
      </c>
      <c r="CO27" s="686">
        <v>45411</v>
      </c>
      <c r="CP27" s="686">
        <v>45413</v>
      </c>
      <c r="CQ27" s="686">
        <v>0</v>
      </c>
      <c r="CR27" s="686">
        <v>45415</v>
      </c>
      <c r="CS27" s="686">
        <v>45415</v>
      </c>
      <c r="CT27" s="686">
        <v>45419</v>
      </c>
      <c r="CU27" s="686">
        <v>45419</v>
      </c>
      <c r="CV27" s="686">
        <v>45419</v>
      </c>
      <c r="CW27" s="686">
        <v>45419</v>
      </c>
      <c r="CX27" s="686">
        <v>45420</v>
      </c>
      <c r="CY27" s="686">
        <v>45420</v>
      </c>
      <c r="CZ27" s="686">
        <v>45422</v>
      </c>
      <c r="DA27" s="686">
        <v>45425</v>
      </c>
      <c r="DB27" s="686">
        <v>45427</v>
      </c>
      <c r="DC27" s="686">
        <v>45427</v>
      </c>
      <c r="DD27" s="686">
        <v>45428</v>
      </c>
      <c r="DE27" s="686">
        <v>45429</v>
      </c>
      <c r="DF27" s="686">
        <v>45433</v>
      </c>
      <c r="DG27" s="686">
        <v>45433</v>
      </c>
      <c r="DH27" s="686">
        <v>45433</v>
      </c>
      <c r="DI27" s="686">
        <v>45433</v>
      </c>
      <c r="DJ27" s="686">
        <v>45433</v>
      </c>
      <c r="DK27" s="686">
        <v>45433</v>
      </c>
      <c r="DL27" s="686">
        <v>45433</v>
      </c>
      <c r="DM27" s="686">
        <v>45434</v>
      </c>
      <c r="DN27" s="686">
        <v>45435</v>
      </c>
      <c r="DO27" s="686">
        <v>45435</v>
      </c>
      <c r="DP27" s="686">
        <v>45435</v>
      </c>
      <c r="DQ27" s="686">
        <v>45435</v>
      </c>
      <c r="DR27" s="686">
        <v>45436</v>
      </c>
      <c r="DS27" s="686">
        <v>45441</v>
      </c>
      <c r="DT27" s="686">
        <v>45442</v>
      </c>
      <c r="DU27" s="686">
        <v>45442</v>
      </c>
      <c r="DV27" s="686">
        <v>45447</v>
      </c>
      <c r="DW27" s="686">
        <v>45447</v>
      </c>
      <c r="DX27" s="686">
        <v>45447</v>
      </c>
      <c r="DY27" s="686">
        <v>45447</v>
      </c>
      <c r="DZ27" s="686">
        <v>45449</v>
      </c>
      <c r="EA27" s="686">
        <v>45449</v>
      </c>
      <c r="EB27" s="686">
        <v>45453</v>
      </c>
      <c r="EC27" s="686">
        <v>45454</v>
      </c>
      <c r="ED27" s="686">
        <v>45454</v>
      </c>
      <c r="EE27" s="686">
        <v>45454</v>
      </c>
      <c r="EF27" s="686">
        <v>45454</v>
      </c>
      <c r="EG27" s="686">
        <v>45455</v>
      </c>
      <c r="EH27" s="686">
        <v>45456</v>
      </c>
      <c r="EI27" s="686">
        <v>45460</v>
      </c>
      <c r="EJ27" s="686">
        <v>45460</v>
      </c>
      <c r="EK27" s="686">
        <v>45461</v>
      </c>
      <c r="EL27" s="686">
        <v>45461</v>
      </c>
      <c r="EM27" s="686">
        <v>45461</v>
      </c>
      <c r="EN27" s="686">
        <v>45461</v>
      </c>
      <c r="EO27" s="686">
        <v>45464</v>
      </c>
      <c r="EP27" s="686">
        <v>45464</v>
      </c>
      <c r="EQ27" s="686">
        <v>45467</v>
      </c>
      <c r="ER27" s="686">
        <v>45467</v>
      </c>
      <c r="ES27" s="686">
        <v>45467</v>
      </c>
      <c r="ET27" s="686">
        <v>45467</v>
      </c>
      <c r="EU27" s="686">
        <v>45469</v>
      </c>
      <c r="EV27" s="686">
        <v>45470</v>
      </c>
      <c r="EW27" s="686">
        <v>45475</v>
      </c>
      <c r="EX27" s="686">
        <v>45475</v>
      </c>
      <c r="EY27" s="686">
        <v>45475</v>
      </c>
      <c r="EZ27" s="686">
        <v>45475</v>
      </c>
      <c r="FA27" s="686">
        <v>45475</v>
      </c>
      <c r="FB27" s="686">
        <v>45475</v>
      </c>
      <c r="FC27" s="686">
        <v>45476</v>
      </c>
      <c r="FD27" s="686">
        <v>45476</v>
      </c>
      <c r="FE27" s="686">
        <v>45478</v>
      </c>
      <c r="FF27" s="686">
        <v>45481</v>
      </c>
      <c r="FG27" s="686">
        <v>45482</v>
      </c>
      <c r="FH27" s="686">
        <v>45482</v>
      </c>
      <c r="FI27" s="686">
        <v>45482</v>
      </c>
      <c r="FJ27" s="686">
        <v>45482</v>
      </c>
      <c r="FK27" s="686">
        <v>45482</v>
      </c>
      <c r="FL27" s="686">
        <v>45485</v>
      </c>
      <c r="FM27" s="686">
        <v>45488</v>
      </c>
      <c r="FN27" s="686">
        <v>45488</v>
      </c>
      <c r="FO27" s="686">
        <v>45488</v>
      </c>
      <c r="FP27" s="686">
        <v>45491</v>
      </c>
      <c r="FQ27" s="686">
        <v>45496</v>
      </c>
      <c r="FR27" s="686">
        <v>45496</v>
      </c>
      <c r="FS27" s="686">
        <v>45497</v>
      </c>
      <c r="FT27" s="686">
        <v>45496</v>
      </c>
      <c r="FU27" s="686">
        <v>45497</v>
      </c>
      <c r="FV27" s="686">
        <v>45497</v>
      </c>
      <c r="FW27" s="686">
        <v>45499</v>
      </c>
      <c r="FX27" s="686">
        <v>0</v>
      </c>
      <c r="FY27" s="686">
        <v>45504</v>
      </c>
      <c r="FZ27" s="686">
        <v>45504</v>
      </c>
      <c r="GA27" s="686">
        <v>45504</v>
      </c>
      <c r="GB27" s="686">
        <v>45504</v>
      </c>
      <c r="GC27" s="686">
        <v>45504</v>
      </c>
      <c r="GD27" s="686">
        <v>45505</v>
      </c>
      <c r="GE27" s="686">
        <v>45506</v>
      </c>
      <c r="GF27" s="686">
        <v>45509</v>
      </c>
      <c r="GG27" s="686">
        <v>45509</v>
      </c>
      <c r="GH27" s="686">
        <v>45509</v>
      </c>
      <c r="GI27" s="686">
        <v>45510</v>
      </c>
      <c r="GJ27" s="686">
        <v>45510</v>
      </c>
      <c r="GK27" s="686">
        <v>45510</v>
      </c>
      <c r="GL27" s="686">
        <v>45512</v>
      </c>
      <c r="GM27" s="686">
        <v>45513</v>
      </c>
      <c r="GN27" s="686">
        <v>45516</v>
      </c>
      <c r="GO27" s="686">
        <v>45516</v>
      </c>
      <c r="GP27" s="686">
        <v>45516</v>
      </c>
      <c r="GQ27" s="686">
        <v>45519</v>
      </c>
      <c r="GR27" s="686">
        <v>45519</v>
      </c>
      <c r="GS27" s="686">
        <v>45524</v>
      </c>
      <c r="GT27" s="686">
        <v>45524</v>
      </c>
      <c r="GU27" s="686">
        <v>45525</v>
      </c>
      <c r="GV27" s="686">
        <v>45525</v>
      </c>
      <c r="GW27" s="686">
        <v>45525</v>
      </c>
      <c r="GX27" s="686">
        <v>45526</v>
      </c>
      <c r="GY27" s="686">
        <v>45527</v>
      </c>
      <c r="GZ27" s="686">
        <v>45530</v>
      </c>
      <c r="HA27" s="686">
        <v>45530</v>
      </c>
      <c r="HB27" s="686">
        <v>45533</v>
      </c>
      <c r="HC27" s="686">
        <v>45533</v>
      </c>
      <c r="HD27" s="686">
        <v>45533</v>
      </c>
      <c r="HE27" s="686">
        <v>45533</v>
      </c>
      <c r="HF27" s="686">
        <v>45533</v>
      </c>
      <c r="HG27" s="686">
        <v>45533</v>
      </c>
      <c r="HH27" s="686">
        <v>45533</v>
      </c>
      <c r="HI27" s="686">
        <v>45534</v>
      </c>
      <c r="HJ27" s="686">
        <v>45534</v>
      </c>
      <c r="HK27" s="686">
        <v>45534</v>
      </c>
      <c r="HL27" s="686">
        <v>45534</v>
      </c>
      <c r="HM27" s="686">
        <v>45534</v>
      </c>
      <c r="HN27" s="686">
        <v>45534</v>
      </c>
      <c r="HO27" s="686">
        <v>45538</v>
      </c>
      <c r="HP27" s="686">
        <v>45538</v>
      </c>
      <c r="HQ27" s="686">
        <v>45540</v>
      </c>
      <c r="HR27" s="686">
        <v>45541</v>
      </c>
      <c r="HS27" s="686">
        <v>45546</v>
      </c>
      <c r="HT27" s="686">
        <v>45546</v>
      </c>
      <c r="HU27" s="686">
        <v>45548</v>
      </c>
      <c r="HV27" s="686">
        <v>45552</v>
      </c>
      <c r="HW27" s="686">
        <v>45552</v>
      </c>
      <c r="HX27" s="686">
        <v>45553</v>
      </c>
      <c r="HY27" s="686">
        <v>45553</v>
      </c>
      <c r="HZ27" s="686">
        <v>45553</v>
      </c>
      <c r="IA27" s="686">
        <v>45553</v>
      </c>
      <c r="IB27" s="686">
        <v>45553</v>
      </c>
      <c r="IC27" s="686">
        <v>45553</v>
      </c>
      <c r="ID27" s="686">
        <v>45554</v>
      </c>
      <c r="IE27" s="686">
        <v>45558</v>
      </c>
      <c r="IF27" s="686">
        <v>45558</v>
      </c>
      <c r="IG27" s="686">
        <v>45559</v>
      </c>
      <c r="IH27" s="686">
        <v>45559</v>
      </c>
      <c r="II27" s="686">
        <v>45561</v>
      </c>
      <c r="IJ27" s="686">
        <v>45562</v>
      </c>
      <c r="IK27" s="686">
        <v>45558</v>
      </c>
      <c r="IL27" s="686">
        <v>45558</v>
      </c>
      <c r="IM27" s="686">
        <v>45558</v>
      </c>
      <c r="IN27" s="686">
        <v>45558</v>
      </c>
      <c r="IO27" s="686">
        <v>45572</v>
      </c>
      <c r="IP27" s="686">
        <v>45572</v>
      </c>
      <c r="IQ27" s="686">
        <v>45573</v>
      </c>
      <c r="IR27" s="686">
        <v>45569</v>
      </c>
      <c r="IS27" s="686">
        <v>45573</v>
      </c>
      <c r="IT27" s="686">
        <v>45573</v>
      </c>
      <c r="IU27" s="686">
        <v>45574</v>
      </c>
      <c r="IV27" s="686">
        <v>45575</v>
      </c>
      <c r="IW27" s="686">
        <v>45576</v>
      </c>
      <c r="IX27" s="686">
        <v>45576</v>
      </c>
      <c r="IY27" s="686">
        <v>45580</v>
      </c>
      <c r="IZ27" s="686">
        <v>45580</v>
      </c>
      <c r="JA27" s="686">
        <v>45580</v>
      </c>
      <c r="JB27" s="686">
        <v>45580</v>
      </c>
      <c r="JC27" s="686">
        <v>45581</v>
      </c>
      <c r="JD27" s="686">
        <v>45583</v>
      </c>
      <c r="JE27" s="686">
        <v>45583</v>
      </c>
      <c r="JF27" s="686">
        <v>45586</v>
      </c>
      <c r="JG27" s="686">
        <v>45586</v>
      </c>
      <c r="JH27" s="686">
        <v>45556</v>
      </c>
      <c r="JI27" s="686">
        <v>45587</v>
      </c>
      <c r="JJ27" s="686">
        <v>45590</v>
      </c>
      <c r="JK27" s="686">
        <v>45593</v>
      </c>
      <c r="JL27" s="686">
        <v>45594</v>
      </c>
      <c r="JM27" s="686">
        <v>45593</v>
      </c>
      <c r="JN27" s="686">
        <v>45593</v>
      </c>
      <c r="JO27" s="686">
        <v>45593</v>
      </c>
      <c r="JP27" s="686">
        <v>45595</v>
      </c>
      <c r="JQ27" s="686">
        <v>45596</v>
      </c>
      <c r="JR27" s="686">
        <v>45596</v>
      </c>
      <c r="JS27" s="686">
        <v>45600</v>
      </c>
      <c r="JT27" s="686">
        <v>45600</v>
      </c>
      <c r="JU27" s="686">
        <v>45600</v>
      </c>
      <c r="JV27" s="686">
        <v>45600</v>
      </c>
      <c r="JW27" s="686">
        <v>45603</v>
      </c>
      <c r="JX27" s="686">
        <v>45604</v>
      </c>
      <c r="JY27" s="686">
        <v>45604</v>
      </c>
      <c r="JZ27" s="686">
        <v>45608</v>
      </c>
      <c r="KA27" s="686">
        <v>45609</v>
      </c>
      <c r="KB27" s="686">
        <v>45610</v>
      </c>
      <c r="KC27" s="686">
        <v>45610</v>
      </c>
      <c r="KD27" s="686">
        <v>45610</v>
      </c>
      <c r="KE27" s="686">
        <v>45610</v>
      </c>
      <c r="KF27" s="686">
        <v>45611</v>
      </c>
      <c r="KG27" s="686">
        <v>45611</v>
      </c>
      <c r="KH27" s="686">
        <v>45611</v>
      </c>
      <c r="KI27" s="686">
        <v>45616</v>
      </c>
      <c r="KJ27" s="686">
        <v>45616</v>
      </c>
      <c r="KK27" s="686">
        <v>45616</v>
      </c>
      <c r="KL27" s="686">
        <v>45616</v>
      </c>
      <c r="KM27" s="686">
        <v>45617</v>
      </c>
      <c r="KN27" s="686">
        <v>45621</v>
      </c>
      <c r="KO27" s="686">
        <v>45622</v>
      </c>
      <c r="KP27" s="686">
        <v>45622</v>
      </c>
      <c r="KQ27" s="686">
        <v>45623</v>
      </c>
      <c r="KR27" s="686">
        <v>45625</v>
      </c>
      <c r="KS27" s="686">
        <v>45623</v>
      </c>
      <c r="KT27" s="686">
        <v>45625</v>
      </c>
      <c r="KU27" s="686">
        <v>45598</v>
      </c>
      <c r="KV27" s="686">
        <v>45629</v>
      </c>
      <c r="KW27" s="686">
        <v>45629</v>
      </c>
      <c r="KX27" s="686">
        <v>45629</v>
      </c>
      <c r="KY27" s="686">
        <v>45629</v>
      </c>
      <c r="KZ27" s="686">
        <v>45631</v>
      </c>
      <c r="LA27" s="686">
        <v>45635</v>
      </c>
      <c r="LB27" s="686">
        <v>45636</v>
      </c>
      <c r="LC27" s="686">
        <v>45636</v>
      </c>
      <c r="LD27" s="686">
        <v>45637</v>
      </c>
      <c r="LE27" s="686">
        <v>45637</v>
      </c>
      <c r="LF27" s="686">
        <v>45637</v>
      </c>
      <c r="LG27" s="686">
        <v>45637</v>
      </c>
      <c r="LH27" s="686">
        <v>45638</v>
      </c>
      <c r="LI27" s="686">
        <v>45639</v>
      </c>
      <c r="LJ27" s="686">
        <v>45642</v>
      </c>
      <c r="LK27" s="686">
        <v>45643</v>
      </c>
      <c r="LL27" s="686">
        <v>45643</v>
      </c>
      <c r="LM27" s="686">
        <v>45643</v>
      </c>
      <c r="LN27" s="1119" t="s">
        <v>643</v>
      </c>
      <c r="LO27" s="1119" t="s">
        <v>643</v>
      </c>
      <c r="LP27" s="686">
        <v>45644</v>
      </c>
      <c r="LQ27" s="686">
        <v>45645</v>
      </c>
      <c r="LR27" s="686">
        <v>45646</v>
      </c>
      <c r="LS27" s="686">
        <v>45649</v>
      </c>
      <c r="LT27" s="686">
        <v>45652</v>
      </c>
      <c r="LU27" s="1135"/>
      <c r="LV27" s="1135"/>
      <c r="LW27" s="282">
        <v>45652</v>
      </c>
      <c r="LX27" s="686">
        <v>45652</v>
      </c>
      <c r="LY27" s="687">
        <v>45653</v>
      </c>
      <c r="LZ27" s="687">
        <v>45656</v>
      </c>
      <c r="MA27" s="1145"/>
      <c r="MB27" s="687">
        <v>46021</v>
      </c>
      <c r="MC27" s="687">
        <v>46021</v>
      </c>
      <c r="MD27" s="687">
        <v>46021</v>
      </c>
      <c r="ME27" s="687">
        <v>45656</v>
      </c>
      <c r="MF27" s="687">
        <v>45656</v>
      </c>
      <c r="MG27" s="687">
        <v>45656</v>
      </c>
      <c r="MH27" s="687">
        <v>45659</v>
      </c>
      <c r="MI27" s="687">
        <v>45664</v>
      </c>
      <c r="MJ27" s="687">
        <v>45664</v>
      </c>
      <c r="MK27" s="687">
        <v>45665</v>
      </c>
      <c r="ML27" s="687">
        <v>8</v>
      </c>
      <c r="MM27" s="687">
        <v>45665</v>
      </c>
      <c r="MN27" s="687">
        <v>45665</v>
      </c>
      <c r="MO27" s="687">
        <v>45671</v>
      </c>
      <c r="MP27" s="687">
        <v>45672</v>
      </c>
      <c r="MQ27" s="687">
        <v>45674</v>
      </c>
      <c r="MR27" s="687">
        <v>45677</v>
      </c>
      <c r="MS27" s="687">
        <v>45678</v>
      </c>
      <c r="MT27" s="687">
        <v>45678</v>
      </c>
      <c r="MU27" s="687">
        <v>45678</v>
      </c>
      <c r="MV27" s="687">
        <v>45678</v>
      </c>
      <c r="MW27" s="687">
        <v>45680</v>
      </c>
      <c r="MX27" s="687">
        <v>45684</v>
      </c>
      <c r="MY27" s="687">
        <v>45684</v>
      </c>
      <c r="MZ27" s="687">
        <v>45685</v>
      </c>
      <c r="NA27" s="687">
        <v>45686</v>
      </c>
    </row>
    <row r="28" spans="1:365" s="65" customFormat="1" ht="15" customHeight="1">
      <c r="A28" s="67" t="s">
        <v>1186</v>
      </c>
      <c r="B28" s="66">
        <f t="shared" ref="B28" si="795">B45</f>
        <v>994</v>
      </c>
      <c r="C28" s="66">
        <f t="shared" ref="C28:N28" si="796">C45</f>
        <v>163</v>
      </c>
      <c r="D28" s="66">
        <f t="shared" si="796"/>
        <v>14</v>
      </c>
      <c r="E28" s="66">
        <f t="shared" si="796"/>
        <v>867</v>
      </c>
      <c r="F28" s="66">
        <f t="shared" si="796"/>
        <v>129</v>
      </c>
      <c r="G28" s="66">
        <f t="shared" si="796"/>
        <v>33</v>
      </c>
      <c r="H28" s="66">
        <f t="shared" si="796"/>
        <v>830</v>
      </c>
      <c r="I28" s="66">
        <f t="shared" si="796"/>
        <v>830</v>
      </c>
      <c r="J28" s="66">
        <f t="shared" si="796"/>
        <v>443</v>
      </c>
      <c r="K28" s="66">
        <f t="shared" si="796"/>
        <v>21</v>
      </c>
      <c r="L28" s="66">
        <f t="shared" si="796"/>
        <v>7</v>
      </c>
      <c r="M28" s="66">
        <f t="shared" si="796"/>
        <v>16</v>
      </c>
      <c r="N28" s="66">
        <f t="shared" si="796"/>
        <v>162</v>
      </c>
      <c r="O28" s="66">
        <v>162</v>
      </c>
      <c r="P28" s="66">
        <v>981</v>
      </c>
      <c r="Q28" s="66">
        <f t="shared" ref="Q28:BG28" si="797">Q45</f>
        <v>646</v>
      </c>
      <c r="R28" s="66">
        <f t="shared" si="797"/>
        <v>273</v>
      </c>
      <c r="S28" s="66">
        <f t="shared" si="797"/>
        <v>245</v>
      </c>
      <c r="T28" s="66">
        <f t="shared" si="797"/>
        <v>212</v>
      </c>
      <c r="U28" s="66">
        <f t="shared" si="797"/>
        <v>42</v>
      </c>
      <c r="V28" s="66">
        <f t="shared" si="797"/>
        <v>4</v>
      </c>
      <c r="W28" s="66">
        <f t="shared" si="797"/>
        <v>4</v>
      </c>
      <c r="X28" s="66">
        <f t="shared" si="797"/>
        <v>4</v>
      </c>
      <c r="Y28" s="66">
        <f t="shared" si="797"/>
        <v>0</v>
      </c>
      <c r="Z28" s="66">
        <f t="shared" si="797"/>
        <v>4</v>
      </c>
      <c r="AA28" s="66">
        <f t="shared" si="797"/>
        <v>23</v>
      </c>
      <c r="AB28" s="66">
        <f t="shared" si="797"/>
        <v>7</v>
      </c>
      <c r="AC28" s="66">
        <f t="shared" si="797"/>
        <v>86</v>
      </c>
      <c r="AD28" s="66">
        <f t="shared" si="797"/>
        <v>857</v>
      </c>
      <c r="AE28" s="66">
        <f t="shared" si="797"/>
        <v>523</v>
      </c>
      <c r="AF28" s="66">
        <f t="shared" si="797"/>
        <v>0</v>
      </c>
      <c r="AG28" s="66">
        <f t="shared" si="797"/>
        <v>26</v>
      </c>
      <c r="AH28" s="66">
        <f t="shared" si="797"/>
        <v>12</v>
      </c>
      <c r="AI28" s="66">
        <f t="shared" si="797"/>
        <v>292</v>
      </c>
      <c r="AJ28" s="66">
        <f t="shared" si="797"/>
        <v>108</v>
      </c>
      <c r="AK28" s="66">
        <f t="shared" si="797"/>
        <v>40</v>
      </c>
      <c r="AL28" s="66">
        <f t="shared" si="797"/>
        <v>27</v>
      </c>
      <c r="AM28" s="66">
        <f t="shared" si="797"/>
        <v>4</v>
      </c>
      <c r="AN28" s="66">
        <f t="shared" si="797"/>
        <v>13</v>
      </c>
      <c r="AO28" s="66">
        <f t="shared" si="797"/>
        <v>554</v>
      </c>
      <c r="AP28" s="66">
        <f t="shared" si="797"/>
        <v>280</v>
      </c>
      <c r="AQ28" s="66">
        <f t="shared" si="797"/>
        <v>185</v>
      </c>
      <c r="AR28" s="66">
        <f t="shared" si="797"/>
        <v>201</v>
      </c>
      <c r="AS28" s="66">
        <f t="shared" si="797"/>
        <v>201</v>
      </c>
      <c r="AT28" s="66">
        <f t="shared" si="797"/>
        <v>5</v>
      </c>
      <c r="AU28" s="66">
        <f t="shared" si="797"/>
        <v>9</v>
      </c>
      <c r="AV28" s="66">
        <f t="shared" si="797"/>
        <v>9</v>
      </c>
      <c r="AW28" s="66">
        <f t="shared" si="797"/>
        <v>660</v>
      </c>
      <c r="AX28" s="66">
        <f t="shared" si="797"/>
        <v>706</v>
      </c>
      <c r="AY28" s="66">
        <f t="shared" si="797"/>
        <v>788</v>
      </c>
      <c r="AZ28" s="66">
        <f t="shared" si="797"/>
        <v>788</v>
      </c>
      <c r="BA28" s="66">
        <f t="shared" si="797"/>
        <v>619</v>
      </c>
      <c r="BB28" s="66">
        <f t="shared" si="797"/>
        <v>526</v>
      </c>
      <c r="BC28" s="66">
        <f t="shared" si="797"/>
        <v>871</v>
      </c>
      <c r="BD28" s="66">
        <f t="shared" si="797"/>
        <v>866</v>
      </c>
      <c r="BE28" s="66">
        <f t="shared" si="797"/>
        <v>654</v>
      </c>
      <c r="BF28" s="66">
        <f t="shared" si="797"/>
        <v>547</v>
      </c>
      <c r="BG28" s="66">
        <f t="shared" si="797"/>
        <v>547</v>
      </c>
      <c r="BH28" s="66">
        <v>547</v>
      </c>
      <c r="BI28" s="66">
        <f>BI45</f>
        <v>941</v>
      </c>
      <c r="BJ28" s="66">
        <f>BJ45</f>
        <v>889</v>
      </c>
      <c r="BK28" s="66">
        <f>BK45</f>
        <v>724</v>
      </c>
      <c r="BL28" s="66">
        <f>BL45</f>
        <v>904</v>
      </c>
      <c r="BM28" s="66">
        <v>904</v>
      </c>
      <c r="BN28" s="66">
        <f>BN45</f>
        <v>725</v>
      </c>
      <c r="BO28" s="66">
        <f t="shared" ref="BO28:DZ28" si="798">BO45</f>
        <v>500</v>
      </c>
      <c r="BP28" s="66">
        <f t="shared" si="798"/>
        <v>763</v>
      </c>
      <c r="BQ28" s="66">
        <f t="shared" si="798"/>
        <v>816</v>
      </c>
      <c r="BR28" s="66">
        <f t="shared" si="798"/>
        <v>681</v>
      </c>
      <c r="BS28" s="66">
        <f t="shared" si="798"/>
        <v>907</v>
      </c>
      <c r="BT28" s="66">
        <f t="shared" si="798"/>
        <v>977</v>
      </c>
      <c r="BU28" s="66">
        <f t="shared" si="798"/>
        <v>374</v>
      </c>
      <c r="BV28" s="66">
        <f t="shared" si="798"/>
        <v>52</v>
      </c>
      <c r="BW28" s="66">
        <f t="shared" si="798"/>
        <v>87</v>
      </c>
      <c r="BX28" s="66" t="e">
        <f t="shared" si="798"/>
        <v>#REF!</v>
      </c>
      <c r="BY28" s="66">
        <f t="shared" si="798"/>
        <v>65</v>
      </c>
      <c r="BZ28" s="66">
        <f t="shared" si="798"/>
        <v>93</v>
      </c>
      <c r="CA28" s="66">
        <f t="shared" si="798"/>
        <v>186</v>
      </c>
      <c r="CB28" s="66">
        <f t="shared" si="798"/>
        <v>108</v>
      </c>
      <c r="CC28" s="66">
        <f t="shared" si="798"/>
        <v>2</v>
      </c>
      <c r="CD28" s="66">
        <f t="shared" si="798"/>
        <v>915</v>
      </c>
      <c r="CE28" s="66">
        <f t="shared" si="798"/>
        <v>539</v>
      </c>
      <c r="CF28" s="66">
        <f t="shared" si="798"/>
        <v>89</v>
      </c>
      <c r="CG28" s="66">
        <f t="shared" si="798"/>
        <v>199</v>
      </c>
      <c r="CH28" s="66">
        <v>92</v>
      </c>
      <c r="CI28" s="66">
        <f t="shared" si="798"/>
        <v>644</v>
      </c>
      <c r="CJ28" s="66">
        <f t="shared" si="798"/>
        <v>545</v>
      </c>
      <c r="CK28" s="66">
        <f t="shared" si="798"/>
        <v>582</v>
      </c>
      <c r="CL28" s="66">
        <f t="shared" si="798"/>
        <v>587</v>
      </c>
      <c r="CM28" s="66">
        <f t="shared" si="798"/>
        <v>1159</v>
      </c>
      <c r="CN28" s="66">
        <f t="shared" si="798"/>
        <v>1159</v>
      </c>
      <c r="CO28" s="66">
        <f t="shared" si="798"/>
        <v>1159</v>
      </c>
      <c r="CP28" s="66">
        <f t="shared" si="798"/>
        <v>1031</v>
      </c>
      <c r="CQ28" s="66">
        <f t="shared" si="798"/>
        <v>1207</v>
      </c>
      <c r="CR28" s="66">
        <f t="shared" si="798"/>
        <v>903</v>
      </c>
      <c r="CS28" s="66">
        <f t="shared" si="798"/>
        <v>1552</v>
      </c>
      <c r="CT28" s="66">
        <f t="shared" si="798"/>
        <v>1412</v>
      </c>
      <c r="CU28" s="66">
        <f t="shared" si="798"/>
        <v>1221</v>
      </c>
      <c r="CV28" s="66">
        <f t="shared" si="798"/>
        <v>1221</v>
      </c>
      <c r="CW28" s="66">
        <f t="shared" si="798"/>
        <v>1467</v>
      </c>
      <c r="CX28" s="66">
        <f t="shared" si="798"/>
        <v>1467</v>
      </c>
      <c r="CY28" s="66">
        <f t="shared" si="798"/>
        <v>1274</v>
      </c>
      <c r="CZ28" s="66">
        <f t="shared" si="798"/>
        <v>1508</v>
      </c>
      <c r="DA28" s="66">
        <f t="shared" si="798"/>
        <v>1800</v>
      </c>
      <c r="DB28" s="66">
        <f t="shared" si="798"/>
        <v>1401</v>
      </c>
      <c r="DC28" s="66">
        <f t="shared" si="798"/>
        <v>1018</v>
      </c>
      <c r="DD28" s="66">
        <f t="shared" si="798"/>
        <v>766</v>
      </c>
      <c r="DE28" s="66">
        <f t="shared" si="798"/>
        <v>78</v>
      </c>
      <c r="DF28" s="66">
        <f t="shared" si="798"/>
        <v>1098</v>
      </c>
      <c r="DG28" s="66">
        <f t="shared" si="798"/>
        <v>1098</v>
      </c>
      <c r="DH28" s="66">
        <f t="shared" si="798"/>
        <v>1711</v>
      </c>
      <c r="DI28" s="66">
        <f t="shared" si="798"/>
        <v>1886</v>
      </c>
      <c r="DJ28" s="66">
        <f t="shared" si="798"/>
        <v>1787</v>
      </c>
      <c r="DK28" s="66">
        <f t="shared" si="798"/>
        <v>2192</v>
      </c>
      <c r="DL28" s="66">
        <f t="shared" si="798"/>
        <v>1459</v>
      </c>
      <c r="DM28" s="66">
        <f t="shared" si="798"/>
        <v>1384</v>
      </c>
      <c r="DN28" s="66">
        <f t="shared" si="798"/>
        <v>2144</v>
      </c>
      <c r="DO28" s="66">
        <f t="shared" si="798"/>
        <v>2777</v>
      </c>
      <c r="DP28" s="66">
        <v>2866</v>
      </c>
      <c r="DQ28" s="66">
        <f t="shared" si="798"/>
        <v>2601</v>
      </c>
      <c r="DR28" s="66">
        <f t="shared" si="798"/>
        <v>2460</v>
      </c>
      <c r="DS28" s="66">
        <f t="shared" si="798"/>
        <v>1619</v>
      </c>
      <c r="DT28" s="66">
        <f t="shared" si="798"/>
        <v>1389</v>
      </c>
      <c r="DU28" s="66">
        <f t="shared" si="798"/>
        <v>1309</v>
      </c>
      <c r="DV28" s="66">
        <f t="shared" si="798"/>
        <v>1472</v>
      </c>
      <c r="DW28" s="66">
        <f t="shared" si="798"/>
        <v>1579</v>
      </c>
      <c r="DX28" s="66">
        <f t="shared" si="798"/>
        <v>1555</v>
      </c>
      <c r="DY28" s="66">
        <f t="shared" si="798"/>
        <v>1389</v>
      </c>
      <c r="DZ28" s="66">
        <f t="shared" si="798"/>
        <v>1105</v>
      </c>
      <c r="EA28" s="66">
        <f t="shared" ref="EA28:GL28" si="799">EA45</f>
        <v>1278</v>
      </c>
      <c r="EB28" s="66">
        <f t="shared" si="799"/>
        <v>1585</v>
      </c>
      <c r="EC28" s="66">
        <f t="shared" si="799"/>
        <v>1459</v>
      </c>
      <c r="ED28" s="66">
        <f t="shared" si="799"/>
        <v>875</v>
      </c>
      <c r="EE28" s="66">
        <f t="shared" si="799"/>
        <v>1024</v>
      </c>
      <c r="EF28" s="66">
        <v>1024</v>
      </c>
      <c r="EG28" s="66">
        <f t="shared" si="799"/>
        <v>1805</v>
      </c>
      <c r="EH28" s="66">
        <f t="shared" si="799"/>
        <v>1810</v>
      </c>
      <c r="EI28" s="66">
        <f t="shared" si="799"/>
        <v>1573</v>
      </c>
      <c r="EJ28" s="66">
        <f t="shared" si="799"/>
        <v>1132</v>
      </c>
      <c r="EK28" s="66">
        <f t="shared" si="799"/>
        <v>1653</v>
      </c>
      <c r="EL28" s="66">
        <f t="shared" si="799"/>
        <v>1653</v>
      </c>
      <c r="EM28" s="66">
        <f t="shared" si="799"/>
        <v>1630</v>
      </c>
      <c r="EN28" s="66">
        <f t="shared" si="799"/>
        <v>1593</v>
      </c>
      <c r="EO28" s="66">
        <f t="shared" si="799"/>
        <v>1393</v>
      </c>
      <c r="EP28" s="66">
        <f t="shared" si="799"/>
        <v>1178</v>
      </c>
      <c r="EQ28" s="66">
        <f t="shared" si="799"/>
        <v>1659</v>
      </c>
      <c r="ER28" s="66">
        <f t="shared" si="799"/>
        <v>1659</v>
      </c>
      <c r="ES28" s="66">
        <f t="shared" si="799"/>
        <v>1634</v>
      </c>
      <c r="ET28" s="66">
        <v>1634</v>
      </c>
      <c r="EU28" s="66">
        <f t="shared" si="799"/>
        <v>925</v>
      </c>
      <c r="EV28" s="66">
        <f t="shared" si="799"/>
        <v>892</v>
      </c>
      <c r="EW28" s="66">
        <f t="shared" si="799"/>
        <v>1002</v>
      </c>
      <c r="EX28" s="66">
        <f t="shared" si="799"/>
        <v>988</v>
      </c>
      <c r="EY28" s="66">
        <f t="shared" si="799"/>
        <v>993</v>
      </c>
      <c r="EZ28" s="66">
        <v>877</v>
      </c>
      <c r="FA28" s="66">
        <f t="shared" si="799"/>
        <v>1224</v>
      </c>
      <c r="FB28" s="66">
        <f t="shared" si="799"/>
        <v>1619</v>
      </c>
      <c r="FC28" s="66">
        <f t="shared" si="799"/>
        <v>1305</v>
      </c>
      <c r="FD28" s="66">
        <f t="shared" si="799"/>
        <v>1443</v>
      </c>
      <c r="FE28" s="66">
        <f t="shared" si="799"/>
        <v>1392</v>
      </c>
      <c r="FF28" s="66">
        <f t="shared" si="799"/>
        <v>1242</v>
      </c>
      <c r="FG28" s="66">
        <f t="shared" si="799"/>
        <v>1112</v>
      </c>
      <c r="FH28" s="66">
        <f t="shared" si="799"/>
        <v>1111</v>
      </c>
      <c r="FI28" s="66">
        <f t="shared" si="799"/>
        <v>972</v>
      </c>
      <c r="FJ28" s="66">
        <f t="shared" si="799"/>
        <v>1402</v>
      </c>
      <c r="FK28" s="66">
        <f t="shared" si="799"/>
        <v>1286</v>
      </c>
      <c r="FL28" s="66">
        <f t="shared" si="799"/>
        <v>1998</v>
      </c>
      <c r="FM28" s="66">
        <f t="shared" si="799"/>
        <v>1804</v>
      </c>
      <c r="FN28" s="66">
        <f t="shared" si="799"/>
        <v>1348</v>
      </c>
      <c r="FO28" s="66">
        <f t="shared" si="799"/>
        <v>1114</v>
      </c>
      <c r="FP28" s="66">
        <f t="shared" si="799"/>
        <v>273</v>
      </c>
      <c r="FQ28" s="66">
        <f t="shared" si="799"/>
        <v>827</v>
      </c>
      <c r="FR28" s="66">
        <f t="shared" si="799"/>
        <v>806</v>
      </c>
      <c r="FS28" s="66">
        <f t="shared" si="799"/>
        <v>609</v>
      </c>
      <c r="FT28" s="66">
        <f t="shared" si="799"/>
        <v>633</v>
      </c>
      <c r="FU28" s="66">
        <f t="shared" si="799"/>
        <v>513</v>
      </c>
      <c r="FV28" s="66">
        <f t="shared" si="799"/>
        <v>513</v>
      </c>
      <c r="FW28" s="66">
        <f t="shared" si="799"/>
        <v>18</v>
      </c>
      <c r="FX28" s="66">
        <f t="shared" si="799"/>
        <v>31</v>
      </c>
      <c r="FY28" s="66">
        <f t="shared" si="799"/>
        <v>1051</v>
      </c>
      <c r="FZ28" s="66">
        <f t="shared" si="799"/>
        <v>1065</v>
      </c>
      <c r="GA28" s="66">
        <f t="shared" si="799"/>
        <v>1026</v>
      </c>
      <c r="GB28" s="66">
        <f t="shared" si="799"/>
        <v>924</v>
      </c>
      <c r="GC28" s="66">
        <f t="shared" si="799"/>
        <v>756</v>
      </c>
      <c r="GD28" s="66">
        <f t="shared" si="799"/>
        <v>483</v>
      </c>
      <c r="GE28" s="66">
        <f t="shared" si="799"/>
        <v>963</v>
      </c>
      <c r="GF28" s="66">
        <f t="shared" si="799"/>
        <v>675</v>
      </c>
      <c r="GG28" s="66">
        <f t="shared" si="799"/>
        <v>639</v>
      </c>
      <c r="GH28" s="66">
        <f t="shared" si="799"/>
        <v>713</v>
      </c>
      <c r="GI28" s="66">
        <f t="shared" si="799"/>
        <v>469</v>
      </c>
      <c r="GJ28" s="66">
        <f t="shared" si="799"/>
        <v>1057</v>
      </c>
      <c r="GK28" s="66">
        <f t="shared" si="799"/>
        <v>927</v>
      </c>
      <c r="GL28" s="66">
        <f t="shared" si="799"/>
        <v>773</v>
      </c>
      <c r="GM28" s="66">
        <f t="shared" ref="GM28:IX28" si="800">GM45</f>
        <v>789</v>
      </c>
      <c r="GN28" s="66">
        <f t="shared" si="800"/>
        <v>779</v>
      </c>
      <c r="GO28" s="66">
        <f t="shared" si="800"/>
        <v>699</v>
      </c>
      <c r="GP28" s="66">
        <v>779</v>
      </c>
      <c r="GQ28" s="66">
        <f t="shared" si="800"/>
        <v>299</v>
      </c>
      <c r="GR28" s="66">
        <f t="shared" si="800"/>
        <v>124</v>
      </c>
      <c r="GS28" s="66">
        <f t="shared" si="800"/>
        <v>330</v>
      </c>
      <c r="GT28" s="66">
        <f t="shared" si="800"/>
        <v>315</v>
      </c>
      <c r="GU28" s="66">
        <f t="shared" si="800"/>
        <v>335</v>
      </c>
      <c r="GV28" s="66">
        <v>335</v>
      </c>
      <c r="GW28" s="66">
        <f t="shared" si="800"/>
        <v>193</v>
      </c>
      <c r="GX28" s="66">
        <f t="shared" si="800"/>
        <v>193</v>
      </c>
      <c r="GY28" s="66">
        <f t="shared" si="800"/>
        <v>77</v>
      </c>
      <c r="GZ28" s="66">
        <f t="shared" si="800"/>
        <v>447</v>
      </c>
      <c r="HA28" s="66">
        <v>420</v>
      </c>
      <c r="HB28" s="66">
        <v>360</v>
      </c>
      <c r="HC28" s="66">
        <f t="shared" si="800"/>
        <v>704</v>
      </c>
      <c r="HD28" s="66" t="e">
        <f t="shared" si="800"/>
        <v>#REF!</v>
      </c>
      <c r="HE28" s="66">
        <v>612</v>
      </c>
      <c r="HF28" s="66">
        <f t="shared" si="800"/>
        <v>561</v>
      </c>
      <c r="HG28" s="66">
        <f t="shared" si="800"/>
        <v>561</v>
      </c>
      <c r="HH28" s="66">
        <f t="shared" si="800"/>
        <v>903</v>
      </c>
      <c r="HI28" s="66">
        <f t="shared" si="800"/>
        <v>794</v>
      </c>
      <c r="HJ28" s="66">
        <v>794</v>
      </c>
      <c r="HK28" s="66">
        <v>794</v>
      </c>
      <c r="HL28" s="66">
        <f t="shared" si="800"/>
        <v>1663</v>
      </c>
      <c r="HM28" s="66">
        <f t="shared" si="800"/>
        <v>1628</v>
      </c>
      <c r="HN28" s="66">
        <f t="shared" si="800"/>
        <v>1917</v>
      </c>
      <c r="HO28" s="66">
        <f t="shared" si="800"/>
        <v>2325</v>
      </c>
      <c r="HP28" s="66">
        <f t="shared" si="800"/>
        <v>3099</v>
      </c>
      <c r="HQ28" s="66">
        <f t="shared" si="800"/>
        <v>2586</v>
      </c>
      <c r="HR28" s="66">
        <f t="shared" si="800"/>
        <v>2218</v>
      </c>
      <c r="HS28" s="66">
        <f t="shared" si="800"/>
        <v>1691</v>
      </c>
      <c r="HT28" s="66">
        <f t="shared" si="800"/>
        <v>987</v>
      </c>
      <c r="HU28" s="66">
        <f t="shared" si="800"/>
        <v>813</v>
      </c>
      <c r="HV28" s="66">
        <f t="shared" si="800"/>
        <v>856</v>
      </c>
      <c r="HW28" s="66">
        <f t="shared" si="800"/>
        <v>948</v>
      </c>
      <c r="HX28" s="66">
        <f t="shared" si="800"/>
        <v>682</v>
      </c>
      <c r="HY28" s="66">
        <f t="shared" si="800"/>
        <v>633</v>
      </c>
      <c r="HZ28" s="66">
        <f t="shared" si="800"/>
        <v>1916</v>
      </c>
      <c r="IA28" s="66">
        <f t="shared" si="800"/>
        <v>1584</v>
      </c>
      <c r="IB28" s="66">
        <f t="shared" si="800"/>
        <v>2251</v>
      </c>
      <c r="IC28" s="66">
        <f t="shared" si="800"/>
        <v>2187</v>
      </c>
      <c r="ID28" s="66">
        <f t="shared" si="800"/>
        <v>2854</v>
      </c>
      <c r="IE28" s="66">
        <f t="shared" si="800"/>
        <v>2556</v>
      </c>
      <c r="IF28" s="66">
        <f t="shared" si="800"/>
        <v>2125</v>
      </c>
      <c r="IG28" s="66">
        <f t="shared" si="800"/>
        <v>1510</v>
      </c>
      <c r="IH28" s="66">
        <f t="shared" si="800"/>
        <v>1335</v>
      </c>
      <c r="II28" s="66">
        <f t="shared" si="800"/>
        <v>1970</v>
      </c>
      <c r="IJ28" s="66">
        <f t="shared" si="800"/>
        <v>1198</v>
      </c>
      <c r="IK28" s="66">
        <f t="shared" si="800"/>
        <v>1865</v>
      </c>
      <c r="IL28" s="66">
        <f t="shared" si="800"/>
        <v>1520</v>
      </c>
      <c r="IM28" s="66">
        <f t="shared" si="800"/>
        <v>695</v>
      </c>
      <c r="IN28" s="66">
        <f t="shared" si="800"/>
        <v>509</v>
      </c>
      <c r="IO28" s="66">
        <f t="shared" si="800"/>
        <v>1347</v>
      </c>
      <c r="IP28" s="66">
        <f t="shared" si="800"/>
        <v>1414</v>
      </c>
      <c r="IQ28" s="66">
        <f t="shared" si="800"/>
        <v>967</v>
      </c>
      <c r="IR28" s="66">
        <f t="shared" si="800"/>
        <v>1195</v>
      </c>
      <c r="IS28" s="66">
        <v>1195</v>
      </c>
      <c r="IT28" s="66">
        <f t="shared" si="800"/>
        <v>1195</v>
      </c>
      <c r="IU28" s="66">
        <f t="shared" si="800"/>
        <v>1126</v>
      </c>
      <c r="IV28" s="66">
        <f t="shared" si="800"/>
        <v>1003</v>
      </c>
      <c r="IW28" s="66">
        <f t="shared" si="800"/>
        <v>1309</v>
      </c>
      <c r="IX28" s="66">
        <f t="shared" si="800"/>
        <v>1397</v>
      </c>
      <c r="IY28" s="66">
        <f t="shared" ref="IY28:KB28" si="801">IY45</f>
        <v>1107</v>
      </c>
      <c r="IZ28" s="66">
        <f t="shared" si="801"/>
        <v>1188</v>
      </c>
      <c r="JA28" s="66">
        <v>1188</v>
      </c>
      <c r="JB28" s="66">
        <f t="shared" si="801"/>
        <v>1188</v>
      </c>
      <c r="JC28" s="66">
        <f t="shared" si="801"/>
        <v>2144</v>
      </c>
      <c r="JD28" s="66">
        <f t="shared" si="801"/>
        <v>2526</v>
      </c>
      <c r="JE28" s="66">
        <f t="shared" si="801"/>
        <v>2053</v>
      </c>
      <c r="JF28" s="66">
        <f t="shared" si="801"/>
        <v>3290</v>
      </c>
      <c r="JG28" s="66">
        <f t="shared" si="801"/>
        <v>2929</v>
      </c>
      <c r="JH28" s="66">
        <f t="shared" si="801"/>
        <v>2467</v>
      </c>
      <c r="JI28" s="66">
        <f t="shared" si="801"/>
        <v>1806</v>
      </c>
      <c r="JJ28" s="66">
        <f t="shared" si="801"/>
        <v>1035</v>
      </c>
      <c r="JK28" s="66">
        <f t="shared" si="801"/>
        <v>1356</v>
      </c>
      <c r="JL28" s="66">
        <f t="shared" si="801"/>
        <v>1114</v>
      </c>
      <c r="JM28" s="66">
        <f t="shared" si="801"/>
        <v>1473</v>
      </c>
      <c r="JN28" s="66">
        <f t="shared" si="801"/>
        <v>2017</v>
      </c>
      <c r="JO28" s="66">
        <f t="shared" si="801"/>
        <v>2017</v>
      </c>
      <c r="JP28" s="66">
        <f t="shared" si="801"/>
        <v>1474</v>
      </c>
      <c r="JQ28" s="66">
        <f t="shared" si="801"/>
        <v>1811</v>
      </c>
      <c r="JR28" s="66">
        <f t="shared" si="801"/>
        <v>3149</v>
      </c>
      <c r="JS28" s="66">
        <f t="shared" si="801"/>
        <v>2962</v>
      </c>
      <c r="JT28" s="66">
        <f t="shared" si="801"/>
        <v>2462</v>
      </c>
      <c r="JU28" s="66">
        <f t="shared" si="801"/>
        <v>2903</v>
      </c>
      <c r="JV28" s="66">
        <f t="shared" si="801"/>
        <v>902</v>
      </c>
      <c r="JW28" s="66">
        <f t="shared" si="801"/>
        <v>1161</v>
      </c>
      <c r="JX28" s="66">
        <f t="shared" si="801"/>
        <v>1515</v>
      </c>
      <c r="JY28" s="66">
        <f t="shared" si="801"/>
        <v>2100</v>
      </c>
      <c r="JZ28" s="66">
        <f t="shared" si="801"/>
        <v>1382</v>
      </c>
      <c r="KA28" s="66">
        <f t="shared" si="801"/>
        <v>1353</v>
      </c>
      <c r="KB28" s="66">
        <f t="shared" si="801"/>
        <v>1796</v>
      </c>
      <c r="KC28" s="66">
        <v>1796</v>
      </c>
      <c r="KD28" s="66">
        <f t="shared" ref="KD28:KY28" si="802">KD45</f>
        <v>1438</v>
      </c>
      <c r="KE28" s="66">
        <f t="shared" si="802"/>
        <v>1301</v>
      </c>
      <c r="KF28" s="66">
        <f t="shared" si="802"/>
        <v>725</v>
      </c>
      <c r="KG28" s="66">
        <f t="shared" si="802"/>
        <v>2908</v>
      </c>
      <c r="KH28" s="66">
        <f t="shared" si="802"/>
        <v>3662</v>
      </c>
      <c r="KI28" s="66">
        <f t="shared" si="802"/>
        <v>4207</v>
      </c>
      <c r="KJ28" s="66">
        <f t="shared" si="802"/>
        <v>3969</v>
      </c>
      <c r="KK28" s="66">
        <f t="shared" si="802"/>
        <v>3012</v>
      </c>
      <c r="KL28" s="66">
        <f t="shared" si="802"/>
        <v>3494</v>
      </c>
      <c r="KM28" s="66">
        <f t="shared" si="802"/>
        <v>2476</v>
      </c>
      <c r="KN28" s="66">
        <f t="shared" si="802"/>
        <v>1918</v>
      </c>
      <c r="KO28" s="66">
        <f t="shared" si="802"/>
        <v>1918</v>
      </c>
      <c r="KP28" s="66">
        <f t="shared" si="802"/>
        <v>2036</v>
      </c>
      <c r="KQ28" s="66">
        <f t="shared" si="802"/>
        <v>1272</v>
      </c>
      <c r="KR28" s="66">
        <f t="shared" si="802"/>
        <v>1626</v>
      </c>
      <c r="KS28" s="66">
        <f t="shared" si="802"/>
        <v>3067</v>
      </c>
      <c r="KT28" s="66">
        <f t="shared" si="802"/>
        <v>4184</v>
      </c>
      <c r="KU28" s="66">
        <f t="shared" si="802"/>
        <v>2629</v>
      </c>
      <c r="KV28" s="66">
        <f t="shared" si="802"/>
        <v>2976</v>
      </c>
      <c r="KW28" s="66">
        <f t="shared" si="802"/>
        <v>3739</v>
      </c>
      <c r="KX28" s="66">
        <f t="shared" si="802"/>
        <v>3535</v>
      </c>
      <c r="KY28" s="66">
        <f t="shared" si="802"/>
        <v>2319</v>
      </c>
      <c r="KZ28" s="66">
        <f t="shared" ref="KZ28:LX28" si="803">KZ45</f>
        <v>2392</v>
      </c>
      <c r="LA28" s="66">
        <f t="shared" si="803"/>
        <v>3002</v>
      </c>
      <c r="LB28" s="66">
        <f t="shared" si="803"/>
        <v>1957</v>
      </c>
      <c r="LC28" s="66">
        <f t="shared" si="803"/>
        <v>2120</v>
      </c>
      <c r="LD28" s="66">
        <f t="shared" si="803"/>
        <v>2714</v>
      </c>
      <c r="LE28" s="66">
        <f t="shared" si="803"/>
        <v>2714</v>
      </c>
      <c r="LF28" s="66">
        <f t="shared" si="803"/>
        <v>2714</v>
      </c>
      <c r="LG28" s="66">
        <f t="shared" si="803"/>
        <v>3595</v>
      </c>
      <c r="LH28" s="66" t="e">
        <f t="shared" si="803"/>
        <v>#REF!</v>
      </c>
      <c r="LI28" s="66">
        <f t="shared" si="803"/>
        <v>5209</v>
      </c>
      <c r="LJ28" s="66">
        <f t="shared" si="803"/>
        <v>4702</v>
      </c>
      <c r="LK28" s="66">
        <f t="shared" si="803"/>
        <v>5362</v>
      </c>
      <c r="LL28" s="66">
        <f t="shared" si="803"/>
        <v>5362</v>
      </c>
      <c r="LM28" s="66">
        <f t="shared" si="803"/>
        <v>3918</v>
      </c>
      <c r="LN28" s="1114">
        <f t="shared" ref="LN28:LO28" si="804">LN45</f>
        <v>0</v>
      </c>
      <c r="LO28" s="1114">
        <f t="shared" si="804"/>
        <v>0</v>
      </c>
      <c r="LP28" s="66">
        <f t="shared" si="803"/>
        <v>4434</v>
      </c>
      <c r="LQ28" s="66" t="e">
        <f t="shared" si="803"/>
        <v>#REF!</v>
      </c>
      <c r="LR28" s="66">
        <f t="shared" si="803"/>
        <v>4020</v>
      </c>
      <c r="LS28" s="66">
        <f t="shared" si="803"/>
        <v>3121</v>
      </c>
      <c r="LT28" s="66">
        <f t="shared" si="803"/>
        <v>2224</v>
      </c>
      <c r="LU28" s="1130">
        <f t="shared" si="803"/>
        <v>3448</v>
      </c>
      <c r="LV28" s="1130">
        <f t="shared" si="803"/>
        <v>0</v>
      </c>
      <c r="LW28" s="66">
        <f t="shared" si="803"/>
        <v>3232</v>
      </c>
      <c r="LX28" s="66">
        <f t="shared" si="803"/>
        <v>5166</v>
      </c>
      <c r="LY28" s="556">
        <f t="shared" ref="LY28:NA28" si="805">LY45</f>
        <v>5684</v>
      </c>
      <c r="LZ28" s="556">
        <f t="shared" si="805"/>
        <v>5082</v>
      </c>
      <c r="MA28" s="1140" t="e">
        <f t="shared" si="805"/>
        <v>#REF!</v>
      </c>
      <c r="MB28" s="556" t="e">
        <f t="shared" si="805"/>
        <v>#REF!</v>
      </c>
      <c r="MC28" s="556">
        <f t="shared" si="805"/>
        <v>6232</v>
      </c>
      <c r="MD28" s="556">
        <f t="shared" si="805"/>
        <v>7938</v>
      </c>
      <c r="ME28" s="556">
        <f t="shared" si="805"/>
        <v>9000</v>
      </c>
      <c r="MF28" s="556">
        <f t="shared" si="805"/>
        <v>10360</v>
      </c>
      <c r="MG28" s="556">
        <f t="shared" si="805"/>
        <v>9094</v>
      </c>
      <c r="MH28" s="556">
        <f t="shared" si="805"/>
        <v>9094</v>
      </c>
      <c r="MI28" s="556">
        <f t="shared" si="805"/>
        <v>6576</v>
      </c>
      <c r="MJ28" s="556">
        <f t="shared" si="805"/>
        <v>7613</v>
      </c>
      <c r="MK28" s="556">
        <f t="shared" si="805"/>
        <v>6429</v>
      </c>
      <c r="ML28" s="556">
        <f t="shared" si="805"/>
        <v>6667</v>
      </c>
      <c r="MM28" s="556">
        <f t="shared" si="805"/>
        <v>5945</v>
      </c>
      <c r="MN28" s="556">
        <v>101</v>
      </c>
      <c r="MO28" s="556">
        <f t="shared" si="805"/>
        <v>4285</v>
      </c>
      <c r="MP28" s="556">
        <f t="shared" si="805"/>
        <v>4202</v>
      </c>
      <c r="MQ28" s="556">
        <f t="shared" si="805"/>
        <v>4366</v>
      </c>
      <c r="MR28" s="556">
        <f t="shared" si="805"/>
        <v>3701</v>
      </c>
      <c r="MS28" s="556">
        <f t="shared" si="805"/>
        <v>2306</v>
      </c>
      <c r="MT28" s="556">
        <f t="shared" si="805"/>
        <v>2087</v>
      </c>
      <c r="MU28" s="556">
        <f t="shared" si="805"/>
        <v>1878</v>
      </c>
      <c r="MV28" s="556">
        <f t="shared" si="805"/>
        <v>1239</v>
      </c>
      <c r="MW28" s="556">
        <f t="shared" si="805"/>
        <v>1533</v>
      </c>
      <c r="MX28" s="556">
        <f t="shared" si="805"/>
        <v>1576</v>
      </c>
      <c r="MY28" s="556">
        <f t="shared" si="805"/>
        <v>1547</v>
      </c>
      <c r="MZ28" s="556">
        <f t="shared" si="805"/>
        <v>1376</v>
      </c>
      <c r="NA28" s="556">
        <f t="shared" si="805"/>
        <v>1876</v>
      </c>
    </row>
    <row r="29" spans="1:365" s="65" customFormat="1" ht="15" customHeight="1">
      <c r="A29" s="67" t="s">
        <v>1173</v>
      </c>
      <c r="B29" s="66">
        <v>109</v>
      </c>
      <c r="C29" s="66">
        <v>0</v>
      </c>
      <c r="D29" s="66">
        <v>1073</v>
      </c>
      <c r="E29" s="66">
        <v>164</v>
      </c>
      <c r="F29" s="66">
        <v>184</v>
      </c>
      <c r="G29" s="66">
        <v>0</v>
      </c>
      <c r="H29" s="66">
        <v>0</v>
      </c>
      <c r="I29" s="66">
        <v>0</v>
      </c>
      <c r="J29" s="66">
        <v>0</v>
      </c>
      <c r="K29" s="66">
        <v>112</v>
      </c>
      <c r="L29" s="66">
        <v>92</v>
      </c>
      <c r="M29" s="66">
        <v>0</v>
      </c>
      <c r="N29" s="66">
        <v>819</v>
      </c>
      <c r="O29" s="66">
        <v>819</v>
      </c>
      <c r="P29" s="66">
        <v>0</v>
      </c>
      <c r="Q29" s="66">
        <v>75</v>
      </c>
      <c r="R29" s="66">
        <v>158</v>
      </c>
      <c r="S29" s="66">
        <v>0</v>
      </c>
      <c r="T29" s="66">
        <v>96</v>
      </c>
      <c r="U29" s="66">
        <v>674</v>
      </c>
      <c r="V29" s="66">
        <v>0</v>
      </c>
      <c r="W29" s="66">
        <v>83</v>
      </c>
      <c r="X29" s="66">
        <v>0</v>
      </c>
      <c r="Y29" s="66">
        <v>84</v>
      </c>
      <c r="Z29" s="66">
        <v>90</v>
      </c>
      <c r="AA29" s="66">
        <v>79</v>
      </c>
      <c r="AB29" s="66">
        <v>0</v>
      </c>
      <c r="AC29" s="66">
        <v>832</v>
      </c>
      <c r="AD29" s="66">
        <v>0</v>
      </c>
      <c r="AE29" s="66">
        <v>0</v>
      </c>
      <c r="AF29" s="66">
        <v>109</v>
      </c>
      <c r="AG29" s="66">
        <v>146</v>
      </c>
      <c r="AH29" s="66">
        <v>0</v>
      </c>
      <c r="AI29" s="66">
        <v>75</v>
      </c>
      <c r="AJ29" s="66">
        <v>0</v>
      </c>
      <c r="AK29" s="66">
        <v>0</v>
      </c>
      <c r="AL29" s="66">
        <v>0</v>
      </c>
      <c r="AM29" s="66">
        <v>95</v>
      </c>
      <c r="AN29" s="66">
        <v>728</v>
      </c>
      <c r="AO29" s="66">
        <v>167</v>
      </c>
      <c r="AP29" s="66">
        <v>80</v>
      </c>
      <c r="AQ29" s="66">
        <v>77</v>
      </c>
      <c r="AR29" s="66">
        <v>0</v>
      </c>
      <c r="AS29" s="66">
        <v>0</v>
      </c>
      <c r="AT29" s="66">
        <v>80</v>
      </c>
      <c r="AU29" s="66">
        <v>85</v>
      </c>
      <c r="AV29" s="66">
        <v>955</v>
      </c>
      <c r="AW29" s="66">
        <v>82</v>
      </c>
      <c r="AX29" s="66">
        <v>0</v>
      </c>
      <c r="AY29" s="66">
        <v>0</v>
      </c>
      <c r="AZ29" s="66">
        <v>0</v>
      </c>
      <c r="BA29" s="66">
        <v>101</v>
      </c>
      <c r="BB29" s="66">
        <v>764</v>
      </c>
      <c r="BC29" s="66">
        <v>87</v>
      </c>
      <c r="BD29" s="66">
        <v>85</v>
      </c>
      <c r="BE29" s="66">
        <v>78</v>
      </c>
      <c r="BF29" s="66">
        <v>0</v>
      </c>
      <c r="BG29" s="66">
        <v>0</v>
      </c>
      <c r="BH29" s="66">
        <v>740</v>
      </c>
      <c r="BI29" s="66">
        <v>107</v>
      </c>
      <c r="BJ29" s="66">
        <v>539</v>
      </c>
      <c r="BK29" s="66">
        <v>180</v>
      </c>
      <c r="BL29" s="66">
        <v>0</v>
      </c>
      <c r="BM29" s="66">
        <v>0</v>
      </c>
      <c r="BN29" s="66">
        <v>0</v>
      </c>
      <c r="BO29" s="66">
        <v>526</v>
      </c>
      <c r="BP29" s="66">
        <v>65</v>
      </c>
      <c r="BQ29" s="66">
        <v>300</v>
      </c>
      <c r="BR29" s="66">
        <v>171</v>
      </c>
      <c r="BS29" s="66">
        <v>340</v>
      </c>
      <c r="BT29" s="66">
        <v>0</v>
      </c>
      <c r="BU29" s="66">
        <v>0</v>
      </c>
      <c r="BV29" s="66">
        <v>143</v>
      </c>
      <c r="BW29" s="66">
        <v>488</v>
      </c>
      <c r="BX29" s="66">
        <v>109</v>
      </c>
      <c r="BY29" s="66">
        <v>90</v>
      </c>
      <c r="BZ29" s="66">
        <v>0</v>
      </c>
      <c r="CA29" s="66">
        <v>0</v>
      </c>
      <c r="CB29" s="66">
        <v>0</v>
      </c>
      <c r="CC29" s="66">
        <v>915</v>
      </c>
      <c r="CD29" s="66">
        <v>91</v>
      </c>
      <c r="CE29" s="66">
        <v>90</v>
      </c>
      <c r="CF29" s="66">
        <v>95</v>
      </c>
      <c r="CG29" s="66">
        <v>549</v>
      </c>
      <c r="CH29" s="66">
        <v>0</v>
      </c>
      <c r="CI29" s="66">
        <v>0</v>
      </c>
      <c r="CJ29" s="66">
        <v>525</v>
      </c>
      <c r="CK29" s="66">
        <v>86</v>
      </c>
      <c r="CL29" s="66">
        <v>77</v>
      </c>
      <c r="CM29" s="66">
        <v>0</v>
      </c>
      <c r="CN29" s="66">
        <v>93</v>
      </c>
      <c r="CO29" s="66">
        <v>93</v>
      </c>
      <c r="CP29" s="66">
        <v>93</v>
      </c>
      <c r="CQ29" s="66">
        <v>196</v>
      </c>
      <c r="CR29" s="66">
        <v>577</v>
      </c>
      <c r="CS29" s="66">
        <v>77</v>
      </c>
      <c r="CT29" s="66">
        <v>75</v>
      </c>
      <c r="CU29" s="66">
        <v>0</v>
      </c>
      <c r="CV29" s="66">
        <v>0</v>
      </c>
      <c r="CW29" s="66">
        <v>0</v>
      </c>
      <c r="CX29" s="66">
        <v>132</v>
      </c>
      <c r="CY29" s="66">
        <v>701</v>
      </c>
      <c r="CZ29" s="66">
        <v>95</v>
      </c>
      <c r="DA29" s="66">
        <v>657</v>
      </c>
      <c r="DB29" s="66">
        <v>186</v>
      </c>
      <c r="DC29" s="66">
        <v>186</v>
      </c>
      <c r="DD29" s="66">
        <v>186</v>
      </c>
      <c r="DE29" s="66">
        <v>751</v>
      </c>
      <c r="DF29" s="66">
        <v>174</v>
      </c>
      <c r="DG29" s="66">
        <v>611</v>
      </c>
      <c r="DH29" s="66">
        <v>175</v>
      </c>
      <c r="DI29" s="66">
        <v>0</v>
      </c>
      <c r="DJ29" s="66">
        <v>0</v>
      </c>
      <c r="DK29" s="66">
        <v>0</v>
      </c>
      <c r="DL29" s="66">
        <v>0</v>
      </c>
      <c r="DM29" s="66">
        <v>917</v>
      </c>
      <c r="DN29" s="66">
        <v>869</v>
      </c>
      <c r="DO29" s="66">
        <v>89</v>
      </c>
      <c r="DP29" s="66">
        <v>340</v>
      </c>
      <c r="DQ29" s="66">
        <v>340</v>
      </c>
      <c r="DR29" s="66">
        <v>340</v>
      </c>
      <c r="DS29" s="66">
        <v>427</v>
      </c>
      <c r="DT29" s="66">
        <v>0</v>
      </c>
      <c r="DU29" s="66">
        <v>767</v>
      </c>
      <c r="DV29" s="66">
        <v>235</v>
      </c>
      <c r="DW29" s="66">
        <v>0</v>
      </c>
      <c r="DX29" s="66">
        <v>205</v>
      </c>
      <c r="DY29" s="66">
        <v>0</v>
      </c>
      <c r="DZ29" s="66">
        <v>751</v>
      </c>
      <c r="EA29" s="66">
        <v>719</v>
      </c>
      <c r="EB29" s="66">
        <v>99</v>
      </c>
      <c r="EC29" s="66">
        <v>153</v>
      </c>
      <c r="ED29" s="66">
        <v>153</v>
      </c>
      <c r="EE29" s="66">
        <v>0</v>
      </c>
      <c r="EF29" s="66">
        <v>672</v>
      </c>
      <c r="EG29" s="66">
        <v>880</v>
      </c>
      <c r="EH29" s="66">
        <v>71</v>
      </c>
      <c r="EI29" s="66">
        <v>67</v>
      </c>
      <c r="EJ29" s="66">
        <v>680</v>
      </c>
      <c r="EK29" s="66">
        <v>154</v>
      </c>
      <c r="EL29" s="66">
        <v>154</v>
      </c>
      <c r="EM29" s="66">
        <v>0</v>
      </c>
      <c r="EN29" s="66">
        <v>701</v>
      </c>
      <c r="EO29" s="66">
        <v>104</v>
      </c>
      <c r="EP29" s="66">
        <v>646</v>
      </c>
      <c r="EQ29" s="66">
        <v>138</v>
      </c>
      <c r="ER29" s="66">
        <v>0</v>
      </c>
      <c r="ES29" s="66">
        <v>172</v>
      </c>
      <c r="ET29" s="66">
        <v>172</v>
      </c>
      <c r="EU29" s="66">
        <v>433</v>
      </c>
      <c r="EV29" s="66">
        <v>555</v>
      </c>
      <c r="EW29" s="66">
        <v>88</v>
      </c>
      <c r="EX29" s="66">
        <v>0</v>
      </c>
      <c r="EY29" s="66">
        <v>162</v>
      </c>
      <c r="EZ29" s="66">
        <v>162</v>
      </c>
      <c r="FA29" s="66">
        <v>162</v>
      </c>
      <c r="FB29" s="66">
        <v>590</v>
      </c>
      <c r="FC29" s="66">
        <v>406</v>
      </c>
      <c r="FD29" s="66">
        <v>68</v>
      </c>
      <c r="FE29" s="66">
        <v>101</v>
      </c>
      <c r="FF29" s="66">
        <v>0</v>
      </c>
      <c r="FG29" s="66">
        <v>0</v>
      </c>
      <c r="FH29" s="66">
        <v>101</v>
      </c>
      <c r="FI29" s="66">
        <v>508</v>
      </c>
      <c r="FJ29" s="66">
        <v>67</v>
      </c>
      <c r="FK29" s="66">
        <v>459</v>
      </c>
      <c r="FL29" s="66">
        <v>155</v>
      </c>
      <c r="FM29" s="66">
        <v>155</v>
      </c>
      <c r="FN29" s="66">
        <v>155</v>
      </c>
      <c r="FO29" s="66">
        <v>155</v>
      </c>
      <c r="FP29" s="66">
        <v>657</v>
      </c>
      <c r="FQ29" s="66">
        <v>87</v>
      </c>
      <c r="FR29" s="66">
        <v>518</v>
      </c>
      <c r="FS29" s="66">
        <v>113</v>
      </c>
      <c r="FT29" s="66">
        <v>0</v>
      </c>
      <c r="FU29" s="66">
        <v>0</v>
      </c>
      <c r="FV29" s="66">
        <v>184</v>
      </c>
      <c r="FW29" s="66">
        <v>574</v>
      </c>
      <c r="FX29" s="66">
        <v>269</v>
      </c>
      <c r="FY29" s="66">
        <v>117</v>
      </c>
      <c r="FZ29" s="66">
        <v>227</v>
      </c>
      <c r="GA29" s="66">
        <v>179</v>
      </c>
      <c r="GB29" s="66">
        <v>179</v>
      </c>
      <c r="GC29" s="66">
        <v>0</v>
      </c>
      <c r="GD29" s="66">
        <v>459</v>
      </c>
      <c r="GE29" s="66">
        <v>106</v>
      </c>
      <c r="GF29" s="66">
        <v>99</v>
      </c>
      <c r="GG29" s="66">
        <v>74</v>
      </c>
      <c r="GH29" s="66">
        <v>588</v>
      </c>
      <c r="GI29" s="66">
        <v>588</v>
      </c>
      <c r="GJ29" s="66">
        <v>588</v>
      </c>
      <c r="GK29" s="66"/>
      <c r="GL29" s="66">
        <v>97</v>
      </c>
      <c r="GM29" s="66">
        <v>408</v>
      </c>
      <c r="GN29" s="66">
        <v>36</v>
      </c>
      <c r="GO29" s="66">
        <v>0</v>
      </c>
      <c r="GP29" s="66">
        <v>0</v>
      </c>
      <c r="GQ29" s="66">
        <v>0</v>
      </c>
      <c r="GR29" s="66">
        <v>423</v>
      </c>
      <c r="GS29" s="66">
        <v>147</v>
      </c>
      <c r="GT29" s="66">
        <v>82</v>
      </c>
      <c r="GU29" s="66">
        <v>97</v>
      </c>
      <c r="GV29" s="66">
        <v>0</v>
      </c>
      <c r="GW29" s="66">
        <v>0</v>
      </c>
      <c r="GX29" s="66">
        <v>0</v>
      </c>
      <c r="GY29" s="66">
        <v>66</v>
      </c>
      <c r="GZ29" s="66">
        <v>265</v>
      </c>
      <c r="HA29" s="66">
        <v>360</v>
      </c>
      <c r="HB29" s="66">
        <v>324</v>
      </c>
      <c r="HC29" s="66">
        <v>0</v>
      </c>
      <c r="HD29" s="66">
        <v>0</v>
      </c>
      <c r="HE29" s="66">
        <v>0</v>
      </c>
      <c r="HF29" s="66">
        <v>0</v>
      </c>
      <c r="HG29" s="66">
        <v>351</v>
      </c>
      <c r="HH29" s="66">
        <v>140</v>
      </c>
      <c r="HI29" s="66">
        <v>172</v>
      </c>
      <c r="HJ29" s="66">
        <v>697</v>
      </c>
      <c r="HK29" s="66">
        <v>0</v>
      </c>
      <c r="HL29" s="66">
        <v>697</v>
      </c>
      <c r="HM29" s="66">
        <v>72</v>
      </c>
      <c r="HN29" s="66">
        <v>480</v>
      </c>
      <c r="HO29" s="66">
        <v>256</v>
      </c>
      <c r="HP29" s="66">
        <v>709</v>
      </c>
      <c r="HQ29" s="66">
        <v>0</v>
      </c>
      <c r="HR29" s="66">
        <v>0</v>
      </c>
      <c r="HS29" s="66">
        <v>129</v>
      </c>
      <c r="HT29" s="66">
        <v>255</v>
      </c>
      <c r="HU29" s="66">
        <v>548</v>
      </c>
      <c r="HV29" s="66">
        <v>178</v>
      </c>
      <c r="HW29" s="66">
        <v>793</v>
      </c>
      <c r="HX29" s="66">
        <v>490</v>
      </c>
      <c r="HY29" s="66">
        <v>0</v>
      </c>
      <c r="HZ29" s="66">
        <v>1283</v>
      </c>
      <c r="IA29" s="66">
        <v>561</v>
      </c>
      <c r="IB29" s="66">
        <v>63</v>
      </c>
      <c r="IC29" s="66">
        <v>269</v>
      </c>
      <c r="ID29" s="66">
        <v>593</v>
      </c>
      <c r="IE29" s="66">
        <v>212</v>
      </c>
      <c r="IF29" s="66">
        <v>0</v>
      </c>
      <c r="IG29" s="66">
        <v>212</v>
      </c>
      <c r="IH29" s="66">
        <v>766</v>
      </c>
      <c r="II29" s="66">
        <v>89</v>
      </c>
      <c r="IJ29" s="66">
        <v>758</v>
      </c>
      <c r="IK29" s="66">
        <v>320</v>
      </c>
      <c r="IL29" s="66">
        <v>1448</v>
      </c>
      <c r="IM29" s="66">
        <v>0</v>
      </c>
      <c r="IN29" s="66">
        <v>148</v>
      </c>
      <c r="IO29" s="66">
        <v>703</v>
      </c>
      <c r="IP29" s="66">
        <v>100</v>
      </c>
      <c r="IQ29" s="66">
        <v>227</v>
      </c>
      <c r="IR29" s="66">
        <v>653</v>
      </c>
      <c r="IS29" s="66">
        <v>0</v>
      </c>
      <c r="IT29" s="66">
        <v>0</v>
      </c>
      <c r="IU29" s="66">
        <v>0</v>
      </c>
      <c r="IV29" s="66">
        <v>721</v>
      </c>
      <c r="IW29" s="66">
        <v>445</v>
      </c>
      <c r="IX29" s="66">
        <v>0</v>
      </c>
      <c r="IY29" s="66">
        <v>530</v>
      </c>
      <c r="IZ29" s="66">
        <v>0</v>
      </c>
      <c r="JA29" s="66">
        <v>0</v>
      </c>
      <c r="JB29" s="66">
        <v>0</v>
      </c>
      <c r="JC29" s="66">
        <v>748</v>
      </c>
      <c r="JD29" s="66">
        <v>291</v>
      </c>
      <c r="JE29" s="66">
        <v>342</v>
      </c>
      <c r="JF29" s="66">
        <v>743</v>
      </c>
      <c r="JG29" s="66">
        <v>0</v>
      </c>
      <c r="JH29" s="66">
        <v>0</v>
      </c>
      <c r="JI29" s="66">
        <v>670</v>
      </c>
      <c r="JJ29" s="66">
        <v>1133</v>
      </c>
      <c r="JK29" s="66">
        <v>730</v>
      </c>
      <c r="JL29" s="66">
        <v>759</v>
      </c>
      <c r="JM29" s="66">
        <v>867</v>
      </c>
      <c r="JN29" s="66">
        <v>0</v>
      </c>
      <c r="JO29" s="66">
        <v>0</v>
      </c>
      <c r="JP29" s="66">
        <v>644</v>
      </c>
      <c r="JQ29" s="66">
        <v>1351</v>
      </c>
      <c r="JR29" s="66"/>
      <c r="JS29" s="66">
        <v>707</v>
      </c>
      <c r="JT29" s="66">
        <v>814</v>
      </c>
      <c r="JU29" s="66">
        <v>0</v>
      </c>
      <c r="JV29" s="66">
        <v>0</v>
      </c>
      <c r="JW29" s="66">
        <v>0</v>
      </c>
      <c r="JX29" s="66">
        <v>1247</v>
      </c>
      <c r="JY29" s="66">
        <v>381</v>
      </c>
      <c r="JZ29" s="66">
        <v>1043</v>
      </c>
      <c r="KA29" s="66">
        <v>797</v>
      </c>
      <c r="KB29" s="66">
        <v>0</v>
      </c>
      <c r="KC29" s="66">
        <v>0</v>
      </c>
      <c r="KD29" s="66"/>
      <c r="KE29" s="66">
        <v>0</v>
      </c>
      <c r="KF29" s="66">
        <v>2414</v>
      </c>
      <c r="KG29" s="66">
        <v>1040</v>
      </c>
      <c r="KH29" s="66">
        <v>938</v>
      </c>
      <c r="KI29" s="66">
        <v>0</v>
      </c>
      <c r="KJ29" s="66">
        <v>0</v>
      </c>
      <c r="KK29" s="66">
        <v>0</v>
      </c>
      <c r="KL29" s="66">
        <v>1568</v>
      </c>
      <c r="KM29" s="66">
        <v>852</v>
      </c>
      <c r="KN29" s="66">
        <v>0</v>
      </c>
      <c r="KO29" s="66">
        <v>835</v>
      </c>
      <c r="KP29" s="66">
        <v>0</v>
      </c>
      <c r="KQ29" s="66">
        <v>0</v>
      </c>
      <c r="KR29" s="66">
        <v>1753</v>
      </c>
      <c r="KS29" s="66">
        <v>2141</v>
      </c>
      <c r="KT29" s="66">
        <v>384</v>
      </c>
      <c r="KU29" s="66">
        <v>806</v>
      </c>
      <c r="KV29" s="66">
        <v>945</v>
      </c>
      <c r="KW29" s="66">
        <v>0</v>
      </c>
      <c r="KX29" s="66">
        <v>0</v>
      </c>
      <c r="KY29" s="66">
        <v>672</v>
      </c>
      <c r="KZ29" s="66">
        <v>2236</v>
      </c>
      <c r="LA29" s="66">
        <v>757</v>
      </c>
      <c r="LB29" s="66">
        <v>1016</v>
      </c>
      <c r="LC29" s="66">
        <v>1019</v>
      </c>
      <c r="LD29" s="66">
        <v>0</v>
      </c>
      <c r="LE29" s="66">
        <v>0</v>
      </c>
      <c r="LF29" s="66">
        <v>1455</v>
      </c>
      <c r="LG29" s="66">
        <v>1987</v>
      </c>
      <c r="LH29" s="66">
        <v>964</v>
      </c>
      <c r="LI29" s="66">
        <v>1167</v>
      </c>
      <c r="LJ29" s="66">
        <v>1267</v>
      </c>
      <c r="LK29" s="66">
        <v>0</v>
      </c>
      <c r="LL29" s="66">
        <v>0</v>
      </c>
      <c r="LM29" s="66">
        <v>1441</v>
      </c>
      <c r="LN29" s="1114">
        <v>0</v>
      </c>
      <c r="LO29" s="1114">
        <v>0</v>
      </c>
      <c r="LP29" s="66">
        <v>1140</v>
      </c>
      <c r="LQ29" s="66">
        <v>1205</v>
      </c>
      <c r="LR29" s="66">
        <v>0</v>
      </c>
      <c r="LS29" s="66">
        <v>0</v>
      </c>
      <c r="LT29" s="66">
        <v>1882</v>
      </c>
      <c r="LU29" s="1130"/>
      <c r="LV29" s="1130"/>
      <c r="LW29" s="66">
        <f>LT29</f>
        <v>1882</v>
      </c>
      <c r="LX29" s="66">
        <v>1332</v>
      </c>
      <c r="LY29" s="556">
        <v>0</v>
      </c>
      <c r="LZ29" s="556">
        <v>0</v>
      </c>
      <c r="MA29" s="1140">
        <v>1512</v>
      </c>
      <c r="MB29" s="556">
        <v>1512</v>
      </c>
      <c r="MC29" s="556">
        <v>1808</v>
      </c>
      <c r="MD29" s="556">
        <v>1558</v>
      </c>
      <c r="ME29" s="556">
        <v>1571</v>
      </c>
      <c r="MF29" s="556">
        <v>0</v>
      </c>
      <c r="MG29" s="556">
        <v>0</v>
      </c>
      <c r="MH29" s="556">
        <v>0</v>
      </c>
      <c r="MI29" s="556">
        <v>2299</v>
      </c>
      <c r="MJ29" s="556">
        <v>452</v>
      </c>
      <c r="MK29" s="556">
        <v>1015</v>
      </c>
      <c r="ML29" s="556">
        <v>1226</v>
      </c>
      <c r="MM29" s="556">
        <v>0</v>
      </c>
      <c r="MN29" s="556">
        <v>0</v>
      </c>
      <c r="MO29" s="556">
        <v>1411</v>
      </c>
      <c r="MP29" s="556">
        <v>0</v>
      </c>
      <c r="MQ29" s="556">
        <v>478</v>
      </c>
      <c r="MR29" s="556">
        <v>621</v>
      </c>
      <c r="MS29" s="556">
        <v>636</v>
      </c>
      <c r="MT29" s="556">
        <v>0</v>
      </c>
      <c r="MU29" s="556">
        <v>0</v>
      </c>
      <c r="MV29" s="556">
        <v>895</v>
      </c>
      <c r="MW29" s="556">
        <v>800</v>
      </c>
      <c r="MX29" s="556">
        <v>813</v>
      </c>
      <c r="MY29" s="556">
        <v>617</v>
      </c>
      <c r="MZ29" s="556">
        <v>836</v>
      </c>
      <c r="NA29" s="556">
        <v>0</v>
      </c>
    </row>
    <row r="30" spans="1:365" ht="15" customHeight="1">
      <c r="A30" s="67" t="s">
        <v>1187</v>
      </c>
      <c r="B30" s="285">
        <v>45325</v>
      </c>
      <c r="C30" s="285">
        <f t="shared" ref="C30" si="806">B81</f>
        <v>45326</v>
      </c>
      <c r="D30" s="285">
        <f t="shared" ref="D30" si="807">C81</f>
        <v>45326</v>
      </c>
      <c r="E30" s="285">
        <f t="shared" ref="E30" si="808">D81</f>
        <v>45328</v>
      </c>
      <c r="F30" s="285">
        <f t="shared" ref="F30" si="809">E81</f>
        <v>45328</v>
      </c>
      <c r="G30" s="285">
        <f t="shared" ref="G30" si="810">F81</f>
        <v>45328</v>
      </c>
      <c r="H30" s="285">
        <v>45674</v>
      </c>
      <c r="I30" s="285">
        <v>45329</v>
      </c>
      <c r="J30" s="285">
        <f t="shared" ref="J30" si="811">I81</f>
        <v>45333</v>
      </c>
      <c r="K30" s="285">
        <f t="shared" ref="K30" si="812">J81</f>
        <v>45637</v>
      </c>
      <c r="L30" s="285">
        <f t="shared" ref="L30" si="813">K81</f>
        <v>45335</v>
      </c>
      <c r="M30" s="285">
        <f t="shared" ref="M30" si="814">L81</f>
        <v>45336</v>
      </c>
      <c r="N30" s="285" t="str">
        <f t="shared" ref="N30" si="815">M81</f>
        <v>N/A</v>
      </c>
      <c r="O30" s="285" t="s">
        <v>643</v>
      </c>
      <c r="P30" s="285" t="s">
        <v>643</v>
      </c>
      <c r="Q30" s="285">
        <f t="shared" ref="Q30" si="816">P81</f>
        <v>45340</v>
      </c>
      <c r="R30" s="285">
        <f t="shared" ref="R30" si="817">Q81</f>
        <v>45340</v>
      </c>
      <c r="S30" s="285">
        <f t="shared" ref="S30" si="818">R81</f>
        <v>45340</v>
      </c>
      <c r="T30" s="285">
        <f t="shared" ref="T30" si="819">S81</f>
        <v>45340</v>
      </c>
      <c r="U30" s="285">
        <v>45340</v>
      </c>
      <c r="V30" s="285" t="s">
        <v>643</v>
      </c>
      <c r="W30" s="285" t="s">
        <v>643</v>
      </c>
      <c r="X30" s="285">
        <f t="shared" ref="X30" si="820">W81</f>
        <v>45347</v>
      </c>
      <c r="Y30" s="285">
        <f t="shared" ref="Y30" si="821">X81</f>
        <v>45347</v>
      </c>
      <c r="Z30" s="285">
        <f t="shared" ref="Z30" si="822">Y81</f>
        <v>45347</v>
      </c>
      <c r="AA30" s="285">
        <f t="shared" ref="AA30" si="823">Z81</f>
        <v>45347</v>
      </c>
      <c r="AB30" s="285">
        <f t="shared" ref="AB30" si="824">AA81</f>
        <v>45347</v>
      </c>
      <c r="AC30" s="285" t="s">
        <v>643</v>
      </c>
      <c r="AD30" s="285">
        <v>45353</v>
      </c>
      <c r="AE30" s="285">
        <f t="shared" ref="AE30" si="825">AD81</f>
        <v>45353</v>
      </c>
      <c r="AF30" s="285">
        <f t="shared" ref="AF30" si="826">AE81</f>
        <v>45355</v>
      </c>
      <c r="AG30" s="285">
        <f t="shared" ref="AG30" si="827">AF81</f>
        <v>45356</v>
      </c>
      <c r="AH30" s="285">
        <f t="shared" ref="AH30" si="828">AG81</f>
        <v>45357</v>
      </c>
      <c r="AI30" s="285">
        <f t="shared" ref="AI30" si="829">AH81</f>
        <v>45357</v>
      </c>
      <c r="AJ30" s="285">
        <v>45358</v>
      </c>
      <c r="AK30" s="285">
        <v>45358</v>
      </c>
      <c r="AL30" s="285">
        <f t="shared" ref="AL30" si="830">AK81</f>
        <v>45359</v>
      </c>
      <c r="AM30" s="285">
        <f t="shared" ref="AM30" si="831">AL81</f>
        <v>45360</v>
      </c>
      <c r="AN30" s="285">
        <f t="shared" ref="AN30" si="832">AM81</f>
        <v>45363</v>
      </c>
      <c r="AO30" s="285">
        <f t="shared" ref="AO30" si="833">AN81</f>
        <v>45364</v>
      </c>
      <c r="AP30" s="285">
        <f t="shared" ref="AP30" si="834">AO81</f>
        <v>45365</v>
      </c>
      <c r="AQ30" s="285">
        <v>45365</v>
      </c>
      <c r="AR30" s="285">
        <v>45367</v>
      </c>
      <c r="AS30" s="285">
        <f t="shared" ref="AS30" si="835">AR81</f>
        <v>45367</v>
      </c>
      <c r="AT30" s="285">
        <f t="shared" ref="AT30" si="836">AS81</f>
        <v>45367</v>
      </c>
      <c r="AU30" s="285">
        <f t="shared" ref="AU30" si="837">AT81</f>
        <v>45370</v>
      </c>
      <c r="AV30" s="285">
        <f t="shared" ref="AV30" si="838">AU81</f>
        <v>45371</v>
      </c>
      <c r="AW30" s="285">
        <f t="shared" ref="AW30" si="839">AV81</f>
        <v>45371</v>
      </c>
      <c r="AX30" s="285">
        <v>45371</v>
      </c>
      <c r="AY30" s="285">
        <v>45371</v>
      </c>
      <c r="AZ30" s="285">
        <f t="shared" ref="AZ30" si="840">AY81</f>
        <v>45371</v>
      </c>
      <c r="BA30" s="285">
        <f t="shared" ref="BA30" si="841">AZ81</f>
        <v>45371</v>
      </c>
      <c r="BB30" s="285">
        <f t="shared" ref="BB30" si="842">BA81</f>
        <v>45371</v>
      </c>
      <c r="BC30" s="285">
        <f t="shared" ref="BC30" si="843">BB81</f>
        <v>45373</v>
      </c>
      <c r="BD30" s="285">
        <f t="shared" ref="BD30" si="844">BC81</f>
        <v>45378</v>
      </c>
      <c r="BE30" s="285">
        <v>45378</v>
      </c>
      <c r="BF30" s="285">
        <v>45378</v>
      </c>
      <c r="BG30" s="285">
        <v>45378</v>
      </c>
      <c r="BH30" s="285">
        <f t="shared" ref="BH30" si="845">BG81</f>
        <v>45383</v>
      </c>
      <c r="BI30" s="285">
        <f t="shared" ref="BI30" si="846">BH81</f>
        <v>45383</v>
      </c>
      <c r="BJ30" s="285">
        <f t="shared" ref="BJ30" si="847">BI81</f>
        <v>45383</v>
      </c>
      <c r="BK30" s="285">
        <f t="shared" ref="BK30" si="848">BJ81</f>
        <v>45383</v>
      </c>
      <c r="BL30" s="285">
        <v>45383</v>
      </c>
      <c r="BM30" s="285">
        <v>45383</v>
      </c>
      <c r="BN30" s="285">
        <f t="shared" ref="BN30" si="849">BM81</f>
        <v>45383</v>
      </c>
      <c r="BO30" s="285">
        <f t="shared" ref="BO30" si="850">BN81</f>
        <v>45383</v>
      </c>
      <c r="BP30" s="285">
        <f t="shared" ref="BP30" si="851">BO81</f>
        <v>45383</v>
      </c>
      <c r="BQ30" s="285">
        <f t="shared" ref="BQ30" si="852">BP81</f>
        <v>45383</v>
      </c>
      <c r="BR30" s="285">
        <f t="shared" ref="BR30" si="853">BQ81</f>
        <v>45390</v>
      </c>
      <c r="BS30" s="285">
        <v>45390</v>
      </c>
      <c r="BT30" s="285">
        <v>45393</v>
      </c>
      <c r="BU30" s="285">
        <f t="shared" ref="BU30" si="854">BT81</f>
        <v>45393</v>
      </c>
      <c r="BV30" s="285">
        <f t="shared" ref="BV30" si="855">BU81</f>
        <v>45393</v>
      </c>
      <c r="BW30" s="285">
        <f t="shared" ref="BW30" si="856">BV81</f>
        <v>45393</v>
      </c>
      <c r="BX30" s="285">
        <f t="shared" ref="BX30" si="857">BW81</f>
        <v>45397</v>
      </c>
      <c r="BY30" s="285">
        <f t="shared" ref="BY30" si="858">BX81</f>
        <v>45397</v>
      </c>
      <c r="BZ30" s="285">
        <v>45400</v>
      </c>
      <c r="CA30" s="285">
        <v>45400</v>
      </c>
      <c r="CB30" s="285">
        <f t="shared" ref="CB30" si="859">CA81</f>
        <v>45400</v>
      </c>
      <c r="CC30" s="285">
        <f t="shared" ref="CC30" si="860">CB81</f>
        <v>45403</v>
      </c>
      <c r="CD30" s="285">
        <f t="shared" ref="CD30" si="861">CC81</f>
        <v>45405</v>
      </c>
      <c r="CE30" s="285">
        <f t="shared" ref="CE30" si="862">CD81</f>
        <v>45405</v>
      </c>
      <c r="CF30" s="285">
        <f t="shared" ref="CF30" si="863">CE81</f>
        <v>45405</v>
      </c>
      <c r="CG30" s="285">
        <f t="shared" ref="CG30" si="864">CF81</f>
        <v>45405</v>
      </c>
      <c r="CH30" s="285">
        <f t="shared" ref="CH30" si="865">CG81</f>
        <v>0</v>
      </c>
      <c r="CI30" s="285">
        <f t="shared" ref="CI30" si="866">CH81</f>
        <v>45405</v>
      </c>
      <c r="CJ30" s="285">
        <f t="shared" ref="CJ30" si="867">CI81</f>
        <v>45411</v>
      </c>
      <c r="CK30" s="285">
        <v>45413</v>
      </c>
      <c r="CL30" s="285">
        <f t="shared" ref="CL30" si="868">CK81</f>
        <v>45413</v>
      </c>
      <c r="CM30" s="285">
        <f t="shared" ref="CM30" si="869">CL81</f>
        <v>45413</v>
      </c>
      <c r="CN30" s="285">
        <f t="shared" ref="CN30" si="870">CM81</f>
        <v>45413</v>
      </c>
      <c r="CO30" s="285">
        <f t="shared" ref="CO30" si="871">CN81</f>
        <v>0</v>
      </c>
      <c r="CP30" s="285">
        <f t="shared" ref="CP30" si="872">CO81</f>
        <v>45417</v>
      </c>
      <c r="CQ30" s="285">
        <f t="shared" ref="CQ30" si="873">CP81</f>
        <v>45417</v>
      </c>
      <c r="CR30" s="285">
        <f t="shared" ref="CR30" si="874">CQ81</f>
        <v>45417</v>
      </c>
      <c r="CS30" s="285">
        <f t="shared" ref="CS30" si="875">CR81</f>
        <v>45417</v>
      </c>
      <c r="CT30" s="285">
        <f t="shared" ref="CT30" si="876">CS81</f>
        <v>45417</v>
      </c>
      <c r="CU30" s="285">
        <v>45417</v>
      </c>
      <c r="CV30" s="285">
        <v>45417</v>
      </c>
      <c r="CW30" s="285">
        <v>45417</v>
      </c>
      <c r="CX30" s="285">
        <f t="shared" ref="CX30" si="877">CW81</f>
        <v>45417</v>
      </c>
      <c r="CY30" s="285">
        <f t="shared" ref="CY30" si="878">CX81</f>
        <v>45417</v>
      </c>
      <c r="CZ30" s="285">
        <f t="shared" ref="CZ30" si="879">CY81</f>
        <v>45417</v>
      </c>
      <c r="DA30" s="285">
        <v>45417</v>
      </c>
      <c r="DB30" s="285">
        <v>45420</v>
      </c>
      <c r="DC30" s="285">
        <v>45421</v>
      </c>
      <c r="DD30" s="285">
        <f t="shared" ref="DD30" si="880">DC81</f>
        <v>45421</v>
      </c>
      <c r="DE30" s="285">
        <f t="shared" ref="DE30" si="881">DD81</f>
        <v>45421</v>
      </c>
      <c r="DF30" s="285">
        <f t="shared" ref="DF30" si="882">DE81</f>
        <v>45427</v>
      </c>
      <c r="DG30" s="285">
        <f t="shared" ref="DG30" si="883">DF81</f>
        <v>45426</v>
      </c>
      <c r="DH30" s="285" t="str">
        <f t="shared" ref="DH30" si="884">DG81</f>
        <v>N/A</v>
      </c>
      <c r="DI30" s="285" t="s">
        <v>643</v>
      </c>
      <c r="DJ30" s="285">
        <v>45437</v>
      </c>
      <c r="DK30" s="285">
        <f t="shared" ref="DK30" si="885">DJ81</f>
        <v>45437</v>
      </c>
      <c r="DL30" s="285">
        <f t="shared" ref="DL30" si="886">DK81</f>
        <v>45437</v>
      </c>
      <c r="DM30" s="285">
        <f t="shared" ref="DM30" si="887">DL81</f>
        <v>45437</v>
      </c>
      <c r="DN30" s="285">
        <f t="shared" ref="DN30" si="888">DM81</f>
        <v>45437</v>
      </c>
      <c r="DO30" s="285">
        <f t="shared" ref="DO30" si="889">DN81</f>
        <v>45441</v>
      </c>
      <c r="DP30" s="285">
        <v>45441</v>
      </c>
      <c r="DQ30" s="285">
        <v>45441</v>
      </c>
      <c r="DR30" s="285">
        <f t="shared" ref="DR30" si="890">DQ81</f>
        <v>45441</v>
      </c>
      <c r="DS30" s="285">
        <f t="shared" ref="DS30" si="891">DR81</f>
        <v>45444</v>
      </c>
      <c r="DT30" s="285">
        <f t="shared" ref="DT30" si="892">DS81</f>
        <v>45444</v>
      </c>
      <c r="DU30" s="285">
        <f t="shared" ref="DU30" si="893">DT81</f>
        <v>45448</v>
      </c>
      <c r="DV30" s="285">
        <f t="shared" ref="DV30" si="894">DU81</f>
        <v>45444</v>
      </c>
      <c r="DW30" s="285">
        <f t="shared" ref="DW30" si="895">DV81</f>
        <v>0</v>
      </c>
      <c r="DX30" s="285">
        <f t="shared" ref="DX30" si="896">DW81</f>
        <v>0</v>
      </c>
      <c r="DY30" s="285">
        <f t="shared" ref="DY30" si="897">DX81</f>
        <v>45444</v>
      </c>
      <c r="DZ30" s="285">
        <f t="shared" ref="DZ30" si="898">DY81</f>
        <v>45444</v>
      </c>
      <c r="EA30" s="285">
        <f t="shared" ref="EA30" si="899">DZ81</f>
        <v>45444</v>
      </c>
      <c r="EB30" s="285">
        <f t="shared" ref="EB30" si="900">EA81</f>
        <v>45444</v>
      </c>
      <c r="EC30" s="285">
        <f t="shared" ref="EC30" si="901">EB81</f>
        <v>45444</v>
      </c>
      <c r="ED30" s="285">
        <v>45444</v>
      </c>
      <c r="EE30" s="285">
        <v>45444</v>
      </c>
      <c r="EF30" s="285">
        <v>45444</v>
      </c>
      <c r="EG30" s="285">
        <f t="shared" ref="EG30" si="902">EF81</f>
        <v>45447</v>
      </c>
      <c r="EH30" s="285">
        <f t="shared" ref="EH30" si="903">EG81</f>
        <v>45460</v>
      </c>
      <c r="EI30" s="285">
        <f t="shared" ref="EI30" si="904">EH81</f>
        <v>45460</v>
      </c>
      <c r="EJ30" s="285">
        <f t="shared" ref="EJ30" si="905">EI81</f>
        <v>45460</v>
      </c>
      <c r="EK30" s="285">
        <v>45460</v>
      </c>
      <c r="EL30" s="285">
        <v>45460</v>
      </c>
      <c r="EM30" s="285">
        <f t="shared" ref="EM30" si="906">EL81</f>
        <v>45462</v>
      </c>
      <c r="EN30" s="285">
        <f t="shared" ref="EN30" si="907">EM81</f>
        <v>45462</v>
      </c>
      <c r="EO30" s="285">
        <f t="shared" ref="EO30" si="908">EN81</f>
        <v>45462</v>
      </c>
      <c r="EP30" s="285">
        <f t="shared" ref="EP30" si="909">EO81</f>
        <v>45462</v>
      </c>
      <c r="EQ30" s="285">
        <f t="shared" ref="EQ30" si="910">EP81</f>
        <v>45462</v>
      </c>
      <c r="ER30" s="285">
        <v>45462</v>
      </c>
      <c r="ES30" s="285">
        <v>45462</v>
      </c>
      <c r="ET30" s="285">
        <f t="shared" ref="ET30" si="911">ES81</f>
        <v>45462</v>
      </c>
      <c r="EU30" s="285">
        <f t="shared" ref="EU30" si="912">ET81</f>
        <v>45462</v>
      </c>
      <c r="EV30" s="285">
        <f t="shared" ref="EV30" si="913">EU81</f>
        <v>45462</v>
      </c>
      <c r="EW30" s="285">
        <f t="shared" ref="EW30" si="914">EV81</f>
        <v>45462</v>
      </c>
      <c r="EX30" s="285">
        <v>45462</v>
      </c>
      <c r="EY30" s="285">
        <v>45462</v>
      </c>
      <c r="EZ30" s="285">
        <v>45462</v>
      </c>
      <c r="FA30" s="285">
        <v>45462</v>
      </c>
      <c r="FB30" s="285">
        <f t="shared" ref="FB30" si="915">FA81</f>
        <v>45462</v>
      </c>
      <c r="FC30" s="285">
        <f t="shared" ref="FC30" si="916">FB81</f>
        <v>45467</v>
      </c>
      <c r="FD30" s="285">
        <f t="shared" ref="FD30" si="917">FC81</f>
        <v>45474</v>
      </c>
      <c r="FE30" s="285">
        <f t="shared" ref="FE30" si="918">FD81</f>
        <v>45474</v>
      </c>
      <c r="FF30" s="285">
        <f t="shared" ref="FF30" si="919">FE81</f>
        <v>45474</v>
      </c>
      <c r="FG30" s="285">
        <f t="shared" ref="FG30" si="920">FF81</f>
        <v>0</v>
      </c>
      <c r="FH30" s="285">
        <f t="shared" ref="FH30" si="921">FG81</f>
        <v>45474</v>
      </c>
      <c r="FI30" s="285">
        <f t="shared" ref="FI30" si="922">FH81</f>
        <v>45474</v>
      </c>
      <c r="FJ30" s="285">
        <f t="shared" ref="FJ30" si="923">FI81</f>
        <v>45474</v>
      </c>
      <c r="FK30" s="285">
        <f t="shared" ref="FK30" si="924">FJ81</f>
        <v>45474</v>
      </c>
      <c r="FL30" s="285">
        <f t="shared" ref="FL30" si="925">FK81</f>
        <v>45474</v>
      </c>
      <c r="FM30" s="285">
        <v>45474</v>
      </c>
      <c r="FN30" s="285">
        <v>45474</v>
      </c>
      <c r="FO30" s="285">
        <f t="shared" ref="FO30" si="926">FN81</f>
        <v>45474</v>
      </c>
      <c r="FP30" s="285">
        <f t="shared" ref="FP30" si="927">FO81</f>
        <v>45474</v>
      </c>
      <c r="FQ30" s="285">
        <f t="shared" ref="FQ30" si="928">FP81</f>
        <v>45474</v>
      </c>
      <c r="FR30" s="285">
        <f t="shared" ref="FR30" si="929">FQ81</f>
        <v>45474</v>
      </c>
      <c r="FS30" s="285">
        <f t="shared" ref="FS30" si="930">FR81</f>
        <v>45474</v>
      </c>
      <c r="FT30" s="285">
        <v>45474</v>
      </c>
      <c r="FU30" s="285">
        <v>45474</v>
      </c>
      <c r="FV30" s="285">
        <v>45474</v>
      </c>
      <c r="FW30" s="285">
        <f t="shared" ref="FW30" si="931">FV81</f>
        <v>45480</v>
      </c>
      <c r="FX30" s="285">
        <f t="shared" ref="FX30" si="932">FW81</f>
        <v>45482</v>
      </c>
      <c r="FY30" s="285">
        <f t="shared" ref="FY30" si="933">FX81</f>
        <v>45482</v>
      </c>
      <c r="FZ30" s="285">
        <f t="shared" ref="FZ30" si="934">FY81</f>
        <v>45505</v>
      </c>
      <c r="GA30" s="285">
        <v>45506</v>
      </c>
      <c r="GB30" s="285">
        <v>45506</v>
      </c>
      <c r="GC30" s="285">
        <f t="shared" ref="GC30" si="935">GB81</f>
        <v>45506</v>
      </c>
      <c r="GD30" s="285">
        <f t="shared" ref="GD30" si="936">GC81</f>
        <v>45506</v>
      </c>
      <c r="GE30" s="285">
        <f t="shared" ref="GE30" si="937">GD81</f>
        <v>45506</v>
      </c>
      <c r="GF30" s="285">
        <f t="shared" ref="GF30" si="938">GE81</f>
        <v>45506</v>
      </c>
      <c r="GG30" s="285">
        <f t="shared" ref="GG30" si="939">GF81</f>
        <v>45506</v>
      </c>
      <c r="GH30" s="285">
        <v>45506</v>
      </c>
      <c r="GI30" s="285">
        <v>45506</v>
      </c>
      <c r="GJ30" s="285">
        <f t="shared" ref="GJ30" si="940">GI81</f>
        <v>45506</v>
      </c>
      <c r="GK30" s="285">
        <f t="shared" ref="GK30" si="941">GJ81</f>
        <v>45506</v>
      </c>
      <c r="GL30" s="285">
        <f t="shared" ref="GL30" si="942">GK81</f>
        <v>45506</v>
      </c>
      <c r="GM30" s="285">
        <f t="shared" ref="GM30" si="943">GL81</f>
        <v>45509</v>
      </c>
      <c r="GN30" s="285">
        <f t="shared" ref="GN30" si="944">GM81</f>
        <v>45509</v>
      </c>
      <c r="GO30" s="285">
        <v>45509</v>
      </c>
      <c r="GP30" s="285">
        <v>45509</v>
      </c>
      <c r="GQ30" s="285">
        <f t="shared" ref="GQ30" si="945">GP81</f>
        <v>45509</v>
      </c>
      <c r="GR30" s="285">
        <f t="shared" ref="GR30" si="946">GQ81</f>
        <v>45514</v>
      </c>
      <c r="GS30" s="285">
        <f t="shared" ref="GS30" si="947">GR81</f>
        <v>45514</v>
      </c>
      <c r="GT30" s="285">
        <f t="shared" ref="GT30" si="948">GS81</f>
        <v>45516</v>
      </c>
      <c r="GU30" s="285">
        <v>45516</v>
      </c>
      <c r="GV30" s="285">
        <v>45516</v>
      </c>
      <c r="GW30" s="285">
        <v>45514</v>
      </c>
      <c r="GX30" s="285">
        <f t="shared" ref="GX30" si="949">GW81</f>
        <v>45514</v>
      </c>
      <c r="GY30" s="285">
        <f t="shared" ref="GY30" si="950">GX81</f>
        <v>45514</v>
      </c>
      <c r="GZ30" s="285">
        <f t="shared" ref="GZ30" si="951">GY81</f>
        <v>45516</v>
      </c>
      <c r="HA30" s="285">
        <f t="shared" ref="HA30" si="952">GZ81</f>
        <v>45516</v>
      </c>
      <c r="HB30" s="285">
        <f t="shared" ref="HB30" si="953">HA81</f>
        <v>45516</v>
      </c>
      <c r="HC30" s="285">
        <v>45516</v>
      </c>
      <c r="HD30" s="285">
        <v>45516</v>
      </c>
      <c r="HE30" s="285">
        <f t="shared" ref="HE30" si="954">HD81</f>
        <v>45516</v>
      </c>
      <c r="HF30" s="285">
        <f t="shared" ref="HF30" si="955">HE81</f>
        <v>45516</v>
      </c>
      <c r="HG30" s="285">
        <f t="shared" ref="HG30" si="956">HF81</f>
        <v>45516</v>
      </c>
      <c r="HH30" s="285">
        <f t="shared" ref="HH30" si="957">HG81</f>
        <v>45516</v>
      </c>
      <c r="HI30" s="285">
        <f t="shared" ref="HI30" si="958">HH81</f>
        <v>45516</v>
      </c>
      <c r="HJ30" s="285">
        <v>45516</v>
      </c>
      <c r="HK30" s="285">
        <v>45516</v>
      </c>
      <c r="HL30" s="285">
        <f t="shared" ref="HL30" si="959">HK81</f>
        <v>45516</v>
      </c>
      <c r="HM30" s="285">
        <f t="shared" ref="HM30" si="960">HL81</f>
        <v>45516</v>
      </c>
      <c r="HN30" s="285">
        <f t="shared" ref="HN30" si="961">HM81</f>
        <v>45516</v>
      </c>
      <c r="HO30" s="285">
        <f t="shared" ref="HO30" si="962">HN81</f>
        <v>45540</v>
      </c>
      <c r="HP30" s="285">
        <f t="shared" ref="HP30" si="963">HO81</f>
        <v>45545</v>
      </c>
      <c r="HQ30" s="285">
        <v>45545</v>
      </c>
      <c r="HR30" s="285">
        <v>45545</v>
      </c>
      <c r="HS30" s="285">
        <f t="shared" ref="HS30" si="964">HR81</f>
        <v>45545</v>
      </c>
      <c r="HT30" s="285">
        <f t="shared" ref="HT30" si="965">HS81</f>
        <v>45545</v>
      </c>
      <c r="HU30" s="285">
        <f t="shared" ref="HU30" si="966">HT81</f>
        <v>45546</v>
      </c>
      <c r="HV30" s="285">
        <f t="shared" ref="HV30" si="967">HU81</f>
        <v>45546</v>
      </c>
      <c r="HW30" s="285">
        <f t="shared" ref="HW30" si="968">HV81</f>
        <v>45546</v>
      </c>
      <c r="HX30" s="285">
        <v>45546</v>
      </c>
      <c r="HY30" s="285">
        <v>45546</v>
      </c>
      <c r="HZ30" s="285">
        <f t="shared" ref="HZ30" si="969">HY81</f>
        <v>45546</v>
      </c>
      <c r="IA30" s="285">
        <f t="shared" ref="IA30" si="970">HZ81</f>
        <v>45547</v>
      </c>
      <c r="IB30" s="285">
        <f t="shared" ref="IB30" si="971">IA81</f>
        <v>45548</v>
      </c>
      <c r="IC30" s="285">
        <f t="shared" ref="IC30" si="972">IB81</f>
        <v>45548</v>
      </c>
      <c r="ID30" s="285">
        <f t="shared" ref="ID30" si="973">IC81</f>
        <v>45548</v>
      </c>
      <c r="IE30" s="285">
        <v>45548</v>
      </c>
      <c r="IF30" s="285">
        <v>45551</v>
      </c>
      <c r="IG30" s="285">
        <f t="shared" ref="IG30" si="974">IF81</f>
        <v>45553</v>
      </c>
      <c r="IH30" s="285">
        <f t="shared" ref="IH30" si="975">IG81</f>
        <v>45553</v>
      </c>
      <c r="II30" s="285">
        <f t="shared" ref="II30" si="976">IH81</f>
        <v>45553</v>
      </c>
      <c r="IJ30" s="285">
        <f t="shared" ref="IJ30" si="977">II81</f>
        <v>45553</v>
      </c>
      <c r="IK30" s="285">
        <f t="shared" ref="IK30" si="978">IJ81</f>
        <v>45553</v>
      </c>
      <c r="IL30" s="285">
        <v>45564</v>
      </c>
      <c r="IM30" s="285">
        <v>45567</v>
      </c>
      <c r="IN30" s="285">
        <f t="shared" ref="IN30" si="979">IM81</f>
        <v>45567</v>
      </c>
      <c r="IO30" s="285">
        <f t="shared" ref="IO30" si="980">IN81</f>
        <v>45570</v>
      </c>
      <c r="IP30" s="285">
        <f t="shared" ref="IP30" si="981">IO81</f>
        <v>45571</v>
      </c>
      <c r="IQ30" s="285">
        <f t="shared" ref="IQ30" si="982">IP81</f>
        <v>45571</v>
      </c>
      <c r="IR30" s="285">
        <f t="shared" ref="IR30" si="983">IQ81</f>
        <v>45571</v>
      </c>
      <c r="IS30" s="285">
        <v>45571</v>
      </c>
      <c r="IT30" s="285">
        <v>45571</v>
      </c>
      <c r="IU30" s="285">
        <f t="shared" ref="IU30" si="984">IT81</f>
        <v>45571</v>
      </c>
      <c r="IV30" s="285">
        <f t="shared" ref="IV30" si="985">IU81</f>
        <v>45571</v>
      </c>
      <c r="IW30" s="285">
        <f t="shared" ref="IW30" si="986">IV81</f>
        <v>45571</v>
      </c>
      <c r="IX30" s="285">
        <f t="shared" ref="IX30" si="987">IW81</f>
        <v>45571</v>
      </c>
      <c r="IY30" s="285">
        <f t="shared" ref="IY30" si="988">IX81</f>
        <v>45571</v>
      </c>
      <c r="IZ30" s="285">
        <f t="shared" ref="IZ30" si="989">IY81</f>
        <v>45571</v>
      </c>
      <c r="JA30" s="285">
        <v>45571</v>
      </c>
      <c r="JB30" s="285">
        <f t="shared" ref="JB30" si="990">JA81</f>
        <v>45571</v>
      </c>
      <c r="JC30" s="285">
        <f t="shared" ref="JC30" si="991">JB81</f>
        <v>45571</v>
      </c>
      <c r="JD30" s="285">
        <f t="shared" ref="JD30" si="992">JC81</f>
        <v>45571</v>
      </c>
      <c r="JE30" s="285">
        <f t="shared" ref="JE30" si="993">JD81</f>
        <v>45571</v>
      </c>
      <c r="JF30" s="285">
        <f t="shared" ref="JF30" si="994">JE81</f>
        <v>45571</v>
      </c>
      <c r="JG30" s="285">
        <v>45571</v>
      </c>
      <c r="JH30" s="285">
        <v>45571</v>
      </c>
      <c r="JI30" s="285">
        <f t="shared" ref="JI30" si="995">JH81</f>
        <v>45580</v>
      </c>
      <c r="JJ30" s="285">
        <f t="shared" ref="JJ30" si="996">JI81</f>
        <v>45587</v>
      </c>
      <c r="JK30" s="285">
        <f t="shared" ref="JK30" si="997">JJ81</f>
        <v>45590</v>
      </c>
      <c r="JL30" s="285">
        <f t="shared" ref="JL30" si="998">JK81</f>
        <v>45593</v>
      </c>
      <c r="JM30" s="285">
        <f t="shared" ref="JM30" si="999">JL81</f>
        <v>45596</v>
      </c>
      <c r="JN30" s="285">
        <v>45596</v>
      </c>
      <c r="JO30" s="285">
        <v>45596</v>
      </c>
      <c r="JP30" s="285">
        <f t="shared" ref="JP30" si="1000">JO81</f>
        <v>45596</v>
      </c>
      <c r="JQ30" s="285">
        <f t="shared" ref="JQ30" si="1001">JP81</f>
        <v>45596</v>
      </c>
      <c r="JR30" s="285">
        <f t="shared" ref="JR30" si="1002">JQ81</f>
        <v>45596</v>
      </c>
      <c r="JS30" s="285">
        <f t="shared" ref="JS30" si="1003">JR81</f>
        <v>45596</v>
      </c>
      <c r="JT30" s="285">
        <f t="shared" ref="JT30" si="1004">JS81</f>
        <v>45602</v>
      </c>
      <c r="JU30" s="285">
        <v>45602</v>
      </c>
      <c r="JV30" s="285">
        <v>45602</v>
      </c>
      <c r="JW30" s="285">
        <f t="shared" ref="JW30" si="1005">JV81</f>
        <v>45603</v>
      </c>
      <c r="JX30" s="285">
        <f t="shared" ref="JX30" si="1006">JW81</f>
        <v>45603</v>
      </c>
      <c r="JY30" s="285">
        <f t="shared" ref="JY30" si="1007">JX81</f>
        <v>45605</v>
      </c>
      <c r="JZ30" s="285">
        <f t="shared" ref="JZ30" si="1008">JY81</f>
        <v>45608</v>
      </c>
      <c r="KA30" s="285">
        <f t="shared" ref="KA30" si="1009">JZ81</f>
        <v>45608</v>
      </c>
      <c r="KB30" s="285">
        <v>45608</v>
      </c>
      <c r="KC30" s="285">
        <v>45610</v>
      </c>
      <c r="KD30" s="285">
        <f t="shared" ref="KD30" si="1010">KC81</f>
        <v>45610</v>
      </c>
      <c r="KE30" s="285">
        <f t="shared" ref="KE30" si="1011">KD81</f>
        <v>45613</v>
      </c>
      <c r="KF30" s="285">
        <f t="shared" ref="KF30" si="1012">KE81</f>
        <v>45613</v>
      </c>
      <c r="KG30" s="285">
        <f t="shared" ref="KG30" si="1013">KF81</f>
        <v>45613</v>
      </c>
      <c r="KH30" s="285">
        <f t="shared" ref="KH30" si="1014">KG81</f>
        <v>45613</v>
      </c>
      <c r="KI30" s="285">
        <v>45617</v>
      </c>
      <c r="KJ30" s="285">
        <v>45617</v>
      </c>
      <c r="KK30" s="285">
        <f t="shared" ref="KK30" si="1015">KJ81</f>
        <v>45620</v>
      </c>
      <c r="KL30" s="285">
        <f t="shared" ref="KL30" si="1016">KK81</f>
        <v>45620</v>
      </c>
      <c r="KM30" s="285">
        <f t="shared" ref="KM30" si="1017">KL81</f>
        <v>45621</v>
      </c>
      <c r="KN30" s="285">
        <f t="shared" ref="KN30" si="1018">KM81</f>
        <v>45623</v>
      </c>
      <c r="KO30" s="285">
        <v>45623</v>
      </c>
      <c r="KP30" s="285">
        <f t="shared" ref="KP30" si="1019">KO81</f>
        <v>45625</v>
      </c>
      <c r="KQ30" s="285">
        <f t="shared" ref="KQ30" si="1020">KP81</f>
        <v>45626</v>
      </c>
      <c r="KR30" s="285">
        <f t="shared" ref="KR30" si="1021">KQ81</f>
        <v>45627</v>
      </c>
      <c r="KS30" s="285">
        <f t="shared" ref="KS30" si="1022">KR81</f>
        <v>45628</v>
      </c>
      <c r="KT30" s="285">
        <f t="shared" ref="KT30" si="1023">KS81</f>
        <v>45629</v>
      </c>
      <c r="KU30" s="285">
        <f t="shared" ref="KU30" si="1024">KT81</f>
        <v>45629</v>
      </c>
      <c r="KV30" s="285">
        <f t="shared" ref="KV30" si="1025">KU81</f>
        <v>45630</v>
      </c>
      <c r="KW30" s="285" t="str">
        <f t="shared" ref="KW30" si="1026">KV81</f>
        <v>N/A</v>
      </c>
      <c r="KX30" s="285">
        <v>45633</v>
      </c>
      <c r="KY30" s="285">
        <f t="shared" ref="KY30" si="1027">KX81</f>
        <v>45634</v>
      </c>
      <c r="KZ30" s="285">
        <f t="shared" ref="KZ30" si="1028">KY81</f>
        <v>45634</v>
      </c>
      <c r="LA30" s="285">
        <f t="shared" ref="LA30" si="1029">KZ81</f>
        <v>45636</v>
      </c>
      <c r="LB30" s="285">
        <f t="shared" ref="LB30" si="1030">LA81</f>
        <v>45636</v>
      </c>
      <c r="LC30" s="285">
        <f t="shared" ref="LC30" si="1031">LB81</f>
        <v>45636</v>
      </c>
      <c r="LD30" s="285">
        <v>45639</v>
      </c>
      <c r="LE30" s="285">
        <v>45641</v>
      </c>
      <c r="LF30" s="285">
        <v>45642</v>
      </c>
      <c r="LG30" s="285">
        <f t="shared" ref="LG30" si="1032">LF81</f>
        <v>45642</v>
      </c>
      <c r="LH30" s="285">
        <f t="shared" ref="LH30" si="1033">LG81</f>
        <v>45642</v>
      </c>
      <c r="LI30" s="285">
        <f t="shared" ref="LI30" si="1034">LH81</f>
        <v>45642</v>
      </c>
      <c r="LJ30" s="285">
        <f t="shared" ref="LJ30" si="1035">LI81</f>
        <v>45642</v>
      </c>
      <c r="LK30" s="285">
        <v>45642</v>
      </c>
      <c r="LL30" s="285">
        <v>45642</v>
      </c>
      <c r="LM30" s="285">
        <f t="shared" ref="LM30" si="1036">LL81</f>
        <v>45648</v>
      </c>
      <c r="LN30" s="1120">
        <f t="shared" ref="LN30:LO30" si="1037">LM81</f>
        <v>0</v>
      </c>
      <c r="LO30" s="1120">
        <f t="shared" si="1037"/>
        <v>0</v>
      </c>
      <c r="LP30" s="285">
        <v>45648</v>
      </c>
      <c r="LQ30" s="285">
        <f t="shared" ref="LQ30" si="1038">LP81</f>
        <v>45652</v>
      </c>
      <c r="LR30" s="285">
        <f t="shared" ref="LR30" si="1039">LQ81</f>
        <v>45653</v>
      </c>
      <c r="LS30" s="285">
        <v>45654</v>
      </c>
      <c r="LT30" s="285">
        <f t="shared" ref="LT30" si="1040">LS81</f>
        <v>45654</v>
      </c>
      <c r="LU30" s="1136">
        <f t="shared" ref="LU30" si="1041">LT81</f>
        <v>45656</v>
      </c>
      <c r="LV30" s="1136">
        <f t="shared" ref="LV30" si="1042">LU81</f>
        <v>0</v>
      </c>
      <c r="LW30" s="285">
        <f>LT30</f>
        <v>45654</v>
      </c>
      <c r="LX30" s="285">
        <f t="shared" ref="LX30" si="1043">LW81</f>
        <v>46021</v>
      </c>
      <c r="LY30" s="564">
        <f t="shared" ref="LY30" si="1044">LX81</f>
        <v>45660</v>
      </c>
      <c r="LZ30" s="564">
        <v>45661</v>
      </c>
      <c r="MA30" s="1146">
        <v>45661</v>
      </c>
      <c r="MB30" s="564">
        <v>45661</v>
      </c>
      <c r="MC30" s="564">
        <f t="shared" ref="MC30" si="1045">MB81</f>
        <v>45661</v>
      </c>
      <c r="MD30" s="564">
        <v>45666</v>
      </c>
      <c r="ME30" s="564">
        <f t="shared" ref="ME30" si="1046">MD81</f>
        <v>45666</v>
      </c>
      <c r="MF30" s="564">
        <f>ME81</f>
        <v>0</v>
      </c>
      <c r="MG30" s="564">
        <v>45667</v>
      </c>
      <c r="MH30" s="564">
        <f t="shared" ref="MH30" si="1047">MG81</f>
        <v>45668</v>
      </c>
      <c r="MI30" s="564">
        <f t="shared" ref="MI30" si="1048">MH81</f>
        <v>45670</v>
      </c>
      <c r="MJ30" s="564">
        <f t="shared" ref="MJ30" si="1049">MI81</f>
        <v>45669</v>
      </c>
      <c r="MK30" s="564">
        <f t="shared" ref="MK30" si="1050">MJ81</f>
        <v>45670</v>
      </c>
      <c r="ML30" s="564">
        <f t="shared" ref="ML30" si="1051">MK81</f>
        <v>45670</v>
      </c>
      <c r="MM30" s="564">
        <v>45670</v>
      </c>
      <c r="MN30" s="564">
        <f t="shared" ref="MN30" si="1052">MM81</f>
        <v>0</v>
      </c>
      <c r="MO30" s="564">
        <f t="shared" ref="MO30" si="1053">MN81</f>
        <v>45672</v>
      </c>
      <c r="MP30" s="564">
        <f t="shared" ref="MP30" si="1054">MO81</f>
        <v>45673</v>
      </c>
      <c r="MQ30" s="564">
        <f t="shared" ref="MQ30" si="1055">MP81</f>
        <v>45675</v>
      </c>
      <c r="MR30" s="564">
        <f t="shared" ref="MR30" si="1056">MQ81</f>
        <v>45676</v>
      </c>
      <c r="MS30" s="564">
        <f t="shared" ref="MS30" si="1057">MR81</f>
        <v>45676</v>
      </c>
      <c r="MT30" s="564">
        <v>45676</v>
      </c>
      <c r="MU30" s="564">
        <f t="shared" ref="MU30" si="1058">MT81</f>
        <v>0</v>
      </c>
      <c r="MV30" s="564">
        <f t="shared" ref="MV30" si="1059">MU81</f>
        <v>45683</v>
      </c>
      <c r="MW30" s="564">
        <v>45683</v>
      </c>
      <c r="MX30" s="564">
        <f t="shared" ref="MX30" si="1060">MW81</f>
        <v>45685</v>
      </c>
      <c r="MY30" s="564">
        <f t="shared" ref="MY30" si="1061">MX81</f>
        <v>45686</v>
      </c>
      <c r="MZ30" s="564">
        <f t="shared" ref="MZ30" si="1062">MY81</f>
        <v>45687</v>
      </c>
      <c r="NA30" s="564">
        <v>45687</v>
      </c>
    </row>
    <row r="31" spans="1:365" ht="15" customHeight="1">
      <c r="A31" s="67" t="s">
        <v>1188</v>
      </c>
      <c r="B31" s="66">
        <v>92</v>
      </c>
      <c r="C31" s="66">
        <f t="shared" ref="C31" si="1063">B80</f>
        <v>1079</v>
      </c>
      <c r="D31" s="66">
        <f t="shared" ref="D31" si="1064">C80</f>
        <v>454</v>
      </c>
      <c r="E31" s="66">
        <f t="shared" ref="E31" si="1065">D80</f>
        <v>816</v>
      </c>
      <c r="F31" s="66">
        <f t="shared" ref="F31" si="1066">E80</f>
        <v>1277</v>
      </c>
      <c r="G31" s="66">
        <f t="shared" ref="G31" si="1067">F80</f>
        <v>521</v>
      </c>
      <c r="H31" s="66">
        <v>383</v>
      </c>
      <c r="I31" s="66">
        <v>70</v>
      </c>
      <c r="J31" s="66">
        <f t="shared" ref="J31" si="1068">I80</f>
        <v>599</v>
      </c>
      <c r="K31" s="66">
        <f t="shared" ref="K31" si="1069">J80</f>
        <v>165</v>
      </c>
      <c r="L31" s="66">
        <f t="shared" ref="L31" si="1070">K80</f>
        <v>186</v>
      </c>
      <c r="M31" s="66">
        <f t="shared" ref="M31" si="1071">L80</f>
        <v>35</v>
      </c>
      <c r="N31" s="66">
        <f t="shared" ref="N31" si="1072">M80</f>
        <v>0</v>
      </c>
      <c r="O31" s="66">
        <f t="shared" ref="O31" si="1073">N80</f>
        <v>0</v>
      </c>
      <c r="P31" s="66">
        <f t="shared" ref="P31" si="1074">O80</f>
        <v>0</v>
      </c>
      <c r="Q31" s="66">
        <f t="shared" ref="Q31" si="1075">P80</f>
        <v>611</v>
      </c>
      <c r="R31" s="66">
        <f t="shared" ref="R31" si="1076">Q80</f>
        <v>291</v>
      </c>
      <c r="S31" s="66">
        <f t="shared" ref="S31" si="1077">R80</f>
        <v>289</v>
      </c>
      <c r="T31" s="66">
        <f t="shared" ref="T31" si="1078">S80</f>
        <v>246</v>
      </c>
      <c r="U31" s="66">
        <f t="shared" ref="U31" si="1079">T80</f>
        <v>418</v>
      </c>
      <c r="V31" s="66">
        <f t="shared" ref="V31" si="1080">U80</f>
        <v>0</v>
      </c>
      <c r="W31" s="66">
        <f t="shared" ref="W31" si="1081">V80</f>
        <v>0</v>
      </c>
      <c r="X31" s="66">
        <f t="shared" ref="X31" si="1082">W80</f>
        <v>418</v>
      </c>
      <c r="Y31" s="66">
        <f t="shared" ref="Y31" si="1083">X80</f>
        <v>140</v>
      </c>
      <c r="Z31" s="66">
        <f t="shared" ref="Z31" si="1084">Y80</f>
        <v>204</v>
      </c>
      <c r="AA31" s="66">
        <f t="shared" ref="AA31" si="1085">Z80</f>
        <v>298</v>
      </c>
      <c r="AB31" s="66">
        <f t="shared" ref="AB31" si="1086">AA80</f>
        <v>25</v>
      </c>
      <c r="AC31" s="66">
        <f t="shared" ref="AC31" si="1087">AB80</f>
        <v>0</v>
      </c>
      <c r="AD31" s="66">
        <v>557</v>
      </c>
      <c r="AE31" s="66">
        <f t="shared" ref="AE31" si="1088">AD80</f>
        <v>539</v>
      </c>
      <c r="AF31" s="66">
        <f t="shared" ref="AF31" si="1089">AE80</f>
        <v>81</v>
      </c>
      <c r="AG31" s="66">
        <f t="shared" ref="AG31" si="1090">AF80</f>
        <v>587</v>
      </c>
      <c r="AH31" s="66">
        <f t="shared" ref="AH31" si="1091">AG80</f>
        <v>308</v>
      </c>
      <c r="AI31" s="66">
        <f t="shared" ref="AI31" si="1092">AH80</f>
        <v>620</v>
      </c>
      <c r="AJ31" s="66">
        <v>443</v>
      </c>
      <c r="AK31" s="66">
        <v>835</v>
      </c>
      <c r="AL31" s="66">
        <f t="shared" ref="AL31" si="1093">AK80</f>
        <v>212</v>
      </c>
      <c r="AM31" s="66">
        <f t="shared" ref="AM31" si="1094">AL80</f>
        <v>1</v>
      </c>
      <c r="AN31" s="66">
        <f t="shared" ref="AN31" si="1095">AM80</f>
        <v>115</v>
      </c>
      <c r="AO31" s="66">
        <f t="shared" ref="AO31" si="1096">AN80</f>
        <v>543</v>
      </c>
      <c r="AP31" s="66">
        <f t="shared" ref="AP31" si="1097">AO80</f>
        <v>606</v>
      </c>
      <c r="AQ31" s="66">
        <v>326</v>
      </c>
      <c r="AR31" s="66">
        <v>134</v>
      </c>
      <c r="AS31" s="66">
        <f t="shared" ref="AS31" si="1098">AR80</f>
        <v>134</v>
      </c>
      <c r="AT31" s="66">
        <f t="shared" ref="AT31" si="1099">AS80</f>
        <v>355</v>
      </c>
      <c r="AU31" s="66">
        <f t="shared" ref="AU31" si="1100">AT80</f>
        <v>249</v>
      </c>
      <c r="AV31" s="66">
        <f t="shared" ref="AV31" si="1101">AU80</f>
        <v>215</v>
      </c>
      <c r="AW31" s="66">
        <f t="shared" ref="AW31" si="1102">AV80</f>
        <v>469</v>
      </c>
      <c r="AX31" s="66">
        <v>310</v>
      </c>
      <c r="AY31" s="66">
        <f t="shared" ref="AY31" si="1103">AX80</f>
        <v>0</v>
      </c>
      <c r="AZ31" s="66">
        <f t="shared" ref="AZ31" si="1104">AY80</f>
        <v>153</v>
      </c>
      <c r="BA31" s="66">
        <f t="shared" ref="BA31" si="1105">AZ80</f>
        <v>358</v>
      </c>
      <c r="BB31" s="66">
        <v>674</v>
      </c>
      <c r="BC31" s="66">
        <v>1354</v>
      </c>
      <c r="BD31" s="66">
        <f t="shared" ref="BD31" si="1106">BC80</f>
        <v>675</v>
      </c>
      <c r="BE31" s="66">
        <v>628</v>
      </c>
      <c r="BF31" s="66">
        <v>256</v>
      </c>
      <c r="BG31" s="66">
        <v>256</v>
      </c>
      <c r="BH31" s="66">
        <f t="shared" ref="BH31" si="1107">BG80</f>
        <v>327</v>
      </c>
      <c r="BI31" s="66">
        <f t="shared" ref="BI31" si="1108">BH80</f>
        <v>412</v>
      </c>
      <c r="BJ31" s="66">
        <f t="shared" ref="BJ31" si="1109">BI80</f>
        <v>544</v>
      </c>
      <c r="BK31" s="66">
        <f t="shared" ref="BK31" si="1110">BJ80</f>
        <v>656</v>
      </c>
      <c r="BL31" s="66">
        <v>654</v>
      </c>
      <c r="BM31" s="66">
        <v>654</v>
      </c>
      <c r="BN31" s="66">
        <f t="shared" ref="BN31" si="1111">BM80</f>
        <v>824</v>
      </c>
      <c r="BO31" s="66">
        <f t="shared" ref="BO31" si="1112">BN80</f>
        <v>627</v>
      </c>
      <c r="BP31" s="66">
        <f t="shared" ref="BP31" si="1113">BO80</f>
        <v>1482</v>
      </c>
      <c r="BQ31" s="66">
        <f t="shared" ref="BQ31" si="1114">BP80</f>
        <v>535</v>
      </c>
      <c r="BR31" s="66">
        <f t="shared" ref="BR31" si="1115">BQ80</f>
        <v>402</v>
      </c>
      <c r="BS31" s="66">
        <v>1615</v>
      </c>
      <c r="BT31" s="66">
        <v>1515</v>
      </c>
      <c r="BU31" s="66">
        <f t="shared" ref="BU31" si="1116">BT80</f>
        <v>1321</v>
      </c>
      <c r="BV31" s="66">
        <f t="shared" ref="BV31" si="1117">BU80</f>
        <v>749</v>
      </c>
      <c r="BW31" s="66">
        <f t="shared" ref="BW31" si="1118">BV80</f>
        <v>383</v>
      </c>
      <c r="BX31" s="66">
        <f t="shared" ref="BX31" si="1119">BW80</f>
        <v>436</v>
      </c>
      <c r="BY31" s="66">
        <f t="shared" ref="BY31" si="1120">BX80</f>
        <v>151</v>
      </c>
      <c r="BZ31" s="66">
        <v>274</v>
      </c>
      <c r="CA31" s="66">
        <v>16</v>
      </c>
      <c r="CB31" s="66">
        <f t="shared" ref="CB31" si="1121">CA80</f>
        <v>337</v>
      </c>
      <c r="CC31" s="66">
        <f t="shared" ref="CC31" si="1122">CB80</f>
        <v>235</v>
      </c>
      <c r="CD31" s="66">
        <f t="shared" ref="CD31" si="1123">CC80</f>
        <v>60</v>
      </c>
      <c r="CE31" s="66">
        <f t="shared" ref="CE31" si="1124">CD80</f>
        <v>897</v>
      </c>
      <c r="CF31" s="66">
        <f t="shared" ref="CF31" si="1125">CE80</f>
        <v>1006</v>
      </c>
      <c r="CG31" s="66">
        <f t="shared" ref="CG31" si="1126">CF80</f>
        <v>568</v>
      </c>
      <c r="CH31" s="66">
        <v>45</v>
      </c>
      <c r="CI31" s="66">
        <f t="shared" ref="CI31" si="1127">CH80</f>
        <v>47</v>
      </c>
      <c r="CJ31" s="66">
        <f t="shared" ref="CJ31" si="1128">CI80</f>
        <v>328</v>
      </c>
      <c r="CK31" s="66">
        <f t="shared" ref="CK31" si="1129">CJ80</f>
        <v>0</v>
      </c>
      <c r="CL31" s="66">
        <f t="shared" ref="CL31" si="1130">CK80</f>
        <v>21</v>
      </c>
      <c r="CM31" s="66">
        <f t="shared" ref="CM31" si="1131">CL80</f>
        <v>35</v>
      </c>
      <c r="CN31" s="66">
        <f t="shared" ref="CN31" si="1132">CM80</f>
        <v>19</v>
      </c>
      <c r="CO31" s="66">
        <f t="shared" ref="CO31" si="1133">CN80</f>
        <v>0</v>
      </c>
      <c r="CP31" s="66">
        <f t="shared" ref="CP31" si="1134">CO80</f>
        <v>412</v>
      </c>
      <c r="CQ31" s="66">
        <f t="shared" ref="CQ31" si="1135">CP80</f>
        <v>960</v>
      </c>
      <c r="CR31" s="66">
        <f t="shared" ref="CR31" si="1136">CQ80</f>
        <v>1339</v>
      </c>
      <c r="CS31" s="66">
        <f t="shared" ref="CS31" si="1137">CR80</f>
        <v>1746</v>
      </c>
      <c r="CT31" s="66">
        <f t="shared" ref="CT31" si="1138">CS80</f>
        <v>2479</v>
      </c>
      <c r="CU31" s="66">
        <v>3005</v>
      </c>
      <c r="CV31" s="66">
        <v>3005</v>
      </c>
      <c r="CW31" s="66">
        <v>3005</v>
      </c>
      <c r="CX31" s="66">
        <f t="shared" ref="CX31" si="1139">CW80</f>
        <v>2567</v>
      </c>
      <c r="CY31" s="66">
        <f t="shared" ref="CY31" si="1140">CX80</f>
        <v>1582</v>
      </c>
      <c r="CZ31" s="66">
        <f t="shared" ref="CZ31" si="1141">CY80</f>
        <v>2027</v>
      </c>
      <c r="DA31" s="66">
        <f t="shared" ref="DA31" si="1142">CZ80</f>
        <v>719</v>
      </c>
      <c r="DB31" s="66">
        <v>1654</v>
      </c>
      <c r="DC31" s="66">
        <v>1658</v>
      </c>
      <c r="DD31" s="66">
        <f t="shared" ref="DD31" si="1143">DC80</f>
        <v>1561</v>
      </c>
      <c r="DE31" s="66">
        <f t="shared" ref="DE31" si="1144">DD80</f>
        <v>1486</v>
      </c>
      <c r="DF31" s="66">
        <f t="shared" ref="DF31" si="1145">DE80</f>
        <v>1473</v>
      </c>
      <c r="DG31" s="66">
        <f t="shared" ref="DG31" si="1146">DF80</f>
        <v>448</v>
      </c>
      <c r="DH31" s="66">
        <f t="shared" ref="DH31" si="1147">DG80</f>
        <v>0</v>
      </c>
      <c r="DI31" s="66">
        <f t="shared" ref="DI31" si="1148">DH80</f>
        <v>0</v>
      </c>
      <c r="DJ31" s="66">
        <v>458</v>
      </c>
      <c r="DK31" s="66">
        <f t="shared" ref="DK31" si="1149">DJ80</f>
        <v>86</v>
      </c>
      <c r="DL31" s="66">
        <f t="shared" ref="DL31" si="1150">DK80</f>
        <v>1140</v>
      </c>
      <c r="DM31" s="66">
        <f t="shared" ref="DM31" si="1151">DL80</f>
        <v>737</v>
      </c>
      <c r="DN31" s="66">
        <f t="shared" ref="DN31" si="1152">DM80</f>
        <v>718</v>
      </c>
      <c r="DO31" s="66">
        <f t="shared" ref="DO31" si="1153">DN80</f>
        <v>1253</v>
      </c>
      <c r="DP31" s="66">
        <v>566</v>
      </c>
      <c r="DQ31" s="66">
        <v>1158</v>
      </c>
      <c r="DR31" s="66">
        <f t="shared" ref="DR31" si="1154">DQ80</f>
        <v>819</v>
      </c>
      <c r="DS31" s="66">
        <f t="shared" ref="DS31" si="1155">DR80</f>
        <v>2643</v>
      </c>
      <c r="DT31" s="66">
        <f t="shared" ref="DT31" si="1156">DS80</f>
        <v>2207</v>
      </c>
      <c r="DU31" s="66">
        <f t="shared" ref="DU31" si="1157">DT80</f>
        <v>2116</v>
      </c>
      <c r="DV31" s="66">
        <f t="shared" ref="DV31" si="1158">DU80</f>
        <v>3051</v>
      </c>
      <c r="DW31" s="66">
        <v>2571</v>
      </c>
      <c r="DX31" s="66">
        <f t="shared" ref="DX31" si="1159">DW80</f>
        <v>0</v>
      </c>
      <c r="DY31" s="66">
        <f t="shared" ref="DY31" si="1160">DX80</f>
        <v>2096</v>
      </c>
      <c r="DZ31" s="66">
        <f t="shared" ref="DZ31" si="1161">DY80</f>
        <v>2816</v>
      </c>
      <c r="EA31" s="66">
        <f t="shared" ref="EA31" si="1162">DZ80</f>
        <v>2456</v>
      </c>
      <c r="EB31" s="66">
        <f t="shared" ref="EB31" si="1163">EA80</f>
        <v>2023</v>
      </c>
      <c r="EC31" s="66">
        <f t="shared" ref="EC31" si="1164">EB80</f>
        <v>2040</v>
      </c>
      <c r="ED31" s="66">
        <v>2212</v>
      </c>
      <c r="EE31" s="66">
        <v>2211</v>
      </c>
      <c r="EF31" s="66">
        <v>2211</v>
      </c>
      <c r="EG31" s="66">
        <f t="shared" ref="EG31" si="1165">EF80</f>
        <v>868</v>
      </c>
      <c r="EH31" s="66">
        <f t="shared" ref="EH31" si="1166">EG80</f>
        <v>2285</v>
      </c>
      <c r="EI31" s="66">
        <f t="shared" ref="EI31" si="1167">EH80</f>
        <v>1989</v>
      </c>
      <c r="EJ31" s="66">
        <f t="shared" ref="EJ31" si="1168">EI80</f>
        <v>2856</v>
      </c>
      <c r="EK31" s="66">
        <v>2352</v>
      </c>
      <c r="EL31" s="66">
        <v>2292</v>
      </c>
      <c r="EM31" s="66">
        <f t="shared" ref="EM31" si="1169">EL80</f>
        <v>215</v>
      </c>
      <c r="EN31" s="66">
        <f t="shared" ref="EN31" si="1170">EM80</f>
        <v>212</v>
      </c>
      <c r="EO31" s="66">
        <f t="shared" ref="EO31" si="1171">EN80</f>
        <v>1966</v>
      </c>
      <c r="EP31" s="66">
        <f t="shared" ref="EP31" si="1172">EO80</f>
        <v>2430</v>
      </c>
      <c r="EQ31" s="66">
        <f t="shared" ref="EQ31" si="1173">EP80</f>
        <v>2064</v>
      </c>
      <c r="ER31" s="66">
        <v>2064</v>
      </c>
      <c r="ES31" s="66">
        <v>1664</v>
      </c>
      <c r="ET31" s="66">
        <f t="shared" ref="ET31" si="1174">ES80</f>
        <v>575</v>
      </c>
      <c r="EU31" s="66">
        <f t="shared" ref="EU31" si="1175">ET80</f>
        <v>501</v>
      </c>
      <c r="EV31" s="66">
        <f t="shared" ref="EV31" si="1176">EU80</f>
        <v>827</v>
      </c>
      <c r="EW31" s="66">
        <f t="shared" ref="EW31" si="1177">EV80</f>
        <v>911</v>
      </c>
      <c r="EX31" s="66">
        <f t="shared" ref="EX31" si="1178">EW80</f>
        <v>415</v>
      </c>
      <c r="EY31" s="66">
        <v>696</v>
      </c>
      <c r="EZ31" s="66">
        <v>696</v>
      </c>
      <c r="FA31" s="66">
        <f t="shared" ref="FA31" si="1179">EZ80</f>
        <v>342</v>
      </c>
      <c r="FB31" s="66">
        <f t="shared" ref="FB31" si="1180">FA80</f>
        <v>551</v>
      </c>
      <c r="FC31" s="66">
        <f t="shared" ref="FC31" si="1181">FB80</f>
        <v>594</v>
      </c>
      <c r="FD31" s="66">
        <f t="shared" ref="FD31" si="1182">FC80</f>
        <v>725</v>
      </c>
      <c r="FE31" s="66">
        <f t="shared" ref="FE31" si="1183">FD80</f>
        <v>675</v>
      </c>
      <c r="FF31" s="66">
        <f t="shared" ref="FF31" si="1184">FE80</f>
        <v>871</v>
      </c>
      <c r="FG31" s="66">
        <f t="shared" ref="FG31" si="1185">FF80</f>
        <v>0</v>
      </c>
      <c r="FH31" s="66">
        <f t="shared" ref="FH31" si="1186">FG80</f>
        <v>1197</v>
      </c>
      <c r="FI31" s="66">
        <f t="shared" ref="FI31" si="1187">FH80</f>
        <v>951</v>
      </c>
      <c r="FJ31" s="66">
        <f t="shared" ref="FJ31" si="1188">FI80</f>
        <v>1437</v>
      </c>
      <c r="FK31" s="66">
        <f t="shared" ref="FK31" si="1189">FJ80</f>
        <v>1927</v>
      </c>
      <c r="FL31" s="66">
        <f t="shared" ref="FL31" si="1190">FK80</f>
        <v>3334</v>
      </c>
      <c r="FM31" s="66">
        <v>2379</v>
      </c>
      <c r="FN31" s="66">
        <v>3339</v>
      </c>
      <c r="FO31" s="66">
        <f t="shared" ref="FO31" si="1191">FN80</f>
        <v>3075</v>
      </c>
      <c r="FP31" s="66">
        <f t="shared" ref="FP31" si="1192">FO80</f>
        <v>3394</v>
      </c>
      <c r="FQ31" s="66">
        <f t="shared" ref="FQ31" si="1193">FP80</f>
        <v>922</v>
      </c>
      <c r="FR31" s="66">
        <f t="shared" ref="FR31" si="1194">FQ80</f>
        <v>524</v>
      </c>
      <c r="FS31" s="66">
        <f t="shared" ref="FS31" si="1195">FR80</f>
        <v>956</v>
      </c>
      <c r="FT31" s="66">
        <v>869</v>
      </c>
      <c r="FU31" s="66">
        <v>1103</v>
      </c>
      <c r="FV31" s="66">
        <f t="shared" ref="FV31" si="1196">FU80</f>
        <v>382</v>
      </c>
      <c r="FW31" s="66">
        <f t="shared" ref="FW31" si="1197">FV80</f>
        <v>987</v>
      </c>
      <c r="FX31" s="66">
        <f t="shared" ref="FX31" si="1198">FW80</f>
        <v>179</v>
      </c>
      <c r="FY31" s="66">
        <f t="shared" ref="FY31" si="1199">FX80</f>
        <v>157</v>
      </c>
      <c r="FZ31" s="66">
        <f t="shared" ref="FZ31" si="1200">FY80</f>
        <v>364</v>
      </c>
      <c r="GA31" s="66">
        <v>88</v>
      </c>
      <c r="GB31" s="66">
        <v>61</v>
      </c>
      <c r="GC31" s="66">
        <f t="shared" ref="GC31" si="1201">GB80</f>
        <v>237</v>
      </c>
      <c r="GD31" s="66">
        <f t="shared" ref="GD31" si="1202">GC80</f>
        <v>563</v>
      </c>
      <c r="GE31" s="66">
        <f t="shared" ref="GE31" si="1203">GD80</f>
        <v>353</v>
      </c>
      <c r="GF31" s="66">
        <f t="shared" ref="GF31" si="1204">GE80</f>
        <v>252</v>
      </c>
      <c r="GG31" s="66">
        <f t="shared" ref="GG31" si="1205">GF80</f>
        <v>403</v>
      </c>
      <c r="GH31" s="66">
        <v>403</v>
      </c>
      <c r="GI31" s="66">
        <v>799</v>
      </c>
      <c r="GJ31" s="66">
        <f t="shared" ref="GJ31" si="1206">GI80</f>
        <v>254</v>
      </c>
      <c r="GK31" s="66">
        <f t="shared" ref="GK31" si="1207">GJ80</f>
        <v>531</v>
      </c>
      <c r="GL31" s="66">
        <f t="shared" ref="GL31" si="1208">GK80</f>
        <v>910</v>
      </c>
      <c r="GM31" s="66">
        <f t="shared" ref="GM31" si="1209">GL80</f>
        <v>1425</v>
      </c>
      <c r="GN31" s="66">
        <f t="shared" ref="GN31" si="1210">GM80</f>
        <v>1955</v>
      </c>
      <c r="GO31" s="66">
        <v>1760</v>
      </c>
      <c r="GP31" s="66">
        <v>1760</v>
      </c>
      <c r="GQ31" s="66">
        <f t="shared" ref="GQ31" si="1211">GP80</f>
        <v>2477</v>
      </c>
      <c r="GR31" s="66">
        <f t="shared" ref="GR31" si="1212">GQ80</f>
        <v>1968</v>
      </c>
      <c r="GS31" s="66">
        <f t="shared" ref="GS31" si="1213">GR80</f>
        <v>628</v>
      </c>
      <c r="GT31" s="66">
        <f t="shared" ref="GT31" si="1214">GS80</f>
        <v>96</v>
      </c>
      <c r="GU31" s="66">
        <f t="shared" ref="GU31" si="1215">GT80</f>
        <v>319</v>
      </c>
      <c r="GV31" s="66">
        <v>318</v>
      </c>
      <c r="GW31" s="66">
        <v>529</v>
      </c>
      <c r="GX31" s="66">
        <f t="shared" ref="GX31" si="1216">GW80</f>
        <v>691</v>
      </c>
      <c r="GY31" s="66">
        <f t="shared" ref="GY31" si="1217">GX80</f>
        <v>981</v>
      </c>
      <c r="GZ31" s="66">
        <f t="shared" ref="GZ31" si="1218">GY80</f>
        <v>1612</v>
      </c>
      <c r="HA31" s="66">
        <f t="shared" ref="HA31" si="1219">GZ80</f>
        <v>2240</v>
      </c>
      <c r="HB31" s="66">
        <f t="shared" ref="HB31" si="1220">HA80</f>
        <v>2783</v>
      </c>
      <c r="HC31" s="66">
        <v>2783</v>
      </c>
      <c r="HD31" s="66">
        <v>3061</v>
      </c>
      <c r="HE31" s="66">
        <f t="shared" ref="HE31" si="1221">HD80</f>
        <v>3064</v>
      </c>
      <c r="HF31" s="66">
        <f t="shared" ref="HF31" si="1222">HE80</f>
        <v>2735</v>
      </c>
      <c r="HG31" s="66">
        <f t="shared" ref="HG31" si="1223">HF80</f>
        <v>2834</v>
      </c>
      <c r="HH31" s="66">
        <f t="shared" ref="HH31" si="1224">HG80</f>
        <v>2607</v>
      </c>
      <c r="HI31" s="66">
        <f t="shared" ref="HI31" si="1225">HH80</f>
        <v>1427</v>
      </c>
      <c r="HJ31" s="66">
        <v>628</v>
      </c>
      <c r="HK31" s="66">
        <v>600</v>
      </c>
      <c r="HL31" s="66">
        <f t="shared" ref="HL31" si="1226">HK80</f>
        <v>600</v>
      </c>
      <c r="HM31" s="66">
        <f t="shared" ref="HM31" si="1227">HL80</f>
        <v>706</v>
      </c>
      <c r="HN31" s="66">
        <f t="shared" ref="HN31" si="1228">HM80</f>
        <v>320</v>
      </c>
      <c r="HO31" s="66">
        <f t="shared" ref="HO31" si="1229">HN80</f>
        <v>564</v>
      </c>
      <c r="HP31" s="66">
        <f t="shared" ref="HP31" si="1230">HO80</f>
        <v>318</v>
      </c>
      <c r="HQ31" s="66">
        <v>1159</v>
      </c>
      <c r="HR31" s="66">
        <v>1505</v>
      </c>
      <c r="HS31" s="66">
        <f t="shared" ref="HS31" si="1231">HR80</f>
        <v>2040</v>
      </c>
      <c r="HT31" s="66">
        <f t="shared" ref="HT31" si="1232">HS80</f>
        <v>2163</v>
      </c>
      <c r="HU31" s="66">
        <f t="shared" ref="HU31" si="1233">HT80</f>
        <v>2852</v>
      </c>
      <c r="HV31" s="66">
        <f t="shared" ref="HV31" si="1234">HU80</f>
        <v>3302</v>
      </c>
      <c r="HW31" s="66">
        <f t="shared" ref="HW31" si="1235">HV80</f>
        <v>1547</v>
      </c>
      <c r="HX31" s="66">
        <v>2283</v>
      </c>
      <c r="HY31" s="66">
        <v>1638</v>
      </c>
      <c r="HZ31" s="66">
        <f t="shared" ref="HZ31" si="1236">HY80</f>
        <v>574</v>
      </c>
      <c r="IA31" s="66">
        <f t="shared" ref="IA31" si="1237">HZ80</f>
        <v>691</v>
      </c>
      <c r="IB31" s="66">
        <f t="shared" ref="IB31" si="1238">IA80</f>
        <v>855</v>
      </c>
      <c r="IC31" s="66">
        <f t="shared" ref="IC31" si="1239">IB80</f>
        <v>879</v>
      </c>
      <c r="ID31" s="66">
        <f t="shared" ref="ID31" si="1240">IC80</f>
        <v>158</v>
      </c>
      <c r="IE31" s="66">
        <v>486</v>
      </c>
      <c r="IF31" s="66">
        <v>1217</v>
      </c>
      <c r="IG31" s="66">
        <f t="shared" ref="IG31" si="1241">IF80</f>
        <v>1319</v>
      </c>
      <c r="IH31" s="66">
        <f t="shared" ref="IH31" si="1242">IG80</f>
        <v>1381</v>
      </c>
      <c r="II31" s="66">
        <f t="shared" ref="II31" si="1243">IH80</f>
        <v>483</v>
      </c>
      <c r="IJ31" s="66">
        <f t="shared" ref="IJ31" si="1244">II80</f>
        <v>717</v>
      </c>
      <c r="IK31" s="66">
        <f t="shared" ref="IK31" si="1245">IJ80</f>
        <v>1355</v>
      </c>
      <c r="IL31" s="66">
        <v>1369</v>
      </c>
      <c r="IM31" s="66">
        <v>2114</v>
      </c>
      <c r="IN31" s="66">
        <f t="shared" ref="IN31" si="1246">IM80</f>
        <v>217</v>
      </c>
      <c r="IO31" s="66">
        <f t="shared" ref="IO31" si="1247">IN80</f>
        <v>399</v>
      </c>
      <c r="IP31" s="66">
        <f t="shared" ref="IP31" si="1248">IO80</f>
        <v>443</v>
      </c>
      <c r="IQ31" s="66">
        <f t="shared" ref="IQ31" si="1249">IP80</f>
        <v>71</v>
      </c>
      <c r="IR31" s="66">
        <f t="shared" ref="IR31" si="1250">IQ80</f>
        <v>1002</v>
      </c>
      <c r="IS31" s="66">
        <v>941</v>
      </c>
      <c r="IT31" s="66">
        <v>941</v>
      </c>
      <c r="IU31" s="66">
        <f t="shared" ref="IU31" si="1251">IT80</f>
        <v>871</v>
      </c>
      <c r="IV31" s="66">
        <f t="shared" ref="IV31" si="1252">IU80</f>
        <v>387</v>
      </c>
      <c r="IW31" s="66">
        <f t="shared" ref="IW31" si="1253">IV80</f>
        <v>947</v>
      </c>
      <c r="IX31" s="66">
        <f t="shared" ref="IX31" si="1254">IW80</f>
        <v>1874</v>
      </c>
      <c r="IY31" s="66">
        <f t="shared" ref="IY31" si="1255">IX80</f>
        <v>1732</v>
      </c>
      <c r="IZ31" s="66">
        <f t="shared" ref="IZ31" si="1256">IY80</f>
        <v>2051</v>
      </c>
      <c r="JA31" s="66">
        <v>1844</v>
      </c>
      <c r="JB31" s="66">
        <f t="shared" ref="JB31" si="1257">JA80</f>
        <v>1359</v>
      </c>
      <c r="JC31" s="66">
        <f t="shared" ref="JC31" si="1258">JB80</f>
        <v>2125</v>
      </c>
      <c r="JD31" s="66">
        <f t="shared" ref="JD31" si="1259">JC80</f>
        <v>2733</v>
      </c>
      <c r="JE31" s="66">
        <f t="shared" ref="JE31" si="1260">JD80</f>
        <v>2953</v>
      </c>
      <c r="JF31" s="66">
        <f t="shared" ref="JF31" si="1261">JE80</f>
        <v>3051</v>
      </c>
      <c r="JG31" s="66">
        <v>1696</v>
      </c>
      <c r="JH31" s="66">
        <v>1308</v>
      </c>
      <c r="JI31" s="66">
        <f t="shared" ref="JI31" si="1262">JH80</f>
        <v>822</v>
      </c>
      <c r="JJ31" s="66">
        <f t="shared" ref="JJ31" si="1263">JI80</f>
        <v>1531</v>
      </c>
      <c r="JK31" s="66">
        <f t="shared" ref="JK31" si="1264">JJ80</f>
        <v>745</v>
      </c>
      <c r="JL31" s="66">
        <f t="shared" ref="JL31" si="1265">JK80</f>
        <v>776</v>
      </c>
      <c r="JM31" s="66">
        <f t="shared" ref="JM31" si="1266">JL80</f>
        <v>488</v>
      </c>
      <c r="JN31" s="66">
        <v>198</v>
      </c>
      <c r="JO31" s="66">
        <v>160</v>
      </c>
      <c r="JP31" s="66">
        <f t="shared" ref="JP31" si="1267">JO80</f>
        <v>673</v>
      </c>
      <c r="JQ31" s="66">
        <f t="shared" ref="JQ31" si="1268">JP80</f>
        <v>608</v>
      </c>
      <c r="JR31" s="66">
        <f t="shared" ref="JR31" si="1269">JQ80</f>
        <v>934</v>
      </c>
      <c r="JS31" s="66">
        <f t="shared" ref="JS31" si="1270">JR80</f>
        <v>1616</v>
      </c>
      <c r="JT31" s="66">
        <f t="shared" ref="JT31" si="1271">JS80</f>
        <v>944</v>
      </c>
      <c r="JU31" s="66">
        <v>670</v>
      </c>
      <c r="JV31" s="66">
        <v>1147</v>
      </c>
      <c r="JW31" s="66">
        <f>JV80</f>
        <v>1000</v>
      </c>
      <c r="JX31" s="66">
        <f t="shared" ref="JX31" si="1272">JW80</f>
        <v>1846</v>
      </c>
      <c r="JY31" s="66">
        <f t="shared" ref="JY31" si="1273">JX80</f>
        <v>1530</v>
      </c>
      <c r="JZ31" s="66">
        <f t="shared" ref="JZ31" si="1274">JY80</f>
        <v>343</v>
      </c>
      <c r="KA31" s="66">
        <f t="shared" ref="KA31" si="1275">JZ80</f>
        <v>1500</v>
      </c>
      <c r="KB31" s="66">
        <v>555</v>
      </c>
      <c r="KC31" s="66">
        <v>264</v>
      </c>
      <c r="KD31" s="66">
        <f t="shared" ref="KD31" si="1276">KC80</f>
        <v>641</v>
      </c>
      <c r="KE31" s="66">
        <f t="shared" ref="KE31" si="1277">KD80</f>
        <v>902</v>
      </c>
      <c r="KF31" s="66">
        <f t="shared" ref="KF31" si="1278">KE80</f>
        <v>1156</v>
      </c>
      <c r="KG31" s="66">
        <f t="shared" ref="KG31" si="1279">KF80</f>
        <v>626</v>
      </c>
      <c r="KH31" s="66">
        <f t="shared" ref="KH31" si="1280">KG80</f>
        <v>336</v>
      </c>
      <c r="KI31" s="66">
        <v>783</v>
      </c>
      <c r="KJ31" s="66">
        <v>845</v>
      </c>
      <c r="KK31" s="66">
        <f t="shared" ref="KK31" si="1281">KJ80</f>
        <v>1066</v>
      </c>
      <c r="KL31" s="66">
        <f t="shared" ref="KL31" si="1282">KK80</f>
        <v>1681</v>
      </c>
      <c r="KM31" s="66">
        <f t="shared" ref="KM31" si="1283">KL80</f>
        <v>1772</v>
      </c>
      <c r="KN31" s="66">
        <f t="shared" ref="KN31" si="1284">KM80</f>
        <v>1080</v>
      </c>
      <c r="KO31" s="66">
        <v>1080</v>
      </c>
      <c r="KP31" s="66">
        <f t="shared" ref="KP31" si="1285">KO80</f>
        <v>692</v>
      </c>
      <c r="KQ31" s="66">
        <f t="shared" ref="KQ31" si="1286">KP80</f>
        <v>1140</v>
      </c>
      <c r="KR31" s="66">
        <f t="shared" ref="KR31" si="1287">KQ80</f>
        <v>291</v>
      </c>
      <c r="KS31" s="66">
        <f t="shared" ref="KS31" si="1288">KR80</f>
        <v>1243</v>
      </c>
      <c r="KT31" s="66">
        <f t="shared" ref="KT31" si="1289">KS80</f>
        <v>1615</v>
      </c>
      <c r="KU31" s="66">
        <f t="shared" ref="KU31" si="1290">KT80</f>
        <v>1674</v>
      </c>
      <c r="KV31" s="66">
        <f t="shared" ref="KV31" si="1291">KU80</f>
        <v>623</v>
      </c>
      <c r="KW31" s="66">
        <f t="shared" ref="KW31" si="1292">KV80</f>
        <v>0</v>
      </c>
      <c r="KX31" s="66">
        <v>524</v>
      </c>
      <c r="KY31" s="66">
        <f t="shared" ref="KY31" si="1293">KX80</f>
        <v>1763</v>
      </c>
      <c r="KZ31" s="66">
        <f t="shared" ref="KZ31" si="1294">KY80</f>
        <v>600</v>
      </c>
      <c r="LA31" s="66">
        <f t="shared" ref="LA31" si="1295">KZ80</f>
        <v>601</v>
      </c>
      <c r="LB31" s="66">
        <f t="shared" ref="LB31" si="1296">LA80</f>
        <v>719</v>
      </c>
      <c r="LC31" s="66">
        <f t="shared" ref="LC31" si="1297">LB80</f>
        <v>1188</v>
      </c>
      <c r="LD31" s="66">
        <v>510</v>
      </c>
      <c r="LE31" s="66">
        <f t="shared" ref="LE31" si="1298">LD80</f>
        <v>0</v>
      </c>
      <c r="LF31" s="66">
        <f t="shared" ref="LF31" si="1299">LE80</f>
        <v>0</v>
      </c>
      <c r="LG31" s="66">
        <f t="shared" ref="LG31" si="1300">LF80</f>
        <v>1536</v>
      </c>
      <c r="LH31" s="66">
        <f t="shared" ref="LH31" si="1301">LG80</f>
        <v>995</v>
      </c>
      <c r="LI31" s="66">
        <f t="shared" ref="LI31" si="1302">LH80</f>
        <v>660</v>
      </c>
      <c r="LJ31" s="66">
        <f t="shared" ref="LJ31" si="1303">LI80</f>
        <v>2949</v>
      </c>
      <c r="LK31" s="66">
        <v>2848</v>
      </c>
      <c r="LL31" s="66">
        <v>246</v>
      </c>
      <c r="LM31" s="66">
        <f t="shared" ref="LM31" si="1304">LL80</f>
        <v>1445</v>
      </c>
      <c r="LN31" s="1114">
        <f t="shared" ref="LN31:LO31" si="1305">LM80</f>
        <v>0</v>
      </c>
      <c r="LO31" s="1114">
        <f t="shared" si="1305"/>
        <v>0</v>
      </c>
      <c r="LP31" s="66">
        <f>LM31</f>
        <v>1445</v>
      </c>
      <c r="LQ31" s="66">
        <f t="shared" ref="LQ31" si="1306">LP80</f>
        <v>740</v>
      </c>
      <c r="LR31" s="66">
        <f t="shared" ref="LR31" si="1307">LQ80</f>
        <v>335</v>
      </c>
      <c r="LS31" s="66">
        <v>1643</v>
      </c>
      <c r="LT31" s="66">
        <f t="shared" ref="LT31" si="1308">LS80</f>
        <v>681</v>
      </c>
      <c r="LU31" s="1130">
        <f t="shared" ref="LU31" si="1309">LT80</f>
        <v>817</v>
      </c>
      <c r="LV31" s="1130">
        <f t="shared" ref="LV31" si="1310">LU80</f>
        <v>0</v>
      </c>
      <c r="LW31" s="66">
        <f>LT31</f>
        <v>681</v>
      </c>
      <c r="LX31" s="66">
        <f t="shared" ref="LX31" si="1311">LW80</f>
        <v>47</v>
      </c>
      <c r="LY31" s="556">
        <f t="shared" ref="LY31" si="1312">LX80</f>
        <v>382</v>
      </c>
      <c r="LZ31" s="556">
        <v>1190</v>
      </c>
      <c r="MA31" s="1140">
        <f t="shared" ref="MA31" si="1313">LZ80</f>
        <v>0</v>
      </c>
      <c r="MB31" s="556">
        <v>587</v>
      </c>
      <c r="MC31" s="556">
        <f t="shared" ref="MC31" si="1314">MB80</f>
        <v>9</v>
      </c>
      <c r="MD31" s="556">
        <f t="shared" ref="MD31" si="1315">MC80</f>
        <v>0</v>
      </c>
      <c r="ME31" s="556">
        <f t="shared" ref="ME31" si="1316">MD80</f>
        <v>224</v>
      </c>
      <c r="MF31" s="556">
        <v>517</v>
      </c>
      <c r="MG31" s="556">
        <v>941</v>
      </c>
      <c r="MH31" s="556">
        <f t="shared" ref="MH31" si="1317">MG80</f>
        <v>1842</v>
      </c>
      <c r="MI31" s="556">
        <f t="shared" ref="MI31" si="1318">MH80</f>
        <v>1674</v>
      </c>
      <c r="MJ31" s="556">
        <f t="shared" ref="MJ31" si="1319">MI80</f>
        <v>2112</v>
      </c>
      <c r="MK31" s="556">
        <f t="shared" ref="MK31" si="1320">MJ80</f>
        <v>2746</v>
      </c>
      <c r="ML31" s="556">
        <f t="shared" ref="ML31" si="1321">MK80</f>
        <v>4770</v>
      </c>
      <c r="MM31" s="556">
        <v>3494</v>
      </c>
      <c r="MN31" s="556">
        <v>3009</v>
      </c>
      <c r="MO31" s="556">
        <f t="shared" ref="MO31" si="1322">MN80</f>
        <v>3653</v>
      </c>
      <c r="MP31" s="556">
        <f t="shared" ref="MP31" si="1323">MO80</f>
        <v>5201</v>
      </c>
      <c r="MQ31" s="556">
        <f t="shared" ref="MQ31" si="1324">MP80</f>
        <v>4880</v>
      </c>
      <c r="MR31" s="556">
        <f t="shared" ref="MR31" si="1325">MQ80</f>
        <v>3841</v>
      </c>
      <c r="MS31" s="556">
        <f t="shared" ref="MS31" si="1326">MR80</f>
        <v>4268</v>
      </c>
      <c r="MT31" s="556">
        <v>2550</v>
      </c>
      <c r="MU31" s="556">
        <f t="shared" ref="MU31" si="1327">MT80</f>
        <v>0</v>
      </c>
      <c r="MV31" s="556">
        <f t="shared" ref="MV31" si="1328">MU80</f>
        <v>712</v>
      </c>
      <c r="MW31" s="556">
        <f t="shared" ref="MW31" si="1329">MV80</f>
        <v>0</v>
      </c>
      <c r="MX31" s="556">
        <f t="shared" ref="MX31" si="1330">MW80</f>
        <v>1454</v>
      </c>
      <c r="MY31" s="556">
        <f t="shared" ref="MY31" si="1331">MX80</f>
        <v>1729</v>
      </c>
      <c r="MZ31" s="556">
        <f t="shared" ref="MZ31" si="1332">MY80</f>
        <v>1208</v>
      </c>
      <c r="NA31" s="556">
        <v>494</v>
      </c>
    </row>
    <row r="32" spans="1:365" ht="15" customHeight="1">
      <c r="A32" s="72" t="s">
        <v>1189</v>
      </c>
      <c r="B32" s="283">
        <v>54</v>
      </c>
      <c r="C32" s="283">
        <f t="shared" ref="C32" si="1333">B67</f>
        <v>578</v>
      </c>
      <c r="D32" s="283">
        <f>B67</f>
        <v>578</v>
      </c>
      <c r="E32" s="283">
        <f>C67</f>
        <v>390</v>
      </c>
      <c r="F32" s="283">
        <f t="shared" ref="F32" si="1334">E67</f>
        <v>479</v>
      </c>
      <c r="G32" s="283">
        <f t="shared" ref="G32" si="1335">F67</f>
        <v>80</v>
      </c>
      <c r="H32" s="283">
        <f t="shared" ref="H32" si="1336">G67</f>
        <v>86</v>
      </c>
      <c r="I32" s="283">
        <f t="shared" ref="I32" si="1337">H67</f>
        <v>0</v>
      </c>
      <c r="J32" s="283">
        <f t="shared" ref="J32" si="1338">I67</f>
        <v>265</v>
      </c>
      <c r="K32" s="283">
        <f t="shared" ref="K32" si="1339">J67</f>
        <v>380</v>
      </c>
      <c r="L32" s="283">
        <f t="shared" ref="L32" si="1340">K67</f>
        <v>0</v>
      </c>
      <c r="M32" s="283">
        <f t="shared" ref="M32" si="1341">L67</f>
        <v>0</v>
      </c>
      <c r="N32" s="283">
        <f t="shared" ref="N32" si="1342">M67</f>
        <v>21</v>
      </c>
      <c r="O32" s="283">
        <f t="shared" ref="O32" si="1343">N67</f>
        <v>0</v>
      </c>
      <c r="P32" s="283">
        <f t="shared" ref="P32" si="1344">O67</f>
        <v>0</v>
      </c>
      <c r="Q32" s="283">
        <f t="shared" ref="Q32" si="1345">P67</f>
        <v>168</v>
      </c>
      <c r="R32" s="283">
        <f t="shared" ref="R32" si="1346">Q67</f>
        <v>401</v>
      </c>
      <c r="S32" s="283">
        <f t="shared" ref="S32" si="1347">R67</f>
        <v>24</v>
      </c>
      <c r="T32" s="283">
        <f t="shared" ref="T32" si="1348">S67</f>
        <v>223</v>
      </c>
      <c r="U32" s="283">
        <f t="shared" ref="U32" si="1349">T67</f>
        <v>237</v>
      </c>
      <c r="V32" s="283">
        <f t="shared" ref="V32" si="1350">U67</f>
        <v>40</v>
      </c>
      <c r="W32" s="283">
        <f t="shared" ref="W32" si="1351">V67</f>
        <v>0</v>
      </c>
      <c r="X32" s="283">
        <f t="shared" ref="X32" si="1352">W67</f>
        <v>144</v>
      </c>
      <c r="Y32" s="283">
        <f t="shared" ref="Y32" si="1353">X67</f>
        <v>458</v>
      </c>
      <c r="Z32" s="283">
        <f t="shared" ref="Z32" si="1354">Y67</f>
        <v>72</v>
      </c>
      <c r="AA32" s="283">
        <f t="shared" ref="AA32" si="1355">Z67</f>
        <v>0</v>
      </c>
      <c r="AB32" s="283">
        <f t="shared" ref="AB32" si="1356">AA67</f>
        <v>23</v>
      </c>
      <c r="AC32" s="283">
        <f t="shared" ref="AC32" si="1357">AB67</f>
        <v>0</v>
      </c>
      <c r="AD32" s="283">
        <f t="shared" ref="AD32" si="1358">AC67</f>
        <v>172</v>
      </c>
      <c r="AE32" s="283">
        <f t="shared" ref="AE32" si="1359">AD67</f>
        <v>112</v>
      </c>
      <c r="AF32" s="283">
        <f t="shared" ref="AF32" si="1360">AE67</f>
        <v>231</v>
      </c>
      <c r="AG32" s="283">
        <f t="shared" ref="AG32" si="1361">AF67</f>
        <v>24</v>
      </c>
      <c r="AH32" s="283">
        <f t="shared" ref="AH32" si="1362">AG67</f>
        <v>27</v>
      </c>
      <c r="AI32" s="283">
        <f t="shared" ref="AI32" si="1363">AH67</f>
        <v>0</v>
      </c>
      <c r="AJ32" s="283">
        <f t="shared" ref="AJ32" si="1364">AI67</f>
        <v>419</v>
      </c>
      <c r="AK32" s="283">
        <f t="shared" ref="AK32" si="1365">AJ67</f>
        <v>114</v>
      </c>
      <c r="AL32" s="283">
        <f t="shared" ref="AL32" si="1366">AK67</f>
        <v>0</v>
      </c>
      <c r="AM32" s="283">
        <f t="shared" ref="AM32" si="1367">AL67</f>
        <v>24</v>
      </c>
      <c r="AN32" s="283">
        <f t="shared" ref="AN32" si="1368">AM67</f>
        <v>3</v>
      </c>
      <c r="AO32" s="283">
        <f t="shared" ref="AO32" si="1369">AN67</f>
        <v>0</v>
      </c>
      <c r="AP32" s="283">
        <f t="shared" ref="AP32" si="1370">AO67</f>
        <v>0</v>
      </c>
      <c r="AQ32" s="283">
        <f t="shared" ref="AQ32" si="1371">AP67</f>
        <v>201</v>
      </c>
      <c r="AR32" s="283">
        <f t="shared" ref="AR32" si="1372">AQ67</f>
        <v>42</v>
      </c>
      <c r="AS32" s="283">
        <f t="shared" ref="AS32" si="1373">AR67</f>
        <v>0</v>
      </c>
      <c r="AT32" s="283">
        <f t="shared" ref="AT32" si="1374">AS67</f>
        <v>260</v>
      </c>
      <c r="AU32" s="283">
        <f t="shared" ref="AU32" si="1375">AT67</f>
        <v>2</v>
      </c>
      <c r="AV32" s="283">
        <f t="shared" ref="AV32" si="1376">AU67</f>
        <v>18</v>
      </c>
      <c r="AW32" s="283">
        <f t="shared" ref="AW32" si="1377">AV67</f>
        <v>0</v>
      </c>
      <c r="AX32" s="283">
        <f t="shared" ref="AX32" si="1378">AW67</f>
        <v>36</v>
      </c>
      <c r="AY32" s="283">
        <f t="shared" ref="AY32" si="1379">AX67</f>
        <v>0</v>
      </c>
      <c r="AZ32" s="283">
        <f t="shared" ref="AZ32" si="1380">AY67</f>
        <v>0</v>
      </c>
      <c r="BA32" s="283">
        <f t="shared" ref="BA32" si="1381">AZ67</f>
        <v>144</v>
      </c>
      <c r="BB32" s="283">
        <f t="shared" ref="BB32" si="1382">BA67</f>
        <v>200</v>
      </c>
      <c r="BC32" s="283">
        <f t="shared" ref="BC32" si="1383">BB67</f>
        <v>244</v>
      </c>
      <c r="BD32" s="283">
        <f t="shared" ref="BD32" si="1384">BC67</f>
        <v>166</v>
      </c>
      <c r="BE32" s="283">
        <f t="shared" ref="BE32" si="1385">BD67</f>
        <v>298</v>
      </c>
      <c r="BF32" s="283">
        <f t="shared" ref="BF32" si="1386">BE67</f>
        <v>140</v>
      </c>
      <c r="BG32" s="283">
        <f t="shared" ref="BG32" si="1387">BF67</f>
        <v>140</v>
      </c>
      <c r="BH32" s="283">
        <f t="shared" ref="BH32" si="1388">BG67</f>
        <v>162</v>
      </c>
      <c r="BI32" s="283">
        <f t="shared" ref="BI32" si="1389">BH67</f>
        <v>120</v>
      </c>
      <c r="BJ32" s="283">
        <f t="shared" ref="BJ32" si="1390">BI67</f>
        <v>115</v>
      </c>
      <c r="BK32" s="283">
        <f t="shared" ref="BK32" si="1391">BJ67</f>
        <v>166</v>
      </c>
      <c r="BL32" s="283">
        <f t="shared" ref="BL32" si="1392">BK67</f>
        <v>0</v>
      </c>
      <c r="BM32" s="283">
        <f t="shared" ref="BM32" si="1393">BL67</f>
        <v>0</v>
      </c>
      <c r="BN32" s="283">
        <f t="shared" ref="BN32" si="1394">BM67</f>
        <v>296</v>
      </c>
      <c r="BO32" s="283">
        <f t="shared" ref="BO32" si="1395">BN67</f>
        <v>228</v>
      </c>
      <c r="BP32" s="283">
        <f t="shared" ref="BP32" si="1396">BO67</f>
        <v>251</v>
      </c>
      <c r="BQ32" s="283">
        <f t="shared" ref="BQ32" si="1397">BP67</f>
        <v>19</v>
      </c>
      <c r="BR32" s="283">
        <f t="shared" ref="BR32" si="1398">BQ67</f>
        <v>117</v>
      </c>
      <c r="BS32" s="283">
        <f t="shared" ref="BS32" si="1399">BR67</f>
        <v>665</v>
      </c>
      <c r="BT32" s="283">
        <f t="shared" ref="BT32" si="1400">BS67</f>
        <v>324</v>
      </c>
      <c r="BU32" s="283">
        <f t="shared" ref="BU32" si="1401">BT67</f>
        <v>133</v>
      </c>
      <c r="BV32" s="283">
        <f t="shared" ref="BV32" si="1402">BU67</f>
        <v>156</v>
      </c>
      <c r="BW32" s="283">
        <f t="shared" ref="BW32" si="1403">BV67</f>
        <v>39</v>
      </c>
      <c r="BX32" s="283">
        <f t="shared" ref="BX32" si="1404">BW67</f>
        <v>95</v>
      </c>
      <c r="BY32" s="283">
        <f t="shared" ref="BY32" si="1405">BX67</f>
        <v>211</v>
      </c>
      <c r="BZ32" s="283">
        <f t="shared" ref="BZ32" si="1406">BY67</f>
        <v>73</v>
      </c>
      <c r="CA32" s="283">
        <f t="shared" ref="CA32" si="1407">BZ67</f>
        <v>0</v>
      </c>
      <c r="CB32" s="283">
        <f t="shared" ref="CB32" si="1408">CA67</f>
        <v>77</v>
      </c>
      <c r="CC32" s="283">
        <f t="shared" ref="CC32" si="1409">CB67</f>
        <v>136</v>
      </c>
      <c r="CD32" s="283">
        <f t="shared" ref="CD32" si="1410">CC67</f>
        <v>15</v>
      </c>
      <c r="CE32" s="283">
        <f t="shared" ref="CE32" si="1411">CD67</f>
        <v>245</v>
      </c>
      <c r="CF32" s="283">
        <f t="shared" ref="CF32" si="1412">CE67</f>
        <v>54</v>
      </c>
      <c r="CG32" s="283">
        <f t="shared" ref="CG32" si="1413">CF67</f>
        <v>293</v>
      </c>
      <c r="CH32" s="283">
        <f t="shared" ref="CH32" si="1414">CG67</f>
        <v>94</v>
      </c>
      <c r="CI32" s="283">
        <f t="shared" ref="CI32" si="1415">CH67</f>
        <v>0</v>
      </c>
      <c r="CJ32" s="283">
        <f t="shared" ref="CJ32" si="1416">CI67</f>
        <v>87</v>
      </c>
      <c r="CK32" s="283">
        <f t="shared" ref="CK32" si="1417">CJ67</f>
        <v>482</v>
      </c>
      <c r="CL32" s="283">
        <f t="shared" ref="CL32" si="1418">CK67</f>
        <v>14</v>
      </c>
      <c r="CM32" s="283">
        <f t="shared" ref="CM32" si="1419">CL67</f>
        <v>0</v>
      </c>
      <c r="CN32" s="283">
        <f t="shared" ref="CN32" si="1420">CM67</f>
        <v>0</v>
      </c>
      <c r="CO32" s="283">
        <f t="shared" ref="CO32" si="1421">CN67</f>
        <v>0</v>
      </c>
      <c r="CP32" s="283">
        <f t="shared" ref="CP32" si="1422">CO67</f>
        <v>125</v>
      </c>
      <c r="CQ32" s="283">
        <f t="shared" ref="CQ32" si="1423">CP67</f>
        <v>296</v>
      </c>
      <c r="CR32" s="283">
        <f t="shared" ref="CR32" si="1424">CQ67</f>
        <v>156</v>
      </c>
      <c r="CS32" s="283">
        <f t="shared" ref="CS32" si="1425">CR67</f>
        <v>114</v>
      </c>
      <c r="CT32" s="283">
        <f t="shared" ref="CT32" si="1426">CS67</f>
        <v>272</v>
      </c>
      <c r="CU32" s="283">
        <f t="shared" ref="CU32" si="1427">CT67</f>
        <v>191</v>
      </c>
      <c r="CV32" s="283">
        <f t="shared" ref="CV32" si="1428">CU67</f>
        <v>0</v>
      </c>
      <c r="CW32" s="283">
        <f t="shared" ref="CW32" si="1429">CV67</f>
        <v>0</v>
      </c>
      <c r="CX32" s="283">
        <f t="shared" ref="CX32" si="1430">CW67</f>
        <v>358</v>
      </c>
      <c r="CY32" s="283">
        <f t="shared" ref="CY32" si="1431">CX67</f>
        <v>324</v>
      </c>
      <c r="CZ32" s="283">
        <f t="shared" ref="CZ32" si="1432">CY67</f>
        <v>360</v>
      </c>
      <c r="DA32" s="283">
        <f t="shared" ref="DA32" si="1433">CZ67</f>
        <v>345</v>
      </c>
      <c r="DB32" s="283">
        <f t="shared" ref="DB32" si="1434">DA67</f>
        <v>394</v>
      </c>
      <c r="DC32" s="283">
        <f t="shared" ref="DC32" si="1435">DB67</f>
        <v>385</v>
      </c>
      <c r="DD32" s="283">
        <f t="shared" ref="DD32" si="1436">DC67</f>
        <v>305</v>
      </c>
      <c r="DE32" s="283">
        <f t="shared" ref="DE32" si="1437">DD67</f>
        <v>740</v>
      </c>
      <c r="DF32" s="283">
        <f t="shared" ref="DF32" si="1438">DE67</f>
        <v>81</v>
      </c>
      <c r="DG32" s="283">
        <f t="shared" ref="DG32" si="1439">DF67</f>
        <v>0</v>
      </c>
      <c r="DH32" s="283">
        <f t="shared" ref="DH32" si="1440">DG67</f>
        <v>0</v>
      </c>
      <c r="DI32" s="283">
        <f t="shared" ref="DI32" si="1441">DH67</f>
        <v>0</v>
      </c>
      <c r="DJ32" s="283">
        <f t="shared" ref="DJ32" si="1442">DI67</f>
        <v>98</v>
      </c>
      <c r="DK32" s="283">
        <f t="shared" ref="DK32" si="1443">DJ67</f>
        <v>197</v>
      </c>
      <c r="DL32" s="283">
        <f t="shared" ref="DL32" si="1444">DK67</f>
        <v>575</v>
      </c>
      <c r="DM32" s="283">
        <f t="shared" ref="DM32" si="1445">DL67</f>
        <v>74</v>
      </c>
      <c r="DN32" s="283">
        <f t="shared" ref="DN32" si="1446">DM67</f>
        <v>81</v>
      </c>
      <c r="DO32" s="283">
        <f t="shared" ref="DO32" si="1447">DN67</f>
        <v>217</v>
      </c>
      <c r="DP32" s="283">
        <f t="shared" ref="DP32" si="1448">DO67</f>
        <v>0</v>
      </c>
      <c r="DQ32" s="283">
        <f t="shared" ref="DQ32" si="1449">DP67</f>
        <v>277</v>
      </c>
      <c r="DR32" s="283">
        <f t="shared" ref="DR32" si="1450">DQ67</f>
        <v>141</v>
      </c>
      <c r="DS32" s="283">
        <f t="shared" ref="DS32" si="1451">DR67</f>
        <v>1041</v>
      </c>
      <c r="DT32" s="283">
        <f t="shared" ref="DT32" si="1452">DS67</f>
        <v>465</v>
      </c>
      <c r="DU32" s="283">
        <f t="shared" ref="DU32" si="1453">DT67</f>
        <v>202</v>
      </c>
      <c r="DV32" s="283">
        <f t="shared" ref="DV32" si="1454">DU67</f>
        <v>149</v>
      </c>
      <c r="DW32" s="283">
        <f t="shared" ref="DW32" si="1455">DV67</f>
        <v>128</v>
      </c>
      <c r="DX32" s="283">
        <f t="shared" ref="DX32" si="1456">DW67</f>
        <v>24</v>
      </c>
      <c r="DY32" s="283">
        <f t="shared" ref="DY32" si="1457">DX67</f>
        <v>94</v>
      </c>
      <c r="DZ32" s="283">
        <f t="shared" ref="DZ32" si="1458">DY67</f>
        <v>660</v>
      </c>
      <c r="EA32" s="283">
        <f t="shared" ref="EA32" si="1459">DZ67</f>
        <v>467</v>
      </c>
      <c r="EB32" s="283">
        <f t="shared" ref="EB32" si="1460">EA67</f>
        <v>279</v>
      </c>
      <c r="EC32" s="283">
        <f t="shared" ref="EC32" si="1461">EB67</f>
        <v>161</v>
      </c>
      <c r="ED32" s="283">
        <f t="shared" ref="ED32" si="1462">EC67</f>
        <v>584</v>
      </c>
      <c r="EE32" s="283">
        <f t="shared" ref="EE32" si="1463">ED67</f>
        <v>0</v>
      </c>
      <c r="EF32" s="283">
        <f t="shared" ref="EF32" si="1464">EE67</f>
        <v>0</v>
      </c>
      <c r="EG32" s="283">
        <f t="shared" ref="EG32" si="1465">EF67</f>
        <v>138</v>
      </c>
      <c r="EH32" s="283">
        <f t="shared" ref="EH32" si="1466">EG67</f>
        <v>355</v>
      </c>
      <c r="EI32" s="283">
        <f t="shared" ref="EI32" si="1467">EH67</f>
        <v>168</v>
      </c>
      <c r="EJ32" s="283">
        <f t="shared" ref="EJ32" si="1468">EI67</f>
        <v>208</v>
      </c>
      <c r="EK32" s="283">
        <f t="shared" ref="EK32" si="1469">EJ67</f>
        <v>154</v>
      </c>
      <c r="EL32" s="283">
        <f t="shared" ref="EL32" si="1470">EK67</f>
        <v>4</v>
      </c>
      <c r="EM32" s="283">
        <f t="shared" ref="EM32" si="1471">EL67</f>
        <v>0</v>
      </c>
      <c r="EN32" s="283">
        <f t="shared" ref="EN32" si="1472">EM67</f>
        <v>86</v>
      </c>
      <c r="EO32" s="283">
        <f t="shared" ref="EO32" si="1473">EN67</f>
        <v>562</v>
      </c>
      <c r="EP32" s="283">
        <f t="shared" ref="EP32" si="1474">EO67</f>
        <v>297</v>
      </c>
      <c r="EQ32" s="283">
        <f t="shared" ref="EQ32" si="1475">EP67</f>
        <v>353</v>
      </c>
      <c r="ER32" s="283">
        <f t="shared" ref="ER32" si="1476">EQ67</f>
        <v>0</v>
      </c>
      <c r="ES32" s="283">
        <f t="shared" ref="ES32" si="1477">ER67</f>
        <v>33</v>
      </c>
      <c r="ET32" s="283">
        <f t="shared" ref="ET32" si="1478">ES67</f>
        <v>0</v>
      </c>
      <c r="EU32" s="283">
        <f t="shared" ref="EU32" si="1479">ET67</f>
        <v>543</v>
      </c>
      <c r="EV32" s="283">
        <f t="shared" ref="EV32" si="1480">EU67</f>
        <v>292</v>
      </c>
      <c r="EW32" s="283">
        <f t="shared" ref="EW32" si="1481">EV67</f>
        <v>356</v>
      </c>
      <c r="EX32" s="283">
        <f t="shared" ref="EX32" si="1482">EW67</f>
        <v>201</v>
      </c>
      <c r="EY32" s="283">
        <f t="shared" ref="EY32" si="1483">EX67</f>
        <v>96</v>
      </c>
      <c r="EZ32" s="283">
        <f t="shared" ref="EZ32" si="1484">EY67</f>
        <v>0</v>
      </c>
      <c r="FA32" s="283">
        <f t="shared" ref="FA32" si="1485">EZ67</f>
        <v>0</v>
      </c>
      <c r="FB32" s="283">
        <f t="shared" ref="FB32" si="1486">FA67</f>
        <v>104</v>
      </c>
      <c r="FC32" s="283">
        <f t="shared" ref="FC32" si="1487">FB67</f>
        <v>241</v>
      </c>
      <c r="FD32" s="283">
        <f t="shared" ref="FD32" si="1488">FC67</f>
        <v>264</v>
      </c>
      <c r="FE32" s="283">
        <f t="shared" ref="FE32" si="1489">FD67</f>
        <v>340</v>
      </c>
      <c r="FF32" s="283">
        <f t="shared" ref="FF32" si="1490">FE67</f>
        <v>254</v>
      </c>
      <c r="FG32" s="283">
        <f t="shared" ref="FG32" si="1491">FF67</f>
        <v>130</v>
      </c>
      <c r="FH32" s="283">
        <f t="shared" ref="FH32" si="1492">FG67</f>
        <v>0</v>
      </c>
      <c r="FI32" s="283">
        <f t="shared" ref="FI32" si="1493">FH67</f>
        <v>97</v>
      </c>
      <c r="FJ32" s="283">
        <f t="shared" ref="FJ32" si="1494">FI67</f>
        <v>329</v>
      </c>
      <c r="FK32" s="283">
        <f t="shared" ref="FK32" si="1495">FJ67</f>
        <v>185</v>
      </c>
      <c r="FL32" s="283">
        <f t="shared" ref="FL32" si="1496">FK67</f>
        <v>599</v>
      </c>
      <c r="FM32" s="283">
        <f t="shared" ref="FM32" si="1497">FL67</f>
        <v>215</v>
      </c>
      <c r="FN32" s="283">
        <f t="shared" ref="FN32" si="1498">FM67</f>
        <v>409</v>
      </c>
      <c r="FO32" s="283">
        <f t="shared" ref="FO32" si="1499">FN67</f>
        <v>236</v>
      </c>
      <c r="FP32" s="283">
        <f t="shared" ref="FP32" si="1500">FO67</f>
        <v>479</v>
      </c>
      <c r="FQ32" s="283">
        <f t="shared" ref="FQ32" si="1501">FP67</f>
        <v>294</v>
      </c>
      <c r="FR32" s="283">
        <f t="shared" ref="FR32" si="1502">FQ67</f>
        <v>377</v>
      </c>
      <c r="FS32" s="283">
        <f t="shared" ref="FS32" si="1503">FR67</f>
        <v>167</v>
      </c>
      <c r="FT32" s="283">
        <f t="shared" ref="FT32" si="1504">FS67</f>
        <v>89</v>
      </c>
      <c r="FU32" s="283">
        <f t="shared" ref="FU32" si="1505">FT67</f>
        <v>120</v>
      </c>
      <c r="FV32" s="283">
        <f t="shared" ref="FV32" si="1506">FU67</f>
        <v>213</v>
      </c>
      <c r="FW32" s="283">
        <f t="shared" ref="FW32" si="1507">FV67</f>
        <v>247</v>
      </c>
      <c r="FX32" s="283">
        <f t="shared" ref="FX32" si="1508">FW67</f>
        <v>32</v>
      </c>
      <c r="FY32" s="283">
        <f t="shared" ref="FY32" si="1509">FX67</f>
        <v>0</v>
      </c>
      <c r="FZ32" s="283">
        <f t="shared" ref="FZ32" si="1510">FY67</f>
        <v>84</v>
      </c>
      <c r="GA32" s="283">
        <f t="shared" ref="GA32" si="1511">FZ67</f>
        <v>266</v>
      </c>
      <c r="GB32" s="283">
        <f t="shared" ref="GB32" si="1512">GA67</f>
        <v>102</v>
      </c>
      <c r="GC32" s="283">
        <f t="shared" ref="GC32" si="1513">GB67</f>
        <v>175</v>
      </c>
      <c r="GD32" s="283">
        <f t="shared" ref="GD32" si="1514">GC67</f>
        <v>439</v>
      </c>
      <c r="GE32" s="283">
        <f t="shared" ref="GE32" si="1515">GD67</f>
        <v>43</v>
      </c>
      <c r="GF32" s="283">
        <f t="shared" ref="GF32" si="1516">GE67</f>
        <v>139</v>
      </c>
      <c r="GG32" s="283">
        <f t="shared" ref="GG32" si="1517">GF67</f>
        <v>66</v>
      </c>
      <c r="GH32" s="283">
        <f t="shared" ref="GH32" si="1518">GG67</f>
        <v>0</v>
      </c>
      <c r="GI32" s="283">
        <f t="shared" ref="GI32" si="1519">GH67</f>
        <v>229</v>
      </c>
      <c r="GJ32" s="283">
        <f t="shared" ref="GJ32" si="1520">GI67</f>
        <v>0</v>
      </c>
      <c r="GK32" s="283">
        <f t="shared" ref="GK32" si="1521">GJ67</f>
        <v>194</v>
      </c>
      <c r="GL32" s="283">
        <f t="shared" ref="GL32" si="1522">GK67</f>
        <v>291</v>
      </c>
      <c r="GM32" s="283">
        <f t="shared" ref="GM32" si="1523">GL67</f>
        <v>153</v>
      </c>
      <c r="GN32" s="283">
        <f t="shared" ref="GN32" si="1524">GM67</f>
        <v>136</v>
      </c>
      <c r="GO32" s="283">
        <f t="shared" ref="GO32" si="1525">GN67</f>
        <v>264</v>
      </c>
      <c r="GP32" s="283">
        <f t="shared" ref="GP32" si="1526">GO67</f>
        <v>83</v>
      </c>
      <c r="GQ32" s="283">
        <f t="shared" ref="GQ32" si="1527">GP67</f>
        <v>203</v>
      </c>
      <c r="GR32" s="283">
        <f t="shared" ref="GR32" si="1528">GQ67</f>
        <v>379</v>
      </c>
      <c r="GS32" s="283">
        <f t="shared" ref="GS32" si="1529">GR67</f>
        <v>166</v>
      </c>
      <c r="GT32" s="283">
        <f t="shared" ref="GT32" si="1530">GS67</f>
        <v>292</v>
      </c>
      <c r="GU32" s="283">
        <f t="shared" ref="GU32" si="1531">GT67</f>
        <v>79</v>
      </c>
      <c r="GV32" s="283">
        <f t="shared" ref="GV32" si="1532">GU67</f>
        <v>0</v>
      </c>
      <c r="GW32" s="283">
        <f t="shared" ref="GW32" si="1533">GV67</f>
        <v>48</v>
      </c>
      <c r="GX32" s="283">
        <f t="shared" ref="GX32" si="1534">GW67</f>
        <v>0</v>
      </c>
      <c r="GY32" s="283">
        <f t="shared" ref="GY32" si="1535">GX67</f>
        <v>93</v>
      </c>
      <c r="GZ32" s="283">
        <f t="shared" ref="GZ32" si="1536">GY67</f>
        <v>136</v>
      </c>
      <c r="HA32" s="283">
        <f t="shared" ref="HA32" si="1537">GZ67</f>
        <v>262</v>
      </c>
      <c r="HB32" s="283">
        <f t="shared" ref="HB32" si="1538">HA67</f>
        <v>218</v>
      </c>
      <c r="HC32" s="283">
        <f t="shared" ref="HC32" si="1539">HB67</f>
        <v>0</v>
      </c>
      <c r="HD32" s="283">
        <f t="shared" ref="HD32" si="1540">HC67</f>
        <v>90</v>
      </c>
      <c r="HE32" s="283">
        <f t="shared" ref="HE32" si="1541">HD67</f>
        <v>0</v>
      </c>
      <c r="HF32" s="283">
        <f t="shared" ref="HF32" si="1542">HE67</f>
        <v>11</v>
      </c>
      <c r="HG32" s="283">
        <f t="shared" ref="HG32" si="1543">HF67</f>
        <v>66</v>
      </c>
      <c r="HH32" s="283">
        <f t="shared" ref="HH32" si="1544">HG67</f>
        <v>138</v>
      </c>
      <c r="HI32" s="283">
        <f t="shared" ref="HI32" si="1545">HH67</f>
        <v>106</v>
      </c>
      <c r="HJ32" s="283">
        <f t="shared" ref="HJ32" si="1546">HI67</f>
        <v>0</v>
      </c>
      <c r="HK32" s="283">
        <f t="shared" ref="HK32" si="1547">HJ67</f>
        <v>0</v>
      </c>
      <c r="HL32" s="283">
        <f t="shared" ref="HL32" si="1548">HK67</f>
        <v>0</v>
      </c>
      <c r="HM32" s="283">
        <f t="shared" ref="HM32" si="1549">HL67</f>
        <v>48</v>
      </c>
      <c r="HN32" s="283">
        <f t="shared" ref="HN32" si="1550">HM67</f>
        <v>140</v>
      </c>
      <c r="HO32" s="283">
        <f t="shared" ref="HO32" si="1551">HN67</f>
        <v>237</v>
      </c>
      <c r="HP32" s="283">
        <f t="shared" ref="HP32" si="1552">HO67</f>
        <v>166</v>
      </c>
      <c r="HQ32" s="283">
        <f t="shared" ref="HQ32" si="1553">HP67</f>
        <v>563</v>
      </c>
      <c r="HR32" s="283">
        <f t="shared" ref="HR32" si="1554">HQ67</f>
        <v>368</v>
      </c>
      <c r="HS32" s="283">
        <f t="shared" ref="HS32" si="1555">HR67</f>
        <v>504</v>
      </c>
      <c r="HT32" s="283">
        <f t="shared" ref="HT32:HU32" si="1556">HS67</f>
        <v>319</v>
      </c>
      <c r="HU32" s="283">
        <f t="shared" si="1556"/>
        <v>128</v>
      </c>
      <c r="HV32" s="283">
        <f t="shared" ref="HV32" si="1557">HU67</f>
        <v>110</v>
      </c>
      <c r="HW32" s="283">
        <f t="shared" ref="HW32" si="1558">HV67</f>
        <v>52</v>
      </c>
      <c r="HX32" s="283">
        <f t="shared" ref="HX32" si="1559">HW67</f>
        <v>265</v>
      </c>
      <c r="HY32" s="283">
        <f t="shared" ref="HY32" si="1560">HX67</f>
        <v>48</v>
      </c>
      <c r="HZ32" s="283">
        <f t="shared" ref="HZ32" si="1561">HY67</f>
        <v>37</v>
      </c>
      <c r="IA32" s="283">
        <f t="shared" ref="IA32" si="1562">HZ67</f>
        <v>224</v>
      </c>
      <c r="IB32" s="283">
        <f t="shared" ref="IB32" si="1563">IA67</f>
        <v>186</v>
      </c>
      <c r="IC32" s="283">
        <f t="shared" ref="IC32" si="1564">IB67</f>
        <v>192</v>
      </c>
      <c r="ID32" s="283">
        <f t="shared" ref="ID32" si="1565">IC67</f>
        <v>197</v>
      </c>
      <c r="IE32" s="283">
        <f t="shared" ref="IE32" si="1566">ID67</f>
        <v>343</v>
      </c>
      <c r="IF32" s="283">
        <f t="shared" ref="IF32" si="1567">IE67</f>
        <v>481</v>
      </c>
      <c r="IG32" s="283">
        <f t="shared" ref="IG32" si="1568">IF67</f>
        <v>545</v>
      </c>
      <c r="IH32" s="283">
        <f t="shared" ref="IH32" si="1569">IG67</f>
        <v>331</v>
      </c>
      <c r="II32" s="283">
        <f t="shared" ref="II32" si="1570">IH67</f>
        <v>106</v>
      </c>
      <c r="IJ32" s="283">
        <f t="shared" ref="IJ32" si="1571">II67</f>
        <v>241</v>
      </c>
      <c r="IK32" s="283">
        <f t="shared" ref="IK32" si="1572">IJ67</f>
        <v>451</v>
      </c>
      <c r="IL32" s="283">
        <f t="shared" ref="IL32" si="1573">IK67</f>
        <v>819</v>
      </c>
      <c r="IM32" s="283">
        <f t="shared" ref="IM32" si="1574">IL67</f>
        <v>825</v>
      </c>
      <c r="IN32" s="283">
        <f t="shared" ref="IN32" si="1575">IM67</f>
        <v>91</v>
      </c>
      <c r="IO32" s="283">
        <f t="shared" ref="IO32" si="1576">IN67</f>
        <v>65</v>
      </c>
      <c r="IP32" s="283">
        <f t="shared" ref="IP32" si="1577">IO67</f>
        <v>176</v>
      </c>
      <c r="IQ32" s="283">
        <f t="shared" ref="IQ32" si="1578">IP67</f>
        <v>188</v>
      </c>
      <c r="IR32" s="283">
        <f t="shared" ref="IR32" si="1579">IQ67</f>
        <v>210</v>
      </c>
      <c r="IS32" s="283">
        <f t="shared" ref="IS32" si="1580">IR67</f>
        <v>88</v>
      </c>
      <c r="IT32" s="283">
        <f t="shared" ref="IT32" si="1581">IS67</f>
        <v>0</v>
      </c>
      <c r="IU32" s="283">
        <f t="shared" ref="IU32" si="1582">IT67</f>
        <v>229</v>
      </c>
      <c r="IV32" s="283">
        <f t="shared" ref="IV32" si="1583">IU67</f>
        <v>113</v>
      </c>
      <c r="IW32" s="283">
        <f t="shared" ref="IW32" si="1584">IV67</f>
        <v>340</v>
      </c>
      <c r="IX32" s="283">
        <f t="shared" ref="IX32" si="1585">IW67</f>
        <v>202</v>
      </c>
      <c r="IY32" s="283">
        <f t="shared" ref="IY32" si="1586">IX67</f>
        <v>126</v>
      </c>
      <c r="IZ32" s="283">
        <f t="shared" ref="IZ32" si="1587">IY67</f>
        <v>547</v>
      </c>
      <c r="JA32" s="283">
        <f t="shared" ref="JA32" si="1588">IZ67</f>
        <v>0</v>
      </c>
      <c r="JB32" s="283">
        <f t="shared" ref="JB32" si="1589">JA67</f>
        <v>0</v>
      </c>
      <c r="JC32" s="283">
        <f>JB68</f>
        <v>36</v>
      </c>
      <c r="JD32" s="283">
        <f t="shared" ref="JD32" si="1590">JC67</f>
        <v>234</v>
      </c>
      <c r="JE32" s="283">
        <f t="shared" ref="JE32" si="1591">JD67</f>
        <v>267</v>
      </c>
      <c r="JF32" s="283">
        <f t="shared" ref="JF32" si="1592">JE67</f>
        <v>265</v>
      </c>
      <c r="JG32" s="283">
        <f t="shared" ref="JG32" si="1593">JF67</f>
        <v>361</v>
      </c>
      <c r="JH32" s="283">
        <f t="shared" ref="JH32" si="1594">JG67</f>
        <v>462</v>
      </c>
      <c r="JI32" s="283">
        <f t="shared" ref="JI32" si="1595">JH67</f>
        <v>184</v>
      </c>
      <c r="JJ32" s="283">
        <f t="shared" ref="JJ32" si="1596">JI67</f>
        <v>607</v>
      </c>
      <c r="JK32" s="283">
        <f t="shared" ref="JK32" si="1597">JJ67</f>
        <v>378</v>
      </c>
      <c r="JL32" s="283">
        <f t="shared" ref="JL32" si="1598">JK67</f>
        <v>352</v>
      </c>
      <c r="JM32" s="283">
        <f t="shared" ref="JM32" si="1599">JL67</f>
        <v>315</v>
      </c>
      <c r="JN32" s="283">
        <f t="shared" ref="JN32" si="1600">JM67</f>
        <v>323</v>
      </c>
      <c r="JO32" s="283">
        <f t="shared" ref="JO32" si="1601">JN67</f>
        <v>0</v>
      </c>
      <c r="JP32" s="283">
        <f t="shared" ref="JP32" si="1602">JO67</f>
        <v>84</v>
      </c>
      <c r="JQ32" s="283">
        <f t="shared" ref="JQ32" si="1603">JP67</f>
        <v>213</v>
      </c>
      <c r="JR32" s="283">
        <f t="shared" ref="JR32" si="1604">JQ67</f>
        <v>148</v>
      </c>
      <c r="JS32" s="283">
        <f t="shared" ref="JS32" si="1605">JR67</f>
        <v>826</v>
      </c>
      <c r="JT32" s="283">
        <f t="shared" ref="JT32" si="1606">JS67</f>
        <v>586</v>
      </c>
      <c r="JU32" s="283">
        <f>JT67</f>
        <v>261</v>
      </c>
      <c r="JV32" s="283">
        <f t="shared" ref="JV32" si="1607">JU67</f>
        <v>718</v>
      </c>
      <c r="JW32" s="283">
        <f t="shared" ref="JW32" si="1608">JV67</f>
        <v>292</v>
      </c>
      <c r="JX32" s="283">
        <f t="shared" ref="JX32" si="1609">JW67</f>
        <v>190</v>
      </c>
      <c r="JY32" s="283">
        <f t="shared" ref="JY32" si="1610">JX67</f>
        <v>298</v>
      </c>
      <c r="JZ32" s="283">
        <f t="shared" ref="JZ32" si="1611">JY67</f>
        <v>722</v>
      </c>
      <c r="KA32" s="283">
        <f t="shared" ref="KA32" si="1612">JZ67</f>
        <v>779</v>
      </c>
      <c r="KB32" s="283">
        <f t="shared" ref="KB32" si="1613">KA67</f>
        <v>354</v>
      </c>
      <c r="KC32" s="283">
        <f t="shared" ref="KC32" si="1614">KB67</f>
        <v>0</v>
      </c>
      <c r="KD32" s="283">
        <f t="shared" ref="KD32" si="1615">KC67</f>
        <v>0</v>
      </c>
      <c r="KE32" s="283">
        <f t="shared" ref="KE32" si="1616">KD67</f>
        <v>198</v>
      </c>
      <c r="KF32" s="283">
        <f>KE67</f>
        <v>616</v>
      </c>
      <c r="KG32" s="283">
        <f>KF67</f>
        <v>310</v>
      </c>
      <c r="KH32" s="283">
        <f>KG67</f>
        <v>129</v>
      </c>
      <c r="KI32" s="283">
        <f>KH67</f>
        <v>451</v>
      </c>
      <c r="KJ32" s="283">
        <f t="shared" ref="KJ32" si="1617">KI67</f>
        <v>194</v>
      </c>
      <c r="KK32" s="283">
        <f t="shared" ref="KK32" si="1618">KJ67</f>
        <v>874</v>
      </c>
      <c r="KL32" s="283">
        <f t="shared" ref="KL32" si="1619">KK67</f>
        <v>836</v>
      </c>
      <c r="KM32" s="283">
        <f t="shared" ref="KM32" si="1620">KL67</f>
        <v>816</v>
      </c>
      <c r="KN32" s="283">
        <f t="shared" ref="KN32" si="1621">KM67</f>
        <v>1039</v>
      </c>
      <c r="KO32" s="283">
        <f t="shared" ref="KO32" si="1622">KN67</f>
        <v>0</v>
      </c>
      <c r="KP32" s="283">
        <f t="shared" ref="KP32" si="1623">KO67</f>
        <v>684</v>
      </c>
      <c r="KQ32" s="283">
        <f t="shared" ref="KQ32" si="1624">KP67</f>
        <v>622</v>
      </c>
      <c r="KR32" s="283">
        <f t="shared" ref="KR32" si="1625">KQ67</f>
        <v>507</v>
      </c>
      <c r="KS32" s="283">
        <f t="shared" ref="KS32" si="1626">KR67</f>
        <v>527</v>
      </c>
      <c r="KT32" s="283">
        <f t="shared" ref="KT32" si="1627">KS67</f>
        <v>655</v>
      </c>
      <c r="KU32" s="283">
        <f t="shared" ref="KU32" si="1628">KT67</f>
        <v>731</v>
      </c>
      <c r="KV32" s="283">
        <f t="shared" ref="KV32" si="1629">KU67</f>
        <v>270</v>
      </c>
      <c r="KW32" s="283">
        <f t="shared" ref="KW32" si="1630">KV67</f>
        <v>136</v>
      </c>
      <c r="KX32" s="283">
        <f t="shared" ref="KX32" si="1631">KW67</f>
        <v>191</v>
      </c>
      <c r="KY32" s="283">
        <f t="shared" ref="KY32" si="1632">KX67</f>
        <v>683</v>
      </c>
      <c r="KZ32" s="283">
        <f t="shared" ref="KZ32" si="1633">KY67</f>
        <v>34</v>
      </c>
      <c r="LA32" s="283">
        <f t="shared" ref="LA32" si="1634">KZ67</f>
        <v>1193</v>
      </c>
      <c r="LB32" s="283">
        <f t="shared" ref="LB32" si="1635">LA67</f>
        <v>1062</v>
      </c>
      <c r="LC32" s="283">
        <f t="shared" ref="LC32" si="1636">LB67</f>
        <v>345</v>
      </c>
      <c r="LD32" s="283">
        <f>LC67</f>
        <v>416</v>
      </c>
      <c r="LE32" s="283">
        <f>LD67</f>
        <v>0</v>
      </c>
      <c r="LF32" s="283">
        <f t="shared" ref="LF32" si="1637">LE67</f>
        <v>0</v>
      </c>
      <c r="LG32" s="283">
        <f t="shared" ref="LG32" si="1638">LF67</f>
        <v>460</v>
      </c>
      <c r="LH32" s="283">
        <f t="shared" ref="LH32" si="1639">LG67</f>
        <v>301</v>
      </c>
      <c r="LI32" s="283">
        <f t="shared" ref="LI32" si="1640">LH67</f>
        <v>477</v>
      </c>
      <c r="LJ32" s="283">
        <f t="shared" ref="LJ32" si="1641">LI67</f>
        <v>1014</v>
      </c>
      <c r="LK32" s="283">
        <f t="shared" ref="LK32" si="1642">LJ67</f>
        <v>511</v>
      </c>
      <c r="LL32" s="283">
        <f t="shared" ref="LL32" si="1643">LK67</f>
        <v>0</v>
      </c>
      <c r="LM32" s="283">
        <f t="shared" ref="LM32" si="1644">LL67</f>
        <v>547</v>
      </c>
      <c r="LN32" s="1114">
        <f t="shared" ref="LN32:LO32" si="1645">LM67</f>
        <v>938</v>
      </c>
      <c r="LO32" s="1114">
        <f t="shared" si="1645"/>
        <v>0</v>
      </c>
      <c r="LP32" s="283">
        <f t="shared" ref="LP32" si="1646">LO67</f>
        <v>0</v>
      </c>
      <c r="LQ32" s="283">
        <f t="shared" ref="LQ32" si="1647">LP67</f>
        <v>816</v>
      </c>
      <c r="LR32" s="283">
        <f t="shared" ref="LR32" si="1648">LQ67</f>
        <v>1371</v>
      </c>
      <c r="LS32" s="283">
        <f t="shared" ref="LS32" si="1649">LR67</f>
        <v>1010</v>
      </c>
      <c r="LT32" s="283">
        <f t="shared" ref="LT32" si="1650">LS67</f>
        <v>706</v>
      </c>
      <c r="LU32" s="1130">
        <f t="shared" ref="LU32" si="1651">LT67</f>
        <v>801</v>
      </c>
      <c r="LV32" s="1130">
        <f t="shared" ref="LV32" si="1652">LU67</f>
        <v>0</v>
      </c>
      <c r="LW32" s="283">
        <f t="shared" ref="LW32" si="1653">LV67</f>
        <v>0</v>
      </c>
      <c r="LX32" s="283">
        <f t="shared" ref="LX32" si="1654">LW67</f>
        <v>87</v>
      </c>
      <c r="LY32" s="562">
        <f t="shared" ref="LY32" si="1655">LX67</f>
        <v>583</v>
      </c>
      <c r="LZ32" s="562">
        <f t="shared" ref="LZ32" si="1656">LY67</f>
        <v>633</v>
      </c>
      <c r="MA32" s="1140">
        <f t="shared" ref="MA32" si="1657">LZ67</f>
        <v>181</v>
      </c>
      <c r="MB32" s="562">
        <f t="shared" ref="MB32" si="1658">MA67</f>
        <v>0</v>
      </c>
      <c r="MC32" s="562">
        <f t="shared" ref="MC32" si="1659">MB67</f>
        <v>0</v>
      </c>
      <c r="MD32" s="562">
        <f t="shared" ref="MD32" si="1660">MC67</f>
        <v>78</v>
      </c>
      <c r="ME32" s="562">
        <f t="shared" ref="ME32" si="1661">MD67</f>
        <v>90</v>
      </c>
      <c r="MF32" s="562">
        <f t="shared" ref="MF32" si="1662">ME67</f>
        <v>215</v>
      </c>
      <c r="MG32" s="562">
        <f t="shared" ref="MG32" si="1663">MF67</f>
        <v>278</v>
      </c>
      <c r="MH32" s="562">
        <f t="shared" ref="MH32" si="1664">MG67</f>
        <v>480</v>
      </c>
      <c r="MI32" s="562">
        <f t="shared" ref="MI32" si="1665">MH67</f>
        <v>1157</v>
      </c>
      <c r="MJ32" s="562">
        <f t="shared" ref="MJ32" si="1666">MI67</f>
        <v>815</v>
      </c>
      <c r="MK32" s="562">
        <f t="shared" ref="MK32" si="1667">MJ67</f>
        <v>857</v>
      </c>
      <c r="ML32" s="562">
        <f t="shared" ref="ML32" si="1668">MK67</f>
        <v>823</v>
      </c>
      <c r="MM32" s="562">
        <f t="shared" ref="MM32" si="1669">ML67</f>
        <v>1598</v>
      </c>
      <c r="MN32" s="562">
        <f t="shared" ref="MN32" si="1670">MM67</f>
        <v>1036</v>
      </c>
      <c r="MO32" s="562">
        <f t="shared" ref="MO32" si="1671">MN67</f>
        <v>760</v>
      </c>
      <c r="MP32" s="562">
        <f t="shared" ref="MP32" si="1672">MO67</f>
        <v>1121</v>
      </c>
      <c r="MQ32" s="562">
        <f t="shared" ref="MQ32" si="1673">MP67</f>
        <v>931</v>
      </c>
      <c r="MR32" s="562">
        <f t="shared" ref="MR32" si="1674">MQ67</f>
        <v>528</v>
      </c>
      <c r="MS32" s="562">
        <f t="shared" ref="MS32" si="1675">MR67</f>
        <v>881</v>
      </c>
      <c r="MT32" s="562">
        <f t="shared" ref="MT32" si="1676">MS67</f>
        <v>159</v>
      </c>
      <c r="MU32" s="562">
        <f t="shared" ref="MU32" si="1677">MT67</f>
        <v>215</v>
      </c>
      <c r="MV32" s="562">
        <f t="shared" ref="MV32" si="1678">MU67</f>
        <v>385</v>
      </c>
      <c r="MW32" s="562">
        <f t="shared" ref="MW32" si="1679">MV67</f>
        <v>501</v>
      </c>
      <c r="MX32" s="562">
        <f t="shared" ref="MX32" si="1680">MW67</f>
        <v>376</v>
      </c>
      <c r="MY32" s="562">
        <f t="shared" ref="MY32" si="1681">MX67</f>
        <v>413</v>
      </c>
      <c r="MZ32" s="562">
        <f t="shared" ref="MZ32" si="1682">MY67</f>
        <v>363</v>
      </c>
      <c r="NA32" s="562">
        <f t="shared" ref="NA32" si="1683">MZ67</f>
        <v>317</v>
      </c>
    </row>
    <row r="33" spans="1:366" ht="15" customHeight="1">
      <c r="A33" s="73" t="s">
        <v>1190</v>
      </c>
      <c r="B33" s="286">
        <v>170</v>
      </c>
      <c r="C33" s="286">
        <f t="shared" ref="C33" si="1684">B90</f>
        <v>400</v>
      </c>
      <c r="D33" s="286">
        <f t="shared" ref="D33" si="1685">C90</f>
        <v>0</v>
      </c>
      <c r="E33" s="286">
        <f t="shared" ref="E33" si="1686">D90</f>
        <v>432</v>
      </c>
      <c r="F33" s="286">
        <f t="shared" ref="F33" si="1687">E90</f>
        <v>206</v>
      </c>
      <c r="G33" s="286">
        <f t="shared" ref="G33" si="1688">F90</f>
        <v>195</v>
      </c>
      <c r="H33" s="286">
        <f t="shared" ref="H33" si="1689">G90</f>
        <v>0</v>
      </c>
      <c r="I33" s="286">
        <f t="shared" ref="I33" si="1690">H90</f>
        <v>0</v>
      </c>
      <c r="J33" s="286">
        <f t="shared" ref="J33" si="1691">I90</f>
        <v>170</v>
      </c>
      <c r="K33" s="286">
        <f t="shared" ref="K33" si="1692">J90</f>
        <v>120</v>
      </c>
      <c r="L33" s="286">
        <f t="shared" ref="L33" si="1693">K90</f>
        <v>130</v>
      </c>
      <c r="M33" s="286">
        <f t="shared" ref="M33" si="1694">L90</f>
        <v>97</v>
      </c>
      <c r="N33" s="286">
        <f t="shared" ref="N33" si="1695">M90</f>
        <v>0</v>
      </c>
      <c r="O33" s="286">
        <f t="shared" ref="O33" si="1696">N90</f>
        <v>0</v>
      </c>
      <c r="P33" s="286">
        <f t="shared" ref="P33" si="1697">O90</f>
        <v>0</v>
      </c>
      <c r="Q33" s="286">
        <f t="shared" ref="Q33" si="1698">P90</f>
        <v>66</v>
      </c>
      <c r="R33" s="286">
        <f t="shared" ref="R33" si="1699">Q90</f>
        <v>0</v>
      </c>
      <c r="S33" s="286">
        <f t="shared" ref="S33" si="1700">R90</f>
        <v>0</v>
      </c>
      <c r="T33" s="286">
        <f t="shared" ref="T33" si="1701">S90</f>
        <v>0</v>
      </c>
      <c r="U33" s="286">
        <f t="shared" ref="U33" si="1702">T90</f>
        <v>169</v>
      </c>
      <c r="V33" s="286">
        <f t="shared" ref="V33" si="1703">U90</f>
        <v>0</v>
      </c>
      <c r="W33" s="286">
        <f t="shared" ref="W33" si="1704">V90</f>
        <v>0</v>
      </c>
      <c r="X33" s="286">
        <f t="shared" ref="X33" si="1705">W90</f>
        <v>170</v>
      </c>
      <c r="Y33" s="286">
        <f t="shared" ref="Y33" si="1706">X90</f>
        <v>94</v>
      </c>
      <c r="Z33" s="286">
        <f t="shared" ref="Z33" si="1707">Y90</f>
        <v>85</v>
      </c>
      <c r="AA33" s="286">
        <f t="shared" ref="AA33" si="1708">Z90</f>
        <v>95</v>
      </c>
      <c r="AB33" s="286">
        <f t="shared" ref="AB33" si="1709">AA90</f>
        <v>0</v>
      </c>
      <c r="AC33" s="286">
        <f t="shared" ref="AC33" si="1710">AB90</f>
        <v>0</v>
      </c>
      <c r="AD33" s="286">
        <f t="shared" ref="AD33" si="1711">AC90</f>
        <v>0</v>
      </c>
      <c r="AE33" s="286">
        <f t="shared" ref="AE33" si="1712">AD90</f>
        <v>223</v>
      </c>
      <c r="AF33" s="286">
        <f t="shared" ref="AF33" si="1713">AE90</f>
        <v>254</v>
      </c>
      <c r="AG33" s="286">
        <f t="shared" ref="AG33" si="1714">AF90</f>
        <v>272</v>
      </c>
      <c r="AH33" s="286">
        <f t="shared" ref="AH33" si="1715">AG90</f>
        <v>91</v>
      </c>
      <c r="AI33" s="286">
        <f t="shared" ref="AI33" si="1716">AH90</f>
        <v>317</v>
      </c>
      <c r="AJ33" s="286">
        <f t="shared" ref="AJ33" si="1717">AI90</f>
        <v>0</v>
      </c>
      <c r="AK33" s="286">
        <f t="shared" ref="AK33" si="1718">AJ90</f>
        <v>0</v>
      </c>
      <c r="AL33" s="286">
        <f t="shared" ref="AL33" si="1719">AK90</f>
        <v>26</v>
      </c>
      <c r="AM33" s="286">
        <f t="shared" ref="AM33" si="1720">AL90</f>
        <v>0</v>
      </c>
      <c r="AN33" s="286">
        <f t="shared" ref="AN33" si="1721">AM90</f>
        <v>93</v>
      </c>
      <c r="AO33" s="286">
        <f t="shared" ref="AO33" si="1722">AN90</f>
        <v>282</v>
      </c>
      <c r="AP33" s="286">
        <f t="shared" ref="AP33" si="1723">AO90</f>
        <v>384</v>
      </c>
      <c r="AQ33" s="286">
        <f t="shared" ref="AQ33" si="1724">AP90</f>
        <v>0</v>
      </c>
      <c r="AR33" s="286">
        <f t="shared" ref="AR33" si="1725">AQ90</f>
        <v>0</v>
      </c>
      <c r="AS33" s="286">
        <f t="shared" ref="AS33" si="1726">AR90</f>
        <v>0</v>
      </c>
      <c r="AT33" s="286">
        <f t="shared" ref="AT33" si="1727">AS90</f>
        <v>0</v>
      </c>
      <c r="AU33" s="286">
        <f t="shared" ref="AU33" si="1728">AT90</f>
        <v>58</v>
      </c>
      <c r="AV33" s="286">
        <f t="shared" ref="AV33" si="1729">AU90</f>
        <v>111</v>
      </c>
      <c r="AW33" s="286">
        <f t="shared" ref="AW33" si="1730">AV90</f>
        <v>299</v>
      </c>
      <c r="AX33" s="286">
        <f t="shared" ref="AX33" si="1731">AW90</f>
        <v>0</v>
      </c>
      <c r="AY33" s="286">
        <f t="shared" ref="AY33" si="1732">AX90</f>
        <v>0</v>
      </c>
      <c r="AZ33" s="286">
        <f t="shared" ref="AZ33" si="1733">AY90</f>
        <v>0</v>
      </c>
      <c r="BA33" s="286">
        <f t="shared" ref="BA33" si="1734">AZ90</f>
        <v>0</v>
      </c>
      <c r="BB33" s="286">
        <f t="shared" ref="BB33" si="1735">BA90</f>
        <v>0</v>
      </c>
      <c r="BC33" s="286">
        <f t="shared" ref="BC33" si="1736">BB90</f>
        <v>207</v>
      </c>
      <c r="BD33" s="286">
        <f t="shared" ref="BD33" si="1737">BC90</f>
        <v>148</v>
      </c>
      <c r="BE33" s="286">
        <f t="shared" ref="BE33" si="1738">BD90</f>
        <v>0</v>
      </c>
      <c r="BF33" s="286">
        <f t="shared" ref="BF33" si="1739">BE90</f>
        <v>0</v>
      </c>
      <c r="BG33" s="286">
        <f t="shared" ref="BG33" si="1740">BF90</f>
        <v>0</v>
      </c>
      <c r="BH33" s="286">
        <f t="shared" ref="BH33" si="1741">BG90</f>
        <v>59</v>
      </c>
      <c r="BI33" s="286">
        <f t="shared" ref="BI33" si="1742">BH90</f>
        <v>41</v>
      </c>
      <c r="BJ33" s="286">
        <f t="shared" ref="BJ33" si="1743">BI90</f>
        <v>0</v>
      </c>
      <c r="BK33" s="286">
        <f t="shared" ref="BK33" si="1744">BJ90</f>
        <v>0</v>
      </c>
      <c r="BL33" s="286">
        <f t="shared" ref="BL33" si="1745">BK90</f>
        <v>0</v>
      </c>
      <c r="BM33" s="286">
        <f t="shared" ref="BM33" si="1746">BL90</f>
        <v>0</v>
      </c>
      <c r="BN33" s="286">
        <f t="shared" ref="BN33" si="1747">BM90</f>
        <v>0</v>
      </c>
      <c r="BO33" s="286">
        <f t="shared" ref="BO33" si="1748">BN90</f>
        <v>0</v>
      </c>
      <c r="BP33" s="286">
        <f t="shared" ref="BP33" si="1749">BO90</f>
        <v>120</v>
      </c>
      <c r="BQ33" s="286">
        <f t="shared" ref="BQ33" si="1750">BP90</f>
        <v>0</v>
      </c>
      <c r="BR33" s="286">
        <f t="shared" ref="BR33" si="1751">BQ90</f>
        <v>136</v>
      </c>
      <c r="BS33" s="286">
        <f t="shared" ref="BS33" si="1752">BR90</f>
        <v>0</v>
      </c>
      <c r="BT33" s="286">
        <f t="shared" ref="BT33" si="1753">BS90</f>
        <v>0</v>
      </c>
      <c r="BU33" s="286">
        <f t="shared" ref="BU33" si="1754">BT90</f>
        <v>321</v>
      </c>
      <c r="BV33" s="286">
        <f t="shared" ref="BV33" si="1755">BU90</f>
        <v>529</v>
      </c>
      <c r="BW33" s="286">
        <f t="shared" ref="BW33" si="1756">BV90</f>
        <v>71</v>
      </c>
      <c r="BX33" s="286">
        <f t="shared" ref="BX33" si="1757">BW90</f>
        <v>307</v>
      </c>
      <c r="BY33" s="286">
        <f t="shared" ref="BY33" si="1758">BX90</f>
        <v>52</v>
      </c>
      <c r="BZ33" s="286">
        <f t="shared" ref="BZ33" si="1759">BY90</f>
        <v>0</v>
      </c>
      <c r="CA33" s="286">
        <f t="shared" ref="CA33" si="1760">BZ90</f>
        <v>0</v>
      </c>
      <c r="CB33" s="286">
        <f t="shared" ref="CB33" si="1761">CA90</f>
        <v>0</v>
      </c>
      <c r="CC33" s="286">
        <f t="shared" ref="CC33" si="1762">CB90</f>
        <v>0</v>
      </c>
      <c r="CD33" s="286">
        <f t="shared" ref="CD33" si="1763">CC90</f>
        <v>7</v>
      </c>
      <c r="CE33" s="286">
        <f t="shared" ref="CE33" si="1764">CD90</f>
        <v>234</v>
      </c>
      <c r="CF33" s="286">
        <f t="shared" ref="CF33" si="1765">CE90</f>
        <v>0</v>
      </c>
      <c r="CG33" s="286">
        <f t="shared" ref="CG33" si="1766">CF90</f>
        <v>215</v>
      </c>
      <c r="CH33" s="286">
        <f t="shared" ref="CH33" si="1767">CG90</f>
        <v>0</v>
      </c>
      <c r="CI33" s="286">
        <f t="shared" ref="CI33" si="1768">CH90</f>
        <v>0</v>
      </c>
      <c r="CJ33" s="286">
        <f t="shared" ref="CJ33" si="1769">CI90</f>
        <v>0</v>
      </c>
      <c r="CK33" s="286">
        <f t="shared" ref="CK33" si="1770">CJ90</f>
        <v>0</v>
      </c>
      <c r="CL33" s="286">
        <f t="shared" ref="CL33" si="1771">CK90</f>
        <v>0</v>
      </c>
      <c r="CM33" s="286">
        <f t="shared" ref="CM33" si="1772">CL90</f>
        <v>0</v>
      </c>
      <c r="CN33" s="286">
        <f t="shared" ref="CN33" si="1773">CM90</f>
        <v>0</v>
      </c>
      <c r="CO33" s="286">
        <f t="shared" ref="CO33" si="1774">CN90</f>
        <v>0</v>
      </c>
      <c r="CP33" s="286">
        <f t="shared" ref="CP33" si="1775">CO90</f>
        <v>0</v>
      </c>
      <c r="CQ33" s="286">
        <f t="shared" ref="CQ33" si="1776">CP90</f>
        <v>0</v>
      </c>
      <c r="CR33" s="286">
        <f t="shared" ref="CR33" si="1777">CQ90</f>
        <v>80</v>
      </c>
      <c r="CS33" s="286">
        <f t="shared" ref="CS33" si="1778">CR90</f>
        <v>0</v>
      </c>
      <c r="CT33" s="286">
        <f t="shared" ref="CT33" si="1779">CS90</f>
        <v>0</v>
      </c>
      <c r="CU33" s="286">
        <f t="shared" ref="CU33" si="1780">CT90</f>
        <v>0</v>
      </c>
      <c r="CV33" s="286">
        <f t="shared" ref="CV33" si="1781">CU90</f>
        <v>0</v>
      </c>
      <c r="CW33" s="286">
        <f t="shared" ref="CW33" si="1782">CV90</f>
        <v>0</v>
      </c>
      <c r="CX33" s="286">
        <f t="shared" ref="CX33" si="1783">CW90</f>
        <v>0</v>
      </c>
      <c r="CY33" s="286">
        <f t="shared" ref="CY33" si="1784">CX90</f>
        <v>0</v>
      </c>
      <c r="CZ33" s="286">
        <f t="shared" ref="CZ33" si="1785">CY90</f>
        <v>87</v>
      </c>
      <c r="DA33" s="286">
        <f t="shared" ref="DA33" si="1786">CZ90</f>
        <v>117</v>
      </c>
      <c r="DB33" s="286">
        <f t="shared" ref="DB33" si="1787">DA90</f>
        <v>0</v>
      </c>
      <c r="DC33" s="286">
        <f t="shared" ref="DC33" si="1788">DB90</f>
        <v>0</v>
      </c>
      <c r="DD33" s="286">
        <f t="shared" ref="DD33" si="1789">DC90</f>
        <v>60</v>
      </c>
      <c r="DE33" s="286">
        <f t="shared" ref="DE33" si="1790">DD90</f>
        <v>45</v>
      </c>
      <c r="DF33" s="286">
        <f t="shared" ref="DF33" si="1791">DE90</f>
        <v>25</v>
      </c>
      <c r="DG33" s="286">
        <f t="shared" ref="DG33" si="1792">DF90</f>
        <v>0</v>
      </c>
      <c r="DH33" s="286">
        <f t="shared" ref="DH33" si="1793">DG90</f>
        <v>0</v>
      </c>
      <c r="DI33" s="286">
        <f t="shared" ref="DI33" si="1794">DH90</f>
        <v>0</v>
      </c>
      <c r="DJ33" s="286">
        <f t="shared" ref="DJ33" si="1795">DI90</f>
        <v>0</v>
      </c>
      <c r="DK33" s="286">
        <f t="shared" ref="DK33" si="1796">DJ90</f>
        <v>0</v>
      </c>
      <c r="DL33" s="286">
        <f t="shared" ref="DL33" si="1797">DK90</f>
        <v>0</v>
      </c>
      <c r="DM33" s="286">
        <f t="shared" ref="DM33" si="1798">DL90</f>
        <v>0</v>
      </c>
      <c r="DN33" s="286">
        <f t="shared" ref="DN33" si="1799">DM90</f>
        <v>85</v>
      </c>
      <c r="DO33" s="286">
        <f t="shared" ref="DO33" si="1800">DN90</f>
        <v>20</v>
      </c>
      <c r="DP33" s="286">
        <f t="shared" ref="DP33" si="1801">DO90</f>
        <v>0</v>
      </c>
      <c r="DQ33" s="286">
        <f t="shared" ref="DQ33" si="1802">DP90</f>
        <v>0</v>
      </c>
      <c r="DR33" s="286">
        <f t="shared" ref="DR33" si="1803">DQ90</f>
        <v>0</v>
      </c>
      <c r="DS33" s="286">
        <f t="shared" ref="DS33" si="1804">DR90</f>
        <v>177</v>
      </c>
      <c r="DT33" s="286">
        <f t="shared" ref="DT33" si="1805">DS90</f>
        <v>167</v>
      </c>
      <c r="DU33" s="286">
        <f t="shared" ref="DU33" si="1806">DT90</f>
        <v>41</v>
      </c>
      <c r="DV33" s="286">
        <f t="shared" ref="DV33" si="1807">DU90</f>
        <v>89</v>
      </c>
      <c r="DW33" s="286">
        <f t="shared" ref="DW33" si="1808">DV90</f>
        <v>0</v>
      </c>
      <c r="DX33" s="286">
        <f t="shared" ref="DX33" si="1809">DW90</f>
        <v>0</v>
      </c>
      <c r="DY33" s="286">
        <f t="shared" ref="DY33" si="1810">DX90</f>
        <v>84</v>
      </c>
      <c r="DZ33" s="286">
        <f t="shared" ref="DZ33" si="1811">DY90</f>
        <v>121</v>
      </c>
      <c r="EA33" s="286">
        <f t="shared" ref="EA33" si="1812">DZ90</f>
        <v>255</v>
      </c>
      <c r="EB33" s="286">
        <f t="shared" ref="EB33" si="1813">EA90</f>
        <v>96</v>
      </c>
      <c r="EC33" s="286">
        <f t="shared" ref="EC33" si="1814">EB90</f>
        <v>122</v>
      </c>
      <c r="ED33" s="286">
        <f t="shared" ref="ED33" si="1815">EC90</f>
        <v>0</v>
      </c>
      <c r="EE33" s="286">
        <f t="shared" ref="EE33" si="1816">ED90</f>
        <v>0</v>
      </c>
      <c r="EF33" s="286">
        <f t="shared" ref="EF33" si="1817">EE90</f>
        <v>0</v>
      </c>
      <c r="EG33" s="286">
        <f t="shared" ref="EG33" si="1818">EF90</f>
        <v>244</v>
      </c>
      <c r="EH33" s="286">
        <f t="shared" ref="EH33" si="1819">EG90</f>
        <v>286</v>
      </c>
      <c r="EI33" s="286">
        <f t="shared" ref="EI33" si="1820">EH90</f>
        <v>204</v>
      </c>
      <c r="EJ33" s="286">
        <f t="shared" ref="EJ33" si="1821">EI90</f>
        <v>356</v>
      </c>
      <c r="EK33" s="286">
        <f t="shared" ref="EK33" si="1822">EJ90</f>
        <v>0</v>
      </c>
      <c r="EL33" s="286">
        <f t="shared" ref="EL33" si="1823">EK90</f>
        <v>0</v>
      </c>
      <c r="EM33" s="286">
        <f t="shared" ref="EM33" si="1824">EL90</f>
        <v>90</v>
      </c>
      <c r="EN33" s="286">
        <f t="shared" ref="EN33" si="1825">EM90</f>
        <v>119</v>
      </c>
      <c r="EO33" s="286">
        <f t="shared" ref="EO33" si="1826">EN90</f>
        <v>274</v>
      </c>
      <c r="EP33" s="286">
        <f t="shared" ref="EP33" si="1827">EO90</f>
        <v>0</v>
      </c>
      <c r="EQ33" s="286">
        <f t="shared" ref="EQ33" si="1828">EP90</f>
        <v>0</v>
      </c>
      <c r="ER33" s="286">
        <f t="shared" ref="ER33" si="1829">EQ90</f>
        <v>0</v>
      </c>
      <c r="ES33" s="286">
        <f t="shared" ref="ES33" si="1830">ER90</f>
        <v>0</v>
      </c>
      <c r="ET33" s="286">
        <f t="shared" ref="ET33" si="1831">ES90</f>
        <v>0</v>
      </c>
      <c r="EU33" s="286">
        <f t="shared" ref="EU33" si="1832">ET90</f>
        <v>228</v>
      </c>
      <c r="EV33" s="286">
        <f t="shared" ref="EV33" si="1833">EU90</f>
        <v>161</v>
      </c>
      <c r="EW33" s="286">
        <f t="shared" ref="EW33" si="1834">EV90</f>
        <v>152</v>
      </c>
      <c r="EX33" s="286">
        <f t="shared" ref="EX33" si="1835">EW90</f>
        <v>18</v>
      </c>
      <c r="EY33" s="286">
        <f t="shared" ref="EY33" si="1836">EX90</f>
        <v>0</v>
      </c>
      <c r="EZ33" s="286">
        <f t="shared" ref="EZ33" si="1837">EY90</f>
        <v>0</v>
      </c>
      <c r="FA33" s="286">
        <f t="shared" ref="FA33" si="1838">EZ90</f>
        <v>0</v>
      </c>
      <c r="FB33" s="286">
        <f t="shared" ref="FB33" si="1839">FA90</f>
        <v>136</v>
      </c>
      <c r="FC33" s="286">
        <f t="shared" ref="FC33" si="1840">FB90</f>
        <v>94</v>
      </c>
      <c r="FD33" s="286">
        <f t="shared" ref="FD33" si="1841">FC90</f>
        <v>178</v>
      </c>
      <c r="FE33" s="286">
        <f t="shared" ref="FE33" si="1842">FD90</f>
        <v>105</v>
      </c>
      <c r="FF33" s="286">
        <f t="shared" ref="FF33" si="1843">FE90</f>
        <v>66</v>
      </c>
      <c r="FG33" s="286">
        <f t="shared" ref="FG33" si="1844">FF90</f>
        <v>0</v>
      </c>
      <c r="FH33" s="286">
        <f t="shared" ref="FH33" si="1845">FG90</f>
        <v>0</v>
      </c>
      <c r="FI33" s="286">
        <f t="shared" ref="FI33" si="1846">FH90</f>
        <v>127</v>
      </c>
      <c r="FJ33" s="286">
        <f t="shared" ref="FJ33" si="1847">FI90</f>
        <v>0</v>
      </c>
      <c r="FK33" s="286">
        <f t="shared" ref="FK33" si="1848">FJ90</f>
        <v>20</v>
      </c>
      <c r="FL33" s="286">
        <f t="shared" ref="FL33" si="1849">FK90</f>
        <v>101</v>
      </c>
      <c r="FM33" s="286">
        <f t="shared" ref="FM33" si="1850">FL90</f>
        <v>0</v>
      </c>
      <c r="FN33" s="286">
        <f t="shared" ref="FN33" si="1851">FM90</f>
        <v>0</v>
      </c>
      <c r="FO33" s="286">
        <f t="shared" ref="FO33" si="1852">FN90</f>
        <v>0</v>
      </c>
      <c r="FP33" s="286">
        <f t="shared" ref="FP33" si="1853">FO90</f>
        <v>211</v>
      </c>
      <c r="FQ33" s="286">
        <f t="shared" ref="FQ33" si="1854">FP90</f>
        <v>0</v>
      </c>
      <c r="FR33" s="286">
        <f t="shared" ref="FR33" si="1855">FQ90</f>
        <v>89</v>
      </c>
      <c r="FS33" s="286">
        <f t="shared" ref="FS33" si="1856">FR90</f>
        <v>124</v>
      </c>
      <c r="FT33" s="286">
        <f t="shared" ref="FT33" si="1857">FS90</f>
        <v>0</v>
      </c>
      <c r="FU33" s="286">
        <f t="shared" ref="FU33" si="1858">FT90</f>
        <v>0</v>
      </c>
      <c r="FV33" s="286">
        <f t="shared" ref="FV33" si="1859">FU90</f>
        <v>0</v>
      </c>
      <c r="FW33" s="286">
        <f t="shared" ref="FW33" si="1860">FV90</f>
        <v>70</v>
      </c>
      <c r="FX33" s="286">
        <f t="shared" ref="FX33" si="1861">FW90</f>
        <v>0</v>
      </c>
      <c r="FY33" s="286">
        <f t="shared" ref="FY33" si="1862">FX90</f>
        <v>0</v>
      </c>
      <c r="FZ33" s="286">
        <f t="shared" ref="FZ33" si="1863">FY90</f>
        <v>0</v>
      </c>
      <c r="GA33" s="286">
        <f t="shared" ref="GA33" si="1864">FZ90</f>
        <v>0</v>
      </c>
      <c r="GB33" s="286">
        <f t="shared" ref="GB33" si="1865">GA90</f>
        <v>0</v>
      </c>
      <c r="GC33" s="286">
        <f t="shared" ref="GC33" si="1866">GB90</f>
        <v>0</v>
      </c>
      <c r="GD33" s="286">
        <f t="shared" ref="GD33" si="1867">GC90</f>
        <v>0</v>
      </c>
      <c r="GE33" s="286">
        <f t="shared" ref="GE33" si="1868">GD90</f>
        <v>85</v>
      </c>
      <c r="GF33" s="286">
        <f t="shared" ref="GF33" si="1869">GE90</f>
        <v>67</v>
      </c>
      <c r="GG33" s="286">
        <f t="shared" ref="GG33" si="1870">GF90</f>
        <v>86</v>
      </c>
      <c r="GH33" s="286">
        <f t="shared" ref="GH33" si="1871">GG90</f>
        <v>0</v>
      </c>
      <c r="GI33" s="286">
        <f t="shared" ref="GI33" si="1872">GH90</f>
        <v>0</v>
      </c>
      <c r="GJ33" s="286">
        <f t="shared" ref="GJ33" si="1873">GI90</f>
        <v>0</v>
      </c>
      <c r="GK33" s="286">
        <f t="shared" ref="GK33" si="1874">GJ90</f>
        <v>0</v>
      </c>
      <c r="GL33" s="286">
        <f t="shared" ref="GL33" si="1875">GK90</f>
        <v>32</v>
      </c>
      <c r="GM33" s="286">
        <f t="shared" ref="GM33" si="1876">GL90</f>
        <v>0</v>
      </c>
      <c r="GN33" s="286">
        <f t="shared" ref="GN33" si="1877">GM90</f>
        <v>33</v>
      </c>
      <c r="GO33" s="286">
        <f t="shared" ref="GO33" si="1878">GN90</f>
        <v>0</v>
      </c>
      <c r="GP33" s="286">
        <f t="shared" ref="GP33" si="1879">GO90</f>
        <v>0</v>
      </c>
      <c r="GQ33" s="286">
        <f t="shared" ref="GQ33" si="1880">GP90</f>
        <v>173</v>
      </c>
      <c r="GR33" s="286">
        <f t="shared" ref="GR33" si="1881">GQ90</f>
        <v>65</v>
      </c>
      <c r="GS33" s="286">
        <f t="shared" ref="GS33" si="1882">GR90</f>
        <v>113</v>
      </c>
      <c r="GT33" s="286">
        <f t="shared" ref="GT33" si="1883">GS90</f>
        <v>102</v>
      </c>
      <c r="GU33" s="286">
        <f t="shared" ref="GU33" si="1884">GT90</f>
        <v>39</v>
      </c>
      <c r="GV33" s="286">
        <f t="shared" ref="GV33" si="1885">GU90</f>
        <v>0</v>
      </c>
      <c r="GW33" s="286">
        <f t="shared" ref="GW33" si="1886">GV90</f>
        <v>0</v>
      </c>
      <c r="GX33" s="286">
        <f t="shared" ref="GX33" si="1887">GW90</f>
        <v>42</v>
      </c>
      <c r="GY33" s="286">
        <f t="shared" ref="GY33" si="1888">GX90</f>
        <v>25</v>
      </c>
      <c r="GZ33" s="286">
        <f t="shared" ref="GZ33" si="1889">GY90</f>
        <v>42</v>
      </c>
      <c r="HA33" s="286">
        <f t="shared" ref="HA33" si="1890">GZ90</f>
        <v>42</v>
      </c>
      <c r="HB33" s="286">
        <f t="shared" ref="HB33" si="1891">HA90</f>
        <v>0</v>
      </c>
      <c r="HC33" s="286">
        <f t="shared" ref="HC33" si="1892">HB90</f>
        <v>0</v>
      </c>
      <c r="HD33" s="286">
        <f t="shared" ref="HD33" si="1893">HC90</f>
        <v>0</v>
      </c>
      <c r="HE33" s="286">
        <f t="shared" ref="HE33" si="1894">HD90</f>
        <v>0</v>
      </c>
      <c r="HF33" s="286">
        <f t="shared" ref="HF33" si="1895">HE90</f>
        <v>33</v>
      </c>
      <c r="HG33" s="286">
        <f t="shared" ref="HG33" si="1896">HF90</f>
        <v>0</v>
      </c>
      <c r="HH33" s="286">
        <f t="shared" ref="HH33" si="1897">HG90</f>
        <v>0</v>
      </c>
      <c r="HI33" s="286">
        <f t="shared" ref="HI33" si="1898">HH90</f>
        <v>39</v>
      </c>
      <c r="HJ33" s="286">
        <f t="shared" ref="HJ33" si="1899">HI90</f>
        <v>0</v>
      </c>
      <c r="HK33" s="286">
        <f t="shared" ref="HK33" si="1900">HJ90</f>
        <v>0</v>
      </c>
      <c r="HL33" s="286">
        <f t="shared" ref="HL33" si="1901">HK90</f>
        <v>0</v>
      </c>
      <c r="HM33" s="286">
        <f t="shared" ref="HM33" si="1902">HL90</f>
        <v>0</v>
      </c>
      <c r="HN33" s="286">
        <f t="shared" ref="HN33" si="1903">HM90</f>
        <v>0</v>
      </c>
      <c r="HO33" s="286">
        <f t="shared" ref="HO33" si="1904">HN90</f>
        <v>0</v>
      </c>
      <c r="HP33" s="286">
        <f t="shared" ref="HP33" si="1905">HO90</f>
        <v>0</v>
      </c>
      <c r="HQ33" s="286">
        <f t="shared" ref="HQ33" si="1906">HP90</f>
        <v>0</v>
      </c>
      <c r="HR33" s="286">
        <f t="shared" ref="HR33" si="1907">HQ90</f>
        <v>0</v>
      </c>
      <c r="HS33" s="286">
        <f t="shared" ref="HS33" si="1908">HR90</f>
        <v>205</v>
      </c>
      <c r="HT33" s="286">
        <f t="shared" ref="HT33" si="1909">HS90</f>
        <v>376</v>
      </c>
      <c r="HU33" s="286">
        <f t="shared" ref="HU33" si="1910">HT90</f>
        <v>487</v>
      </c>
      <c r="HV33" s="286">
        <f t="shared" ref="HV33" si="1911">HU90</f>
        <v>237</v>
      </c>
      <c r="HW33" s="286">
        <f t="shared" ref="HW33" si="1912">HV90</f>
        <v>0</v>
      </c>
      <c r="HX33" s="286">
        <f t="shared" ref="HX33" si="1913">HW90</f>
        <v>0</v>
      </c>
      <c r="HY33" s="286">
        <f t="shared" ref="HY33" si="1914">HX90</f>
        <v>0</v>
      </c>
      <c r="HZ33" s="286">
        <f t="shared" ref="HZ33" si="1915">HY90</f>
        <v>0</v>
      </c>
      <c r="IA33" s="286">
        <f t="shared" ref="IA33" si="1916">HZ90</f>
        <v>25</v>
      </c>
      <c r="IB33" s="286">
        <f t="shared" ref="IB33" si="1917">IA90</f>
        <v>0</v>
      </c>
      <c r="IC33" s="286">
        <f t="shared" ref="IC33" si="1918">IB90</f>
        <v>0</v>
      </c>
      <c r="ID33" s="286">
        <f t="shared" ref="ID33" si="1919">IC90</f>
        <v>0</v>
      </c>
      <c r="IE33" s="286">
        <f t="shared" ref="IE33" si="1920">ID90</f>
        <v>0</v>
      </c>
      <c r="IF33" s="286">
        <f t="shared" ref="IF33" si="1921">IE90</f>
        <v>0</v>
      </c>
      <c r="IG33" s="286">
        <f t="shared" ref="IG33" si="1922">IF90</f>
        <v>120</v>
      </c>
      <c r="IH33" s="286">
        <f t="shared" ref="IH33" si="1923">IG90</f>
        <v>134</v>
      </c>
      <c r="II33" s="286">
        <f t="shared" ref="II33" si="1924">IH90</f>
        <v>128</v>
      </c>
      <c r="IJ33" s="286">
        <f t="shared" ref="IJ33" si="1925">II90</f>
        <v>192</v>
      </c>
      <c r="IK33" s="286">
        <f t="shared" ref="IK33" si="1926">IJ90</f>
        <v>237</v>
      </c>
      <c r="IL33" s="286">
        <f t="shared" ref="IL33" si="1927">IK90</f>
        <v>0</v>
      </c>
      <c r="IM33" s="286">
        <f t="shared" ref="IM33" si="1928">IL90</f>
        <v>0</v>
      </c>
      <c r="IN33" s="286">
        <f t="shared" ref="IN33" si="1929">IM90</f>
        <v>65</v>
      </c>
      <c r="IO33" s="286">
        <f t="shared" ref="IO33" si="1930">IN90</f>
        <v>168</v>
      </c>
      <c r="IP33" s="286">
        <f t="shared" ref="IP33" si="1931">IO90</f>
        <v>222</v>
      </c>
      <c r="IQ33" s="286">
        <f t="shared" ref="IQ33" si="1932">IP90</f>
        <v>0</v>
      </c>
      <c r="IR33" s="286">
        <f t="shared" ref="IR33" si="1933">IQ90</f>
        <v>291</v>
      </c>
      <c r="IS33" s="286">
        <f t="shared" ref="IS33" si="1934">IR90</f>
        <v>0</v>
      </c>
      <c r="IT33" s="286">
        <f t="shared" ref="IT33" si="1935">IS90</f>
        <v>0</v>
      </c>
      <c r="IU33" s="286">
        <f t="shared" ref="IU33" si="1936">IT90</f>
        <v>0</v>
      </c>
      <c r="IV33" s="286">
        <f t="shared" ref="IV33" si="1937">IU90</f>
        <v>0</v>
      </c>
      <c r="IW33" s="286">
        <f t="shared" ref="IW33" si="1938">IV90</f>
        <v>261</v>
      </c>
      <c r="IX33" s="286">
        <f t="shared" ref="IX33" si="1939">IW90</f>
        <v>131</v>
      </c>
      <c r="IY33" s="286">
        <f t="shared" ref="IY33" si="1940">IX90</f>
        <v>248</v>
      </c>
      <c r="IZ33" s="286">
        <f t="shared" ref="IZ33" si="1941">IY90</f>
        <v>173</v>
      </c>
      <c r="JA33" s="286">
        <f t="shared" ref="JA33" si="1942">IZ90</f>
        <v>0</v>
      </c>
      <c r="JB33" s="286">
        <f t="shared" ref="JB33" si="1943">JA90</f>
        <v>0</v>
      </c>
      <c r="JC33" s="286">
        <f t="shared" ref="JC33" si="1944">JB90</f>
        <v>192</v>
      </c>
      <c r="JD33" s="286">
        <f t="shared" ref="JD33" si="1945">JC90</f>
        <v>70</v>
      </c>
      <c r="JE33" s="286">
        <f t="shared" ref="JE33" si="1946">JD90</f>
        <v>199</v>
      </c>
      <c r="JF33" s="286">
        <f t="shared" ref="JF33" si="1947">JE90</f>
        <v>344</v>
      </c>
      <c r="JG33" s="286">
        <f t="shared" ref="JG33" si="1948">JF90</f>
        <v>0</v>
      </c>
      <c r="JH33" s="286">
        <f t="shared" ref="JH33" si="1949">JG90</f>
        <v>0</v>
      </c>
      <c r="JI33" s="286">
        <f t="shared" ref="JI33" si="1950">JH90</f>
        <v>559</v>
      </c>
      <c r="JJ33" s="286">
        <f t="shared" ref="JJ33" si="1951">JI90</f>
        <v>372</v>
      </c>
      <c r="JK33" s="286">
        <f t="shared" ref="JK33" si="1952">JJ90</f>
        <v>498</v>
      </c>
      <c r="JL33" s="286">
        <f t="shared" ref="JL33" si="1953">JK90</f>
        <v>667</v>
      </c>
      <c r="JM33" s="286">
        <f t="shared" ref="JM33" si="1954">JL90</f>
        <v>177</v>
      </c>
      <c r="JN33" s="286">
        <f t="shared" ref="JN33" si="1955">JM90</f>
        <v>0</v>
      </c>
      <c r="JO33" s="286">
        <f t="shared" ref="JO33" si="1956">JN90</f>
        <v>0</v>
      </c>
      <c r="JP33" s="286">
        <f t="shared" ref="JP33" si="1957">JO90</f>
        <v>419</v>
      </c>
      <c r="JQ33" s="286">
        <f t="shared" ref="JQ33" si="1958">JP90</f>
        <v>0</v>
      </c>
      <c r="JR33" s="286">
        <f t="shared" ref="JR33" si="1959">JQ90</f>
        <v>115</v>
      </c>
      <c r="JS33" s="286">
        <f t="shared" ref="JS33" si="1960">JR90</f>
        <v>325</v>
      </c>
      <c r="JT33" s="286">
        <f t="shared" ref="JT33" si="1961">JS90</f>
        <v>570</v>
      </c>
      <c r="JU33" s="286">
        <f>JT90</f>
        <v>0</v>
      </c>
      <c r="JV33" s="286">
        <f t="shared" ref="JV33" si="1962">JU90</f>
        <v>0</v>
      </c>
      <c r="JW33" s="286">
        <f t="shared" ref="JW33" si="1963">JV90</f>
        <v>621</v>
      </c>
      <c r="JX33" s="286">
        <f t="shared" ref="JX33" si="1964">JW90</f>
        <v>557</v>
      </c>
      <c r="JY33" s="286">
        <f t="shared" ref="JY33" si="1965">JX90</f>
        <v>415</v>
      </c>
      <c r="JZ33" s="286">
        <f t="shared" ref="JZ33" si="1966">JY90</f>
        <v>550</v>
      </c>
      <c r="KA33" s="286">
        <f t="shared" ref="KA33" si="1967">JZ90</f>
        <v>566</v>
      </c>
      <c r="KB33" s="286">
        <f t="shared" ref="KB33" si="1968">KA90</f>
        <v>0</v>
      </c>
      <c r="KC33" s="286">
        <f t="shared" ref="KC33" si="1969">KB90</f>
        <v>0</v>
      </c>
      <c r="KD33" s="286">
        <f t="shared" ref="KD33" si="1970">KC90</f>
        <v>379</v>
      </c>
      <c r="KE33" s="286">
        <f t="shared" ref="KE33" si="1971">KD90</f>
        <v>230</v>
      </c>
      <c r="KF33" s="286">
        <f t="shared" ref="KF33" si="1972">KE90</f>
        <v>20</v>
      </c>
      <c r="KG33" s="286">
        <f t="shared" ref="KG33" si="1973">KF90</f>
        <v>12</v>
      </c>
      <c r="KH33" s="286">
        <f t="shared" ref="KH33" si="1974">KG90</f>
        <v>78</v>
      </c>
      <c r="KI33" s="286">
        <f>KH90</f>
        <v>0</v>
      </c>
      <c r="KJ33" s="286">
        <f t="shared" ref="KJ33" si="1975">KI90</f>
        <v>0</v>
      </c>
      <c r="KK33" s="286">
        <f t="shared" ref="KK33" si="1976">KJ90</f>
        <v>65</v>
      </c>
      <c r="KL33" s="286">
        <f t="shared" ref="KL33" si="1977">KK90</f>
        <v>211</v>
      </c>
      <c r="KM33" s="286">
        <f t="shared" ref="KM33" si="1978">KL90</f>
        <v>248</v>
      </c>
      <c r="KN33" s="286">
        <f t="shared" ref="KN33" si="1979">KM90</f>
        <v>506</v>
      </c>
      <c r="KO33" s="286">
        <f t="shared" ref="KO33" si="1980">KN90</f>
        <v>0</v>
      </c>
      <c r="KP33" s="286">
        <f t="shared" ref="KP33" si="1981">KO90</f>
        <v>0</v>
      </c>
      <c r="KQ33" s="286">
        <f t="shared" ref="KQ33" si="1982">KP90</f>
        <v>157</v>
      </c>
      <c r="KR33" s="286">
        <f t="shared" ref="KR33" si="1983">KQ90</f>
        <v>0</v>
      </c>
      <c r="KS33" s="286">
        <f t="shared" ref="KS33" si="1984">KR90</f>
        <v>356</v>
      </c>
      <c r="KT33" s="286">
        <f t="shared" ref="KT33" si="1985">KS90</f>
        <v>602</v>
      </c>
      <c r="KU33" s="286">
        <f t="shared" ref="KU33" si="1986">KT90</f>
        <v>350</v>
      </c>
      <c r="KV33" s="286">
        <f t="shared" ref="KV33" si="1987">KU90</f>
        <v>133</v>
      </c>
      <c r="KW33" s="286">
        <f t="shared" ref="KW33" si="1988">KV90</f>
        <v>0</v>
      </c>
      <c r="KX33" s="286">
        <f t="shared" ref="KX33" si="1989">KW90</f>
        <v>0</v>
      </c>
      <c r="KY33" s="286">
        <f t="shared" ref="KY33" si="1990">KX90</f>
        <v>639</v>
      </c>
      <c r="KZ33" s="286">
        <f t="shared" ref="KZ33" si="1991">KY90</f>
        <v>617</v>
      </c>
      <c r="LA33" s="286">
        <f t="shared" ref="LA33" si="1992">KZ90</f>
        <v>1106</v>
      </c>
      <c r="LB33" s="286">
        <f t="shared" ref="LB33" si="1993">LA90</f>
        <v>803</v>
      </c>
      <c r="LC33" s="286">
        <f t="shared" ref="LC33" si="1994">LB90</f>
        <v>403</v>
      </c>
      <c r="LD33" s="286">
        <f t="shared" ref="LD33" si="1995">LC90</f>
        <v>0</v>
      </c>
      <c r="LE33" s="286">
        <f t="shared" ref="LE33" si="1996">LD90</f>
        <v>0</v>
      </c>
      <c r="LF33" s="286">
        <f t="shared" ref="LF33" si="1997">LE90</f>
        <v>0</v>
      </c>
      <c r="LG33" s="286">
        <f t="shared" ref="LG33" si="1998">LF90</f>
        <v>276</v>
      </c>
      <c r="LH33" s="286">
        <f t="shared" ref="LH33" si="1999">LG90</f>
        <v>0</v>
      </c>
      <c r="LI33" s="286">
        <f t="shared" ref="LI33" si="2000">LH90</f>
        <v>892</v>
      </c>
      <c r="LJ33" s="286">
        <f t="shared" ref="LJ33" si="2001">LI90</f>
        <v>749</v>
      </c>
      <c r="LK33" s="286">
        <f t="shared" ref="LK33" si="2002">LJ90</f>
        <v>0</v>
      </c>
      <c r="LL33" s="286">
        <f t="shared" ref="LL33" si="2003">LK90</f>
        <v>0</v>
      </c>
      <c r="LM33" s="286">
        <f t="shared" ref="LM33" si="2004">LL90</f>
        <v>1043</v>
      </c>
      <c r="LN33" s="1114">
        <f t="shared" ref="LN33:LO33" si="2005">LM90</f>
        <v>0</v>
      </c>
      <c r="LO33" s="1114">
        <f t="shared" si="2005"/>
        <v>0</v>
      </c>
      <c r="LP33" s="286">
        <f t="shared" ref="LP33" si="2006">LO90</f>
        <v>0</v>
      </c>
      <c r="LQ33" s="286">
        <f t="shared" ref="LQ33" si="2007">LP90</f>
        <v>568</v>
      </c>
      <c r="LR33" s="286">
        <f t="shared" ref="LR33" si="2008">LQ90</f>
        <v>340</v>
      </c>
      <c r="LS33" s="286">
        <f t="shared" ref="LS33" si="2009">LR90</f>
        <v>0</v>
      </c>
      <c r="LT33" s="286">
        <f t="shared" ref="LT33" si="2010">LS90</f>
        <v>284</v>
      </c>
      <c r="LU33" s="1130">
        <f t="shared" ref="LU33" si="2011">LT90</f>
        <v>241</v>
      </c>
      <c r="LV33" s="1130">
        <f t="shared" ref="LV33" si="2012">LU90</f>
        <v>0</v>
      </c>
      <c r="LW33" s="286">
        <f t="shared" ref="LW33" si="2013">LV90</f>
        <v>0</v>
      </c>
      <c r="LX33" s="286">
        <f t="shared" ref="LX33" si="2014">LW90</f>
        <v>0</v>
      </c>
      <c r="LY33" s="565">
        <f t="shared" ref="LY33" si="2015">LX90</f>
        <v>260</v>
      </c>
      <c r="LZ33" s="565">
        <f t="shared" ref="LZ33" si="2016">LY90</f>
        <v>0</v>
      </c>
      <c r="MA33" s="1140">
        <f t="shared" ref="MA33" si="2017">LZ90</f>
        <v>0</v>
      </c>
      <c r="MB33" s="565">
        <f t="shared" ref="MB33" si="2018">MA90</f>
        <v>0</v>
      </c>
      <c r="MC33" s="565">
        <f t="shared" ref="MC33" si="2019">MB90</f>
        <v>0</v>
      </c>
      <c r="MD33" s="565">
        <f t="shared" ref="MD33" si="2020">MC90</f>
        <v>0</v>
      </c>
      <c r="ME33" s="565">
        <f t="shared" ref="ME33" si="2021">MD90</f>
        <v>333</v>
      </c>
      <c r="MF33" s="565">
        <f t="shared" ref="MF33" si="2022">ME90</f>
        <v>0</v>
      </c>
      <c r="MG33" s="565">
        <f t="shared" ref="MG33" si="2023">MF90</f>
        <v>0</v>
      </c>
      <c r="MH33" s="565">
        <f t="shared" ref="MH33" si="2024">MG90</f>
        <v>1057</v>
      </c>
      <c r="MI33" s="565">
        <f t="shared" ref="MI33" si="2025">MH90</f>
        <v>1111</v>
      </c>
      <c r="MJ33" s="565">
        <f t="shared" ref="MJ33" si="2026">MI90</f>
        <v>982</v>
      </c>
      <c r="MK33" s="565">
        <f t="shared" ref="MK33" si="2027">MJ90</f>
        <v>758</v>
      </c>
      <c r="ML33" s="565">
        <f t="shared" ref="ML33" si="2028">MK90</f>
        <v>868</v>
      </c>
      <c r="MM33" s="565">
        <f t="shared" ref="MM33" si="2029">ML90</f>
        <v>0</v>
      </c>
      <c r="MN33" s="565">
        <f t="shared" ref="MN33" si="2030">MM90</f>
        <v>0</v>
      </c>
      <c r="MO33" s="565">
        <f t="shared" ref="MO33" si="2031">MN90</f>
        <v>814</v>
      </c>
      <c r="MP33" s="565">
        <f t="shared" ref="MP33" si="2032">MO90</f>
        <v>845</v>
      </c>
      <c r="MQ33" s="565">
        <f t="shared" ref="MQ33" si="2033">MP90</f>
        <v>646</v>
      </c>
      <c r="MR33" s="565">
        <f t="shared" ref="MR33" si="2034">MQ90</f>
        <v>546</v>
      </c>
      <c r="MS33" s="565">
        <f t="shared" ref="MS33" si="2035">MR90</f>
        <v>1097</v>
      </c>
      <c r="MT33" s="565">
        <f t="shared" ref="MT33" si="2036">MS90</f>
        <v>0</v>
      </c>
      <c r="MU33" s="565">
        <f t="shared" ref="MU33" si="2037">MT90</f>
        <v>0</v>
      </c>
      <c r="MV33" s="565">
        <f t="shared" ref="MV33" si="2038">MU90</f>
        <v>111</v>
      </c>
      <c r="MW33" s="565">
        <f t="shared" ref="MW33" si="2039">MV90</f>
        <v>386</v>
      </c>
      <c r="MX33" s="565">
        <f t="shared" ref="MX33" si="2040">MW90</f>
        <v>425</v>
      </c>
      <c r="MY33" s="565">
        <f t="shared" ref="MY33" si="2041">MX90</f>
        <v>402</v>
      </c>
      <c r="MZ33" s="565">
        <f t="shared" ref="MZ33" si="2042">MY90</f>
        <v>446</v>
      </c>
      <c r="NA33" s="565">
        <f t="shared" ref="NA33" si="2043">MZ90</f>
        <v>0</v>
      </c>
    </row>
    <row r="34" spans="1:366" ht="15" customHeight="1">
      <c r="A34" s="74" t="s">
        <v>1191</v>
      </c>
      <c r="B34" s="287">
        <f t="shared" ref="B34" si="2044">B32+B33</f>
        <v>224</v>
      </c>
      <c r="C34" s="287">
        <f t="shared" ref="C34:BN34" si="2045">C32+C33</f>
        <v>978</v>
      </c>
      <c r="D34" s="287">
        <f t="shared" si="2045"/>
        <v>578</v>
      </c>
      <c r="E34" s="287">
        <f t="shared" si="2045"/>
        <v>822</v>
      </c>
      <c r="F34" s="287">
        <f t="shared" si="2045"/>
        <v>685</v>
      </c>
      <c r="G34" s="287">
        <f t="shared" si="2045"/>
        <v>275</v>
      </c>
      <c r="H34" s="287">
        <f t="shared" si="2045"/>
        <v>86</v>
      </c>
      <c r="I34" s="287">
        <f t="shared" si="2045"/>
        <v>0</v>
      </c>
      <c r="J34" s="287">
        <f t="shared" si="2045"/>
        <v>435</v>
      </c>
      <c r="K34" s="287">
        <f t="shared" si="2045"/>
        <v>500</v>
      </c>
      <c r="L34" s="287">
        <f t="shared" si="2045"/>
        <v>130</v>
      </c>
      <c r="M34" s="287">
        <f t="shared" si="2045"/>
        <v>97</v>
      </c>
      <c r="N34" s="287">
        <f t="shared" si="2045"/>
        <v>21</v>
      </c>
      <c r="O34" s="287">
        <f t="shared" si="2045"/>
        <v>0</v>
      </c>
      <c r="P34" s="287">
        <f t="shared" si="2045"/>
        <v>0</v>
      </c>
      <c r="Q34" s="287">
        <f t="shared" si="2045"/>
        <v>234</v>
      </c>
      <c r="R34" s="287">
        <f t="shared" si="2045"/>
        <v>401</v>
      </c>
      <c r="S34" s="287">
        <f t="shared" si="2045"/>
        <v>24</v>
      </c>
      <c r="T34" s="287">
        <f t="shared" si="2045"/>
        <v>223</v>
      </c>
      <c r="U34" s="287">
        <f t="shared" si="2045"/>
        <v>406</v>
      </c>
      <c r="V34" s="287">
        <f t="shared" si="2045"/>
        <v>40</v>
      </c>
      <c r="W34" s="287">
        <f t="shared" si="2045"/>
        <v>0</v>
      </c>
      <c r="X34" s="287">
        <f t="shared" si="2045"/>
        <v>314</v>
      </c>
      <c r="Y34" s="287">
        <f t="shared" si="2045"/>
        <v>552</v>
      </c>
      <c r="Z34" s="287">
        <f t="shared" si="2045"/>
        <v>157</v>
      </c>
      <c r="AA34" s="287">
        <f t="shared" si="2045"/>
        <v>95</v>
      </c>
      <c r="AB34" s="287">
        <f t="shared" si="2045"/>
        <v>23</v>
      </c>
      <c r="AC34" s="287">
        <f t="shared" si="2045"/>
        <v>0</v>
      </c>
      <c r="AD34" s="287">
        <f t="shared" si="2045"/>
        <v>172</v>
      </c>
      <c r="AE34" s="287">
        <f t="shared" si="2045"/>
        <v>335</v>
      </c>
      <c r="AF34" s="287">
        <f t="shared" si="2045"/>
        <v>485</v>
      </c>
      <c r="AG34" s="287">
        <f t="shared" si="2045"/>
        <v>296</v>
      </c>
      <c r="AH34" s="287">
        <f t="shared" si="2045"/>
        <v>118</v>
      </c>
      <c r="AI34" s="287">
        <f t="shared" si="2045"/>
        <v>317</v>
      </c>
      <c r="AJ34" s="287">
        <f t="shared" si="2045"/>
        <v>419</v>
      </c>
      <c r="AK34" s="287">
        <f t="shared" si="2045"/>
        <v>114</v>
      </c>
      <c r="AL34" s="287">
        <f t="shared" si="2045"/>
        <v>26</v>
      </c>
      <c r="AM34" s="287">
        <f t="shared" si="2045"/>
        <v>24</v>
      </c>
      <c r="AN34" s="287">
        <f t="shared" si="2045"/>
        <v>96</v>
      </c>
      <c r="AO34" s="287">
        <f t="shared" si="2045"/>
        <v>282</v>
      </c>
      <c r="AP34" s="287">
        <f t="shared" si="2045"/>
        <v>384</v>
      </c>
      <c r="AQ34" s="287">
        <f t="shared" si="2045"/>
        <v>201</v>
      </c>
      <c r="AR34" s="287">
        <f t="shared" si="2045"/>
        <v>42</v>
      </c>
      <c r="AS34" s="287">
        <f t="shared" si="2045"/>
        <v>0</v>
      </c>
      <c r="AT34" s="287">
        <f t="shared" si="2045"/>
        <v>260</v>
      </c>
      <c r="AU34" s="287">
        <f t="shared" si="2045"/>
        <v>60</v>
      </c>
      <c r="AV34" s="287">
        <f t="shared" si="2045"/>
        <v>129</v>
      </c>
      <c r="AW34" s="287">
        <f t="shared" si="2045"/>
        <v>299</v>
      </c>
      <c r="AX34" s="287">
        <f t="shared" si="2045"/>
        <v>36</v>
      </c>
      <c r="AY34" s="287">
        <f t="shared" si="2045"/>
        <v>0</v>
      </c>
      <c r="AZ34" s="287">
        <f t="shared" si="2045"/>
        <v>0</v>
      </c>
      <c r="BA34" s="287">
        <f t="shared" si="2045"/>
        <v>144</v>
      </c>
      <c r="BB34" s="287">
        <f t="shared" si="2045"/>
        <v>200</v>
      </c>
      <c r="BC34" s="287">
        <f t="shared" si="2045"/>
        <v>451</v>
      </c>
      <c r="BD34" s="287">
        <f t="shared" si="2045"/>
        <v>314</v>
      </c>
      <c r="BE34" s="287">
        <f t="shared" si="2045"/>
        <v>298</v>
      </c>
      <c r="BF34" s="287">
        <f t="shared" si="2045"/>
        <v>140</v>
      </c>
      <c r="BG34" s="287">
        <f t="shared" si="2045"/>
        <v>140</v>
      </c>
      <c r="BH34" s="287">
        <f t="shared" si="2045"/>
        <v>221</v>
      </c>
      <c r="BI34" s="287">
        <f t="shared" si="2045"/>
        <v>161</v>
      </c>
      <c r="BJ34" s="287">
        <f t="shared" si="2045"/>
        <v>115</v>
      </c>
      <c r="BK34" s="287">
        <f t="shared" si="2045"/>
        <v>166</v>
      </c>
      <c r="BL34" s="287">
        <f t="shared" si="2045"/>
        <v>0</v>
      </c>
      <c r="BM34" s="287">
        <f t="shared" si="2045"/>
        <v>0</v>
      </c>
      <c r="BN34" s="287">
        <f t="shared" si="2045"/>
        <v>296</v>
      </c>
      <c r="BO34" s="287">
        <f t="shared" ref="BO34:DZ34" si="2046">BO32+BO33</f>
        <v>228</v>
      </c>
      <c r="BP34" s="287">
        <f t="shared" si="2046"/>
        <v>371</v>
      </c>
      <c r="BQ34" s="287">
        <f t="shared" si="2046"/>
        <v>19</v>
      </c>
      <c r="BR34" s="287">
        <f t="shared" si="2046"/>
        <v>253</v>
      </c>
      <c r="BS34" s="287">
        <f t="shared" si="2046"/>
        <v>665</v>
      </c>
      <c r="BT34" s="287">
        <f t="shared" si="2046"/>
        <v>324</v>
      </c>
      <c r="BU34" s="287">
        <f t="shared" si="2046"/>
        <v>454</v>
      </c>
      <c r="BV34" s="287">
        <f t="shared" si="2046"/>
        <v>685</v>
      </c>
      <c r="BW34" s="287">
        <f t="shared" si="2046"/>
        <v>110</v>
      </c>
      <c r="BX34" s="287">
        <f t="shared" si="2046"/>
        <v>402</v>
      </c>
      <c r="BY34" s="287">
        <f t="shared" si="2046"/>
        <v>263</v>
      </c>
      <c r="BZ34" s="287">
        <f t="shared" si="2046"/>
        <v>73</v>
      </c>
      <c r="CA34" s="287">
        <f t="shared" si="2046"/>
        <v>0</v>
      </c>
      <c r="CB34" s="287">
        <f t="shared" si="2046"/>
        <v>77</v>
      </c>
      <c r="CC34" s="287">
        <f t="shared" si="2046"/>
        <v>136</v>
      </c>
      <c r="CD34" s="287">
        <f t="shared" si="2046"/>
        <v>22</v>
      </c>
      <c r="CE34" s="287">
        <f t="shared" si="2046"/>
        <v>479</v>
      </c>
      <c r="CF34" s="287">
        <f t="shared" si="2046"/>
        <v>54</v>
      </c>
      <c r="CG34" s="287">
        <f t="shared" si="2046"/>
        <v>508</v>
      </c>
      <c r="CH34" s="287">
        <f t="shared" si="2046"/>
        <v>94</v>
      </c>
      <c r="CI34" s="287">
        <f t="shared" si="2046"/>
        <v>0</v>
      </c>
      <c r="CJ34" s="287">
        <f t="shared" si="2046"/>
        <v>87</v>
      </c>
      <c r="CK34" s="287">
        <f t="shared" si="2046"/>
        <v>482</v>
      </c>
      <c r="CL34" s="287">
        <f t="shared" si="2046"/>
        <v>14</v>
      </c>
      <c r="CM34" s="287">
        <f t="shared" si="2046"/>
        <v>0</v>
      </c>
      <c r="CN34" s="287">
        <f t="shared" si="2046"/>
        <v>0</v>
      </c>
      <c r="CO34" s="287">
        <f t="shared" si="2046"/>
        <v>0</v>
      </c>
      <c r="CP34" s="287">
        <f t="shared" si="2046"/>
        <v>125</v>
      </c>
      <c r="CQ34" s="287">
        <f t="shared" si="2046"/>
        <v>296</v>
      </c>
      <c r="CR34" s="287">
        <f t="shared" si="2046"/>
        <v>236</v>
      </c>
      <c r="CS34" s="287">
        <f t="shared" si="2046"/>
        <v>114</v>
      </c>
      <c r="CT34" s="287">
        <f t="shared" si="2046"/>
        <v>272</v>
      </c>
      <c r="CU34" s="287">
        <f t="shared" si="2046"/>
        <v>191</v>
      </c>
      <c r="CV34" s="287">
        <f t="shared" si="2046"/>
        <v>0</v>
      </c>
      <c r="CW34" s="287">
        <f t="shared" si="2046"/>
        <v>0</v>
      </c>
      <c r="CX34" s="287">
        <f t="shared" si="2046"/>
        <v>358</v>
      </c>
      <c r="CY34" s="287">
        <f t="shared" si="2046"/>
        <v>324</v>
      </c>
      <c r="CZ34" s="287">
        <f t="shared" si="2046"/>
        <v>447</v>
      </c>
      <c r="DA34" s="287">
        <f t="shared" si="2046"/>
        <v>462</v>
      </c>
      <c r="DB34" s="287">
        <f t="shared" si="2046"/>
        <v>394</v>
      </c>
      <c r="DC34" s="287">
        <f t="shared" si="2046"/>
        <v>385</v>
      </c>
      <c r="DD34" s="287">
        <f t="shared" si="2046"/>
        <v>365</v>
      </c>
      <c r="DE34" s="287">
        <f t="shared" si="2046"/>
        <v>785</v>
      </c>
      <c r="DF34" s="287">
        <f t="shared" si="2046"/>
        <v>106</v>
      </c>
      <c r="DG34" s="287">
        <f t="shared" si="2046"/>
        <v>0</v>
      </c>
      <c r="DH34" s="287">
        <f t="shared" si="2046"/>
        <v>0</v>
      </c>
      <c r="DI34" s="287">
        <f t="shared" si="2046"/>
        <v>0</v>
      </c>
      <c r="DJ34" s="287">
        <f t="shared" si="2046"/>
        <v>98</v>
      </c>
      <c r="DK34" s="287">
        <f t="shared" si="2046"/>
        <v>197</v>
      </c>
      <c r="DL34" s="287">
        <f t="shared" si="2046"/>
        <v>575</v>
      </c>
      <c r="DM34" s="287">
        <f t="shared" si="2046"/>
        <v>74</v>
      </c>
      <c r="DN34" s="287">
        <f t="shared" si="2046"/>
        <v>166</v>
      </c>
      <c r="DO34" s="287">
        <f t="shared" si="2046"/>
        <v>237</v>
      </c>
      <c r="DP34" s="287">
        <f t="shared" si="2046"/>
        <v>0</v>
      </c>
      <c r="DQ34" s="287">
        <f t="shared" si="2046"/>
        <v>277</v>
      </c>
      <c r="DR34" s="287">
        <f t="shared" si="2046"/>
        <v>141</v>
      </c>
      <c r="DS34" s="287">
        <f t="shared" si="2046"/>
        <v>1218</v>
      </c>
      <c r="DT34" s="287">
        <f t="shared" si="2046"/>
        <v>632</v>
      </c>
      <c r="DU34" s="287">
        <f t="shared" si="2046"/>
        <v>243</v>
      </c>
      <c r="DV34" s="287">
        <f t="shared" si="2046"/>
        <v>238</v>
      </c>
      <c r="DW34" s="287">
        <f t="shared" si="2046"/>
        <v>128</v>
      </c>
      <c r="DX34" s="287">
        <f t="shared" si="2046"/>
        <v>24</v>
      </c>
      <c r="DY34" s="287">
        <f t="shared" si="2046"/>
        <v>178</v>
      </c>
      <c r="DZ34" s="287">
        <f t="shared" si="2046"/>
        <v>781</v>
      </c>
      <c r="EA34" s="287">
        <f t="shared" ref="EA34:GL34" si="2047">EA32+EA33</f>
        <v>722</v>
      </c>
      <c r="EB34" s="287">
        <f t="shared" si="2047"/>
        <v>375</v>
      </c>
      <c r="EC34" s="287">
        <f t="shared" si="2047"/>
        <v>283</v>
      </c>
      <c r="ED34" s="287">
        <f t="shared" si="2047"/>
        <v>584</v>
      </c>
      <c r="EE34" s="287">
        <f t="shared" si="2047"/>
        <v>0</v>
      </c>
      <c r="EF34" s="287">
        <f t="shared" si="2047"/>
        <v>0</v>
      </c>
      <c r="EG34" s="287">
        <f t="shared" si="2047"/>
        <v>382</v>
      </c>
      <c r="EH34" s="287">
        <f t="shared" si="2047"/>
        <v>641</v>
      </c>
      <c r="EI34" s="287">
        <f t="shared" si="2047"/>
        <v>372</v>
      </c>
      <c r="EJ34" s="287">
        <f t="shared" si="2047"/>
        <v>564</v>
      </c>
      <c r="EK34" s="287">
        <f t="shared" si="2047"/>
        <v>154</v>
      </c>
      <c r="EL34" s="287">
        <f t="shared" si="2047"/>
        <v>4</v>
      </c>
      <c r="EM34" s="287">
        <f t="shared" si="2047"/>
        <v>90</v>
      </c>
      <c r="EN34" s="287">
        <f t="shared" si="2047"/>
        <v>205</v>
      </c>
      <c r="EO34" s="287">
        <f t="shared" si="2047"/>
        <v>836</v>
      </c>
      <c r="EP34" s="287">
        <f t="shared" si="2047"/>
        <v>297</v>
      </c>
      <c r="EQ34" s="287">
        <f t="shared" si="2047"/>
        <v>353</v>
      </c>
      <c r="ER34" s="287">
        <f t="shared" si="2047"/>
        <v>0</v>
      </c>
      <c r="ES34" s="287">
        <f t="shared" si="2047"/>
        <v>33</v>
      </c>
      <c r="ET34" s="287">
        <f t="shared" si="2047"/>
        <v>0</v>
      </c>
      <c r="EU34" s="287">
        <f t="shared" si="2047"/>
        <v>771</v>
      </c>
      <c r="EV34" s="287">
        <f t="shared" si="2047"/>
        <v>453</v>
      </c>
      <c r="EW34" s="287">
        <f t="shared" si="2047"/>
        <v>508</v>
      </c>
      <c r="EX34" s="287">
        <f t="shared" si="2047"/>
        <v>219</v>
      </c>
      <c r="EY34" s="287">
        <f t="shared" si="2047"/>
        <v>96</v>
      </c>
      <c r="EZ34" s="287">
        <f t="shared" si="2047"/>
        <v>0</v>
      </c>
      <c r="FA34" s="287">
        <f t="shared" si="2047"/>
        <v>0</v>
      </c>
      <c r="FB34" s="287">
        <f t="shared" si="2047"/>
        <v>240</v>
      </c>
      <c r="FC34" s="287">
        <f t="shared" si="2047"/>
        <v>335</v>
      </c>
      <c r="FD34" s="287">
        <f t="shared" si="2047"/>
        <v>442</v>
      </c>
      <c r="FE34" s="287">
        <f t="shared" si="2047"/>
        <v>445</v>
      </c>
      <c r="FF34" s="287">
        <f t="shared" si="2047"/>
        <v>320</v>
      </c>
      <c r="FG34" s="287">
        <f t="shared" si="2047"/>
        <v>130</v>
      </c>
      <c r="FH34" s="287">
        <f t="shared" si="2047"/>
        <v>0</v>
      </c>
      <c r="FI34" s="287">
        <f t="shared" si="2047"/>
        <v>224</v>
      </c>
      <c r="FJ34" s="287">
        <f t="shared" si="2047"/>
        <v>329</v>
      </c>
      <c r="FK34" s="287">
        <f t="shared" si="2047"/>
        <v>205</v>
      </c>
      <c r="FL34" s="287">
        <f t="shared" si="2047"/>
        <v>700</v>
      </c>
      <c r="FM34" s="287">
        <f t="shared" si="2047"/>
        <v>215</v>
      </c>
      <c r="FN34" s="287">
        <f t="shared" si="2047"/>
        <v>409</v>
      </c>
      <c r="FO34" s="287">
        <f t="shared" si="2047"/>
        <v>236</v>
      </c>
      <c r="FP34" s="287">
        <f t="shared" si="2047"/>
        <v>690</v>
      </c>
      <c r="FQ34" s="287">
        <f t="shared" si="2047"/>
        <v>294</v>
      </c>
      <c r="FR34" s="287">
        <f t="shared" si="2047"/>
        <v>466</v>
      </c>
      <c r="FS34" s="287">
        <f t="shared" si="2047"/>
        <v>291</v>
      </c>
      <c r="FT34" s="287">
        <f t="shared" si="2047"/>
        <v>89</v>
      </c>
      <c r="FU34" s="287">
        <f t="shared" si="2047"/>
        <v>120</v>
      </c>
      <c r="FV34" s="287">
        <f t="shared" si="2047"/>
        <v>213</v>
      </c>
      <c r="FW34" s="287">
        <f t="shared" si="2047"/>
        <v>317</v>
      </c>
      <c r="FX34" s="287">
        <f t="shared" si="2047"/>
        <v>32</v>
      </c>
      <c r="FY34" s="287">
        <f t="shared" si="2047"/>
        <v>0</v>
      </c>
      <c r="FZ34" s="287">
        <f t="shared" si="2047"/>
        <v>84</v>
      </c>
      <c r="GA34" s="287">
        <f t="shared" si="2047"/>
        <v>266</v>
      </c>
      <c r="GB34" s="287">
        <f t="shared" si="2047"/>
        <v>102</v>
      </c>
      <c r="GC34" s="287">
        <f t="shared" si="2047"/>
        <v>175</v>
      </c>
      <c r="GD34" s="287">
        <f t="shared" si="2047"/>
        <v>439</v>
      </c>
      <c r="GE34" s="287">
        <f t="shared" si="2047"/>
        <v>128</v>
      </c>
      <c r="GF34" s="287">
        <f t="shared" si="2047"/>
        <v>206</v>
      </c>
      <c r="GG34" s="287">
        <f t="shared" si="2047"/>
        <v>152</v>
      </c>
      <c r="GH34" s="287">
        <f t="shared" si="2047"/>
        <v>0</v>
      </c>
      <c r="GI34" s="287">
        <f t="shared" si="2047"/>
        <v>229</v>
      </c>
      <c r="GJ34" s="287">
        <f t="shared" si="2047"/>
        <v>0</v>
      </c>
      <c r="GK34" s="287">
        <f t="shared" si="2047"/>
        <v>194</v>
      </c>
      <c r="GL34" s="287">
        <f t="shared" si="2047"/>
        <v>323</v>
      </c>
      <c r="GM34" s="287">
        <f t="shared" ref="GM34:IX34" si="2048">GM32+GM33</f>
        <v>153</v>
      </c>
      <c r="GN34" s="287">
        <f t="shared" si="2048"/>
        <v>169</v>
      </c>
      <c r="GO34" s="287">
        <f t="shared" si="2048"/>
        <v>264</v>
      </c>
      <c r="GP34" s="287">
        <f t="shared" si="2048"/>
        <v>83</v>
      </c>
      <c r="GQ34" s="287">
        <f t="shared" si="2048"/>
        <v>376</v>
      </c>
      <c r="GR34" s="287">
        <f t="shared" si="2048"/>
        <v>444</v>
      </c>
      <c r="GS34" s="287">
        <f t="shared" si="2048"/>
        <v>279</v>
      </c>
      <c r="GT34" s="287">
        <f t="shared" si="2048"/>
        <v>394</v>
      </c>
      <c r="GU34" s="287">
        <f t="shared" si="2048"/>
        <v>118</v>
      </c>
      <c r="GV34" s="287">
        <f t="shared" si="2048"/>
        <v>0</v>
      </c>
      <c r="GW34" s="287">
        <f t="shared" si="2048"/>
        <v>48</v>
      </c>
      <c r="GX34" s="287">
        <f t="shared" si="2048"/>
        <v>42</v>
      </c>
      <c r="GY34" s="287">
        <f t="shared" si="2048"/>
        <v>118</v>
      </c>
      <c r="GZ34" s="287">
        <f t="shared" si="2048"/>
        <v>178</v>
      </c>
      <c r="HA34" s="287">
        <f t="shared" si="2048"/>
        <v>304</v>
      </c>
      <c r="HB34" s="287">
        <f t="shared" si="2048"/>
        <v>218</v>
      </c>
      <c r="HC34" s="287">
        <f t="shared" si="2048"/>
        <v>0</v>
      </c>
      <c r="HD34" s="287">
        <f t="shared" si="2048"/>
        <v>90</v>
      </c>
      <c r="HE34" s="287">
        <f t="shared" si="2048"/>
        <v>0</v>
      </c>
      <c r="HF34" s="287">
        <f t="shared" si="2048"/>
        <v>44</v>
      </c>
      <c r="HG34" s="287">
        <f t="shared" si="2048"/>
        <v>66</v>
      </c>
      <c r="HH34" s="287">
        <f t="shared" si="2048"/>
        <v>138</v>
      </c>
      <c r="HI34" s="287">
        <f t="shared" si="2048"/>
        <v>145</v>
      </c>
      <c r="HJ34" s="287">
        <f t="shared" si="2048"/>
        <v>0</v>
      </c>
      <c r="HK34" s="287">
        <f t="shared" si="2048"/>
        <v>0</v>
      </c>
      <c r="HL34" s="287">
        <f t="shared" si="2048"/>
        <v>0</v>
      </c>
      <c r="HM34" s="287">
        <f t="shared" si="2048"/>
        <v>48</v>
      </c>
      <c r="HN34" s="287">
        <f t="shared" si="2048"/>
        <v>140</v>
      </c>
      <c r="HO34" s="287">
        <f t="shared" si="2048"/>
        <v>237</v>
      </c>
      <c r="HP34" s="287">
        <f t="shared" si="2048"/>
        <v>166</v>
      </c>
      <c r="HQ34" s="287">
        <f t="shared" si="2048"/>
        <v>563</v>
      </c>
      <c r="HR34" s="287">
        <f t="shared" si="2048"/>
        <v>368</v>
      </c>
      <c r="HS34" s="287">
        <f t="shared" si="2048"/>
        <v>709</v>
      </c>
      <c r="HT34" s="287">
        <f t="shared" si="2048"/>
        <v>695</v>
      </c>
      <c r="HU34" s="287">
        <f t="shared" si="2048"/>
        <v>615</v>
      </c>
      <c r="HV34" s="287">
        <f t="shared" si="2048"/>
        <v>347</v>
      </c>
      <c r="HW34" s="287">
        <f t="shared" si="2048"/>
        <v>52</v>
      </c>
      <c r="HX34" s="287">
        <f t="shared" si="2048"/>
        <v>265</v>
      </c>
      <c r="HY34" s="287">
        <f t="shared" si="2048"/>
        <v>48</v>
      </c>
      <c r="HZ34" s="287">
        <f t="shared" si="2048"/>
        <v>37</v>
      </c>
      <c r="IA34" s="287">
        <f t="shared" si="2048"/>
        <v>249</v>
      </c>
      <c r="IB34" s="287">
        <f t="shared" si="2048"/>
        <v>186</v>
      </c>
      <c r="IC34" s="287">
        <f t="shared" si="2048"/>
        <v>192</v>
      </c>
      <c r="ID34" s="287">
        <f t="shared" si="2048"/>
        <v>197</v>
      </c>
      <c r="IE34" s="287">
        <f t="shared" si="2048"/>
        <v>343</v>
      </c>
      <c r="IF34" s="287">
        <f t="shared" si="2048"/>
        <v>481</v>
      </c>
      <c r="IG34" s="287">
        <f t="shared" si="2048"/>
        <v>665</v>
      </c>
      <c r="IH34" s="287">
        <f t="shared" si="2048"/>
        <v>465</v>
      </c>
      <c r="II34" s="287">
        <f t="shared" si="2048"/>
        <v>234</v>
      </c>
      <c r="IJ34" s="287">
        <f t="shared" si="2048"/>
        <v>433</v>
      </c>
      <c r="IK34" s="287">
        <f t="shared" si="2048"/>
        <v>688</v>
      </c>
      <c r="IL34" s="287">
        <f t="shared" si="2048"/>
        <v>819</v>
      </c>
      <c r="IM34" s="287">
        <f t="shared" si="2048"/>
        <v>825</v>
      </c>
      <c r="IN34" s="287">
        <f t="shared" si="2048"/>
        <v>156</v>
      </c>
      <c r="IO34" s="287">
        <f t="shared" si="2048"/>
        <v>233</v>
      </c>
      <c r="IP34" s="287">
        <f t="shared" si="2048"/>
        <v>398</v>
      </c>
      <c r="IQ34" s="287">
        <f t="shared" si="2048"/>
        <v>188</v>
      </c>
      <c r="IR34" s="287">
        <f t="shared" si="2048"/>
        <v>501</v>
      </c>
      <c r="IS34" s="287">
        <f t="shared" si="2048"/>
        <v>88</v>
      </c>
      <c r="IT34" s="287">
        <f t="shared" si="2048"/>
        <v>0</v>
      </c>
      <c r="IU34" s="287">
        <f t="shared" si="2048"/>
        <v>229</v>
      </c>
      <c r="IV34" s="287">
        <f t="shared" si="2048"/>
        <v>113</v>
      </c>
      <c r="IW34" s="287">
        <f t="shared" si="2048"/>
        <v>601</v>
      </c>
      <c r="IX34" s="287">
        <f t="shared" si="2048"/>
        <v>333</v>
      </c>
      <c r="IY34" s="287">
        <f t="shared" ref="IY34:KC34" si="2049">IY32+IY33</f>
        <v>374</v>
      </c>
      <c r="IZ34" s="287">
        <f t="shared" si="2049"/>
        <v>720</v>
      </c>
      <c r="JA34" s="287">
        <f t="shared" si="2049"/>
        <v>0</v>
      </c>
      <c r="JB34" s="287">
        <f t="shared" si="2049"/>
        <v>0</v>
      </c>
      <c r="JC34" s="287">
        <f t="shared" si="2049"/>
        <v>228</v>
      </c>
      <c r="JD34" s="287">
        <f t="shared" si="2049"/>
        <v>304</v>
      </c>
      <c r="JE34" s="287">
        <f t="shared" si="2049"/>
        <v>466</v>
      </c>
      <c r="JF34" s="287">
        <f t="shared" si="2049"/>
        <v>609</v>
      </c>
      <c r="JG34" s="287">
        <f t="shared" si="2049"/>
        <v>361</v>
      </c>
      <c r="JH34" s="287">
        <f t="shared" si="2049"/>
        <v>462</v>
      </c>
      <c r="JI34" s="287">
        <f t="shared" si="2049"/>
        <v>743</v>
      </c>
      <c r="JJ34" s="287">
        <f t="shared" si="2049"/>
        <v>979</v>
      </c>
      <c r="JK34" s="287">
        <f t="shared" si="2049"/>
        <v>876</v>
      </c>
      <c r="JL34" s="287">
        <f t="shared" si="2049"/>
        <v>1019</v>
      </c>
      <c r="JM34" s="287">
        <f t="shared" si="2049"/>
        <v>492</v>
      </c>
      <c r="JN34" s="287">
        <f t="shared" si="2049"/>
        <v>323</v>
      </c>
      <c r="JO34" s="287">
        <f t="shared" si="2049"/>
        <v>0</v>
      </c>
      <c r="JP34" s="287">
        <f t="shared" si="2049"/>
        <v>503</v>
      </c>
      <c r="JQ34" s="287">
        <f t="shared" si="2049"/>
        <v>213</v>
      </c>
      <c r="JR34" s="287">
        <f t="shared" si="2049"/>
        <v>263</v>
      </c>
      <c r="JS34" s="287">
        <f t="shared" si="2049"/>
        <v>1151</v>
      </c>
      <c r="JT34" s="287">
        <f t="shared" si="2049"/>
        <v>1156</v>
      </c>
      <c r="JU34" s="287">
        <f t="shared" si="2049"/>
        <v>261</v>
      </c>
      <c r="JV34" s="287">
        <f t="shared" si="2049"/>
        <v>718</v>
      </c>
      <c r="JW34" s="287">
        <f t="shared" si="2049"/>
        <v>913</v>
      </c>
      <c r="JX34" s="287">
        <f t="shared" si="2049"/>
        <v>747</v>
      </c>
      <c r="JY34" s="287">
        <f t="shared" si="2049"/>
        <v>713</v>
      </c>
      <c r="JZ34" s="287">
        <f t="shared" si="2049"/>
        <v>1272</v>
      </c>
      <c r="KA34" s="287">
        <f t="shared" si="2049"/>
        <v>1345</v>
      </c>
      <c r="KB34" s="287">
        <f t="shared" si="2049"/>
        <v>354</v>
      </c>
      <c r="KC34" s="287">
        <f t="shared" si="2049"/>
        <v>0</v>
      </c>
      <c r="KD34" s="287">
        <f t="shared" ref="KD34:KY34" si="2050">KD32+KD33</f>
        <v>379</v>
      </c>
      <c r="KE34" s="287">
        <f t="shared" si="2050"/>
        <v>428</v>
      </c>
      <c r="KF34" s="287">
        <f t="shared" si="2050"/>
        <v>636</v>
      </c>
      <c r="KG34" s="287">
        <f t="shared" si="2050"/>
        <v>322</v>
      </c>
      <c r="KH34" s="287">
        <f t="shared" si="2050"/>
        <v>207</v>
      </c>
      <c r="KI34" s="287">
        <f>KI32+KI33</f>
        <v>451</v>
      </c>
      <c r="KJ34" s="287">
        <f t="shared" si="2050"/>
        <v>194</v>
      </c>
      <c r="KK34" s="287">
        <f t="shared" si="2050"/>
        <v>939</v>
      </c>
      <c r="KL34" s="287">
        <f t="shared" si="2050"/>
        <v>1047</v>
      </c>
      <c r="KM34" s="287">
        <f t="shared" si="2050"/>
        <v>1064</v>
      </c>
      <c r="KN34" s="287">
        <f t="shared" si="2050"/>
        <v>1545</v>
      </c>
      <c r="KO34" s="287">
        <f t="shared" si="2050"/>
        <v>0</v>
      </c>
      <c r="KP34" s="287">
        <f t="shared" si="2050"/>
        <v>684</v>
      </c>
      <c r="KQ34" s="287">
        <f t="shared" si="2050"/>
        <v>779</v>
      </c>
      <c r="KR34" s="287">
        <f t="shared" si="2050"/>
        <v>507</v>
      </c>
      <c r="KS34" s="287">
        <f t="shared" si="2050"/>
        <v>883</v>
      </c>
      <c r="KT34" s="287">
        <f t="shared" si="2050"/>
        <v>1257</v>
      </c>
      <c r="KU34" s="287">
        <f t="shared" si="2050"/>
        <v>1081</v>
      </c>
      <c r="KV34" s="287">
        <f t="shared" si="2050"/>
        <v>403</v>
      </c>
      <c r="KW34" s="287">
        <f t="shared" si="2050"/>
        <v>136</v>
      </c>
      <c r="KX34" s="287">
        <f t="shared" si="2050"/>
        <v>191</v>
      </c>
      <c r="KY34" s="287">
        <f t="shared" si="2050"/>
        <v>1322</v>
      </c>
      <c r="KZ34" s="287">
        <f t="shared" ref="KZ34:LX34" si="2051">KZ32+KZ33</f>
        <v>651</v>
      </c>
      <c r="LA34" s="287">
        <f t="shared" si="2051"/>
        <v>2299</v>
      </c>
      <c r="LB34" s="287">
        <f t="shared" si="2051"/>
        <v>1865</v>
      </c>
      <c r="LC34" s="287">
        <f t="shared" si="2051"/>
        <v>748</v>
      </c>
      <c r="LD34" s="287">
        <f t="shared" si="2051"/>
        <v>416</v>
      </c>
      <c r="LE34" s="287">
        <f t="shared" si="2051"/>
        <v>0</v>
      </c>
      <c r="LF34" s="287">
        <f t="shared" si="2051"/>
        <v>0</v>
      </c>
      <c r="LG34" s="287">
        <f t="shared" si="2051"/>
        <v>736</v>
      </c>
      <c r="LH34" s="287">
        <f t="shared" si="2051"/>
        <v>301</v>
      </c>
      <c r="LI34" s="287">
        <f t="shared" si="2051"/>
        <v>1369</v>
      </c>
      <c r="LJ34" s="287">
        <f t="shared" si="2051"/>
        <v>1763</v>
      </c>
      <c r="LK34" s="287">
        <f t="shared" si="2051"/>
        <v>511</v>
      </c>
      <c r="LL34" s="287">
        <f t="shared" si="2051"/>
        <v>0</v>
      </c>
      <c r="LM34" s="287">
        <f t="shared" si="2051"/>
        <v>1590</v>
      </c>
      <c r="LN34" s="1114">
        <f t="shared" ref="LN34" si="2052">LN32+LN33</f>
        <v>938</v>
      </c>
      <c r="LO34" s="1114">
        <f t="shared" si="2051"/>
        <v>0</v>
      </c>
      <c r="LP34" s="287">
        <f t="shared" si="2051"/>
        <v>0</v>
      </c>
      <c r="LQ34" s="287">
        <f t="shared" si="2051"/>
        <v>1384</v>
      </c>
      <c r="LR34" s="287">
        <f t="shared" si="2051"/>
        <v>1711</v>
      </c>
      <c r="LS34" s="287">
        <f t="shared" si="2051"/>
        <v>1010</v>
      </c>
      <c r="LT34" s="287">
        <f t="shared" si="2051"/>
        <v>990</v>
      </c>
      <c r="LU34" s="1130">
        <f t="shared" si="2051"/>
        <v>1042</v>
      </c>
      <c r="LV34" s="1130">
        <f t="shared" si="2051"/>
        <v>0</v>
      </c>
      <c r="LW34" s="287">
        <f t="shared" si="2051"/>
        <v>0</v>
      </c>
      <c r="LX34" s="287">
        <f t="shared" si="2051"/>
        <v>87</v>
      </c>
      <c r="LY34" s="566">
        <f t="shared" ref="LY34:NA34" si="2053">LY32+LY33</f>
        <v>843</v>
      </c>
      <c r="LZ34" s="566">
        <f t="shared" si="2053"/>
        <v>633</v>
      </c>
      <c r="MA34" s="1140">
        <f t="shared" si="2053"/>
        <v>181</v>
      </c>
      <c r="MB34" s="566">
        <f t="shared" si="2053"/>
        <v>0</v>
      </c>
      <c r="MC34" s="566">
        <f t="shared" si="2053"/>
        <v>0</v>
      </c>
      <c r="MD34" s="566">
        <f t="shared" si="2053"/>
        <v>78</v>
      </c>
      <c r="ME34" s="566">
        <f t="shared" si="2053"/>
        <v>423</v>
      </c>
      <c r="MF34" s="566">
        <f t="shared" si="2053"/>
        <v>215</v>
      </c>
      <c r="MG34" s="566">
        <f t="shared" si="2053"/>
        <v>278</v>
      </c>
      <c r="MH34" s="566">
        <f t="shared" si="2053"/>
        <v>1537</v>
      </c>
      <c r="MI34" s="566">
        <f t="shared" si="2053"/>
        <v>2268</v>
      </c>
      <c r="MJ34" s="566">
        <f t="shared" si="2053"/>
        <v>1797</v>
      </c>
      <c r="MK34" s="566">
        <f t="shared" si="2053"/>
        <v>1615</v>
      </c>
      <c r="ML34" s="566">
        <f t="shared" si="2053"/>
        <v>1691</v>
      </c>
      <c r="MM34" s="566">
        <f t="shared" si="2053"/>
        <v>1598</v>
      </c>
      <c r="MN34" s="566">
        <f t="shared" si="2053"/>
        <v>1036</v>
      </c>
      <c r="MO34" s="566">
        <f t="shared" si="2053"/>
        <v>1574</v>
      </c>
      <c r="MP34" s="566">
        <f t="shared" si="2053"/>
        <v>1966</v>
      </c>
      <c r="MQ34" s="566">
        <f t="shared" si="2053"/>
        <v>1577</v>
      </c>
      <c r="MR34" s="566">
        <f t="shared" si="2053"/>
        <v>1074</v>
      </c>
      <c r="MS34" s="566">
        <f t="shared" si="2053"/>
        <v>1978</v>
      </c>
      <c r="MT34" s="566">
        <f t="shared" si="2053"/>
        <v>159</v>
      </c>
      <c r="MU34" s="566">
        <f t="shared" si="2053"/>
        <v>215</v>
      </c>
      <c r="MV34" s="566">
        <f t="shared" si="2053"/>
        <v>496</v>
      </c>
      <c r="MW34" s="566">
        <f t="shared" si="2053"/>
        <v>887</v>
      </c>
      <c r="MX34" s="566">
        <f t="shared" si="2053"/>
        <v>801</v>
      </c>
      <c r="MY34" s="566">
        <f t="shared" si="2053"/>
        <v>815</v>
      </c>
      <c r="MZ34" s="566">
        <f t="shared" si="2053"/>
        <v>809</v>
      </c>
      <c r="NA34" s="566">
        <f t="shared" si="2053"/>
        <v>317</v>
      </c>
    </row>
    <row r="35" spans="1:366" ht="15" customHeight="1">
      <c r="A35" s="239"/>
      <c r="B35" s="64"/>
      <c r="C35" s="64"/>
      <c r="D35" s="64"/>
      <c r="E35" s="64"/>
      <c r="F35" s="64"/>
      <c r="G35" s="64"/>
      <c r="I35" s="64"/>
      <c r="J35" s="64"/>
      <c r="K35" s="64"/>
      <c r="L35" s="64"/>
      <c r="M35" s="64"/>
      <c r="N35" s="64"/>
      <c r="O35" s="64"/>
      <c r="P35" s="64"/>
      <c r="Q35" s="64"/>
      <c r="R35" s="64"/>
      <c r="S35" s="64"/>
      <c r="T35" s="64"/>
      <c r="U35" s="64"/>
      <c r="V35" s="64"/>
      <c r="W35" s="64"/>
      <c r="X35" s="64"/>
      <c r="Y35" s="64"/>
      <c r="Z35" s="64"/>
      <c r="AA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c r="CY35" s="64"/>
      <c r="CZ35" s="64"/>
      <c r="DA35" s="64"/>
      <c r="DB35" s="64"/>
      <c r="DC35" s="64"/>
      <c r="DD35" s="64"/>
      <c r="DE35" s="64"/>
      <c r="DF35" s="64"/>
      <c r="DG35" s="64"/>
      <c r="DH35" s="64"/>
      <c r="DI35" s="64"/>
      <c r="DJ35" s="64"/>
      <c r="DK35" s="64"/>
      <c r="DL35" s="64"/>
      <c r="DM35" s="64"/>
      <c r="DN35" s="64"/>
      <c r="DO35" s="64"/>
      <c r="DP35" s="64"/>
      <c r="DQ35" s="64"/>
      <c r="DR35" s="64"/>
      <c r="DS35" s="64"/>
      <c r="DT35" s="64"/>
      <c r="DU35" s="64"/>
      <c r="DV35" s="64"/>
      <c r="DW35" s="64"/>
      <c r="DX35" s="64"/>
      <c r="DY35" s="64"/>
      <c r="DZ35" s="64"/>
      <c r="EA35" s="64"/>
      <c r="EB35" s="64"/>
      <c r="EC35" s="64"/>
      <c r="ED35" s="64"/>
      <c r="EE35" s="64"/>
      <c r="EF35" s="64"/>
      <c r="EG35" s="64"/>
      <c r="EH35" s="64"/>
      <c r="EI35" s="64"/>
      <c r="EJ35" s="64"/>
      <c r="EK35" s="64"/>
      <c r="EL35" s="64"/>
      <c r="EM35" s="64"/>
      <c r="EN35" s="64"/>
      <c r="EO35" s="64"/>
      <c r="EP35" s="64"/>
      <c r="EQ35" s="64"/>
      <c r="ER35" s="64"/>
      <c r="ES35" s="64"/>
      <c r="ET35" s="64"/>
      <c r="EU35" s="64"/>
      <c r="EV35" s="64"/>
      <c r="EW35" s="64"/>
      <c r="EX35" s="64"/>
      <c r="EY35" s="64"/>
      <c r="EZ35" s="64"/>
      <c r="FA35" s="64"/>
      <c r="FB35" s="64"/>
      <c r="FC35" s="64"/>
      <c r="FD35" s="64"/>
      <c r="FE35" s="64"/>
      <c r="FF35" s="64"/>
      <c r="FG35" s="64"/>
      <c r="FH35" s="64"/>
      <c r="FI35" s="64"/>
      <c r="FJ35" s="64"/>
      <c r="FK35" s="64"/>
      <c r="FL35" s="64"/>
      <c r="FM35" s="64"/>
      <c r="FN35" s="64"/>
      <c r="FO35" s="64"/>
      <c r="FP35" s="64"/>
      <c r="FQ35" s="64"/>
      <c r="FR35" s="64"/>
      <c r="FS35" s="64"/>
      <c r="FT35" s="64"/>
      <c r="FU35" s="64"/>
      <c r="FV35" s="64"/>
      <c r="FW35" s="64"/>
      <c r="FX35" s="64"/>
      <c r="FY35" s="64"/>
      <c r="FZ35" s="64"/>
      <c r="GA35" s="64"/>
      <c r="GB35" s="64"/>
      <c r="GC35" s="64"/>
      <c r="GD35" s="64"/>
      <c r="GE35" s="64"/>
      <c r="GF35" s="64"/>
      <c r="GG35" s="64"/>
      <c r="GH35" s="64"/>
      <c r="GI35" s="64"/>
      <c r="GJ35" s="64"/>
      <c r="GK35" s="64"/>
      <c r="GL35" s="64"/>
      <c r="GM35" s="64"/>
      <c r="GN35" s="64"/>
      <c r="GO35" s="64"/>
      <c r="GP35" s="64"/>
      <c r="GQ35" s="64"/>
      <c r="GR35" s="64"/>
      <c r="GS35" s="64"/>
      <c r="GT35" s="64"/>
      <c r="GU35" s="64"/>
      <c r="GV35" s="64"/>
      <c r="GW35" s="64"/>
      <c r="GX35" s="64"/>
      <c r="GY35" s="64"/>
      <c r="GZ35" s="64"/>
      <c r="HA35" s="64"/>
      <c r="HB35" s="64"/>
      <c r="HC35" s="64"/>
      <c r="HD35" s="64"/>
      <c r="HE35" s="64"/>
      <c r="HF35" s="64"/>
      <c r="HG35" s="64"/>
      <c r="HH35" s="64"/>
      <c r="HI35" s="64"/>
      <c r="HJ35" s="64"/>
      <c r="HK35" s="64"/>
      <c r="HL35" s="64"/>
      <c r="HM35" s="64"/>
      <c r="HN35" s="64"/>
      <c r="HO35" s="64"/>
      <c r="HP35" s="64"/>
      <c r="HQ35" s="64"/>
      <c r="HR35" s="64"/>
      <c r="HS35" s="64"/>
      <c r="HT35" s="64"/>
      <c r="HU35" s="64"/>
      <c r="HV35" s="64"/>
      <c r="HW35" s="64"/>
      <c r="HX35" s="64"/>
      <c r="HY35" s="64"/>
      <c r="HZ35" s="64"/>
      <c r="IA35" s="64"/>
      <c r="IB35" s="64"/>
      <c r="IC35" s="64"/>
      <c r="ID35" s="64"/>
      <c r="IE35" s="64"/>
      <c r="IF35" s="64"/>
      <c r="IG35" s="64"/>
      <c r="IH35" s="64"/>
      <c r="II35" s="64"/>
      <c r="IJ35" s="64"/>
      <c r="IK35" s="64"/>
      <c r="IL35" s="64"/>
      <c r="IM35" s="64"/>
      <c r="IN35" s="64"/>
      <c r="IO35" s="64"/>
      <c r="IP35" s="64"/>
      <c r="IQ35" s="64"/>
      <c r="IR35" s="64"/>
      <c r="IS35" s="64"/>
      <c r="IT35" s="64"/>
      <c r="IU35" s="64"/>
      <c r="IV35" s="64"/>
      <c r="IW35" s="64"/>
      <c r="IX35" s="64"/>
      <c r="IY35" s="64"/>
      <c r="IZ35" s="64"/>
      <c r="JA35" s="64"/>
      <c r="JB35" s="64"/>
      <c r="JC35" s="64"/>
      <c r="JD35" s="64"/>
      <c r="JE35" s="64"/>
      <c r="JF35" s="64"/>
      <c r="JG35" s="64"/>
      <c r="JH35" s="64"/>
      <c r="JI35" s="64"/>
      <c r="JJ35" s="64"/>
      <c r="JK35" s="64"/>
      <c r="JL35" s="64"/>
      <c r="JM35" s="64"/>
      <c r="JN35" s="64"/>
      <c r="JO35" s="64"/>
      <c r="JP35" s="64"/>
      <c r="JQ35" s="64"/>
      <c r="JR35" s="64"/>
      <c r="JS35" s="64"/>
      <c r="JT35" s="64"/>
      <c r="JU35" s="64"/>
      <c r="JV35" s="64"/>
      <c r="JW35" s="64"/>
      <c r="JX35" s="64"/>
      <c r="JY35" s="64"/>
      <c r="JZ35" s="64"/>
      <c r="KA35" s="64"/>
      <c r="KB35" s="64"/>
      <c r="KC35" s="64"/>
      <c r="KD35" s="64"/>
      <c r="KE35" s="64"/>
      <c r="KF35" s="64"/>
      <c r="KG35" s="64"/>
      <c r="KH35" s="64"/>
      <c r="KI35" s="64"/>
      <c r="KJ35" s="64"/>
      <c r="KK35" s="64"/>
      <c r="KL35" s="64"/>
      <c r="KM35" s="64"/>
      <c r="KN35" s="64"/>
      <c r="KO35" s="64"/>
      <c r="KP35" s="64"/>
      <c r="KQ35" s="64"/>
      <c r="KR35" s="64"/>
      <c r="KS35" s="64"/>
      <c r="KT35" s="64"/>
      <c r="KU35" s="64"/>
      <c r="KV35" s="64"/>
      <c r="KW35" s="64"/>
      <c r="KX35" s="64"/>
      <c r="KY35" s="64"/>
      <c r="KZ35" s="64"/>
      <c r="LA35" s="64"/>
      <c r="LB35" s="64"/>
      <c r="LC35" s="64"/>
      <c r="LD35" s="64"/>
      <c r="LE35" s="64"/>
      <c r="LF35" s="64"/>
      <c r="LG35" s="64"/>
      <c r="LH35" s="64"/>
      <c r="LI35" s="64"/>
      <c r="LJ35" s="64"/>
      <c r="LK35" s="64"/>
      <c r="LL35" s="64"/>
      <c r="LM35" s="64"/>
      <c r="LN35" s="1116"/>
      <c r="LO35" s="1116"/>
      <c r="LP35" s="64"/>
      <c r="LQ35" s="64"/>
      <c r="LR35" s="64"/>
      <c r="LS35" s="64"/>
      <c r="LT35" s="64"/>
      <c r="LU35" s="1132"/>
      <c r="LV35" s="1132"/>
      <c r="LW35" s="64"/>
      <c r="LX35" s="64"/>
      <c r="LY35" s="64"/>
      <c r="MA35" s="1147"/>
    </row>
    <row r="36" spans="1:366" ht="15">
      <c r="A36" s="77" t="s">
        <v>1192</v>
      </c>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c r="CQ36" s="283"/>
      <c r="CR36" s="283"/>
      <c r="CS36" s="283"/>
      <c r="CT36" s="283"/>
      <c r="CU36" s="283"/>
      <c r="CV36" s="283"/>
      <c r="CW36" s="283"/>
      <c r="CX36" s="283"/>
      <c r="CY36" s="283"/>
      <c r="CZ36" s="283"/>
      <c r="DA36" s="283"/>
      <c r="DB36" s="283"/>
      <c r="DC36" s="283"/>
      <c r="DD36" s="283"/>
      <c r="DE36" s="283"/>
      <c r="DF36" s="283"/>
      <c r="DG36" s="283"/>
      <c r="DH36" s="283"/>
      <c r="DI36" s="283"/>
      <c r="DJ36" s="283"/>
      <c r="DK36" s="283"/>
      <c r="DL36" s="283"/>
      <c r="DM36" s="283"/>
      <c r="DN36" s="283"/>
      <c r="DO36" s="283"/>
      <c r="DP36" s="283"/>
      <c r="DQ36" s="283"/>
      <c r="DR36" s="283"/>
      <c r="DS36" s="283"/>
      <c r="DT36" s="283"/>
      <c r="DU36" s="283"/>
      <c r="DV36" s="283"/>
      <c r="DW36" s="283"/>
      <c r="DX36" s="283"/>
      <c r="DY36" s="283"/>
      <c r="DZ36" s="283"/>
      <c r="EA36" s="283"/>
      <c r="EB36" s="283"/>
      <c r="EC36" s="283"/>
      <c r="ED36" s="283"/>
      <c r="EE36" s="283"/>
      <c r="EF36" s="283"/>
      <c r="EG36" s="283"/>
      <c r="EH36" s="283"/>
      <c r="EI36" s="283"/>
      <c r="EJ36" s="283"/>
      <c r="EK36" s="283"/>
      <c r="EL36" s="283"/>
      <c r="EM36" s="283"/>
      <c r="EN36" s="283"/>
      <c r="EO36" s="283"/>
      <c r="EP36" s="283"/>
      <c r="EQ36" s="283"/>
      <c r="ER36" s="283"/>
      <c r="ES36" s="283"/>
      <c r="ET36" s="283"/>
      <c r="EU36" s="283"/>
      <c r="EV36" s="283"/>
      <c r="EW36" s="283"/>
      <c r="EX36" s="283"/>
      <c r="EY36" s="283"/>
      <c r="EZ36" s="283"/>
      <c r="FA36" s="283"/>
      <c r="FB36" s="283"/>
      <c r="FC36" s="283"/>
      <c r="FD36" s="283"/>
      <c r="FE36" s="283"/>
      <c r="FF36" s="283"/>
      <c r="FG36" s="283"/>
      <c r="FH36" s="283"/>
      <c r="FI36" s="283"/>
      <c r="FJ36" s="283"/>
      <c r="FK36" s="283"/>
      <c r="FL36" s="283"/>
      <c r="FM36" s="283"/>
      <c r="FN36" s="283"/>
      <c r="FO36" s="283"/>
      <c r="FP36" s="283"/>
      <c r="FQ36" s="283"/>
      <c r="FR36" s="283"/>
      <c r="FS36" s="283"/>
      <c r="FT36" s="283"/>
      <c r="FU36" s="283"/>
      <c r="FV36" s="283"/>
      <c r="FW36" s="283"/>
      <c r="FX36" s="283"/>
      <c r="FY36" s="283"/>
      <c r="FZ36" s="283"/>
      <c r="GA36" s="283"/>
      <c r="GB36" s="283"/>
      <c r="GC36" s="283"/>
      <c r="GD36" s="283"/>
      <c r="GE36" s="283"/>
      <c r="GF36" s="283"/>
      <c r="GG36" s="283"/>
      <c r="GH36" s="283"/>
      <c r="GI36" s="283"/>
      <c r="GJ36" s="283"/>
      <c r="GK36" s="283"/>
      <c r="GL36" s="283"/>
      <c r="GM36" s="283"/>
      <c r="GN36" s="283"/>
      <c r="GO36" s="283"/>
      <c r="GP36" s="283"/>
      <c r="GQ36" s="283"/>
      <c r="GR36" s="283"/>
      <c r="GS36" s="283"/>
      <c r="GT36" s="283"/>
      <c r="GU36" s="283"/>
      <c r="GV36" s="283"/>
      <c r="GW36" s="283"/>
      <c r="GX36" s="283"/>
      <c r="GY36" s="283"/>
      <c r="GZ36" s="283"/>
      <c r="HA36" s="283"/>
      <c r="HB36" s="283"/>
      <c r="HC36" s="283"/>
      <c r="HD36" s="283"/>
      <c r="HE36" s="283"/>
      <c r="HF36" s="283"/>
      <c r="HG36" s="283"/>
      <c r="HH36" s="283"/>
      <c r="HI36" s="283"/>
      <c r="HJ36" s="283"/>
      <c r="HK36" s="283"/>
      <c r="HL36" s="283"/>
      <c r="HM36" s="283"/>
      <c r="HN36" s="283"/>
      <c r="HO36" s="283"/>
      <c r="HP36" s="283"/>
      <c r="HQ36" s="283"/>
      <c r="HR36" s="283"/>
      <c r="HS36" s="283"/>
      <c r="HT36" s="283"/>
      <c r="HU36" s="283"/>
      <c r="HV36" s="283"/>
      <c r="HW36" s="283"/>
      <c r="HX36" s="283"/>
      <c r="HY36" s="283"/>
      <c r="HZ36" s="283"/>
      <c r="IA36" s="283"/>
      <c r="IB36" s="283"/>
      <c r="IC36" s="283"/>
      <c r="ID36" s="283"/>
      <c r="IE36" s="283"/>
      <c r="IF36" s="283"/>
      <c r="IG36" s="283"/>
      <c r="IH36" s="283"/>
      <c r="II36" s="283"/>
      <c r="IJ36" s="283"/>
      <c r="IK36" s="283"/>
      <c r="IL36" s="283"/>
      <c r="IM36" s="283"/>
      <c r="IN36" s="283"/>
      <c r="IO36" s="283"/>
      <c r="IP36" s="283"/>
      <c r="IQ36" s="283"/>
      <c r="IR36" s="283"/>
      <c r="IS36" s="283"/>
      <c r="IT36" s="283"/>
      <c r="IU36" s="283"/>
      <c r="IV36" s="283"/>
      <c r="IW36" s="283"/>
      <c r="IX36" s="283"/>
      <c r="IY36" s="283"/>
      <c r="IZ36" s="283"/>
      <c r="JA36" s="283"/>
      <c r="JB36" s="283"/>
      <c r="JC36" s="283"/>
      <c r="JD36" s="283"/>
      <c r="JE36" s="283"/>
      <c r="JF36" s="283"/>
      <c r="JG36" s="283"/>
      <c r="JH36" s="283"/>
      <c r="JI36" s="283"/>
      <c r="JJ36" s="283"/>
      <c r="JK36" s="283"/>
      <c r="JL36" s="283"/>
      <c r="JM36" s="283"/>
      <c r="JN36" s="283"/>
      <c r="JO36" s="283"/>
      <c r="JP36" s="283"/>
      <c r="JQ36" s="283"/>
      <c r="JR36" s="283"/>
      <c r="JS36" s="283"/>
      <c r="JT36" s="283"/>
      <c r="JU36" s="283"/>
      <c r="JV36" s="283"/>
      <c r="JW36" s="283"/>
      <c r="JX36" s="283"/>
      <c r="JY36" s="283"/>
      <c r="JZ36" s="283"/>
      <c r="KA36" s="283"/>
      <c r="KB36" s="283"/>
      <c r="KC36" s="283"/>
      <c r="KD36" s="283"/>
      <c r="KE36" s="283"/>
      <c r="KF36" s="283"/>
      <c r="KG36" s="283"/>
      <c r="KH36" s="283"/>
      <c r="KI36" s="283"/>
      <c r="KJ36" s="283"/>
      <c r="KK36" s="283"/>
      <c r="KL36" s="283"/>
      <c r="KM36" s="283"/>
      <c r="KN36" s="283"/>
      <c r="KO36" s="283"/>
      <c r="KP36" s="283"/>
      <c r="KQ36" s="283"/>
      <c r="KR36" s="283"/>
      <c r="KS36" s="283"/>
      <c r="KT36" s="283"/>
      <c r="KU36" s="283"/>
      <c r="KV36" s="283"/>
      <c r="KW36" s="283"/>
      <c r="KX36" s="283"/>
      <c r="KY36" s="283"/>
      <c r="KZ36" s="283"/>
      <c r="LA36" s="283"/>
      <c r="LB36" s="283"/>
      <c r="LC36" s="283"/>
      <c r="LD36" s="283"/>
      <c r="LE36" s="283"/>
      <c r="LF36" s="283"/>
      <c r="LG36" s="283"/>
      <c r="LH36" s="283"/>
      <c r="LI36" s="283"/>
      <c r="LJ36" s="283"/>
      <c r="LK36" s="283"/>
      <c r="LL36" s="283"/>
      <c r="LM36" s="283"/>
      <c r="LN36" s="1114"/>
      <c r="LO36" s="1114"/>
      <c r="LP36" s="283"/>
      <c r="LQ36" s="283"/>
      <c r="LR36" s="283"/>
      <c r="LS36" s="283"/>
      <c r="LT36" s="283"/>
      <c r="LU36" s="1130"/>
      <c r="LV36" s="1130"/>
      <c r="LW36" s="283"/>
      <c r="LX36" s="283"/>
      <c r="LY36" s="562"/>
      <c r="LZ36" s="562"/>
      <c r="MA36" s="1140"/>
      <c r="MB36" s="562"/>
      <c r="MC36" s="562"/>
      <c r="MD36" s="562"/>
      <c r="ME36" s="562"/>
      <c r="MF36" s="562"/>
      <c r="MG36" s="562"/>
      <c r="MH36" s="562"/>
      <c r="MI36" s="562"/>
      <c r="MJ36" s="562"/>
      <c r="MK36" s="562"/>
      <c r="ML36" s="562"/>
      <c r="MM36" s="562"/>
      <c r="MN36" s="562"/>
      <c r="MO36" s="562"/>
      <c r="MP36" s="562"/>
      <c r="MQ36" s="562"/>
      <c r="MR36" s="562"/>
      <c r="MS36" s="562"/>
      <c r="MT36" s="562"/>
      <c r="MU36" s="562"/>
      <c r="MV36" s="562"/>
      <c r="MW36" s="562"/>
      <c r="MX36" s="562"/>
      <c r="MY36" s="562"/>
      <c r="MZ36" s="562"/>
      <c r="NA36" s="562"/>
    </row>
    <row r="37" spans="1:366" s="388" customFormat="1" ht="12.75">
      <c r="A37" s="710">
        <v>45686</v>
      </c>
      <c r="B37" s="454"/>
      <c r="C37" s="454"/>
      <c r="D37" s="454"/>
      <c r="E37" s="454"/>
      <c r="F37" s="454"/>
      <c r="G37" s="454"/>
      <c r="H37" s="454"/>
      <c r="I37" s="454"/>
      <c r="J37" s="454"/>
      <c r="K37" s="454"/>
      <c r="L37" s="454"/>
      <c r="M37" s="454"/>
      <c r="N37" s="454"/>
      <c r="O37" s="454"/>
      <c r="P37" s="454"/>
      <c r="Q37" s="454"/>
      <c r="R37" s="454"/>
      <c r="S37" s="454"/>
      <c r="T37" s="454"/>
      <c r="U37" s="454"/>
      <c r="V37" s="454"/>
      <c r="W37" s="454"/>
      <c r="X37" s="454"/>
      <c r="Y37" s="454"/>
      <c r="Z37" s="454"/>
      <c r="AA37" s="454"/>
      <c r="AB37" s="454"/>
      <c r="AC37" s="454"/>
      <c r="AD37" s="454"/>
      <c r="AE37" s="454"/>
      <c r="AF37" s="454"/>
      <c r="AG37" s="454"/>
      <c r="AH37" s="454"/>
      <c r="AI37" s="454"/>
      <c r="AJ37" s="454"/>
      <c r="AK37" s="454"/>
      <c r="AL37" s="454"/>
      <c r="AM37" s="454"/>
      <c r="AN37" s="454"/>
      <c r="AO37" s="454"/>
      <c r="AP37" s="454"/>
      <c r="AQ37" s="454"/>
      <c r="AR37" s="454"/>
      <c r="AS37" s="454"/>
      <c r="AT37" s="454"/>
      <c r="AU37" s="454"/>
      <c r="AV37" s="454"/>
      <c r="AW37" s="454"/>
      <c r="AX37" s="454"/>
      <c r="AY37" s="454"/>
      <c r="AZ37" s="454"/>
      <c r="BA37" s="454"/>
      <c r="BB37" s="454"/>
      <c r="BC37" s="454"/>
      <c r="BD37" s="454"/>
      <c r="BE37" s="454"/>
      <c r="BF37" s="454"/>
      <c r="BG37" s="454"/>
      <c r="BH37" s="454"/>
      <c r="BI37" s="454"/>
      <c r="BJ37" s="454"/>
      <c r="BK37" s="454"/>
      <c r="BL37" s="454"/>
      <c r="BM37" s="454"/>
      <c r="BN37" s="454"/>
      <c r="BO37" s="454"/>
      <c r="BP37" s="454"/>
      <c r="BQ37" s="454"/>
      <c r="BR37" s="454"/>
      <c r="BS37" s="454"/>
      <c r="BT37" s="454"/>
      <c r="BU37" s="454"/>
      <c r="BV37" s="454"/>
      <c r="BW37" s="454"/>
      <c r="BX37" s="454"/>
      <c r="BY37" s="454"/>
      <c r="BZ37" s="454"/>
      <c r="CA37" s="454"/>
      <c r="CB37" s="454"/>
      <c r="CC37" s="454"/>
      <c r="CD37" s="454"/>
      <c r="CE37" s="454"/>
      <c r="CF37" s="454"/>
      <c r="CG37" s="454"/>
      <c r="CH37" s="454"/>
      <c r="CI37" s="454"/>
      <c r="CJ37" s="454"/>
      <c r="CK37" s="454"/>
      <c r="CL37" s="454"/>
      <c r="CM37" s="454"/>
      <c r="CN37" s="454"/>
      <c r="CO37" s="454"/>
      <c r="CP37" s="454"/>
      <c r="CQ37" s="454"/>
      <c r="CR37" s="454"/>
      <c r="CS37" s="454"/>
      <c r="CT37" s="454"/>
      <c r="CU37" s="454"/>
      <c r="CV37" s="454"/>
      <c r="CW37" s="454"/>
      <c r="CX37" s="454"/>
      <c r="CY37" s="454"/>
      <c r="CZ37" s="454"/>
      <c r="DA37" s="454"/>
      <c r="DB37" s="454"/>
      <c r="DC37" s="454"/>
      <c r="DD37" s="454"/>
      <c r="DE37" s="454"/>
      <c r="DF37" s="454"/>
      <c r="DG37" s="454"/>
      <c r="DH37" s="454"/>
      <c r="DI37" s="454"/>
      <c r="DJ37" s="454"/>
      <c r="DK37" s="454"/>
      <c r="DL37" s="454"/>
      <c r="DM37" s="454"/>
      <c r="DN37" s="454"/>
      <c r="DO37" s="454"/>
      <c r="DP37" s="454"/>
      <c r="DQ37" s="454"/>
      <c r="DR37" s="454"/>
      <c r="DS37" s="454"/>
      <c r="DT37" s="454"/>
      <c r="DU37" s="454"/>
      <c r="DV37" s="454"/>
      <c r="DW37" s="454"/>
      <c r="DX37" s="454"/>
      <c r="DY37" s="454"/>
      <c r="DZ37" s="454"/>
      <c r="EA37" s="454"/>
      <c r="EB37" s="454"/>
      <c r="EC37" s="454"/>
      <c r="ED37" s="454"/>
      <c r="EE37" s="454"/>
      <c r="EF37" s="454"/>
      <c r="EG37" s="454"/>
      <c r="EH37" s="454"/>
      <c r="EI37" s="454"/>
      <c r="EJ37" s="454"/>
      <c r="EK37" s="454"/>
      <c r="EL37" s="454"/>
      <c r="EM37" s="454"/>
      <c r="EN37" s="454"/>
      <c r="EO37" s="454"/>
      <c r="EP37" s="454"/>
      <c r="EQ37" s="454"/>
      <c r="ER37" s="454"/>
      <c r="ES37" s="454"/>
      <c r="ET37" s="454"/>
      <c r="EU37" s="454"/>
      <c r="EV37" s="454"/>
      <c r="EW37" s="454"/>
      <c r="EX37" s="454"/>
      <c r="EY37" s="454"/>
      <c r="EZ37" s="454"/>
      <c r="FA37" s="454"/>
      <c r="FB37" s="454"/>
      <c r="FC37" s="454"/>
      <c r="FD37" s="454"/>
      <c r="FE37" s="454"/>
      <c r="FF37" s="454"/>
      <c r="FG37" s="454"/>
      <c r="FH37" s="454"/>
      <c r="FI37" s="454"/>
      <c r="FJ37" s="454"/>
      <c r="FK37" s="454"/>
      <c r="FL37" s="454"/>
      <c r="FM37" s="454"/>
      <c r="FN37" s="454"/>
      <c r="FO37" s="454"/>
      <c r="FP37" s="454"/>
      <c r="FQ37" s="454"/>
      <c r="FR37" s="454"/>
      <c r="FS37" s="454"/>
      <c r="FT37" s="454"/>
      <c r="FU37" s="454"/>
      <c r="FV37" s="454"/>
      <c r="FW37" s="454"/>
      <c r="FX37" s="454"/>
      <c r="FY37" s="454"/>
      <c r="FZ37" s="454"/>
      <c r="GA37" s="454"/>
      <c r="GB37" s="454"/>
      <c r="GC37" s="454"/>
      <c r="GD37" s="454"/>
      <c r="GE37" s="454"/>
      <c r="GF37" s="454"/>
      <c r="GG37" s="454"/>
      <c r="GH37" s="454"/>
      <c r="GI37" s="454"/>
      <c r="GJ37" s="454"/>
      <c r="GK37" s="454"/>
      <c r="GL37" s="454"/>
      <c r="GM37" s="454"/>
      <c r="GN37" s="454"/>
      <c r="GO37" s="454"/>
      <c r="GP37" s="454"/>
      <c r="GQ37" s="454"/>
      <c r="GR37" s="454"/>
      <c r="GS37" s="454"/>
      <c r="GT37" s="454"/>
      <c r="GU37" s="454"/>
      <c r="GV37" s="454"/>
      <c r="GW37" s="454"/>
      <c r="GX37" s="454"/>
      <c r="GY37" s="454"/>
      <c r="GZ37" s="454"/>
      <c r="HA37" s="454"/>
      <c r="HB37" s="454"/>
      <c r="HC37" s="454"/>
      <c r="HD37" s="454"/>
      <c r="HE37" s="454"/>
      <c r="HF37" s="454"/>
      <c r="HG37" s="454"/>
      <c r="HH37" s="454"/>
      <c r="HI37" s="454"/>
      <c r="HJ37" s="454"/>
      <c r="HK37" s="454"/>
      <c r="HL37" s="454"/>
      <c r="HM37" s="454"/>
      <c r="HN37" s="454"/>
      <c r="HO37" s="454"/>
      <c r="HP37" s="454"/>
      <c r="HQ37" s="454"/>
      <c r="HR37" s="454"/>
      <c r="HS37" s="454"/>
      <c r="HT37" s="454"/>
      <c r="HU37" s="454"/>
      <c r="HV37" s="454"/>
      <c r="HW37" s="454"/>
      <c r="HX37" s="454"/>
      <c r="HY37" s="454"/>
      <c r="HZ37" s="454"/>
      <c r="IA37" s="454"/>
      <c r="IB37" s="454"/>
      <c r="IC37" s="454"/>
      <c r="ID37" s="454"/>
      <c r="IE37" s="454"/>
      <c r="IF37" s="454"/>
      <c r="IG37" s="454"/>
      <c r="IH37" s="454"/>
      <c r="II37" s="454"/>
      <c r="IJ37" s="454"/>
      <c r="IK37" s="454"/>
      <c r="IL37" s="454"/>
      <c r="IM37" s="454"/>
      <c r="IN37" s="454"/>
      <c r="IO37" s="454"/>
      <c r="IP37" s="454"/>
      <c r="IQ37" s="454"/>
      <c r="IR37" s="454"/>
      <c r="IS37" s="454"/>
      <c r="IT37" s="454"/>
      <c r="IU37" s="454"/>
      <c r="IV37" s="454"/>
      <c r="IW37" s="454"/>
      <c r="IX37" s="454"/>
      <c r="IY37" s="454"/>
      <c r="IZ37" s="454"/>
      <c r="JA37" s="454"/>
      <c r="JB37" s="454"/>
      <c r="JC37" s="454"/>
      <c r="JD37" s="454"/>
      <c r="JE37" s="454"/>
      <c r="JF37" s="454"/>
      <c r="JG37" s="454"/>
      <c r="JH37" s="454"/>
      <c r="JI37" s="454"/>
      <c r="JJ37" s="454"/>
      <c r="JK37" s="454"/>
      <c r="JL37" s="454"/>
      <c r="JM37" s="454"/>
      <c r="JN37" s="454"/>
      <c r="JO37" s="454"/>
      <c r="JP37" s="454"/>
      <c r="JQ37" s="454"/>
      <c r="JR37" s="454"/>
      <c r="JS37" s="454"/>
      <c r="JT37" s="454"/>
      <c r="JU37" s="454"/>
      <c r="JV37" s="454"/>
      <c r="JW37" s="454"/>
      <c r="JX37" s="454"/>
      <c r="JY37" s="454"/>
      <c r="JZ37" s="454"/>
      <c r="KA37" s="454"/>
      <c r="KB37" s="454"/>
      <c r="KC37" s="454"/>
      <c r="KD37" s="454"/>
      <c r="KE37" s="454"/>
      <c r="KF37" s="454"/>
      <c r="KG37" s="454"/>
      <c r="KH37" s="454"/>
      <c r="KI37" s="454"/>
      <c r="KJ37" s="454"/>
      <c r="KK37" s="454"/>
      <c r="KL37" s="454"/>
      <c r="KM37" s="454"/>
      <c r="KN37" s="454"/>
      <c r="KO37" s="454"/>
      <c r="KP37" s="454"/>
      <c r="KQ37" s="454"/>
      <c r="KR37" s="454"/>
      <c r="KS37" s="454"/>
      <c r="KT37" s="454"/>
      <c r="KU37" s="454"/>
      <c r="KV37" s="454"/>
      <c r="KW37" s="454"/>
      <c r="KX37" s="454"/>
      <c r="KY37" s="454"/>
      <c r="KZ37" s="454"/>
      <c r="LA37" s="454"/>
      <c r="LB37" s="454"/>
      <c r="LC37" s="454"/>
      <c r="LD37" s="454"/>
      <c r="LE37" s="454"/>
      <c r="LF37" s="454"/>
      <c r="LG37" s="454"/>
      <c r="LH37" s="454"/>
      <c r="LI37" s="454"/>
      <c r="LJ37" s="454"/>
      <c r="LK37" s="454"/>
      <c r="LL37" s="454"/>
      <c r="LM37" s="454"/>
      <c r="LN37" s="1114"/>
      <c r="LO37" s="1114"/>
      <c r="LP37" s="454"/>
      <c r="LQ37" s="454"/>
      <c r="LR37" s="454"/>
      <c r="LS37" s="454"/>
      <c r="LT37" s="454"/>
      <c r="LU37" s="1130"/>
      <c r="LV37" s="1130"/>
      <c r="LW37" s="454"/>
      <c r="LX37" s="454"/>
      <c r="LY37" s="567"/>
      <c r="LZ37" s="567"/>
      <c r="MA37" s="1140"/>
      <c r="MB37" s="567"/>
      <c r="MC37" s="567"/>
      <c r="MD37" s="567"/>
      <c r="ME37" s="567"/>
      <c r="MF37" s="567"/>
      <c r="MG37" s="567"/>
      <c r="MH37" s="567"/>
      <c r="MI37" s="567"/>
      <c r="MJ37" s="567"/>
      <c r="MK37" s="567"/>
      <c r="ML37" s="567"/>
      <c r="MM37" s="567"/>
      <c r="MN37" s="567"/>
      <c r="MO37" s="567"/>
      <c r="MP37" s="567"/>
      <c r="MQ37" s="567"/>
      <c r="MR37" s="567"/>
      <c r="MS37" s="567"/>
      <c r="MT37" s="567"/>
      <c r="MU37" s="567"/>
      <c r="MV37" s="567"/>
      <c r="MW37" s="567"/>
      <c r="MX37" s="567"/>
      <c r="MY37" s="567">
        <v>513</v>
      </c>
      <c r="MZ37" s="567">
        <v>513</v>
      </c>
      <c r="NA37" s="567">
        <v>386</v>
      </c>
    </row>
    <row r="38" spans="1:366" s="388" customFormat="1" ht="12.75">
      <c r="A38" s="710">
        <v>45687</v>
      </c>
      <c r="B38" s="454"/>
      <c r="C38" s="454"/>
      <c r="D38" s="454"/>
      <c r="E38" s="454"/>
      <c r="F38" s="454"/>
      <c r="G38" s="454"/>
      <c r="H38" s="454"/>
      <c r="I38" s="454"/>
      <c r="J38" s="454"/>
      <c r="K38" s="454"/>
      <c r="L38" s="454"/>
      <c r="M38" s="454"/>
      <c r="N38" s="454"/>
      <c r="O38" s="454"/>
      <c r="P38" s="454"/>
      <c r="Q38" s="454"/>
      <c r="R38" s="454"/>
      <c r="S38" s="454"/>
      <c r="T38" s="454"/>
      <c r="U38" s="454"/>
      <c r="V38" s="454"/>
      <c r="W38" s="454"/>
      <c r="X38" s="454"/>
      <c r="Y38" s="454"/>
      <c r="Z38" s="454"/>
      <c r="AA38" s="454"/>
      <c r="AB38" s="454"/>
      <c r="AC38" s="454"/>
      <c r="AD38" s="454"/>
      <c r="AE38" s="454"/>
      <c r="AF38" s="454"/>
      <c r="AG38" s="454"/>
      <c r="AH38" s="454"/>
      <c r="AI38" s="454"/>
      <c r="AJ38" s="454"/>
      <c r="AK38" s="454"/>
      <c r="AL38" s="454"/>
      <c r="AM38" s="454"/>
      <c r="AN38" s="454"/>
      <c r="AO38" s="454"/>
      <c r="AP38" s="454"/>
      <c r="AQ38" s="454"/>
      <c r="AR38" s="454"/>
      <c r="AS38" s="454"/>
      <c r="AT38" s="454"/>
      <c r="AU38" s="454"/>
      <c r="AV38" s="454"/>
      <c r="AW38" s="454"/>
      <c r="AX38" s="454"/>
      <c r="AY38" s="454"/>
      <c r="AZ38" s="454"/>
      <c r="BA38" s="454"/>
      <c r="BB38" s="454"/>
      <c r="BC38" s="454"/>
      <c r="BD38" s="454"/>
      <c r="BE38" s="454"/>
      <c r="BF38" s="454"/>
      <c r="BG38" s="454"/>
      <c r="BH38" s="454"/>
      <c r="BI38" s="454"/>
      <c r="BJ38" s="454"/>
      <c r="BK38" s="454"/>
      <c r="BL38" s="454"/>
      <c r="BM38" s="454"/>
      <c r="BN38" s="454"/>
      <c r="BO38" s="454"/>
      <c r="BP38" s="454"/>
      <c r="BQ38" s="454"/>
      <c r="BR38" s="454"/>
      <c r="BS38" s="454"/>
      <c r="BT38" s="454"/>
      <c r="BU38" s="454"/>
      <c r="BV38" s="454"/>
      <c r="BW38" s="454"/>
      <c r="BX38" s="454"/>
      <c r="BY38" s="454"/>
      <c r="BZ38" s="454"/>
      <c r="CA38" s="454"/>
      <c r="CB38" s="454"/>
      <c r="CC38" s="454"/>
      <c r="CD38" s="454"/>
      <c r="CE38" s="454"/>
      <c r="CF38" s="454"/>
      <c r="CG38" s="454"/>
      <c r="CH38" s="454"/>
      <c r="CI38" s="454"/>
      <c r="CJ38" s="454"/>
      <c r="CK38" s="454"/>
      <c r="CL38" s="454"/>
      <c r="CM38" s="454"/>
      <c r="CN38" s="454"/>
      <c r="CO38" s="454"/>
      <c r="CP38" s="454"/>
      <c r="CQ38" s="454"/>
      <c r="CR38" s="454"/>
      <c r="CS38" s="454"/>
      <c r="CT38" s="454"/>
      <c r="CU38" s="454"/>
      <c r="CV38" s="454"/>
      <c r="CW38" s="454"/>
      <c r="CX38" s="454"/>
      <c r="CY38" s="454"/>
      <c r="CZ38" s="454"/>
      <c r="DA38" s="454"/>
      <c r="DB38" s="454"/>
      <c r="DC38" s="454"/>
      <c r="DD38" s="454"/>
      <c r="DE38" s="454"/>
      <c r="DF38" s="454"/>
      <c r="DG38" s="454"/>
      <c r="DH38" s="454"/>
      <c r="DI38" s="454"/>
      <c r="DJ38" s="454"/>
      <c r="DK38" s="454"/>
      <c r="DL38" s="454"/>
      <c r="DM38" s="454"/>
      <c r="DN38" s="454"/>
      <c r="DO38" s="454"/>
      <c r="DP38" s="454"/>
      <c r="DQ38" s="454"/>
      <c r="DR38" s="454"/>
      <c r="DS38" s="454"/>
      <c r="DT38" s="454"/>
      <c r="DU38" s="454"/>
      <c r="DV38" s="454"/>
      <c r="DW38" s="454"/>
      <c r="DX38" s="454"/>
      <c r="DY38" s="454"/>
      <c r="DZ38" s="454"/>
      <c r="EA38" s="454"/>
      <c r="EB38" s="454"/>
      <c r="EC38" s="454"/>
      <c r="ED38" s="454"/>
      <c r="EE38" s="454"/>
      <c r="EF38" s="454"/>
      <c r="EG38" s="454"/>
      <c r="EH38" s="454"/>
      <c r="EI38" s="454"/>
      <c r="EJ38" s="454"/>
      <c r="EK38" s="454"/>
      <c r="EL38" s="454"/>
      <c r="EM38" s="454"/>
      <c r="EN38" s="454"/>
      <c r="EO38" s="454"/>
      <c r="EP38" s="454"/>
      <c r="EQ38" s="454"/>
      <c r="ER38" s="454"/>
      <c r="ES38" s="454"/>
      <c r="ET38" s="454"/>
      <c r="EU38" s="454"/>
      <c r="EV38" s="454"/>
      <c r="EW38" s="454"/>
      <c r="EX38" s="454"/>
      <c r="EY38" s="454"/>
      <c r="EZ38" s="454"/>
      <c r="FA38" s="454"/>
      <c r="FB38" s="454"/>
      <c r="FC38" s="454"/>
      <c r="FD38" s="454"/>
      <c r="FE38" s="454"/>
      <c r="FF38" s="454"/>
      <c r="FG38" s="454"/>
      <c r="FH38" s="454"/>
      <c r="FI38" s="454"/>
      <c r="FJ38" s="454"/>
      <c r="FK38" s="454"/>
      <c r="FL38" s="454"/>
      <c r="FM38" s="454"/>
      <c r="FN38" s="454"/>
      <c r="FO38" s="454"/>
      <c r="FP38" s="454"/>
      <c r="FQ38" s="454"/>
      <c r="FR38" s="454"/>
      <c r="FS38" s="454"/>
      <c r="FT38" s="454"/>
      <c r="FU38" s="454"/>
      <c r="FV38" s="454"/>
      <c r="FW38" s="454"/>
      <c r="FX38" s="454"/>
      <c r="FY38" s="454"/>
      <c r="FZ38" s="454"/>
      <c r="GA38" s="454"/>
      <c r="GB38" s="454"/>
      <c r="GC38" s="454"/>
      <c r="GD38" s="454"/>
      <c r="GE38" s="454"/>
      <c r="GF38" s="454"/>
      <c r="GG38" s="454"/>
      <c r="GH38" s="454"/>
      <c r="GI38" s="454"/>
      <c r="GJ38" s="454"/>
      <c r="GK38" s="454"/>
      <c r="GL38" s="454"/>
      <c r="GM38" s="454"/>
      <c r="GN38" s="454"/>
      <c r="GO38" s="454"/>
      <c r="GP38" s="454"/>
      <c r="GQ38" s="454"/>
      <c r="GR38" s="454"/>
      <c r="GS38" s="454"/>
      <c r="GT38" s="454"/>
      <c r="GU38" s="454"/>
      <c r="GV38" s="454"/>
      <c r="GW38" s="454"/>
      <c r="GX38" s="454"/>
      <c r="GY38" s="454"/>
      <c r="GZ38" s="454"/>
      <c r="HA38" s="454"/>
      <c r="HB38" s="454"/>
      <c r="HC38" s="454"/>
      <c r="HD38" s="454"/>
      <c r="HE38" s="454"/>
      <c r="HF38" s="454"/>
      <c r="HG38" s="454"/>
      <c r="HH38" s="454"/>
      <c r="HI38" s="454"/>
      <c r="HJ38" s="454"/>
      <c r="HK38" s="454"/>
      <c r="HL38" s="454"/>
      <c r="HM38" s="454"/>
      <c r="HN38" s="454"/>
      <c r="HO38" s="454"/>
      <c r="HP38" s="454"/>
      <c r="HQ38" s="454"/>
      <c r="HR38" s="454"/>
      <c r="HS38" s="454"/>
      <c r="HT38" s="454"/>
      <c r="HU38" s="454"/>
      <c r="HV38" s="454"/>
      <c r="HW38" s="454"/>
      <c r="HX38" s="454"/>
      <c r="HY38" s="454"/>
      <c r="HZ38" s="454"/>
      <c r="IA38" s="454"/>
      <c r="IB38" s="454"/>
      <c r="IC38" s="454"/>
      <c r="ID38" s="454"/>
      <c r="IE38" s="454"/>
      <c r="IF38" s="454"/>
      <c r="IG38" s="454"/>
      <c r="IH38" s="454"/>
      <c r="II38" s="454"/>
      <c r="IJ38" s="454"/>
      <c r="IK38" s="454"/>
      <c r="IL38" s="454"/>
      <c r="IM38" s="454"/>
      <c r="IN38" s="454"/>
      <c r="IO38" s="454"/>
      <c r="IP38" s="454"/>
      <c r="IQ38" s="454"/>
      <c r="IR38" s="454"/>
      <c r="IS38" s="454"/>
      <c r="IT38" s="454"/>
      <c r="IU38" s="454"/>
      <c r="IV38" s="454"/>
      <c r="IW38" s="454"/>
      <c r="IX38" s="454"/>
      <c r="IY38" s="454"/>
      <c r="IZ38" s="454"/>
      <c r="JA38" s="454"/>
      <c r="JB38" s="454"/>
      <c r="JC38" s="454"/>
      <c r="JD38" s="454"/>
      <c r="JE38" s="454"/>
      <c r="JF38" s="454"/>
      <c r="JG38" s="454"/>
      <c r="JH38" s="454"/>
      <c r="JI38" s="454"/>
      <c r="JJ38" s="454"/>
      <c r="JK38" s="454"/>
      <c r="JL38" s="454"/>
      <c r="JM38" s="454"/>
      <c r="JN38" s="454"/>
      <c r="JO38" s="454"/>
      <c r="JP38" s="454"/>
      <c r="JQ38" s="454"/>
      <c r="JR38" s="454"/>
      <c r="JS38" s="454"/>
      <c r="JT38" s="454"/>
      <c r="JU38" s="454"/>
      <c r="JV38" s="454"/>
      <c r="JW38" s="454"/>
      <c r="JX38" s="454"/>
      <c r="JY38" s="454"/>
      <c r="JZ38" s="454"/>
      <c r="KA38" s="454"/>
      <c r="KB38" s="454"/>
      <c r="KC38" s="454"/>
      <c r="KD38" s="454"/>
      <c r="KE38" s="454"/>
      <c r="KF38" s="454"/>
      <c r="KG38" s="454"/>
      <c r="KH38" s="454"/>
      <c r="KI38" s="454"/>
      <c r="KJ38" s="454"/>
      <c r="KK38" s="454"/>
      <c r="KL38" s="454"/>
      <c r="KM38" s="454"/>
      <c r="KN38" s="454"/>
      <c r="KO38" s="454"/>
      <c r="KP38" s="454"/>
      <c r="KQ38" s="454"/>
      <c r="KR38" s="454"/>
      <c r="KS38" s="454"/>
      <c r="KT38" s="454"/>
      <c r="KU38" s="454"/>
      <c r="KV38" s="454"/>
      <c r="KW38" s="454"/>
      <c r="KX38" s="454"/>
      <c r="KY38" s="454"/>
      <c r="KZ38" s="454"/>
      <c r="LA38" s="454"/>
      <c r="LB38" s="454"/>
      <c r="LC38" s="454"/>
      <c r="LD38" s="454"/>
      <c r="LE38" s="454"/>
      <c r="LF38" s="454"/>
      <c r="LG38" s="454"/>
      <c r="LH38" s="454"/>
      <c r="LI38" s="454"/>
      <c r="LJ38" s="454"/>
      <c r="LK38" s="454"/>
      <c r="LL38" s="454"/>
      <c r="LM38" s="454"/>
      <c r="LN38" s="1114"/>
      <c r="LO38" s="1114"/>
      <c r="LP38" s="454"/>
      <c r="LQ38" s="454"/>
      <c r="LR38" s="454"/>
      <c r="LS38" s="454"/>
      <c r="LT38" s="454"/>
      <c r="LU38" s="1130"/>
      <c r="LV38" s="1130"/>
      <c r="LW38" s="454"/>
      <c r="LX38" s="454"/>
      <c r="LY38" s="567"/>
      <c r="LZ38" s="567"/>
      <c r="MA38" s="1140"/>
      <c r="MB38" s="567"/>
      <c r="MC38" s="567"/>
      <c r="MD38" s="567"/>
      <c r="ME38" s="567"/>
      <c r="MF38" s="567"/>
      <c r="MG38" s="567"/>
      <c r="MH38" s="567"/>
      <c r="MI38" s="567"/>
      <c r="MJ38" s="567"/>
      <c r="MK38" s="567"/>
      <c r="ML38" s="567"/>
      <c r="MM38" s="567"/>
      <c r="MN38" s="567"/>
      <c r="MO38" s="567"/>
      <c r="MP38" s="567"/>
      <c r="MQ38" s="567"/>
      <c r="MR38" s="567"/>
      <c r="MS38" s="567"/>
      <c r="MT38" s="567"/>
      <c r="MU38" s="567"/>
      <c r="MV38" s="567"/>
      <c r="MW38" s="567"/>
      <c r="MX38" s="567"/>
      <c r="MY38" s="567"/>
      <c r="MZ38" s="567">
        <v>617</v>
      </c>
      <c r="NA38" s="567">
        <v>617</v>
      </c>
    </row>
    <row r="39" spans="1:366" s="388" customFormat="1" ht="12.75">
      <c r="A39" s="710">
        <v>45688</v>
      </c>
      <c r="B39" s="454"/>
      <c r="C39" s="454"/>
      <c r="D39" s="454"/>
      <c r="E39" s="454"/>
      <c r="F39" s="454"/>
      <c r="G39" s="454"/>
      <c r="H39" s="454"/>
      <c r="I39" s="454"/>
      <c r="J39" s="454"/>
      <c r="K39" s="454"/>
      <c r="L39" s="454"/>
      <c r="M39" s="454"/>
      <c r="N39" s="454"/>
      <c r="O39" s="454"/>
      <c r="P39" s="454"/>
      <c r="Q39" s="454"/>
      <c r="R39" s="454"/>
      <c r="S39" s="454"/>
      <c r="T39" s="454"/>
      <c r="U39" s="454"/>
      <c r="V39" s="454"/>
      <c r="W39" s="454"/>
      <c r="X39" s="454"/>
      <c r="Y39" s="454"/>
      <c r="Z39" s="454"/>
      <c r="AA39" s="454"/>
      <c r="AB39" s="454"/>
      <c r="AC39" s="454"/>
      <c r="AD39" s="454"/>
      <c r="AE39" s="454"/>
      <c r="AF39" s="454"/>
      <c r="AG39" s="454"/>
      <c r="AH39" s="454"/>
      <c r="AI39" s="454"/>
      <c r="AJ39" s="454"/>
      <c r="AK39" s="454"/>
      <c r="AL39" s="454"/>
      <c r="AM39" s="454"/>
      <c r="AN39" s="454"/>
      <c r="AO39" s="454"/>
      <c r="AP39" s="454"/>
      <c r="AQ39" s="454"/>
      <c r="AR39" s="454"/>
      <c r="AS39" s="454"/>
      <c r="AT39" s="454"/>
      <c r="AU39" s="454"/>
      <c r="AV39" s="454"/>
      <c r="AW39" s="454"/>
      <c r="AX39" s="454"/>
      <c r="AY39" s="454"/>
      <c r="AZ39" s="454"/>
      <c r="BA39" s="454"/>
      <c r="BB39" s="454"/>
      <c r="BC39" s="454"/>
      <c r="BD39" s="454"/>
      <c r="BE39" s="454"/>
      <c r="BF39" s="454"/>
      <c r="BG39" s="454"/>
      <c r="BH39" s="454"/>
      <c r="BI39" s="454"/>
      <c r="BJ39" s="454"/>
      <c r="BK39" s="454"/>
      <c r="BL39" s="454"/>
      <c r="BM39" s="454"/>
      <c r="BN39" s="454"/>
      <c r="BO39" s="454"/>
      <c r="BP39" s="454"/>
      <c r="BQ39" s="454"/>
      <c r="BR39" s="454"/>
      <c r="BS39" s="454"/>
      <c r="BT39" s="454"/>
      <c r="BU39" s="454"/>
      <c r="BV39" s="454"/>
      <c r="BW39" s="454"/>
      <c r="BX39" s="454"/>
      <c r="BY39" s="454"/>
      <c r="BZ39" s="454"/>
      <c r="CA39" s="454"/>
      <c r="CB39" s="454"/>
      <c r="CC39" s="454"/>
      <c r="CD39" s="454"/>
      <c r="CE39" s="454"/>
      <c r="CF39" s="454"/>
      <c r="CG39" s="454"/>
      <c r="CH39" s="454"/>
      <c r="CI39" s="454"/>
      <c r="CJ39" s="454"/>
      <c r="CK39" s="454"/>
      <c r="CL39" s="454"/>
      <c r="CM39" s="454"/>
      <c r="CN39" s="454"/>
      <c r="CO39" s="454"/>
      <c r="CP39" s="454"/>
      <c r="CQ39" s="454"/>
      <c r="CR39" s="454"/>
      <c r="CS39" s="454"/>
      <c r="CT39" s="454"/>
      <c r="CU39" s="454"/>
      <c r="CV39" s="454"/>
      <c r="CW39" s="454"/>
      <c r="CX39" s="454"/>
      <c r="CY39" s="454"/>
      <c r="CZ39" s="454"/>
      <c r="DA39" s="454"/>
      <c r="DB39" s="454"/>
      <c r="DC39" s="454"/>
      <c r="DD39" s="454"/>
      <c r="DE39" s="454"/>
      <c r="DF39" s="454"/>
      <c r="DG39" s="454"/>
      <c r="DH39" s="454"/>
      <c r="DI39" s="454"/>
      <c r="DJ39" s="454"/>
      <c r="DK39" s="454"/>
      <c r="DL39" s="454"/>
      <c r="DM39" s="454"/>
      <c r="DN39" s="454"/>
      <c r="DO39" s="454"/>
      <c r="DP39" s="454"/>
      <c r="DQ39" s="454"/>
      <c r="DR39" s="454"/>
      <c r="DS39" s="454"/>
      <c r="DT39" s="454"/>
      <c r="DU39" s="454"/>
      <c r="DV39" s="454"/>
      <c r="DW39" s="454"/>
      <c r="DX39" s="454"/>
      <c r="DY39" s="454"/>
      <c r="DZ39" s="454"/>
      <c r="EA39" s="454"/>
      <c r="EB39" s="454"/>
      <c r="EC39" s="454"/>
      <c r="ED39" s="454"/>
      <c r="EE39" s="454"/>
      <c r="EF39" s="454"/>
      <c r="EG39" s="454"/>
      <c r="EH39" s="454"/>
      <c r="EI39" s="454"/>
      <c r="EJ39" s="454"/>
      <c r="EK39" s="454"/>
      <c r="EL39" s="454"/>
      <c r="EM39" s="454"/>
      <c r="EN39" s="454"/>
      <c r="EO39" s="454"/>
      <c r="EP39" s="454"/>
      <c r="EQ39" s="454"/>
      <c r="ER39" s="454"/>
      <c r="ES39" s="454"/>
      <c r="ET39" s="454"/>
      <c r="EU39" s="454"/>
      <c r="EV39" s="454"/>
      <c r="EW39" s="454"/>
      <c r="EX39" s="454"/>
      <c r="EY39" s="454"/>
      <c r="EZ39" s="454"/>
      <c r="FA39" s="454"/>
      <c r="FB39" s="454"/>
      <c r="FC39" s="454"/>
      <c r="FD39" s="454"/>
      <c r="FE39" s="454"/>
      <c r="FF39" s="454"/>
      <c r="FG39" s="454"/>
      <c r="FH39" s="454"/>
      <c r="FI39" s="454"/>
      <c r="FJ39" s="454"/>
      <c r="FK39" s="454"/>
      <c r="FL39" s="454"/>
      <c r="FM39" s="454"/>
      <c r="FN39" s="454"/>
      <c r="FO39" s="454"/>
      <c r="FP39" s="454"/>
      <c r="FQ39" s="454"/>
      <c r="FR39" s="454"/>
      <c r="FS39" s="454"/>
      <c r="FT39" s="454"/>
      <c r="FU39" s="454"/>
      <c r="FV39" s="454"/>
      <c r="FW39" s="454"/>
      <c r="FX39" s="454"/>
      <c r="FY39" s="454"/>
      <c r="FZ39" s="454"/>
      <c r="GA39" s="454"/>
      <c r="GB39" s="454"/>
      <c r="GC39" s="454"/>
      <c r="GD39" s="454"/>
      <c r="GE39" s="454"/>
      <c r="GF39" s="454"/>
      <c r="GG39" s="454"/>
      <c r="GH39" s="454"/>
      <c r="GI39" s="454"/>
      <c r="GJ39" s="454"/>
      <c r="GK39" s="454"/>
      <c r="GL39" s="454"/>
      <c r="GM39" s="454"/>
      <c r="GN39" s="454"/>
      <c r="GO39" s="454"/>
      <c r="GP39" s="454"/>
      <c r="GQ39" s="454"/>
      <c r="GR39" s="454"/>
      <c r="GS39" s="454"/>
      <c r="GT39" s="454"/>
      <c r="GU39" s="454"/>
      <c r="GV39" s="454"/>
      <c r="GW39" s="454"/>
      <c r="GX39" s="454"/>
      <c r="GY39" s="454"/>
      <c r="GZ39" s="454"/>
      <c r="HA39" s="454"/>
      <c r="HB39" s="454"/>
      <c r="HC39" s="454"/>
      <c r="HD39" s="454"/>
      <c r="HE39" s="454"/>
      <c r="HF39" s="454"/>
      <c r="HG39" s="454"/>
      <c r="HH39" s="454"/>
      <c r="HI39" s="454"/>
      <c r="HJ39" s="454"/>
      <c r="HK39" s="454"/>
      <c r="HL39" s="454"/>
      <c r="HM39" s="454"/>
      <c r="HN39" s="454"/>
      <c r="HO39" s="454"/>
      <c r="HP39" s="454"/>
      <c r="HQ39" s="454"/>
      <c r="HR39" s="454"/>
      <c r="HS39" s="454"/>
      <c r="HT39" s="454"/>
      <c r="HU39" s="454"/>
      <c r="HV39" s="454"/>
      <c r="HW39" s="454"/>
      <c r="HX39" s="454"/>
      <c r="HY39" s="454"/>
      <c r="HZ39" s="454"/>
      <c r="IA39" s="454"/>
      <c r="IB39" s="454"/>
      <c r="IC39" s="454"/>
      <c r="ID39" s="454"/>
      <c r="IE39" s="454"/>
      <c r="IF39" s="454"/>
      <c r="IG39" s="454"/>
      <c r="IH39" s="454"/>
      <c r="II39" s="454"/>
      <c r="IJ39" s="454"/>
      <c r="IK39" s="454"/>
      <c r="IL39" s="454"/>
      <c r="IM39" s="454"/>
      <c r="IN39" s="454"/>
      <c r="IO39" s="454"/>
      <c r="IP39" s="454"/>
      <c r="IQ39" s="454"/>
      <c r="IR39" s="454"/>
      <c r="IS39" s="454"/>
      <c r="IT39" s="454"/>
      <c r="IU39" s="454"/>
      <c r="IV39" s="454"/>
      <c r="IW39" s="454"/>
      <c r="IX39" s="454"/>
      <c r="IY39" s="454"/>
      <c r="IZ39" s="454"/>
      <c r="JA39" s="454"/>
      <c r="JB39" s="454"/>
      <c r="JC39" s="454"/>
      <c r="JD39" s="454"/>
      <c r="JE39" s="454"/>
      <c r="JF39" s="454"/>
      <c r="JG39" s="454"/>
      <c r="JH39" s="454"/>
      <c r="JI39" s="454"/>
      <c r="JJ39" s="454"/>
      <c r="JK39" s="454"/>
      <c r="JL39" s="454"/>
      <c r="JM39" s="454"/>
      <c r="JN39" s="454"/>
      <c r="JO39" s="454"/>
      <c r="JP39" s="454"/>
      <c r="JQ39" s="454"/>
      <c r="JR39" s="454"/>
      <c r="JS39" s="454"/>
      <c r="JT39" s="454"/>
      <c r="JU39" s="454"/>
      <c r="JV39" s="454"/>
      <c r="JW39" s="454"/>
      <c r="JX39" s="454"/>
      <c r="JY39" s="454"/>
      <c r="JZ39" s="454"/>
      <c r="KA39" s="454"/>
      <c r="KB39" s="454"/>
      <c r="KC39" s="454"/>
      <c r="KD39" s="454"/>
      <c r="KE39" s="454"/>
      <c r="KF39" s="454"/>
      <c r="KG39" s="454"/>
      <c r="KH39" s="454"/>
      <c r="KI39" s="454"/>
      <c r="KJ39" s="454"/>
      <c r="KK39" s="454"/>
      <c r="KL39" s="454"/>
      <c r="KM39" s="454"/>
      <c r="KN39" s="454"/>
      <c r="KO39" s="454"/>
      <c r="KP39" s="454"/>
      <c r="KQ39" s="454"/>
      <c r="KR39" s="454"/>
      <c r="KS39" s="454"/>
      <c r="KT39" s="454"/>
      <c r="KU39" s="454"/>
      <c r="KV39" s="454"/>
      <c r="KW39" s="454"/>
      <c r="KX39" s="454"/>
      <c r="KY39" s="454"/>
      <c r="KZ39" s="454"/>
      <c r="LA39" s="454"/>
      <c r="LB39" s="454"/>
      <c r="LC39" s="454"/>
      <c r="LD39" s="454"/>
      <c r="LE39" s="454"/>
      <c r="LF39" s="454"/>
      <c r="LG39" s="454"/>
      <c r="LH39" s="454"/>
      <c r="LI39" s="454"/>
      <c r="LJ39" s="454"/>
      <c r="LK39" s="454"/>
      <c r="LL39" s="454"/>
      <c r="LM39" s="454"/>
      <c r="LN39" s="1114"/>
      <c r="LO39" s="1114"/>
      <c r="LP39" s="454"/>
      <c r="LQ39" s="454"/>
      <c r="LR39" s="454"/>
      <c r="LS39" s="454"/>
      <c r="LT39" s="454"/>
      <c r="LU39" s="1130"/>
      <c r="LV39" s="1130"/>
      <c r="LW39" s="454"/>
      <c r="LX39" s="454"/>
      <c r="LY39" s="567"/>
      <c r="LZ39" s="567"/>
      <c r="MA39" s="1140"/>
      <c r="MB39" s="567"/>
      <c r="MC39" s="567"/>
      <c r="MD39" s="567"/>
      <c r="ME39" s="567"/>
      <c r="MF39" s="567"/>
      <c r="MG39" s="567"/>
      <c r="MH39" s="567"/>
      <c r="MI39" s="567"/>
      <c r="MJ39" s="567"/>
      <c r="MK39" s="567"/>
      <c r="ML39" s="567"/>
      <c r="MM39" s="567"/>
      <c r="MN39" s="567"/>
      <c r="MO39" s="567"/>
      <c r="MP39" s="567"/>
      <c r="MQ39" s="567"/>
      <c r="MR39" s="567"/>
      <c r="MS39" s="567"/>
      <c r="MT39" s="567"/>
      <c r="MU39" s="567"/>
      <c r="MV39" s="567"/>
      <c r="MW39" s="567"/>
      <c r="MX39" s="567"/>
      <c r="MY39" s="567"/>
      <c r="MZ39" s="567"/>
      <c r="NA39" s="567">
        <v>836</v>
      </c>
    </row>
    <row r="40" spans="1:366" ht="12.75">
      <c r="A40" s="75" t="s">
        <v>1193</v>
      </c>
      <c r="B40" s="287">
        <v>921</v>
      </c>
      <c r="C40" s="287">
        <v>109</v>
      </c>
      <c r="D40" s="287">
        <v>0</v>
      </c>
      <c r="E40" s="287">
        <v>810</v>
      </c>
      <c r="F40" s="287">
        <v>55</v>
      </c>
      <c r="G40" s="287">
        <v>23</v>
      </c>
      <c r="H40" s="287">
        <v>820</v>
      </c>
      <c r="I40" s="287">
        <v>820</v>
      </c>
      <c r="J40" s="287">
        <v>380</v>
      </c>
      <c r="K40" s="287">
        <v>0</v>
      </c>
      <c r="L40" s="287">
        <v>0</v>
      </c>
      <c r="M40" s="287">
        <v>0</v>
      </c>
      <c r="N40" s="287">
        <v>157</v>
      </c>
      <c r="O40" s="287">
        <v>848</v>
      </c>
      <c r="P40" s="287">
        <v>848</v>
      </c>
      <c r="Q40" s="287">
        <v>614</v>
      </c>
      <c r="R40" s="287">
        <v>214</v>
      </c>
      <c r="S40" s="287">
        <v>214</v>
      </c>
      <c r="T40" s="287">
        <v>208</v>
      </c>
      <c r="U40" s="287">
        <v>18</v>
      </c>
      <c r="V40" s="287">
        <v>0</v>
      </c>
      <c r="W40" s="287">
        <v>0</v>
      </c>
      <c r="X40" s="287">
        <v>0</v>
      </c>
      <c r="Y40" s="287">
        <v>0</v>
      </c>
      <c r="Z40" s="287">
        <v>0</v>
      </c>
      <c r="AA40" s="287">
        <v>0</v>
      </c>
      <c r="AB40" s="287">
        <v>0</v>
      </c>
      <c r="AC40" s="287">
        <v>79</v>
      </c>
      <c r="AD40" s="287">
        <v>840</v>
      </c>
      <c r="AE40" s="287">
        <v>501</v>
      </c>
      <c r="AF40" s="287">
        <v>0</v>
      </c>
      <c r="AG40" s="287">
        <v>0</v>
      </c>
      <c r="AH40" s="287">
        <v>0</v>
      </c>
      <c r="AI40" s="287">
        <v>256</v>
      </c>
      <c r="AJ40" s="287">
        <v>99</v>
      </c>
      <c r="AK40" s="287">
        <v>36</v>
      </c>
      <c r="AL40" s="287">
        <v>23</v>
      </c>
      <c r="AM40" s="287">
        <v>0</v>
      </c>
      <c r="AN40" s="287">
        <v>0</v>
      </c>
      <c r="AO40" s="287">
        <v>530</v>
      </c>
      <c r="AP40" s="287">
        <v>231</v>
      </c>
      <c r="AQ40" s="287">
        <v>155</v>
      </c>
      <c r="AR40" s="287">
        <v>194</v>
      </c>
      <c r="AS40" s="287">
        <v>194</v>
      </c>
      <c r="AT40" s="287">
        <v>0</v>
      </c>
      <c r="AU40" s="287">
        <v>0</v>
      </c>
      <c r="AV40" s="287">
        <v>0</v>
      </c>
      <c r="AW40" s="287">
        <v>640</v>
      </c>
      <c r="AX40" s="287">
        <v>686</v>
      </c>
      <c r="AY40" s="287">
        <v>763</v>
      </c>
      <c r="AZ40" s="287">
        <v>763</v>
      </c>
      <c r="BA40" s="287">
        <v>619</v>
      </c>
      <c r="BB40" s="287">
        <v>522</v>
      </c>
      <c r="BC40" s="287">
        <v>865</v>
      </c>
      <c r="BD40" s="287">
        <v>851</v>
      </c>
      <c r="BE40" s="287">
        <v>638</v>
      </c>
      <c r="BF40" s="287">
        <v>498</v>
      </c>
      <c r="BG40" s="287">
        <v>498</v>
      </c>
      <c r="BH40" s="287">
        <v>228</v>
      </c>
      <c r="BI40" s="287">
        <v>880</v>
      </c>
      <c r="BJ40" s="287">
        <v>882</v>
      </c>
      <c r="BK40" s="287">
        <v>716</v>
      </c>
      <c r="BL40" s="287">
        <v>896</v>
      </c>
      <c r="BM40" s="287">
        <v>994</v>
      </c>
      <c r="BN40" s="287">
        <v>698</v>
      </c>
      <c r="BO40" s="287">
        <v>460</v>
      </c>
      <c r="BP40" s="287">
        <v>755</v>
      </c>
      <c r="BQ40" s="287">
        <v>801</v>
      </c>
      <c r="BR40" s="287">
        <v>657</v>
      </c>
      <c r="BS40" s="287">
        <v>823</v>
      </c>
      <c r="BT40" s="287">
        <v>927</v>
      </c>
      <c r="BU40" s="287">
        <v>353</v>
      </c>
      <c r="BV40" s="287">
        <v>0</v>
      </c>
      <c r="BW40" s="287">
        <v>72</v>
      </c>
      <c r="BX40" s="287">
        <v>121</v>
      </c>
      <c r="BY40" s="287">
        <v>60</v>
      </c>
      <c r="BZ40" s="287">
        <v>90</v>
      </c>
      <c r="CA40" s="287">
        <v>183</v>
      </c>
      <c r="CB40" s="287">
        <v>106</v>
      </c>
      <c r="CC40" s="287">
        <v>0</v>
      </c>
      <c r="CD40" s="287">
        <v>908</v>
      </c>
      <c r="CE40" s="287">
        <v>520</v>
      </c>
      <c r="CF40" s="287">
        <v>82</v>
      </c>
      <c r="CG40" s="287">
        <v>165</v>
      </c>
      <c r="CH40" s="287">
        <v>92</v>
      </c>
      <c r="CI40" s="287">
        <v>630</v>
      </c>
      <c r="CJ40" s="287">
        <v>538</v>
      </c>
      <c r="CK40" s="287">
        <v>575</v>
      </c>
      <c r="CL40" s="287">
        <v>575</v>
      </c>
      <c r="CM40" s="287">
        <v>1152</v>
      </c>
      <c r="CN40" s="287">
        <v>1152</v>
      </c>
      <c r="CO40" s="287">
        <v>1152</v>
      </c>
      <c r="CP40" s="287">
        <v>1027</v>
      </c>
      <c r="CQ40" s="287">
        <v>1203</v>
      </c>
      <c r="CR40" s="287">
        <v>880</v>
      </c>
      <c r="CS40" s="287">
        <v>1539</v>
      </c>
      <c r="CT40" s="287">
        <v>1397</v>
      </c>
      <c r="CU40" s="287">
        <v>1206</v>
      </c>
      <c r="CV40" s="287">
        <v>1206</v>
      </c>
      <c r="CW40" s="287">
        <v>1457</v>
      </c>
      <c r="CX40" s="287">
        <v>1457</v>
      </c>
      <c r="CY40" s="287">
        <v>1263</v>
      </c>
      <c r="CZ40" s="287">
        <v>1496</v>
      </c>
      <c r="DA40" s="287">
        <v>1785</v>
      </c>
      <c r="DB40" s="287">
        <v>1391</v>
      </c>
      <c r="DC40" s="287">
        <v>1006</v>
      </c>
      <c r="DD40" s="287">
        <v>752</v>
      </c>
      <c r="DE40" s="287">
        <v>55</v>
      </c>
      <c r="DF40" s="287">
        <v>1083</v>
      </c>
      <c r="DG40" s="287">
        <v>1083</v>
      </c>
      <c r="DH40" s="287">
        <v>1694</v>
      </c>
      <c r="DI40" s="287">
        <v>1869</v>
      </c>
      <c r="DJ40" s="287">
        <v>1771</v>
      </c>
      <c r="DK40" s="287">
        <v>2174</v>
      </c>
      <c r="DL40" s="287">
        <v>1443</v>
      </c>
      <c r="DM40" s="287">
        <v>1369</v>
      </c>
      <c r="DN40" s="287">
        <v>2126</v>
      </c>
      <c r="DO40" s="287">
        <v>2758</v>
      </c>
      <c r="DP40" s="287">
        <v>2847</v>
      </c>
      <c r="DQ40" s="287">
        <v>2570</v>
      </c>
      <c r="DR40" s="287">
        <v>2429</v>
      </c>
      <c r="DS40" s="287">
        <v>1551</v>
      </c>
      <c r="DT40" s="287">
        <v>1356</v>
      </c>
      <c r="DU40" s="287">
        <v>1279</v>
      </c>
      <c r="DV40" s="287">
        <v>1460</v>
      </c>
      <c r="DW40" s="287">
        <v>1568</v>
      </c>
      <c r="DX40" s="287">
        <v>1544</v>
      </c>
      <c r="DY40" s="287">
        <v>1368</v>
      </c>
      <c r="DZ40" s="287">
        <v>1086</v>
      </c>
      <c r="EA40" s="287">
        <v>1248</v>
      </c>
      <c r="EB40" s="287">
        <v>1580</v>
      </c>
      <c r="EC40" s="287">
        <v>1447</v>
      </c>
      <c r="ED40" s="287">
        <v>863</v>
      </c>
      <c r="EE40" s="287">
        <v>1016</v>
      </c>
      <c r="EF40" s="287">
        <v>1306</v>
      </c>
      <c r="EG40" s="287">
        <v>1785</v>
      </c>
      <c r="EH40" s="287">
        <v>1785</v>
      </c>
      <c r="EI40" s="287">
        <v>1551</v>
      </c>
      <c r="EJ40" s="287">
        <v>1118</v>
      </c>
      <c r="EK40" s="287">
        <v>1644</v>
      </c>
      <c r="EL40" s="287">
        <v>1640</v>
      </c>
      <c r="EM40" s="287">
        <v>1617</v>
      </c>
      <c r="EN40" s="287">
        <v>1572</v>
      </c>
      <c r="EO40" s="287">
        <v>1363</v>
      </c>
      <c r="EP40" s="287">
        <v>1170</v>
      </c>
      <c r="EQ40" s="287">
        <v>1651</v>
      </c>
      <c r="ER40" s="287">
        <v>1651</v>
      </c>
      <c r="ES40" s="287">
        <v>1618</v>
      </c>
      <c r="ET40" s="287">
        <v>1618</v>
      </c>
      <c r="EU40" s="287">
        <v>879</v>
      </c>
      <c r="EV40" s="287">
        <v>859</v>
      </c>
      <c r="EW40" s="287">
        <v>988</v>
      </c>
      <c r="EX40" s="287">
        <v>973</v>
      </c>
      <c r="EY40" s="287">
        <v>965</v>
      </c>
      <c r="EZ40" s="287">
        <v>965</v>
      </c>
      <c r="FA40" s="287">
        <v>1196</v>
      </c>
      <c r="FB40" s="287">
        <v>1564</v>
      </c>
      <c r="FC40" s="287">
        <v>1229</v>
      </c>
      <c r="FD40" s="287">
        <v>1371</v>
      </c>
      <c r="FE40" s="287">
        <v>1373</v>
      </c>
      <c r="FF40" s="287">
        <v>1208</v>
      </c>
      <c r="FG40" s="287">
        <v>1078</v>
      </c>
      <c r="FH40" s="287">
        <v>1078</v>
      </c>
      <c r="FI40" s="287">
        <v>964</v>
      </c>
      <c r="FJ40" s="287">
        <v>1397</v>
      </c>
      <c r="FK40" s="287">
        <v>1279</v>
      </c>
      <c r="FL40" s="287">
        <v>1956</v>
      </c>
      <c r="FM40" s="287">
        <v>1741</v>
      </c>
      <c r="FN40" s="287">
        <v>1332</v>
      </c>
      <c r="FO40" s="287">
        <v>1096</v>
      </c>
      <c r="FP40" s="287">
        <v>235</v>
      </c>
      <c r="FQ40" s="287">
        <v>789</v>
      </c>
      <c r="FR40" s="287">
        <v>778</v>
      </c>
      <c r="FS40" s="287">
        <v>595</v>
      </c>
      <c r="FT40" s="287">
        <v>619</v>
      </c>
      <c r="FU40" s="287">
        <v>499</v>
      </c>
      <c r="FV40" s="287">
        <v>499</v>
      </c>
      <c r="FW40" s="287">
        <v>0</v>
      </c>
      <c r="FX40" s="287">
        <v>0</v>
      </c>
      <c r="FY40" s="287">
        <v>1027</v>
      </c>
      <c r="FZ40" s="287">
        <v>1041</v>
      </c>
      <c r="GA40" s="287">
        <v>1002</v>
      </c>
      <c r="GB40" s="287">
        <v>900</v>
      </c>
      <c r="GC40" s="287">
        <v>725</v>
      </c>
      <c r="GD40" s="287">
        <v>465</v>
      </c>
      <c r="GE40" s="287">
        <v>939</v>
      </c>
      <c r="GF40" s="287">
        <v>658</v>
      </c>
      <c r="GG40" s="287">
        <v>617</v>
      </c>
      <c r="GH40" s="287">
        <v>691</v>
      </c>
      <c r="GI40" s="287">
        <v>462</v>
      </c>
      <c r="GJ40" s="287">
        <v>1050</v>
      </c>
      <c r="GK40" s="287">
        <v>917</v>
      </c>
      <c r="GL40" s="287">
        <v>766</v>
      </c>
      <c r="GM40" s="287">
        <v>779</v>
      </c>
      <c r="GN40" s="287">
        <v>760</v>
      </c>
      <c r="GO40" s="287">
        <v>680</v>
      </c>
      <c r="GP40" s="287">
        <v>680</v>
      </c>
      <c r="GQ40" s="287">
        <v>271</v>
      </c>
      <c r="GR40" s="287">
        <v>111</v>
      </c>
      <c r="GS40" s="287">
        <v>310</v>
      </c>
      <c r="GT40" s="287">
        <v>304</v>
      </c>
      <c r="GU40" s="287">
        <v>326</v>
      </c>
      <c r="GV40" s="287">
        <v>326</v>
      </c>
      <c r="GW40" s="287">
        <v>179</v>
      </c>
      <c r="GX40" s="287">
        <v>179</v>
      </c>
      <c r="GY40" s="287">
        <v>59</v>
      </c>
      <c r="GZ40" s="287">
        <v>420</v>
      </c>
      <c r="HA40" s="287">
        <v>293</v>
      </c>
      <c r="HB40" s="287">
        <v>360</v>
      </c>
      <c r="HC40" s="287">
        <v>684</v>
      </c>
      <c r="HD40" s="287" t="e">
        <f>SUM(#REF!)</f>
        <v>#REF!</v>
      </c>
      <c r="HE40" s="287" t="e">
        <f>SUM(#REF!)</f>
        <v>#REF!</v>
      </c>
      <c r="HF40" s="287">
        <v>550</v>
      </c>
      <c r="HG40" s="287">
        <v>550</v>
      </c>
      <c r="HH40" s="287">
        <v>900</v>
      </c>
      <c r="HI40" s="287">
        <v>776</v>
      </c>
      <c r="HJ40" s="287">
        <v>948</v>
      </c>
      <c r="HK40" s="287">
        <v>948</v>
      </c>
      <c r="HL40" s="287">
        <v>1645</v>
      </c>
      <c r="HM40" s="287">
        <v>1598</v>
      </c>
      <c r="HN40" s="287">
        <v>1882</v>
      </c>
      <c r="HO40" s="287">
        <v>2264</v>
      </c>
      <c r="HP40" s="287">
        <v>3063</v>
      </c>
      <c r="HQ40" s="287">
        <v>2500</v>
      </c>
      <c r="HR40" s="287">
        <v>2132</v>
      </c>
      <c r="HS40" s="287">
        <v>1544</v>
      </c>
      <c r="HT40" s="287">
        <v>829</v>
      </c>
      <c r="HU40" s="287">
        <v>684</v>
      </c>
      <c r="HV40" s="287">
        <v>803</v>
      </c>
      <c r="HW40" s="287">
        <v>929</v>
      </c>
      <c r="HX40" s="287">
        <v>664</v>
      </c>
      <c r="HY40" s="287">
        <v>616</v>
      </c>
      <c r="HZ40" s="287">
        <v>1899</v>
      </c>
      <c r="IA40" s="287">
        <v>1545</v>
      </c>
      <c r="IB40" s="287">
        <v>2189</v>
      </c>
      <c r="IC40" s="287">
        <v>2165</v>
      </c>
      <c r="ID40" s="287">
        <v>2830</v>
      </c>
      <c r="IE40" s="287">
        <v>2487</v>
      </c>
      <c r="IF40" s="287">
        <v>2006</v>
      </c>
      <c r="IG40" s="287">
        <v>1341</v>
      </c>
      <c r="IH40" s="287">
        <v>1207</v>
      </c>
      <c r="II40" s="287">
        <v>1821</v>
      </c>
      <c r="IJ40" s="287">
        <v>1017</v>
      </c>
      <c r="IK40" s="287">
        <v>1665</v>
      </c>
      <c r="IL40" s="287">
        <v>1167</v>
      </c>
      <c r="IM40" s="287">
        <v>342</v>
      </c>
      <c r="IN40" s="287">
        <v>148</v>
      </c>
      <c r="IO40" s="287">
        <v>986</v>
      </c>
      <c r="IP40" s="287">
        <v>1115</v>
      </c>
      <c r="IQ40" s="287">
        <v>723</v>
      </c>
      <c r="IR40" s="287">
        <v>1173</v>
      </c>
      <c r="IS40" s="287">
        <v>1173</v>
      </c>
      <c r="IT40" s="287">
        <v>1173</v>
      </c>
      <c r="IU40" s="287">
        <v>1104</v>
      </c>
      <c r="IV40" s="287">
        <v>991</v>
      </c>
      <c r="IW40" s="287">
        <v>1273</v>
      </c>
      <c r="IX40" s="287">
        <v>1367</v>
      </c>
      <c r="IY40" s="287">
        <v>1045</v>
      </c>
      <c r="IZ40" s="287">
        <v>1102</v>
      </c>
      <c r="JA40" s="287">
        <v>1102</v>
      </c>
      <c r="JB40" s="287">
        <v>1102</v>
      </c>
      <c r="JC40" s="287">
        <v>2027</v>
      </c>
      <c r="JD40" s="287">
        <v>2455</v>
      </c>
      <c r="JE40" s="287">
        <v>1998</v>
      </c>
      <c r="JF40" s="287">
        <v>3197</v>
      </c>
      <c r="JG40" s="287">
        <v>2836</v>
      </c>
      <c r="JH40" s="287">
        <v>2374</v>
      </c>
      <c r="JI40" s="287">
        <v>1689</v>
      </c>
      <c r="JJ40" s="287">
        <v>920</v>
      </c>
      <c r="JK40" s="287">
        <v>1179</v>
      </c>
      <c r="JL40" s="287">
        <v>955</v>
      </c>
      <c r="JM40" s="287">
        <v>1312</v>
      </c>
      <c r="JN40" s="287">
        <v>1856</v>
      </c>
      <c r="JO40" s="287">
        <v>1856</v>
      </c>
      <c r="JP40" s="287">
        <v>1353</v>
      </c>
      <c r="JQ40" s="287">
        <v>1605</v>
      </c>
      <c r="JR40" s="287">
        <v>2959</v>
      </c>
      <c r="JS40" s="287">
        <v>2724</v>
      </c>
      <c r="JT40" s="287">
        <v>2210</v>
      </c>
      <c r="JU40" s="287">
        <v>2763</v>
      </c>
      <c r="JV40" s="287">
        <v>762</v>
      </c>
      <c r="JW40" s="287">
        <v>889</v>
      </c>
      <c r="JX40" s="287">
        <v>1270</v>
      </c>
      <c r="JY40" s="287">
        <v>1947</v>
      </c>
      <c r="JZ40" s="287">
        <v>1241</v>
      </c>
      <c r="KA40" s="287">
        <v>1173</v>
      </c>
      <c r="KB40" s="287">
        <v>1616</v>
      </c>
      <c r="KC40" s="287">
        <v>1197</v>
      </c>
      <c r="KD40" s="287">
        <v>1197</v>
      </c>
      <c r="KE40" s="287">
        <v>1099</v>
      </c>
      <c r="KF40" s="287">
        <v>550</v>
      </c>
      <c r="KG40" s="287">
        <v>2762</v>
      </c>
      <c r="KH40" s="287">
        <v>3618</v>
      </c>
      <c r="KI40" s="287">
        <v>4105</v>
      </c>
      <c r="KJ40" s="287">
        <v>3911</v>
      </c>
      <c r="KK40" s="287">
        <v>2986</v>
      </c>
      <c r="KL40" s="287">
        <v>3438</v>
      </c>
      <c r="KM40" s="287">
        <v>2456</v>
      </c>
      <c r="KN40" s="287">
        <v>1852</v>
      </c>
      <c r="KO40" s="287">
        <v>1852</v>
      </c>
      <c r="KP40" s="287">
        <v>2003</v>
      </c>
      <c r="KQ40" s="287">
        <v>1224</v>
      </c>
      <c r="KR40" s="287">
        <v>1602</v>
      </c>
      <c r="KS40" s="287">
        <v>2999</v>
      </c>
      <c r="KT40" s="287">
        <v>3994</v>
      </c>
      <c r="KU40" s="287">
        <v>2525</v>
      </c>
      <c r="KV40" s="287">
        <v>2888</v>
      </c>
      <c r="KW40" s="287">
        <v>3697</v>
      </c>
      <c r="KX40" s="287">
        <v>3506</v>
      </c>
      <c r="KY40" s="287">
        <v>2255</v>
      </c>
      <c r="KZ40" s="287">
        <v>2310</v>
      </c>
      <c r="LA40" s="287">
        <v>2859</v>
      </c>
      <c r="LB40" s="287">
        <v>1747</v>
      </c>
      <c r="LC40" s="287">
        <v>1919</v>
      </c>
      <c r="LD40" s="287">
        <v>2522</v>
      </c>
      <c r="LE40" s="287">
        <v>2522</v>
      </c>
      <c r="LF40" s="287">
        <v>2522</v>
      </c>
      <c r="LG40" s="287">
        <v>3520</v>
      </c>
      <c r="LH40" s="287" t="e">
        <f>SUM(#REF!)</f>
        <v>#REF!</v>
      </c>
      <c r="LI40" s="287">
        <v>5097</v>
      </c>
      <c r="LJ40" s="287">
        <v>4501</v>
      </c>
      <c r="LK40" s="287">
        <v>5257</v>
      </c>
      <c r="LL40" s="287">
        <v>5257</v>
      </c>
      <c r="LM40" s="287">
        <v>3828</v>
      </c>
      <c r="LN40" s="1114"/>
      <c r="LO40" s="1114"/>
      <c r="LP40" s="287">
        <v>4331</v>
      </c>
      <c r="LQ40" s="287" t="e">
        <f>SUM(#REF!)</f>
        <v>#REF!</v>
      </c>
      <c r="LR40" s="287">
        <v>3891</v>
      </c>
      <c r="LS40" s="287">
        <v>2989</v>
      </c>
      <c r="LT40" s="287">
        <v>2104</v>
      </c>
      <c r="LU40" s="1130">
        <v>3426</v>
      </c>
      <c r="LV40" s="1130"/>
      <c r="LW40" s="287">
        <v>3185</v>
      </c>
      <c r="LX40" s="287">
        <v>5159</v>
      </c>
      <c r="LY40" s="566">
        <v>5648</v>
      </c>
      <c r="LZ40" s="566">
        <v>5057</v>
      </c>
      <c r="MA40" s="1140" t="e">
        <f>SUM(#REF!)</f>
        <v>#REF!</v>
      </c>
      <c r="MB40" s="566" t="e">
        <f>SUM(#REF!)</f>
        <v>#REF!</v>
      </c>
      <c r="MC40" s="566">
        <v>6207</v>
      </c>
      <c r="MD40" s="566">
        <v>7928</v>
      </c>
      <c r="ME40" s="566">
        <v>8975</v>
      </c>
      <c r="MF40" s="566">
        <v>10332</v>
      </c>
      <c r="MG40" s="566">
        <v>9009</v>
      </c>
      <c r="MH40" s="566">
        <v>9009</v>
      </c>
      <c r="MI40" s="566">
        <v>6449</v>
      </c>
      <c r="MJ40" s="566">
        <v>7494</v>
      </c>
      <c r="MK40" s="566">
        <v>6331</v>
      </c>
      <c r="ML40" s="566">
        <v>6563</v>
      </c>
      <c r="MM40" s="566">
        <v>5844</v>
      </c>
      <c r="MN40" s="566">
        <v>4992</v>
      </c>
      <c r="MO40" s="566">
        <v>4178</v>
      </c>
      <c r="MP40" s="566">
        <v>4104</v>
      </c>
      <c r="MQ40" s="566">
        <v>4137</v>
      </c>
      <c r="MR40" s="566">
        <v>3499</v>
      </c>
      <c r="MS40" s="566">
        <v>2142</v>
      </c>
      <c r="MT40" s="566">
        <v>1983</v>
      </c>
      <c r="MU40" s="566">
        <v>1842</v>
      </c>
      <c r="MV40" s="566">
        <v>1189</v>
      </c>
      <c r="MW40" s="566">
        <v>1477</v>
      </c>
      <c r="MX40" s="566">
        <v>1541</v>
      </c>
      <c r="MY40" s="566">
        <v>1513</v>
      </c>
      <c r="MZ40" s="566">
        <v>1320</v>
      </c>
      <c r="NA40" s="566">
        <v>1839</v>
      </c>
    </row>
    <row r="41" spans="1:366" s="429" customFormat="1" ht="15" customHeight="1">
      <c r="A41" s="458" t="s">
        <v>1194</v>
      </c>
      <c r="B41" s="428"/>
      <c r="C41" s="428"/>
      <c r="D41" s="428"/>
      <c r="E41" s="428"/>
      <c r="F41" s="428"/>
      <c r="G41" s="428"/>
      <c r="H41" s="428"/>
      <c r="I41" s="428"/>
      <c r="J41" s="428"/>
      <c r="K41" s="428"/>
      <c r="L41" s="428"/>
      <c r="M41" s="428"/>
      <c r="N41" s="428"/>
      <c r="O41" s="428"/>
      <c r="P41" s="428"/>
      <c r="Q41" s="428"/>
      <c r="R41" s="428"/>
      <c r="S41" s="428"/>
      <c r="T41" s="428"/>
      <c r="U41" s="428"/>
      <c r="V41" s="428"/>
      <c r="W41" s="428"/>
      <c r="X41" s="428"/>
      <c r="Y41" s="428"/>
      <c r="Z41" s="428"/>
      <c r="AA41" s="428"/>
      <c r="AB41" s="428"/>
      <c r="AC41" s="428"/>
      <c r="AD41" s="428"/>
      <c r="AE41" s="428"/>
      <c r="AF41" s="428"/>
      <c r="AG41" s="428"/>
      <c r="AH41" s="428"/>
      <c r="AI41" s="428"/>
      <c r="AJ41" s="428"/>
      <c r="AK41" s="428"/>
      <c r="AL41" s="428"/>
      <c r="AM41" s="428"/>
      <c r="AN41" s="428"/>
      <c r="AO41" s="428"/>
      <c r="AP41" s="428"/>
      <c r="AQ41" s="428"/>
      <c r="AR41" s="428"/>
      <c r="AS41" s="428"/>
      <c r="AT41" s="428">
        <v>0</v>
      </c>
      <c r="AU41" s="428"/>
      <c r="AV41" s="428"/>
      <c r="AW41" s="428"/>
      <c r="AX41" s="428"/>
      <c r="AY41" s="428"/>
      <c r="AZ41" s="428"/>
      <c r="BA41" s="428"/>
      <c r="BB41" s="428"/>
      <c r="BC41" s="428"/>
      <c r="BD41" s="428"/>
      <c r="BE41" s="428"/>
      <c r="BF41" s="428"/>
      <c r="BG41" s="428"/>
      <c r="BH41" s="428"/>
      <c r="BI41" s="428"/>
      <c r="BJ41" s="428"/>
      <c r="BK41" s="428"/>
      <c r="BL41" s="428"/>
      <c r="BM41" s="428"/>
      <c r="BN41" s="428"/>
      <c r="BO41" s="428"/>
      <c r="BP41" s="428"/>
      <c r="BQ41" s="428"/>
      <c r="BR41" s="428"/>
      <c r="BS41" s="428"/>
      <c r="BT41" s="428"/>
      <c r="BU41" s="428"/>
      <c r="BV41" s="428"/>
      <c r="BW41" s="428"/>
      <c r="BX41" s="428"/>
      <c r="BY41" s="428"/>
      <c r="BZ41" s="428"/>
      <c r="CA41" s="428"/>
      <c r="CB41" s="428"/>
      <c r="CC41" s="428"/>
      <c r="CD41" s="428"/>
      <c r="CE41" s="428"/>
      <c r="CF41" s="428"/>
      <c r="CG41" s="428"/>
      <c r="CH41" s="428"/>
      <c r="CI41" s="428"/>
      <c r="CJ41" s="428"/>
      <c r="CK41" s="428"/>
      <c r="CL41" s="428"/>
      <c r="CM41" s="428"/>
      <c r="CN41" s="428"/>
      <c r="CO41" s="428"/>
      <c r="CP41" s="428"/>
      <c r="CQ41" s="428"/>
      <c r="CR41" s="428"/>
      <c r="CS41" s="428">
        <v>0</v>
      </c>
      <c r="CT41" s="428">
        <v>0</v>
      </c>
      <c r="CU41" s="428">
        <v>0</v>
      </c>
      <c r="CV41" s="428">
        <v>0</v>
      </c>
      <c r="CW41" s="428">
        <v>0</v>
      </c>
      <c r="CX41" s="428">
        <v>0</v>
      </c>
      <c r="CY41" s="428"/>
      <c r="CZ41" s="428"/>
      <c r="DA41" s="428"/>
      <c r="DB41" s="428"/>
      <c r="DC41" s="428"/>
      <c r="DD41" s="428"/>
      <c r="DE41" s="428"/>
      <c r="DF41" s="428"/>
      <c r="DG41" s="428"/>
      <c r="DH41" s="428"/>
      <c r="DI41" s="428"/>
      <c r="DJ41" s="428"/>
      <c r="DK41" s="428"/>
      <c r="DL41" s="428"/>
      <c r="DM41" s="428"/>
      <c r="DN41" s="428"/>
      <c r="DO41" s="428"/>
      <c r="DP41" s="428"/>
      <c r="DQ41" s="428"/>
      <c r="DR41" s="428"/>
      <c r="DS41" s="428"/>
      <c r="DT41" s="428"/>
      <c r="DU41" s="428"/>
      <c r="DV41" s="428"/>
      <c r="DW41" s="428"/>
      <c r="DX41" s="428"/>
      <c r="DY41" s="428"/>
      <c r="DZ41" s="428"/>
      <c r="EA41" s="428"/>
      <c r="EB41" s="428"/>
      <c r="EC41" s="428"/>
      <c r="ED41" s="428"/>
      <c r="EE41" s="428"/>
      <c r="EF41" s="428"/>
      <c r="EG41" s="428"/>
      <c r="EH41" s="428"/>
      <c r="EI41" s="428"/>
      <c r="EJ41" s="428"/>
      <c r="EK41" s="428">
        <v>0</v>
      </c>
      <c r="EL41" s="428"/>
      <c r="EM41" s="428"/>
      <c r="EN41" s="428"/>
      <c r="EO41" s="428"/>
      <c r="EP41" s="428"/>
      <c r="EQ41" s="428"/>
      <c r="ER41" s="428"/>
      <c r="ES41" s="428"/>
      <c r="ET41" s="428"/>
      <c r="EU41" s="428"/>
      <c r="EV41" s="428"/>
      <c r="EW41" s="428"/>
      <c r="EX41" s="428"/>
      <c r="EY41" s="428"/>
      <c r="EZ41" s="428"/>
      <c r="FA41" s="428"/>
      <c r="FB41" s="428"/>
      <c r="FC41" s="428"/>
      <c r="FD41" s="428"/>
      <c r="FE41" s="428"/>
      <c r="FF41" s="428"/>
      <c r="FG41" s="428"/>
      <c r="FH41" s="428"/>
      <c r="FI41" s="428"/>
      <c r="FJ41" s="428"/>
      <c r="FK41" s="428"/>
      <c r="FL41" s="428"/>
      <c r="FM41" s="428"/>
      <c r="FN41" s="428"/>
      <c r="FO41" s="428"/>
      <c r="FP41" s="428"/>
      <c r="FQ41" s="428"/>
      <c r="FR41" s="428"/>
      <c r="FS41" s="428"/>
      <c r="FT41" s="428"/>
      <c r="FU41" s="428"/>
      <c r="FV41" s="428"/>
      <c r="FW41" s="428"/>
      <c r="FX41" s="428"/>
      <c r="FY41" s="428"/>
      <c r="FZ41" s="428"/>
      <c r="GA41" s="428"/>
      <c r="GB41" s="428"/>
      <c r="GC41" s="428"/>
      <c r="GD41" s="428"/>
      <c r="GE41" s="428"/>
      <c r="GF41" s="428"/>
      <c r="GG41" s="428"/>
      <c r="GH41" s="428"/>
      <c r="GI41" s="428"/>
      <c r="GJ41" s="428"/>
      <c r="GK41" s="428"/>
      <c r="GL41" s="428"/>
      <c r="GM41" s="428"/>
      <c r="GN41" s="428"/>
      <c r="GO41" s="428"/>
      <c r="GP41" s="428"/>
      <c r="GQ41" s="428"/>
      <c r="GR41" s="428"/>
      <c r="GS41" s="428"/>
      <c r="GT41" s="428"/>
      <c r="GU41" s="428"/>
      <c r="GV41" s="428"/>
      <c r="GW41" s="428"/>
      <c r="GX41" s="428"/>
      <c r="GY41" s="428"/>
      <c r="GZ41" s="428"/>
      <c r="HA41" s="428"/>
      <c r="HB41" s="428"/>
      <c r="HC41" s="428"/>
      <c r="HD41" s="428"/>
      <c r="HE41" s="428"/>
      <c r="HF41" s="428"/>
      <c r="HG41" s="428"/>
      <c r="HH41" s="428"/>
      <c r="HI41" s="428"/>
      <c r="HJ41" s="428"/>
      <c r="HK41" s="428"/>
      <c r="HL41" s="428"/>
      <c r="HM41" s="428"/>
      <c r="HN41" s="428"/>
      <c r="HO41" s="428"/>
      <c r="HP41" s="428"/>
      <c r="HQ41" s="428"/>
      <c r="HR41" s="428"/>
      <c r="HS41" s="428"/>
      <c r="HT41" s="428"/>
      <c r="HU41" s="428"/>
      <c r="HV41" s="428"/>
      <c r="HW41" s="428"/>
      <c r="HX41" s="428"/>
      <c r="HY41" s="428"/>
      <c r="HZ41" s="428"/>
      <c r="IA41" s="428"/>
      <c r="IB41" s="428"/>
      <c r="IC41" s="428"/>
      <c r="ID41" s="428"/>
      <c r="IE41" s="428"/>
      <c r="IF41" s="428"/>
      <c r="IG41" s="428"/>
      <c r="IH41" s="428"/>
      <c r="II41" s="428"/>
      <c r="IJ41" s="428"/>
      <c r="IK41" s="428"/>
      <c r="IL41" s="428"/>
      <c r="IM41" s="428"/>
      <c r="IN41" s="428"/>
      <c r="IO41" s="428"/>
      <c r="IP41" s="428"/>
      <c r="IQ41" s="428"/>
      <c r="IR41" s="428"/>
      <c r="IS41" s="428"/>
      <c r="IT41" s="428"/>
      <c r="IU41" s="428"/>
      <c r="IV41" s="428"/>
      <c r="IW41" s="428"/>
      <c r="IX41" s="428"/>
      <c r="IY41" s="428"/>
      <c r="IZ41" s="428"/>
      <c r="JA41" s="428"/>
      <c r="JB41" s="428"/>
      <c r="JC41" s="428"/>
      <c r="JD41" s="428"/>
      <c r="JE41" s="428"/>
      <c r="JF41" s="428"/>
      <c r="JG41" s="428"/>
      <c r="JH41" s="428"/>
      <c r="JI41" s="428"/>
      <c r="JJ41" s="428"/>
      <c r="JK41" s="428"/>
      <c r="JL41" s="428"/>
      <c r="JM41" s="428"/>
      <c r="JN41" s="428"/>
      <c r="JO41" s="428"/>
      <c r="JP41" s="428"/>
      <c r="JQ41" s="428"/>
      <c r="JR41" s="428"/>
      <c r="JS41" s="428"/>
      <c r="JT41" s="428"/>
      <c r="JU41" s="428"/>
      <c r="JV41" s="428"/>
      <c r="JW41" s="428"/>
      <c r="JX41" s="428"/>
      <c r="JY41" s="428"/>
      <c r="JZ41" s="428"/>
      <c r="KA41" s="428"/>
      <c r="KB41" s="428"/>
      <c r="KC41" s="428"/>
      <c r="KD41" s="428"/>
      <c r="KE41" s="428"/>
      <c r="KF41" s="428"/>
      <c r="KG41" s="428"/>
      <c r="KH41" s="428"/>
      <c r="KI41" s="428"/>
      <c r="KJ41" s="428"/>
      <c r="KK41" s="428"/>
      <c r="KL41" s="428"/>
      <c r="KM41" s="428"/>
      <c r="KN41" s="428"/>
      <c r="KO41" s="428"/>
      <c r="KP41" s="428"/>
      <c r="KQ41" s="428"/>
      <c r="KR41" s="428"/>
      <c r="KS41" s="428"/>
      <c r="KT41" s="428"/>
      <c r="KU41" s="428"/>
      <c r="KV41" s="428"/>
      <c r="KW41" s="428"/>
      <c r="KX41" s="428"/>
      <c r="KY41" s="428"/>
      <c r="KZ41" s="428"/>
      <c r="LA41" s="428"/>
      <c r="LB41" s="428"/>
      <c r="LC41" s="428"/>
      <c r="LD41" s="428"/>
      <c r="LE41" s="428"/>
      <c r="LF41" s="428"/>
      <c r="LG41" s="428"/>
      <c r="LH41" s="428"/>
      <c r="LI41" s="428"/>
      <c r="LJ41" s="428"/>
      <c r="LK41" s="428"/>
      <c r="LL41" s="428"/>
      <c r="LM41" s="428"/>
      <c r="LN41" s="1114"/>
      <c r="LO41" s="1114"/>
      <c r="LP41" s="428"/>
      <c r="LQ41" s="428"/>
      <c r="LR41" s="428"/>
      <c r="LS41" s="428"/>
      <c r="LT41" s="428"/>
      <c r="LU41" s="1130"/>
      <c r="LV41" s="1130"/>
      <c r="LW41" s="428"/>
      <c r="LX41" s="428"/>
      <c r="LY41" s="568"/>
      <c r="LZ41" s="568"/>
      <c r="MA41" s="1140"/>
      <c r="MB41" s="568"/>
      <c r="MC41" s="568"/>
      <c r="MD41" s="568"/>
      <c r="ME41" s="568"/>
      <c r="MF41" s="568"/>
      <c r="MG41" s="568"/>
      <c r="MH41" s="568"/>
      <c r="MI41" s="568"/>
      <c r="MJ41" s="568"/>
      <c r="MK41" s="568"/>
      <c r="ML41" s="568"/>
      <c r="MM41" s="568"/>
      <c r="MN41" s="568"/>
      <c r="MO41" s="568"/>
      <c r="MP41" s="568"/>
      <c r="MQ41" s="568"/>
      <c r="MR41" s="568"/>
      <c r="MS41" s="568"/>
      <c r="MT41" s="568"/>
      <c r="MU41" s="568"/>
      <c r="MV41" s="568"/>
      <c r="MW41" s="568"/>
      <c r="MX41" s="568"/>
      <c r="MY41" s="568"/>
      <c r="MZ41" s="568"/>
      <c r="NA41" s="568"/>
    </row>
    <row r="42" spans="1:366" s="429" customFormat="1" ht="15" customHeight="1">
      <c r="A42" s="1186">
        <v>45686</v>
      </c>
      <c r="B42" s="454"/>
      <c r="C42" s="454"/>
      <c r="D42" s="454"/>
      <c r="E42" s="454"/>
      <c r="F42" s="454"/>
      <c r="G42" s="454"/>
      <c r="H42" s="454"/>
      <c r="I42" s="454"/>
      <c r="J42" s="454"/>
      <c r="K42" s="454"/>
      <c r="L42" s="454"/>
      <c r="M42" s="454"/>
      <c r="N42" s="454"/>
      <c r="O42" s="454"/>
      <c r="P42" s="454"/>
      <c r="Q42" s="454"/>
      <c r="R42" s="454"/>
      <c r="S42" s="454"/>
      <c r="T42" s="454"/>
      <c r="U42" s="454"/>
      <c r="V42" s="454"/>
      <c r="W42" s="454"/>
      <c r="X42" s="454"/>
      <c r="Y42" s="454"/>
      <c r="Z42" s="454"/>
      <c r="AA42" s="454"/>
      <c r="AB42" s="454"/>
      <c r="AC42" s="454"/>
      <c r="AD42" s="454"/>
      <c r="AE42" s="454"/>
      <c r="AF42" s="454"/>
      <c r="AG42" s="454"/>
      <c r="AH42" s="454"/>
      <c r="AI42" s="454"/>
      <c r="AJ42" s="454"/>
      <c r="AK42" s="454"/>
      <c r="AL42" s="454"/>
      <c r="AM42" s="454"/>
      <c r="AN42" s="454"/>
      <c r="AO42" s="454"/>
      <c r="AP42" s="454"/>
      <c r="AQ42" s="454"/>
      <c r="AR42" s="454"/>
      <c r="AS42" s="454"/>
      <c r="AT42" s="454"/>
      <c r="AU42" s="454"/>
      <c r="AV42" s="454"/>
      <c r="AW42" s="454"/>
      <c r="AX42" s="454"/>
      <c r="AY42" s="454"/>
      <c r="AZ42" s="454"/>
      <c r="BA42" s="454"/>
      <c r="BB42" s="454"/>
      <c r="BC42" s="454"/>
      <c r="BD42" s="454"/>
      <c r="BE42" s="454"/>
      <c r="BF42" s="454"/>
      <c r="BG42" s="454"/>
      <c r="BH42" s="454"/>
      <c r="BI42" s="454"/>
      <c r="BJ42" s="454"/>
      <c r="BK42" s="454"/>
      <c r="BL42" s="454"/>
      <c r="BM42" s="454"/>
      <c r="BN42" s="454"/>
      <c r="BO42" s="454"/>
      <c r="BP42" s="454"/>
      <c r="BQ42" s="454"/>
      <c r="BR42" s="454"/>
      <c r="BS42" s="454"/>
      <c r="BT42" s="454"/>
      <c r="BU42" s="454"/>
      <c r="BV42" s="454"/>
      <c r="BW42" s="454"/>
      <c r="BX42" s="454"/>
      <c r="BY42" s="454"/>
      <c r="BZ42" s="454"/>
      <c r="CA42" s="454"/>
      <c r="CB42" s="454"/>
      <c r="CC42" s="454"/>
      <c r="CD42" s="454"/>
      <c r="CE42" s="454"/>
      <c r="CF42" s="454"/>
      <c r="CG42" s="454"/>
      <c r="CH42" s="454"/>
      <c r="CI42" s="454"/>
      <c r="CJ42" s="454"/>
      <c r="CK42" s="454"/>
      <c r="CL42" s="454"/>
      <c r="CM42" s="454"/>
      <c r="CN42" s="454"/>
      <c r="CO42" s="454"/>
      <c r="CP42" s="454"/>
      <c r="CQ42" s="454"/>
      <c r="CR42" s="454"/>
      <c r="CS42" s="454"/>
      <c r="CT42" s="454"/>
      <c r="CU42" s="454"/>
      <c r="CV42" s="454"/>
      <c r="CW42" s="454"/>
      <c r="CX42" s="454"/>
      <c r="CY42" s="454"/>
      <c r="CZ42" s="454"/>
      <c r="DA42" s="454"/>
      <c r="DB42" s="454"/>
      <c r="DC42" s="454"/>
      <c r="DD42" s="454"/>
      <c r="DE42" s="454"/>
      <c r="DF42" s="454"/>
      <c r="DG42" s="454"/>
      <c r="DH42" s="454"/>
      <c r="DI42" s="454"/>
      <c r="DJ42" s="454"/>
      <c r="DK42" s="454"/>
      <c r="DL42" s="454"/>
      <c r="DM42" s="454"/>
      <c r="DN42" s="454"/>
      <c r="DO42" s="454"/>
      <c r="DP42" s="454"/>
      <c r="DQ42" s="454"/>
      <c r="DR42" s="454"/>
      <c r="DS42" s="454"/>
      <c r="DT42" s="454"/>
      <c r="DU42" s="454"/>
      <c r="DV42" s="454"/>
      <c r="DW42" s="454"/>
      <c r="DX42" s="454"/>
      <c r="DY42" s="454"/>
      <c r="DZ42" s="454"/>
      <c r="EA42" s="454"/>
      <c r="EB42" s="454"/>
      <c r="EC42" s="454"/>
      <c r="ED42" s="454"/>
      <c r="EE42" s="454"/>
      <c r="EF42" s="454"/>
      <c r="EG42" s="454"/>
      <c r="EH42" s="454"/>
      <c r="EI42" s="454"/>
      <c r="EJ42" s="454"/>
      <c r="EK42" s="454"/>
      <c r="EL42" s="454"/>
      <c r="EM42" s="454"/>
      <c r="EN42" s="454"/>
      <c r="EO42" s="454"/>
      <c r="EP42" s="454"/>
      <c r="EQ42" s="454"/>
      <c r="ER42" s="454"/>
      <c r="ES42" s="454"/>
      <c r="ET42" s="454"/>
      <c r="EU42" s="454"/>
      <c r="EV42" s="454"/>
      <c r="EW42" s="454"/>
      <c r="EX42" s="454"/>
      <c r="EY42" s="454"/>
      <c r="EZ42" s="454"/>
      <c r="FA42" s="454"/>
      <c r="FB42" s="454"/>
      <c r="FC42" s="454"/>
      <c r="FD42" s="454"/>
      <c r="FE42" s="454"/>
      <c r="FF42" s="454"/>
      <c r="FG42" s="454"/>
      <c r="FH42" s="454"/>
      <c r="FI42" s="454"/>
      <c r="FJ42" s="454"/>
      <c r="FK42" s="454"/>
      <c r="FL42" s="454"/>
      <c r="FM42" s="454"/>
      <c r="FN42" s="454"/>
      <c r="FO42" s="454"/>
      <c r="FP42" s="454"/>
      <c r="FQ42" s="454"/>
      <c r="FR42" s="454"/>
      <c r="FS42" s="454"/>
      <c r="FT42" s="454"/>
      <c r="FU42" s="454"/>
      <c r="FV42" s="454"/>
      <c r="FW42" s="454"/>
      <c r="FX42" s="454"/>
      <c r="FY42" s="454"/>
      <c r="FZ42" s="454"/>
      <c r="GA42" s="454"/>
      <c r="GB42" s="454"/>
      <c r="GC42" s="454"/>
      <c r="GD42" s="454"/>
      <c r="GE42" s="454"/>
      <c r="GF42" s="454"/>
      <c r="GG42" s="454"/>
      <c r="GH42" s="454"/>
      <c r="GI42" s="454"/>
      <c r="GJ42" s="454"/>
      <c r="GK42" s="454"/>
      <c r="GL42" s="454"/>
      <c r="GM42" s="454"/>
      <c r="GN42" s="454"/>
      <c r="GO42" s="454"/>
      <c r="GP42" s="454"/>
      <c r="GQ42" s="454"/>
      <c r="GR42" s="454"/>
      <c r="GS42" s="454"/>
      <c r="GT42" s="454"/>
      <c r="GU42" s="454"/>
      <c r="GV42" s="454"/>
      <c r="GW42" s="454"/>
      <c r="GX42" s="454"/>
      <c r="GY42" s="454"/>
      <c r="GZ42" s="454"/>
      <c r="HA42" s="454"/>
      <c r="HB42" s="454"/>
      <c r="HC42" s="454"/>
      <c r="HD42" s="454"/>
      <c r="HE42" s="454"/>
      <c r="HF42" s="454"/>
      <c r="HG42" s="454"/>
      <c r="HH42" s="454"/>
      <c r="HI42" s="454"/>
      <c r="HJ42" s="454"/>
      <c r="HK42" s="454"/>
      <c r="HL42" s="454"/>
      <c r="HM42" s="454"/>
      <c r="HN42" s="454"/>
      <c r="HO42" s="454"/>
      <c r="HP42" s="454"/>
      <c r="HQ42" s="454"/>
      <c r="HR42" s="454"/>
      <c r="HS42" s="454"/>
      <c r="HT42" s="454"/>
      <c r="HU42" s="454"/>
      <c r="HV42" s="454"/>
      <c r="HW42" s="454"/>
      <c r="HX42" s="454"/>
      <c r="HY42" s="454"/>
      <c r="HZ42" s="454"/>
      <c r="IA42" s="454"/>
      <c r="IB42" s="454"/>
      <c r="IC42" s="454"/>
      <c r="ID42" s="454"/>
      <c r="IE42" s="454"/>
      <c r="IF42" s="454"/>
      <c r="IG42" s="454"/>
      <c r="IH42" s="454"/>
      <c r="II42" s="454"/>
      <c r="IJ42" s="454"/>
      <c r="IK42" s="454"/>
      <c r="IL42" s="454"/>
      <c r="IM42" s="454"/>
      <c r="IN42" s="454"/>
      <c r="IO42" s="454"/>
      <c r="IP42" s="454"/>
      <c r="IQ42" s="454"/>
      <c r="IR42" s="454"/>
      <c r="IS42" s="454"/>
      <c r="IT42" s="454"/>
      <c r="IU42" s="454"/>
      <c r="IV42" s="454"/>
      <c r="IW42" s="454"/>
      <c r="IX42" s="454"/>
      <c r="IY42" s="454"/>
      <c r="IZ42" s="454"/>
      <c r="JA42" s="454"/>
      <c r="JB42" s="454"/>
      <c r="JC42" s="454"/>
      <c r="JD42" s="454"/>
      <c r="JE42" s="454"/>
      <c r="JF42" s="454"/>
      <c r="JG42" s="454"/>
      <c r="JH42" s="454"/>
      <c r="JI42" s="454"/>
      <c r="JJ42" s="454"/>
      <c r="JK42" s="454"/>
      <c r="JL42" s="454"/>
      <c r="JM42" s="454"/>
      <c r="JN42" s="454"/>
      <c r="JO42" s="454"/>
      <c r="JP42" s="454"/>
      <c r="JQ42" s="454"/>
      <c r="JR42" s="454"/>
      <c r="JS42" s="454"/>
      <c r="JT42" s="454"/>
      <c r="JU42" s="454"/>
      <c r="JV42" s="454"/>
      <c r="JW42" s="454"/>
      <c r="JX42" s="454"/>
      <c r="JY42" s="454"/>
      <c r="JZ42" s="454"/>
      <c r="KA42" s="454"/>
      <c r="KB42" s="454"/>
      <c r="KC42" s="454"/>
      <c r="KD42" s="454"/>
      <c r="KE42" s="454"/>
      <c r="KF42" s="454"/>
      <c r="KG42" s="454"/>
      <c r="KH42" s="454"/>
      <c r="KI42" s="454"/>
      <c r="KJ42" s="454"/>
      <c r="KK42" s="454"/>
      <c r="KL42" s="454"/>
      <c r="KM42" s="454"/>
      <c r="KN42" s="454"/>
      <c r="KO42" s="454"/>
      <c r="KP42" s="454"/>
      <c r="KQ42" s="454"/>
      <c r="KR42" s="454"/>
      <c r="KS42" s="454"/>
      <c r="KT42" s="454"/>
      <c r="KU42" s="454"/>
      <c r="KV42" s="454"/>
      <c r="KW42" s="454"/>
      <c r="KX42" s="454"/>
      <c r="KY42" s="454"/>
      <c r="KZ42" s="454"/>
      <c r="LA42" s="454"/>
      <c r="LB42" s="454"/>
      <c r="LC42" s="454"/>
      <c r="LD42" s="454"/>
      <c r="LE42" s="454"/>
      <c r="LF42" s="454"/>
      <c r="LG42" s="454"/>
      <c r="LH42" s="454"/>
      <c r="LI42" s="454"/>
      <c r="LJ42" s="454"/>
      <c r="LK42" s="454"/>
      <c r="LL42" s="454"/>
      <c r="LM42" s="454"/>
      <c r="LN42" s="454"/>
      <c r="LO42" s="454"/>
      <c r="LP42" s="454"/>
      <c r="LQ42" s="454"/>
      <c r="LR42" s="454"/>
      <c r="LS42" s="454"/>
      <c r="LT42" s="454"/>
      <c r="LU42" s="454"/>
      <c r="LV42" s="454"/>
      <c r="LW42" s="454"/>
      <c r="LX42" s="454"/>
      <c r="LY42" s="567"/>
      <c r="LZ42" s="567"/>
      <c r="MA42" s="567"/>
      <c r="MB42" s="567"/>
      <c r="MC42" s="567"/>
      <c r="MD42" s="567"/>
      <c r="ME42" s="567"/>
      <c r="MF42" s="567"/>
      <c r="MG42" s="567"/>
      <c r="MH42" s="567"/>
      <c r="MI42" s="567"/>
      <c r="MJ42" s="567"/>
      <c r="MK42" s="567"/>
      <c r="ML42" s="567"/>
      <c r="MM42" s="567"/>
      <c r="MN42" s="567"/>
      <c r="MO42" s="567"/>
      <c r="MP42" s="567"/>
      <c r="MQ42" s="567"/>
      <c r="MR42" s="567"/>
      <c r="MS42" s="567"/>
      <c r="MT42" s="567"/>
      <c r="MU42" s="567"/>
      <c r="MV42" s="567"/>
      <c r="MW42" s="567">
        <v>27</v>
      </c>
      <c r="MX42" s="567">
        <v>24</v>
      </c>
      <c r="MY42" s="567">
        <v>9</v>
      </c>
      <c r="MZ42" s="567"/>
      <c r="NA42" s="567">
        <v>12</v>
      </c>
    </row>
    <row r="43" spans="1:366" ht="15" customHeight="1">
      <c r="A43" s="425" t="s">
        <v>1195</v>
      </c>
      <c r="B43" s="426">
        <v>55</v>
      </c>
      <c r="C43" s="426">
        <v>40</v>
      </c>
      <c r="D43" s="426">
        <v>0</v>
      </c>
      <c r="E43" s="426">
        <v>47</v>
      </c>
      <c r="F43" s="426">
        <v>62</v>
      </c>
      <c r="G43" s="426">
        <v>0</v>
      </c>
      <c r="H43" s="426">
        <v>0</v>
      </c>
      <c r="I43" s="426">
        <v>0</v>
      </c>
      <c r="J43" s="426">
        <v>54</v>
      </c>
      <c r="K43" s="426">
        <v>11</v>
      </c>
      <c r="L43" s="426"/>
      <c r="M43" s="426">
        <v>6</v>
      </c>
      <c r="N43" s="426">
        <v>0</v>
      </c>
      <c r="O43" s="426">
        <v>0</v>
      </c>
      <c r="P43" s="426">
        <v>0</v>
      </c>
      <c r="Q43" s="426">
        <v>28</v>
      </c>
      <c r="R43" s="426">
        <v>54</v>
      </c>
      <c r="S43" s="426">
        <v>25</v>
      </c>
      <c r="T43" s="426">
        <v>0</v>
      </c>
      <c r="U43" s="426">
        <v>20</v>
      </c>
      <c r="V43" s="426">
        <v>0</v>
      </c>
      <c r="W43" s="426">
        <v>0</v>
      </c>
      <c r="X43" s="426">
        <v>0</v>
      </c>
      <c r="Y43" s="426">
        <v>0</v>
      </c>
      <c r="Z43" s="426">
        <v>0</v>
      </c>
      <c r="AA43" s="426">
        <v>15</v>
      </c>
      <c r="AB43" s="426">
        <v>0</v>
      </c>
      <c r="AC43" s="426">
        <v>0</v>
      </c>
      <c r="AD43" s="426">
        <v>10</v>
      </c>
      <c r="AE43" s="426">
        <v>14</v>
      </c>
      <c r="AF43" s="426">
        <v>0</v>
      </c>
      <c r="AG43" s="426">
        <v>22</v>
      </c>
      <c r="AH43" s="426">
        <v>8</v>
      </c>
      <c r="AI43" s="426">
        <v>32</v>
      </c>
      <c r="AJ43" s="426">
        <v>5</v>
      </c>
      <c r="AK43" s="426">
        <v>0</v>
      </c>
      <c r="AL43" s="426">
        <v>0</v>
      </c>
      <c r="AM43" s="426">
        <v>0</v>
      </c>
      <c r="AN43" s="426">
        <v>10</v>
      </c>
      <c r="AO43" s="426">
        <v>24</v>
      </c>
      <c r="AP43" s="426">
        <v>49</v>
      </c>
      <c r="AQ43" s="426">
        <v>30</v>
      </c>
      <c r="AR43" s="426">
        <v>7</v>
      </c>
      <c r="AS43" s="426">
        <v>7</v>
      </c>
      <c r="AT43" s="426">
        <v>0</v>
      </c>
      <c r="AU43" s="426">
        <v>5</v>
      </c>
      <c r="AV43" s="426">
        <v>5</v>
      </c>
      <c r="AW43" s="426">
        <v>16</v>
      </c>
      <c r="AX43" s="426">
        <v>16</v>
      </c>
      <c r="AY43" s="426">
        <v>16</v>
      </c>
      <c r="AZ43" s="426">
        <v>16</v>
      </c>
      <c r="BA43" s="426">
        <v>0</v>
      </c>
      <c r="BB43" s="426">
        <v>0</v>
      </c>
      <c r="BC43" s="426">
        <v>0</v>
      </c>
      <c r="BD43" s="426">
        <v>10</v>
      </c>
      <c r="BE43" s="426">
        <v>11</v>
      </c>
      <c r="BF43" s="426">
        <v>44</v>
      </c>
      <c r="BG43" s="426">
        <v>44</v>
      </c>
      <c r="BH43" s="426">
        <v>58</v>
      </c>
      <c r="BI43" s="426">
        <v>61</v>
      </c>
      <c r="BJ43" s="426">
        <v>0</v>
      </c>
      <c r="BK43" s="426">
        <v>0</v>
      </c>
      <c r="BL43" s="426">
        <v>0</v>
      </c>
      <c r="BM43" s="426">
        <v>19</v>
      </c>
      <c r="BN43" s="426">
        <v>19</v>
      </c>
      <c r="BO43" s="426">
        <v>34</v>
      </c>
      <c r="BP43" s="426">
        <v>0</v>
      </c>
      <c r="BQ43" s="426">
        <v>5</v>
      </c>
      <c r="BR43" s="426">
        <v>10</v>
      </c>
      <c r="BS43" s="426">
        <v>70</v>
      </c>
      <c r="BT43" s="426">
        <v>36</v>
      </c>
      <c r="BU43" s="426">
        <v>7</v>
      </c>
      <c r="BV43" s="426">
        <v>39</v>
      </c>
      <c r="BW43" s="426">
        <v>4</v>
      </c>
      <c r="BX43" s="426">
        <v>12</v>
      </c>
      <c r="BY43" s="426">
        <v>2</v>
      </c>
      <c r="BZ43" s="426">
        <v>0</v>
      </c>
      <c r="CA43" s="426">
        <v>0</v>
      </c>
      <c r="CB43" s="426">
        <v>0</v>
      </c>
      <c r="CC43" s="426">
        <v>0</v>
      </c>
      <c r="CD43" s="426">
        <v>2</v>
      </c>
      <c r="CE43" s="426">
        <v>13</v>
      </c>
      <c r="CF43" s="426">
        <v>0</v>
      </c>
      <c r="CG43" s="426">
        <v>23</v>
      </c>
      <c r="CH43" s="426">
        <v>2</v>
      </c>
      <c r="CI43" s="426">
        <v>2</v>
      </c>
      <c r="CJ43" s="426">
        <v>0</v>
      </c>
      <c r="CK43" s="426">
        <v>0</v>
      </c>
      <c r="CL43" s="426">
        <v>0</v>
      </c>
      <c r="CM43" s="426">
        <v>3</v>
      </c>
      <c r="CN43" s="426">
        <v>3</v>
      </c>
      <c r="CO43" s="426">
        <v>3</v>
      </c>
      <c r="CP43" s="426">
        <v>0</v>
      </c>
      <c r="CQ43" s="426">
        <v>0</v>
      </c>
      <c r="CR43" s="426">
        <v>18</v>
      </c>
      <c r="CS43" s="426">
        <v>0</v>
      </c>
      <c r="CT43" s="426">
        <v>0</v>
      </c>
      <c r="CU43" s="426">
        <v>0</v>
      </c>
      <c r="CV43" s="426">
        <v>0</v>
      </c>
      <c r="CW43" s="426">
        <v>0</v>
      </c>
      <c r="CX43" s="426">
        <v>0</v>
      </c>
      <c r="CY43" s="426">
        <v>0</v>
      </c>
      <c r="CZ43" s="426">
        <v>4</v>
      </c>
      <c r="DA43" s="426">
        <v>5</v>
      </c>
      <c r="DB43" s="426">
        <v>0</v>
      </c>
      <c r="DC43" s="426">
        <v>2</v>
      </c>
      <c r="DD43" s="426">
        <v>4</v>
      </c>
      <c r="DE43" s="426">
        <v>6</v>
      </c>
      <c r="DF43" s="426">
        <v>3</v>
      </c>
      <c r="DG43" s="426">
        <v>3</v>
      </c>
      <c r="DH43" s="426">
        <v>3</v>
      </c>
      <c r="DI43" s="426">
        <v>3</v>
      </c>
      <c r="DJ43" s="426">
        <v>2</v>
      </c>
      <c r="DK43" s="426">
        <v>4</v>
      </c>
      <c r="DL43" s="426">
        <v>1</v>
      </c>
      <c r="DM43" s="426">
        <v>1</v>
      </c>
      <c r="DN43" s="426">
        <v>4</v>
      </c>
      <c r="DO43" s="426">
        <v>5</v>
      </c>
      <c r="DP43" s="426">
        <v>5</v>
      </c>
      <c r="DQ43" s="426">
        <v>17</v>
      </c>
      <c r="DR43" s="426">
        <v>17</v>
      </c>
      <c r="DS43" s="426">
        <v>38</v>
      </c>
      <c r="DT43" s="426">
        <v>15</v>
      </c>
      <c r="DU43" s="426">
        <v>6</v>
      </c>
      <c r="DV43" s="426">
        <v>3</v>
      </c>
      <c r="DW43" s="426">
        <v>2</v>
      </c>
      <c r="DX43" s="426">
        <v>2</v>
      </c>
      <c r="DY43" s="426">
        <v>12</v>
      </c>
      <c r="DZ43" s="426">
        <v>7</v>
      </c>
      <c r="EA43" s="426">
        <v>16</v>
      </c>
      <c r="EB43" s="426"/>
      <c r="EC43" s="426">
        <v>7</v>
      </c>
      <c r="ED43" s="426">
        <v>7</v>
      </c>
      <c r="EE43" s="426">
        <v>3</v>
      </c>
      <c r="EF43" s="426">
        <v>3</v>
      </c>
      <c r="EG43" s="426">
        <v>13</v>
      </c>
      <c r="EH43" s="426">
        <v>20</v>
      </c>
      <c r="EI43" s="426">
        <v>17</v>
      </c>
      <c r="EJ43" s="426">
        <f>SUM(EJ41:EJ41)</f>
        <v>0</v>
      </c>
      <c r="EK43" s="426">
        <f>SUM(EK41:EK41)</f>
        <v>0</v>
      </c>
      <c r="EL43" s="426">
        <v>4</v>
      </c>
      <c r="EM43" s="426">
        <v>4</v>
      </c>
      <c r="EN43" s="426">
        <v>13</v>
      </c>
      <c r="EO43" s="426">
        <v>27</v>
      </c>
      <c r="EP43" s="426">
        <v>0</v>
      </c>
      <c r="EQ43" s="426">
        <v>0</v>
      </c>
      <c r="ER43" s="426">
        <v>0</v>
      </c>
      <c r="ES43" s="426">
        <v>8</v>
      </c>
      <c r="ET43" s="426">
        <v>8</v>
      </c>
      <c r="EU43" s="426">
        <v>40</v>
      </c>
      <c r="EV43" s="426">
        <v>27</v>
      </c>
      <c r="EW43" s="426">
        <v>6</v>
      </c>
      <c r="EX43" s="426">
        <v>7</v>
      </c>
      <c r="EY43" s="426">
        <v>21</v>
      </c>
      <c r="EZ43" s="426">
        <v>21</v>
      </c>
      <c r="FA43" s="426">
        <v>21</v>
      </c>
      <c r="FB43" s="426">
        <v>45</v>
      </c>
      <c r="FC43" s="426">
        <v>66</v>
      </c>
      <c r="FD43" s="426">
        <v>48</v>
      </c>
      <c r="FE43" s="426">
        <v>0</v>
      </c>
      <c r="FF43" s="426">
        <v>8</v>
      </c>
      <c r="FG43" s="426">
        <v>8</v>
      </c>
      <c r="FH43" s="426">
        <v>8</v>
      </c>
      <c r="FI43" s="426">
        <v>3</v>
      </c>
      <c r="FJ43" s="426">
        <v>0</v>
      </c>
      <c r="FK43" s="426">
        <v>0</v>
      </c>
      <c r="FL43" s="426">
        <v>29</v>
      </c>
      <c r="FM43" s="426">
        <v>47</v>
      </c>
      <c r="FN43" s="426">
        <v>0</v>
      </c>
      <c r="FO43" s="426">
        <v>2</v>
      </c>
      <c r="FP43" s="426">
        <v>18</v>
      </c>
      <c r="FQ43" s="426">
        <v>18</v>
      </c>
      <c r="FR43" s="426">
        <v>9</v>
      </c>
      <c r="FS43" s="426">
        <v>6</v>
      </c>
      <c r="FT43" s="426">
        <v>6</v>
      </c>
      <c r="FU43" s="426">
        <v>6</v>
      </c>
      <c r="FV43" s="426">
        <v>6</v>
      </c>
      <c r="FW43" s="426">
        <v>9</v>
      </c>
      <c r="FX43" s="426">
        <v>0</v>
      </c>
      <c r="FY43" s="426">
        <v>0</v>
      </c>
      <c r="FZ43" s="426">
        <v>0</v>
      </c>
      <c r="GA43" s="426">
        <v>0</v>
      </c>
      <c r="GB43" s="426">
        <v>0</v>
      </c>
      <c r="GC43" s="426">
        <v>7</v>
      </c>
      <c r="GD43" s="426">
        <v>0</v>
      </c>
      <c r="GE43" s="426">
        <v>7</v>
      </c>
      <c r="GF43" s="426">
        <v>8</v>
      </c>
      <c r="GG43" s="426">
        <v>15</v>
      </c>
      <c r="GH43" s="426">
        <v>15</v>
      </c>
      <c r="GI43" s="426">
        <v>0</v>
      </c>
      <c r="GJ43" s="426">
        <v>0</v>
      </c>
      <c r="GK43" s="426">
        <v>0</v>
      </c>
      <c r="GL43" s="426">
        <v>3</v>
      </c>
      <c r="GM43" s="426">
        <v>0</v>
      </c>
      <c r="GN43" s="426">
        <v>6</v>
      </c>
      <c r="GO43" s="426">
        <v>6</v>
      </c>
      <c r="GP43" s="426">
        <v>6</v>
      </c>
      <c r="GQ43" s="426">
        <v>15</v>
      </c>
      <c r="GR43" s="426">
        <v>3</v>
      </c>
      <c r="GS43" s="426">
        <v>12</v>
      </c>
      <c r="GT43" s="426">
        <v>4</v>
      </c>
      <c r="GU43" s="426">
        <v>2</v>
      </c>
      <c r="GV43" s="426">
        <v>2</v>
      </c>
      <c r="GW43" s="426">
        <v>7</v>
      </c>
      <c r="GX43" s="426">
        <v>7</v>
      </c>
      <c r="GY43" s="426">
        <v>3</v>
      </c>
      <c r="GZ43" s="426">
        <v>3</v>
      </c>
      <c r="HA43" s="426">
        <v>2</v>
      </c>
      <c r="HB43" s="426">
        <v>2</v>
      </c>
      <c r="HC43" s="426">
        <v>0</v>
      </c>
      <c r="HD43" s="426">
        <v>0</v>
      </c>
      <c r="HE43" s="426">
        <v>0</v>
      </c>
      <c r="HF43" s="426">
        <v>2</v>
      </c>
      <c r="HG43" s="426">
        <v>2</v>
      </c>
      <c r="HH43" s="426">
        <v>2</v>
      </c>
      <c r="HI43" s="426">
        <v>0</v>
      </c>
      <c r="HJ43" s="426">
        <v>0</v>
      </c>
      <c r="HK43" s="426">
        <v>0</v>
      </c>
      <c r="HL43" s="426">
        <v>0</v>
      </c>
      <c r="HM43" s="426">
        <v>0</v>
      </c>
      <c r="HN43" s="426">
        <v>0</v>
      </c>
      <c r="HO43" s="426">
        <v>15</v>
      </c>
      <c r="HP43" s="426">
        <v>0</v>
      </c>
      <c r="HQ43" s="426">
        <v>50</v>
      </c>
      <c r="HR43" s="426">
        <v>50</v>
      </c>
      <c r="HS43" s="426">
        <v>111</v>
      </c>
      <c r="HT43" s="426">
        <v>130</v>
      </c>
      <c r="HU43" s="426">
        <v>101</v>
      </c>
      <c r="HV43" s="426">
        <v>41</v>
      </c>
      <c r="HW43" s="426">
        <v>0</v>
      </c>
      <c r="HX43" s="426">
        <v>0</v>
      </c>
      <c r="HY43" s="426">
        <v>0</v>
      </c>
      <c r="HZ43" s="426">
        <v>0</v>
      </c>
      <c r="IA43" s="426">
        <v>23</v>
      </c>
      <c r="IB43" s="426">
        <v>40</v>
      </c>
      <c r="IC43" s="426">
        <v>0</v>
      </c>
      <c r="ID43" s="426">
        <v>0</v>
      </c>
      <c r="IE43" s="426">
        <v>51</v>
      </c>
      <c r="IF43" s="426">
        <v>101</v>
      </c>
      <c r="IG43" s="426">
        <v>151</v>
      </c>
      <c r="IH43" s="426">
        <v>110</v>
      </c>
      <c r="II43" s="426">
        <v>130</v>
      </c>
      <c r="IJ43" s="426">
        <v>158</v>
      </c>
      <c r="IK43" s="426">
        <v>185</v>
      </c>
      <c r="IL43" s="426">
        <v>338</v>
      </c>
      <c r="IM43" s="426">
        <v>338</v>
      </c>
      <c r="IN43" s="426">
        <v>346</v>
      </c>
      <c r="IO43" s="426">
        <v>346</v>
      </c>
      <c r="IP43" s="426">
        <v>278</v>
      </c>
      <c r="IQ43" s="426">
        <v>228</v>
      </c>
      <c r="IR43" s="426">
        <v>5</v>
      </c>
      <c r="IS43" s="426">
        <v>5</v>
      </c>
      <c r="IT43" s="426">
        <v>5</v>
      </c>
      <c r="IU43" s="426">
        <v>5</v>
      </c>
      <c r="IV43" s="426">
        <v>0</v>
      </c>
      <c r="IW43" s="426">
        <v>17</v>
      </c>
      <c r="IX43" s="426">
        <v>14</v>
      </c>
      <c r="IY43" s="426">
        <v>24</v>
      </c>
      <c r="IZ43" s="426">
        <v>49</v>
      </c>
      <c r="JA43" s="426">
        <v>49</v>
      </c>
      <c r="JB43" s="426">
        <v>49</v>
      </c>
      <c r="JC43" s="426">
        <v>76</v>
      </c>
      <c r="JD43" s="426">
        <v>28</v>
      </c>
      <c r="JE43" s="426">
        <v>17</v>
      </c>
      <c r="JF43" s="426">
        <v>63</v>
      </c>
      <c r="JG43" s="426">
        <v>63</v>
      </c>
      <c r="JH43" s="426">
        <v>63</v>
      </c>
      <c r="JI43" s="426">
        <v>87</v>
      </c>
      <c r="JJ43" s="426">
        <v>78</v>
      </c>
      <c r="JK43" s="426">
        <v>137</v>
      </c>
      <c r="JL43" s="426">
        <v>135</v>
      </c>
      <c r="JM43" s="426">
        <v>131</v>
      </c>
      <c r="JN43" s="426">
        <v>131</v>
      </c>
      <c r="JO43" s="426">
        <v>131</v>
      </c>
      <c r="JP43" s="426">
        <v>91</v>
      </c>
      <c r="JQ43" s="426">
        <v>174</v>
      </c>
      <c r="JR43" s="426">
        <v>166</v>
      </c>
      <c r="JS43" s="426">
        <v>214</v>
      </c>
      <c r="JT43" s="426">
        <v>231</v>
      </c>
      <c r="JU43" s="426">
        <v>119</v>
      </c>
      <c r="JV43" s="426">
        <v>119</v>
      </c>
      <c r="JW43" s="426">
        <v>251</v>
      </c>
      <c r="JX43" s="426">
        <v>219</v>
      </c>
      <c r="JY43" s="426">
        <v>125</v>
      </c>
      <c r="JZ43" s="426">
        <v>113</v>
      </c>
      <c r="KA43" s="426">
        <v>118</v>
      </c>
      <c r="KB43" s="426">
        <v>118</v>
      </c>
      <c r="KC43" s="426">
        <v>180</v>
      </c>
      <c r="KD43" s="426">
        <v>180</v>
      </c>
      <c r="KE43" s="426">
        <v>168</v>
      </c>
      <c r="KF43" s="426">
        <v>141</v>
      </c>
      <c r="KG43" s="426">
        <v>102</v>
      </c>
      <c r="KH43" s="426">
        <v>0</v>
      </c>
      <c r="KI43" s="426">
        <v>58</v>
      </c>
      <c r="KJ43" s="426">
        <v>14</v>
      </c>
      <c r="KK43" s="426">
        <v>8</v>
      </c>
      <c r="KL43" s="426">
        <v>30</v>
      </c>
      <c r="KM43" s="426">
        <v>0</v>
      </c>
      <c r="KN43" s="426">
        <v>41</v>
      </c>
      <c r="KO43" s="426">
        <v>41</v>
      </c>
      <c r="KP43" s="426">
        <v>9</v>
      </c>
      <c r="KQ43" s="426">
        <v>24</v>
      </c>
      <c r="KR43" s="426">
        <v>0</v>
      </c>
      <c r="KS43" s="426">
        <v>44</v>
      </c>
      <c r="KT43" s="426">
        <v>153</v>
      </c>
      <c r="KU43" s="426">
        <v>57</v>
      </c>
      <c r="KV43" s="426">
        <v>39</v>
      </c>
      <c r="KW43" s="426">
        <v>2</v>
      </c>
      <c r="KX43" s="426">
        <v>0</v>
      </c>
      <c r="KY43" s="426">
        <v>33</v>
      </c>
      <c r="KZ43" s="426">
        <v>62</v>
      </c>
      <c r="LA43" s="426">
        <v>107</v>
      </c>
      <c r="LB43" s="426">
        <v>170</v>
      </c>
      <c r="LC43" s="426">
        <v>176</v>
      </c>
      <c r="LD43" s="426">
        <v>162</v>
      </c>
      <c r="LE43" s="426">
        <v>162</v>
      </c>
      <c r="LF43" s="426">
        <v>162</v>
      </c>
      <c r="LG43" s="426">
        <v>57</v>
      </c>
      <c r="LH43" s="426">
        <v>6</v>
      </c>
      <c r="LI43" s="426">
        <v>84</v>
      </c>
      <c r="LJ43" s="426">
        <v>175</v>
      </c>
      <c r="LK43" s="426">
        <v>78</v>
      </c>
      <c r="LL43" s="426">
        <v>78</v>
      </c>
      <c r="LM43" s="426">
        <v>63</v>
      </c>
      <c r="LN43" s="1114"/>
      <c r="LO43" s="1114"/>
      <c r="LP43" s="426">
        <v>55</v>
      </c>
      <c r="LQ43" s="426">
        <v>97</v>
      </c>
      <c r="LR43" s="426">
        <v>106</v>
      </c>
      <c r="LS43" s="426">
        <v>109</v>
      </c>
      <c r="LT43" s="426">
        <v>76</v>
      </c>
      <c r="LU43" s="1130">
        <v>4</v>
      </c>
      <c r="LV43" s="1130"/>
      <c r="LW43" s="426">
        <v>31</v>
      </c>
      <c r="LX43" s="426">
        <v>0</v>
      </c>
      <c r="LY43" s="569">
        <v>20</v>
      </c>
      <c r="LZ43" s="569">
        <v>9</v>
      </c>
      <c r="MA43" s="1140">
        <v>9</v>
      </c>
      <c r="MB43" s="569">
        <v>9</v>
      </c>
      <c r="MC43" s="569">
        <v>9</v>
      </c>
      <c r="MD43" s="569">
        <v>0</v>
      </c>
      <c r="ME43" s="569">
        <v>16</v>
      </c>
      <c r="MF43" s="569">
        <v>16</v>
      </c>
      <c r="MG43" s="569">
        <v>77</v>
      </c>
      <c r="MH43" s="569">
        <v>77</v>
      </c>
      <c r="MI43" s="569">
        <v>114</v>
      </c>
      <c r="MJ43" s="569">
        <v>102</v>
      </c>
      <c r="MK43" s="569">
        <v>75</v>
      </c>
      <c r="ML43" s="569">
        <v>95</v>
      </c>
      <c r="MM43" s="569">
        <v>101</v>
      </c>
      <c r="MN43" s="569"/>
      <c r="MO43" s="569">
        <v>98</v>
      </c>
      <c r="MP43" s="569">
        <v>86</v>
      </c>
      <c r="MQ43" s="569">
        <v>191</v>
      </c>
      <c r="MR43" s="569">
        <v>171</v>
      </c>
      <c r="MS43" s="569">
        <v>129</v>
      </c>
      <c r="MT43" s="569">
        <v>74</v>
      </c>
      <c r="MU43" s="569">
        <v>6</v>
      </c>
      <c r="MV43" s="569">
        <v>20</v>
      </c>
      <c r="MW43" s="569">
        <v>27</v>
      </c>
      <c r="MX43" s="569">
        <v>4</v>
      </c>
      <c r="MY43" s="569">
        <v>9</v>
      </c>
      <c r="MZ43" s="569">
        <v>31</v>
      </c>
      <c r="NA43" s="569">
        <v>12</v>
      </c>
      <c r="NB43" s="427"/>
    </row>
    <row r="44" spans="1:366" s="427" customFormat="1" ht="15" customHeight="1">
      <c r="A44" s="74" t="s">
        <v>1196</v>
      </c>
      <c r="B44" s="287">
        <v>18</v>
      </c>
      <c r="C44" s="287">
        <v>14</v>
      </c>
      <c r="D44" s="287">
        <v>14</v>
      </c>
      <c r="E44" s="287">
        <v>10</v>
      </c>
      <c r="F44" s="287">
        <v>12</v>
      </c>
      <c r="G44" s="287">
        <v>10</v>
      </c>
      <c r="H44" s="287">
        <v>10</v>
      </c>
      <c r="I44" s="287">
        <v>10</v>
      </c>
      <c r="J44" s="287">
        <v>9</v>
      </c>
      <c r="K44" s="287">
        <v>10</v>
      </c>
      <c r="L44" s="287">
        <v>7</v>
      </c>
      <c r="M44" s="287">
        <v>10</v>
      </c>
      <c r="N44" s="287">
        <v>5</v>
      </c>
      <c r="O44" s="287">
        <v>5</v>
      </c>
      <c r="P44" s="287">
        <v>4</v>
      </c>
      <c r="Q44" s="287">
        <v>4</v>
      </c>
      <c r="R44" s="287">
        <v>5</v>
      </c>
      <c r="S44" s="287">
        <v>6</v>
      </c>
      <c r="T44" s="287">
        <v>4</v>
      </c>
      <c r="U44" s="287">
        <v>4</v>
      </c>
      <c r="V44" s="287">
        <v>4</v>
      </c>
      <c r="W44" s="287">
        <v>4</v>
      </c>
      <c r="X44" s="287">
        <v>4</v>
      </c>
      <c r="Y44" s="287">
        <v>0</v>
      </c>
      <c r="Z44" s="287">
        <v>4</v>
      </c>
      <c r="AA44" s="287">
        <v>8</v>
      </c>
      <c r="AB44" s="287">
        <v>7</v>
      </c>
      <c r="AC44" s="287">
        <v>7</v>
      </c>
      <c r="AD44" s="287">
        <v>7</v>
      </c>
      <c r="AE44" s="287">
        <v>8</v>
      </c>
      <c r="AF44" s="287">
        <v>0</v>
      </c>
      <c r="AG44" s="287">
        <v>4</v>
      </c>
      <c r="AH44" s="287">
        <v>4</v>
      </c>
      <c r="AI44" s="287">
        <v>4</v>
      </c>
      <c r="AJ44" s="287">
        <v>4</v>
      </c>
      <c r="AK44" s="287">
        <v>4</v>
      </c>
      <c r="AL44" s="287">
        <v>4</v>
      </c>
      <c r="AM44" s="287">
        <v>4</v>
      </c>
      <c r="AN44" s="287">
        <v>3</v>
      </c>
      <c r="AO44" s="287">
        <v>0</v>
      </c>
      <c r="AP44" s="287">
        <v>0</v>
      </c>
      <c r="AQ44" s="287">
        <v>0</v>
      </c>
      <c r="AR44" s="287">
        <v>0</v>
      </c>
      <c r="AS44" s="287">
        <v>0</v>
      </c>
      <c r="AT44" s="287">
        <v>5</v>
      </c>
      <c r="AU44" s="287">
        <v>4</v>
      </c>
      <c r="AV44" s="287">
        <v>4</v>
      </c>
      <c r="AW44" s="287">
        <v>4</v>
      </c>
      <c r="AX44" s="287">
        <v>4</v>
      </c>
      <c r="AY44" s="287">
        <v>9</v>
      </c>
      <c r="AZ44" s="287">
        <v>9</v>
      </c>
      <c r="BA44" s="287">
        <v>0</v>
      </c>
      <c r="BB44" s="287">
        <v>4</v>
      </c>
      <c r="BC44" s="287">
        <v>6</v>
      </c>
      <c r="BD44" s="287">
        <v>5</v>
      </c>
      <c r="BE44" s="287">
        <v>5</v>
      </c>
      <c r="BF44" s="287">
        <v>5</v>
      </c>
      <c r="BG44" s="287">
        <v>5</v>
      </c>
      <c r="BH44" s="287">
        <v>0</v>
      </c>
      <c r="BI44" s="287"/>
      <c r="BJ44" s="287">
        <v>7</v>
      </c>
      <c r="BK44" s="287">
        <v>8</v>
      </c>
      <c r="BL44" s="287">
        <v>8</v>
      </c>
      <c r="BM44" s="287">
        <v>8</v>
      </c>
      <c r="BN44" s="287">
        <v>8</v>
      </c>
      <c r="BO44" s="287">
        <v>6</v>
      </c>
      <c r="BP44" s="287">
        <v>8</v>
      </c>
      <c r="BQ44" s="287">
        <v>10</v>
      </c>
      <c r="BR44" s="287">
        <v>14</v>
      </c>
      <c r="BS44" s="287">
        <v>14</v>
      </c>
      <c r="BT44" s="287">
        <v>14</v>
      </c>
      <c r="BU44" s="287">
        <v>14</v>
      </c>
      <c r="BV44" s="287">
        <v>13</v>
      </c>
      <c r="BW44" s="287">
        <v>11</v>
      </c>
      <c r="BX44" s="287">
        <v>2</v>
      </c>
      <c r="BY44" s="287">
        <v>3</v>
      </c>
      <c r="BZ44" s="287">
        <v>3</v>
      </c>
      <c r="CA44" s="287">
        <v>3</v>
      </c>
      <c r="CB44" s="287">
        <v>2</v>
      </c>
      <c r="CC44" s="287">
        <v>2</v>
      </c>
      <c r="CD44" s="287">
        <v>5</v>
      </c>
      <c r="CE44" s="287">
        <v>6</v>
      </c>
      <c r="CF44" s="287">
        <v>7</v>
      </c>
      <c r="CG44" s="287">
        <v>11</v>
      </c>
      <c r="CH44" s="287">
        <v>12</v>
      </c>
      <c r="CI44" s="287">
        <v>12</v>
      </c>
      <c r="CJ44" s="287">
        <v>7</v>
      </c>
      <c r="CK44" s="287">
        <v>7</v>
      </c>
      <c r="CL44" s="287">
        <v>12</v>
      </c>
      <c r="CM44" s="287">
        <v>4</v>
      </c>
      <c r="CN44" s="287">
        <v>4</v>
      </c>
      <c r="CO44" s="287">
        <v>4</v>
      </c>
      <c r="CP44" s="287">
        <v>4</v>
      </c>
      <c r="CQ44" s="287">
        <v>4</v>
      </c>
      <c r="CR44" s="287">
        <v>5</v>
      </c>
      <c r="CS44" s="287">
        <v>13</v>
      </c>
      <c r="CT44" s="287">
        <v>15</v>
      </c>
      <c r="CU44" s="287">
        <v>15</v>
      </c>
      <c r="CV44" s="287">
        <v>15</v>
      </c>
      <c r="CW44" s="287">
        <v>10</v>
      </c>
      <c r="CX44" s="287">
        <v>10</v>
      </c>
      <c r="CY44" s="287">
        <v>11</v>
      </c>
      <c r="CZ44" s="287">
        <v>8</v>
      </c>
      <c r="DA44" s="287">
        <v>10</v>
      </c>
      <c r="DB44" s="287">
        <v>10</v>
      </c>
      <c r="DC44" s="287">
        <v>10</v>
      </c>
      <c r="DD44" s="287">
        <v>10</v>
      </c>
      <c r="DE44" s="287">
        <v>17</v>
      </c>
      <c r="DF44" s="287">
        <v>12</v>
      </c>
      <c r="DG44" s="287">
        <v>12</v>
      </c>
      <c r="DH44" s="287">
        <v>14</v>
      </c>
      <c r="DI44" s="287">
        <v>14</v>
      </c>
      <c r="DJ44" s="287">
        <v>14</v>
      </c>
      <c r="DK44" s="287">
        <v>14</v>
      </c>
      <c r="DL44" s="287">
        <v>15</v>
      </c>
      <c r="DM44" s="287">
        <v>14</v>
      </c>
      <c r="DN44" s="287">
        <v>14</v>
      </c>
      <c r="DO44" s="287">
        <v>14</v>
      </c>
      <c r="DP44" s="287">
        <v>14</v>
      </c>
      <c r="DQ44" s="287">
        <v>14</v>
      </c>
      <c r="DR44" s="287">
        <v>14</v>
      </c>
      <c r="DS44" s="287">
        <v>30</v>
      </c>
      <c r="DT44" s="287">
        <v>18</v>
      </c>
      <c r="DU44" s="287">
        <v>24</v>
      </c>
      <c r="DV44" s="287">
        <v>9</v>
      </c>
      <c r="DW44" s="287">
        <v>9</v>
      </c>
      <c r="DX44" s="287">
        <v>9</v>
      </c>
      <c r="DY44" s="287">
        <v>9</v>
      </c>
      <c r="DZ44" s="287">
        <v>12</v>
      </c>
      <c r="EA44" s="287">
        <v>14</v>
      </c>
      <c r="EB44" s="287">
        <v>5</v>
      </c>
      <c r="EC44" s="287">
        <v>5</v>
      </c>
      <c r="ED44" s="287">
        <v>5</v>
      </c>
      <c r="EE44" s="287">
        <v>5</v>
      </c>
      <c r="EF44" s="287">
        <v>5</v>
      </c>
      <c r="EG44" s="287">
        <v>7</v>
      </c>
      <c r="EH44" s="287">
        <v>5</v>
      </c>
      <c r="EI44" s="287">
        <v>5</v>
      </c>
      <c r="EJ44" s="287">
        <v>14</v>
      </c>
      <c r="EK44" s="287">
        <v>9</v>
      </c>
      <c r="EL44" s="287">
        <v>9</v>
      </c>
      <c r="EM44" s="287">
        <v>9</v>
      </c>
      <c r="EN44" s="287">
        <v>8</v>
      </c>
      <c r="EO44" s="287">
        <v>3</v>
      </c>
      <c r="EP44" s="287">
        <v>8</v>
      </c>
      <c r="EQ44" s="287">
        <v>8</v>
      </c>
      <c r="ER44" s="287">
        <v>8</v>
      </c>
      <c r="ES44" s="287">
        <v>8</v>
      </c>
      <c r="ET44" s="287">
        <v>8</v>
      </c>
      <c r="EU44" s="287">
        <v>6</v>
      </c>
      <c r="EV44" s="287">
        <v>6</v>
      </c>
      <c r="EW44" s="287">
        <v>8</v>
      </c>
      <c r="EX44" s="287">
        <v>8</v>
      </c>
      <c r="EY44" s="287">
        <v>7</v>
      </c>
      <c r="EZ44" s="287">
        <v>7</v>
      </c>
      <c r="FA44" s="287">
        <v>7</v>
      </c>
      <c r="FB44" s="287">
        <v>10</v>
      </c>
      <c r="FC44" s="287">
        <v>10</v>
      </c>
      <c r="FD44" s="287">
        <v>24</v>
      </c>
      <c r="FE44" s="287">
        <v>19</v>
      </c>
      <c r="FF44" s="287">
        <v>26</v>
      </c>
      <c r="FG44" s="287">
        <v>26</v>
      </c>
      <c r="FH44" s="287">
        <v>25</v>
      </c>
      <c r="FI44" s="287">
        <v>5</v>
      </c>
      <c r="FJ44" s="287">
        <v>5</v>
      </c>
      <c r="FK44" s="287">
        <v>7</v>
      </c>
      <c r="FL44" s="287">
        <v>13</v>
      </c>
      <c r="FM44" s="287">
        <v>16</v>
      </c>
      <c r="FN44" s="287">
        <v>16</v>
      </c>
      <c r="FO44" s="287">
        <v>16</v>
      </c>
      <c r="FP44" s="287">
        <v>20</v>
      </c>
      <c r="FQ44" s="287">
        <v>20</v>
      </c>
      <c r="FR44" s="287">
        <v>19</v>
      </c>
      <c r="FS44" s="287">
        <v>8</v>
      </c>
      <c r="FT44" s="287">
        <v>8</v>
      </c>
      <c r="FU44" s="287">
        <v>8</v>
      </c>
      <c r="FV44" s="287">
        <v>8</v>
      </c>
      <c r="FW44" s="287">
        <v>9</v>
      </c>
      <c r="FX44" s="287">
        <v>31</v>
      </c>
      <c r="FY44" s="287">
        <v>24</v>
      </c>
      <c r="FZ44" s="287">
        <v>24</v>
      </c>
      <c r="GA44" s="287">
        <v>24</v>
      </c>
      <c r="GB44" s="287">
        <v>24</v>
      </c>
      <c r="GC44" s="287">
        <v>24</v>
      </c>
      <c r="GD44" s="287">
        <v>18</v>
      </c>
      <c r="GE44" s="287">
        <v>17</v>
      </c>
      <c r="GF44" s="287">
        <v>9</v>
      </c>
      <c r="GG44" s="287">
        <v>7</v>
      </c>
      <c r="GH44" s="287">
        <v>7</v>
      </c>
      <c r="GI44" s="287">
        <v>7</v>
      </c>
      <c r="GJ44" s="287">
        <v>7</v>
      </c>
      <c r="GK44" s="287">
        <v>10</v>
      </c>
      <c r="GL44" s="287">
        <v>4</v>
      </c>
      <c r="GM44" s="287">
        <v>10</v>
      </c>
      <c r="GN44" s="287">
        <v>13</v>
      </c>
      <c r="GO44" s="287">
        <v>13</v>
      </c>
      <c r="GP44" s="287">
        <v>13</v>
      </c>
      <c r="GQ44" s="287">
        <v>13</v>
      </c>
      <c r="GR44" s="287">
        <v>10</v>
      </c>
      <c r="GS44" s="287">
        <v>8</v>
      </c>
      <c r="GT44" s="287">
        <v>7</v>
      </c>
      <c r="GU44" s="287">
        <v>7</v>
      </c>
      <c r="GV44" s="287">
        <v>7</v>
      </c>
      <c r="GW44" s="287">
        <v>7</v>
      </c>
      <c r="GX44" s="287">
        <v>7</v>
      </c>
      <c r="GY44" s="287">
        <v>15</v>
      </c>
      <c r="GZ44" s="287">
        <v>24</v>
      </c>
      <c r="HA44" s="287">
        <v>12</v>
      </c>
      <c r="HB44" s="287">
        <v>20</v>
      </c>
      <c r="HC44" s="287">
        <v>20</v>
      </c>
      <c r="HD44" s="287">
        <v>18</v>
      </c>
      <c r="HE44" s="287">
        <v>18</v>
      </c>
      <c r="HF44" s="287">
        <v>9</v>
      </c>
      <c r="HG44" s="287">
        <v>9</v>
      </c>
      <c r="HH44" s="287">
        <v>1</v>
      </c>
      <c r="HI44" s="287">
        <v>18</v>
      </c>
      <c r="HJ44" s="287">
        <v>18</v>
      </c>
      <c r="HK44" s="287">
        <v>18</v>
      </c>
      <c r="HL44" s="287">
        <v>18</v>
      </c>
      <c r="HM44" s="287">
        <v>30</v>
      </c>
      <c r="HN44" s="287">
        <v>35</v>
      </c>
      <c r="HO44" s="287">
        <v>46</v>
      </c>
      <c r="HP44" s="287">
        <v>36</v>
      </c>
      <c r="HQ44" s="287">
        <v>36</v>
      </c>
      <c r="HR44" s="287">
        <v>36</v>
      </c>
      <c r="HS44" s="287">
        <v>36</v>
      </c>
      <c r="HT44" s="287">
        <v>28</v>
      </c>
      <c r="HU44" s="287">
        <v>28</v>
      </c>
      <c r="HV44" s="287">
        <v>12</v>
      </c>
      <c r="HW44" s="287">
        <v>19</v>
      </c>
      <c r="HX44" s="287">
        <v>18</v>
      </c>
      <c r="HY44" s="287">
        <v>17</v>
      </c>
      <c r="HZ44" s="287">
        <v>17</v>
      </c>
      <c r="IA44" s="287">
        <v>16</v>
      </c>
      <c r="IB44" s="287">
        <v>22</v>
      </c>
      <c r="IC44" s="287">
        <v>22</v>
      </c>
      <c r="ID44" s="287">
        <v>24</v>
      </c>
      <c r="IE44" s="287">
        <v>18</v>
      </c>
      <c r="IF44" s="287">
        <v>18</v>
      </c>
      <c r="IG44" s="287">
        <v>18</v>
      </c>
      <c r="IH44" s="287">
        <v>18</v>
      </c>
      <c r="II44" s="287">
        <v>19</v>
      </c>
      <c r="IJ44" s="287">
        <v>23</v>
      </c>
      <c r="IK44" s="287">
        <v>15</v>
      </c>
      <c r="IL44" s="287">
        <v>15</v>
      </c>
      <c r="IM44" s="287">
        <v>15</v>
      </c>
      <c r="IN44" s="287">
        <v>15</v>
      </c>
      <c r="IO44" s="287">
        <v>15</v>
      </c>
      <c r="IP44" s="287">
        <v>21</v>
      </c>
      <c r="IQ44" s="287">
        <v>16</v>
      </c>
      <c r="IR44" s="287">
        <v>17</v>
      </c>
      <c r="IS44" s="287">
        <v>17</v>
      </c>
      <c r="IT44" s="287">
        <v>17</v>
      </c>
      <c r="IU44" s="287">
        <v>17</v>
      </c>
      <c r="IV44" s="287">
        <v>12</v>
      </c>
      <c r="IW44" s="287">
        <v>19</v>
      </c>
      <c r="IX44" s="287">
        <v>16</v>
      </c>
      <c r="IY44" s="287">
        <v>38</v>
      </c>
      <c r="IZ44" s="287">
        <v>37</v>
      </c>
      <c r="JA44" s="287">
        <v>37</v>
      </c>
      <c r="JB44" s="287">
        <v>37</v>
      </c>
      <c r="JC44" s="287">
        <v>41</v>
      </c>
      <c r="JD44" s="287">
        <v>43</v>
      </c>
      <c r="JE44" s="287">
        <v>38</v>
      </c>
      <c r="JF44" s="287">
        <v>30</v>
      </c>
      <c r="JG44" s="287">
        <v>30</v>
      </c>
      <c r="JH44" s="287">
        <v>30</v>
      </c>
      <c r="JI44" s="287">
        <v>30</v>
      </c>
      <c r="JJ44" s="287">
        <v>37</v>
      </c>
      <c r="JK44" s="287">
        <v>40</v>
      </c>
      <c r="JL44" s="287">
        <v>24</v>
      </c>
      <c r="JM44" s="287">
        <v>30</v>
      </c>
      <c r="JN44" s="287">
        <v>30</v>
      </c>
      <c r="JO44" s="287">
        <v>30</v>
      </c>
      <c r="JP44" s="287">
        <v>30</v>
      </c>
      <c r="JQ44" s="287">
        <v>32</v>
      </c>
      <c r="JR44" s="287">
        <v>24</v>
      </c>
      <c r="JS44" s="287">
        <v>24</v>
      </c>
      <c r="JT44" s="287">
        <v>21</v>
      </c>
      <c r="JU44" s="287">
        <v>21</v>
      </c>
      <c r="JV44" s="287">
        <v>21</v>
      </c>
      <c r="JW44" s="287">
        <v>21</v>
      </c>
      <c r="JX44" s="287">
        <v>26</v>
      </c>
      <c r="JY44" s="287">
        <v>28</v>
      </c>
      <c r="JZ44" s="287">
        <v>28</v>
      </c>
      <c r="KA44" s="287">
        <v>62</v>
      </c>
      <c r="KB44" s="287">
        <v>62</v>
      </c>
      <c r="KC44" s="287">
        <v>61</v>
      </c>
      <c r="KD44" s="287">
        <v>61</v>
      </c>
      <c r="KE44" s="287">
        <v>34</v>
      </c>
      <c r="KF44" s="287">
        <v>34</v>
      </c>
      <c r="KG44" s="287">
        <v>44</v>
      </c>
      <c r="KH44" s="287">
        <v>44</v>
      </c>
      <c r="KI44" s="287">
        <v>44</v>
      </c>
      <c r="KJ44" s="287">
        <v>44</v>
      </c>
      <c r="KK44" s="287">
        <v>18</v>
      </c>
      <c r="KL44" s="287">
        <v>26</v>
      </c>
      <c r="KM44" s="287">
        <v>20</v>
      </c>
      <c r="KN44" s="287">
        <v>25</v>
      </c>
      <c r="KO44" s="287">
        <v>25</v>
      </c>
      <c r="KP44" s="287">
        <v>24</v>
      </c>
      <c r="KQ44" s="287">
        <v>24</v>
      </c>
      <c r="KR44" s="287">
        <v>24</v>
      </c>
      <c r="KS44" s="287">
        <v>24</v>
      </c>
      <c r="KT44" s="287">
        <v>37</v>
      </c>
      <c r="KU44" s="287">
        <v>47</v>
      </c>
      <c r="KV44" s="287">
        <v>49</v>
      </c>
      <c r="KW44" s="287">
        <v>40</v>
      </c>
      <c r="KX44" s="287">
        <v>29</v>
      </c>
      <c r="KY44" s="287">
        <v>31</v>
      </c>
      <c r="KZ44" s="287">
        <v>20</v>
      </c>
      <c r="LA44" s="287">
        <v>36</v>
      </c>
      <c r="LB44" s="287">
        <v>40</v>
      </c>
      <c r="LC44" s="287">
        <v>25</v>
      </c>
      <c r="LD44" s="287">
        <v>30</v>
      </c>
      <c r="LE44" s="287">
        <v>30</v>
      </c>
      <c r="LF44" s="287">
        <v>30</v>
      </c>
      <c r="LG44" s="287">
        <v>18</v>
      </c>
      <c r="LH44" s="287">
        <v>16</v>
      </c>
      <c r="LI44" s="287">
        <v>28</v>
      </c>
      <c r="LJ44" s="287">
        <v>26</v>
      </c>
      <c r="LK44" s="287">
        <v>27</v>
      </c>
      <c r="LL44" s="287">
        <v>27</v>
      </c>
      <c r="LM44" s="287">
        <v>27</v>
      </c>
      <c r="LN44" s="1114"/>
      <c r="LO44" s="1114"/>
      <c r="LP44" s="287">
        <v>48</v>
      </c>
      <c r="LQ44" s="287">
        <v>38</v>
      </c>
      <c r="LR44" s="287">
        <v>23</v>
      </c>
      <c r="LS44" s="287">
        <v>23</v>
      </c>
      <c r="LT44" s="287">
        <v>44</v>
      </c>
      <c r="LU44" s="1130">
        <v>18</v>
      </c>
      <c r="LV44" s="1130"/>
      <c r="LW44" s="287">
        <v>16</v>
      </c>
      <c r="LX44" s="287">
        <v>7</v>
      </c>
      <c r="LY44" s="566">
        <v>16</v>
      </c>
      <c r="LZ44" s="566">
        <v>16</v>
      </c>
      <c r="MA44" s="1140">
        <v>16</v>
      </c>
      <c r="MB44" s="566">
        <v>16</v>
      </c>
      <c r="MC44" s="566">
        <v>16</v>
      </c>
      <c r="MD44" s="566">
        <v>10</v>
      </c>
      <c r="ME44" s="566">
        <v>9</v>
      </c>
      <c r="MF44" s="566">
        <v>12</v>
      </c>
      <c r="MG44" s="566">
        <v>8</v>
      </c>
      <c r="MH44" s="566">
        <v>8</v>
      </c>
      <c r="MI44" s="566">
        <v>13</v>
      </c>
      <c r="MJ44" s="566">
        <v>17</v>
      </c>
      <c r="MK44" s="566">
        <v>23</v>
      </c>
      <c r="ML44" s="566">
        <v>9</v>
      </c>
      <c r="MM44" s="566">
        <v>0</v>
      </c>
      <c r="MN44" s="566"/>
      <c r="MO44" s="566">
        <v>9</v>
      </c>
      <c r="MP44" s="566">
        <v>12</v>
      </c>
      <c r="MQ44" s="566">
        <v>38</v>
      </c>
      <c r="MR44" s="566">
        <v>31</v>
      </c>
      <c r="MS44" s="566">
        <v>35</v>
      </c>
      <c r="MT44" s="566">
        <v>30</v>
      </c>
      <c r="MU44" s="566">
        <v>30</v>
      </c>
      <c r="MV44" s="566">
        <v>30</v>
      </c>
      <c r="MW44" s="566">
        <v>29</v>
      </c>
      <c r="MX44" s="566">
        <v>31</v>
      </c>
      <c r="MY44" s="566">
        <v>25</v>
      </c>
      <c r="MZ44" s="566">
        <v>25</v>
      </c>
      <c r="NA44" s="566">
        <v>25</v>
      </c>
      <c r="NB44" s="61"/>
    </row>
    <row r="45" spans="1:366" ht="15" customHeight="1">
      <c r="A45" s="73" t="s">
        <v>1197</v>
      </c>
      <c r="B45" s="286">
        <f t="shared" ref="B45:AG45" si="2054">B40+B44+B43</f>
        <v>994</v>
      </c>
      <c r="C45" s="286">
        <f t="shared" si="2054"/>
        <v>163</v>
      </c>
      <c r="D45" s="286">
        <f t="shared" si="2054"/>
        <v>14</v>
      </c>
      <c r="E45" s="286">
        <f t="shared" si="2054"/>
        <v>867</v>
      </c>
      <c r="F45" s="286">
        <f t="shared" si="2054"/>
        <v>129</v>
      </c>
      <c r="G45" s="286">
        <f t="shared" si="2054"/>
        <v>33</v>
      </c>
      <c r="H45" s="286">
        <f t="shared" si="2054"/>
        <v>830</v>
      </c>
      <c r="I45" s="286">
        <f t="shared" si="2054"/>
        <v>830</v>
      </c>
      <c r="J45" s="286">
        <f t="shared" si="2054"/>
        <v>443</v>
      </c>
      <c r="K45" s="286">
        <f t="shared" si="2054"/>
        <v>21</v>
      </c>
      <c r="L45" s="286">
        <f t="shared" si="2054"/>
        <v>7</v>
      </c>
      <c r="M45" s="286">
        <f t="shared" si="2054"/>
        <v>16</v>
      </c>
      <c r="N45" s="286">
        <f t="shared" si="2054"/>
        <v>162</v>
      </c>
      <c r="O45" s="286">
        <f t="shared" si="2054"/>
        <v>853</v>
      </c>
      <c r="P45" s="286">
        <f t="shared" si="2054"/>
        <v>852</v>
      </c>
      <c r="Q45" s="286">
        <f t="shared" si="2054"/>
        <v>646</v>
      </c>
      <c r="R45" s="286">
        <f t="shared" si="2054"/>
        <v>273</v>
      </c>
      <c r="S45" s="286">
        <f t="shared" si="2054"/>
        <v>245</v>
      </c>
      <c r="T45" s="286">
        <f t="shared" si="2054"/>
        <v>212</v>
      </c>
      <c r="U45" s="286">
        <f t="shared" si="2054"/>
        <v>42</v>
      </c>
      <c r="V45" s="286">
        <f t="shared" si="2054"/>
        <v>4</v>
      </c>
      <c r="W45" s="286">
        <f t="shared" si="2054"/>
        <v>4</v>
      </c>
      <c r="X45" s="286">
        <f t="shared" si="2054"/>
        <v>4</v>
      </c>
      <c r="Y45" s="286">
        <f t="shared" si="2054"/>
        <v>0</v>
      </c>
      <c r="Z45" s="286">
        <f t="shared" si="2054"/>
        <v>4</v>
      </c>
      <c r="AA45" s="286">
        <f t="shared" si="2054"/>
        <v>23</v>
      </c>
      <c r="AB45" s="286">
        <f t="shared" si="2054"/>
        <v>7</v>
      </c>
      <c r="AC45" s="286">
        <f t="shared" si="2054"/>
        <v>86</v>
      </c>
      <c r="AD45" s="286">
        <f t="shared" si="2054"/>
        <v>857</v>
      </c>
      <c r="AE45" s="286">
        <f t="shared" si="2054"/>
        <v>523</v>
      </c>
      <c r="AF45" s="286">
        <f t="shared" si="2054"/>
        <v>0</v>
      </c>
      <c r="AG45" s="286">
        <f t="shared" si="2054"/>
        <v>26</v>
      </c>
      <c r="AH45" s="286">
        <f t="shared" ref="AH45:BM45" si="2055">AH40+AH44+AH43</f>
        <v>12</v>
      </c>
      <c r="AI45" s="286">
        <f t="shared" si="2055"/>
        <v>292</v>
      </c>
      <c r="AJ45" s="286">
        <f t="shared" si="2055"/>
        <v>108</v>
      </c>
      <c r="AK45" s="286">
        <f t="shared" si="2055"/>
        <v>40</v>
      </c>
      <c r="AL45" s="286">
        <f t="shared" si="2055"/>
        <v>27</v>
      </c>
      <c r="AM45" s="286">
        <f t="shared" si="2055"/>
        <v>4</v>
      </c>
      <c r="AN45" s="286">
        <f t="shared" si="2055"/>
        <v>13</v>
      </c>
      <c r="AO45" s="286">
        <f t="shared" si="2055"/>
        <v>554</v>
      </c>
      <c r="AP45" s="286">
        <f t="shared" si="2055"/>
        <v>280</v>
      </c>
      <c r="AQ45" s="286">
        <f t="shared" si="2055"/>
        <v>185</v>
      </c>
      <c r="AR45" s="286">
        <f t="shared" si="2055"/>
        <v>201</v>
      </c>
      <c r="AS45" s="286">
        <f t="shared" si="2055"/>
        <v>201</v>
      </c>
      <c r="AT45" s="286">
        <f t="shared" si="2055"/>
        <v>5</v>
      </c>
      <c r="AU45" s="286">
        <f t="shared" si="2055"/>
        <v>9</v>
      </c>
      <c r="AV45" s="286">
        <f t="shared" si="2055"/>
        <v>9</v>
      </c>
      <c r="AW45" s="286">
        <f t="shared" si="2055"/>
        <v>660</v>
      </c>
      <c r="AX45" s="286">
        <f t="shared" si="2055"/>
        <v>706</v>
      </c>
      <c r="AY45" s="286">
        <f t="shared" si="2055"/>
        <v>788</v>
      </c>
      <c r="AZ45" s="286">
        <f t="shared" si="2055"/>
        <v>788</v>
      </c>
      <c r="BA45" s="286">
        <f t="shared" si="2055"/>
        <v>619</v>
      </c>
      <c r="BB45" s="286">
        <f t="shared" si="2055"/>
        <v>526</v>
      </c>
      <c r="BC45" s="286">
        <f t="shared" si="2055"/>
        <v>871</v>
      </c>
      <c r="BD45" s="286">
        <f t="shared" si="2055"/>
        <v>866</v>
      </c>
      <c r="BE45" s="286">
        <f t="shared" si="2055"/>
        <v>654</v>
      </c>
      <c r="BF45" s="286">
        <f t="shared" si="2055"/>
        <v>547</v>
      </c>
      <c r="BG45" s="286">
        <f t="shared" si="2055"/>
        <v>547</v>
      </c>
      <c r="BH45" s="286">
        <f t="shared" si="2055"/>
        <v>286</v>
      </c>
      <c r="BI45" s="286">
        <f t="shared" si="2055"/>
        <v>941</v>
      </c>
      <c r="BJ45" s="286">
        <f t="shared" si="2055"/>
        <v>889</v>
      </c>
      <c r="BK45" s="286">
        <f t="shared" si="2055"/>
        <v>724</v>
      </c>
      <c r="BL45" s="286">
        <f t="shared" si="2055"/>
        <v>904</v>
      </c>
      <c r="BM45" s="286">
        <f t="shared" si="2055"/>
        <v>1021</v>
      </c>
      <c r="BN45" s="286">
        <f t="shared" ref="BN45:BW45" si="2056">BN40+BN44+BN43</f>
        <v>725</v>
      </c>
      <c r="BO45" s="286">
        <f t="shared" si="2056"/>
        <v>500</v>
      </c>
      <c r="BP45" s="286">
        <f t="shared" si="2056"/>
        <v>763</v>
      </c>
      <c r="BQ45" s="286">
        <f t="shared" si="2056"/>
        <v>816</v>
      </c>
      <c r="BR45" s="286">
        <f t="shared" si="2056"/>
        <v>681</v>
      </c>
      <c r="BS45" s="286">
        <f t="shared" si="2056"/>
        <v>907</v>
      </c>
      <c r="BT45" s="286">
        <f t="shared" si="2056"/>
        <v>977</v>
      </c>
      <c r="BU45" s="286">
        <f t="shared" si="2056"/>
        <v>374</v>
      </c>
      <c r="BV45" s="286">
        <f t="shared" si="2056"/>
        <v>52</v>
      </c>
      <c r="BW45" s="286">
        <f t="shared" si="2056"/>
        <v>87</v>
      </c>
      <c r="BX45" s="286" t="e">
        <f>BX40+#REF!+BX43</f>
        <v>#REF!</v>
      </c>
      <c r="BY45" s="286">
        <f t="shared" ref="BY45:DC45" si="2057">BY40+BY44+BY43</f>
        <v>65</v>
      </c>
      <c r="BZ45" s="286">
        <f t="shared" si="2057"/>
        <v>93</v>
      </c>
      <c r="CA45" s="286">
        <f t="shared" si="2057"/>
        <v>186</v>
      </c>
      <c r="CB45" s="286">
        <f t="shared" si="2057"/>
        <v>108</v>
      </c>
      <c r="CC45" s="286">
        <f t="shared" si="2057"/>
        <v>2</v>
      </c>
      <c r="CD45" s="286">
        <f t="shared" si="2057"/>
        <v>915</v>
      </c>
      <c r="CE45" s="286">
        <f t="shared" si="2057"/>
        <v>539</v>
      </c>
      <c r="CF45" s="286">
        <f t="shared" si="2057"/>
        <v>89</v>
      </c>
      <c r="CG45" s="286">
        <f t="shared" si="2057"/>
        <v>199</v>
      </c>
      <c r="CH45" s="286">
        <f t="shared" si="2057"/>
        <v>106</v>
      </c>
      <c r="CI45" s="286">
        <f t="shared" si="2057"/>
        <v>644</v>
      </c>
      <c r="CJ45" s="286">
        <f t="shared" si="2057"/>
        <v>545</v>
      </c>
      <c r="CK45" s="286">
        <f t="shared" si="2057"/>
        <v>582</v>
      </c>
      <c r="CL45" s="286">
        <f t="shared" si="2057"/>
        <v>587</v>
      </c>
      <c r="CM45" s="286">
        <f t="shared" si="2057"/>
        <v>1159</v>
      </c>
      <c r="CN45" s="286">
        <f t="shared" si="2057"/>
        <v>1159</v>
      </c>
      <c r="CO45" s="286">
        <f t="shared" si="2057"/>
        <v>1159</v>
      </c>
      <c r="CP45" s="286">
        <f t="shared" si="2057"/>
        <v>1031</v>
      </c>
      <c r="CQ45" s="286">
        <f t="shared" si="2057"/>
        <v>1207</v>
      </c>
      <c r="CR45" s="286">
        <f t="shared" si="2057"/>
        <v>903</v>
      </c>
      <c r="CS45" s="286">
        <f t="shared" si="2057"/>
        <v>1552</v>
      </c>
      <c r="CT45" s="286">
        <f t="shared" si="2057"/>
        <v>1412</v>
      </c>
      <c r="CU45" s="286">
        <f t="shared" si="2057"/>
        <v>1221</v>
      </c>
      <c r="CV45" s="286">
        <f t="shared" si="2057"/>
        <v>1221</v>
      </c>
      <c r="CW45" s="286">
        <f t="shared" si="2057"/>
        <v>1467</v>
      </c>
      <c r="CX45" s="286">
        <f t="shared" si="2057"/>
        <v>1467</v>
      </c>
      <c r="CY45" s="286">
        <f t="shared" si="2057"/>
        <v>1274</v>
      </c>
      <c r="CZ45" s="286">
        <f t="shared" si="2057"/>
        <v>1508</v>
      </c>
      <c r="DA45" s="286">
        <f t="shared" si="2057"/>
        <v>1800</v>
      </c>
      <c r="DB45" s="286">
        <f t="shared" si="2057"/>
        <v>1401</v>
      </c>
      <c r="DC45" s="286">
        <f t="shared" si="2057"/>
        <v>1018</v>
      </c>
      <c r="DD45" s="286">
        <v>766</v>
      </c>
      <c r="DE45" s="286">
        <v>78</v>
      </c>
      <c r="DF45" s="286">
        <v>1098</v>
      </c>
      <c r="DG45" s="286">
        <f t="shared" ref="DG45:FR45" si="2058">DG40+DG44+DG43</f>
        <v>1098</v>
      </c>
      <c r="DH45" s="286">
        <f t="shared" si="2058"/>
        <v>1711</v>
      </c>
      <c r="DI45" s="286">
        <f t="shared" si="2058"/>
        <v>1886</v>
      </c>
      <c r="DJ45" s="286">
        <f t="shared" si="2058"/>
        <v>1787</v>
      </c>
      <c r="DK45" s="286">
        <f t="shared" si="2058"/>
        <v>2192</v>
      </c>
      <c r="DL45" s="286">
        <f t="shared" si="2058"/>
        <v>1459</v>
      </c>
      <c r="DM45" s="286">
        <f t="shared" si="2058"/>
        <v>1384</v>
      </c>
      <c r="DN45" s="286">
        <f t="shared" si="2058"/>
        <v>2144</v>
      </c>
      <c r="DO45" s="286">
        <f t="shared" si="2058"/>
        <v>2777</v>
      </c>
      <c r="DP45" s="286">
        <f t="shared" si="2058"/>
        <v>2866</v>
      </c>
      <c r="DQ45" s="286">
        <f t="shared" si="2058"/>
        <v>2601</v>
      </c>
      <c r="DR45" s="286">
        <f t="shared" si="2058"/>
        <v>2460</v>
      </c>
      <c r="DS45" s="286">
        <f t="shared" si="2058"/>
        <v>1619</v>
      </c>
      <c r="DT45" s="286">
        <f t="shared" si="2058"/>
        <v>1389</v>
      </c>
      <c r="DU45" s="286">
        <f t="shared" si="2058"/>
        <v>1309</v>
      </c>
      <c r="DV45" s="286">
        <f t="shared" si="2058"/>
        <v>1472</v>
      </c>
      <c r="DW45" s="286">
        <f t="shared" si="2058"/>
        <v>1579</v>
      </c>
      <c r="DX45" s="286">
        <f t="shared" si="2058"/>
        <v>1555</v>
      </c>
      <c r="DY45" s="286">
        <f t="shared" si="2058"/>
        <v>1389</v>
      </c>
      <c r="DZ45" s="286">
        <f t="shared" si="2058"/>
        <v>1105</v>
      </c>
      <c r="EA45" s="286">
        <f t="shared" si="2058"/>
        <v>1278</v>
      </c>
      <c r="EB45" s="286">
        <f t="shared" si="2058"/>
        <v>1585</v>
      </c>
      <c r="EC45" s="286">
        <f t="shared" si="2058"/>
        <v>1459</v>
      </c>
      <c r="ED45" s="286">
        <f t="shared" si="2058"/>
        <v>875</v>
      </c>
      <c r="EE45" s="286">
        <f t="shared" si="2058"/>
        <v>1024</v>
      </c>
      <c r="EF45" s="286">
        <f t="shared" si="2058"/>
        <v>1314</v>
      </c>
      <c r="EG45" s="286">
        <f t="shared" si="2058"/>
        <v>1805</v>
      </c>
      <c r="EH45" s="286">
        <f t="shared" si="2058"/>
        <v>1810</v>
      </c>
      <c r="EI45" s="286">
        <f t="shared" si="2058"/>
        <v>1573</v>
      </c>
      <c r="EJ45" s="286">
        <f t="shared" si="2058"/>
        <v>1132</v>
      </c>
      <c r="EK45" s="286">
        <f t="shared" si="2058"/>
        <v>1653</v>
      </c>
      <c r="EL45" s="286">
        <f t="shared" si="2058"/>
        <v>1653</v>
      </c>
      <c r="EM45" s="286">
        <f t="shared" si="2058"/>
        <v>1630</v>
      </c>
      <c r="EN45" s="286">
        <f t="shared" si="2058"/>
        <v>1593</v>
      </c>
      <c r="EO45" s="286">
        <f t="shared" si="2058"/>
        <v>1393</v>
      </c>
      <c r="EP45" s="286">
        <f t="shared" si="2058"/>
        <v>1178</v>
      </c>
      <c r="EQ45" s="286">
        <f t="shared" si="2058"/>
        <v>1659</v>
      </c>
      <c r="ER45" s="286">
        <f t="shared" si="2058"/>
        <v>1659</v>
      </c>
      <c r="ES45" s="286">
        <f t="shared" si="2058"/>
        <v>1634</v>
      </c>
      <c r="ET45" s="286">
        <f t="shared" si="2058"/>
        <v>1634</v>
      </c>
      <c r="EU45" s="286">
        <f t="shared" si="2058"/>
        <v>925</v>
      </c>
      <c r="EV45" s="286">
        <f t="shared" si="2058"/>
        <v>892</v>
      </c>
      <c r="EW45" s="286">
        <f t="shared" si="2058"/>
        <v>1002</v>
      </c>
      <c r="EX45" s="286">
        <f t="shared" si="2058"/>
        <v>988</v>
      </c>
      <c r="EY45" s="286">
        <f t="shared" si="2058"/>
        <v>993</v>
      </c>
      <c r="EZ45" s="286">
        <f t="shared" si="2058"/>
        <v>993</v>
      </c>
      <c r="FA45" s="286">
        <f t="shared" si="2058"/>
        <v>1224</v>
      </c>
      <c r="FB45" s="286">
        <f t="shared" si="2058"/>
        <v>1619</v>
      </c>
      <c r="FC45" s="286">
        <f t="shared" si="2058"/>
        <v>1305</v>
      </c>
      <c r="FD45" s="286">
        <f t="shared" si="2058"/>
        <v>1443</v>
      </c>
      <c r="FE45" s="286">
        <f t="shared" si="2058"/>
        <v>1392</v>
      </c>
      <c r="FF45" s="286">
        <f t="shared" si="2058"/>
        <v>1242</v>
      </c>
      <c r="FG45" s="286">
        <f t="shared" si="2058"/>
        <v>1112</v>
      </c>
      <c r="FH45" s="286">
        <f t="shared" si="2058"/>
        <v>1111</v>
      </c>
      <c r="FI45" s="286">
        <f t="shared" si="2058"/>
        <v>972</v>
      </c>
      <c r="FJ45" s="286">
        <f t="shared" si="2058"/>
        <v>1402</v>
      </c>
      <c r="FK45" s="286">
        <f t="shared" si="2058"/>
        <v>1286</v>
      </c>
      <c r="FL45" s="286">
        <f t="shared" si="2058"/>
        <v>1998</v>
      </c>
      <c r="FM45" s="286">
        <f t="shared" si="2058"/>
        <v>1804</v>
      </c>
      <c r="FN45" s="286">
        <f t="shared" si="2058"/>
        <v>1348</v>
      </c>
      <c r="FO45" s="286">
        <f t="shared" si="2058"/>
        <v>1114</v>
      </c>
      <c r="FP45" s="286">
        <f t="shared" si="2058"/>
        <v>273</v>
      </c>
      <c r="FQ45" s="286">
        <f t="shared" si="2058"/>
        <v>827</v>
      </c>
      <c r="FR45" s="286">
        <f t="shared" si="2058"/>
        <v>806</v>
      </c>
      <c r="FS45" s="286">
        <f t="shared" ref="FS45:ID45" si="2059">FS40+FS44+FS43</f>
        <v>609</v>
      </c>
      <c r="FT45" s="286">
        <f t="shared" si="2059"/>
        <v>633</v>
      </c>
      <c r="FU45" s="286">
        <f t="shared" si="2059"/>
        <v>513</v>
      </c>
      <c r="FV45" s="286">
        <f t="shared" si="2059"/>
        <v>513</v>
      </c>
      <c r="FW45" s="286">
        <f t="shared" si="2059"/>
        <v>18</v>
      </c>
      <c r="FX45" s="286">
        <f t="shared" si="2059"/>
        <v>31</v>
      </c>
      <c r="FY45" s="286">
        <f t="shared" si="2059"/>
        <v>1051</v>
      </c>
      <c r="FZ45" s="286">
        <f t="shared" si="2059"/>
        <v>1065</v>
      </c>
      <c r="GA45" s="286">
        <f t="shared" si="2059"/>
        <v>1026</v>
      </c>
      <c r="GB45" s="286">
        <f t="shared" si="2059"/>
        <v>924</v>
      </c>
      <c r="GC45" s="286">
        <f t="shared" si="2059"/>
        <v>756</v>
      </c>
      <c r="GD45" s="286">
        <f t="shared" si="2059"/>
        <v>483</v>
      </c>
      <c r="GE45" s="286">
        <f t="shared" si="2059"/>
        <v>963</v>
      </c>
      <c r="GF45" s="286">
        <f t="shared" si="2059"/>
        <v>675</v>
      </c>
      <c r="GG45" s="286">
        <f t="shared" si="2059"/>
        <v>639</v>
      </c>
      <c r="GH45" s="286">
        <f t="shared" si="2059"/>
        <v>713</v>
      </c>
      <c r="GI45" s="286">
        <f t="shared" si="2059"/>
        <v>469</v>
      </c>
      <c r="GJ45" s="286">
        <f t="shared" si="2059"/>
        <v>1057</v>
      </c>
      <c r="GK45" s="286">
        <f t="shared" si="2059"/>
        <v>927</v>
      </c>
      <c r="GL45" s="286">
        <f t="shared" si="2059"/>
        <v>773</v>
      </c>
      <c r="GM45" s="286">
        <f t="shared" si="2059"/>
        <v>789</v>
      </c>
      <c r="GN45" s="286">
        <f t="shared" si="2059"/>
        <v>779</v>
      </c>
      <c r="GO45" s="286">
        <f t="shared" si="2059"/>
        <v>699</v>
      </c>
      <c r="GP45" s="286">
        <f t="shared" si="2059"/>
        <v>699</v>
      </c>
      <c r="GQ45" s="286">
        <f t="shared" si="2059"/>
        <v>299</v>
      </c>
      <c r="GR45" s="286">
        <f t="shared" si="2059"/>
        <v>124</v>
      </c>
      <c r="GS45" s="286">
        <f t="shared" si="2059"/>
        <v>330</v>
      </c>
      <c r="GT45" s="286">
        <f t="shared" si="2059"/>
        <v>315</v>
      </c>
      <c r="GU45" s="286">
        <f t="shared" si="2059"/>
        <v>335</v>
      </c>
      <c r="GV45" s="286">
        <f t="shared" si="2059"/>
        <v>335</v>
      </c>
      <c r="GW45" s="286">
        <f t="shared" si="2059"/>
        <v>193</v>
      </c>
      <c r="GX45" s="286">
        <f t="shared" si="2059"/>
        <v>193</v>
      </c>
      <c r="GY45" s="286">
        <f t="shared" si="2059"/>
        <v>77</v>
      </c>
      <c r="GZ45" s="286">
        <f t="shared" si="2059"/>
        <v>447</v>
      </c>
      <c r="HA45" s="286">
        <f t="shared" si="2059"/>
        <v>307</v>
      </c>
      <c r="HB45" s="286">
        <f t="shared" si="2059"/>
        <v>382</v>
      </c>
      <c r="HC45" s="286">
        <f t="shared" si="2059"/>
        <v>704</v>
      </c>
      <c r="HD45" s="286" t="e">
        <f t="shared" si="2059"/>
        <v>#REF!</v>
      </c>
      <c r="HE45" s="286" t="e">
        <f t="shared" si="2059"/>
        <v>#REF!</v>
      </c>
      <c r="HF45" s="286">
        <f t="shared" si="2059"/>
        <v>561</v>
      </c>
      <c r="HG45" s="286">
        <f t="shared" si="2059"/>
        <v>561</v>
      </c>
      <c r="HH45" s="286">
        <f t="shared" si="2059"/>
        <v>903</v>
      </c>
      <c r="HI45" s="286">
        <f t="shared" si="2059"/>
        <v>794</v>
      </c>
      <c r="HJ45" s="286">
        <f t="shared" si="2059"/>
        <v>966</v>
      </c>
      <c r="HK45" s="286">
        <f t="shared" si="2059"/>
        <v>966</v>
      </c>
      <c r="HL45" s="286">
        <f t="shared" si="2059"/>
        <v>1663</v>
      </c>
      <c r="HM45" s="286">
        <f t="shared" si="2059"/>
        <v>1628</v>
      </c>
      <c r="HN45" s="286">
        <f t="shared" si="2059"/>
        <v>1917</v>
      </c>
      <c r="HO45" s="286">
        <f t="shared" si="2059"/>
        <v>2325</v>
      </c>
      <c r="HP45" s="286">
        <f t="shared" si="2059"/>
        <v>3099</v>
      </c>
      <c r="HQ45" s="286">
        <f t="shared" si="2059"/>
        <v>2586</v>
      </c>
      <c r="HR45" s="286">
        <f t="shared" si="2059"/>
        <v>2218</v>
      </c>
      <c r="HS45" s="286">
        <f t="shared" si="2059"/>
        <v>1691</v>
      </c>
      <c r="HT45" s="286">
        <f t="shared" si="2059"/>
        <v>987</v>
      </c>
      <c r="HU45" s="286">
        <f t="shared" si="2059"/>
        <v>813</v>
      </c>
      <c r="HV45" s="286">
        <f t="shared" si="2059"/>
        <v>856</v>
      </c>
      <c r="HW45" s="286">
        <f t="shared" si="2059"/>
        <v>948</v>
      </c>
      <c r="HX45" s="286">
        <f t="shared" si="2059"/>
        <v>682</v>
      </c>
      <c r="HY45" s="286">
        <f t="shared" si="2059"/>
        <v>633</v>
      </c>
      <c r="HZ45" s="286">
        <f t="shared" si="2059"/>
        <v>1916</v>
      </c>
      <c r="IA45" s="286">
        <f t="shared" si="2059"/>
        <v>1584</v>
      </c>
      <c r="IB45" s="286">
        <f t="shared" si="2059"/>
        <v>2251</v>
      </c>
      <c r="IC45" s="286">
        <f t="shared" si="2059"/>
        <v>2187</v>
      </c>
      <c r="ID45" s="286">
        <f t="shared" si="2059"/>
        <v>2854</v>
      </c>
      <c r="IE45" s="286">
        <f t="shared" ref="IE45:KP45" si="2060">IE40+IE44+IE43</f>
        <v>2556</v>
      </c>
      <c r="IF45" s="286">
        <f t="shared" si="2060"/>
        <v>2125</v>
      </c>
      <c r="IG45" s="286">
        <f t="shared" si="2060"/>
        <v>1510</v>
      </c>
      <c r="IH45" s="286">
        <f t="shared" si="2060"/>
        <v>1335</v>
      </c>
      <c r="II45" s="286">
        <f t="shared" si="2060"/>
        <v>1970</v>
      </c>
      <c r="IJ45" s="286">
        <f t="shared" si="2060"/>
        <v>1198</v>
      </c>
      <c r="IK45" s="286">
        <f t="shared" si="2060"/>
        <v>1865</v>
      </c>
      <c r="IL45" s="286">
        <f t="shared" si="2060"/>
        <v>1520</v>
      </c>
      <c r="IM45" s="286">
        <f t="shared" si="2060"/>
        <v>695</v>
      </c>
      <c r="IN45" s="286">
        <f t="shared" si="2060"/>
        <v>509</v>
      </c>
      <c r="IO45" s="286">
        <f t="shared" si="2060"/>
        <v>1347</v>
      </c>
      <c r="IP45" s="286">
        <f t="shared" si="2060"/>
        <v>1414</v>
      </c>
      <c r="IQ45" s="286">
        <f t="shared" si="2060"/>
        <v>967</v>
      </c>
      <c r="IR45" s="286">
        <f t="shared" si="2060"/>
        <v>1195</v>
      </c>
      <c r="IS45" s="286">
        <f t="shared" si="2060"/>
        <v>1195</v>
      </c>
      <c r="IT45" s="286">
        <f t="shared" si="2060"/>
        <v>1195</v>
      </c>
      <c r="IU45" s="286">
        <f t="shared" si="2060"/>
        <v>1126</v>
      </c>
      <c r="IV45" s="286">
        <f t="shared" si="2060"/>
        <v>1003</v>
      </c>
      <c r="IW45" s="286">
        <f t="shared" si="2060"/>
        <v>1309</v>
      </c>
      <c r="IX45" s="286">
        <f t="shared" si="2060"/>
        <v>1397</v>
      </c>
      <c r="IY45" s="286">
        <f t="shared" si="2060"/>
        <v>1107</v>
      </c>
      <c r="IZ45" s="286">
        <f t="shared" si="2060"/>
        <v>1188</v>
      </c>
      <c r="JA45" s="286">
        <f t="shared" si="2060"/>
        <v>1188</v>
      </c>
      <c r="JB45" s="286">
        <f t="shared" si="2060"/>
        <v>1188</v>
      </c>
      <c r="JC45" s="286">
        <f t="shared" si="2060"/>
        <v>2144</v>
      </c>
      <c r="JD45" s="286">
        <f t="shared" si="2060"/>
        <v>2526</v>
      </c>
      <c r="JE45" s="286">
        <f t="shared" si="2060"/>
        <v>2053</v>
      </c>
      <c r="JF45" s="286">
        <f t="shared" si="2060"/>
        <v>3290</v>
      </c>
      <c r="JG45" s="286">
        <f t="shared" si="2060"/>
        <v>2929</v>
      </c>
      <c r="JH45" s="286">
        <f t="shared" si="2060"/>
        <v>2467</v>
      </c>
      <c r="JI45" s="286">
        <f t="shared" si="2060"/>
        <v>1806</v>
      </c>
      <c r="JJ45" s="286">
        <f t="shared" si="2060"/>
        <v>1035</v>
      </c>
      <c r="JK45" s="286">
        <f t="shared" si="2060"/>
        <v>1356</v>
      </c>
      <c r="JL45" s="286">
        <f t="shared" si="2060"/>
        <v>1114</v>
      </c>
      <c r="JM45" s="286">
        <f t="shared" si="2060"/>
        <v>1473</v>
      </c>
      <c r="JN45" s="286">
        <f t="shared" si="2060"/>
        <v>2017</v>
      </c>
      <c r="JO45" s="286">
        <f t="shared" si="2060"/>
        <v>2017</v>
      </c>
      <c r="JP45" s="286">
        <f t="shared" si="2060"/>
        <v>1474</v>
      </c>
      <c r="JQ45" s="286">
        <f t="shared" si="2060"/>
        <v>1811</v>
      </c>
      <c r="JR45" s="286">
        <f t="shared" si="2060"/>
        <v>3149</v>
      </c>
      <c r="JS45" s="286">
        <f t="shared" si="2060"/>
        <v>2962</v>
      </c>
      <c r="JT45" s="286">
        <f t="shared" si="2060"/>
        <v>2462</v>
      </c>
      <c r="JU45" s="286">
        <f t="shared" si="2060"/>
        <v>2903</v>
      </c>
      <c r="JV45" s="286">
        <f t="shared" si="2060"/>
        <v>902</v>
      </c>
      <c r="JW45" s="286">
        <f t="shared" si="2060"/>
        <v>1161</v>
      </c>
      <c r="JX45" s="286">
        <f t="shared" si="2060"/>
        <v>1515</v>
      </c>
      <c r="JY45" s="286">
        <f t="shared" si="2060"/>
        <v>2100</v>
      </c>
      <c r="JZ45" s="286">
        <f t="shared" si="2060"/>
        <v>1382</v>
      </c>
      <c r="KA45" s="286">
        <f t="shared" si="2060"/>
        <v>1353</v>
      </c>
      <c r="KB45" s="286">
        <f t="shared" si="2060"/>
        <v>1796</v>
      </c>
      <c r="KC45" s="286">
        <f t="shared" si="2060"/>
        <v>1438</v>
      </c>
      <c r="KD45" s="286">
        <f t="shared" si="2060"/>
        <v>1438</v>
      </c>
      <c r="KE45" s="286">
        <f t="shared" si="2060"/>
        <v>1301</v>
      </c>
      <c r="KF45" s="286">
        <f t="shared" si="2060"/>
        <v>725</v>
      </c>
      <c r="KG45" s="286">
        <f t="shared" si="2060"/>
        <v>2908</v>
      </c>
      <c r="KH45" s="286">
        <f t="shared" si="2060"/>
        <v>3662</v>
      </c>
      <c r="KI45" s="286">
        <f t="shared" si="2060"/>
        <v>4207</v>
      </c>
      <c r="KJ45" s="286">
        <f t="shared" si="2060"/>
        <v>3969</v>
      </c>
      <c r="KK45" s="286">
        <f t="shared" si="2060"/>
        <v>3012</v>
      </c>
      <c r="KL45" s="286">
        <f t="shared" si="2060"/>
        <v>3494</v>
      </c>
      <c r="KM45" s="286">
        <f t="shared" si="2060"/>
        <v>2476</v>
      </c>
      <c r="KN45" s="286">
        <f t="shared" si="2060"/>
        <v>1918</v>
      </c>
      <c r="KO45" s="286">
        <f t="shared" si="2060"/>
        <v>1918</v>
      </c>
      <c r="KP45" s="286">
        <f t="shared" si="2060"/>
        <v>2036</v>
      </c>
      <c r="KQ45" s="286">
        <f t="shared" ref="KQ45:NA45" si="2061">KQ40+KQ44+KQ43</f>
        <v>1272</v>
      </c>
      <c r="KR45" s="286">
        <f t="shared" si="2061"/>
        <v>1626</v>
      </c>
      <c r="KS45" s="286">
        <f t="shared" si="2061"/>
        <v>3067</v>
      </c>
      <c r="KT45" s="286">
        <f t="shared" si="2061"/>
        <v>4184</v>
      </c>
      <c r="KU45" s="286">
        <f t="shared" si="2061"/>
        <v>2629</v>
      </c>
      <c r="KV45" s="286">
        <f t="shared" si="2061"/>
        <v>2976</v>
      </c>
      <c r="KW45" s="286">
        <f t="shared" si="2061"/>
        <v>3739</v>
      </c>
      <c r="KX45" s="286">
        <f t="shared" si="2061"/>
        <v>3535</v>
      </c>
      <c r="KY45" s="286">
        <f t="shared" si="2061"/>
        <v>2319</v>
      </c>
      <c r="KZ45" s="286">
        <f t="shared" si="2061"/>
        <v>2392</v>
      </c>
      <c r="LA45" s="286">
        <f t="shared" si="2061"/>
        <v>3002</v>
      </c>
      <c r="LB45" s="286">
        <f t="shared" si="2061"/>
        <v>1957</v>
      </c>
      <c r="LC45" s="286">
        <f t="shared" si="2061"/>
        <v>2120</v>
      </c>
      <c r="LD45" s="286">
        <f t="shared" si="2061"/>
        <v>2714</v>
      </c>
      <c r="LE45" s="286">
        <f t="shared" si="2061"/>
        <v>2714</v>
      </c>
      <c r="LF45" s="286">
        <f t="shared" si="2061"/>
        <v>2714</v>
      </c>
      <c r="LG45" s="286">
        <f t="shared" si="2061"/>
        <v>3595</v>
      </c>
      <c r="LH45" s="286" t="e">
        <f t="shared" si="2061"/>
        <v>#REF!</v>
      </c>
      <c r="LI45" s="286">
        <f t="shared" si="2061"/>
        <v>5209</v>
      </c>
      <c r="LJ45" s="286">
        <f t="shared" si="2061"/>
        <v>4702</v>
      </c>
      <c r="LK45" s="286">
        <f t="shared" si="2061"/>
        <v>5362</v>
      </c>
      <c r="LL45" s="286">
        <f t="shared" si="2061"/>
        <v>5362</v>
      </c>
      <c r="LM45" s="286">
        <f t="shared" si="2061"/>
        <v>3918</v>
      </c>
      <c r="LN45" s="1114">
        <f t="shared" si="2061"/>
        <v>0</v>
      </c>
      <c r="LO45" s="1114">
        <f t="shared" si="2061"/>
        <v>0</v>
      </c>
      <c r="LP45" s="286">
        <f t="shared" si="2061"/>
        <v>4434</v>
      </c>
      <c r="LQ45" s="286" t="e">
        <f t="shared" si="2061"/>
        <v>#REF!</v>
      </c>
      <c r="LR45" s="286">
        <f t="shared" si="2061"/>
        <v>4020</v>
      </c>
      <c r="LS45" s="286">
        <f t="shared" si="2061"/>
        <v>3121</v>
      </c>
      <c r="LT45" s="286">
        <f t="shared" si="2061"/>
        <v>2224</v>
      </c>
      <c r="LU45" s="1130">
        <f t="shared" si="2061"/>
        <v>3448</v>
      </c>
      <c r="LV45" s="1130">
        <f t="shared" si="2061"/>
        <v>0</v>
      </c>
      <c r="LW45" s="286">
        <f t="shared" si="2061"/>
        <v>3232</v>
      </c>
      <c r="LX45" s="286">
        <f t="shared" si="2061"/>
        <v>5166</v>
      </c>
      <c r="LY45" s="565">
        <f t="shared" si="2061"/>
        <v>5684</v>
      </c>
      <c r="LZ45" s="565">
        <f t="shared" si="2061"/>
        <v>5082</v>
      </c>
      <c r="MA45" s="1140" t="e">
        <f t="shared" si="2061"/>
        <v>#REF!</v>
      </c>
      <c r="MB45" s="565" t="e">
        <f t="shared" si="2061"/>
        <v>#REF!</v>
      </c>
      <c r="MC45" s="565">
        <f t="shared" si="2061"/>
        <v>6232</v>
      </c>
      <c r="MD45" s="565">
        <f t="shared" si="2061"/>
        <v>7938</v>
      </c>
      <c r="ME45" s="565">
        <f t="shared" si="2061"/>
        <v>9000</v>
      </c>
      <c r="MF45" s="565">
        <f t="shared" si="2061"/>
        <v>10360</v>
      </c>
      <c r="MG45" s="565">
        <f t="shared" si="2061"/>
        <v>9094</v>
      </c>
      <c r="MH45" s="565">
        <f t="shared" si="2061"/>
        <v>9094</v>
      </c>
      <c r="MI45" s="565">
        <f t="shared" si="2061"/>
        <v>6576</v>
      </c>
      <c r="MJ45" s="565">
        <f t="shared" si="2061"/>
        <v>7613</v>
      </c>
      <c r="MK45" s="565">
        <f t="shared" si="2061"/>
        <v>6429</v>
      </c>
      <c r="ML45" s="565">
        <f t="shared" si="2061"/>
        <v>6667</v>
      </c>
      <c r="MM45" s="565">
        <f t="shared" si="2061"/>
        <v>5945</v>
      </c>
      <c r="MN45" s="565">
        <f t="shared" si="2061"/>
        <v>4992</v>
      </c>
      <c r="MO45" s="565">
        <f t="shared" si="2061"/>
        <v>4285</v>
      </c>
      <c r="MP45" s="565">
        <f t="shared" si="2061"/>
        <v>4202</v>
      </c>
      <c r="MQ45" s="565">
        <f t="shared" si="2061"/>
        <v>4366</v>
      </c>
      <c r="MR45" s="565">
        <f t="shared" si="2061"/>
        <v>3701</v>
      </c>
      <c r="MS45" s="565">
        <f t="shared" si="2061"/>
        <v>2306</v>
      </c>
      <c r="MT45" s="565">
        <f t="shared" si="2061"/>
        <v>2087</v>
      </c>
      <c r="MU45" s="565">
        <f t="shared" si="2061"/>
        <v>1878</v>
      </c>
      <c r="MV45" s="565">
        <f t="shared" si="2061"/>
        <v>1239</v>
      </c>
      <c r="MW45" s="565">
        <f t="shared" si="2061"/>
        <v>1533</v>
      </c>
      <c r="MX45" s="565">
        <f t="shared" si="2061"/>
        <v>1576</v>
      </c>
      <c r="MY45" s="565">
        <f t="shared" si="2061"/>
        <v>1547</v>
      </c>
      <c r="MZ45" s="565">
        <f t="shared" si="2061"/>
        <v>1376</v>
      </c>
      <c r="NA45" s="565">
        <f t="shared" si="2061"/>
        <v>1876</v>
      </c>
    </row>
    <row r="46" spans="1:366" ht="15" customHeight="1">
      <c r="H46" s="288"/>
      <c r="AB46" s="288"/>
      <c r="AC46" s="288"/>
      <c r="AD46" s="288"/>
      <c r="AE46" s="288"/>
      <c r="AF46" s="288"/>
      <c r="AG46" s="288"/>
      <c r="AH46" s="288"/>
      <c r="AI46" s="288"/>
      <c r="AJ46" s="288"/>
      <c r="AK46" s="288"/>
      <c r="AL46" s="288"/>
      <c r="AM46" s="288"/>
      <c r="AN46" s="288"/>
      <c r="AO46" s="288"/>
      <c r="AP46" s="288"/>
      <c r="AQ46" s="288"/>
      <c r="AR46" s="288"/>
      <c r="AS46" s="288"/>
      <c r="AT46" s="288"/>
      <c r="AU46" s="288"/>
      <c r="AV46" s="288"/>
      <c r="AW46" s="288"/>
      <c r="AX46" s="288"/>
      <c r="AY46" s="288"/>
      <c r="AZ46" s="288"/>
      <c r="BA46" s="288"/>
      <c r="BB46" s="288"/>
      <c r="BC46" s="288"/>
      <c r="BD46" s="288"/>
      <c r="BE46" s="288"/>
      <c r="BF46" s="288"/>
      <c r="BG46" s="288"/>
      <c r="BH46" s="288"/>
      <c r="BI46" s="288"/>
      <c r="BJ46" s="288"/>
      <c r="BK46" s="288"/>
      <c r="BL46" s="288"/>
      <c r="BM46" s="288"/>
      <c r="BN46" s="288"/>
      <c r="BO46" s="288"/>
      <c r="BP46" s="288"/>
      <c r="BQ46" s="288"/>
      <c r="BR46" s="288"/>
      <c r="BS46" s="288"/>
      <c r="BT46" s="288"/>
      <c r="BU46" s="288"/>
      <c r="BV46" s="288"/>
      <c r="BW46" s="288"/>
      <c r="BX46" s="288"/>
      <c r="BY46" s="288"/>
      <c r="BZ46" s="288"/>
      <c r="CA46" s="288"/>
      <c r="CB46" s="288"/>
      <c r="CC46" s="288"/>
      <c r="CD46" s="288"/>
      <c r="CE46" s="288"/>
      <c r="CF46" s="288"/>
      <c r="CG46" s="288"/>
      <c r="CH46" s="288"/>
      <c r="CI46" s="288"/>
      <c r="CJ46" s="288"/>
      <c r="CK46" s="288"/>
      <c r="CL46" s="288"/>
      <c r="CM46" s="288"/>
      <c r="CN46" s="288"/>
      <c r="CO46" s="288"/>
      <c r="CP46" s="288"/>
      <c r="CQ46" s="288"/>
      <c r="CR46" s="288"/>
      <c r="CS46" s="288"/>
      <c r="CT46" s="288"/>
      <c r="CU46" s="288"/>
      <c r="CV46" s="288"/>
      <c r="CW46" s="288"/>
      <c r="CX46" s="288"/>
      <c r="CY46" s="288"/>
      <c r="CZ46" s="288"/>
      <c r="DA46" s="288"/>
      <c r="DB46" s="288"/>
      <c r="DC46" s="288"/>
      <c r="DD46" s="288"/>
      <c r="DE46" s="288"/>
      <c r="DF46" s="288"/>
      <c r="DG46" s="288"/>
      <c r="DH46" s="288"/>
      <c r="DI46" s="288"/>
      <c r="DJ46" s="288"/>
      <c r="DK46" s="288"/>
      <c r="DL46" s="288"/>
      <c r="DM46" s="288"/>
      <c r="DN46" s="288"/>
      <c r="DO46" s="288"/>
      <c r="DP46" s="288"/>
      <c r="DQ46" s="288"/>
      <c r="DR46" s="288"/>
      <c r="DS46" s="288"/>
      <c r="DT46" s="288"/>
      <c r="DU46" s="288"/>
      <c r="DV46" s="288"/>
      <c r="DW46" s="288"/>
      <c r="DX46" s="288"/>
      <c r="DY46" s="288"/>
      <c r="DZ46" s="288"/>
      <c r="EA46" s="288"/>
      <c r="EB46" s="288"/>
      <c r="EC46" s="288"/>
      <c r="ED46" s="288"/>
      <c r="EE46" s="288"/>
      <c r="EF46" s="288"/>
      <c r="EG46" s="288"/>
      <c r="EH46" s="288"/>
      <c r="EI46" s="288"/>
      <c r="EJ46" s="288"/>
      <c r="EK46" s="288"/>
      <c r="EL46" s="288"/>
      <c r="EM46" s="288"/>
      <c r="EN46" s="288"/>
      <c r="EO46" s="288"/>
      <c r="EP46" s="288"/>
      <c r="EQ46" s="288"/>
      <c r="ER46" s="288"/>
      <c r="ES46" s="288"/>
      <c r="ET46" s="288"/>
      <c r="EU46" s="288"/>
      <c r="EV46" s="288"/>
      <c r="EW46" s="288"/>
      <c r="EX46" s="288"/>
      <c r="EY46" s="288"/>
      <c r="EZ46" s="288"/>
      <c r="FA46" s="288"/>
      <c r="FB46" s="288"/>
      <c r="FC46" s="288"/>
      <c r="FD46" s="288"/>
      <c r="FE46" s="288"/>
      <c r="FF46" s="288"/>
      <c r="FG46" s="288"/>
      <c r="FH46" s="288"/>
      <c r="FI46" s="288"/>
      <c r="FJ46" s="288"/>
      <c r="FK46" s="288"/>
      <c r="FL46" s="288"/>
      <c r="FM46" s="288"/>
      <c r="FN46" s="288"/>
      <c r="FO46" s="288"/>
      <c r="FP46" s="288"/>
      <c r="FQ46" s="288"/>
      <c r="FR46" s="288"/>
      <c r="FS46" s="288"/>
      <c r="FT46" s="288"/>
      <c r="FU46" s="288"/>
      <c r="FV46" s="288"/>
      <c r="FW46" s="288"/>
      <c r="FX46" s="288"/>
      <c r="FY46" s="288"/>
      <c r="FZ46" s="288"/>
      <c r="GA46" s="288"/>
      <c r="GB46" s="288"/>
      <c r="GC46" s="288"/>
      <c r="GD46" s="288"/>
      <c r="GE46" s="288"/>
      <c r="GF46" s="288"/>
      <c r="GG46" s="288"/>
      <c r="GH46" s="288"/>
      <c r="GI46" s="288"/>
      <c r="GJ46" s="288"/>
      <c r="GK46" s="288"/>
      <c r="GL46" s="288"/>
      <c r="GM46" s="288"/>
      <c r="GN46" s="288"/>
      <c r="GO46" s="288"/>
      <c r="GP46" s="288"/>
      <c r="GQ46" s="288"/>
      <c r="GR46" s="288"/>
      <c r="GS46" s="288"/>
      <c r="GT46" s="288"/>
      <c r="GU46" s="288"/>
      <c r="GV46" s="288"/>
      <c r="GW46" s="288"/>
      <c r="GX46" s="288"/>
      <c r="GY46" s="288"/>
      <c r="GZ46" s="288"/>
      <c r="HA46" s="288"/>
      <c r="HB46" s="288"/>
      <c r="HC46" s="288"/>
      <c r="HD46" s="288"/>
      <c r="HE46" s="288"/>
      <c r="HF46" s="288"/>
      <c r="HG46" s="288"/>
      <c r="HH46" s="288"/>
      <c r="HI46" s="288"/>
      <c r="HJ46" s="288"/>
      <c r="HK46" s="288"/>
      <c r="HL46" s="288"/>
      <c r="HM46" s="288"/>
      <c r="HN46" s="288"/>
      <c r="HO46" s="288"/>
      <c r="HP46" s="288"/>
      <c r="HQ46" s="288"/>
      <c r="HR46" s="288"/>
      <c r="HS46" s="288"/>
      <c r="HT46" s="288"/>
      <c r="HU46" s="288"/>
      <c r="HV46" s="288"/>
      <c r="HW46" s="288"/>
      <c r="HX46" s="288"/>
      <c r="HY46" s="288"/>
      <c r="HZ46" s="288"/>
      <c r="IA46" s="288"/>
      <c r="IB46" s="288"/>
      <c r="IC46" s="288"/>
      <c r="ID46" s="288"/>
      <c r="IE46" s="288"/>
      <c r="IF46" s="288"/>
      <c r="IG46" s="288"/>
      <c r="IH46" s="288"/>
      <c r="II46" s="288"/>
      <c r="IJ46" s="288"/>
      <c r="IK46" s="288"/>
      <c r="IL46" s="288"/>
      <c r="IM46" s="288"/>
      <c r="IN46" s="288"/>
      <c r="IO46" s="288"/>
      <c r="IP46" s="288"/>
      <c r="IQ46" s="288"/>
      <c r="IR46" s="288"/>
      <c r="IS46" s="288"/>
      <c r="IT46" s="288"/>
      <c r="IU46" s="288"/>
      <c r="IV46" s="288"/>
      <c r="IW46" s="288"/>
      <c r="IX46" s="288"/>
      <c r="IY46" s="288"/>
      <c r="IZ46" s="288"/>
      <c r="JA46" s="288"/>
      <c r="JB46" s="288"/>
      <c r="JC46" s="288"/>
      <c r="JD46" s="288"/>
      <c r="JE46" s="288"/>
      <c r="JF46" s="288"/>
      <c r="JG46" s="288"/>
      <c r="JH46" s="288"/>
      <c r="JI46" s="288"/>
      <c r="JJ46" s="288"/>
      <c r="JK46" s="288"/>
      <c r="JL46" s="288"/>
      <c r="JM46" s="288"/>
      <c r="JN46" s="288"/>
      <c r="JO46" s="288"/>
      <c r="JP46" s="288"/>
      <c r="JQ46" s="288"/>
      <c r="JR46" s="288"/>
      <c r="JS46" s="288"/>
      <c r="JT46" s="288"/>
      <c r="JU46" s="288"/>
      <c r="JV46" s="288"/>
      <c r="JW46" s="288"/>
      <c r="JX46" s="288"/>
      <c r="JY46" s="288"/>
      <c r="JZ46" s="288"/>
      <c r="KA46" s="288"/>
      <c r="KB46" s="288"/>
      <c r="KC46" s="288"/>
      <c r="KD46" s="288"/>
      <c r="KE46" s="288"/>
      <c r="KF46" s="288"/>
      <c r="KG46" s="288"/>
      <c r="KH46" s="288"/>
      <c r="KI46" s="288"/>
      <c r="KJ46" s="288"/>
      <c r="KK46" s="288"/>
      <c r="KL46" s="288"/>
      <c r="KM46" s="288"/>
      <c r="KN46" s="288"/>
      <c r="KO46" s="288"/>
      <c r="KP46" s="288"/>
      <c r="KQ46" s="288"/>
      <c r="KR46" s="288"/>
      <c r="KS46" s="288"/>
      <c r="KT46" s="288"/>
      <c r="KU46" s="288"/>
      <c r="KV46" s="288"/>
      <c r="KW46" s="288"/>
      <c r="KX46" s="288"/>
      <c r="KY46" s="288"/>
      <c r="KZ46" s="288"/>
      <c r="LA46" s="288"/>
      <c r="LB46" s="288"/>
      <c r="LC46" s="288"/>
      <c r="LD46" s="288"/>
      <c r="LE46" s="288"/>
      <c r="LF46" s="288"/>
      <c r="LG46" s="288"/>
      <c r="LH46" s="288"/>
      <c r="LI46" s="288"/>
      <c r="LJ46" s="288"/>
      <c r="LK46" s="288"/>
      <c r="LL46" s="288"/>
      <c r="LM46" s="288"/>
      <c r="LN46" s="1116"/>
      <c r="LO46" s="1116"/>
      <c r="LP46" s="288"/>
      <c r="LQ46" s="288"/>
      <c r="LR46" s="288"/>
      <c r="LS46" s="288"/>
      <c r="LT46" s="288"/>
      <c r="LU46" s="1132"/>
      <c r="LV46" s="1132"/>
      <c r="LW46" s="288"/>
      <c r="LX46" s="288"/>
      <c r="LY46" s="288"/>
      <c r="LZ46" s="288"/>
      <c r="MA46" s="288"/>
      <c r="MB46" s="288"/>
      <c r="MC46" s="288"/>
      <c r="MD46" s="288"/>
      <c r="ME46" s="288"/>
      <c r="MF46" s="288"/>
      <c r="MG46" s="288"/>
      <c r="MH46" s="288"/>
      <c r="MI46" s="288"/>
      <c r="MJ46" s="288"/>
      <c r="MK46" s="288"/>
      <c r="ML46" s="288"/>
      <c r="MM46" s="288"/>
      <c r="MN46" s="288"/>
      <c r="MO46" s="288"/>
      <c r="MP46" s="288"/>
      <c r="MQ46" s="288"/>
      <c r="MR46" s="288"/>
      <c r="MS46" s="288"/>
      <c r="MT46" s="288"/>
      <c r="MU46" s="288"/>
      <c r="MV46" s="288"/>
      <c r="MW46" s="288"/>
      <c r="MX46" s="288"/>
      <c r="MY46" s="288"/>
      <c r="MZ46" s="288"/>
      <c r="NA46" s="288"/>
    </row>
    <row r="47" spans="1:366" ht="15">
      <c r="A47" s="78" t="s">
        <v>1198</v>
      </c>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89"/>
      <c r="BK47" s="289"/>
      <c r="BL47" s="289"/>
      <c r="BM47" s="289"/>
      <c r="BN47" s="289"/>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c r="CM47" s="289"/>
      <c r="CN47" s="289"/>
      <c r="CO47" s="289"/>
      <c r="CP47" s="289"/>
      <c r="CQ47" s="289"/>
      <c r="CR47" s="289"/>
      <c r="CS47" s="289"/>
      <c r="CT47" s="289"/>
      <c r="CU47" s="289"/>
      <c r="CV47" s="289"/>
      <c r="CW47" s="289"/>
      <c r="CX47" s="289"/>
      <c r="CY47" s="289"/>
      <c r="CZ47" s="289"/>
      <c r="DA47" s="289"/>
      <c r="DB47" s="289"/>
      <c r="DC47" s="289"/>
      <c r="DD47" s="289"/>
      <c r="DE47" s="289"/>
      <c r="DF47" s="289"/>
      <c r="DG47" s="289"/>
      <c r="DH47" s="289"/>
      <c r="DI47" s="289"/>
      <c r="DJ47" s="289"/>
      <c r="DK47" s="289"/>
      <c r="DL47" s="289"/>
      <c r="DM47" s="289"/>
      <c r="DN47" s="289"/>
      <c r="DO47" s="289"/>
      <c r="DP47" s="289"/>
      <c r="DQ47" s="289"/>
      <c r="DR47" s="289"/>
      <c r="DS47" s="289"/>
      <c r="DT47" s="289"/>
      <c r="DU47" s="289"/>
      <c r="DV47" s="289"/>
      <c r="DW47" s="289"/>
      <c r="DX47" s="289"/>
      <c r="DY47" s="289"/>
      <c r="DZ47" s="289"/>
      <c r="EA47" s="289"/>
      <c r="EB47" s="289"/>
      <c r="EC47" s="289"/>
      <c r="ED47" s="289"/>
      <c r="EE47" s="289"/>
      <c r="EF47" s="289"/>
      <c r="EG47" s="289"/>
      <c r="EH47" s="289"/>
      <c r="EI47" s="289"/>
      <c r="EJ47" s="289"/>
      <c r="EK47" s="289"/>
      <c r="EL47" s="289"/>
      <c r="EM47" s="289"/>
      <c r="EN47" s="289"/>
      <c r="EO47" s="289"/>
      <c r="EP47" s="289"/>
      <c r="EQ47" s="289"/>
      <c r="ER47" s="289"/>
      <c r="ES47" s="289"/>
      <c r="ET47" s="289"/>
      <c r="EU47" s="289"/>
      <c r="EV47" s="289"/>
      <c r="EW47" s="289"/>
      <c r="EX47" s="289"/>
      <c r="EY47" s="289"/>
      <c r="EZ47" s="289"/>
      <c r="FA47" s="289"/>
      <c r="FB47" s="289"/>
      <c r="FC47" s="289"/>
      <c r="FD47" s="289"/>
      <c r="FE47" s="289"/>
      <c r="FF47" s="289"/>
      <c r="FG47" s="289"/>
      <c r="FH47" s="289"/>
      <c r="FI47" s="289"/>
      <c r="FJ47" s="289"/>
      <c r="FK47" s="289"/>
      <c r="FL47" s="289"/>
      <c r="FM47" s="289"/>
      <c r="FN47" s="289"/>
      <c r="FO47" s="289"/>
      <c r="FP47" s="289"/>
      <c r="FQ47" s="289"/>
      <c r="FR47" s="289"/>
      <c r="FS47" s="289"/>
      <c r="FT47" s="289"/>
      <c r="FU47" s="289"/>
      <c r="FV47" s="289"/>
      <c r="FW47" s="289"/>
      <c r="FX47" s="289"/>
      <c r="FY47" s="289"/>
      <c r="FZ47" s="289"/>
      <c r="GA47" s="289"/>
      <c r="GB47" s="289"/>
      <c r="GC47" s="289"/>
      <c r="GD47" s="289"/>
      <c r="GE47" s="289"/>
      <c r="GF47" s="289"/>
      <c r="GG47" s="289"/>
      <c r="GH47" s="289"/>
      <c r="GI47" s="289"/>
      <c r="GJ47" s="289"/>
      <c r="GK47" s="289"/>
      <c r="GL47" s="289"/>
      <c r="GM47" s="289"/>
      <c r="GN47" s="289"/>
      <c r="GO47" s="289"/>
      <c r="GP47" s="289"/>
      <c r="GQ47" s="289"/>
      <c r="GR47" s="289"/>
      <c r="GS47" s="289"/>
      <c r="GT47" s="289"/>
      <c r="GU47" s="289"/>
      <c r="GV47" s="289"/>
      <c r="GW47" s="289"/>
      <c r="GX47" s="289"/>
      <c r="GY47" s="289"/>
      <c r="GZ47" s="289"/>
      <c r="HA47" s="289"/>
      <c r="HB47" s="289"/>
      <c r="HC47" s="289"/>
      <c r="HD47" s="289"/>
      <c r="HE47" s="289"/>
      <c r="HF47" s="289"/>
      <c r="HG47" s="289"/>
      <c r="HH47" s="289"/>
      <c r="HI47" s="289"/>
      <c r="HJ47" s="289"/>
      <c r="HK47" s="289"/>
      <c r="HL47" s="289"/>
      <c r="HM47" s="289"/>
      <c r="HN47" s="289"/>
      <c r="HO47" s="289"/>
      <c r="HP47" s="289"/>
      <c r="HQ47" s="289"/>
      <c r="HR47" s="289"/>
      <c r="HS47" s="289"/>
      <c r="HT47" s="289"/>
      <c r="HU47" s="289"/>
      <c r="HV47" s="289"/>
      <c r="HW47" s="289"/>
      <c r="HX47" s="289"/>
      <c r="HY47" s="289"/>
      <c r="HZ47" s="289"/>
      <c r="IA47" s="289"/>
      <c r="IB47" s="289"/>
      <c r="IC47" s="289"/>
      <c r="ID47" s="289"/>
      <c r="IE47" s="289"/>
      <c r="IF47" s="289"/>
      <c r="IG47" s="289"/>
      <c r="IH47" s="289"/>
      <c r="II47" s="289"/>
      <c r="IJ47" s="289"/>
      <c r="IK47" s="289"/>
      <c r="IL47" s="289"/>
      <c r="IM47" s="289"/>
      <c r="IN47" s="289"/>
      <c r="IO47" s="289"/>
      <c r="IP47" s="289"/>
      <c r="IQ47" s="289"/>
      <c r="IR47" s="289"/>
      <c r="IS47" s="289"/>
      <c r="IT47" s="289"/>
      <c r="IU47" s="289"/>
      <c r="IV47" s="289"/>
      <c r="IW47" s="289"/>
      <c r="IX47" s="289"/>
      <c r="IY47" s="289"/>
      <c r="IZ47" s="289"/>
      <c r="JA47" s="289"/>
      <c r="JB47" s="289"/>
      <c r="JC47" s="289"/>
      <c r="JD47" s="289"/>
      <c r="JE47" s="289"/>
      <c r="JF47" s="289"/>
      <c r="JG47" s="289"/>
      <c r="JH47" s="289"/>
      <c r="JI47" s="289"/>
      <c r="JJ47" s="289"/>
      <c r="JK47" s="289"/>
      <c r="JL47" s="289"/>
      <c r="JM47" s="289"/>
      <c r="JN47" s="289"/>
      <c r="JO47" s="289"/>
      <c r="JP47" s="289"/>
      <c r="JQ47" s="289"/>
      <c r="JR47" s="289"/>
      <c r="JS47" s="289"/>
      <c r="JT47" s="289"/>
      <c r="JU47" s="289"/>
      <c r="JV47" s="289"/>
      <c r="JW47" s="289"/>
      <c r="JX47" s="289"/>
      <c r="JY47" s="289"/>
      <c r="JZ47" s="289"/>
      <c r="KA47" s="289"/>
      <c r="KB47" s="289"/>
      <c r="KC47" s="289"/>
      <c r="KD47" s="289"/>
      <c r="KE47" s="289"/>
      <c r="KF47" s="289"/>
      <c r="KG47" s="289"/>
      <c r="KH47" s="289"/>
      <c r="KI47" s="289"/>
      <c r="KJ47" s="289"/>
      <c r="KK47" s="289"/>
      <c r="KL47" s="289"/>
      <c r="KM47" s="289"/>
      <c r="KN47" s="289" t="s">
        <v>1199</v>
      </c>
      <c r="KO47" s="289"/>
      <c r="KP47" s="289"/>
      <c r="KQ47" s="289"/>
      <c r="KR47" s="289"/>
      <c r="KS47" s="289"/>
      <c r="KT47" s="289"/>
      <c r="KU47" s="289"/>
      <c r="KV47" s="289"/>
      <c r="KW47" s="289"/>
      <c r="KX47" s="289"/>
      <c r="KY47" s="289"/>
      <c r="KZ47" s="289"/>
      <c r="LA47" s="289"/>
      <c r="LB47" s="289"/>
      <c r="LC47" s="289"/>
      <c r="LD47" s="289"/>
      <c r="LE47" s="289"/>
      <c r="LF47" s="289"/>
      <c r="LG47" s="289"/>
      <c r="LH47" s="289"/>
      <c r="LI47" s="289"/>
      <c r="LJ47" s="289"/>
      <c r="LK47" s="289"/>
      <c r="LL47" s="289"/>
      <c r="LM47" s="289"/>
      <c r="LN47" s="1114"/>
      <c r="LO47" s="1114"/>
      <c r="LP47" s="289"/>
      <c r="LQ47" s="289"/>
      <c r="LR47" s="289"/>
      <c r="LS47" s="289"/>
      <c r="LT47" s="289"/>
      <c r="LU47" s="1130"/>
      <c r="LV47" s="1130"/>
      <c r="LW47" s="289"/>
      <c r="LX47" s="289"/>
      <c r="LY47" s="570"/>
      <c r="LZ47" s="570"/>
      <c r="MA47" s="1140" t="s">
        <v>1200</v>
      </c>
      <c r="MB47" s="570" t="s">
        <v>173</v>
      </c>
      <c r="MC47" s="570"/>
      <c r="MD47" s="570"/>
      <c r="ME47" s="570"/>
      <c r="MF47" s="570"/>
      <c r="MG47" s="570"/>
      <c r="MH47" s="570"/>
      <c r="MI47" s="570"/>
      <c r="MJ47" s="570"/>
      <c r="MK47" s="570"/>
      <c r="ML47" s="570"/>
      <c r="MM47" s="570"/>
      <c r="MN47" s="570"/>
      <c r="MO47" s="570"/>
      <c r="MP47" s="570"/>
      <c r="MQ47" s="570"/>
      <c r="MR47" s="570"/>
      <c r="MS47" s="570"/>
      <c r="MT47" s="570"/>
      <c r="MU47" s="570"/>
      <c r="MV47" s="570"/>
      <c r="MW47" s="570"/>
      <c r="MX47" s="570"/>
      <c r="MY47" s="570"/>
      <c r="MZ47" s="570"/>
      <c r="NA47" s="570"/>
    </row>
    <row r="48" spans="1:366" ht="15" customHeight="1">
      <c r="A48" s="67" t="s">
        <v>1180</v>
      </c>
      <c r="B48" s="66">
        <v>71702</v>
      </c>
      <c r="C48" s="66">
        <v>71729</v>
      </c>
      <c r="D48" s="66">
        <v>72063</v>
      </c>
      <c r="E48" s="66">
        <v>72459</v>
      </c>
      <c r="F48" s="66">
        <v>72360</v>
      </c>
      <c r="G48" s="66">
        <v>72284</v>
      </c>
      <c r="H48" s="66">
        <v>72196</v>
      </c>
      <c r="I48" s="66">
        <v>72214</v>
      </c>
      <c r="J48" s="66">
        <v>72179</v>
      </c>
      <c r="K48" s="66">
        <v>72053</v>
      </c>
      <c r="L48" s="66">
        <v>72485</v>
      </c>
      <c r="M48" s="66">
        <v>72870</v>
      </c>
      <c r="N48" s="66">
        <v>71940</v>
      </c>
      <c r="O48" s="66">
        <v>71942</v>
      </c>
      <c r="P48" s="66">
        <v>71900</v>
      </c>
      <c r="Q48" s="66">
        <v>72056</v>
      </c>
      <c r="R48" s="66">
        <v>72203</v>
      </c>
      <c r="S48" s="66">
        <v>72317</v>
      </c>
      <c r="T48" s="66">
        <v>73131</v>
      </c>
      <c r="U48" s="66">
        <v>72525</v>
      </c>
      <c r="V48" s="66">
        <v>71317</v>
      </c>
      <c r="W48" s="66">
        <v>71249</v>
      </c>
      <c r="X48" s="66">
        <v>71346</v>
      </c>
      <c r="Y48" s="66">
        <v>71304</v>
      </c>
      <c r="Z48" s="66">
        <v>71301</v>
      </c>
      <c r="AA48" s="66">
        <v>71371</v>
      </c>
      <c r="AB48" s="66">
        <v>71368</v>
      </c>
      <c r="AC48" s="66">
        <v>71384</v>
      </c>
      <c r="AD48" s="66">
        <v>71408</v>
      </c>
      <c r="AE48" s="66">
        <v>71589</v>
      </c>
      <c r="AF48" s="66">
        <v>71863</v>
      </c>
      <c r="AG48" s="66">
        <v>71910</v>
      </c>
      <c r="AH48" s="66"/>
      <c r="AI48" s="66">
        <v>71956</v>
      </c>
      <c r="AJ48" s="66">
        <v>71373</v>
      </c>
      <c r="AK48" s="66">
        <v>70962</v>
      </c>
      <c r="AL48" s="66">
        <v>74110</v>
      </c>
      <c r="AM48" s="66">
        <v>70219</v>
      </c>
      <c r="AN48" s="66">
        <v>70314</v>
      </c>
      <c r="AO48" s="66">
        <v>70997</v>
      </c>
      <c r="AP48" s="66">
        <v>71074</v>
      </c>
      <c r="AQ48" s="66">
        <v>71100</v>
      </c>
      <c r="AR48" s="66">
        <v>71168</v>
      </c>
      <c r="AS48" s="66">
        <v>71234</v>
      </c>
      <c r="AT48" s="66">
        <v>71284</v>
      </c>
      <c r="AU48" s="66">
        <v>71078</v>
      </c>
      <c r="AV48" s="66">
        <v>69436</v>
      </c>
      <c r="AW48" s="66">
        <v>68615</v>
      </c>
      <c r="AX48" s="66">
        <v>68728</v>
      </c>
      <c r="AY48" s="66">
        <v>68843</v>
      </c>
      <c r="AZ48" s="66">
        <v>68742</v>
      </c>
      <c r="BA48" s="66">
        <v>68521</v>
      </c>
      <c r="BB48" s="66"/>
      <c r="BC48" s="66"/>
      <c r="BD48" s="66">
        <v>68791</v>
      </c>
      <c r="BE48" s="66">
        <v>68293</v>
      </c>
      <c r="BF48" s="66">
        <v>68293</v>
      </c>
      <c r="BG48" s="66">
        <v>68186</v>
      </c>
      <c r="BH48" s="66">
        <v>68224</v>
      </c>
      <c r="BI48" s="66">
        <v>68597</v>
      </c>
      <c r="BJ48" s="66">
        <v>69013</v>
      </c>
      <c r="BK48" s="66">
        <v>69313</v>
      </c>
      <c r="BL48" s="66">
        <v>69148</v>
      </c>
      <c r="BM48" s="66">
        <v>69313</v>
      </c>
      <c r="BN48" s="66">
        <v>69068</v>
      </c>
      <c r="BO48" s="66">
        <v>69235</v>
      </c>
      <c r="BP48" s="66">
        <v>69249</v>
      </c>
      <c r="BQ48" s="66">
        <v>69131</v>
      </c>
      <c r="BR48" s="66">
        <v>69246</v>
      </c>
      <c r="BS48" s="66">
        <v>68682</v>
      </c>
      <c r="BT48" s="66">
        <v>68344</v>
      </c>
      <c r="BU48" s="66">
        <v>67959</v>
      </c>
      <c r="BV48" s="66">
        <v>68155</v>
      </c>
      <c r="BW48" s="66">
        <v>68388</v>
      </c>
      <c r="BX48" s="66">
        <v>69210</v>
      </c>
      <c r="BY48" s="66">
        <v>70177</v>
      </c>
      <c r="BZ48" s="66">
        <v>70181</v>
      </c>
      <c r="CA48" s="66">
        <v>70186</v>
      </c>
      <c r="CB48" s="66">
        <v>70705</v>
      </c>
      <c r="CC48" s="66">
        <v>71316</v>
      </c>
      <c r="CD48" s="66">
        <v>71721</v>
      </c>
      <c r="CE48" s="66">
        <v>71905</v>
      </c>
      <c r="CF48" s="66">
        <v>70770</v>
      </c>
      <c r="CG48" s="66">
        <v>70635</v>
      </c>
      <c r="CH48" s="66">
        <v>70679</v>
      </c>
      <c r="CI48" s="66">
        <v>71172</v>
      </c>
      <c r="CJ48" s="66">
        <v>70980</v>
      </c>
      <c r="CK48" s="66">
        <v>70845</v>
      </c>
      <c r="CL48" s="66">
        <v>69482</v>
      </c>
      <c r="CM48" s="66">
        <v>68588</v>
      </c>
      <c r="CN48" s="66">
        <v>68495</v>
      </c>
      <c r="CO48" s="66">
        <v>68665</v>
      </c>
      <c r="CP48" s="66">
        <v>68879</v>
      </c>
      <c r="CQ48" s="66">
        <v>68782</v>
      </c>
      <c r="CR48" s="66">
        <v>68869</v>
      </c>
      <c r="CS48" s="66">
        <v>69182</v>
      </c>
      <c r="CT48" s="66">
        <v>69234</v>
      </c>
      <c r="CU48" s="66">
        <v>69293</v>
      </c>
      <c r="CV48" s="66">
        <v>69293</v>
      </c>
      <c r="CW48" s="66">
        <v>69671</v>
      </c>
      <c r="CX48" s="66">
        <v>70227</v>
      </c>
      <c r="CY48" s="66">
        <v>70294</v>
      </c>
      <c r="CZ48" s="66">
        <v>70502</v>
      </c>
      <c r="DA48" s="66">
        <v>70855</v>
      </c>
      <c r="DB48" s="66">
        <v>70881</v>
      </c>
      <c r="DC48" s="66">
        <v>70899</v>
      </c>
      <c r="DD48" s="66">
        <v>70971</v>
      </c>
      <c r="DE48" s="66">
        <v>71149</v>
      </c>
      <c r="DF48" s="66">
        <v>72056</v>
      </c>
      <c r="DG48" s="66">
        <v>72527</v>
      </c>
      <c r="DH48" s="66">
        <v>72604</v>
      </c>
      <c r="DI48" s="66">
        <v>72643</v>
      </c>
      <c r="DJ48" s="66">
        <v>72681</v>
      </c>
      <c r="DK48" s="66">
        <v>72450</v>
      </c>
      <c r="DL48" s="66">
        <v>72639</v>
      </c>
      <c r="DM48" s="66">
        <v>72817</v>
      </c>
      <c r="DN48" s="66">
        <v>72910</v>
      </c>
      <c r="DO48" s="66">
        <v>72529</v>
      </c>
      <c r="DP48" s="66">
        <v>72442</v>
      </c>
      <c r="DQ48" s="66">
        <v>72461</v>
      </c>
      <c r="DR48" s="66">
        <v>72106</v>
      </c>
      <c r="DS48" s="66">
        <v>72513</v>
      </c>
      <c r="DT48" s="66">
        <v>72773</v>
      </c>
      <c r="DU48" s="66">
        <v>72801</v>
      </c>
      <c r="DV48" s="66">
        <v>72126</v>
      </c>
      <c r="DW48" s="66">
        <v>71934</v>
      </c>
      <c r="DX48" s="65">
        <v>71661</v>
      </c>
      <c r="DY48" s="66">
        <v>71579</v>
      </c>
      <c r="DZ48" s="66">
        <v>71531</v>
      </c>
      <c r="EA48" s="66">
        <v>71539</v>
      </c>
      <c r="EB48" s="66">
        <v>71535</v>
      </c>
      <c r="EC48" s="66">
        <v>71460</v>
      </c>
      <c r="ED48" s="66">
        <v>70811</v>
      </c>
      <c r="EE48" s="66">
        <v>70811</v>
      </c>
      <c r="EF48" s="66">
        <v>70801</v>
      </c>
      <c r="EG48" s="66">
        <v>70837</v>
      </c>
      <c r="EH48" s="66">
        <v>70437</v>
      </c>
      <c r="EI48" s="66">
        <v>70555</v>
      </c>
      <c r="EJ48" s="66">
        <v>70452</v>
      </c>
      <c r="EK48" s="66">
        <v>69881</v>
      </c>
      <c r="EL48" s="66">
        <v>69725</v>
      </c>
      <c r="EM48" s="66">
        <v>70159</v>
      </c>
      <c r="EN48" s="66">
        <v>70689</v>
      </c>
      <c r="EO48" s="66">
        <v>69870</v>
      </c>
      <c r="EP48" s="66">
        <v>70062</v>
      </c>
      <c r="EQ48" s="66">
        <v>70510</v>
      </c>
      <c r="ER48" s="66">
        <v>70539</v>
      </c>
      <c r="ES48" s="66">
        <v>70487</v>
      </c>
      <c r="ET48" s="66">
        <v>71081</v>
      </c>
      <c r="EU48" s="66">
        <v>71743</v>
      </c>
      <c r="EV48" s="66">
        <v>72211</v>
      </c>
      <c r="EW48" s="66">
        <v>71373</v>
      </c>
      <c r="EX48" s="66">
        <v>70207</v>
      </c>
      <c r="EY48" s="66">
        <v>70567</v>
      </c>
      <c r="EZ48" s="66">
        <v>70256</v>
      </c>
      <c r="FA48" s="66">
        <v>70200</v>
      </c>
      <c r="FB48" s="66">
        <v>69908</v>
      </c>
      <c r="FC48" s="66">
        <v>79671</v>
      </c>
      <c r="FD48" s="66">
        <v>69727</v>
      </c>
      <c r="FE48" s="66">
        <v>68961</v>
      </c>
      <c r="FF48" s="66">
        <v>68403</v>
      </c>
      <c r="FG48" s="66">
        <v>67731</v>
      </c>
      <c r="FH48" s="66">
        <v>66973</v>
      </c>
      <c r="FI48" s="66">
        <v>66193</v>
      </c>
      <c r="FJ48" s="66">
        <v>66355</v>
      </c>
      <c r="FK48" s="66">
        <v>66376</v>
      </c>
      <c r="FL48" s="66">
        <v>65260</v>
      </c>
      <c r="FM48" s="66">
        <v>64485</v>
      </c>
      <c r="FN48" s="66">
        <v>63291</v>
      </c>
      <c r="FO48" s="66">
        <v>63009</v>
      </c>
      <c r="FP48" s="66">
        <v>62803</v>
      </c>
      <c r="FQ48" s="66">
        <v>61964</v>
      </c>
      <c r="FR48" s="66">
        <v>60594</v>
      </c>
      <c r="FS48" s="66">
        <v>59710</v>
      </c>
      <c r="FT48" s="66">
        <v>60313</v>
      </c>
      <c r="FU48" s="66"/>
      <c r="FV48" s="66">
        <v>59254</v>
      </c>
      <c r="FW48" s="66">
        <v>58474</v>
      </c>
      <c r="FX48" s="66">
        <v>58064</v>
      </c>
      <c r="FY48" s="66">
        <v>56854</v>
      </c>
      <c r="FZ48" s="66">
        <v>56796</v>
      </c>
      <c r="GA48" s="66">
        <v>56603</v>
      </c>
      <c r="GB48" s="66">
        <v>56031</v>
      </c>
      <c r="GC48" s="66">
        <v>55707</v>
      </c>
      <c r="GD48" s="66">
        <v>54964</v>
      </c>
      <c r="GE48" s="66">
        <v>54260</v>
      </c>
      <c r="GF48" s="66">
        <v>54262</v>
      </c>
      <c r="GG48" s="66">
        <v>54451</v>
      </c>
      <c r="GH48" s="66">
        <v>54646</v>
      </c>
      <c r="GI48" s="66">
        <v>54756</v>
      </c>
      <c r="GJ48" s="66">
        <v>54638</v>
      </c>
      <c r="GK48" s="66">
        <v>54164</v>
      </c>
      <c r="GL48" s="66">
        <v>54623</v>
      </c>
      <c r="GM48" s="66">
        <v>53243</v>
      </c>
      <c r="GN48" s="66">
        <v>53945</v>
      </c>
      <c r="GO48" s="66">
        <v>53855</v>
      </c>
      <c r="GP48" s="66">
        <v>53792</v>
      </c>
      <c r="GQ48" s="66">
        <v>52897</v>
      </c>
      <c r="GR48" s="66">
        <v>52643</v>
      </c>
      <c r="GS48" s="66">
        <v>52249</v>
      </c>
      <c r="GT48" s="66">
        <v>51729</v>
      </c>
      <c r="GU48" s="66">
        <v>52499</v>
      </c>
      <c r="GV48" s="66">
        <v>52723</v>
      </c>
      <c r="GW48" s="66">
        <v>53413</v>
      </c>
      <c r="GX48" s="66">
        <v>53686</v>
      </c>
      <c r="GY48" s="66">
        <v>52733</v>
      </c>
      <c r="GZ48" s="66">
        <v>53118</v>
      </c>
      <c r="HA48" s="66">
        <v>53317</v>
      </c>
      <c r="HB48" s="66">
        <v>53546</v>
      </c>
      <c r="HC48" s="66">
        <v>53994</v>
      </c>
      <c r="HD48" s="66">
        <v>54121</v>
      </c>
      <c r="HE48" s="66">
        <v>54303</v>
      </c>
      <c r="HF48" s="66">
        <v>54589</v>
      </c>
      <c r="HG48" s="66">
        <v>53915</v>
      </c>
      <c r="HH48" s="66">
        <v>52977</v>
      </c>
      <c r="HI48" s="66">
        <v>53259</v>
      </c>
      <c r="HJ48" s="66">
        <v>52914</v>
      </c>
      <c r="HK48" s="66">
        <v>52205</v>
      </c>
      <c r="HL48" s="66">
        <v>51237</v>
      </c>
      <c r="HM48" s="66">
        <v>49333</v>
      </c>
      <c r="HN48" s="66">
        <v>47233</v>
      </c>
      <c r="HO48" s="66">
        <v>46384</v>
      </c>
      <c r="HP48" s="66">
        <v>44973</v>
      </c>
      <c r="HQ48" s="66">
        <v>44588</v>
      </c>
      <c r="HR48" s="66">
        <v>43710</v>
      </c>
      <c r="HS48" s="66">
        <v>42395</v>
      </c>
      <c r="HT48" s="66">
        <v>41052</v>
      </c>
      <c r="HU48" s="66">
        <v>41207</v>
      </c>
      <c r="HV48" s="66">
        <v>41407</v>
      </c>
      <c r="HW48" s="66">
        <v>40987</v>
      </c>
      <c r="HX48" s="66">
        <v>40568</v>
      </c>
      <c r="HY48" s="66">
        <v>40572</v>
      </c>
      <c r="HZ48" s="66">
        <v>40952</v>
      </c>
      <c r="IA48" s="66">
        <v>40240</v>
      </c>
      <c r="IB48" s="66">
        <v>36180</v>
      </c>
      <c r="IC48" s="66">
        <v>35995</v>
      </c>
      <c r="ID48" s="66">
        <v>35381</v>
      </c>
      <c r="IE48" s="66">
        <v>34242</v>
      </c>
      <c r="IF48" s="66">
        <v>33391</v>
      </c>
      <c r="IG48" s="66">
        <v>33518</v>
      </c>
      <c r="IH48" s="66">
        <v>32019</v>
      </c>
      <c r="II48" s="66">
        <v>32763</v>
      </c>
      <c r="IJ48" s="66">
        <v>31029</v>
      </c>
      <c r="IK48" s="66">
        <v>30618</v>
      </c>
      <c r="IL48" s="66">
        <v>30951</v>
      </c>
      <c r="IM48" s="66">
        <v>29964</v>
      </c>
      <c r="IN48" s="66">
        <v>29807</v>
      </c>
      <c r="IO48" s="66">
        <v>29919</v>
      </c>
      <c r="IP48" s="66">
        <v>31111</v>
      </c>
      <c r="IQ48" s="66">
        <v>31317</v>
      </c>
      <c r="IR48" s="66">
        <v>33154</v>
      </c>
      <c r="IS48" s="66">
        <v>32725</v>
      </c>
      <c r="IT48" s="66">
        <v>33437</v>
      </c>
      <c r="IU48" s="66">
        <v>33608</v>
      </c>
      <c r="IV48" s="66">
        <v>33128</v>
      </c>
      <c r="IW48" s="66">
        <v>33086</v>
      </c>
      <c r="IX48" s="66">
        <v>33222</v>
      </c>
      <c r="IY48" s="66">
        <v>32820</v>
      </c>
      <c r="IZ48" s="66">
        <v>34308</v>
      </c>
      <c r="JA48" s="66">
        <v>34917</v>
      </c>
      <c r="JB48" s="66">
        <v>35708</v>
      </c>
      <c r="JC48" s="66">
        <v>33316</v>
      </c>
      <c r="JD48" s="66">
        <v>32272</v>
      </c>
      <c r="JE48" s="66">
        <v>29974</v>
      </c>
      <c r="JF48" s="66">
        <v>29578</v>
      </c>
      <c r="JG48" s="66">
        <v>29348</v>
      </c>
      <c r="JH48" s="66">
        <v>28801</v>
      </c>
      <c r="JI48" s="66">
        <v>27430</v>
      </c>
      <c r="JJ48" s="66">
        <v>27021</v>
      </c>
      <c r="JK48" s="66">
        <v>25468</v>
      </c>
      <c r="JL48" s="66">
        <v>24549</v>
      </c>
      <c r="JM48" s="66">
        <v>24869</v>
      </c>
      <c r="JN48" s="66">
        <v>24942</v>
      </c>
      <c r="JO48" s="66">
        <v>25088</v>
      </c>
      <c r="JP48" s="66">
        <v>25369</v>
      </c>
      <c r="JQ48" s="66">
        <v>24910</v>
      </c>
      <c r="JR48" s="66">
        <v>26013</v>
      </c>
      <c r="JS48" s="66">
        <v>24425</v>
      </c>
      <c r="JT48" s="66">
        <v>25414</v>
      </c>
      <c r="JU48" s="66">
        <v>25921</v>
      </c>
      <c r="JV48" s="66">
        <v>25643</v>
      </c>
      <c r="JW48" s="66">
        <v>25239</v>
      </c>
      <c r="JX48" s="66">
        <v>26801</v>
      </c>
      <c r="JY48" s="66">
        <v>26033</v>
      </c>
      <c r="JZ48" s="66">
        <v>26783</v>
      </c>
      <c r="KA48" s="66">
        <v>27745</v>
      </c>
      <c r="KB48" s="66">
        <v>28333</v>
      </c>
      <c r="KC48" s="66">
        <v>29014</v>
      </c>
      <c r="KD48" s="66">
        <v>29915</v>
      </c>
      <c r="KE48" s="66">
        <v>30744</v>
      </c>
      <c r="KF48" s="66">
        <v>31831</v>
      </c>
      <c r="KG48" s="66">
        <v>32581</v>
      </c>
      <c r="KH48" s="66">
        <v>33282</v>
      </c>
      <c r="KI48" s="66">
        <v>33618</v>
      </c>
      <c r="KJ48" s="66">
        <v>34767</v>
      </c>
      <c r="KK48" s="66">
        <v>35487</v>
      </c>
      <c r="KL48" s="66">
        <v>37050</v>
      </c>
      <c r="KM48" s="66">
        <v>38744</v>
      </c>
      <c r="KN48" s="1080"/>
      <c r="KO48" s="66">
        <v>40909</v>
      </c>
      <c r="KP48" s="66">
        <v>43102</v>
      </c>
      <c r="KQ48" s="66">
        <v>44456</v>
      </c>
      <c r="KR48" s="66">
        <v>45355</v>
      </c>
      <c r="KS48" s="66">
        <v>46697</v>
      </c>
      <c r="KT48" s="66">
        <v>47896</v>
      </c>
      <c r="KU48" s="66">
        <v>48525</v>
      </c>
      <c r="KV48" s="66">
        <v>49725</v>
      </c>
      <c r="KW48" s="66">
        <v>50616</v>
      </c>
      <c r="KX48" s="66">
        <v>51468</v>
      </c>
      <c r="KY48" s="66">
        <v>53398</v>
      </c>
      <c r="KZ48" s="66">
        <v>53994</v>
      </c>
      <c r="LA48" s="66">
        <v>54230</v>
      </c>
      <c r="LB48" s="66">
        <v>54853</v>
      </c>
      <c r="LC48" s="66">
        <v>55641</v>
      </c>
      <c r="LD48" s="66">
        <v>55986</v>
      </c>
      <c r="LE48" s="66">
        <v>56284</v>
      </c>
      <c r="LF48" s="66">
        <v>58083</v>
      </c>
      <c r="LG48" s="66">
        <v>57984</v>
      </c>
      <c r="LH48" s="66">
        <v>59706</v>
      </c>
      <c r="LI48" s="66">
        <v>58878</v>
      </c>
      <c r="LJ48" s="66">
        <v>58602</v>
      </c>
      <c r="LK48" s="66">
        <v>58306</v>
      </c>
      <c r="LL48" s="66">
        <v>58231</v>
      </c>
      <c r="LM48" s="66">
        <v>57890</v>
      </c>
      <c r="LN48" s="1114"/>
      <c r="LO48" s="1114"/>
      <c r="LP48" s="66">
        <v>58662</v>
      </c>
      <c r="LQ48" s="66">
        <v>60624</v>
      </c>
      <c r="LR48" s="66">
        <v>60925</v>
      </c>
      <c r="LS48" s="66">
        <v>61849</v>
      </c>
      <c r="LT48" s="66">
        <v>63392</v>
      </c>
      <c r="LU48" s="1130"/>
      <c r="LV48" s="1130"/>
      <c r="LW48" s="66">
        <v>64986</v>
      </c>
      <c r="LX48" s="66">
        <v>62247</v>
      </c>
      <c r="LY48" s="556">
        <v>62419</v>
      </c>
      <c r="LZ48" s="556">
        <v>62266</v>
      </c>
      <c r="MA48" s="1140"/>
      <c r="MB48" s="556">
        <v>63440</v>
      </c>
      <c r="MC48" s="556">
        <v>36224</v>
      </c>
      <c r="MD48" s="556">
        <v>63494</v>
      </c>
      <c r="ME48" s="556">
        <v>6545</v>
      </c>
      <c r="MF48" s="556">
        <v>63820</v>
      </c>
      <c r="MG48" s="1160">
        <v>71473</v>
      </c>
      <c r="MH48" s="556">
        <v>64377</v>
      </c>
      <c r="MI48" s="556">
        <v>64481</v>
      </c>
      <c r="MJ48" s="556">
        <v>64450</v>
      </c>
      <c r="MK48" s="556">
        <v>64713</v>
      </c>
      <c r="ML48" s="556">
        <v>67700</v>
      </c>
      <c r="MM48" s="556">
        <v>67607</v>
      </c>
      <c r="MN48" s="556">
        <v>67406</v>
      </c>
      <c r="MO48" s="556">
        <v>63815</v>
      </c>
      <c r="MP48" s="556">
        <v>63995</v>
      </c>
      <c r="MQ48" s="556">
        <v>63429</v>
      </c>
      <c r="MR48" s="556">
        <v>63051</v>
      </c>
      <c r="MS48" s="556">
        <v>63435</v>
      </c>
      <c r="MT48" s="556">
        <v>63508</v>
      </c>
      <c r="MU48" s="556">
        <v>63495</v>
      </c>
      <c r="MV48" s="556">
        <v>63446</v>
      </c>
      <c r="MW48" s="556">
        <v>63179</v>
      </c>
      <c r="MX48" s="556">
        <v>63407</v>
      </c>
      <c r="MY48" s="556">
        <v>63407</v>
      </c>
      <c r="MZ48" s="556">
        <v>67112</v>
      </c>
      <c r="NA48" s="556">
        <f>63664+52</f>
        <v>63716</v>
      </c>
    </row>
    <row r="49" spans="1:365" ht="15" customHeight="1">
      <c r="A49" s="67" t="s">
        <v>1201</v>
      </c>
      <c r="B49" s="66">
        <v>2</v>
      </c>
      <c r="C49" s="66">
        <v>2</v>
      </c>
      <c r="D49" s="66">
        <v>2</v>
      </c>
      <c r="E49" s="66">
        <v>0</v>
      </c>
      <c r="F49" s="66">
        <v>0</v>
      </c>
      <c r="G49" s="66">
        <v>0</v>
      </c>
      <c r="H49" s="66">
        <v>0</v>
      </c>
      <c r="I49" s="66">
        <v>2</v>
      </c>
      <c r="J49" s="66">
        <v>0</v>
      </c>
      <c r="K49" s="66">
        <v>102</v>
      </c>
      <c r="L49" s="66">
        <v>334</v>
      </c>
      <c r="M49" s="66">
        <v>796</v>
      </c>
      <c r="N49" s="66">
        <v>0</v>
      </c>
      <c r="O49" s="66">
        <v>0</v>
      </c>
      <c r="P49" s="66">
        <v>0</v>
      </c>
      <c r="Q49" s="66">
        <v>0</v>
      </c>
      <c r="R49" s="66">
        <v>84</v>
      </c>
      <c r="S49" s="66">
        <v>535</v>
      </c>
      <c r="T49" s="66">
        <v>535</v>
      </c>
      <c r="U49" s="66">
        <v>717</v>
      </c>
      <c r="V49" s="66">
        <v>2</v>
      </c>
      <c r="W49" s="66">
        <v>0</v>
      </c>
      <c r="X49" s="66">
        <v>0</v>
      </c>
      <c r="Y49" s="66">
        <v>0</v>
      </c>
      <c r="Z49" s="66">
        <v>214</v>
      </c>
      <c r="AA49" s="66">
        <v>24</v>
      </c>
      <c r="AB49" s="66">
        <v>0</v>
      </c>
      <c r="AC49" s="66">
        <v>0</v>
      </c>
      <c r="AD49" s="66">
        <v>0</v>
      </c>
      <c r="AE49" s="66">
        <v>0</v>
      </c>
      <c r="AF49" s="66">
        <v>0</v>
      </c>
      <c r="AG49" s="66">
        <v>0</v>
      </c>
      <c r="AH49" s="66"/>
      <c r="AI49" s="66">
        <v>368</v>
      </c>
      <c r="AJ49" s="66">
        <v>188</v>
      </c>
      <c r="AK49" s="66">
        <v>3</v>
      </c>
      <c r="AL49" s="66">
        <v>303</v>
      </c>
      <c r="AM49" s="66">
        <v>12</v>
      </c>
      <c r="AN49" s="66">
        <v>8</v>
      </c>
      <c r="AO49" s="66">
        <v>8</v>
      </c>
      <c r="AP49" s="66">
        <v>0</v>
      </c>
      <c r="AQ49" s="66">
        <v>0</v>
      </c>
      <c r="AR49" s="66">
        <v>0</v>
      </c>
      <c r="AS49" s="66">
        <v>0</v>
      </c>
      <c r="AT49" s="66">
        <v>0</v>
      </c>
      <c r="AU49" s="66">
        <v>209</v>
      </c>
      <c r="AV49" s="66">
        <v>172</v>
      </c>
      <c r="AW49" s="66">
        <v>193</v>
      </c>
      <c r="AX49" s="66">
        <v>193</v>
      </c>
      <c r="AY49" s="66">
        <v>193</v>
      </c>
      <c r="AZ49" s="66">
        <v>384</v>
      </c>
      <c r="BA49" s="66">
        <v>6</v>
      </c>
      <c r="BB49" s="66"/>
      <c r="BC49" s="66"/>
      <c r="BD49" s="66">
        <v>663</v>
      </c>
      <c r="BE49" s="66">
        <v>106</v>
      </c>
      <c r="BF49" s="66">
        <v>106</v>
      </c>
      <c r="BG49" s="66">
        <v>7</v>
      </c>
      <c r="BH49" s="66">
        <v>7</v>
      </c>
      <c r="BI49" s="66">
        <v>4</v>
      </c>
      <c r="BJ49" s="66">
        <v>69</v>
      </c>
      <c r="BK49" s="66">
        <v>302</v>
      </c>
      <c r="BL49" s="66">
        <v>9</v>
      </c>
      <c r="BM49" s="66">
        <v>9</v>
      </c>
      <c r="BN49" s="66">
        <v>3</v>
      </c>
      <c r="BO49" s="66">
        <v>94</v>
      </c>
      <c r="BP49" s="66">
        <v>86</v>
      </c>
      <c r="BQ49" s="66">
        <v>3</v>
      </c>
      <c r="BR49" s="66">
        <v>439</v>
      </c>
      <c r="BS49" s="66">
        <v>527</v>
      </c>
      <c r="BT49" s="66">
        <v>49</v>
      </c>
      <c r="BU49" s="66">
        <v>0</v>
      </c>
      <c r="BV49" s="66">
        <v>90</v>
      </c>
      <c r="BW49" s="66">
        <v>0</v>
      </c>
      <c r="BX49" s="66">
        <v>0</v>
      </c>
      <c r="BY49" s="66">
        <v>2</v>
      </c>
      <c r="BZ49" s="66">
        <v>2</v>
      </c>
      <c r="CA49" s="66">
        <v>2</v>
      </c>
      <c r="CB49" s="66">
        <v>2</v>
      </c>
      <c r="CC49" s="66">
        <v>210</v>
      </c>
      <c r="CD49" s="66">
        <v>850</v>
      </c>
      <c r="CE49" s="66">
        <v>751</v>
      </c>
      <c r="CF49" s="66">
        <v>80</v>
      </c>
      <c r="CG49" s="66">
        <v>0</v>
      </c>
      <c r="CH49" s="66">
        <v>1</v>
      </c>
      <c r="CI49" s="66">
        <v>102</v>
      </c>
      <c r="CJ49" s="66">
        <v>569</v>
      </c>
      <c r="CK49" s="66">
        <v>1062</v>
      </c>
      <c r="CL49" s="66">
        <v>1045</v>
      </c>
      <c r="CM49" s="66">
        <v>444</v>
      </c>
      <c r="CN49" s="66">
        <v>42</v>
      </c>
      <c r="CO49" s="66">
        <v>42</v>
      </c>
      <c r="CP49" s="66">
        <v>89</v>
      </c>
      <c r="CQ49" s="66">
        <v>269</v>
      </c>
      <c r="CR49" s="66">
        <v>68</v>
      </c>
      <c r="CS49" s="66">
        <v>3</v>
      </c>
      <c r="CT49" s="66">
        <v>3</v>
      </c>
      <c r="CU49" s="66">
        <v>3</v>
      </c>
      <c r="CV49" s="66">
        <v>3</v>
      </c>
      <c r="CW49" s="66">
        <v>19</v>
      </c>
      <c r="CX49" s="66">
        <v>208</v>
      </c>
      <c r="CY49" s="66">
        <v>279</v>
      </c>
      <c r="CZ49" s="66">
        <v>0</v>
      </c>
      <c r="DA49" s="66">
        <v>0</v>
      </c>
      <c r="DB49" s="66">
        <v>0</v>
      </c>
      <c r="DC49" s="66">
        <v>0</v>
      </c>
      <c r="DD49" s="66">
        <v>0</v>
      </c>
      <c r="DE49" s="66">
        <v>215</v>
      </c>
      <c r="DF49" s="66">
        <v>215</v>
      </c>
      <c r="DG49" s="66">
        <v>0</v>
      </c>
      <c r="DH49" s="66">
        <v>0</v>
      </c>
      <c r="DI49" s="66">
        <v>0</v>
      </c>
      <c r="DJ49" s="66">
        <v>0</v>
      </c>
      <c r="DK49" s="66">
        <v>0</v>
      </c>
      <c r="DL49" s="66">
        <v>0</v>
      </c>
      <c r="DM49" s="66">
        <v>205</v>
      </c>
      <c r="DN49" s="66">
        <v>237</v>
      </c>
      <c r="DO49" s="66">
        <v>157</v>
      </c>
      <c r="DP49" s="66">
        <v>0</v>
      </c>
      <c r="DQ49" s="66">
        <v>0</v>
      </c>
      <c r="DR49" s="66">
        <v>2</v>
      </c>
      <c r="DS49" s="66">
        <v>2</v>
      </c>
      <c r="DT49" s="66">
        <v>133</v>
      </c>
      <c r="DU49" s="66">
        <v>535</v>
      </c>
      <c r="DV49" s="66">
        <v>485</v>
      </c>
      <c r="DW49" s="66">
        <v>99</v>
      </c>
      <c r="DX49" s="66">
        <v>166</v>
      </c>
      <c r="DY49" s="66">
        <v>4</v>
      </c>
      <c r="DZ49" s="66">
        <v>525</v>
      </c>
      <c r="EA49" s="66">
        <v>543</v>
      </c>
      <c r="EB49" s="66">
        <v>115</v>
      </c>
      <c r="EC49" s="66">
        <v>426</v>
      </c>
      <c r="ED49" s="66">
        <v>2</v>
      </c>
      <c r="EE49" s="66">
        <v>2</v>
      </c>
      <c r="EF49" s="66">
        <v>0</v>
      </c>
      <c r="EG49" s="66">
        <v>842</v>
      </c>
      <c r="EH49" s="66">
        <v>1529</v>
      </c>
      <c r="EI49" s="66">
        <v>1312</v>
      </c>
      <c r="EJ49" s="66">
        <v>852</v>
      </c>
      <c r="EK49" s="66">
        <v>320</v>
      </c>
      <c r="EL49" s="66">
        <v>295</v>
      </c>
      <c r="EM49" s="66">
        <v>7</v>
      </c>
      <c r="EN49" s="66">
        <v>290</v>
      </c>
      <c r="EO49" s="66">
        <v>271</v>
      </c>
      <c r="EP49" s="66">
        <v>194</v>
      </c>
      <c r="EQ49" s="66">
        <v>101</v>
      </c>
      <c r="ER49" s="66">
        <v>6</v>
      </c>
      <c r="ES49" s="66">
        <v>6</v>
      </c>
      <c r="ET49" s="66">
        <v>116</v>
      </c>
      <c r="EU49" s="66">
        <v>420</v>
      </c>
      <c r="EV49" s="66">
        <v>1777</v>
      </c>
      <c r="EW49" s="66">
        <v>1377</v>
      </c>
      <c r="EX49" s="66">
        <v>761</v>
      </c>
      <c r="EY49" s="66">
        <v>1136</v>
      </c>
      <c r="EZ49" s="66">
        <v>381</v>
      </c>
      <c r="FA49" s="66">
        <v>416</v>
      </c>
      <c r="FB49" s="66">
        <v>500</v>
      </c>
      <c r="FC49" s="66">
        <v>700</v>
      </c>
      <c r="FD49" s="66">
        <v>593</v>
      </c>
      <c r="FE49" s="66">
        <v>761</v>
      </c>
      <c r="FF49" s="66">
        <v>969</v>
      </c>
      <c r="FG49" s="66">
        <v>701</v>
      </c>
      <c r="FH49" s="66">
        <v>801</v>
      </c>
      <c r="FI49" s="66">
        <v>355</v>
      </c>
      <c r="FJ49" s="66">
        <v>862</v>
      </c>
      <c r="FK49" s="66">
        <v>1240</v>
      </c>
      <c r="FL49" s="66">
        <v>2084</v>
      </c>
      <c r="FM49" s="66">
        <v>1169</v>
      </c>
      <c r="FN49" s="66">
        <v>278</v>
      </c>
      <c r="FO49" s="66">
        <v>767</v>
      </c>
      <c r="FP49" s="66">
        <v>1073</v>
      </c>
      <c r="FQ49" s="66">
        <v>1458</v>
      </c>
      <c r="FR49" s="65">
        <v>1050</v>
      </c>
      <c r="FS49" s="66">
        <v>512</v>
      </c>
      <c r="FT49" s="66">
        <v>510</v>
      </c>
      <c r="FU49" s="66"/>
      <c r="FV49" s="66">
        <v>1125</v>
      </c>
      <c r="FW49" s="66">
        <v>879</v>
      </c>
      <c r="FX49" s="66">
        <v>1678</v>
      </c>
      <c r="FY49" s="66">
        <v>1211</v>
      </c>
      <c r="FZ49" s="66">
        <v>389</v>
      </c>
      <c r="GA49" s="66">
        <v>317</v>
      </c>
      <c r="GB49" s="66">
        <v>118</v>
      </c>
      <c r="GC49" s="66">
        <v>49</v>
      </c>
      <c r="GD49" s="66">
        <v>57</v>
      </c>
      <c r="GE49" s="66">
        <v>119</v>
      </c>
      <c r="GF49" s="66">
        <v>49</v>
      </c>
      <c r="GG49" s="66">
        <v>154</v>
      </c>
      <c r="GH49" s="66">
        <v>154</v>
      </c>
      <c r="GI49" s="66">
        <v>49</v>
      </c>
      <c r="GJ49" s="66">
        <v>794</v>
      </c>
      <c r="GK49" s="66">
        <v>167</v>
      </c>
      <c r="GL49" s="66">
        <v>1120</v>
      </c>
      <c r="GM49" s="66">
        <v>151</v>
      </c>
      <c r="GN49" s="66">
        <v>470</v>
      </c>
      <c r="GO49" s="66">
        <v>25</v>
      </c>
      <c r="GP49" s="66">
        <v>223</v>
      </c>
      <c r="GQ49" s="66">
        <v>77</v>
      </c>
      <c r="GR49" s="66">
        <v>917</v>
      </c>
      <c r="GS49" s="66">
        <v>1011</v>
      </c>
      <c r="GT49" s="66">
        <v>1123</v>
      </c>
      <c r="GU49" s="66">
        <v>763</v>
      </c>
      <c r="GV49" s="66">
        <v>221</v>
      </c>
      <c r="GW49" s="66">
        <v>221</v>
      </c>
      <c r="GX49" s="66">
        <v>295</v>
      </c>
      <c r="GY49" s="66">
        <v>414</v>
      </c>
      <c r="GZ49" s="66">
        <v>1036</v>
      </c>
      <c r="HA49" s="66">
        <v>592</v>
      </c>
      <c r="HB49" s="66">
        <v>47</v>
      </c>
      <c r="HC49" s="66">
        <v>62</v>
      </c>
      <c r="HD49" s="66">
        <v>308</v>
      </c>
      <c r="HE49" s="66">
        <v>444</v>
      </c>
      <c r="HF49" s="66">
        <v>628</v>
      </c>
      <c r="HG49" s="66">
        <v>1708</v>
      </c>
      <c r="HH49" s="66">
        <v>1268</v>
      </c>
      <c r="HI49" s="66">
        <v>1848</v>
      </c>
      <c r="HJ49" s="66">
        <v>1899</v>
      </c>
      <c r="HK49" s="66">
        <v>1552</v>
      </c>
      <c r="HL49" s="66">
        <v>914</v>
      </c>
      <c r="HM49" s="66">
        <v>1707</v>
      </c>
      <c r="HN49" s="66">
        <v>1182</v>
      </c>
      <c r="HO49" s="66">
        <v>1556</v>
      </c>
      <c r="HP49" s="66">
        <v>1620</v>
      </c>
      <c r="HQ49" s="66">
        <v>1841</v>
      </c>
      <c r="HR49" s="66">
        <v>915</v>
      </c>
      <c r="HS49" s="66">
        <v>181</v>
      </c>
      <c r="HT49" s="66">
        <v>232</v>
      </c>
      <c r="HU49" s="66">
        <v>1141</v>
      </c>
      <c r="HV49" s="66">
        <v>981</v>
      </c>
      <c r="HW49" s="66">
        <v>284</v>
      </c>
      <c r="HX49" s="66">
        <v>117</v>
      </c>
      <c r="HY49" s="66">
        <v>87</v>
      </c>
      <c r="HZ49" s="66">
        <v>880</v>
      </c>
      <c r="IA49" s="66">
        <v>728</v>
      </c>
      <c r="IB49" s="66">
        <v>399</v>
      </c>
      <c r="IC49" s="66">
        <v>545</v>
      </c>
      <c r="ID49" s="66">
        <v>658</v>
      </c>
      <c r="IE49" s="66">
        <v>389</v>
      </c>
      <c r="IF49" s="66">
        <v>383</v>
      </c>
      <c r="IG49" s="66">
        <v>584</v>
      </c>
      <c r="IH49" s="66">
        <v>263</v>
      </c>
      <c r="II49" s="66">
        <v>987</v>
      </c>
      <c r="IJ49" s="66">
        <v>527</v>
      </c>
      <c r="IK49" s="66">
        <v>241</v>
      </c>
      <c r="IL49" s="66">
        <v>638</v>
      </c>
      <c r="IM49" s="66">
        <v>75</v>
      </c>
      <c r="IN49" s="66">
        <v>63</v>
      </c>
      <c r="IO49" s="66">
        <v>85</v>
      </c>
      <c r="IP49" s="66">
        <v>26</v>
      </c>
      <c r="IQ49" s="66">
        <v>202</v>
      </c>
      <c r="IR49" s="66">
        <v>26</v>
      </c>
      <c r="IS49" s="66">
        <v>33</v>
      </c>
      <c r="IT49" s="66">
        <v>32</v>
      </c>
      <c r="IU49" s="66">
        <v>824</v>
      </c>
      <c r="IV49" s="66">
        <v>1083</v>
      </c>
      <c r="IW49" s="66">
        <v>543</v>
      </c>
      <c r="IX49" s="66">
        <v>1410</v>
      </c>
      <c r="IY49" s="66">
        <v>350</v>
      </c>
      <c r="IZ49" s="66">
        <v>351</v>
      </c>
      <c r="JA49" s="66">
        <v>350</v>
      </c>
      <c r="JB49" s="66">
        <v>424</v>
      </c>
      <c r="JC49" s="66">
        <v>223</v>
      </c>
      <c r="JD49" s="66">
        <v>1496</v>
      </c>
      <c r="JE49" s="66">
        <v>696</v>
      </c>
      <c r="JF49" s="66">
        <v>208</v>
      </c>
      <c r="JG49" s="66">
        <v>522</v>
      </c>
      <c r="JH49" s="66">
        <v>36</v>
      </c>
      <c r="JI49" s="66">
        <v>41</v>
      </c>
      <c r="JJ49" s="66">
        <v>388</v>
      </c>
      <c r="JK49" s="66">
        <v>739</v>
      </c>
      <c r="JL49" s="66">
        <v>105</v>
      </c>
      <c r="JM49" s="66">
        <v>172</v>
      </c>
      <c r="JN49" s="66">
        <v>74</v>
      </c>
      <c r="JO49" s="66">
        <v>74</v>
      </c>
      <c r="JP49" s="66">
        <v>529</v>
      </c>
      <c r="JQ49" s="66">
        <v>557</v>
      </c>
      <c r="JR49" s="66">
        <v>172</v>
      </c>
      <c r="JS49" s="66">
        <v>79</v>
      </c>
      <c r="JT49" s="66">
        <v>381</v>
      </c>
      <c r="JU49" s="66">
        <v>67</v>
      </c>
      <c r="JV49" s="66">
        <v>67</v>
      </c>
      <c r="JW49" s="66">
        <v>65</v>
      </c>
      <c r="JX49" s="66">
        <v>1440</v>
      </c>
      <c r="JY49" s="66">
        <v>32</v>
      </c>
      <c r="JZ49" s="66">
        <v>51</v>
      </c>
      <c r="KA49" s="66">
        <v>194</v>
      </c>
      <c r="KB49" s="66">
        <v>194</v>
      </c>
      <c r="KC49" s="66">
        <v>195</v>
      </c>
      <c r="KD49" s="66">
        <v>26</v>
      </c>
      <c r="KE49" s="66">
        <v>969</v>
      </c>
      <c r="KF49" s="66">
        <v>161</v>
      </c>
      <c r="KG49" s="66">
        <v>25</v>
      </c>
      <c r="KH49" s="66">
        <v>26</v>
      </c>
      <c r="KI49" s="66">
        <v>24</v>
      </c>
      <c r="KJ49" s="66">
        <v>290</v>
      </c>
      <c r="KK49" s="66">
        <v>447</v>
      </c>
      <c r="KL49" s="66">
        <v>446</v>
      </c>
      <c r="KM49" s="66">
        <v>446</v>
      </c>
      <c r="KN49" s="1080"/>
      <c r="KO49" s="66">
        <v>445</v>
      </c>
      <c r="KP49" s="66">
        <v>445</v>
      </c>
      <c r="KQ49" s="66">
        <v>445</v>
      </c>
      <c r="KR49" s="66">
        <v>445</v>
      </c>
      <c r="KS49" s="66">
        <v>445</v>
      </c>
      <c r="KT49" s="66">
        <v>439</v>
      </c>
      <c r="KU49" s="66">
        <v>439</v>
      </c>
      <c r="KV49" s="66">
        <v>17</v>
      </c>
      <c r="KW49" s="66">
        <v>17</v>
      </c>
      <c r="KX49" s="66">
        <v>17</v>
      </c>
      <c r="KY49" s="66">
        <v>17</v>
      </c>
      <c r="KZ49" s="66">
        <v>76</v>
      </c>
      <c r="LA49" s="66">
        <v>726</v>
      </c>
      <c r="LB49" s="66">
        <v>229</v>
      </c>
      <c r="LC49" s="66">
        <v>101</v>
      </c>
      <c r="LD49" s="66">
        <v>101</v>
      </c>
      <c r="LE49" s="66">
        <v>101</v>
      </c>
      <c r="LF49" s="66">
        <v>108</v>
      </c>
      <c r="LG49" s="66">
        <v>318</v>
      </c>
      <c r="LH49" s="66">
        <v>376</v>
      </c>
      <c r="LI49" s="66">
        <v>154</v>
      </c>
      <c r="LJ49" s="66">
        <v>322</v>
      </c>
      <c r="LK49" s="66">
        <v>253</v>
      </c>
      <c r="LL49" s="66">
        <v>245</v>
      </c>
      <c r="LM49" s="66">
        <v>179</v>
      </c>
      <c r="LN49" s="1114"/>
      <c r="LO49" s="1114"/>
      <c r="LP49" s="66">
        <v>157</v>
      </c>
      <c r="LQ49" s="66">
        <v>590</v>
      </c>
      <c r="LR49" s="66">
        <v>80</v>
      </c>
      <c r="LS49" s="66">
        <v>58</v>
      </c>
      <c r="LT49" s="66">
        <v>700</v>
      </c>
      <c r="LU49" s="1130"/>
      <c r="LV49" s="1130"/>
      <c r="LW49" s="66">
        <v>504</v>
      </c>
      <c r="LX49" s="66">
        <v>428</v>
      </c>
      <c r="LY49" s="556">
        <v>201</v>
      </c>
      <c r="LZ49" s="556">
        <v>43</v>
      </c>
      <c r="MA49" s="1140"/>
      <c r="MB49" s="556">
        <v>37</v>
      </c>
      <c r="MC49" s="556">
        <v>40</v>
      </c>
      <c r="MD49" s="556">
        <v>762</v>
      </c>
      <c r="ME49" s="556">
        <v>128</v>
      </c>
      <c r="MF49" s="556">
        <v>128</v>
      </c>
      <c r="MG49" s="556">
        <v>63</v>
      </c>
      <c r="MH49" s="556">
        <v>69</v>
      </c>
      <c r="MI49" s="556">
        <v>31</v>
      </c>
      <c r="MJ49" s="556">
        <v>284</v>
      </c>
      <c r="MK49" s="556">
        <v>565</v>
      </c>
      <c r="ML49" s="556">
        <v>139</v>
      </c>
      <c r="MM49" s="556">
        <v>125</v>
      </c>
      <c r="MN49" s="556">
        <v>125</v>
      </c>
      <c r="MO49" s="556">
        <v>39</v>
      </c>
      <c r="MP49" s="556">
        <v>823</v>
      </c>
      <c r="MQ49" s="556">
        <v>232</v>
      </c>
      <c r="MR49" s="556">
        <v>68</v>
      </c>
      <c r="MS49" s="556">
        <v>71</v>
      </c>
      <c r="MT49" s="556">
        <v>71</v>
      </c>
      <c r="MU49" s="556">
        <v>10</v>
      </c>
      <c r="MV49" s="556">
        <v>6</v>
      </c>
      <c r="MW49" s="556">
        <v>43</v>
      </c>
      <c r="MX49" s="556">
        <v>7</v>
      </c>
      <c r="MY49" s="556">
        <v>0</v>
      </c>
      <c r="MZ49" s="556">
        <v>0</v>
      </c>
      <c r="NA49" s="556">
        <v>0</v>
      </c>
    </row>
    <row r="50" spans="1:365" ht="15" customHeight="1">
      <c r="A50" s="67" t="s">
        <v>1202</v>
      </c>
      <c r="B50" s="66">
        <v>0</v>
      </c>
      <c r="C50" s="66">
        <v>0</v>
      </c>
      <c r="D50" s="66">
        <v>0</v>
      </c>
      <c r="E50" s="66">
        <v>0</v>
      </c>
      <c r="F50" s="66">
        <v>0</v>
      </c>
      <c r="G50" s="66">
        <v>0</v>
      </c>
      <c r="H50" s="66">
        <v>0</v>
      </c>
      <c r="I50" s="66">
        <v>0</v>
      </c>
      <c r="J50" s="66">
        <v>6</v>
      </c>
      <c r="K50" s="66">
        <v>233</v>
      </c>
      <c r="L50" s="66">
        <v>234</v>
      </c>
      <c r="M50" s="66">
        <v>78</v>
      </c>
      <c r="N50" s="66">
        <v>0</v>
      </c>
      <c r="O50" s="66">
        <v>0</v>
      </c>
      <c r="P50" s="66">
        <v>0</v>
      </c>
      <c r="Q50" s="66">
        <v>0</v>
      </c>
      <c r="R50" s="66">
        <v>35</v>
      </c>
      <c r="S50" s="66">
        <v>171</v>
      </c>
      <c r="T50" s="66">
        <v>1</v>
      </c>
      <c r="U50" s="66">
        <v>84</v>
      </c>
      <c r="V50" s="66">
        <v>23</v>
      </c>
      <c r="W50" s="66">
        <v>0</v>
      </c>
      <c r="X50" s="66">
        <v>0</v>
      </c>
      <c r="Y50" s="66">
        <v>0</v>
      </c>
      <c r="Z50" s="66">
        <v>24</v>
      </c>
      <c r="AA50" s="66">
        <v>104</v>
      </c>
      <c r="AB50" s="66">
        <v>0</v>
      </c>
      <c r="AC50" s="66">
        <v>0</v>
      </c>
      <c r="AD50" s="66">
        <v>0</v>
      </c>
      <c r="AE50" s="66">
        <v>0</v>
      </c>
      <c r="AF50" s="66">
        <v>0</v>
      </c>
      <c r="AG50" s="66">
        <v>0</v>
      </c>
      <c r="AH50" s="66"/>
      <c r="AI50" s="66">
        <v>18</v>
      </c>
      <c r="AJ50" s="66">
        <v>118</v>
      </c>
      <c r="AK50" s="66">
        <v>0</v>
      </c>
      <c r="AL50" s="66">
        <v>70</v>
      </c>
      <c r="AM50" s="66">
        <v>0</v>
      </c>
      <c r="AN50" s="66">
        <v>0</v>
      </c>
      <c r="AO50" s="66">
        <v>0</v>
      </c>
      <c r="AP50" s="66">
        <v>0</v>
      </c>
      <c r="AQ50" s="66">
        <v>0</v>
      </c>
      <c r="AR50" s="66">
        <v>0</v>
      </c>
      <c r="AS50" s="66">
        <v>0</v>
      </c>
      <c r="AT50" s="66">
        <v>0</v>
      </c>
      <c r="AU50" s="66">
        <v>1</v>
      </c>
      <c r="AV50" s="66">
        <v>0</v>
      </c>
      <c r="AW50" s="66">
        <v>4</v>
      </c>
      <c r="AX50" s="66">
        <v>4</v>
      </c>
      <c r="AY50" s="66">
        <v>4</v>
      </c>
      <c r="AZ50" s="66">
        <v>8</v>
      </c>
      <c r="BA50" s="66">
        <v>1</v>
      </c>
      <c r="BB50" s="66"/>
      <c r="BC50" s="66"/>
      <c r="BD50" s="66">
        <v>0</v>
      </c>
      <c r="BE50" s="66">
        <v>0</v>
      </c>
      <c r="BF50" s="66">
        <v>0</v>
      </c>
      <c r="BG50" s="66">
        <v>0</v>
      </c>
      <c r="BH50" s="66">
        <v>0</v>
      </c>
      <c r="BI50" s="66">
        <v>0</v>
      </c>
      <c r="BJ50" s="66">
        <v>0</v>
      </c>
      <c r="BK50" s="66">
        <v>43</v>
      </c>
      <c r="BL50" s="66">
        <v>3</v>
      </c>
      <c r="BM50" s="66">
        <v>0</v>
      </c>
      <c r="BN50" s="66">
        <v>0</v>
      </c>
      <c r="BO50" s="66">
        <v>68</v>
      </c>
      <c r="BP50" s="66">
        <v>53</v>
      </c>
      <c r="BQ50" s="66">
        <v>0</v>
      </c>
      <c r="BR50" s="66">
        <v>0</v>
      </c>
      <c r="BS50" s="66">
        <v>0</v>
      </c>
      <c r="BT50" s="66">
        <v>0</v>
      </c>
      <c r="BU50" s="66">
        <v>0</v>
      </c>
      <c r="BV50" s="66">
        <v>0</v>
      </c>
      <c r="BW50" s="66">
        <v>0</v>
      </c>
      <c r="BX50" s="66">
        <v>0</v>
      </c>
      <c r="BY50" s="66">
        <v>0</v>
      </c>
      <c r="BZ50" s="66">
        <v>0</v>
      </c>
      <c r="CA50" s="66">
        <v>0</v>
      </c>
      <c r="CB50" s="66">
        <v>0</v>
      </c>
      <c r="CC50" s="66">
        <v>17</v>
      </c>
      <c r="CD50" s="66">
        <v>294</v>
      </c>
      <c r="CE50" s="66">
        <v>36</v>
      </c>
      <c r="CF50" s="66">
        <v>4</v>
      </c>
      <c r="CG50" s="66">
        <v>0</v>
      </c>
      <c r="CH50" s="66">
        <v>0</v>
      </c>
      <c r="CI50" s="66">
        <v>2</v>
      </c>
      <c r="CJ50" s="66">
        <v>194</v>
      </c>
      <c r="CK50" s="66">
        <v>68</v>
      </c>
      <c r="CL50" s="66">
        <v>195</v>
      </c>
      <c r="CM50" s="66">
        <v>3</v>
      </c>
      <c r="CN50" s="66">
        <v>2</v>
      </c>
      <c r="CO50" s="66">
        <v>2</v>
      </c>
      <c r="CP50" s="66">
        <v>2</v>
      </c>
      <c r="CQ50" s="66">
        <v>15</v>
      </c>
      <c r="CR50" s="66">
        <v>0</v>
      </c>
      <c r="CS50" s="66">
        <v>0</v>
      </c>
      <c r="CT50" s="66">
        <v>0</v>
      </c>
      <c r="CU50" s="66">
        <v>0</v>
      </c>
      <c r="CV50" s="66">
        <v>0</v>
      </c>
      <c r="CW50" s="66">
        <v>0</v>
      </c>
      <c r="CX50" s="66">
        <v>0</v>
      </c>
      <c r="CY50" s="66">
        <v>46</v>
      </c>
      <c r="CZ50" s="66">
        <v>0</v>
      </c>
      <c r="DA50" s="66">
        <v>0</v>
      </c>
      <c r="DB50" s="66">
        <v>0</v>
      </c>
      <c r="DC50" s="66">
        <v>0</v>
      </c>
      <c r="DD50" s="66">
        <v>0</v>
      </c>
      <c r="DE50" s="66">
        <v>51</v>
      </c>
      <c r="DF50" s="66">
        <v>0</v>
      </c>
      <c r="DG50" s="66">
        <v>0</v>
      </c>
      <c r="DH50" s="66">
        <v>0</v>
      </c>
      <c r="DI50" s="66">
        <v>0</v>
      </c>
      <c r="DJ50" s="66">
        <v>0</v>
      </c>
      <c r="DK50" s="66">
        <v>48</v>
      </c>
      <c r="DL50" s="66">
        <v>0</v>
      </c>
      <c r="DM50" s="66">
        <v>0</v>
      </c>
      <c r="DN50" s="66">
        <v>25</v>
      </c>
      <c r="DO50" s="66">
        <v>0</v>
      </c>
      <c r="DP50" s="66">
        <v>0</v>
      </c>
      <c r="DQ50" s="66">
        <v>0</v>
      </c>
      <c r="DR50" s="66">
        <v>0</v>
      </c>
      <c r="DS50" s="66">
        <v>0</v>
      </c>
      <c r="DT50" s="66">
        <v>117</v>
      </c>
      <c r="DU50" s="66">
        <v>33</v>
      </c>
      <c r="DV50" s="66">
        <v>96</v>
      </c>
      <c r="DW50" s="66">
        <v>0</v>
      </c>
      <c r="DX50" s="66">
        <v>0</v>
      </c>
      <c r="DY50" s="66">
        <v>0</v>
      </c>
      <c r="DZ50" s="66">
        <v>41</v>
      </c>
      <c r="EA50" s="66">
        <v>41</v>
      </c>
      <c r="EB50" s="66">
        <v>9</v>
      </c>
      <c r="EC50" s="66">
        <v>3</v>
      </c>
      <c r="ED50" s="66">
        <v>0</v>
      </c>
      <c r="EE50" s="66">
        <v>0</v>
      </c>
      <c r="EF50" s="66">
        <v>0</v>
      </c>
      <c r="EG50" s="66">
        <v>221</v>
      </c>
      <c r="EH50" s="66">
        <v>172</v>
      </c>
      <c r="EI50" s="66">
        <v>6</v>
      </c>
      <c r="EJ50" s="66">
        <v>5</v>
      </c>
      <c r="EK50" s="66">
        <v>5</v>
      </c>
      <c r="EL50" s="66">
        <v>40</v>
      </c>
      <c r="EM50" s="66">
        <v>0</v>
      </c>
      <c r="EN50" s="66">
        <v>92</v>
      </c>
      <c r="EO50" s="66">
        <v>164</v>
      </c>
      <c r="EP50" s="66">
        <v>49</v>
      </c>
      <c r="EQ50" s="66">
        <v>1</v>
      </c>
      <c r="ER50" s="66">
        <v>0</v>
      </c>
      <c r="ES50" s="66">
        <v>0</v>
      </c>
      <c r="ET50" s="66">
        <v>0</v>
      </c>
      <c r="EU50" s="66">
        <v>0</v>
      </c>
      <c r="EV50" s="66">
        <v>30</v>
      </c>
      <c r="EW50" s="66">
        <v>55</v>
      </c>
      <c r="EX50" s="66">
        <v>12</v>
      </c>
      <c r="EY50" s="66">
        <v>19</v>
      </c>
      <c r="EZ50" s="66">
        <v>0</v>
      </c>
      <c r="FA50" s="66">
        <v>2</v>
      </c>
      <c r="FB50" s="66">
        <v>94</v>
      </c>
      <c r="FC50" s="66">
        <v>66</v>
      </c>
      <c r="FD50" s="66">
        <v>1</v>
      </c>
      <c r="FE50" s="66">
        <v>20</v>
      </c>
      <c r="FF50" s="66">
        <v>121</v>
      </c>
      <c r="FG50" s="66">
        <v>7</v>
      </c>
      <c r="FH50" s="66">
        <v>91</v>
      </c>
      <c r="FI50" s="66">
        <v>71</v>
      </c>
      <c r="FJ50" s="66">
        <v>61</v>
      </c>
      <c r="FK50" s="66">
        <v>51</v>
      </c>
      <c r="FL50" s="66">
        <v>28</v>
      </c>
      <c r="FM50" s="66">
        <v>5</v>
      </c>
      <c r="FN50" s="66">
        <v>2</v>
      </c>
      <c r="FO50" s="66">
        <v>46</v>
      </c>
      <c r="FP50" s="66">
        <v>269</v>
      </c>
      <c r="FQ50" s="66">
        <v>319</v>
      </c>
      <c r="FR50" s="66">
        <v>158</v>
      </c>
      <c r="FS50" s="66">
        <v>9</v>
      </c>
      <c r="FT50" s="66">
        <v>3</v>
      </c>
      <c r="FU50" s="66"/>
      <c r="FV50" s="66">
        <v>205</v>
      </c>
      <c r="FW50" s="66">
        <v>133</v>
      </c>
      <c r="FX50" s="66">
        <v>339</v>
      </c>
      <c r="FY50" s="66">
        <v>183</v>
      </c>
      <c r="FZ50" s="66">
        <v>47</v>
      </c>
      <c r="GA50" s="66">
        <v>56</v>
      </c>
      <c r="GB50" s="66">
        <v>60</v>
      </c>
      <c r="GC50" s="66">
        <v>0</v>
      </c>
      <c r="GD50" s="66">
        <v>46</v>
      </c>
      <c r="GE50" s="66">
        <v>42</v>
      </c>
      <c r="GF50" s="66">
        <v>9</v>
      </c>
      <c r="GG50" s="66">
        <v>14</v>
      </c>
      <c r="GH50" s="66">
        <v>12</v>
      </c>
      <c r="GI50" s="66">
        <v>9</v>
      </c>
      <c r="GJ50" s="66">
        <v>0</v>
      </c>
      <c r="GK50" s="66">
        <v>0</v>
      </c>
      <c r="GL50" s="66">
        <v>34</v>
      </c>
      <c r="GM50" s="66">
        <v>34</v>
      </c>
      <c r="GN50" s="66">
        <v>0</v>
      </c>
      <c r="GO50" s="66">
        <v>0</v>
      </c>
      <c r="GP50" s="66">
        <v>36</v>
      </c>
      <c r="GQ50" s="66">
        <v>8</v>
      </c>
      <c r="GR50" s="66">
        <v>34</v>
      </c>
      <c r="GS50" s="66">
        <v>67</v>
      </c>
      <c r="GT50" s="66">
        <v>76</v>
      </c>
      <c r="GU50" s="66">
        <v>4</v>
      </c>
      <c r="GV50" s="66">
        <v>0</v>
      </c>
      <c r="GW50" s="66">
        <v>0</v>
      </c>
      <c r="GX50" s="66">
        <v>0</v>
      </c>
      <c r="GY50" s="66">
        <v>57</v>
      </c>
      <c r="GZ50" s="66">
        <v>12</v>
      </c>
      <c r="HA50" s="66">
        <v>11</v>
      </c>
      <c r="HB50" s="66">
        <v>6</v>
      </c>
      <c r="HC50" s="66">
        <v>0</v>
      </c>
      <c r="HD50" s="66">
        <v>145</v>
      </c>
      <c r="HE50" s="66">
        <v>113</v>
      </c>
      <c r="HF50" s="66">
        <v>41</v>
      </c>
      <c r="HG50" s="66">
        <v>185</v>
      </c>
      <c r="HH50" s="66">
        <v>170</v>
      </c>
      <c r="HI50" s="66">
        <v>30</v>
      </c>
      <c r="HJ50" s="66">
        <v>10</v>
      </c>
      <c r="HK50" s="66">
        <v>10</v>
      </c>
      <c r="HL50" s="66">
        <v>19</v>
      </c>
      <c r="HM50" s="66">
        <v>195</v>
      </c>
      <c r="HN50" s="66">
        <v>351</v>
      </c>
      <c r="HO50" s="66">
        <v>178</v>
      </c>
      <c r="HP50" s="66">
        <v>59</v>
      </c>
      <c r="HQ50" s="66">
        <v>50</v>
      </c>
      <c r="HR50" s="66">
        <v>13</v>
      </c>
      <c r="HS50" s="66">
        <v>44</v>
      </c>
      <c r="HT50" s="66">
        <v>65</v>
      </c>
      <c r="HU50" s="66">
        <v>150</v>
      </c>
      <c r="HV50" s="66">
        <v>43</v>
      </c>
      <c r="HW50" s="66">
        <v>9</v>
      </c>
      <c r="HX50" s="66">
        <v>5</v>
      </c>
      <c r="HY50" s="66">
        <v>5</v>
      </c>
      <c r="HZ50" s="66">
        <v>75</v>
      </c>
      <c r="IA50" s="66">
        <v>128</v>
      </c>
      <c r="IB50" s="66">
        <v>227</v>
      </c>
      <c r="IC50" s="66">
        <v>102</v>
      </c>
      <c r="ID50" s="66">
        <v>25</v>
      </c>
      <c r="IE50" s="66">
        <v>19</v>
      </c>
      <c r="IF50" s="66">
        <v>36</v>
      </c>
      <c r="IG50" s="66">
        <v>47</v>
      </c>
      <c r="IH50" s="66">
        <v>210</v>
      </c>
      <c r="II50" s="66">
        <v>71</v>
      </c>
      <c r="IJ50" s="66">
        <v>112</v>
      </c>
      <c r="IK50" s="66">
        <v>16</v>
      </c>
      <c r="IL50" s="66">
        <v>57</v>
      </c>
      <c r="IM50" s="66">
        <v>3</v>
      </c>
      <c r="IN50" s="66">
        <v>0</v>
      </c>
      <c r="IO50" s="66">
        <v>0</v>
      </c>
      <c r="IP50" s="66">
        <v>0</v>
      </c>
      <c r="IQ50" s="66">
        <v>7</v>
      </c>
      <c r="IR50" s="66">
        <v>0</v>
      </c>
      <c r="IS50" s="66">
        <v>0</v>
      </c>
      <c r="IT50" s="66">
        <v>0</v>
      </c>
      <c r="IU50" s="66">
        <v>68</v>
      </c>
      <c r="IV50" s="66">
        <v>178</v>
      </c>
      <c r="IW50" s="66">
        <v>78</v>
      </c>
      <c r="IX50" s="66">
        <v>96</v>
      </c>
      <c r="IY50" s="66">
        <v>115</v>
      </c>
      <c r="IZ50" s="66">
        <v>1</v>
      </c>
      <c r="JA50" s="66">
        <v>0</v>
      </c>
      <c r="JB50" s="66">
        <v>424</v>
      </c>
      <c r="JC50" s="66">
        <v>318</v>
      </c>
      <c r="JD50" s="66">
        <v>426</v>
      </c>
      <c r="JE50" s="66">
        <v>360</v>
      </c>
      <c r="JF50" s="66">
        <v>21</v>
      </c>
      <c r="JG50" s="66">
        <v>5</v>
      </c>
      <c r="JH50" s="66">
        <v>0</v>
      </c>
      <c r="JI50" s="66">
        <v>42</v>
      </c>
      <c r="JJ50" s="66">
        <v>83</v>
      </c>
      <c r="JK50" s="66">
        <v>47</v>
      </c>
      <c r="JL50" s="66">
        <v>37</v>
      </c>
      <c r="JM50" s="66">
        <v>1</v>
      </c>
      <c r="JN50" s="66">
        <v>0</v>
      </c>
      <c r="JO50" s="66">
        <v>0</v>
      </c>
      <c r="JP50" s="66">
        <v>61</v>
      </c>
      <c r="JQ50" s="66">
        <v>46</v>
      </c>
      <c r="JR50" s="66">
        <v>45</v>
      </c>
      <c r="JS50" s="66">
        <v>39</v>
      </c>
      <c r="JT50" s="66">
        <v>122</v>
      </c>
      <c r="JU50" s="66">
        <v>6</v>
      </c>
      <c r="JV50" s="66">
        <v>6</v>
      </c>
      <c r="JW50" s="66">
        <v>6</v>
      </c>
      <c r="JX50" s="66">
        <v>18</v>
      </c>
      <c r="JY50" s="66">
        <v>43</v>
      </c>
      <c r="JZ50" s="66">
        <v>1</v>
      </c>
      <c r="KA50" s="66">
        <v>0</v>
      </c>
      <c r="KB50" s="66">
        <v>0</v>
      </c>
      <c r="KC50" s="66">
        <v>0</v>
      </c>
      <c r="KD50" s="66">
        <v>0</v>
      </c>
      <c r="KE50" s="66">
        <v>96</v>
      </c>
      <c r="KF50" s="66">
        <v>5</v>
      </c>
      <c r="KG50" s="66">
        <v>0</v>
      </c>
      <c r="KH50" s="66">
        <v>0</v>
      </c>
      <c r="KI50" s="66">
        <v>0</v>
      </c>
      <c r="KJ50" s="66">
        <v>10</v>
      </c>
      <c r="KK50" s="66">
        <v>0</v>
      </c>
      <c r="KL50" s="66">
        <v>0</v>
      </c>
      <c r="KM50" s="66">
        <v>0</v>
      </c>
      <c r="KN50" s="1080"/>
      <c r="KO50" s="66">
        <v>0</v>
      </c>
      <c r="KP50" s="66">
        <v>0</v>
      </c>
      <c r="KQ50" s="66">
        <v>0</v>
      </c>
      <c r="KR50" s="66">
        <v>0</v>
      </c>
      <c r="KS50" s="66">
        <v>0</v>
      </c>
      <c r="KT50" s="66">
        <v>0</v>
      </c>
      <c r="KU50" s="66">
        <v>0</v>
      </c>
      <c r="KV50" s="66">
        <v>3</v>
      </c>
      <c r="KW50" s="66">
        <v>0</v>
      </c>
      <c r="KX50" s="66">
        <v>0</v>
      </c>
      <c r="KY50" s="66">
        <v>0</v>
      </c>
      <c r="KZ50" s="66">
        <v>11</v>
      </c>
      <c r="LA50" s="66">
        <v>40</v>
      </c>
      <c r="LB50" s="66">
        <v>1</v>
      </c>
      <c r="LC50" s="66">
        <v>1</v>
      </c>
      <c r="LD50" s="66">
        <v>1</v>
      </c>
      <c r="LE50" s="66">
        <v>1</v>
      </c>
      <c r="LF50" s="66">
        <v>1</v>
      </c>
      <c r="LG50" s="66">
        <v>2</v>
      </c>
      <c r="LH50" s="66">
        <v>2</v>
      </c>
      <c r="LI50" s="66">
        <v>2</v>
      </c>
      <c r="LJ50" s="66">
        <v>1</v>
      </c>
      <c r="LK50" s="66">
        <v>1</v>
      </c>
      <c r="LL50" s="66">
        <v>1</v>
      </c>
      <c r="LM50" s="66">
        <v>0</v>
      </c>
      <c r="LN50" s="1114"/>
      <c r="LO50" s="1114"/>
      <c r="LP50" s="66">
        <v>0</v>
      </c>
      <c r="LQ50" s="66">
        <v>2</v>
      </c>
      <c r="LR50" s="66">
        <v>0</v>
      </c>
      <c r="LS50" s="66">
        <v>0</v>
      </c>
      <c r="LT50" s="66">
        <v>21</v>
      </c>
      <c r="LU50" s="1130"/>
      <c r="LV50" s="1130"/>
      <c r="LW50" s="66">
        <v>4</v>
      </c>
      <c r="LX50" s="66">
        <v>3</v>
      </c>
      <c r="LY50" s="556">
        <v>2</v>
      </c>
      <c r="LZ50" s="556">
        <v>0</v>
      </c>
      <c r="MA50" s="1140"/>
      <c r="MB50" s="556">
        <v>0</v>
      </c>
      <c r="MC50" s="556">
        <v>0</v>
      </c>
      <c r="MD50" s="556">
        <v>28</v>
      </c>
      <c r="ME50" s="556">
        <v>5</v>
      </c>
      <c r="MF50" s="556">
        <v>4</v>
      </c>
      <c r="MG50" s="556">
        <v>4</v>
      </c>
      <c r="MH50" s="556">
        <v>16</v>
      </c>
      <c r="MI50" s="556">
        <v>2</v>
      </c>
      <c r="MJ50" s="556">
        <v>248</v>
      </c>
      <c r="MK50" s="556">
        <v>2</v>
      </c>
      <c r="ML50" s="556">
        <v>25</v>
      </c>
      <c r="MM50" s="556">
        <v>1</v>
      </c>
      <c r="MN50" s="556">
        <v>1</v>
      </c>
      <c r="MO50" s="556">
        <v>84</v>
      </c>
      <c r="MP50" s="556">
        <v>234</v>
      </c>
      <c r="MQ50" s="556">
        <v>5</v>
      </c>
      <c r="MR50" s="556">
        <v>30</v>
      </c>
      <c r="MS50" s="556">
        <v>0</v>
      </c>
      <c r="MT50" s="556">
        <v>0</v>
      </c>
      <c r="MU50" s="556">
        <v>0</v>
      </c>
      <c r="MV50" s="556">
        <v>19</v>
      </c>
      <c r="MW50" s="556">
        <v>100</v>
      </c>
      <c r="MX50" s="556">
        <v>0</v>
      </c>
      <c r="MY50" s="556">
        <v>0</v>
      </c>
      <c r="MZ50" s="556">
        <v>0</v>
      </c>
      <c r="NA50" s="556">
        <v>0</v>
      </c>
    </row>
    <row r="51" spans="1:365" ht="15" customHeight="1">
      <c r="A51" s="67" t="s">
        <v>1203</v>
      </c>
      <c r="B51" s="66">
        <f t="shared" ref="B51" si="2062">B48-B55-B54-B49-B56</f>
        <v>71700</v>
      </c>
      <c r="C51" s="66">
        <f>C48-C55-C54-C49-C56</f>
        <v>71727</v>
      </c>
      <c r="D51" s="66">
        <f t="shared" ref="D51" si="2063">D48-D55-D54-D49-D56</f>
        <v>72061</v>
      </c>
      <c r="E51" s="66">
        <f t="shared" ref="E51:BN51" si="2064">E48-E55-E54-E49-E56</f>
        <v>72146</v>
      </c>
      <c r="F51" s="66">
        <f t="shared" si="2064"/>
        <v>72043</v>
      </c>
      <c r="G51" s="66">
        <f t="shared" si="2064"/>
        <v>72153</v>
      </c>
      <c r="H51" s="66">
        <f t="shared" si="2064"/>
        <v>72196</v>
      </c>
      <c r="I51" s="66">
        <f t="shared" si="2064"/>
        <v>72212</v>
      </c>
      <c r="J51" s="66">
        <f t="shared" si="2064"/>
        <v>72149</v>
      </c>
      <c r="K51" s="66">
        <f t="shared" si="2064"/>
        <v>70802</v>
      </c>
      <c r="L51" s="66">
        <f t="shared" si="2064"/>
        <v>71927</v>
      </c>
      <c r="M51" s="66">
        <f t="shared" si="2064"/>
        <v>71557</v>
      </c>
      <c r="N51" s="66">
        <f t="shared" si="2064"/>
        <v>71584</v>
      </c>
      <c r="O51" s="66">
        <f t="shared" si="2064"/>
        <v>71639</v>
      </c>
      <c r="P51" s="66">
        <f t="shared" si="2064"/>
        <v>71874</v>
      </c>
      <c r="Q51" s="66">
        <f t="shared" si="2064"/>
        <v>72056</v>
      </c>
      <c r="R51" s="66">
        <f t="shared" si="2064"/>
        <v>71602</v>
      </c>
      <c r="S51" s="66">
        <f t="shared" si="2064"/>
        <v>70380</v>
      </c>
      <c r="T51" s="66">
        <f t="shared" ref="T51" si="2065">T48-T55-T54-T49-T56</f>
        <v>71168</v>
      </c>
      <c r="U51" s="66">
        <f t="shared" si="2064"/>
        <v>71380</v>
      </c>
      <c r="V51" s="66">
        <f t="shared" si="2064"/>
        <v>71221</v>
      </c>
      <c r="W51" s="66">
        <f t="shared" si="2064"/>
        <v>71249</v>
      </c>
      <c r="X51" s="66">
        <f t="shared" si="2064"/>
        <v>71151</v>
      </c>
      <c r="Y51" s="66">
        <f t="shared" si="2064"/>
        <v>71049</v>
      </c>
      <c r="Z51" s="66">
        <f t="shared" si="2064"/>
        <v>70884</v>
      </c>
      <c r="AA51" s="66">
        <f t="shared" si="2064"/>
        <v>71325</v>
      </c>
      <c r="AB51" s="66">
        <f t="shared" si="2064"/>
        <v>71353</v>
      </c>
      <c r="AC51" s="66">
        <f t="shared" si="2064"/>
        <v>71384</v>
      </c>
      <c r="AD51" s="66">
        <f t="shared" si="2064"/>
        <v>71408</v>
      </c>
      <c r="AE51" s="66">
        <f t="shared" si="2064"/>
        <v>71503</v>
      </c>
      <c r="AF51" s="66">
        <f t="shared" si="2064"/>
        <v>71791</v>
      </c>
      <c r="AG51" s="66">
        <f t="shared" si="2064"/>
        <v>71910</v>
      </c>
      <c r="AH51" s="66">
        <f t="shared" si="2064"/>
        <v>0</v>
      </c>
      <c r="AI51" s="66">
        <f t="shared" si="2064"/>
        <v>70613</v>
      </c>
      <c r="AJ51" s="66">
        <f t="shared" si="2064"/>
        <v>70904</v>
      </c>
      <c r="AK51" s="66">
        <f t="shared" si="2064"/>
        <v>70956</v>
      </c>
      <c r="AL51" s="66">
        <f t="shared" si="2064"/>
        <v>73120</v>
      </c>
      <c r="AM51" s="66">
        <f t="shared" si="2064"/>
        <v>70207</v>
      </c>
      <c r="AN51" s="66">
        <f t="shared" si="2064"/>
        <v>70306</v>
      </c>
      <c r="AO51" s="66">
        <f t="shared" si="2064"/>
        <v>70989</v>
      </c>
      <c r="AP51" s="66">
        <f t="shared" si="2064"/>
        <v>71022</v>
      </c>
      <c r="AQ51" s="66">
        <f t="shared" si="2064"/>
        <v>71100</v>
      </c>
      <c r="AR51" s="66">
        <f t="shared" si="2064"/>
        <v>71168</v>
      </c>
      <c r="AS51" s="66">
        <f t="shared" si="2064"/>
        <v>71234</v>
      </c>
      <c r="AT51" s="66">
        <f t="shared" si="2064"/>
        <v>70639</v>
      </c>
      <c r="AU51" s="66">
        <f t="shared" si="2064"/>
        <v>67606</v>
      </c>
      <c r="AV51" s="66">
        <f t="shared" si="2064"/>
        <v>67235</v>
      </c>
      <c r="AW51" s="66">
        <f t="shared" si="2064"/>
        <v>67301</v>
      </c>
      <c r="AX51" s="66">
        <f t="shared" si="2064"/>
        <v>67414</v>
      </c>
      <c r="AY51" s="66">
        <f t="shared" si="2064"/>
        <v>67529</v>
      </c>
      <c r="AZ51" s="66">
        <f t="shared" si="2064"/>
        <v>68316</v>
      </c>
      <c r="BA51" s="66">
        <f t="shared" si="2064"/>
        <v>68468</v>
      </c>
      <c r="BB51" s="66">
        <f t="shared" si="2064"/>
        <v>0</v>
      </c>
      <c r="BC51" s="66">
        <f t="shared" si="2064"/>
        <v>0</v>
      </c>
      <c r="BD51" s="66">
        <f t="shared" si="2064"/>
        <v>68020</v>
      </c>
      <c r="BE51" s="66">
        <f t="shared" si="2064"/>
        <v>68079</v>
      </c>
      <c r="BF51" s="66">
        <f t="shared" ref="BF51" si="2066">BF48-BF55-BF54-BF49-BF56</f>
        <v>68079</v>
      </c>
      <c r="BG51" s="66">
        <f t="shared" si="2064"/>
        <v>68179</v>
      </c>
      <c r="BH51" s="66">
        <f t="shared" si="2064"/>
        <v>68217</v>
      </c>
      <c r="BI51" s="66">
        <f t="shared" si="2064"/>
        <v>68526</v>
      </c>
      <c r="BJ51" s="66">
        <f t="shared" si="2064"/>
        <v>67994</v>
      </c>
      <c r="BK51" s="66">
        <f t="shared" si="2064"/>
        <v>68351</v>
      </c>
      <c r="BL51" s="66">
        <f t="shared" si="2064"/>
        <v>68479</v>
      </c>
      <c r="BM51" s="66">
        <f t="shared" si="2064"/>
        <v>68644</v>
      </c>
      <c r="BN51" s="66">
        <f t="shared" si="2064"/>
        <v>69061</v>
      </c>
      <c r="BO51" s="66">
        <f t="shared" ref="BO51:DZ51" si="2067">BO48-BO55-BO54-BO49-BO56</f>
        <v>68806</v>
      </c>
      <c r="BP51" s="66">
        <f t="shared" si="2067"/>
        <v>68873</v>
      </c>
      <c r="BQ51" s="66">
        <f t="shared" si="2067"/>
        <v>69127</v>
      </c>
      <c r="BR51" s="66">
        <f t="shared" si="2067"/>
        <v>67372</v>
      </c>
      <c r="BS51" s="66">
        <f t="shared" si="2067"/>
        <v>67522</v>
      </c>
      <c r="BT51" s="66">
        <f t="shared" si="2067"/>
        <v>67665</v>
      </c>
      <c r="BU51" s="66">
        <f t="shared" si="2067"/>
        <v>67959</v>
      </c>
      <c r="BV51" s="66">
        <f t="shared" si="2067"/>
        <v>68017</v>
      </c>
      <c r="BW51" s="66">
        <f t="shared" si="2067"/>
        <v>68388</v>
      </c>
      <c r="BX51" s="66">
        <f t="shared" si="2067"/>
        <v>69008</v>
      </c>
      <c r="BY51" s="66">
        <f t="shared" si="2067"/>
        <v>70112</v>
      </c>
      <c r="BZ51" s="66">
        <f t="shared" si="2067"/>
        <v>70116</v>
      </c>
      <c r="CA51" s="66">
        <f t="shared" si="2067"/>
        <v>70180</v>
      </c>
      <c r="CB51" s="66">
        <f t="shared" si="2067"/>
        <v>70703</v>
      </c>
      <c r="CC51" s="66">
        <f t="shared" si="2067"/>
        <v>69130</v>
      </c>
      <c r="CD51" s="66">
        <f t="shared" si="2067"/>
        <v>69807</v>
      </c>
      <c r="CE51" s="66">
        <f t="shared" si="2067"/>
        <v>70394</v>
      </c>
      <c r="CF51" s="66">
        <f t="shared" si="2067"/>
        <v>70322</v>
      </c>
      <c r="CG51" s="66">
        <f t="shared" si="2067"/>
        <v>70632</v>
      </c>
      <c r="CH51" s="66">
        <f t="shared" si="2067"/>
        <v>70678</v>
      </c>
      <c r="CI51" s="66">
        <f t="shared" ref="CI51:CJ51" si="2068">CI48-CI55-CI54-CI49-CI56</f>
        <v>69550</v>
      </c>
      <c r="CJ51" s="66">
        <f t="shared" si="2068"/>
        <v>67369</v>
      </c>
      <c r="CK51" s="66">
        <f t="shared" si="2067"/>
        <v>67714</v>
      </c>
      <c r="CL51" s="66">
        <f t="shared" si="2067"/>
        <v>66829</v>
      </c>
      <c r="CM51" s="66">
        <f t="shared" si="2067"/>
        <v>67257</v>
      </c>
      <c r="CN51" s="66">
        <f t="shared" si="2067"/>
        <v>67570</v>
      </c>
      <c r="CO51" s="66">
        <f t="shared" si="2067"/>
        <v>67815</v>
      </c>
      <c r="CP51" s="66">
        <f t="shared" si="2067"/>
        <v>68297</v>
      </c>
      <c r="CQ51" s="66">
        <f t="shared" si="2067"/>
        <v>68345</v>
      </c>
      <c r="CR51" s="66">
        <f t="shared" si="2067"/>
        <v>68635</v>
      </c>
      <c r="CS51" s="66">
        <f t="shared" si="2067"/>
        <v>69179</v>
      </c>
      <c r="CT51" s="66">
        <f t="shared" si="2067"/>
        <v>69074</v>
      </c>
      <c r="CU51" s="66">
        <f t="shared" si="2067"/>
        <v>69133</v>
      </c>
      <c r="CV51" s="66">
        <f t="shared" si="2067"/>
        <v>69133</v>
      </c>
      <c r="CW51" s="66">
        <f t="shared" si="2067"/>
        <v>68941</v>
      </c>
      <c r="CX51" s="66">
        <f t="shared" si="2067"/>
        <v>69796</v>
      </c>
      <c r="CY51" s="66">
        <f t="shared" si="2067"/>
        <v>69847</v>
      </c>
      <c r="CZ51" s="66">
        <f t="shared" si="2067"/>
        <v>70502</v>
      </c>
      <c r="DA51" s="66">
        <f t="shared" si="2067"/>
        <v>70855</v>
      </c>
      <c r="DB51" s="66">
        <f t="shared" si="2067"/>
        <v>70881</v>
      </c>
      <c r="DC51" s="66">
        <f t="shared" si="2067"/>
        <v>70899</v>
      </c>
      <c r="DD51" s="66">
        <f t="shared" si="2067"/>
        <v>70855</v>
      </c>
      <c r="DE51" s="66">
        <f t="shared" si="2067"/>
        <v>70826</v>
      </c>
      <c r="DF51" s="66">
        <f t="shared" si="2067"/>
        <v>71733</v>
      </c>
      <c r="DG51" s="66">
        <f t="shared" si="2067"/>
        <v>72527</v>
      </c>
      <c r="DH51" s="66">
        <f t="shared" si="2067"/>
        <v>72086</v>
      </c>
      <c r="DI51" s="66">
        <f t="shared" si="2067"/>
        <v>72643</v>
      </c>
      <c r="DJ51" s="66">
        <f t="shared" si="2067"/>
        <v>72163</v>
      </c>
      <c r="DK51" s="66">
        <f t="shared" si="2067"/>
        <v>72360</v>
      </c>
      <c r="DL51" s="66">
        <f t="shared" si="2067"/>
        <v>71805</v>
      </c>
      <c r="DM51" s="66">
        <f t="shared" si="2067"/>
        <v>71861</v>
      </c>
      <c r="DN51" s="66">
        <f t="shared" si="2067"/>
        <v>71444</v>
      </c>
      <c r="DO51" s="66">
        <f t="shared" si="2067"/>
        <v>71732</v>
      </c>
      <c r="DP51" s="66">
        <f t="shared" si="2067"/>
        <v>71802</v>
      </c>
      <c r="DQ51" s="66">
        <f t="shared" si="2067"/>
        <v>71821</v>
      </c>
      <c r="DR51" s="66">
        <f t="shared" si="2067"/>
        <v>71930</v>
      </c>
      <c r="DS51" s="66">
        <f t="shared" si="2067"/>
        <v>72468</v>
      </c>
      <c r="DT51" s="66">
        <f t="shared" si="2067"/>
        <v>71255</v>
      </c>
      <c r="DU51" s="66">
        <f t="shared" si="2067"/>
        <v>71126</v>
      </c>
      <c r="DV51" s="66">
        <f t="shared" si="2067"/>
        <v>71402</v>
      </c>
      <c r="DW51" s="66">
        <f t="shared" si="2067"/>
        <v>71596</v>
      </c>
      <c r="DX51" s="66">
        <f t="shared" si="2067"/>
        <v>71473</v>
      </c>
      <c r="DY51" s="66">
        <f t="shared" si="2067"/>
        <v>71553</v>
      </c>
      <c r="DZ51" s="66">
        <f t="shared" si="2067"/>
        <v>70787</v>
      </c>
      <c r="EA51" s="66">
        <f t="shared" ref="EA51:GL51" si="2069">EA48-EA55-EA54-EA49-EA56</f>
        <v>70746</v>
      </c>
      <c r="EB51" s="66">
        <f t="shared" si="2069"/>
        <v>70597</v>
      </c>
      <c r="EC51" s="66">
        <f t="shared" si="2069"/>
        <v>69355</v>
      </c>
      <c r="ED51" s="66">
        <f t="shared" si="2069"/>
        <v>69378</v>
      </c>
      <c r="EE51" s="66">
        <f t="shared" ref="EE51" si="2070">EE48-EE55-EE54-EE49-EE56</f>
        <v>69378</v>
      </c>
      <c r="EF51" s="66">
        <f t="shared" si="2069"/>
        <v>69435</v>
      </c>
      <c r="EG51" s="66">
        <f t="shared" si="2069"/>
        <v>68221</v>
      </c>
      <c r="EH51" s="66">
        <f t="shared" si="2069"/>
        <v>68139</v>
      </c>
      <c r="EI51" s="66">
        <f t="shared" si="2069"/>
        <v>68916</v>
      </c>
      <c r="EJ51" s="66">
        <f t="shared" si="2069"/>
        <v>69274</v>
      </c>
      <c r="EK51" s="66">
        <f t="shared" si="2069"/>
        <v>69235</v>
      </c>
      <c r="EL51" s="66">
        <f t="shared" si="2069"/>
        <v>69388</v>
      </c>
      <c r="EM51" s="66">
        <f t="shared" si="2069"/>
        <v>70152</v>
      </c>
      <c r="EN51" s="66">
        <f t="shared" ref="EN51" si="2071">EN48-EN55-EN54-EN49-EN56</f>
        <v>68621</v>
      </c>
      <c r="EO51" s="66">
        <f t="shared" si="2069"/>
        <v>68799</v>
      </c>
      <c r="EP51" s="66">
        <f t="shared" si="2069"/>
        <v>69630</v>
      </c>
      <c r="EQ51" s="66">
        <f t="shared" si="2069"/>
        <v>70171</v>
      </c>
      <c r="ER51" s="66">
        <f t="shared" si="2069"/>
        <v>70295</v>
      </c>
      <c r="ES51" s="66">
        <f t="shared" si="2069"/>
        <v>70248</v>
      </c>
      <c r="ET51" s="66">
        <f t="shared" si="2069"/>
        <v>70257</v>
      </c>
      <c r="EU51" s="66">
        <f t="shared" si="2069"/>
        <v>63685</v>
      </c>
      <c r="EV51" s="66">
        <f t="shared" si="2069"/>
        <v>63811</v>
      </c>
      <c r="EW51" s="66">
        <f t="shared" si="2069"/>
        <v>64066</v>
      </c>
      <c r="EX51" s="66">
        <f t="shared" si="2069"/>
        <v>64281</v>
      </c>
      <c r="EY51" s="66">
        <f t="shared" si="2069"/>
        <v>65129</v>
      </c>
      <c r="EZ51" s="66">
        <f t="shared" si="2069"/>
        <v>65615</v>
      </c>
      <c r="FA51" s="66">
        <f t="shared" si="2069"/>
        <v>63873</v>
      </c>
      <c r="FB51" s="66">
        <f t="shared" si="2069"/>
        <v>64208</v>
      </c>
      <c r="FC51" s="66">
        <f t="shared" si="2069"/>
        <v>73747</v>
      </c>
      <c r="FD51" s="66">
        <f t="shared" si="2069"/>
        <v>63219</v>
      </c>
      <c r="FE51" s="66">
        <f>FE48-FE55-FE54-FE49-FE56</f>
        <v>65921</v>
      </c>
      <c r="FF51" s="66">
        <f t="shared" si="2069"/>
        <v>62389</v>
      </c>
      <c r="FG51" s="66">
        <f t="shared" si="2069"/>
        <v>62517</v>
      </c>
      <c r="FH51" s="66">
        <f t="shared" si="2069"/>
        <v>63082</v>
      </c>
      <c r="FI51" s="66">
        <f t="shared" si="2069"/>
        <v>61151</v>
      </c>
      <c r="FJ51" s="66">
        <f t="shared" si="2069"/>
        <v>60310</v>
      </c>
      <c r="FK51" s="66">
        <f t="shared" si="2069"/>
        <v>55194</v>
      </c>
      <c r="FL51" s="66">
        <f t="shared" si="2069"/>
        <v>55180</v>
      </c>
      <c r="FM51" s="66">
        <f t="shared" si="2069"/>
        <v>55486</v>
      </c>
      <c r="FN51" s="66">
        <f t="shared" si="2069"/>
        <v>55565</v>
      </c>
      <c r="FO51" s="66">
        <f t="shared" si="2069"/>
        <v>55858</v>
      </c>
      <c r="FP51" s="66">
        <f t="shared" si="2069"/>
        <v>56489</v>
      </c>
      <c r="FQ51" s="66">
        <f t="shared" si="2069"/>
        <v>54689</v>
      </c>
      <c r="FR51" s="66">
        <f>FR48-FR55-FR54-FR50-FR56</f>
        <v>54859</v>
      </c>
      <c r="FS51" s="66">
        <f t="shared" si="2069"/>
        <v>53718</v>
      </c>
      <c r="FT51" s="66">
        <f t="shared" si="2069"/>
        <v>54323</v>
      </c>
      <c r="FU51" s="66"/>
      <c r="FV51" s="66">
        <f t="shared" si="2069"/>
        <v>53848</v>
      </c>
      <c r="FW51" s="66">
        <f t="shared" si="2069"/>
        <v>54335</v>
      </c>
      <c r="FX51" s="66">
        <f t="shared" si="2069"/>
        <v>54926</v>
      </c>
      <c r="FY51" s="66">
        <f t="shared" si="2069"/>
        <v>55249</v>
      </c>
      <c r="FZ51" s="66">
        <f t="shared" si="2069"/>
        <v>54567</v>
      </c>
      <c r="GA51" s="66">
        <f t="shared" si="2069"/>
        <v>54700</v>
      </c>
      <c r="GB51" s="66">
        <f t="shared" si="2069"/>
        <v>54836</v>
      </c>
      <c r="GC51" s="66">
        <f t="shared" si="2069"/>
        <v>54811</v>
      </c>
      <c r="GD51" s="66">
        <f t="shared" si="2069"/>
        <v>53802</v>
      </c>
      <c r="GE51" s="66">
        <f t="shared" si="2069"/>
        <v>53960</v>
      </c>
      <c r="GF51" s="66">
        <f t="shared" si="2069"/>
        <v>53148</v>
      </c>
      <c r="GG51" s="66">
        <f t="shared" si="2069"/>
        <v>51645</v>
      </c>
      <c r="GH51" s="66">
        <f t="shared" si="2069"/>
        <v>51840</v>
      </c>
      <c r="GI51" s="66">
        <f t="shared" si="2069"/>
        <v>52055</v>
      </c>
      <c r="GJ51" s="66">
        <f t="shared" si="2069"/>
        <v>50607</v>
      </c>
      <c r="GK51" s="66">
        <f t="shared" si="2069"/>
        <v>50597</v>
      </c>
      <c r="GL51" s="66">
        <f t="shared" si="2069"/>
        <v>51016</v>
      </c>
      <c r="GM51" s="66">
        <f t="shared" ref="GM51:IX51" si="2072">GM48-GM55-GM54-GM49-GM56</f>
        <v>50203</v>
      </c>
      <c r="GN51" s="66">
        <f t="shared" si="2072"/>
        <v>50862</v>
      </c>
      <c r="GO51" s="66">
        <f t="shared" si="2072"/>
        <v>50231</v>
      </c>
      <c r="GP51" s="66">
        <f t="shared" si="2072"/>
        <v>50439</v>
      </c>
      <c r="GQ51" s="66">
        <f t="shared" si="2072"/>
        <v>50390</v>
      </c>
      <c r="GR51" s="66">
        <f t="shared" si="2072"/>
        <v>49062</v>
      </c>
      <c r="GS51" s="66">
        <f t="shared" si="2072"/>
        <v>49244</v>
      </c>
      <c r="GT51" s="66">
        <f t="shared" si="2072"/>
        <v>48294</v>
      </c>
      <c r="GU51" s="66">
        <f t="shared" si="2072"/>
        <v>49422</v>
      </c>
      <c r="GV51" s="66">
        <f t="shared" si="2072"/>
        <v>50188</v>
      </c>
      <c r="GW51" s="66">
        <f t="shared" si="2072"/>
        <v>50878</v>
      </c>
      <c r="GX51" s="66">
        <f t="shared" si="2072"/>
        <v>51076</v>
      </c>
      <c r="GY51" s="66">
        <f t="shared" si="2072"/>
        <v>49988</v>
      </c>
      <c r="GZ51" s="66">
        <f t="shared" si="2072"/>
        <v>51660</v>
      </c>
      <c r="HA51" s="66">
        <f t="shared" si="2072"/>
        <v>51232</v>
      </c>
      <c r="HB51" s="66">
        <f t="shared" si="2072"/>
        <v>50331</v>
      </c>
      <c r="HC51" s="66">
        <f t="shared" si="2072"/>
        <v>50848</v>
      </c>
      <c r="HD51" s="66">
        <f t="shared" si="2072"/>
        <v>51171</v>
      </c>
      <c r="HE51" s="66">
        <f t="shared" si="2072"/>
        <v>51485</v>
      </c>
      <c r="HF51" s="66">
        <f t="shared" si="2072"/>
        <v>46510</v>
      </c>
      <c r="HG51" s="66">
        <f t="shared" si="2072"/>
        <v>42986</v>
      </c>
      <c r="HH51" s="66">
        <f t="shared" si="2072"/>
        <v>43445</v>
      </c>
      <c r="HI51" s="66">
        <f t="shared" si="2072"/>
        <v>50959</v>
      </c>
      <c r="HJ51" s="66">
        <f t="shared" si="2072"/>
        <v>43975</v>
      </c>
      <c r="HK51" s="66">
        <f t="shared" si="2072"/>
        <v>43877</v>
      </c>
      <c r="HL51" s="66">
        <f t="shared" si="2072"/>
        <v>43228</v>
      </c>
      <c r="HM51" s="66">
        <f t="shared" si="2072"/>
        <v>41197</v>
      </c>
      <c r="HN51" s="66">
        <f t="shared" si="2072"/>
        <v>40614</v>
      </c>
      <c r="HO51" s="66">
        <f t="shared" si="2072"/>
        <v>39858</v>
      </c>
      <c r="HP51" s="66">
        <f t="shared" si="2072"/>
        <v>38753</v>
      </c>
      <c r="HQ51" s="66">
        <f t="shared" si="2072"/>
        <v>39208</v>
      </c>
      <c r="HR51" s="66">
        <f t="shared" si="2072"/>
        <v>39542</v>
      </c>
      <c r="HS51" s="66">
        <f t="shared" si="2072"/>
        <v>38300</v>
      </c>
      <c r="HT51" s="66">
        <f t="shared" si="2072"/>
        <v>38260</v>
      </c>
      <c r="HU51" s="66">
        <f t="shared" si="2072"/>
        <v>38651</v>
      </c>
      <c r="HV51" s="66">
        <f t="shared" si="2072"/>
        <v>37212</v>
      </c>
      <c r="HW51" s="66">
        <f t="shared" si="2072"/>
        <v>36260</v>
      </c>
      <c r="HX51" s="66">
        <f t="shared" si="2072"/>
        <v>36405</v>
      </c>
      <c r="HY51" s="66">
        <f t="shared" si="2072"/>
        <v>37947</v>
      </c>
      <c r="HZ51" s="66">
        <f t="shared" si="2072"/>
        <v>37297</v>
      </c>
      <c r="IA51" s="66">
        <f t="shared" si="2072"/>
        <v>39433</v>
      </c>
      <c r="IB51" s="66">
        <f t="shared" si="2072"/>
        <v>34158</v>
      </c>
      <c r="IC51" s="66">
        <f t="shared" si="2072"/>
        <v>33095</v>
      </c>
      <c r="ID51" s="66">
        <f t="shared" si="2072"/>
        <v>30838</v>
      </c>
      <c r="IE51" s="66">
        <f t="shared" si="2072"/>
        <v>30387</v>
      </c>
      <c r="IF51" s="66">
        <f t="shared" si="2072"/>
        <v>30615</v>
      </c>
      <c r="IG51" s="66">
        <f t="shared" si="2072"/>
        <v>31542</v>
      </c>
      <c r="IH51" s="66">
        <f>IH48-IH55-IH54-IH49-IH56</f>
        <v>28048</v>
      </c>
      <c r="II51" s="66">
        <f t="shared" si="2072"/>
        <v>28372</v>
      </c>
      <c r="IJ51" s="66">
        <f t="shared" si="2072"/>
        <v>27205</v>
      </c>
      <c r="IK51" s="66">
        <f t="shared" si="2072"/>
        <v>27834</v>
      </c>
      <c r="IL51" s="66">
        <f t="shared" si="2072"/>
        <v>29006</v>
      </c>
      <c r="IM51" s="66">
        <f t="shared" si="2072"/>
        <v>29229</v>
      </c>
      <c r="IN51" s="66">
        <f t="shared" si="2072"/>
        <v>29544</v>
      </c>
      <c r="IO51" s="66">
        <f t="shared" si="2072"/>
        <v>29755</v>
      </c>
      <c r="IP51" s="66">
        <f>IP48-IP55-IP54-IP49-IP56</f>
        <v>30998</v>
      </c>
      <c r="IQ51" s="66">
        <f>IQ48-IQ55-IQ54-IQ49-IQ56</f>
        <v>31089</v>
      </c>
      <c r="IR51" s="66">
        <f t="shared" ref="IR51" si="2073">IR48-IR55-IR54-IR49-IR56</f>
        <v>26831</v>
      </c>
      <c r="IS51" s="66">
        <f t="shared" si="2072"/>
        <v>27135</v>
      </c>
      <c r="IT51" s="66">
        <f t="shared" si="2072"/>
        <v>27848</v>
      </c>
      <c r="IU51" s="66">
        <f t="shared" si="2072"/>
        <v>25056</v>
      </c>
      <c r="IV51" s="66">
        <f t="shared" si="2072"/>
        <v>24689</v>
      </c>
      <c r="IW51" s="66">
        <f t="shared" si="2072"/>
        <v>25584</v>
      </c>
      <c r="IX51" s="66">
        <f t="shared" si="2072"/>
        <v>26031</v>
      </c>
      <c r="IY51" s="66">
        <f t="shared" ref="IY51:KC51" si="2074">IY48-IY55-IY54-IY49-IY56</f>
        <v>26345</v>
      </c>
      <c r="IZ51" s="66">
        <f t="shared" si="2074"/>
        <v>27845</v>
      </c>
      <c r="JA51" s="66">
        <f t="shared" si="2074"/>
        <v>28455</v>
      </c>
      <c r="JB51" s="66">
        <f t="shared" si="2074"/>
        <v>27389</v>
      </c>
      <c r="JC51" s="66">
        <f t="shared" si="2074"/>
        <v>26946</v>
      </c>
      <c r="JD51" s="66">
        <f t="shared" si="2074"/>
        <v>25445</v>
      </c>
      <c r="JE51" s="66">
        <f t="shared" si="2074"/>
        <v>25477</v>
      </c>
      <c r="JF51" s="66">
        <f t="shared" si="2074"/>
        <v>26520</v>
      </c>
      <c r="JG51" s="66">
        <f t="shared" si="2074"/>
        <v>27006</v>
      </c>
      <c r="JH51" s="66">
        <f t="shared" si="2074"/>
        <v>27130</v>
      </c>
      <c r="JI51" s="66">
        <f t="shared" si="2074"/>
        <v>26693</v>
      </c>
      <c r="JJ51" s="66">
        <f t="shared" si="2074"/>
        <v>23431</v>
      </c>
      <c r="JK51" s="66">
        <f t="shared" si="2074"/>
        <v>24119</v>
      </c>
      <c r="JL51" s="66">
        <f t="shared" si="2074"/>
        <v>23592</v>
      </c>
      <c r="JM51" s="66">
        <f t="shared" si="2074"/>
        <v>24022</v>
      </c>
      <c r="JN51" s="66">
        <f t="shared" si="2074"/>
        <v>24202</v>
      </c>
      <c r="JO51" s="66">
        <f t="shared" si="2074"/>
        <v>24348</v>
      </c>
      <c r="JP51" s="66">
        <f t="shared" si="2074"/>
        <v>23293</v>
      </c>
      <c r="JQ51" s="66">
        <f t="shared" si="2074"/>
        <v>23026</v>
      </c>
      <c r="JR51" s="66">
        <f t="shared" si="2074"/>
        <v>24613</v>
      </c>
      <c r="JS51" s="66">
        <f t="shared" si="2074"/>
        <v>23310</v>
      </c>
      <c r="JT51" s="66">
        <f t="shared" si="2074"/>
        <v>24839</v>
      </c>
      <c r="JU51" s="66">
        <f t="shared" si="2074"/>
        <v>25778</v>
      </c>
      <c r="JV51" s="66">
        <v>25040</v>
      </c>
      <c r="JW51" s="66">
        <f t="shared" si="2074"/>
        <v>22564</v>
      </c>
      <c r="JX51" s="66">
        <f t="shared" si="2074"/>
        <v>24058</v>
      </c>
      <c r="JY51" s="66">
        <f t="shared" si="2074"/>
        <v>25169</v>
      </c>
      <c r="JZ51" s="66">
        <f t="shared" si="2074"/>
        <v>26361</v>
      </c>
      <c r="KA51" s="66">
        <f t="shared" si="2074"/>
        <v>27408</v>
      </c>
      <c r="KB51" s="66">
        <f t="shared" si="2074"/>
        <v>27997</v>
      </c>
      <c r="KC51" s="66">
        <f t="shared" si="2074"/>
        <v>28676</v>
      </c>
      <c r="KD51" s="66">
        <f t="shared" ref="KD51:KY51" si="2075">KD48-KD55-KD54-KD49-KD56</f>
        <v>28671</v>
      </c>
      <c r="KE51" s="66">
        <f t="shared" si="2075"/>
        <v>28796</v>
      </c>
      <c r="KF51" s="66">
        <f t="shared" si="2075"/>
        <v>30667</v>
      </c>
      <c r="KG51" s="66">
        <f>KG48-KG55-KG54-KG49-KG56</f>
        <v>31743</v>
      </c>
      <c r="KH51" s="66">
        <f>KH48-KH55-KH54-KH49-KH56</f>
        <v>32168</v>
      </c>
      <c r="KI51" s="66">
        <f t="shared" si="2075"/>
        <v>32506</v>
      </c>
      <c r="KJ51" s="66">
        <f t="shared" si="2075"/>
        <v>33871</v>
      </c>
      <c r="KK51" s="66">
        <f t="shared" si="2075"/>
        <v>34197</v>
      </c>
      <c r="KL51" s="66">
        <f t="shared" si="2075"/>
        <v>35065</v>
      </c>
      <c r="KM51" s="66">
        <f t="shared" si="2075"/>
        <v>36172</v>
      </c>
      <c r="KN51" s="1080">
        <f t="shared" si="2075"/>
        <v>0</v>
      </c>
      <c r="KO51" s="66">
        <f t="shared" si="2075"/>
        <v>38313</v>
      </c>
      <c r="KP51" s="66">
        <f t="shared" si="2075"/>
        <v>40506</v>
      </c>
      <c r="KQ51" s="66">
        <f t="shared" si="2075"/>
        <v>41860</v>
      </c>
      <c r="KR51" s="66">
        <f t="shared" si="2075"/>
        <v>42086</v>
      </c>
      <c r="KS51" s="66">
        <f t="shared" si="2075"/>
        <v>42418</v>
      </c>
      <c r="KT51" s="66">
        <f t="shared" si="2075"/>
        <v>43185</v>
      </c>
      <c r="KU51" s="66">
        <f t="shared" si="2075"/>
        <v>42850</v>
      </c>
      <c r="KV51" s="66">
        <f t="shared" si="2075"/>
        <v>44810</v>
      </c>
      <c r="KW51" s="66">
        <f t="shared" si="2075"/>
        <v>45701</v>
      </c>
      <c r="KX51" s="66">
        <f t="shared" si="2075"/>
        <v>46553</v>
      </c>
      <c r="KY51" s="66">
        <f t="shared" si="2075"/>
        <v>48264</v>
      </c>
      <c r="KZ51" s="66">
        <f t="shared" ref="KZ51:LX51" si="2076">KZ48-KZ55-KZ54-KZ49-KZ56</f>
        <v>49283</v>
      </c>
      <c r="LA51" s="66">
        <f t="shared" si="2076"/>
        <v>49237</v>
      </c>
      <c r="LB51" s="66">
        <f t="shared" si="2076"/>
        <v>50133</v>
      </c>
      <c r="LC51" s="66">
        <f>LC48-LC55-LC54-LC49-LC56</f>
        <v>51306</v>
      </c>
      <c r="LD51" s="66">
        <f t="shared" si="2076"/>
        <v>51651</v>
      </c>
      <c r="LE51" s="66">
        <f t="shared" si="2076"/>
        <v>51949</v>
      </c>
      <c r="LF51" s="66">
        <f t="shared" si="2076"/>
        <v>53157</v>
      </c>
      <c r="LG51" s="66">
        <f t="shared" si="2076"/>
        <v>53872</v>
      </c>
      <c r="LH51" s="66">
        <f t="shared" si="2076"/>
        <v>55930</v>
      </c>
      <c r="LI51" s="66">
        <f t="shared" si="2076"/>
        <v>55945</v>
      </c>
      <c r="LJ51" s="66">
        <f t="shared" si="2076"/>
        <v>56250</v>
      </c>
      <c r="LK51" s="66">
        <f t="shared" si="2076"/>
        <v>56550</v>
      </c>
      <c r="LL51" s="66">
        <f t="shared" si="2076"/>
        <v>56734</v>
      </c>
      <c r="LM51" s="66">
        <f t="shared" si="2076"/>
        <v>55597</v>
      </c>
      <c r="LN51" s="1114">
        <f t="shared" ref="LN51" si="2077">LN48-LN55-LN54-LN49-LN56</f>
        <v>0</v>
      </c>
      <c r="LO51" s="1114">
        <f t="shared" si="2076"/>
        <v>0</v>
      </c>
      <c r="LP51" s="66">
        <f t="shared" si="2076"/>
        <v>54640</v>
      </c>
      <c r="LQ51" s="66">
        <f t="shared" si="2076"/>
        <v>56867</v>
      </c>
      <c r="LR51" s="66">
        <f t="shared" si="2076"/>
        <v>58432</v>
      </c>
      <c r="LS51" s="66">
        <f t="shared" si="2076"/>
        <v>59378</v>
      </c>
      <c r="LT51" s="66">
        <f t="shared" si="2076"/>
        <v>59121</v>
      </c>
      <c r="LU51" s="1130">
        <f t="shared" si="2076"/>
        <v>0</v>
      </c>
      <c r="LV51" s="1130">
        <f t="shared" si="2076"/>
        <v>0</v>
      </c>
      <c r="LW51" s="66">
        <f t="shared" si="2076"/>
        <v>60486</v>
      </c>
      <c r="LX51" s="66">
        <f t="shared" si="2076"/>
        <v>59184</v>
      </c>
      <c r="LY51" s="556">
        <f t="shared" ref="LY51:NA51" si="2078">LY48-LY55-LY54-LY49-LY56</f>
        <v>61580</v>
      </c>
      <c r="LZ51" s="556">
        <f t="shared" si="2078"/>
        <v>61697</v>
      </c>
      <c r="MA51" s="1140">
        <f t="shared" si="2078"/>
        <v>0</v>
      </c>
      <c r="MB51" s="556">
        <f t="shared" si="2078"/>
        <v>62006</v>
      </c>
      <c r="MC51" s="556">
        <f t="shared" si="2078"/>
        <v>34035</v>
      </c>
      <c r="MD51" s="556">
        <f t="shared" si="2078"/>
        <v>61713</v>
      </c>
      <c r="ME51" s="556">
        <f t="shared" si="2078"/>
        <v>5564</v>
      </c>
      <c r="MF51" s="556">
        <f t="shared" si="2078"/>
        <v>62842</v>
      </c>
      <c r="MG51" s="556">
        <f t="shared" si="2078"/>
        <v>71139</v>
      </c>
      <c r="MH51" s="556">
        <f>MH48-MH55-MH54-MH49-MH56</f>
        <v>64211</v>
      </c>
      <c r="MI51" s="556">
        <f>MI48-MI55-MI54-MI49-MI56</f>
        <v>63463</v>
      </c>
      <c r="MJ51" s="556">
        <f t="shared" si="2078"/>
        <v>62413</v>
      </c>
      <c r="MK51" s="556">
        <f t="shared" si="2078"/>
        <v>62822</v>
      </c>
      <c r="ML51" s="556">
        <f t="shared" si="2078"/>
        <v>66798</v>
      </c>
      <c r="MM51" s="556">
        <f t="shared" si="2078"/>
        <v>66780</v>
      </c>
      <c r="MN51" s="556">
        <f t="shared" si="2078"/>
        <v>66579</v>
      </c>
      <c r="MO51" s="556">
        <f t="shared" si="2078"/>
        <v>63682</v>
      </c>
      <c r="MP51" s="556">
        <f t="shared" si="2078"/>
        <v>63120</v>
      </c>
      <c r="MQ51" s="556">
        <f t="shared" si="2078"/>
        <v>62795</v>
      </c>
      <c r="MR51" s="556">
        <f t="shared" si="2078"/>
        <v>62921</v>
      </c>
      <c r="MS51" s="556">
        <f t="shared" si="2078"/>
        <v>63216</v>
      </c>
      <c r="MT51" s="556">
        <f t="shared" si="2078"/>
        <v>63289</v>
      </c>
      <c r="MU51" s="556">
        <f t="shared" si="2078"/>
        <v>63337</v>
      </c>
      <c r="MV51" s="556">
        <f t="shared" si="2078"/>
        <v>63417</v>
      </c>
      <c r="MW51" s="556">
        <f t="shared" si="2078"/>
        <v>63045</v>
      </c>
      <c r="MX51" s="556">
        <f t="shared" si="2078"/>
        <v>63391</v>
      </c>
      <c r="MY51" s="556">
        <f t="shared" si="2078"/>
        <v>63388</v>
      </c>
      <c r="MZ51" s="556">
        <f t="shared" si="2078"/>
        <v>66581</v>
      </c>
      <c r="NA51" s="556">
        <f t="shared" si="2078"/>
        <v>63185</v>
      </c>
    </row>
    <row r="52" spans="1:365" ht="15" customHeight="1">
      <c r="A52" s="67" t="s">
        <v>1204</v>
      </c>
      <c r="B52" s="66">
        <v>0</v>
      </c>
      <c r="C52" s="66">
        <v>0</v>
      </c>
      <c r="D52" s="66">
        <v>0</v>
      </c>
      <c r="E52" s="66">
        <v>313</v>
      </c>
      <c r="F52" s="66">
        <v>313</v>
      </c>
      <c r="G52" s="66">
        <v>131</v>
      </c>
      <c r="H52" s="66">
        <v>0</v>
      </c>
      <c r="I52" s="66">
        <v>0</v>
      </c>
      <c r="J52" s="66">
        <v>92</v>
      </c>
      <c r="K52" s="66">
        <v>1062</v>
      </c>
      <c r="L52" s="66">
        <v>211</v>
      </c>
      <c r="M52" s="66">
        <v>14</v>
      </c>
      <c r="N52" s="66">
        <v>0</v>
      </c>
      <c r="O52" s="66">
        <v>0</v>
      </c>
      <c r="P52" s="66">
        <v>0</v>
      </c>
      <c r="Q52" s="66">
        <v>0</v>
      </c>
      <c r="R52" s="66">
        <v>636</v>
      </c>
      <c r="S52" s="66">
        <v>1544</v>
      </c>
      <c r="T52" s="66">
        <v>26</v>
      </c>
      <c r="U52" s="66">
        <v>244</v>
      </c>
      <c r="V52" s="66">
        <v>0</v>
      </c>
      <c r="W52" s="66">
        <v>0</v>
      </c>
      <c r="X52" s="66">
        <v>195</v>
      </c>
      <c r="Y52" s="66">
        <v>147</v>
      </c>
      <c r="Z52" s="66">
        <v>451</v>
      </c>
      <c r="AA52" s="66">
        <v>152</v>
      </c>
      <c r="AB52" s="66">
        <v>15</v>
      </c>
      <c r="AC52" s="66">
        <v>0</v>
      </c>
      <c r="AD52" s="66">
        <v>0</v>
      </c>
      <c r="AE52" s="66">
        <v>102</v>
      </c>
      <c r="AF52" s="66">
        <v>42</v>
      </c>
      <c r="AG52" s="66">
        <v>0</v>
      </c>
      <c r="AH52" s="66"/>
      <c r="AI52" s="66">
        <v>0</v>
      </c>
      <c r="AJ52" s="66">
        <v>0</v>
      </c>
      <c r="AK52" s="66">
        <v>0</v>
      </c>
      <c r="AL52" s="66">
        <v>1136</v>
      </c>
      <c r="AM52" s="66">
        <v>29</v>
      </c>
      <c r="AN52" s="66">
        <v>0</v>
      </c>
      <c r="AO52" s="66">
        <v>0</v>
      </c>
      <c r="AP52" s="66">
        <v>52</v>
      </c>
      <c r="AQ52" s="66">
        <v>0</v>
      </c>
      <c r="AR52" s="66">
        <v>0</v>
      </c>
      <c r="AS52" s="66">
        <v>0</v>
      </c>
      <c r="AT52" s="66">
        <v>645</v>
      </c>
      <c r="AU52" s="66">
        <v>3262</v>
      </c>
      <c r="AV52" s="66">
        <v>85</v>
      </c>
      <c r="AW52" s="66">
        <v>1533</v>
      </c>
      <c r="AX52" s="66">
        <v>0</v>
      </c>
      <c r="AY52" s="66">
        <v>0</v>
      </c>
      <c r="AZ52" s="66">
        <v>0</v>
      </c>
      <c r="BA52" s="66">
        <v>5</v>
      </c>
      <c r="BB52" s="66">
        <v>1470</v>
      </c>
      <c r="BC52" s="66">
        <v>0</v>
      </c>
      <c r="BD52" s="66">
        <v>0</v>
      </c>
      <c r="BE52" s="66">
        <v>0</v>
      </c>
      <c r="BF52" s="66">
        <v>0</v>
      </c>
      <c r="BG52" s="66">
        <v>0</v>
      </c>
      <c r="BH52" s="66">
        <v>0</v>
      </c>
      <c r="BI52" s="66">
        <v>67</v>
      </c>
      <c r="BJ52" s="66">
        <v>950</v>
      </c>
      <c r="BK52" s="66">
        <v>0</v>
      </c>
      <c r="BL52" s="66">
        <v>0</v>
      </c>
      <c r="BM52" s="66">
        <v>0</v>
      </c>
      <c r="BN52" s="66">
        <v>0</v>
      </c>
      <c r="BO52" s="66">
        <v>490</v>
      </c>
      <c r="BP52" s="66">
        <v>0</v>
      </c>
      <c r="BQ52" s="66">
        <v>15</v>
      </c>
      <c r="BR52" s="66">
        <v>1895</v>
      </c>
      <c r="BS52" s="66">
        <v>0</v>
      </c>
      <c r="BT52" s="66">
        <v>0</v>
      </c>
      <c r="BU52" s="66">
        <v>0</v>
      </c>
      <c r="BV52" s="66">
        <v>133</v>
      </c>
      <c r="BW52" s="66">
        <v>0</v>
      </c>
      <c r="BX52" s="66">
        <v>202</v>
      </c>
      <c r="BY52" s="66">
        <v>59</v>
      </c>
      <c r="BZ52" s="66">
        <v>0</v>
      </c>
      <c r="CA52" s="66">
        <v>0</v>
      </c>
      <c r="CB52" s="66">
        <v>0</v>
      </c>
      <c r="CC52" s="66">
        <v>2275</v>
      </c>
      <c r="CD52" s="66">
        <v>114</v>
      </c>
      <c r="CE52" s="66">
        <v>0</v>
      </c>
      <c r="CF52" s="66">
        <v>64</v>
      </c>
      <c r="CG52" s="66">
        <v>0</v>
      </c>
      <c r="CH52" s="66">
        <v>0</v>
      </c>
      <c r="CI52" s="66">
        <v>1657</v>
      </c>
      <c r="CJ52" s="66">
        <v>4204</v>
      </c>
      <c r="CK52" s="66">
        <v>0</v>
      </c>
      <c r="CL52" s="66">
        <v>0</v>
      </c>
      <c r="CM52" s="66">
        <v>40</v>
      </c>
      <c r="CN52" s="66">
        <v>0</v>
      </c>
      <c r="CO52" s="66">
        <v>0</v>
      </c>
      <c r="CP52" s="66">
        <v>0</v>
      </c>
      <c r="CQ52" s="66">
        <v>0</v>
      </c>
      <c r="CR52" s="66">
        <v>0</v>
      </c>
      <c r="CS52" s="66">
        <v>0</v>
      </c>
      <c r="CT52" s="66">
        <v>157</v>
      </c>
      <c r="CU52" s="66">
        <v>0</v>
      </c>
      <c r="CV52" s="66">
        <v>0</v>
      </c>
      <c r="CW52" s="66">
        <v>711</v>
      </c>
      <c r="CX52" s="66">
        <v>0</v>
      </c>
      <c r="CY52" s="66">
        <v>266</v>
      </c>
      <c r="CZ52" s="66">
        <v>0</v>
      </c>
      <c r="DA52" s="66">
        <v>0</v>
      </c>
      <c r="DB52" s="66">
        <v>0</v>
      </c>
      <c r="DC52" s="66">
        <v>0</v>
      </c>
      <c r="DD52" s="66">
        <v>116</v>
      </c>
      <c r="DE52" s="66">
        <v>344</v>
      </c>
      <c r="DF52" s="66">
        <v>0</v>
      </c>
      <c r="DG52" s="66">
        <v>0</v>
      </c>
      <c r="DH52" s="66">
        <v>518</v>
      </c>
      <c r="DI52" s="66">
        <v>0</v>
      </c>
      <c r="DJ52" s="66">
        <v>0</v>
      </c>
      <c r="DK52" s="66">
        <v>0</v>
      </c>
      <c r="DL52" s="66">
        <v>744</v>
      </c>
      <c r="DM52" s="66">
        <v>122</v>
      </c>
      <c r="DN52" s="66">
        <v>649</v>
      </c>
      <c r="DO52" s="66">
        <v>0</v>
      </c>
      <c r="DP52" s="66">
        <v>0</v>
      </c>
      <c r="DQ52" s="66">
        <v>0</v>
      </c>
      <c r="DR52" s="66">
        <v>166</v>
      </c>
      <c r="DS52" s="66">
        <v>38</v>
      </c>
      <c r="DT52" s="66">
        <v>1590</v>
      </c>
      <c r="DU52" s="66">
        <v>276</v>
      </c>
      <c r="DV52" s="66">
        <v>0</v>
      </c>
      <c r="DW52" s="66">
        <v>0</v>
      </c>
      <c r="DX52" s="66">
        <v>0</v>
      </c>
      <c r="DY52" s="66">
        <v>657</v>
      </c>
      <c r="DZ52" s="66">
        <v>175</v>
      </c>
      <c r="EA52" s="66">
        <v>0</v>
      </c>
      <c r="EB52" s="66">
        <v>764</v>
      </c>
      <c r="EC52" s="66">
        <v>1341</v>
      </c>
      <c r="ED52" s="66">
        <v>0</v>
      </c>
      <c r="EE52" s="66">
        <v>0</v>
      </c>
      <c r="EF52" s="66">
        <v>18</v>
      </c>
      <c r="EG52" s="66">
        <v>1515</v>
      </c>
      <c r="EH52" s="66">
        <v>0</v>
      </c>
      <c r="EI52" s="66">
        <v>210</v>
      </c>
      <c r="EJ52" s="66">
        <v>0</v>
      </c>
      <c r="EK52" s="66">
        <v>0</v>
      </c>
      <c r="EL52" s="66">
        <v>0</v>
      </c>
      <c r="EM52" s="66">
        <v>0</v>
      </c>
      <c r="EN52" s="66">
        <v>2106</v>
      </c>
      <c r="EO52" s="66">
        <v>0</v>
      </c>
      <c r="EP52" s="66">
        <v>0</v>
      </c>
      <c r="EQ52" s="66">
        <v>0</v>
      </c>
      <c r="ER52" s="66">
        <v>0</v>
      </c>
      <c r="ES52" s="66">
        <v>0</v>
      </c>
      <c r="ET52" s="66">
        <v>708</v>
      </c>
      <c r="EU52" s="66">
        <v>7373</v>
      </c>
      <c r="EV52" s="66">
        <v>1584</v>
      </c>
      <c r="EW52" s="66">
        <v>0</v>
      </c>
      <c r="EX52" s="66">
        <v>0</v>
      </c>
      <c r="EY52" s="66">
        <v>0</v>
      </c>
      <c r="EZ52" s="66">
        <v>0</v>
      </c>
      <c r="FA52" s="66">
        <v>1919</v>
      </c>
      <c r="FB52" s="66">
        <v>0</v>
      </c>
      <c r="FC52" s="66">
        <v>174</v>
      </c>
      <c r="FD52" s="66">
        <v>1409</v>
      </c>
      <c r="FE52" s="66">
        <v>1430</v>
      </c>
      <c r="FF52" s="66">
        <v>0</v>
      </c>
      <c r="FG52" s="66">
        <v>0</v>
      </c>
      <c r="FH52" s="66">
        <v>42</v>
      </c>
      <c r="FI52" s="66">
        <v>1798</v>
      </c>
      <c r="FJ52" s="66">
        <v>0</v>
      </c>
      <c r="FK52" s="66">
        <v>4656</v>
      </c>
      <c r="FL52" s="66">
        <v>28</v>
      </c>
      <c r="FM52" s="66">
        <v>0</v>
      </c>
      <c r="FN52" s="66">
        <v>0</v>
      </c>
      <c r="FO52" s="66">
        <v>430</v>
      </c>
      <c r="FP52" s="66">
        <v>0</v>
      </c>
      <c r="FQ52" s="66">
        <v>2299</v>
      </c>
      <c r="FR52" s="66">
        <v>1622</v>
      </c>
      <c r="FS52" s="66">
        <v>49</v>
      </c>
      <c r="FT52" s="66">
        <v>0</v>
      </c>
      <c r="FU52" s="66"/>
      <c r="FV52" s="66">
        <v>1219</v>
      </c>
      <c r="FW52" s="66">
        <v>0</v>
      </c>
      <c r="FX52" s="66">
        <v>0</v>
      </c>
      <c r="FY52" s="66">
        <v>10</v>
      </c>
      <c r="FZ52" s="66">
        <v>1171</v>
      </c>
      <c r="GA52" s="66">
        <v>0</v>
      </c>
      <c r="GB52" s="66">
        <v>0</v>
      </c>
      <c r="GC52" s="66">
        <v>690</v>
      </c>
      <c r="GD52" s="66">
        <v>1074</v>
      </c>
      <c r="GE52" s="66">
        <v>0</v>
      </c>
      <c r="GF52" s="66">
        <v>810</v>
      </c>
      <c r="GG52" s="66">
        <v>1998</v>
      </c>
      <c r="GH52" s="66">
        <v>0</v>
      </c>
      <c r="GI52" s="66">
        <v>0</v>
      </c>
      <c r="GJ52" s="66">
        <v>1801</v>
      </c>
      <c r="GK52" s="66">
        <v>286</v>
      </c>
      <c r="GL52" s="66">
        <v>148</v>
      </c>
      <c r="GM52" s="66">
        <v>1042</v>
      </c>
      <c r="GN52" s="66">
        <v>0</v>
      </c>
      <c r="GO52" s="66">
        <v>0</v>
      </c>
      <c r="GP52" s="66">
        <v>0</v>
      </c>
      <c r="GQ52" s="66">
        <v>217</v>
      </c>
      <c r="GR52" s="66">
        <v>1474</v>
      </c>
      <c r="GS52" s="66">
        <v>0</v>
      </c>
      <c r="GT52" s="66">
        <v>948</v>
      </c>
      <c r="GU52" s="66">
        <v>15</v>
      </c>
      <c r="GV52" s="66">
        <v>0</v>
      </c>
      <c r="GW52" s="66">
        <v>0</v>
      </c>
      <c r="GX52" s="66">
        <v>295</v>
      </c>
      <c r="GY52" s="66">
        <v>400</v>
      </c>
      <c r="GZ52" s="66">
        <v>304</v>
      </c>
      <c r="HA52" s="66">
        <v>57</v>
      </c>
      <c r="HB52" s="66">
        <v>822</v>
      </c>
      <c r="HC52" s="66">
        <v>0</v>
      </c>
      <c r="HD52" s="66">
        <v>0</v>
      </c>
      <c r="HE52" s="66">
        <v>0</v>
      </c>
      <c r="HF52" s="66">
        <v>5440</v>
      </c>
      <c r="HG52" s="66">
        <v>3189</v>
      </c>
      <c r="HH52" s="66">
        <v>220</v>
      </c>
      <c r="HI52" s="66">
        <v>1111</v>
      </c>
      <c r="HJ52" s="66">
        <v>0</v>
      </c>
      <c r="HK52" s="66">
        <v>0</v>
      </c>
      <c r="HL52" s="66">
        <v>1362</v>
      </c>
      <c r="HM52" s="66">
        <v>2667</v>
      </c>
      <c r="HN52" s="66">
        <v>1732</v>
      </c>
      <c r="HO52" s="66">
        <v>750</v>
      </c>
      <c r="HP52" s="66">
        <v>1670</v>
      </c>
      <c r="HQ52" s="66">
        <v>0</v>
      </c>
      <c r="HR52" s="66">
        <v>0</v>
      </c>
      <c r="HS52" s="66">
        <v>1828</v>
      </c>
      <c r="HT52" s="66">
        <v>500</v>
      </c>
      <c r="HU52" s="66">
        <v>344</v>
      </c>
      <c r="HV52" s="66">
        <v>2500</v>
      </c>
      <c r="HW52" s="66">
        <v>1341</v>
      </c>
      <c r="HX52" s="66">
        <v>0</v>
      </c>
      <c r="HY52" s="66">
        <v>0</v>
      </c>
      <c r="HZ52" s="66">
        <v>387</v>
      </c>
      <c r="IA52" s="66">
        <v>572</v>
      </c>
      <c r="IB52" s="66">
        <v>348</v>
      </c>
      <c r="IC52" s="66">
        <v>1492</v>
      </c>
      <c r="ID52" s="66">
        <v>3049</v>
      </c>
      <c r="IE52" s="66">
        <v>0</v>
      </c>
      <c r="IF52" s="66">
        <v>0</v>
      </c>
      <c r="IG52" s="66">
        <v>0</v>
      </c>
      <c r="IH52" s="66">
        <v>2006</v>
      </c>
      <c r="II52" s="66">
        <v>358</v>
      </c>
      <c r="IJ52" s="66">
        <v>1357</v>
      </c>
      <c r="IK52" s="66">
        <v>0</v>
      </c>
      <c r="IL52" s="66">
        <v>0</v>
      </c>
      <c r="IM52" s="66">
        <v>0</v>
      </c>
      <c r="IN52" s="66">
        <v>122</v>
      </c>
      <c r="IO52" s="66">
        <v>31</v>
      </c>
      <c r="IP52" s="66">
        <v>43</v>
      </c>
      <c r="IQ52" s="66">
        <v>206</v>
      </c>
      <c r="IR52" s="66">
        <v>6296</v>
      </c>
      <c r="IS52" s="66">
        <v>0</v>
      </c>
      <c r="IT52" s="66">
        <v>0</v>
      </c>
      <c r="IU52" s="66">
        <v>3470</v>
      </c>
      <c r="IV52" s="66">
        <v>1015</v>
      </c>
      <c r="IW52" s="66">
        <v>168</v>
      </c>
      <c r="IX52" s="66">
        <v>964</v>
      </c>
      <c r="IY52" s="66">
        <v>1562</v>
      </c>
      <c r="IZ52" s="66">
        <v>0</v>
      </c>
      <c r="JA52" s="66">
        <v>0</v>
      </c>
      <c r="JB52" s="66">
        <v>1783</v>
      </c>
      <c r="JC52" s="66">
        <v>1509</v>
      </c>
      <c r="JD52" s="66">
        <v>2316</v>
      </c>
      <c r="JE52" s="66">
        <v>585</v>
      </c>
      <c r="JF52" s="66">
        <v>795</v>
      </c>
      <c r="JG52" s="66">
        <v>0</v>
      </c>
      <c r="JH52" s="66">
        <v>0</v>
      </c>
      <c r="JI52" s="66">
        <v>819</v>
      </c>
      <c r="JJ52" s="66">
        <v>3650</v>
      </c>
      <c r="JK52" s="66">
        <v>627</v>
      </c>
      <c r="JL52" s="66">
        <v>1530</v>
      </c>
      <c r="JM52" s="66">
        <v>663</v>
      </c>
      <c r="JN52" s="66">
        <v>0</v>
      </c>
      <c r="JO52" s="66">
        <v>0</v>
      </c>
      <c r="JP52" s="66">
        <v>1437</v>
      </c>
      <c r="JQ52" s="66">
        <v>1002</v>
      </c>
      <c r="JR52" s="66">
        <v>0</v>
      </c>
      <c r="JS52" s="66">
        <v>1033</v>
      </c>
      <c r="JT52" s="66">
        <v>0</v>
      </c>
      <c r="JU52" s="66">
        <v>0</v>
      </c>
      <c r="JV52" s="66">
        <v>0</v>
      </c>
      <c r="JW52" s="66">
        <v>2587</v>
      </c>
      <c r="JX52" s="66">
        <v>82</v>
      </c>
      <c r="JY52" s="66">
        <v>273</v>
      </c>
      <c r="JZ52" s="66">
        <v>239</v>
      </c>
      <c r="KA52" s="66">
        <v>55</v>
      </c>
      <c r="KB52" s="66">
        <v>0</v>
      </c>
      <c r="KC52" s="66">
        <v>0</v>
      </c>
      <c r="KD52" s="66">
        <v>1215</v>
      </c>
      <c r="KE52" s="66">
        <v>995</v>
      </c>
      <c r="KF52" s="66">
        <v>25</v>
      </c>
      <c r="KG52" s="66">
        <v>357</v>
      </c>
      <c r="KH52" s="66">
        <v>700</v>
      </c>
      <c r="KI52" s="66">
        <v>0</v>
      </c>
      <c r="KJ52" s="66">
        <v>0</v>
      </c>
      <c r="KK52" s="66">
        <v>790</v>
      </c>
      <c r="KL52" s="66">
        <v>807</v>
      </c>
      <c r="KM52" s="66">
        <v>476</v>
      </c>
      <c r="KN52" s="1080"/>
      <c r="KO52" s="66">
        <v>25</v>
      </c>
      <c r="KP52" s="66">
        <v>0</v>
      </c>
      <c r="KQ52" s="66">
        <v>0</v>
      </c>
      <c r="KR52" s="66">
        <v>673</v>
      </c>
      <c r="KS52" s="66">
        <v>1010</v>
      </c>
      <c r="KT52" s="66">
        <v>441</v>
      </c>
      <c r="KU52" s="66">
        <v>964</v>
      </c>
      <c r="KV52" s="66">
        <v>0</v>
      </c>
      <c r="KW52" s="66">
        <v>0</v>
      </c>
      <c r="KX52" s="66">
        <v>0</v>
      </c>
      <c r="KY52" s="66">
        <v>219</v>
      </c>
      <c r="KZ52" s="66">
        <v>299</v>
      </c>
      <c r="LA52" s="66">
        <v>856</v>
      </c>
      <c r="LB52" s="66">
        <v>742</v>
      </c>
      <c r="LC52" s="66">
        <v>0</v>
      </c>
      <c r="LD52" s="66">
        <v>0</v>
      </c>
      <c r="LE52" s="66">
        <v>0</v>
      </c>
      <c r="LF52" s="66">
        <v>582</v>
      </c>
      <c r="LG52" s="66">
        <v>88</v>
      </c>
      <c r="LH52" s="66">
        <v>13</v>
      </c>
      <c r="LI52" s="66">
        <v>205</v>
      </c>
      <c r="LJ52" s="66">
        <v>51</v>
      </c>
      <c r="LK52" s="66">
        <v>0</v>
      </c>
      <c r="LL52" s="66">
        <v>0</v>
      </c>
      <c r="LM52" s="66">
        <v>1367</v>
      </c>
      <c r="LN52" s="1114"/>
      <c r="LO52" s="1114"/>
      <c r="LP52" s="66">
        <v>1380</v>
      </c>
      <c r="LQ52" s="66">
        <v>658</v>
      </c>
      <c r="LR52" s="66">
        <v>0</v>
      </c>
      <c r="LS52" s="66">
        <v>0</v>
      </c>
      <c r="LT52" s="66">
        <v>285</v>
      </c>
      <c r="LU52" s="1130"/>
      <c r="LV52" s="1130"/>
      <c r="LW52" s="66">
        <v>2075</v>
      </c>
      <c r="LX52" s="66">
        <v>382</v>
      </c>
      <c r="LY52" s="556">
        <v>0</v>
      </c>
      <c r="LZ52" s="556">
        <v>0</v>
      </c>
      <c r="MA52" s="1140"/>
      <c r="MB52" s="556">
        <v>896</v>
      </c>
      <c r="MC52" s="556">
        <v>1023</v>
      </c>
      <c r="MD52" s="556">
        <v>57</v>
      </c>
      <c r="ME52" s="556">
        <v>0</v>
      </c>
      <c r="MF52" s="556">
        <v>0</v>
      </c>
      <c r="MG52" s="556">
        <v>0</v>
      </c>
      <c r="MH52" s="556">
        <v>0</v>
      </c>
      <c r="MI52" s="556">
        <v>925</v>
      </c>
      <c r="MJ52" s="556">
        <v>1693</v>
      </c>
      <c r="MK52" s="556">
        <v>385</v>
      </c>
      <c r="ML52" s="556">
        <v>0</v>
      </c>
      <c r="MM52" s="556">
        <v>0</v>
      </c>
      <c r="MN52" s="556">
        <v>0</v>
      </c>
      <c r="MO52" s="556">
        <v>48</v>
      </c>
      <c r="MP52" s="556">
        <v>0</v>
      </c>
      <c r="MQ52" s="556">
        <v>353</v>
      </c>
      <c r="MR52" s="556">
        <v>45</v>
      </c>
      <c r="MS52" s="556">
        <v>89</v>
      </c>
      <c r="MT52" s="556">
        <v>0</v>
      </c>
      <c r="MU52" s="556">
        <v>0</v>
      </c>
      <c r="MV52" s="556">
        <v>8</v>
      </c>
      <c r="MW52" s="556">
        <v>206</v>
      </c>
      <c r="MX52" s="556">
        <v>0</v>
      </c>
      <c r="MY52" s="556">
        <v>10</v>
      </c>
      <c r="MZ52" s="556">
        <v>523</v>
      </c>
      <c r="NA52" s="556">
        <v>0</v>
      </c>
    </row>
    <row r="53" spans="1:365" ht="15" customHeight="1">
      <c r="A53" s="67" t="s">
        <v>1205</v>
      </c>
      <c r="B53" s="66">
        <v>0</v>
      </c>
      <c r="C53" s="66">
        <v>0</v>
      </c>
      <c r="D53" s="66">
        <v>0</v>
      </c>
      <c r="E53" s="66">
        <v>0</v>
      </c>
      <c r="F53" s="66">
        <v>313</v>
      </c>
      <c r="G53" s="66">
        <v>317</v>
      </c>
      <c r="H53" s="66">
        <v>131</v>
      </c>
      <c r="I53" s="66">
        <v>0</v>
      </c>
      <c r="J53" s="66">
        <v>90</v>
      </c>
      <c r="K53" s="66">
        <v>603</v>
      </c>
      <c r="L53" s="66">
        <v>492</v>
      </c>
      <c r="M53" s="66">
        <v>555</v>
      </c>
      <c r="N53" s="66">
        <v>227</v>
      </c>
      <c r="O53" s="66">
        <v>60</v>
      </c>
      <c r="P53" s="66">
        <v>212</v>
      </c>
      <c r="Q53" s="66">
        <v>0</v>
      </c>
      <c r="R53" s="66">
        <v>119</v>
      </c>
      <c r="S53" s="66">
        <v>659</v>
      </c>
      <c r="T53" s="66">
        <v>0</v>
      </c>
      <c r="U53" s="66">
        <v>1147</v>
      </c>
      <c r="V53" s="66">
        <v>667</v>
      </c>
      <c r="W53" s="66">
        <v>0</v>
      </c>
      <c r="X53" s="66">
        <v>0</v>
      </c>
      <c r="Y53" s="66">
        <v>0</v>
      </c>
      <c r="Z53" s="66">
        <v>248</v>
      </c>
      <c r="AA53" s="66">
        <v>130</v>
      </c>
      <c r="AB53" s="66">
        <v>0</v>
      </c>
      <c r="AC53" s="66">
        <v>15</v>
      </c>
      <c r="AD53" s="66">
        <v>0</v>
      </c>
      <c r="AE53" s="66">
        <v>19</v>
      </c>
      <c r="AF53" s="66">
        <v>0</v>
      </c>
      <c r="AG53" s="66">
        <v>0</v>
      </c>
      <c r="AH53" s="66"/>
      <c r="AI53" s="66">
        <v>695</v>
      </c>
      <c r="AJ53" s="66">
        <v>694</v>
      </c>
      <c r="AK53" s="66">
        <v>278</v>
      </c>
      <c r="AL53" s="66">
        <v>451</v>
      </c>
      <c r="AM53" s="66">
        <v>30</v>
      </c>
      <c r="AN53" s="66">
        <v>0</v>
      </c>
      <c r="AO53" s="66">
        <v>0</v>
      </c>
      <c r="AP53" s="66">
        <v>0</v>
      </c>
      <c r="AQ53" s="66">
        <v>52</v>
      </c>
      <c r="AR53" s="66">
        <v>0</v>
      </c>
      <c r="AS53" s="66">
        <v>0</v>
      </c>
      <c r="AT53" s="66">
        <v>0</v>
      </c>
      <c r="AU53" s="66">
        <v>366</v>
      </c>
      <c r="AV53" s="66">
        <v>986</v>
      </c>
      <c r="AW53" s="66">
        <v>448</v>
      </c>
      <c r="AX53" s="66">
        <v>0</v>
      </c>
      <c r="AY53" s="66">
        <v>0</v>
      </c>
      <c r="AZ53" s="66">
        <v>195</v>
      </c>
      <c r="BA53" s="454">
        <v>85</v>
      </c>
      <c r="BB53" s="66"/>
      <c r="BC53" s="66">
        <v>1014</v>
      </c>
      <c r="BD53" s="66">
        <v>463</v>
      </c>
      <c r="BE53" s="66">
        <v>1</v>
      </c>
      <c r="BF53" s="66">
        <v>1</v>
      </c>
      <c r="BG53" s="66">
        <v>1</v>
      </c>
      <c r="BH53" s="66">
        <v>0</v>
      </c>
      <c r="BI53" s="66">
        <v>0</v>
      </c>
      <c r="BJ53" s="66">
        <v>0</v>
      </c>
      <c r="BK53" s="66">
        <v>4</v>
      </c>
      <c r="BL53" s="66">
        <v>0</v>
      </c>
      <c r="BM53" s="66">
        <v>0</v>
      </c>
      <c r="BN53" s="66">
        <v>576</v>
      </c>
      <c r="BO53" s="66">
        <v>164</v>
      </c>
      <c r="BP53" s="66">
        <v>40</v>
      </c>
      <c r="BQ53" s="66">
        <v>289</v>
      </c>
      <c r="BR53" s="66">
        <v>460</v>
      </c>
      <c r="BS53" s="66">
        <v>802</v>
      </c>
      <c r="BT53" s="66">
        <v>3</v>
      </c>
      <c r="BU53" s="66">
        <v>161</v>
      </c>
      <c r="BV53" s="66">
        <v>85</v>
      </c>
      <c r="BW53" s="66">
        <v>14</v>
      </c>
      <c r="BX53" s="66">
        <v>0</v>
      </c>
      <c r="BY53" s="66">
        <v>201</v>
      </c>
      <c r="BZ53" s="66">
        <v>0</v>
      </c>
      <c r="CA53" s="66">
        <v>59</v>
      </c>
      <c r="CB53" s="66">
        <v>0</v>
      </c>
      <c r="CC53" s="66">
        <v>299</v>
      </c>
      <c r="CD53" s="66">
        <v>1145</v>
      </c>
      <c r="CE53" s="66">
        <v>0</v>
      </c>
      <c r="CF53" s="66">
        <v>564</v>
      </c>
      <c r="CG53" s="66">
        <v>0</v>
      </c>
      <c r="CH53" s="66">
        <v>0</v>
      </c>
      <c r="CI53" s="66">
        <v>171</v>
      </c>
      <c r="CJ53" s="66">
        <v>533</v>
      </c>
      <c r="CK53" s="66">
        <v>558</v>
      </c>
      <c r="CL53" s="66">
        <v>1871</v>
      </c>
      <c r="CM53" s="66">
        <v>770</v>
      </c>
      <c r="CN53" s="66">
        <v>3</v>
      </c>
      <c r="CO53" s="66">
        <v>0</v>
      </c>
      <c r="CP53" s="66">
        <v>65</v>
      </c>
      <c r="CQ53" s="66">
        <v>442</v>
      </c>
      <c r="CR53" s="66">
        <v>1</v>
      </c>
      <c r="CS53" s="66">
        <v>0</v>
      </c>
      <c r="CT53" s="66">
        <v>0</v>
      </c>
      <c r="CU53" s="66">
        <v>0</v>
      </c>
      <c r="CV53" s="66">
        <v>0</v>
      </c>
      <c r="CW53" s="66">
        <v>157</v>
      </c>
      <c r="CX53" s="66">
        <v>4</v>
      </c>
      <c r="CY53" s="66">
        <v>361</v>
      </c>
      <c r="CZ53" s="66">
        <v>0</v>
      </c>
      <c r="DA53" s="66">
        <v>0</v>
      </c>
      <c r="DB53" s="66">
        <v>0</v>
      </c>
      <c r="DC53" s="66">
        <v>0</v>
      </c>
      <c r="DD53" s="66">
        <v>0</v>
      </c>
      <c r="DE53" s="66">
        <v>345</v>
      </c>
      <c r="DF53" s="66">
        <v>0</v>
      </c>
      <c r="DG53" s="66">
        <v>0</v>
      </c>
      <c r="DH53" s="66">
        <v>0</v>
      </c>
      <c r="DI53" s="66">
        <v>0</v>
      </c>
      <c r="DJ53" s="66">
        <v>0</v>
      </c>
      <c r="DK53" s="66">
        <v>267</v>
      </c>
      <c r="DL53" s="66">
        <v>0</v>
      </c>
      <c r="DM53" s="66">
        <v>491</v>
      </c>
      <c r="DN53" s="66">
        <v>236</v>
      </c>
      <c r="DO53" s="66">
        <v>257</v>
      </c>
      <c r="DP53" s="66">
        <v>0</v>
      </c>
      <c r="DQ53" s="66">
        <v>0</v>
      </c>
      <c r="DR53" s="66">
        <v>342</v>
      </c>
      <c r="DS53" s="66">
        <v>0</v>
      </c>
      <c r="DT53" s="66">
        <v>293</v>
      </c>
      <c r="DU53" s="66">
        <v>243</v>
      </c>
      <c r="DV53" s="66">
        <v>529</v>
      </c>
      <c r="DW53" s="66">
        <v>0</v>
      </c>
      <c r="DX53" s="66">
        <v>202</v>
      </c>
      <c r="DY53" s="66">
        <v>1</v>
      </c>
      <c r="DZ53" s="66">
        <v>577</v>
      </c>
      <c r="EA53" s="66">
        <v>37</v>
      </c>
      <c r="EB53" s="66">
        <v>0</v>
      </c>
      <c r="EC53" s="66">
        <v>522</v>
      </c>
      <c r="ED53" s="66">
        <v>258</v>
      </c>
      <c r="EE53" s="66">
        <v>258</v>
      </c>
      <c r="EF53" s="66">
        <v>0</v>
      </c>
      <c r="EG53" s="66">
        <v>844</v>
      </c>
      <c r="EH53" s="66">
        <v>967</v>
      </c>
      <c r="EI53" s="66">
        <v>1</v>
      </c>
      <c r="EJ53" s="66">
        <v>0</v>
      </c>
      <c r="EK53" s="66">
        <v>0</v>
      </c>
      <c r="EL53" s="66">
        <v>353</v>
      </c>
      <c r="EM53" s="66">
        <v>19</v>
      </c>
      <c r="EN53" s="66">
        <v>417</v>
      </c>
      <c r="EO53" s="66">
        <v>780</v>
      </c>
      <c r="EP53" s="66">
        <v>589</v>
      </c>
      <c r="EQ53" s="66">
        <v>0</v>
      </c>
      <c r="ER53" s="66">
        <v>0</v>
      </c>
      <c r="ES53" s="66">
        <v>0</v>
      </c>
      <c r="ET53" s="66">
        <v>119</v>
      </c>
      <c r="EU53" s="66">
        <v>729</v>
      </c>
      <c r="EV53" s="66">
        <v>1296</v>
      </c>
      <c r="EW53" s="66">
        <v>819</v>
      </c>
      <c r="EX53" s="66">
        <v>1011</v>
      </c>
      <c r="EY53" s="66">
        <v>465</v>
      </c>
      <c r="EZ53" s="66">
        <v>34</v>
      </c>
      <c r="FA53" s="66">
        <v>144</v>
      </c>
      <c r="FB53" s="66">
        <v>354</v>
      </c>
      <c r="FC53" s="66">
        <v>763</v>
      </c>
      <c r="FD53" s="66">
        <v>85</v>
      </c>
      <c r="FE53" s="66">
        <v>743</v>
      </c>
      <c r="FF53" s="66">
        <v>1164</v>
      </c>
      <c r="FG53" s="66">
        <v>541</v>
      </c>
      <c r="FH53" s="66">
        <v>1430</v>
      </c>
      <c r="FI53" s="66">
        <v>608</v>
      </c>
      <c r="FJ53" s="66">
        <v>569</v>
      </c>
      <c r="FK53" s="66">
        <v>565</v>
      </c>
      <c r="FL53" s="66">
        <v>2142</v>
      </c>
      <c r="FM53" s="66">
        <v>12</v>
      </c>
      <c r="FN53" s="66">
        <v>72</v>
      </c>
      <c r="FO53" s="66">
        <v>1304</v>
      </c>
      <c r="FP53" s="66">
        <v>815</v>
      </c>
      <c r="FQ53" s="66">
        <v>1434</v>
      </c>
      <c r="FR53" s="66">
        <v>804</v>
      </c>
      <c r="FS53" s="66">
        <v>806</v>
      </c>
      <c r="FT53" s="66">
        <v>0</v>
      </c>
      <c r="FU53" s="66"/>
      <c r="FV53" s="66">
        <v>1430</v>
      </c>
      <c r="FW53" s="66">
        <v>679</v>
      </c>
      <c r="FX53" s="66">
        <v>1560</v>
      </c>
      <c r="FY53" s="66">
        <v>761</v>
      </c>
      <c r="FZ53" s="66">
        <v>101</v>
      </c>
      <c r="GA53" s="66">
        <v>376</v>
      </c>
      <c r="GB53" s="66">
        <v>474</v>
      </c>
      <c r="GC53" s="66">
        <v>514</v>
      </c>
      <c r="GD53" s="66">
        <v>383</v>
      </c>
      <c r="GE53" s="66">
        <v>222</v>
      </c>
      <c r="GF53" s="66">
        <v>10</v>
      </c>
      <c r="GG53" s="66">
        <v>329</v>
      </c>
      <c r="GH53" s="66">
        <v>0</v>
      </c>
      <c r="GI53" s="66">
        <v>0</v>
      </c>
      <c r="GJ53" s="66">
        <v>1302</v>
      </c>
      <c r="GK53" s="66">
        <v>0</v>
      </c>
      <c r="GL53" s="66">
        <v>1244</v>
      </c>
      <c r="GM53" s="66">
        <v>514</v>
      </c>
      <c r="GN53" s="66">
        <v>338</v>
      </c>
      <c r="GO53" s="66">
        <v>8</v>
      </c>
      <c r="GP53" s="66">
        <v>394</v>
      </c>
      <c r="GQ53" s="66">
        <v>817</v>
      </c>
      <c r="GR53" s="66">
        <v>1108</v>
      </c>
      <c r="GS53" s="66">
        <v>602</v>
      </c>
      <c r="GT53" s="66">
        <v>729</v>
      </c>
      <c r="GU53" s="66">
        <v>13</v>
      </c>
      <c r="GV53" s="66">
        <v>0</v>
      </c>
      <c r="GW53" s="66">
        <v>0</v>
      </c>
      <c r="GX53" s="66">
        <v>294</v>
      </c>
      <c r="GY53" s="66">
        <v>1570</v>
      </c>
      <c r="GZ53" s="66">
        <v>670</v>
      </c>
      <c r="HA53" s="66">
        <v>0</v>
      </c>
      <c r="HB53" s="66">
        <v>0</v>
      </c>
      <c r="HC53" s="66">
        <v>16</v>
      </c>
      <c r="HD53" s="66">
        <v>442</v>
      </c>
      <c r="HE53" s="66">
        <v>263</v>
      </c>
      <c r="HF53" s="66">
        <v>419</v>
      </c>
      <c r="HG53" s="66">
        <v>2706</v>
      </c>
      <c r="HH53" s="66">
        <v>271</v>
      </c>
      <c r="HI53" s="66">
        <v>555</v>
      </c>
      <c r="HJ53" s="66">
        <v>586</v>
      </c>
      <c r="HK53" s="66">
        <v>717</v>
      </c>
      <c r="HL53" s="66">
        <v>778</v>
      </c>
      <c r="HM53" s="66">
        <v>2493</v>
      </c>
      <c r="HN53" s="66">
        <v>1856</v>
      </c>
      <c r="HO53" s="66">
        <v>1118</v>
      </c>
      <c r="HP53" s="66">
        <v>1608</v>
      </c>
      <c r="HQ53" s="66">
        <v>779</v>
      </c>
      <c r="HR53" s="66">
        <v>66</v>
      </c>
      <c r="HS53" s="66">
        <v>768</v>
      </c>
      <c r="HT53" s="66">
        <v>248</v>
      </c>
      <c r="HU53" s="66">
        <v>763</v>
      </c>
      <c r="HV53" s="66">
        <v>482</v>
      </c>
      <c r="HW53" s="66">
        <v>833</v>
      </c>
      <c r="HX53" s="66">
        <v>373</v>
      </c>
      <c r="HY53" s="66">
        <v>42</v>
      </c>
      <c r="HZ53" s="66">
        <v>946</v>
      </c>
      <c r="IA53" s="66">
        <v>691</v>
      </c>
      <c r="IB53" s="66">
        <v>1185</v>
      </c>
      <c r="IC53" s="66">
        <v>1021</v>
      </c>
      <c r="ID53" s="66">
        <v>1153</v>
      </c>
      <c r="IE53" s="66">
        <v>1158</v>
      </c>
      <c r="IF53" s="66">
        <v>999</v>
      </c>
      <c r="IG53" s="66">
        <v>999</v>
      </c>
      <c r="IH53" s="66">
        <v>1082</v>
      </c>
      <c r="II53" s="66">
        <v>1046</v>
      </c>
      <c r="IJ53" s="66">
        <v>1173</v>
      </c>
      <c r="IK53" s="66">
        <v>625</v>
      </c>
      <c r="IL53" s="66">
        <v>1239</v>
      </c>
      <c r="IM53" s="66">
        <v>569</v>
      </c>
      <c r="IN53" s="66">
        <v>0</v>
      </c>
      <c r="IO53" s="66">
        <v>0</v>
      </c>
      <c r="IP53" s="66">
        <v>0</v>
      </c>
      <c r="IQ53" s="66">
        <v>203</v>
      </c>
      <c r="IR53" s="66">
        <v>0</v>
      </c>
      <c r="IS53" s="66">
        <v>742</v>
      </c>
      <c r="IT53" s="66">
        <v>0</v>
      </c>
      <c r="IU53" s="66">
        <v>1285</v>
      </c>
      <c r="IV53" s="66">
        <v>1101</v>
      </c>
      <c r="IW53" s="66">
        <v>70</v>
      </c>
      <c r="IX53" s="66">
        <v>1540</v>
      </c>
      <c r="IY53" s="66">
        <v>905</v>
      </c>
      <c r="IZ53" s="66">
        <v>15</v>
      </c>
      <c r="JA53" s="66">
        <v>0</v>
      </c>
      <c r="JB53" s="66">
        <v>79</v>
      </c>
      <c r="JC53" s="66">
        <v>2168</v>
      </c>
      <c r="JD53" s="66">
        <v>2982</v>
      </c>
      <c r="JE53" s="66">
        <v>1723</v>
      </c>
      <c r="JF53" s="66">
        <v>1594</v>
      </c>
      <c r="JG53" s="66">
        <v>1082</v>
      </c>
      <c r="JH53" s="66">
        <v>0</v>
      </c>
      <c r="JI53" s="66">
        <v>701</v>
      </c>
      <c r="JJ53" s="66">
        <v>466</v>
      </c>
      <c r="JK53" s="66">
        <v>1203</v>
      </c>
      <c r="JL53" s="66">
        <v>164</v>
      </c>
      <c r="JM53" s="66">
        <v>271</v>
      </c>
      <c r="JN53" s="66">
        <v>1</v>
      </c>
      <c r="JO53" s="66">
        <v>0</v>
      </c>
      <c r="JP53" s="66">
        <v>556</v>
      </c>
      <c r="JQ53" s="66">
        <v>520</v>
      </c>
      <c r="JR53" s="66">
        <v>143</v>
      </c>
      <c r="JS53" s="66">
        <v>27</v>
      </c>
      <c r="JT53" s="66">
        <v>0</v>
      </c>
      <c r="JU53" s="66">
        <v>0</v>
      </c>
      <c r="JV53" s="66">
        <v>0</v>
      </c>
      <c r="JW53" s="66">
        <v>1</v>
      </c>
      <c r="JX53" s="66">
        <v>1980</v>
      </c>
      <c r="JY53" s="66">
        <v>617</v>
      </c>
      <c r="JZ53" s="66">
        <v>0</v>
      </c>
      <c r="KA53" s="66">
        <v>244</v>
      </c>
      <c r="KB53" s="66">
        <v>2</v>
      </c>
      <c r="KC53" s="66">
        <v>0</v>
      </c>
      <c r="KD53" s="66">
        <v>0</v>
      </c>
      <c r="KE53" s="66">
        <v>1768</v>
      </c>
      <c r="KF53" s="66">
        <v>0</v>
      </c>
      <c r="KG53" s="66">
        <v>464</v>
      </c>
      <c r="KH53" s="66">
        <v>356</v>
      </c>
      <c r="KI53" s="66">
        <v>0</v>
      </c>
      <c r="KJ53" s="66">
        <v>472</v>
      </c>
      <c r="KK53" s="66">
        <v>228</v>
      </c>
      <c r="KL53" s="66">
        <v>0</v>
      </c>
      <c r="KM53" s="66">
        <v>0</v>
      </c>
      <c r="KN53" s="1080"/>
      <c r="KO53" s="66">
        <v>0</v>
      </c>
      <c r="KP53" s="66">
        <v>0</v>
      </c>
      <c r="KQ53" s="66">
        <v>0</v>
      </c>
      <c r="KR53" s="66">
        <v>0</v>
      </c>
      <c r="KS53" s="66">
        <v>0</v>
      </c>
      <c r="KT53" s="66">
        <v>0</v>
      </c>
      <c r="KU53" s="66">
        <v>0</v>
      </c>
      <c r="KV53" s="66">
        <v>313</v>
      </c>
      <c r="KW53" s="66">
        <v>0</v>
      </c>
      <c r="KX53" s="66">
        <v>0</v>
      </c>
      <c r="KY53" s="66">
        <v>0</v>
      </c>
      <c r="KZ53" s="66">
        <v>1854</v>
      </c>
      <c r="LA53" s="66">
        <v>1232</v>
      </c>
      <c r="LB53" s="66">
        <v>207</v>
      </c>
      <c r="LC53" s="66">
        <v>0</v>
      </c>
      <c r="LD53" s="66">
        <v>0</v>
      </c>
      <c r="LE53" s="66">
        <v>0</v>
      </c>
      <c r="LF53" s="66">
        <v>0</v>
      </c>
      <c r="LG53" s="66">
        <v>424</v>
      </c>
      <c r="LH53" s="66">
        <v>237</v>
      </c>
      <c r="LI53" s="66">
        <v>0</v>
      </c>
      <c r="LJ53" s="66">
        <v>380</v>
      </c>
      <c r="LK53" s="66">
        <v>5</v>
      </c>
      <c r="LL53" s="66">
        <v>6</v>
      </c>
      <c r="LM53" s="66">
        <v>50</v>
      </c>
      <c r="LN53" s="1114"/>
      <c r="LO53" s="1114"/>
      <c r="LP53" s="66">
        <v>33</v>
      </c>
      <c r="LQ53" s="66">
        <v>658</v>
      </c>
      <c r="LR53" s="66">
        <v>596</v>
      </c>
      <c r="LS53" s="66">
        <v>0</v>
      </c>
      <c r="LT53" s="66">
        <v>824</v>
      </c>
      <c r="LU53" s="1130"/>
      <c r="LV53" s="1130"/>
      <c r="LW53" s="66">
        <v>0</v>
      </c>
      <c r="LX53" s="66">
        <v>1028</v>
      </c>
      <c r="LY53" s="556">
        <v>1031</v>
      </c>
      <c r="LZ53" s="556">
        <v>0</v>
      </c>
      <c r="MA53" s="1140"/>
      <c r="MB53" s="556">
        <v>0</v>
      </c>
      <c r="MC53" s="556">
        <v>0</v>
      </c>
      <c r="MD53" s="556">
        <v>326</v>
      </c>
      <c r="ME53" s="556">
        <v>4</v>
      </c>
      <c r="MF53" s="556">
        <v>0</v>
      </c>
      <c r="MG53" s="556">
        <v>3</v>
      </c>
      <c r="MH53" s="556">
        <v>0</v>
      </c>
      <c r="MI53" s="556">
        <v>53</v>
      </c>
      <c r="MJ53" s="556">
        <v>596</v>
      </c>
      <c r="MK53" s="556">
        <v>2519</v>
      </c>
      <c r="ML53" s="556">
        <v>0</v>
      </c>
      <c r="MM53" s="556">
        <v>0</v>
      </c>
      <c r="MN53" s="556">
        <v>0</v>
      </c>
      <c r="MO53" s="556">
        <v>317</v>
      </c>
      <c r="MP53" s="556">
        <v>636</v>
      </c>
      <c r="MQ53" s="556">
        <v>0</v>
      </c>
      <c r="MR53" s="556">
        <v>6</v>
      </c>
      <c r="MS53" s="556">
        <v>3</v>
      </c>
      <c r="MT53" s="556">
        <v>0</v>
      </c>
      <c r="MU53" s="556">
        <v>0</v>
      </c>
      <c r="MV53" s="556">
        <v>152</v>
      </c>
      <c r="MW53" s="556">
        <v>165</v>
      </c>
      <c r="MX53" s="556">
        <v>12</v>
      </c>
      <c r="MY53" s="556">
        <v>9</v>
      </c>
      <c r="MZ53" s="556">
        <v>0</v>
      </c>
      <c r="NA53" s="556">
        <v>0</v>
      </c>
    </row>
    <row r="54" spans="1:365" ht="15" customHeight="1">
      <c r="A54" s="67" t="s">
        <v>1206</v>
      </c>
      <c r="B54" s="66">
        <v>0</v>
      </c>
      <c r="C54" s="66">
        <v>0</v>
      </c>
      <c r="D54" s="66">
        <v>0</v>
      </c>
      <c r="E54" s="66">
        <v>313</v>
      </c>
      <c r="F54" s="66">
        <v>317</v>
      </c>
      <c r="G54" s="66">
        <v>131</v>
      </c>
      <c r="H54" s="66">
        <v>0</v>
      </c>
      <c r="I54" s="66">
        <v>0</v>
      </c>
      <c r="J54" s="66">
        <v>2</v>
      </c>
      <c r="K54" s="66">
        <v>1148</v>
      </c>
      <c r="L54" s="66">
        <v>211</v>
      </c>
      <c r="M54" s="66">
        <v>498</v>
      </c>
      <c r="N54" s="66">
        <v>272</v>
      </c>
      <c r="O54" s="66">
        <v>212</v>
      </c>
      <c r="P54" s="66">
        <v>0</v>
      </c>
      <c r="Q54" s="66">
        <v>0</v>
      </c>
      <c r="R54" s="66">
        <v>517</v>
      </c>
      <c r="S54" s="66">
        <v>1402</v>
      </c>
      <c r="T54" s="66">
        <v>1428</v>
      </c>
      <c r="U54" s="66">
        <v>428</v>
      </c>
      <c r="V54" s="66">
        <v>0</v>
      </c>
      <c r="W54" s="66">
        <v>0</v>
      </c>
      <c r="X54" s="66">
        <v>195</v>
      </c>
      <c r="Y54" s="66">
        <v>255</v>
      </c>
      <c r="Z54" s="66">
        <v>203</v>
      </c>
      <c r="AA54" s="66">
        <v>22</v>
      </c>
      <c r="AB54" s="66">
        <v>15</v>
      </c>
      <c r="AC54" s="66">
        <v>0</v>
      </c>
      <c r="AD54" s="66">
        <v>0</v>
      </c>
      <c r="AE54" s="66">
        <f>102-19</f>
        <v>83</v>
      </c>
      <c r="AF54" s="66">
        <v>72</v>
      </c>
      <c r="AG54" s="66">
        <v>0</v>
      </c>
      <c r="AH54" s="66"/>
      <c r="AI54" s="66">
        <v>973</v>
      </c>
      <c r="AJ54" s="66">
        <v>279</v>
      </c>
      <c r="AK54" s="66">
        <v>1</v>
      </c>
      <c r="AL54" s="66">
        <v>685</v>
      </c>
      <c r="AM54" s="66">
        <v>0</v>
      </c>
      <c r="AN54" s="66">
        <v>0</v>
      </c>
      <c r="AO54" s="66">
        <v>0</v>
      </c>
      <c r="AP54" s="66">
        <v>52</v>
      </c>
      <c r="AQ54" s="66">
        <v>0</v>
      </c>
      <c r="AR54" s="66">
        <v>0</v>
      </c>
      <c r="AS54" s="66">
        <v>0</v>
      </c>
      <c r="AT54" s="66">
        <v>645</v>
      </c>
      <c r="AU54" s="66">
        <v>3263</v>
      </c>
      <c r="AV54" s="66">
        <v>1966</v>
      </c>
      <c r="AW54" s="66">
        <v>1085</v>
      </c>
      <c r="AX54" s="66">
        <v>1085</v>
      </c>
      <c r="AY54" s="66">
        <v>1085</v>
      </c>
      <c r="AZ54" s="66">
        <v>0</v>
      </c>
      <c r="BA54" s="66">
        <v>5</v>
      </c>
      <c r="BB54" s="66"/>
      <c r="BC54" s="66"/>
      <c r="BD54" s="66">
        <v>3</v>
      </c>
      <c r="BE54" s="66">
        <v>2</v>
      </c>
      <c r="BF54" s="66">
        <v>2</v>
      </c>
      <c r="BG54" s="66">
        <v>0</v>
      </c>
      <c r="BH54" s="66">
        <v>0</v>
      </c>
      <c r="BI54" s="66">
        <v>67</v>
      </c>
      <c r="BJ54" s="66">
        <v>950</v>
      </c>
      <c r="BK54" s="66">
        <v>660</v>
      </c>
      <c r="BL54" s="66">
        <v>660</v>
      </c>
      <c r="BM54" s="66">
        <v>660</v>
      </c>
      <c r="BN54" s="66">
        <v>0</v>
      </c>
      <c r="BO54" s="66">
        <v>326</v>
      </c>
      <c r="BP54" s="66">
        <v>263</v>
      </c>
      <c r="BQ54" s="66">
        <v>0</v>
      </c>
      <c r="BR54" s="66">
        <v>1435</v>
      </c>
      <c r="BS54" s="66">
        <v>633</v>
      </c>
      <c r="BT54" s="66">
        <v>630</v>
      </c>
      <c r="BU54" s="66">
        <v>0</v>
      </c>
      <c r="BV54" s="66">
        <v>48</v>
      </c>
      <c r="BW54" s="66">
        <v>0</v>
      </c>
      <c r="BX54" s="66">
        <v>202</v>
      </c>
      <c r="BY54" s="66">
        <v>60</v>
      </c>
      <c r="BZ54" s="66">
        <v>60</v>
      </c>
      <c r="CA54" s="66">
        <v>1</v>
      </c>
      <c r="CB54" s="66">
        <v>0</v>
      </c>
      <c r="CC54" s="66">
        <v>1976</v>
      </c>
      <c r="CD54" s="66">
        <v>983</v>
      </c>
      <c r="CE54" s="66">
        <v>679</v>
      </c>
      <c r="CF54" s="66">
        <v>178</v>
      </c>
      <c r="CG54" s="66">
        <v>0</v>
      </c>
      <c r="CH54" s="66">
        <v>0</v>
      </c>
      <c r="CI54" s="66">
        <v>1452</v>
      </c>
      <c r="CJ54" s="66">
        <v>2985</v>
      </c>
      <c r="CK54" s="66">
        <v>1802</v>
      </c>
      <c r="CL54" s="66">
        <v>1200</v>
      </c>
      <c r="CM54" s="66">
        <v>513</v>
      </c>
      <c r="CN54" s="66">
        <v>509</v>
      </c>
      <c r="CO54" s="66">
        <v>509</v>
      </c>
      <c r="CP54" s="66">
        <v>444</v>
      </c>
      <c r="CQ54" s="66">
        <v>1</v>
      </c>
      <c r="CR54" s="66">
        <v>0</v>
      </c>
      <c r="CS54" s="66">
        <v>0</v>
      </c>
      <c r="CT54" s="66">
        <v>157</v>
      </c>
      <c r="CU54" s="66">
        <v>157</v>
      </c>
      <c r="CV54" s="66">
        <v>157</v>
      </c>
      <c r="CW54" s="66">
        <v>711</v>
      </c>
      <c r="CX54" s="66">
        <v>95</v>
      </c>
      <c r="CY54" s="66">
        <v>0</v>
      </c>
      <c r="CZ54" s="66">
        <v>0</v>
      </c>
      <c r="DA54" s="66">
        <v>0</v>
      </c>
      <c r="DB54" s="66">
        <v>0</v>
      </c>
      <c r="DC54" s="66">
        <v>0</v>
      </c>
      <c r="DD54" s="66">
        <v>116</v>
      </c>
      <c r="DE54" s="66">
        <v>0</v>
      </c>
      <c r="DF54" s="66">
        <v>0</v>
      </c>
      <c r="DG54" s="66">
        <v>0</v>
      </c>
      <c r="DH54" s="66">
        <v>518</v>
      </c>
      <c r="DI54" s="66">
        <v>0</v>
      </c>
      <c r="DJ54" s="66">
        <v>518</v>
      </c>
      <c r="DK54" s="66">
        <v>0</v>
      </c>
      <c r="DL54" s="66">
        <v>744</v>
      </c>
      <c r="DM54" s="66">
        <v>375</v>
      </c>
      <c r="DN54" s="66">
        <v>802</v>
      </c>
      <c r="DO54" s="66">
        <v>545</v>
      </c>
      <c r="DP54" s="66">
        <v>545</v>
      </c>
      <c r="DQ54" s="66">
        <v>545</v>
      </c>
      <c r="DR54" s="66">
        <v>0</v>
      </c>
      <c r="DS54" s="66">
        <v>38</v>
      </c>
      <c r="DT54" s="66">
        <v>1336</v>
      </c>
      <c r="DU54" s="66">
        <v>1061</v>
      </c>
      <c r="DV54" s="66">
        <v>217</v>
      </c>
      <c r="DW54" s="66">
        <v>217</v>
      </c>
      <c r="DX54" s="66">
        <v>0</v>
      </c>
      <c r="DY54" s="66">
        <v>0</v>
      </c>
      <c r="DZ54" s="66">
        <v>214</v>
      </c>
      <c r="EA54" s="66">
        <v>221</v>
      </c>
      <c r="EB54" s="66">
        <v>764</v>
      </c>
      <c r="EC54" s="66">
        <v>1594</v>
      </c>
      <c r="ED54" s="66">
        <v>1341</v>
      </c>
      <c r="EE54" s="66">
        <v>1341</v>
      </c>
      <c r="EF54" s="66">
        <v>1359</v>
      </c>
      <c r="EG54" s="66">
        <v>1722</v>
      </c>
      <c r="EH54" s="66">
        <v>652</v>
      </c>
      <c r="EI54" s="66">
        <v>210</v>
      </c>
      <c r="EJ54" s="66">
        <v>320</v>
      </c>
      <c r="EK54" s="66">
        <v>320</v>
      </c>
      <c r="EL54" s="66">
        <v>19</v>
      </c>
      <c r="EM54" s="66">
        <v>0</v>
      </c>
      <c r="EN54" s="66">
        <v>1737</v>
      </c>
      <c r="EO54" s="66">
        <v>708</v>
      </c>
      <c r="EP54" s="66">
        <v>119</v>
      </c>
      <c r="EQ54" s="66">
        <v>119</v>
      </c>
      <c r="ER54" s="66">
        <v>119</v>
      </c>
      <c r="ES54" s="66">
        <v>119</v>
      </c>
      <c r="ET54" s="66">
        <v>708</v>
      </c>
      <c r="EU54" s="66">
        <v>7585</v>
      </c>
      <c r="EV54" s="66">
        <v>6451</v>
      </c>
      <c r="EW54" s="66">
        <v>5663</v>
      </c>
      <c r="EX54" s="66">
        <v>4799</v>
      </c>
      <c r="EY54" s="66">
        <v>3868</v>
      </c>
      <c r="EZ54" s="66">
        <v>3826</v>
      </c>
      <c r="FA54" s="66">
        <v>5394</v>
      </c>
      <c r="FB54" s="66">
        <v>4897</v>
      </c>
      <c r="FC54" s="66">
        <v>4913</v>
      </c>
      <c r="FD54" s="66">
        <v>5913</v>
      </c>
      <c r="FE54" s="66">
        <v>2254</v>
      </c>
      <c r="FF54" s="66">
        <v>4975</v>
      </c>
      <c r="FG54" s="66">
        <v>4434</v>
      </c>
      <c r="FH54" s="66">
        <v>2763</v>
      </c>
      <c r="FI54" s="66">
        <v>4322</v>
      </c>
      <c r="FJ54" s="66">
        <v>4882</v>
      </c>
      <c r="FK54" s="66">
        <v>9397</v>
      </c>
      <c r="FL54" s="66">
        <v>7153</v>
      </c>
      <c r="FM54" s="66">
        <v>7136</v>
      </c>
      <c r="FN54" s="66">
        <v>7065</v>
      </c>
      <c r="FO54" s="66">
        <v>5946</v>
      </c>
      <c r="FP54" s="66">
        <v>4747</v>
      </c>
      <c r="FQ54" s="66">
        <v>5494</v>
      </c>
      <c r="FR54" s="66">
        <v>5390</v>
      </c>
      <c r="FS54" s="66">
        <v>5224</v>
      </c>
      <c r="FT54" s="66">
        <v>5224</v>
      </c>
      <c r="FU54" s="66"/>
      <c r="FV54" s="66">
        <v>4192</v>
      </c>
      <c r="FW54" s="66">
        <v>3153</v>
      </c>
      <c r="FX54" s="66">
        <v>1172</v>
      </c>
      <c r="FY54" s="66">
        <v>19</v>
      </c>
      <c r="FZ54" s="66">
        <v>1464</v>
      </c>
      <c r="GA54" s="66">
        <v>1302</v>
      </c>
      <c r="GB54" s="66">
        <v>828</v>
      </c>
      <c r="GC54" s="66">
        <v>823</v>
      </c>
      <c r="GD54" s="66">
        <v>881</v>
      </c>
      <c r="GE54" s="66">
        <v>9</v>
      </c>
      <c r="GF54" s="66">
        <v>1050</v>
      </c>
      <c r="GG54" s="66">
        <v>2580</v>
      </c>
      <c r="GH54" s="66">
        <v>2580</v>
      </c>
      <c r="GI54" s="66">
        <v>2580</v>
      </c>
      <c r="GJ54" s="66">
        <v>3079</v>
      </c>
      <c r="GK54" s="66">
        <v>3365</v>
      </c>
      <c r="GL54" s="66">
        <v>2389</v>
      </c>
      <c r="GM54" s="66">
        <v>2784</v>
      </c>
      <c r="GN54" s="66">
        <v>2489</v>
      </c>
      <c r="GO54" s="66">
        <v>3361</v>
      </c>
      <c r="GP54" s="66">
        <v>2967</v>
      </c>
      <c r="GQ54" s="66">
        <v>2153</v>
      </c>
      <c r="GR54" s="66">
        <v>2519</v>
      </c>
      <c r="GS54" s="66">
        <v>1672</v>
      </c>
      <c r="GT54" s="66">
        <v>1764</v>
      </c>
      <c r="GU54" s="66">
        <v>1766</v>
      </c>
      <c r="GV54" s="66">
        <v>1766</v>
      </c>
      <c r="GW54" s="66">
        <v>1766</v>
      </c>
      <c r="GX54" s="66">
        <v>1767</v>
      </c>
      <c r="GY54" s="66">
        <v>1550</v>
      </c>
      <c r="GZ54" s="66"/>
      <c r="HA54" s="66">
        <v>1067</v>
      </c>
      <c r="HB54" s="66">
        <v>2743</v>
      </c>
      <c r="HC54" s="66">
        <v>2659</v>
      </c>
      <c r="HD54" s="66">
        <v>2217</v>
      </c>
      <c r="HE54" s="66">
        <v>1949</v>
      </c>
      <c r="HF54" s="66">
        <v>6958</v>
      </c>
      <c r="HG54" s="66">
        <v>8559</v>
      </c>
      <c r="HH54" s="66">
        <v>7717</v>
      </c>
      <c r="HI54" s="66"/>
      <c r="HJ54" s="66">
        <v>6563</v>
      </c>
      <c r="HK54" s="66">
        <v>6272</v>
      </c>
      <c r="HL54" s="66">
        <v>6565</v>
      </c>
      <c r="HM54" s="66">
        <v>5773</v>
      </c>
      <c r="HN54" s="66">
        <v>5277</v>
      </c>
      <c r="HO54" s="66">
        <v>4458</v>
      </c>
      <c r="HP54" s="66">
        <v>4350</v>
      </c>
      <c r="HQ54" s="66">
        <v>3283</v>
      </c>
      <c r="HR54" s="66">
        <v>3217</v>
      </c>
      <c r="HS54" s="66">
        <v>3864</v>
      </c>
      <c r="HT54" s="66">
        <v>2406</v>
      </c>
      <c r="HU54" s="66">
        <v>1222</v>
      </c>
      <c r="HV54" s="66">
        <v>3009</v>
      </c>
      <c r="HW54" s="66">
        <v>4194</v>
      </c>
      <c r="HX54" s="66">
        <v>3821</v>
      </c>
      <c r="HY54" s="66">
        <v>2520</v>
      </c>
      <c r="HZ54" s="66">
        <v>2757</v>
      </c>
      <c r="IA54" s="66"/>
      <c r="IB54" s="66">
        <v>1543</v>
      </c>
      <c r="IC54" s="66">
        <v>2020</v>
      </c>
      <c r="ID54" s="66">
        <v>3795</v>
      </c>
      <c r="IE54" s="66">
        <v>3376</v>
      </c>
      <c r="IF54" s="66">
        <v>2375</v>
      </c>
      <c r="IG54" s="66">
        <v>1242</v>
      </c>
      <c r="IH54" s="66">
        <v>3634</v>
      </c>
      <c r="II54" s="66">
        <v>3335</v>
      </c>
      <c r="IJ54" s="66">
        <v>2945</v>
      </c>
      <c r="IK54" s="66">
        <v>2183</v>
      </c>
      <c r="IL54" s="66">
        <v>947</v>
      </c>
      <c r="IM54" s="66">
        <v>372</v>
      </c>
      <c r="IN54" s="66">
        <v>122</v>
      </c>
      <c r="IO54" s="66">
        <v>31</v>
      </c>
      <c r="IP54" s="66">
        <v>43</v>
      </c>
      <c r="IQ54" s="66">
        <v>3</v>
      </c>
      <c r="IR54" s="66">
        <v>6296</v>
      </c>
      <c r="IS54" s="66">
        <v>5556</v>
      </c>
      <c r="IT54" s="66">
        <v>5556</v>
      </c>
      <c r="IU54" s="66">
        <v>7727</v>
      </c>
      <c r="IV54" s="66">
        <v>7258</v>
      </c>
      <c r="IW54" s="66">
        <v>6860</v>
      </c>
      <c r="IX54" s="66">
        <v>5668</v>
      </c>
      <c r="IY54" s="66">
        <v>5951</v>
      </c>
      <c r="IZ54" s="66">
        <v>5936</v>
      </c>
      <c r="JA54" s="66">
        <v>5936</v>
      </c>
      <c r="JB54" s="66">
        <v>7719</v>
      </c>
      <c r="JC54" s="66">
        <v>5955</v>
      </c>
      <c r="JD54" s="66">
        <v>5246</v>
      </c>
      <c r="JE54" s="66">
        <v>3636</v>
      </c>
      <c r="JF54" s="66">
        <v>2685</v>
      </c>
      <c r="JG54" s="66">
        <v>1591</v>
      </c>
      <c r="JH54" s="66">
        <v>1590</v>
      </c>
      <c r="JI54" s="66">
        <v>602</v>
      </c>
      <c r="JJ54" s="66">
        <v>3185</v>
      </c>
      <c r="JK54" s="66">
        <v>579</v>
      </c>
      <c r="JL54" s="66">
        <v>849</v>
      </c>
      <c r="JM54" s="66">
        <v>672</v>
      </c>
      <c r="JN54" s="66">
        <v>663</v>
      </c>
      <c r="JO54" s="66">
        <v>663</v>
      </c>
      <c r="JP54" s="66">
        <v>1544</v>
      </c>
      <c r="JQ54" s="66">
        <v>1233</v>
      </c>
      <c r="JR54" s="66">
        <v>1122</v>
      </c>
      <c r="JS54" s="66">
        <v>1034</v>
      </c>
      <c r="JT54" s="66">
        <v>0</v>
      </c>
      <c r="JU54" s="66">
        <v>0</v>
      </c>
      <c r="JV54" s="66">
        <v>1</v>
      </c>
      <c r="JW54" s="66">
        <v>2609</v>
      </c>
      <c r="JX54" s="66">
        <v>835</v>
      </c>
      <c r="JY54" s="66">
        <v>363</v>
      </c>
      <c r="JZ54" s="66">
        <v>241</v>
      </c>
      <c r="KA54" s="66">
        <v>58</v>
      </c>
      <c r="KB54" s="66">
        <v>57</v>
      </c>
      <c r="KC54" s="66">
        <v>57</v>
      </c>
      <c r="KD54" s="66">
        <v>1215</v>
      </c>
      <c r="KE54" s="66">
        <v>445</v>
      </c>
      <c r="KF54" s="66">
        <v>470</v>
      </c>
      <c r="KG54" s="66">
        <v>360</v>
      </c>
      <c r="KH54" s="66">
        <v>700</v>
      </c>
      <c r="KI54" s="66">
        <v>700</v>
      </c>
      <c r="KJ54" s="66">
        <v>228</v>
      </c>
      <c r="KK54" s="66">
        <v>793</v>
      </c>
      <c r="KL54" s="66">
        <v>1489</v>
      </c>
      <c r="KM54" s="66">
        <v>2076</v>
      </c>
      <c r="KN54" s="1080"/>
      <c r="KO54" s="66">
        <v>2101</v>
      </c>
      <c r="KP54" s="66">
        <v>2101</v>
      </c>
      <c r="KQ54" s="66">
        <v>2101</v>
      </c>
      <c r="KR54" s="66">
        <v>2774</v>
      </c>
      <c r="KS54" s="66">
        <v>3784</v>
      </c>
      <c r="KT54" s="66">
        <v>4222</v>
      </c>
      <c r="KU54" s="66">
        <v>5186</v>
      </c>
      <c r="KV54" s="66">
        <v>4874</v>
      </c>
      <c r="KW54" s="66">
        <v>4874</v>
      </c>
      <c r="KX54" s="66">
        <v>4874</v>
      </c>
      <c r="KY54" s="66">
        <v>5093</v>
      </c>
      <c r="KZ54" s="66">
        <v>3787</v>
      </c>
      <c r="LA54" s="66">
        <v>2296</v>
      </c>
      <c r="LB54" s="66">
        <v>2083</v>
      </c>
      <c r="LC54" s="66">
        <v>1574</v>
      </c>
      <c r="LD54" s="66">
        <v>1574</v>
      </c>
      <c r="LE54" s="66">
        <v>1574</v>
      </c>
      <c r="LF54" s="66">
        <v>2156</v>
      </c>
      <c r="LG54" s="66">
        <v>935</v>
      </c>
      <c r="LH54" s="66">
        <v>755</v>
      </c>
      <c r="LI54" s="66">
        <v>583</v>
      </c>
      <c r="LJ54" s="66">
        <v>74</v>
      </c>
      <c r="LK54" s="66">
        <v>69</v>
      </c>
      <c r="LL54" s="66">
        <v>63</v>
      </c>
      <c r="LM54" s="66">
        <v>1400</v>
      </c>
      <c r="LN54" s="1114"/>
      <c r="LO54" s="1114"/>
      <c r="LP54" s="66">
        <v>3405</v>
      </c>
      <c r="LQ54" s="66">
        <v>2882</v>
      </c>
      <c r="LR54" s="66">
        <v>2295</v>
      </c>
      <c r="LS54" s="66">
        <v>2295</v>
      </c>
      <c r="LT54" s="66">
        <v>3320</v>
      </c>
      <c r="LU54" s="1130"/>
      <c r="LV54" s="1130"/>
      <c r="LW54" s="66">
        <v>3744</v>
      </c>
      <c r="LX54" s="66">
        <v>2360</v>
      </c>
      <c r="LY54" s="556">
        <v>138</v>
      </c>
      <c r="LZ54" s="556">
        <v>138</v>
      </c>
      <c r="MA54" s="1140"/>
      <c r="MB54" s="556">
        <v>1034</v>
      </c>
      <c r="MC54" s="556">
        <v>2057</v>
      </c>
      <c r="MD54" s="556">
        <v>877</v>
      </c>
      <c r="ME54" s="556">
        <v>703</v>
      </c>
      <c r="MF54" s="556">
        <v>700</v>
      </c>
      <c r="MG54" s="556">
        <v>169</v>
      </c>
      <c r="MH54" s="556">
        <v>0</v>
      </c>
      <c r="MI54" s="556">
        <v>926</v>
      </c>
      <c r="MJ54" s="556">
        <v>1702</v>
      </c>
      <c r="MK54" s="556">
        <v>1241</v>
      </c>
      <c r="ML54" s="556">
        <v>678</v>
      </c>
      <c r="MM54" s="556">
        <v>671</v>
      </c>
      <c r="MN54" s="556">
        <v>671</v>
      </c>
      <c r="MO54" s="556">
        <v>54</v>
      </c>
      <c r="MP54" s="556">
        <v>9</v>
      </c>
      <c r="MQ54" s="556">
        <v>362</v>
      </c>
      <c r="MR54" s="556">
        <v>45</v>
      </c>
      <c r="MS54" s="556">
        <v>137</v>
      </c>
      <c r="MT54" s="556">
        <v>137</v>
      </c>
      <c r="MU54" s="556">
        <v>137</v>
      </c>
      <c r="MV54" s="556">
        <v>11</v>
      </c>
      <c r="MW54" s="556">
        <v>79</v>
      </c>
      <c r="MX54" s="556">
        <v>0</v>
      </c>
      <c r="MY54" s="556">
        <v>10</v>
      </c>
      <c r="MZ54" s="556">
        <v>523</v>
      </c>
      <c r="NA54" s="556">
        <v>523</v>
      </c>
    </row>
    <row r="55" spans="1:365" ht="15" customHeight="1">
      <c r="A55" s="389" t="s">
        <v>1207</v>
      </c>
      <c r="B55" s="66">
        <v>0</v>
      </c>
      <c r="C55" s="66">
        <v>0</v>
      </c>
      <c r="D55" s="66">
        <v>0</v>
      </c>
      <c r="E55" s="66">
        <v>0</v>
      </c>
      <c r="F55" s="66">
        <v>0</v>
      </c>
      <c r="G55" s="66">
        <v>0</v>
      </c>
      <c r="H55" s="66">
        <v>0</v>
      </c>
      <c r="I55" s="66">
        <v>0</v>
      </c>
      <c r="J55" s="66">
        <v>7</v>
      </c>
      <c r="K55" s="66">
        <v>1</v>
      </c>
      <c r="L55" s="66">
        <v>13</v>
      </c>
      <c r="M55" s="66">
        <v>19</v>
      </c>
      <c r="N55" s="66">
        <v>45</v>
      </c>
      <c r="O55" s="66">
        <v>1</v>
      </c>
      <c r="P55" s="66">
        <v>1</v>
      </c>
      <c r="Q55" s="66">
        <v>0</v>
      </c>
      <c r="R55" s="66">
        <v>0</v>
      </c>
      <c r="S55" s="66">
        <v>0</v>
      </c>
      <c r="T55" s="66">
        <v>0</v>
      </c>
      <c r="U55" s="66">
        <v>0</v>
      </c>
      <c r="V55" s="66">
        <v>68</v>
      </c>
      <c r="W55" s="66">
        <v>0</v>
      </c>
      <c r="X55" s="66">
        <v>0</v>
      </c>
      <c r="Y55" s="66">
        <v>0</v>
      </c>
      <c r="Z55" s="66">
        <v>0</v>
      </c>
      <c r="AA55" s="66">
        <v>0</v>
      </c>
      <c r="AB55" s="66">
        <v>0</v>
      </c>
      <c r="AC55" s="66">
        <v>0</v>
      </c>
      <c r="AD55" s="66">
        <v>0</v>
      </c>
      <c r="AE55" s="66">
        <v>3</v>
      </c>
      <c r="AF55" s="66">
        <v>0</v>
      </c>
      <c r="AG55" s="66">
        <v>0</v>
      </c>
      <c r="AH55" s="66"/>
      <c r="AI55" s="66">
        <v>2</v>
      </c>
      <c r="AJ55" s="66">
        <v>2</v>
      </c>
      <c r="AK55" s="66">
        <v>2</v>
      </c>
      <c r="AL55" s="66">
        <v>2</v>
      </c>
      <c r="AM55" s="66">
        <v>0</v>
      </c>
      <c r="AN55" s="66">
        <v>0</v>
      </c>
      <c r="AO55" s="66">
        <v>0</v>
      </c>
      <c r="AP55" s="66">
        <v>0</v>
      </c>
      <c r="AQ55" s="66">
        <v>0</v>
      </c>
      <c r="AR55" s="66">
        <v>0</v>
      </c>
      <c r="AS55" s="66">
        <v>0</v>
      </c>
      <c r="AT55" s="66">
        <v>0</v>
      </c>
      <c r="AU55" s="66">
        <v>0</v>
      </c>
      <c r="AV55" s="66">
        <v>63</v>
      </c>
      <c r="AW55" s="66">
        <v>31</v>
      </c>
      <c r="AX55" s="66">
        <v>31</v>
      </c>
      <c r="AY55" s="66">
        <v>31</v>
      </c>
      <c r="AZ55" s="66">
        <v>37</v>
      </c>
      <c r="BA55" s="66">
        <v>37</v>
      </c>
      <c r="BB55" s="66"/>
      <c r="BC55" s="66"/>
      <c r="BD55" s="66">
        <v>39</v>
      </c>
      <c r="BE55" s="66">
        <v>40</v>
      </c>
      <c r="BF55" s="66">
        <v>40</v>
      </c>
      <c r="BG55" s="66">
        <v>0</v>
      </c>
      <c r="BH55" s="66">
        <v>0</v>
      </c>
      <c r="BI55" s="66">
        <v>0</v>
      </c>
      <c r="BJ55" s="66">
        <v>0</v>
      </c>
      <c r="BK55" s="66">
        <v>0</v>
      </c>
      <c r="BL55" s="66">
        <v>0</v>
      </c>
      <c r="BM55" s="66">
        <v>0</v>
      </c>
      <c r="BN55" s="66">
        <v>4</v>
      </c>
      <c r="BO55" s="66">
        <v>9</v>
      </c>
      <c r="BP55" s="66">
        <v>17</v>
      </c>
      <c r="BQ55" s="66">
        <v>1</v>
      </c>
      <c r="BR55" s="66">
        <v>0</v>
      </c>
      <c r="BS55" s="66">
        <v>0</v>
      </c>
      <c r="BT55" s="66">
        <v>0</v>
      </c>
      <c r="BU55" s="66">
        <v>0</v>
      </c>
      <c r="BV55" s="66">
        <v>0</v>
      </c>
      <c r="BW55" s="66">
        <v>0</v>
      </c>
      <c r="BX55" s="66">
        <v>0</v>
      </c>
      <c r="BY55" s="66">
        <v>3</v>
      </c>
      <c r="BZ55" s="66">
        <v>3</v>
      </c>
      <c r="CA55" s="66">
        <v>3</v>
      </c>
      <c r="CB55" s="66">
        <v>0</v>
      </c>
      <c r="CC55" s="66">
        <v>0</v>
      </c>
      <c r="CD55" s="66">
        <v>81</v>
      </c>
      <c r="CE55" s="66">
        <v>47</v>
      </c>
      <c r="CF55" s="66">
        <v>143</v>
      </c>
      <c r="CG55" s="66">
        <v>2</v>
      </c>
      <c r="CH55" s="66">
        <v>0</v>
      </c>
      <c r="CI55" s="66">
        <v>68</v>
      </c>
      <c r="CJ55" s="66">
        <v>0</v>
      </c>
      <c r="CK55" s="66">
        <v>210</v>
      </c>
      <c r="CL55" s="66">
        <v>195</v>
      </c>
      <c r="CM55" s="66">
        <v>115</v>
      </c>
      <c r="CN55" s="66">
        <v>4</v>
      </c>
      <c r="CO55" s="66">
        <v>4</v>
      </c>
      <c r="CP55" s="66">
        <v>9</v>
      </c>
      <c r="CQ55" s="66">
        <v>167</v>
      </c>
      <c r="CR55" s="66">
        <v>5</v>
      </c>
      <c r="CS55" s="66">
        <v>0</v>
      </c>
      <c r="CT55" s="66">
        <v>0</v>
      </c>
      <c r="CU55" s="66">
        <v>0</v>
      </c>
      <c r="CV55" s="66">
        <v>0</v>
      </c>
      <c r="CW55" s="66">
        <v>0</v>
      </c>
      <c r="CX55" s="66">
        <v>105</v>
      </c>
      <c r="CY55" s="66">
        <v>70</v>
      </c>
      <c r="CZ55" s="66">
        <v>0</v>
      </c>
      <c r="DA55" s="66">
        <v>0</v>
      </c>
      <c r="DB55" s="66">
        <v>0</v>
      </c>
      <c r="DC55" s="66">
        <v>0</v>
      </c>
      <c r="DD55" s="66">
        <v>0</v>
      </c>
      <c r="DE55" s="66">
        <v>58</v>
      </c>
      <c r="DF55" s="66">
        <v>22</v>
      </c>
      <c r="DG55" s="66">
        <v>0</v>
      </c>
      <c r="DH55" s="66">
        <v>0</v>
      </c>
      <c r="DI55" s="66">
        <v>0</v>
      </c>
      <c r="DJ55" s="66">
        <v>0</v>
      </c>
      <c r="DK55" s="66">
        <v>90</v>
      </c>
      <c r="DL55" s="66">
        <v>90</v>
      </c>
      <c r="DM55" s="66">
        <v>217</v>
      </c>
      <c r="DN55" s="66">
        <v>94</v>
      </c>
      <c r="DO55" s="66">
        <v>94</v>
      </c>
      <c r="DP55" s="66">
        <v>94</v>
      </c>
      <c r="DQ55" s="66">
        <v>94</v>
      </c>
      <c r="DR55" s="66">
        <v>0</v>
      </c>
      <c r="DS55" s="66">
        <v>0</v>
      </c>
      <c r="DT55" s="66">
        <v>15</v>
      </c>
      <c r="DU55" s="66">
        <v>12</v>
      </c>
      <c r="DV55" s="66">
        <v>17</v>
      </c>
      <c r="DW55" s="66">
        <v>17</v>
      </c>
      <c r="DX55" s="66">
        <v>17</v>
      </c>
      <c r="DY55" s="66">
        <v>17</v>
      </c>
      <c r="DZ55" s="66">
        <v>0</v>
      </c>
      <c r="EA55" s="66">
        <v>24</v>
      </c>
      <c r="EB55" s="66">
        <v>0</v>
      </c>
      <c r="EC55" s="66">
        <v>80</v>
      </c>
      <c r="ED55" s="66">
        <v>85</v>
      </c>
      <c r="EE55" s="66">
        <v>85</v>
      </c>
      <c r="EF55" s="66">
        <v>0</v>
      </c>
      <c r="EG55" s="66">
        <v>51</v>
      </c>
      <c r="EH55" s="66">
        <v>21</v>
      </c>
      <c r="EI55" s="66">
        <v>21</v>
      </c>
      <c r="EJ55" s="66">
        <v>6</v>
      </c>
      <c r="EK55" s="66">
        <v>5</v>
      </c>
      <c r="EL55" s="66">
        <v>18</v>
      </c>
      <c r="EM55" s="66">
        <v>0</v>
      </c>
      <c r="EN55" s="66">
        <v>41</v>
      </c>
      <c r="EO55" s="66">
        <v>54</v>
      </c>
      <c r="EP55" s="66">
        <v>54</v>
      </c>
      <c r="EQ55" s="66">
        <v>54</v>
      </c>
      <c r="ER55" s="66">
        <v>10</v>
      </c>
      <c r="ES55" s="66">
        <v>0</v>
      </c>
      <c r="ET55" s="66">
        <v>0</v>
      </c>
      <c r="EU55" s="66">
        <v>53</v>
      </c>
      <c r="EV55" s="66">
        <v>172</v>
      </c>
      <c r="EW55" s="66">
        <v>267</v>
      </c>
      <c r="EX55" s="66">
        <v>366</v>
      </c>
      <c r="EY55" s="66">
        <v>434</v>
      </c>
      <c r="EZ55" s="66">
        <v>434</v>
      </c>
      <c r="FA55" s="66">
        <v>364</v>
      </c>
      <c r="FB55" s="66">
        <v>154</v>
      </c>
      <c r="FC55" s="66">
        <v>55</v>
      </c>
      <c r="FD55" s="66">
        <v>0</v>
      </c>
      <c r="FE55" s="66">
        <v>23</v>
      </c>
      <c r="FF55" s="66">
        <v>28</v>
      </c>
      <c r="FG55" s="66">
        <v>35</v>
      </c>
      <c r="FH55" s="66">
        <v>283</v>
      </c>
      <c r="FI55" s="66">
        <v>111</v>
      </c>
      <c r="FJ55" s="66">
        <v>54</v>
      </c>
      <c r="FK55" s="66">
        <v>233</v>
      </c>
      <c r="FL55" s="66">
        <v>450</v>
      </c>
      <c r="FM55" s="66">
        <v>307</v>
      </c>
      <c r="FN55" s="66">
        <v>304</v>
      </c>
      <c r="FO55" s="66">
        <v>272</v>
      </c>
      <c r="FP55" s="66">
        <v>325</v>
      </c>
      <c r="FQ55" s="66">
        <v>138</v>
      </c>
      <c r="FR55" s="66">
        <v>16</v>
      </c>
      <c r="FS55" s="66">
        <v>87</v>
      </c>
      <c r="FT55" s="66">
        <v>87</v>
      </c>
      <c r="FU55" s="66"/>
      <c r="FV55" s="66">
        <v>86</v>
      </c>
      <c r="FW55" s="66">
        <v>104</v>
      </c>
      <c r="FX55" s="66">
        <v>95</v>
      </c>
      <c r="FY55" s="66">
        <v>182</v>
      </c>
      <c r="FZ55" s="66">
        <v>183</v>
      </c>
      <c r="GA55" s="66">
        <v>223</v>
      </c>
      <c r="GB55" s="66">
        <v>73</v>
      </c>
      <c r="GC55" s="66">
        <v>20</v>
      </c>
      <c r="GD55" s="66">
        <v>16</v>
      </c>
      <c r="GE55" s="66">
        <v>127</v>
      </c>
      <c r="GF55" s="66">
        <v>8</v>
      </c>
      <c r="GG55" s="66">
        <v>65</v>
      </c>
      <c r="GH55" s="66">
        <v>65</v>
      </c>
      <c r="GI55" s="66">
        <v>65</v>
      </c>
      <c r="GJ55" s="66">
        <v>149</v>
      </c>
      <c r="GK55" s="66">
        <v>2</v>
      </c>
      <c r="GL55" s="66">
        <v>65</v>
      </c>
      <c r="GM55" s="66">
        <v>95</v>
      </c>
      <c r="GN55" s="66">
        <v>114</v>
      </c>
      <c r="GO55" s="66">
        <v>10</v>
      </c>
      <c r="GP55" s="66">
        <v>110</v>
      </c>
      <c r="GQ55" s="66">
        <v>116</v>
      </c>
      <c r="GR55" s="66">
        <v>135</v>
      </c>
      <c r="GS55" s="66">
        <v>312</v>
      </c>
      <c r="GT55" s="66">
        <v>538</v>
      </c>
      <c r="GU55" s="66">
        <v>538</v>
      </c>
      <c r="GV55" s="66">
        <v>538</v>
      </c>
      <c r="GW55" s="66">
        <v>538</v>
      </c>
      <c r="GX55" s="66">
        <v>538</v>
      </c>
      <c r="GY55" s="66">
        <v>580</v>
      </c>
      <c r="GZ55" s="66">
        <v>391</v>
      </c>
      <c r="HA55" s="66">
        <v>395</v>
      </c>
      <c r="HB55" s="66">
        <v>395</v>
      </c>
      <c r="HC55" s="66">
        <v>395</v>
      </c>
      <c r="HD55" s="66">
        <v>395</v>
      </c>
      <c r="HE55" s="66">
        <v>370</v>
      </c>
      <c r="HF55" s="66">
        <v>360</v>
      </c>
      <c r="HG55" s="66">
        <v>440</v>
      </c>
      <c r="HH55" s="66">
        <v>289</v>
      </c>
      <c r="HI55" s="66">
        <v>326</v>
      </c>
      <c r="HJ55" s="66">
        <v>351</v>
      </c>
      <c r="HK55" s="66">
        <v>378</v>
      </c>
      <c r="HL55" s="66">
        <v>404</v>
      </c>
      <c r="HM55" s="66">
        <v>352</v>
      </c>
      <c r="HN55" s="66">
        <v>28</v>
      </c>
      <c r="HO55" s="66">
        <v>286</v>
      </c>
      <c r="HP55" s="66">
        <v>165</v>
      </c>
      <c r="HQ55" s="66">
        <v>22</v>
      </c>
      <c r="HR55" s="66">
        <v>22</v>
      </c>
      <c r="HS55" s="66">
        <v>35</v>
      </c>
      <c r="HT55" s="66">
        <v>139</v>
      </c>
      <c r="HU55" s="66">
        <v>178</v>
      </c>
      <c r="HV55" s="66">
        <v>190</v>
      </c>
      <c r="HW55" s="66">
        <v>234</v>
      </c>
      <c r="HX55" s="66">
        <v>148</v>
      </c>
      <c r="HY55" s="66">
        <v>2</v>
      </c>
      <c r="HZ55" s="66">
        <v>2</v>
      </c>
      <c r="IA55" s="66">
        <v>64</v>
      </c>
      <c r="IB55" s="66">
        <v>65</v>
      </c>
      <c r="IC55" s="66">
        <v>262</v>
      </c>
      <c r="ID55" s="66">
        <v>3</v>
      </c>
      <c r="IE55" s="66">
        <v>3</v>
      </c>
      <c r="IF55" s="66">
        <v>3</v>
      </c>
      <c r="IG55" s="66">
        <v>86</v>
      </c>
      <c r="IH55" s="66">
        <v>2</v>
      </c>
      <c r="II55" s="66">
        <v>47</v>
      </c>
      <c r="IJ55" s="66">
        <v>170</v>
      </c>
      <c r="IK55" s="66">
        <v>1</v>
      </c>
      <c r="IL55" s="66">
        <v>1</v>
      </c>
      <c r="IM55" s="66">
        <v>1</v>
      </c>
      <c r="IN55" s="66">
        <v>17</v>
      </c>
      <c r="IO55" s="66">
        <v>17</v>
      </c>
      <c r="IP55" s="66">
        <v>17</v>
      </c>
      <c r="IQ55" s="66">
        <v>23</v>
      </c>
      <c r="IR55" s="66">
        <v>1</v>
      </c>
      <c r="IS55" s="66">
        <v>1</v>
      </c>
      <c r="IT55" s="66">
        <v>1</v>
      </c>
      <c r="IU55" s="66">
        <v>1</v>
      </c>
      <c r="IV55" s="66">
        <v>98</v>
      </c>
      <c r="IW55" s="66">
        <v>99</v>
      </c>
      <c r="IX55" s="66">
        <v>113</v>
      </c>
      <c r="IY55" s="66">
        <v>174</v>
      </c>
      <c r="IZ55" s="66">
        <v>176</v>
      </c>
      <c r="JA55" s="66">
        <v>176</v>
      </c>
      <c r="JB55" s="66">
        <v>165</v>
      </c>
      <c r="JC55" s="66">
        <v>181</v>
      </c>
      <c r="JD55" s="66">
        <v>51</v>
      </c>
      <c r="JE55" s="66">
        <v>36</v>
      </c>
      <c r="JF55" s="66">
        <v>36</v>
      </c>
      <c r="JG55" s="66">
        <v>44</v>
      </c>
      <c r="JH55" s="66">
        <v>12</v>
      </c>
      <c r="JI55" s="66">
        <v>0</v>
      </c>
      <c r="JJ55" s="66">
        <v>16</v>
      </c>
      <c r="JK55" s="66">
        <v>1</v>
      </c>
      <c r="JL55" s="66">
        <v>3</v>
      </c>
      <c r="JM55" s="66">
        <v>3</v>
      </c>
      <c r="JN55" s="66">
        <v>3</v>
      </c>
      <c r="JO55" s="66">
        <v>3</v>
      </c>
      <c r="JP55" s="66">
        <v>3</v>
      </c>
      <c r="JQ55" s="66">
        <v>76</v>
      </c>
      <c r="JR55" s="66">
        <v>88</v>
      </c>
      <c r="JS55" s="66">
        <v>1</v>
      </c>
      <c r="JT55" s="66">
        <v>193</v>
      </c>
      <c r="JU55" s="66">
        <v>41</v>
      </c>
      <c r="JV55" s="66">
        <v>1</v>
      </c>
      <c r="JW55" s="66">
        <v>0</v>
      </c>
      <c r="JX55" s="66">
        <v>467</v>
      </c>
      <c r="JY55" s="66">
        <v>167</v>
      </c>
      <c r="JZ55" s="66">
        <v>5</v>
      </c>
      <c r="KA55" s="66">
        <v>79</v>
      </c>
      <c r="KB55" s="66">
        <v>79</v>
      </c>
      <c r="KC55" s="66">
        <v>80</v>
      </c>
      <c r="KD55" s="66">
        <v>0</v>
      </c>
      <c r="KE55" s="66">
        <v>355</v>
      </c>
      <c r="KF55" s="66">
        <v>179</v>
      </c>
      <c r="KG55" s="66">
        <v>68</v>
      </c>
      <c r="KH55" s="66">
        <v>153</v>
      </c>
      <c r="KI55" s="66">
        <v>142</v>
      </c>
      <c r="KJ55" s="66">
        <v>230</v>
      </c>
      <c r="KK55" s="66">
        <v>36</v>
      </c>
      <c r="KL55" s="66">
        <v>36</v>
      </c>
      <c r="KM55" s="66">
        <v>36</v>
      </c>
      <c r="KN55" s="1080"/>
      <c r="KO55" s="66">
        <v>19</v>
      </c>
      <c r="KP55" s="66">
        <v>19</v>
      </c>
      <c r="KQ55" s="66">
        <v>19</v>
      </c>
      <c r="KR55" s="66">
        <v>6</v>
      </c>
      <c r="KS55" s="66">
        <v>6</v>
      </c>
      <c r="KT55" s="66">
        <v>6</v>
      </c>
      <c r="KU55" s="66">
        <v>6</v>
      </c>
      <c r="KV55" s="66">
        <v>18</v>
      </c>
      <c r="KW55" s="66">
        <v>18</v>
      </c>
      <c r="KX55" s="66">
        <v>18</v>
      </c>
      <c r="KY55" s="66">
        <v>18</v>
      </c>
      <c r="KZ55" s="66">
        <v>842</v>
      </c>
      <c r="LA55" s="66">
        <v>1965</v>
      </c>
      <c r="LB55" s="66">
        <v>2402</v>
      </c>
      <c r="LC55" s="66">
        <v>2654</v>
      </c>
      <c r="LD55" s="66">
        <v>2654</v>
      </c>
      <c r="LE55" s="66">
        <v>2654</v>
      </c>
      <c r="LF55" s="66">
        <v>2656</v>
      </c>
      <c r="LG55" s="66">
        <v>2740</v>
      </c>
      <c r="LH55" s="66">
        <v>2614</v>
      </c>
      <c r="LI55" s="66">
        <v>2176</v>
      </c>
      <c r="LJ55" s="66">
        <v>1578</v>
      </c>
      <c r="LK55" s="66">
        <v>1319</v>
      </c>
      <c r="LL55" s="66">
        <v>1065</v>
      </c>
      <c r="LM55" s="66">
        <v>564</v>
      </c>
      <c r="LN55" s="1114"/>
      <c r="LO55" s="1114"/>
      <c r="LP55" s="66">
        <v>343</v>
      </c>
      <c r="LQ55" s="66">
        <v>78</v>
      </c>
      <c r="LR55" s="66">
        <v>13</v>
      </c>
      <c r="LS55" s="66">
        <v>13</v>
      </c>
      <c r="LT55" s="66">
        <v>146</v>
      </c>
      <c r="LU55" s="1130"/>
      <c r="LV55" s="1130"/>
      <c r="LW55" s="66">
        <v>147</v>
      </c>
      <c r="LX55" s="66">
        <v>171</v>
      </c>
      <c r="LY55" s="556">
        <v>95</v>
      </c>
      <c r="LZ55" s="556">
        <v>82</v>
      </c>
      <c r="MA55" s="1140"/>
      <c r="MB55" s="556">
        <v>84</v>
      </c>
      <c r="MC55" s="556">
        <v>16</v>
      </c>
      <c r="MD55" s="556">
        <v>67</v>
      </c>
      <c r="ME55" s="556">
        <v>28</v>
      </c>
      <c r="MF55" s="556">
        <v>28</v>
      </c>
      <c r="MG55" s="556">
        <v>26</v>
      </c>
      <c r="MH55" s="556">
        <v>21</v>
      </c>
      <c r="MI55" s="556">
        <v>17</v>
      </c>
      <c r="MJ55" s="556">
        <v>12</v>
      </c>
      <c r="MK55" s="556">
        <v>58</v>
      </c>
      <c r="ML55" s="556">
        <v>17</v>
      </c>
      <c r="MM55" s="556">
        <v>4</v>
      </c>
      <c r="MN55" s="556">
        <v>4</v>
      </c>
      <c r="MO55" s="556">
        <v>25</v>
      </c>
      <c r="MP55" s="556">
        <v>7</v>
      </c>
      <c r="MQ55" s="556">
        <v>6</v>
      </c>
      <c r="MR55" s="556">
        <v>7</v>
      </c>
      <c r="MS55" s="556">
        <v>1</v>
      </c>
      <c r="MT55" s="556">
        <v>1</v>
      </c>
      <c r="MU55" s="556">
        <v>1</v>
      </c>
      <c r="MV55" s="556">
        <v>2</v>
      </c>
      <c r="MW55" s="556">
        <v>2</v>
      </c>
      <c r="MX55" s="556">
        <v>0</v>
      </c>
      <c r="MY55" s="556">
        <v>0</v>
      </c>
      <c r="MZ55" s="556">
        <v>0</v>
      </c>
      <c r="NA55" s="556">
        <v>0</v>
      </c>
    </row>
    <row r="56" spans="1:365" ht="15" customHeight="1">
      <c r="A56" s="389" t="s">
        <v>1208</v>
      </c>
      <c r="B56" s="66">
        <v>0</v>
      </c>
      <c r="C56" s="66">
        <v>0</v>
      </c>
      <c r="D56" s="66">
        <v>0</v>
      </c>
      <c r="E56" s="66">
        <v>0</v>
      </c>
      <c r="F56" s="66">
        <v>0</v>
      </c>
      <c r="G56" s="66">
        <v>0</v>
      </c>
      <c r="H56" s="66">
        <v>0</v>
      </c>
      <c r="I56" s="66">
        <v>0</v>
      </c>
      <c r="J56" s="66">
        <v>21</v>
      </c>
      <c r="K56" s="66">
        <v>0</v>
      </c>
      <c r="L56" s="66">
        <v>0</v>
      </c>
      <c r="M56" s="66">
        <v>0</v>
      </c>
      <c r="N56" s="66">
        <v>39</v>
      </c>
      <c r="O56" s="66">
        <v>90</v>
      </c>
      <c r="P56" s="66">
        <v>25</v>
      </c>
      <c r="Q56" s="66">
        <v>0</v>
      </c>
      <c r="R56" s="66">
        <v>0</v>
      </c>
      <c r="S56" s="66">
        <v>0</v>
      </c>
      <c r="T56" s="66">
        <v>0</v>
      </c>
      <c r="U56" s="66">
        <v>0</v>
      </c>
      <c r="V56" s="66">
        <v>26</v>
      </c>
      <c r="W56" s="66">
        <v>0</v>
      </c>
      <c r="X56" s="66">
        <v>0</v>
      </c>
      <c r="Y56" s="66">
        <v>0</v>
      </c>
      <c r="Z56" s="66">
        <v>0</v>
      </c>
      <c r="AA56" s="66">
        <v>0</v>
      </c>
      <c r="AB56" s="66">
        <v>0</v>
      </c>
      <c r="AC56" s="66">
        <v>0</v>
      </c>
      <c r="AD56" s="66">
        <v>0</v>
      </c>
      <c r="AE56" s="66">
        <v>0</v>
      </c>
      <c r="AF56" s="66">
        <v>0</v>
      </c>
      <c r="AG56" s="66">
        <v>0</v>
      </c>
      <c r="AH56" s="66"/>
      <c r="AI56" s="66">
        <v>0</v>
      </c>
      <c r="AJ56" s="66">
        <v>0</v>
      </c>
      <c r="AK56" s="66">
        <v>0</v>
      </c>
      <c r="AL56" s="66">
        <v>0</v>
      </c>
      <c r="AM56" s="66">
        <v>0</v>
      </c>
      <c r="AN56" s="66">
        <v>0</v>
      </c>
      <c r="AO56" s="66">
        <v>0</v>
      </c>
      <c r="AP56" s="66">
        <v>0</v>
      </c>
      <c r="AQ56" s="66">
        <v>0</v>
      </c>
      <c r="AR56" s="66">
        <v>0</v>
      </c>
      <c r="AS56" s="66">
        <v>0</v>
      </c>
      <c r="AT56" s="66">
        <v>0</v>
      </c>
      <c r="AU56" s="66">
        <v>0</v>
      </c>
      <c r="AV56" s="66">
        <v>0</v>
      </c>
      <c r="AW56" s="66">
        <v>5</v>
      </c>
      <c r="AX56" s="66">
        <v>5</v>
      </c>
      <c r="AY56" s="66">
        <v>5</v>
      </c>
      <c r="AZ56" s="66">
        <v>5</v>
      </c>
      <c r="BA56" s="66">
        <v>5</v>
      </c>
      <c r="BB56" s="66"/>
      <c r="BC56" s="66"/>
      <c r="BD56" s="66">
        <v>66</v>
      </c>
      <c r="BE56" s="66">
        <v>66</v>
      </c>
      <c r="BF56" s="66">
        <v>66</v>
      </c>
      <c r="BG56" s="66">
        <v>0</v>
      </c>
      <c r="BH56" s="66">
        <v>0</v>
      </c>
      <c r="BI56" s="66">
        <v>0</v>
      </c>
      <c r="BJ56" s="66">
        <v>0</v>
      </c>
      <c r="BK56" s="66">
        <v>0</v>
      </c>
      <c r="BL56" s="66">
        <v>0</v>
      </c>
      <c r="BM56" s="66">
        <v>0</v>
      </c>
      <c r="BN56" s="66">
        <v>0</v>
      </c>
      <c r="BO56" s="66">
        <v>0</v>
      </c>
      <c r="BP56" s="66">
        <v>10</v>
      </c>
      <c r="BQ56" s="66">
        <v>0</v>
      </c>
      <c r="BR56" s="66">
        <v>0</v>
      </c>
      <c r="BS56" s="66">
        <v>0</v>
      </c>
      <c r="BT56" s="66">
        <v>0</v>
      </c>
      <c r="BU56" s="66">
        <v>0</v>
      </c>
      <c r="BV56" s="66">
        <v>0</v>
      </c>
      <c r="BW56" s="66">
        <v>0</v>
      </c>
      <c r="BX56" s="66">
        <v>0</v>
      </c>
      <c r="BY56" s="66">
        <v>0</v>
      </c>
      <c r="BZ56" s="66">
        <v>0</v>
      </c>
      <c r="CA56" s="66">
        <v>0</v>
      </c>
      <c r="CB56" s="66">
        <v>0</v>
      </c>
      <c r="CC56" s="66">
        <v>0</v>
      </c>
      <c r="CD56" s="66">
        <v>0</v>
      </c>
      <c r="CE56" s="66">
        <v>34</v>
      </c>
      <c r="CF56" s="66">
        <v>47</v>
      </c>
      <c r="CG56" s="66">
        <v>1</v>
      </c>
      <c r="CH56" s="290">
        <v>0</v>
      </c>
      <c r="CI56" s="66">
        <v>0</v>
      </c>
      <c r="CJ56" s="66">
        <v>57</v>
      </c>
      <c r="CK56" s="66">
        <v>57</v>
      </c>
      <c r="CL56" s="66">
        <v>213</v>
      </c>
      <c r="CM56" s="66">
        <v>259</v>
      </c>
      <c r="CN56" s="66">
        <v>370</v>
      </c>
      <c r="CO56" s="66">
        <v>295</v>
      </c>
      <c r="CP56" s="66">
        <v>40</v>
      </c>
      <c r="CQ56" s="66">
        <v>0</v>
      </c>
      <c r="CR56" s="66">
        <v>161</v>
      </c>
      <c r="CS56" s="66">
        <v>0</v>
      </c>
      <c r="CT56" s="66">
        <v>0</v>
      </c>
      <c r="CU56" s="66">
        <v>0</v>
      </c>
      <c r="CV56" s="66">
        <v>0</v>
      </c>
      <c r="CW56" s="66">
        <v>0</v>
      </c>
      <c r="CX56" s="66">
        <v>23</v>
      </c>
      <c r="CY56" s="66">
        <v>98</v>
      </c>
      <c r="CZ56" s="66">
        <v>0</v>
      </c>
      <c r="DA56" s="66">
        <v>0</v>
      </c>
      <c r="DB56" s="66">
        <v>0</v>
      </c>
      <c r="DC56" s="66">
        <v>0</v>
      </c>
      <c r="DD56" s="66">
        <v>0</v>
      </c>
      <c r="DE56" s="66">
        <v>50</v>
      </c>
      <c r="DF56" s="66">
        <v>86</v>
      </c>
      <c r="DG56" s="66">
        <v>0</v>
      </c>
      <c r="DH56" s="66">
        <v>0</v>
      </c>
      <c r="DI56" s="66">
        <v>0</v>
      </c>
      <c r="DJ56" s="66">
        <v>0</v>
      </c>
      <c r="DK56" s="66">
        <v>0</v>
      </c>
      <c r="DL56" s="66">
        <v>0</v>
      </c>
      <c r="DM56" s="66">
        <v>159</v>
      </c>
      <c r="DN56" s="66">
        <v>333</v>
      </c>
      <c r="DO56" s="66">
        <v>1</v>
      </c>
      <c r="DP56" s="66">
        <v>1</v>
      </c>
      <c r="DQ56" s="66">
        <v>1</v>
      </c>
      <c r="DR56" s="66">
        <v>174</v>
      </c>
      <c r="DS56" s="66">
        <v>5</v>
      </c>
      <c r="DT56" s="66">
        <v>34</v>
      </c>
      <c r="DU56" s="66">
        <v>67</v>
      </c>
      <c r="DV56" s="66">
        <v>5</v>
      </c>
      <c r="DW56" s="66">
        <v>5</v>
      </c>
      <c r="DX56" s="66">
        <v>5</v>
      </c>
      <c r="DY56" s="66">
        <v>5</v>
      </c>
      <c r="DZ56" s="66">
        <v>5</v>
      </c>
      <c r="EA56" s="66">
        <v>5</v>
      </c>
      <c r="EB56" s="66">
        <v>59</v>
      </c>
      <c r="EC56" s="66">
        <v>5</v>
      </c>
      <c r="ED56" s="66">
        <v>5</v>
      </c>
      <c r="EE56" s="66">
        <v>5</v>
      </c>
      <c r="EF56" s="66">
        <v>7</v>
      </c>
      <c r="EG56" s="66">
        <v>1</v>
      </c>
      <c r="EH56" s="66">
        <v>96</v>
      </c>
      <c r="EI56" s="66">
        <v>96</v>
      </c>
      <c r="EJ56" s="66">
        <v>0</v>
      </c>
      <c r="EK56" s="66">
        <v>1</v>
      </c>
      <c r="EL56" s="66">
        <v>5</v>
      </c>
      <c r="EM56" s="66">
        <v>0</v>
      </c>
      <c r="EN56" s="66">
        <v>0</v>
      </c>
      <c r="EO56" s="66">
        <v>38</v>
      </c>
      <c r="EP56" s="66">
        <v>65</v>
      </c>
      <c r="EQ56" s="66">
        <v>65</v>
      </c>
      <c r="ER56" s="66">
        <v>109</v>
      </c>
      <c r="ES56" s="66">
        <v>114</v>
      </c>
      <c r="ET56" s="66">
        <v>0</v>
      </c>
      <c r="EU56" s="66">
        <v>0</v>
      </c>
      <c r="EV56" s="66">
        <v>0</v>
      </c>
      <c r="EW56" s="66">
        <v>0</v>
      </c>
      <c r="EX56" s="66">
        <v>0</v>
      </c>
      <c r="EY56" s="66">
        <v>0</v>
      </c>
      <c r="EZ56" s="66">
        <v>0</v>
      </c>
      <c r="FA56" s="66">
        <v>153</v>
      </c>
      <c r="FB56" s="66">
        <v>149</v>
      </c>
      <c r="FC56" s="66">
        <v>256</v>
      </c>
      <c r="FD56" s="66">
        <v>2</v>
      </c>
      <c r="FE56" s="66">
        <v>2</v>
      </c>
      <c r="FF56" s="66">
        <v>42</v>
      </c>
      <c r="FG56" s="66">
        <v>44</v>
      </c>
      <c r="FH56" s="66">
        <v>44</v>
      </c>
      <c r="FI56" s="66">
        <v>254</v>
      </c>
      <c r="FJ56" s="66">
        <v>247</v>
      </c>
      <c r="FK56" s="66">
        <v>312</v>
      </c>
      <c r="FL56" s="66">
        <v>393</v>
      </c>
      <c r="FM56" s="66">
        <v>387</v>
      </c>
      <c r="FN56" s="66">
        <v>79</v>
      </c>
      <c r="FO56" s="66">
        <v>166</v>
      </c>
      <c r="FP56" s="66">
        <v>169</v>
      </c>
      <c r="FQ56" s="66">
        <v>185</v>
      </c>
      <c r="FR56" s="66">
        <v>171</v>
      </c>
      <c r="FS56" s="66">
        <v>169</v>
      </c>
      <c r="FT56" s="66">
        <v>169</v>
      </c>
      <c r="FU56" s="66"/>
      <c r="FV56" s="66">
        <v>3</v>
      </c>
      <c r="FW56" s="66">
        <v>3</v>
      </c>
      <c r="FX56" s="66">
        <v>193</v>
      </c>
      <c r="FY56" s="66">
        <v>193</v>
      </c>
      <c r="FZ56" s="66">
        <v>193</v>
      </c>
      <c r="GA56" s="66">
        <v>61</v>
      </c>
      <c r="GB56" s="66">
        <v>176</v>
      </c>
      <c r="GC56" s="66">
        <v>4</v>
      </c>
      <c r="GD56" s="66">
        <v>208</v>
      </c>
      <c r="GE56" s="66">
        <v>45</v>
      </c>
      <c r="GF56" s="66">
        <v>7</v>
      </c>
      <c r="GG56" s="66">
        <v>7</v>
      </c>
      <c r="GH56" s="66">
        <v>7</v>
      </c>
      <c r="GI56" s="66">
        <v>7</v>
      </c>
      <c r="GJ56" s="66">
        <v>9</v>
      </c>
      <c r="GK56" s="66">
        <v>33</v>
      </c>
      <c r="GL56" s="66">
        <v>33</v>
      </c>
      <c r="GM56" s="66">
        <v>10</v>
      </c>
      <c r="GN56" s="66">
        <v>10</v>
      </c>
      <c r="GO56" s="66">
        <v>228</v>
      </c>
      <c r="GP56" s="66">
        <v>53</v>
      </c>
      <c r="GQ56" s="66">
        <v>161</v>
      </c>
      <c r="GR56" s="66">
        <v>10</v>
      </c>
      <c r="GS56" s="66">
        <v>10</v>
      </c>
      <c r="GT56" s="66">
        <v>10</v>
      </c>
      <c r="GU56" s="66">
        <v>10</v>
      </c>
      <c r="GV56" s="66">
        <v>10</v>
      </c>
      <c r="GW56" s="66">
        <v>10</v>
      </c>
      <c r="GX56" s="66">
        <v>10</v>
      </c>
      <c r="GY56" s="66">
        <v>201</v>
      </c>
      <c r="GZ56" s="66">
        <v>31</v>
      </c>
      <c r="HA56" s="66">
        <v>31</v>
      </c>
      <c r="HB56" s="66">
        <v>30</v>
      </c>
      <c r="HC56" s="66">
        <v>30</v>
      </c>
      <c r="HD56" s="66">
        <v>30</v>
      </c>
      <c r="HE56" s="66">
        <v>55</v>
      </c>
      <c r="HF56" s="66">
        <v>133</v>
      </c>
      <c r="HG56" s="66">
        <v>222</v>
      </c>
      <c r="HH56" s="66">
        <v>258</v>
      </c>
      <c r="HI56" s="66">
        <v>126</v>
      </c>
      <c r="HJ56" s="66">
        <v>126</v>
      </c>
      <c r="HK56" s="66">
        <v>126</v>
      </c>
      <c r="HL56" s="66">
        <v>126</v>
      </c>
      <c r="HM56" s="66">
        <v>304</v>
      </c>
      <c r="HN56" s="66">
        <v>132</v>
      </c>
      <c r="HO56" s="66">
        <v>226</v>
      </c>
      <c r="HP56" s="66">
        <v>85</v>
      </c>
      <c r="HQ56" s="66">
        <v>234</v>
      </c>
      <c r="HR56" s="66">
        <v>14</v>
      </c>
      <c r="HS56" s="66">
        <v>15</v>
      </c>
      <c r="HT56" s="66">
        <v>15</v>
      </c>
      <c r="HU56" s="66">
        <v>15</v>
      </c>
      <c r="HV56" s="66">
        <v>15</v>
      </c>
      <c r="HW56" s="66">
        <v>15</v>
      </c>
      <c r="HX56" s="66">
        <v>77</v>
      </c>
      <c r="HY56" s="66">
        <v>16</v>
      </c>
      <c r="HZ56" s="66">
        <v>16</v>
      </c>
      <c r="IA56" s="66">
        <v>15</v>
      </c>
      <c r="IB56" s="66">
        <v>15</v>
      </c>
      <c r="IC56" s="66">
        <v>73</v>
      </c>
      <c r="ID56" s="66">
        <v>87</v>
      </c>
      <c r="IE56" s="66">
        <v>87</v>
      </c>
      <c r="IF56" s="66">
        <v>15</v>
      </c>
      <c r="IG56" s="66">
        <v>64</v>
      </c>
      <c r="IH56" s="66">
        <v>72</v>
      </c>
      <c r="II56" s="66">
        <v>22</v>
      </c>
      <c r="IJ56" s="66">
        <v>182</v>
      </c>
      <c r="IK56" s="66">
        <v>359</v>
      </c>
      <c r="IL56" s="66">
        <v>359</v>
      </c>
      <c r="IM56" s="66">
        <v>287</v>
      </c>
      <c r="IN56" s="66">
        <v>61</v>
      </c>
      <c r="IO56" s="66">
        <v>31</v>
      </c>
      <c r="IP56" s="66">
        <v>27</v>
      </c>
      <c r="IQ56" s="66">
        <v>0</v>
      </c>
      <c r="IR56" s="66">
        <v>0</v>
      </c>
      <c r="IS56" s="66">
        <v>0</v>
      </c>
      <c r="IT56" s="66">
        <v>0</v>
      </c>
      <c r="IU56" s="66">
        <v>0</v>
      </c>
      <c r="IV56" s="66">
        <v>0</v>
      </c>
      <c r="IW56" s="66">
        <v>0</v>
      </c>
      <c r="IX56" s="66">
        <v>0</v>
      </c>
      <c r="IY56" s="66">
        <v>0</v>
      </c>
      <c r="IZ56" s="66">
        <v>0</v>
      </c>
      <c r="JA56" s="66">
        <v>0</v>
      </c>
      <c r="JB56" s="66">
        <v>11</v>
      </c>
      <c r="JC56" s="66">
        <v>11</v>
      </c>
      <c r="JD56" s="66">
        <v>34</v>
      </c>
      <c r="JE56" s="66">
        <v>129</v>
      </c>
      <c r="JF56" s="66">
        <v>129</v>
      </c>
      <c r="JG56" s="66">
        <v>185</v>
      </c>
      <c r="JH56" s="66">
        <v>33</v>
      </c>
      <c r="JI56" s="66">
        <v>94</v>
      </c>
      <c r="JJ56" s="66">
        <v>1</v>
      </c>
      <c r="JK56" s="66">
        <v>30</v>
      </c>
      <c r="JL56" s="66">
        <v>0</v>
      </c>
      <c r="JM56" s="66">
        <v>0</v>
      </c>
      <c r="JN56" s="66">
        <v>0</v>
      </c>
      <c r="JO56" s="66">
        <v>0</v>
      </c>
      <c r="JP56" s="66">
        <v>0</v>
      </c>
      <c r="JQ56" s="66">
        <v>18</v>
      </c>
      <c r="JR56" s="66">
        <v>18</v>
      </c>
      <c r="JS56" s="66">
        <v>1</v>
      </c>
      <c r="JT56" s="66">
        <v>1</v>
      </c>
      <c r="JU56" s="66">
        <v>35</v>
      </c>
      <c r="JV56" s="66">
        <v>2</v>
      </c>
      <c r="JW56" s="66">
        <v>1</v>
      </c>
      <c r="JX56" s="66">
        <v>1</v>
      </c>
      <c r="JY56" s="66">
        <v>302</v>
      </c>
      <c r="JZ56" s="66">
        <v>125</v>
      </c>
      <c r="KA56" s="66">
        <v>6</v>
      </c>
      <c r="KB56" s="66">
        <v>6</v>
      </c>
      <c r="KC56" s="66">
        <v>6</v>
      </c>
      <c r="KD56" s="66">
        <v>3</v>
      </c>
      <c r="KE56" s="66">
        <v>179</v>
      </c>
      <c r="KF56" s="66">
        <v>354</v>
      </c>
      <c r="KG56" s="66">
        <v>385</v>
      </c>
      <c r="KH56" s="66">
        <v>235</v>
      </c>
      <c r="KI56" s="66">
        <v>246</v>
      </c>
      <c r="KJ56" s="66">
        <v>148</v>
      </c>
      <c r="KK56" s="66">
        <v>14</v>
      </c>
      <c r="KL56" s="66">
        <v>14</v>
      </c>
      <c r="KM56" s="66">
        <v>14</v>
      </c>
      <c r="KN56" s="1080"/>
      <c r="KO56" s="66">
        <v>31</v>
      </c>
      <c r="KP56" s="66">
        <v>31</v>
      </c>
      <c r="KQ56" s="66">
        <v>31</v>
      </c>
      <c r="KR56" s="66">
        <v>44</v>
      </c>
      <c r="KS56" s="66">
        <v>44</v>
      </c>
      <c r="KT56" s="66">
        <v>44</v>
      </c>
      <c r="KU56" s="66">
        <v>44</v>
      </c>
      <c r="KV56" s="66">
        <v>6</v>
      </c>
      <c r="KW56" s="66">
        <v>6</v>
      </c>
      <c r="KX56" s="66">
        <v>6</v>
      </c>
      <c r="KY56" s="66">
        <v>6</v>
      </c>
      <c r="KZ56" s="66">
        <v>6</v>
      </c>
      <c r="LA56" s="66">
        <v>6</v>
      </c>
      <c r="LB56" s="66">
        <v>6</v>
      </c>
      <c r="LC56" s="66">
        <v>6</v>
      </c>
      <c r="LD56" s="66">
        <v>6</v>
      </c>
      <c r="LE56" s="66">
        <v>6</v>
      </c>
      <c r="LF56" s="66">
        <v>6</v>
      </c>
      <c r="LG56" s="66">
        <v>119</v>
      </c>
      <c r="LH56" s="66">
        <v>31</v>
      </c>
      <c r="LI56" s="66">
        <v>20</v>
      </c>
      <c r="LJ56" s="66">
        <v>378</v>
      </c>
      <c r="LK56" s="66">
        <v>115</v>
      </c>
      <c r="LL56" s="66">
        <v>124</v>
      </c>
      <c r="LM56" s="66">
        <v>150</v>
      </c>
      <c r="LN56" s="1114"/>
      <c r="LO56" s="1114"/>
      <c r="LP56" s="66">
        <v>117</v>
      </c>
      <c r="LQ56" s="66">
        <v>207</v>
      </c>
      <c r="LR56" s="66">
        <v>105</v>
      </c>
      <c r="LS56" s="66">
        <v>105</v>
      </c>
      <c r="LT56" s="66">
        <v>105</v>
      </c>
      <c r="LU56" s="1130"/>
      <c r="LV56" s="1130"/>
      <c r="LW56" s="66">
        <v>105</v>
      </c>
      <c r="LX56" s="66">
        <v>104</v>
      </c>
      <c r="LY56" s="556">
        <v>405</v>
      </c>
      <c r="LZ56" s="556">
        <v>306</v>
      </c>
      <c r="MA56" s="1140"/>
      <c r="MB56" s="556">
        <v>279</v>
      </c>
      <c r="MC56" s="556">
        <v>76</v>
      </c>
      <c r="MD56" s="556">
        <v>75</v>
      </c>
      <c r="ME56" s="556">
        <v>122</v>
      </c>
      <c r="MF56" s="556">
        <v>122</v>
      </c>
      <c r="MG56" s="556">
        <v>76</v>
      </c>
      <c r="MH56" s="556">
        <v>76</v>
      </c>
      <c r="MI56" s="556">
        <v>44</v>
      </c>
      <c r="MJ56" s="556">
        <v>39</v>
      </c>
      <c r="MK56" s="556">
        <v>27</v>
      </c>
      <c r="ML56" s="556">
        <v>68</v>
      </c>
      <c r="MM56" s="556">
        <v>27</v>
      </c>
      <c r="MN56" s="556">
        <v>27</v>
      </c>
      <c r="MO56" s="556">
        <v>15</v>
      </c>
      <c r="MP56" s="556">
        <v>36</v>
      </c>
      <c r="MQ56" s="556">
        <v>34</v>
      </c>
      <c r="MR56" s="556">
        <v>10</v>
      </c>
      <c r="MS56" s="556">
        <v>10</v>
      </c>
      <c r="MT56" s="556">
        <v>10</v>
      </c>
      <c r="MU56" s="556">
        <v>10</v>
      </c>
      <c r="MV56" s="556">
        <v>10</v>
      </c>
      <c r="MW56" s="556">
        <v>10</v>
      </c>
      <c r="MX56" s="556">
        <v>9</v>
      </c>
      <c r="MY56" s="556">
        <v>9</v>
      </c>
      <c r="MZ56" s="556">
        <v>8</v>
      </c>
      <c r="NA56" s="556">
        <v>8</v>
      </c>
    </row>
    <row r="57" spans="1:365" ht="15" customHeight="1">
      <c r="A57" s="389" t="s">
        <v>1209</v>
      </c>
      <c r="B57" s="66">
        <v>218</v>
      </c>
      <c r="C57" s="66">
        <v>569</v>
      </c>
      <c r="D57" s="66">
        <v>0</v>
      </c>
      <c r="E57" s="66">
        <v>844</v>
      </c>
      <c r="F57" s="66">
        <v>409</v>
      </c>
      <c r="G57" s="66">
        <v>383</v>
      </c>
      <c r="H57" s="66">
        <v>70</v>
      </c>
      <c r="I57" s="66">
        <v>353</v>
      </c>
      <c r="J57" s="66">
        <v>509</v>
      </c>
      <c r="K57" s="66">
        <v>0</v>
      </c>
      <c r="L57" s="66">
        <v>1</v>
      </c>
      <c r="M57" s="66">
        <v>0</v>
      </c>
      <c r="N57" s="66">
        <v>0</v>
      </c>
      <c r="O57" s="66">
        <v>0</v>
      </c>
      <c r="P57" s="66">
        <v>539</v>
      </c>
      <c r="Q57" s="66">
        <v>347</v>
      </c>
      <c r="R57" s="66">
        <v>288</v>
      </c>
      <c r="S57" s="66">
        <v>472</v>
      </c>
      <c r="T57" s="66">
        <v>294</v>
      </c>
      <c r="U57" s="66">
        <v>0</v>
      </c>
      <c r="V57" s="66">
        <v>0</v>
      </c>
      <c r="W57" s="66">
        <v>243</v>
      </c>
      <c r="X57" s="66">
        <v>1252</v>
      </c>
      <c r="Y57" s="66">
        <v>229</v>
      </c>
      <c r="Z57" s="66">
        <v>201</v>
      </c>
      <c r="AA57" s="66">
        <v>19</v>
      </c>
      <c r="AB57" s="66">
        <v>0</v>
      </c>
      <c r="AC57" s="66">
        <v>557</v>
      </c>
      <c r="AD57" s="66">
        <v>432</v>
      </c>
      <c r="AE57" s="66">
        <v>306</v>
      </c>
      <c r="AF57" s="66">
        <v>13</v>
      </c>
      <c r="AG57" s="66">
        <v>4</v>
      </c>
      <c r="AH57" s="66"/>
      <c r="AI57" s="66">
        <v>443</v>
      </c>
      <c r="AJ57" s="66">
        <v>835</v>
      </c>
      <c r="AK57" s="66">
        <v>796</v>
      </c>
      <c r="AL57" s="66">
        <v>17</v>
      </c>
      <c r="AM57" s="66">
        <v>9</v>
      </c>
      <c r="AN57" s="66">
        <v>2</v>
      </c>
      <c r="AO57" s="66">
        <v>0</v>
      </c>
      <c r="AP57" s="66">
        <v>326</v>
      </c>
      <c r="AQ57" s="66">
        <v>134</v>
      </c>
      <c r="AR57" s="66">
        <v>134</v>
      </c>
      <c r="AS57" s="66">
        <v>354</v>
      </c>
      <c r="AT57" s="66">
        <v>7</v>
      </c>
      <c r="AU57" s="66">
        <v>8</v>
      </c>
      <c r="AV57" s="66">
        <v>18</v>
      </c>
      <c r="AW57" s="66">
        <v>310</v>
      </c>
      <c r="AX57" s="66">
        <v>310</v>
      </c>
      <c r="AY57" s="66">
        <v>153</v>
      </c>
      <c r="AZ57" s="66">
        <v>393</v>
      </c>
      <c r="BA57" s="66">
        <v>667</v>
      </c>
      <c r="BB57" s="66"/>
      <c r="BC57" s="66"/>
      <c r="BD57" s="66">
        <v>628</v>
      </c>
      <c r="BE57" s="66">
        <v>256</v>
      </c>
      <c r="BF57" s="66">
        <v>256</v>
      </c>
      <c r="BG57" s="66">
        <v>156</v>
      </c>
      <c r="BH57" s="66">
        <v>282</v>
      </c>
      <c r="BI57" s="66">
        <v>545</v>
      </c>
      <c r="BJ57" s="66">
        <v>656</v>
      </c>
      <c r="BK57" s="66">
        <v>654</v>
      </c>
      <c r="BL57" s="66">
        <v>654</v>
      </c>
      <c r="BM57" s="66">
        <v>824</v>
      </c>
      <c r="BN57" s="66">
        <v>658</v>
      </c>
      <c r="BO57" s="66">
        <v>1191</v>
      </c>
      <c r="BP57" s="66">
        <v>1280</v>
      </c>
      <c r="BQ57" s="66">
        <v>273</v>
      </c>
      <c r="BR57" s="66">
        <v>1615</v>
      </c>
      <c r="BS57" s="66">
        <v>1515</v>
      </c>
      <c r="BT57" s="66">
        <v>452</v>
      </c>
      <c r="BU57" s="66">
        <v>654</v>
      </c>
      <c r="BV57" s="66">
        <v>40</v>
      </c>
      <c r="BW57" s="66">
        <v>26</v>
      </c>
      <c r="BX57" s="66">
        <v>192</v>
      </c>
      <c r="BY57" s="66">
        <v>274</v>
      </c>
      <c r="BZ57" s="66">
        <v>16</v>
      </c>
      <c r="CA57" s="66">
        <v>337</v>
      </c>
      <c r="CB57" s="66">
        <v>487</v>
      </c>
      <c r="CC57" s="66">
        <v>0</v>
      </c>
      <c r="CD57" s="66">
        <v>716</v>
      </c>
      <c r="CE57" s="66">
        <v>1004</v>
      </c>
      <c r="CF57" s="66">
        <v>270</v>
      </c>
      <c r="CG57" s="556">
        <v>89</v>
      </c>
      <c r="CH57" s="66">
        <v>45</v>
      </c>
      <c r="CI57" s="66">
        <v>328</v>
      </c>
      <c r="CJ57" s="66">
        <v>1170</v>
      </c>
      <c r="CK57" s="66">
        <v>21</v>
      </c>
      <c r="CL57" s="66">
        <v>34</v>
      </c>
      <c r="CM57" s="66">
        <v>35</v>
      </c>
      <c r="CN57" s="66">
        <v>0</v>
      </c>
      <c r="CO57" s="66">
        <v>412</v>
      </c>
      <c r="CP57" s="66">
        <v>960</v>
      </c>
      <c r="CQ57" s="66">
        <v>1186</v>
      </c>
      <c r="CR57" s="66">
        <v>1746</v>
      </c>
      <c r="CS57" s="66">
        <v>2479</v>
      </c>
      <c r="CT57" s="66">
        <v>3004</v>
      </c>
      <c r="CU57" s="66">
        <v>3005</v>
      </c>
      <c r="CV57" s="66">
        <v>3005</v>
      </c>
      <c r="CW57" s="66">
        <v>2567</v>
      </c>
      <c r="CX57" s="66">
        <v>3145</v>
      </c>
      <c r="CY57" s="66">
        <v>1556</v>
      </c>
      <c r="CZ57" s="66">
        <v>1813</v>
      </c>
      <c r="DA57" s="66">
        <v>1654</v>
      </c>
      <c r="DB57" s="66">
        <v>1658</v>
      </c>
      <c r="DC57" s="66">
        <v>2154</v>
      </c>
      <c r="DD57" s="66">
        <v>2141</v>
      </c>
      <c r="DE57" s="66">
        <v>1316</v>
      </c>
      <c r="DF57" s="66">
        <v>448</v>
      </c>
      <c r="DG57" s="66">
        <v>0</v>
      </c>
      <c r="DH57" s="66">
        <v>0</v>
      </c>
      <c r="DI57" s="66">
        <v>458</v>
      </c>
      <c r="DJ57" s="66">
        <v>1113</v>
      </c>
      <c r="DK57" s="66">
        <v>1243</v>
      </c>
      <c r="DL57" s="66">
        <v>1337</v>
      </c>
      <c r="DM57" s="66">
        <v>1068</v>
      </c>
      <c r="DN57" s="66">
        <v>1464</v>
      </c>
      <c r="DO57" s="66">
        <v>566</v>
      </c>
      <c r="DP57" s="66">
        <v>1158</v>
      </c>
      <c r="DQ57" s="66">
        <v>1427</v>
      </c>
      <c r="DR57" s="66">
        <v>2443</v>
      </c>
      <c r="DS57" s="66">
        <v>2784</v>
      </c>
      <c r="DT57" s="66">
        <v>2278</v>
      </c>
      <c r="DU57" s="66">
        <v>2696</v>
      </c>
      <c r="DV57" s="66">
        <v>2571</v>
      </c>
      <c r="DW57" s="66">
        <v>2793</v>
      </c>
      <c r="DX57" s="66">
        <v>2907</v>
      </c>
      <c r="DY57" s="66">
        <v>3183</v>
      </c>
      <c r="DZ57" s="66">
        <v>3851</v>
      </c>
      <c r="EA57" s="66">
        <v>1902</v>
      </c>
      <c r="EB57" s="66">
        <v>1664</v>
      </c>
      <c r="EC57" s="66">
        <v>2212</v>
      </c>
      <c r="ED57" s="66">
        <v>2211</v>
      </c>
      <c r="EE57" s="66">
        <v>2211</v>
      </c>
      <c r="EF57" s="66">
        <v>436</v>
      </c>
      <c r="EG57" s="66">
        <v>1453</v>
      </c>
      <c r="EH57" s="66">
        <v>2942</v>
      </c>
      <c r="EI57" s="66">
        <v>2484</v>
      </c>
      <c r="EJ57" s="66">
        <v>2352</v>
      </c>
      <c r="EK57" s="66">
        <v>2292</v>
      </c>
      <c r="EL57" s="66">
        <v>750</v>
      </c>
      <c r="EM57" s="66">
        <v>390</v>
      </c>
      <c r="EN57" s="66">
        <v>1287</v>
      </c>
      <c r="EO57" s="66">
        <v>2550</v>
      </c>
      <c r="EP57" s="66">
        <v>2717</v>
      </c>
      <c r="EQ57" s="66">
        <v>2064</v>
      </c>
      <c r="ER57" s="66">
        <v>1664</v>
      </c>
      <c r="ES57" s="66">
        <v>1664</v>
      </c>
      <c r="ET57" s="66">
        <v>1722</v>
      </c>
      <c r="EU57" s="292">
        <v>45462</v>
      </c>
      <c r="EV57" s="66">
        <v>1349</v>
      </c>
      <c r="EW57" s="66">
        <v>1442</v>
      </c>
      <c r="EX57" s="66">
        <v>696</v>
      </c>
      <c r="EY57" s="66">
        <v>696</v>
      </c>
      <c r="EZ57" s="66">
        <v>696</v>
      </c>
      <c r="FA57" s="66">
        <v>806</v>
      </c>
      <c r="FB57" s="66">
        <v>954</v>
      </c>
      <c r="FC57" s="66">
        <v>758</v>
      </c>
      <c r="FD57" s="66">
        <v>981</v>
      </c>
      <c r="FE57" s="66">
        <v>1030</v>
      </c>
      <c r="FF57" s="66">
        <v>1127</v>
      </c>
      <c r="FG57" s="66">
        <v>1125</v>
      </c>
      <c r="FH57" s="66">
        <v>1399</v>
      </c>
      <c r="FI57" s="66">
        <v>1363</v>
      </c>
      <c r="FJ57" s="66">
        <v>1746</v>
      </c>
      <c r="FK57" s="66">
        <v>3426</v>
      </c>
      <c r="FL57" s="66">
        <v>2379</v>
      </c>
      <c r="FM57" s="66">
        <v>3339</v>
      </c>
      <c r="FN57" s="66">
        <v>3082</v>
      </c>
      <c r="FO57" s="66">
        <v>2969</v>
      </c>
      <c r="FP57" s="66">
        <v>3453</v>
      </c>
      <c r="FQ57" s="66">
        <v>868</v>
      </c>
      <c r="FR57" s="66">
        <v>1216</v>
      </c>
      <c r="FS57" s="66">
        <v>869</v>
      </c>
      <c r="FT57" s="66">
        <v>1103</v>
      </c>
      <c r="FU57" s="66"/>
      <c r="FV57" s="66">
        <v>914</v>
      </c>
      <c r="FW57" s="66">
        <v>209</v>
      </c>
      <c r="FX57" s="66">
        <v>135</v>
      </c>
      <c r="FY57" s="66">
        <v>364</v>
      </c>
      <c r="FZ57" s="66">
        <v>88</v>
      </c>
      <c r="GA57" s="66">
        <v>61</v>
      </c>
      <c r="GB57" s="66">
        <v>237</v>
      </c>
      <c r="GC57" s="66">
        <v>577</v>
      </c>
      <c r="GD57" s="66">
        <v>145</v>
      </c>
      <c r="GE57" s="66">
        <v>333</v>
      </c>
      <c r="GF57" s="66">
        <v>490</v>
      </c>
      <c r="GG57" s="66">
        <v>403</v>
      </c>
      <c r="GH57" s="66">
        <v>799</v>
      </c>
      <c r="GI57" s="66">
        <v>254</v>
      </c>
      <c r="GJ57" s="66">
        <v>531</v>
      </c>
      <c r="GK57" s="66">
        <v>1235</v>
      </c>
      <c r="GL57" s="66">
        <v>1429</v>
      </c>
      <c r="GM57" s="66">
        <v>1845</v>
      </c>
      <c r="GN57" s="66">
        <v>2473</v>
      </c>
      <c r="GO57" s="66">
        <v>1760</v>
      </c>
      <c r="GP57" s="66">
        <v>2113</v>
      </c>
      <c r="GQ57" s="66">
        <v>2724</v>
      </c>
      <c r="GR57" s="66">
        <v>1483</v>
      </c>
      <c r="GS57" s="66">
        <v>697</v>
      </c>
      <c r="GT57" s="66">
        <v>413</v>
      </c>
      <c r="GU57" s="66">
        <v>318</v>
      </c>
      <c r="GV57" s="66">
        <v>529</v>
      </c>
      <c r="GW57" s="66">
        <v>521</v>
      </c>
      <c r="GX57" s="66">
        <v>897</v>
      </c>
      <c r="GY57" s="66">
        <v>1456</v>
      </c>
      <c r="GZ57" s="66">
        <v>2111</v>
      </c>
      <c r="HA57" s="66">
        <v>2774</v>
      </c>
      <c r="HB57" s="66">
        <v>2783</v>
      </c>
      <c r="HC57" s="66">
        <v>3061</v>
      </c>
      <c r="HD57" s="66">
        <v>3061</v>
      </c>
      <c r="HE57" s="66">
        <v>3090</v>
      </c>
      <c r="HF57" s="66">
        <v>2834</v>
      </c>
      <c r="HG57" s="66">
        <v>2912</v>
      </c>
      <c r="HH57" s="66">
        <v>2141</v>
      </c>
      <c r="HI57" s="66">
        <v>628</v>
      </c>
      <c r="HJ57" s="66">
        <v>600</v>
      </c>
      <c r="HK57" s="66">
        <v>600</v>
      </c>
      <c r="HL57" s="66">
        <v>706</v>
      </c>
      <c r="HM57" s="66">
        <v>569</v>
      </c>
      <c r="HN57" s="66">
        <v>618</v>
      </c>
      <c r="HO57" s="66">
        <v>376</v>
      </c>
      <c r="HP57" s="66">
        <v>1089</v>
      </c>
      <c r="HQ57" s="66">
        <v>1505</v>
      </c>
      <c r="HR57" s="66">
        <v>1492</v>
      </c>
      <c r="HS57" s="66">
        <v>2459</v>
      </c>
      <c r="HT57" s="66">
        <v>1592</v>
      </c>
      <c r="HU57" s="66">
        <v>2330</v>
      </c>
      <c r="HV57" s="66">
        <v>2545</v>
      </c>
      <c r="HW57" s="66">
        <v>2283</v>
      </c>
      <c r="HX57" s="66">
        <v>1638</v>
      </c>
      <c r="HY57" s="66">
        <v>574</v>
      </c>
      <c r="HZ57" s="66">
        <v>618</v>
      </c>
      <c r="IA57" s="66">
        <v>930</v>
      </c>
      <c r="IB57" s="66">
        <v>857</v>
      </c>
      <c r="IC57" s="66">
        <v>877</v>
      </c>
      <c r="ID57" s="66">
        <v>486</v>
      </c>
      <c r="IE57" s="66">
        <v>1217</v>
      </c>
      <c r="IF57" s="66">
        <v>1169</v>
      </c>
      <c r="IG57" s="66">
        <v>2276</v>
      </c>
      <c r="IH57" s="66">
        <v>1638</v>
      </c>
      <c r="II57" s="66">
        <v>950</v>
      </c>
      <c r="IJ57" s="66">
        <v>688</v>
      </c>
      <c r="IK57" s="66">
        <v>1369</v>
      </c>
      <c r="IL57" s="66">
        <v>2114</v>
      </c>
      <c r="IM57" s="66">
        <v>176</v>
      </c>
      <c r="IN57" s="66">
        <v>218</v>
      </c>
      <c r="IO57" s="66">
        <v>349</v>
      </c>
      <c r="IP57" s="66">
        <v>771</v>
      </c>
      <c r="IQ57" s="66">
        <v>499</v>
      </c>
      <c r="IR57" s="66">
        <v>941</v>
      </c>
      <c r="IS57" s="66">
        <v>941</v>
      </c>
      <c r="IT57" s="66">
        <v>1037</v>
      </c>
      <c r="IU57" s="66">
        <v>1303</v>
      </c>
      <c r="IV57" s="66">
        <v>951</v>
      </c>
      <c r="IW57" s="66">
        <v>1366</v>
      </c>
      <c r="IX57" s="66">
        <v>2215</v>
      </c>
      <c r="IY57" s="66">
        <v>2107</v>
      </c>
      <c r="IZ57" s="66">
        <v>1844</v>
      </c>
      <c r="JA57" s="66">
        <v>1844</v>
      </c>
      <c r="JB57" s="66">
        <v>1666</v>
      </c>
      <c r="JC57" s="66">
        <v>2507</v>
      </c>
      <c r="JD57" s="66">
        <v>3115</v>
      </c>
      <c r="JE57" s="66">
        <v>2618</v>
      </c>
      <c r="JF57" s="66">
        <v>1696</v>
      </c>
      <c r="JG57" s="66">
        <v>1308</v>
      </c>
      <c r="JH57" s="66">
        <v>1315</v>
      </c>
      <c r="JI57" s="66">
        <v>815</v>
      </c>
      <c r="JJ57" s="66">
        <v>878</v>
      </c>
      <c r="JK57" s="66">
        <v>825</v>
      </c>
      <c r="JL57" s="66">
        <v>552</v>
      </c>
      <c r="JM57" s="66">
        <v>198</v>
      </c>
      <c r="JN57" s="66">
        <v>160</v>
      </c>
      <c r="JO57" s="66">
        <v>189</v>
      </c>
      <c r="JP57" s="66">
        <v>1100</v>
      </c>
      <c r="JQ57" s="66">
        <v>1039</v>
      </c>
      <c r="JR57" s="66">
        <v>2356</v>
      </c>
      <c r="JS57" s="66">
        <v>782</v>
      </c>
      <c r="JT57" s="66">
        <v>744</v>
      </c>
      <c r="JU57" s="66">
        <v>1301</v>
      </c>
      <c r="JV57" s="66">
        <v>747</v>
      </c>
      <c r="JW57" s="66">
        <v>929</v>
      </c>
      <c r="JX57" s="66">
        <v>875</v>
      </c>
      <c r="JY57" s="66">
        <v>1476</v>
      </c>
      <c r="JZ57" s="66">
        <v>749</v>
      </c>
      <c r="KA57" s="66">
        <v>555</v>
      </c>
      <c r="KB57" s="66">
        <v>264</v>
      </c>
      <c r="KC57" s="66">
        <v>98</v>
      </c>
      <c r="KD57" s="66">
        <v>1289</v>
      </c>
      <c r="KE57" s="66">
        <v>1216</v>
      </c>
      <c r="KF57" s="66">
        <v>1744</v>
      </c>
      <c r="KG57" s="66">
        <v>417</v>
      </c>
      <c r="KH57" s="66">
        <v>783</v>
      </c>
      <c r="KI57" s="66">
        <v>845</v>
      </c>
      <c r="KJ57" s="66">
        <v>1325</v>
      </c>
      <c r="KK57" s="66">
        <v>2296</v>
      </c>
      <c r="KL57" s="66">
        <v>1901</v>
      </c>
      <c r="KM57" s="66">
        <v>1737</v>
      </c>
      <c r="KN57" s="1080"/>
      <c r="KO57" s="66">
        <v>701</v>
      </c>
      <c r="KP57" s="66">
        <v>1277</v>
      </c>
      <c r="KQ57" s="66">
        <v>960</v>
      </c>
      <c r="KR57" s="66">
        <v>910</v>
      </c>
      <c r="KS57" s="66">
        <v>1978</v>
      </c>
      <c r="KT57" s="66">
        <v>1685</v>
      </c>
      <c r="KU57" s="66">
        <v>1149</v>
      </c>
      <c r="KV57" s="66">
        <v>206</v>
      </c>
      <c r="KW57" s="66">
        <v>524</v>
      </c>
      <c r="KX57" s="66">
        <v>1553</v>
      </c>
      <c r="KY57" s="66">
        <v>419</v>
      </c>
      <c r="KZ57" s="66">
        <v>2635</v>
      </c>
      <c r="LA57" s="66">
        <v>2008</v>
      </c>
      <c r="LB57" s="66">
        <v>645</v>
      </c>
      <c r="LC57" s="66">
        <v>510</v>
      </c>
      <c r="LD57" s="66">
        <v>0</v>
      </c>
      <c r="LE57" s="66">
        <v>0</v>
      </c>
      <c r="LF57" s="66">
        <v>1000</v>
      </c>
      <c r="LG57" s="66">
        <v>1266</v>
      </c>
      <c r="LH57" s="66">
        <v>854</v>
      </c>
      <c r="LI57" s="66">
        <v>2620</v>
      </c>
      <c r="LJ57" s="66">
        <v>2848</v>
      </c>
      <c r="LK57" s="66">
        <v>246</v>
      </c>
      <c r="LL57" s="66">
        <v>314</v>
      </c>
      <c r="LM57" s="66">
        <v>1050</v>
      </c>
      <c r="LN57" s="1114"/>
      <c r="LO57" s="1114"/>
      <c r="LP57" s="66">
        <v>1652</v>
      </c>
      <c r="LQ57" s="66">
        <v>1360</v>
      </c>
      <c r="LR57" s="66">
        <v>1643</v>
      </c>
      <c r="LS57" s="66">
        <v>1487</v>
      </c>
      <c r="LT57" s="66">
        <v>1143</v>
      </c>
      <c r="LU57" s="1130"/>
      <c r="LV57" s="1130"/>
      <c r="LW57" s="66">
        <v>466</v>
      </c>
      <c r="LX57" s="66">
        <v>1114</v>
      </c>
      <c r="LY57" s="556">
        <v>1190</v>
      </c>
      <c r="LZ57" s="556">
        <v>590</v>
      </c>
      <c r="MA57" s="1140"/>
      <c r="MB57" s="556">
        <v>33</v>
      </c>
      <c r="MC57" s="556">
        <v>221</v>
      </c>
      <c r="MD57" s="556">
        <v>237</v>
      </c>
      <c r="ME57" s="556">
        <v>517</v>
      </c>
      <c r="MF57" s="556">
        <v>945</v>
      </c>
      <c r="MG57" s="556">
        <v>1439</v>
      </c>
      <c r="MH57" s="556">
        <v>2091</v>
      </c>
      <c r="MI57" s="556">
        <v>1247</v>
      </c>
      <c r="MJ57" s="556">
        <v>1186</v>
      </c>
      <c r="MK57" s="556">
        <v>3168</v>
      </c>
      <c r="ML57" s="556">
        <v>3746</v>
      </c>
      <c r="MM57" s="556">
        <v>3294</v>
      </c>
      <c r="MN57" s="556">
        <v>3009</v>
      </c>
      <c r="MO57" s="556">
        <v>3412</v>
      </c>
      <c r="MP57" s="556">
        <v>5261</v>
      </c>
      <c r="MQ57" s="556">
        <v>4520</v>
      </c>
      <c r="MR57" s="556">
        <v>3296</v>
      </c>
      <c r="MS57" s="556">
        <v>2550</v>
      </c>
      <c r="MT57" s="556">
        <v>783</v>
      </c>
      <c r="MU57" s="556">
        <v>668</v>
      </c>
      <c r="MV57" s="556">
        <v>736</v>
      </c>
      <c r="MW57" s="556">
        <v>586</v>
      </c>
      <c r="MX57" s="556">
        <v>1170</v>
      </c>
      <c r="MY57" s="556">
        <v>985</v>
      </c>
      <c r="MZ57" s="556">
        <v>494</v>
      </c>
      <c r="NA57" s="556">
        <v>358</v>
      </c>
    </row>
    <row r="58" spans="1:365" ht="15" customHeight="1">
      <c r="A58" s="389" t="s">
        <v>1210</v>
      </c>
      <c r="B58" s="334">
        <v>45326</v>
      </c>
      <c r="C58" s="339">
        <v>45326</v>
      </c>
      <c r="D58" s="334">
        <v>45328</v>
      </c>
      <c r="E58" s="339">
        <v>45328</v>
      </c>
      <c r="F58" s="339">
        <v>45328</v>
      </c>
      <c r="G58" s="334">
        <v>45328</v>
      </c>
      <c r="H58" s="334">
        <v>45329</v>
      </c>
      <c r="I58" s="334">
        <v>45333</v>
      </c>
      <c r="J58" s="334">
        <v>45333</v>
      </c>
      <c r="K58" s="334">
        <v>45335</v>
      </c>
      <c r="L58" s="339">
        <v>45336</v>
      </c>
      <c r="M58" s="334">
        <v>45337</v>
      </c>
      <c r="N58" s="290" t="s">
        <v>643</v>
      </c>
      <c r="O58" s="290" t="s">
        <v>643</v>
      </c>
      <c r="P58" s="334">
        <v>45340</v>
      </c>
      <c r="Q58" s="334">
        <v>45340</v>
      </c>
      <c r="R58" s="339">
        <v>45340</v>
      </c>
      <c r="S58" s="334">
        <v>45340</v>
      </c>
      <c r="T58" s="334">
        <v>45342</v>
      </c>
      <c r="U58" s="334" t="s">
        <v>643</v>
      </c>
      <c r="V58" s="290" t="s">
        <v>643</v>
      </c>
      <c r="W58" s="334">
        <v>45347</v>
      </c>
      <c r="X58" s="334">
        <v>45347</v>
      </c>
      <c r="Y58" s="334">
        <v>45347</v>
      </c>
      <c r="Z58" s="334">
        <v>45347</v>
      </c>
      <c r="AA58" s="334">
        <v>45347</v>
      </c>
      <c r="AB58" s="290" t="s">
        <v>643</v>
      </c>
      <c r="AC58" s="334">
        <v>45353</v>
      </c>
      <c r="AD58" s="334">
        <v>45353</v>
      </c>
      <c r="AE58" s="334">
        <v>45353</v>
      </c>
      <c r="AF58" s="334">
        <v>45353</v>
      </c>
      <c r="AG58" s="334">
        <v>45356</v>
      </c>
      <c r="AH58" s="290"/>
      <c r="AI58" s="334">
        <v>45358</v>
      </c>
      <c r="AJ58" s="334">
        <v>45358</v>
      </c>
      <c r="AK58" s="334">
        <v>45359</v>
      </c>
      <c r="AL58" s="339">
        <v>45359</v>
      </c>
      <c r="AM58" s="339">
        <v>45363</v>
      </c>
      <c r="AN58" s="339">
        <v>45365</v>
      </c>
      <c r="AO58" s="339">
        <v>45365</v>
      </c>
      <c r="AP58" s="334">
        <v>45365</v>
      </c>
      <c r="AQ58" s="334">
        <v>45367</v>
      </c>
      <c r="AR58" s="334">
        <v>45367</v>
      </c>
      <c r="AS58" s="334">
        <v>45367</v>
      </c>
      <c r="AT58" s="339">
        <v>45367</v>
      </c>
      <c r="AU58" s="339">
        <v>45370</v>
      </c>
      <c r="AV58" s="339">
        <v>45371</v>
      </c>
      <c r="AW58" s="334">
        <v>45371</v>
      </c>
      <c r="AX58" s="334">
        <v>45371</v>
      </c>
      <c r="AY58" s="334">
        <v>45371</v>
      </c>
      <c r="AZ58" s="334">
        <v>45371</v>
      </c>
      <c r="BA58" s="339">
        <v>45371</v>
      </c>
      <c r="BB58" s="290"/>
      <c r="BC58" s="290"/>
      <c r="BD58" s="334">
        <v>45378</v>
      </c>
      <c r="BE58" s="334">
        <v>45378</v>
      </c>
      <c r="BF58" s="334">
        <v>45378</v>
      </c>
      <c r="BG58" s="334">
        <v>45378</v>
      </c>
      <c r="BH58" s="334">
        <v>45383</v>
      </c>
      <c r="BI58" s="339">
        <v>45383</v>
      </c>
      <c r="BJ58" s="339">
        <v>45383</v>
      </c>
      <c r="BK58" s="334">
        <v>45383</v>
      </c>
      <c r="BL58" s="334">
        <v>45383</v>
      </c>
      <c r="BM58" s="334">
        <v>45383</v>
      </c>
      <c r="BN58" s="334">
        <v>45383</v>
      </c>
      <c r="BO58" s="334">
        <v>45383</v>
      </c>
      <c r="BP58" s="334">
        <v>45383</v>
      </c>
      <c r="BQ58" s="339">
        <v>45390</v>
      </c>
      <c r="BR58" s="334">
        <v>45390</v>
      </c>
      <c r="BS58" s="334">
        <v>45393</v>
      </c>
      <c r="BT58" s="334">
        <v>45393</v>
      </c>
      <c r="BU58" s="339">
        <v>45393</v>
      </c>
      <c r="BV58" s="334">
        <v>45393</v>
      </c>
      <c r="BW58" s="339">
        <v>45397</v>
      </c>
      <c r="BX58" s="339">
        <v>45399</v>
      </c>
      <c r="BY58" s="334">
        <v>45400</v>
      </c>
      <c r="BZ58" s="334">
        <v>45400</v>
      </c>
      <c r="CA58" s="334">
        <v>45400</v>
      </c>
      <c r="CB58" s="334">
        <v>45400</v>
      </c>
      <c r="CC58" s="339">
        <v>45405</v>
      </c>
      <c r="CD58" s="339">
        <v>45405</v>
      </c>
      <c r="CE58" s="339">
        <v>45405</v>
      </c>
      <c r="CF58" s="339">
        <v>45405</v>
      </c>
      <c r="CG58" s="339">
        <v>45406</v>
      </c>
      <c r="CH58" s="339">
        <v>45406</v>
      </c>
      <c r="CI58" s="339">
        <v>45411</v>
      </c>
      <c r="CJ58" s="339">
        <v>45411</v>
      </c>
      <c r="CK58" s="339">
        <v>45413</v>
      </c>
      <c r="CL58" s="339">
        <v>45411</v>
      </c>
      <c r="CM58" s="334">
        <v>45413</v>
      </c>
      <c r="CN58" s="290" t="s">
        <v>643</v>
      </c>
      <c r="CO58" s="334">
        <v>45417</v>
      </c>
      <c r="CP58" s="334">
        <v>45417</v>
      </c>
      <c r="CQ58" s="339">
        <v>45417</v>
      </c>
      <c r="CR58" s="339">
        <v>45417</v>
      </c>
      <c r="CS58" s="339">
        <v>45417</v>
      </c>
      <c r="CT58" s="334">
        <v>45417</v>
      </c>
      <c r="CU58" s="334">
        <v>45417</v>
      </c>
      <c r="CV58" s="655">
        <v>45417</v>
      </c>
      <c r="CW58" s="334">
        <v>45417</v>
      </c>
      <c r="CX58" s="339">
        <v>45417</v>
      </c>
      <c r="CY58" s="334">
        <v>45417</v>
      </c>
      <c r="CZ58" s="339">
        <v>45417</v>
      </c>
      <c r="DA58" s="334">
        <v>45421</v>
      </c>
      <c r="DB58" s="334">
        <v>45421</v>
      </c>
      <c r="DC58" s="334">
        <v>45421</v>
      </c>
      <c r="DD58" s="334">
        <v>45421</v>
      </c>
      <c r="DE58" s="339">
        <v>45427</v>
      </c>
      <c r="DF58" s="339">
        <v>45426</v>
      </c>
      <c r="DG58" s="334">
        <v>45435</v>
      </c>
      <c r="DH58" s="290" t="s">
        <v>643</v>
      </c>
      <c r="DI58" s="334">
        <v>45437</v>
      </c>
      <c r="DJ58" s="334">
        <v>45437</v>
      </c>
      <c r="DK58" s="334">
        <v>45437</v>
      </c>
      <c r="DL58" s="339">
        <v>45433</v>
      </c>
      <c r="DM58" s="339">
        <v>45433</v>
      </c>
      <c r="DN58" s="339">
        <v>45437</v>
      </c>
      <c r="DO58" s="334">
        <v>45441</v>
      </c>
      <c r="DP58" s="334">
        <v>45441</v>
      </c>
      <c r="DQ58" s="334">
        <v>45441</v>
      </c>
      <c r="DR58" s="339">
        <v>45441</v>
      </c>
      <c r="DS58" s="339">
        <v>45444</v>
      </c>
      <c r="DT58" s="339">
        <v>45444</v>
      </c>
      <c r="DU58" s="339">
        <v>45448</v>
      </c>
      <c r="DV58" s="334">
        <v>45078</v>
      </c>
      <c r="DW58" s="334">
        <v>45078</v>
      </c>
      <c r="DX58" s="334">
        <v>45078</v>
      </c>
      <c r="DY58" s="339">
        <v>45444</v>
      </c>
      <c r="DZ58" s="339">
        <v>45444</v>
      </c>
      <c r="EA58" s="339">
        <v>45444</v>
      </c>
      <c r="EB58" s="339">
        <v>45444</v>
      </c>
      <c r="EC58" s="334">
        <v>45444</v>
      </c>
      <c r="ED58" s="334">
        <v>45444</v>
      </c>
      <c r="EE58" s="334">
        <v>45444</v>
      </c>
      <c r="EF58" s="334">
        <v>45444</v>
      </c>
      <c r="EG58" s="339">
        <v>45447</v>
      </c>
      <c r="EH58" s="339">
        <v>45460</v>
      </c>
      <c r="EI58" s="339">
        <v>45460</v>
      </c>
      <c r="EJ58" s="334">
        <v>45460</v>
      </c>
      <c r="EK58" s="334">
        <v>45460</v>
      </c>
      <c r="EL58" s="334">
        <v>45460</v>
      </c>
      <c r="EM58" s="339">
        <v>45460</v>
      </c>
      <c r="EN58" s="339">
        <v>45462</v>
      </c>
      <c r="EO58" s="339">
        <v>45462</v>
      </c>
      <c r="EP58" s="339">
        <v>45462</v>
      </c>
      <c r="EQ58" s="334">
        <v>45462</v>
      </c>
      <c r="ER58" s="334">
        <v>45462</v>
      </c>
      <c r="ES58" s="334">
        <v>45462</v>
      </c>
      <c r="ET58" s="334">
        <v>45462</v>
      </c>
      <c r="EU58" s="290">
        <v>1321</v>
      </c>
      <c r="EV58" s="339">
        <v>45462</v>
      </c>
      <c r="EW58" s="339">
        <v>45462</v>
      </c>
      <c r="EX58" s="334">
        <v>45462</v>
      </c>
      <c r="EY58" s="334">
        <v>45462</v>
      </c>
      <c r="EZ58" s="334">
        <v>45462</v>
      </c>
      <c r="FA58" s="334">
        <v>45462</v>
      </c>
      <c r="FB58" s="334">
        <v>45462</v>
      </c>
      <c r="FC58" s="339">
        <v>45467</v>
      </c>
      <c r="FD58" s="339">
        <v>45474</v>
      </c>
      <c r="FE58" s="334">
        <v>45474</v>
      </c>
      <c r="FF58" s="334">
        <v>45474</v>
      </c>
      <c r="FG58" s="334">
        <v>45474</v>
      </c>
      <c r="FH58" s="339">
        <v>45474</v>
      </c>
      <c r="FI58" s="339">
        <v>45474</v>
      </c>
      <c r="FJ58" s="339">
        <v>45474</v>
      </c>
      <c r="FK58" s="339">
        <v>45474</v>
      </c>
      <c r="FL58" s="334">
        <v>45474</v>
      </c>
      <c r="FM58" s="334">
        <v>45474</v>
      </c>
      <c r="FN58" s="334">
        <v>45474</v>
      </c>
      <c r="FO58" s="339">
        <v>45474</v>
      </c>
      <c r="FP58" s="339">
        <v>45474</v>
      </c>
      <c r="FQ58" s="339">
        <v>45474</v>
      </c>
      <c r="FR58" s="339">
        <v>45474</v>
      </c>
      <c r="FS58" s="334">
        <v>45474</v>
      </c>
      <c r="FT58" s="334">
        <v>45474</v>
      </c>
      <c r="FU58" s="334"/>
      <c r="FV58" s="334">
        <v>45474</v>
      </c>
      <c r="FW58" s="334">
        <v>45480</v>
      </c>
      <c r="FX58" s="339">
        <v>45482</v>
      </c>
      <c r="FY58" s="339">
        <v>45505</v>
      </c>
      <c r="FZ58" s="334">
        <v>45506</v>
      </c>
      <c r="GA58" s="334">
        <v>45506</v>
      </c>
      <c r="GB58" s="334">
        <v>45506</v>
      </c>
      <c r="GC58" s="334">
        <v>45506</v>
      </c>
      <c r="GD58" s="339">
        <v>45506</v>
      </c>
      <c r="GE58" s="339">
        <v>45506</v>
      </c>
      <c r="GF58" s="339">
        <v>45506</v>
      </c>
      <c r="GG58" s="334">
        <v>45506</v>
      </c>
      <c r="GH58" s="334">
        <v>45506</v>
      </c>
      <c r="GI58" s="334">
        <v>45506</v>
      </c>
      <c r="GJ58" s="334">
        <v>45506</v>
      </c>
      <c r="GK58" s="339">
        <v>45510</v>
      </c>
      <c r="GL58" s="339">
        <v>45506</v>
      </c>
      <c r="GM58" s="334">
        <v>45509</v>
      </c>
      <c r="GN58" s="334">
        <v>45509</v>
      </c>
      <c r="GO58" s="334">
        <v>45510</v>
      </c>
      <c r="GP58" s="334">
        <v>45509</v>
      </c>
      <c r="GQ58" s="334">
        <v>45509</v>
      </c>
      <c r="GR58" s="339">
        <v>45514</v>
      </c>
      <c r="GS58" s="339">
        <v>45514</v>
      </c>
      <c r="GT58" s="339">
        <v>45514</v>
      </c>
      <c r="GU58" s="334">
        <v>45514</v>
      </c>
      <c r="GV58" s="334">
        <v>45514</v>
      </c>
      <c r="GW58" s="334">
        <v>45514</v>
      </c>
      <c r="GX58" s="334">
        <v>45514</v>
      </c>
      <c r="GY58" s="339">
        <v>45516</v>
      </c>
      <c r="GZ58" s="339">
        <v>45516</v>
      </c>
      <c r="HA58" s="339">
        <v>45516</v>
      </c>
      <c r="HB58" s="334">
        <v>45516</v>
      </c>
      <c r="HC58" s="334">
        <v>45516</v>
      </c>
      <c r="HD58" s="334">
        <v>45516</v>
      </c>
      <c r="HE58" s="334">
        <v>45516</v>
      </c>
      <c r="HF58" s="339">
        <v>45516</v>
      </c>
      <c r="HG58" s="339">
        <v>45516</v>
      </c>
      <c r="HH58" s="339">
        <v>45518</v>
      </c>
      <c r="HI58" s="334">
        <v>45516</v>
      </c>
      <c r="HJ58" s="334">
        <v>45516</v>
      </c>
      <c r="HK58" s="334">
        <v>45516</v>
      </c>
      <c r="HL58" s="334">
        <v>45516</v>
      </c>
      <c r="HM58" s="339">
        <v>45516</v>
      </c>
      <c r="HN58" s="339">
        <v>45516</v>
      </c>
      <c r="HO58" s="339">
        <v>45545</v>
      </c>
      <c r="HP58" s="334">
        <v>45545</v>
      </c>
      <c r="HQ58" s="334">
        <v>45545</v>
      </c>
      <c r="HR58" s="334">
        <v>45545</v>
      </c>
      <c r="HS58" s="339">
        <v>45545</v>
      </c>
      <c r="HT58" s="339">
        <v>45514</v>
      </c>
      <c r="HU58" s="339">
        <v>45517</v>
      </c>
      <c r="HV58" s="334">
        <v>45546</v>
      </c>
      <c r="HW58" s="339">
        <v>45546</v>
      </c>
      <c r="HX58" s="339">
        <v>45546</v>
      </c>
      <c r="HY58" s="339">
        <v>45546</v>
      </c>
      <c r="HZ58" s="339">
        <v>45547</v>
      </c>
      <c r="IA58" s="339">
        <v>45547</v>
      </c>
      <c r="IB58" s="339">
        <v>45548</v>
      </c>
      <c r="IC58" s="339">
        <v>45548</v>
      </c>
      <c r="ID58" s="334">
        <v>45548</v>
      </c>
      <c r="IE58" s="334">
        <v>45551</v>
      </c>
      <c r="IF58" s="334">
        <v>45553</v>
      </c>
      <c r="IG58" s="334">
        <v>45553</v>
      </c>
      <c r="IH58" s="339">
        <v>45558</v>
      </c>
      <c r="II58" s="339">
        <v>45553</v>
      </c>
      <c r="IJ58" s="339">
        <v>45554</v>
      </c>
      <c r="IK58" s="334">
        <v>45564</v>
      </c>
      <c r="IL58" s="334">
        <v>45567</v>
      </c>
      <c r="IM58" s="334">
        <v>45567</v>
      </c>
      <c r="IN58" s="334">
        <v>45570</v>
      </c>
      <c r="IO58" s="339">
        <v>45571</v>
      </c>
      <c r="IP58" s="339">
        <v>45571</v>
      </c>
      <c r="IQ58" s="339">
        <v>45573</v>
      </c>
      <c r="IR58" s="334">
        <v>45571</v>
      </c>
      <c r="IS58" s="334">
        <v>45571</v>
      </c>
      <c r="IT58" s="334">
        <v>45571</v>
      </c>
      <c r="IU58" s="334">
        <v>45571</v>
      </c>
      <c r="IV58" s="339">
        <v>45571</v>
      </c>
      <c r="IW58" s="339">
        <v>45571</v>
      </c>
      <c r="IX58" s="339">
        <v>45571</v>
      </c>
      <c r="IY58" s="339">
        <v>45571</v>
      </c>
      <c r="IZ58" s="339">
        <v>45571</v>
      </c>
      <c r="JA58" s="334">
        <v>45571</v>
      </c>
      <c r="JB58" s="339">
        <v>45580</v>
      </c>
      <c r="JC58" s="339">
        <v>45571</v>
      </c>
      <c r="JD58" s="339">
        <v>45571</v>
      </c>
      <c r="JE58" s="334">
        <v>45571</v>
      </c>
      <c r="JF58" s="334">
        <v>45571</v>
      </c>
      <c r="JG58" s="334">
        <v>45571</v>
      </c>
      <c r="JH58" s="334">
        <v>45571</v>
      </c>
      <c r="JI58" s="334">
        <v>45587</v>
      </c>
      <c r="JJ58" s="339">
        <v>45587</v>
      </c>
      <c r="JK58" s="339">
        <v>45590</v>
      </c>
      <c r="JL58" s="292">
        <v>45596</v>
      </c>
      <c r="JM58" s="334">
        <v>45596</v>
      </c>
      <c r="JN58" s="334">
        <v>45596</v>
      </c>
      <c r="JO58" s="334">
        <v>45596</v>
      </c>
      <c r="JP58" s="334">
        <v>45596</v>
      </c>
      <c r="JQ58" s="339">
        <v>45596</v>
      </c>
      <c r="JR58" s="339">
        <v>45596</v>
      </c>
      <c r="JS58" s="339">
        <v>45596</v>
      </c>
      <c r="JT58" s="339">
        <v>45596</v>
      </c>
      <c r="JU58" s="334">
        <v>45602</v>
      </c>
      <c r="JV58" s="334">
        <v>45603</v>
      </c>
      <c r="JW58" s="339">
        <v>45603</v>
      </c>
      <c r="JX58" s="339">
        <v>45603</v>
      </c>
      <c r="JY58" s="339">
        <v>45605</v>
      </c>
      <c r="JZ58" s="339">
        <v>45608</v>
      </c>
      <c r="KA58" s="334">
        <v>45608</v>
      </c>
      <c r="KB58" s="334">
        <v>45610</v>
      </c>
      <c r="KC58" s="290">
        <v>114</v>
      </c>
      <c r="KD58" s="339">
        <v>45610</v>
      </c>
      <c r="KE58" s="339">
        <v>45613</v>
      </c>
      <c r="KF58" s="339">
        <v>45613</v>
      </c>
      <c r="KG58" s="339">
        <v>45613</v>
      </c>
      <c r="KH58" s="334">
        <v>45617</v>
      </c>
      <c r="KI58" s="334">
        <v>45617</v>
      </c>
      <c r="KJ58" s="334">
        <v>45620</v>
      </c>
      <c r="KK58" s="334">
        <v>45620</v>
      </c>
      <c r="KL58" s="339">
        <v>45621</v>
      </c>
      <c r="KM58" s="334">
        <v>45623</v>
      </c>
      <c r="KN58" s="1081"/>
      <c r="KO58" s="334">
        <v>45625</v>
      </c>
      <c r="KP58" s="334">
        <v>45626</v>
      </c>
      <c r="KQ58" s="334">
        <v>45627</v>
      </c>
      <c r="KR58" s="334">
        <v>45628</v>
      </c>
      <c r="KS58" s="334">
        <v>45629</v>
      </c>
      <c r="KT58" s="334">
        <v>45629</v>
      </c>
      <c r="KU58" s="290" t="s">
        <v>1211</v>
      </c>
      <c r="KV58" s="334">
        <v>45632</v>
      </c>
      <c r="KW58" s="334">
        <v>45633</v>
      </c>
      <c r="KX58" s="334">
        <v>45634</v>
      </c>
      <c r="KY58" s="334">
        <v>45634</v>
      </c>
      <c r="KZ58" s="334">
        <v>45636</v>
      </c>
      <c r="LA58" s="334">
        <v>45637</v>
      </c>
      <c r="LB58" s="339">
        <v>45636</v>
      </c>
      <c r="LC58" s="334">
        <v>45639</v>
      </c>
      <c r="LD58" s="290" t="s">
        <v>643</v>
      </c>
      <c r="LE58" s="290" t="s">
        <v>643</v>
      </c>
      <c r="LF58" s="334">
        <v>45642</v>
      </c>
      <c r="LG58" s="339">
        <v>45642</v>
      </c>
      <c r="LH58" s="339">
        <v>45642</v>
      </c>
      <c r="LI58" s="339">
        <v>45642</v>
      </c>
      <c r="LJ58" s="334">
        <v>45642</v>
      </c>
      <c r="LK58" s="334">
        <v>45642</v>
      </c>
      <c r="LL58" s="334">
        <v>45648</v>
      </c>
      <c r="LM58" s="339">
        <v>45648</v>
      </c>
      <c r="LN58" s="1121"/>
      <c r="LO58" s="1121"/>
      <c r="LP58" s="339">
        <v>45652</v>
      </c>
      <c r="LQ58" s="334">
        <v>45653</v>
      </c>
      <c r="LR58" s="334">
        <v>45654</v>
      </c>
      <c r="LS58" s="334">
        <v>45654</v>
      </c>
      <c r="LT58" s="334">
        <v>45656</v>
      </c>
      <c r="LU58" s="1137"/>
      <c r="LV58" s="1137"/>
      <c r="LW58" s="339">
        <v>46021</v>
      </c>
      <c r="LX58" s="334">
        <v>45660</v>
      </c>
      <c r="LY58" s="1139">
        <v>45661</v>
      </c>
      <c r="LZ58" s="1139">
        <v>45661</v>
      </c>
      <c r="MA58" s="1141"/>
      <c r="MB58" s="1151">
        <v>45661</v>
      </c>
      <c r="MC58" s="1139">
        <v>45665</v>
      </c>
      <c r="MD58" s="1139">
        <v>45665</v>
      </c>
      <c r="ME58" s="1139">
        <v>45667</v>
      </c>
      <c r="MF58" s="1139">
        <v>45667</v>
      </c>
      <c r="MG58" s="1139">
        <v>45669</v>
      </c>
      <c r="MH58" s="1139">
        <v>45669</v>
      </c>
      <c r="MI58" s="1139">
        <v>45669</v>
      </c>
      <c r="MJ58" s="1151">
        <v>45669</v>
      </c>
      <c r="MK58" s="1151">
        <v>45670</v>
      </c>
      <c r="ML58" s="1139">
        <v>45672</v>
      </c>
      <c r="MM58" s="1139">
        <v>45672</v>
      </c>
      <c r="MN58" s="1139">
        <v>45671</v>
      </c>
      <c r="MO58" s="1151">
        <v>45672</v>
      </c>
      <c r="MP58" s="1151">
        <v>45675</v>
      </c>
      <c r="MQ58" s="1151">
        <v>45675</v>
      </c>
      <c r="MR58" s="1151">
        <v>45675</v>
      </c>
      <c r="MS58" s="1139">
        <v>45676</v>
      </c>
      <c r="MT58" s="1139">
        <v>45676</v>
      </c>
      <c r="MU58" s="1139">
        <v>45681</v>
      </c>
      <c r="MV58" s="1139">
        <v>45684</v>
      </c>
      <c r="MW58" s="1139">
        <v>45684</v>
      </c>
      <c r="MX58" s="1139">
        <v>45685</v>
      </c>
      <c r="MY58" s="1139">
        <v>45686</v>
      </c>
      <c r="MZ58" s="1139">
        <v>45687</v>
      </c>
      <c r="NA58" s="1139">
        <v>45688</v>
      </c>
    </row>
    <row r="59" spans="1:365" ht="15" customHeight="1">
      <c r="A59" s="389" t="s">
        <v>1212</v>
      </c>
      <c r="B59" s="290">
        <v>0</v>
      </c>
      <c r="C59" s="290">
        <v>112</v>
      </c>
      <c r="D59" s="290">
        <v>384</v>
      </c>
      <c r="E59" s="290">
        <v>9</v>
      </c>
      <c r="F59" s="290">
        <v>5</v>
      </c>
      <c r="G59" s="290">
        <v>0</v>
      </c>
      <c r="H59" s="290">
        <v>4</v>
      </c>
      <c r="I59" s="290">
        <v>0</v>
      </c>
      <c r="J59" s="290">
        <v>10</v>
      </c>
      <c r="K59" s="290">
        <v>789</v>
      </c>
      <c r="L59" s="290">
        <v>366</v>
      </c>
      <c r="M59" s="290">
        <v>1</v>
      </c>
      <c r="N59" s="290">
        <v>0</v>
      </c>
      <c r="O59" s="290">
        <v>6</v>
      </c>
      <c r="P59" s="290">
        <v>23</v>
      </c>
      <c r="Q59" s="290">
        <v>4</v>
      </c>
      <c r="R59" s="290">
        <v>37</v>
      </c>
      <c r="S59" s="290">
        <v>832</v>
      </c>
      <c r="T59" s="290">
        <v>73</v>
      </c>
      <c r="U59" s="290">
        <v>12</v>
      </c>
      <c r="V59" s="290">
        <v>9</v>
      </c>
      <c r="W59" s="290">
        <v>9</v>
      </c>
      <c r="X59" s="290">
        <v>0</v>
      </c>
      <c r="Y59" s="290">
        <v>1</v>
      </c>
      <c r="Z59" s="290">
        <v>396</v>
      </c>
      <c r="AA59" s="290">
        <v>3</v>
      </c>
      <c r="AB59" s="290">
        <v>0</v>
      </c>
      <c r="AC59" s="290">
        <v>3</v>
      </c>
      <c r="AD59" s="290">
        <v>2</v>
      </c>
      <c r="AE59" s="290">
        <v>0</v>
      </c>
      <c r="AF59" s="290">
        <v>52</v>
      </c>
      <c r="AG59" s="290">
        <v>2</v>
      </c>
      <c r="AH59" s="290"/>
      <c r="AI59" s="290">
        <v>5</v>
      </c>
      <c r="AJ59" s="290">
        <v>0</v>
      </c>
      <c r="AK59" s="290">
        <v>24</v>
      </c>
      <c r="AL59" s="290">
        <v>2</v>
      </c>
      <c r="AM59" s="290">
        <v>1</v>
      </c>
      <c r="AN59" s="290">
        <v>275</v>
      </c>
      <c r="AO59" s="290">
        <v>22</v>
      </c>
      <c r="AP59" s="290">
        <v>0</v>
      </c>
      <c r="AQ59" s="290">
        <v>9</v>
      </c>
      <c r="AR59" s="290">
        <v>20</v>
      </c>
      <c r="AS59" s="290">
        <v>5</v>
      </c>
      <c r="AT59" s="290">
        <v>137</v>
      </c>
      <c r="AU59" s="290">
        <v>18</v>
      </c>
      <c r="AV59" s="290">
        <v>0</v>
      </c>
      <c r="AW59" s="290">
        <v>13</v>
      </c>
      <c r="AX59" s="290">
        <v>1</v>
      </c>
      <c r="AY59" s="290">
        <v>6</v>
      </c>
      <c r="AZ59" s="290">
        <v>12</v>
      </c>
      <c r="BA59" s="290">
        <v>637</v>
      </c>
      <c r="BB59" s="290"/>
      <c r="BC59" s="290"/>
      <c r="BD59" s="290">
        <v>20</v>
      </c>
      <c r="BE59" s="290">
        <v>9</v>
      </c>
      <c r="BF59" s="290">
        <v>9</v>
      </c>
      <c r="BG59" s="290">
        <v>5</v>
      </c>
      <c r="BH59" s="290">
        <v>3</v>
      </c>
      <c r="BI59" s="290">
        <v>371</v>
      </c>
      <c r="BJ59" s="290">
        <v>82</v>
      </c>
      <c r="BK59" s="290">
        <v>4</v>
      </c>
      <c r="BL59" s="290">
        <v>38</v>
      </c>
      <c r="BM59" s="290">
        <v>13</v>
      </c>
      <c r="BN59" s="290">
        <v>0</v>
      </c>
      <c r="BO59" s="290">
        <v>31</v>
      </c>
      <c r="BP59" s="290">
        <v>73</v>
      </c>
      <c r="BQ59" s="290">
        <v>3</v>
      </c>
      <c r="BR59" s="290">
        <v>4</v>
      </c>
      <c r="BS59" s="290">
        <v>39</v>
      </c>
      <c r="BT59" s="290">
        <v>69</v>
      </c>
      <c r="BU59" s="290">
        <v>4</v>
      </c>
      <c r="BV59" s="290">
        <v>65</v>
      </c>
      <c r="BW59" s="290">
        <v>1</v>
      </c>
      <c r="BX59" s="290">
        <v>124</v>
      </c>
      <c r="BY59" s="290">
        <v>40</v>
      </c>
      <c r="BZ59" s="290">
        <v>47</v>
      </c>
      <c r="CA59" s="290">
        <v>9</v>
      </c>
      <c r="CB59" s="290">
        <v>440</v>
      </c>
      <c r="CC59" s="290">
        <v>180</v>
      </c>
      <c r="CD59" s="290">
        <v>513</v>
      </c>
      <c r="CE59" s="290">
        <v>10</v>
      </c>
      <c r="CF59" s="290">
        <v>1</v>
      </c>
      <c r="CG59" s="571">
        <v>0</v>
      </c>
      <c r="CH59" s="644">
        <v>19</v>
      </c>
      <c r="CI59" s="645">
        <v>205</v>
      </c>
      <c r="CJ59" s="290">
        <v>78</v>
      </c>
      <c r="CK59" s="290">
        <v>7</v>
      </c>
      <c r="CL59" s="290">
        <v>104</v>
      </c>
      <c r="CM59" s="290">
        <v>40</v>
      </c>
      <c r="CN59" s="290">
        <v>11</v>
      </c>
      <c r="CO59" s="290">
        <v>8</v>
      </c>
      <c r="CP59" s="290">
        <v>16</v>
      </c>
      <c r="CQ59" s="290">
        <v>243</v>
      </c>
      <c r="CR59" s="290">
        <v>353</v>
      </c>
      <c r="CS59" s="290">
        <v>36</v>
      </c>
      <c r="CT59" s="290">
        <v>45</v>
      </c>
      <c r="CU59" s="290">
        <v>38</v>
      </c>
      <c r="CV59" s="290">
        <v>38</v>
      </c>
      <c r="CW59" s="290">
        <v>2</v>
      </c>
      <c r="CX59" s="290">
        <v>257</v>
      </c>
      <c r="CY59" s="290">
        <v>20</v>
      </c>
      <c r="CZ59" s="290">
        <v>1</v>
      </c>
      <c r="DA59" s="290">
        <v>0</v>
      </c>
      <c r="DB59" s="290">
        <v>0</v>
      </c>
      <c r="DC59" s="290">
        <v>7</v>
      </c>
      <c r="DD59" s="290">
        <v>0</v>
      </c>
      <c r="DE59" s="290">
        <v>1101</v>
      </c>
      <c r="DF59" s="290">
        <v>251</v>
      </c>
      <c r="DG59" s="290">
        <v>9</v>
      </c>
      <c r="DH59" s="290">
        <v>2</v>
      </c>
      <c r="DI59" s="290">
        <v>3</v>
      </c>
      <c r="DJ59" s="290">
        <v>1</v>
      </c>
      <c r="DK59" s="290">
        <v>15</v>
      </c>
      <c r="DL59" s="290">
        <v>28</v>
      </c>
      <c r="DM59" s="290">
        <v>324</v>
      </c>
      <c r="DN59" s="290">
        <v>4</v>
      </c>
      <c r="DO59" s="290">
        <v>3</v>
      </c>
      <c r="DP59" s="290">
        <v>5</v>
      </c>
      <c r="DQ59" s="290">
        <v>11</v>
      </c>
      <c r="DR59" s="290">
        <v>4</v>
      </c>
      <c r="DS59" s="290">
        <v>57</v>
      </c>
      <c r="DT59" s="290">
        <v>1</v>
      </c>
      <c r="DU59" s="290">
        <v>4</v>
      </c>
      <c r="DV59" s="290">
        <v>2</v>
      </c>
      <c r="DW59" s="290">
        <v>10</v>
      </c>
      <c r="DX59" s="290">
        <v>0</v>
      </c>
      <c r="DY59" s="290">
        <v>0</v>
      </c>
      <c r="DZ59" s="290">
        <v>34</v>
      </c>
      <c r="EA59" s="290">
        <v>25</v>
      </c>
      <c r="EB59" s="290">
        <v>9</v>
      </c>
      <c r="EC59" s="290">
        <v>4</v>
      </c>
      <c r="ED59" s="290">
        <v>5</v>
      </c>
      <c r="EE59" s="290">
        <v>5</v>
      </c>
      <c r="EF59" s="290">
        <v>4</v>
      </c>
      <c r="EG59" s="290">
        <v>13</v>
      </c>
      <c r="EH59" s="290">
        <v>573</v>
      </c>
      <c r="EI59" s="290">
        <v>4</v>
      </c>
      <c r="EJ59" s="290">
        <v>22</v>
      </c>
      <c r="EK59" s="290">
        <v>30</v>
      </c>
      <c r="EL59" s="290">
        <v>3</v>
      </c>
      <c r="EM59" s="290">
        <v>524</v>
      </c>
      <c r="EN59" s="290">
        <v>36</v>
      </c>
      <c r="EO59" s="290">
        <v>89</v>
      </c>
      <c r="EP59" s="290">
        <v>365</v>
      </c>
      <c r="EQ59" s="290">
        <v>57</v>
      </c>
      <c r="ER59" s="290">
        <v>1</v>
      </c>
      <c r="ES59" s="290">
        <v>1</v>
      </c>
      <c r="ET59" s="290">
        <v>690</v>
      </c>
      <c r="EU59" s="290">
        <v>640</v>
      </c>
      <c r="EV59" s="290">
        <v>421</v>
      </c>
      <c r="EW59" s="290">
        <v>311</v>
      </c>
      <c r="EX59" s="290">
        <v>7</v>
      </c>
      <c r="EY59" s="290">
        <v>405</v>
      </c>
      <c r="EZ59" s="290">
        <v>11</v>
      </c>
      <c r="FA59" s="290">
        <v>25</v>
      </c>
      <c r="FB59" s="290">
        <v>336</v>
      </c>
      <c r="FC59" s="290">
        <v>174</v>
      </c>
      <c r="FD59" s="290">
        <v>10</v>
      </c>
      <c r="FE59" s="290">
        <v>27</v>
      </c>
      <c r="FF59" s="290">
        <v>33</v>
      </c>
      <c r="FG59" s="290">
        <v>146</v>
      </c>
      <c r="FH59" s="290">
        <v>16</v>
      </c>
      <c r="FI59" s="290">
        <v>388</v>
      </c>
      <c r="FJ59" s="290">
        <v>329</v>
      </c>
      <c r="FK59" s="290">
        <v>11</v>
      </c>
      <c r="FL59" s="290">
        <v>38</v>
      </c>
      <c r="FM59" s="290">
        <v>2</v>
      </c>
      <c r="FN59" s="290">
        <v>0</v>
      </c>
      <c r="FO59" s="290">
        <v>99</v>
      </c>
      <c r="FP59" s="290">
        <v>35</v>
      </c>
      <c r="FQ59" s="290">
        <v>435</v>
      </c>
      <c r="FR59" s="290">
        <v>444</v>
      </c>
      <c r="FS59" s="290">
        <v>443</v>
      </c>
      <c r="FT59" s="290">
        <v>14</v>
      </c>
      <c r="FU59" s="290"/>
      <c r="FV59" s="290">
        <v>69</v>
      </c>
      <c r="FW59" s="290">
        <v>56</v>
      </c>
      <c r="FX59" s="290">
        <v>725</v>
      </c>
      <c r="FY59" s="290">
        <v>711</v>
      </c>
      <c r="FZ59" s="290">
        <v>15</v>
      </c>
      <c r="GA59" s="290">
        <v>20</v>
      </c>
      <c r="GB59" s="290">
        <v>73</v>
      </c>
      <c r="GC59" s="290">
        <v>10</v>
      </c>
      <c r="GD59" s="290">
        <v>28</v>
      </c>
      <c r="GE59" s="290">
        <v>67</v>
      </c>
      <c r="GF59" s="290">
        <v>65</v>
      </c>
      <c r="GG59" s="290">
        <v>45</v>
      </c>
      <c r="GH59" s="290">
        <v>22</v>
      </c>
      <c r="GI59" s="290">
        <v>3</v>
      </c>
      <c r="GJ59" s="290">
        <v>47</v>
      </c>
      <c r="GK59" s="290">
        <v>580</v>
      </c>
      <c r="GL59" s="290">
        <v>954</v>
      </c>
      <c r="GM59" s="290">
        <v>902</v>
      </c>
      <c r="GN59" s="290">
        <v>291</v>
      </c>
      <c r="GO59" s="290">
        <v>10</v>
      </c>
      <c r="GP59" s="290">
        <v>45</v>
      </c>
      <c r="GQ59" s="290">
        <v>33</v>
      </c>
      <c r="GR59" s="290">
        <v>7</v>
      </c>
      <c r="GS59" s="290">
        <v>12</v>
      </c>
      <c r="GT59" s="290">
        <v>1650</v>
      </c>
      <c r="GU59" s="290">
        <v>1556</v>
      </c>
      <c r="GV59" s="290">
        <v>875</v>
      </c>
      <c r="GW59" s="290">
        <v>268</v>
      </c>
      <c r="GX59" s="290">
        <v>11</v>
      </c>
      <c r="GY59" s="290">
        <v>930</v>
      </c>
      <c r="GZ59" s="290">
        <v>1365</v>
      </c>
      <c r="HA59" s="290">
        <v>1018</v>
      </c>
      <c r="HB59" s="290">
        <v>398</v>
      </c>
      <c r="HC59" s="290">
        <v>25</v>
      </c>
      <c r="HD59" s="290">
        <v>57</v>
      </c>
      <c r="HE59" s="290">
        <v>102</v>
      </c>
      <c r="HF59" s="290">
        <v>361</v>
      </c>
      <c r="HG59" s="290">
        <v>140</v>
      </c>
      <c r="HH59" s="290">
        <v>193</v>
      </c>
      <c r="HI59" s="290">
        <v>57</v>
      </c>
      <c r="HJ59" s="290">
        <v>170</v>
      </c>
      <c r="HK59" s="290">
        <v>148</v>
      </c>
      <c r="HL59" s="290">
        <v>34</v>
      </c>
      <c r="HM59" s="290">
        <v>90</v>
      </c>
      <c r="HN59" s="290">
        <v>28</v>
      </c>
      <c r="HO59" s="290">
        <v>89</v>
      </c>
      <c r="HP59" s="290">
        <v>14</v>
      </c>
      <c r="HQ59" s="290">
        <v>108</v>
      </c>
      <c r="HR59" s="290">
        <v>25</v>
      </c>
      <c r="HS59" s="290">
        <v>27</v>
      </c>
      <c r="HT59" s="290">
        <v>737</v>
      </c>
      <c r="HU59" s="290">
        <v>1123</v>
      </c>
      <c r="HV59" s="290">
        <v>752</v>
      </c>
      <c r="HW59" s="290">
        <v>25</v>
      </c>
      <c r="HX59" s="290">
        <v>2</v>
      </c>
      <c r="HY59" s="290">
        <v>4</v>
      </c>
      <c r="HZ59" s="290">
        <v>63</v>
      </c>
      <c r="IA59" s="290">
        <v>401</v>
      </c>
      <c r="IB59" s="290">
        <v>424</v>
      </c>
      <c r="IC59" s="290">
        <v>262</v>
      </c>
      <c r="ID59" s="290">
        <v>7</v>
      </c>
      <c r="IE59" s="290">
        <v>11</v>
      </c>
      <c r="IF59" s="290">
        <v>0</v>
      </c>
      <c r="IG59" s="290">
        <v>2</v>
      </c>
      <c r="IH59" s="290">
        <v>369</v>
      </c>
      <c r="II59" s="290">
        <v>250</v>
      </c>
      <c r="IJ59" s="290">
        <v>311</v>
      </c>
      <c r="IK59" s="290">
        <v>444</v>
      </c>
      <c r="IL59" s="290">
        <v>3</v>
      </c>
      <c r="IM59" s="290">
        <v>5</v>
      </c>
      <c r="IN59" s="290">
        <v>56</v>
      </c>
      <c r="IO59" s="290">
        <v>489</v>
      </c>
      <c r="IP59" s="290">
        <v>53</v>
      </c>
      <c r="IQ59" s="290">
        <v>54</v>
      </c>
      <c r="IR59" s="290">
        <v>157</v>
      </c>
      <c r="IS59" s="290">
        <v>47</v>
      </c>
      <c r="IT59" s="290">
        <v>182</v>
      </c>
      <c r="IU59" s="290">
        <v>511</v>
      </c>
      <c r="IV59" s="290">
        <v>446</v>
      </c>
      <c r="IW59" s="290">
        <v>980</v>
      </c>
      <c r="IX59" s="290">
        <v>211</v>
      </c>
      <c r="IY59" s="290">
        <v>1031</v>
      </c>
      <c r="IZ59" s="290">
        <v>1201</v>
      </c>
      <c r="JA59" s="290">
        <v>956</v>
      </c>
      <c r="JB59" s="290">
        <v>67</v>
      </c>
      <c r="JC59" s="290">
        <v>106</v>
      </c>
      <c r="JD59" s="290">
        <v>51</v>
      </c>
      <c r="JE59" s="290">
        <v>799</v>
      </c>
      <c r="JF59" s="290">
        <v>394</v>
      </c>
      <c r="JG59" s="290">
        <v>6</v>
      </c>
      <c r="JH59" s="290">
        <v>2</v>
      </c>
      <c r="JI59" s="290">
        <v>2</v>
      </c>
      <c r="JJ59" s="290">
        <v>526</v>
      </c>
      <c r="JK59" s="290">
        <v>392</v>
      </c>
      <c r="JL59" s="290">
        <v>11</v>
      </c>
      <c r="JM59" s="290">
        <v>124</v>
      </c>
      <c r="JN59" s="290">
        <v>40</v>
      </c>
      <c r="JO59" s="290">
        <v>9</v>
      </c>
      <c r="JP59" s="290">
        <v>132</v>
      </c>
      <c r="JQ59" s="290">
        <v>793</v>
      </c>
      <c r="JR59" s="290">
        <v>32</v>
      </c>
      <c r="JS59" s="290">
        <v>1128</v>
      </c>
      <c r="JT59" s="290">
        <v>2</v>
      </c>
      <c r="JU59" s="290">
        <v>5</v>
      </c>
      <c r="JV59" s="290">
        <v>13</v>
      </c>
      <c r="JW59" s="290">
        <v>704</v>
      </c>
      <c r="JX59" s="290">
        <v>983</v>
      </c>
      <c r="JY59" s="290">
        <v>41</v>
      </c>
      <c r="JZ59" s="290">
        <v>3</v>
      </c>
      <c r="KA59" s="290">
        <v>759</v>
      </c>
      <c r="KB59" s="290">
        <v>1014</v>
      </c>
      <c r="KC59" s="290">
        <v>1211</v>
      </c>
      <c r="KD59" s="290">
        <v>561</v>
      </c>
      <c r="KE59" s="290">
        <v>776</v>
      </c>
      <c r="KF59" s="290">
        <v>328</v>
      </c>
      <c r="KG59" s="290">
        <v>23</v>
      </c>
      <c r="KH59" s="290">
        <v>306</v>
      </c>
      <c r="KI59" s="290">
        <v>176</v>
      </c>
      <c r="KJ59" s="290">
        <v>618</v>
      </c>
      <c r="KK59" s="290">
        <v>734</v>
      </c>
      <c r="KL59" s="290">
        <v>510</v>
      </c>
      <c r="KM59" s="290">
        <v>268</v>
      </c>
      <c r="KN59" s="1081"/>
      <c r="KO59" s="290">
        <v>1459</v>
      </c>
      <c r="KP59" s="290">
        <v>585</v>
      </c>
      <c r="KQ59" s="290">
        <v>68</v>
      </c>
      <c r="KR59" s="290">
        <v>297</v>
      </c>
      <c r="KS59" s="290">
        <v>302</v>
      </c>
      <c r="KT59" s="290">
        <v>191</v>
      </c>
      <c r="KU59" s="290">
        <v>666</v>
      </c>
      <c r="KV59" s="290">
        <v>178</v>
      </c>
      <c r="KW59" s="290">
        <v>998</v>
      </c>
      <c r="KX59" s="290">
        <v>2547</v>
      </c>
      <c r="KY59" s="290">
        <v>1013</v>
      </c>
      <c r="KZ59" s="290">
        <v>101</v>
      </c>
      <c r="LA59" s="290">
        <v>1144</v>
      </c>
      <c r="LB59" s="290">
        <v>252</v>
      </c>
      <c r="LC59" s="290">
        <v>445</v>
      </c>
      <c r="LD59" s="290">
        <v>1276</v>
      </c>
      <c r="LE59" s="290">
        <v>1166</v>
      </c>
      <c r="LF59" s="290">
        <v>32</v>
      </c>
      <c r="LG59" s="290">
        <v>888</v>
      </c>
      <c r="LH59" s="290">
        <v>33</v>
      </c>
      <c r="LI59" s="290">
        <v>73</v>
      </c>
      <c r="LJ59" s="290">
        <v>54</v>
      </c>
      <c r="LK59" s="290">
        <v>12</v>
      </c>
      <c r="LL59" s="290">
        <v>4</v>
      </c>
      <c r="LM59" s="290">
        <v>6</v>
      </c>
      <c r="LN59" s="1121"/>
      <c r="LO59" s="1121"/>
      <c r="LP59" s="290">
        <v>3156</v>
      </c>
      <c r="LQ59" s="290">
        <v>1515</v>
      </c>
      <c r="LR59" s="290">
        <v>391</v>
      </c>
      <c r="LS59" s="290">
        <v>1428</v>
      </c>
      <c r="LT59" s="290">
        <v>944</v>
      </c>
      <c r="LU59" s="1137"/>
      <c r="LV59" s="1137"/>
      <c r="LW59" s="290">
        <v>477</v>
      </c>
      <c r="LX59" s="290">
        <v>72</v>
      </c>
      <c r="LY59" s="571">
        <v>120</v>
      </c>
      <c r="LZ59" s="571">
        <v>83</v>
      </c>
      <c r="MA59" s="1141"/>
      <c r="MB59" s="571">
        <v>188</v>
      </c>
      <c r="MC59" s="571">
        <v>51</v>
      </c>
      <c r="MD59" s="571">
        <v>306</v>
      </c>
      <c r="ME59" s="571">
        <v>167</v>
      </c>
      <c r="MF59" s="571">
        <v>217</v>
      </c>
      <c r="MG59" s="571">
        <v>24</v>
      </c>
      <c r="MH59" s="571">
        <v>3</v>
      </c>
      <c r="MI59" s="571">
        <v>11</v>
      </c>
      <c r="MJ59" s="571">
        <v>1</v>
      </c>
      <c r="MK59" s="571">
        <v>156</v>
      </c>
      <c r="ML59" s="571">
        <v>17</v>
      </c>
      <c r="MM59" s="571">
        <v>33</v>
      </c>
      <c r="MN59" s="571">
        <v>28</v>
      </c>
      <c r="MO59" s="571">
        <v>29</v>
      </c>
      <c r="MP59" s="571">
        <v>17</v>
      </c>
      <c r="MQ59" s="571">
        <v>35</v>
      </c>
      <c r="MR59" s="571">
        <v>38</v>
      </c>
      <c r="MS59" s="571">
        <v>14</v>
      </c>
      <c r="MT59" s="571">
        <v>2</v>
      </c>
      <c r="MU59" s="571">
        <v>3</v>
      </c>
      <c r="MV59" s="571">
        <v>11</v>
      </c>
      <c r="MW59" s="571">
        <v>2</v>
      </c>
      <c r="MX59" s="571">
        <v>1</v>
      </c>
      <c r="MY59" s="571">
        <v>0</v>
      </c>
      <c r="MZ59" s="571">
        <v>0</v>
      </c>
      <c r="NA59" s="571">
        <v>0</v>
      </c>
    </row>
    <row r="60" spans="1:365" ht="15" customHeight="1">
      <c r="A60" s="389" t="s">
        <v>1213</v>
      </c>
      <c r="B60" s="66">
        <v>0</v>
      </c>
      <c r="C60" s="66">
        <v>0</v>
      </c>
      <c r="D60" s="66">
        <v>174</v>
      </c>
      <c r="E60" s="66">
        <v>0</v>
      </c>
      <c r="F60" s="66">
        <v>0</v>
      </c>
      <c r="G60" s="66">
        <v>0</v>
      </c>
      <c r="H60" s="66">
        <v>0</v>
      </c>
      <c r="I60" s="66">
        <v>0</v>
      </c>
      <c r="J60" s="66">
        <v>0</v>
      </c>
      <c r="K60" s="66">
        <v>0</v>
      </c>
      <c r="L60" s="66">
        <v>58</v>
      </c>
      <c r="M60" s="66">
        <v>367</v>
      </c>
      <c r="N60" s="66">
        <v>0</v>
      </c>
      <c r="O60" s="66">
        <v>0</v>
      </c>
      <c r="P60" s="66">
        <v>0</v>
      </c>
      <c r="Q60" s="66">
        <v>23</v>
      </c>
      <c r="R60" s="66">
        <v>9</v>
      </c>
      <c r="S60" s="66">
        <v>0</v>
      </c>
      <c r="T60" s="66">
        <v>379</v>
      </c>
      <c r="U60" s="66">
        <v>7</v>
      </c>
      <c r="V60" s="66">
        <v>0</v>
      </c>
      <c r="W60" s="66">
        <v>0</v>
      </c>
      <c r="X60" s="66">
        <v>0</v>
      </c>
      <c r="Y60" s="66">
        <v>0</v>
      </c>
      <c r="Z60" s="66">
        <v>34</v>
      </c>
      <c r="AA60" s="66">
        <v>2</v>
      </c>
      <c r="AB60" s="66">
        <v>0</v>
      </c>
      <c r="AC60" s="66">
        <v>0</v>
      </c>
      <c r="AD60" s="66">
        <v>0</v>
      </c>
      <c r="AE60" s="66">
        <v>0</v>
      </c>
      <c r="AF60" s="66">
        <v>340</v>
      </c>
      <c r="AG60" s="66">
        <v>23</v>
      </c>
      <c r="AH60" s="66"/>
      <c r="AI60" s="66">
        <v>0</v>
      </c>
      <c r="AJ60" s="66">
        <v>9</v>
      </c>
      <c r="AK60" s="66">
        <v>0</v>
      </c>
      <c r="AL60" s="66">
        <v>6</v>
      </c>
      <c r="AM60" s="66">
        <v>0</v>
      </c>
      <c r="AN60" s="66">
        <v>55</v>
      </c>
      <c r="AO60" s="66">
        <v>82</v>
      </c>
      <c r="AP60" s="66">
        <v>0</v>
      </c>
      <c r="AQ60" s="66">
        <v>0</v>
      </c>
      <c r="AR60" s="66">
        <v>0</v>
      </c>
      <c r="AS60" s="66">
        <v>1</v>
      </c>
      <c r="AT60" s="66">
        <v>38</v>
      </c>
      <c r="AU60" s="66">
        <v>0</v>
      </c>
      <c r="AV60" s="66">
        <v>0</v>
      </c>
      <c r="AW60" s="66">
        <v>18</v>
      </c>
      <c r="AX60" s="66">
        <v>0</v>
      </c>
      <c r="AY60" s="66">
        <v>0</v>
      </c>
      <c r="AZ60" s="66">
        <v>0</v>
      </c>
      <c r="BA60" s="66">
        <v>113</v>
      </c>
      <c r="BB60" s="66"/>
      <c r="BC60" s="66"/>
      <c r="BD60" s="66">
        <v>0</v>
      </c>
      <c r="BE60" s="66">
        <v>0</v>
      </c>
      <c r="BF60" s="66">
        <v>0</v>
      </c>
      <c r="BG60" s="66">
        <v>0</v>
      </c>
      <c r="BH60" s="66">
        <v>0</v>
      </c>
      <c r="BI60" s="66">
        <v>258</v>
      </c>
      <c r="BJ60" s="66">
        <v>130</v>
      </c>
      <c r="BK60" s="66">
        <v>0</v>
      </c>
      <c r="BL60" s="66">
        <v>49</v>
      </c>
      <c r="BM60" s="66">
        <v>0</v>
      </c>
      <c r="BN60" s="66">
        <v>0</v>
      </c>
      <c r="BO60" s="66">
        <v>100</v>
      </c>
      <c r="BP60" s="66">
        <v>25</v>
      </c>
      <c r="BQ60" s="66">
        <v>8</v>
      </c>
      <c r="BR60" s="66">
        <v>11</v>
      </c>
      <c r="BS60" s="66">
        <v>0</v>
      </c>
      <c r="BT60" s="66">
        <v>0</v>
      </c>
      <c r="BU60" s="66">
        <v>1</v>
      </c>
      <c r="BV60" s="290">
        <v>6</v>
      </c>
      <c r="BW60" s="66">
        <v>77</v>
      </c>
      <c r="BX60" s="66">
        <v>726</v>
      </c>
      <c r="BY60" s="66">
        <v>595</v>
      </c>
      <c r="BZ60" s="66">
        <v>293</v>
      </c>
      <c r="CA60" s="66">
        <v>0</v>
      </c>
      <c r="CB60" s="66">
        <v>274</v>
      </c>
      <c r="CC60" s="66">
        <v>46</v>
      </c>
      <c r="CD60" s="66">
        <v>300</v>
      </c>
      <c r="CE60" s="66">
        <v>31</v>
      </c>
      <c r="CF60" s="66">
        <v>0</v>
      </c>
      <c r="CG60" s="556">
        <v>0</v>
      </c>
      <c r="CH60" s="66">
        <v>0</v>
      </c>
      <c r="CI60" s="345">
        <v>301</v>
      </c>
      <c r="CJ60" s="66">
        <v>100</v>
      </c>
      <c r="CK60" s="66">
        <v>2</v>
      </c>
      <c r="CL60" s="66">
        <v>0</v>
      </c>
      <c r="CM60" s="66">
        <v>50</v>
      </c>
      <c r="CN60" s="66">
        <v>0</v>
      </c>
      <c r="CO60" s="66">
        <v>0</v>
      </c>
      <c r="CP60" s="66">
        <v>25</v>
      </c>
      <c r="CQ60" s="66">
        <v>0</v>
      </c>
      <c r="CR60" s="66">
        <v>55</v>
      </c>
      <c r="CS60" s="66">
        <v>114</v>
      </c>
      <c r="CT60" s="66">
        <v>0</v>
      </c>
      <c r="CU60" s="66">
        <v>0</v>
      </c>
      <c r="CV60" s="66">
        <v>0</v>
      </c>
      <c r="CW60" s="66">
        <v>0</v>
      </c>
      <c r="CX60" s="66">
        <v>463</v>
      </c>
      <c r="CY60" s="66">
        <v>2</v>
      </c>
      <c r="CZ60" s="66">
        <v>445</v>
      </c>
      <c r="DA60" s="66">
        <v>1</v>
      </c>
      <c r="DB60" s="66">
        <v>0</v>
      </c>
      <c r="DC60" s="66">
        <v>0</v>
      </c>
      <c r="DD60" s="66">
        <v>0</v>
      </c>
      <c r="DE60" s="66">
        <v>198</v>
      </c>
      <c r="DF60" s="66">
        <v>243</v>
      </c>
      <c r="DG60" s="66">
        <v>347</v>
      </c>
      <c r="DH60" s="66">
        <v>2</v>
      </c>
      <c r="DI60" s="66">
        <v>7</v>
      </c>
      <c r="DJ60" s="66">
        <v>0</v>
      </c>
      <c r="DK60" s="66">
        <v>23</v>
      </c>
      <c r="DL60" s="66">
        <v>63</v>
      </c>
      <c r="DM60" s="66">
        <v>47</v>
      </c>
      <c r="DN60" s="66">
        <v>160</v>
      </c>
      <c r="DO60" s="66">
        <v>21</v>
      </c>
      <c r="DP60" s="66">
        <v>0</v>
      </c>
      <c r="DQ60" s="66">
        <v>0</v>
      </c>
      <c r="DR60" s="66">
        <v>9</v>
      </c>
      <c r="DS60" s="66">
        <v>377</v>
      </c>
      <c r="DT60" s="66">
        <v>1</v>
      </c>
      <c r="DU60" s="66">
        <v>0</v>
      </c>
      <c r="DV60" s="66">
        <v>119</v>
      </c>
      <c r="DW60" s="66">
        <v>0</v>
      </c>
      <c r="DX60" s="66">
        <v>1</v>
      </c>
      <c r="DY60" s="66">
        <v>0</v>
      </c>
      <c r="DZ60" s="66">
        <v>1</v>
      </c>
      <c r="EA60" s="66">
        <v>0</v>
      </c>
      <c r="EB60" s="66">
        <v>336</v>
      </c>
      <c r="EC60" s="66">
        <v>0</v>
      </c>
      <c r="ED60" s="66">
        <v>0</v>
      </c>
      <c r="EE60" s="66">
        <v>0</v>
      </c>
      <c r="EF60" s="66">
        <v>0</v>
      </c>
      <c r="EG60" s="66">
        <v>8</v>
      </c>
      <c r="EH60" s="66">
        <v>0</v>
      </c>
      <c r="EI60" s="66">
        <v>0</v>
      </c>
      <c r="EJ60" s="66">
        <v>84</v>
      </c>
      <c r="EK60" s="66">
        <v>0</v>
      </c>
      <c r="EL60" s="66">
        <v>0</v>
      </c>
      <c r="EM60" s="66">
        <v>371</v>
      </c>
      <c r="EN60" s="66">
        <v>2</v>
      </c>
      <c r="EO60" s="66">
        <v>18</v>
      </c>
      <c r="EP60" s="66">
        <v>358</v>
      </c>
      <c r="EQ60" s="66">
        <v>0</v>
      </c>
      <c r="ER60" s="66">
        <v>2</v>
      </c>
      <c r="ES60" s="66">
        <v>42</v>
      </c>
      <c r="ET60" s="66">
        <v>292</v>
      </c>
      <c r="EU60" s="66">
        <v>194</v>
      </c>
      <c r="EV60" s="66">
        <v>275</v>
      </c>
      <c r="EW60" s="66">
        <v>69</v>
      </c>
      <c r="EX60" s="66">
        <v>21</v>
      </c>
      <c r="EY60" s="66">
        <v>26</v>
      </c>
      <c r="EZ60" s="66">
        <v>257</v>
      </c>
      <c r="FA60" s="66">
        <v>41</v>
      </c>
      <c r="FB60" s="66">
        <v>49</v>
      </c>
      <c r="FC60" s="66">
        <v>171</v>
      </c>
      <c r="FD60" s="66">
        <v>19</v>
      </c>
      <c r="FE60" s="66">
        <v>1</v>
      </c>
      <c r="FF60" s="66">
        <v>121</v>
      </c>
      <c r="FG60" s="66">
        <v>27</v>
      </c>
      <c r="FH60" s="66">
        <v>82</v>
      </c>
      <c r="FI60" s="66">
        <v>25</v>
      </c>
      <c r="FJ60" s="66">
        <v>103</v>
      </c>
      <c r="FK60" s="66">
        <v>221</v>
      </c>
      <c r="FL60" s="66">
        <v>9</v>
      </c>
      <c r="FM60" s="66">
        <v>1</v>
      </c>
      <c r="FN60" s="66">
        <v>45</v>
      </c>
      <c r="FO60" s="66">
        <v>2</v>
      </c>
      <c r="FP60" s="66">
        <v>44</v>
      </c>
      <c r="FQ60" s="66">
        <v>26</v>
      </c>
      <c r="FR60" s="66">
        <v>173</v>
      </c>
      <c r="FS60" s="66">
        <v>12</v>
      </c>
      <c r="FT60" s="66">
        <v>0</v>
      </c>
      <c r="FU60" s="290"/>
      <c r="FV60" s="66">
        <v>18</v>
      </c>
      <c r="FW60" s="66">
        <v>12</v>
      </c>
      <c r="FX60" s="66">
        <v>19</v>
      </c>
      <c r="FY60" s="66">
        <v>4</v>
      </c>
      <c r="FZ60" s="66">
        <v>93</v>
      </c>
      <c r="GA60" s="66">
        <v>16</v>
      </c>
      <c r="GB60" s="66">
        <v>0</v>
      </c>
      <c r="GC60" s="66">
        <v>34</v>
      </c>
      <c r="GD60" s="66">
        <v>22</v>
      </c>
      <c r="GE60" s="66">
        <v>0</v>
      </c>
      <c r="GF60" s="66">
        <v>108</v>
      </c>
      <c r="GG60" s="66">
        <v>5</v>
      </c>
      <c r="GH60" s="66">
        <v>5</v>
      </c>
      <c r="GI60" s="66">
        <v>5</v>
      </c>
      <c r="GJ60" s="66">
        <v>20</v>
      </c>
      <c r="GK60" s="66">
        <v>49</v>
      </c>
      <c r="GL60" s="66">
        <v>460</v>
      </c>
      <c r="GM60" s="66">
        <v>232</v>
      </c>
      <c r="GN60" s="66">
        <v>325</v>
      </c>
      <c r="GO60" s="66">
        <v>172</v>
      </c>
      <c r="GP60" s="66">
        <v>5</v>
      </c>
      <c r="GQ60" s="66">
        <v>28</v>
      </c>
      <c r="GR60" s="66">
        <v>0</v>
      </c>
      <c r="GS60" s="66">
        <v>3</v>
      </c>
      <c r="GT60" s="66">
        <v>31</v>
      </c>
      <c r="GU60" s="66">
        <v>216</v>
      </c>
      <c r="GV60" s="66">
        <v>251</v>
      </c>
      <c r="GW60" s="66">
        <v>269</v>
      </c>
      <c r="GX60" s="66">
        <v>46</v>
      </c>
      <c r="GY60" s="66">
        <v>79</v>
      </c>
      <c r="GZ60" s="66">
        <v>302</v>
      </c>
      <c r="HA60" s="66">
        <v>304</v>
      </c>
      <c r="HB60" s="66">
        <v>184</v>
      </c>
      <c r="HC60" s="66">
        <v>0</v>
      </c>
      <c r="HD60" s="66">
        <v>53</v>
      </c>
      <c r="HE60" s="66">
        <v>7</v>
      </c>
      <c r="HF60" s="66">
        <v>131</v>
      </c>
      <c r="HG60" s="66">
        <v>78</v>
      </c>
      <c r="HH60" s="66">
        <v>55</v>
      </c>
      <c r="HI60" s="66">
        <v>345</v>
      </c>
      <c r="HJ60" s="66">
        <v>91</v>
      </c>
      <c r="HK60" s="66">
        <v>38</v>
      </c>
      <c r="HL60" s="66">
        <v>44</v>
      </c>
      <c r="HM60" s="66">
        <v>50</v>
      </c>
      <c r="HN60" s="66">
        <v>132</v>
      </c>
      <c r="HO60" s="66">
        <v>121</v>
      </c>
      <c r="HP60" s="66">
        <v>31</v>
      </c>
      <c r="HQ60" s="66">
        <v>69</v>
      </c>
      <c r="HR60" s="66">
        <v>17</v>
      </c>
      <c r="HS60" s="66">
        <v>11</v>
      </c>
      <c r="HT60" s="66">
        <v>69</v>
      </c>
      <c r="HU60" s="66">
        <v>88</v>
      </c>
      <c r="HV60" s="66">
        <v>125</v>
      </c>
      <c r="HW60" s="66">
        <v>118</v>
      </c>
      <c r="HX60" s="66">
        <v>39</v>
      </c>
      <c r="HY60" s="66">
        <v>48</v>
      </c>
      <c r="HZ60" s="66">
        <v>78</v>
      </c>
      <c r="IA60" s="66">
        <v>4</v>
      </c>
      <c r="IB60" s="66">
        <v>143</v>
      </c>
      <c r="IC60" s="66">
        <v>73</v>
      </c>
      <c r="ID60" s="66">
        <v>0</v>
      </c>
      <c r="IE60" s="66">
        <v>0</v>
      </c>
      <c r="IF60" s="66">
        <v>17</v>
      </c>
      <c r="IG60" s="66">
        <v>4</v>
      </c>
      <c r="IH60" s="66">
        <v>47</v>
      </c>
      <c r="II60" s="66">
        <v>156</v>
      </c>
      <c r="IJ60" s="66">
        <v>150</v>
      </c>
      <c r="IK60" s="66">
        <v>107</v>
      </c>
      <c r="IL60" s="66">
        <v>38</v>
      </c>
      <c r="IM60" s="66">
        <v>10</v>
      </c>
      <c r="IN60" s="66">
        <v>5</v>
      </c>
      <c r="IO60" s="66">
        <v>189</v>
      </c>
      <c r="IP60" s="66">
        <v>362</v>
      </c>
      <c r="IQ60" s="66">
        <v>7</v>
      </c>
      <c r="IR60" s="66">
        <v>49</v>
      </c>
      <c r="IS60" s="66">
        <v>44</v>
      </c>
      <c r="IT60" s="66">
        <v>279</v>
      </c>
      <c r="IU60" s="66">
        <v>78</v>
      </c>
      <c r="IV60" s="66">
        <v>333</v>
      </c>
      <c r="IW60" s="66">
        <v>110</v>
      </c>
      <c r="IX60" s="66">
        <v>209</v>
      </c>
      <c r="IY60" s="66">
        <v>197</v>
      </c>
      <c r="IZ60" s="66">
        <v>44</v>
      </c>
      <c r="JA60" s="66">
        <v>173</v>
      </c>
      <c r="JB60" s="66">
        <v>47</v>
      </c>
      <c r="JC60" s="66">
        <v>98</v>
      </c>
      <c r="JD60" s="66">
        <v>34</v>
      </c>
      <c r="JE60" s="66">
        <v>36</v>
      </c>
      <c r="JF60" s="66">
        <v>114</v>
      </c>
      <c r="JG60" s="66">
        <v>5</v>
      </c>
      <c r="JH60" s="66">
        <v>25</v>
      </c>
      <c r="JI60" s="66">
        <v>107</v>
      </c>
      <c r="JJ60" s="66">
        <v>25</v>
      </c>
      <c r="JK60" s="66">
        <v>308</v>
      </c>
      <c r="JL60" s="66">
        <v>25</v>
      </c>
      <c r="JM60" s="66">
        <v>71</v>
      </c>
      <c r="JN60" s="66">
        <v>42</v>
      </c>
      <c r="JO60" s="66">
        <v>12</v>
      </c>
      <c r="JP60" s="66">
        <v>13</v>
      </c>
      <c r="JQ60" s="66">
        <v>212</v>
      </c>
      <c r="JR60" s="66">
        <v>15</v>
      </c>
      <c r="JS60" s="66">
        <v>354</v>
      </c>
      <c r="JT60" s="66">
        <v>36</v>
      </c>
      <c r="JU60" s="66">
        <v>12</v>
      </c>
      <c r="JV60" s="66">
        <v>25</v>
      </c>
      <c r="JW60" s="66">
        <v>2</v>
      </c>
      <c r="JX60" s="66">
        <v>289</v>
      </c>
      <c r="JY60" s="66">
        <v>41</v>
      </c>
      <c r="JZ60" s="66">
        <v>38</v>
      </c>
      <c r="KA60" s="66">
        <v>128</v>
      </c>
      <c r="KB60" s="66">
        <v>106</v>
      </c>
      <c r="KC60" s="66">
        <v>160</v>
      </c>
      <c r="KD60" s="66">
        <v>231</v>
      </c>
      <c r="KE60" s="66">
        <v>536</v>
      </c>
      <c r="KF60" s="66">
        <v>691</v>
      </c>
      <c r="KG60" s="66">
        <v>158</v>
      </c>
      <c r="KH60" s="66">
        <v>197</v>
      </c>
      <c r="KI60" s="66">
        <v>90</v>
      </c>
      <c r="KJ60" s="66">
        <v>407</v>
      </c>
      <c r="KK60" s="66">
        <v>100</v>
      </c>
      <c r="KL60" s="66">
        <v>90</v>
      </c>
      <c r="KM60" s="66">
        <v>381</v>
      </c>
      <c r="KN60" s="1080"/>
      <c r="KO60" s="66">
        <v>225</v>
      </c>
      <c r="KP60" s="66">
        <v>503</v>
      </c>
      <c r="KQ60" s="66">
        <v>96</v>
      </c>
      <c r="KR60" s="66">
        <v>30</v>
      </c>
      <c r="KS60" s="66">
        <v>52</v>
      </c>
      <c r="KT60" s="66">
        <v>104</v>
      </c>
      <c r="KU60" s="66">
        <v>108</v>
      </c>
      <c r="KV60" s="66">
        <v>168</v>
      </c>
      <c r="KW60" s="66">
        <v>68</v>
      </c>
      <c r="KX60" s="66">
        <v>39</v>
      </c>
      <c r="KY60" s="66">
        <v>250</v>
      </c>
      <c r="KZ60" s="66">
        <v>122</v>
      </c>
      <c r="LA60" s="66">
        <v>300</v>
      </c>
      <c r="LB60" s="66">
        <v>100</v>
      </c>
      <c r="LC60" s="66">
        <v>214</v>
      </c>
      <c r="LD60" s="66">
        <v>226</v>
      </c>
      <c r="LE60" s="66">
        <v>118</v>
      </c>
      <c r="LF60" s="66">
        <v>1</v>
      </c>
      <c r="LG60" s="66">
        <v>29</v>
      </c>
      <c r="LH60" s="66">
        <v>203</v>
      </c>
      <c r="LI60" s="66">
        <v>10</v>
      </c>
      <c r="LJ60" s="66">
        <v>17</v>
      </c>
      <c r="LK60" s="66">
        <v>15</v>
      </c>
      <c r="LL60" s="66">
        <v>0</v>
      </c>
      <c r="LM60" s="66">
        <v>0</v>
      </c>
      <c r="LN60" s="1114"/>
      <c r="LO60" s="1114"/>
      <c r="LP60" s="66">
        <v>304</v>
      </c>
      <c r="LQ60" s="66">
        <v>42</v>
      </c>
      <c r="LR60" s="66">
        <v>31</v>
      </c>
      <c r="LS60" s="66">
        <v>205</v>
      </c>
      <c r="LT60" s="66">
        <v>129</v>
      </c>
      <c r="LU60" s="1130"/>
      <c r="LV60" s="1130"/>
      <c r="LW60" s="66">
        <v>315</v>
      </c>
      <c r="LX60" s="66">
        <v>62</v>
      </c>
      <c r="LY60" s="556">
        <v>0</v>
      </c>
      <c r="LZ60" s="556">
        <v>19</v>
      </c>
      <c r="MA60" s="1140"/>
      <c r="MB60" s="556">
        <v>550</v>
      </c>
      <c r="MC60" s="556">
        <v>19</v>
      </c>
      <c r="MD60" s="556">
        <v>71</v>
      </c>
      <c r="ME60" s="556">
        <v>2</v>
      </c>
      <c r="MF60" s="556">
        <v>47</v>
      </c>
      <c r="MG60" s="556">
        <v>56</v>
      </c>
      <c r="MH60" s="556">
        <v>125</v>
      </c>
      <c r="MI60" s="556">
        <v>1</v>
      </c>
      <c r="MJ60" s="556">
        <v>7</v>
      </c>
      <c r="MK60" s="556">
        <v>59</v>
      </c>
      <c r="ML60" s="556">
        <v>0</v>
      </c>
      <c r="MM60" s="556">
        <v>10</v>
      </c>
      <c r="MN60" s="556">
        <v>1</v>
      </c>
      <c r="MO60" s="556">
        <v>46</v>
      </c>
      <c r="MP60" s="556">
        <v>23</v>
      </c>
      <c r="MQ60" s="556">
        <v>0</v>
      </c>
      <c r="MR60" s="556">
        <v>35</v>
      </c>
      <c r="MS60" s="556">
        <v>0</v>
      </c>
      <c r="MT60" s="556">
        <v>0</v>
      </c>
      <c r="MU60" s="556">
        <v>0</v>
      </c>
      <c r="MV60" s="556">
        <v>0</v>
      </c>
      <c r="MW60" s="556">
        <v>0</v>
      </c>
      <c r="MX60" s="556">
        <v>148</v>
      </c>
      <c r="MY60" s="556">
        <v>0</v>
      </c>
      <c r="MZ60" s="556">
        <v>0</v>
      </c>
      <c r="NA60" s="556">
        <v>0</v>
      </c>
    </row>
    <row r="61" spans="1:365" ht="15" customHeight="1">
      <c r="A61" s="627" t="s">
        <v>1214</v>
      </c>
      <c r="B61" s="290">
        <v>37</v>
      </c>
      <c r="C61" s="290">
        <v>0</v>
      </c>
      <c r="D61" s="290">
        <v>14</v>
      </c>
      <c r="E61" s="290">
        <v>4</v>
      </c>
      <c r="F61" s="290">
        <v>0</v>
      </c>
      <c r="G61" s="290">
        <v>10</v>
      </c>
      <c r="H61" s="290">
        <v>15</v>
      </c>
      <c r="I61" s="290">
        <v>21</v>
      </c>
      <c r="J61" s="290">
        <v>32</v>
      </c>
      <c r="K61" s="290">
        <v>11</v>
      </c>
      <c r="L61" s="290">
        <v>1</v>
      </c>
      <c r="M61" s="290">
        <v>16</v>
      </c>
      <c r="N61" s="290">
        <v>16</v>
      </c>
      <c r="O61" s="290">
        <v>40</v>
      </c>
      <c r="P61" s="290">
        <v>59</v>
      </c>
      <c r="Q61" s="290">
        <v>56</v>
      </c>
      <c r="R61" s="290">
        <v>91</v>
      </c>
      <c r="S61" s="290">
        <v>79</v>
      </c>
      <c r="T61" s="290">
        <v>3</v>
      </c>
      <c r="U61" s="290">
        <v>34</v>
      </c>
      <c r="V61" s="290">
        <v>30</v>
      </c>
      <c r="W61" s="290">
        <v>23</v>
      </c>
      <c r="X61" s="290">
        <v>56</v>
      </c>
      <c r="Y61" s="290">
        <v>28</v>
      </c>
      <c r="Z61" s="290">
        <v>94</v>
      </c>
      <c r="AA61" s="290">
        <v>64</v>
      </c>
      <c r="AB61" s="290">
        <v>20</v>
      </c>
      <c r="AC61" s="290">
        <v>22</v>
      </c>
      <c r="AD61" s="290">
        <v>51</v>
      </c>
      <c r="AE61" s="290">
        <v>15</v>
      </c>
      <c r="AF61" s="290">
        <v>7</v>
      </c>
      <c r="AG61" s="290">
        <v>6</v>
      </c>
      <c r="AH61" s="290"/>
      <c r="AI61" s="290">
        <v>7</v>
      </c>
      <c r="AJ61" s="290">
        <v>22</v>
      </c>
      <c r="AK61" s="290">
        <v>40</v>
      </c>
      <c r="AL61" s="290">
        <v>16</v>
      </c>
      <c r="AM61" s="290">
        <v>30</v>
      </c>
      <c r="AN61" s="290">
        <v>16</v>
      </c>
      <c r="AO61" s="290">
        <v>17</v>
      </c>
      <c r="AP61" s="290">
        <v>29</v>
      </c>
      <c r="AQ61" s="290">
        <v>39</v>
      </c>
      <c r="AR61" s="290">
        <v>48</v>
      </c>
      <c r="AS61" s="290">
        <v>71</v>
      </c>
      <c r="AT61" s="290">
        <v>43</v>
      </c>
      <c r="AU61" s="290">
        <v>17</v>
      </c>
      <c r="AV61" s="290">
        <v>32</v>
      </c>
      <c r="AW61" s="290">
        <v>46</v>
      </c>
      <c r="AX61" s="290">
        <v>112</v>
      </c>
      <c r="AY61" s="290">
        <v>90</v>
      </c>
      <c r="AZ61" s="290">
        <v>93</v>
      </c>
      <c r="BA61" s="290">
        <v>118</v>
      </c>
      <c r="BB61" s="290"/>
      <c r="BC61" s="290"/>
      <c r="BD61" s="290">
        <v>9</v>
      </c>
      <c r="BE61" s="290">
        <v>33</v>
      </c>
      <c r="BF61" s="290">
        <v>33</v>
      </c>
      <c r="BG61" s="290">
        <v>85</v>
      </c>
      <c r="BH61" s="290">
        <v>56</v>
      </c>
      <c r="BI61" s="290">
        <v>27</v>
      </c>
      <c r="BJ61" s="290">
        <v>50</v>
      </c>
      <c r="BK61" s="290">
        <v>104</v>
      </c>
      <c r="BL61" s="290">
        <v>78</v>
      </c>
      <c r="BM61" s="290">
        <v>199</v>
      </c>
      <c r="BN61" s="290">
        <v>234</v>
      </c>
      <c r="BO61" s="290">
        <v>38</v>
      </c>
      <c r="BP61" s="290">
        <v>0</v>
      </c>
      <c r="BQ61" s="290">
        <v>67</v>
      </c>
      <c r="BR61" s="290">
        <v>59</v>
      </c>
      <c r="BS61" s="290">
        <v>82</v>
      </c>
      <c r="BT61" s="290">
        <v>129</v>
      </c>
      <c r="BU61" s="290">
        <v>173</v>
      </c>
      <c r="BV61" s="290">
        <v>122</v>
      </c>
      <c r="BW61" s="290">
        <v>153</v>
      </c>
      <c r="BX61" s="290">
        <v>40</v>
      </c>
      <c r="BY61" s="290">
        <v>12</v>
      </c>
      <c r="BZ61" s="290">
        <v>10</v>
      </c>
      <c r="CA61" s="290">
        <v>18</v>
      </c>
      <c r="CB61" s="290">
        <v>16</v>
      </c>
      <c r="CC61" s="290">
        <v>11</v>
      </c>
      <c r="CD61" s="290">
        <v>9</v>
      </c>
      <c r="CE61" s="290">
        <v>12</v>
      </c>
      <c r="CF61" s="290">
        <v>8</v>
      </c>
      <c r="CG61" s="290">
        <v>0</v>
      </c>
      <c r="CH61" s="646">
        <v>44</v>
      </c>
      <c r="CI61" s="290">
        <v>29</v>
      </c>
      <c r="CJ61" s="290">
        <v>14</v>
      </c>
      <c r="CK61" s="290">
        <v>95</v>
      </c>
      <c r="CL61" s="290">
        <v>43</v>
      </c>
      <c r="CM61" s="290">
        <v>153</v>
      </c>
      <c r="CN61" s="290">
        <v>156</v>
      </c>
      <c r="CO61" s="290">
        <v>150</v>
      </c>
      <c r="CP61" s="290">
        <v>139</v>
      </c>
      <c r="CQ61" s="290">
        <v>201</v>
      </c>
      <c r="CR61" s="290">
        <v>24</v>
      </c>
      <c r="CS61" s="290">
        <v>2</v>
      </c>
      <c r="CT61" s="290">
        <v>0</v>
      </c>
      <c r="CU61" s="290">
        <v>36</v>
      </c>
      <c r="CV61" s="290">
        <v>0</v>
      </c>
      <c r="CW61" s="290">
        <v>82</v>
      </c>
      <c r="CX61" s="290">
        <v>12</v>
      </c>
      <c r="CY61" s="290">
        <v>4</v>
      </c>
      <c r="CZ61" s="290">
        <v>12</v>
      </c>
      <c r="DA61" s="290">
        <v>10</v>
      </c>
      <c r="DB61" s="290">
        <v>18</v>
      </c>
      <c r="DC61" s="290">
        <v>9</v>
      </c>
      <c r="DD61" s="290">
        <v>14</v>
      </c>
      <c r="DE61" s="290">
        <v>18</v>
      </c>
      <c r="DF61" s="290">
        <v>14</v>
      </c>
      <c r="DG61" s="290">
        <v>29</v>
      </c>
      <c r="DH61" s="290">
        <v>24</v>
      </c>
      <c r="DI61" s="290">
        <v>12</v>
      </c>
      <c r="DJ61" s="290">
        <v>25</v>
      </c>
      <c r="DK61" s="290">
        <v>60</v>
      </c>
      <c r="DL61" s="290">
        <v>60</v>
      </c>
      <c r="DM61" s="290">
        <v>65</v>
      </c>
      <c r="DN61" s="290">
        <v>15</v>
      </c>
      <c r="DO61" s="290">
        <v>6</v>
      </c>
      <c r="DP61" s="290">
        <v>23</v>
      </c>
      <c r="DQ61" s="290">
        <v>16</v>
      </c>
      <c r="DR61" s="290">
        <v>18</v>
      </c>
      <c r="DS61" s="290">
        <v>1</v>
      </c>
      <c r="DT61" s="290">
        <v>28</v>
      </c>
      <c r="DU61" s="290">
        <v>22</v>
      </c>
      <c r="DV61" s="290">
        <v>0</v>
      </c>
      <c r="DW61" s="290">
        <v>34</v>
      </c>
      <c r="DX61" s="290">
        <v>39</v>
      </c>
      <c r="DY61" s="290">
        <v>34</v>
      </c>
      <c r="DZ61" s="290">
        <v>24</v>
      </c>
      <c r="EA61" s="290">
        <v>11</v>
      </c>
      <c r="EB61" s="290">
        <v>6</v>
      </c>
      <c r="EC61" s="290">
        <v>12</v>
      </c>
      <c r="ED61" s="290">
        <v>18</v>
      </c>
      <c r="EE61" s="290">
        <v>0</v>
      </c>
      <c r="EF61" s="290">
        <v>76</v>
      </c>
      <c r="EG61" s="290">
        <v>36</v>
      </c>
      <c r="EH61" s="290">
        <v>41</v>
      </c>
      <c r="EI61" s="290">
        <v>68</v>
      </c>
      <c r="EJ61" s="290">
        <v>6</v>
      </c>
      <c r="EK61" s="290">
        <v>46</v>
      </c>
      <c r="EL61" s="290">
        <v>31</v>
      </c>
      <c r="EM61" s="290">
        <v>11</v>
      </c>
      <c r="EN61" s="290">
        <v>3</v>
      </c>
      <c r="EO61" s="290">
        <v>0</v>
      </c>
      <c r="EP61" s="290">
        <v>22</v>
      </c>
      <c r="EQ61" s="290">
        <v>52</v>
      </c>
      <c r="ER61" s="290">
        <v>46</v>
      </c>
      <c r="ES61" s="290">
        <v>17</v>
      </c>
      <c r="ET61" s="290">
        <v>18</v>
      </c>
      <c r="EU61" s="290">
        <v>34</v>
      </c>
      <c r="EV61" s="290">
        <v>46</v>
      </c>
      <c r="EW61" s="290">
        <v>32</v>
      </c>
      <c r="EX61" s="290">
        <v>50</v>
      </c>
      <c r="EY61" s="290">
        <v>14</v>
      </c>
      <c r="EZ61" s="290">
        <v>20</v>
      </c>
      <c r="FA61" s="290">
        <v>60</v>
      </c>
      <c r="FB61" s="290">
        <v>40</v>
      </c>
      <c r="FC61" s="290">
        <v>58</v>
      </c>
      <c r="FD61" s="290">
        <v>162</v>
      </c>
      <c r="FE61" s="65">
        <v>1</v>
      </c>
      <c r="FF61" s="290">
        <v>16</v>
      </c>
      <c r="FG61" s="290">
        <v>73</v>
      </c>
      <c r="FH61" s="290">
        <v>117</v>
      </c>
      <c r="FI61" s="290">
        <v>17</v>
      </c>
      <c r="FJ61" s="290">
        <v>57</v>
      </c>
      <c r="FK61" s="290">
        <v>61</v>
      </c>
      <c r="FL61" s="290">
        <v>21</v>
      </c>
      <c r="FM61" s="290">
        <v>103</v>
      </c>
      <c r="FN61" s="290">
        <v>16</v>
      </c>
      <c r="FO61" s="290">
        <v>16</v>
      </c>
      <c r="FP61" s="290">
        <v>139</v>
      </c>
      <c r="FQ61" s="290">
        <v>220</v>
      </c>
      <c r="FR61" s="290">
        <v>14</v>
      </c>
      <c r="FS61" s="290">
        <v>120</v>
      </c>
      <c r="FT61" s="290">
        <v>305</v>
      </c>
      <c r="FU61" s="290"/>
      <c r="FV61" s="290">
        <v>79</v>
      </c>
      <c r="FW61" s="290">
        <v>152</v>
      </c>
      <c r="FX61" s="290">
        <v>96</v>
      </c>
      <c r="FY61" s="290">
        <v>45</v>
      </c>
      <c r="FZ61" s="290">
        <v>77</v>
      </c>
      <c r="GA61" s="290">
        <v>123</v>
      </c>
      <c r="GB61" s="290">
        <v>44</v>
      </c>
      <c r="GC61" s="290">
        <v>63</v>
      </c>
      <c r="GD61" s="290">
        <v>31</v>
      </c>
      <c r="GE61" s="290">
        <v>22</v>
      </c>
      <c r="GF61" s="290">
        <v>54</v>
      </c>
      <c r="GG61" s="290">
        <v>160</v>
      </c>
      <c r="GH61" s="290">
        <v>159</v>
      </c>
      <c r="GI61" s="290">
        <v>164</v>
      </c>
      <c r="GJ61" s="290">
        <v>194</v>
      </c>
      <c r="GK61" s="290">
        <v>131</v>
      </c>
      <c r="GL61" s="290">
        <v>17</v>
      </c>
      <c r="GM61" s="290">
        <v>11</v>
      </c>
      <c r="GN61" s="290">
        <v>10</v>
      </c>
      <c r="GO61" s="290">
        <v>41</v>
      </c>
      <c r="GP61" s="290">
        <v>49</v>
      </c>
      <c r="GQ61" s="290">
        <v>25</v>
      </c>
      <c r="GR61" s="290">
        <v>33</v>
      </c>
      <c r="GS61" s="290">
        <v>29</v>
      </c>
      <c r="GT61" s="290">
        <v>53</v>
      </c>
      <c r="GU61" s="290">
        <v>20</v>
      </c>
      <c r="GV61" s="290">
        <v>46</v>
      </c>
      <c r="GW61" s="290">
        <v>47</v>
      </c>
      <c r="GX61" s="290">
        <v>85</v>
      </c>
      <c r="GY61" s="290">
        <v>41</v>
      </c>
      <c r="GZ61" s="290">
        <v>31</v>
      </c>
      <c r="HA61" s="290">
        <v>41</v>
      </c>
      <c r="HB61" s="290">
        <v>12</v>
      </c>
      <c r="HC61" s="290">
        <v>27</v>
      </c>
      <c r="HD61" s="290">
        <v>24</v>
      </c>
      <c r="HE61" s="290">
        <v>65</v>
      </c>
      <c r="HF61" s="290">
        <v>46</v>
      </c>
      <c r="HG61" s="290">
        <v>105</v>
      </c>
      <c r="HH61" s="290">
        <v>81</v>
      </c>
      <c r="HI61" s="290">
        <v>241</v>
      </c>
      <c r="HJ61" s="290">
        <v>292</v>
      </c>
      <c r="HK61" s="290">
        <v>213</v>
      </c>
      <c r="HL61" s="290">
        <v>434</v>
      </c>
      <c r="HM61" s="290">
        <v>61</v>
      </c>
      <c r="HN61" s="290">
        <v>139</v>
      </c>
      <c r="HO61" s="290">
        <v>103</v>
      </c>
      <c r="HP61" s="290">
        <v>202</v>
      </c>
      <c r="HQ61" s="290">
        <v>306</v>
      </c>
      <c r="HR61" s="290">
        <v>339</v>
      </c>
      <c r="HS61" s="290">
        <v>198</v>
      </c>
      <c r="HT61" s="290">
        <v>28</v>
      </c>
      <c r="HU61" s="290">
        <v>64</v>
      </c>
      <c r="HV61" s="290">
        <v>75</v>
      </c>
      <c r="HW61" s="290">
        <v>19</v>
      </c>
      <c r="HX61" s="290">
        <v>193</v>
      </c>
      <c r="HY61" s="290">
        <v>125</v>
      </c>
      <c r="HZ61" s="290">
        <v>207</v>
      </c>
      <c r="IA61" s="290"/>
      <c r="IB61" s="290">
        <v>113</v>
      </c>
      <c r="IC61" s="290">
        <v>33</v>
      </c>
      <c r="ID61" s="290">
        <v>73</v>
      </c>
      <c r="IE61" s="290">
        <v>103</v>
      </c>
      <c r="IF61" s="290">
        <v>113</v>
      </c>
      <c r="IG61" s="290">
        <v>161</v>
      </c>
      <c r="IH61" s="290">
        <v>5</v>
      </c>
      <c r="II61" s="290">
        <v>41</v>
      </c>
      <c r="IJ61" s="290">
        <v>23</v>
      </c>
      <c r="IK61" s="290">
        <v>15</v>
      </c>
      <c r="IL61" s="290">
        <v>43</v>
      </c>
      <c r="IM61" s="290">
        <v>31</v>
      </c>
      <c r="IN61" s="290">
        <v>50</v>
      </c>
      <c r="IO61" s="290">
        <v>22</v>
      </c>
      <c r="IP61" s="290">
        <v>27</v>
      </c>
      <c r="IQ61" s="290">
        <v>41</v>
      </c>
      <c r="IR61" s="290">
        <v>33</v>
      </c>
      <c r="IS61" s="290">
        <v>37</v>
      </c>
      <c r="IT61" s="290">
        <v>62</v>
      </c>
      <c r="IU61" s="290">
        <v>256</v>
      </c>
      <c r="IV61" s="290">
        <v>110</v>
      </c>
      <c r="IW61" s="290">
        <v>117</v>
      </c>
      <c r="IX61" s="290">
        <v>206</v>
      </c>
      <c r="IY61" s="290">
        <v>92</v>
      </c>
      <c r="IZ61" s="290">
        <v>156</v>
      </c>
      <c r="JA61" s="290">
        <v>115</v>
      </c>
      <c r="JB61" s="290">
        <v>262</v>
      </c>
      <c r="JC61" s="290">
        <v>190</v>
      </c>
      <c r="JD61" s="290">
        <v>69</v>
      </c>
      <c r="JE61" s="290">
        <v>60</v>
      </c>
      <c r="JF61" s="290">
        <v>24</v>
      </c>
      <c r="JG61" s="290">
        <v>17</v>
      </c>
      <c r="JH61" s="290">
        <v>21</v>
      </c>
      <c r="JI61" s="290">
        <v>22</v>
      </c>
      <c r="JJ61" s="290">
        <v>26</v>
      </c>
      <c r="JK61" s="290">
        <v>59</v>
      </c>
      <c r="JL61" s="290">
        <v>23</v>
      </c>
      <c r="JM61" s="290">
        <v>13</v>
      </c>
      <c r="JN61" s="290">
        <v>13</v>
      </c>
      <c r="JO61" s="290">
        <v>28</v>
      </c>
      <c r="JP61" s="290">
        <v>154</v>
      </c>
      <c r="JQ61" s="290">
        <v>277</v>
      </c>
      <c r="JR61" s="290">
        <v>39</v>
      </c>
      <c r="JS61" s="290">
        <v>26</v>
      </c>
      <c r="JT61" s="290">
        <v>20</v>
      </c>
      <c r="JU61" s="290">
        <v>7</v>
      </c>
      <c r="JV61" s="290">
        <v>6</v>
      </c>
      <c r="JW61" s="290">
        <v>29</v>
      </c>
      <c r="JX61" s="290">
        <v>51</v>
      </c>
      <c r="JY61" s="290">
        <v>30</v>
      </c>
      <c r="JZ61" s="290">
        <v>37</v>
      </c>
      <c r="KA61" s="290">
        <v>8</v>
      </c>
      <c r="KB61" s="290">
        <v>26</v>
      </c>
      <c r="KC61" s="290">
        <v>26</v>
      </c>
      <c r="KD61" s="290">
        <v>66</v>
      </c>
      <c r="KE61" s="290">
        <v>37</v>
      </c>
      <c r="KF61" s="290">
        <v>74</v>
      </c>
      <c r="KG61" s="290">
        <v>14</v>
      </c>
      <c r="KH61" s="290">
        <v>30</v>
      </c>
      <c r="KI61" s="290">
        <v>93</v>
      </c>
      <c r="KJ61" s="290">
        <v>90</v>
      </c>
      <c r="KK61" s="290">
        <v>132</v>
      </c>
      <c r="KL61" s="290">
        <v>174</v>
      </c>
      <c r="KM61" s="290">
        <v>163</v>
      </c>
      <c r="KN61" s="1081"/>
      <c r="KO61" s="290">
        <v>228</v>
      </c>
      <c r="KP61" s="290">
        <v>100</v>
      </c>
      <c r="KQ61" s="290">
        <v>237</v>
      </c>
      <c r="KR61" s="290">
        <v>169</v>
      </c>
      <c r="KS61" s="290">
        <v>179</v>
      </c>
      <c r="KT61" s="290">
        <v>197</v>
      </c>
      <c r="KU61" s="290">
        <v>372</v>
      </c>
      <c r="KV61" s="290">
        <v>761</v>
      </c>
      <c r="KW61" s="290">
        <v>356</v>
      </c>
      <c r="KX61" s="290">
        <v>355</v>
      </c>
      <c r="KY61" s="290">
        <v>192</v>
      </c>
      <c r="KZ61" s="290">
        <v>144</v>
      </c>
      <c r="LA61" s="290">
        <v>64</v>
      </c>
      <c r="LB61" s="290">
        <v>176</v>
      </c>
      <c r="LC61" s="290">
        <v>102</v>
      </c>
      <c r="LD61" s="290">
        <v>107</v>
      </c>
      <c r="LE61" s="290">
        <v>60</v>
      </c>
      <c r="LF61" s="290">
        <v>361</v>
      </c>
      <c r="LG61" s="290">
        <v>338</v>
      </c>
      <c r="LH61" s="290">
        <v>216</v>
      </c>
      <c r="LI61" s="290">
        <v>70</v>
      </c>
      <c r="LJ61" s="290">
        <v>110</v>
      </c>
      <c r="LK61" s="290">
        <v>258</v>
      </c>
      <c r="LL61" s="290">
        <v>170</v>
      </c>
      <c r="LM61" s="290">
        <v>107</v>
      </c>
      <c r="LN61" s="1121"/>
      <c r="LO61" s="1121"/>
      <c r="LP61" s="290">
        <v>346</v>
      </c>
      <c r="LQ61" s="290">
        <v>209</v>
      </c>
      <c r="LR61" s="290">
        <v>209</v>
      </c>
      <c r="LS61" s="290">
        <v>233</v>
      </c>
      <c r="LT61" s="290">
        <v>224</v>
      </c>
      <c r="LU61" s="1137"/>
      <c r="LV61" s="1137"/>
      <c r="LW61" s="290">
        <v>715</v>
      </c>
      <c r="LX61" s="290">
        <v>183</v>
      </c>
      <c r="LY61" s="571">
        <v>93</v>
      </c>
      <c r="LZ61" s="571">
        <v>51</v>
      </c>
      <c r="MA61" s="1141"/>
      <c r="MB61" s="571">
        <v>438</v>
      </c>
      <c r="MC61" s="571">
        <v>103</v>
      </c>
      <c r="MD61" s="571">
        <v>176</v>
      </c>
      <c r="ME61" s="571">
        <v>129</v>
      </c>
      <c r="MF61" s="571">
        <v>148</v>
      </c>
      <c r="MG61" s="571">
        <v>245</v>
      </c>
      <c r="MH61" s="571">
        <v>80</v>
      </c>
      <c r="MI61" s="571">
        <v>95</v>
      </c>
      <c r="MJ61" s="571">
        <v>64</v>
      </c>
      <c r="MK61" s="571">
        <v>81</v>
      </c>
      <c r="ML61" s="571">
        <v>58</v>
      </c>
      <c r="MM61" s="571">
        <v>115</v>
      </c>
      <c r="MN61" s="571">
        <v>115</v>
      </c>
      <c r="MO61" s="571">
        <v>16</v>
      </c>
      <c r="MP61" s="571">
        <v>62</v>
      </c>
      <c r="MQ61" s="571">
        <v>33</v>
      </c>
      <c r="MR61" s="571">
        <v>20</v>
      </c>
      <c r="MS61" s="571">
        <v>27</v>
      </c>
      <c r="MT61" s="571">
        <v>70</v>
      </c>
      <c r="MU61" s="571">
        <v>47</v>
      </c>
      <c r="MV61" s="571">
        <v>69</v>
      </c>
      <c r="MW61" s="571">
        <v>33</v>
      </c>
      <c r="MX61" s="571">
        <v>46</v>
      </c>
      <c r="MY61" s="571">
        <v>30</v>
      </c>
      <c r="MZ61" s="571">
        <v>37</v>
      </c>
      <c r="NA61" s="571">
        <v>52</v>
      </c>
    </row>
    <row r="62" spans="1:365" ht="15" customHeight="1">
      <c r="A62" s="628" t="s">
        <v>185</v>
      </c>
      <c r="B62" s="66">
        <v>0</v>
      </c>
      <c r="C62" s="66">
        <v>0</v>
      </c>
      <c r="D62" s="66">
        <v>6</v>
      </c>
      <c r="E62" s="66">
        <v>241</v>
      </c>
      <c r="F62" s="66">
        <v>185</v>
      </c>
      <c r="G62" s="66">
        <v>28</v>
      </c>
      <c r="H62" s="66">
        <v>0</v>
      </c>
      <c r="I62" s="66">
        <v>0</v>
      </c>
      <c r="J62" s="66">
        <v>0</v>
      </c>
      <c r="K62" s="66">
        <v>0</v>
      </c>
      <c r="L62" s="66">
        <v>28</v>
      </c>
      <c r="M62" s="66">
        <v>0</v>
      </c>
      <c r="N62" s="66">
        <v>118</v>
      </c>
      <c r="O62" s="66">
        <v>0</v>
      </c>
      <c r="P62" s="66">
        <v>0</v>
      </c>
      <c r="Q62" s="66">
        <v>0</v>
      </c>
      <c r="R62" s="66">
        <v>0</v>
      </c>
      <c r="S62" s="66">
        <v>12</v>
      </c>
      <c r="T62" s="66">
        <v>136</v>
      </c>
      <c r="U62" s="66">
        <v>123</v>
      </c>
      <c r="V62" s="66">
        <v>5</v>
      </c>
      <c r="W62" s="66">
        <v>0</v>
      </c>
      <c r="X62" s="66">
        <v>172</v>
      </c>
      <c r="Y62" s="66">
        <v>28</v>
      </c>
      <c r="Z62" s="66">
        <v>13</v>
      </c>
      <c r="AA62" s="66">
        <v>317</v>
      </c>
      <c r="AB62" s="66">
        <v>0</v>
      </c>
      <c r="AC62" s="66">
        <v>0</v>
      </c>
      <c r="AD62" s="66">
        <v>0</v>
      </c>
      <c r="AE62" s="66">
        <v>159</v>
      </c>
      <c r="AF62" s="66">
        <v>0</v>
      </c>
      <c r="AG62" s="66">
        <v>23</v>
      </c>
      <c r="AH62" s="66"/>
      <c r="AI62" s="66">
        <v>0</v>
      </c>
      <c r="AJ62" s="66">
        <v>0</v>
      </c>
      <c r="AK62" s="66">
        <v>0</v>
      </c>
      <c r="AL62" s="66">
        <v>58</v>
      </c>
      <c r="AM62" s="66">
        <v>0</v>
      </c>
      <c r="AN62" s="66">
        <v>0</v>
      </c>
      <c r="AO62" s="66">
        <v>283</v>
      </c>
      <c r="AP62" s="66">
        <v>0</v>
      </c>
      <c r="AQ62" s="66">
        <v>0</v>
      </c>
      <c r="AR62" s="66">
        <v>0</v>
      </c>
      <c r="AS62" s="66">
        <v>0</v>
      </c>
      <c r="AT62" s="66">
        <v>5</v>
      </c>
      <c r="AU62" s="66">
        <v>104</v>
      </c>
      <c r="AV62" s="66">
        <v>0</v>
      </c>
      <c r="AW62" s="66">
        <v>0</v>
      </c>
      <c r="AX62" s="66">
        <v>0</v>
      </c>
      <c r="AY62" s="66">
        <v>0</v>
      </c>
      <c r="AZ62" s="66">
        <v>0</v>
      </c>
      <c r="BA62" s="66">
        <v>179</v>
      </c>
      <c r="BB62" s="66"/>
      <c r="BC62" s="66"/>
      <c r="BD62" s="66">
        <v>73</v>
      </c>
      <c r="BE62" s="66">
        <v>0</v>
      </c>
      <c r="BF62" s="66">
        <v>0</v>
      </c>
      <c r="BG62" s="66">
        <v>0</v>
      </c>
      <c r="BH62" s="66">
        <v>0</v>
      </c>
      <c r="BI62" s="66">
        <v>0</v>
      </c>
      <c r="BJ62" s="66">
        <v>230</v>
      </c>
      <c r="BK62" s="66">
        <v>213</v>
      </c>
      <c r="BL62" s="66">
        <v>0</v>
      </c>
      <c r="BM62" s="66">
        <v>0</v>
      </c>
      <c r="BN62" s="66">
        <v>0</v>
      </c>
      <c r="BO62" s="66">
        <v>0</v>
      </c>
      <c r="BP62" s="66">
        <v>0</v>
      </c>
      <c r="BQ62" s="66">
        <v>0</v>
      </c>
      <c r="BR62" s="66">
        <v>0</v>
      </c>
      <c r="BS62" s="66">
        <v>0</v>
      </c>
      <c r="BT62" s="66">
        <v>0</v>
      </c>
      <c r="BU62" s="66">
        <v>0</v>
      </c>
      <c r="BV62" s="66">
        <v>0</v>
      </c>
      <c r="BW62" s="66">
        <v>0</v>
      </c>
      <c r="BX62" s="66">
        <v>37</v>
      </c>
      <c r="BY62" s="66">
        <v>490</v>
      </c>
      <c r="BZ62" s="66">
        <v>296</v>
      </c>
      <c r="CA62" s="66">
        <v>332</v>
      </c>
      <c r="CB62" s="66">
        <v>146</v>
      </c>
      <c r="CC62" s="66">
        <v>511</v>
      </c>
      <c r="CD62" s="66">
        <v>2</v>
      </c>
      <c r="CE62" s="66">
        <v>564</v>
      </c>
      <c r="CF62" s="66">
        <v>0</v>
      </c>
      <c r="CG62" s="66">
        <v>34</v>
      </c>
      <c r="CH62" s="66">
        <v>0</v>
      </c>
      <c r="CI62" s="66">
        <v>95</v>
      </c>
      <c r="CJ62" s="66">
        <v>378</v>
      </c>
      <c r="CK62" s="66">
        <v>86</v>
      </c>
      <c r="CL62" s="66">
        <v>0</v>
      </c>
      <c r="CM62" s="66">
        <v>0</v>
      </c>
      <c r="CN62" s="66">
        <v>0</v>
      </c>
      <c r="CO62" s="66">
        <v>0</v>
      </c>
      <c r="CP62" s="66">
        <v>0</v>
      </c>
      <c r="CQ62" s="66">
        <v>0</v>
      </c>
      <c r="CR62" s="66">
        <v>142</v>
      </c>
      <c r="CS62" s="66">
        <v>202</v>
      </c>
      <c r="CT62" s="66">
        <v>0</v>
      </c>
      <c r="CU62" s="66">
        <v>0</v>
      </c>
      <c r="CV62" s="66">
        <v>0</v>
      </c>
      <c r="CW62" s="66">
        <v>238</v>
      </c>
      <c r="CX62" s="66">
        <v>341</v>
      </c>
      <c r="CY62" s="66">
        <v>171</v>
      </c>
      <c r="CZ62" s="66">
        <v>136</v>
      </c>
      <c r="DA62" s="66">
        <v>324</v>
      </c>
      <c r="DB62" s="66">
        <v>1</v>
      </c>
      <c r="DC62" s="66">
        <v>0</v>
      </c>
      <c r="DD62" s="66">
        <v>0</v>
      </c>
      <c r="DE62" s="66">
        <v>7</v>
      </c>
      <c r="DF62" s="66">
        <v>551</v>
      </c>
      <c r="DG62" s="66">
        <v>793</v>
      </c>
      <c r="DH62" s="66">
        <v>0</v>
      </c>
      <c r="DI62" s="66">
        <v>0</v>
      </c>
      <c r="DJ62" s="66">
        <v>2</v>
      </c>
      <c r="DK62" s="66">
        <v>0</v>
      </c>
      <c r="DL62" s="66">
        <v>0</v>
      </c>
      <c r="DM62" s="66">
        <v>0</v>
      </c>
      <c r="DN62" s="66">
        <v>71</v>
      </c>
      <c r="DO62" s="66">
        <v>0</v>
      </c>
      <c r="DP62" s="66">
        <v>0</v>
      </c>
      <c r="DQ62" s="66">
        <v>0</v>
      </c>
      <c r="DR62" s="66">
        <v>0</v>
      </c>
      <c r="DS62" s="66">
        <v>1</v>
      </c>
      <c r="DT62" s="66">
        <v>153</v>
      </c>
      <c r="DU62" s="66">
        <v>1</v>
      </c>
      <c r="DV62" s="66">
        <v>0</v>
      </c>
      <c r="DW62" s="66">
        <v>89</v>
      </c>
      <c r="DX62" s="66">
        <v>0</v>
      </c>
      <c r="DY62" s="66">
        <v>0</v>
      </c>
      <c r="DZ62" s="66">
        <v>0</v>
      </c>
      <c r="EA62" s="66">
        <v>0</v>
      </c>
      <c r="EB62" s="66">
        <v>60</v>
      </c>
      <c r="EC62" s="66">
        <v>65</v>
      </c>
      <c r="ED62" s="66">
        <v>0</v>
      </c>
      <c r="EE62" s="66">
        <v>0</v>
      </c>
      <c r="EF62" s="66">
        <v>0</v>
      </c>
      <c r="EG62" s="66">
        <v>37</v>
      </c>
      <c r="EH62" s="66">
        <v>0</v>
      </c>
      <c r="EI62" s="66">
        <v>506</v>
      </c>
      <c r="EJ62" s="66">
        <v>162</v>
      </c>
      <c r="EK62" s="66">
        <v>81</v>
      </c>
      <c r="EL62" s="66">
        <v>0</v>
      </c>
      <c r="EM62" s="66">
        <v>358</v>
      </c>
      <c r="EN62" s="66">
        <v>404</v>
      </c>
      <c r="EO62" s="66">
        <v>1</v>
      </c>
      <c r="EP62" s="66">
        <v>336</v>
      </c>
      <c r="EQ62" s="66">
        <v>597</v>
      </c>
      <c r="ER62" s="66">
        <v>8</v>
      </c>
      <c r="ES62" s="66">
        <v>0</v>
      </c>
      <c r="ET62" s="66">
        <v>217</v>
      </c>
      <c r="EU62" s="66">
        <v>834</v>
      </c>
      <c r="EV62" s="66">
        <v>135</v>
      </c>
      <c r="EW62" s="66">
        <v>163</v>
      </c>
      <c r="EX62" s="66">
        <v>313</v>
      </c>
      <c r="EY62" s="66">
        <v>346</v>
      </c>
      <c r="EZ62" s="66">
        <v>202</v>
      </c>
      <c r="FA62" s="66">
        <v>115</v>
      </c>
      <c r="FB62" s="66">
        <v>33</v>
      </c>
      <c r="FC62" s="66">
        <v>27</v>
      </c>
      <c r="FD62" s="66">
        <v>180</v>
      </c>
      <c r="FE62" s="290">
        <v>30</v>
      </c>
      <c r="FF62" s="66">
        <v>0</v>
      </c>
      <c r="FG62" s="66">
        <v>0</v>
      </c>
      <c r="FH62" s="66">
        <v>0</v>
      </c>
      <c r="FI62" s="66">
        <v>1</v>
      </c>
      <c r="FJ62" s="66">
        <v>1</v>
      </c>
      <c r="FK62" s="66">
        <v>121</v>
      </c>
      <c r="FL62" s="66">
        <v>44</v>
      </c>
      <c r="FM62" s="66">
        <v>0</v>
      </c>
      <c r="FN62" s="66">
        <v>0</v>
      </c>
      <c r="FO62" s="66">
        <v>0</v>
      </c>
      <c r="FP62" s="66">
        <v>0</v>
      </c>
      <c r="FQ62" s="66">
        <v>0</v>
      </c>
      <c r="FR62" s="66">
        <v>106</v>
      </c>
      <c r="FS62" s="66">
        <v>0</v>
      </c>
      <c r="FT62" s="66">
        <v>369</v>
      </c>
      <c r="FU62" s="290"/>
      <c r="FV62" s="66">
        <v>0</v>
      </c>
      <c r="FW62" s="66">
        <v>0</v>
      </c>
      <c r="FX62" s="66">
        <v>0</v>
      </c>
      <c r="FY62" s="66">
        <v>31</v>
      </c>
      <c r="FZ62" s="66">
        <v>580</v>
      </c>
      <c r="GA62" s="66">
        <v>71</v>
      </c>
      <c r="GB62" s="66">
        <v>0</v>
      </c>
      <c r="GC62" s="66">
        <v>0</v>
      </c>
      <c r="GD62" s="66">
        <v>0</v>
      </c>
      <c r="GE62" s="66">
        <v>0</v>
      </c>
      <c r="GF62" s="66">
        <v>0</v>
      </c>
      <c r="GG62" s="66">
        <v>0</v>
      </c>
      <c r="GH62" s="66">
        <v>0</v>
      </c>
      <c r="GI62" s="66">
        <v>0</v>
      </c>
      <c r="GJ62" s="66">
        <v>0</v>
      </c>
      <c r="GK62" s="66">
        <v>2</v>
      </c>
      <c r="GL62" s="66">
        <v>16</v>
      </c>
      <c r="GM62" s="66">
        <v>119</v>
      </c>
      <c r="GN62" s="66">
        <v>371</v>
      </c>
      <c r="GO62" s="66">
        <v>344</v>
      </c>
      <c r="GP62" s="66">
        <v>175</v>
      </c>
      <c r="GQ62" s="66">
        <v>0</v>
      </c>
      <c r="GR62" s="66">
        <v>0</v>
      </c>
      <c r="GS62" s="66">
        <v>0</v>
      </c>
      <c r="GT62" s="66">
        <v>3</v>
      </c>
      <c r="GU62" s="66">
        <v>761</v>
      </c>
      <c r="GV62" s="66">
        <v>630</v>
      </c>
      <c r="GW62" s="66">
        <v>600</v>
      </c>
      <c r="GX62" s="66">
        <v>359</v>
      </c>
      <c r="GY62" s="66">
        <v>23</v>
      </c>
      <c r="GZ62" s="66">
        <v>475</v>
      </c>
      <c r="HA62" s="66">
        <v>314</v>
      </c>
      <c r="HB62" s="66">
        <v>577</v>
      </c>
      <c r="HC62" s="66">
        <v>518</v>
      </c>
      <c r="HD62" s="66">
        <v>0</v>
      </c>
      <c r="HE62" s="66">
        <v>0</v>
      </c>
      <c r="HF62" s="66">
        <v>1</v>
      </c>
      <c r="HG62" s="66">
        <v>200</v>
      </c>
      <c r="HH62" s="66">
        <v>42</v>
      </c>
      <c r="HI62" s="66">
        <v>42</v>
      </c>
      <c r="HJ62" s="66">
        <v>12</v>
      </c>
      <c r="HK62" s="66">
        <v>0</v>
      </c>
      <c r="HL62" s="66">
        <v>0</v>
      </c>
      <c r="HM62" s="66">
        <v>0</v>
      </c>
      <c r="HN62" s="66">
        <v>0</v>
      </c>
      <c r="HO62" s="66">
        <v>0</v>
      </c>
      <c r="HP62" s="66">
        <v>38</v>
      </c>
      <c r="HQ62" s="66">
        <v>0</v>
      </c>
      <c r="HR62" s="66">
        <v>0</v>
      </c>
      <c r="HS62" s="66">
        <v>0</v>
      </c>
      <c r="HT62" s="66">
        <v>1</v>
      </c>
      <c r="HU62" s="66">
        <v>44</v>
      </c>
      <c r="HV62" s="66">
        <v>220</v>
      </c>
      <c r="HW62" s="66">
        <v>454</v>
      </c>
      <c r="HX62" s="66">
        <v>62</v>
      </c>
      <c r="HY62" s="66">
        <v>19</v>
      </c>
      <c r="HZ62" s="66">
        <v>2</v>
      </c>
      <c r="IA62" s="66"/>
      <c r="IB62" s="66">
        <v>99</v>
      </c>
      <c r="IC62" s="66">
        <v>468</v>
      </c>
      <c r="ID62" s="66">
        <v>99</v>
      </c>
      <c r="IE62" s="66">
        <v>0</v>
      </c>
      <c r="IF62" s="66">
        <v>0</v>
      </c>
      <c r="IG62" s="66">
        <v>0</v>
      </c>
      <c r="IH62" s="66">
        <v>0</v>
      </c>
      <c r="II62" s="66">
        <v>433</v>
      </c>
      <c r="IJ62" s="66">
        <v>81</v>
      </c>
      <c r="IK62" s="66">
        <v>213</v>
      </c>
      <c r="IL62" s="66">
        <v>490</v>
      </c>
      <c r="IM62" s="66">
        <v>28</v>
      </c>
      <c r="IN62" s="66">
        <v>0</v>
      </c>
      <c r="IO62" s="66">
        <v>137</v>
      </c>
      <c r="IP62" s="66">
        <v>361</v>
      </c>
      <c r="IQ62" s="66">
        <v>1</v>
      </c>
      <c r="IR62" s="66">
        <v>779</v>
      </c>
      <c r="IS62" s="66">
        <v>171</v>
      </c>
      <c r="IT62" s="66">
        <v>533</v>
      </c>
      <c r="IU62" s="66">
        <v>99</v>
      </c>
      <c r="IV62" s="66">
        <v>294</v>
      </c>
      <c r="IW62" s="66">
        <v>307</v>
      </c>
      <c r="IX62" s="66">
        <v>452</v>
      </c>
      <c r="IY62" s="66">
        <v>114</v>
      </c>
      <c r="IZ62" s="66">
        <v>973</v>
      </c>
      <c r="JA62" s="66">
        <v>197</v>
      </c>
      <c r="JB62" s="66">
        <v>442</v>
      </c>
      <c r="JC62" s="66">
        <v>1</v>
      </c>
      <c r="JD62" s="66">
        <v>2</v>
      </c>
      <c r="JE62" s="66">
        <v>9</v>
      </c>
      <c r="JF62" s="66">
        <v>414</v>
      </c>
      <c r="JG62" s="66">
        <v>466</v>
      </c>
      <c r="JH62" s="66">
        <v>1</v>
      </c>
      <c r="JI62" s="66">
        <v>420</v>
      </c>
      <c r="JJ62" s="66">
        <v>2</v>
      </c>
      <c r="JK62" s="66">
        <v>233</v>
      </c>
      <c r="JL62" s="66">
        <v>8</v>
      </c>
      <c r="JM62" s="66">
        <v>358</v>
      </c>
      <c r="JN62" s="66">
        <v>183</v>
      </c>
      <c r="JO62" s="66">
        <v>1</v>
      </c>
      <c r="JP62" s="66">
        <v>0</v>
      </c>
      <c r="JQ62" s="66">
        <v>107</v>
      </c>
      <c r="JR62" s="66">
        <v>807</v>
      </c>
      <c r="JS62" s="66">
        <v>9</v>
      </c>
      <c r="JT62" s="66">
        <v>544</v>
      </c>
      <c r="JU62" s="66">
        <v>104</v>
      </c>
      <c r="JV62" s="66">
        <v>6</v>
      </c>
      <c r="JW62" s="66">
        <v>1</v>
      </c>
      <c r="JX62" s="66">
        <v>503</v>
      </c>
      <c r="JY62" s="66">
        <v>177</v>
      </c>
      <c r="JZ62" s="66">
        <v>660</v>
      </c>
      <c r="KA62" s="66">
        <v>82</v>
      </c>
      <c r="KB62" s="66">
        <v>470</v>
      </c>
      <c r="KC62" s="66">
        <v>491</v>
      </c>
      <c r="KD62" s="66">
        <v>750</v>
      </c>
      <c r="KE62" s="66">
        <v>33</v>
      </c>
      <c r="KF62" s="66">
        <v>708</v>
      </c>
      <c r="KG62" s="66">
        <v>653</v>
      </c>
      <c r="KH62" s="66">
        <v>355</v>
      </c>
      <c r="KI62" s="66">
        <v>141</v>
      </c>
      <c r="KJ62" s="66">
        <v>796</v>
      </c>
      <c r="KK62" s="66">
        <v>409</v>
      </c>
      <c r="KL62" s="66">
        <v>373</v>
      </c>
      <c r="KM62" s="66">
        <v>276</v>
      </c>
      <c r="KN62" s="1080"/>
      <c r="KO62" s="66">
        <v>965</v>
      </c>
      <c r="KP62" s="66">
        <v>848</v>
      </c>
      <c r="KQ62" s="66">
        <v>770</v>
      </c>
      <c r="KR62" s="66">
        <v>0</v>
      </c>
      <c r="KS62" s="66">
        <v>0</v>
      </c>
      <c r="KT62" s="66">
        <v>0</v>
      </c>
      <c r="KU62" s="66">
        <v>0</v>
      </c>
      <c r="KV62" s="66">
        <v>2</v>
      </c>
      <c r="KW62" s="66">
        <v>4</v>
      </c>
      <c r="KX62" s="66">
        <v>231</v>
      </c>
      <c r="KY62" s="66">
        <v>529</v>
      </c>
      <c r="KZ62" s="66">
        <v>0</v>
      </c>
      <c r="LA62" s="66">
        <v>102</v>
      </c>
      <c r="LB62" s="66">
        <v>786</v>
      </c>
      <c r="LC62" s="66">
        <v>204</v>
      </c>
      <c r="LD62" s="66">
        <v>177</v>
      </c>
      <c r="LE62" s="66">
        <v>272</v>
      </c>
      <c r="LF62" s="66">
        <v>694</v>
      </c>
      <c r="LG62" s="66">
        <v>14</v>
      </c>
      <c r="LH62" s="66">
        <v>780</v>
      </c>
      <c r="LI62" s="66">
        <v>0</v>
      </c>
      <c r="LJ62" s="66">
        <v>0</v>
      </c>
      <c r="LK62" s="66">
        <v>0</v>
      </c>
      <c r="LL62" s="66">
        <v>0</v>
      </c>
      <c r="LM62" s="66">
        <v>0</v>
      </c>
      <c r="LN62" s="1114"/>
      <c r="LO62" s="1114"/>
      <c r="LP62" s="66">
        <v>365</v>
      </c>
      <c r="LQ62" s="66">
        <v>543</v>
      </c>
      <c r="LR62" s="66">
        <v>497</v>
      </c>
      <c r="LS62" s="66">
        <v>454</v>
      </c>
      <c r="LT62" s="66">
        <v>720</v>
      </c>
      <c r="LU62" s="1130"/>
      <c r="LV62" s="1130"/>
      <c r="LW62" s="66">
        <v>519</v>
      </c>
      <c r="LX62" s="66">
        <v>305</v>
      </c>
      <c r="LY62" s="556">
        <v>0</v>
      </c>
      <c r="LZ62" s="556">
        <v>0</v>
      </c>
      <c r="MA62" s="1140"/>
      <c r="MB62" s="556">
        <v>0</v>
      </c>
      <c r="MC62" s="556">
        <v>0</v>
      </c>
      <c r="MD62" s="556">
        <v>0</v>
      </c>
      <c r="ME62" s="556">
        <v>249</v>
      </c>
      <c r="MF62" s="556">
        <v>0</v>
      </c>
      <c r="MG62" s="556">
        <v>86</v>
      </c>
      <c r="MH62" s="556">
        <v>555</v>
      </c>
      <c r="MI62" s="556">
        <v>0</v>
      </c>
      <c r="MJ62" s="556">
        <v>0</v>
      </c>
      <c r="MK62" s="556">
        <v>183</v>
      </c>
      <c r="ML62" s="556">
        <v>0</v>
      </c>
      <c r="MM62" s="556">
        <v>0</v>
      </c>
      <c r="MN62" s="556">
        <v>0</v>
      </c>
      <c r="MO62" s="556">
        <v>0</v>
      </c>
      <c r="MP62" s="556">
        <v>0</v>
      </c>
      <c r="MQ62" s="556">
        <v>0</v>
      </c>
      <c r="MR62" s="556">
        <v>1</v>
      </c>
      <c r="MS62" s="556">
        <v>0</v>
      </c>
      <c r="MT62" s="556">
        <v>0</v>
      </c>
      <c r="MU62" s="556">
        <v>0</v>
      </c>
      <c r="MV62" s="556">
        <v>0</v>
      </c>
      <c r="MW62" s="556">
        <v>0</v>
      </c>
      <c r="MX62" s="556">
        <v>159</v>
      </c>
      <c r="MY62" s="556">
        <v>0</v>
      </c>
      <c r="MZ62" s="556">
        <v>0</v>
      </c>
      <c r="NA62" s="556">
        <v>0</v>
      </c>
    </row>
    <row r="63" spans="1:365" ht="15" customHeight="1">
      <c r="A63" s="628" t="s">
        <v>1215</v>
      </c>
      <c r="B63" s="66">
        <v>0</v>
      </c>
      <c r="C63" s="66">
        <v>0</v>
      </c>
      <c r="D63" s="66">
        <v>0</v>
      </c>
      <c r="E63" s="66">
        <v>4</v>
      </c>
      <c r="F63" s="66">
        <v>2</v>
      </c>
      <c r="G63" s="66">
        <v>0</v>
      </c>
      <c r="H63" s="66">
        <v>3</v>
      </c>
      <c r="I63" s="66">
        <v>0</v>
      </c>
      <c r="J63" s="66">
        <v>0</v>
      </c>
      <c r="K63" s="66">
        <v>0</v>
      </c>
      <c r="L63" s="66">
        <v>0</v>
      </c>
      <c r="M63" s="66">
        <v>0</v>
      </c>
      <c r="N63" s="66">
        <v>5</v>
      </c>
      <c r="O63" s="66">
        <v>0</v>
      </c>
      <c r="P63" s="66">
        <v>0</v>
      </c>
      <c r="Q63" s="66">
        <v>15</v>
      </c>
      <c r="R63" s="66">
        <v>6</v>
      </c>
      <c r="S63" s="66">
        <v>0</v>
      </c>
      <c r="T63" s="66">
        <v>0</v>
      </c>
      <c r="U63" s="66">
        <v>5</v>
      </c>
      <c r="V63" s="66">
        <v>0</v>
      </c>
      <c r="W63" s="66">
        <v>0</v>
      </c>
      <c r="X63" s="66">
        <v>0</v>
      </c>
      <c r="Y63" s="66">
        <v>0</v>
      </c>
      <c r="Z63" s="66">
        <v>5</v>
      </c>
      <c r="AA63" s="66">
        <v>2</v>
      </c>
      <c r="AB63" s="66">
        <v>0</v>
      </c>
      <c r="AC63" s="66">
        <v>0</v>
      </c>
      <c r="AD63" s="66">
        <v>14</v>
      </c>
      <c r="AE63" s="66">
        <v>0</v>
      </c>
      <c r="AF63" s="66">
        <v>1</v>
      </c>
      <c r="AG63" s="66">
        <v>5</v>
      </c>
      <c r="AH63" s="66"/>
      <c r="AI63" s="66">
        <v>5</v>
      </c>
      <c r="AJ63" s="66">
        <v>8</v>
      </c>
      <c r="AK63" s="66">
        <v>3</v>
      </c>
      <c r="AL63" s="66">
        <v>1</v>
      </c>
      <c r="AM63" s="66">
        <v>4</v>
      </c>
      <c r="AN63" s="66">
        <v>1</v>
      </c>
      <c r="AO63" s="66">
        <v>10</v>
      </c>
      <c r="AP63" s="66">
        <v>5</v>
      </c>
      <c r="AQ63" s="66">
        <v>10</v>
      </c>
      <c r="AR63" s="66">
        <v>21</v>
      </c>
      <c r="AS63" s="66">
        <v>15</v>
      </c>
      <c r="AT63" s="66">
        <v>0</v>
      </c>
      <c r="AU63" s="66">
        <v>4</v>
      </c>
      <c r="AV63" s="66">
        <v>9</v>
      </c>
      <c r="AW63" s="66">
        <v>0</v>
      </c>
      <c r="AX63" s="66">
        <v>20</v>
      </c>
      <c r="AY63" s="66">
        <v>26</v>
      </c>
      <c r="AZ63" s="66">
        <v>24</v>
      </c>
      <c r="BA63" s="66">
        <v>12</v>
      </c>
      <c r="BB63" s="66"/>
      <c r="BC63" s="66"/>
      <c r="BD63" s="66">
        <v>7</v>
      </c>
      <c r="BE63" s="66">
        <v>24</v>
      </c>
      <c r="BF63" s="66">
        <v>24</v>
      </c>
      <c r="BG63" s="66">
        <v>16</v>
      </c>
      <c r="BH63" s="66">
        <v>0</v>
      </c>
      <c r="BI63" s="66">
        <v>1</v>
      </c>
      <c r="BJ63" s="66">
        <v>4</v>
      </c>
      <c r="BK63" s="66">
        <v>33</v>
      </c>
      <c r="BL63" s="66">
        <v>0</v>
      </c>
      <c r="BM63" s="66">
        <v>14</v>
      </c>
      <c r="BN63" s="66">
        <v>23</v>
      </c>
      <c r="BO63" s="66">
        <v>4</v>
      </c>
      <c r="BP63" s="66">
        <v>0</v>
      </c>
      <c r="BQ63" s="66">
        <v>7</v>
      </c>
      <c r="BR63" s="66">
        <v>0</v>
      </c>
      <c r="BS63" s="66">
        <v>12</v>
      </c>
      <c r="BT63" s="66">
        <v>14</v>
      </c>
      <c r="BU63" s="66">
        <v>7</v>
      </c>
      <c r="BV63" s="66">
        <v>9</v>
      </c>
      <c r="BW63" s="66">
        <v>8</v>
      </c>
      <c r="BX63" s="66">
        <v>0</v>
      </c>
      <c r="BY63" s="66">
        <v>3</v>
      </c>
      <c r="BZ63" s="66">
        <v>0</v>
      </c>
      <c r="CA63" s="66">
        <v>5</v>
      </c>
      <c r="CB63" s="66">
        <v>6</v>
      </c>
      <c r="CC63" s="66">
        <v>0</v>
      </c>
      <c r="CD63" s="66">
        <v>12</v>
      </c>
      <c r="CE63" s="66">
        <v>3</v>
      </c>
      <c r="CF63" s="66">
        <v>27</v>
      </c>
      <c r="CG63" s="66">
        <v>18</v>
      </c>
      <c r="CH63" s="66">
        <v>0</v>
      </c>
      <c r="CI63" s="66">
        <v>40</v>
      </c>
      <c r="CJ63" s="66">
        <v>6</v>
      </c>
      <c r="CK63" s="66">
        <v>42</v>
      </c>
      <c r="CL63" s="66">
        <v>9</v>
      </c>
      <c r="CM63" s="66">
        <v>32</v>
      </c>
      <c r="CN63" s="66">
        <v>47</v>
      </c>
      <c r="CO63" s="66">
        <v>22</v>
      </c>
      <c r="CP63" s="66">
        <v>30</v>
      </c>
      <c r="CQ63" s="66">
        <v>34</v>
      </c>
      <c r="CR63" s="66">
        <v>20</v>
      </c>
      <c r="CS63" s="66">
        <v>0</v>
      </c>
      <c r="CT63" s="66">
        <v>2</v>
      </c>
      <c r="CU63" s="66">
        <v>23</v>
      </c>
      <c r="CV63" s="66">
        <v>0</v>
      </c>
      <c r="CW63" s="66">
        <v>59</v>
      </c>
      <c r="CX63" s="66">
        <v>21</v>
      </c>
      <c r="CY63" s="66">
        <v>3</v>
      </c>
      <c r="CZ63" s="66">
        <v>1</v>
      </c>
      <c r="DA63" s="66">
        <v>2</v>
      </c>
      <c r="DB63" s="66">
        <v>8</v>
      </c>
      <c r="DC63" s="66">
        <v>10</v>
      </c>
      <c r="DD63" s="66">
        <v>26</v>
      </c>
      <c r="DE63" s="66">
        <v>16</v>
      </c>
      <c r="DF63" s="66">
        <v>12</v>
      </c>
      <c r="DG63" s="66">
        <v>36</v>
      </c>
      <c r="DH63" s="66">
        <v>22</v>
      </c>
      <c r="DI63" s="66">
        <v>24</v>
      </c>
      <c r="DJ63" s="66">
        <v>22</v>
      </c>
      <c r="DK63" s="66">
        <v>3</v>
      </c>
      <c r="DL63" s="66">
        <v>13</v>
      </c>
      <c r="DM63" s="66">
        <v>34</v>
      </c>
      <c r="DN63" s="66">
        <v>2</v>
      </c>
      <c r="DO63" s="66">
        <v>61</v>
      </c>
      <c r="DP63" s="66">
        <v>48</v>
      </c>
      <c r="DQ63" s="66">
        <v>4</v>
      </c>
      <c r="DR63" s="66">
        <v>3</v>
      </c>
      <c r="DS63" s="66">
        <v>0</v>
      </c>
      <c r="DT63" s="66">
        <v>1</v>
      </c>
      <c r="DU63" s="66">
        <v>17</v>
      </c>
      <c r="DV63" s="66">
        <v>1</v>
      </c>
      <c r="DW63" s="66">
        <v>33</v>
      </c>
      <c r="DX63" s="66">
        <v>6</v>
      </c>
      <c r="DY63" s="66">
        <v>44</v>
      </c>
      <c r="DZ63" s="66">
        <v>7</v>
      </c>
      <c r="EA63" s="66">
        <v>0</v>
      </c>
      <c r="EB63" s="66">
        <v>2</v>
      </c>
      <c r="EC63" s="66">
        <v>9</v>
      </c>
      <c r="ED63" s="66">
        <v>21</v>
      </c>
      <c r="EE63" s="66">
        <v>0</v>
      </c>
      <c r="EF63" s="66">
        <v>22</v>
      </c>
      <c r="EG63" s="66">
        <v>0</v>
      </c>
      <c r="EH63" s="66">
        <v>7</v>
      </c>
      <c r="EI63" s="66">
        <v>68</v>
      </c>
      <c r="EJ63" s="66">
        <v>1</v>
      </c>
      <c r="EK63" s="66">
        <v>17</v>
      </c>
      <c r="EL63" s="66">
        <v>37</v>
      </c>
      <c r="EM63" s="66">
        <v>3</v>
      </c>
      <c r="EN63" s="66">
        <v>5</v>
      </c>
      <c r="EO63" s="66">
        <v>0</v>
      </c>
      <c r="EP63" s="66">
        <v>9</v>
      </c>
      <c r="EQ63" s="66">
        <v>20</v>
      </c>
      <c r="ER63" s="66">
        <v>77</v>
      </c>
      <c r="ES63" s="66">
        <v>0</v>
      </c>
      <c r="ET63" s="66">
        <v>28</v>
      </c>
      <c r="EU63" s="66">
        <v>33</v>
      </c>
      <c r="EV63" s="66">
        <v>46</v>
      </c>
      <c r="EW63" s="66">
        <v>47</v>
      </c>
      <c r="EX63" s="66">
        <v>42</v>
      </c>
      <c r="EY63" s="66">
        <v>19</v>
      </c>
      <c r="EZ63" s="66">
        <v>31</v>
      </c>
      <c r="FA63" s="66">
        <v>41</v>
      </c>
      <c r="FB63" s="66">
        <v>10</v>
      </c>
      <c r="FC63" s="66">
        <v>36</v>
      </c>
      <c r="FD63" s="66">
        <v>15</v>
      </c>
      <c r="FE63" s="66">
        <v>50</v>
      </c>
      <c r="FF63" s="66">
        <v>23</v>
      </c>
      <c r="FG63" s="66">
        <v>22</v>
      </c>
      <c r="FH63" s="66">
        <v>59</v>
      </c>
      <c r="FI63" s="66">
        <v>32</v>
      </c>
      <c r="FJ63" s="66">
        <v>59</v>
      </c>
      <c r="FK63" s="66">
        <v>15</v>
      </c>
      <c r="FL63" s="66">
        <v>8</v>
      </c>
      <c r="FM63" s="66">
        <v>43</v>
      </c>
      <c r="FN63" s="66">
        <v>9</v>
      </c>
      <c r="FO63" s="66">
        <v>32</v>
      </c>
      <c r="FP63" s="66">
        <v>4</v>
      </c>
      <c r="FQ63" s="66">
        <v>33</v>
      </c>
      <c r="FR63" s="66">
        <v>17</v>
      </c>
      <c r="FS63" s="66">
        <v>9</v>
      </c>
      <c r="FT63" s="66">
        <v>23</v>
      </c>
      <c r="FU63" s="290"/>
      <c r="FV63" s="66">
        <v>4</v>
      </c>
      <c r="FW63" s="66">
        <v>28</v>
      </c>
      <c r="FX63" s="66">
        <v>7</v>
      </c>
      <c r="FY63" s="66">
        <v>0</v>
      </c>
      <c r="FZ63" s="66">
        <v>10</v>
      </c>
      <c r="GA63" s="66">
        <v>16</v>
      </c>
      <c r="GB63" s="66">
        <v>21</v>
      </c>
      <c r="GC63" s="66">
        <v>15</v>
      </c>
      <c r="GD63" s="66">
        <v>2</v>
      </c>
      <c r="GE63" s="66">
        <v>1</v>
      </c>
      <c r="GF63" s="66">
        <v>0</v>
      </c>
      <c r="GG63" s="66">
        <v>44</v>
      </c>
      <c r="GH63" s="66">
        <v>38</v>
      </c>
      <c r="GI63" s="66">
        <v>49</v>
      </c>
      <c r="GJ63" s="66">
        <v>8</v>
      </c>
      <c r="GK63" s="66">
        <v>30</v>
      </c>
      <c r="GL63" s="66">
        <v>0</v>
      </c>
      <c r="GM63" s="66">
        <v>1</v>
      </c>
      <c r="GN63" s="66">
        <v>12</v>
      </c>
      <c r="GO63" s="66">
        <v>50</v>
      </c>
      <c r="GP63" s="66">
        <v>52</v>
      </c>
      <c r="GQ63" s="66">
        <v>16</v>
      </c>
      <c r="GR63" s="66">
        <v>20</v>
      </c>
      <c r="GS63" s="66">
        <v>8</v>
      </c>
      <c r="GT63" s="66">
        <v>27</v>
      </c>
      <c r="GU63" s="66">
        <v>28</v>
      </c>
      <c r="GV63" s="66">
        <v>61</v>
      </c>
      <c r="GW63" s="66">
        <v>32</v>
      </c>
      <c r="GX63" s="66">
        <v>45</v>
      </c>
      <c r="GY63" s="66">
        <v>23</v>
      </c>
      <c r="GZ63" s="66">
        <v>24</v>
      </c>
      <c r="HA63" s="66">
        <v>49</v>
      </c>
      <c r="HB63" s="66">
        <v>29</v>
      </c>
      <c r="HC63" s="66">
        <v>90</v>
      </c>
      <c r="HD63" s="66">
        <v>49</v>
      </c>
      <c r="HE63" s="66">
        <v>90</v>
      </c>
      <c r="HF63" s="66">
        <v>81</v>
      </c>
      <c r="HG63" s="66">
        <v>133</v>
      </c>
      <c r="HH63" s="66">
        <v>28</v>
      </c>
      <c r="HI63" s="66">
        <v>74</v>
      </c>
      <c r="HJ63" s="66">
        <v>83</v>
      </c>
      <c r="HK63" s="66">
        <v>156</v>
      </c>
      <c r="HL63" s="66">
        <v>69</v>
      </c>
      <c r="HM63" s="66">
        <v>25</v>
      </c>
      <c r="HN63" s="66">
        <v>29</v>
      </c>
      <c r="HO63" s="66">
        <v>7</v>
      </c>
      <c r="HP63" s="66">
        <v>50</v>
      </c>
      <c r="HQ63" s="66">
        <v>40</v>
      </c>
      <c r="HR63" s="66">
        <v>81</v>
      </c>
      <c r="HS63" s="66">
        <v>35</v>
      </c>
      <c r="HT63" s="66">
        <v>0</v>
      </c>
      <c r="HU63" s="66">
        <v>15</v>
      </c>
      <c r="HV63" s="66">
        <v>19</v>
      </c>
      <c r="HW63" s="66">
        <v>24</v>
      </c>
      <c r="HX63" s="66">
        <v>73</v>
      </c>
      <c r="HY63" s="66">
        <v>53</v>
      </c>
      <c r="HZ63" s="66">
        <v>77</v>
      </c>
      <c r="IA63" s="66"/>
      <c r="IB63" s="66">
        <v>22</v>
      </c>
      <c r="IC63" s="66">
        <v>15</v>
      </c>
      <c r="ID63" s="66">
        <v>40</v>
      </c>
      <c r="IE63" s="66">
        <v>25</v>
      </c>
      <c r="IF63" s="66">
        <v>32</v>
      </c>
      <c r="IG63" s="66">
        <v>48</v>
      </c>
      <c r="IH63" s="66">
        <v>40</v>
      </c>
      <c r="II63" s="66">
        <v>15</v>
      </c>
      <c r="IJ63" s="66">
        <v>21</v>
      </c>
      <c r="IK63" s="66">
        <v>48</v>
      </c>
      <c r="IL63" s="66">
        <v>45</v>
      </c>
      <c r="IM63" s="66">
        <v>54</v>
      </c>
      <c r="IN63" s="66">
        <v>45</v>
      </c>
      <c r="IO63" s="66">
        <v>37</v>
      </c>
      <c r="IP63" s="66">
        <v>15</v>
      </c>
      <c r="IQ63" s="66">
        <v>94</v>
      </c>
      <c r="IR63" s="66">
        <v>62</v>
      </c>
      <c r="IS63" s="66">
        <v>75</v>
      </c>
      <c r="IT63" s="66">
        <v>80</v>
      </c>
      <c r="IU63" s="66">
        <v>81</v>
      </c>
      <c r="IV63" s="66">
        <v>166</v>
      </c>
      <c r="IW63" s="66">
        <v>173</v>
      </c>
      <c r="IX63" s="66">
        <v>148</v>
      </c>
      <c r="IY63" s="66">
        <v>71</v>
      </c>
      <c r="IZ63" s="66">
        <v>164</v>
      </c>
      <c r="JA63" s="66">
        <v>167</v>
      </c>
      <c r="JB63" s="66">
        <v>172</v>
      </c>
      <c r="JC63" s="66">
        <v>128</v>
      </c>
      <c r="JD63" s="66">
        <v>105</v>
      </c>
      <c r="JE63" s="66">
        <v>92</v>
      </c>
      <c r="JF63" s="66">
        <v>151</v>
      </c>
      <c r="JG63" s="66">
        <v>108</v>
      </c>
      <c r="JH63" s="66">
        <v>78</v>
      </c>
      <c r="JI63" s="66">
        <v>65</v>
      </c>
      <c r="JJ63" s="66">
        <v>61</v>
      </c>
      <c r="JK63" s="66">
        <v>21</v>
      </c>
      <c r="JL63" s="66">
        <v>45</v>
      </c>
      <c r="JM63" s="66">
        <v>28</v>
      </c>
      <c r="JN63" s="66">
        <v>3</v>
      </c>
      <c r="JO63" s="66">
        <v>148</v>
      </c>
      <c r="JP63" s="66">
        <v>29</v>
      </c>
      <c r="JQ63" s="66">
        <v>102</v>
      </c>
      <c r="JR63" s="66">
        <v>176</v>
      </c>
      <c r="JS63" s="66">
        <v>41</v>
      </c>
      <c r="JT63" s="66">
        <v>60</v>
      </c>
      <c r="JU63" s="66">
        <v>8</v>
      </c>
      <c r="JV63" s="66">
        <v>25</v>
      </c>
      <c r="JW63" s="66">
        <v>44</v>
      </c>
      <c r="JX63" s="66">
        <v>61</v>
      </c>
      <c r="JY63" s="66">
        <v>41</v>
      </c>
      <c r="JZ63" s="66">
        <v>107</v>
      </c>
      <c r="KA63" s="66">
        <v>14</v>
      </c>
      <c r="KB63" s="66">
        <v>116</v>
      </c>
      <c r="KC63" s="66">
        <v>121</v>
      </c>
      <c r="KD63" s="66">
        <v>173</v>
      </c>
      <c r="KE63" s="66">
        <v>45</v>
      </c>
      <c r="KF63" s="66">
        <v>102</v>
      </c>
      <c r="KG63" s="66">
        <v>116</v>
      </c>
      <c r="KH63" s="66">
        <v>40</v>
      </c>
      <c r="KI63" s="66">
        <v>215</v>
      </c>
      <c r="KJ63" s="66">
        <v>71</v>
      </c>
      <c r="KK63" s="66">
        <v>194</v>
      </c>
      <c r="KL63" s="66">
        <v>262</v>
      </c>
      <c r="KM63" s="66">
        <v>248</v>
      </c>
      <c r="KN63" s="1080"/>
      <c r="KO63" s="66">
        <v>146</v>
      </c>
      <c r="KP63" s="66">
        <v>198</v>
      </c>
      <c r="KQ63" s="66">
        <v>281</v>
      </c>
      <c r="KR63" s="66">
        <v>112</v>
      </c>
      <c r="KS63" s="66">
        <v>209</v>
      </c>
      <c r="KT63" s="66">
        <v>120</v>
      </c>
      <c r="KU63" s="66">
        <v>54</v>
      </c>
      <c r="KV63" s="66">
        <v>170</v>
      </c>
      <c r="KW63" s="66">
        <v>105</v>
      </c>
      <c r="KX63" s="66">
        <v>308</v>
      </c>
      <c r="KY63" s="66">
        <v>55</v>
      </c>
      <c r="KZ63" s="66">
        <v>83</v>
      </c>
      <c r="LA63" s="66">
        <v>16</v>
      </c>
      <c r="LB63" s="66">
        <v>161</v>
      </c>
      <c r="LC63" s="66">
        <v>86</v>
      </c>
      <c r="LD63" s="66">
        <v>50</v>
      </c>
      <c r="LE63" s="66">
        <v>75</v>
      </c>
      <c r="LF63" s="66">
        <v>131</v>
      </c>
      <c r="LG63" s="66">
        <v>4</v>
      </c>
      <c r="LH63" s="66">
        <v>239</v>
      </c>
      <c r="LI63" s="66">
        <v>7</v>
      </c>
      <c r="LJ63" s="66">
        <v>56</v>
      </c>
      <c r="LK63" s="66">
        <v>39</v>
      </c>
      <c r="LL63" s="66">
        <v>29</v>
      </c>
      <c r="LM63" s="66">
        <v>17</v>
      </c>
      <c r="LN63" s="1114"/>
      <c r="LO63" s="1114"/>
      <c r="LP63" s="66">
        <v>15</v>
      </c>
      <c r="LQ63" s="66">
        <v>68</v>
      </c>
      <c r="LR63" s="66">
        <v>76</v>
      </c>
      <c r="LS63" s="66">
        <v>68</v>
      </c>
      <c r="LT63" s="66">
        <v>24</v>
      </c>
      <c r="LU63" s="1130"/>
      <c r="LV63" s="1130"/>
      <c r="LW63" s="66">
        <v>57</v>
      </c>
      <c r="LX63" s="66">
        <v>73</v>
      </c>
      <c r="LY63" s="556">
        <v>1</v>
      </c>
      <c r="LZ63" s="556">
        <v>38</v>
      </c>
      <c r="MA63" s="1140"/>
      <c r="MB63" s="556">
        <v>137</v>
      </c>
      <c r="MC63" s="556">
        <v>22</v>
      </c>
      <c r="MD63" s="556">
        <v>60</v>
      </c>
      <c r="ME63" s="556">
        <v>60</v>
      </c>
      <c r="MF63" s="556">
        <v>57</v>
      </c>
      <c r="MG63" s="556">
        <v>60</v>
      </c>
      <c r="MH63" s="556">
        <v>15</v>
      </c>
      <c r="MI63" s="556">
        <v>7</v>
      </c>
      <c r="MJ63" s="556">
        <v>4</v>
      </c>
      <c r="MK63" s="556">
        <v>12</v>
      </c>
      <c r="ML63" s="556">
        <v>7</v>
      </c>
      <c r="MM63" s="556">
        <v>8</v>
      </c>
      <c r="MN63" s="556">
        <v>0</v>
      </c>
      <c r="MO63" s="556">
        <v>19</v>
      </c>
      <c r="MP63" s="556">
        <v>2</v>
      </c>
      <c r="MQ63" s="556">
        <v>0</v>
      </c>
      <c r="MR63" s="556">
        <v>0</v>
      </c>
      <c r="MS63" s="556">
        <v>13</v>
      </c>
      <c r="MT63" s="556">
        <v>4</v>
      </c>
      <c r="MU63" s="556">
        <v>0</v>
      </c>
      <c r="MV63" s="556">
        <v>7</v>
      </c>
      <c r="MW63" s="556">
        <v>3</v>
      </c>
      <c r="MX63" s="556">
        <v>3</v>
      </c>
      <c r="MY63" s="556">
        <v>0</v>
      </c>
      <c r="MZ63" s="556">
        <v>0</v>
      </c>
      <c r="NA63" s="556">
        <v>0</v>
      </c>
    </row>
    <row r="64" spans="1:365" ht="15" customHeight="1">
      <c r="A64" s="628" t="s">
        <v>188</v>
      </c>
      <c r="B64" s="66">
        <v>0</v>
      </c>
      <c r="C64" s="66">
        <v>0</v>
      </c>
      <c r="D64" s="66">
        <v>0</v>
      </c>
      <c r="E64" s="66">
        <v>0</v>
      </c>
      <c r="F64" s="66">
        <v>185</v>
      </c>
      <c r="G64" s="66">
        <v>188</v>
      </c>
      <c r="H64" s="66">
        <v>21</v>
      </c>
      <c r="I64" s="66">
        <v>0</v>
      </c>
      <c r="J64" s="66">
        <v>0</v>
      </c>
      <c r="K64" s="66">
        <v>141</v>
      </c>
      <c r="L64" s="66">
        <v>0</v>
      </c>
      <c r="M64" s="66">
        <v>16</v>
      </c>
      <c r="N64" s="66">
        <v>75</v>
      </c>
      <c r="O64" s="66">
        <v>0</v>
      </c>
      <c r="P64" s="66">
        <v>158</v>
      </c>
      <c r="Q64" s="66">
        <v>0</v>
      </c>
      <c r="R64" s="66">
        <v>0</v>
      </c>
      <c r="S64" s="66">
        <v>0</v>
      </c>
      <c r="T64" s="66">
        <v>170</v>
      </c>
      <c r="U64" s="66">
        <v>162</v>
      </c>
      <c r="V64" s="66">
        <v>97</v>
      </c>
      <c r="W64" s="66">
        <v>23</v>
      </c>
      <c r="X64" s="66">
        <v>0</v>
      </c>
      <c r="Y64" s="66">
        <v>0</v>
      </c>
      <c r="Z64" s="66">
        <v>0</v>
      </c>
      <c r="AA64" s="66">
        <v>0</v>
      </c>
      <c r="AB64" s="66">
        <v>13</v>
      </c>
      <c r="AC64" s="66">
        <v>8</v>
      </c>
      <c r="AD64" s="66">
        <v>0</v>
      </c>
      <c r="AE64" s="66">
        <v>0</v>
      </c>
      <c r="AF64" s="66">
        <v>0</v>
      </c>
      <c r="AG64" s="66">
        <v>0</v>
      </c>
      <c r="AH64" s="66"/>
      <c r="AI64" s="66">
        <v>307</v>
      </c>
      <c r="AJ64" s="66">
        <v>142</v>
      </c>
      <c r="AK64" s="66">
        <v>143</v>
      </c>
      <c r="AL64" s="66">
        <v>81</v>
      </c>
      <c r="AM64" s="66">
        <v>31</v>
      </c>
      <c r="AN64" s="66">
        <v>0</v>
      </c>
      <c r="AO64" s="66">
        <v>0</v>
      </c>
      <c r="AP64" s="66">
        <v>0</v>
      </c>
      <c r="AQ64" s="66">
        <v>28</v>
      </c>
      <c r="AR64" s="66">
        <v>0</v>
      </c>
      <c r="AS64" s="66">
        <v>0</v>
      </c>
      <c r="AT64" s="66">
        <v>0</v>
      </c>
      <c r="AU64" s="66">
        <v>304</v>
      </c>
      <c r="AV64" s="66">
        <v>0</v>
      </c>
      <c r="AW64" s="66">
        <v>0</v>
      </c>
      <c r="AX64" s="66">
        <v>0</v>
      </c>
      <c r="AY64" s="66">
        <v>0</v>
      </c>
      <c r="AZ64" s="66">
        <v>170</v>
      </c>
      <c r="BA64" s="66">
        <v>15</v>
      </c>
      <c r="BB64" s="66"/>
      <c r="BC64" s="66"/>
      <c r="BD64" s="66">
        <v>104</v>
      </c>
      <c r="BE64" s="66">
        <v>0</v>
      </c>
      <c r="BF64" s="66">
        <v>0</v>
      </c>
      <c r="BG64" s="66">
        <v>0</v>
      </c>
      <c r="BH64" s="66">
        <v>0</v>
      </c>
      <c r="BI64" s="66">
        <v>0</v>
      </c>
      <c r="BJ64" s="66">
        <v>0</v>
      </c>
      <c r="BK64" s="66">
        <v>0</v>
      </c>
      <c r="BL64" s="66">
        <v>40</v>
      </c>
      <c r="BM64" s="66">
        <v>3</v>
      </c>
      <c r="BN64" s="66">
        <v>56</v>
      </c>
      <c r="BO64" s="66">
        <v>0</v>
      </c>
      <c r="BP64" s="66">
        <v>0</v>
      </c>
      <c r="BQ64" s="66">
        <v>102</v>
      </c>
      <c r="BR64" s="66">
        <v>21</v>
      </c>
      <c r="BS64" s="66">
        <v>64</v>
      </c>
      <c r="BT64" s="66">
        <v>0</v>
      </c>
      <c r="BU64" s="66">
        <v>16</v>
      </c>
      <c r="BV64" s="66">
        <v>8</v>
      </c>
      <c r="BW64" s="66">
        <v>0</v>
      </c>
      <c r="BX64" s="66">
        <v>0</v>
      </c>
      <c r="BY64" s="66">
        <v>43</v>
      </c>
      <c r="BZ64" s="66">
        <v>0</v>
      </c>
      <c r="CA64" s="66">
        <v>0</v>
      </c>
      <c r="CB64" s="66">
        <v>0</v>
      </c>
      <c r="CC64" s="66">
        <v>69</v>
      </c>
      <c r="CD64" s="66">
        <v>0</v>
      </c>
      <c r="CE64" s="66">
        <v>164</v>
      </c>
      <c r="CF64" s="66">
        <v>0</v>
      </c>
      <c r="CG64" s="66">
        <v>213</v>
      </c>
      <c r="CH64" s="66">
        <v>0</v>
      </c>
      <c r="CI64" s="66">
        <v>0</v>
      </c>
      <c r="CJ64" s="66">
        <v>33</v>
      </c>
      <c r="CK64" s="66">
        <v>257</v>
      </c>
      <c r="CL64" s="66">
        <v>2</v>
      </c>
      <c r="CM64" s="66">
        <v>111</v>
      </c>
      <c r="CN64" s="66">
        <v>0</v>
      </c>
      <c r="CO64" s="66">
        <v>0</v>
      </c>
      <c r="CP64" s="66">
        <v>0</v>
      </c>
      <c r="CQ64" s="66">
        <v>3</v>
      </c>
      <c r="CR64" s="66">
        <v>17</v>
      </c>
      <c r="CS64" s="66">
        <v>0</v>
      </c>
      <c r="CT64" s="66">
        <v>0</v>
      </c>
      <c r="CU64" s="66">
        <v>0</v>
      </c>
      <c r="CV64" s="66">
        <v>0</v>
      </c>
      <c r="CW64" s="66">
        <v>141</v>
      </c>
      <c r="CX64" s="66">
        <v>35</v>
      </c>
      <c r="CY64" s="66">
        <v>0</v>
      </c>
      <c r="CZ64" s="66">
        <v>0</v>
      </c>
      <c r="DA64" s="66">
        <v>0</v>
      </c>
      <c r="DB64" s="66">
        <v>0</v>
      </c>
      <c r="DC64" s="66">
        <v>0</v>
      </c>
      <c r="DD64" s="66">
        <v>0</v>
      </c>
      <c r="DE64" s="66">
        <v>0</v>
      </c>
      <c r="DF64" s="66">
        <v>18</v>
      </c>
      <c r="DG64" s="66">
        <v>0</v>
      </c>
      <c r="DH64" s="66">
        <v>0</v>
      </c>
      <c r="DI64" s="66">
        <v>0</v>
      </c>
      <c r="DJ64" s="66">
        <v>0</v>
      </c>
      <c r="DK64" s="66">
        <v>0</v>
      </c>
      <c r="DL64" s="66">
        <v>0</v>
      </c>
      <c r="DM64" s="66">
        <v>0</v>
      </c>
      <c r="DN64" s="66">
        <v>0</v>
      </c>
      <c r="DO64" s="66">
        <v>48</v>
      </c>
      <c r="DP64" s="66">
        <v>0</v>
      </c>
      <c r="DQ64" s="66">
        <v>0</v>
      </c>
      <c r="DR64" s="66">
        <v>169</v>
      </c>
      <c r="DS64" s="66">
        <v>0</v>
      </c>
      <c r="DT64" s="66">
        <v>0</v>
      </c>
      <c r="DU64" s="66">
        <v>26</v>
      </c>
      <c r="DV64" s="66">
        <v>42</v>
      </c>
      <c r="DW64" s="66">
        <v>96</v>
      </c>
      <c r="DX64" s="66">
        <v>42</v>
      </c>
      <c r="DY64" s="66">
        <v>0</v>
      </c>
      <c r="DZ64" s="66">
        <v>17</v>
      </c>
      <c r="EA64" s="66">
        <v>0</v>
      </c>
      <c r="EB64" s="66">
        <v>23</v>
      </c>
      <c r="EC64" s="66">
        <v>71</v>
      </c>
      <c r="ED64" s="66">
        <v>23</v>
      </c>
      <c r="EE64" s="66">
        <v>0</v>
      </c>
      <c r="EF64" s="66">
        <v>0</v>
      </c>
      <c r="EG64" s="66">
        <v>0</v>
      </c>
      <c r="EH64" s="66">
        <v>1</v>
      </c>
      <c r="EI64" s="66">
        <v>10</v>
      </c>
      <c r="EJ64" s="66">
        <v>0</v>
      </c>
      <c r="EK64" s="66">
        <v>0</v>
      </c>
      <c r="EL64" s="66">
        <v>11</v>
      </c>
      <c r="EM64" s="66">
        <v>11</v>
      </c>
      <c r="EN64" s="66">
        <v>0</v>
      </c>
      <c r="EO64" s="66">
        <v>0</v>
      </c>
      <c r="EP64" s="66">
        <v>63</v>
      </c>
      <c r="EQ64" s="66">
        <v>9</v>
      </c>
      <c r="ER64" s="66">
        <v>1</v>
      </c>
      <c r="ES64" s="66">
        <v>0</v>
      </c>
      <c r="ET64" s="66">
        <v>5</v>
      </c>
      <c r="EU64" s="66">
        <v>18</v>
      </c>
      <c r="EV64" s="66">
        <v>7</v>
      </c>
      <c r="EW64" s="66">
        <v>30</v>
      </c>
      <c r="EX64" s="66">
        <v>44</v>
      </c>
      <c r="EY64" s="66">
        <v>14</v>
      </c>
      <c r="EZ64" s="66">
        <v>19</v>
      </c>
      <c r="FA64" s="66">
        <v>0</v>
      </c>
      <c r="FB64" s="66">
        <v>35</v>
      </c>
      <c r="FC64" s="66">
        <v>42</v>
      </c>
      <c r="FD64" s="66">
        <v>1</v>
      </c>
      <c r="FE64" s="66">
        <v>0</v>
      </c>
      <c r="FF64" s="66">
        <v>0</v>
      </c>
      <c r="FG64" s="66">
        <v>1</v>
      </c>
      <c r="FH64" s="66">
        <v>117</v>
      </c>
      <c r="FI64" s="66">
        <v>45</v>
      </c>
      <c r="FJ64" s="66">
        <v>0</v>
      </c>
      <c r="FK64" s="66">
        <v>97</v>
      </c>
      <c r="FL64" s="66">
        <v>39</v>
      </c>
      <c r="FM64" s="66">
        <v>23</v>
      </c>
      <c r="FN64" s="66">
        <v>31</v>
      </c>
      <c r="FO64" s="66">
        <v>182</v>
      </c>
      <c r="FP64" s="66">
        <v>0</v>
      </c>
      <c r="FQ64" s="66">
        <v>123</v>
      </c>
      <c r="FR64" s="66">
        <v>60</v>
      </c>
      <c r="FS64" s="66">
        <v>272</v>
      </c>
      <c r="FT64" s="66">
        <v>6</v>
      </c>
      <c r="FU64" s="290"/>
      <c r="FV64" s="66">
        <v>63</v>
      </c>
      <c r="FW64" s="66">
        <v>285</v>
      </c>
      <c r="FX64" s="66">
        <v>58</v>
      </c>
      <c r="FY64" s="66">
        <v>208</v>
      </c>
      <c r="FZ64" s="66">
        <v>165</v>
      </c>
      <c r="GA64" s="66">
        <v>56</v>
      </c>
      <c r="GB64" s="66">
        <v>69</v>
      </c>
      <c r="GC64" s="66">
        <v>80</v>
      </c>
      <c r="GD64" s="66">
        <v>0</v>
      </c>
      <c r="GE64" s="66">
        <v>76</v>
      </c>
      <c r="GF64" s="66">
        <v>80</v>
      </c>
      <c r="GG64" s="66">
        <v>125</v>
      </c>
      <c r="GH64" s="66">
        <v>1</v>
      </c>
      <c r="GI64" s="66">
        <v>3</v>
      </c>
      <c r="GJ64" s="66">
        <v>9</v>
      </c>
      <c r="GK64" s="66">
        <v>0</v>
      </c>
      <c r="GL64" s="66">
        <v>0</v>
      </c>
      <c r="GM64" s="66">
        <v>0</v>
      </c>
      <c r="GN64" s="66">
        <v>0</v>
      </c>
      <c r="GO64" s="66">
        <v>0</v>
      </c>
      <c r="GP64" s="66">
        <v>0</v>
      </c>
      <c r="GQ64" s="66">
        <v>1</v>
      </c>
      <c r="GR64" s="66">
        <v>0</v>
      </c>
      <c r="GS64" s="66">
        <v>0</v>
      </c>
      <c r="GT64" s="66">
        <v>5</v>
      </c>
      <c r="GU64" s="66">
        <v>46</v>
      </c>
      <c r="GV64" s="66">
        <v>4</v>
      </c>
      <c r="GW64" s="66">
        <v>0</v>
      </c>
      <c r="GX64" s="66">
        <v>40</v>
      </c>
      <c r="GY64" s="66">
        <v>0</v>
      </c>
      <c r="GZ64" s="66">
        <v>0</v>
      </c>
      <c r="HA64" s="66">
        <v>0</v>
      </c>
      <c r="HB64" s="66">
        <v>0</v>
      </c>
      <c r="HC64" s="66">
        <v>6</v>
      </c>
      <c r="HD64" s="66">
        <v>52</v>
      </c>
      <c r="HE64" s="66">
        <v>19</v>
      </c>
      <c r="HF64" s="66">
        <v>98</v>
      </c>
      <c r="HG64" s="66">
        <v>121</v>
      </c>
      <c r="HH64" s="66">
        <v>166</v>
      </c>
      <c r="HI64" s="66">
        <v>69</v>
      </c>
      <c r="HJ64" s="66">
        <v>51</v>
      </c>
      <c r="HK64" s="66">
        <v>13</v>
      </c>
      <c r="HL64" s="66">
        <v>68</v>
      </c>
      <c r="HM64" s="66">
        <v>66</v>
      </c>
      <c r="HN64" s="66">
        <v>63</v>
      </c>
      <c r="HO64" s="66">
        <v>152</v>
      </c>
      <c r="HP64" s="66">
        <v>178</v>
      </c>
      <c r="HQ64" s="66">
        <v>70</v>
      </c>
      <c r="HR64" s="66">
        <v>37</v>
      </c>
      <c r="HS64" s="66">
        <v>18</v>
      </c>
      <c r="HT64" s="66">
        <v>0</v>
      </c>
      <c r="HU64" s="66">
        <v>43</v>
      </c>
      <c r="HV64" s="66">
        <v>0</v>
      </c>
      <c r="HW64" s="66">
        <v>16</v>
      </c>
      <c r="HX64" s="66">
        <v>36</v>
      </c>
      <c r="HY64" s="66">
        <v>17</v>
      </c>
      <c r="HZ64" s="66">
        <v>31</v>
      </c>
      <c r="IA64" s="66"/>
      <c r="IB64" s="66">
        <v>138</v>
      </c>
      <c r="IC64" s="66">
        <v>110</v>
      </c>
      <c r="ID64" s="66">
        <v>189</v>
      </c>
      <c r="IE64" s="66">
        <v>167</v>
      </c>
      <c r="IF64" s="66">
        <v>18</v>
      </c>
      <c r="IG64" s="66">
        <v>158</v>
      </c>
      <c r="IH64" s="66">
        <v>71</v>
      </c>
      <c r="II64" s="66">
        <v>193</v>
      </c>
      <c r="IJ64" s="66">
        <v>0</v>
      </c>
      <c r="IK64" s="66">
        <v>138</v>
      </c>
      <c r="IL64" s="66">
        <v>215</v>
      </c>
      <c r="IM64" s="66">
        <v>205</v>
      </c>
      <c r="IN64" s="66">
        <v>2</v>
      </c>
      <c r="IO64" s="66">
        <v>0</v>
      </c>
      <c r="IP64" s="66">
        <v>0</v>
      </c>
      <c r="IQ64" s="66">
        <v>0</v>
      </c>
      <c r="IR64" s="66">
        <v>0</v>
      </c>
      <c r="IS64" s="66">
        <v>35</v>
      </c>
      <c r="IT64" s="66">
        <v>0</v>
      </c>
      <c r="IU64" s="66">
        <v>120</v>
      </c>
      <c r="IV64" s="66">
        <v>246</v>
      </c>
      <c r="IW64" s="66">
        <v>24</v>
      </c>
      <c r="IX64" s="66">
        <v>207</v>
      </c>
      <c r="IY64" s="66">
        <v>39</v>
      </c>
      <c r="IZ64" s="66">
        <v>41</v>
      </c>
      <c r="JA64" s="66">
        <v>1</v>
      </c>
      <c r="JB64" s="66">
        <v>0</v>
      </c>
      <c r="JC64" s="66">
        <v>33</v>
      </c>
      <c r="JD64" s="66">
        <v>49</v>
      </c>
      <c r="JE64" s="66">
        <v>43</v>
      </c>
      <c r="JF64" s="66">
        <v>276</v>
      </c>
      <c r="JG64" s="66">
        <v>69</v>
      </c>
      <c r="JH64" s="66">
        <v>5</v>
      </c>
      <c r="JI64" s="66">
        <v>424</v>
      </c>
      <c r="JJ64" s="66">
        <v>28</v>
      </c>
      <c r="JK64" s="66">
        <v>117</v>
      </c>
      <c r="JL64" s="66">
        <v>8</v>
      </c>
      <c r="JM64" s="66">
        <v>57</v>
      </c>
      <c r="JN64" s="66">
        <v>1</v>
      </c>
      <c r="JO64" s="66">
        <v>0</v>
      </c>
      <c r="JP64" s="66">
        <v>40</v>
      </c>
      <c r="JQ64" s="66">
        <v>0</v>
      </c>
      <c r="JR64" s="66">
        <v>101</v>
      </c>
      <c r="JS64" s="66">
        <v>62</v>
      </c>
      <c r="JT64" s="66">
        <v>0</v>
      </c>
      <c r="JU64" s="66">
        <v>0</v>
      </c>
      <c r="JV64" s="66">
        <v>0</v>
      </c>
      <c r="JW64" s="66">
        <v>1</v>
      </c>
      <c r="JX64" s="66">
        <v>37</v>
      </c>
      <c r="JY64" s="66">
        <v>125</v>
      </c>
      <c r="JZ64" s="66">
        <v>13</v>
      </c>
      <c r="KA64" s="66">
        <v>1</v>
      </c>
      <c r="KB64" s="66">
        <v>0</v>
      </c>
      <c r="KC64" s="66">
        <v>0</v>
      </c>
      <c r="KD64" s="66">
        <v>7</v>
      </c>
      <c r="KE64" s="66">
        <v>0</v>
      </c>
      <c r="KF64" s="66">
        <v>21</v>
      </c>
      <c r="KG64" s="66">
        <v>4</v>
      </c>
      <c r="KH64" s="66">
        <v>0</v>
      </c>
      <c r="KI64" s="66">
        <v>0</v>
      </c>
      <c r="KJ64" s="66">
        <v>0</v>
      </c>
      <c r="KK64" s="66">
        <v>16</v>
      </c>
      <c r="KL64" s="66">
        <v>0</v>
      </c>
      <c r="KM64" s="66">
        <v>0</v>
      </c>
      <c r="KN64" s="1080"/>
      <c r="KO64" s="66">
        <v>0</v>
      </c>
      <c r="KP64" s="66">
        <v>0</v>
      </c>
      <c r="KQ64" s="66">
        <v>0</v>
      </c>
      <c r="KR64" s="66">
        <v>0</v>
      </c>
      <c r="KS64" s="66">
        <v>0</v>
      </c>
      <c r="KT64" s="66">
        <v>0</v>
      </c>
      <c r="KU64" s="66">
        <v>0</v>
      </c>
      <c r="KV64" s="66">
        <v>34</v>
      </c>
      <c r="KW64" s="66">
        <v>0</v>
      </c>
      <c r="KX64" s="66">
        <v>0</v>
      </c>
      <c r="KY64" s="66">
        <v>0</v>
      </c>
      <c r="KZ64" s="66">
        <v>16</v>
      </c>
      <c r="LA64" s="66">
        <v>64</v>
      </c>
      <c r="LB64" s="66">
        <v>30</v>
      </c>
      <c r="LC64" s="66">
        <v>0</v>
      </c>
      <c r="LD64" s="66">
        <v>0</v>
      </c>
      <c r="LE64" s="66">
        <v>0</v>
      </c>
      <c r="LF64" s="66">
        <v>0</v>
      </c>
      <c r="LG64" s="66">
        <v>65</v>
      </c>
      <c r="LH64" s="66">
        <v>0</v>
      </c>
      <c r="LI64" s="66">
        <v>0</v>
      </c>
      <c r="LJ64" s="66">
        <v>1</v>
      </c>
      <c r="LK64" s="66">
        <v>0</v>
      </c>
      <c r="LL64" s="66">
        <v>0</v>
      </c>
      <c r="LM64" s="66">
        <v>2</v>
      </c>
      <c r="LN64" s="1114"/>
      <c r="LO64" s="1114"/>
      <c r="LP64" s="66">
        <v>0</v>
      </c>
      <c r="LQ64" s="66">
        <v>87</v>
      </c>
      <c r="LR64" s="66">
        <v>71</v>
      </c>
      <c r="LS64" s="66">
        <v>0</v>
      </c>
      <c r="LT64" s="66">
        <v>0</v>
      </c>
      <c r="LU64" s="1130"/>
      <c r="LV64" s="1130"/>
      <c r="LW64" s="66">
        <v>0</v>
      </c>
      <c r="LX64" s="66">
        <v>91</v>
      </c>
      <c r="LY64" s="556">
        <v>22</v>
      </c>
      <c r="LZ64" s="556">
        <v>2</v>
      </c>
      <c r="MA64" s="1140"/>
      <c r="MB64" s="556">
        <v>0</v>
      </c>
      <c r="MC64" s="556">
        <v>0</v>
      </c>
      <c r="MD64" s="556">
        <v>0</v>
      </c>
      <c r="ME64" s="556">
        <v>0</v>
      </c>
      <c r="MF64" s="556">
        <v>0</v>
      </c>
      <c r="MG64" s="556">
        <v>0</v>
      </c>
      <c r="MH64" s="556">
        <v>0</v>
      </c>
      <c r="MI64" s="556">
        <v>0</v>
      </c>
      <c r="MJ64" s="556">
        <v>159</v>
      </c>
      <c r="MK64" s="556">
        <v>220</v>
      </c>
      <c r="ML64" s="556">
        <v>0</v>
      </c>
      <c r="MM64" s="556">
        <v>0</v>
      </c>
      <c r="MN64" s="556">
        <v>0</v>
      </c>
      <c r="MO64" s="556">
        <v>0</v>
      </c>
      <c r="MP64" s="556">
        <v>18</v>
      </c>
      <c r="MQ64" s="556">
        <v>0</v>
      </c>
      <c r="MR64" s="556">
        <v>49</v>
      </c>
      <c r="MS64" s="556">
        <v>2</v>
      </c>
      <c r="MT64" s="556">
        <v>0</v>
      </c>
      <c r="MU64" s="556">
        <v>0</v>
      </c>
      <c r="MV64" s="556">
        <v>0</v>
      </c>
      <c r="MW64" s="556">
        <v>0</v>
      </c>
      <c r="MX64" s="556">
        <v>13</v>
      </c>
      <c r="MY64" s="556">
        <v>0</v>
      </c>
      <c r="MZ64" s="556">
        <v>0</v>
      </c>
      <c r="NA64" s="556">
        <v>0</v>
      </c>
    </row>
    <row r="65" spans="1:365" ht="15" customHeight="1">
      <c r="A65" s="389" t="s">
        <v>1216</v>
      </c>
      <c r="B65" s="66">
        <v>109</v>
      </c>
      <c r="C65" s="66">
        <v>0</v>
      </c>
      <c r="D65" s="66">
        <v>0</v>
      </c>
      <c r="E65" s="66">
        <v>0</v>
      </c>
      <c r="F65" s="66">
        <v>0</v>
      </c>
      <c r="G65" s="66">
        <v>0</v>
      </c>
      <c r="H65" s="66">
        <v>820</v>
      </c>
      <c r="I65" s="66">
        <v>0</v>
      </c>
      <c r="J65" s="66">
        <v>0</v>
      </c>
      <c r="K65" s="66">
        <v>0</v>
      </c>
      <c r="L65" s="66">
        <v>0</v>
      </c>
      <c r="M65" s="66">
        <v>0</v>
      </c>
      <c r="N65" s="66">
        <v>157</v>
      </c>
      <c r="O65" s="66">
        <v>691</v>
      </c>
      <c r="P65" s="66">
        <v>0</v>
      </c>
      <c r="Q65" s="66">
        <v>0</v>
      </c>
      <c r="R65" s="66">
        <v>0</v>
      </c>
      <c r="S65" s="66">
        <v>0</v>
      </c>
      <c r="T65" s="66">
        <v>0</v>
      </c>
      <c r="U65" s="66">
        <v>0</v>
      </c>
      <c r="V65" s="66">
        <v>0</v>
      </c>
      <c r="W65" s="66">
        <v>757</v>
      </c>
      <c r="X65" s="66">
        <v>0</v>
      </c>
      <c r="Y65" s="66">
        <v>0</v>
      </c>
      <c r="Z65" s="66">
        <v>0</v>
      </c>
      <c r="AA65" s="66">
        <v>0</v>
      </c>
      <c r="AB65" s="66">
        <v>79</v>
      </c>
      <c r="AC65" s="66">
        <v>91</v>
      </c>
      <c r="AD65" s="66">
        <v>832</v>
      </c>
      <c r="AE65" s="66">
        <v>0</v>
      </c>
      <c r="AF65" s="66">
        <v>0</v>
      </c>
      <c r="AG65" s="66">
        <v>0</v>
      </c>
      <c r="AH65" s="66"/>
      <c r="AI65" s="66">
        <v>0</v>
      </c>
      <c r="AJ65" s="66">
        <v>75</v>
      </c>
      <c r="AK65" s="66">
        <v>36</v>
      </c>
      <c r="AL65" s="66">
        <v>0</v>
      </c>
      <c r="AM65" s="66">
        <v>0</v>
      </c>
      <c r="AN65" s="66">
        <v>0</v>
      </c>
      <c r="AO65" s="66">
        <v>0</v>
      </c>
      <c r="AP65" s="66">
        <v>0</v>
      </c>
      <c r="AQ65" s="66">
        <v>80</v>
      </c>
      <c r="AR65" s="66">
        <v>77</v>
      </c>
      <c r="AS65" s="66">
        <v>0</v>
      </c>
      <c r="AT65" s="66">
        <v>0</v>
      </c>
      <c r="AU65" s="66">
        <v>0</v>
      </c>
      <c r="AV65" s="66">
        <v>0</v>
      </c>
      <c r="AW65" s="66">
        <v>0</v>
      </c>
      <c r="AX65" s="66">
        <v>82</v>
      </c>
      <c r="AY65" s="66">
        <v>77</v>
      </c>
      <c r="AZ65" s="66">
        <v>0</v>
      </c>
      <c r="BA65" s="66">
        <v>419</v>
      </c>
      <c r="BB65" s="66"/>
      <c r="BC65" s="66"/>
      <c r="BD65" s="66">
        <v>0</v>
      </c>
      <c r="BE65" s="66">
        <v>85</v>
      </c>
      <c r="BF65" s="66">
        <v>85</v>
      </c>
      <c r="BG65" s="66">
        <v>0</v>
      </c>
      <c r="BH65" s="66">
        <v>0</v>
      </c>
      <c r="BI65" s="66">
        <v>0</v>
      </c>
      <c r="BJ65" s="66">
        <v>0</v>
      </c>
      <c r="BK65" s="66">
        <v>0</v>
      </c>
      <c r="BL65" s="66">
        <v>180</v>
      </c>
      <c r="BM65" s="66">
        <v>98</v>
      </c>
      <c r="BN65" s="66">
        <v>0</v>
      </c>
      <c r="BO65" s="66">
        <v>0</v>
      </c>
      <c r="BP65" s="66">
        <v>0</v>
      </c>
      <c r="BQ65" s="66">
        <v>0</v>
      </c>
      <c r="BR65" s="66">
        <v>0</v>
      </c>
      <c r="BS65" s="66">
        <v>88</v>
      </c>
      <c r="BT65" s="66">
        <v>340</v>
      </c>
      <c r="BU65" s="66">
        <v>0</v>
      </c>
      <c r="BV65" s="66">
        <v>0</v>
      </c>
      <c r="BW65" s="66">
        <v>0</v>
      </c>
      <c r="BX65" s="66">
        <v>0</v>
      </c>
      <c r="BY65" s="66">
        <v>0</v>
      </c>
      <c r="BZ65" s="66">
        <v>90</v>
      </c>
      <c r="CA65" s="66">
        <v>93</v>
      </c>
      <c r="CB65" s="66">
        <v>0</v>
      </c>
      <c r="CC65" s="66">
        <v>0</v>
      </c>
      <c r="CD65" s="66">
        <v>0</v>
      </c>
      <c r="CE65" s="66">
        <v>0</v>
      </c>
      <c r="CF65" s="66">
        <v>0</v>
      </c>
      <c r="CG65" s="66">
        <v>0</v>
      </c>
      <c r="CH65" s="66">
        <v>0</v>
      </c>
      <c r="CI65" s="66">
        <v>0</v>
      </c>
      <c r="CJ65" s="66">
        <v>0</v>
      </c>
      <c r="CK65" s="66">
        <v>0</v>
      </c>
      <c r="CL65" s="66">
        <v>0</v>
      </c>
      <c r="CM65" s="66">
        <v>0</v>
      </c>
      <c r="CN65" s="66">
        <v>0</v>
      </c>
      <c r="CO65" s="66">
        <v>0</v>
      </c>
      <c r="CP65" s="66">
        <v>0</v>
      </c>
      <c r="CQ65" s="66">
        <v>472</v>
      </c>
      <c r="CR65" s="66">
        <v>773</v>
      </c>
      <c r="CS65" s="66">
        <v>77</v>
      </c>
      <c r="CT65" s="66">
        <v>75</v>
      </c>
      <c r="CU65" s="66">
        <v>0</v>
      </c>
      <c r="CV65" s="66">
        <v>0</v>
      </c>
      <c r="CW65" s="66">
        <v>609</v>
      </c>
      <c r="CX65" s="66">
        <v>132</v>
      </c>
      <c r="CY65" s="66">
        <v>701</v>
      </c>
      <c r="CZ65" s="66">
        <v>95</v>
      </c>
      <c r="DA65" s="66">
        <v>657</v>
      </c>
      <c r="DB65" s="66">
        <v>0</v>
      </c>
      <c r="DC65" s="66">
        <v>0</v>
      </c>
      <c r="DD65" s="66">
        <v>0</v>
      </c>
      <c r="DE65" s="66">
        <v>937</v>
      </c>
      <c r="DF65" s="66">
        <v>174</v>
      </c>
      <c r="DG65" s="66">
        <v>611</v>
      </c>
      <c r="DH65" s="66">
        <v>175</v>
      </c>
      <c r="DI65" s="66">
        <v>0</v>
      </c>
      <c r="DJ65" s="66">
        <v>423</v>
      </c>
      <c r="DK65" s="66">
        <v>0</v>
      </c>
      <c r="DL65" s="66">
        <v>0</v>
      </c>
      <c r="DM65" s="66">
        <v>917</v>
      </c>
      <c r="DN65" s="66">
        <v>869</v>
      </c>
      <c r="DO65" s="66">
        <v>89</v>
      </c>
      <c r="DP65" s="66">
        <v>0</v>
      </c>
      <c r="DQ65" s="66">
        <v>0</v>
      </c>
      <c r="DR65" s="66">
        <v>340</v>
      </c>
      <c r="DS65" s="66">
        <v>427</v>
      </c>
      <c r="DT65" s="66">
        <v>240</v>
      </c>
      <c r="DU65" s="66">
        <v>767</v>
      </c>
      <c r="DV65" s="66">
        <v>235</v>
      </c>
      <c r="DW65" s="66">
        <v>0</v>
      </c>
      <c r="DX65" s="66">
        <v>0</v>
      </c>
      <c r="DY65" s="66">
        <v>205</v>
      </c>
      <c r="DZ65" s="66">
        <v>751</v>
      </c>
      <c r="EA65" s="66">
        <v>719</v>
      </c>
      <c r="EB65" s="66">
        <v>99</v>
      </c>
      <c r="EC65" s="66">
        <v>0</v>
      </c>
      <c r="ED65" s="66">
        <v>153</v>
      </c>
      <c r="EE65" s="66">
        <v>0</v>
      </c>
      <c r="EF65" s="66">
        <v>672</v>
      </c>
      <c r="EG65" s="66">
        <v>880</v>
      </c>
      <c r="EH65" s="66">
        <v>71</v>
      </c>
      <c r="EI65" s="66">
        <v>67</v>
      </c>
      <c r="EJ65" s="66">
        <v>680</v>
      </c>
      <c r="EK65" s="66">
        <v>0</v>
      </c>
      <c r="EL65" s="66">
        <v>0</v>
      </c>
      <c r="EM65" s="66">
        <v>154</v>
      </c>
      <c r="EN65" s="66">
        <v>609</v>
      </c>
      <c r="EO65" s="66">
        <v>104</v>
      </c>
      <c r="EP65" s="66">
        <v>646</v>
      </c>
      <c r="EQ65" s="66">
        <v>138</v>
      </c>
      <c r="ER65" s="66">
        <v>0</v>
      </c>
      <c r="ES65" s="66">
        <v>0</v>
      </c>
      <c r="ET65" s="66">
        <v>0</v>
      </c>
      <c r="EU65" s="66">
        <v>433</v>
      </c>
      <c r="EV65" s="66">
        <v>555</v>
      </c>
      <c r="EW65" s="66">
        <v>0</v>
      </c>
      <c r="EX65" s="66">
        <v>88</v>
      </c>
      <c r="EY65" s="66">
        <v>0</v>
      </c>
      <c r="EZ65" s="66">
        <v>0</v>
      </c>
      <c r="FA65" s="66">
        <v>231</v>
      </c>
      <c r="FB65" s="66">
        <v>590</v>
      </c>
      <c r="FC65" s="66">
        <v>406</v>
      </c>
      <c r="FD65" s="66">
        <v>68</v>
      </c>
      <c r="FE65" s="66">
        <v>89</v>
      </c>
      <c r="FF65" s="66">
        <v>0</v>
      </c>
      <c r="FG65" s="66">
        <v>0</v>
      </c>
      <c r="FH65" s="66">
        <v>101</v>
      </c>
      <c r="FI65" s="66">
        <v>508</v>
      </c>
      <c r="FJ65" s="66">
        <v>67</v>
      </c>
      <c r="FK65" s="66">
        <v>459</v>
      </c>
      <c r="FL65" s="66">
        <v>0</v>
      </c>
      <c r="FM65" s="66">
        <v>0</v>
      </c>
      <c r="FN65" s="66">
        <v>0</v>
      </c>
      <c r="FO65" s="66">
        <v>155</v>
      </c>
      <c r="FP65" s="66">
        <v>657</v>
      </c>
      <c r="FQ65" s="66">
        <v>87</v>
      </c>
      <c r="FR65" s="66">
        <v>518</v>
      </c>
      <c r="FS65" s="66">
        <v>113</v>
      </c>
      <c r="FT65" s="66">
        <v>0</v>
      </c>
      <c r="FU65" s="66">
        <v>0</v>
      </c>
      <c r="FV65" s="66">
        <v>0</v>
      </c>
      <c r="FW65" s="66">
        <v>0</v>
      </c>
      <c r="FX65" s="66">
        <v>1027</v>
      </c>
      <c r="FY65" s="66">
        <v>117</v>
      </c>
      <c r="FZ65" s="66">
        <v>227</v>
      </c>
      <c r="GA65" s="66">
        <v>0</v>
      </c>
      <c r="GB65" s="66">
        <v>0</v>
      </c>
      <c r="GC65" s="66">
        <v>179</v>
      </c>
      <c r="GD65" s="66">
        <v>549</v>
      </c>
      <c r="GE65" s="66">
        <v>106</v>
      </c>
      <c r="GF65" s="66">
        <v>99</v>
      </c>
      <c r="GG65" s="66">
        <v>74</v>
      </c>
      <c r="GH65" s="66">
        <v>0</v>
      </c>
      <c r="GI65" s="66">
        <v>0</v>
      </c>
      <c r="GJ65" s="66">
        <v>588</v>
      </c>
      <c r="GK65" s="66">
        <v>64</v>
      </c>
      <c r="GL65" s="66">
        <v>97</v>
      </c>
      <c r="GM65" s="66">
        <v>408</v>
      </c>
      <c r="GN65" s="66">
        <v>36</v>
      </c>
      <c r="GO65" s="66">
        <v>0</v>
      </c>
      <c r="GP65" s="66">
        <v>0</v>
      </c>
      <c r="GQ65" s="66">
        <v>65</v>
      </c>
      <c r="GR65" s="66">
        <v>423</v>
      </c>
      <c r="GS65" s="66">
        <v>147</v>
      </c>
      <c r="GT65" s="66">
        <v>82</v>
      </c>
      <c r="GU65" s="66">
        <v>97</v>
      </c>
      <c r="GV65" s="66">
        <v>0</v>
      </c>
      <c r="GW65" s="66">
        <v>0</v>
      </c>
      <c r="GX65" s="66">
        <v>0</v>
      </c>
      <c r="GY65" s="66">
        <v>66</v>
      </c>
      <c r="GZ65" s="66">
        <v>0</v>
      </c>
      <c r="HA65" s="66">
        <v>360</v>
      </c>
      <c r="HB65" s="66">
        <v>324</v>
      </c>
      <c r="HC65" s="66">
        <v>0</v>
      </c>
      <c r="HD65" s="66">
        <v>0</v>
      </c>
      <c r="HE65" s="66">
        <v>0</v>
      </c>
      <c r="HF65" s="66">
        <v>0</v>
      </c>
      <c r="HG65" s="66">
        <v>331</v>
      </c>
      <c r="HH65" s="66">
        <v>140</v>
      </c>
      <c r="HI65" s="66">
        <v>0</v>
      </c>
      <c r="HJ65" s="66">
        <v>0</v>
      </c>
      <c r="HK65" s="66">
        <v>0</v>
      </c>
      <c r="HL65" s="66">
        <v>697</v>
      </c>
      <c r="HM65" s="66">
        <v>72</v>
      </c>
      <c r="HN65" s="66">
        <v>480</v>
      </c>
      <c r="HO65" s="66">
        <v>0</v>
      </c>
      <c r="HP65" s="66">
        <v>965</v>
      </c>
      <c r="HQ65" s="66">
        <v>0</v>
      </c>
      <c r="HR65" s="66">
        <v>0</v>
      </c>
      <c r="HS65" s="66">
        <v>129</v>
      </c>
      <c r="HT65" s="66">
        <v>255</v>
      </c>
      <c r="HU65" s="66">
        <v>548</v>
      </c>
      <c r="HV65" s="66">
        <v>178</v>
      </c>
      <c r="HW65" s="66">
        <v>0</v>
      </c>
      <c r="HX65" s="66">
        <v>0</v>
      </c>
      <c r="HY65" s="66">
        <v>0</v>
      </c>
      <c r="HZ65" s="66">
        <v>1283</v>
      </c>
      <c r="IA65" s="66">
        <v>561</v>
      </c>
      <c r="IB65" s="66">
        <v>63</v>
      </c>
      <c r="IC65" s="66">
        <v>269</v>
      </c>
      <c r="ID65" s="66">
        <v>593</v>
      </c>
      <c r="IE65" s="66">
        <v>0</v>
      </c>
      <c r="IF65" s="66">
        <v>0</v>
      </c>
      <c r="IG65" s="66">
        <v>212</v>
      </c>
      <c r="IH65" s="66">
        <v>766</v>
      </c>
      <c r="II65" s="66">
        <v>89</v>
      </c>
      <c r="IJ65" s="66">
        <v>758</v>
      </c>
      <c r="IK65" s="66">
        <v>320</v>
      </c>
      <c r="IL65" s="66">
        <v>0</v>
      </c>
      <c r="IM65" s="66">
        <v>0</v>
      </c>
      <c r="IN65" s="66">
        <v>148</v>
      </c>
      <c r="IO65" s="66">
        <v>703</v>
      </c>
      <c r="IP65" s="66">
        <v>100</v>
      </c>
      <c r="IQ65" s="66">
        <v>227</v>
      </c>
      <c r="IR65" s="66">
        <v>653</v>
      </c>
      <c r="IS65" s="66">
        <v>0</v>
      </c>
      <c r="IT65" s="66">
        <v>0</v>
      </c>
      <c r="IU65" s="66">
        <v>160</v>
      </c>
      <c r="IV65" s="66">
        <v>721</v>
      </c>
      <c r="IW65" s="66">
        <v>445</v>
      </c>
      <c r="IX65" s="66">
        <v>0</v>
      </c>
      <c r="IY65" s="66">
        <v>530</v>
      </c>
      <c r="IZ65" s="66">
        <v>0</v>
      </c>
      <c r="JA65" s="66">
        <v>0</v>
      </c>
      <c r="JB65" s="66">
        <v>1130</v>
      </c>
      <c r="JC65" s="66">
        <v>748</v>
      </c>
      <c r="JD65" s="66">
        <v>0</v>
      </c>
      <c r="JE65" s="66">
        <v>796</v>
      </c>
      <c r="JF65" s="66">
        <v>743</v>
      </c>
      <c r="JG65" s="66">
        <v>0</v>
      </c>
      <c r="JH65" s="66">
        <v>0</v>
      </c>
      <c r="JI65" s="66">
        <v>670</v>
      </c>
      <c r="JJ65" s="66">
        <v>1133</v>
      </c>
      <c r="JK65" s="66">
        <v>730</v>
      </c>
      <c r="JL65" s="66">
        <v>759</v>
      </c>
      <c r="JM65" s="66">
        <v>867</v>
      </c>
      <c r="JN65" s="66">
        <v>0</v>
      </c>
      <c r="JO65" s="66">
        <v>0</v>
      </c>
      <c r="JP65" s="66">
        <v>644</v>
      </c>
      <c r="JQ65" s="66">
        <v>1351</v>
      </c>
      <c r="JR65" s="66"/>
      <c r="JS65" s="66">
        <v>707</v>
      </c>
      <c r="JT65" s="66">
        <v>814</v>
      </c>
      <c r="JU65" s="66">
        <v>0</v>
      </c>
      <c r="JV65" s="66">
        <v>0</v>
      </c>
      <c r="JW65" s="66">
        <v>654</v>
      </c>
      <c r="JX65" s="66">
        <v>1247</v>
      </c>
      <c r="JY65" s="66">
        <v>381</v>
      </c>
      <c r="JZ65" s="66">
        <v>1043</v>
      </c>
      <c r="KA65" s="66">
        <v>797</v>
      </c>
      <c r="KB65" s="66">
        <v>0</v>
      </c>
      <c r="KC65" s="66">
        <v>0</v>
      </c>
      <c r="KD65" s="66">
        <v>122</v>
      </c>
      <c r="KE65" s="66">
        <v>0</v>
      </c>
      <c r="KF65" s="66">
        <v>2414</v>
      </c>
      <c r="KG65" s="66">
        <v>1040</v>
      </c>
      <c r="KH65" s="66">
        <v>938</v>
      </c>
      <c r="KI65" s="66">
        <v>0</v>
      </c>
      <c r="KJ65" s="66">
        <v>0</v>
      </c>
      <c r="KK65" s="66">
        <v>808</v>
      </c>
      <c r="KL65" s="66">
        <v>1568</v>
      </c>
      <c r="KM65" s="66">
        <v>852</v>
      </c>
      <c r="KN65" s="1080"/>
      <c r="KO65" s="66">
        <v>835</v>
      </c>
      <c r="KP65" s="66">
        <v>0</v>
      </c>
      <c r="KQ65" s="66">
        <v>0</v>
      </c>
      <c r="KR65" s="66">
        <v>1753</v>
      </c>
      <c r="KS65" s="66">
        <v>2141</v>
      </c>
      <c r="KT65" s="66">
        <v>384</v>
      </c>
      <c r="KU65" s="66">
        <v>806</v>
      </c>
      <c r="KV65" s="66">
        <v>945</v>
      </c>
      <c r="KW65" s="66">
        <v>0</v>
      </c>
      <c r="KX65" s="66">
        <v>0</v>
      </c>
      <c r="KY65" s="66">
        <v>672</v>
      </c>
      <c r="KZ65" s="66">
        <v>2236</v>
      </c>
      <c r="LA65" s="66">
        <v>757</v>
      </c>
      <c r="LB65" s="66">
        <v>1016</v>
      </c>
      <c r="LC65" s="66">
        <v>1019</v>
      </c>
      <c r="LD65" s="66">
        <v>0</v>
      </c>
      <c r="LE65" s="66">
        <v>0</v>
      </c>
      <c r="LF65" s="66">
        <v>1455</v>
      </c>
      <c r="LG65" s="66">
        <v>1987</v>
      </c>
      <c r="LH65" s="66">
        <v>964</v>
      </c>
      <c r="LI65" s="66">
        <v>1167</v>
      </c>
      <c r="LJ65" s="66">
        <v>1267</v>
      </c>
      <c r="LK65" s="66">
        <v>0</v>
      </c>
      <c r="LL65" s="66">
        <v>0</v>
      </c>
      <c r="LM65" s="66">
        <v>1441</v>
      </c>
      <c r="LN65" s="1114"/>
      <c r="LO65" s="1114"/>
      <c r="LP65" s="66">
        <v>1140</v>
      </c>
      <c r="LQ65" s="66">
        <v>1205</v>
      </c>
      <c r="LR65" s="66">
        <v>0</v>
      </c>
      <c r="LS65" s="66">
        <v>0</v>
      </c>
      <c r="LT65" s="66">
        <v>1882</v>
      </c>
      <c r="LU65" s="1130"/>
      <c r="LV65" s="1130"/>
      <c r="LW65" s="66">
        <v>1998</v>
      </c>
      <c r="LX65" s="66">
        <v>1332</v>
      </c>
      <c r="LY65" s="556">
        <v>0</v>
      </c>
      <c r="LZ65" s="556">
        <v>0</v>
      </c>
      <c r="MA65" s="1140"/>
      <c r="MB65" s="556">
        <v>0</v>
      </c>
      <c r="MC65" s="556">
        <v>1808</v>
      </c>
      <c r="MD65" s="556">
        <v>1558</v>
      </c>
      <c r="ME65" s="556">
        <v>1571</v>
      </c>
      <c r="MF65" s="556">
        <v>0</v>
      </c>
      <c r="MG65" s="556">
        <v>0</v>
      </c>
      <c r="MH65" s="556">
        <v>0</v>
      </c>
      <c r="MI65" s="556">
        <v>2299</v>
      </c>
      <c r="MJ65" s="556">
        <v>452</v>
      </c>
      <c r="MK65" s="556">
        <v>1015</v>
      </c>
      <c r="ML65" s="556">
        <v>1226</v>
      </c>
      <c r="MM65" s="556">
        <v>0</v>
      </c>
      <c r="MN65" s="556">
        <v>0</v>
      </c>
      <c r="MO65" s="556">
        <v>1411</v>
      </c>
      <c r="MP65" s="556">
        <v>1610</v>
      </c>
      <c r="MQ65" s="556">
        <v>478</v>
      </c>
      <c r="MR65" s="556">
        <v>621</v>
      </c>
      <c r="MS65" s="556">
        <v>0</v>
      </c>
      <c r="MT65" s="556">
        <v>0</v>
      </c>
      <c r="MU65" s="556">
        <v>0</v>
      </c>
      <c r="MV65" s="556">
        <v>1242</v>
      </c>
      <c r="MW65" s="556">
        <v>800</v>
      </c>
      <c r="MX65" s="556">
        <v>513</v>
      </c>
      <c r="MY65" s="556">
        <v>617</v>
      </c>
      <c r="MZ65" s="556">
        <v>836</v>
      </c>
      <c r="NA65" s="556">
        <v>0</v>
      </c>
    </row>
    <row r="66" spans="1:365" ht="15" customHeight="1">
      <c r="A66" s="389" t="s">
        <v>1217</v>
      </c>
      <c r="B66" s="66">
        <v>1076</v>
      </c>
      <c r="C66" s="66">
        <v>1140</v>
      </c>
      <c r="D66" s="66">
        <v>0</v>
      </c>
      <c r="E66" s="66">
        <v>1066</v>
      </c>
      <c r="F66" s="66">
        <v>152</v>
      </c>
      <c r="G66" s="66">
        <v>149</v>
      </c>
      <c r="H66" s="66">
        <v>0</v>
      </c>
      <c r="I66" s="66">
        <v>505</v>
      </c>
      <c r="J66" s="66">
        <v>783</v>
      </c>
      <c r="K66" s="66">
        <v>0</v>
      </c>
      <c r="L66" s="66">
        <v>0</v>
      </c>
      <c r="M66" s="66">
        <v>78</v>
      </c>
      <c r="N66" s="66">
        <v>0</v>
      </c>
      <c r="O66" s="66">
        <v>0</v>
      </c>
      <c r="P66" s="66">
        <v>576</v>
      </c>
      <c r="Q66" s="66">
        <v>770</v>
      </c>
      <c r="R66" s="66">
        <v>40</v>
      </c>
      <c r="S66" s="66">
        <v>335</v>
      </c>
      <c r="T66" s="66">
        <v>631</v>
      </c>
      <c r="U66" s="66">
        <v>76</v>
      </c>
      <c r="V66" s="66">
        <v>0</v>
      </c>
      <c r="W66" s="66">
        <v>262</v>
      </c>
      <c r="X66" s="66">
        <v>884</v>
      </c>
      <c r="Y66" s="66">
        <v>113</v>
      </c>
      <c r="Z66" s="66">
        <v>0</v>
      </c>
      <c r="AA66" s="66">
        <v>41</v>
      </c>
      <c r="AB66" s="66">
        <v>0</v>
      </c>
      <c r="AC66" s="66">
        <v>579</v>
      </c>
      <c r="AD66" s="66">
        <v>245</v>
      </c>
      <c r="AE66" s="66">
        <v>430</v>
      </c>
      <c r="AF66" s="66">
        <v>38</v>
      </c>
      <c r="AG66" s="66">
        <v>66</v>
      </c>
      <c r="AH66" s="66"/>
      <c r="AI66" s="66">
        <v>905</v>
      </c>
      <c r="AJ66" s="66">
        <v>411</v>
      </c>
      <c r="AK66" s="66">
        <v>0</v>
      </c>
      <c r="AL66" s="66">
        <v>74</v>
      </c>
      <c r="AM66" s="66">
        <v>9</v>
      </c>
      <c r="AN66" s="66">
        <v>0</v>
      </c>
      <c r="AO66" s="66">
        <v>0</v>
      </c>
      <c r="AP66" s="66">
        <v>685</v>
      </c>
      <c r="AQ66" s="66">
        <v>139</v>
      </c>
      <c r="AR66" s="66">
        <v>0</v>
      </c>
      <c r="AS66" s="66">
        <v>861</v>
      </c>
      <c r="AT66" s="66">
        <v>3</v>
      </c>
      <c r="AU66" s="66">
        <v>33</v>
      </c>
      <c r="AV66" s="66">
        <v>0</v>
      </c>
      <c r="AW66" s="66">
        <v>76</v>
      </c>
      <c r="AX66" s="66">
        <v>0</v>
      </c>
      <c r="AY66" s="66">
        <v>0</v>
      </c>
      <c r="AZ66" s="66">
        <v>249</v>
      </c>
      <c r="BA66" s="66">
        <v>316</v>
      </c>
      <c r="BB66" s="66">
        <v>417</v>
      </c>
      <c r="BC66" s="66">
        <v>555</v>
      </c>
      <c r="BD66" s="66">
        <v>581</v>
      </c>
      <c r="BE66" s="66">
        <v>238</v>
      </c>
      <c r="BF66" s="66">
        <v>238</v>
      </c>
      <c r="BG66" s="66">
        <v>251</v>
      </c>
      <c r="BH66" s="66">
        <v>305</v>
      </c>
      <c r="BI66" s="66">
        <v>505</v>
      </c>
      <c r="BJ66" s="66">
        <v>366</v>
      </c>
      <c r="BK66" s="66">
        <v>0</v>
      </c>
      <c r="BL66" s="66">
        <v>0</v>
      </c>
      <c r="BM66" s="66">
        <v>572</v>
      </c>
      <c r="BN66" s="66">
        <v>687</v>
      </c>
      <c r="BO66" s="66">
        <v>813</v>
      </c>
      <c r="BP66" s="66">
        <v>50</v>
      </c>
      <c r="BQ66" s="66">
        <v>460</v>
      </c>
      <c r="BR66" s="66">
        <v>1294</v>
      </c>
      <c r="BS66" s="66">
        <v>593</v>
      </c>
      <c r="BT66" s="66">
        <v>514</v>
      </c>
      <c r="BU66" s="66">
        <v>476</v>
      </c>
      <c r="BV66" s="66">
        <v>75</v>
      </c>
      <c r="BW66" s="66">
        <v>222</v>
      </c>
      <c r="BX66" s="66">
        <v>328</v>
      </c>
      <c r="BY66" s="66">
        <v>234</v>
      </c>
      <c r="BZ66" s="66">
        <v>0</v>
      </c>
      <c r="CA66" s="66">
        <v>329</v>
      </c>
      <c r="CB66" s="66">
        <v>410</v>
      </c>
      <c r="CC66" s="66">
        <v>38</v>
      </c>
      <c r="CD66" s="66">
        <v>749</v>
      </c>
      <c r="CE66" s="66">
        <v>113</v>
      </c>
      <c r="CF66" s="66">
        <v>442</v>
      </c>
      <c r="CG66" s="66">
        <v>276</v>
      </c>
      <c r="CH66" s="66">
        <v>0</v>
      </c>
      <c r="CI66" s="66">
        <v>328</v>
      </c>
      <c r="CJ66" s="66">
        <v>1058</v>
      </c>
      <c r="CK66" s="66">
        <v>21</v>
      </c>
      <c r="CL66" s="66">
        <v>0</v>
      </c>
      <c r="CM66" s="66">
        <v>0</v>
      </c>
      <c r="CN66" s="66">
        <v>0</v>
      </c>
      <c r="CO66" s="66">
        <v>422</v>
      </c>
      <c r="CP66" s="66">
        <v>566</v>
      </c>
      <c r="CQ66" s="66">
        <v>234</v>
      </c>
      <c r="CR66" s="66">
        <v>434</v>
      </c>
      <c r="CS66" s="66">
        <v>744</v>
      </c>
      <c r="CT66" s="66">
        <v>538</v>
      </c>
      <c r="CU66" s="66">
        <v>0</v>
      </c>
      <c r="CV66" s="66">
        <v>0</v>
      </c>
      <c r="CW66" s="66">
        <v>986</v>
      </c>
      <c r="CX66" s="66">
        <v>893</v>
      </c>
      <c r="CY66" s="66">
        <v>729</v>
      </c>
      <c r="CZ66" s="66">
        <v>873</v>
      </c>
      <c r="DA66" s="66">
        <v>1685</v>
      </c>
      <c r="DB66" s="66">
        <v>1189</v>
      </c>
      <c r="DC66" s="66">
        <v>841</v>
      </c>
      <c r="DD66" s="66">
        <v>1702</v>
      </c>
      <c r="DE66" s="66">
        <v>270</v>
      </c>
      <c r="DF66" s="66">
        <v>0</v>
      </c>
      <c r="DG66" s="66">
        <v>0</v>
      </c>
      <c r="DH66" s="66">
        <v>0</v>
      </c>
      <c r="DI66" s="66">
        <v>472</v>
      </c>
      <c r="DJ66" s="66">
        <v>750</v>
      </c>
      <c r="DK66" s="66">
        <v>1198</v>
      </c>
      <c r="DL66" s="66">
        <v>237</v>
      </c>
      <c r="DM66" s="66">
        <v>434</v>
      </c>
      <c r="DN66" s="66">
        <v>920</v>
      </c>
      <c r="DO66" s="66">
        <v>0</v>
      </c>
      <c r="DP66" s="66">
        <v>637</v>
      </c>
      <c r="DQ66" s="66">
        <v>303</v>
      </c>
      <c r="DR66" s="66">
        <v>2478</v>
      </c>
      <c r="DS66" s="66">
        <v>1309</v>
      </c>
      <c r="DT66" s="66">
        <v>369</v>
      </c>
      <c r="DU66" s="66">
        <v>563</v>
      </c>
      <c r="DV66" s="66">
        <v>486</v>
      </c>
      <c r="DW66" s="66">
        <v>224</v>
      </c>
      <c r="DX66" s="66">
        <v>516</v>
      </c>
      <c r="DY66" s="66">
        <v>1423</v>
      </c>
      <c r="DZ66" s="66">
        <v>1090</v>
      </c>
      <c r="EA66" s="66">
        <v>975</v>
      </c>
      <c r="EB66" s="66">
        <v>773</v>
      </c>
      <c r="EC66" s="66">
        <v>1295</v>
      </c>
      <c r="ED66" s="66">
        <v>0</v>
      </c>
      <c r="EE66" s="66">
        <v>0</v>
      </c>
      <c r="EF66" s="66">
        <v>294</v>
      </c>
      <c r="EG66" s="66">
        <v>700</v>
      </c>
      <c r="EH66" s="66">
        <v>698</v>
      </c>
      <c r="EI66" s="66">
        <v>548</v>
      </c>
      <c r="EJ66" s="66">
        <v>488</v>
      </c>
      <c r="EK66" s="66">
        <v>9</v>
      </c>
      <c r="EL66" s="66">
        <v>0</v>
      </c>
      <c r="EM66" s="66">
        <v>314</v>
      </c>
      <c r="EN66" s="66">
        <v>1269</v>
      </c>
      <c r="EO66" s="66">
        <v>605</v>
      </c>
      <c r="EP66" s="66">
        <v>897</v>
      </c>
      <c r="EQ66" s="66">
        <v>0</v>
      </c>
      <c r="ER66" s="66">
        <v>240</v>
      </c>
      <c r="ES66" s="66">
        <v>0</v>
      </c>
      <c r="ET66" s="66">
        <v>1415</v>
      </c>
      <c r="EU66" s="66">
        <v>893</v>
      </c>
      <c r="EV66" s="66">
        <v>857</v>
      </c>
      <c r="EW66" s="66">
        <v>748</v>
      </c>
      <c r="EX66" s="66">
        <v>301</v>
      </c>
      <c r="EY66" s="66">
        <v>0</v>
      </c>
      <c r="EZ66" s="66">
        <v>0</v>
      </c>
      <c r="FA66" s="66">
        <v>544</v>
      </c>
      <c r="FB66" s="66">
        <v>491</v>
      </c>
      <c r="FC66" s="66">
        <v>513</v>
      </c>
      <c r="FD66" s="66">
        <v>724</v>
      </c>
      <c r="FE66" s="66">
        <v>719</v>
      </c>
      <c r="FF66" s="66">
        <v>468</v>
      </c>
      <c r="FG66" s="66">
        <v>0</v>
      </c>
      <c r="FH66" s="66">
        <v>292</v>
      </c>
      <c r="FI66" s="66">
        <v>646</v>
      </c>
      <c r="FJ66" s="66">
        <v>403</v>
      </c>
      <c r="FK66" s="66">
        <v>1628</v>
      </c>
      <c r="FL66" s="66">
        <v>830</v>
      </c>
      <c r="FM66" s="66">
        <v>980</v>
      </c>
      <c r="FN66" s="66">
        <v>704</v>
      </c>
      <c r="FO66" s="66">
        <v>1194</v>
      </c>
      <c r="FP66" s="66">
        <v>943</v>
      </c>
      <c r="FQ66" s="66">
        <v>800</v>
      </c>
      <c r="FR66" s="66">
        <v>307</v>
      </c>
      <c r="FS66" s="66">
        <v>339</v>
      </c>
      <c r="FT66" s="66">
        <v>318</v>
      </c>
      <c r="FU66" s="66">
        <v>648</v>
      </c>
      <c r="FV66" s="66">
        <v>552</v>
      </c>
      <c r="FW66" s="66">
        <v>80</v>
      </c>
      <c r="FX66" s="66">
        <v>0</v>
      </c>
      <c r="FY66" s="66">
        <v>367</v>
      </c>
      <c r="FZ66" s="66">
        <v>763</v>
      </c>
      <c r="GA66" s="66">
        <v>190</v>
      </c>
      <c r="GB66" s="66">
        <v>573</v>
      </c>
      <c r="GC66" s="66">
        <v>985</v>
      </c>
      <c r="GD66" s="66">
        <v>174</v>
      </c>
      <c r="GE66" s="66">
        <v>490</v>
      </c>
      <c r="GF66" s="66">
        <v>250</v>
      </c>
      <c r="GG66" s="66">
        <v>0</v>
      </c>
      <c r="GH66" s="66">
        <v>648</v>
      </c>
      <c r="GI66" s="66">
        <v>0</v>
      </c>
      <c r="GJ66" s="66">
        <v>281</v>
      </c>
      <c r="GK66" s="66">
        <v>741</v>
      </c>
      <c r="GL66" s="66">
        <v>549</v>
      </c>
      <c r="GM66" s="66">
        <v>431</v>
      </c>
      <c r="GN66" s="66">
        <v>555</v>
      </c>
      <c r="GO66" s="66">
        <v>371</v>
      </c>
      <c r="GP66" s="66">
        <v>541</v>
      </c>
      <c r="GQ66" s="66">
        <v>610</v>
      </c>
      <c r="GR66" s="66">
        <v>724</v>
      </c>
      <c r="GS66" s="66">
        <v>565</v>
      </c>
      <c r="GT66" s="66">
        <v>338</v>
      </c>
      <c r="GU66" s="65">
        <v>0</v>
      </c>
      <c r="GV66" s="66">
        <v>216</v>
      </c>
      <c r="GW66" s="66">
        <v>0</v>
      </c>
      <c r="GX66" s="66">
        <v>266</v>
      </c>
      <c r="GY66" s="66">
        <v>496</v>
      </c>
      <c r="GZ66" s="66">
        <v>546</v>
      </c>
      <c r="HA66" s="66">
        <v>573</v>
      </c>
      <c r="HB66" s="66">
        <v>0</v>
      </c>
      <c r="HC66" s="66">
        <v>278</v>
      </c>
      <c r="HD66" s="66">
        <v>0</v>
      </c>
      <c r="HE66" s="66">
        <v>28</v>
      </c>
      <c r="HF66" s="66">
        <v>101</v>
      </c>
      <c r="HG66" s="66">
        <v>351</v>
      </c>
      <c r="HH66" s="66">
        <v>413</v>
      </c>
      <c r="HI66" s="66">
        <v>0</v>
      </c>
      <c r="HJ66" s="66">
        <v>0</v>
      </c>
      <c r="HK66" s="66">
        <v>0</v>
      </c>
      <c r="HL66" s="66">
        <v>131</v>
      </c>
      <c r="HM66" s="66">
        <v>527</v>
      </c>
      <c r="HN66" s="66">
        <v>772</v>
      </c>
      <c r="HO66" s="66">
        <v>412</v>
      </c>
      <c r="HP66" s="66">
        <v>1448</v>
      </c>
      <c r="HQ66" s="66">
        <v>1421</v>
      </c>
      <c r="HR66" s="66">
        <v>1151</v>
      </c>
      <c r="HS66" s="66">
        <v>746</v>
      </c>
      <c r="HT66" s="66">
        <v>277</v>
      </c>
      <c r="HU66" s="66">
        <v>333</v>
      </c>
      <c r="HV66" s="66">
        <v>869</v>
      </c>
      <c r="HW66" s="66">
        <v>1017</v>
      </c>
      <c r="HX66" s="66">
        <v>128</v>
      </c>
      <c r="HY66" s="66">
        <v>141</v>
      </c>
      <c r="HZ66" s="66">
        <v>519</v>
      </c>
      <c r="IA66" s="66">
        <v>418</v>
      </c>
      <c r="IB66" s="66">
        <v>491</v>
      </c>
      <c r="IC66" s="66">
        <v>777</v>
      </c>
      <c r="ID66" s="66">
        <v>1366</v>
      </c>
      <c r="IE66" s="66">
        <v>1298</v>
      </c>
      <c r="IF66" s="66">
        <v>1410</v>
      </c>
      <c r="IG66" s="66">
        <v>981</v>
      </c>
      <c r="IH66" s="66">
        <v>307</v>
      </c>
      <c r="II66" s="66">
        <v>911</v>
      </c>
      <c r="IJ66" s="66">
        <v>811</v>
      </c>
      <c r="IK66" s="66">
        <v>2268</v>
      </c>
      <c r="IL66" s="66">
        <v>2168</v>
      </c>
      <c r="IM66" s="66">
        <v>264</v>
      </c>
      <c r="IN66" s="66">
        <v>198</v>
      </c>
      <c r="IO66" s="66">
        <v>321</v>
      </c>
      <c r="IP66" s="66">
        <v>660</v>
      </c>
      <c r="IQ66" s="65">
        <v>459</v>
      </c>
      <c r="IR66" s="66">
        <v>166</v>
      </c>
      <c r="IS66" s="66">
        <v>0</v>
      </c>
      <c r="IT66" s="66">
        <v>486</v>
      </c>
      <c r="IU66" s="66">
        <v>280</v>
      </c>
      <c r="IV66" s="66">
        <v>1101</v>
      </c>
      <c r="IW66" s="66">
        <v>476</v>
      </c>
      <c r="IX66" s="66">
        <v>370</v>
      </c>
      <c r="IY66" s="66">
        <v>1156</v>
      </c>
      <c r="IZ66" s="66">
        <v>0</v>
      </c>
      <c r="JA66" s="66">
        <v>0</v>
      </c>
      <c r="JB66" s="66">
        <v>417</v>
      </c>
      <c r="JC66" s="66">
        <v>449</v>
      </c>
      <c r="JD66" s="66">
        <v>514</v>
      </c>
      <c r="JE66" s="66">
        <v>873</v>
      </c>
      <c r="JF66" s="66">
        <v>1088</v>
      </c>
      <c r="JG66" s="66">
        <v>1091</v>
      </c>
      <c r="JH66" s="66">
        <v>668</v>
      </c>
      <c r="JI66" s="66">
        <v>1425</v>
      </c>
      <c r="JJ66" s="66">
        <v>1062</v>
      </c>
      <c r="JK66" s="66">
        <v>940</v>
      </c>
      <c r="JL66" s="66">
        <v>1188</v>
      </c>
      <c r="JM66" s="66">
        <v>1117</v>
      </c>
      <c r="JN66" s="66">
        <v>0</v>
      </c>
      <c r="JO66" s="66">
        <v>135</v>
      </c>
      <c r="JP66" s="66">
        <v>501</v>
      </c>
      <c r="JQ66" s="66">
        <v>522</v>
      </c>
      <c r="JR66" s="66">
        <v>1222</v>
      </c>
      <c r="JS66" s="66">
        <v>1726</v>
      </c>
      <c r="JT66" s="66">
        <v>839</v>
      </c>
      <c r="JU66" s="66">
        <v>1202</v>
      </c>
      <c r="JV66" s="66">
        <v>470</v>
      </c>
      <c r="JW66" s="66">
        <v>431</v>
      </c>
      <c r="JX66" s="66">
        <v>596</v>
      </c>
      <c r="JY66" s="66">
        <v>1905</v>
      </c>
      <c r="JZ66" s="66">
        <v>1819</v>
      </c>
      <c r="KA66" s="66">
        <v>1005</v>
      </c>
      <c r="KB66" s="66">
        <v>0</v>
      </c>
      <c r="KC66" s="66">
        <v>0</v>
      </c>
      <c r="KD66" s="66">
        <v>589</v>
      </c>
      <c r="KE66" s="66">
        <v>1624</v>
      </c>
      <c r="KF66" s="66">
        <v>756</v>
      </c>
      <c r="KG66" s="66">
        <v>295</v>
      </c>
      <c r="KH66" s="66">
        <v>1560</v>
      </c>
      <c r="KI66" s="66">
        <v>544</v>
      </c>
      <c r="KJ66" s="66">
        <v>1858</v>
      </c>
      <c r="KK66" s="66">
        <v>1864</v>
      </c>
      <c r="KL66" s="66">
        <v>2146</v>
      </c>
      <c r="KM66" s="66">
        <v>2539</v>
      </c>
      <c r="KN66" s="1080"/>
      <c r="KO66" s="66">
        <v>1894</v>
      </c>
      <c r="KP66" s="66">
        <v>2270</v>
      </c>
      <c r="KQ66" s="66">
        <v>1070</v>
      </c>
      <c r="KR66" s="66">
        <v>1091</v>
      </c>
      <c r="KS66" s="66">
        <v>2261</v>
      </c>
      <c r="KT66" s="66">
        <v>1803</v>
      </c>
      <c r="KU66" s="66">
        <v>564</v>
      </c>
      <c r="KV66" s="66">
        <v>482</v>
      </c>
      <c r="KW66" s="66">
        <v>540</v>
      </c>
      <c r="KX66" s="66">
        <v>1673</v>
      </c>
      <c r="KY66" s="66">
        <v>158</v>
      </c>
      <c r="KZ66" s="66">
        <v>3516</v>
      </c>
      <c r="LA66" s="66">
        <v>2680</v>
      </c>
      <c r="LB66" s="66">
        <v>1057</v>
      </c>
      <c r="LC66" s="66">
        <v>1367</v>
      </c>
      <c r="LD66" s="66">
        <v>0</v>
      </c>
      <c r="LE66" s="66">
        <v>0</v>
      </c>
      <c r="LF66" s="66">
        <v>1064</v>
      </c>
      <c r="LG66" s="66">
        <v>1098</v>
      </c>
      <c r="LH66" s="66">
        <v>963</v>
      </c>
      <c r="LI66" s="66">
        <v>2843</v>
      </c>
      <c r="LJ66" s="66">
        <v>1735</v>
      </c>
      <c r="LK66" s="66">
        <v>0</v>
      </c>
      <c r="LL66" s="66">
        <v>1172</v>
      </c>
      <c r="LM66" s="66">
        <v>2751</v>
      </c>
      <c r="LN66" s="1114"/>
      <c r="LO66" s="1114"/>
      <c r="LP66" s="66">
        <v>2075</v>
      </c>
      <c r="LQ66" s="66">
        <v>3296</v>
      </c>
      <c r="LR66" s="66">
        <v>2700</v>
      </c>
      <c r="LS66" s="66">
        <v>1621</v>
      </c>
      <c r="LT66" s="66">
        <v>2258</v>
      </c>
      <c r="LU66" s="1130"/>
      <c r="LV66" s="1130"/>
      <c r="LW66" s="66">
        <v>264</v>
      </c>
      <c r="LX66" s="66">
        <v>1407</v>
      </c>
      <c r="LY66" s="556">
        <v>1332</v>
      </c>
      <c r="LZ66" s="556">
        <v>536</v>
      </c>
      <c r="MA66" s="1140"/>
      <c r="MB66" s="556">
        <v>0</v>
      </c>
      <c r="MC66" s="556">
        <v>239</v>
      </c>
      <c r="MD66" s="556">
        <v>244</v>
      </c>
      <c r="ME66" s="556">
        <v>540</v>
      </c>
      <c r="MF66" s="556">
        <v>771</v>
      </c>
      <c r="MG66" s="556">
        <v>1529</v>
      </c>
      <c r="MH66" s="556">
        <v>3359</v>
      </c>
      <c r="MI66" s="556">
        <v>2357</v>
      </c>
      <c r="MJ66" s="556">
        <v>2071</v>
      </c>
      <c r="MK66" s="556">
        <v>2114</v>
      </c>
      <c r="ML66" s="556">
        <v>1630</v>
      </c>
      <c r="MM66" s="556">
        <v>2342</v>
      </c>
      <c r="MN66" s="556">
        <v>1934</v>
      </c>
      <c r="MO66" s="556">
        <v>2553</v>
      </c>
      <c r="MP66" s="556">
        <v>2697</v>
      </c>
      <c r="MQ66" s="556">
        <v>1689</v>
      </c>
      <c r="MR66" s="556">
        <v>2295</v>
      </c>
      <c r="MS66" s="556">
        <v>318</v>
      </c>
      <c r="MT66" s="556">
        <v>360</v>
      </c>
      <c r="MU66" s="556">
        <v>1324</v>
      </c>
      <c r="MV66" s="556">
        <v>1085</v>
      </c>
      <c r="MW66" s="556">
        <v>906</v>
      </c>
      <c r="MX66" s="556">
        <v>1445</v>
      </c>
      <c r="MY66" s="556">
        <v>1033</v>
      </c>
      <c r="MZ66" s="556">
        <v>948</v>
      </c>
      <c r="NA66" s="556">
        <v>563</v>
      </c>
    </row>
    <row r="67" spans="1:365" ht="15" customHeight="1">
      <c r="A67" s="389" t="s">
        <v>1218</v>
      </c>
      <c r="B67" s="66">
        <v>578</v>
      </c>
      <c r="C67" s="66">
        <v>390</v>
      </c>
      <c r="D67" s="66">
        <v>0</v>
      </c>
      <c r="E67" s="66">
        <v>479</v>
      </c>
      <c r="F67" s="66">
        <v>80</v>
      </c>
      <c r="G67" s="66">
        <v>86</v>
      </c>
      <c r="H67" s="66">
        <v>0</v>
      </c>
      <c r="I67" s="66">
        <v>265</v>
      </c>
      <c r="J67" s="66">
        <v>380</v>
      </c>
      <c r="K67" s="66">
        <v>0</v>
      </c>
      <c r="L67" s="66">
        <v>0</v>
      </c>
      <c r="M67" s="66">
        <v>21</v>
      </c>
      <c r="N67" s="66">
        <v>0</v>
      </c>
      <c r="O67" s="66">
        <v>0</v>
      </c>
      <c r="P67" s="66">
        <v>168</v>
      </c>
      <c r="Q67" s="66">
        <v>401</v>
      </c>
      <c r="R67" s="66">
        <v>24</v>
      </c>
      <c r="S67" s="66">
        <v>223</v>
      </c>
      <c r="T67" s="66">
        <v>237</v>
      </c>
      <c r="U67" s="66">
        <v>40</v>
      </c>
      <c r="V67" s="66">
        <v>0</v>
      </c>
      <c r="W67" s="66">
        <v>144</v>
      </c>
      <c r="X67" s="66">
        <v>458</v>
      </c>
      <c r="Y67" s="66">
        <v>72</v>
      </c>
      <c r="Z67" s="66">
        <v>0</v>
      </c>
      <c r="AA67" s="66">
        <v>23</v>
      </c>
      <c r="AB67" s="66">
        <v>0</v>
      </c>
      <c r="AC67" s="66">
        <v>172</v>
      </c>
      <c r="AD67" s="66">
        <v>112</v>
      </c>
      <c r="AE67" s="66">
        <v>231</v>
      </c>
      <c r="AF67" s="66">
        <v>24</v>
      </c>
      <c r="AG67" s="66">
        <v>27</v>
      </c>
      <c r="AH67" s="66"/>
      <c r="AI67" s="66">
        <v>419</v>
      </c>
      <c r="AJ67" s="66">
        <v>114</v>
      </c>
      <c r="AK67" s="66">
        <v>0</v>
      </c>
      <c r="AL67" s="66">
        <v>24</v>
      </c>
      <c r="AM67" s="66">
        <v>3</v>
      </c>
      <c r="AN67" s="66">
        <v>0</v>
      </c>
      <c r="AO67" s="66">
        <v>0</v>
      </c>
      <c r="AP67" s="66">
        <v>201</v>
      </c>
      <c r="AQ67" s="66">
        <v>42</v>
      </c>
      <c r="AR67" s="66">
        <v>0</v>
      </c>
      <c r="AS67" s="66">
        <v>260</v>
      </c>
      <c r="AT67" s="66">
        <v>2</v>
      </c>
      <c r="AU67" s="66">
        <v>18</v>
      </c>
      <c r="AV67" s="66">
        <v>0</v>
      </c>
      <c r="AW67" s="66">
        <v>36</v>
      </c>
      <c r="AX67" s="66">
        <v>0</v>
      </c>
      <c r="AY67" s="66">
        <v>0</v>
      </c>
      <c r="AZ67" s="66">
        <v>144</v>
      </c>
      <c r="BA67" s="66">
        <v>200</v>
      </c>
      <c r="BB67" s="66">
        <v>244</v>
      </c>
      <c r="BC67" s="66">
        <v>166</v>
      </c>
      <c r="BD67" s="66">
        <v>298</v>
      </c>
      <c r="BE67" s="66">
        <v>140</v>
      </c>
      <c r="BF67" s="66">
        <v>140</v>
      </c>
      <c r="BG67" s="66">
        <v>162</v>
      </c>
      <c r="BH67" s="66">
        <v>120</v>
      </c>
      <c r="BI67" s="66">
        <v>115</v>
      </c>
      <c r="BJ67" s="66">
        <v>166</v>
      </c>
      <c r="BK67" s="66">
        <v>0</v>
      </c>
      <c r="BL67" s="66">
        <v>0</v>
      </c>
      <c r="BM67" s="66">
        <v>296</v>
      </c>
      <c r="BN67" s="66">
        <v>228</v>
      </c>
      <c r="BO67" s="66">
        <v>251</v>
      </c>
      <c r="BP67" s="66">
        <v>19</v>
      </c>
      <c r="BQ67" s="66">
        <v>117</v>
      </c>
      <c r="BR67" s="66">
        <v>665</v>
      </c>
      <c r="BS67" s="66">
        <v>324</v>
      </c>
      <c r="BT67" s="66">
        <v>133</v>
      </c>
      <c r="BU67" s="66">
        <v>156</v>
      </c>
      <c r="BV67" s="66">
        <v>39</v>
      </c>
      <c r="BW67" s="66">
        <v>95</v>
      </c>
      <c r="BX67" s="66">
        <v>211</v>
      </c>
      <c r="BY67" s="66">
        <v>73</v>
      </c>
      <c r="BZ67" s="66">
        <v>0</v>
      </c>
      <c r="CA67" s="66">
        <v>77</v>
      </c>
      <c r="CB67" s="66">
        <v>136</v>
      </c>
      <c r="CC67" s="66">
        <v>15</v>
      </c>
      <c r="CD67" s="66">
        <v>245</v>
      </c>
      <c r="CE67" s="66">
        <v>54</v>
      </c>
      <c r="CF67" s="66">
        <v>293</v>
      </c>
      <c r="CG67" s="66">
        <v>94</v>
      </c>
      <c r="CH67" s="66">
        <v>0</v>
      </c>
      <c r="CI67" s="66">
        <v>87</v>
      </c>
      <c r="CJ67" s="66">
        <v>482</v>
      </c>
      <c r="CK67" s="66">
        <v>14</v>
      </c>
      <c r="CL67" s="66">
        <v>0</v>
      </c>
      <c r="CM67" s="66">
        <v>0</v>
      </c>
      <c r="CN67" s="66">
        <v>0</v>
      </c>
      <c r="CO67" s="66">
        <v>125</v>
      </c>
      <c r="CP67" s="66">
        <v>296</v>
      </c>
      <c r="CQ67" s="66">
        <v>156</v>
      </c>
      <c r="CR67" s="66">
        <v>114</v>
      </c>
      <c r="CS67" s="66">
        <v>272</v>
      </c>
      <c r="CT67" s="66">
        <v>191</v>
      </c>
      <c r="CU67" s="66">
        <v>0</v>
      </c>
      <c r="CV67" s="66">
        <v>0</v>
      </c>
      <c r="CW67" s="66">
        <v>358</v>
      </c>
      <c r="CX67" s="66">
        <v>324</v>
      </c>
      <c r="CY67" s="66">
        <v>360</v>
      </c>
      <c r="CZ67" s="66">
        <v>345</v>
      </c>
      <c r="DA67" s="66">
        <v>394</v>
      </c>
      <c r="DB67" s="66">
        <v>385</v>
      </c>
      <c r="DC67" s="66">
        <v>305</v>
      </c>
      <c r="DD67" s="66">
        <v>740</v>
      </c>
      <c r="DE67" s="66">
        <v>81</v>
      </c>
      <c r="DF67" s="66">
        <v>0</v>
      </c>
      <c r="DG67" s="66">
        <v>0</v>
      </c>
      <c r="DH67" s="66">
        <v>0</v>
      </c>
      <c r="DI67" s="66">
        <v>98</v>
      </c>
      <c r="DJ67" s="66">
        <v>197</v>
      </c>
      <c r="DK67" s="66">
        <v>575</v>
      </c>
      <c r="DL67" s="66">
        <v>74</v>
      </c>
      <c r="DM67" s="66">
        <v>81</v>
      </c>
      <c r="DN67" s="66">
        <v>217</v>
      </c>
      <c r="DO67" s="66">
        <v>0</v>
      </c>
      <c r="DP67" s="66">
        <v>277</v>
      </c>
      <c r="DQ67" s="66">
        <v>141</v>
      </c>
      <c r="DR67" s="66">
        <v>1041</v>
      </c>
      <c r="DS67" s="66">
        <v>465</v>
      </c>
      <c r="DT67" s="66">
        <v>202</v>
      </c>
      <c r="DU67" s="66">
        <v>149</v>
      </c>
      <c r="DV67" s="66">
        <v>128</v>
      </c>
      <c r="DW67" s="66">
        <v>24</v>
      </c>
      <c r="DX67" s="66">
        <v>94</v>
      </c>
      <c r="DY67" s="66">
        <v>660</v>
      </c>
      <c r="DZ67" s="66">
        <v>467</v>
      </c>
      <c r="EA67" s="66">
        <v>279</v>
      </c>
      <c r="EB67" s="66">
        <v>161</v>
      </c>
      <c r="EC67" s="66">
        <v>584</v>
      </c>
      <c r="ED67" s="66">
        <v>0</v>
      </c>
      <c r="EE67" s="66">
        <v>0</v>
      </c>
      <c r="EF67" s="66">
        <v>138</v>
      </c>
      <c r="EG67" s="66">
        <v>355</v>
      </c>
      <c r="EH67" s="66">
        <v>168</v>
      </c>
      <c r="EI67" s="66">
        <v>208</v>
      </c>
      <c r="EJ67" s="66">
        <v>154</v>
      </c>
      <c r="EK67" s="66">
        <v>4</v>
      </c>
      <c r="EL67" s="66">
        <v>0</v>
      </c>
      <c r="EM67" s="66">
        <v>86</v>
      </c>
      <c r="EN67" s="66">
        <v>562</v>
      </c>
      <c r="EO67" s="66">
        <v>297</v>
      </c>
      <c r="EP67" s="66">
        <v>353</v>
      </c>
      <c r="EQ67" s="66">
        <v>0</v>
      </c>
      <c r="ER67" s="66">
        <v>33</v>
      </c>
      <c r="ES67" s="66">
        <v>0</v>
      </c>
      <c r="ET67" s="66">
        <v>543</v>
      </c>
      <c r="EU67" s="66">
        <v>292</v>
      </c>
      <c r="EV67" s="66">
        <v>356</v>
      </c>
      <c r="EW67" s="66">
        <v>201</v>
      </c>
      <c r="EX67" s="66">
        <v>96</v>
      </c>
      <c r="EY67" s="66">
        <v>0</v>
      </c>
      <c r="EZ67" s="66">
        <v>0</v>
      </c>
      <c r="FA67" s="66">
        <v>104</v>
      </c>
      <c r="FB67" s="66">
        <v>241</v>
      </c>
      <c r="FC67" s="66">
        <v>264</v>
      </c>
      <c r="FD67" s="66">
        <v>340</v>
      </c>
      <c r="FE67" s="66">
        <v>254</v>
      </c>
      <c r="FF67" s="66">
        <v>130</v>
      </c>
      <c r="FG67" s="66">
        <v>0</v>
      </c>
      <c r="FH67" s="66">
        <v>97</v>
      </c>
      <c r="FI67" s="66">
        <v>329</v>
      </c>
      <c r="FJ67" s="66">
        <v>185</v>
      </c>
      <c r="FK67" s="66">
        <v>599</v>
      </c>
      <c r="FL67" s="66">
        <v>215</v>
      </c>
      <c r="FM67" s="66">
        <v>409</v>
      </c>
      <c r="FN67" s="66">
        <v>236</v>
      </c>
      <c r="FO67" s="66">
        <v>479</v>
      </c>
      <c r="FP67" s="66">
        <v>294</v>
      </c>
      <c r="FQ67" s="66">
        <v>377</v>
      </c>
      <c r="FR67" s="66">
        <v>167</v>
      </c>
      <c r="FS67" s="66">
        <v>89</v>
      </c>
      <c r="FT67" s="66">
        <v>120</v>
      </c>
      <c r="FU67" s="66">
        <v>213</v>
      </c>
      <c r="FV67" s="66">
        <v>247</v>
      </c>
      <c r="FW67" s="66">
        <v>32</v>
      </c>
      <c r="FX67" s="66">
        <v>0</v>
      </c>
      <c r="FY67" s="66">
        <v>84</v>
      </c>
      <c r="FZ67" s="66">
        <v>266</v>
      </c>
      <c r="GA67" s="66">
        <v>102</v>
      </c>
      <c r="GB67" s="66">
        <v>175</v>
      </c>
      <c r="GC67" s="66">
        <v>439</v>
      </c>
      <c r="GD67" s="66">
        <v>43</v>
      </c>
      <c r="GE67" s="66">
        <v>139</v>
      </c>
      <c r="GF67" s="66">
        <v>66</v>
      </c>
      <c r="GG67" s="66">
        <v>0</v>
      </c>
      <c r="GH67" s="66">
        <v>229</v>
      </c>
      <c r="GI67" s="66">
        <v>0</v>
      </c>
      <c r="GJ67" s="66">
        <v>194</v>
      </c>
      <c r="GK67" s="66">
        <v>291</v>
      </c>
      <c r="GL67" s="66">
        <v>153</v>
      </c>
      <c r="GM67" s="66">
        <v>136</v>
      </c>
      <c r="GN67" s="66">
        <v>264</v>
      </c>
      <c r="GO67" s="66">
        <v>83</v>
      </c>
      <c r="GP67" s="66">
        <v>203</v>
      </c>
      <c r="GQ67" s="66">
        <v>379</v>
      </c>
      <c r="GR67" s="66">
        <v>166</v>
      </c>
      <c r="GS67" s="66">
        <v>292</v>
      </c>
      <c r="GT67" s="66">
        <v>79</v>
      </c>
      <c r="GU67" s="66">
        <v>0</v>
      </c>
      <c r="GV67" s="66">
        <v>48</v>
      </c>
      <c r="GW67" s="66">
        <v>0</v>
      </c>
      <c r="GX67" s="66">
        <v>93</v>
      </c>
      <c r="GY67" s="66">
        <v>136</v>
      </c>
      <c r="GZ67" s="66">
        <v>262</v>
      </c>
      <c r="HA67" s="66">
        <v>218</v>
      </c>
      <c r="HB67" s="66">
        <v>0</v>
      </c>
      <c r="HC67" s="66">
        <v>90</v>
      </c>
      <c r="HD67" s="66">
        <v>0</v>
      </c>
      <c r="HE67" s="66">
        <v>11</v>
      </c>
      <c r="HF67" s="66">
        <v>66</v>
      </c>
      <c r="HG67" s="66">
        <v>138</v>
      </c>
      <c r="HH67" s="66">
        <v>106</v>
      </c>
      <c r="HI67" s="66">
        <v>0</v>
      </c>
      <c r="HJ67" s="66">
        <v>0</v>
      </c>
      <c r="HK67" s="66">
        <v>0</v>
      </c>
      <c r="HL67" s="66">
        <v>48</v>
      </c>
      <c r="HM67" s="66">
        <v>140</v>
      </c>
      <c r="HN67" s="66">
        <v>237</v>
      </c>
      <c r="HO67" s="66">
        <v>166</v>
      </c>
      <c r="HP67" s="66">
        <v>563</v>
      </c>
      <c r="HQ67" s="66">
        <v>368</v>
      </c>
      <c r="HR67" s="66">
        <v>504</v>
      </c>
      <c r="HS67" s="66">
        <v>319</v>
      </c>
      <c r="HT67" s="65">
        <v>128</v>
      </c>
      <c r="HU67" s="66">
        <v>110</v>
      </c>
      <c r="HV67" s="66">
        <v>52</v>
      </c>
      <c r="HW67" s="66">
        <v>265</v>
      </c>
      <c r="HX67" s="66">
        <v>48</v>
      </c>
      <c r="HY67" s="66">
        <v>37</v>
      </c>
      <c r="HZ67" s="66">
        <v>224</v>
      </c>
      <c r="IA67" s="66">
        <v>186</v>
      </c>
      <c r="IB67" s="66">
        <v>192</v>
      </c>
      <c r="IC67" s="66">
        <v>197</v>
      </c>
      <c r="ID67" s="66">
        <v>343</v>
      </c>
      <c r="IE67" s="66">
        <v>481</v>
      </c>
      <c r="IF67" s="66">
        <v>545</v>
      </c>
      <c r="IG67" s="66">
        <v>331</v>
      </c>
      <c r="IH67" s="66">
        <v>106</v>
      </c>
      <c r="II67" s="66">
        <v>241</v>
      </c>
      <c r="IJ67" s="66">
        <v>451</v>
      </c>
      <c r="IK67" s="66">
        <v>819</v>
      </c>
      <c r="IL67" s="66">
        <v>825</v>
      </c>
      <c r="IM67" s="66">
        <v>91</v>
      </c>
      <c r="IN67" s="66">
        <v>65</v>
      </c>
      <c r="IO67" s="66">
        <v>176</v>
      </c>
      <c r="IP67" s="66">
        <v>188</v>
      </c>
      <c r="IQ67" s="66">
        <v>210</v>
      </c>
      <c r="IR67" s="66">
        <v>88</v>
      </c>
      <c r="IS67" s="66">
        <v>0</v>
      </c>
      <c r="IT67" s="66">
        <v>229</v>
      </c>
      <c r="IU67" s="66">
        <v>113</v>
      </c>
      <c r="IV67" s="66">
        <v>340</v>
      </c>
      <c r="IW67" s="66">
        <v>202</v>
      </c>
      <c r="IX67" s="66">
        <v>126</v>
      </c>
      <c r="IY67" s="66">
        <v>547</v>
      </c>
      <c r="IZ67" s="66">
        <v>0</v>
      </c>
      <c r="JA67" s="66">
        <v>0</v>
      </c>
      <c r="JB67" s="65">
        <v>131</v>
      </c>
      <c r="JC67" s="66">
        <v>234</v>
      </c>
      <c r="JD67" s="66">
        <v>267</v>
      </c>
      <c r="JE67" s="66">
        <v>265</v>
      </c>
      <c r="JF67" s="66">
        <v>361</v>
      </c>
      <c r="JG67" s="66">
        <v>462</v>
      </c>
      <c r="JH67" s="66">
        <v>184</v>
      </c>
      <c r="JI67" s="66">
        <v>607</v>
      </c>
      <c r="JJ67" s="66">
        <v>378</v>
      </c>
      <c r="JK67" s="66">
        <v>352</v>
      </c>
      <c r="JL67" s="66">
        <v>315</v>
      </c>
      <c r="JM67" s="66">
        <v>323</v>
      </c>
      <c r="JN67" s="66">
        <v>0</v>
      </c>
      <c r="JO67" s="66">
        <v>84</v>
      </c>
      <c r="JP67" s="66">
        <v>213</v>
      </c>
      <c r="JQ67" s="66">
        <v>148</v>
      </c>
      <c r="JR67" s="66">
        <v>826</v>
      </c>
      <c r="JS67" s="66">
        <v>586</v>
      </c>
      <c r="JT67" s="66">
        <v>261</v>
      </c>
      <c r="JU67" s="66">
        <v>718</v>
      </c>
      <c r="JV67" s="66">
        <v>292</v>
      </c>
      <c r="JW67" s="66">
        <v>190</v>
      </c>
      <c r="JX67" s="66">
        <v>298</v>
      </c>
      <c r="JY67" s="66">
        <v>722</v>
      </c>
      <c r="JZ67" s="66">
        <v>779</v>
      </c>
      <c r="KA67" s="66">
        <v>354</v>
      </c>
      <c r="KB67" s="66">
        <v>0</v>
      </c>
      <c r="KC67" s="66">
        <v>0</v>
      </c>
      <c r="KD67" s="66">
        <v>198</v>
      </c>
      <c r="KE67" s="66">
        <v>616</v>
      </c>
      <c r="KF67" s="66">
        <v>310</v>
      </c>
      <c r="KG67" s="66">
        <v>129</v>
      </c>
      <c r="KH67" s="66">
        <v>451</v>
      </c>
      <c r="KI67" s="66">
        <v>194</v>
      </c>
      <c r="KJ67" s="66">
        <v>874</v>
      </c>
      <c r="KK67" s="66">
        <v>836</v>
      </c>
      <c r="KL67" s="66">
        <v>816</v>
      </c>
      <c r="KM67" s="66">
        <v>1039</v>
      </c>
      <c r="KN67" s="1080"/>
      <c r="KO67" s="66">
        <v>684</v>
      </c>
      <c r="KP67" s="66">
        <v>622</v>
      </c>
      <c r="KQ67" s="66">
        <v>507</v>
      </c>
      <c r="KR67" s="66">
        <v>527</v>
      </c>
      <c r="KS67" s="66">
        <v>655</v>
      </c>
      <c r="KT67" s="66">
        <v>731</v>
      </c>
      <c r="KU67" s="66">
        <v>270</v>
      </c>
      <c r="KV67" s="66">
        <v>136</v>
      </c>
      <c r="KW67" s="66">
        <v>191</v>
      </c>
      <c r="KX67" s="66">
        <v>683</v>
      </c>
      <c r="KY67" s="66">
        <v>34</v>
      </c>
      <c r="KZ67" s="66">
        <v>1193</v>
      </c>
      <c r="LA67" s="66">
        <v>1062</v>
      </c>
      <c r="LB67" s="66">
        <v>345</v>
      </c>
      <c r="LC67" s="66">
        <v>416</v>
      </c>
      <c r="LD67" s="66">
        <v>0</v>
      </c>
      <c r="LE67" s="66">
        <v>0</v>
      </c>
      <c r="LF67" s="66">
        <v>460</v>
      </c>
      <c r="LG67" s="66">
        <v>301</v>
      </c>
      <c r="LH67" s="66">
        <v>477</v>
      </c>
      <c r="LI67" s="66">
        <v>1014</v>
      </c>
      <c r="LJ67" s="66">
        <v>511</v>
      </c>
      <c r="LK67" s="66">
        <v>0</v>
      </c>
      <c r="LL67" s="66">
        <v>547</v>
      </c>
      <c r="LM67" s="66">
        <v>938</v>
      </c>
      <c r="LN67" s="1114"/>
      <c r="LO67" s="1114"/>
      <c r="LP67" s="66">
        <v>816</v>
      </c>
      <c r="LQ67" s="66">
        <v>1371</v>
      </c>
      <c r="LR67" s="66">
        <v>1010</v>
      </c>
      <c r="LS67" s="66">
        <v>706</v>
      </c>
      <c r="LT67" s="66">
        <v>801</v>
      </c>
      <c r="LU67" s="1130"/>
      <c r="LV67" s="1130"/>
      <c r="LW67" s="66">
        <v>87</v>
      </c>
      <c r="LX67" s="66">
        <v>583</v>
      </c>
      <c r="LY67" s="556">
        <v>633</v>
      </c>
      <c r="LZ67" s="556">
        <v>181</v>
      </c>
      <c r="MA67" s="1140"/>
      <c r="MB67" s="556">
        <v>0</v>
      </c>
      <c r="MC67" s="556">
        <v>78</v>
      </c>
      <c r="MD67" s="556">
        <v>90</v>
      </c>
      <c r="ME67" s="556">
        <v>215</v>
      </c>
      <c r="MF67" s="556">
        <v>278</v>
      </c>
      <c r="MG67" s="556">
        <v>480</v>
      </c>
      <c r="MH67" s="556">
        <v>1157</v>
      </c>
      <c r="MI67" s="556">
        <v>815</v>
      </c>
      <c r="MJ67" s="556">
        <v>857</v>
      </c>
      <c r="MK67" s="556">
        <v>823</v>
      </c>
      <c r="ML67" s="556">
        <v>1598</v>
      </c>
      <c r="MM67" s="556">
        <v>1036</v>
      </c>
      <c r="MN67" s="556">
        <v>760</v>
      </c>
      <c r="MO67" s="556">
        <v>1121</v>
      </c>
      <c r="MP67" s="556">
        <v>931</v>
      </c>
      <c r="MQ67" s="556">
        <v>528</v>
      </c>
      <c r="MR67" s="556">
        <v>881</v>
      </c>
      <c r="MS67" s="556">
        <v>159</v>
      </c>
      <c r="MT67" s="556">
        <v>215</v>
      </c>
      <c r="MU67" s="556">
        <v>385</v>
      </c>
      <c r="MV67" s="556">
        <v>501</v>
      </c>
      <c r="MW67" s="556">
        <v>376</v>
      </c>
      <c r="MX67" s="556">
        <v>413</v>
      </c>
      <c r="MY67" s="556">
        <v>363</v>
      </c>
      <c r="MZ67" s="556">
        <v>317</v>
      </c>
      <c r="NA67" s="556">
        <v>192</v>
      </c>
    </row>
    <row r="68" spans="1:365" ht="15" customHeight="1">
      <c r="A68" s="389" t="s">
        <v>1219</v>
      </c>
      <c r="B68" s="66">
        <v>948</v>
      </c>
      <c r="C68" s="66">
        <v>1698</v>
      </c>
      <c r="D68" s="66">
        <v>448</v>
      </c>
      <c r="E68" s="66">
        <v>1038</v>
      </c>
      <c r="F68" s="66">
        <v>629</v>
      </c>
      <c r="G68" s="66">
        <v>288</v>
      </c>
      <c r="H68" s="66">
        <v>313</v>
      </c>
      <c r="I68" s="66">
        <v>222</v>
      </c>
      <c r="J68" s="66">
        <v>864</v>
      </c>
      <c r="K68" s="66">
        <v>150</v>
      </c>
      <c r="L68" s="66">
        <v>269</v>
      </c>
      <c r="M68" s="66">
        <v>112</v>
      </c>
      <c r="N68" s="66">
        <v>0</v>
      </c>
      <c r="O68" s="66">
        <v>0</v>
      </c>
      <c r="P68" s="66">
        <v>11</v>
      </c>
      <c r="Q68" s="66">
        <v>1024</v>
      </c>
      <c r="R68" s="66">
        <v>42</v>
      </c>
      <c r="S68" s="66">
        <v>199</v>
      </c>
      <c r="T68" s="66">
        <v>583</v>
      </c>
      <c r="U68" s="66">
        <v>493</v>
      </c>
      <c r="V68" s="66">
        <v>0</v>
      </c>
      <c r="W68" s="66">
        <v>19</v>
      </c>
      <c r="X68" s="66">
        <v>49</v>
      </c>
      <c r="Y68" s="66">
        <v>0</v>
      </c>
      <c r="Z68" s="66">
        <v>0</v>
      </c>
      <c r="AA68" s="66">
        <v>0</v>
      </c>
      <c r="AB68" s="66">
        <v>25</v>
      </c>
      <c r="AC68" s="66">
        <v>19</v>
      </c>
      <c r="AD68" s="66">
        <v>371</v>
      </c>
      <c r="AE68" s="66">
        <v>663</v>
      </c>
      <c r="AF68" s="66">
        <v>70</v>
      </c>
      <c r="AG68" s="66">
        <v>641</v>
      </c>
      <c r="AH68" s="66"/>
      <c r="AI68" s="66">
        <v>1023</v>
      </c>
      <c r="AJ68" s="66">
        <v>27</v>
      </c>
      <c r="AK68" s="66">
        <v>39</v>
      </c>
      <c r="AL68" s="66">
        <v>255</v>
      </c>
      <c r="AM68" s="66">
        <v>0</v>
      </c>
      <c r="AN68" s="66">
        <v>113</v>
      </c>
      <c r="AO68" s="66">
        <v>542</v>
      </c>
      <c r="AP68" s="66">
        <v>964</v>
      </c>
      <c r="AQ68" s="66">
        <v>329</v>
      </c>
      <c r="AR68" s="66">
        <v>0</v>
      </c>
      <c r="AS68" s="66">
        <v>640</v>
      </c>
      <c r="AT68" s="66">
        <v>349</v>
      </c>
      <c r="AU68" s="66">
        <v>283</v>
      </c>
      <c r="AV68" s="66">
        <v>208</v>
      </c>
      <c r="AW68" s="66">
        <v>235</v>
      </c>
      <c r="AX68" s="66">
        <v>0</v>
      </c>
      <c r="AY68" s="66">
        <v>157</v>
      </c>
      <c r="AZ68" s="66">
        <v>0</v>
      </c>
      <c r="BA68" s="66">
        <v>7</v>
      </c>
      <c r="BB68" s="66"/>
      <c r="BC68" s="66"/>
      <c r="BD68" s="66">
        <v>628</v>
      </c>
      <c r="BE68" s="66">
        <v>610</v>
      </c>
      <c r="BF68" s="66">
        <v>610</v>
      </c>
      <c r="BG68" s="66">
        <v>351</v>
      </c>
      <c r="BH68" s="66">
        <v>72</v>
      </c>
      <c r="BI68" s="66">
        <v>372</v>
      </c>
      <c r="BJ68" s="66">
        <v>254</v>
      </c>
      <c r="BK68" s="66">
        <v>2</v>
      </c>
      <c r="BL68" s="66">
        <v>0</v>
      </c>
      <c r="BM68" s="66">
        <v>402</v>
      </c>
      <c r="BN68" s="66">
        <v>850</v>
      </c>
      <c r="BO68" s="66">
        <v>244</v>
      </c>
      <c r="BP68" s="66">
        <v>249</v>
      </c>
      <c r="BQ68" s="66">
        <v>712</v>
      </c>
      <c r="BR68" s="66">
        <v>56</v>
      </c>
      <c r="BS68" s="66">
        <v>695</v>
      </c>
      <c r="BT68" s="66">
        <v>1574</v>
      </c>
      <c r="BU68" s="66">
        <v>1221</v>
      </c>
      <c r="BV68" s="66">
        <v>534</v>
      </c>
      <c r="BW68" s="66">
        <v>429</v>
      </c>
      <c r="BX68" s="66">
        <v>572</v>
      </c>
      <c r="BY68" s="66">
        <v>110</v>
      </c>
      <c r="BZ68" s="66">
        <v>258</v>
      </c>
      <c r="CA68" s="66">
        <v>8</v>
      </c>
      <c r="CB68" s="66">
        <v>270</v>
      </c>
      <c r="CC68" s="66">
        <v>512</v>
      </c>
      <c r="CD68" s="66">
        <v>63</v>
      </c>
      <c r="CE68" s="66">
        <v>12</v>
      </c>
      <c r="CF68" s="66">
        <v>707</v>
      </c>
      <c r="CG68" s="66">
        <v>128</v>
      </c>
      <c r="CH68" s="66">
        <v>0</v>
      </c>
      <c r="CI68" s="66">
        <v>49</v>
      </c>
      <c r="CJ68" s="66">
        <v>214</v>
      </c>
      <c r="CK68" s="66">
        <v>1</v>
      </c>
      <c r="CL68" s="66">
        <v>0</v>
      </c>
      <c r="CM68" s="66">
        <v>0</v>
      </c>
      <c r="CN68" s="66">
        <v>19</v>
      </c>
      <c r="CO68" s="66">
        <v>10</v>
      </c>
      <c r="CP68" s="66">
        <v>18</v>
      </c>
      <c r="CQ68" s="66">
        <v>6</v>
      </c>
      <c r="CR68" s="66">
        <v>13</v>
      </c>
      <c r="CS68" s="66">
        <v>88</v>
      </c>
      <c r="CT68" s="66">
        <v>16</v>
      </c>
      <c r="CU68" s="66">
        <v>0</v>
      </c>
      <c r="CV68" s="66">
        <v>0</v>
      </c>
      <c r="CW68" s="66">
        <v>1423</v>
      </c>
      <c r="CX68" s="66">
        <v>288</v>
      </c>
      <c r="CY68" s="66">
        <v>747</v>
      </c>
      <c r="CZ68" s="66">
        <v>1075</v>
      </c>
      <c r="DA68" s="66">
        <v>746</v>
      </c>
      <c r="DB68" s="66">
        <v>1175</v>
      </c>
      <c r="DC68" s="66">
        <v>344</v>
      </c>
      <c r="DD68" s="66">
        <v>1262</v>
      </c>
      <c r="DE68" s="66">
        <v>433</v>
      </c>
      <c r="DF68" s="66">
        <v>1025</v>
      </c>
      <c r="DG68" s="66">
        <v>448</v>
      </c>
      <c r="DH68" s="66">
        <v>0</v>
      </c>
      <c r="DI68" s="66">
        <v>14</v>
      </c>
      <c r="DJ68" s="66">
        <v>96</v>
      </c>
      <c r="DK68" s="66">
        <v>38</v>
      </c>
      <c r="DL68" s="66">
        <v>10</v>
      </c>
      <c r="DM68" s="66">
        <v>7</v>
      </c>
      <c r="DN68" s="66">
        <v>10</v>
      </c>
      <c r="DO68" s="66">
        <v>687</v>
      </c>
      <c r="DP68" s="66">
        <v>45</v>
      </c>
      <c r="DQ68" s="66">
        <v>34</v>
      </c>
      <c r="DR68" s="66">
        <v>854</v>
      </c>
      <c r="DS68" s="66">
        <v>1158</v>
      </c>
      <c r="DT68" s="66">
        <v>254</v>
      </c>
      <c r="DU68" s="66">
        <v>0</v>
      </c>
      <c r="DV68" s="66">
        <v>967</v>
      </c>
      <c r="DW68" s="66">
        <v>0</v>
      </c>
      <c r="DX68" s="66">
        <v>421</v>
      </c>
      <c r="DY68" s="66">
        <v>408</v>
      </c>
      <c r="DZ68" s="66">
        <v>37</v>
      </c>
      <c r="EA68" s="66">
        <v>1409</v>
      </c>
      <c r="EB68" s="66">
        <v>1142</v>
      </c>
      <c r="EC68" s="66">
        <v>1124</v>
      </c>
      <c r="ED68" s="66">
        <v>3</v>
      </c>
      <c r="EE68" s="66">
        <v>0</v>
      </c>
      <c r="EF68" s="66">
        <v>1789</v>
      </c>
      <c r="EG68" s="66">
        <v>45</v>
      </c>
      <c r="EH68" s="66">
        <v>20</v>
      </c>
      <c r="EI68" s="66">
        <v>24</v>
      </c>
      <c r="EJ68" s="66">
        <v>987</v>
      </c>
      <c r="EK68" s="66">
        <v>0</v>
      </c>
      <c r="EL68" s="66">
        <v>1542</v>
      </c>
      <c r="EM68" s="66">
        <v>93</v>
      </c>
      <c r="EN68" s="66">
        <v>195</v>
      </c>
      <c r="EO68" s="66">
        <v>16</v>
      </c>
      <c r="EP68" s="66">
        <v>681</v>
      </c>
      <c r="EQ68" s="66">
        <v>0</v>
      </c>
      <c r="ER68" s="66">
        <v>640</v>
      </c>
      <c r="ES68" s="66">
        <v>0</v>
      </c>
      <c r="ET68" s="66">
        <v>263</v>
      </c>
      <c r="EU68" s="66">
        <v>21</v>
      </c>
      <c r="EV68" s="66">
        <v>64</v>
      </c>
      <c r="EW68" s="66">
        <v>49</v>
      </c>
      <c r="EX68" s="66">
        <v>8</v>
      </c>
      <c r="EY68" s="66">
        <v>0</v>
      </c>
      <c r="EZ68" s="66">
        <v>0</v>
      </c>
      <c r="FA68" s="66">
        <v>82</v>
      </c>
      <c r="FB68" s="66">
        <v>87</v>
      </c>
      <c r="FC68" s="66">
        <v>874</v>
      </c>
      <c r="FD68" s="66">
        <v>98</v>
      </c>
      <c r="FE68" s="66">
        <v>207</v>
      </c>
      <c r="FF68" s="66">
        <v>0</v>
      </c>
      <c r="FG68" s="66">
        <v>0</v>
      </c>
      <c r="FH68" s="66">
        <v>17</v>
      </c>
      <c r="FI68" s="66">
        <v>34</v>
      </c>
      <c r="FJ68" s="66">
        <v>20</v>
      </c>
      <c r="FK68" s="66">
        <f>1+6+2+7+1+11+4+6+5+3</f>
        <v>46</v>
      </c>
      <c r="FL68" s="66">
        <v>1985</v>
      </c>
      <c r="FM68" s="66">
        <v>17</v>
      </c>
      <c r="FN68" s="66">
        <v>961</v>
      </c>
      <c r="FO68" s="66">
        <v>1235</v>
      </c>
      <c r="FP68" s="66">
        <v>812</v>
      </c>
      <c r="FQ68" s="66">
        <v>773</v>
      </c>
      <c r="FR68" s="66">
        <v>562</v>
      </c>
      <c r="FS68" s="66">
        <v>419</v>
      </c>
      <c r="FT68" s="66">
        <v>84</v>
      </c>
      <c r="FU68" s="66"/>
      <c r="FV68" s="66">
        <v>20</v>
      </c>
      <c r="FW68" s="66">
        <v>819</v>
      </c>
      <c r="FX68" s="66">
        <v>21</v>
      </c>
      <c r="FY68" s="66">
        <v>161</v>
      </c>
      <c r="FZ68" s="66">
        <v>1037</v>
      </c>
      <c r="GA68" s="66">
        <v>217</v>
      </c>
      <c r="GB68" s="66">
        <v>397</v>
      </c>
      <c r="GC68" s="66">
        <v>608</v>
      </c>
      <c r="GD68" s="66">
        <v>605</v>
      </c>
      <c r="GE68" s="66">
        <f>495+5+3</f>
        <v>503</v>
      </c>
      <c r="GF68" s="66">
        <v>8</v>
      </c>
      <c r="GG68" s="66">
        <v>0</v>
      </c>
      <c r="GH68" s="66">
        <v>200</v>
      </c>
      <c r="GI68" s="66">
        <v>545</v>
      </c>
      <c r="GJ68" s="66">
        <v>21</v>
      </c>
      <c r="GK68" s="66">
        <v>30</v>
      </c>
      <c r="GL68" s="66">
        <v>24</v>
      </c>
      <c r="GM68" s="66">
        <v>14</v>
      </c>
      <c r="GN68" s="66">
        <v>0</v>
      </c>
      <c r="GO68" s="66">
        <v>1073</v>
      </c>
      <c r="GP68" s="66">
        <v>195</v>
      </c>
      <c r="GQ68" s="66">
        <v>363</v>
      </c>
      <c r="GR68" s="66">
        <v>1223</v>
      </c>
      <c r="GS68" s="66">
        <v>477</v>
      </c>
      <c r="GT68" s="65">
        <v>4</v>
      </c>
      <c r="GU68" s="66">
        <v>0</v>
      </c>
      <c r="GV68" s="66">
        <v>5</v>
      </c>
      <c r="GW68" s="66">
        <v>8</v>
      </c>
      <c r="GX68" s="66">
        <v>77</v>
      </c>
      <c r="GY68" s="66">
        <v>10</v>
      </c>
      <c r="GZ68" s="66">
        <v>0</v>
      </c>
      <c r="HA68" s="66">
        <v>0</v>
      </c>
      <c r="HB68" s="66">
        <v>0</v>
      </c>
      <c r="HC68" s="66">
        <v>0</v>
      </c>
      <c r="HD68" s="66">
        <v>0</v>
      </c>
      <c r="HE68" s="66">
        <v>2</v>
      </c>
      <c r="HF68" s="66">
        <v>8</v>
      </c>
      <c r="HG68" s="66">
        <v>253</v>
      </c>
      <c r="HH68" s="66">
        <f>4+3+442+3+248+143+20</f>
        <v>863</v>
      </c>
      <c r="HI68" s="66">
        <v>794</v>
      </c>
      <c r="HJ68" s="66">
        <v>0</v>
      </c>
      <c r="HK68" s="66">
        <v>0</v>
      </c>
      <c r="HL68" s="66">
        <v>25</v>
      </c>
      <c r="HM68" s="66">
        <v>644</v>
      </c>
      <c r="HN68" s="66">
        <v>463</v>
      </c>
      <c r="HO68" s="66">
        <v>593</v>
      </c>
      <c r="HP68" s="66">
        <v>741</v>
      </c>
      <c r="HQ68" s="66">
        <v>1005</v>
      </c>
      <c r="HR68" s="66">
        <v>1154</v>
      </c>
      <c r="HS68" s="66">
        <v>327</v>
      </c>
      <c r="HT68" s="66">
        <v>753</v>
      </c>
      <c r="HU68" s="66">
        <v>852</v>
      </c>
      <c r="HV68" s="66">
        <v>104</v>
      </c>
      <c r="HW68" s="66">
        <v>267</v>
      </c>
      <c r="HX68" s="66">
        <v>845</v>
      </c>
      <c r="HY68" s="66">
        <v>1139</v>
      </c>
      <c r="HZ68" s="66">
        <v>468</v>
      </c>
      <c r="IA68" s="66">
        <v>172</v>
      </c>
      <c r="IB68" s="66">
        <v>466</v>
      </c>
      <c r="IC68" s="66">
        <v>777</v>
      </c>
      <c r="ID68" s="66">
        <v>1038</v>
      </c>
      <c r="IE68" s="66">
        <v>587</v>
      </c>
      <c r="IF68" s="66">
        <v>1437</v>
      </c>
      <c r="IG68" s="66">
        <v>25</v>
      </c>
      <c r="IH68" s="66">
        <v>47</v>
      </c>
      <c r="II68" s="66">
        <v>462</v>
      </c>
      <c r="IJ68" s="66">
        <v>915</v>
      </c>
      <c r="IK68" s="66">
        <v>2321</v>
      </c>
      <c r="IL68" s="66">
        <v>1425</v>
      </c>
      <c r="IM68" s="66">
        <v>2202</v>
      </c>
      <c r="IN68" s="66">
        <v>163</v>
      </c>
      <c r="IO68" s="66">
        <v>378</v>
      </c>
      <c r="IP68" s="66">
        <v>331</v>
      </c>
      <c r="IQ68" s="66">
        <v>23</v>
      </c>
      <c r="IR68" s="66">
        <v>115</v>
      </c>
      <c r="IS68" s="66">
        <v>0</v>
      </c>
      <c r="IT68" s="66">
        <v>389</v>
      </c>
      <c r="IU68" s="66">
        <v>14</v>
      </c>
      <c r="IV68" s="66">
        <v>383</v>
      </c>
      <c r="IW68" s="66">
        <v>16</v>
      </c>
      <c r="IX68" s="66">
        <v>18</v>
      </c>
      <c r="IY68" s="66">
        <v>746</v>
      </c>
      <c r="IZ68" s="66">
        <v>207</v>
      </c>
      <c r="JA68" s="66">
        <v>0</v>
      </c>
      <c r="JB68" s="66">
        <v>36</v>
      </c>
      <c r="JC68" s="66">
        <f>32+13+7</f>
        <v>52</v>
      </c>
      <c r="JD68" s="66">
        <v>127</v>
      </c>
      <c r="JE68" s="66">
        <v>1188</v>
      </c>
      <c r="JF68" s="66">
        <v>2442</v>
      </c>
      <c r="JG68" s="66">
        <v>1479</v>
      </c>
      <c r="JH68" s="66">
        <v>659</v>
      </c>
      <c r="JI68" s="66">
        <v>1446</v>
      </c>
      <c r="JJ68" s="66">
        <v>1697</v>
      </c>
      <c r="JK68" s="66">
        <v>823</v>
      </c>
      <c r="JL68" s="66">
        <v>1383</v>
      </c>
      <c r="JM68" s="66">
        <v>1406</v>
      </c>
      <c r="JN68" s="66">
        <v>9</v>
      </c>
      <c r="JO68" s="66">
        <v>106</v>
      </c>
      <c r="JP68" s="66">
        <v>66</v>
      </c>
      <c r="JQ68" s="66">
        <v>170</v>
      </c>
      <c r="JR68" s="66">
        <v>372</v>
      </c>
      <c r="JS68" s="66">
        <v>3215</v>
      </c>
      <c r="JT68" s="66">
        <v>1064</v>
      </c>
      <c r="JU68" s="66">
        <v>1175</v>
      </c>
      <c r="JV68" s="66">
        <v>193</v>
      </c>
      <c r="JW68" s="66">
        <v>583</v>
      </c>
      <c r="JX68" s="66">
        <v>1677</v>
      </c>
      <c r="JY68" s="66">
        <v>1930</v>
      </c>
      <c r="JZ68" s="66">
        <v>1409</v>
      </c>
      <c r="KA68" s="66">
        <v>1943</v>
      </c>
      <c r="KB68" s="66">
        <v>291</v>
      </c>
      <c r="KC68" s="66">
        <v>166</v>
      </c>
      <c r="KD68" s="66">
        <v>429</v>
      </c>
      <c r="KE68" s="66">
        <v>179</v>
      </c>
      <c r="KF68" s="66">
        <v>268</v>
      </c>
      <c r="KG68" s="66">
        <v>908</v>
      </c>
      <c r="KH68" s="66">
        <v>1175</v>
      </c>
      <c r="KI68" s="66">
        <v>482</v>
      </c>
      <c r="KJ68" s="66">
        <v>1377</v>
      </c>
      <c r="KK68" s="66">
        <v>581</v>
      </c>
      <c r="KL68" s="66">
        <v>1917</v>
      </c>
      <c r="KM68" s="66">
        <v>2539</v>
      </c>
      <c r="KN68" s="1080"/>
      <c r="KO68" s="66">
        <v>2272</v>
      </c>
      <c r="KP68" s="66">
        <v>1683</v>
      </c>
      <c r="KQ68" s="66">
        <v>1242</v>
      </c>
      <c r="KR68" s="66">
        <v>470</v>
      </c>
      <c r="KS68" s="66">
        <v>1530</v>
      </c>
      <c r="KT68" s="66">
        <v>1705</v>
      </c>
      <c r="KU68" s="66">
        <v>1591</v>
      </c>
      <c r="KV68" s="66">
        <v>887</v>
      </c>
      <c r="KW68" s="66">
        <v>15</v>
      </c>
      <c r="KX68" s="66">
        <v>644</v>
      </c>
      <c r="KY68" s="66">
        <v>1471</v>
      </c>
      <c r="KZ68" s="66">
        <v>1084</v>
      </c>
      <c r="LA68" s="66">
        <v>1118</v>
      </c>
      <c r="LB68" s="66">
        <v>1119</v>
      </c>
      <c r="LC68" s="66">
        <v>2045</v>
      </c>
      <c r="LD68" s="66">
        <v>510</v>
      </c>
      <c r="LE68" s="66">
        <v>0</v>
      </c>
      <c r="LF68" s="66">
        <v>63</v>
      </c>
      <c r="LG68" s="66">
        <v>1464</v>
      </c>
      <c r="LH68" s="66">
        <v>1044</v>
      </c>
      <c r="LI68" s="66">
        <v>872</v>
      </c>
      <c r="LJ68" s="66">
        <v>1758</v>
      </c>
      <c r="LK68" s="66">
        <v>2602</v>
      </c>
      <c r="LL68" s="66">
        <v>1104</v>
      </c>
      <c r="LM68" s="66">
        <v>3136</v>
      </c>
      <c r="LN68" s="1114"/>
      <c r="LO68" s="1114"/>
      <c r="LP68" s="66">
        <v>1168</v>
      </c>
      <c r="LQ68" s="66">
        <v>2788</v>
      </c>
      <c r="LR68" s="66">
        <v>1373</v>
      </c>
      <c r="LS68" s="66">
        <v>1779</v>
      </c>
      <c r="LT68" s="66">
        <v>1796</v>
      </c>
      <c r="LU68" s="1130"/>
      <c r="LV68" s="1130"/>
      <c r="LW68" s="66">
        <v>598</v>
      </c>
      <c r="LX68" s="66">
        <v>352</v>
      </c>
      <c r="LY68" s="556">
        <v>519</v>
      </c>
      <c r="LZ68" s="556">
        <v>1136</v>
      </c>
      <c r="MA68" s="1140"/>
      <c r="MB68" s="556">
        <v>0</v>
      </c>
      <c r="MC68" s="556">
        <v>18</v>
      </c>
      <c r="MD68" s="556">
        <v>0</v>
      </c>
      <c r="ME68" s="556">
        <v>170</v>
      </c>
      <c r="MF68" s="556">
        <v>343</v>
      </c>
      <c r="MG68" s="556">
        <v>1635</v>
      </c>
      <c r="MH68" s="556">
        <v>3727</v>
      </c>
      <c r="MI68" s="556">
        <v>2781</v>
      </c>
      <c r="MJ68" s="556">
        <v>2993</v>
      </c>
      <c r="MK68" s="556">
        <v>1459</v>
      </c>
      <c r="ML68" s="556">
        <v>3191</v>
      </c>
      <c r="MM68" s="556">
        <v>2657</v>
      </c>
      <c r="MN68" s="556">
        <v>1035</v>
      </c>
      <c r="MO68" s="556">
        <v>4029</v>
      </c>
      <c r="MP68" s="556">
        <v>2625</v>
      </c>
      <c r="MQ68" s="556">
        <v>2042</v>
      </c>
      <c r="MR68" s="556">
        <v>2828</v>
      </c>
      <c r="MS68" s="556">
        <v>2046</v>
      </c>
      <c r="MT68" s="556">
        <v>2098</v>
      </c>
      <c r="MU68" s="556">
        <v>1364</v>
      </c>
      <c r="MV68" s="556">
        <v>1103</v>
      </c>
      <c r="MW68" s="556">
        <v>1485</v>
      </c>
      <c r="MX68" s="556">
        <v>1887</v>
      </c>
      <c r="MY68" s="556">
        <v>1787</v>
      </c>
      <c r="MZ68" s="556">
        <v>1752</v>
      </c>
      <c r="NA68" s="556">
        <v>694</v>
      </c>
    </row>
    <row r="69" spans="1:365" ht="15" customHeight="1">
      <c r="A69" s="67"/>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c r="IS69" s="66"/>
      <c r="IT69" s="66"/>
      <c r="IU69" s="66"/>
      <c r="IV69" s="66"/>
      <c r="IW69" s="66"/>
      <c r="IX69" s="66"/>
      <c r="IY69" s="66"/>
      <c r="IZ69" s="66"/>
      <c r="JA69" s="66"/>
      <c r="JB69" s="66"/>
      <c r="JC69" s="66"/>
      <c r="JD69" s="66"/>
      <c r="JE69" s="66"/>
      <c r="JF69" s="66"/>
      <c r="JG69" s="66"/>
      <c r="JH69" s="66"/>
      <c r="JI69" s="66"/>
      <c r="JJ69" s="66"/>
      <c r="JK69" s="66"/>
      <c r="JL69" s="66"/>
      <c r="JM69" s="66"/>
      <c r="JN69" s="66"/>
      <c r="JO69" s="66"/>
      <c r="JP69" s="66"/>
      <c r="JQ69" s="66"/>
      <c r="JR69" s="66"/>
      <c r="JS69" s="66"/>
      <c r="JT69" s="66"/>
      <c r="JU69" s="66"/>
      <c r="JV69" s="66"/>
      <c r="JW69" s="66"/>
      <c r="JX69" s="66"/>
      <c r="JY69" s="66"/>
      <c r="JZ69" s="66"/>
      <c r="KA69" s="66"/>
      <c r="KB69" s="66"/>
      <c r="KC69" s="66"/>
      <c r="KD69" s="66"/>
      <c r="KE69" s="66"/>
      <c r="KF69" s="66"/>
      <c r="KG69" s="66"/>
      <c r="KH69" s="66"/>
      <c r="KI69" s="66"/>
      <c r="KJ69" s="66"/>
      <c r="KK69" s="66"/>
      <c r="KL69" s="66"/>
      <c r="KM69" s="66"/>
      <c r="KN69" s="66"/>
      <c r="KO69" s="66"/>
      <c r="KP69" s="66"/>
      <c r="KQ69" s="66"/>
      <c r="KR69" s="66"/>
      <c r="KS69" s="66"/>
      <c r="KT69" s="66"/>
      <c r="KU69" s="66"/>
      <c r="KV69" s="66"/>
      <c r="KW69" s="66"/>
      <c r="KX69" s="66"/>
      <c r="KY69" s="66"/>
      <c r="KZ69" s="66"/>
      <c r="LA69" s="66"/>
      <c r="LB69" s="66"/>
      <c r="LC69" s="66"/>
      <c r="LD69" s="66"/>
      <c r="LE69" s="66"/>
      <c r="LF69" s="66"/>
      <c r="LG69" s="66"/>
      <c r="LH69" s="66"/>
      <c r="LI69" s="66"/>
      <c r="LJ69" s="66"/>
      <c r="LK69" s="66"/>
      <c r="LL69" s="66"/>
      <c r="LM69" s="66"/>
      <c r="LN69" s="1114"/>
      <c r="LO69" s="1114"/>
      <c r="LP69" s="66"/>
      <c r="LQ69" s="66"/>
      <c r="LR69" s="66"/>
      <c r="LS69" s="66"/>
      <c r="LT69" s="66"/>
      <c r="LU69" s="1130"/>
      <c r="LV69" s="1130"/>
      <c r="LW69" s="66"/>
      <c r="LX69" s="66"/>
      <c r="LY69" s="556"/>
      <c r="LZ69" s="556"/>
      <c r="MA69" s="1140"/>
      <c r="MB69" s="556"/>
      <c r="MC69" s="556"/>
      <c r="MD69" s="556"/>
      <c r="ME69" s="556"/>
      <c r="MF69" s="556"/>
      <c r="MG69" s="556"/>
      <c r="MH69" s="556"/>
      <c r="MI69" s="556"/>
      <c r="MJ69" s="556"/>
      <c r="MK69" s="556"/>
      <c r="ML69" s="556"/>
      <c r="MM69" s="556"/>
      <c r="MN69" s="556"/>
      <c r="MO69" s="556"/>
      <c r="MP69" s="556"/>
      <c r="MQ69" s="556"/>
      <c r="MR69" s="556"/>
      <c r="MS69" s="556"/>
      <c r="MT69" s="556"/>
      <c r="MU69" s="556"/>
      <c r="MV69" s="556"/>
      <c r="MW69" s="556"/>
      <c r="MX69" s="556"/>
      <c r="MY69" s="556"/>
      <c r="MZ69" s="556"/>
      <c r="NA69" s="556"/>
    </row>
    <row r="70" spans="1:365" ht="15">
      <c r="A70" s="78" t="s">
        <v>1220</v>
      </c>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c r="CQ70" s="289"/>
      <c r="CR70" s="289"/>
      <c r="CS70" s="289"/>
      <c r="CT70" s="289"/>
      <c r="CU70" s="289"/>
      <c r="CV70" s="289"/>
      <c r="CW70" s="289"/>
      <c r="CX70" s="289"/>
      <c r="CY70" s="289"/>
      <c r="CZ70" s="289"/>
      <c r="DA70" s="289"/>
      <c r="DB70" s="289"/>
      <c r="DC70" s="289"/>
      <c r="DD70" s="289"/>
      <c r="DE70" s="289"/>
      <c r="DF70" s="289"/>
      <c r="DG70" s="289"/>
      <c r="DH70" s="289"/>
      <c r="DI70" s="289"/>
      <c r="DJ70" s="289"/>
      <c r="DK70" s="289"/>
      <c r="DL70" s="289"/>
      <c r="DM70" s="289"/>
      <c r="DN70" s="289"/>
      <c r="DO70" s="289"/>
      <c r="DP70" s="289"/>
      <c r="DQ70" s="289"/>
      <c r="DR70" s="289"/>
      <c r="DS70" s="289"/>
      <c r="DT70" s="289"/>
      <c r="DU70" s="289"/>
      <c r="DV70" s="289"/>
      <c r="DW70" s="289"/>
      <c r="DX70" s="289"/>
      <c r="DY70" s="289"/>
      <c r="DZ70" s="289"/>
      <c r="EA70" s="289"/>
      <c r="EB70" s="289"/>
      <c r="EC70" s="289"/>
      <c r="ED70" s="289"/>
      <c r="EE70" s="289"/>
      <c r="EF70" s="289"/>
      <c r="EG70" s="289"/>
      <c r="EH70" s="289"/>
      <c r="EI70" s="289"/>
      <c r="EJ70" s="289"/>
      <c r="EK70" s="289"/>
      <c r="EL70" s="289"/>
      <c r="EM70" s="289"/>
      <c r="EN70" s="289"/>
      <c r="EO70" s="289"/>
      <c r="EP70" s="289"/>
      <c r="EQ70" s="289"/>
      <c r="ER70" s="289"/>
      <c r="ES70" s="289"/>
      <c r="ET70" s="289"/>
      <c r="EU70" s="289"/>
      <c r="EV70" s="289"/>
      <c r="EW70" s="289"/>
      <c r="EX70" s="289"/>
      <c r="EY70" s="289"/>
      <c r="EZ70" s="289"/>
      <c r="FA70" s="289"/>
      <c r="FB70" s="289"/>
      <c r="FC70" s="289"/>
      <c r="FD70" s="289"/>
      <c r="FE70" s="289"/>
      <c r="FF70" s="289"/>
      <c r="FG70" s="289"/>
      <c r="FH70" s="289"/>
      <c r="FI70" s="289"/>
      <c r="FJ70" s="289"/>
      <c r="FK70" s="289"/>
      <c r="FL70" s="289"/>
      <c r="FM70" s="289"/>
      <c r="FN70" s="289"/>
      <c r="FO70" s="289"/>
      <c r="FP70" s="289"/>
      <c r="FQ70" s="289"/>
      <c r="FR70" s="289"/>
      <c r="FS70" s="289"/>
      <c r="FT70" s="289"/>
      <c r="FU70" s="289"/>
      <c r="FV70" s="289"/>
      <c r="FW70" s="289"/>
      <c r="FX70" s="289"/>
      <c r="FY70" s="289"/>
      <c r="FZ70" s="289"/>
      <c r="GA70" s="289"/>
      <c r="GB70" s="289"/>
      <c r="GC70" s="289"/>
      <c r="GD70" s="289"/>
      <c r="GE70" s="289"/>
      <c r="GF70" s="289"/>
      <c r="GG70" s="289"/>
      <c r="GH70" s="289"/>
      <c r="GI70" s="289"/>
      <c r="GJ70" s="289"/>
      <c r="GK70" s="289"/>
      <c r="GL70" s="289"/>
      <c r="GM70" s="289"/>
      <c r="GN70" s="289"/>
      <c r="GO70" s="289"/>
      <c r="GP70" s="289"/>
      <c r="GQ70" s="289"/>
      <c r="GR70" s="289"/>
      <c r="GS70" s="289"/>
      <c r="GT70" s="289"/>
      <c r="GU70" s="289"/>
      <c r="GV70" s="289"/>
      <c r="GW70" s="289"/>
      <c r="GX70" s="289"/>
      <c r="GY70" s="289"/>
      <c r="GZ70" s="289"/>
      <c r="HA70" s="289"/>
      <c r="HB70" s="289"/>
      <c r="HC70" s="289"/>
      <c r="HD70" s="289"/>
      <c r="HE70" s="289"/>
      <c r="HF70" s="289"/>
      <c r="HG70" s="289"/>
      <c r="HH70" s="289"/>
      <c r="HI70" s="289"/>
      <c r="HJ70" s="289"/>
      <c r="HK70" s="289"/>
      <c r="HL70" s="289"/>
      <c r="HM70" s="289"/>
      <c r="HN70" s="289"/>
      <c r="HO70" s="289"/>
      <c r="HP70" s="289"/>
      <c r="HQ70" s="289"/>
      <c r="HR70" s="289"/>
      <c r="HS70" s="289"/>
      <c r="HT70" s="289"/>
      <c r="HU70" s="289"/>
      <c r="HV70" s="289"/>
      <c r="HW70" s="289"/>
      <c r="HX70" s="289"/>
      <c r="HY70" s="289"/>
      <c r="HZ70" s="289"/>
      <c r="IA70" s="289"/>
      <c r="IB70" s="289"/>
      <c r="IC70" s="289"/>
      <c r="ID70" s="289"/>
      <c r="IE70" s="289"/>
      <c r="IF70" s="289"/>
      <c r="IG70" s="289"/>
      <c r="IH70" s="289"/>
      <c r="II70" s="289"/>
      <c r="IJ70" s="289"/>
      <c r="IK70" s="289"/>
      <c r="IL70" s="289"/>
      <c r="IM70" s="289"/>
      <c r="IN70" s="289"/>
      <c r="IO70" s="289"/>
      <c r="IP70" s="289"/>
      <c r="IQ70" s="289"/>
      <c r="IR70" s="289"/>
      <c r="IS70" s="289"/>
      <c r="IT70" s="289"/>
      <c r="IU70" s="289"/>
      <c r="IV70" s="289"/>
      <c r="IW70" s="289"/>
      <c r="IX70" s="289"/>
      <c r="IY70" s="289"/>
      <c r="IZ70" s="289"/>
      <c r="JA70" s="289"/>
      <c r="JB70" s="289"/>
      <c r="JC70" s="289"/>
      <c r="JD70" s="289"/>
      <c r="JE70" s="289"/>
      <c r="JF70" s="289"/>
      <c r="JG70" s="289"/>
      <c r="JH70" s="289"/>
      <c r="JI70" s="289"/>
      <c r="JJ70" s="289"/>
      <c r="JK70" s="289"/>
      <c r="JL70" s="289"/>
      <c r="JM70" s="289"/>
      <c r="JN70" s="289"/>
      <c r="JO70" s="289"/>
      <c r="JP70" s="289"/>
      <c r="JQ70" s="289"/>
      <c r="JR70" s="289"/>
      <c r="JS70" s="289"/>
      <c r="JT70" s="289"/>
      <c r="JU70" s="289"/>
      <c r="JV70" s="289"/>
      <c r="JW70" s="289"/>
      <c r="JX70" s="289"/>
      <c r="JY70" s="289"/>
      <c r="JZ70" s="289"/>
      <c r="KA70" s="289"/>
      <c r="KB70" s="289"/>
      <c r="KC70" s="289"/>
      <c r="KD70" s="289"/>
      <c r="KE70" s="289"/>
      <c r="KF70" s="289"/>
      <c r="KG70" s="289"/>
      <c r="KH70" s="289"/>
      <c r="KI70" s="289"/>
      <c r="KJ70" s="289"/>
      <c r="KK70" s="289"/>
      <c r="KL70" s="289"/>
      <c r="KM70" s="289"/>
      <c r="KN70" s="289" t="s">
        <v>1199</v>
      </c>
      <c r="KO70" s="289"/>
      <c r="KP70" s="289"/>
      <c r="KQ70" s="289"/>
      <c r="KR70" s="289"/>
      <c r="KS70" s="289"/>
      <c r="KT70" s="289"/>
      <c r="KU70" s="289"/>
      <c r="KV70" s="289"/>
      <c r="KW70" s="289"/>
      <c r="KX70" s="289"/>
      <c r="KY70" s="289"/>
      <c r="KZ70" s="289"/>
      <c r="LA70" s="289"/>
      <c r="LB70" s="289"/>
      <c r="LC70" s="289"/>
      <c r="LD70" s="289"/>
      <c r="LE70" s="289"/>
      <c r="LF70" s="289"/>
      <c r="LG70" s="289"/>
      <c r="LH70" s="289"/>
      <c r="LI70" s="289"/>
      <c r="LJ70" s="289"/>
      <c r="LK70" s="289"/>
      <c r="LL70" s="289"/>
      <c r="LM70" s="289"/>
      <c r="LN70" s="1114"/>
      <c r="LO70" s="1114"/>
      <c r="LP70" s="289"/>
      <c r="LQ70" s="289"/>
      <c r="LR70" s="289"/>
      <c r="LS70" s="289"/>
      <c r="LT70" s="289"/>
      <c r="LU70" s="1130"/>
      <c r="LV70" s="1130"/>
      <c r="LW70" s="289"/>
      <c r="LX70" s="289"/>
      <c r="LY70" s="570"/>
      <c r="LZ70" s="1140" t="s">
        <v>1200</v>
      </c>
      <c r="MA70" s="1140"/>
      <c r="MB70" s="570"/>
      <c r="MC70" s="570"/>
      <c r="MD70" s="570"/>
      <c r="ME70" s="570"/>
      <c r="MF70" s="570"/>
      <c r="MG70" s="570"/>
      <c r="MH70" s="570"/>
      <c r="MI70" s="570"/>
      <c r="MJ70" s="570"/>
      <c r="MK70" s="570"/>
      <c r="ML70" s="570"/>
      <c r="MM70" s="570"/>
      <c r="MN70" s="570"/>
      <c r="MO70" s="570"/>
      <c r="MP70" s="570"/>
      <c r="MQ70" s="570"/>
      <c r="MR70" s="570"/>
      <c r="MS70" s="570"/>
      <c r="MT70" s="570"/>
      <c r="MU70" s="570"/>
      <c r="MV70" s="570"/>
      <c r="MW70" s="570"/>
      <c r="MX70" s="570"/>
      <c r="MY70" s="570"/>
      <c r="MZ70" s="570"/>
      <c r="NA70" s="570"/>
    </row>
    <row r="71" spans="1:365" ht="15" customHeight="1">
      <c r="A71" s="67" t="s">
        <v>1180</v>
      </c>
      <c r="B71" s="66">
        <v>71722</v>
      </c>
      <c r="C71" s="66">
        <v>71864</v>
      </c>
      <c r="D71" s="66">
        <v>72457</v>
      </c>
      <c r="E71" s="66">
        <v>72485</v>
      </c>
      <c r="F71" s="66">
        <v>72375</v>
      </c>
      <c r="G71" s="66"/>
      <c r="H71" s="66"/>
      <c r="I71" s="66">
        <v>72225</v>
      </c>
      <c r="J71" s="66">
        <v>72168</v>
      </c>
      <c r="K71" s="66">
        <v>72053</v>
      </c>
      <c r="L71" s="66">
        <v>72487</v>
      </c>
      <c r="M71" s="66">
        <v>72868</v>
      </c>
      <c r="N71" s="66"/>
      <c r="O71" s="66"/>
      <c r="P71" s="66">
        <v>71970</v>
      </c>
      <c r="Q71" s="66">
        <v>72139</v>
      </c>
      <c r="R71" s="66">
        <v>72226</v>
      </c>
      <c r="S71" s="66">
        <v>72831</v>
      </c>
      <c r="T71" s="66">
        <v>72831</v>
      </c>
      <c r="U71" s="66"/>
      <c r="V71" s="66"/>
      <c r="W71" s="66">
        <v>71288</v>
      </c>
      <c r="X71" s="66">
        <v>71346</v>
      </c>
      <c r="Y71" s="66">
        <v>71274</v>
      </c>
      <c r="Z71" s="66">
        <v>72563</v>
      </c>
      <c r="AA71" s="66">
        <v>71393</v>
      </c>
      <c r="AB71" s="66"/>
      <c r="AC71" s="66"/>
      <c r="AD71" s="66">
        <v>71433</v>
      </c>
      <c r="AE71" s="66">
        <v>71518</v>
      </c>
      <c r="AF71" s="66">
        <v>71920</v>
      </c>
      <c r="AG71" s="66">
        <v>71925</v>
      </c>
      <c r="AH71" s="66">
        <v>71944</v>
      </c>
      <c r="AI71" s="66"/>
      <c r="AJ71" s="66"/>
      <c r="AK71" s="66">
        <v>71031</v>
      </c>
      <c r="AL71" s="66">
        <v>71071</v>
      </c>
      <c r="AM71" s="66">
        <v>70229</v>
      </c>
      <c r="AN71" s="66">
        <v>70609</v>
      </c>
      <c r="AO71" s="66">
        <v>71042</v>
      </c>
      <c r="AP71" s="66"/>
      <c r="AQ71" s="66"/>
      <c r="AR71" s="66">
        <v>71220</v>
      </c>
      <c r="AS71" s="66">
        <v>71220</v>
      </c>
      <c r="AT71" s="66">
        <v>71394</v>
      </c>
      <c r="AU71" s="66">
        <v>70254</v>
      </c>
      <c r="AV71" s="66">
        <v>68837</v>
      </c>
      <c r="AW71" s="66"/>
      <c r="AX71" s="66"/>
      <c r="AY71" s="66">
        <v>68926</v>
      </c>
      <c r="AZ71" s="66">
        <v>68420</v>
      </c>
      <c r="BA71" s="66">
        <v>68856</v>
      </c>
      <c r="BB71" s="66">
        <v>69204</v>
      </c>
      <c r="BC71" s="66">
        <v>69056</v>
      </c>
      <c r="BD71" s="66"/>
      <c r="BE71" s="66"/>
      <c r="BF71" s="66"/>
      <c r="BG71" s="66">
        <v>68224</v>
      </c>
      <c r="BH71" s="66">
        <v>68312</v>
      </c>
      <c r="BI71" s="66">
        <v>68688</v>
      </c>
      <c r="BJ71" s="66">
        <v>69044</v>
      </c>
      <c r="BK71" s="66"/>
      <c r="BL71" s="66"/>
      <c r="BM71" s="66">
        <v>69339</v>
      </c>
      <c r="BN71" s="66">
        <v>69115</v>
      </c>
      <c r="BO71" s="66">
        <v>69252</v>
      </c>
      <c r="BP71" s="66">
        <v>69415</v>
      </c>
      <c r="BQ71" s="66">
        <v>69176</v>
      </c>
      <c r="BR71" s="66"/>
      <c r="BS71" s="66"/>
      <c r="BT71" s="66">
        <v>68862</v>
      </c>
      <c r="BU71" s="66">
        <v>68018</v>
      </c>
      <c r="BV71" s="66">
        <v>68163</v>
      </c>
      <c r="BW71" s="66">
        <v>68448</v>
      </c>
      <c r="BX71" s="66">
        <v>69356</v>
      </c>
      <c r="BY71" s="66"/>
      <c r="BZ71" s="66"/>
      <c r="CA71" s="66">
        <v>70222</v>
      </c>
      <c r="CB71" s="66">
        <v>71067</v>
      </c>
      <c r="CC71" s="66">
        <v>71405</v>
      </c>
      <c r="CD71" s="66">
        <v>71607</v>
      </c>
      <c r="CE71" s="66">
        <v>71929</v>
      </c>
      <c r="CF71" s="66">
        <v>70724</v>
      </c>
      <c r="CG71" s="66"/>
      <c r="CH71" s="66">
        <v>70706</v>
      </c>
      <c r="CI71" s="66">
        <v>70767</v>
      </c>
      <c r="CJ71" s="66">
        <v>7078</v>
      </c>
      <c r="CK71" s="66">
        <v>69899</v>
      </c>
      <c r="CL71" s="66">
        <v>69673</v>
      </c>
      <c r="CM71" s="66">
        <v>68697</v>
      </c>
      <c r="CN71" s="66"/>
      <c r="CO71" s="66">
        <v>68707</v>
      </c>
      <c r="CP71" s="66">
        <v>68884</v>
      </c>
      <c r="CQ71" s="66">
        <v>68861</v>
      </c>
      <c r="CR71" s="66">
        <v>68930</v>
      </c>
      <c r="CS71" s="66">
        <v>69232</v>
      </c>
      <c r="CT71" s="66"/>
      <c r="CU71" s="66"/>
      <c r="CV71" s="66"/>
      <c r="CW71" s="66">
        <v>69674</v>
      </c>
      <c r="CX71" s="66">
        <v>70495</v>
      </c>
      <c r="CY71" s="66">
        <v>70071</v>
      </c>
      <c r="CZ71" s="66">
        <v>70519</v>
      </c>
      <c r="DA71" s="66"/>
      <c r="DB71" s="66"/>
      <c r="DC71" s="66">
        <v>70932</v>
      </c>
      <c r="DD71" s="66">
        <v>70947</v>
      </c>
      <c r="DE71" s="66">
        <v>71483</v>
      </c>
      <c r="DF71" s="66">
        <v>71932</v>
      </c>
      <c r="DG71" s="66">
        <v>72560</v>
      </c>
      <c r="DH71" s="66"/>
      <c r="DI71" s="66"/>
      <c r="DJ71" s="66">
        <v>72745</v>
      </c>
      <c r="DK71" s="66">
        <v>72543</v>
      </c>
      <c r="DL71" s="66">
        <v>72744</v>
      </c>
      <c r="DM71" s="66">
        <v>72910</v>
      </c>
      <c r="DN71" s="66">
        <v>72751</v>
      </c>
      <c r="DO71" s="66"/>
      <c r="DP71" s="66"/>
      <c r="DQ71" s="66">
        <v>72460</v>
      </c>
      <c r="DR71" s="66">
        <v>71973</v>
      </c>
      <c r="DS71" s="66">
        <v>72543</v>
      </c>
      <c r="DT71" s="66">
        <v>72675</v>
      </c>
      <c r="DU71" s="66">
        <v>72328</v>
      </c>
      <c r="DV71" s="66"/>
      <c r="DW71" s="66"/>
      <c r="DX71" s="66">
        <v>71649</v>
      </c>
      <c r="DY71" s="66">
        <v>71502</v>
      </c>
      <c r="DZ71" s="66">
        <v>71530</v>
      </c>
      <c r="EA71" s="66">
        <v>71354</v>
      </c>
      <c r="EB71" s="66">
        <v>71489</v>
      </c>
      <c r="EC71" s="66"/>
      <c r="ED71" s="66"/>
      <c r="EE71" s="66"/>
      <c r="EF71" s="66">
        <v>70757</v>
      </c>
      <c r="EG71" s="66">
        <v>70907</v>
      </c>
      <c r="EH71" s="66">
        <v>70019</v>
      </c>
      <c r="EI71" s="66">
        <v>70222</v>
      </c>
      <c r="EJ71" s="66"/>
      <c r="EK71" s="66"/>
      <c r="EL71" s="66">
        <v>69619</v>
      </c>
      <c r="EM71" s="66">
        <v>70689</v>
      </c>
      <c r="EN71" s="66">
        <v>70429</v>
      </c>
      <c r="EO71" s="66">
        <v>70088</v>
      </c>
      <c r="EP71" s="66">
        <v>70199</v>
      </c>
      <c r="EQ71" s="66"/>
      <c r="ER71" s="66"/>
      <c r="ES71" s="66">
        <v>70539</v>
      </c>
      <c r="ET71" s="66">
        <v>71262</v>
      </c>
      <c r="EU71" s="66">
        <v>71939</v>
      </c>
      <c r="EV71" s="66">
        <v>72071</v>
      </c>
      <c r="EW71" s="66">
        <v>70747</v>
      </c>
      <c r="EX71" s="66"/>
      <c r="EY71" s="66"/>
      <c r="EZ71" s="66">
        <v>70256</v>
      </c>
      <c r="FA71" s="66">
        <v>70093</v>
      </c>
      <c r="FB71" s="66">
        <v>69878</v>
      </c>
      <c r="FC71" s="66">
        <v>69711</v>
      </c>
      <c r="FD71" s="66">
        <v>69472</v>
      </c>
      <c r="FE71" s="66">
        <v>68790</v>
      </c>
      <c r="FF71" s="66"/>
      <c r="FG71" s="66">
        <v>67747</v>
      </c>
      <c r="FH71" s="66">
        <v>66993</v>
      </c>
      <c r="FI71" s="66">
        <v>66216</v>
      </c>
      <c r="FJ71" s="66">
        <v>66345</v>
      </c>
      <c r="FK71" s="66">
        <v>66289</v>
      </c>
      <c r="FL71" s="66"/>
      <c r="FM71" s="66"/>
      <c r="FN71" s="66">
        <v>66307</v>
      </c>
      <c r="FO71" s="66">
        <v>63152</v>
      </c>
      <c r="FP71" s="66">
        <v>62198</v>
      </c>
      <c r="FQ71" s="66">
        <v>61004</v>
      </c>
      <c r="FR71" s="66">
        <v>60236</v>
      </c>
      <c r="FS71" s="66"/>
      <c r="FT71" s="66"/>
      <c r="FU71" s="66">
        <v>59444</v>
      </c>
      <c r="FV71" s="66">
        <v>59060</v>
      </c>
      <c r="FW71" s="66">
        <v>58398</v>
      </c>
      <c r="FX71" s="66">
        <v>59679</v>
      </c>
      <c r="FY71" s="66">
        <v>56592</v>
      </c>
      <c r="FZ71" s="66"/>
      <c r="GA71" s="66"/>
      <c r="GB71" s="66">
        <v>56147</v>
      </c>
      <c r="GC71" s="66">
        <v>55658</v>
      </c>
      <c r="GD71" s="66">
        <v>54793</v>
      </c>
      <c r="GE71" s="66">
        <v>54343</v>
      </c>
      <c r="GF71" s="66">
        <v>54328</v>
      </c>
      <c r="GG71" s="66"/>
      <c r="GH71" s="66"/>
      <c r="GI71" s="66">
        <v>54863</v>
      </c>
      <c r="GJ71" s="66">
        <v>54460</v>
      </c>
      <c r="GK71" s="66">
        <v>54256</v>
      </c>
      <c r="GL71" s="66">
        <v>54688</v>
      </c>
      <c r="GM71" s="66">
        <v>53316</v>
      </c>
      <c r="GN71" s="66"/>
      <c r="GO71" s="66"/>
      <c r="GP71" s="66">
        <v>53829</v>
      </c>
      <c r="GQ71" s="66">
        <v>52909</v>
      </c>
      <c r="GR71" s="66">
        <v>52247</v>
      </c>
      <c r="GS71" s="66">
        <v>51638</v>
      </c>
      <c r="GT71" s="66">
        <v>51554</v>
      </c>
      <c r="GU71" s="66"/>
      <c r="GV71" s="66"/>
      <c r="GW71" s="66">
        <v>53466</v>
      </c>
      <c r="GX71" s="66">
        <v>53662</v>
      </c>
      <c r="GY71" s="66">
        <v>52848</v>
      </c>
      <c r="GZ71" s="66">
        <v>53246</v>
      </c>
      <c r="HA71" s="66">
        <v>53246</v>
      </c>
      <c r="HB71" s="66"/>
      <c r="HC71" s="66"/>
      <c r="HD71" s="66">
        <v>53510</v>
      </c>
      <c r="HE71" s="66">
        <v>54495</v>
      </c>
      <c r="HF71" s="66">
        <v>54248</v>
      </c>
      <c r="HG71" s="66">
        <v>53476</v>
      </c>
      <c r="HH71" s="66">
        <v>52637</v>
      </c>
      <c r="HI71" s="66"/>
      <c r="HJ71" s="66"/>
      <c r="HK71" s="66">
        <v>51825</v>
      </c>
      <c r="HL71" s="66">
        <v>50456</v>
      </c>
      <c r="HM71" s="66">
        <v>48439</v>
      </c>
      <c r="HN71" s="66">
        <v>46817</v>
      </c>
      <c r="HO71" s="66">
        <v>45839</v>
      </c>
      <c r="HP71" s="66"/>
      <c r="HQ71" s="66"/>
      <c r="HR71" s="66">
        <v>43156</v>
      </c>
      <c r="HS71" s="66">
        <v>41686</v>
      </c>
      <c r="HT71" s="66">
        <v>41145</v>
      </c>
      <c r="HU71" s="66">
        <v>46817</v>
      </c>
      <c r="HV71" s="66">
        <v>41557</v>
      </c>
      <c r="HW71" s="66"/>
      <c r="HX71" s="66"/>
      <c r="HY71" s="66">
        <v>40793</v>
      </c>
      <c r="HZ71" s="66">
        <v>40541</v>
      </c>
      <c r="IA71" s="66">
        <v>40192</v>
      </c>
      <c r="IB71" s="66">
        <v>36187</v>
      </c>
      <c r="IC71" s="66">
        <v>35920</v>
      </c>
      <c r="ID71" s="66"/>
      <c r="IE71" s="66"/>
      <c r="IF71" s="66">
        <v>33189</v>
      </c>
      <c r="IG71" s="66">
        <v>33198</v>
      </c>
      <c r="IH71" s="66">
        <v>32809</v>
      </c>
      <c r="II71" s="66">
        <v>32344</v>
      </c>
      <c r="IJ71" s="66">
        <v>30883</v>
      </c>
      <c r="IK71" s="66"/>
      <c r="IL71" s="66"/>
      <c r="IM71" s="66">
        <v>29991</v>
      </c>
      <c r="IN71" s="66">
        <v>29853</v>
      </c>
      <c r="IO71" s="66">
        <v>30923</v>
      </c>
      <c r="IP71" s="66">
        <v>32128</v>
      </c>
      <c r="IQ71" s="66">
        <v>32160</v>
      </c>
      <c r="IR71" s="66"/>
      <c r="IS71" s="66"/>
      <c r="IT71" s="66">
        <v>33804</v>
      </c>
      <c r="IU71" s="66">
        <v>33745</v>
      </c>
      <c r="IV71" s="66">
        <v>33590</v>
      </c>
      <c r="IW71" s="66">
        <v>33789</v>
      </c>
      <c r="IX71" s="66">
        <v>33309</v>
      </c>
      <c r="IY71" s="66">
        <v>33597</v>
      </c>
      <c r="IZ71" s="66"/>
      <c r="JA71" s="66">
        <v>35890</v>
      </c>
      <c r="JB71" s="66">
        <v>35976</v>
      </c>
      <c r="JC71" s="66">
        <v>34014</v>
      </c>
      <c r="JD71" s="66">
        <v>32419</v>
      </c>
      <c r="JE71" s="66">
        <v>31282</v>
      </c>
      <c r="JF71" s="66"/>
      <c r="JG71" s="66"/>
      <c r="JH71" s="66">
        <v>28610</v>
      </c>
      <c r="JI71" s="66">
        <v>27760</v>
      </c>
      <c r="JJ71" s="66">
        <v>27258</v>
      </c>
      <c r="JK71" s="66">
        <v>25426</v>
      </c>
      <c r="JL71" s="66">
        <v>24971</v>
      </c>
      <c r="JM71" s="66"/>
      <c r="JN71" s="66"/>
      <c r="JO71" s="66">
        <v>25171</v>
      </c>
      <c r="JP71" s="66">
        <v>25541</v>
      </c>
      <c r="JQ71" s="66">
        <v>352</v>
      </c>
      <c r="JR71" s="66">
        <v>25441</v>
      </c>
      <c r="JS71" s="66">
        <v>26190</v>
      </c>
      <c r="JT71" s="66"/>
      <c r="JU71" s="66"/>
      <c r="JV71" s="66">
        <v>25810</v>
      </c>
      <c r="JW71" s="66">
        <v>26751</v>
      </c>
      <c r="JX71" s="66">
        <v>27429</v>
      </c>
      <c r="JY71" s="66">
        <v>26590</v>
      </c>
      <c r="JZ71" s="66">
        <v>27522</v>
      </c>
      <c r="KA71" s="66"/>
      <c r="KB71" s="66"/>
      <c r="KC71" s="66">
        <v>30172</v>
      </c>
      <c r="KD71" s="66">
        <v>30772</v>
      </c>
      <c r="KE71" s="66">
        <v>30995</v>
      </c>
      <c r="KF71" s="66">
        <v>32487</v>
      </c>
      <c r="KG71" s="66">
        <v>33018</v>
      </c>
      <c r="KH71" s="66"/>
      <c r="KI71" s="66"/>
      <c r="KJ71" s="66">
        <v>35580</v>
      </c>
      <c r="KK71" s="66">
        <v>36518</v>
      </c>
      <c r="KL71" s="66">
        <v>37851</v>
      </c>
      <c r="KM71" s="66">
        <v>39320</v>
      </c>
      <c r="KN71" s="1080"/>
      <c r="KO71" s="66">
        <v>41785</v>
      </c>
      <c r="KP71" s="66">
        <v>43676</v>
      </c>
      <c r="KQ71" s="66">
        <v>44932</v>
      </c>
      <c r="KR71" s="66">
        <v>46168</v>
      </c>
      <c r="KS71" s="66">
        <v>47439</v>
      </c>
      <c r="KT71" s="66">
        <v>48167</v>
      </c>
      <c r="KU71" s="66">
        <v>49514</v>
      </c>
      <c r="KV71" s="66">
        <v>50277</v>
      </c>
      <c r="KW71" s="66"/>
      <c r="KX71" s="66">
        <v>52652</v>
      </c>
      <c r="KY71" s="66">
        <v>54593</v>
      </c>
      <c r="KZ71" s="66">
        <v>54108</v>
      </c>
      <c r="LA71" s="66">
        <v>54231</v>
      </c>
      <c r="LB71" s="66">
        <v>55250</v>
      </c>
      <c r="LC71" s="66"/>
      <c r="LD71" s="66"/>
      <c r="LE71" s="66">
        <v>57404</v>
      </c>
      <c r="LF71" s="66">
        <v>58006</v>
      </c>
      <c r="LG71" s="66">
        <v>59135</v>
      </c>
      <c r="LH71" s="66">
        <v>59618</v>
      </c>
      <c r="LI71" s="66">
        <v>58864</v>
      </c>
      <c r="LJ71" s="66"/>
      <c r="LK71" s="66"/>
      <c r="LL71" s="66"/>
      <c r="LM71" s="1114"/>
      <c r="LN71" s="1114"/>
      <c r="LO71" s="1114"/>
      <c r="LP71" s="66">
        <v>60115</v>
      </c>
      <c r="LQ71" s="66">
        <v>61690</v>
      </c>
      <c r="LR71" s="66"/>
      <c r="LS71" s="66">
        <v>62945</v>
      </c>
      <c r="LT71" s="66">
        <v>63540</v>
      </c>
      <c r="LU71" s="1130"/>
      <c r="LV71" s="1130"/>
      <c r="LW71" s="66">
        <v>65015</v>
      </c>
      <c r="LX71" s="66">
        <v>63560</v>
      </c>
      <c r="LY71" s="556"/>
      <c r="LZ71" s="1140"/>
      <c r="MA71" s="1140"/>
      <c r="MB71" s="556">
        <v>63669</v>
      </c>
      <c r="MC71" s="556">
        <v>63604</v>
      </c>
      <c r="MD71" s="556">
        <v>64096</v>
      </c>
      <c r="ME71" s="556"/>
      <c r="MF71" s="556"/>
      <c r="MG71" s="556">
        <v>64054</v>
      </c>
      <c r="MH71" s="556">
        <v>64484</v>
      </c>
      <c r="MI71" s="556">
        <v>64538</v>
      </c>
      <c r="MJ71" s="556">
        <v>64229</v>
      </c>
      <c r="MK71" s="556">
        <v>64567</v>
      </c>
      <c r="ML71" s="556"/>
      <c r="MM71" s="556"/>
      <c r="MN71" s="556">
        <v>64454</v>
      </c>
      <c r="MO71" s="556">
        <v>64181</v>
      </c>
      <c r="MP71" s="556">
        <v>64264</v>
      </c>
      <c r="MQ71" s="556">
        <v>63264</v>
      </c>
      <c r="MR71" s="556">
        <v>63395</v>
      </c>
      <c r="MS71" s="556"/>
      <c r="MT71" s="556"/>
      <c r="MU71" s="556">
        <v>66548</v>
      </c>
      <c r="MV71" s="556">
        <v>63594</v>
      </c>
      <c r="MW71" s="556">
        <v>63370</v>
      </c>
      <c r="MX71" s="556">
        <v>63720</v>
      </c>
      <c r="MY71" s="556">
        <v>67260</v>
      </c>
      <c r="MZ71" s="556"/>
      <c r="NA71" s="556"/>
    </row>
    <row r="72" spans="1:365" ht="15" customHeight="1">
      <c r="A72" s="67" t="s">
        <v>1201</v>
      </c>
      <c r="B72" s="66">
        <v>2</v>
      </c>
      <c r="C72" s="66">
        <v>2</v>
      </c>
      <c r="D72" s="66">
        <v>2</v>
      </c>
      <c r="E72" s="66">
        <v>0</v>
      </c>
      <c r="F72" s="66">
        <v>0</v>
      </c>
      <c r="G72" s="66"/>
      <c r="H72" s="66"/>
      <c r="I72" s="66">
        <v>2</v>
      </c>
      <c r="J72" s="66">
        <v>0</v>
      </c>
      <c r="K72" s="66">
        <v>102</v>
      </c>
      <c r="L72" s="66">
        <v>325</v>
      </c>
      <c r="M72" s="66">
        <v>794</v>
      </c>
      <c r="N72" s="66"/>
      <c r="O72" s="66"/>
      <c r="P72" s="66">
        <v>0</v>
      </c>
      <c r="Q72" s="66">
        <v>0</v>
      </c>
      <c r="R72" s="66">
        <v>41</v>
      </c>
      <c r="S72" s="66">
        <v>535</v>
      </c>
      <c r="T72" s="66">
        <v>535</v>
      </c>
      <c r="U72" s="66"/>
      <c r="V72" s="66"/>
      <c r="W72" s="66">
        <v>0</v>
      </c>
      <c r="X72" s="66">
        <v>0</v>
      </c>
      <c r="Y72" s="66">
        <v>116</v>
      </c>
      <c r="Z72" s="66">
        <v>214</v>
      </c>
      <c r="AA72" s="66">
        <v>46</v>
      </c>
      <c r="AB72" s="66"/>
      <c r="AC72" s="66"/>
      <c r="AD72" s="66">
        <v>0</v>
      </c>
      <c r="AE72" s="66">
        <v>0</v>
      </c>
      <c r="AF72" s="66">
        <v>1</v>
      </c>
      <c r="AG72" s="66">
        <v>0</v>
      </c>
      <c r="AH72" s="66">
        <v>0</v>
      </c>
      <c r="AI72" s="66"/>
      <c r="AJ72" s="66"/>
      <c r="AK72" s="66">
        <v>3</v>
      </c>
      <c r="AL72" s="66">
        <v>861</v>
      </c>
      <c r="AM72" s="66">
        <v>11</v>
      </c>
      <c r="AN72" s="66">
        <v>7</v>
      </c>
      <c r="AO72" s="66">
        <v>0</v>
      </c>
      <c r="AP72" s="66"/>
      <c r="AQ72" s="66"/>
      <c r="AR72" s="66">
        <v>0</v>
      </c>
      <c r="AS72" s="66">
        <v>0</v>
      </c>
      <c r="AT72" s="66">
        <v>115</v>
      </c>
      <c r="AU72" s="66">
        <v>59</v>
      </c>
      <c r="AV72" s="66">
        <v>42</v>
      </c>
      <c r="AW72" s="66"/>
      <c r="AX72" s="66"/>
      <c r="AY72" s="66">
        <v>587</v>
      </c>
      <c r="AZ72" s="66">
        <v>160</v>
      </c>
      <c r="BA72" s="66">
        <v>4</v>
      </c>
      <c r="BB72" s="66">
        <v>4</v>
      </c>
      <c r="BC72" s="66">
        <v>571</v>
      </c>
      <c r="BD72" s="66"/>
      <c r="BE72" s="66"/>
      <c r="BF72" s="66"/>
      <c r="BG72" s="66">
        <v>4</v>
      </c>
      <c r="BH72" s="66">
        <v>4</v>
      </c>
      <c r="BI72" s="66">
        <v>66</v>
      </c>
      <c r="BJ72" s="66">
        <v>308</v>
      </c>
      <c r="BK72" s="66"/>
      <c r="BL72" s="66"/>
      <c r="BM72" s="66">
        <v>6</v>
      </c>
      <c r="BN72" s="66">
        <v>3</v>
      </c>
      <c r="BO72" s="66">
        <v>100</v>
      </c>
      <c r="BP72" s="66">
        <v>85</v>
      </c>
      <c r="BQ72" s="66">
        <v>0</v>
      </c>
      <c r="BR72" s="66"/>
      <c r="BS72" s="66"/>
      <c r="BT72" s="66">
        <v>525</v>
      </c>
      <c r="BU72" s="66">
        <v>5</v>
      </c>
      <c r="BV72" s="66">
        <v>12</v>
      </c>
      <c r="BW72" s="66">
        <v>1</v>
      </c>
      <c r="BX72" s="66">
        <v>0</v>
      </c>
      <c r="BY72" s="66"/>
      <c r="BZ72" s="66"/>
      <c r="CA72" s="66">
        <v>1</v>
      </c>
      <c r="CB72" s="66">
        <v>1</v>
      </c>
      <c r="CC72" s="66">
        <v>109</v>
      </c>
      <c r="CD72" s="66">
        <v>747</v>
      </c>
      <c r="CE72" s="66">
        <v>743</v>
      </c>
      <c r="CF72" s="66">
        <v>120</v>
      </c>
      <c r="CG72" s="66"/>
      <c r="CH72" s="66">
        <v>1</v>
      </c>
      <c r="CI72" s="66">
        <v>142</v>
      </c>
      <c r="CJ72" s="66">
        <v>752</v>
      </c>
      <c r="CK72" s="66">
        <v>100</v>
      </c>
      <c r="CL72" s="66">
        <v>1045</v>
      </c>
      <c r="CM72" s="66">
        <v>438</v>
      </c>
      <c r="CN72" s="66"/>
      <c r="CO72" s="66">
        <v>42</v>
      </c>
      <c r="CP72" s="66">
        <v>89</v>
      </c>
      <c r="CQ72" s="66">
        <v>269</v>
      </c>
      <c r="CR72" s="66">
        <v>68</v>
      </c>
      <c r="CS72" s="66">
        <v>3</v>
      </c>
      <c r="CT72" s="66"/>
      <c r="CU72" s="66"/>
      <c r="CV72" s="66"/>
      <c r="CW72" s="66">
        <v>470</v>
      </c>
      <c r="CX72" s="66">
        <v>207</v>
      </c>
      <c r="CY72" s="66">
        <v>1</v>
      </c>
      <c r="CZ72" s="66">
        <v>0</v>
      </c>
      <c r="DA72" s="66"/>
      <c r="DB72" s="66"/>
      <c r="DC72" s="66">
        <v>0</v>
      </c>
      <c r="DD72" s="66">
        <v>0</v>
      </c>
      <c r="DE72" s="66">
        <v>215</v>
      </c>
      <c r="DF72" s="66">
        <v>0</v>
      </c>
      <c r="DG72" s="66">
        <v>0</v>
      </c>
      <c r="DH72" s="66"/>
      <c r="DI72" s="66"/>
      <c r="DJ72" s="66">
        <v>201</v>
      </c>
      <c r="DK72" s="66">
        <v>0</v>
      </c>
      <c r="DL72" s="66">
        <v>0</v>
      </c>
      <c r="DM72" s="66">
        <v>75</v>
      </c>
      <c r="DN72" s="66">
        <v>237</v>
      </c>
      <c r="DO72" s="66"/>
      <c r="DP72" s="66"/>
      <c r="DQ72" s="66">
        <v>159</v>
      </c>
      <c r="DR72" s="66">
        <v>2</v>
      </c>
      <c r="DS72" s="66">
        <v>2</v>
      </c>
      <c r="DT72" s="66">
        <v>315</v>
      </c>
      <c r="DU72" s="66">
        <v>329</v>
      </c>
      <c r="DV72" s="66"/>
      <c r="DW72" s="66"/>
      <c r="DX72" s="66">
        <v>149</v>
      </c>
      <c r="DY72" s="66">
        <v>4</v>
      </c>
      <c r="DZ72" s="66">
        <v>525</v>
      </c>
      <c r="EA72" s="66">
        <v>222</v>
      </c>
      <c r="EB72" s="66">
        <v>115</v>
      </c>
      <c r="EC72" s="66"/>
      <c r="ED72" s="66"/>
      <c r="EE72" s="66"/>
      <c r="EF72" s="66">
        <v>243</v>
      </c>
      <c r="EG72" s="66">
        <v>1181</v>
      </c>
      <c r="EH72" s="66">
        <v>1312</v>
      </c>
      <c r="EI72" s="66">
        <v>849</v>
      </c>
      <c r="EJ72" s="66"/>
      <c r="EK72" s="66"/>
      <c r="EL72" s="66">
        <v>155</v>
      </c>
      <c r="EM72" s="66">
        <v>7</v>
      </c>
      <c r="EN72" s="66">
        <v>211</v>
      </c>
      <c r="EO72" s="66">
        <v>270</v>
      </c>
      <c r="EP72" s="66">
        <v>97</v>
      </c>
      <c r="EQ72" s="66"/>
      <c r="ER72" s="66"/>
      <c r="ES72" s="66">
        <v>6</v>
      </c>
      <c r="ET72" s="66">
        <v>2</v>
      </c>
      <c r="EU72" s="66">
        <v>661</v>
      </c>
      <c r="EV72" s="66">
        <v>1357</v>
      </c>
      <c r="EW72" s="66">
        <v>777</v>
      </c>
      <c r="EX72" s="66"/>
      <c r="EY72" s="66"/>
      <c r="EZ72" s="66">
        <v>293</v>
      </c>
      <c r="FA72" s="66">
        <v>320</v>
      </c>
      <c r="FB72" s="66">
        <v>349</v>
      </c>
      <c r="FC72" s="66">
        <v>511</v>
      </c>
      <c r="FD72" s="66">
        <v>313</v>
      </c>
      <c r="FE72" s="66">
        <v>491</v>
      </c>
      <c r="FF72" s="66"/>
      <c r="FG72" s="66">
        <v>691</v>
      </c>
      <c r="FH72" s="66">
        <v>798</v>
      </c>
      <c r="FI72" s="66">
        <v>341</v>
      </c>
      <c r="FJ72" s="66">
        <v>869</v>
      </c>
      <c r="FK72" s="66">
        <v>1202</v>
      </c>
      <c r="FL72" s="66"/>
      <c r="FM72" s="66"/>
      <c r="FN72" s="66">
        <v>423</v>
      </c>
      <c r="FO72" s="66">
        <v>984</v>
      </c>
      <c r="FP72" s="66">
        <v>856</v>
      </c>
      <c r="FQ72" s="66">
        <v>665</v>
      </c>
      <c r="FR72" s="66">
        <v>613</v>
      </c>
      <c r="FS72" s="66"/>
      <c r="FT72" s="66"/>
      <c r="FU72" s="66">
        <v>315</v>
      </c>
      <c r="FV72" s="66">
        <v>969</v>
      </c>
      <c r="FW72" s="66">
        <v>1081</v>
      </c>
      <c r="FX72" s="66">
        <v>1240</v>
      </c>
      <c r="FY72" s="66">
        <v>814</v>
      </c>
      <c r="FZ72" s="66"/>
      <c r="GA72" s="66"/>
      <c r="GB72" s="66">
        <v>111</v>
      </c>
      <c r="GC72" s="66">
        <v>439</v>
      </c>
      <c r="GD72" s="66">
        <v>249</v>
      </c>
      <c r="GE72" s="66">
        <v>114</v>
      </c>
      <c r="GF72" s="66">
        <v>69</v>
      </c>
      <c r="GG72" s="66"/>
      <c r="GH72" s="66"/>
      <c r="GI72" s="66">
        <v>45</v>
      </c>
      <c r="GJ72" s="66">
        <v>527</v>
      </c>
      <c r="GK72" s="66">
        <v>74</v>
      </c>
      <c r="GL72" s="66">
        <v>1113</v>
      </c>
      <c r="GM72" s="66">
        <v>150</v>
      </c>
      <c r="GN72" s="66"/>
      <c r="GO72" s="66"/>
      <c r="GP72" s="66">
        <v>361</v>
      </c>
      <c r="GQ72" s="66">
        <v>70</v>
      </c>
      <c r="GR72" s="66">
        <v>667</v>
      </c>
      <c r="GS72" s="66">
        <v>597</v>
      </c>
      <c r="GT72" s="66">
        <v>740</v>
      </c>
      <c r="GU72" s="66"/>
      <c r="GV72" s="66"/>
      <c r="GW72" s="66">
        <v>214</v>
      </c>
      <c r="GX72" s="66">
        <v>214</v>
      </c>
      <c r="GY72" s="66">
        <v>410</v>
      </c>
      <c r="GZ72" s="66">
        <v>942</v>
      </c>
      <c r="HA72" s="66">
        <v>586</v>
      </c>
      <c r="HB72" s="66"/>
      <c r="HC72" s="66"/>
      <c r="HD72" s="66">
        <v>301</v>
      </c>
      <c r="HE72" s="66">
        <v>433</v>
      </c>
      <c r="HF72" s="66">
        <v>219</v>
      </c>
      <c r="HG72" s="66">
        <v>1750</v>
      </c>
      <c r="HH72" s="66">
        <v>1474</v>
      </c>
      <c r="HI72" s="66"/>
      <c r="HJ72" s="66"/>
      <c r="HK72" s="66">
        <v>1186</v>
      </c>
      <c r="HL72" s="66">
        <v>321</v>
      </c>
      <c r="HM72" s="66">
        <v>1047</v>
      </c>
      <c r="HN72" s="66">
        <v>1250</v>
      </c>
      <c r="HO72" s="66">
        <v>929</v>
      </c>
      <c r="HP72" s="66"/>
      <c r="HQ72" s="66"/>
      <c r="HR72" s="66">
        <v>467</v>
      </c>
      <c r="HS72" s="66">
        <v>843</v>
      </c>
      <c r="HT72" s="66">
        <v>596</v>
      </c>
      <c r="HU72" s="66">
        <v>684</v>
      </c>
      <c r="HV72" s="66">
        <v>619</v>
      </c>
      <c r="HW72" s="66"/>
      <c r="HX72" s="66"/>
      <c r="HY72" s="66">
        <v>87</v>
      </c>
      <c r="HZ72" s="66">
        <v>582</v>
      </c>
      <c r="IA72" s="66">
        <v>229</v>
      </c>
      <c r="IB72" s="66">
        <v>192</v>
      </c>
      <c r="IC72" s="66">
        <v>208</v>
      </c>
      <c r="ID72" s="66"/>
      <c r="IE72" s="66"/>
      <c r="IF72" s="66">
        <v>125</v>
      </c>
      <c r="IG72" s="66">
        <v>159</v>
      </c>
      <c r="IH72" s="66">
        <v>260</v>
      </c>
      <c r="II72" s="66">
        <v>368</v>
      </c>
      <c r="IJ72" s="66">
        <v>268</v>
      </c>
      <c r="IK72" s="66"/>
      <c r="IL72" s="66"/>
      <c r="IM72" s="66">
        <v>231</v>
      </c>
      <c r="IN72" s="66">
        <v>70</v>
      </c>
      <c r="IO72" s="66">
        <v>20</v>
      </c>
      <c r="IP72" s="66">
        <v>29</v>
      </c>
      <c r="IQ72" s="66">
        <v>20</v>
      </c>
      <c r="IR72" s="66"/>
      <c r="IS72" s="66"/>
      <c r="IT72" s="66">
        <v>37</v>
      </c>
      <c r="IU72" s="66">
        <v>435</v>
      </c>
      <c r="IV72" s="66">
        <v>510</v>
      </c>
      <c r="IW72" s="66">
        <v>450</v>
      </c>
      <c r="IX72" s="66">
        <v>222</v>
      </c>
      <c r="IY72" s="66">
        <v>340</v>
      </c>
      <c r="IZ72" s="66"/>
      <c r="JA72" s="66">
        <v>343</v>
      </c>
      <c r="JB72" s="66">
        <v>864</v>
      </c>
      <c r="JC72" s="66">
        <v>71</v>
      </c>
      <c r="JD72" s="66">
        <v>1216</v>
      </c>
      <c r="JE72" s="66">
        <v>634</v>
      </c>
      <c r="JF72" s="66"/>
      <c r="JG72" s="66"/>
      <c r="JH72" s="66">
        <v>642</v>
      </c>
      <c r="JI72" s="66">
        <v>26</v>
      </c>
      <c r="JJ72" s="66">
        <v>1610</v>
      </c>
      <c r="JK72" s="66">
        <v>161</v>
      </c>
      <c r="JL72" s="66">
        <v>436</v>
      </c>
      <c r="JM72" s="66"/>
      <c r="JN72" s="66"/>
      <c r="JO72" s="66">
        <v>63</v>
      </c>
      <c r="JP72" s="66">
        <v>550</v>
      </c>
      <c r="JQ72" s="66">
        <v>92</v>
      </c>
      <c r="JR72" s="66">
        <v>670</v>
      </c>
      <c r="JS72" s="66">
        <v>686</v>
      </c>
      <c r="JT72" s="66"/>
      <c r="JU72" s="66"/>
      <c r="JV72" s="66">
        <v>52</v>
      </c>
      <c r="JW72" s="66">
        <v>50</v>
      </c>
      <c r="JX72" s="66">
        <v>615</v>
      </c>
      <c r="JY72" s="66">
        <v>129</v>
      </c>
      <c r="JZ72" s="66">
        <v>16</v>
      </c>
      <c r="KA72" s="66"/>
      <c r="KB72" s="66"/>
      <c r="KC72" s="66">
        <v>185</v>
      </c>
      <c r="KD72" s="66">
        <v>18</v>
      </c>
      <c r="KE72" s="66">
        <v>152</v>
      </c>
      <c r="KF72" s="66">
        <v>60</v>
      </c>
      <c r="KG72" s="66">
        <v>16</v>
      </c>
      <c r="KH72" s="66"/>
      <c r="KI72" s="66"/>
      <c r="KJ72" s="66">
        <v>281</v>
      </c>
      <c r="KK72" s="66">
        <v>438</v>
      </c>
      <c r="KL72" s="66">
        <v>438</v>
      </c>
      <c r="KM72" s="66">
        <v>438</v>
      </c>
      <c r="KN72" s="1080"/>
      <c r="KO72" s="66">
        <v>445</v>
      </c>
      <c r="KP72" s="66">
        <v>445</v>
      </c>
      <c r="KQ72" s="66">
        <v>438</v>
      </c>
      <c r="KR72" s="66">
        <v>438</v>
      </c>
      <c r="KS72" s="66">
        <v>433</v>
      </c>
      <c r="KT72" s="66">
        <v>433</v>
      </c>
      <c r="KU72" s="66">
        <v>434</v>
      </c>
      <c r="KV72" s="66">
        <v>11</v>
      </c>
      <c r="KW72" s="66"/>
      <c r="KX72" s="66">
        <v>11</v>
      </c>
      <c r="KY72" s="66">
        <v>11</v>
      </c>
      <c r="KZ72" s="66">
        <v>404</v>
      </c>
      <c r="LA72" s="66">
        <v>322</v>
      </c>
      <c r="LB72" s="66">
        <v>197</v>
      </c>
      <c r="LC72" s="66"/>
      <c r="LD72" s="66"/>
      <c r="LE72" s="66">
        <v>91</v>
      </c>
      <c r="LF72" s="66">
        <v>255</v>
      </c>
      <c r="LG72" s="66">
        <v>303</v>
      </c>
      <c r="LH72" s="66">
        <v>231</v>
      </c>
      <c r="LI72" s="66">
        <v>303</v>
      </c>
      <c r="LJ72" s="66"/>
      <c r="LK72" s="66"/>
      <c r="LL72" s="66">
        <v>268</v>
      </c>
      <c r="LM72" s="1114"/>
      <c r="LN72" s="1114"/>
      <c r="LO72" s="1114"/>
      <c r="LP72" s="66">
        <v>148</v>
      </c>
      <c r="LQ72" s="66">
        <v>578</v>
      </c>
      <c r="LR72" s="66"/>
      <c r="LS72" s="66">
        <v>49</v>
      </c>
      <c r="LT72" s="66">
        <v>493</v>
      </c>
      <c r="LU72" s="1130"/>
      <c r="LV72" s="1130"/>
      <c r="LW72" s="66">
        <v>424</v>
      </c>
      <c r="LX72" s="66">
        <v>620</v>
      </c>
      <c r="LY72" s="556"/>
      <c r="LZ72" s="1140"/>
      <c r="MA72" s="1140"/>
      <c r="MB72" s="556">
        <v>37</v>
      </c>
      <c r="MC72" s="556">
        <v>877</v>
      </c>
      <c r="MD72" s="556">
        <v>685</v>
      </c>
      <c r="ME72" s="556"/>
      <c r="MF72" s="556"/>
      <c r="MG72" s="556">
        <v>280</v>
      </c>
      <c r="MH72" s="556">
        <v>64</v>
      </c>
      <c r="MI72" s="556">
        <v>125</v>
      </c>
      <c r="MJ72" s="556">
        <v>156</v>
      </c>
      <c r="MK72" s="556">
        <v>603</v>
      </c>
      <c r="ML72" s="556"/>
      <c r="MM72" s="556"/>
      <c r="MN72" s="556">
        <v>372</v>
      </c>
      <c r="MO72" s="556">
        <v>392</v>
      </c>
      <c r="MP72" s="556">
        <v>818</v>
      </c>
      <c r="MQ72" s="556">
        <v>112</v>
      </c>
      <c r="MR72" s="556">
        <v>68</v>
      </c>
      <c r="MS72" s="556"/>
      <c r="MT72" s="556"/>
      <c r="MU72" s="556">
        <v>8</v>
      </c>
      <c r="MV72" s="556">
        <v>6</v>
      </c>
      <c r="MW72" s="556">
        <v>18</v>
      </c>
      <c r="MX72" s="556">
        <v>5</v>
      </c>
      <c r="MY72" s="556">
        <v>0</v>
      </c>
      <c r="MZ72" s="556"/>
      <c r="NA72" s="556"/>
    </row>
    <row r="73" spans="1:365" ht="15" customHeight="1">
      <c r="A73" s="67" t="s">
        <v>1202</v>
      </c>
      <c r="B73" s="66">
        <v>0</v>
      </c>
      <c r="C73" s="66">
        <v>0</v>
      </c>
      <c r="D73" s="66">
        <v>0</v>
      </c>
      <c r="E73" s="66">
        <v>0</v>
      </c>
      <c r="F73" s="66">
        <v>0</v>
      </c>
      <c r="G73" s="66"/>
      <c r="H73" s="66"/>
      <c r="I73" s="66">
        <v>0</v>
      </c>
      <c r="J73" s="66">
        <v>0</v>
      </c>
      <c r="K73" s="66">
        <v>130</v>
      </c>
      <c r="L73" s="66">
        <v>12</v>
      </c>
      <c r="M73" s="66">
        <v>7</v>
      </c>
      <c r="N73" s="66"/>
      <c r="O73" s="66"/>
      <c r="P73" s="66">
        <v>0</v>
      </c>
      <c r="Q73" s="66">
        <v>0</v>
      </c>
      <c r="R73" s="66">
        <v>6</v>
      </c>
      <c r="S73" s="66">
        <v>171</v>
      </c>
      <c r="T73" s="66">
        <v>1</v>
      </c>
      <c r="U73" s="66"/>
      <c r="V73" s="66"/>
      <c r="W73" s="66">
        <v>0</v>
      </c>
      <c r="X73" s="66">
        <v>0</v>
      </c>
      <c r="Y73" s="66">
        <v>73</v>
      </c>
      <c r="Z73" s="66">
        <v>1</v>
      </c>
      <c r="AA73" s="66">
        <v>13</v>
      </c>
      <c r="AB73" s="66"/>
      <c r="AC73" s="66"/>
      <c r="AD73" s="66">
        <v>0</v>
      </c>
      <c r="AE73" s="66">
        <v>0</v>
      </c>
      <c r="AF73" s="66">
        <v>32</v>
      </c>
      <c r="AG73" s="66">
        <v>0</v>
      </c>
      <c r="AH73" s="66">
        <v>0</v>
      </c>
      <c r="AI73" s="66"/>
      <c r="AJ73" s="66"/>
      <c r="AK73" s="66">
        <v>0</v>
      </c>
      <c r="AL73" s="66">
        <v>30</v>
      </c>
      <c r="AM73" s="66">
        <v>0</v>
      </c>
      <c r="AN73" s="66">
        <v>0</v>
      </c>
      <c r="AO73" s="66">
        <v>0</v>
      </c>
      <c r="AP73" s="66"/>
      <c r="AQ73" s="66"/>
      <c r="AR73" s="66">
        <v>0</v>
      </c>
      <c r="AS73" s="66">
        <v>0</v>
      </c>
      <c r="AT73" s="66">
        <v>163</v>
      </c>
      <c r="AU73" s="66">
        <v>0</v>
      </c>
      <c r="AV73" s="66">
        <v>0</v>
      </c>
      <c r="AW73" s="66"/>
      <c r="AX73" s="66"/>
      <c r="AY73" s="66">
        <v>174</v>
      </c>
      <c r="AZ73" s="66">
        <v>69</v>
      </c>
      <c r="BA73" s="66">
        <v>1</v>
      </c>
      <c r="BB73" s="66">
        <v>0</v>
      </c>
      <c r="BC73" s="66">
        <v>104</v>
      </c>
      <c r="BD73" s="66"/>
      <c r="BE73" s="66"/>
      <c r="BF73" s="66"/>
      <c r="BG73" s="66">
        <v>0</v>
      </c>
      <c r="BH73" s="66">
        <v>0</v>
      </c>
      <c r="BI73" s="66">
        <v>0</v>
      </c>
      <c r="BJ73" s="66">
        <v>43</v>
      </c>
      <c r="BK73" s="66"/>
      <c r="BL73" s="66"/>
      <c r="BM73" s="66">
        <v>0</v>
      </c>
      <c r="BN73" s="66">
        <v>0</v>
      </c>
      <c r="BO73" s="66">
        <v>34</v>
      </c>
      <c r="BP73" s="66">
        <v>53</v>
      </c>
      <c r="BQ73" s="66">
        <v>0</v>
      </c>
      <c r="BR73" s="66"/>
      <c r="BS73" s="66"/>
      <c r="BT73" s="66">
        <v>0</v>
      </c>
      <c r="BU73" s="66">
        <v>0</v>
      </c>
      <c r="BV73" s="66">
        <v>0</v>
      </c>
      <c r="BW73" s="66">
        <v>0</v>
      </c>
      <c r="BX73" s="66">
        <v>0</v>
      </c>
      <c r="BY73" s="66"/>
      <c r="BZ73" s="66"/>
      <c r="CA73" s="66">
        <v>0</v>
      </c>
      <c r="CB73" s="66">
        <v>0</v>
      </c>
      <c r="CC73" s="66">
        <v>3</v>
      </c>
      <c r="CD73" s="66">
        <v>197</v>
      </c>
      <c r="CE73" s="66">
        <v>12</v>
      </c>
      <c r="CF73" s="66">
        <v>0</v>
      </c>
      <c r="CG73" s="66"/>
      <c r="CH73" s="66">
        <v>0</v>
      </c>
      <c r="CI73" s="66">
        <v>155</v>
      </c>
      <c r="CJ73" s="66">
        <v>269</v>
      </c>
      <c r="CK73" s="66">
        <v>1</v>
      </c>
      <c r="CL73" s="66">
        <v>34</v>
      </c>
      <c r="CM73" s="66">
        <v>2</v>
      </c>
      <c r="CN73" s="66"/>
      <c r="CO73" s="66">
        <v>2</v>
      </c>
      <c r="CP73" s="66">
        <v>0</v>
      </c>
      <c r="CQ73" s="66">
        <v>0</v>
      </c>
      <c r="CR73" s="66">
        <v>0</v>
      </c>
      <c r="CS73" s="66">
        <v>0</v>
      </c>
      <c r="CT73" s="66"/>
      <c r="CU73" s="66"/>
      <c r="CV73" s="66"/>
      <c r="CW73" s="66">
        <v>35</v>
      </c>
      <c r="CX73" s="66">
        <v>0</v>
      </c>
      <c r="CY73" s="66">
        <v>0</v>
      </c>
      <c r="CZ73" s="66">
        <v>0</v>
      </c>
      <c r="DA73" s="66"/>
      <c r="DB73" s="66"/>
      <c r="DC73" s="66">
        <v>0</v>
      </c>
      <c r="DD73" s="66">
        <v>29</v>
      </c>
      <c r="DE73" s="66">
        <v>18</v>
      </c>
      <c r="DF73" s="66">
        <v>0</v>
      </c>
      <c r="DG73" s="66">
        <v>0</v>
      </c>
      <c r="DH73" s="66"/>
      <c r="DI73" s="66"/>
      <c r="DJ73" s="66">
        <v>48</v>
      </c>
      <c r="DK73" s="66">
        <v>0</v>
      </c>
      <c r="DL73" s="66">
        <v>0</v>
      </c>
      <c r="DM73" s="66">
        <v>0</v>
      </c>
      <c r="DN73" s="66">
        <v>0</v>
      </c>
      <c r="DO73" s="66"/>
      <c r="DP73" s="66"/>
      <c r="DQ73" s="66">
        <v>81</v>
      </c>
      <c r="DR73" s="66">
        <v>0</v>
      </c>
      <c r="DS73" s="66">
        <v>0</v>
      </c>
      <c r="DT73" s="66">
        <v>35</v>
      </c>
      <c r="DU73" s="66">
        <v>80</v>
      </c>
      <c r="DV73" s="66"/>
      <c r="DW73" s="66"/>
      <c r="DX73" s="66">
        <v>0</v>
      </c>
      <c r="DY73" s="66">
        <v>9</v>
      </c>
      <c r="DZ73" s="66">
        <v>0</v>
      </c>
      <c r="EA73" s="66">
        <v>28</v>
      </c>
      <c r="EB73" s="66">
        <v>4</v>
      </c>
      <c r="EC73" s="66"/>
      <c r="ED73" s="66"/>
      <c r="EE73" s="66"/>
      <c r="EF73" s="66">
        <v>26</v>
      </c>
      <c r="EG73" s="66">
        <v>171</v>
      </c>
      <c r="EH73" s="66">
        <v>14</v>
      </c>
      <c r="EI73" s="66">
        <v>0</v>
      </c>
      <c r="EJ73" s="66"/>
      <c r="EK73" s="66"/>
      <c r="EL73" s="66">
        <v>11</v>
      </c>
      <c r="EM73" s="66">
        <v>0</v>
      </c>
      <c r="EN73" s="66">
        <v>68</v>
      </c>
      <c r="EO73" s="66">
        <v>50</v>
      </c>
      <c r="EP73" s="66">
        <v>10</v>
      </c>
      <c r="EQ73" s="66"/>
      <c r="ER73" s="66"/>
      <c r="ES73" s="66">
        <v>0</v>
      </c>
      <c r="ET73" s="66">
        <v>0</v>
      </c>
      <c r="EU73" s="66">
        <v>17</v>
      </c>
      <c r="EV73" s="66">
        <v>35</v>
      </c>
      <c r="EW73" s="66">
        <v>34</v>
      </c>
      <c r="EX73" s="66"/>
      <c r="EY73" s="66"/>
      <c r="EZ73" s="66">
        <v>2</v>
      </c>
      <c r="FA73" s="66">
        <v>34</v>
      </c>
      <c r="FB73" s="66">
        <v>68</v>
      </c>
      <c r="FC73" s="66">
        <v>2</v>
      </c>
      <c r="FD73" s="66">
        <v>56</v>
      </c>
      <c r="FE73" s="66">
        <v>7</v>
      </c>
      <c r="FF73" s="66"/>
      <c r="FG73" s="66">
        <v>5</v>
      </c>
      <c r="FH73" s="66">
        <v>16</v>
      </c>
      <c r="FI73" s="66">
        <v>13</v>
      </c>
      <c r="FJ73" s="66">
        <v>76</v>
      </c>
      <c r="FK73" s="66">
        <v>44</v>
      </c>
      <c r="FL73" s="66"/>
      <c r="FM73" s="66"/>
      <c r="FN73" s="66">
        <v>39</v>
      </c>
      <c r="FO73" s="66">
        <v>78</v>
      </c>
      <c r="FP73" s="66">
        <v>148</v>
      </c>
      <c r="FQ73" s="66">
        <v>141</v>
      </c>
      <c r="FR73" s="66">
        <v>168</v>
      </c>
      <c r="FS73" s="66"/>
      <c r="FT73" s="66"/>
      <c r="FU73" s="66">
        <v>52</v>
      </c>
      <c r="FV73" s="66">
        <v>299</v>
      </c>
      <c r="FW73" s="66">
        <v>162</v>
      </c>
      <c r="FX73" s="66">
        <v>339</v>
      </c>
      <c r="FY73" s="66">
        <v>180</v>
      </c>
      <c r="FZ73" s="66"/>
      <c r="GA73" s="66"/>
      <c r="GB73" s="66">
        <v>60</v>
      </c>
      <c r="GC73" s="66">
        <v>0</v>
      </c>
      <c r="GD73" s="66">
        <v>60</v>
      </c>
      <c r="GE73" s="66">
        <v>9</v>
      </c>
      <c r="GF73" s="66">
        <v>10</v>
      </c>
      <c r="GG73" s="66"/>
      <c r="GH73" s="66"/>
      <c r="GI73" s="66">
        <v>9</v>
      </c>
      <c r="GJ73" s="66">
        <v>0</v>
      </c>
      <c r="GK73" s="66">
        <v>0</v>
      </c>
      <c r="GL73" s="66">
        <v>33</v>
      </c>
      <c r="GM73" s="66">
        <v>8</v>
      </c>
      <c r="GN73" s="66"/>
      <c r="GO73" s="66"/>
      <c r="GP73" s="66">
        <v>1</v>
      </c>
      <c r="GQ73" s="66">
        <v>0</v>
      </c>
      <c r="GR73" s="66">
        <v>16</v>
      </c>
      <c r="GS73" s="66">
        <v>71</v>
      </c>
      <c r="GT73" s="66">
        <v>46</v>
      </c>
      <c r="GU73" s="66"/>
      <c r="GV73" s="66"/>
      <c r="GW73" s="66">
        <v>0</v>
      </c>
      <c r="GX73" s="66">
        <v>0</v>
      </c>
      <c r="GY73" s="66">
        <v>39</v>
      </c>
      <c r="GZ73" s="66">
        <v>12</v>
      </c>
      <c r="HA73" s="66">
        <v>6</v>
      </c>
      <c r="HB73" s="66"/>
      <c r="HC73" s="66"/>
      <c r="HD73" s="66">
        <v>10</v>
      </c>
      <c r="HE73" s="66">
        <v>61</v>
      </c>
      <c r="HF73" s="66">
        <v>8</v>
      </c>
      <c r="HG73" s="66">
        <v>297</v>
      </c>
      <c r="HH73" s="66">
        <v>52</v>
      </c>
      <c r="HI73" s="66"/>
      <c r="HJ73" s="66"/>
      <c r="HK73" s="66">
        <v>57</v>
      </c>
      <c r="HL73" s="66">
        <v>22</v>
      </c>
      <c r="HM73" s="66">
        <v>196</v>
      </c>
      <c r="HN73" s="66">
        <v>298</v>
      </c>
      <c r="HO73" s="66">
        <v>142</v>
      </c>
      <c r="HP73" s="66"/>
      <c r="HQ73" s="66"/>
      <c r="HR73" s="66">
        <v>26</v>
      </c>
      <c r="HS73" s="66">
        <v>26</v>
      </c>
      <c r="HT73" s="66">
        <v>44</v>
      </c>
      <c r="HU73" s="66">
        <v>42</v>
      </c>
      <c r="HV73" s="66">
        <v>8</v>
      </c>
      <c r="HW73" s="66"/>
      <c r="HX73" s="66"/>
      <c r="HY73" s="66">
        <v>5</v>
      </c>
      <c r="HZ73" s="66">
        <v>9</v>
      </c>
      <c r="IA73" s="66">
        <v>87</v>
      </c>
      <c r="IB73" s="66">
        <v>53</v>
      </c>
      <c r="IC73" s="66">
        <v>99</v>
      </c>
      <c r="ID73" s="66"/>
      <c r="IE73" s="66"/>
      <c r="IF73" s="66">
        <v>70</v>
      </c>
      <c r="IG73" s="66">
        <v>18</v>
      </c>
      <c r="IH73" s="66">
        <v>153</v>
      </c>
      <c r="II73" s="66">
        <v>32</v>
      </c>
      <c r="IJ73" s="66">
        <v>73</v>
      </c>
      <c r="IK73" s="66"/>
      <c r="IL73" s="66"/>
      <c r="IM73" s="66">
        <v>2</v>
      </c>
      <c r="IN73" s="66">
        <v>0</v>
      </c>
      <c r="IO73" s="66">
        <v>0</v>
      </c>
      <c r="IP73" s="66">
        <v>0</v>
      </c>
      <c r="IQ73" s="66">
        <v>0</v>
      </c>
      <c r="IR73" s="66"/>
      <c r="IS73" s="66"/>
      <c r="IT73" s="66">
        <v>19</v>
      </c>
      <c r="IU73" s="66">
        <v>84</v>
      </c>
      <c r="IV73" s="66">
        <v>102</v>
      </c>
      <c r="IW73" s="66">
        <v>138</v>
      </c>
      <c r="IX73" s="66">
        <v>6</v>
      </c>
      <c r="IY73" s="66">
        <v>42</v>
      </c>
      <c r="IZ73" s="66"/>
      <c r="JA73" s="66">
        <v>0</v>
      </c>
      <c r="JB73" s="66">
        <v>138</v>
      </c>
      <c r="JC73" s="66">
        <v>105</v>
      </c>
      <c r="JD73" s="66">
        <v>99</v>
      </c>
      <c r="JE73" s="66">
        <v>207</v>
      </c>
      <c r="JF73" s="66"/>
      <c r="JG73" s="66"/>
      <c r="JH73" s="66">
        <v>236</v>
      </c>
      <c r="JI73" s="66">
        <v>0</v>
      </c>
      <c r="JJ73" s="66">
        <v>57</v>
      </c>
      <c r="JK73" s="66">
        <v>8</v>
      </c>
      <c r="JL73" s="66">
        <v>56</v>
      </c>
      <c r="JM73" s="66"/>
      <c r="JN73" s="66"/>
      <c r="JO73" s="66">
        <v>0</v>
      </c>
      <c r="JP73" s="66">
        <v>26</v>
      </c>
      <c r="JQ73" s="66">
        <v>92</v>
      </c>
      <c r="JR73" s="66">
        <v>91</v>
      </c>
      <c r="JS73" s="66">
        <v>104</v>
      </c>
      <c r="JT73" s="66"/>
      <c r="JU73" s="66"/>
      <c r="JV73" s="66">
        <v>6</v>
      </c>
      <c r="JW73" s="66">
        <v>0</v>
      </c>
      <c r="JX73" s="66">
        <v>2</v>
      </c>
      <c r="JY73" s="66">
        <v>14</v>
      </c>
      <c r="JZ73" s="66">
        <v>1</v>
      </c>
      <c r="KA73" s="66"/>
      <c r="KB73" s="66"/>
      <c r="KC73" s="66">
        <v>0</v>
      </c>
      <c r="KD73" s="66">
        <v>0</v>
      </c>
      <c r="KE73" s="66">
        <v>27</v>
      </c>
      <c r="KF73" s="66">
        <v>4</v>
      </c>
      <c r="KG73" s="66">
        <v>0</v>
      </c>
      <c r="KH73" s="66"/>
      <c r="KI73" s="66"/>
      <c r="KJ73" s="66">
        <v>10</v>
      </c>
      <c r="KK73" s="66">
        <v>0</v>
      </c>
      <c r="KL73" s="66">
        <v>0</v>
      </c>
      <c r="KM73" s="66">
        <v>0</v>
      </c>
      <c r="KN73" s="1080"/>
      <c r="KO73" s="66">
        <v>0</v>
      </c>
      <c r="KP73" s="66">
        <v>0</v>
      </c>
      <c r="KQ73" s="66">
        <v>0</v>
      </c>
      <c r="KR73" s="66">
        <v>0</v>
      </c>
      <c r="KS73" s="66">
        <v>0</v>
      </c>
      <c r="KT73" s="66">
        <v>0</v>
      </c>
      <c r="KU73" s="66">
        <v>0</v>
      </c>
      <c r="KV73" s="66">
        <v>0</v>
      </c>
      <c r="KW73" s="66"/>
      <c r="KX73" s="66">
        <v>0</v>
      </c>
      <c r="KY73" s="66">
        <v>0</v>
      </c>
      <c r="KZ73" s="66">
        <v>44</v>
      </c>
      <c r="LA73" s="66">
        <v>15</v>
      </c>
      <c r="LB73" s="66">
        <v>0</v>
      </c>
      <c r="LC73" s="66"/>
      <c r="LD73" s="66"/>
      <c r="LE73" s="66">
        <v>1</v>
      </c>
      <c r="LF73" s="66">
        <v>51</v>
      </c>
      <c r="LG73" s="66">
        <v>2</v>
      </c>
      <c r="LH73" s="66">
        <v>2</v>
      </c>
      <c r="LI73" s="66">
        <v>1</v>
      </c>
      <c r="LJ73" s="66"/>
      <c r="LK73" s="66"/>
      <c r="LL73" s="66">
        <v>0</v>
      </c>
      <c r="LM73" s="1114"/>
      <c r="LN73" s="1114"/>
      <c r="LO73" s="1114"/>
      <c r="LP73" s="66">
        <v>0</v>
      </c>
      <c r="LQ73" s="66">
        <v>2</v>
      </c>
      <c r="LR73" s="66"/>
      <c r="LS73" s="66">
        <v>0</v>
      </c>
      <c r="LT73" s="66">
        <v>4</v>
      </c>
      <c r="LU73" s="1130"/>
      <c r="LV73" s="1130"/>
      <c r="LW73" s="66">
        <v>68</v>
      </c>
      <c r="LX73" s="66">
        <v>3</v>
      </c>
      <c r="LY73" s="556"/>
      <c r="LZ73" s="1140"/>
      <c r="MA73" s="1140"/>
      <c r="MB73" s="556">
        <v>0</v>
      </c>
      <c r="MC73" s="556">
        <v>2</v>
      </c>
      <c r="MD73" s="556">
        <v>68</v>
      </c>
      <c r="ME73" s="556"/>
      <c r="MF73" s="556"/>
      <c r="MG73" s="556">
        <v>181</v>
      </c>
      <c r="MH73" s="556">
        <v>2</v>
      </c>
      <c r="MI73" s="556">
        <v>133</v>
      </c>
      <c r="MJ73" s="556">
        <v>138</v>
      </c>
      <c r="MK73" s="556">
        <v>275</v>
      </c>
      <c r="ML73" s="556"/>
      <c r="MM73" s="556"/>
      <c r="MN73" s="556">
        <v>54</v>
      </c>
      <c r="MO73" s="556">
        <v>60</v>
      </c>
      <c r="MP73" s="556">
        <v>4</v>
      </c>
      <c r="MQ73" s="556">
        <v>79</v>
      </c>
      <c r="MR73" s="556">
        <v>2</v>
      </c>
      <c r="MS73" s="556"/>
      <c r="MT73" s="556"/>
      <c r="MU73" s="556">
        <v>0</v>
      </c>
      <c r="MV73" s="556">
        <v>0</v>
      </c>
      <c r="MW73" s="556">
        <v>12</v>
      </c>
      <c r="MX73" s="556">
        <v>0</v>
      </c>
      <c r="MY73" s="556">
        <v>0</v>
      </c>
      <c r="MZ73" s="556"/>
      <c r="NA73" s="556"/>
    </row>
    <row r="74" spans="1:365" ht="15" customHeight="1">
      <c r="A74" s="67" t="s">
        <v>1203</v>
      </c>
      <c r="B74" s="66">
        <f t="shared" ref="B74" si="2079">B71-B72-B78-B79-B77</f>
        <v>71720</v>
      </c>
      <c r="C74" s="66">
        <f t="shared" ref="C74:BN74" si="2080">C71-C72-C78-C79-C77</f>
        <v>71862</v>
      </c>
      <c r="D74" s="66">
        <f t="shared" si="2080"/>
        <v>72455</v>
      </c>
      <c r="E74" s="66">
        <f t="shared" si="2080"/>
        <v>72172</v>
      </c>
      <c r="F74" s="66">
        <f t="shared" si="2080"/>
        <v>72058</v>
      </c>
      <c r="G74" s="66">
        <f t="shared" si="2080"/>
        <v>0</v>
      </c>
      <c r="H74" s="66">
        <f t="shared" si="2080"/>
        <v>0</v>
      </c>
      <c r="I74" s="66">
        <f t="shared" si="2080"/>
        <v>72223</v>
      </c>
      <c r="J74" s="66">
        <f t="shared" si="2080"/>
        <v>71478</v>
      </c>
      <c r="K74" s="66">
        <f t="shared" si="2080"/>
        <v>70802</v>
      </c>
      <c r="L74" s="66">
        <f t="shared" si="2080"/>
        <v>71282</v>
      </c>
      <c r="M74" s="66">
        <f t="shared" si="2080"/>
        <v>71557</v>
      </c>
      <c r="N74" s="66">
        <f t="shared" si="2080"/>
        <v>0</v>
      </c>
      <c r="O74" s="66">
        <f t="shared" si="2080"/>
        <v>0</v>
      </c>
      <c r="P74" s="66">
        <f t="shared" si="2080"/>
        <v>71944</v>
      </c>
      <c r="Q74" s="66">
        <f t="shared" si="2080"/>
        <v>72139</v>
      </c>
      <c r="R74" s="66">
        <f t="shared" si="2080"/>
        <v>71668</v>
      </c>
      <c r="S74" s="66">
        <f t="shared" si="2080"/>
        <v>70894</v>
      </c>
      <c r="T74" s="66">
        <f t="shared" si="2080"/>
        <v>70868</v>
      </c>
      <c r="U74" s="66">
        <f t="shared" si="2080"/>
        <v>0</v>
      </c>
      <c r="V74" s="66">
        <f t="shared" si="2080"/>
        <v>0</v>
      </c>
      <c r="W74" s="66">
        <f t="shared" si="2080"/>
        <v>71288</v>
      </c>
      <c r="X74" s="66">
        <f t="shared" si="2080"/>
        <v>71237</v>
      </c>
      <c r="Y74" s="66">
        <f t="shared" si="2080"/>
        <v>71157</v>
      </c>
      <c r="Z74" s="66">
        <f t="shared" si="2080"/>
        <v>72145</v>
      </c>
      <c r="AA74" s="66">
        <f t="shared" si="2080"/>
        <v>71347</v>
      </c>
      <c r="AB74" s="66">
        <f t="shared" si="2080"/>
        <v>0</v>
      </c>
      <c r="AC74" s="66">
        <f t="shared" si="2080"/>
        <v>0</v>
      </c>
      <c r="AD74" s="66">
        <f t="shared" si="2080"/>
        <v>71433</v>
      </c>
      <c r="AE74" s="66">
        <f t="shared" si="2080"/>
        <v>71518</v>
      </c>
      <c r="AF74" s="66">
        <f t="shared" si="2080"/>
        <v>71919</v>
      </c>
      <c r="AG74" s="66">
        <f t="shared" si="2080"/>
        <v>71925</v>
      </c>
      <c r="AH74" s="66">
        <f t="shared" si="2080"/>
        <v>70276</v>
      </c>
      <c r="AI74" s="66">
        <f t="shared" si="2080"/>
        <v>0</v>
      </c>
      <c r="AJ74" s="66">
        <f t="shared" si="2080"/>
        <v>0</v>
      </c>
      <c r="AK74" s="66">
        <f t="shared" si="2080"/>
        <v>71025</v>
      </c>
      <c r="AL74" s="66">
        <f t="shared" si="2080"/>
        <v>70199</v>
      </c>
      <c r="AM74" s="66">
        <f t="shared" si="2080"/>
        <v>70218</v>
      </c>
      <c r="AN74" s="66">
        <f t="shared" si="2080"/>
        <v>70602</v>
      </c>
      <c r="AO74" s="66">
        <f t="shared" si="2080"/>
        <v>71042</v>
      </c>
      <c r="AP74" s="66">
        <f t="shared" si="2080"/>
        <v>0</v>
      </c>
      <c r="AQ74" s="66">
        <f t="shared" si="2080"/>
        <v>0</v>
      </c>
      <c r="AR74" s="66">
        <f t="shared" si="2080"/>
        <v>71220</v>
      </c>
      <c r="AS74" s="66">
        <f t="shared" si="2080"/>
        <v>71220</v>
      </c>
      <c r="AT74" s="66">
        <f t="shared" si="2080"/>
        <v>70912</v>
      </c>
      <c r="AU74" s="66">
        <f t="shared" si="2080"/>
        <v>67879</v>
      </c>
      <c r="AV74" s="66">
        <f t="shared" si="2080"/>
        <v>68768</v>
      </c>
      <c r="AW74" s="66">
        <f t="shared" si="2080"/>
        <v>0</v>
      </c>
      <c r="AX74" s="66">
        <f t="shared" si="2080"/>
        <v>0</v>
      </c>
      <c r="AY74" s="66">
        <f t="shared" si="2080"/>
        <v>67783</v>
      </c>
      <c r="AZ74" s="66">
        <f t="shared" si="2080"/>
        <v>68091</v>
      </c>
      <c r="BA74" s="66">
        <f t="shared" si="2080"/>
        <v>68805</v>
      </c>
      <c r="BB74" s="66">
        <f t="shared" si="2080"/>
        <v>69200</v>
      </c>
      <c r="BC74" s="66">
        <f t="shared" si="2080"/>
        <v>67942</v>
      </c>
      <c r="BD74" s="66">
        <f t="shared" si="2080"/>
        <v>0</v>
      </c>
      <c r="BE74" s="66">
        <f t="shared" si="2080"/>
        <v>0</v>
      </c>
      <c r="BF74" s="66">
        <f t="shared" si="2080"/>
        <v>0</v>
      </c>
      <c r="BG74" s="66">
        <f t="shared" si="2080"/>
        <v>68220</v>
      </c>
      <c r="BH74" s="66">
        <f t="shared" si="2080"/>
        <v>68308</v>
      </c>
      <c r="BI74" s="66">
        <f t="shared" si="2080"/>
        <v>68622</v>
      </c>
      <c r="BJ74" s="66">
        <f t="shared" si="2080"/>
        <v>68072</v>
      </c>
      <c r="BK74" s="66">
        <f t="shared" si="2080"/>
        <v>0</v>
      </c>
      <c r="BL74" s="66">
        <f t="shared" si="2080"/>
        <v>0</v>
      </c>
      <c r="BM74" s="66">
        <f t="shared" si="2080"/>
        <v>68673</v>
      </c>
      <c r="BN74" s="66">
        <f t="shared" si="2080"/>
        <v>69108</v>
      </c>
      <c r="BO74" s="66">
        <f t="shared" ref="BO74:DZ74" si="2081">BO71-BO72-BO78-BO79-BO77</f>
        <v>68824</v>
      </c>
      <c r="BP74" s="66">
        <f t="shared" si="2081"/>
        <v>69040</v>
      </c>
      <c r="BQ74" s="66">
        <f t="shared" si="2081"/>
        <v>69176</v>
      </c>
      <c r="BR74" s="66">
        <f t="shared" si="2081"/>
        <v>0</v>
      </c>
      <c r="BS74" s="66">
        <f t="shared" si="2081"/>
        <v>0</v>
      </c>
      <c r="BT74" s="66">
        <f t="shared" si="2081"/>
        <v>68183</v>
      </c>
      <c r="BU74" s="66">
        <f t="shared" si="2081"/>
        <v>68013</v>
      </c>
      <c r="BV74" s="66">
        <f t="shared" si="2081"/>
        <v>68123</v>
      </c>
      <c r="BW74" s="66">
        <f t="shared" si="2081"/>
        <v>68447</v>
      </c>
      <c r="BX74" s="66">
        <f t="shared" si="2081"/>
        <v>69154</v>
      </c>
      <c r="BY74" s="66">
        <f t="shared" si="2081"/>
        <v>0</v>
      </c>
      <c r="BZ74" s="66">
        <f t="shared" si="2081"/>
        <v>0</v>
      </c>
      <c r="CA74" s="66">
        <f t="shared" si="2081"/>
        <v>70220</v>
      </c>
      <c r="CB74" s="66">
        <f t="shared" si="2081"/>
        <v>71065</v>
      </c>
      <c r="CC74" s="66">
        <f t="shared" si="2081"/>
        <v>69301</v>
      </c>
      <c r="CD74" s="66">
        <f t="shared" si="2081"/>
        <v>70003</v>
      </c>
      <c r="CE74" s="66">
        <f t="shared" si="2081"/>
        <v>70458</v>
      </c>
      <c r="CF74" s="66">
        <f t="shared" si="2081"/>
        <v>70458</v>
      </c>
      <c r="CG74" s="66">
        <f t="shared" si="2081"/>
        <v>0</v>
      </c>
      <c r="CH74" s="66">
        <f t="shared" si="2081"/>
        <v>70700</v>
      </c>
      <c r="CI74" s="66">
        <f t="shared" si="2081"/>
        <v>69824</v>
      </c>
      <c r="CJ74" s="66">
        <f t="shared" si="2081"/>
        <v>3684</v>
      </c>
      <c r="CK74" s="66">
        <f t="shared" si="2081"/>
        <v>67062</v>
      </c>
      <c r="CL74" s="66">
        <f t="shared" si="2081"/>
        <v>67022</v>
      </c>
      <c r="CM74" s="66">
        <f t="shared" si="2081"/>
        <v>67372</v>
      </c>
      <c r="CN74" s="66">
        <f t="shared" si="2081"/>
        <v>0</v>
      </c>
      <c r="CO74" s="66">
        <f t="shared" si="2081"/>
        <v>67857</v>
      </c>
      <c r="CP74" s="66">
        <f t="shared" si="2081"/>
        <v>68342</v>
      </c>
      <c r="CQ74" s="66">
        <f t="shared" si="2081"/>
        <v>68424</v>
      </c>
      <c r="CR74" s="66">
        <f t="shared" si="2081"/>
        <v>68696</v>
      </c>
      <c r="CS74" s="66">
        <f t="shared" si="2081"/>
        <v>69229</v>
      </c>
      <c r="CT74" s="66">
        <f t="shared" si="2081"/>
        <v>0</v>
      </c>
      <c r="CU74" s="66">
        <f t="shared" si="2081"/>
        <v>0</v>
      </c>
      <c r="CV74" s="66">
        <f t="shared" si="2081"/>
        <v>0</v>
      </c>
      <c r="CW74" s="66">
        <f t="shared" si="2081"/>
        <v>68977</v>
      </c>
      <c r="CX74" s="66">
        <f t="shared" si="2081"/>
        <v>70065</v>
      </c>
      <c r="CY74" s="66">
        <f t="shared" si="2081"/>
        <v>69902</v>
      </c>
      <c r="CZ74" s="66">
        <f t="shared" si="2081"/>
        <v>70519</v>
      </c>
      <c r="DA74" s="66">
        <f t="shared" si="2081"/>
        <v>0</v>
      </c>
      <c r="DB74" s="66">
        <f t="shared" si="2081"/>
        <v>0</v>
      </c>
      <c r="DC74" s="66">
        <f t="shared" si="2081"/>
        <v>70932</v>
      </c>
      <c r="DD74" s="66">
        <f t="shared" si="2081"/>
        <v>70914</v>
      </c>
      <c r="DE74" s="66">
        <f t="shared" si="2081"/>
        <v>71160</v>
      </c>
      <c r="DF74" s="66">
        <f t="shared" si="2081"/>
        <v>71932</v>
      </c>
      <c r="DG74" s="66">
        <f t="shared" si="2081"/>
        <v>72560</v>
      </c>
      <c r="DH74" s="66">
        <f t="shared" si="2081"/>
        <v>0</v>
      </c>
      <c r="DI74" s="66">
        <f t="shared" si="2081"/>
        <v>0</v>
      </c>
      <c r="DJ74" s="66">
        <f t="shared" si="2081"/>
        <v>72277</v>
      </c>
      <c r="DK74" s="66">
        <f t="shared" si="2081"/>
        <v>72453</v>
      </c>
      <c r="DL74" s="66">
        <f t="shared" si="2081"/>
        <v>71910</v>
      </c>
      <c r="DM74" s="66">
        <f t="shared" si="2081"/>
        <v>72084</v>
      </c>
      <c r="DN74" s="66">
        <f t="shared" si="2081"/>
        <v>71617</v>
      </c>
      <c r="DO74" s="66">
        <f t="shared" si="2081"/>
        <v>0</v>
      </c>
      <c r="DP74" s="66">
        <f t="shared" si="2081"/>
        <v>0</v>
      </c>
      <c r="DQ74" s="66">
        <f t="shared" si="2081"/>
        <v>71978</v>
      </c>
      <c r="DR74" s="66">
        <f t="shared" si="2081"/>
        <v>71966</v>
      </c>
      <c r="DS74" s="66">
        <f t="shared" si="2081"/>
        <v>72498</v>
      </c>
      <c r="DT74" s="66">
        <f t="shared" si="2081"/>
        <v>71254</v>
      </c>
      <c r="DU74" s="66">
        <f t="shared" si="2081"/>
        <v>71234</v>
      </c>
      <c r="DV74" s="66">
        <f t="shared" si="2081"/>
        <v>0</v>
      </c>
      <c r="DW74" s="66">
        <f t="shared" si="2081"/>
        <v>0</v>
      </c>
      <c r="DX74" s="66">
        <f t="shared" si="2081"/>
        <v>71477</v>
      </c>
      <c r="DY74" s="66">
        <f t="shared" si="2081"/>
        <v>70875</v>
      </c>
      <c r="DZ74" s="66">
        <f t="shared" si="2081"/>
        <v>70786</v>
      </c>
      <c r="EA74" s="66">
        <f t="shared" ref="EA74:GL74" si="2082">EA71-EA72-EA78-EA79-EA77</f>
        <v>70973</v>
      </c>
      <c r="EB74" s="66">
        <f t="shared" si="2082"/>
        <v>70605</v>
      </c>
      <c r="EC74" s="66">
        <f t="shared" si="2082"/>
        <v>0</v>
      </c>
      <c r="ED74" s="66">
        <f t="shared" si="2082"/>
        <v>0</v>
      </c>
      <c r="EE74" s="66">
        <f t="shared" si="2082"/>
        <v>0</v>
      </c>
      <c r="EF74" s="66">
        <f t="shared" si="2082"/>
        <v>69508</v>
      </c>
      <c r="EG74" s="66">
        <f t="shared" si="2082"/>
        <v>68247</v>
      </c>
      <c r="EH74" s="66">
        <f t="shared" si="2082"/>
        <v>68574</v>
      </c>
      <c r="EI74" s="66">
        <f t="shared" si="2082"/>
        <v>69143</v>
      </c>
      <c r="EJ74" s="66">
        <f t="shared" si="2082"/>
        <v>0</v>
      </c>
      <c r="EK74" s="66">
        <f t="shared" si="2082"/>
        <v>0</v>
      </c>
      <c r="EL74" s="66">
        <f t="shared" si="2082"/>
        <v>69423</v>
      </c>
      <c r="EM74" s="66">
        <f t="shared" si="2082"/>
        <v>70634</v>
      </c>
      <c r="EN74" s="66">
        <f t="shared" si="2082"/>
        <v>68683</v>
      </c>
      <c r="EO74" s="66">
        <f t="shared" si="2082"/>
        <v>69018</v>
      </c>
      <c r="EP74" s="66">
        <f t="shared" si="2082"/>
        <v>69864</v>
      </c>
      <c r="EQ74" s="66">
        <f t="shared" si="2082"/>
        <v>0</v>
      </c>
      <c r="ER74" s="66">
        <f t="shared" si="2082"/>
        <v>0</v>
      </c>
      <c r="ES74" s="66">
        <f t="shared" si="2082"/>
        <v>70300</v>
      </c>
      <c r="ET74" s="66">
        <f t="shared" si="2082"/>
        <v>70552</v>
      </c>
      <c r="EU74" s="66">
        <f t="shared" si="2082"/>
        <v>63861</v>
      </c>
      <c r="EV74" s="66">
        <f t="shared" si="2082"/>
        <v>64050</v>
      </c>
      <c r="EW74" s="66">
        <f t="shared" si="2082"/>
        <v>64040</v>
      </c>
      <c r="EX74" s="66">
        <f t="shared" si="2082"/>
        <v>0</v>
      </c>
      <c r="EY74" s="66">
        <f t="shared" si="2082"/>
        <v>0</v>
      </c>
      <c r="EZ74" s="66">
        <f t="shared" si="2082"/>
        <v>65852</v>
      </c>
      <c r="FA74" s="66">
        <f t="shared" si="2082"/>
        <v>63986</v>
      </c>
      <c r="FB74" s="66">
        <f t="shared" si="2082"/>
        <v>64330</v>
      </c>
      <c r="FC74" s="66">
        <f t="shared" si="2082"/>
        <v>63976</v>
      </c>
      <c r="FD74" s="66">
        <f t="shared" si="2082"/>
        <v>63355</v>
      </c>
      <c r="FE74" s="66">
        <f t="shared" si="2082"/>
        <v>63299</v>
      </c>
      <c r="FF74" s="66">
        <f t="shared" si="2082"/>
        <v>0</v>
      </c>
      <c r="FG74" s="66">
        <f t="shared" si="2082"/>
        <v>62429</v>
      </c>
      <c r="FH74" s="66">
        <f t="shared" si="2082"/>
        <v>63169</v>
      </c>
      <c r="FI74" s="66">
        <f t="shared" si="2082"/>
        <v>61164</v>
      </c>
      <c r="FJ74" s="66">
        <f t="shared" si="2082"/>
        <v>61606</v>
      </c>
      <c r="FK74" s="66">
        <f t="shared" si="2082"/>
        <v>55257</v>
      </c>
      <c r="FL74" s="66">
        <f t="shared" si="2082"/>
        <v>0</v>
      </c>
      <c r="FM74" s="66">
        <f t="shared" si="2082"/>
        <v>0</v>
      </c>
      <c r="FN74" s="66">
        <f t="shared" si="2082"/>
        <v>58599</v>
      </c>
      <c r="FO74" s="66">
        <f t="shared" si="2082"/>
        <v>56103</v>
      </c>
      <c r="FP74" s="66">
        <f t="shared" si="2082"/>
        <v>56522</v>
      </c>
      <c r="FQ74" s="66">
        <f t="shared" si="2082"/>
        <v>53897</v>
      </c>
      <c r="FR74" s="66">
        <f t="shared" si="2082"/>
        <v>53455</v>
      </c>
      <c r="FS74" s="66">
        <f t="shared" si="2082"/>
        <v>0</v>
      </c>
      <c r="FT74" s="66">
        <f t="shared" si="2082"/>
        <v>0</v>
      </c>
      <c r="FU74" s="66">
        <f t="shared" si="2082"/>
        <v>54722</v>
      </c>
      <c r="FV74" s="66">
        <f t="shared" si="2082"/>
        <v>54133</v>
      </c>
      <c r="FW74" s="66">
        <f t="shared" si="2082"/>
        <v>54456</v>
      </c>
      <c r="FX74" s="66">
        <f t="shared" si="2082"/>
        <v>56979</v>
      </c>
      <c r="FY74" s="66">
        <f t="shared" si="2082"/>
        <v>55375</v>
      </c>
      <c r="FZ74" s="66">
        <f t="shared" si="2082"/>
        <v>0</v>
      </c>
      <c r="GA74" s="66">
        <f t="shared" si="2082"/>
        <v>0</v>
      </c>
      <c r="GB74" s="66">
        <f t="shared" si="2082"/>
        <v>54960</v>
      </c>
      <c r="GC74" s="66">
        <f t="shared" si="2082"/>
        <v>54822</v>
      </c>
      <c r="GD74" s="66">
        <f t="shared" si="2082"/>
        <v>53707</v>
      </c>
      <c r="GE74" s="66">
        <f t="shared" si="2082"/>
        <v>54048</v>
      </c>
      <c r="GF74" s="66">
        <f t="shared" si="2082"/>
        <v>53323</v>
      </c>
      <c r="GG74" s="66">
        <f t="shared" si="2082"/>
        <v>0</v>
      </c>
      <c r="GH74" s="66">
        <f t="shared" si="2082"/>
        <v>0</v>
      </c>
      <c r="GI74" s="66">
        <f t="shared" si="2082"/>
        <v>50643</v>
      </c>
      <c r="GJ74" s="66">
        <f t="shared" si="2082"/>
        <v>50696</v>
      </c>
      <c r="GK74" s="66">
        <f t="shared" si="2082"/>
        <v>50784</v>
      </c>
      <c r="GL74" s="66">
        <f t="shared" si="2082"/>
        <v>51111</v>
      </c>
      <c r="GM74" s="66">
        <f>GM71-GM72-GM78-GM79-GM77</f>
        <v>50277</v>
      </c>
      <c r="GN74" s="66">
        <f>GN71-GN72-GN78-GN79-GN77</f>
        <v>0</v>
      </c>
      <c r="GO74" s="66">
        <f>GO71-GO72-GO78-GO79-GO77</f>
        <v>0</v>
      </c>
      <c r="GP74" s="66">
        <f>GP71-GP72-GP78-GP79-GP77</f>
        <v>50549</v>
      </c>
      <c r="GQ74" s="66">
        <f>GQ71-GQ72-GQ78-GQ79-GQ77</f>
        <v>50467</v>
      </c>
      <c r="GR74" s="66">
        <f t="shared" ref="GR74:IX74" si="2083">GR71-GR72-GR78-GR79-GR77</f>
        <v>49125</v>
      </c>
      <c r="GS74" s="66">
        <f t="shared" si="2083"/>
        <v>49043</v>
      </c>
      <c r="GT74" s="66">
        <f t="shared" si="2083"/>
        <v>48502</v>
      </c>
      <c r="GU74" s="66">
        <f t="shared" si="2083"/>
        <v>0</v>
      </c>
      <c r="GV74" s="66">
        <f t="shared" si="2083"/>
        <v>0</v>
      </c>
      <c r="GW74" s="66">
        <f t="shared" si="2083"/>
        <v>50938</v>
      </c>
      <c r="GX74" s="66">
        <f t="shared" si="2083"/>
        <v>51133</v>
      </c>
      <c r="GY74" s="66">
        <f t="shared" si="2083"/>
        <v>50107</v>
      </c>
      <c r="GZ74" s="66">
        <f t="shared" si="2083"/>
        <v>51415</v>
      </c>
      <c r="HA74" s="66">
        <f t="shared" si="2083"/>
        <v>51167</v>
      </c>
      <c r="HB74" s="66">
        <f t="shared" si="2083"/>
        <v>0</v>
      </c>
      <c r="HC74" s="66">
        <f t="shared" si="2083"/>
        <v>0</v>
      </c>
      <c r="HD74" s="66">
        <f t="shared" si="2083"/>
        <v>50567</v>
      </c>
      <c r="HE74" s="66">
        <f t="shared" si="2083"/>
        <v>51688</v>
      </c>
      <c r="HF74" s="66">
        <f t="shared" si="2083"/>
        <v>46612</v>
      </c>
      <c r="HG74" s="66">
        <f t="shared" si="2083"/>
        <v>43470</v>
      </c>
      <c r="HH74" s="66">
        <f t="shared" si="2083"/>
        <v>43649</v>
      </c>
      <c r="HI74" s="66">
        <f t="shared" si="2083"/>
        <v>0</v>
      </c>
      <c r="HJ74" s="66">
        <f t="shared" si="2083"/>
        <v>0</v>
      </c>
      <c r="HK74" s="66">
        <f t="shared" si="2083"/>
        <v>44177</v>
      </c>
      <c r="HL74" s="66">
        <f t="shared" si="2083"/>
        <v>43558</v>
      </c>
      <c r="HM74" s="66">
        <f t="shared" si="2083"/>
        <v>41477</v>
      </c>
      <c r="HN74" s="66">
        <f t="shared" si="2083"/>
        <v>41300</v>
      </c>
      <c r="HO74" s="66">
        <f t="shared" si="2083"/>
        <v>40396</v>
      </c>
      <c r="HP74" s="66">
        <f t="shared" si="2083"/>
        <v>0</v>
      </c>
      <c r="HQ74" s="66">
        <f t="shared" si="2083"/>
        <v>0</v>
      </c>
      <c r="HR74" s="66">
        <f t="shared" si="2083"/>
        <v>39916</v>
      </c>
      <c r="HS74" s="66">
        <f t="shared" si="2083"/>
        <v>38560</v>
      </c>
      <c r="HT74" s="66">
        <f t="shared" si="2083"/>
        <v>38589</v>
      </c>
      <c r="HU74" s="66">
        <f t="shared" si="2083"/>
        <v>44719</v>
      </c>
      <c r="HV74" s="66">
        <f t="shared" si="2083"/>
        <v>37724</v>
      </c>
      <c r="HW74" s="66">
        <f t="shared" si="2083"/>
        <v>0</v>
      </c>
      <c r="HX74" s="66">
        <f t="shared" si="2083"/>
        <v>0</v>
      </c>
      <c r="HY74" s="66">
        <f t="shared" si="2083"/>
        <v>38126</v>
      </c>
      <c r="HZ74" s="66">
        <f t="shared" si="2083"/>
        <v>37436</v>
      </c>
      <c r="IA74" s="66">
        <f t="shared" si="2083"/>
        <v>37544</v>
      </c>
      <c r="IB74" s="66">
        <f t="shared" si="2083"/>
        <v>34371</v>
      </c>
      <c r="IC74" s="66">
        <f t="shared" si="2083"/>
        <v>33730</v>
      </c>
      <c r="ID74" s="66">
        <f t="shared" si="2083"/>
        <v>0</v>
      </c>
      <c r="IE74" s="66">
        <f t="shared" si="2083"/>
        <v>0</v>
      </c>
      <c r="IF74" s="66">
        <f t="shared" si="2083"/>
        <v>30842</v>
      </c>
      <c r="IG74" s="66">
        <f t="shared" si="2083"/>
        <v>31646</v>
      </c>
      <c r="IH74" s="66">
        <f t="shared" si="2083"/>
        <v>28395</v>
      </c>
      <c r="II74" s="66">
        <f t="shared" si="2083"/>
        <v>28836</v>
      </c>
      <c r="IJ74" s="66">
        <f t="shared" si="2083"/>
        <v>27484</v>
      </c>
      <c r="IK74" s="66">
        <f t="shared" si="2083"/>
        <v>0</v>
      </c>
      <c r="IL74" s="66">
        <f t="shared" si="2083"/>
        <v>0</v>
      </c>
      <c r="IM74" s="66">
        <f t="shared" si="2083"/>
        <v>29394</v>
      </c>
      <c r="IN74" s="66">
        <f t="shared" si="2083"/>
        <v>29638</v>
      </c>
      <c r="IO74" s="66">
        <f t="shared" si="2083"/>
        <v>30843</v>
      </c>
      <c r="IP74" s="66">
        <f t="shared" si="2083"/>
        <v>32098</v>
      </c>
      <c r="IQ74" s="66">
        <f t="shared" si="2083"/>
        <v>32120</v>
      </c>
      <c r="IR74" s="66">
        <f t="shared" si="2083"/>
        <v>0</v>
      </c>
      <c r="IS74" s="66">
        <f t="shared" si="2083"/>
        <v>0</v>
      </c>
      <c r="IT74" s="66">
        <f t="shared" si="2083"/>
        <v>28226</v>
      </c>
      <c r="IU74" s="66">
        <f t="shared" si="2083"/>
        <v>25727</v>
      </c>
      <c r="IV74" s="66">
        <f t="shared" si="2083"/>
        <v>26171</v>
      </c>
      <c r="IW74" s="66">
        <f t="shared" si="2083"/>
        <v>27310</v>
      </c>
      <c r="IX74" s="66">
        <f t="shared" si="2083"/>
        <v>27480</v>
      </c>
      <c r="IY74" s="66">
        <f t="shared" ref="IY74:KC74" si="2084">IY71-IY72-IY78-IY79-IY77</f>
        <v>27132</v>
      </c>
      <c r="IZ74" s="66">
        <f t="shared" si="2084"/>
        <v>0</v>
      </c>
      <c r="JA74" s="66">
        <f t="shared" si="2084"/>
        <v>29435</v>
      </c>
      <c r="JB74" s="66">
        <f t="shared" si="2084"/>
        <v>28575</v>
      </c>
      <c r="JC74" s="66">
        <f t="shared" si="2084"/>
        <v>27944</v>
      </c>
      <c r="JD74" s="66">
        <f t="shared" si="2084"/>
        <v>26338</v>
      </c>
      <c r="JE74" s="66">
        <f t="shared" si="2084"/>
        <v>27105</v>
      </c>
      <c r="JF74" s="66">
        <f t="shared" si="2084"/>
        <v>0</v>
      </c>
      <c r="JG74" s="66">
        <f t="shared" si="2084"/>
        <v>0</v>
      </c>
      <c r="JH74" s="66">
        <f t="shared" si="2084"/>
        <v>27412</v>
      </c>
      <c r="JI74" s="66">
        <f t="shared" si="2084"/>
        <v>27639</v>
      </c>
      <c r="JJ74" s="66">
        <f t="shared" si="2084"/>
        <v>24505</v>
      </c>
      <c r="JK74" s="66">
        <f t="shared" si="2084"/>
        <v>25118</v>
      </c>
      <c r="JL74" s="66">
        <f t="shared" si="2084"/>
        <v>24255</v>
      </c>
      <c r="JM74" s="66">
        <f t="shared" si="2084"/>
        <v>0</v>
      </c>
      <c r="JN74" s="66">
        <f t="shared" si="2084"/>
        <v>0</v>
      </c>
      <c r="JO74" s="66">
        <f t="shared" si="2084"/>
        <v>24442</v>
      </c>
      <c r="JP74" s="66">
        <f>JP71-JP72-JP78-JP79-JP77</f>
        <v>23702</v>
      </c>
      <c r="JQ74" s="66">
        <f t="shared" si="2084"/>
        <v>-436</v>
      </c>
      <c r="JR74" s="66">
        <f t="shared" si="2084"/>
        <v>24638</v>
      </c>
      <c r="JS74" s="66">
        <f t="shared" si="2084"/>
        <v>25210</v>
      </c>
      <c r="JT74" s="66">
        <f t="shared" si="2084"/>
        <v>0</v>
      </c>
      <c r="JU74" s="66">
        <f t="shared" si="2084"/>
        <v>0</v>
      </c>
      <c r="JV74" s="66">
        <f t="shared" si="2084"/>
        <v>25753</v>
      </c>
      <c r="JW74" s="66">
        <f t="shared" si="2084"/>
        <v>24090</v>
      </c>
      <c r="JX74" s="66">
        <f t="shared" si="2084"/>
        <v>25509</v>
      </c>
      <c r="JY74" s="66">
        <f t="shared" si="2084"/>
        <v>26144</v>
      </c>
      <c r="JZ74" s="66">
        <f t="shared" si="2084"/>
        <v>27253</v>
      </c>
      <c r="KA74" s="66">
        <f t="shared" si="2084"/>
        <v>0</v>
      </c>
      <c r="KB74" s="66">
        <f t="shared" si="2084"/>
        <v>0</v>
      </c>
      <c r="KC74" s="66">
        <f t="shared" si="2084"/>
        <v>29844</v>
      </c>
      <c r="KD74" s="66">
        <f t="shared" ref="KD74:KY74" si="2085">KD71-KD72-KD78-KD79-KD77</f>
        <v>30585</v>
      </c>
      <c r="KE74" s="66">
        <f t="shared" si="2085"/>
        <v>29866</v>
      </c>
      <c r="KF74" s="66">
        <f>KF71-KF72-KF78-KF79-KF77</f>
        <v>31426</v>
      </c>
      <c r="KG74" s="66">
        <f t="shared" si="2085"/>
        <v>32212</v>
      </c>
      <c r="KH74" s="66">
        <f t="shared" si="2085"/>
        <v>0</v>
      </c>
      <c r="KI74" s="66">
        <f t="shared" si="2085"/>
        <v>0</v>
      </c>
      <c r="KJ74" s="66">
        <f t="shared" si="2085"/>
        <v>34689</v>
      </c>
      <c r="KK74" s="66">
        <f t="shared" si="2085"/>
        <v>35236</v>
      </c>
      <c r="KL74" s="66">
        <f t="shared" si="2085"/>
        <v>35873</v>
      </c>
      <c r="KM74" s="66">
        <f t="shared" si="2085"/>
        <v>36758</v>
      </c>
      <c r="KN74" s="1080">
        <f t="shared" ref="KN74" si="2086">KN71-KN78-KN77-KN72-KN79</f>
        <v>0</v>
      </c>
      <c r="KO74" s="66">
        <f t="shared" si="2085"/>
        <v>39189</v>
      </c>
      <c r="KP74" s="66">
        <f t="shared" si="2085"/>
        <v>41079</v>
      </c>
      <c r="KQ74" s="66">
        <f t="shared" si="2085"/>
        <v>42342</v>
      </c>
      <c r="KR74" s="66">
        <f t="shared" si="2085"/>
        <v>42905</v>
      </c>
      <c r="KS74" s="66">
        <f t="shared" si="2085"/>
        <v>43171</v>
      </c>
      <c r="KT74" s="66">
        <f t="shared" si="2085"/>
        <v>43461</v>
      </c>
      <c r="KU74" s="66">
        <f t="shared" si="2085"/>
        <v>43843</v>
      </c>
      <c r="KV74" s="66">
        <f t="shared" si="2085"/>
        <v>45368</v>
      </c>
      <c r="KW74" s="66">
        <f t="shared" si="2085"/>
        <v>0</v>
      </c>
      <c r="KX74" s="66">
        <f t="shared" si="2085"/>
        <v>47743</v>
      </c>
      <c r="KY74" s="66">
        <f t="shared" si="2085"/>
        <v>49465</v>
      </c>
      <c r="KZ74" s="66">
        <f t="shared" ref="KZ74:LX74" si="2087">KZ71-KZ72-KZ78-KZ79-KZ77</f>
        <v>49687</v>
      </c>
      <c r="LA74" s="66">
        <f t="shared" si="2087"/>
        <v>50042</v>
      </c>
      <c r="LB74" s="66">
        <f t="shared" si="2087"/>
        <v>50819</v>
      </c>
      <c r="LC74" s="66">
        <f t="shared" si="2087"/>
        <v>0</v>
      </c>
      <c r="LD74" s="66">
        <f t="shared" si="2087"/>
        <v>0</v>
      </c>
      <c r="LE74" s="66">
        <f t="shared" si="2087"/>
        <v>53079</v>
      </c>
      <c r="LF74" s="66">
        <f t="shared" si="2087"/>
        <v>53667</v>
      </c>
      <c r="LG74" s="66">
        <f t="shared" si="2087"/>
        <v>55038</v>
      </c>
      <c r="LH74" s="66">
        <f t="shared" si="2087"/>
        <v>56142</v>
      </c>
      <c r="LI74" s="66">
        <f t="shared" si="2087"/>
        <v>56118</v>
      </c>
      <c r="LJ74" s="66">
        <f t="shared" si="2087"/>
        <v>0</v>
      </c>
      <c r="LK74" s="66">
        <f t="shared" si="2087"/>
        <v>0</v>
      </c>
      <c r="LL74" s="66">
        <f t="shared" si="2087"/>
        <v>-1368</v>
      </c>
      <c r="LM74" s="1114">
        <f t="shared" si="2087"/>
        <v>0</v>
      </c>
      <c r="LN74" s="1114">
        <f t="shared" ref="LN74" si="2088">LN71-LN72-LN78-LN79-LN77</f>
        <v>0</v>
      </c>
      <c r="LO74" s="1114">
        <f t="shared" si="2087"/>
        <v>0</v>
      </c>
      <c r="LP74" s="66">
        <f t="shared" si="2087"/>
        <v>56203</v>
      </c>
      <c r="LQ74" s="66">
        <f t="shared" si="2087"/>
        <v>58096</v>
      </c>
      <c r="LR74" s="66">
        <f t="shared" si="2087"/>
        <v>0</v>
      </c>
      <c r="LS74" s="66">
        <f t="shared" si="2087"/>
        <v>60480</v>
      </c>
      <c r="LT74" s="66">
        <f t="shared" si="2087"/>
        <v>61129</v>
      </c>
      <c r="LU74" s="1130">
        <f t="shared" si="2087"/>
        <v>0</v>
      </c>
      <c r="LV74" s="1130">
        <f t="shared" si="2087"/>
        <v>0</v>
      </c>
      <c r="LW74" s="66">
        <f t="shared" si="2087"/>
        <v>61428</v>
      </c>
      <c r="LX74" s="66">
        <f t="shared" si="2087"/>
        <v>61385</v>
      </c>
      <c r="LY74" s="556">
        <f t="shared" ref="LY74:NA74" si="2089">LY71-LY72-LY78-LY79-LY77</f>
        <v>0</v>
      </c>
      <c r="LZ74" s="1140">
        <f t="shared" si="2089"/>
        <v>0</v>
      </c>
      <c r="MA74" s="1140">
        <f t="shared" si="2089"/>
        <v>0</v>
      </c>
      <c r="MB74" s="556">
        <f t="shared" si="2089"/>
        <v>62236</v>
      </c>
      <c r="MC74" s="556">
        <f t="shared" si="2089"/>
        <v>61548</v>
      </c>
      <c r="MD74" s="556">
        <f t="shared" si="2089"/>
        <v>62555</v>
      </c>
      <c r="ME74" s="556">
        <f t="shared" si="2089"/>
        <v>0</v>
      </c>
      <c r="MF74" s="556">
        <f t="shared" si="2089"/>
        <v>0</v>
      </c>
      <c r="MG74" s="556">
        <f t="shared" si="2089"/>
        <v>63610</v>
      </c>
      <c r="MH74" s="556">
        <f t="shared" si="2089"/>
        <v>64307</v>
      </c>
      <c r="MI74" s="556">
        <f t="shared" si="2089"/>
        <v>63809</v>
      </c>
      <c r="MJ74" s="556">
        <f t="shared" si="2089"/>
        <v>62595</v>
      </c>
      <c r="MK74" s="556">
        <f t="shared" si="2089"/>
        <v>63201</v>
      </c>
      <c r="ML74" s="556">
        <f t="shared" si="2089"/>
        <v>0</v>
      </c>
      <c r="MM74" s="556">
        <f t="shared" si="2089"/>
        <v>0</v>
      </c>
      <c r="MN74" s="556">
        <f t="shared" si="2089"/>
        <v>63813</v>
      </c>
      <c r="MO74" s="556">
        <f t="shared" si="2089"/>
        <v>63105</v>
      </c>
      <c r="MP74" s="556">
        <f t="shared" si="2089"/>
        <v>63394</v>
      </c>
      <c r="MQ74" s="556">
        <f t="shared" si="2089"/>
        <v>63140</v>
      </c>
      <c r="MR74" s="556">
        <f t="shared" si="2089"/>
        <v>63274</v>
      </c>
      <c r="MS74" s="556">
        <f t="shared" si="2089"/>
        <v>0</v>
      </c>
      <c r="MT74" s="556">
        <f t="shared" si="2089"/>
        <v>0</v>
      </c>
      <c r="MU74" s="556">
        <f t="shared" si="2089"/>
        <v>66392</v>
      </c>
      <c r="MV74" s="556">
        <f t="shared" si="2089"/>
        <v>63565</v>
      </c>
      <c r="MW74" s="556">
        <f t="shared" si="2089"/>
        <v>63337</v>
      </c>
      <c r="MX74" s="556">
        <f t="shared" si="2089"/>
        <v>63706</v>
      </c>
      <c r="MY74" s="556">
        <f t="shared" si="2089"/>
        <v>67251</v>
      </c>
      <c r="MZ74" s="556">
        <f t="shared" si="2089"/>
        <v>0</v>
      </c>
      <c r="NA74" s="556">
        <f t="shared" si="2089"/>
        <v>0</v>
      </c>
    </row>
    <row r="75" spans="1:365" ht="15" customHeight="1">
      <c r="A75" s="67" t="s">
        <v>1204</v>
      </c>
      <c r="B75" s="66">
        <v>0</v>
      </c>
      <c r="C75" s="66">
        <v>0</v>
      </c>
      <c r="D75" s="66">
        <v>0</v>
      </c>
      <c r="E75" s="66">
        <v>0</v>
      </c>
      <c r="F75" s="66">
        <v>0</v>
      </c>
      <c r="G75" s="66"/>
      <c r="H75" s="66"/>
      <c r="I75" s="66">
        <v>0</v>
      </c>
      <c r="J75" s="66">
        <v>689</v>
      </c>
      <c r="K75" s="66">
        <v>0</v>
      </c>
      <c r="L75" s="66">
        <v>0</v>
      </c>
      <c r="M75" s="66">
        <v>0</v>
      </c>
      <c r="N75" s="66"/>
      <c r="O75" s="66"/>
      <c r="P75" s="66">
        <v>0</v>
      </c>
      <c r="Q75" s="66">
        <v>0</v>
      </c>
      <c r="R75" s="66">
        <v>0</v>
      </c>
      <c r="S75" s="66">
        <v>0</v>
      </c>
      <c r="T75" s="66">
        <v>0</v>
      </c>
      <c r="U75" s="66"/>
      <c r="V75" s="66"/>
      <c r="W75" s="66">
        <v>0</v>
      </c>
      <c r="X75" s="66">
        <v>0</v>
      </c>
      <c r="Y75" s="66">
        <v>0</v>
      </c>
      <c r="Z75" s="66">
        <v>0</v>
      </c>
      <c r="AA75" s="66">
        <v>0</v>
      </c>
      <c r="AB75" s="66"/>
      <c r="AC75" s="66"/>
      <c r="AD75" s="66">
        <v>0</v>
      </c>
      <c r="AE75" s="66">
        <v>0</v>
      </c>
      <c r="AF75" s="66">
        <v>0</v>
      </c>
      <c r="AG75" s="66">
        <v>0</v>
      </c>
      <c r="AH75" s="66">
        <v>0</v>
      </c>
      <c r="AI75" s="66"/>
      <c r="AJ75" s="66"/>
      <c r="AK75" s="66">
        <v>0</v>
      </c>
      <c r="AL75" s="66">
        <v>0</v>
      </c>
      <c r="AM75" s="66">
        <v>0</v>
      </c>
      <c r="AN75" s="66">
        <v>0</v>
      </c>
      <c r="AO75" s="66">
        <v>0</v>
      </c>
      <c r="AP75" s="66"/>
      <c r="AQ75" s="66"/>
      <c r="AR75" s="66">
        <v>0</v>
      </c>
      <c r="AS75" s="66">
        <v>0</v>
      </c>
      <c r="AT75" s="66">
        <v>0</v>
      </c>
      <c r="AU75" s="66">
        <v>0</v>
      </c>
      <c r="AV75" s="66">
        <v>0</v>
      </c>
      <c r="AW75" s="66"/>
      <c r="AX75" s="66"/>
      <c r="AY75" s="66">
        <v>0</v>
      </c>
      <c r="AZ75" s="66">
        <v>0</v>
      </c>
      <c r="BA75" s="66">
        <v>0</v>
      </c>
      <c r="BB75" s="66">
        <v>0</v>
      </c>
      <c r="BC75" s="66">
        <v>0</v>
      </c>
      <c r="BD75" s="66"/>
      <c r="BE75" s="66"/>
      <c r="BF75" s="66"/>
      <c r="BG75" s="66">
        <v>0</v>
      </c>
      <c r="BH75" s="66">
        <v>0</v>
      </c>
      <c r="BI75" s="66">
        <v>0</v>
      </c>
      <c r="BJ75" s="66">
        <v>0</v>
      </c>
      <c r="BK75" s="66"/>
      <c r="BL75" s="66"/>
      <c r="BM75" s="66">
        <v>0</v>
      </c>
      <c r="BN75" s="66">
        <v>0</v>
      </c>
      <c r="BO75" s="66">
        <v>0</v>
      </c>
      <c r="BP75" s="66">
        <v>0</v>
      </c>
      <c r="BQ75" s="66">
        <v>0</v>
      </c>
      <c r="BR75" s="66"/>
      <c r="BS75" s="66"/>
      <c r="BT75" s="66">
        <v>0</v>
      </c>
      <c r="BU75" s="66">
        <v>0</v>
      </c>
      <c r="BV75" s="66">
        <v>0</v>
      </c>
      <c r="BW75" s="66">
        <v>0</v>
      </c>
      <c r="BX75" s="66">
        <v>0</v>
      </c>
      <c r="BY75" s="66"/>
      <c r="BZ75" s="66"/>
      <c r="CA75" s="66">
        <v>0</v>
      </c>
      <c r="CB75" s="66">
        <v>0</v>
      </c>
      <c r="CC75" s="66">
        <v>0</v>
      </c>
      <c r="CD75" s="66">
        <v>0</v>
      </c>
      <c r="CE75" s="66">
        <v>0</v>
      </c>
      <c r="CF75" s="66">
        <v>0</v>
      </c>
      <c r="CG75" s="66"/>
      <c r="CH75" s="66">
        <v>0</v>
      </c>
      <c r="CI75" s="66">
        <v>0</v>
      </c>
      <c r="CJ75" s="66">
        <v>0</v>
      </c>
      <c r="CK75" s="66">
        <v>671</v>
      </c>
      <c r="CL75" s="66">
        <v>0</v>
      </c>
      <c r="CM75" s="66">
        <v>0</v>
      </c>
      <c r="CN75" s="66"/>
      <c r="CO75" s="66">
        <v>0</v>
      </c>
      <c r="CP75" s="66">
        <v>0</v>
      </c>
      <c r="CQ75" s="66">
        <v>0</v>
      </c>
      <c r="CR75" s="66">
        <v>0</v>
      </c>
      <c r="CS75" s="66">
        <v>0</v>
      </c>
      <c r="CT75" s="66"/>
      <c r="CU75" s="66"/>
      <c r="CV75" s="66"/>
      <c r="CW75" s="66">
        <v>0</v>
      </c>
      <c r="CX75" s="66">
        <v>0</v>
      </c>
      <c r="CY75" s="66">
        <v>0</v>
      </c>
      <c r="CZ75" s="66">
        <v>0</v>
      </c>
      <c r="DA75" s="66"/>
      <c r="DB75" s="66"/>
      <c r="DC75" s="66">
        <v>0</v>
      </c>
      <c r="DD75" s="66">
        <v>0</v>
      </c>
      <c r="DE75" s="66">
        <v>0</v>
      </c>
      <c r="DF75" s="66">
        <v>0</v>
      </c>
      <c r="DG75" s="66">
        <v>0</v>
      </c>
      <c r="DH75" s="66"/>
      <c r="DI75" s="66"/>
      <c r="DJ75" s="66">
        <v>0</v>
      </c>
      <c r="DK75" s="66">
        <v>0</v>
      </c>
      <c r="DL75" s="66">
        <v>0</v>
      </c>
      <c r="DM75" s="66">
        <v>0</v>
      </c>
      <c r="DN75" s="66">
        <v>0</v>
      </c>
      <c r="DO75" s="66"/>
      <c r="DP75" s="66"/>
      <c r="DQ75" s="66">
        <v>0</v>
      </c>
      <c r="DR75" s="66">
        <v>0</v>
      </c>
      <c r="DS75" s="66">
        <v>0</v>
      </c>
      <c r="DT75" s="66">
        <v>0</v>
      </c>
      <c r="DU75" s="66">
        <v>0</v>
      </c>
      <c r="DV75" s="66"/>
      <c r="DW75" s="66"/>
      <c r="DX75" s="66">
        <v>0</v>
      </c>
      <c r="DY75" s="66">
        <v>0</v>
      </c>
      <c r="DZ75" s="66">
        <v>0</v>
      </c>
      <c r="EA75" s="66">
        <v>0</v>
      </c>
      <c r="EB75" s="66">
        <v>0</v>
      </c>
      <c r="EC75" s="66"/>
      <c r="ED75" s="66"/>
      <c r="EE75" s="66"/>
      <c r="EF75" s="66">
        <v>0</v>
      </c>
      <c r="EG75" s="66">
        <v>0</v>
      </c>
      <c r="EH75" s="66">
        <v>0</v>
      </c>
      <c r="EI75" s="66">
        <v>0</v>
      </c>
      <c r="EJ75" s="66"/>
      <c r="EK75" s="66"/>
      <c r="EL75" s="66">
        <v>0</v>
      </c>
      <c r="EM75" s="66">
        <v>0</v>
      </c>
      <c r="EN75" s="66">
        <v>0</v>
      </c>
      <c r="EO75" s="66">
        <v>0</v>
      </c>
      <c r="EP75" s="66">
        <v>0</v>
      </c>
      <c r="EQ75" s="66"/>
      <c r="ER75" s="66"/>
      <c r="ES75" s="66">
        <v>0</v>
      </c>
      <c r="ET75" s="66">
        <v>0</v>
      </c>
      <c r="EU75" s="66">
        <v>0</v>
      </c>
      <c r="EV75" s="66">
        <v>0</v>
      </c>
      <c r="EW75" s="66">
        <v>0</v>
      </c>
      <c r="EX75" s="66"/>
      <c r="EY75" s="66"/>
      <c r="EZ75" s="66">
        <v>0</v>
      </c>
      <c r="FA75" s="66">
        <v>0</v>
      </c>
      <c r="FB75" s="66">
        <v>0</v>
      </c>
      <c r="FC75" s="66">
        <v>0</v>
      </c>
      <c r="FD75" s="66">
        <v>0</v>
      </c>
      <c r="FE75" s="66">
        <v>0</v>
      </c>
      <c r="FF75" s="66"/>
      <c r="FG75" s="66">
        <v>0</v>
      </c>
      <c r="FH75" s="66">
        <v>0</v>
      </c>
      <c r="FI75" s="66">
        <v>0</v>
      </c>
      <c r="FJ75" s="66">
        <v>0</v>
      </c>
      <c r="FK75" s="66">
        <v>0</v>
      </c>
      <c r="FL75" s="66"/>
      <c r="FM75" s="66"/>
      <c r="FN75" s="66">
        <v>0</v>
      </c>
      <c r="FO75" s="66">
        <v>0</v>
      </c>
      <c r="FP75" s="66">
        <v>0</v>
      </c>
      <c r="FQ75" s="66">
        <v>0</v>
      </c>
      <c r="FR75" s="66">
        <v>0</v>
      </c>
      <c r="FS75" s="66"/>
      <c r="FT75" s="66"/>
      <c r="FU75" s="66">
        <v>0</v>
      </c>
      <c r="FV75" s="66">
        <v>0</v>
      </c>
      <c r="FW75" s="66">
        <v>0</v>
      </c>
      <c r="FX75" s="66">
        <v>0</v>
      </c>
      <c r="FY75" s="66">
        <v>0</v>
      </c>
      <c r="FZ75" s="66"/>
      <c r="GA75" s="66"/>
      <c r="GB75" s="66">
        <v>0</v>
      </c>
      <c r="GC75" s="66">
        <v>0</v>
      </c>
      <c r="GD75" s="66">
        <v>0</v>
      </c>
      <c r="GE75" s="66">
        <v>0</v>
      </c>
      <c r="GF75" s="66">
        <v>0</v>
      </c>
      <c r="GG75" s="66"/>
      <c r="GH75" s="66"/>
      <c r="GI75" s="66">
        <v>0</v>
      </c>
      <c r="GJ75" s="66">
        <v>0</v>
      </c>
      <c r="GK75" s="66">
        <v>0</v>
      </c>
      <c r="GL75" s="66">
        <v>0</v>
      </c>
      <c r="GM75" s="66">
        <v>0</v>
      </c>
      <c r="GN75" s="66"/>
      <c r="GO75" s="66"/>
      <c r="GP75" s="66">
        <v>0</v>
      </c>
      <c r="GQ75" s="66">
        <v>0</v>
      </c>
      <c r="GR75" s="66">
        <v>0</v>
      </c>
      <c r="GS75" s="66">
        <v>0</v>
      </c>
      <c r="GT75" s="66">
        <v>0</v>
      </c>
      <c r="GU75" s="66"/>
      <c r="GV75" s="66"/>
      <c r="GW75" s="66">
        <v>0</v>
      </c>
      <c r="GX75" s="66">
        <v>0</v>
      </c>
      <c r="GY75" s="66">
        <v>0</v>
      </c>
      <c r="GZ75" s="66">
        <v>6</v>
      </c>
      <c r="HA75" s="66">
        <v>0</v>
      </c>
      <c r="HB75" s="66"/>
      <c r="HC75" s="66"/>
      <c r="HD75" s="66">
        <v>0</v>
      </c>
      <c r="HE75" s="66">
        <v>0</v>
      </c>
      <c r="HF75" s="66">
        <v>0</v>
      </c>
      <c r="HG75" s="66">
        <v>0</v>
      </c>
      <c r="HH75" s="66">
        <v>0</v>
      </c>
      <c r="HI75" s="66"/>
      <c r="HJ75" s="66"/>
      <c r="HK75" s="66">
        <v>0</v>
      </c>
      <c r="HL75" s="66">
        <v>0</v>
      </c>
      <c r="HM75" s="66">
        <v>0</v>
      </c>
      <c r="HN75" s="66">
        <v>0</v>
      </c>
      <c r="HO75" s="66">
        <v>0</v>
      </c>
      <c r="HP75" s="66"/>
      <c r="HQ75" s="66"/>
      <c r="HR75" s="66">
        <v>0</v>
      </c>
      <c r="HS75" s="66">
        <v>0</v>
      </c>
      <c r="HT75" s="66">
        <v>0</v>
      </c>
      <c r="HU75" s="66">
        <v>0</v>
      </c>
      <c r="HV75" s="66">
        <v>0</v>
      </c>
      <c r="HW75" s="66"/>
      <c r="HX75" s="66"/>
      <c r="HY75" s="66">
        <v>0</v>
      </c>
      <c r="HZ75" s="66">
        <v>0</v>
      </c>
      <c r="IA75" s="66">
        <v>0</v>
      </c>
      <c r="IB75" s="66">
        <v>0</v>
      </c>
      <c r="IC75" s="66">
        <v>0</v>
      </c>
      <c r="ID75" s="66"/>
      <c r="IE75" s="66"/>
      <c r="IF75" s="66">
        <v>0</v>
      </c>
      <c r="IG75" s="66">
        <v>0</v>
      </c>
      <c r="IH75" s="66">
        <v>801</v>
      </c>
      <c r="II75" s="66">
        <v>0</v>
      </c>
      <c r="IJ75" s="66">
        <v>0</v>
      </c>
      <c r="IK75" s="66"/>
      <c r="IL75" s="66"/>
      <c r="IM75" s="66">
        <v>0</v>
      </c>
      <c r="IN75" s="66">
        <v>0</v>
      </c>
      <c r="IO75" s="66">
        <v>0</v>
      </c>
      <c r="IP75" s="66">
        <v>0</v>
      </c>
      <c r="IQ75" s="66">
        <v>0</v>
      </c>
      <c r="IR75" s="66"/>
      <c r="IS75" s="66"/>
      <c r="IT75" s="66">
        <v>0</v>
      </c>
      <c r="IU75" s="66">
        <v>0</v>
      </c>
      <c r="IV75" s="66">
        <v>0</v>
      </c>
      <c r="IW75" s="66">
        <v>0</v>
      </c>
      <c r="IX75" s="66">
        <v>0</v>
      </c>
      <c r="IY75" s="66">
        <v>0</v>
      </c>
      <c r="IZ75" s="66"/>
      <c r="JA75" s="66">
        <v>0</v>
      </c>
      <c r="JB75" s="66">
        <v>0</v>
      </c>
      <c r="JC75" s="66">
        <v>0</v>
      </c>
      <c r="JD75" s="66">
        <v>0</v>
      </c>
      <c r="JE75" s="66">
        <v>0</v>
      </c>
      <c r="JF75" s="66"/>
      <c r="JG75" s="66"/>
      <c r="JH75" s="66">
        <v>0</v>
      </c>
      <c r="JI75" s="66">
        <v>0</v>
      </c>
      <c r="JJ75" s="66">
        <v>0</v>
      </c>
      <c r="JK75" s="66">
        <v>0</v>
      </c>
      <c r="JL75" s="66">
        <v>0</v>
      </c>
      <c r="JM75" s="66"/>
      <c r="JN75" s="66"/>
      <c r="JO75" s="66">
        <v>0</v>
      </c>
      <c r="JP75" s="66">
        <v>0</v>
      </c>
      <c r="JQ75" s="66">
        <v>0</v>
      </c>
      <c r="JR75" s="66">
        <v>0</v>
      </c>
      <c r="JS75" s="66">
        <v>0</v>
      </c>
      <c r="JT75" s="66"/>
      <c r="JU75" s="66"/>
      <c r="JV75" s="66">
        <v>0</v>
      </c>
      <c r="JW75" s="66">
        <v>0</v>
      </c>
      <c r="JX75" s="66">
        <v>0</v>
      </c>
      <c r="JY75" s="66">
        <v>0</v>
      </c>
      <c r="JZ75" s="66">
        <v>0</v>
      </c>
      <c r="KA75" s="66"/>
      <c r="KB75" s="66"/>
      <c r="KC75" s="66">
        <v>0</v>
      </c>
      <c r="KD75" s="66">
        <v>0</v>
      </c>
      <c r="KE75" s="66">
        <v>0</v>
      </c>
      <c r="KF75" s="66">
        <v>0</v>
      </c>
      <c r="KG75" s="66">
        <v>0</v>
      </c>
      <c r="KH75" s="66"/>
      <c r="KI75" s="66"/>
      <c r="KJ75" s="66">
        <v>0</v>
      </c>
      <c r="KK75" s="66">
        <v>0</v>
      </c>
      <c r="KL75" s="66">
        <v>0</v>
      </c>
      <c r="KM75" s="66">
        <v>0</v>
      </c>
      <c r="KN75" s="1080"/>
      <c r="KO75" s="66">
        <v>0</v>
      </c>
      <c r="KP75" s="66">
        <v>0</v>
      </c>
      <c r="KQ75" s="66">
        <v>0</v>
      </c>
      <c r="KR75" s="66">
        <v>0</v>
      </c>
      <c r="KS75" s="66">
        <v>0</v>
      </c>
      <c r="KT75" s="66">
        <v>0</v>
      </c>
      <c r="KU75" s="66">
        <v>0</v>
      </c>
      <c r="KV75" s="66">
        <v>0</v>
      </c>
      <c r="KW75" s="66"/>
      <c r="KX75" s="66">
        <v>0</v>
      </c>
      <c r="KY75" s="66">
        <v>0</v>
      </c>
      <c r="KZ75" s="66">
        <v>0</v>
      </c>
      <c r="LA75" s="66">
        <v>0</v>
      </c>
      <c r="LB75" s="66">
        <v>0</v>
      </c>
      <c r="LC75" s="66"/>
      <c r="LD75" s="66"/>
      <c r="LE75" s="66">
        <v>0</v>
      </c>
      <c r="LF75" s="66">
        <v>0</v>
      </c>
      <c r="LG75" s="66">
        <v>0</v>
      </c>
      <c r="LH75" s="66">
        <v>0</v>
      </c>
      <c r="LI75" s="66">
        <v>0</v>
      </c>
      <c r="LJ75" s="66"/>
      <c r="LK75" s="66"/>
      <c r="LL75" s="66">
        <v>0</v>
      </c>
      <c r="LM75" s="1114"/>
      <c r="LN75" s="1114"/>
      <c r="LO75" s="1114"/>
      <c r="LP75" s="66">
        <v>0</v>
      </c>
      <c r="LQ75" s="66">
        <v>0</v>
      </c>
      <c r="LR75" s="66"/>
      <c r="LS75" s="66">
        <v>0</v>
      </c>
      <c r="LT75" s="66">
        <v>0</v>
      </c>
      <c r="LU75" s="1130"/>
      <c r="LV75" s="1130"/>
      <c r="LW75" s="66">
        <v>0</v>
      </c>
      <c r="LX75" s="66">
        <v>0</v>
      </c>
      <c r="LY75" s="556"/>
      <c r="LZ75" s="1140"/>
      <c r="MA75" s="1140"/>
      <c r="MB75" s="556">
        <v>0</v>
      </c>
      <c r="MC75" s="556">
        <v>0</v>
      </c>
      <c r="MD75" s="556">
        <v>0</v>
      </c>
      <c r="ME75" s="556"/>
      <c r="MF75" s="556"/>
      <c r="MG75" s="556">
        <v>0</v>
      </c>
      <c r="MH75" s="556">
        <v>0</v>
      </c>
      <c r="MI75" s="556">
        <v>0</v>
      </c>
      <c r="MJ75" s="556">
        <v>0</v>
      </c>
      <c r="MK75" s="556">
        <v>0</v>
      </c>
      <c r="ML75" s="556"/>
      <c r="MM75" s="556"/>
      <c r="MN75" s="556">
        <v>0</v>
      </c>
      <c r="MO75" s="556">
        <v>1025</v>
      </c>
      <c r="MP75" s="556">
        <v>0</v>
      </c>
      <c r="MQ75" s="556">
        <v>0</v>
      </c>
      <c r="MR75" s="556">
        <v>0</v>
      </c>
      <c r="MS75" s="556"/>
      <c r="MT75" s="556"/>
      <c r="MU75" s="556">
        <v>0</v>
      </c>
      <c r="MV75" s="556">
        <v>0</v>
      </c>
      <c r="MW75" s="556">
        <v>0</v>
      </c>
      <c r="MX75" s="556">
        <v>0</v>
      </c>
      <c r="MY75" s="556">
        <v>0</v>
      </c>
      <c r="MZ75" s="556"/>
      <c r="NA75" s="556"/>
    </row>
    <row r="76" spans="1:365" ht="15" customHeight="1">
      <c r="A76" s="67" t="s">
        <v>1205</v>
      </c>
      <c r="B76" s="66">
        <v>0</v>
      </c>
      <c r="C76" s="66">
        <v>0</v>
      </c>
      <c r="D76" s="66">
        <v>0</v>
      </c>
      <c r="E76" s="66">
        <v>0</v>
      </c>
      <c r="F76" s="66">
        <v>0</v>
      </c>
      <c r="G76" s="66"/>
      <c r="H76" s="66"/>
      <c r="I76" s="66">
        <v>0</v>
      </c>
      <c r="J76" s="66">
        <v>0</v>
      </c>
      <c r="K76" s="66">
        <v>0</v>
      </c>
      <c r="L76" s="66">
        <v>0</v>
      </c>
      <c r="M76" s="66">
        <v>0</v>
      </c>
      <c r="N76" s="66"/>
      <c r="O76" s="66"/>
      <c r="P76" s="66">
        <v>0</v>
      </c>
      <c r="Q76" s="66">
        <v>0</v>
      </c>
      <c r="R76" s="66">
        <v>0</v>
      </c>
      <c r="S76" s="66">
        <v>0</v>
      </c>
      <c r="T76" s="66">
        <v>0</v>
      </c>
      <c r="U76" s="66"/>
      <c r="V76" s="66"/>
      <c r="W76" s="66">
        <v>0</v>
      </c>
      <c r="X76" s="66">
        <v>86</v>
      </c>
      <c r="Y76" s="66">
        <v>255</v>
      </c>
      <c r="Z76" s="66">
        <v>0</v>
      </c>
      <c r="AA76" s="66">
        <v>25</v>
      </c>
      <c r="AB76" s="66"/>
      <c r="AC76" s="66"/>
      <c r="AD76" s="66">
        <v>0</v>
      </c>
      <c r="AE76" s="66">
        <v>86</v>
      </c>
      <c r="AF76" s="66">
        <v>42</v>
      </c>
      <c r="AG76" s="66">
        <v>0</v>
      </c>
      <c r="AH76" s="66">
        <v>11</v>
      </c>
      <c r="AI76" s="66"/>
      <c r="AJ76" s="66"/>
      <c r="AK76" s="66">
        <v>0</v>
      </c>
      <c r="AL76" s="66">
        <v>533</v>
      </c>
      <c r="AM76" s="66">
        <v>0</v>
      </c>
      <c r="AN76" s="66">
        <v>0</v>
      </c>
      <c r="AO76" s="66">
        <v>0</v>
      </c>
      <c r="AP76" s="66"/>
      <c r="AQ76" s="66"/>
      <c r="AR76" s="66">
        <v>0</v>
      </c>
      <c r="AS76" s="66">
        <v>0</v>
      </c>
      <c r="AT76" s="66">
        <v>278</v>
      </c>
      <c r="AU76" s="66">
        <v>996</v>
      </c>
      <c r="AV76" s="66">
        <v>433</v>
      </c>
      <c r="AW76" s="66"/>
      <c r="AX76" s="66"/>
      <c r="AY76" s="66">
        <v>571</v>
      </c>
      <c r="AZ76" s="66">
        <v>387</v>
      </c>
      <c r="BA76" s="66">
        <v>1</v>
      </c>
      <c r="BB76" s="66">
        <v>5</v>
      </c>
      <c r="BC76" s="66">
        <v>0</v>
      </c>
      <c r="BD76" s="66"/>
      <c r="BE76" s="66"/>
      <c r="BF76" s="66"/>
      <c r="BG76" s="66">
        <v>0</v>
      </c>
      <c r="BH76" s="66">
        <v>0</v>
      </c>
      <c r="BI76" s="66">
        <v>67</v>
      </c>
      <c r="BJ76" s="66">
        <v>287</v>
      </c>
      <c r="BK76" s="66"/>
      <c r="BL76" s="66"/>
      <c r="BM76" s="66">
        <v>0</v>
      </c>
      <c r="BN76" s="66">
        <v>0</v>
      </c>
      <c r="BO76" s="66">
        <v>25</v>
      </c>
      <c r="BP76" s="66">
        <v>0</v>
      </c>
      <c r="BQ76" s="66">
        <v>0</v>
      </c>
      <c r="BR76" s="66"/>
      <c r="BS76" s="66"/>
      <c r="BT76" s="66">
        <v>482</v>
      </c>
      <c r="BU76" s="66">
        <v>0</v>
      </c>
      <c r="BV76" s="66">
        <v>34</v>
      </c>
      <c r="BW76" s="66">
        <v>0</v>
      </c>
      <c r="BX76" s="66">
        <v>0</v>
      </c>
      <c r="BY76" s="66"/>
      <c r="BZ76" s="66"/>
      <c r="CA76" s="66">
        <v>0</v>
      </c>
      <c r="CB76" s="66">
        <v>0</v>
      </c>
      <c r="CC76" s="66">
        <v>0</v>
      </c>
      <c r="CD76" s="66">
        <v>289</v>
      </c>
      <c r="CE76" s="66">
        <v>0</v>
      </c>
      <c r="CF76" s="66">
        <v>178</v>
      </c>
      <c r="CG76" s="66"/>
      <c r="CH76" s="66">
        <v>0</v>
      </c>
      <c r="CI76" s="66">
        <v>623</v>
      </c>
      <c r="CJ76" s="66">
        <v>604</v>
      </c>
      <c r="CK76" s="66">
        <v>0</v>
      </c>
      <c r="CL76" s="66">
        <v>1</v>
      </c>
      <c r="CM76" s="66">
        <v>0</v>
      </c>
      <c r="CN76" s="66"/>
      <c r="CO76" s="66">
        <v>0</v>
      </c>
      <c r="CP76" s="66">
        <v>0</v>
      </c>
      <c r="CQ76" s="66">
        <v>0</v>
      </c>
      <c r="CR76" s="66">
        <v>0</v>
      </c>
      <c r="CS76" s="66">
        <v>0</v>
      </c>
      <c r="CT76" s="66"/>
      <c r="CU76" s="66"/>
      <c r="CV76" s="66"/>
      <c r="CW76" s="66">
        <v>613</v>
      </c>
      <c r="CX76" s="66">
        <v>0</v>
      </c>
      <c r="CY76" s="66">
        <v>0</v>
      </c>
      <c r="CZ76" s="66">
        <v>0</v>
      </c>
      <c r="DA76" s="66"/>
      <c r="DB76" s="66"/>
      <c r="DC76" s="66">
        <v>0</v>
      </c>
      <c r="DD76" s="66">
        <v>115</v>
      </c>
      <c r="DE76" s="66">
        <v>0</v>
      </c>
      <c r="DF76" s="66">
        <v>0</v>
      </c>
      <c r="DG76" s="66">
        <v>0</v>
      </c>
      <c r="DH76" s="66"/>
      <c r="DI76" s="66"/>
      <c r="DJ76" s="66">
        <v>251</v>
      </c>
      <c r="DK76" s="66">
        <v>0</v>
      </c>
      <c r="DL76" s="66">
        <v>0</v>
      </c>
      <c r="DM76" s="66">
        <v>0</v>
      </c>
      <c r="DN76" s="66">
        <v>0</v>
      </c>
      <c r="DO76" s="66"/>
      <c r="DP76" s="66"/>
      <c r="DQ76" s="66">
        <v>369</v>
      </c>
      <c r="DR76" s="66">
        <v>0</v>
      </c>
      <c r="DS76" s="66">
        <v>49</v>
      </c>
      <c r="DT76" s="66">
        <v>308</v>
      </c>
      <c r="DU76" s="66">
        <v>315</v>
      </c>
      <c r="DV76" s="66"/>
      <c r="DW76" s="66"/>
      <c r="DX76" s="66">
        <v>0</v>
      </c>
      <c r="DY76" s="66">
        <v>39</v>
      </c>
      <c r="DZ76" s="66">
        <v>0</v>
      </c>
      <c r="EA76" s="66">
        <v>221</v>
      </c>
      <c r="EB76" s="66">
        <v>0</v>
      </c>
      <c r="EC76" s="66"/>
      <c r="ED76" s="66"/>
      <c r="EE76" s="66"/>
      <c r="EF76" s="66">
        <v>357</v>
      </c>
      <c r="EG76" s="66">
        <v>320</v>
      </c>
      <c r="EH76" s="66">
        <v>336</v>
      </c>
      <c r="EI76" s="66">
        <v>0</v>
      </c>
      <c r="EJ76" s="66"/>
      <c r="EK76" s="66"/>
      <c r="EL76" s="66">
        <v>0</v>
      </c>
      <c r="EM76" s="66">
        <v>0</v>
      </c>
      <c r="EN76" s="66">
        <v>247</v>
      </c>
      <c r="EO76" s="66">
        <v>0</v>
      </c>
      <c r="EP76" s="66">
        <v>0</v>
      </c>
      <c r="EQ76" s="66"/>
      <c r="ER76" s="66"/>
      <c r="ES76" s="66">
        <v>0</v>
      </c>
      <c r="ET76" s="66">
        <v>0</v>
      </c>
      <c r="EU76" s="66">
        <v>242</v>
      </c>
      <c r="EV76" s="66">
        <v>0</v>
      </c>
      <c r="EW76" s="66">
        <v>0</v>
      </c>
      <c r="EX76" s="66"/>
      <c r="EY76" s="66"/>
      <c r="EZ76" s="66">
        <v>203</v>
      </c>
      <c r="FA76" s="66">
        <v>143</v>
      </c>
      <c r="FB76" s="66">
        <v>0</v>
      </c>
      <c r="FC76" s="66">
        <v>0</v>
      </c>
      <c r="FD76" s="66">
        <v>116</v>
      </c>
      <c r="FE76" s="66">
        <v>0</v>
      </c>
      <c r="FF76" s="66"/>
      <c r="FG76" s="66">
        <v>0</v>
      </c>
      <c r="FH76" s="66">
        <v>64</v>
      </c>
      <c r="FI76" s="66">
        <v>0</v>
      </c>
      <c r="FJ76" s="66">
        <v>53</v>
      </c>
      <c r="FK76" s="66">
        <v>166</v>
      </c>
      <c r="FL76" s="66"/>
      <c r="FM76" s="66"/>
      <c r="FN76" s="66">
        <v>245</v>
      </c>
      <c r="FO76" s="66">
        <v>275</v>
      </c>
      <c r="FP76" s="66">
        <v>226</v>
      </c>
      <c r="FQ76" s="66">
        <v>0</v>
      </c>
      <c r="FR76" s="66">
        <v>18</v>
      </c>
      <c r="FS76" s="66"/>
      <c r="FT76" s="66"/>
      <c r="FU76" s="66">
        <v>42</v>
      </c>
      <c r="FV76" s="66">
        <v>327</v>
      </c>
      <c r="FW76" s="66">
        <v>439</v>
      </c>
      <c r="FX76" s="66">
        <v>0</v>
      </c>
      <c r="FY76" s="66">
        <v>0</v>
      </c>
      <c r="FZ76" s="66"/>
      <c r="GA76" s="66"/>
      <c r="GB76" s="66">
        <v>0</v>
      </c>
      <c r="GC76" s="66">
        <v>645</v>
      </c>
      <c r="GD76" s="66">
        <v>232</v>
      </c>
      <c r="GE76" s="66">
        <v>0</v>
      </c>
      <c r="GF76" s="66">
        <v>137</v>
      </c>
      <c r="GG76" s="66"/>
      <c r="GH76" s="66"/>
      <c r="GI76" s="66">
        <v>0</v>
      </c>
      <c r="GJ76" s="66">
        <v>0</v>
      </c>
      <c r="GK76" s="66">
        <v>0</v>
      </c>
      <c r="GL76" s="66">
        <v>0</v>
      </c>
      <c r="GM76" s="66">
        <v>0</v>
      </c>
      <c r="GN76" s="66"/>
      <c r="GO76" s="66"/>
      <c r="GP76" s="66">
        <v>213</v>
      </c>
      <c r="GQ76" s="66">
        <v>0</v>
      </c>
      <c r="GR76" s="66">
        <v>373</v>
      </c>
      <c r="GS76" s="66">
        <v>283</v>
      </c>
      <c r="GT76" s="66">
        <v>0</v>
      </c>
      <c r="GU76" s="66"/>
      <c r="GV76" s="66"/>
      <c r="GW76" s="66">
        <v>0</v>
      </c>
      <c r="GX76" s="66">
        <v>0</v>
      </c>
      <c r="GY76" s="66">
        <v>0</v>
      </c>
      <c r="GZ76" s="66">
        <v>0</v>
      </c>
      <c r="HA76" s="66">
        <v>0</v>
      </c>
      <c r="HB76" s="66"/>
      <c r="HC76" s="66"/>
      <c r="HD76" s="66">
        <v>0</v>
      </c>
      <c r="HE76" s="66">
        <v>0</v>
      </c>
      <c r="HF76" s="66">
        <v>0</v>
      </c>
      <c r="HG76" s="66">
        <v>667</v>
      </c>
      <c r="HH76" s="66">
        <v>621</v>
      </c>
      <c r="HI76" s="66"/>
      <c r="HJ76" s="66"/>
      <c r="HK76" s="66">
        <v>322</v>
      </c>
      <c r="HL76" s="66">
        <v>528</v>
      </c>
      <c r="HM76" s="66">
        <v>312</v>
      </c>
      <c r="HN76" s="66">
        <v>693</v>
      </c>
      <c r="HO76" s="66">
        <v>202</v>
      </c>
      <c r="HP76" s="66"/>
      <c r="HQ76" s="66"/>
      <c r="HR76" s="66">
        <v>664</v>
      </c>
      <c r="HS76" s="66">
        <v>1528</v>
      </c>
      <c r="HT76" s="66">
        <v>807</v>
      </c>
      <c r="HU76" s="66">
        <v>0</v>
      </c>
      <c r="HV76" s="66">
        <v>0</v>
      </c>
      <c r="HW76" s="66"/>
      <c r="HX76" s="66"/>
      <c r="HY76" s="66">
        <v>0</v>
      </c>
      <c r="HZ76" s="66">
        <v>311</v>
      </c>
      <c r="IA76" s="66">
        <v>25</v>
      </c>
      <c r="IB76" s="66">
        <v>0</v>
      </c>
      <c r="IC76" s="66">
        <v>111</v>
      </c>
      <c r="ID76" s="66"/>
      <c r="IE76" s="66"/>
      <c r="IF76" s="66">
        <v>172</v>
      </c>
      <c r="IG76" s="66">
        <v>0</v>
      </c>
      <c r="IH76" s="66">
        <v>394</v>
      </c>
      <c r="II76" s="66">
        <v>356</v>
      </c>
      <c r="IJ76" s="66">
        <v>201</v>
      </c>
      <c r="IK76" s="66"/>
      <c r="IL76" s="66"/>
      <c r="IM76" s="66">
        <v>310</v>
      </c>
      <c r="IN76" s="66">
        <v>122</v>
      </c>
      <c r="IO76" s="66">
        <v>31</v>
      </c>
      <c r="IP76" s="66">
        <v>41</v>
      </c>
      <c r="IQ76" s="66">
        <v>0</v>
      </c>
      <c r="IR76" s="66"/>
      <c r="IS76" s="66"/>
      <c r="IT76" s="66">
        <v>30</v>
      </c>
      <c r="IU76" s="66">
        <v>153</v>
      </c>
      <c r="IV76" s="66">
        <v>331</v>
      </c>
      <c r="IW76" s="66">
        <v>930</v>
      </c>
      <c r="IX76" s="66">
        <v>235</v>
      </c>
      <c r="IY76" s="66">
        <v>0</v>
      </c>
      <c r="IZ76" s="66"/>
      <c r="JA76" s="66">
        <v>0</v>
      </c>
      <c r="JB76" s="66">
        <v>1358</v>
      </c>
      <c r="JC76" s="66">
        <v>82</v>
      </c>
      <c r="JD76" s="66">
        <v>511</v>
      </c>
      <c r="JE76" s="66">
        <v>258</v>
      </c>
      <c r="JF76" s="66"/>
      <c r="JG76" s="66"/>
      <c r="JH76" s="66">
        <v>1125</v>
      </c>
      <c r="JI76" s="66">
        <v>601</v>
      </c>
      <c r="JJ76" s="66">
        <v>2060</v>
      </c>
      <c r="JK76" s="66">
        <v>539</v>
      </c>
      <c r="JL76" s="66">
        <v>572</v>
      </c>
      <c r="JM76" s="66"/>
      <c r="JN76" s="66"/>
      <c r="JO76" s="66">
        <v>0</v>
      </c>
      <c r="JP76" s="66">
        <v>237</v>
      </c>
      <c r="JQ76" s="66">
        <v>633</v>
      </c>
      <c r="JR76" s="66">
        <v>1095</v>
      </c>
      <c r="JS76" s="66">
        <v>1010</v>
      </c>
      <c r="JT76" s="66"/>
      <c r="JU76" s="66"/>
      <c r="JV76" s="66">
        <v>0</v>
      </c>
      <c r="JW76" s="66">
        <v>0</v>
      </c>
      <c r="JX76" s="66">
        <v>0</v>
      </c>
      <c r="JY76" s="66">
        <v>355</v>
      </c>
      <c r="JZ76" s="66">
        <v>0</v>
      </c>
      <c r="KA76" s="66"/>
      <c r="KB76" s="66"/>
      <c r="KC76" s="66">
        <v>0</v>
      </c>
      <c r="KD76" s="66">
        <v>0</v>
      </c>
      <c r="KE76" s="66">
        <v>0</v>
      </c>
      <c r="KF76" s="66">
        <v>0</v>
      </c>
      <c r="KG76" s="66">
        <v>0</v>
      </c>
      <c r="KH76" s="66"/>
      <c r="KI76" s="66"/>
      <c r="KJ76" s="66">
        <v>0</v>
      </c>
      <c r="KK76" s="66">
        <v>0</v>
      </c>
      <c r="KL76" s="66">
        <v>0</v>
      </c>
      <c r="KM76" s="66">
        <v>0</v>
      </c>
      <c r="KN76" s="1080"/>
      <c r="KO76" s="66">
        <v>0</v>
      </c>
      <c r="KP76" s="66">
        <v>0</v>
      </c>
      <c r="KQ76" s="66">
        <v>0</v>
      </c>
      <c r="KR76" s="66">
        <v>0</v>
      </c>
      <c r="KS76" s="66">
        <v>0</v>
      </c>
      <c r="KT76" s="66">
        <v>0</v>
      </c>
      <c r="KU76" s="66">
        <v>0</v>
      </c>
      <c r="KV76" s="66">
        <v>0</v>
      </c>
      <c r="KW76" s="66"/>
      <c r="KX76" s="66">
        <v>0</v>
      </c>
      <c r="KY76" s="66">
        <v>0</v>
      </c>
      <c r="KZ76" s="66">
        <v>1149</v>
      </c>
      <c r="LA76" s="66">
        <v>653</v>
      </c>
      <c r="LB76" s="66">
        <v>521</v>
      </c>
      <c r="LC76" s="66"/>
      <c r="LD76" s="66"/>
      <c r="LE76" s="66">
        <v>0</v>
      </c>
      <c r="LF76" s="66">
        <v>896</v>
      </c>
      <c r="LG76" s="66">
        <v>0</v>
      </c>
      <c r="LH76" s="66">
        <v>0</v>
      </c>
      <c r="LI76" s="66">
        <v>185</v>
      </c>
      <c r="LJ76" s="66"/>
      <c r="LK76" s="66"/>
      <c r="LL76" s="66">
        <v>0</v>
      </c>
      <c r="LM76" s="1114"/>
      <c r="LN76" s="1114"/>
      <c r="LO76" s="1114"/>
      <c r="LP76" s="66">
        <v>0</v>
      </c>
      <c r="LQ76" s="66">
        <v>0</v>
      </c>
      <c r="LR76" s="66"/>
      <c r="LS76" s="66">
        <v>0</v>
      </c>
      <c r="LT76" s="66">
        <v>83</v>
      </c>
      <c r="LU76" s="1130"/>
      <c r="LV76" s="1130"/>
      <c r="LW76" s="66">
        <v>775</v>
      </c>
      <c r="LX76" s="66">
        <v>1087</v>
      </c>
      <c r="LY76" s="556"/>
      <c r="LZ76" s="1140"/>
      <c r="MA76" s="1140"/>
      <c r="MB76" s="556">
        <v>0</v>
      </c>
      <c r="MC76" s="556">
        <v>1019</v>
      </c>
      <c r="MD76" s="556">
        <v>173</v>
      </c>
      <c r="ME76" s="556"/>
      <c r="MF76" s="556"/>
      <c r="MG76" s="556">
        <v>647</v>
      </c>
      <c r="MH76" s="556">
        <v>0</v>
      </c>
      <c r="MI76" s="556">
        <v>374</v>
      </c>
      <c r="MJ76" s="556">
        <v>263</v>
      </c>
      <c r="MK76" s="556">
        <v>560</v>
      </c>
      <c r="ML76" s="556"/>
      <c r="MM76" s="556"/>
      <c r="MN76" s="556">
        <v>299</v>
      </c>
      <c r="MO76" s="556">
        <v>435</v>
      </c>
      <c r="MP76" s="556">
        <v>0</v>
      </c>
      <c r="MQ76" s="556">
        <v>353</v>
      </c>
      <c r="MR76" s="556">
        <v>0</v>
      </c>
      <c r="MS76" s="556"/>
      <c r="MT76" s="556"/>
      <c r="MU76" s="556">
        <v>0</v>
      </c>
      <c r="MV76" s="556">
        <v>0</v>
      </c>
      <c r="MW76" s="556">
        <v>76</v>
      </c>
      <c r="MX76" s="556">
        <v>0</v>
      </c>
      <c r="MY76" s="556">
        <v>10</v>
      </c>
      <c r="MZ76" s="556"/>
      <c r="NA76" s="556"/>
    </row>
    <row r="77" spans="1:365" ht="15" customHeight="1">
      <c r="A77" s="67" t="s">
        <v>1206</v>
      </c>
      <c r="B77" s="66">
        <v>0</v>
      </c>
      <c r="C77" s="66">
        <v>0</v>
      </c>
      <c r="D77" s="66">
        <v>0</v>
      </c>
      <c r="E77" s="66">
        <v>313</v>
      </c>
      <c r="F77" s="66">
        <v>317</v>
      </c>
      <c r="G77" s="66"/>
      <c r="H77" s="66"/>
      <c r="I77" s="66">
        <v>0</v>
      </c>
      <c r="J77" s="66">
        <v>689</v>
      </c>
      <c r="K77" s="66">
        <v>1148</v>
      </c>
      <c r="L77" s="66">
        <v>867</v>
      </c>
      <c r="M77" s="66">
        <v>498</v>
      </c>
      <c r="N77" s="66"/>
      <c r="O77" s="66"/>
      <c r="P77" s="66">
        <v>0</v>
      </c>
      <c r="Q77" s="66">
        <v>0</v>
      </c>
      <c r="R77" s="66">
        <v>517</v>
      </c>
      <c r="S77" s="66">
        <v>1402</v>
      </c>
      <c r="T77" s="66">
        <v>1428</v>
      </c>
      <c r="U77" s="66"/>
      <c r="V77" s="66"/>
      <c r="W77" s="66">
        <v>0</v>
      </c>
      <c r="X77" s="66">
        <v>109</v>
      </c>
      <c r="Y77" s="66">
        <v>1</v>
      </c>
      <c r="Z77" s="66">
        <v>204</v>
      </c>
      <c r="AA77" s="66">
        <v>0</v>
      </c>
      <c r="AB77" s="66"/>
      <c r="AC77" s="66"/>
      <c r="AD77" s="66">
        <v>0</v>
      </c>
      <c r="AE77" s="66">
        <v>0</v>
      </c>
      <c r="AF77" s="66">
        <v>0</v>
      </c>
      <c r="AG77" s="66">
        <v>0</v>
      </c>
      <c r="AH77" s="66">
        <v>1668</v>
      </c>
      <c r="AI77" s="66"/>
      <c r="AJ77" s="66"/>
      <c r="AK77" s="66">
        <v>1</v>
      </c>
      <c r="AL77" s="66">
        <v>11</v>
      </c>
      <c r="AM77" s="66">
        <v>0</v>
      </c>
      <c r="AN77" s="66">
        <v>0</v>
      </c>
      <c r="AO77" s="66">
        <v>0</v>
      </c>
      <c r="AP77" s="66"/>
      <c r="AQ77" s="66"/>
      <c r="AR77" s="66">
        <v>0</v>
      </c>
      <c r="AS77" s="66">
        <v>0</v>
      </c>
      <c r="AT77" s="66">
        <v>367</v>
      </c>
      <c r="AU77" s="66">
        <v>2266</v>
      </c>
      <c r="AV77" s="66">
        <v>0</v>
      </c>
      <c r="AW77" s="66"/>
      <c r="AX77" s="66"/>
      <c r="AY77" s="66">
        <v>514</v>
      </c>
      <c r="AZ77" s="66">
        <v>127</v>
      </c>
      <c r="BA77" s="66">
        <v>5</v>
      </c>
      <c r="BB77" s="66">
        <v>0</v>
      </c>
      <c r="BC77" s="66">
        <v>466</v>
      </c>
      <c r="BD77" s="66"/>
      <c r="BE77" s="66"/>
      <c r="BF77" s="66"/>
      <c r="BG77" s="66">
        <v>0</v>
      </c>
      <c r="BH77" s="66">
        <v>0</v>
      </c>
      <c r="BI77" s="66">
        <v>0</v>
      </c>
      <c r="BJ77" s="66">
        <v>664</v>
      </c>
      <c r="BK77" s="66"/>
      <c r="BL77" s="66"/>
      <c r="BM77" s="66">
        <v>660</v>
      </c>
      <c r="BN77" s="66">
        <v>0</v>
      </c>
      <c r="BO77" s="66">
        <v>301</v>
      </c>
      <c r="BP77" s="66">
        <v>263</v>
      </c>
      <c r="BQ77" s="66">
        <v>0</v>
      </c>
      <c r="BR77" s="66"/>
      <c r="BS77" s="66"/>
      <c r="BT77" s="66">
        <v>147</v>
      </c>
      <c r="BU77" s="66">
        <v>0</v>
      </c>
      <c r="BV77" s="66">
        <v>14</v>
      </c>
      <c r="BW77" s="66">
        <v>0</v>
      </c>
      <c r="BX77" s="66">
        <v>202</v>
      </c>
      <c r="BY77" s="66"/>
      <c r="BZ77" s="66"/>
      <c r="CA77" s="66">
        <v>1</v>
      </c>
      <c r="CB77" s="66">
        <v>1</v>
      </c>
      <c r="CC77" s="66">
        <v>1995</v>
      </c>
      <c r="CD77" s="66">
        <v>694</v>
      </c>
      <c r="CE77" s="66">
        <v>679</v>
      </c>
      <c r="CF77" s="66">
        <v>1</v>
      </c>
      <c r="CG77" s="66"/>
      <c r="CH77" s="66">
        <v>1</v>
      </c>
      <c r="CI77" s="66">
        <v>733</v>
      </c>
      <c r="CJ77" s="66">
        <v>2584</v>
      </c>
      <c r="CK77" s="66">
        <v>2470</v>
      </c>
      <c r="CL77" s="66">
        <v>1199</v>
      </c>
      <c r="CM77" s="66">
        <v>513</v>
      </c>
      <c r="CN77" s="66"/>
      <c r="CO77" s="66">
        <v>509</v>
      </c>
      <c r="CP77" s="66">
        <v>444</v>
      </c>
      <c r="CQ77" s="66">
        <v>1</v>
      </c>
      <c r="CR77" s="66">
        <v>0</v>
      </c>
      <c r="CS77" s="66">
        <v>0</v>
      </c>
      <c r="CT77" s="66"/>
      <c r="CU77" s="66"/>
      <c r="CV77" s="66"/>
      <c r="CW77" s="66">
        <v>99</v>
      </c>
      <c r="CX77" s="66">
        <v>95</v>
      </c>
      <c r="CY77" s="66">
        <v>0</v>
      </c>
      <c r="CZ77" s="66">
        <v>0</v>
      </c>
      <c r="DA77" s="66"/>
      <c r="DB77" s="66"/>
      <c r="DC77" s="66">
        <v>0</v>
      </c>
      <c r="DD77" s="66">
        <v>1</v>
      </c>
      <c r="DE77" s="66">
        <v>0</v>
      </c>
      <c r="DF77" s="66">
        <v>0</v>
      </c>
      <c r="DG77" s="66">
        <v>0</v>
      </c>
      <c r="DH77" s="66"/>
      <c r="DI77" s="66"/>
      <c r="DJ77" s="66">
        <v>267</v>
      </c>
      <c r="DK77" s="66">
        <v>0</v>
      </c>
      <c r="DL77" s="66">
        <v>744</v>
      </c>
      <c r="DM77" s="66">
        <v>375</v>
      </c>
      <c r="DN77" s="66">
        <v>802</v>
      </c>
      <c r="DO77" s="66"/>
      <c r="DP77" s="66"/>
      <c r="DQ77" s="66">
        <v>176</v>
      </c>
      <c r="DR77" s="66">
        <v>0</v>
      </c>
      <c r="DS77" s="66">
        <v>38</v>
      </c>
      <c r="DT77" s="66">
        <v>1028</v>
      </c>
      <c r="DU77" s="66">
        <v>746</v>
      </c>
      <c r="DV77" s="66"/>
      <c r="DW77" s="66"/>
      <c r="DX77" s="66">
        <v>1</v>
      </c>
      <c r="DY77" s="66">
        <v>618</v>
      </c>
      <c r="DZ77" s="66">
        <v>214</v>
      </c>
      <c r="EA77" s="66">
        <v>4</v>
      </c>
      <c r="EB77" s="66">
        <v>764</v>
      </c>
      <c r="EC77" s="66"/>
      <c r="ED77" s="66"/>
      <c r="EE77" s="66"/>
      <c r="EF77" s="66">
        <v>1002</v>
      </c>
      <c r="EG77" s="66">
        <v>1402</v>
      </c>
      <c r="EH77" s="66">
        <v>16</v>
      </c>
      <c r="EI77" s="66">
        <v>210</v>
      </c>
      <c r="EJ77" s="66"/>
      <c r="EK77" s="66"/>
      <c r="EL77" s="66">
        <v>19</v>
      </c>
      <c r="EM77" s="66">
        <v>48</v>
      </c>
      <c r="EN77" s="66">
        <v>1490</v>
      </c>
      <c r="EO77" s="66">
        <v>708</v>
      </c>
      <c r="EP77" s="66">
        <v>119</v>
      </c>
      <c r="EQ77" s="66"/>
      <c r="ER77" s="66"/>
      <c r="ES77" s="66">
        <v>119</v>
      </c>
      <c r="ET77" s="66">
        <v>708</v>
      </c>
      <c r="EU77" s="66">
        <v>7343</v>
      </c>
      <c r="EV77" s="66">
        <v>6461</v>
      </c>
      <c r="EW77" s="66">
        <v>5663</v>
      </c>
      <c r="EX77" s="66"/>
      <c r="EY77" s="66"/>
      <c r="EZ77" s="66">
        <v>3622</v>
      </c>
      <c r="FA77" s="66">
        <v>5251</v>
      </c>
      <c r="FB77" s="66">
        <v>4897</v>
      </c>
      <c r="FC77" s="66">
        <v>4913</v>
      </c>
      <c r="FD77" s="66">
        <v>5797</v>
      </c>
      <c r="FE77" s="66">
        <v>4975</v>
      </c>
      <c r="FF77" s="66"/>
      <c r="FG77" s="66">
        <v>4548</v>
      </c>
      <c r="FH77" s="66">
        <v>2699</v>
      </c>
      <c r="FI77" s="66">
        <v>4346</v>
      </c>
      <c r="FJ77" s="66">
        <v>3554</v>
      </c>
      <c r="FK77" s="66">
        <v>9231</v>
      </c>
      <c r="FL77" s="66"/>
      <c r="FM77" s="66"/>
      <c r="FN77" s="66">
        <v>6841</v>
      </c>
      <c r="FO77" s="66">
        <v>5604</v>
      </c>
      <c r="FP77" s="66">
        <v>4529</v>
      </c>
      <c r="FQ77" s="66">
        <v>6306</v>
      </c>
      <c r="FR77" s="66">
        <v>5981</v>
      </c>
      <c r="FS77" s="66"/>
      <c r="FT77" s="66"/>
      <c r="FU77" s="66">
        <v>4402</v>
      </c>
      <c r="FV77" s="66">
        <v>3865</v>
      </c>
      <c r="FW77" s="66">
        <v>2740</v>
      </c>
      <c r="FX77" s="66">
        <v>1172</v>
      </c>
      <c r="FY77" s="66">
        <v>28</v>
      </c>
      <c r="FZ77" s="66"/>
      <c r="GA77" s="66"/>
      <c r="GB77" s="66">
        <v>828</v>
      </c>
      <c r="GC77" s="66">
        <v>178</v>
      </c>
      <c r="GD77" s="66">
        <v>827</v>
      </c>
      <c r="GE77" s="66">
        <v>9</v>
      </c>
      <c r="GF77" s="66">
        <v>913</v>
      </c>
      <c r="GG77" s="66"/>
      <c r="GH77" s="66"/>
      <c r="GI77" s="66">
        <v>4103</v>
      </c>
      <c r="GJ77" s="66">
        <v>3079</v>
      </c>
      <c r="GK77" s="66">
        <v>3365</v>
      </c>
      <c r="GL77" s="66">
        <v>2389</v>
      </c>
      <c r="GM77" s="66">
        <v>2784</v>
      </c>
      <c r="GN77" s="66"/>
      <c r="GO77" s="66"/>
      <c r="GP77" s="66">
        <v>2754</v>
      </c>
      <c r="GQ77" s="66">
        <v>2153</v>
      </c>
      <c r="GR77" s="66">
        <v>2274</v>
      </c>
      <c r="GS77" s="66">
        <v>1625</v>
      </c>
      <c r="GT77" s="66">
        <v>1764</v>
      </c>
      <c r="GU77" s="66"/>
      <c r="GV77" s="66"/>
      <c r="GW77" s="66">
        <v>1766</v>
      </c>
      <c r="GX77" s="66">
        <v>1767</v>
      </c>
      <c r="GY77" s="66">
        <v>1550</v>
      </c>
      <c r="GZ77" s="66">
        <v>467</v>
      </c>
      <c r="HA77" s="66">
        <v>1067</v>
      </c>
      <c r="HB77" s="66"/>
      <c r="HC77" s="66"/>
      <c r="HD77" s="66">
        <v>2217</v>
      </c>
      <c r="HE77" s="66">
        <v>1949</v>
      </c>
      <c r="HF77" s="66">
        <v>6958</v>
      </c>
      <c r="HG77" s="66">
        <v>7714</v>
      </c>
      <c r="HH77" s="66">
        <v>7093</v>
      </c>
      <c r="HI77" s="66"/>
      <c r="HJ77" s="66"/>
      <c r="HK77" s="66">
        <v>5950</v>
      </c>
      <c r="HL77" s="66">
        <v>6047</v>
      </c>
      <c r="HM77" s="66">
        <v>5461</v>
      </c>
      <c r="HN77" s="66">
        <v>3937</v>
      </c>
      <c r="HO77" s="66">
        <v>4196</v>
      </c>
      <c r="HP77" s="66"/>
      <c r="HQ77" s="66"/>
      <c r="HR77" s="66">
        <v>2725</v>
      </c>
      <c r="HS77" s="66">
        <v>2209</v>
      </c>
      <c r="HT77" s="66">
        <v>1779</v>
      </c>
      <c r="HU77" s="66">
        <v>1222</v>
      </c>
      <c r="HV77" s="66">
        <v>3009</v>
      </c>
      <c r="HW77" s="66"/>
      <c r="HX77" s="66"/>
      <c r="HY77" s="66">
        <v>2562</v>
      </c>
      <c r="HZ77" s="66">
        <v>2443</v>
      </c>
      <c r="IA77" s="66">
        <v>2339</v>
      </c>
      <c r="IB77" s="66">
        <v>1543</v>
      </c>
      <c r="IC77" s="66">
        <v>1892</v>
      </c>
      <c r="ID77" s="66"/>
      <c r="IE77" s="66"/>
      <c r="IF77" s="66">
        <v>2203</v>
      </c>
      <c r="IG77" s="66">
        <v>1242</v>
      </c>
      <c r="IH77" s="66">
        <v>4041</v>
      </c>
      <c r="II77" s="66">
        <v>3029</v>
      </c>
      <c r="IJ77" s="66">
        <v>2771</v>
      </c>
      <c r="IK77" s="66"/>
      <c r="IL77" s="66"/>
      <c r="IM77" s="66">
        <v>61</v>
      </c>
      <c r="IN77" s="66">
        <v>16</v>
      </c>
      <c r="IO77" s="66">
        <v>15</v>
      </c>
      <c r="IP77" s="66">
        <v>0</v>
      </c>
      <c r="IQ77" s="66">
        <v>17</v>
      </c>
      <c r="IR77" s="66"/>
      <c r="IS77" s="66"/>
      <c r="IT77" s="66">
        <v>5540</v>
      </c>
      <c r="IU77" s="66">
        <v>7574</v>
      </c>
      <c r="IV77" s="66">
        <v>6811</v>
      </c>
      <c r="IW77" s="66">
        <v>5930</v>
      </c>
      <c r="IX77" s="66">
        <v>5433</v>
      </c>
      <c r="IY77" s="66">
        <v>5951</v>
      </c>
      <c r="IZ77" s="66"/>
      <c r="JA77" s="66">
        <v>5936</v>
      </c>
      <c r="JB77" s="66">
        <v>6361</v>
      </c>
      <c r="JC77" s="66">
        <v>5871</v>
      </c>
      <c r="JD77" s="66">
        <v>4735</v>
      </c>
      <c r="JE77" s="66">
        <v>3378</v>
      </c>
      <c r="JF77" s="66"/>
      <c r="JG77" s="66"/>
      <c r="JH77" s="66">
        <v>465</v>
      </c>
      <c r="JI77" s="66">
        <v>1</v>
      </c>
      <c r="JJ77" s="66">
        <v>1126</v>
      </c>
      <c r="JK77" s="66">
        <v>40</v>
      </c>
      <c r="JL77" s="66">
        <v>277</v>
      </c>
      <c r="JM77" s="66"/>
      <c r="JN77" s="66"/>
      <c r="JO77" s="66">
        <v>663</v>
      </c>
      <c r="JP77" s="66">
        <v>1249</v>
      </c>
      <c r="JQ77" s="66">
        <v>600</v>
      </c>
      <c r="JR77" s="66">
        <v>27</v>
      </c>
      <c r="JS77" s="66">
        <v>20</v>
      </c>
      <c r="JT77" s="66"/>
      <c r="JU77" s="66"/>
      <c r="JV77" s="66">
        <v>1</v>
      </c>
      <c r="JW77" s="66">
        <v>2609</v>
      </c>
      <c r="JX77" s="66">
        <v>835</v>
      </c>
      <c r="JY77" s="66">
        <v>8</v>
      </c>
      <c r="JZ77" s="66">
        <v>245</v>
      </c>
      <c r="KA77" s="66"/>
      <c r="KB77" s="66"/>
      <c r="KC77" s="66">
        <v>57</v>
      </c>
      <c r="KD77" s="66">
        <v>166</v>
      </c>
      <c r="KE77" s="66">
        <v>443</v>
      </c>
      <c r="KF77" s="66">
        <v>467</v>
      </c>
      <c r="KG77" s="66">
        <v>357</v>
      </c>
      <c r="KH77" s="66"/>
      <c r="KI77" s="66"/>
      <c r="KJ77" s="66">
        <v>231</v>
      </c>
      <c r="KK77" s="66">
        <v>793</v>
      </c>
      <c r="KL77" s="66">
        <v>1489</v>
      </c>
      <c r="KM77" s="66">
        <v>2073</v>
      </c>
      <c r="KN77" s="1080"/>
      <c r="KO77" s="66">
        <v>2101</v>
      </c>
      <c r="KP77" s="66">
        <v>2101</v>
      </c>
      <c r="KQ77" s="66">
        <v>2101</v>
      </c>
      <c r="KR77" s="66">
        <v>2774</v>
      </c>
      <c r="KS77" s="66">
        <v>3784</v>
      </c>
      <c r="KT77" s="66">
        <v>4222</v>
      </c>
      <c r="KU77" s="66">
        <v>5186</v>
      </c>
      <c r="KV77" s="66">
        <v>4874</v>
      </c>
      <c r="KW77" s="66"/>
      <c r="KX77" s="66">
        <v>4874</v>
      </c>
      <c r="KY77" s="66">
        <v>5093</v>
      </c>
      <c r="KZ77" s="66">
        <v>2624</v>
      </c>
      <c r="LA77" s="66">
        <v>1643</v>
      </c>
      <c r="LB77" s="66">
        <v>1574</v>
      </c>
      <c r="LC77" s="66"/>
      <c r="LD77" s="66"/>
      <c r="LE77" s="66">
        <v>1574</v>
      </c>
      <c r="LF77" s="66">
        <v>1263</v>
      </c>
      <c r="LG77" s="66">
        <v>935</v>
      </c>
      <c r="LH77" s="66">
        <v>755</v>
      </c>
      <c r="LI77" s="66">
        <v>430</v>
      </c>
      <c r="LJ77" s="66"/>
      <c r="LK77" s="66"/>
      <c r="LL77" s="66">
        <v>63</v>
      </c>
      <c r="LM77" s="1114"/>
      <c r="LN77" s="1114"/>
      <c r="LO77" s="1114"/>
      <c r="LP77" s="66">
        <v>3405</v>
      </c>
      <c r="LQ77" s="66">
        <v>2882</v>
      </c>
      <c r="LR77" s="66"/>
      <c r="LS77" s="66">
        <v>2295</v>
      </c>
      <c r="LT77" s="66">
        <v>1669</v>
      </c>
      <c r="LU77" s="1130"/>
      <c r="LV77" s="1130"/>
      <c r="LW77" s="66">
        <v>2908</v>
      </c>
      <c r="LX77" s="66">
        <v>1271</v>
      </c>
      <c r="LY77" s="556"/>
      <c r="LZ77" s="1140"/>
      <c r="MA77" s="1140"/>
      <c r="MB77" s="556">
        <v>1034</v>
      </c>
      <c r="MC77" s="556">
        <v>1038</v>
      </c>
      <c r="MD77" s="556">
        <v>704</v>
      </c>
      <c r="ME77" s="556"/>
      <c r="MF77" s="556"/>
      <c r="MG77" s="556">
        <v>61</v>
      </c>
      <c r="MH77" s="556">
        <v>0</v>
      </c>
      <c r="MI77" s="556">
        <v>544</v>
      </c>
      <c r="MJ77" s="556">
        <v>1436</v>
      </c>
      <c r="MK77" s="556">
        <v>678</v>
      </c>
      <c r="ML77" s="556"/>
      <c r="MM77" s="556"/>
      <c r="MN77" s="556">
        <v>239</v>
      </c>
      <c r="MO77" s="556">
        <v>638</v>
      </c>
      <c r="MP77" s="556">
        <v>9</v>
      </c>
      <c r="MQ77" s="556">
        <v>0</v>
      </c>
      <c r="MR77" s="556">
        <v>45</v>
      </c>
      <c r="MS77" s="556"/>
      <c r="MT77" s="556"/>
      <c r="MU77" s="556">
        <v>137</v>
      </c>
      <c r="MV77" s="556">
        <v>11</v>
      </c>
      <c r="MW77" s="556">
        <v>3</v>
      </c>
      <c r="MX77" s="556">
        <v>0</v>
      </c>
      <c r="MY77" s="556">
        <v>0</v>
      </c>
      <c r="MZ77" s="556"/>
      <c r="NA77" s="556"/>
    </row>
    <row r="78" spans="1:365" ht="15" customHeight="1">
      <c r="A78" s="67" t="s">
        <v>1207</v>
      </c>
      <c r="B78" s="66">
        <v>0</v>
      </c>
      <c r="C78" s="66">
        <v>0</v>
      </c>
      <c r="D78" s="66">
        <v>0</v>
      </c>
      <c r="E78" s="66">
        <v>0</v>
      </c>
      <c r="F78" s="66">
        <v>0</v>
      </c>
      <c r="G78" s="66"/>
      <c r="H78" s="66"/>
      <c r="I78" s="66">
        <v>0</v>
      </c>
      <c r="J78" s="66">
        <v>1</v>
      </c>
      <c r="K78" s="66">
        <v>1</v>
      </c>
      <c r="L78" s="66">
        <v>13</v>
      </c>
      <c r="M78" s="66">
        <v>2</v>
      </c>
      <c r="N78" s="66"/>
      <c r="O78" s="66"/>
      <c r="P78" s="66">
        <v>1</v>
      </c>
      <c r="Q78" s="66">
        <v>0</v>
      </c>
      <c r="R78" s="66">
        <v>0</v>
      </c>
      <c r="S78" s="66">
        <v>0</v>
      </c>
      <c r="T78" s="66">
        <v>0</v>
      </c>
      <c r="U78" s="66"/>
      <c r="V78" s="66"/>
      <c r="W78" s="66">
        <v>0</v>
      </c>
      <c r="X78" s="66">
        <v>0</v>
      </c>
      <c r="Y78" s="66">
        <v>0</v>
      </c>
      <c r="Z78" s="66">
        <v>0</v>
      </c>
      <c r="AA78" s="66">
        <v>0</v>
      </c>
      <c r="AB78" s="66"/>
      <c r="AC78" s="66"/>
      <c r="AD78" s="66">
        <v>0</v>
      </c>
      <c r="AE78" s="66">
        <v>0</v>
      </c>
      <c r="AF78" s="66">
        <v>0</v>
      </c>
      <c r="AG78" s="66">
        <v>0</v>
      </c>
      <c r="AH78" s="66">
        <v>0</v>
      </c>
      <c r="AI78" s="66"/>
      <c r="AJ78" s="66"/>
      <c r="AK78" s="66">
        <v>2</v>
      </c>
      <c r="AL78" s="66">
        <v>0</v>
      </c>
      <c r="AM78" s="66">
        <v>0</v>
      </c>
      <c r="AN78" s="66">
        <v>0</v>
      </c>
      <c r="AO78" s="66">
        <v>0</v>
      </c>
      <c r="AP78" s="66"/>
      <c r="AQ78" s="66"/>
      <c r="AR78" s="66">
        <v>0</v>
      </c>
      <c r="AS78" s="66">
        <v>0</v>
      </c>
      <c r="AT78" s="66">
        <v>0</v>
      </c>
      <c r="AU78" s="66">
        <v>50</v>
      </c>
      <c r="AV78" s="66">
        <v>23</v>
      </c>
      <c r="AW78" s="66"/>
      <c r="AX78" s="66"/>
      <c r="AY78" s="66">
        <v>37</v>
      </c>
      <c r="AZ78" s="66">
        <v>37</v>
      </c>
      <c r="BA78" s="66">
        <v>37</v>
      </c>
      <c r="BB78" s="66">
        <v>0</v>
      </c>
      <c r="BC78" s="66">
        <v>11</v>
      </c>
      <c r="BD78" s="66"/>
      <c r="BE78" s="66"/>
      <c r="BF78" s="66"/>
      <c r="BG78" s="66">
        <v>0</v>
      </c>
      <c r="BH78" s="66">
        <v>0</v>
      </c>
      <c r="BI78" s="66">
        <v>0</v>
      </c>
      <c r="BJ78" s="66">
        <v>0</v>
      </c>
      <c r="BK78" s="66"/>
      <c r="BL78" s="66"/>
      <c r="BM78" s="66">
        <v>0</v>
      </c>
      <c r="BN78" s="66">
        <v>4</v>
      </c>
      <c r="BO78" s="66">
        <v>27</v>
      </c>
      <c r="BP78" s="66">
        <v>17</v>
      </c>
      <c r="BQ78" s="66">
        <v>0</v>
      </c>
      <c r="BR78" s="66"/>
      <c r="BS78" s="66"/>
      <c r="BT78" s="66">
        <v>7</v>
      </c>
      <c r="BU78" s="66">
        <v>0</v>
      </c>
      <c r="BV78" s="66">
        <v>0</v>
      </c>
      <c r="BW78" s="66">
        <v>0</v>
      </c>
      <c r="BX78" s="66">
        <v>0</v>
      </c>
      <c r="BY78" s="66"/>
      <c r="BZ78" s="66"/>
      <c r="CA78" s="66">
        <v>0</v>
      </c>
      <c r="CB78" s="66">
        <v>0</v>
      </c>
      <c r="CC78" s="66">
        <v>0</v>
      </c>
      <c r="CD78" s="66">
        <v>163</v>
      </c>
      <c r="CE78" s="66">
        <v>2</v>
      </c>
      <c r="CF78" s="66">
        <v>0</v>
      </c>
      <c r="CG78" s="66"/>
      <c r="CH78" s="66">
        <v>4</v>
      </c>
      <c r="CI78" s="66">
        <v>68</v>
      </c>
      <c r="CJ78" s="66">
        <v>1</v>
      </c>
      <c r="CK78" s="66">
        <v>110</v>
      </c>
      <c r="CL78" s="66">
        <v>24</v>
      </c>
      <c r="CM78" s="66">
        <v>36</v>
      </c>
      <c r="CN78" s="66"/>
      <c r="CO78" s="66">
        <v>4</v>
      </c>
      <c r="CP78" s="66">
        <v>9</v>
      </c>
      <c r="CQ78" s="66">
        <v>103</v>
      </c>
      <c r="CR78" s="66">
        <v>5</v>
      </c>
      <c r="CS78" s="66">
        <v>0</v>
      </c>
      <c r="CT78" s="66"/>
      <c r="CU78" s="66"/>
      <c r="CV78" s="66"/>
      <c r="CW78" s="66">
        <v>128</v>
      </c>
      <c r="CX78" s="66">
        <v>105</v>
      </c>
      <c r="CY78" s="66">
        <v>0</v>
      </c>
      <c r="CZ78" s="66">
        <v>0</v>
      </c>
      <c r="DA78" s="66"/>
      <c r="DB78" s="66"/>
      <c r="DC78" s="66">
        <v>0</v>
      </c>
      <c r="DD78" s="66">
        <v>23</v>
      </c>
      <c r="DE78" s="66">
        <v>58</v>
      </c>
      <c r="DF78" s="66">
        <v>0</v>
      </c>
      <c r="DG78" s="66">
        <v>0</v>
      </c>
      <c r="DH78" s="66"/>
      <c r="DI78" s="66"/>
      <c r="DJ78" s="66">
        <v>0</v>
      </c>
      <c r="DK78" s="66">
        <v>90</v>
      </c>
      <c r="DL78" s="66">
        <v>90</v>
      </c>
      <c r="DM78" s="66">
        <v>155</v>
      </c>
      <c r="DN78" s="66">
        <v>94</v>
      </c>
      <c r="DO78" s="66"/>
      <c r="DP78" s="66"/>
      <c r="DQ78" s="66">
        <v>124</v>
      </c>
      <c r="DR78" s="66">
        <v>0</v>
      </c>
      <c r="DS78" s="66">
        <v>0</v>
      </c>
      <c r="DT78" s="66">
        <v>44</v>
      </c>
      <c r="DU78" s="66">
        <v>14</v>
      </c>
      <c r="DV78" s="66"/>
      <c r="DW78" s="66"/>
      <c r="DX78" s="66">
        <v>17</v>
      </c>
      <c r="DY78" s="66">
        <v>0</v>
      </c>
      <c r="DZ78" s="66">
        <v>0</v>
      </c>
      <c r="EA78" s="66">
        <v>150</v>
      </c>
      <c r="EB78" s="66">
        <v>0</v>
      </c>
      <c r="EC78" s="66"/>
      <c r="ED78" s="66"/>
      <c r="EE78" s="66"/>
      <c r="EF78" s="66">
        <v>3</v>
      </c>
      <c r="EG78" s="66">
        <v>76</v>
      </c>
      <c r="EH78" s="66">
        <v>21</v>
      </c>
      <c r="EI78" s="66">
        <v>6</v>
      </c>
      <c r="EJ78" s="66"/>
      <c r="EK78" s="66"/>
      <c r="EL78" s="66">
        <v>17</v>
      </c>
      <c r="EM78" s="66">
        <v>0</v>
      </c>
      <c r="EN78" s="66">
        <v>7</v>
      </c>
      <c r="EO78" s="66">
        <v>27</v>
      </c>
      <c r="EP78" s="66">
        <v>54</v>
      </c>
      <c r="EQ78" s="66"/>
      <c r="ER78" s="66"/>
      <c r="ES78" s="66">
        <v>0</v>
      </c>
      <c r="ET78" s="66">
        <v>0</v>
      </c>
      <c r="EU78" s="66">
        <v>74</v>
      </c>
      <c r="EV78" s="66">
        <v>203</v>
      </c>
      <c r="EW78" s="66">
        <v>267</v>
      </c>
      <c r="EX78" s="66"/>
      <c r="EY78" s="66"/>
      <c r="EZ78" s="66">
        <v>489</v>
      </c>
      <c r="FA78" s="66">
        <v>320</v>
      </c>
      <c r="FB78" s="66">
        <v>83</v>
      </c>
      <c r="FC78" s="66">
        <v>4</v>
      </c>
      <c r="FD78" s="66">
        <v>5</v>
      </c>
      <c r="FE78" s="66">
        <v>23</v>
      </c>
      <c r="FF78" s="66"/>
      <c r="FG78" s="66">
        <v>35</v>
      </c>
      <c r="FH78" s="66">
        <v>283</v>
      </c>
      <c r="FI78" s="66">
        <v>111</v>
      </c>
      <c r="FJ78" s="66">
        <v>69</v>
      </c>
      <c r="FK78" s="66">
        <v>287</v>
      </c>
      <c r="FL78" s="66"/>
      <c r="FM78" s="66"/>
      <c r="FN78" s="66">
        <v>365</v>
      </c>
      <c r="FO78" s="66">
        <v>292</v>
      </c>
      <c r="FP78" s="66">
        <v>289</v>
      </c>
      <c r="FQ78" s="66">
        <v>136</v>
      </c>
      <c r="FR78" s="66">
        <v>16</v>
      </c>
      <c r="FS78" s="66"/>
      <c r="FT78" s="66"/>
      <c r="FU78" s="66">
        <v>2</v>
      </c>
      <c r="FV78" s="66">
        <v>90</v>
      </c>
      <c r="FW78" s="66">
        <v>118</v>
      </c>
      <c r="FX78" s="66">
        <v>95</v>
      </c>
      <c r="FY78" s="66">
        <v>182</v>
      </c>
      <c r="FZ78" s="66"/>
      <c r="GA78" s="66"/>
      <c r="GB78" s="66">
        <v>72</v>
      </c>
      <c r="GC78" s="66">
        <v>189</v>
      </c>
      <c r="GD78" s="66">
        <v>3</v>
      </c>
      <c r="GE78" s="66">
        <v>9</v>
      </c>
      <c r="GF78" s="66">
        <v>16</v>
      </c>
      <c r="GG78" s="66"/>
      <c r="GH78" s="66"/>
      <c r="GI78" s="66">
        <v>65</v>
      </c>
      <c r="GJ78" s="66">
        <v>149</v>
      </c>
      <c r="GK78" s="66">
        <v>2</v>
      </c>
      <c r="GL78" s="66">
        <v>65</v>
      </c>
      <c r="GM78" s="66">
        <v>95</v>
      </c>
      <c r="GN78" s="66"/>
      <c r="GO78" s="66"/>
      <c r="GP78" s="66">
        <v>71</v>
      </c>
      <c r="GQ78" s="66">
        <v>3</v>
      </c>
      <c r="GR78" s="66">
        <v>171</v>
      </c>
      <c r="GS78" s="66">
        <v>363</v>
      </c>
      <c r="GT78" s="66">
        <v>538</v>
      </c>
      <c r="GU78" s="66"/>
      <c r="GV78" s="66"/>
      <c r="GW78" s="66">
        <v>538</v>
      </c>
      <c r="GX78" s="66">
        <v>538</v>
      </c>
      <c r="GY78" s="66">
        <v>545</v>
      </c>
      <c r="GZ78" s="66">
        <v>391</v>
      </c>
      <c r="HA78" s="66">
        <v>395</v>
      </c>
      <c r="HB78" s="66"/>
      <c r="HC78" s="66"/>
      <c r="HD78" s="66">
        <v>370</v>
      </c>
      <c r="HE78" s="66">
        <v>292</v>
      </c>
      <c r="HF78" s="66">
        <v>12</v>
      </c>
      <c r="HG78" s="66">
        <v>405</v>
      </c>
      <c r="HH78" s="66">
        <v>295</v>
      </c>
      <c r="HI78" s="66"/>
      <c r="HJ78" s="66"/>
      <c r="HK78" s="66">
        <v>386</v>
      </c>
      <c r="HL78" s="66">
        <v>404</v>
      </c>
      <c r="HM78" s="66">
        <v>341</v>
      </c>
      <c r="HN78" s="66">
        <v>297</v>
      </c>
      <c r="HO78" s="66">
        <v>285</v>
      </c>
      <c r="HP78" s="66"/>
      <c r="HQ78" s="66"/>
      <c r="HR78" s="66">
        <v>34</v>
      </c>
      <c r="HS78" s="66">
        <v>59</v>
      </c>
      <c r="HT78" s="66">
        <v>166</v>
      </c>
      <c r="HU78" s="66">
        <v>177</v>
      </c>
      <c r="HV78" s="66">
        <v>190</v>
      </c>
      <c r="HW78" s="66"/>
      <c r="HX78" s="66"/>
      <c r="HY78" s="66">
        <v>2</v>
      </c>
      <c r="HZ78" s="66">
        <v>64</v>
      </c>
      <c r="IA78" s="66">
        <v>64</v>
      </c>
      <c r="IB78" s="66">
        <v>65</v>
      </c>
      <c r="IC78" s="66">
        <v>74</v>
      </c>
      <c r="ID78" s="66"/>
      <c r="IE78" s="66"/>
      <c r="IF78" s="66">
        <v>3</v>
      </c>
      <c r="IG78" s="66">
        <v>86</v>
      </c>
      <c r="IH78" s="66">
        <v>40</v>
      </c>
      <c r="II78" s="66">
        <v>88</v>
      </c>
      <c r="IJ78" s="66">
        <v>177</v>
      </c>
      <c r="IK78" s="66"/>
      <c r="IL78" s="66"/>
      <c r="IM78" s="66">
        <v>17</v>
      </c>
      <c r="IN78" s="66">
        <v>17</v>
      </c>
      <c r="IO78" s="66">
        <v>17</v>
      </c>
      <c r="IP78" s="66">
        <v>1</v>
      </c>
      <c r="IQ78" s="66">
        <v>1</v>
      </c>
      <c r="IR78" s="66"/>
      <c r="IS78" s="66"/>
      <c r="IT78" s="66">
        <v>1</v>
      </c>
      <c r="IU78" s="66">
        <v>9</v>
      </c>
      <c r="IV78" s="66">
        <v>98</v>
      </c>
      <c r="IW78" s="66">
        <v>99</v>
      </c>
      <c r="IX78" s="66">
        <v>174</v>
      </c>
      <c r="IY78" s="66">
        <v>174</v>
      </c>
      <c r="IZ78" s="66"/>
      <c r="JA78" s="66">
        <v>176</v>
      </c>
      <c r="JB78" s="66">
        <v>165</v>
      </c>
      <c r="JC78" s="66">
        <v>65</v>
      </c>
      <c r="JD78" s="66">
        <v>1</v>
      </c>
      <c r="JE78" s="66">
        <v>36</v>
      </c>
      <c r="JF78" s="66"/>
      <c r="JG78" s="66"/>
      <c r="JH78" s="66">
        <v>58</v>
      </c>
      <c r="JI78" s="66">
        <v>0</v>
      </c>
      <c r="JJ78" s="66">
        <v>16</v>
      </c>
      <c r="JK78" s="66">
        <v>77</v>
      </c>
      <c r="JL78" s="66">
        <v>3</v>
      </c>
      <c r="JM78" s="66"/>
      <c r="JN78" s="66"/>
      <c r="JO78" s="66">
        <v>3</v>
      </c>
      <c r="JP78" s="66">
        <v>40</v>
      </c>
      <c r="JQ78" s="66">
        <v>78</v>
      </c>
      <c r="JR78" s="66">
        <v>88</v>
      </c>
      <c r="JS78" s="66">
        <v>272</v>
      </c>
      <c r="JT78" s="66"/>
      <c r="JU78" s="66"/>
      <c r="JV78" s="66">
        <v>1</v>
      </c>
      <c r="JW78" s="66">
        <v>0</v>
      </c>
      <c r="JX78" s="66">
        <v>368</v>
      </c>
      <c r="JY78" s="66">
        <v>101</v>
      </c>
      <c r="JZ78" s="66">
        <v>1</v>
      </c>
      <c r="KA78" s="66"/>
      <c r="KB78" s="66"/>
      <c r="KC78" s="66">
        <v>79</v>
      </c>
      <c r="KD78" s="66">
        <v>0</v>
      </c>
      <c r="KE78" s="66">
        <v>391</v>
      </c>
      <c r="KF78" s="66">
        <v>177</v>
      </c>
      <c r="KG78" s="66">
        <v>42</v>
      </c>
      <c r="KH78" s="66"/>
      <c r="KI78" s="66"/>
      <c r="KJ78" s="66">
        <v>229</v>
      </c>
      <c r="KK78" s="66">
        <v>36</v>
      </c>
      <c r="KL78" s="66">
        <v>36</v>
      </c>
      <c r="KM78" s="66">
        <v>23</v>
      </c>
      <c r="KN78" s="1080"/>
      <c r="KO78" s="66">
        <v>19</v>
      </c>
      <c r="KP78" s="66">
        <v>19</v>
      </c>
      <c r="KQ78" s="66">
        <v>19</v>
      </c>
      <c r="KR78" s="66">
        <v>6</v>
      </c>
      <c r="KS78" s="66">
        <v>6</v>
      </c>
      <c r="KT78" s="66">
        <v>6</v>
      </c>
      <c r="KU78" s="66">
        <v>6</v>
      </c>
      <c r="KV78" s="66">
        <v>18</v>
      </c>
      <c r="KW78" s="66"/>
      <c r="KX78" s="66">
        <v>17</v>
      </c>
      <c r="KY78" s="66">
        <v>18</v>
      </c>
      <c r="KZ78" s="66">
        <v>1386</v>
      </c>
      <c r="LA78" s="66">
        <v>2217</v>
      </c>
      <c r="LB78" s="66">
        <v>2653</v>
      </c>
      <c r="LC78" s="66"/>
      <c r="LD78" s="66"/>
      <c r="LE78" s="66">
        <v>2653</v>
      </c>
      <c r="LF78" s="66">
        <v>2814</v>
      </c>
      <c r="LG78" s="66">
        <v>2739</v>
      </c>
      <c r="LH78" s="66">
        <v>2399</v>
      </c>
      <c r="LI78" s="66">
        <v>1918</v>
      </c>
      <c r="LJ78" s="66"/>
      <c r="LK78" s="66"/>
      <c r="LL78" s="66">
        <v>919</v>
      </c>
      <c r="LM78" s="1114"/>
      <c r="LN78" s="1114"/>
      <c r="LO78" s="1114"/>
      <c r="LP78" s="66">
        <v>235</v>
      </c>
      <c r="LQ78" s="66">
        <v>28</v>
      </c>
      <c r="LR78" s="66"/>
      <c r="LS78" s="66">
        <v>13</v>
      </c>
      <c r="LT78" s="66">
        <v>141</v>
      </c>
      <c r="LU78" s="1130"/>
      <c r="LV78" s="1130"/>
      <c r="LW78" s="66">
        <v>147</v>
      </c>
      <c r="LX78" s="66">
        <v>105</v>
      </c>
      <c r="LY78" s="556"/>
      <c r="LZ78" s="1140"/>
      <c r="MA78" s="1140"/>
      <c r="MB78" s="556">
        <v>46</v>
      </c>
      <c r="MC78" s="556">
        <v>64</v>
      </c>
      <c r="MD78" s="556">
        <v>28</v>
      </c>
      <c r="ME78" s="556"/>
      <c r="MF78" s="556"/>
      <c r="MG78" s="556">
        <v>25</v>
      </c>
      <c r="MH78" s="556">
        <v>35</v>
      </c>
      <c r="MI78" s="556">
        <v>21</v>
      </c>
      <c r="MJ78" s="556">
        <v>4</v>
      </c>
      <c r="MK78" s="556">
        <v>58</v>
      </c>
      <c r="ML78" s="556"/>
      <c r="MM78" s="556"/>
      <c r="MN78" s="556">
        <v>4</v>
      </c>
      <c r="MO78" s="556">
        <v>7</v>
      </c>
      <c r="MP78" s="556">
        <v>7</v>
      </c>
      <c r="MQ78" s="556">
        <v>2</v>
      </c>
      <c r="MR78" s="556">
        <v>1</v>
      </c>
      <c r="MS78" s="556"/>
      <c r="MT78" s="556"/>
      <c r="MU78" s="556">
        <v>1</v>
      </c>
      <c r="MV78" s="556">
        <v>2</v>
      </c>
      <c r="MW78" s="556">
        <v>2</v>
      </c>
      <c r="MX78" s="556">
        <v>0</v>
      </c>
      <c r="MY78" s="556">
        <v>0</v>
      </c>
      <c r="MZ78" s="556"/>
      <c r="NA78" s="556"/>
    </row>
    <row r="79" spans="1:365" ht="15" customHeight="1">
      <c r="A79" s="67" t="s">
        <v>1208</v>
      </c>
      <c r="B79" s="66">
        <v>0</v>
      </c>
      <c r="C79" s="66">
        <v>0</v>
      </c>
      <c r="D79" s="66">
        <v>0</v>
      </c>
      <c r="E79" s="66">
        <v>0</v>
      </c>
      <c r="F79" s="66">
        <v>0</v>
      </c>
      <c r="G79" s="66"/>
      <c r="H79" s="66"/>
      <c r="I79" s="66">
        <v>0</v>
      </c>
      <c r="J79" s="66">
        <v>0</v>
      </c>
      <c r="K79" s="66">
        <v>0</v>
      </c>
      <c r="L79" s="66">
        <v>0</v>
      </c>
      <c r="M79" s="66">
        <v>17</v>
      </c>
      <c r="N79" s="66"/>
      <c r="O79" s="66"/>
      <c r="P79" s="66">
        <v>25</v>
      </c>
      <c r="Q79" s="66">
        <v>0</v>
      </c>
      <c r="R79" s="66">
        <v>0</v>
      </c>
      <c r="S79" s="66">
        <v>0</v>
      </c>
      <c r="T79" s="66">
        <v>0</v>
      </c>
      <c r="U79" s="66"/>
      <c r="V79" s="66"/>
      <c r="W79" s="66">
        <v>0</v>
      </c>
      <c r="X79" s="66">
        <v>0</v>
      </c>
      <c r="Y79" s="66">
        <v>0</v>
      </c>
      <c r="Z79" s="66">
        <v>0</v>
      </c>
      <c r="AA79" s="66">
        <v>0</v>
      </c>
      <c r="AB79" s="66"/>
      <c r="AC79" s="66"/>
      <c r="AD79" s="66">
        <v>0</v>
      </c>
      <c r="AE79" s="66">
        <v>0</v>
      </c>
      <c r="AF79" s="66">
        <v>0</v>
      </c>
      <c r="AG79" s="66">
        <v>0</v>
      </c>
      <c r="AH79" s="66">
        <v>0</v>
      </c>
      <c r="AI79" s="66"/>
      <c r="AJ79" s="66"/>
      <c r="AK79" s="66">
        <v>0</v>
      </c>
      <c r="AL79" s="66">
        <v>0</v>
      </c>
      <c r="AM79" s="66">
        <v>0</v>
      </c>
      <c r="AN79" s="66">
        <v>0</v>
      </c>
      <c r="AO79" s="66">
        <v>0</v>
      </c>
      <c r="AP79" s="66"/>
      <c r="AQ79" s="66"/>
      <c r="AR79" s="66">
        <v>0</v>
      </c>
      <c r="AS79" s="66">
        <v>0</v>
      </c>
      <c r="AT79" s="66">
        <v>0</v>
      </c>
      <c r="AU79" s="66">
        <v>0</v>
      </c>
      <c r="AV79" s="66">
        <v>4</v>
      </c>
      <c r="AW79" s="66"/>
      <c r="AX79" s="66"/>
      <c r="AY79" s="66">
        <v>5</v>
      </c>
      <c r="AZ79" s="66">
        <v>5</v>
      </c>
      <c r="BA79" s="66">
        <v>5</v>
      </c>
      <c r="BB79" s="66">
        <v>0</v>
      </c>
      <c r="BC79" s="66">
        <v>66</v>
      </c>
      <c r="BD79" s="66"/>
      <c r="BE79" s="66"/>
      <c r="BF79" s="66"/>
      <c r="BG79" s="66">
        <v>0</v>
      </c>
      <c r="BH79" s="66">
        <v>0</v>
      </c>
      <c r="BI79" s="66">
        <v>0</v>
      </c>
      <c r="BJ79" s="66">
        <v>0</v>
      </c>
      <c r="BK79" s="66"/>
      <c r="BL79" s="66"/>
      <c r="BM79" s="66">
        <v>0</v>
      </c>
      <c r="BN79" s="66">
        <v>0</v>
      </c>
      <c r="BO79" s="66">
        <v>0</v>
      </c>
      <c r="BP79" s="66">
        <v>10</v>
      </c>
      <c r="BQ79" s="66">
        <v>0</v>
      </c>
      <c r="BR79" s="66"/>
      <c r="BS79" s="66"/>
      <c r="BT79" s="66">
        <v>0</v>
      </c>
      <c r="BU79" s="66">
        <v>0</v>
      </c>
      <c r="BV79" s="66">
        <v>14</v>
      </c>
      <c r="BW79" s="66">
        <v>0</v>
      </c>
      <c r="BX79" s="66">
        <v>0</v>
      </c>
      <c r="BY79" s="66"/>
      <c r="BZ79" s="66"/>
      <c r="CA79" s="66">
        <v>0</v>
      </c>
      <c r="CB79" s="66">
        <v>0</v>
      </c>
      <c r="CC79" s="66">
        <v>0</v>
      </c>
      <c r="CD79" s="66">
        <v>0</v>
      </c>
      <c r="CE79" s="66">
        <v>47</v>
      </c>
      <c r="CF79" s="66">
        <v>145</v>
      </c>
      <c r="CG79" s="66"/>
      <c r="CH79" s="66">
        <v>0</v>
      </c>
      <c r="CI79" s="66">
        <v>0</v>
      </c>
      <c r="CJ79" s="66">
        <v>57</v>
      </c>
      <c r="CK79" s="66">
        <v>157</v>
      </c>
      <c r="CL79" s="66">
        <v>383</v>
      </c>
      <c r="CM79" s="66">
        <v>338</v>
      </c>
      <c r="CN79" s="66"/>
      <c r="CO79" s="66">
        <v>295</v>
      </c>
      <c r="CP79" s="66">
        <v>0</v>
      </c>
      <c r="CQ79" s="66">
        <v>64</v>
      </c>
      <c r="CR79" s="66">
        <v>161</v>
      </c>
      <c r="CS79" s="66">
        <v>0</v>
      </c>
      <c r="CT79" s="66"/>
      <c r="CU79" s="66"/>
      <c r="CV79" s="66"/>
      <c r="CW79" s="66">
        <v>0</v>
      </c>
      <c r="CX79" s="66">
        <v>23</v>
      </c>
      <c r="CY79" s="66">
        <v>168</v>
      </c>
      <c r="CZ79" s="66">
        <v>0</v>
      </c>
      <c r="DA79" s="66"/>
      <c r="DB79" s="66"/>
      <c r="DC79" s="66">
        <v>0</v>
      </c>
      <c r="DD79" s="66">
        <v>9</v>
      </c>
      <c r="DE79" s="66">
        <v>50</v>
      </c>
      <c r="DF79" s="66">
        <v>0</v>
      </c>
      <c r="DG79" s="66">
        <v>0</v>
      </c>
      <c r="DH79" s="66"/>
      <c r="DI79" s="66"/>
      <c r="DJ79" s="66">
        <v>0</v>
      </c>
      <c r="DK79" s="66">
        <v>0</v>
      </c>
      <c r="DL79" s="66">
        <v>0</v>
      </c>
      <c r="DM79" s="66">
        <v>221</v>
      </c>
      <c r="DN79" s="66">
        <v>1</v>
      </c>
      <c r="DO79" s="66"/>
      <c r="DP79" s="66"/>
      <c r="DQ79" s="66">
        <v>23</v>
      </c>
      <c r="DR79" s="66">
        <v>5</v>
      </c>
      <c r="DS79" s="66">
        <v>5</v>
      </c>
      <c r="DT79" s="66">
        <v>34</v>
      </c>
      <c r="DU79" s="66">
        <v>5</v>
      </c>
      <c r="DV79" s="66"/>
      <c r="DW79" s="66"/>
      <c r="DX79" s="66">
        <v>5</v>
      </c>
      <c r="DY79" s="66">
        <v>5</v>
      </c>
      <c r="DZ79" s="66">
        <v>5</v>
      </c>
      <c r="EA79" s="66">
        <v>5</v>
      </c>
      <c r="EB79" s="66">
        <v>5</v>
      </c>
      <c r="EC79" s="66"/>
      <c r="ED79" s="66"/>
      <c r="EE79" s="66"/>
      <c r="EF79" s="66">
        <v>1</v>
      </c>
      <c r="EG79" s="66">
        <v>1</v>
      </c>
      <c r="EH79" s="66">
        <v>96</v>
      </c>
      <c r="EI79" s="66">
        <v>14</v>
      </c>
      <c r="EJ79" s="66"/>
      <c r="EK79" s="66"/>
      <c r="EL79" s="66">
        <v>5</v>
      </c>
      <c r="EM79" s="66">
        <v>0</v>
      </c>
      <c r="EN79" s="66">
        <v>38</v>
      </c>
      <c r="EO79" s="66">
        <v>65</v>
      </c>
      <c r="EP79" s="66">
        <v>65</v>
      </c>
      <c r="EQ79" s="66"/>
      <c r="ER79" s="66"/>
      <c r="ES79" s="66">
        <v>114</v>
      </c>
      <c r="ET79" s="66">
        <v>0</v>
      </c>
      <c r="EU79" s="66">
        <v>0</v>
      </c>
      <c r="EV79" s="292">
        <v>0</v>
      </c>
      <c r="EW79" s="66">
        <v>0</v>
      </c>
      <c r="EX79" s="66"/>
      <c r="EY79" s="66"/>
      <c r="EZ79" s="66">
        <v>0</v>
      </c>
      <c r="FA79" s="66">
        <v>216</v>
      </c>
      <c r="FB79" s="66">
        <v>219</v>
      </c>
      <c r="FC79" s="66">
        <v>307</v>
      </c>
      <c r="FD79" s="66">
        <v>2</v>
      </c>
      <c r="FE79" s="66">
        <v>2</v>
      </c>
      <c r="FF79" s="66"/>
      <c r="FG79" s="66">
        <v>44</v>
      </c>
      <c r="FH79" s="66">
        <v>44</v>
      </c>
      <c r="FI79" s="66">
        <v>254</v>
      </c>
      <c r="FJ79" s="66">
        <v>247</v>
      </c>
      <c r="FK79" s="66">
        <v>312</v>
      </c>
      <c r="FL79" s="66"/>
      <c r="FM79" s="66"/>
      <c r="FN79" s="66">
        <v>79</v>
      </c>
      <c r="FO79" s="66">
        <v>169</v>
      </c>
      <c r="FP79" s="66">
        <v>2</v>
      </c>
      <c r="FQ79" s="66">
        <v>0</v>
      </c>
      <c r="FR79" s="66">
        <v>171</v>
      </c>
      <c r="FS79" s="66"/>
      <c r="FT79" s="66"/>
      <c r="FU79" s="66">
        <v>3</v>
      </c>
      <c r="FV79" s="66">
        <v>3</v>
      </c>
      <c r="FW79" s="66">
        <v>3</v>
      </c>
      <c r="FX79" s="66">
        <v>193</v>
      </c>
      <c r="FY79" s="66">
        <v>193</v>
      </c>
      <c r="FZ79" s="66"/>
      <c r="GA79" s="66"/>
      <c r="GB79" s="66">
        <v>176</v>
      </c>
      <c r="GC79" s="66">
        <v>30</v>
      </c>
      <c r="GD79" s="66">
        <v>7</v>
      </c>
      <c r="GE79" s="66">
        <v>163</v>
      </c>
      <c r="GF79" s="66">
        <v>7</v>
      </c>
      <c r="GG79" s="66"/>
      <c r="GH79" s="66"/>
      <c r="GI79" s="66">
        <v>7</v>
      </c>
      <c r="GJ79" s="66">
        <v>9</v>
      </c>
      <c r="GK79" s="66">
        <v>31</v>
      </c>
      <c r="GL79" s="66">
        <v>10</v>
      </c>
      <c r="GM79" s="66">
        <v>10</v>
      </c>
      <c r="GN79" s="66"/>
      <c r="GO79" s="66"/>
      <c r="GP79" s="66">
        <v>94</v>
      </c>
      <c r="GQ79" s="66">
        <v>216</v>
      </c>
      <c r="GR79" s="66">
        <v>10</v>
      </c>
      <c r="GS79" s="66">
        <v>10</v>
      </c>
      <c r="GT79" s="66">
        <v>10</v>
      </c>
      <c r="GU79" s="66"/>
      <c r="GV79" s="66"/>
      <c r="GW79" s="66">
        <v>10</v>
      </c>
      <c r="GX79" s="66">
        <v>10</v>
      </c>
      <c r="GY79" s="66">
        <v>236</v>
      </c>
      <c r="GZ79" s="66">
        <v>31</v>
      </c>
      <c r="HA79" s="66">
        <v>31</v>
      </c>
      <c r="HB79" s="66"/>
      <c r="HC79" s="66"/>
      <c r="HD79" s="66">
        <v>55</v>
      </c>
      <c r="HE79" s="66">
        <v>133</v>
      </c>
      <c r="HF79" s="66">
        <v>447</v>
      </c>
      <c r="HG79" s="66">
        <v>137</v>
      </c>
      <c r="HH79" s="66">
        <v>126</v>
      </c>
      <c r="HI79" s="66"/>
      <c r="HJ79" s="66"/>
      <c r="HK79" s="66">
        <v>126</v>
      </c>
      <c r="HL79" s="66">
        <v>126</v>
      </c>
      <c r="HM79" s="66">
        <v>113</v>
      </c>
      <c r="HN79" s="66">
        <v>33</v>
      </c>
      <c r="HO79" s="66">
        <v>33</v>
      </c>
      <c r="HP79" s="66"/>
      <c r="HQ79" s="66"/>
      <c r="HR79" s="66">
        <v>14</v>
      </c>
      <c r="HS79" s="66">
        <v>15</v>
      </c>
      <c r="HT79" s="66">
        <v>15</v>
      </c>
      <c r="HU79" s="66">
        <v>15</v>
      </c>
      <c r="HV79" s="66">
        <v>15</v>
      </c>
      <c r="HW79" s="66"/>
      <c r="HX79" s="66"/>
      <c r="HY79" s="66">
        <v>16</v>
      </c>
      <c r="HZ79" s="66">
        <v>16</v>
      </c>
      <c r="IA79" s="66">
        <v>16</v>
      </c>
      <c r="IB79" s="66">
        <v>16</v>
      </c>
      <c r="IC79" s="66">
        <v>16</v>
      </c>
      <c r="ID79" s="66"/>
      <c r="IE79" s="66"/>
      <c r="IF79" s="66">
        <v>16</v>
      </c>
      <c r="IG79" s="66">
        <v>65</v>
      </c>
      <c r="IH79" s="66">
        <v>73</v>
      </c>
      <c r="II79" s="66">
        <v>23</v>
      </c>
      <c r="IJ79" s="66">
        <v>183</v>
      </c>
      <c r="IK79" s="66"/>
      <c r="IL79" s="66"/>
      <c r="IM79" s="66">
        <v>288</v>
      </c>
      <c r="IN79" s="66">
        <v>112</v>
      </c>
      <c r="IO79" s="66">
        <v>28</v>
      </c>
      <c r="IP79" s="66">
        <v>0</v>
      </c>
      <c r="IQ79" s="66">
        <v>2</v>
      </c>
      <c r="IR79" s="66"/>
      <c r="IS79" s="66"/>
      <c r="IT79" s="66">
        <v>0</v>
      </c>
      <c r="IU79" s="66">
        <v>0</v>
      </c>
      <c r="IV79" s="66">
        <v>0</v>
      </c>
      <c r="IW79" s="66">
        <v>0</v>
      </c>
      <c r="IX79" s="66">
        <v>0</v>
      </c>
      <c r="IY79" s="66">
        <v>0</v>
      </c>
      <c r="IZ79" s="66"/>
      <c r="JA79" s="66">
        <v>0</v>
      </c>
      <c r="JB79" s="66">
        <v>11</v>
      </c>
      <c r="JC79" s="66">
        <v>63</v>
      </c>
      <c r="JD79" s="66">
        <v>129</v>
      </c>
      <c r="JE79" s="66">
        <v>129</v>
      </c>
      <c r="JF79" s="66"/>
      <c r="JG79" s="66"/>
      <c r="JH79" s="66">
        <v>33</v>
      </c>
      <c r="JI79" s="66">
        <v>94</v>
      </c>
      <c r="JJ79" s="66">
        <v>1</v>
      </c>
      <c r="JK79" s="66">
        <v>30</v>
      </c>
      <c r="JL79" s="66">
        <v>0</v>
      </c>
      <c r="JM79" s="66"/>
      <c r="JN79" s="66"/>
      <c r="JO79" s="66">
        <v>0</v>
      </c>
      <c r="JP79" s="66">
        <v>0</v>
      </c>
      <c r="JQ79" s="66">
        <v>18</v>
      </c>
      <c r="JR79" s="66">
        <v>18</v>
      </c>
      <c r="JS79" s="66">
        <v>2</v>
      </c>
      <c r="JT79" s="66"/>
      <c r="JU79" s="66"/>
      <c r="JV79" s="66">
        <v>3</v>
      </c>
      <c r="JW79" s="66">
        <v>2</v>
      </c>
      <c r="JX79" s="66">
        <v>102</v>
      </c>
      <c r="JY79" s="66">
        <v>208</v>
      </c>
      <c r="JZ79" s="66">
        <v>7</v>
      </c>
      <c r="KA79" s="66"/>
      <c r="KB79" s="66"/>
      <c r="KC79" s="66">
        <v>7</v>
      </c>
      <c r="KD79" s="66">
        <v>3</v>
      </c>
      <c r="KE79" s="66">
        <v>143</v>
      </c>
      <c r="KF79" s="66">
        <v>357</v>
      </c>
      <c r="KG79" s="66">
        <v>391</v>
      </c>
      <c r="KH79" s="66"/>
      <c r="KI79" s="66"/>
      <c r="KJ79" s="66">
        <v>150</v>
      </c>
      <c r="KK79" s="66">
        <v>15</v>
      </c>
      <c r="KL79" s="66">
        <v>15</v>
      </c>
      <c r="KM79" s="66">
        <v>28</v>
      </c>
      <c r="KN79" s="1080"/>
      <c r="KO79" s="66">
        <v>31</v>
      </c>
      <c r="KP79" s="66">
        <v>32</v>
      </c>
      <c r="KQ79" s="66">
        <v>32</v>
      </c>
      <c r="KR79" s="66">
        <v>45</v>
      </c>
      <c r="KS79" s="66">
        <v>45</v>
      </c>
      <c r="KT79" s="66">
        <v>45</v>
      </c>
      <c r="KU79" s="66">
        <v>45</v>
      </c>
      <c r="KV79" s="66">
        <v>6</v>
      </c>
      <c r="KW79" s="66"/>
      <c r="KX79" s="66">
        <v>7</v>
      </c>
      <c r="KY79" s="66">
        <v>6</v>
      </c>
      <c r="KZ79" s="66">
        <v>7</v>
      </c>
      <c r="LA79" s="66">
        <v>7</v>
      </c>
      <c r="LB79" s="66">
        <v>7</v>
      </c>
      <c r="LC79" s="66"/>
      <c r="LD79" s="66"/>
      <c r="LE79" s="66">
        <v>7</v>
      </c>
      <c r="LF79" s="66">
        <v>7</v>
      </c>
      <c r="LG79" s="66">
        <v>120</v>
      </c>
      <c r="LH79" s="66">
        <v>91</v>
      </c>
      <c r="LI79" s="66">
        <v>95</v>
      </c>
      <c r="LJ79" s="66"/>
      <c r="LK79" s="66"/>
      <c r="LL79" s="66">
        <v>118</v>
      </c>
      <c r="LM79" s="1114"/>
      <c r="LN79" s="1114"/>
      <c r="LO79" s="1114"/>
      <c r="LP79" s="66">
        <v>124</v>
      </c>
      <c r="LQ79" s="66">
        <v>106</v>
      </c>
      <c r="LR79" s="66"/>
      <c r="LS79" s="66">
        <v>108</v>
      </c>
      <c r="LT79" s="66">
        <v>108</v>
      </c>
      <c r="LU79" s="1130"/>
      <c r="LV79" s="1130"/>
      <c r="LW79" s="66">
        <v>108</v>
      </c>
      <c r="LX79" s="66">
        <v>179</v>
      </c>
      <c r="LY79" s="556"/>
      <c r="LZ79" s="1140"/>
      <c r="MA79" s="1140"/>
      <c r="MB79" s="556">
        <v>316</v>
      </c>
      <c r="MC79" s="556">
        <v>77</v>
      </c>
      <c r="MD79" s="556">
        <v>124</v>
      </c>
      <c r="ME79" s="556"/>
      <c r="MF79" s="556"/>
      <c r="MG79" s="556">
        <v>78</v>
      </c>
      <c r="MH79" s="556">
        <v>78</v>
      </c>
      <c r="MI79" s="556">
        <v>39</v>
      </c>
      <c r="MJ79" s="556">
        <v>38</v>
      </c>
      <c r="MK79" s="556">
        <v>27</v>
      </c>
      <c r="ML79" s="556"/>
      <c r="MM79" s="556"/>
      <c r="MN79" s="556">
        <v>26</v>
      </c>
      <c r="MO79" s="556">
        <v>39</v>
      </c>
      <c r="MP79" s="556">
        <v>36</v>
      </c>
      <c r="MQ79" s="556">
        <v>10</v>
      </c>
      <c r="MR79" s="556">
        <v>7</v>
      </c>
      <c r="MS79" s="556"/>
      <c r="MT79" s="556"/>
      <c r="MU79" s="556">
        <v>10</v>
      </c>
      <c r="MV79" s="556">
        <v>10</v>
      </c>
      <c r="MW79" s="556">
        <v>10</v>
      </c>
      <c r="MX79" s="556">
        <v>9</v>
      </c>
      <c r="MY79" s="556">
        <v>9</v>
      </c>
      <c r="MZ79" s="556"/>
      <c r="NA79" s="556"/>
    </row>
    <row r="80" spans="1:365" ht="15" customHeight="1">
      <c r="A80" s="67" t="s">
        <v>1209</v>
      </c>
      <c r="B80" s="66">
        <v>1079</v>
      </c>
      <c r="C80" s="66">
        <v>454</v>
      </c>
      <c r="D80" s="66">
        <v>816</v>
      </c>
      <c r="E80" s="66">
        <v>1277</v>
      </c>
      <c r="F80" s="66">
        <v>521</v>
      </c>
      <c r="G80" s="66"/>
      <c r="H80" s="66"/>
      <c r="I80" s="66">
        <v>599</v>
      </c>
      <c r="J80" s="66">
        <v>165</v>
      </c>
      <c r="K80" s="66">
        <v>186</v>
      </c>
      <c r="L80" s="66">
        <v>35</v>
      </c>
      <c r="M80" s="66">
        <v>0</v>
      </c>
      <c r="N80" s="66"/>
      <c r="O80" s="66"/>
      <c r="P80" s="66">
        <v>611</v>
      </c>
      <c r="Q80" s="66">
        <v>291</v>
      </c>
      <c r="R80" s="66">
        <v>289</v>
      </c>
      <c r="S80" s="66">
        <v>246</v>
      </c>
      <c r="T80" s="66">
        <v>418</v>
      </c>
      <c r="U80" s="66"/>
      <c r="V80" s="66"/>
      <c r="W80" s="66">
        <v>418</v>
      </c>
      <c r="X80" s="66">
        <v>140</v>
      </c>
      <c r="Y80" s="66">
        <v>204</v>
      </c>
      <c r="Z80" s="66">
        <v>298</v>
      </c>
      <c r="AA80" s="66">
        <v>25</v>
      </c>
      <c r="AB80" s="66"/>
      <c r="AC80" s="66"/>
      <c r="AD80" s="66">
        <v>539</v>
      </c>
      <c r="AE80" s="66">
        <v>81</v>
      </c>
      <c r="AF80" s="66">
        <v>587</v>
      </c>
      <c r="AG80" s="66">
        <v>308</v>
      </c>
      <c r="AH80" s="66">
        <v>620</v>
      </c>
      <c r="AI80" s="66"/>
      <c r="AJ80" s="66"/>
      <c r="AK80" s="66">
        <v>212</v>
      </c>
      <c r="AL80" s="66">
        <v>1</v>
      </c>
      <c r="AM80" s="66">
        <v>115</v>
      </c>
      <c r="AN80" s="66">
        <v>543</v>
      </c>
      <c r="AO80" s="66">
        <v>606</v>
      </c>
      <c r="AP80" s="66"/>
      <c r="AQ80" s="66"/>
      <c r="AR80" s="66">
        <v>134</v>
      </c>
      <c r="AS80" s="66">
        <v>355</v>
      </c>
      <c r="AT80" s="66">
        <v>249</v>
      </c>
      <c r="AU80" s="66">
        <v>215</v>
      </c>
      <c r="AV80" s="66">
        <v>469</v>
      </c>
      <c r="AW80" s="66"/>
      <c r="AX80" s="66"/>
      <c r="AY80" s="66">
        <v>153</v>
      </c>
      <c r="AZ80" s="66">
        <v>358</v>
      </c>
      <c r="BA80" s="66">
        <v>419</v>
      </c>
      <c r="BB80" s="66">
        <v>1268</v>
      </c>
      <c r="BC80" s="66">
        <v>675</v>
      </c>
      <c r="BD80" s="66"/>
      <c r="BE80" s="66"/>
      <c r="BF80" s="66"/>
      <c r="BG80" s="66">
        <v>327</v>
      </c>
      <c r="BH80" s="66">
        <v>412</v>
      </c>
      <c r="BI80" s="66">
        <v>544</v>
      </c>
      <c r="BJ80" s="66">
        <v>656</v>
      </c>
      <c r="BK80" s="66"/>
      <c r="BL80" s="66"/>
      <c r="BM80" s="66">
        <v>824</v>
      </c>
      <c r="BN80" s="66">
        <v>627</v>
      </c>
      <c r="BO80" s="66">
        <v>1482</v>
      </c>
      <c r="BP80" s="66">
        <v>535</v>
      </c>
      <c r="BQ80" s="66">
        <v>402</v>
      </c>
      <c r="BR80" s="66"/>
      <c r="BS80" s="66"/>
      <c r="BT80" s="66">
        <v>1321</v>
      </c>
      <c r="BU80" s="66">
        <v>749</v>
      </c>
      <c r="BV80" s="66">
        <v>383</v>
      </c>
      <c r="BW80" s="66">
        <v>436</v>
      </c>
      <c r="BX80" s="66">
        <v>151</v>
      </c>
      <c r="BY80" s="66"/>
      <c r="BZ80" s="66"/>
      <c r="CA80" s="66">
        <v>337</v>
      </c>
      <c r="CB80" s="66">
        <v>235</v>
      </c>
      <c r="CC80" s="66">
        <v>60</v>
      </c>
      <c r="CD80" s="66">
        <v>897</v>
      </c>
      <c r="CE80" s="66">
        <v>1006</v>
      </c>
      <c r="CF80" s="66">
        <v>568</v>
      </c>
      <c r="CG80" s="66"/>
      <c r="CH80" s="66">
        <v>47</v>
      </c>
      <c r="CI80" s="66">
        <v>328</v>
      </c>
      <c r="CJ80" s="66">
        <v>0</v>
      </c>
      <c r="CK80" s="66">
        <v>21</v>
      </c>
      <c r="CL80" s="66">
        <v>35</v>
      </c>
      <c r="CM80" s="66">
        <v>19</v>
      </c>
      <c r="CN80" s="66"/>
      <c r="CO80" s="66">
        <v>412</v>
      </c>
      <c r="CP80" s="66">
        <v>960</v>
      </c>
      <c r="CQ80" s="66">
        <v>1339</v>
      </c>
      <c r="CR80" s="66">
        <v>1746</v>
      </c>
      <c r="CS80" s="66">
        <v>2479</v>
      </c>
      <c r="CT80" s="66"/>
      <c r="CU80" s="66"/>
      <c r="CV80" s="66"/>
      <c r="CW80" s="66">
        <v>2567</v>
      </c>
      <c r="CX80" s="66">
        <v>1582</v>
      </c>
      <c r="CY80" s="66">
        <v>2027</v>
      </c>
      <c r="CZ80" s="66">
        <v>719</v>
      </c>
      <c r="DA80" s="66"/>
      <c r="DB80" s="66"/>
      <c r="DC80" s="66">
        <v>1561</v>
      </c>
      <c r="DD80" s="66">
        <v>1486</v>
      </c>
      <c r="DE80" s="66">
        <v>1473</v>
      </c>
      <c r="DF80" s="66">
        <v>448</v>
      </c>
      <c r="DG80" s="66">
        <v>0</v>
      </c>
      <c r="DH80" s="66"/>
      <c r="DI80" s="66"/>
      <c r="DJ80" s="66">
        <v>86</v>
      </c>
      <c r="DK80" s="66">
        <v>1140</v>
      </c>
      <c r="DL80" s="66">
        <v>737</v>
      </c>
      <c r="DM80" s="66">
        <v>718</v>
      </c>
      <c r="DN80" s="66">
        <v>1253</v>
      </c>
      <c r="DO80" s="66"/>
      <c r="DP80" s="66"/>
      <c r="DQ80" s="66">
        <v>819</v>
      </c>
      <c r="DR80" s="66">
        <v>2643</v>
      </c>
      <c r="DS80" s="66">
        <v>2207</v>
      </c>
      <c r="DT80" s="66">
        <v>2116</v>
      </c>
      <c r="DU80" s="66">
        <v>3051</v>
      </c>
      <c r="DV80" s="66"/>
      <c r="DW80" s="66"/>
      <c r="DX80" s="66">
        <v>2096</v>
      </c>
      <c r="DY80" s="66">
        <v>2816</v>
      </c>
      <c r="DZ80" s="66">
        <v>2456</v>
      </c>
      <c r="EA80" s="66">
        <v>2023</v>
      </c>
      <c r="EB80" s="66">
        <v>2040</v>
      </c>
      <c r="EC80" s="66"/>
      <c r="ED80" s="66"/>
      <c r="EE80" s="66"/>
      <c r="EF80" s="66">
        <v>868</v>
      </c>
      <c r="EG80" s="66">
        <v>2285</v>
      </c>
      <c r="EH80" s="66">
        <v>1989</v>
      </c>
      <c r="EI80" s="66">
        <v>2856</v>
      </c>
      <c r="EJ80" s="66"/>
      <c r="EK80" s="66"/>
      <c r="EL80" s="66">
        <v>215</v>
      </c>
      <c r="EM80" s="66">
        <v>212</v>
      </c>
      <c r="EN80" s="66">
        <v>1966</v>
      </c>
      <c r="EO80" s="66">
        <v>2430</v>
      </c>
      <c r="EP80" s="66">
        <v>2064</v>
      </c>
      <c r="EQ80" s="66"/>
      <c r="ER80" s="66"/>
      <c r="ES80" s="66">
        <v>575</v>
      </c>
      <c r="ET80" s="66">
        <v>501</v>
      </c>
      <c r="EU80" s="66">
        <v>827</v>
      </c>
      <c r="EV80" s="66">
        <v>911</v>
      </c>
      <c r="EW80" s="66">
        <v>415</v>
      </c>
      <c r="EX80" s="66"/>
      <c r="EY80" s="66"/>
      <c r="EZ80" s="66">
        <v>342</v>
      </c>
      <c r="FA80" s="66">
        <v>551</v>
      </c>
      <c r="FB80" s="66">
        <v>594</v>
      </c>
      <c r="FC80" s="66">
        <v>725</v>
      </c>
      <c r="FD80" s="66">
        <v>675</v>
      </c>
      <c r="FE80" s="66">
        <v>871</v>
      </c>
      <c r="FF80" s="66"/>
      <c r="FG80" s="66">
        <v>1197</v>
      </c>
      <c r="FH80" s="66">
        <v>951</v>
      </c>
      <c r="FI80" s="66">
        <v>1437</v>
      </c>
      <c r="FJ80" s="66">
        <v>1927</v>
      </c>
      <c r="FK80" s="66">
        <v>3334</v>
      </c>
      <c r="FL80" s="66"/>
      <c r="FM80" s="66"/>
      <c r="FN80" s="66">
        <v>3075</v>
      </c>
      <c r="FO80" s="66">
        <v>3394</v>
      </c>
      <c r="FP80" s="66">
        <v>922</v>
      </c>
      <c r="FQ80" s="66">
        <v>524</v>
      </c>
      <c r="FR80" s="66">
        <v>956</v>
      </c>
      <c r="FS80" s="66"/>
      <c r="FT80" s="66"/>
      <c r="FU80" s="66">
        <v>382</v>
      </c>
      <c r="FV80" s="66">
        <v>987</v>
      </c>
      <c r="FW80" s="66">
        <v>179</v>
      </c>
      <c r="FX80" s="66">
        <v>157</v>
      </c>
      <c r="FY80" s="66">
        <v>364</v>
      </c>
      <c r="FZ80" s="66"/>
      <c r="GA80" s="66"/>
      <c r="GB80" s="66">
        <v>237</v>
      </c>
      <c r="GC80" s="66">
        <v>563</v>
      </c>
      <c r="GD80" s="66">
        <v>353</v>
      </c>
      <c r="GE80" s="66">
        <v>252</v>
      </c>
      <c r="GF80" s="66">
        <v>403</v>
      </c>
      <c r="GG80" s="66"/>
      <c r="GH80" s="66"/>
      <c r="GI80" s="66">
        <v>254</v>
      </c>
      <c r="GJ80" s="66">
        <v>531</v>
      </c>
      <c r="GK80" s="66">
        <v>910</v>
      </c>
      <c r="GL80" s="66">
        <v>1425</v>
      </c>
      <c r="GM80" s="66">
        <v>1955</v>
      </c>
      <c r="GN80" s="66"/>
      <c r="GO80" s="66"/>
      <c r="GP80" s="66">
        <v>2477</v>
      </c>
      <c r="GQ80" s="66">
        <v>1968</v>
      </c>
      <c r="GR80" s="66">
        <v>628</v>
      </c>
      <c r="GS80" s="66">
        <v>96</v>
      </c>
      <c r="GT80" s="66">
        <v>319</v>
      </c>
      <c r="GU80" s="66"/>
      <c r="GV80" s="66"/>
      <c r="GW80" s="66">
        <v>691</v>
      </c>
      <c r="GX80" s="66">
        <v>981</v>
      </c>
      <c r="GY80" s="66">
        <v>1612</v>
      </c>
      <c r="GZ80" s="66">
        <v>2240</v>
      </c>
      <c r="HA80" s="66">
        <v>2783</v>
      </c>
      <c r="HB80" s="66"/>
      <c r="HC80" s="66"/>
      <c r="HD80" s="66">
        <v>3064</v>
      </c>
      <c r="HE80" s="66">
        <v>2735</v>
      </c>
      <c r="HF80" s="66">
        <v>2834</v>
      </c>
      <c r="HG80" s="66">
        <v>2607</v>
      </c>
      <c r="HH80" s="66">
        <v>1427</v>
      </c>
      <c r="HI80" s="66"/>
      <c r="HJ80" s="66"/>
      <c r="HK80" s="66">
        <v>600</v>
      </c>
      <c r="HL80" s="66">
        <v>706</v>
      </c>
      <c r="HM80" s="66">
        <v>320</v>
      </c>
      <c r="HN80" s="66">
        <v>564</v>
      </c>
      <c r="HO80" s="66">
        <v>318</v>
      </c>
      <c r="HP80" s="66"/>
      <c r="HQ80" s="66"/>
      <c r="HR80" s="66">
        <v>2040</v>
      </c>
      <c r="HS80" s="66">
        <v>2163</v>
      </c>
      <c r="HT80" s="66">
        <v>2852</v>
      </c>
      <c r="HU80" s="66">
        <v>3302</v>
      </c>
      <c r="HV80" s="66">
        <v>1547</v>
      </c>
      <c r="HW80" s="66"/>
      <c r="HX80" s="66"/>
      <c r="HY80" s="66">
        <v>574</v>
      </c>
      <c r="HZ80" s="66">
        <v>691</v>
      </c>
      <c r="IA80" s="66">
        <v>855</v>
      </c>
      <c r="IB80" s="66">
        <v>879</v>
      </c>
      <c r="IC80" s="66">
        <v>158</v>
      </c>
      <c r="ID80" s="66"/>
      <c r="IE80" s="66"/>
      <c r="IF80" s="66">
        <v>1319</v>
      </c>
      <c r="IG80" s="66">
        <v>1381</v>
      </c>
      <c r="IH80" s="66">
        <v>483</v>
      </c>
      <c r="II80" s="66">
        <v>717</v>
      </c>
      <c r="IJ80" s="66">
        <v>1355</v>
      </c>
      <c r="IK80" s="66"/>
      <c r="IL80" s="66"/>
      <c r="IM80" s="66">
        <v>217</v>
      </c>
      <c r="IN80" s="66">
        <v>399</v>
      </c>
      <c r="IO80" s="66">
        <v>443</v>
      </c>
      <c r="IP80" s="66">
        <v>71</v>
      </c>
      <c r="IQ80" s="66">
        <v>1002</v>
      </c>
      <c r="IR80" s="66"/>
      <c r="IS80" s="66"/>
      <c r="IT80" s="66">
        <v>871</v>
      </c>
      <c r="IU80" s="66">
        <v>387</v>
      </c>
      <c r="IV80" s="66">
        <v>947</v>
      </c>
      <c r="IW80" s="66">
        <v>1874</v>
      </c>
      <c r="IX80" s="66">
        <v>1732</v>
      </c>
      <c r="IY80" s="66">
        <v>2051</v>
      </c>
      <c r="IZ80" s="66"/>
      <c r="JA80" s="66">
        <v>1359</v>
      </c>
      <c r="JB80" s="66">
        <v>2125</v>
      </c>
      <c r="JC80" s="66">
        <v>2733</v>
      </c>
      <c r="JD80" s="66">
        <v>2953</v>
      </c>
      <c r="JE80" s="66">
        <v>3051</v>
      </c>
      <c r="JF80" s="66"/>
      <c r="JG80" s="66"/>
      <c r="JH80" s="66">
        <v>822</v>
      </c>
      <c r="JI80" s="66">
        <v>1531</v>
      </c>
      <c r="JJ80" s="66">
        <v>745</v>
      </c>
      <c r="JK80" s="66">
        <v>776</v>
      </c>
      <c r="JL80" s="66">
        <v>488</v>
      </c>
      <c r="JM80" s="66"/>
      <c r="JN80" s="66"/>
      <c r="JO80" s="66">
        <v>673</v>
      </c>
      <c r="JP80" s="66">
        <v>608</v>
      </c>
      <c r="JQ80" s="66">
        <v>934</v>
      </c>
      <c r="JR80" s="66">
        <v>1616</v>
      </c>
      <c r="JS80" s="66">
        <v>944</v>
      </c>
      <c r="JT80" s="66"/>
      <c r="JU80" s="66"/>
      <c r="JV80" s="66">
        <v>1000</v>
      </c>
      <c r="JW80" s="66">
        <v>1846</v>
      </c>
      <c r="JX80" s="66">
        <v>1530</v>
      </c>
      <c r="JY80" s="66">
        <v>343</v>
      </c>
      <c r="JZ80" s="66">
        <v>1500</v>
      </c>
      <c r="KA80" s="66"/>
      <c r="KB80" s="66"/>
      <c r="KC80" s="66">
        <v>641</v>
      </c>
      <c r="KD80" s="66">
        <v>902</v>
      </c>
      <c r="KE80" s="66">
        <v>1156</v>
      </c>
      <c r="KF80" s="66">
        <v>626</v>
      </c>
      <c r="KG80" s="66">
        <v>336</v>
      </c>
      <c r="KH80" s="66"/>
      <c r="KI80" s="66"/>
      <c r="KJ80" s="66">
        <v>1066</v>
      </c>
      <c r="KK80" s="66">
        <v>1681</v>
      </c>
      <c r="KL80" s="66">
        <v>1772</v>
      </c>
      <c r="KM80" s="66">
        <v>1080</v>
      </c>
      <c r="KN80" s="1080"/>
      <c r="KO80" s="66">
        <v>692</v>
      </c>
      <c r="KP80" s="66">
        <v>1140</v>
      </c>
      <c r="KQ80" s="66">
        <v>291</v>
      </c>
      <c r="KR80" s="66">
        <v>1243</v>
      </c>
      <c r="KS80" s="66">
        <v>1615</v>
      </c>
      <c r="KT80" s="66">
        <v>1674</v>
      </c>
      <c r="KU80" s="66">
        <v>623</v>
      </c>
      <c r="KV80" s="66">
        <v>0</v>
      </c>
      <c r="KW80" s="66"/>
      <c r="KX80" s="66">
        <v>1763</v>
      </c>
      <c r="KY80" s="66">
        <v>600</v>
      </c>
      <c r="KZ80" s="66">
        <v>601</v>
      </c>
      <c r="LA80" s="66">
        <v>719</v>
      </c>
      <c r="LB80" s="66">
        <v>1188</v>
      </c>
      <c r="LC80" s="66"/>
      <c r="LD80" s="66"/>
      <c r="LE80" s="66">
        <v>0</v>
      </c>
      <c r="LF80" s="66">
        <v>1536</v>
      </c>
      <c r="LG80" s="66">
        <v>995</v>
      </c>
      <c r="LH80" s="66">
        <v>660</v>
      </c>
      <c r="LI80" s="66">
        <v>2949</v>
      </c>
      <c r="LJ80" s="66"/>
      <c r="LK80" s="66"/>
      <c r="LL80" s="66">
        <v>1445</v>
      </c>
      <c r="LM80" s="1114"/>
      <c r="LN80" s="1114"/>
      <c r="LO80" s="1114"/>
      <c r="LP80" s="66">
        <v>740</v>
      </c>
      <c r="LQ80" s="66">
        <v>335</v>
      </c>
      <c r="LR80" s="66"/>
      <c r="LS80" s="66">
        <v>681</v>
      </c>
      <c r="LT80" s="66">
        <v>817</v>
      </c>
      <c r="LU80" s="1130"/>
      <c r="LV80" s="1130"/>
      <c r="LW80" s="66">
        <v>47</v>
      </c>
      <c r="LX80" s="66">
        <v>382</v>
      </c>
      <c r="LY80" s="556"/>
      <c r="LZ80" s="1140"/>
      <c r="MA80" s="1140"/>
      <c r="MB80" s="556">
        <v>9</v>
      </c>
      <c r="MC80" s="556">
        <v>0</v>
      </c>
      <c r="MD80" s="556">
        <v>224</v>
      </c>
      <c r="ME80" s="556"/>
      <c r="MF80" s="556"/>
      <c r="MG80" s="556">
        <v>1842</v>
      </c>
      <c r="MH80" s="556">
        <v>1674</v>
      </c>
      <c r="MI80" s="556">
        <v>2112</v>
      </c>
      <c r="MJ80" s="556">
        <v>2746</v>
      </c>
      <c r="MK80" s="556">
        <v>4770</v>
      </c>
      <c r="ML80" s="556"/>
      <c r="MM80" s="556"/>
      <c r="MN80" s="556">
        <v>3653</v>
      </c>
      <c r="MO80" s="556">
        <v>5201</v>
      </c>
      <c r="MP80" s="556">
        <v>4880</v>
      </c>
      <c r="MQ80" s="556">
        <v>3841</v>
      </c>
      <c r="MR80" s="556">
        <v>4268</v>
      </c>
      <c r="MS80" s="556"/>
      <c r="MT80" s="556"/>
      <c r="MU80" s="556">
        <v>712</v>
      </c>
      <c r="MV80" s="556"/>
      <c r="MW80" s="556">
        <v>1454</v>
      </c>
      <c r="MX80" s="556">
        <v>1729</v>
      </c>
      <c r="MY80" s="556">
        <v>1208</v>
      </c>
      <c r="MZ80" s="556"/>
      <c r="NA80" s="556"/>
    </row>
    <row r="81" spans="1:366" ht="15" customHeight="1">
      <c r="A81" s="67" t="s">
        <v>1210</v>
      </c>
      <c r="B81" s="292">
        <v>45326</v>
      </c>
      <c r="C81" s="292">
        <v>45326</v>
      </c>
      <c r="D81" s="292">
        <v>45328</v>
      </c>
      <c r="E81" s="292">
        <v>45328</v>
      </c>
      <c r="F81" s="292">
        <v>45328</v>
      </c>
      <c r="G81" s="66"/>
      <c r="H81" s="66"/>
      <c r="I81" s="282">
        <v>45333</v>
      </c>
      <c r="J81" s="282">
        <v>45637</v>
      </c>
      <c r="K81" s="282">
        <v>45335</v>
      </c>
      <c r="L81" s="292">
        <v>45336</v>
      </c>
      <c r="M81" s="66" t="s">
        <v>681</v>
      </c>
      <c r="N81" s="66"/>
      <c r="O81" s="66"/>
      <c r="P81" s="292">
        <v>45340</v>
      </c>
      <c r="Q81" s="292">
        <v>45340</v>
      </c>
      <c r="R81" s="292">
        <v>45340</v>
      </c>
      <c r="S81" s="292">
        <v>45340</v>
      </c>
      <c r="T81" s="292">
        <v>45342</v>
      </c>
      <c r="U81" s="66"/>
      <c r="V81" s="66"/>
      <c r="W81" s="292">
        <v>45347</v>
      </c>
      <c r="X81" s="292">
        <v>45347</v>
      </c>
      <c r="Y81" s="292">
        <v>45347</v>
      </c>
      <c r="Z81" s="292">
        <v>45347</v>
      </c>
      <c r="AA81" s="292">
        <v>45347</v>
      </c>
      <c r="AB81" s="66"/>
      <c r="AC81" s="66"/>
      <c r="AD81" s="292">
        <v>45353</v>
      </c>
      <c r="AE81" s="292">
        <v>45355</v>
      </c>
      <c r="AF81" s="282">
        <v>45356</v>
      </c>
      <c r="AG81" s="292">
        <v>45357</v>
      </c>
      <c r="AH81" s="292">
        <v>45357</v>
      </c>
      <c r="AI81" s="66"/>
      <c r="AJ81" s="66"/>
      <c r="AK81" s="292">
        <v>45359</v>
      </c>
      <c r="AL81" s="292">
        <v>45360</v>
      </c>
      <c r="AM81" s="292">
        <v>45363</v>
      </c>
      <c r="AN81" s="292">
        <v>45364</v>
      </c>
      <c r="AO81" s="292">
        <v>45365</v>
      </c>
      <c r="AP81" s="66"/>
      <c r="AQ81" s="66"/>
      <c r="AR81" s="292">
        <v>45367</v>
      </c>
      <c r="AS81" s="292">
        <v>45367</v>
      </c>
      <c r="AT81" s="292">
        <v>45370</v>
      </c>
      <c r="AU81" s="292">
        <v>45371</v>
      </c>
      <c r="AV81" s="292">
        <v>45371</v>
      </c>
      <c r="AW81" s="66"/>
      <c r="AX81" s="66"/>
      <c r="AY81" s="282">
        <v>45371</v>
      </c>
      <c r="AZ81" s="282">
        <v>45371</v>
      </c>
      <c r="BA81" s="292">
        <v>45371</v>
      </c>
      <c r="BB81" s="292">
        <v>45373</v>
      </c>
      <c r="BC81" s="282">
        <v>45378</v>
      </c>
      <c r="BD81" s="66"/>
      <c r="BE81" s="66"/>
      <c r="BF81" s="66"/>
      <c r="BG81" s="292">
        <v>45383</v>
      </c>
      <c r="BH81" s="292">
        <v>45383</v>
      </c>
      <c r="BI81" s="282">
        <v>45383</v>
      </c>
      <c r="BJ81" s="292">
        <v>45383</v>
      </c>
      <c r="BK81" s="66"/>
      <c r="BL81" s="66"/>
      <c r="BM81" s="292">
        <v>45383</v>
      </c>
      <c r="BN81" s="292">
        <v>45383</v>
      </c>
      <c r="BO81" s="292">
        <v>45383</v>
      </c>
      <c r="BP81" s="292">
        <v>45383</v>
      </c>
      <c r="BQ81" s="292">
        <v>45390</v>
      </c>
      <c r="BR81" s="66"/>
      <c r="BS81" s="66"/>
      <c r="BT81" s="292">
        <v>45393</v>
      </c>
      <c r="BU81" s="292">
        <v>45393</v>
      </c>
      <c r="BV81" s="292">
        <v>45393</v>
      </c>
      <c r="BW81" s="292">
        <v>45397</v>
      </c>
      <c r="BX81" s="282">
        <v>45397</v>
      </c>
      <c r="BY81" s="66"/>
      <c r="BZ81" s="66"/>
      <c r="CA81" s="292">
        <v>45400</v>
      </c>
      <c r="CB81" s="292">
        <v>45403</v>
      </c>
      <c r="CC81" s="292">
        <v>45405</v>
      </c>
      <c r="CD81" s="292">
        <v>45405</v>
      </c>
      <c r="CE81" s="292">
        <v>45405</v>
      </c>
      <c r="CF81" s="292">
        <v>45405</v>
      </c>
      <c r="CG81" s="66"/>
      <c r="CH81" s="292">
        <v>45405</v>
      </c>
      <c r="CI81" s="292">
        <v>45411</v>
      </c>
      <c r="CJ81" s="66" t="s">
        <v>681</v>
      </c>
      <c r="CK81" s="292">
        <v>45413</v>
      </c>
      <c r="CL81" s="282">
        <v>45413</v>
      </c>
      <c r="CM81" s="292">
        <v>45413</v>
      </c>
      <c r="CN81" s="66"/>
      <c r="CO81" s="292">
        <v>45417</v>
      </c>
      <c r="CP81" s="292">
        <v>45417</v>
      </c>
      <c r="CQ81" s="292">
        <v>45417</v>
      </c>
      <c r="CR81" s="292">
        <v>45417</v>
      </c>
      <c r="CS81" s="292">
        <v>45417</v>
      </c>
      <c r="CT81" s="66"/>
      <c r="CU81" s="66"/>
      <c r="CV81" s="66"/>
      <c r="CW81" s="292">
        <v>45417</v>
      </c>
      <c r="CX81" s="292">
        <v>45417</v>
      </c>
      <c r="CY81" s="292">
        <v>45417</v>
      </c>
      <c r="CZ81" s="292">
        <v>45427</v>
      </c>
      <c r="DA81" s="66"/>
      <c r="DB81" s="66"/>
      <c r="DC81" s="292">
        <v>45421</v>
      </c>
      <c r="DD81" s="292">
        <v>45421</v>
      </c>
      <c r="DE81" s="292">
        <v>45427</v>
      </c>
      <c r="DF81" s="292">
        <v>45426</v>
      </c>
      <c r="DG81" s="66" t="s">
        <v>681</v>
      </c>
      <c r="DH81" s="66"/>
      <c r="DI81" s="292"/>
      <c r="DJ81" s="292">
        <v>45437</v>
      </c>
      <c r="DK81" s="292">
        <v>45437</v>
      </c>
      <c r="DL81" s="292">
        <v>45437</v>
      </c>
      <c r="DM81" s="292">
        <v>45437</v>
      </c>
      <c r="DN81" s="292">
        <v>45441</v>
      </c>
      <c r="DO81" s="66"/>
      <c r="DP81" s="66"/>
      <c r="DQ81" s="292">
        <v>45441</v>
      </c>
      <c r="DR81" s="292">
        <v>45444</v>
      </c>
      <c r="DS81" s="292">
        <v>45444</v>
      </c>
      <c r="DT81" s="292">
        <v>45448</v>
      </c>
      <c r="DU81" s="292">
        <v>45444</v>
      </c>
      <c r="DV81" s="66"/>
      <c r="DW81" s="66"/>
      <c r="DX81" s="292">
        <v>45444</v>
      </c>
      <c r="DY81" s="292">
        <v>45444</v>
      </c>
      <c r="DZ81" s="292">
        <v>45444</v>
      </c>
      <c r="EA81" s="292">
        <v>45444</v>
      </c>
      <c r="EB81" s="292">
        <v>45444</v>
      </c>
      <c r="EC81" s="66"/>
      <c r="ED81" s="66"/>
      <c r="EE81" s="66"/>
      <c r="EF81" s="292">
        <v>45447</v>
      </c>
      <c r="EG81" s="292">
        <v>45460</v>
      </c>
      <c r="EH81" s="292">
        <v>45460</v>
      </c>
      <c r="EI81" s="292">
        <v>45460</v>
      </c>
      <c r="EJ81" s="66"/>
      <c r="EK81" s="66"/>
      <c r="EL81" s="292">
        <v>45462</v>
      </c>
      <c r="EM81" s="292">
        <v>45462</v>
      </c>
      <c r="EN81" s="292">
        <v>45462</v>
      </c>
      <c r="EO81" s="292">
        <v>45462</v>
      </c>
      <c r="EP81" s="292">
        <v>45462</v>
      </c>
      <c r="EQ81" s="66"/>
      <c r="ER81" s="66"/>
      <c r="ES81" s="292">
        <v>45462</v>
      </c>
      <c r="ET81" s="292">
        <v>45462</v>
      </c>
      <c r="EU81" s="292">
        <v>45462</v>
      </c>
      <c r="EV81" s="292">
        <v>45462</v>
      </c>
      <c r="EW81" s="292">
        <v>45462</v>
      </c>
      <c r="EX81" s="66"/>
      <c r="EY81" s="66"/>
      <c r="EZ81" s="292">
        <v>45462</v>
      </c>
      <c r="FA81" s="292">
        <v>45462</v>
      </c>
      <c r="FB81" s="292">
        <v>45467</v>
      </c>
      <c r="FC81" s="292">
        <v>45474</v>
      </c>
      <c r="FD81" s="282">
        <v>45474</v>
      </c>
      <c r="FE81" s="292">
        <v>45474</v>
      </c>
      <c r="FF81" s="66"/>
      <c r="FG81" s="292">
        <v>45474</v>
      </c>
      <c r="FH81" s="282">
        <v>45474</v>
      </c>
      <c r="FI81" s="282">
        <v>45474</v>
      </c>
      <c r="FJ81" s="292">
        <v>45474</v>
      </c>
      <c r="FK81" s="292">
        <v>45474</v>
      </c>
      <c r="FL81" s="66"/>
      <c r="FM81" s="66"/>
      <c r="FN81" s="282">
        <v>45474</v>
      </c>
      <c r="FO81" s="282">
        <v>45474</v>
      </c>
      <c r="FP81" s="282">
        <v>45474</v>
      </c>
      <c r="FQ81" s="282">
        <v>45474</v>
      </c>
      <c r="FR81" s="282">
        <v>45474</v>
      </c>
      <c r="FS81" s="66"/>
      <c r="FT81" s="66"/>
      <c r="FU81" s="282">
        <v>45474</v>
      </c>
      <c r="FV81" s="292">
        <v>45480</v>
      </c>
      <c r="FW81" s="292">
        <v>45482</v>
      </c>
      <c r="FX81" s="292">
        <v>45482</v>
      </c>
      <c r="FY81" s="282">
        <v>45505</v>
      </c>
      <c r="FZ81" s="66"/>
      <c r="GA81" s="66"/>
      <c r="GB81" s="292">
        <v>45506</v>
      </c>
      <c r="GC81" s="292">
        <v>45506</v>
      </c>
      <c r="GD81" s="292">
        <v>45506</v>
      </c>
      <c r="GE81" s="292">
        <v>45506</v>
      </c>
      <c r="GF81" s="292">
        <v>45506</v>
      </c>
      <c r="GG81" s="66"/>
      <c r="GH81" s="66"/>
      <c r="GI81" s="282">
        <v>45506</v>
      </c>
      <c r="GJ81" s="292">
        <v>45506</v>
      </c>
      <c r="GK81" s="282">
        <v>45506</v>
      </c>
      <c r="GL81" s="292">
        <v>45509</v>
      </c>
      <c r="GM81" s="292">
        <v>45509</v>
      </c>
      <c r="GN81" s="66"/>
      <c r="GO81" s="66"/>
      <c r="GP81" s="292">
        <v>45509</v>
      </c>
      <c r="GQ81" s="292">
        <v>45514</v>
      </c>
      <c r="GR81" s="292">
        <v>45514</v>
      </c>
      <c r="GS81" s="292">
        <v>45516</v>
      </c>
      <c r="GT81" s="292">
        <v>45514</v>
      </c>
      <c r="GU81" s="66"/>
      <c r="GV81" s="66"/>
      <c r="GW81" s="292">
        <v>45514</v>
      </c>
      <c r="GX81" s="292">
        <v>45514</v>
      </c>
      <c r="GY81" s="292">
        <v>45516</v>
      </c>
      <c r="GZ81" s="292">
        <v>45516</v>
      </c>
      <c r="HA81" s="292">
        <v>45516</v>
      </c>
      <c r="HB81" s="66"/>
      <c r="HC81" s="66"/>
      <c r="HD81" s="292">
        <v>45516</v>
      </c>
      <c r="HE81" s="292">
        <v>45516</v>
      </c>
      <c r="HF81" s="292">
        <v>45516</v>
      </c>
      <c r="HG81" s="282">
        <v>45516</v>
      </c>
      <c r="HH81" s="292">
        <v>45516</v>
      </c>
      <c r="HI81" s="66"/>
      <c r="HJ81" s="66"/>
      <c r="HK81" s="292">
        <v>45516</v>
      </c>
      <c r="HL81" s="292">
        <v>45516</v>
      </c>
      <c r="HM81" s="292">
        <v>45516</v>
      </c>
      <c r="HN81" s="292">
        <v>45540</v>
      </c>
      <c r="HO81" s="292">
        <v>45545</v>
      </c>
      <c r="HP81" s="66"/>
      <c r="HQ81" s="66"/>
      <c r="HR81" s="292">
        <v>45545</v>
      </c>
      <c r="HS81" s="292">
        <v>45545</v>
      </c>
      <c r="HT81" s="292">
        <v>45546</v>
      </c>
      <c r="HU81" s="292">
        <v>45546</v>
      </c>
      <c r="HV81" s="292">
        <v>45546</v>
      </c>
      <c r="HW81" s="66"/>
      <c r="HX81" s="66"/>
      <c r="HY81" s="292">
        <v>45546</v>
      </c>
      <c r="HZ81" s="292">
        <v>45547</v>
      </c>
      <c r="IA81" s="292">
        <v>45548</v>
      </c>
      <c r="IB81" s="292">
        <v>45548</v>
      </c>
      <c r="IC81" s="292">
        <v>45548</v>
      </c>
      <c r="ID81" s="66"/>
      <c r="IE81" s="66"/>
      <c r="IF81" s="292">
        <v>45553</v>
      </c>
      <c r="IG81" s="292">
        <v>45553</v>
      </c>
      <c r="IH81" s="292">
        <v>45553</v>
      </c>
      <c r="II81" s="292">
        <v>45553</v>
      </c>
      <c r="IJ81" s="292">
        <v>45553</v>
      </c>
      <c r="IK81" s="66"/>
      <c r="IL81" s="66"/>
      <c r="IM81" s="292">
        <v>45567</v>
      </c>
      <c r="IN81" s="292">
        <v>45570</v>
      </c>
      <c r="IO81" s="292">
        <v>45571</v>
      </c>
      <c r="IP81" s="292">
        <v>45571</v>
      </c>
      <c r="IQ81" s="292">
        <v>45571</v>
      </c>
      <c r="IR81" s="66"/>
      <c r="IS81" s="66"/>
      <c r="IT81" s="292">
        <v>45571</v>
      </c>
      <c r="IU81" s="292">
        <v>45571</v>
      </c>
      <c r="IV81" s="292">
        <v>45571</v>
      </c>
      <c r="IW81" s="292">
        <v>45571</v>
      </c>
      <c r="IX81" s="292">
        <v>45571</v>
      </c>
      <c r="IY81" s="292">
        <v>45571</v>
      </c>
      <c r="IZ81" s="66"/>
      <c r="JA81" s="292">
        <v>45571</v>
      </c>
      <c r="JB81" s="292">
        <v>45571</v>
      </c>
      <c r="JC81" s="292">
        <v>45571</v>
      </c>
      <c r="JD81" s="292">
        <v>45571</v>
      </c>
      <c r="JE81" s="292">
        <v>45571</v>
      </c>
      <c r="JF81" s="66"/>
      <c r="JG81" s="66"/>
      <c r="JH81" s="292">
        <v>45580</v>
      </c>
      <c r="JI81" s="292">
        <v>45587</v>
      </c>
      <c r="JJ81" s="292">
        <v>45590</v>
      </c>
      <c r="JK81" s="292">
        <v>45593</v>
      </c>
      <c r="JL81" s="292">
        <v>45596</v>
      </c>
      <c r="JM81" s="66"/>
      <c r="JN81" s="66"/>
      <c r="JO81" s="292">
        <v>45596</v>
      </c>
      <c r="JP81" s="292">
        <v>45596</v>
      </c>
      <c r="JQ81" s="282">
        <v>45596</v>
      </c>
      <c r="JR81" s="292">
        <v>45596</v>
      </c>
      <c r="JS81" s="292">
        <v>45602</v>
      </c>
      <c r="JT81" s="66"/>
      <c r="JU81" s="66"/>
      <c r="JV81" s="292">
        <v>45603</v>
      </c>
      <c r="JW81" s="292">
        <v>45603</v>
      </c>
      <c r="JX81" s="292">
        <v>45605</v>
      </c>
      <c r="JY81" s="292">
        <v>45608</v>
      </c>
      <c r="JZ81" s="292">
        <v>45608</v>
      </c>
      <c r="KA81" s="66"/>
      <c r="KB81" s="66"/>
      <c r="KC81" s="292">
        <v>45610</v>
      </c>
      <c r="KD81" s="292">
        <v>45613</v>
      </c>
      <c r="KE81" s="292">
        <v>45613</v>
      </c>
      <c r="KF81" s="292">
        <v>45613</v>
      </c>
      <c r="KG81" s="292">
        <v>45613</v>
      </c>
      <c r="KH81" s="66"/>
      <c r="KI81" s="66"/>
      <c r="KJ81" s="292">
        <v>45620</v>
      </c>
      <c r="KK81" s="292">
        <v>45620</v>
      </c>
      <c r="KL81" s="292">
        <v>45621</v>
      </c>
      <c r="KM81" s="292">
        <v>45623</v>
      </c>
      <c r="KN81" s="1081"/>
      <c r="KO81" s="292">
        <v>45625</v>
      </c>
      <c r="KP81" s="292">
        <v>45626</v>
      </c>
      <c r="KQ81" s="292">
        <v>45627</v>
      </c>
      <c r="KR81" s="292">
        <v>45628</v>
      </c>
      <c r="KS81" s="292">
        <v>45629</v>
      </c>
      <c r="KT81" s="292">
        <v>45629</v>
      </c>
      <c r="KU81" s="292">
        <v>45630</v>
      </c>
      <c r="KV81" s="66" t="s">
        <v>681</v>
      </c>
      <c r="KW81" s="66"/>
      <c r="KX81" s="292">
        <v>45634</v>
      </c>
      <c r="KY81" s="292">
        <v>45634</v>
      </c>
      <c r="KZ81" s="292">
        <v>45636</v>
      </c>
      <c r="LA81" s="292">
        <v>45636</v>
      </c>
      <c r="LB81" s="292">
        <v>45636</v>
      </c>
      <c r="LC81" s="66"/>
      <c r="LD81" s="66"/>
      <c r="LE81" s="66" t="s">
        <v>681</v>
      </c>
      <c r="LF81" s="292">
        <v>45642</v>
      </c>
      <c r="LG81" s="292">
        <v>45642</v>
      </c>
      <c r="LH81" s="292">
        <v>45642</v>
      </c>
      <c r="LI81" s="292">
        <v>45642</v>
      </c>
      <c r="LJ81" s="66"/>
      <c r="LK81" s="66"/>
      <c r="LL81" s="292">
        <v>45648</v>
      </c>
      <c r="LM81" s="1114"/>
      <c r="LN81" s="1114"/>
      <c r="LO81" s="1114"/>
      <c r="LP81" s="282">
        <v>45652</v>
      </c>
      <c r="LQ81" s="292">
        <v>45653</v>
      </c>
      <c r="LR81" s="66"/>
      <c r="LS81" s="292">
        <v>45654</v>
      </c>
      <c r="LT81" s="282">
        <v>45656</v>
      </c>
      <c r="LU81" s="1130"/>
      <c r="LV81" s="1130"/>
      <c r="LW81" s="292">
        <v>46021</v>
      </c>
      <c r="LX81" s="292">
        <v>45660</v>
      </c>
      <c r="LY81" s="556"/>
      <c r="LZ81" s="1140"/>
      <c r="MA81" s="1140"/>
      <c r="MB81" s="1152">
        <v>45661</v>
      </c>
      <c r="MC81" s="557" t="s">
        <v>681</v>
      </c>
      <c r="MD81" s="1152">
        <v>45666</v>
      </c>
      <c r="ME81" s="556"/>
      <c r="MF81" s="556"/>
      <c r="MG81" s="1152">
        <v>45668</v>
      </c>
      <c r="MH81" s="1152">
        <v>45670</v>
      </c>
      <c r="MI81" s="1152">
        <v>45669</v>
      </c>
      <c r="MJ81" s="1152">
        <v>45670</v>
      </c>
      <c r="MK81" s="1152">
        <v>45670</v>
      </c>
      <c r="ML81" s="556"/>
      <c r="MM81" s="556"/>
      <c r="MN81" s="1152">
        <v>45672</v>
      </c>
      <c r="MO81" s="1152">
        <v>45673</v>
      </c>
      <c r="MP81" s="1152">
        <v>45675</v>
      </c>
      <c r="MQ81" s="1152">
        <v>45676</v>
      </c>
      <c r="MR81" s="1152">
        <v>45676</v>
      </c>
      <c r="MS81" s="556"/>
      <c r="MT81" s="556"/>
      <c r="MU81" s="1152">
        <v>45683</v>
      </c>
      <c r="MV81" s="556"/>
      <c r="MW81" s="1152">
        <v>45685</v>
      </c>
      <c r="MX81" s="1152">
        <v>45686</v>
      </c>
      <c r="MY81" s="1152">
        <v>45687</v>
      </c>
      <c r="MZ81" s="556"/>
      <c r="NA81" s="556"/>
    </row>
    <row r="82" spans="1:366" ht="15" customHeight="1">
      <c r="A82" s="67" t="s">
        <v>1212</v>
      </c>
      <c r="B82" s="66">
        <v>0</v>
      </c>
      <c r="C82" s="66">
        <v>4</v>
      </c>
      <c r="D82" s="66">
        <v>0</v>
      </c>
      <c r="E82" s="66">
        <v>3</v>
      </c>
      <c r="F82" s="66">
        <v>0</v>
      </c>
      <c r="G82" s="66"/>
      <c r="H82" s="66"/>
      <c r="I82" s="66">
        <v>0</v>
      </c>
      <c r="J82" s="66">
        <v>5</v>
      </c>
      <c r="K82" s="66">
        <v>457</v>
      </c>
      <c r="L82" s="66">
        <v>374</v>
      </c>
      <c r="M82" s="66">
        <v>4</v>
      </c>
      <c r="N82" s="66"/>
      <c r="O82" s="66"/>
      <c r="P82" s="66">
        <v>10</v>
      </c>
      <c r="Q82" s="66">
        <v>13</v>
      </c>
      <c r="R82" s="66">
        <v>29</v>
      </c>
      <c r="S82" s="66">
        <v>349</v>
      </c>
      <c r="T82" s="66">
        <v>1</v>
      </c>
      <c r="U82" s="66"/>
      <c r="V82" s="66"/>
      <c r="W82" s="66">
        <v>0</v>
      </c>
      <c r="X82" s="66">
        <v>3</v>
      </c>
      <c r="Y82" s="66">
        <v>3</v>
      </c>
      <c r="Z82" s="66">
        <v>149</v>
      </c>
      <c r="AA82" s="66">
        <v>2</v>
      </c>
      <c r="AB82" s="66"/>
      <c r="AC82" s="66"/>
      <c r="AD82" s="66">
        <v>0</v>
      </c>
      <c r="AE82" s="66">
        <v>2</v>
      </c>
      <c r="AF82" s="66">
        <v>1</v>
      </c>
      <c r="AG82" s="66">
        <v>1</v>
      </c>
      <c r="AH82" s="66">
        <v>0</v>
      </c>
      <c r="AI82" s="66"/>
      <c r="AJ82" s="66"/>
      <c r="AK82" s="66">
        <v>0</v>
      </c>
      <c r="AL82" s="66">
        <v>0</v>
      </c>
      <c r="AM82" s="66">
        <v>3</v>
      </c>
      <c r="AN82" s="66">
        <v>366</v>
      </c>
      <c r="AO82" s="66">
        <v>2</v>
      </c>
      <c r="AP82" s="66"/>
      <c r="AQ82" s="66"/>
      <c r="AR82" s="66">
        <v>21</v>
      </c>
      <c r="AS82" s="66">
        <v>1</v>
      </c>
      <c r="AT82" s="66">
        <v>46</v>
      </c>
      <c r="AU82" s="66">
        <v>0</v>
      </c>
      <c r="AV82" s="66">
        <v>21</v>
      </c>
      <c r="AW82" s="66"/>
      <c r="AX82" s="66"/>
      <c r="AY82" s="66">
        <v>101</v>
      </c>
      <c r="AZ82" s="66">
        <v>37</v>
      </c>
      <c r="BA82" s="66">
        <v>339</v>
      </c>
      <c r="BB82" s="66">
        <v>0</v>
      </c>
      <c r="BC82" s="66">
        <v>84</v>
      </c>
      <c r="BD82" s="66"/>
      <c r="BE82" s="66"/>
      <c r="BF82" s="66"/>
      <c r="BG82" s="66">
        <v>0</v>
      </c>
      <c r="BH82" s="66">
        <v>17</v>
      </c>
      <c r="BI82" s="66">
        <v>332</v>
      </c>
      <c r="BJ82" s="66">
        <v>126</v>
      </c>
      <c r="BK82" s="66"/>
      <c r="BL82" s="66"/>
      <c r="BM82" s="66">
        <v>91</v>
      </c>
      <c r="BN82" s="66">
        <v>23</v>
      </c>
      <c r="BO82" s="66">
        <v>64</v>
      </c>
      <c r="BP82" s="66">
        <v>0</v>
      </c>
      <c r="BQ82" s="66">
        <v>0</v>
      </c>
      <c r="BR82" s="66"/>
      <c r="BS82" s="66"/>
      <c r="BT82" s="66">
        <v>36</v>
      </c>
      <c r="BU82" s="66">
        <v>0</v>
      </c>
      <c r="BV82" s="66">
        <v>51</v>
      </c>
      <c r="BW82" s="66">
        <v>17</v>
      </c>
      <c r="BX82" s="66">
        <v>5</v>
      </c>
      <c r="BY82" s="66"/>
      <c r="BZ82" s="66"/>
      <c r="CA82" s="66">
        <v>3</v>
      </c>
      <c r="CB82" s="66">
        <v>120</v>
      </c>
      <c r="CC82" s="66">
        <v>3</v>
      </c>
      <c r="CD82" s="66">
        <v>292</v>
      </c>
      <c r="CE82" s="66">
        <v>4</v>
      </c>
      <c r="CF82" s="66">
        <v>10</v>
      </c>
      <c r="CG82" s="66"/>
      <c r="CH82" s="66">
        <v>46</v>
      </c>
      <c r="CI82" s="66">
        <v>210</v>
      </c>
      <c r="CJ82" s="66">
        <v>44</v>
      </c>
      <c r="CK82" s="66">
        <v>44</v>
      </c>
      <c r="CL82" s="66">
        <v>25</v>
      </c>
      <c r="CM82" s="66">
        <v>25</v>
      </c>
      <c r="CN82" s="66"/>
      <c r="CO82" s="66">
        <v>85</v>
      </c>
      <c r="CP82" s="66">
        <v>51</v>
      </c>
      <c r="CQ82" s="66">
        <v>200</v>
      </c>
      <c r="CR82" s="66">
        <v>306</v>
      </c>
      <c r="CS82" s="66">
        <v>5</v>
      </c>
      <c r="CT82" s="66"/>
      <c r="CU82" s="66"/>
      <c r="CV82" s="66"/>
      <c r="CW82" s="66">
        <v>23</v>
      </c>
      <c r="CX82" s="66">
        <v>2</v>
      </c>
      <c r="CY82" s="66">
        <v>2</v>
      </c>
      <c r="CZ82" s="66">
        <v>0</v>
      </c>
      <c r="DA82" s="66"/>
      <c r="DB82" s="66"/>
      <c r="DC82" s="66">
        <v>2</v>
      </c>
      <c r="DD82" s="66">
        <v>1</v>
      </c>
      <c r="DE82" s="66">
        <v>837</v>
      </c>
      <c r="DF82" s="66">
        <v>73</v>
      </c>
      <c r="DG82" s="66">
        <v>15</v>
      </c>
      <c r="DH82" s="66"/>
      <c r="DI82" s="66"/>
      <c r="DJ82" s="66">
        <v>8</v>
      </c>
      <c r="DK82" s="66">
        <v>16</v>
      </c>
      <c r="DL82" s="66">
        <v>22</v>
      </c>
      <c r="DM82" s="66">
        <v>139</v>
      </c>
      <c r="DN82" s="66">
        <v>5</v>
      </c>
      <c r="DO82" s="66"/>
      <c r="DP82" s="66"/>
      <c r="DQ82" s="66">
        <v>1</v>
      </c>
      <c r="DR82" s="66">
        <v>0</v>
      </c>
      <c r="DS82" s="66">
        <v>51</v>
      </c>
      <c r="DT82" s="66">
        <v>13</v>
      </c>
      <c r="DU82" s="66">
        <v>4</v>
      </c>
      <c r="DV82" s="66"/>
      <c r="DW82" s="66"/>
      <c r="DX82" s="66">
        <v>18</v>
      </c>
      <c r="DY82" s="66">
        <v>7</v>
      </c>
      <c r="DZ82" s="66">
        <v>6</v>
      </c>
      <c r="EA82" s="66">
        <v>404</v>
      </c>
      <c r="EB82" s="66">
        <v>2</v>
      </c>
      <c r="EC82" s="66"/>
      <c r="ED82" s="66"/>
      <c r="EE82" s="66"/>
      <c r="EF82" s="66">
        <v>35</v>
      </c>
      <c r="EG82" s="66">
        <v>30</v>
      </c>
      <c r="EH82" s="66">
        <v>493</v>
      </c>
      <c r="EI82" s="66">
        <v>234</v>
      </c>
      <c r="EJ82" s="66"/>
      <c r="EK82" s="66"/>
      <c r="EL82" s="66">
        <v>6</v>
      </c>
      <c r="EM82" s="66">
        <v>5</v>
      </c>
      <c r="EN82" s="66">
        <v>2</v>
      </c>
      <c r="EO82" s="66">
        <v>136</v>
      </c>
      <c r="EP82" s="66">
        <v>311</v>
      </c>
      <c r="EQ82" s="66"/>
      <c r="ER82" s="66"/>
      <c r="ES82" s="66">
        <v>13</v>
      </c>
      <c r="ET82" s="66">
        <v>492</v>
      </c>
      <c r="EU82" s="66">
        <v>679</v>
      </c>
      <c r="EV82" s="66">
        <v>303</v>
      </c>
      <c r="EW82" s="66">
        <v>311</v>
      </c>
      <c r="EX82" s="66"/>
      <c r="EY82" s="66"/>
      <c r="EZ82" s="66">
        <v>86</v>
      </c>
      <c r="FA82" s="66">
        <v>38</v>
      </c>
      <c r="FB82" s="66">
        <v>326</v>
      </c>
      <c r="FC82" s="66">
        <v>194</v>
      </c>
      <c r="FD82" s="66">
        <v>6</v>
      </c>
      <c r="FE82" s="66">
        <v>19</v>
      </c>
      <c r="FF82" s="66"/>
      <c r="FG82" s="66">
        <v>104</v>
      </c>
      <c r="FH82" s="66">
        <v>11</v>
      </c>
      <c r="FI82" s="66">
        <v>433</v>
      </c>
      <c r="FJ82" s="66">
        <v>334</v>
      </c>
      <c r="FK82" s="66">
        <v>16</v>
      </c>
      <c r="FL82" s="66"/>
      <c r="FM82" s="66"/>
      <c r="FN82" s="66">
        <v>34</v>
      </c>
      <c r="FO82" s="66">
        <v>36</v>
      </c>
      <c r="FP82" s="66">
        <v>133</v>
      </c>
      <c r="FQ82" s="66">
        <v>532</v>
      </c>
      <c r="FR82" s="66">
        <v>431</v>
      </c>
      <c r="FS82" s="66"/>
      <c r="FT82" s="66"/>
      <c r="FU82" s="66">
        <v>17</v>
      </c>
      <c r="FV82" s="66">
        <v>79</v>
      </c>
      <c r="FW82" s="66">
        <v>81</v>
      </c>
      <c r="FX82" s="66">
        <v>724</v>
      </c>
      <c r="FY82" s="66">
        <v>689</v>
      </c>
      <c r="FZ82" s="66"/>
      <c r="GA82" s="66"/>
      <c r="GB82" s="66">
        <v>29</v>
      </c>
      <c r="GC82" s="66">
        <v>12</v>
      </c>
      <c r="GD82" s="66">
        <v>8</v>
      </c>
      <c r="GE82" s="66">
        <v>13</v>
      </c>
      <c r="GF82" s="66">
        <v>93</v>
      </c>
      <c r="GG82" s="66"/>
      <c r="GH82" s="66"/>
      <c r="GI82" s="66">
        <v>135</v>
      </c>
      <c r="GJ82" s="66">
        <v>74</v>
      </c>
      <c r="GK82" s="66">
        <v>862</v>
      </c>
      <c r="GL82" s="66">
        <v>911</v>
      </c>
      <c r="GM82" s="66">
        <v>869</v>
      </c>
      <c r="GN82" s="66"/>
      <c r="GO82" s="66"/>
      <c r="GP82" s="66">
        <v>21</v>
      </c>
      <c r="GQ82" s="66">
        <v>6</v>
      </c>
      <c r="GR82" s="66">
        <v>18</v>
      </c>
      <c r="GS82" s="66">
        <v>48</v>
      </c>
      <c r="GT82" s="66">
        <v>2450</v>
      </c>
      <c r="GU82" s="66"/>
      <c r="GV82" s="66"/>
      <c r="GW82" s="66">
        <v>307</v>
      </c>
      <c r="GX82" s="66">
        <v>21</v>
      </c>
      <c r="GY82" s="66">
        <v>1121</v>
      </c>
      <c r="GZ82" s="66">
        <v>1417</v>
      </c>
      <c r="HA82" s="66">
        <v>909</v>
      </c>
      <c r="HB82" s="66"/>
      <c r="HC82" s="66"/>
      <c r="HD82" s="66">
        <v>18</v>
      </c>
      <c r="HE82" s="66">
        <v>76</v>
      </c>
      <c r="HF82" s="66">
        <v>427</v>
      </c>
      <c r="HG82" s="66">
        <v>213</v>
      </c>
      <c r="HH82" s="66">
        <v>486</v>
      </c>
      <c r="HI82" s="66"/>
      <c r="HJ82" s="66"/>
      <c r="HK82" s="66">
        <v>386</v>
      </c>
      <c r="HL82" s="66">
        <v>78</v>
      </c>
      <c r="HM82" s="66">
        <v>87</v>
      </c>
      <c r="HN82" s="66">
        <v>60</v>
      </c>
      <c r="HO82" s="66">
        <v>17</v>
      </c>
      <c r="HP82" s="66"/>
      <c r="HQ82" s="66"/>
      <c r="HR82" s="66">
        <v>70</v>
      </c>
      <c r="HS82" s="66">
        <v>44</v>
      </c>
      <c r="HT82" s="66">
        <v>521</v>
      </c>
      <c r="HU82" s="66">
        <v>705</v>
      </c>
      <c r="HV82" s="66">
        <v>454</v>
      </c>
      <c r="HW82" s="66"/>
      <c r="HX82" s="66"/>
      <c r="HY82" s="66">
        <v>51</v>
      </c>
      <c r="HZ82" s="66">
        <v>97</v>
      </c>
      <c r="IA82" s="66">
        <v>155</v>
      </c>
      <c r="IB82" s="66">
        <v>633</v>
      </c>
      <c r="IC82" s="66">
        <v>21</v>
      </c>
      <c r="ID82" s="66"/>
      <c r="IE82" s="66"/>
      <c r="IF82" s="66">
        <v>5</v>
      </c>
      <c r="IG82" s="66">
        <v>11</v>
      </c>
      <c r="IH82" s="66">
        <v>17</v>
      </c>
      <c r="II82" s="66">
        <v>129</v>
      </c>
      <c r="IJ82" s="66">
        <v>12</v>
      </c>
      <c r="IK82" s="66"/>
      <c r="IL82" s="66"/>
      <c r="IM82" s="66">
        <v>17</v>
      </c>
      <c r="IN82" s="66">
        <v>8</v>
      </c>
      <c r="IO82" s="66">
        <v>0</v>
      </c>
      <c r="IP82" s="66">
        <v>4</v>
      </c>
      <c r="IQ82" s="66">
        <v>4</v>
      </c>
      <c r="IR82" s="66"/>
      <c r="IS82" s="66"/>
      <c r="IT82" s="66">
        <v>90</v>
      </c>
      <c r="IU82" s="66">
        <v>232</v>
      </c>
      <c r="IV82" s="66">
        <v>34</v>
      </c>
      <c r="IW82" s="66">
        <v>535</v>
      </c>
      <c r="IX82" s="66">
        <v>107</v>
      </c>
      <c r="IY82" s="66">
        <v>1145</v>
      </c>
      <c r="IZ82" s="66"/>
      <c r="JA82" s="66">
        <v>268</v>
      </c>
      <c r="JB82" s="66">
        <v>150</v>
      </c>
      <c r="JC82" s="66">
        <v>64</v>
      </c>
      <c r="JD82" s="66">
        <v>70</v>
      </c>
      <c r="JE82" s="66">
        <v>50</v>
      </c>
      <c r="JF82" s="66"/>
      <c r="JG82" s="66"/>
      <c r="JH82" s="66">
        <v>286</v>
      </c>
      <c r="JI82" s="66">
        <v>0</v>
      </c>
      <c r="JJ82" s="66">
        <v>89</v>
      </c>
      <c r="JK82" s="66">
        <v>11</v>
      </c>
      <c r="JL82" s="66">
        <v>3</v>
      </c>
      <c r="JM82" s="66"/>
      <c r="JN82" s="66"/>
      <c r="JO82" s="66">
        <v>36</v>
      </c>
      <c r="JP82" s="66">
        <v>199</v>
      </c>
      <c r="JQ82" s="66">
        <v>282</v>
      </c>
      <c r="JR82" s="66">
        <v>4</v>
      </c>
      <c r="JS82" s="66">
        <v>20</v>
      </c>
      <c r="JT82" s="66"/>
      <c r="JU82" s="66"/>
      <c r="JV82" s="66">
        <v>35</v>
      </c>
      <c r="JW82" s="66">
        <v>3</v>
      </c>
      <c r="JX82" s="66">
        <v>172</v>
      </c>
      <c r="JY82" s="66">
        <v>667</v>
      </c>
      <c r="JZ82" s="66">
        <v>8</v>
      </c>
      <c r="KA82" s="66"/>
      <c r="KB82" s="66"/>
      <c r="KC82" s="66">
        <v>152</v>
      </c>
      <c r="KD82" s="66">
        <v>27</v>
      </c>
      <c r="KE82" s="66">
        <v>18</v>
      </c>
      <c r="KF82" s="66">
        <v>15</v>
      </c>
      <c r="KG82" s="66">
        <v>18</v>
      </c>
      <c r="KH82" s="66"/>
      <c r="KI82" s="66"/>
      <c r="KJ82" s="66">
        <v>75</v>
      </c>
      <c r="KK82" s="66">
        <v>147</v>
      </c>
      <c r="KL82" s="66">
        <v>77</v>
      </c>
      <c r="KM82" s="66">
        <v>54</v>
      </c>
      <c r="KN82" s="1081"/>
      <c r="KO82" s="66">
        <v>745</v>
      </c>
      <c r="KP82" s="66">
        <v>252</v>
      </c>
      <c r="KQ82" s="66">
        <v>164</v>
      </c>
      <c r="KR82" s="66">
        <v>47</v>
      </c>
      <c r="KS82" s="66">
        <v>105</v>
      </c>
      <c r="KT82" s="66">
        <v>254</v>
      </c>
      <c r="KU82" s="66">
        <v>208</v>
      </c>
      <c r="KV82" s="66">
        <v>255</v>
      </c>
      <c r="KW82" s="66"/>
      <c r="KX82" s="66">
        <v>1541</v>
      </c>
      <c r="KY82" s="66">
        <v>37</v>
      </c>
      <c r="KZ82" s="66">
        <v>61</v>
      </c>
      <c r="LA82" s="66">
        <v>816</v>
      </c>
      <c r="LB82" s="66">
        <v>55</v>
      </c>
      <c r="LC82" s="66"/>
      <c r="LD82" s="66"/>
      <c r="LE82" s="66">
        <v>325</v>
      </c>
      <c r="LF82" s="66">
        <v>61</v>
      </c>
      <c r="LG82" s="66">
        <v>331</v>
      </c>
      <c r="LH82" s="66">
        <v>9</v>
      </c>
      <c r="LI82" s="66">
        <v>11</v>
      </c>
      <c r="LJ82" s="66"/>
      <c r="LK82" s="66"/>
      <c r="LL82" s="66">
        <v>31</v>
      </c>
      <c r="LM82" s="1114"/>
      <c r="LN82" s="1114"/>
      <c r="LO82" s="1114"/>
      <c r="LP82" s="66">
        <v>1952</v>
      </c>
      <c r="LQ82" s="66">
        <v>434</v>
      </c>
      <c r="LR82" s="66"/>
      <c r="LS82" s="66">
        <v>562</v>
      </c>
      <c r="LT82" s="66">
        <v>683</v>
      </c>
      <c r="LU82" s="1130"/>
      <c r="LV82" s="1130"/>
      <c r="LW82" s="66">
        <v>60</v>
      </c>
      <c r="LX82" s="66">
        <v>33</v>
      </c>
      <c r="LY82" s="556"/>
      <c r="LZ82" s="1140"/>
      <c r="MA82" s="1140"/>
      <c r="MB82" s="556">
        <v>57</v>
      </c>
      <c r="MC82" s="556">
        <v>165</v>
      </c>
      <c r="MD82" s="556">
        <v>145</v>
      </c>
      <c r="ME82" s="556"/>
      <c r="MF82" s="556"/>
      <c r="MG82" s="556">
        <v>16</v>
      </c>
      <c r="MH82" s="556">
        <v>10</v>
      </c>
      <c r="MI82" s="556">
        <v>0</v>
      </c>
      <c r="MJ82" s="556">
        <v>0</v>
      </c>
      <c r="MK82" s="556">
        <v>0</v>
      </c>
      <c r="ML82" s="556"/>
      <c r="MM82" s="556"/>
      <c r="MN82" s="556">
        <v>6</v>
      </c>
      <c r="MO82" s="556">
        <v>14</v>
      </c>
      <c r="MP82" s="556">
        <v>7</v>
      </c>
      <c r="MQ82" s="556">
        <v>0</v>
      </c>
      <c r="MR82" s="556">
        <v>0</v>
      </c>
      <c r="MS82" s="556"/>
      <c r="MT82" s="556"/>
      <c r="MU82" s="556">
        <v>12</v>
      </c>
      <c r="MV82" s="556">
        <v>0</v>
      </c>
      <c r="MW82" s="556">
        <v>8</v>
      </c>
      <c r="MX82" s="556">
        <v>11</v>
      </c>
      <c r="MY82" s="556">
        <v>0</v>
      </c>
      <c r="MZ82" s="556"/>
      <c r="NA82" s="556"/>
    </row>
    <row r="83" spans="1:366" ht="15" customHeight="1">
      <c r="A83" s="67" t="s">
        <v>1213</v>
      </c>
      <c r="B83" s="66">
        <v>0</v>
      </c>
      <c r="C83" s="66">
        <v>0</v>
      </c>
      <c r="D83" s="66">
        <v>249</v>
      </c>
      <c r="E83" s="66">
        <v>0</v>
      </c>
      <c r="F83" s="66">
        <v>0</v>
      </c>
      <c r="G83" s="66"/>
      <c r="H83" s="66"/>
      <c r="I83" s="66">
        <v>0</v>
      </c>
      <c r="J83" s="66">
        <v>0</v>
      </c>
      <c r="K83" s="66">
        <v>0</v>
      </c>
      <c r="L83" s="66">
        <v>0</v>
      </c>
      <c r="M83" s="66">
        <v>120</v>
      </c>
      <c r="N83" s="66"/>
      <c r="O83" s="66"/>
      <c r="P83" s="66">
        <v>0</v>
      </c>
      <c r="Q83" s="66">
        <v>41</v>
      </c>
      <c r="R83" s="66">
        <v>0</v>
      </c>
      <c r="S83" s="66">
        <v>218</v>
      </c>
      <c r="T83" s="66">
        <v>136</v>
      </c>
      <c r="U83" s="66"/>
      <c r="V83" s="66"/>
      <c r="W83" s="66">
        <v>0</v>
      </c>
      <c r="X83" s="66">
        <v>0</v>
      </c>
      <c r="Y83" s="66">
        <v>0</v>
      </c>
      <c r="Z83" s="66">
        <v>93</v>
      </c>
      <c r="AA83" s="66">
        <v>0</v>
      </c>
      <c r="AB83" s="66"/>
      <c r="AC83" s="66"/>
      <c r="AD83" s="66">
        <v>0</v>
      </c>
      <c r="AE83" s="66">
        <v>0</v>
      </c>
      <c r="AF83" s="66">
        <v>0</v>
      </c>
      <c r="AG83" s="66">
        <v>0</v>
      </c>
      <c r="AH83" s="66">
        <v>0</v>
      </c>
      <c r="AI83" s="66"/>
      <c r="AJ83" s="66"/>
      <c r="AK83" s="66">
        <v>0</v>
      </c>
      <c r="AL83" s="66">
        <v>0</v>
      </c>
      <c r="AM83" s="66">
        <v>0</v>
      </c>
      <c r="AN83" s="66">
        <v>18</v>
      </c>
      <c r="AO83" s="66">
        <v>0</v>
      </c>
      <c r="AP83" s="66"/>
      <c r="AQ83" s="66"/>
      <c r="AR83" s="66">
        <v>0</v>
      </c>
      <c r="AS83" s="66">
        <v>0</v>
      </c>
      <c r="AT83" s="66">
        <v>74</v>
      </c>
      <c r="AU83" s="66">
        <v>10</v>
      </c>
      <c r="AV83" s="66">
        <v>0</v>
      </c>
      <c r="AW83" s="66"/>
      <c r="AX83" s="66"/>
      <c r="AY83" s="66">
        <v>52</v>
      </c>
      <c r="AZ83" s="66">
        <v>65</v>
      </c>
      <c r="BA83" s="66">
        <v>36</v>
      </c>
      <c r="BB83" s="66">
        <v>0</v>
      </c>
      <c r="BC83" s="66">
        <v>0</v>
      </c>
      <c r="BD83" s="66"/>
      <c r="BE83" s="66"/>
      <c r="BF83" s="66"/>
      <c r="BG83" s="66">
        <v>0</v>
      </c>
      <c r="BH83" s="66">
        <v>0</v>
      </c>
      <c r="BI83" s="66">
        <v>89</v>
      </c>
      <c r="BJ83" s="66">
        <v>68</v>
      </c>
      <c r="BK83" s="66"/>
      <c r="BL83" s="66"/>
      <c r="BM83" s="66">
        <v>67</v>
      </c>
      <c r="BN83" s="66">
        <v>24</v>
      </c>
      <c r="BO83" s="66">
        <v>4</v>
      </c>
      <c r="BP83" s="66">
        <v>29</v>
      </c>
      <c r="BQ83" s="66">
        <v>0</v>
      </c>
      <c r="BR83" s="66"/>
      <c r="BS83" s="66"/>
      <c r="BT83" s="66">
        <v>27</v>
      </c>
      <c r="BU83" s="66">
        <v>0</v>
      </c>
      <c r="BV83" s="66">
        <v>0</v>
      </c>
      <c r="BW83" s="66">
        <v>0</v>
      </c>
      <c r="BX83" s="66">
        <v>126</v>
      </c>
      <c r="BY83" s="66"/>
      <c r="BZ83" s="66"/>
      <c r="CA83" s="66">
        <v>0</v>
      </c>
      <c r="CB83" s="66">
        <v>314</v>
      </c>
      <c r="CC83" s="66">
        <v>0</v>
      </c>
      <c r="CD83" s="66">
        <v>310</v>
      </c>
      <c r="CE83" s="66">
        <v>0</v>
      </c>
      <c r="CF83" s="66">
        <v>0</v>
      </c>
      <c r="CG83" s="66"/>
      <c r="CH83" s="66">
        <v>0</v>
      </c>
      <c r="CI83" s="66">
        <v>277</v>
      </c>
      <c r="CJ83" s="66">
        <v>99</v>
      </c>
      <c r="CK83" s="66">
        <v>0</v>
      </c>
      <c r="CL83" s="66">
        <v>104</v>
      </c>
      <c r="CM83" s="66">
        <v>0</v>
      </c>
      <c r="CN83" s="66"/>
      <c r="CO83" s="66">
        <v>0</v>
      </c>
      <c r="CP83" s="66">
        <v>0</v>
      </c>
      <c r="CQ83" s="66">
        <v>23</v>
      </c>
      <c r="CR83" s="66">
        <v>0</v>
      </c>
      <c r="CS83" s="66">
        <v>0</v>
      </c>
      <c r="CT83" s="66"/>
      <c r="CU83" s="66"/>
      <c r="CV83" s="66"/>
      <c r="CW83" s="66">
        <v>0</v>
      </c>
      <c r="CX83" s="66">
        <v>163</v>
      </c>
      <c r="CY83" s="66">
        <v>0</v>
      </c>
      <c r="CZ83" s="66">
        <v>0</v>
      </c>
      <c r="DA83" s="66"/>
      <c r="DB83" s="66"/>
      <c r="DC83" s="66">
        <v>0</v>
      </c>
      <c r="DD83" s="66">
        <v>0</v>
      </c>
      <c r="DE83" s="66">
        <v>195</v>
      </c>
      <c r="DF83" s="66">
        <v>237</v>
      </c>
      <c r="DG83" s="66">
        <v>2</v>
      </c>
      <c r="DH83" s="66"/>
      <c r="DI83" s="66"/>
      <c r="DJ83" s="66">
        <v>0</v>
      </c>
      <c r="DK83" s="66">
        <v>0</v>
      </c>
      <c r="DL83" s="66">
        <v>16</v>
      </c>
      <c r="DM83" s="66">
        <v>92</v>
      </c>
      <c r="DN83" s="66">
        <v>0</v>
      </c>
      <c r="DO83" s="66"/>
      <c r="DP83" s="66"/>
      <c r="DQ83" s="66">
        <v>0</v>
      </c>
      <c r="DR83" s="66">
        <v>0</v>
      </c>
      <c r="DS83" s="66">
        <v>100</v>
      </c>
      <c r="DT83" s="66">
        <v>0</v>
      </c>
      <c r="DU83" s="66">
        <v>0</v>
      </c>
      <c r="DV83" s="66"/>
      <c r="DW83" s="66"/>
      <c r="DX83" s="66">
        <v>0</v>
      </c>
      <c r="DY83" s="66">
        <v>0</v>
      </c>
      <c r="DZ83" s="66">
        <v>0</v>
      </c>
      <c r="EA83" s="66">
        <v>0</v>
      </c>
      <c r="EB83" s="66">
        <v>65</v>
      </c>
      <c r="EC83" s="66"/>
      <c r="ED83" s="66"/>
      <c r="EE83" s="66"/>
      <c r="EF83" s="66">
        <v>0</v>
      </c>
      <c r="EG83" s="66">
        <v>0</v>
      </c>
      <c r="EH83" s="66">
        <v>45</v>
      </c>
      <c r="EI83" s="66">
        <v>12</v>
      </c>
      <c r="EJ83" s="66"/>
      <c r="EK83" s="66"/>
      <c r="EL83" s="66">
        <v>0</v>
      </c>
      <c r="EM83" s="66">
        <v>413</v>
      </c>
      <c r="EN83" s="66">
        <v>0</v>
      </c>
      <c r="EO83" s="66">
        <v>159</v>
      </c>
      <c r="EP83" s="66">
        <v>272</v>
      </c>
      <c r="EQ83" s="66"/>
      <c r="ER83" s="66"/>
      <c r="ES83" s="66">
        <v>0</v>
      </c>
      <c r="ET83" s="66">
        <v>197</v>
      </c>
      <c r="EU83" s="66">
        <v>43</v>
      </c>
      <c r="EV83" s="66">
        <v>124</v>
      </c>
      <c r="EW83" s="66">
        <v>48</v>
      </c>
      <c r="EX83" s="66"/>
      <c r="EY83" s="66"/>
      <c r="EZ83" s="66">
        <v>140</v>
      </c>
      <c r="FA83" s="66">
        <v>0</v>
      </c>
      <c r="FB83" s="66">
        <v>39</v>
      </c>
      <c r="FC83" s="66">
        <v>60</v>
      </c>
      <c r="FD83" s="66">
        <v>0</v>
      </c>
      <c r="FE83" s="66">
        <v>0</v>
      </c>
      <c r="FF83" s="66"/>
      <c r="FG83" s="66">
        <v>29</v>
      </c>
      <c r="FH83" s="66">
        <v>23</v>
      </c>
      <c r="FI83" s="66">
        <v>6</v>
      </c>
      <c r="FJ83" s="66">
        <v>48</v>
      </c>
      <c r="FK83" s="66">
        <v>49</v>
      </c>
      <c r="FL83" s="66"/>
      <c r="FM83" s="66"/>
      <c r="FN83" s="66">
        <v>0</v>
      </c>
      <c r="FO83" s="66">
        <v>71</v>
      </c>
      <c r="FP83" s="66">
        <v>0</v>
      </c>
      <c r="FQ83" s="66">
        <v>0</v>
      </c>
      <c r="FR83" s="66">
        <v>13</v>
      </c>
      <c r="FS83" s="66"/>
      <c r="FT83" s="66"/>
      <c r="FU83" s="66">
        <v>24</v>
      </c>
      <c r="FV83" s="66">
        <v>64</v>
      </c>
      <c r="FW83" s="66">
        <v>0</v>
      </c>
      <c r="FX83" s="66">
        <v>0</v>
      </c>
      <c r="FY83" s="66">
        <v>0</v>
      </c>
      <c r="FZ83" s="66"/>
      <c r="GA83" s="66"/>
      <c r="GB83" s="66">
        <v>0</v>
      </c>
      <c r="GC83" s="66">
        <v>0</v>
      </c>
      <c r="GD83" s="66">
        <v>0</v>
      </c>
      <c r="GE83" s="66">
        <v>0</v>
      </c>
      <c r="GF83" s="66">
        <v>11</v>
      </c>
      <c r="GG83" s="66"/>
      <c r="GH83" s="66"/>
      <c r="GI83" s="66">
        <v>9</v>
      </c>
      <c r="GJ83" s="66">
        <v>49</v>
      </c>
      <c r="GK83" s="66">
        <v>111</v>
      </c>
      <c r="GL83" s="66">
        <v>281</v>
      </c>
      <c r="GM83" s="66">
        <v>55</v>
      </c>
      <c r="GN83" s="66"/>
      <c r="GO83" s="66"/>
      <c r="GP83" s="66">
        <v>9</v>
      </c>
      <c r="GQ83" s="66">
        <v>16</v>
      </c>
      <c r="GR83" s="66">
        <v>0</v>
      </c>
      <c r="GS83" s="66">
        <v>0</v>
      </c>
      <c r="GT83" s="66">
        <v>77</v>
      </c>
      <c r="GU83" s="66"/>
      <c r="GV83" s="66"/>
      <c r="GW83" s="66">
        <v>121</v>
      </c>
      <c r="GX83" s="66">
        <v>39</v>
      </c>
      <c r="GY83" s="66">
        <v>84</v>
      </c>
      <c r="GZ83" s="66">
        <v>217</v>
      </c>
      <c r="HA83" s="66">
        <v>204</v>
      </c>
      <c r="HB83" s="66"/>
      <c r="HC83" s="66"/>
      <c r="HD83" s="66">
        <v>39</v>
      </c>
      <c r="HE83" s="66">
        <v>86</v>
      </c>
      <c r="HF83" s="66">
        <v>54</v>
      </c>
      <c r="HG83" s="66">
        <v>50</v>
      </c>
      <c r="HH83" s="66">
        <v>67</v>
      </c>
      <c r="HI83" s="66"/>
      <c r="HJ83" s="66"/>
      <c r="HK83" s="66">
        <v>48</v>
      </c>
      <c r="HL83" s="66">
        <v>23</v>
      </c>
      <c r="HM83" s="66">
        <v>67</v>
      </c>
      <c r="HN83" s="66">
        <v>17</v>
      </c>
      <c r="HO83" s="66">
        <v>114</v>
      </c>
      <c r="HP83" s="66"/>
      <c r="HQ83" s="66"/>
      <c r="HR83" s="66">
        <v>0</v>
      </c>
      <c r="HS83" s="66">
        <v>0</v>
      </c>
      <c r="HT83" s="66">
        <v>53</v>
      </c>
      <c r="HU83" s="66">
        <v>133</v>
      </c>
      <c r="HV83" s="66">
        <v>82</v>
      </c>
      <c r="HW83" s="66"/>
      <c r="HX83" s="66"/>
      <c r="HY83" s="66">
        <v>133</v>
      </c>
      <c r="HZ83" s="66">
        <v>0</v>
      </c>
      <c r="IA83" s="66">
        <v>139</v>
      </c>
      <c r="IB83" s="66">
        <v>94</v>
      </c>
      <c r="IC83" s="66">
        <v>127</v>
      </c>
      <c r="ID83" s="66"/>
      <c r="IE83" s="66"/>
      <c r="IF83" s="66">
        <v>97</v>
      </c>
      <c r="IG83" s="66">
        <v>9</v>
      </c>
      <c r="IH83" s="66">
        <v>223</v>
      </c>
      <c r="II83" s="66">
        <v>92</v>
      </c>
      <c r="IJ83" s="66">
        <v>88</v>
      </c>
      <c r="IK83" s="66"/>
      <c r="IL83" s="66"/>
      <c r="IM83" s="66">
        <v>5</v>
      </c>
      <c r="IN83" s="66">
        <v>0</v>
      </c>
      <c r="IO83" s="66">
        <v>0</v>
      </c>
      <c r="IP83" s="66">
        <v>0</v>
      </c>
      <c r="IQ83" s="66">
        <v>10</v>
      </c>
      <c r="IR83" s="66"/>
      <c r="IS83" s="66"/>
      <c r="IT83" s="66">
        <v>181</v>
      </c>
      <c r="IU83" s="66">
        <v>250</v>
      </c>
      <c r="IV83" s="66">
        <v>400</v>
      </c>
      <c r="IW83" s="66">
        <v>304</v>
      </c>
      <c r="IX83" s="66">
        <v>16</v>
      </c>
      <c r="IY83" s="66">
        <v>439</v>
      </c>
      <c r="IZ83" s="66"/>
      <c r="JA83" s="66">
        <v>332</v>
      </c>
      <c r="JB83" s="66">
        <v>4</v>
      </c>
      <c r="JC83" s="66">
        <v>29</v>
      </c>
      <c r="JD83" s="66">
        <v>3</v>
      </c>
      <c r="JE83" s="66">
        <v>452</v>
      </c>
      <c r="JF83" s="66"/>
      <c r="JG83" s="66"/>
      <c r="JH83" s="66">
        <v>0</v>
      </c>
      <c r="JI83" s="66">
        <v>9</v>
      </c>
      <c r="JJ83" s="66">
        <v>66</v>
      </c>
      <c r="JK83" s="66">
        <v>12</v>
      </c>
      <c r="JL83" s="66">
        <v>0</v>
      </c>
      <c r="JM83" s="66"/>
      <c r="JN83" s="66"/>
      <c r="JO83" s="66">
        <v>0</v>
      </c>
      <c r="JP83" s="66">
        <v>101</v>
      </c>
      <c r="JQ83" s="66">
        <v>481</v>
      </c>
      <c r="JR83" s="66">
        <v>18</v>
      </c>
      <c r="JS83" s="66">
        <v>403</v>
      </c>
      <c r="JT83" s="66"/>
      <c r="JU83" s="66"/>
      <c r="JV83" s="66">
        <v>35</v>
      </c>
      <c r="JW83" s="66">
        <v>164</v>
      </c>
      <c r="JX83" s="66">
        <v>50</v>
      </c>
      <c r="JY83" s="66">
        <v>24</v>
      </c>
      <c r="JZ83" s="66">
        <v>2</v>
      </c>
      <c r="KA83" s="66"/>
      <c r="KB83" s="66"/>
      <c r="KC83" s="66">
        <v>687</v>
      </c>
      <c r="KD83" s="66">
        <v>66</v>
      </c>
      <c r="KE83" s="66">
        <v>419</v>
      </c>
      <c r="KF83" s="66">
        <v>0</v>
      </c>
      <c r="KG83" s="66">
        <v>1</v>
      </c>
      <c r="KH83" s="66"/>
      <c r="KI83" s="66"/>
      <c r="KJ83" s="66">
        <v>525</v>
      </c>
      <c r="KK83" s="66">
        <v>384</v>
      </c>
      <c r="KL83" s="66">
        <v>220</v>
      </c>
      <c r="KM83" s="66">
        <v>0</v>
      </c>
      <c r="KN83" s="1080"/>
      <c r="KO83" s="66">
        <v>357</v>
      </c>
      <c r="KP83" s="66">
        <v>653</v>
      </c>
      <c r="KQ83" s="66">
        <v>0</v>
      </c>
      <c r="KR83" s="66">
        <v>83</v>
      </c>
      <c r="KS83" s="66">
        <v>53</v>
      </c>
      <c r="KT83" s="66">
        <v>0</v>
      </c>
      <c r="KU83" s="66">
        <v>163</v>
      </c>
      <c r="KV83" s="66">
        <v>187</v>
      </c>
      <c r="KW83" s="66"/>
      <c r="KX83" s="66">
        <v>290</v>
      </c>
      <c r="KY83" s="66">
        <v>0</v>
      </c>
      <c r="KZ83" s="66">
        <v>0</v>
      </c>
      <c r="LA83" s="66">
        <v>283</v>
      </c>
      <c r="LB83" s="66">
        <v>107</v>
      </c>
      <c r="LC83" s="66"/>
      <c r="LD83" s="66"/>
      <c r="LE83" s="66">
        <v>497</v>
      </c>
      <c r="LF83" s="66">
        <v>0</v>
      </c>
      <c r="LG83" s="66">
        <v>436</v>
      </c>
      <c r="LH83" s="66">
        <v>0</v>
      </c>
      <c r="LI83" s="66">
        <v>0</v>
      </c>
      <c r="LJ83" s="66"/>
      <c r="LK83" s="66"/>
      <c r="LL83" s="66">
        <v>0</v>
      </c>
      <c r="LM83" s="1114"/>
      <c r="LN83" s="1114"/>
      <c r="LO83" s="1114"/>
      <c r="LP83" s="66">
        <v>705</v>
      </c>
      <c r="LQ83" s="66">
        <v>507</v>
      </c>
      <c r="LR83" s="66"/>
      <c r="LS83" s="66">
        <v>568</v>
      </c>
      <c r="LT83" s="66">
        <v>0</v>
      </c>
      <c r="LU83" s="1130"/>
      <c r="LV83" s="1130"/>
      <c r="LW83" s="66">
        <v>365</v>
      </c>
      <c r="LX83" s="66">
        <v>0</v>
      </c>
      <c r="LY83" s="556"/>
      <c r="LZ83" s="1140"/>
      <c r="MA83" s="1140"/>
      <c r="MB83" s="556">
        <v>4</v>
      </c>
      <c r="MC83" s="556">
        <v>0</v>
      </c>
      <c r="MD83" s="556">
        <v>149</v>
      </c>
      <c r="ME83" s="556"/>
      <c r="MF83" s="556"/>
      <c r="MG83" s="556">
        <v>0</v>
      </c>
      <c r="MH83" s="556">
        <v>0</v>
      </c>
      <c r="MI83" s="556">
        <v>0</v>
      </c>
      <c r="MJ83" s="556">
        <v>0</v>
      </c>
      <c r="MK83" s="556">
        <v>0</v>
      </c>
      <c r="ML83" s="556"/>
      <c r="MM83" s="556"/>
      <c r="MN83" s="556">
        <v>0</v>
      </c>
      <c r="MO83" s="556">
        <v>0</v>
      </c>
      <c r="MP83" s="556">
        <v>0</v>
      </c>
      <c r="MQ83" s="556">
        <v>0</v>
      </c>
      <c r="MR83" s="556">
        <v>0</v>
      </c>
      <c r="MS83" s="556"/>
      <c r="MT83" s="556"/>
      <c r="MU83" s="556">
        <v>0</v>
      </c>
      <c r="MV83" s="556">
        <v>0</v>
      </c>
      <c r="MW83" s="556">
        <v>0</v>
      </c>
      <c r="MX83" s="556">
        <v>0</v>
      </c>
      <c r="MY83" s="556">
        <v>0</v>
      </c>
      <c r="MZ83" s="556"/>
      <c r="NA83" s="556"/>
    </row>
    <row r="84" spans="1:366" ht="15" customHeight="1">
      <c r="A84" s="85" t="s">
        <v>1214</v>
      </c>
      <c r="B84" s="66">
        <v>20</v>
      </c>
      <c r="C84" s="66">
        <v>31</v>
      </c>
      <c r="D84" s="66">
        <v>19</v>
      </c>
      <c r="E84" s="66">
        <v>24</v>
      </c>
      <c r="F84" s="66">
        <v>11</v>
      </c>
      <c r="G84" s="66"/>
      <c r="H84" s="66"/>
      <c r="I84" s="66">
        <v>11</v>
      </c>
      <c r="J84" s="66">
        <v>13</v>
      </c>
      <c r="K84" s="66">
        <v>6</v>
      </c>
      <c r="L84" s="66">
        <v>1</v>
      </c>
      <c r="M84" s="66">
        <v>5</v>
      </c>
      <c r="N84" s="66"/>
      <c r="O84" s="66"/>
      <c r="P84" s="66">
        <v>63</v>
      </c>
      <c r="Q84" s="66">
        <v>54</v>
      </c>
      <c r="R84" s="66">
        <v>46</v>
      </c>
      <c r="S84" s="66">
        <v>13</v>
      </c>
      <c r="T84" s="66">
        <v>21</v>
      </c>
      <c r="U84" s="66"/>
      <c r="V84" s="66"/>
      <c r="W84" s="66">
        <v>32</v>
      </c>
      <c r="X84" s="66">
        <v>18</v>
      </c>
      <c r="Y84" s="66">
        <v>13</v>
      </c>
      <c r="Z84" s="66">
        <v>18</v>
      </c>
      <c r="AA84" s="66">
        <v>20</v>
      </c>
      <c r="AB84" s="66"/>
      <c r="AC84" s="66"/>
      <c r="AD84" s="66">
        <v>18</v>
      </c>
      <c r="AE84" s="66">
        <v>5</v>
      </c>
      <c r="AF84" s="66">
        <v>13</v>
      </c>
      <c r="AG84" s="66">
        <v>11</v>
      </c>
      <c r="AH84" s="66">
        <v>16</v>
      </c>
      <c r="AI84" s="66"/>
      <c r="AJ84" s="66"/>
      <c r="AK84" s="66">
        <v>49</v>
      </c>
      <c r="AL84" s="66">
        <v>9</v>
      </c>
      <c r="AM84" s="66">
        <v>5</v>
      </c>
      <c r="AN84" s="66">
        <v>20</v>
      </c>
      <c r="AO84" s="66">
        <v>28</v>
      </c>
      <c r="AP84" s="66"/>
      <c r="AQ84" s="66"/>
      <c r="AR84" s="66">
        <v>38</v>
      </c>
      <c r="AS84" s="66">
        <v>24</v>
      </c>
      <c r="AT84" s="66">
        <v>3</v>
      </c>
      <c r="AU84" s="66">
        <v>17</v>
      </c>
      <c r="AV84" s="66">
        <v>10</v>
      </c>
      <c r="AW84" s="66"/>
      <c r="AX84" s="66"/>
      <c r="AY84" s="66">
        <v>32</v>
      </c>
      <c r="AZ84" s="66">
        <v>0</v>
      </c>
      <c r="BA84" s="66">
        <v>38</v>
      </c>
      <c r="BB84" s="66">
        <v>0</v>
      </c>
      <c r="BC84" s="66">
        <v>14</v>
      </c>
      <c r="BD84" s="66"/>
      <c r="BE84" s="66"/>
      <c r="BF84" s="66"/>
      <c r="BG84" s="66">
        <v>25</v>
      </c>
      <c r="BH84" s="66">
        <v>26</v>
      </c>
      <c r="BI84" s="66">
        <v>67</v>
      </c>
      <c r="BJ84" s="66">
        <v>59</v>
      </c>
      <c r="BK84" s="66"/>
      <c r="BL84" s="66"/>
      <c r="BM84" s="66">
        <v>3</v>
      </c>
      <c r="BN84" s="66">
        <v>19</v>
      </c>
      <c r="BO84" s="66">
        <v>101</v>
      </c>
      <c r="BP84" s="66">
        <v>126</v>
      </c>
      <c r="BQ84" s="66">
        <v>46</v>
      </c>
      <c r="BR84" s="66"/>
      <c r="BS84" s="66"/>
      <c r="BT84" s="66">
        <v>87</v>
      </c>
      <c r="BU84" s="66">
        <v>53</v>
      </c>
      <c r="BV84" s="66">
        <v>97</v>
      </c>
      <c r="BW84" s="66">
        <v>116</v>
      </c>
      <c r="BX84" s="66">
        <v>61</v>
      </c>
      <c r="BY84" s="66"/>
      <c r="BZ84" s="66"/>
      <c r="CA84" s="66">
        <v>26</v>
      </c>
      <c r="CB84" s="66">
        <v>15</v>
      </c>
      <c r="CC84" s="66">
        <v>4</v>
      </c>
      <c r="CD84" s="66">
        <v>1</v>
      </c>
      <c r="CE84" s="66">
        <v>12</v>
      </c>
      <c r="CF84" s="66">
        <v>10</v>
      </c>
      <c r="CG84" s="66"/>
      <c r="CH84" s="66">
        <v>61</v>
      </c>
      <c r="CI84" s="66">
        <v>13</v>
      </c>
      <c r="CJ84" s="66">
        <v>47</v>
      </c>
      <c r="CK84" s="66">
        <v>16</v>
      </c>
      <c r="CL84" s="66">
        <v>42</v>
      </c>
      <c r="CM84" s="66">
        <v>110</v>
      </c>
      <c r="CN84" s="66"/>
      <c r="CO84" s="66">
        <v>43</v>
      </c>
      <c r="CP84" s="66">
        <v>46</v>
      </c>
      <c r="CQ84" s="66">
        <v>7</v>
      </c>
      <c r="CR84" s="66">
        <v>25</v>
      </c>
      <c r="CS84" s="66">
        <v>35</v>
      </c>
      <c r="CT84" s="66"/>
      <c r="CU84" s="66"/>
      <c r="CV84" s="66"/>
      <c r="CW84" s="66">
        <v>2</v>
      </c>
      <c r="CX84" s="66">
        <v>3</v>
      </c>
      <c r="CY84" s="66">
        <v>19</v>
      </c>
      <c r="CZ84" s="66">
        <v>11</v>
      </c>
      <c r="DA84" s="66"/>
      <c r="DB84" s="66"/>
      <c r="DC84" s="66">
        <v>20</v>
      </c>
      <c r="DD84" s="66">
        <v>25</v>
      </c>
      <c r="DE84" s="66">
        <v>14</v>
      </c>
      <c r="DF84" s="66">
        <v>14</v>
      </c>
      <c r="DG84" s="66">
        <v>9</v>
      </c>
      <c r="DH84" s="66"/>
      <c r="DI84" s="66"/>
      <c r="DJ84" s="66">
        <v>33</v>
      </c>
      <c r="DK84" s="66">
        <v>73</v>
      </c>
      <c r="DL84" s="66">
        <v>110</v>
      </c>
      <c r="DM84" s="66">
        <v>40</v>
      </c>
      <c r="DN84" s="66">
        <v>8</v>
      </c>
      <c r="DO84" s="66"/>
      <c r="DP84" s="66"/>
      <c r="DQ84" s="66">
        <v>27</v>
      </c>
      <c r="DR84" s="66">
        <v>30</v>
      </c>
      <c r="DS84" s="66">
        <v>35</v>
      </c>
      <c r="DT84" s="66">
        <v>1</v>
      </c>
      <c r="DU84" s="66">
        <v>19</v>
      </c>
      <c r="DV84" s="66"/>
      <c r="DW84" s="66"/>
      <c r="DX84" s="66">
        <v>33</v>
      </c>
      <c r="DY84" s="66">
        <v>14</v>
      </c>
      <c r="DZ84" s="66">
        <v>48</v>
      </c>
      <c r="EA84" s="66">
        <v>21</v>
      </c>
      <c r="EB84" s="66">
        <v>8</v>
      </c>
      <c r="EC84" s="66"/>
      <c r="ED84" s="66"/>
      <c r="EE84" s="66"/>
      <c r="EF84" s="66">
        <v>10</v>
      </c>
      <c r="EG84" s="66">
        <v>65</v>
      </c>
      <c r="EH84" s="66">
        <v>63</v>
      </c>
      <c r="EI84" s="66">
        <v>22</v>
      </c>
      <c r="EJ84" s="66"/>
      <c r="EK84" s="66"/>
      <c r="EL84" s="66">
        <v>16</v>
      </c>
      <c r="EM84" s="66">
        <v>8</v>
      </c>
      <c r="EN84" s="66">
        <v>20</v>
      </c>
      <c r="EO84" s="66">
        <v>53</v>
      </c>
      <c r="EP84" s="66">
        <v>31</v>
      </c>
      <c r="EQ84" s="66"/>
      <c r="ER84" s="66"/>
      <c r="ES84" s="66">
        <v>54</v>
      </c>
      <c r="ET84" s="66">
        <v>41</v>
      </c>
      <c r="EU84" s="66">
        <v>19</v>
      </c>
      <c r="EV84" s="66">
        <v>52</v>
      </c>
      <c r="EW84" s="66">
        <v>57</v>
      </c>
      <c r="EX84" s="66"/>
      <c r="EY84" s="66"/>
      <c r="EZ84" s="66">
        <v>47</v>
      </c>
      <c r="FA84" s="66">
        <v>34</v>
      </c>
      <c r="FB84" s="66">
        <v>28</v>
      </c>
      <c r="FC84" s="66">
        <v>111</v>
      </c>
      <c r="FD84" s="66">
        <v>54</v>
      </c>
      <c r="FE84" s="66">
        <v>42</v>
      </c>
      <c r="FF84" s="66"/>
      <c r="FG84" s="66">
        <v>42</v>
      </c>
      <c r="FH84" s="66">
        <v>23</v>
      </c>
      <c r="FI84" s="66">
        <v>40</v>
      </c>
      <c r="FJ84" s="66">
        <v>53</v>
      </c>
      <c r="FK84" s="66">
        <v>24</v>
      </c>
      <c r="FL84" s="66"/>
      <c r="FM84" s="66"/>
      <c r="FN84" s="66">
        <v>39</v>
      </c>
      <c r="FO84" s="66">
        <v>67</v>
      </c>
      <c r="FP84" s="66">
        <v>35</v>
      </c>
      <c r="FQ84" s="66">
        <v>24</v>
      </c>
      <c r="FR84" s="66">
        <v>68</v>
      </c>
      <c r="FS84" s="66"/>
      <c r="FT84" s="66"/>
      <c r="FU84" s="66">
        <v>136</v>
      </c>
      <c r="FV84" s="66">
        <v>2</v>
      </c>
      <c r="FW84" s="66">
        <v>47</v>
      </c>
      <c r="FX84" s="66">
        <v>47</v>
      </c>
      <c r="FY84" s="66">
        <v>53</v>
      </c>
      <c r="FZ84" s="66"/>
      <c r="GA84" s="66"/>
      <c r="GB84" s="66">
        <v>92</v>
      </c>
      <c r="GC84" s="66">
        <v>39</v>
      </c>
      <c r="GD84" s="66">
        <v>52</v>
      </c>
      <c r="GE84" s="66">
        <v>74</v>
      </c>
      <c r="GF84" s="66">
        <v>105</v>
      </c>
      <c r="GG84" s="66"/>
      <c r="GH84" s="66"/>
      <c r="GI84" s="66">
        <v>75</v>
      </c>
      <c r="GJ84" s="66">
        <v>13</v>
      </c>
      <c r="GK84" s="66">
        <v>92</v>
      </c>
      <c r="GL84" s="66">
        <v>42</v>
      </c>
      <c r="GM84" s="66">
        <v>14</v>
      </c>
      <c r="GN84" s="66"/>
      <c r="GO84" s="66"/>
      <c r="GP84" s="66">
        <v>32</v>
      </c>
      <c r="GQ84" s="66">
        <v>37</v>
      </c>
      <c r="GR84" s="66">
        <v>21</v>
      </c>
      <c r="GS84" s="66">
        <v>9</v>
      </c>
      <c r="GT84" s="66">
        <v>16</v>
      </c>
      <c r="GU84" s="66"/>
      <c r="GV84" s="66"/>
      <c r="GW84" s="66">
        <v>9</v>
      </c>
      <c r="GX84" s="66">
        <v>16</v>
      </c>
      <c r="GY84" s="66">
        <v>39</v>
      </c>
      <c r="GZ84" s="66">
        <v>17</v>
      </c>
      <c r="HA84" s="66">
        <v>9</v>
      </c>
      <c r="HB84" s="66"/>
      <c r="HC84" s="66"/>
      <c r="HD84" s="66">
        <v>68</v>
      </c>
      <c r="HE84" s="66">
        <v>56</v>
      </c>
      <c r="HF84" s="66">
        <v>26</v>
      </c>
      <c r="HG84" s="66">
        <v>47</v>
      </c>
      <c r="HH84" s="66">
        <v>52</v>
      </c>
      <c r="HI84" s="66"/>
      <c r="HJ84" s="66"/>
      <c r="HK84" s="66">
        <v>46</v>
      </c>
      <c r="HL84" s="66">
        <v>88</v>
      </c>
      <c r="HM84" s="66">
        <v>97</v>
      </c>
      <c r="HN84" s="66">
        <v>199</v>
      </c>
      <c r="HO84" s="66">
        <v>150</v>
      </c>
      <c r="HP84" s="66"/>
      <c r="HQ84" s="66"/>
      <c r="HR84" s="66">
        <v>188</v>
      </c>
      <c r="HS84" s="66">
        <v>118</v>
      </c>
      <c r="HT84" s="66">
        <v>152</v>
      </c>
      <c r="HU84" s="66">
        <v>42</v>
      </c>
      <c r="HV84" s="66">
        <v>91</v>
      </c>
      <c r="HW84" s="66"/>
      <c r="HX84" s="66"/>
      <c r="HY84" s="66">
        <v>115</v>
      </c>
      <c r="HZ84" s="66">
        <v>144</v>
      </c>
      <c r="IA84" s="66">
        <v>98</v>
      </c>
      <c r="IB84" s="66">
        <v>67</v>
      </c>
      <c r="IC84" s="66">
        <v>58</v>
      </c>
      <c r="ID84" s="66"/>
      <c r="IE84" s="66"/>
      <c r="IF84" s="66">
        <v>49</v>
      </c>
      <c r="IG84" s="66">
        <v>36</v>
      </c>
      <c r="IH84" s="66">
        <v>62</v>
      </c>
      <c r="II84" s="66">
        <v>11</v>
      </c>
      <c r="IJ84" s="66">
        <v>30</v>
      </c>
      <c r="IK84" s="66"/>
      <c r="IL84" s="66"/>
      <c r="IM84" s="66">
        <v>38</v>
      </c>
      <c r="IN84" s="66">
        <v>36</v>
      </c>
      <c r="IO84" s="66">
        <v>15</v>
      </c>
      <c r="IP84" s="66">
        <v>63</v>
      </c>
      <c r="IQ84" s="66">
        <v>47</v>
      </c>
      <c r="IR84" s="66"/>
      <c r="IS84" s="66"/>
      <c r="IT84" s="66">
        <v>138</v>
      </c>
      <c r="IU84" s="66">
        <v>90</v>
      </c>
      <c r="IV84" s="66">
        <v>58</v>
      </c>
      <c r="IW84" s="66">
        <v>41</v>
      </c>
      <c r="IX84" s="66">
        <v>141</v>
      </c>
      <c r="IY84" s="66">
        <v>65</v>
      </c>
      <c r="IZ84" s="66"/>
      <c r="JA84" s="66">
        <v>185</v>
      </c>
      <c r="JB84" s="66">
        <v>148</v>
      </c>
      <c r="JC84" s="66">
        <v>252</v>
      </c>
      <c r="JD84" s="66">
        <v>75</v>
      </c>
      <c r="JE84" s="66">
        <v>9</v>
      </c>
      <c r="JF84" s="66"/>
      <c r="JG84" s="66"/>
      <c r="JH84" s="66">
        <v>21</v>
      </c>
      <c r="JI84" s="66">
        <v>34</v>
      </c>
      <c r="JJ84" s="66">
        <v>7</v>
      </c>
      <c r="JK84" s="66">
        <v>2</v>
      </c>
      <c r="JL84" s="66">
        <v>23</v>
      </c>
      <c r="JM84" s="66"/>
      <c r="JN84" s="66"/>
      <c r="JO84" s="66">
        <v>16</v>
      </c>
      <c r="JP84" s="66">
        <v>54</v>
      </c>
      <c r="JQ84" s="66">
        <v>17</v>
      </c>
      <c r="JR84" s="66">
        <v>19</v>
      </c>
      <c r="JS84" s="66">
        <v>11</v>
      </c>
      <c r="JT84" s="66"/>
      <c r="JU84" s="66"/>
      <c r="JV84" s="66">
        <v>38</v>
      </c>
      <c r="JW84" s="66">
        <v>78</v>
      </c>
      <c r="JX84" s="66">
        <v>43</v>
      </c>
      <c r="JY84" s="66">
        <v>25</v>
      </c>
      <c r="JZ84" s="66">
        <v>10</v>
      </c>
      <c r="KA84" s="66"/>
      <c r="KB84" s="66"/>
      <c r="KC84" s="66">
        <v>18</v>
      </c>
      <c r="KD84" s="66">
        <v>22</v>
      </c>
      <c r="KE84" s="66">
        <v>56</v>
      </c>
      <c r="KF84" s="66">
        <v>55</v>
      </c>
      <c r="KG84" s="66">
        <v>14</v>
      </c>
      <c r="KH84" s="66"/>
      <c r="KI84" s="66"/>
      <c r="KJ84" s="66">
        <v>55</v>
      </c>
      <c r="KK84" s="66">
        <v>55</v>
      </c>
      <c r="KL84" s="66">
        <v>37</v>
      </c>
      <c r="KM84" s="66">
        <v>150</v>
      </c>
      <c r="KN84" s="1081"/>
      <c r="KO84" s="66">
        <v>47</v>
      </c>
      <c r="KP84" s="66">
        <v>63</v>
      </c>
      <c r="KQ84" s="66">
        <v>86</v>
      </c>
      <c r="KR84" s="66">
        <v>232</v>
      </c>
      <c r="KS84" s="66">
        <v>256</v>
      </c>
      <c r="KT84" s="66">
        <v>265</v>
      </c>
      <c r="KU84" s="66">
        <v>407</v>
      </c>
      <c r="KV84" s="66">
        <v>317</v>
      </c>
      <c r="KW84" s="66"/>
      <c r="KX84" s="66">
        <v>121</v>
      </c>
      <c r="KY84" s="66">
        <v>161</v>
      </c>
      <c r="KZ84" s="66">
        <v>151</v>
      </c>
      <c r="LA84" s="66">
        <v>61</v>
      </c>
      <c r="LB84" s="66">
        <v>47</v>
      </c>
      <c r="LC84" s="66"/>
      <c r="LD84" s="66"/>
      <c r="LE84" s="66">
        <v>164</v>
      </c>
      <c r="LF84" s="66">
        <v>254</v>
      </c>
      <c r="LG84" s="66">
        <v>149</v>
      </c>
      <c r="LH84" s="66">
        <v>118</v>
      </c>
      <c r="LI84" s="66">
        <v>124</v>
      </c>
      <c r="LJ84" s="66"/>
      <c r="LK84" s="66"/>
      <c r="LL84" s="66">
        <v>43</v>
      </c>
      <c r="LM84" s="1114"/>
      <c r="LN84" s="1114"/>
      <c r="LO84" s="1114"/>
      <c r="LP84" s="66">
        <v>143</v>
      </c>
      <c r="LQ84" s="66">
        <v>90</v>
      </c>
      <c r="LR84" s="66"/>
      <c r="LS84" s="66">
        <v>145</v>
      </c>
      <c r="LT84" s="66">
        <v>88</v>
      </c>
      <c r="LU84" s="1130"/>
      <c r="LV84" s="1130"/>
      <c r="LW84" s="66">
        <v>85</v>
      </c>
      <c r="LX84" s="66">
        <v>179</v>
      </c>
      <c r="LY84" s="556"/>
      <c r="LZ84" s="1140"/>
      <c r="MA84" s="1140"/>
      <c r="MB84" s="556">
        <v>790</v>
      </c>
      <c r="MC84" s="556">
        <v>118</v>
      </c>
      <c r="MD84" s="556">
        <v>102</v>
      </c>
      <c r="ME84" s="556"/>
      <c r="MF84" s="556"/>
      <c r="MG84" s="556">
        <v>80</v>
      </c>
      <c r="MH84" s="556">
        <v>31</v>
      </c>
      <c r="MI84" s="556">
        <v>61</v>
      </c>
      <c r="MJ84" s="556">
        <v>23</v>
      </c>
      <c r="MK84" s="556">
        <v>43</v>
      </c>
      <c r="ML84" s="556"/>
      <c r="MM84" s="556"/>
      <c r="MN84" s="556">
        <v>81</v>
      </c>
      <c r="MO84" s="556">
        <v>117</v>
      </c>
      <c r="MP84" s="556">
        <v>56</v>
      </c>
      <c r="MQ84" s="556">
        <v>43</v>
      </c>
      <c r="MR84" s="556">
        <v>10</v>
      </c>
      <c r="MS84" s="556"/>
      <c r="MT84" s="556"/>
      <c r="MU84" s="556">
        <v>34</v>
      </c>
      <c r="MV84" s="556">
        <v>31</v>
      </c>
      <c r="MW84" s="556">
        <v>18</v>
      </c>
      <c r="MX84" s="556">
        <v>28</v>
      </c>
      <c r="MY84" s="556">
        <v>13</v>
      </c>
      <c r="MZ84" s="556"/>
      <c r="NA84" s="556"/>
    </row>
    <row r="85" spans="1:366" ht="15" customHeight="1">
      <c r="A85" s="85" t="s">
        <v>185</v>
      </c>
      <c r="B85" s="66">
        <v>0</v>
      </c>
      <c r="C85" s="66">
        <v>97</v>
      </c>
      <c r="D85" s="66">
        <v>318</v>
      </c>
      <c r="E85" s="66">
        <v>0</v>
      </c>
      <c r="F85" s="66">
        <v>0</v>
      </c>
      <c r="G85" s="66"/>
      <c r="H85" s="66"/>
      <c r="I85" s="66">
        <v>0</v>
      </c>
      <c r="J85" s="66">
        <v>0</v>
      </c>
      <c r="K85" s="66">
        <v>334</v>
      </c>
      <c r="L85" s="66">
        <v>57</v>
      </c>
      <c r="M85" s="66">
        <v>241</v>
      </c>
      <c r="N85" s="66"/>
      <c r="O85" s="66"/>
      <c r="P85" s="66">
        <v>0</v>
      </c>
      <c r="Q85" s="66">
        <v>0</v>
      </c>
      <c r="R85" s="66">
        <v>0</v>
      </c>
      <c r="S85" s="66">
        <v>265</v>
      </c>
      <c r="T85" s="66">
        <v>309</v>
      </c>
      <c r="U85" s="66"/>
      <c r="V85" s="66"/>
      <c r="W85" s="66">
        <v>0</v>
      </c>
      <c r="X85" s="66">
        <v>0</v>
      </c>
      <c r="Y85" s="66">
        <v>0</v>
      </c>
      <c r="Z85" s="66">
        <v>177</v>
      </c>
      <c r="AA85" s="66">
        <v>2</v>
      </c>
      <c r="AB85" s="66"/>
      <c r="AC85" s="66"/>
      <c r="AD85" s="66">
        <v>0</v>
      </c>
      <c r="AE85" s="66">
        <v>0</v>
      </c>
      <c r="AF85" s="66">
        <v>374</v>
      </c>
      <c r="AG85" s="66">
        <v>19</v>
      </c>
      <c r="AH85" s="66">
        <v>0</v>
      </c>
      <c r="AI85" s="66"/>
      <c r="AJ85" s="66"/>
      <c r="AK85" s="66">
        <v>0</v>
      </c>
      <c r="AL85" s="66">
        <v>6</v>
      </c>
      <c r="AM85" s="66">
        <v>0</v>
      </c>
      <c r="AN85" s="66">
        <v>153</v>
      </c>
      <c r="AO85" s="66">
        <v>80</v>
      </c>
      <c r="AP85" s="66"/>
      <c r="AQ85" s="66"/>
      <c r="AR85" s="66">
        <v>0</v>
      </c>
      <c r="AS85" s="66">
        <v>0</v>
      </c>
      <c r="AT85" s="66">
        <v>67</v>
      </c>
      <c r="AU85" s="66">
        <v>4</v>
      </c>
      <c r="AV85" s="66">
        <v>0</v>
      </c>
      <c r="AW85" s="66"/>
      <c r="AX85" s="66"/>
      <c r="AY85" s="66">
        <v>0</v>
      </c>
      <c r="AZ85" s="66">
        <v>0</v>
      </c>
      <c r="BA85" s="66">
        <v>332</v>
      </c>
      <c r="BB85" s="66">
        <v>5</v>
      </c>
      <c r="BC85" s="66">
        <v>79</v>
      </c>
      <c r="BD85" s="66"/>
      <c r="BE85" s="66"/>
      <c r="BF85" s="66"/>
      <c r="BG85" s="66">
        <v>0</v>
      </c>
      <c r="BH85" s="66">
        <v>0</v>
      </c>
      <c r="BI85" s="66">
        <v>161</v>
      </c>
      <c r="BJ85" s="66">
        <v>17</v>
      </c>
      <c r="BK85" s="66"/>
      <c r="BL85" s="66"/>
      <c r="BM85" s="66">
        <v>0</v>
      </c>
      <c r="BN85" s="66">
        <v>0</v>
      </c>
      <c r="BO85" s="66">
        <v>0</v>
      </c>
      <c r="BP85" s="66">
        <v>0</v>
      </c>
      <c r="BQ85" s="66">
        <v>0</v>
      </c>
      <c r="BR85" s="66"/>
      <c r="BS85" s="66"/>
      <c r="BT85" s="66">
        <v>0</v>
      </c>
      <c r="BU85" s="66">
        <v>0</v>
      </c>
      <c r="BV85" s="66">
        <v>0</v>
      </c>
      <c r="BW85" s="66">
        <v>0</v>
      </c>
      <c r="BX85" s="66">
        <v>679</v>
      </c>
      <c r="BY85" s="66"/>
      <c r="BZ85" s="66"/>
      <c r="CA85" s="66">
        <v>0</v>
      </c>
      <c r="CB85" s="66">
        <v>270</v>
      </c>
      <c r="CC85" s="66">
        <v>214</v>
      </c>
      <c r="CD85" s="66">
        <v>215</v>
      </c>
      <c r="CE85" s="66">
        <v>30</v>
      </c>
      <c r="CF85" s="66">
        <v>0</v>
      </c>
      <c r="CG85" s="66"/>
      <c r="CH85" s="66">
        <v>0</v>
      </c>
      <c r="CI85" s="66">
        <v>1</v>
      </c>
      <c r="CJ85" s="66">
        <v>1</v>
      </c>
      <c r="CK85" s="66">
        <v>2</v>
      </c>
      <c r="CL85" s="66">
        <v>0</v>
      </c>
      <c r="CM85" s="66">
        <v>0</v>
      </c>
      <c r="CN85" s="66"/>
      <c r="CO85" s="66">
        <v>0</v>
      </c>
      <c r="CP85" s="66">
        <v>0</v>
      </c>
      <c r="CQ85" s="66">
        <v>52</v>
      </c>
      <c r="CR85" s="66">
        <v>58</v>
      </c>
      <c r="CS85" s="66">
        <v>104</v>
      </c>
      <c r="CT85" s="66"/>
      <c r="CU85" s="66"/>
      <c r="CV85" s="66"/>
      <c r="CW85" s="66">
        <v>0</v>
      </c>
      <c r="CX85" s="66">
        <v>528</v>
      </c>
      <c r="CY85" s="66">
        <v>1</v>
      </c>
      <c r="CZ85" s="66">
        <v>435</v>
      </c>
      <c r="DA85" s="66"/>
      <c r="DB85" s="66"/>
      <c r="DC85" s="66">
        <v>0</v>
      </c>
      <c r="DD85" s="66">
        <v>0</v>
      </c>
      <c r="DE85" s="66">
        <v>280</v>
      </c>
      <c r="DF85" s="66">
        <v>187</v>
      </c>
      <c r="DG85" s="66">
        <v>286</v>
      </c>
      <c r="DH85" s="66"/>
      <c r="DI85" s="66"/>
      <c r="DJ85" s="66">
        <v>0</v>
      </c>
      <c r="DK85" s="66">
        <v>0</v>
      </c>
      <c r="DL85" s="66">
        <v>0</v>
      </c>
      <c r="DM85" s="66">
        <v>93</v>
      </c>
      <c r="DN85" s="66">
        <v>156</v>
      </c>
      <c r="DO85" s="66"/>
      <c r="DP85" s="66"/>
      <c r="DQ85" s="66">
        <v>0</v>
      </c>
      <c r="DR85" s="66">
        <v>0</v>
      </c>
      <c r="DS85" s="66">
        <v>244</v>
      </c>
      <c r="DT85" s="66">
        <v>0</v>
      </c>
      <c r="DU85" s="66">
        <v>0</v>
      </c>
      <c r="DV85" s="66"/>
      <c r="DW85" s="66"/>
      <c r="DX85" s="66">
        <v>0</v>
      </c>
      <c r="DY85" s="66">
        <v>0</v>
      </c>
      <c r="DZ85" s="66">
        <v>0</v>
      </c>
      <c r="EA85" s="66">
        <v>159</v>
      </c>
      <c r="EB85" s="66">
        <v>274</v>
      </c>
      <c r="EC85" s="66"/>
      <c r="ED85" s="66"/>
      <c r="EE85" s="66"/>
      <c r="EF85" s="66">
        <v>0</v>
      </c>
      <c r="EG85" s="66">
        <v>0</v>
      </c>
      <c r="EH85" s="66">
        <v>34</v>
      </c>
      <c r="EI85" s="66">
        <v>177</v>
      </c>
      <c r="EJ85" s="66"/>
      <c r="EK85" s="66"/>
      <c r="EL85" s="66">
        <v>0</v>
      </c>
      <c r="EM85" s="66">
        <v>407</v>
      </c>
      <c r="EN85" s="66">
        <v>2</v>
      </c>
      <c r="EO85" s="66">
        <v>9</v>
      </c>
      <c r="EP85" s="66">
        <v>258</v>
      </c>
      <c r="EQ85" s="66"/>
      <c r="ER85" s="66"/>
      <c r="ES85" s="66">
        <v>0</v>
      </c>
      <c r="ET85" s="66">
        <v>289</v>
      </c>
      <c r="EU85" s="66">
        <v>275</v>
      </c>
      <c r="EV85" s="66">
        <v>283</v>
      </c>
      <c r="EW85" s="66">
        <v>13</v>
      </c>
      <c r="EX85" s="66"/>
      <c r="EY85" s="66"/>
      <c r="EZ85" s="66">
        <v>83</v>
      </c>
      <c r="FA85" s="66">
        <v>2</v>
      </c>
      <c r="FB85" s="66">
        <v>64</v>
      </c>
      <c r="FC85" s="66">
        <v>90</v>
      </c>
      <c r="FD85" s="66">
        <v>0</v>
      </c>
      <c r="FE85" s="66">
        <v>12</v>
      </c>
      <c r="FF85" s="66"/>
      <c r="FG85" s="66">
        <v>0</v>
      </c>
      <c r="FH85" s="66">
        <v>0</v>
      </c>
      <c r="FI85" s="66">
        <v>0</v>
      </c>
      <c r="FJ85" s="66">
        <v>29</v>
      </c>
      <c r="FK85" s="66">
        <v>0</v>
      </c>
      <c r="FL85" s="66"/>
      <c r="FM85" s="66"/>
      <c r="FN85" s="66">
        <v>0</v>
      </c>
      <c r="FO85" s="66">
        <v>0</v>
      </c>
      <c r="FP85" s="66">
        <v>0</v>
      </c>
      <c r="FQ85" s="66">
        <v>1</v>
      </c>
      <c r="FR85" s="66">
        <v>5</v>
      </c>
      <c r="FS85" s="66"/>
      <c r="FT85" s="66"/>
      <c r="FU85" s="66">
        <v>0</v>
      </c>
      <c r="FV85" s="66">
        <v>0</v>
      </c>
      <c r="FW85" s="66">
        <v>0</v>
      </c>
      <c r="FX85" s="66">
        <v>0</v>
      </c>
      <c r="FY85" s="66">
        <v>10</v>
      </c>
      <c r="FZ85" s="66"/>
      <c r="GA85" s="66"/>
      <c r="GB85" s="66">
        <v>0</v>
      </c>
      <c r="GC85" s="66">
        <v>0</v>
      </c>
      <c r="GD85" s="66">
        <v>0</v>
      </c>
      <c r="GE85" s="66">
        <v>0</v>
      </c>
      <c r="GF85" s="66">
        <v>1</v>
      </c>
      <c r="GG85" s="66"/>
      <c r="GH85" s="66"/>
      <c r="GI85" s="66">
        <v>11</v>
      </c>
      <c r="GJ85" s="66">
        <v>0</v>
      </c>
      <c r="GK85" s="66">
        <v>7</v>
      </c>
      <c r="GL85" s="66">
        <v>143</v>
      </c>
      <c r="GM85" s="66">
        <v>177</v>
      </c>
      <c r="GN85" s="66"/>
      <c r="GO85" s="66"/>
      <c r="GP85" s="66">
        <v>0</v>
      </c>
      <c r="GQ85" s="66">
        <v>0</v>
      </c>
      <c r="GR85" s="66">
        <v>0</v>
      </c>
      <c r="GS85" s="66">
        <v>0</v>
      </c>
      <c r="GT85" s="66">
        <v>94</v>
      </c>
      <c r="GU85" s="66"/>
      <c r="GV85" s="66"/>
      <c r="GW85" s="66">
        <v>125</v>
      </c>
      <c r="GX85" s="66">
        <v>1</v>
      </c>
      <c r="GY85" s="66">
        <v>26</v>
      </c>
      <c r="GZ85" s="66">
        <v>249</v>
      </c>
      <c r="HA85" s="66">
        <v>202</v>
      </c>
      <c r="HB85" s="66"/>
      <c r="HC85" s="66"/>
      <c r="HD85" s="66">
        <v>0</v>
      </c>
      <c r="HE85" s="66">
        <v>0</v>
      </c>
      <c r="HF85" s="66">
        <v>17</v>
      </c>
      <c r="HG85" s="66">
        <v>48</v>
      </c>
      <c r="HH85" s="66">
        <v>31</v>
      </c>
      <c r="HI85" s="66"/>
      <c r="HJ85" s="66"/>
      <c r="HK85" s="66">
        <v>0</v>
      </c>
      <c r="HL85" s="66">
        <v>0</v>
      </c>
      <c r="HM85" s="66">
        <v>0</v>
      </c>
      <c r="HN85" s="66">
        <v>0</v>
      </c>
      <c r="HO85" s="66">
        <v>17</v>
      </c>
      <c r="HP85" s="66"/>
      <c r="HQ85" s="66"/>
      <c r="HR85" s="66">
        <v>0</v>
      </c>
      <c r="HS85" s="66">
        <v>0</v>
      </c>
      <c r="HT85" s="66">
        <v>239</v>
      </c>
      <c r="HU85" s="66">
        <v>413</v>
      </c>
      <c r="HV85" s="66">
        <v>265</v>
      </c>
      <c r="HW85" s="66"/>
      <c r="HX85" s="66"/>
      <c r="HY85" s="66">
        <v>0</v>
      </c>
      <c r="HZ85" s="66">
        <v>6</v>
      </c>
      <c r="IA85" s="66">
        <v>44</v>
      </c>
      <c r="IB85" s="66">
        <v>327</v>
      </c>
      <c r="IC85" s="66">
        <v>160</v>
      </c>
      <c r="ID85" s="66"/>
      <c r="IE85" s="66"/>
      <c r="IF85" s="66">
        <v>0</v>
      </c>
      <c r="IG85" s="66">
        <v>0</v>
      </c>
      <c r="IH85" s="66">
        <v>147</v>
      </c>
      <c r="II85" s="66">
        <v>225</v>
      </c>
      <c r="IJ85" s="66">
        <v>214</v>
      </c>
      <c r="IK85" s="66"/>
      <c r="IL85" s="66"/>
      <c r="IM85" s="66">
        <v>0</v>
      </c>
      <c r="IN85" s="66">
        <v>0</v>
      </c>
      <c r="IO85" s="66">
        <v>661</v>
      </c>
      <c r="IP85" s="66">
        <v>374</v>
      </c>
      <c r="IQ85" s="66">
        <v>0</v>
      </c>
      <c r="IR85" s="66"/>
      <c r="IS85" s="66"/>
      <c r="IT85" s="66">
        <v>154</v>
      </c>
      <c r="IU85" s="66">
        <v>181</v>
      </c>
      <c r="IV85" s="66">
        <v>333</v>
      </c>
      <c r="IW85" s="66">
        <v>314</v>
      </c>
      <c r="IX85" s="66">
        <v>252</v>
      </c>
      <c r="IY85" s="66">
        <v>274</v>
      </c>
      <c r="IZ85" s="66"/>
      <c r="JA85" s="66">
        <v>461</v>
      </c>
      <c r="JB85" s="66">
        <v>1</v>
      </c>
      <c r="JC85" s="66">
        <v>0</v>
      </c>
      <c r="JD85" s="66">
        <v>0</v>
      </c>
      <c r="JE85" s="66">
        <v>428</v>
      </c>
      <c r="JF85" s="66"/>
      <c r="JG85" s="66"/>
      <c r="JH85" s="66">
        <v>0</v>
      </c>
      <c r="JI85" s="66">
        <v>99</v>
      </c>
      <c r="JJ85" s="66">
        <v>407</v>
      </c>
      <c r="JK85" s="66">
        <v>667</v>
      </c>
      <c r="JL85" s="66">
        <v>0</v>
      </c>
      <c r="JM85" s="66"/>
      <c r="JN85" s="66"/>
      <c r="JO85" s="66">
        <v>0</v>
      </c>
      <c r="JP85" s="66">
        <v>0</v>
      </c>
      <c r="JQ85" s="66">
        <v>606</v>
      </c>
      <c r="JR85" s="66">
        <v>4</v>
      </c>
      <c r="JS85" s="66">
        <v>1048</v>
      </c>
      <c r="JT85" s="66"/>
      <c r="JU85" s="66"/>
      <c r="JV85" s="66">
        <v>0</v>
      </c>
      <c r="JW85" s="66">
        <v>534</v>
      </c>
      <c r="JX85" s="66">
        <v>944</v>
      </c>
      <c r="JY85" s="66">
        <v>262</v>
      </c>
      <c r="JZ85" s="66">
        <v>22</v>
      </c>
      <c r="KA85" s="66"/>
      <c r="KB85" s="66"/>
      <c r="KC85" s="66">
        <v>585</v>
      </c>
      <c r="KD85" s="66">
        <v>505</v>
      </c>
      <c r="KE85" s="66">
        <v>530</v>
      </c>
      <c r="KF85" s="66">
        <v>527</v>
      </c>
      <c r="KG85" s="66">
        <v>323</v>
      </c>
      <c r="KH85" s="66"/>
      <c r="KI85" s="66"/>
      <c r="KJ85" s="66">
        <v>462</v>
      </c>
      <c r="KK85" s="66">
        <v>518</v>
      </c>
      <c r="KL85" s="66">
        <v>384</v>
      </c>
      <c r="KM85" s="66">
        <v>589</v>
      </c>
      <c r="KN85" s="1080"/>
      <c r="KO85" s="66">
        <v>550</v>
      </c>
      <c r="KP85" s="66">
        <v>163</v>
      </c>
      <c r="KQ85" s="66">
        <v>28</v>
      </c>
      <c r="KR85" s="66">
        <v>0</v>
      </c>
      <c r="KS85" s="66">
        <v>0</v>
      </c>
      <c r="KT85" s="66">
        <v>0</v>
      </c>
      <c r="KU85" s="66">
        <v>0</v>
      </c>
      <c r="KV85" s="66">
        <v>30</v>
      </c>
      <c r="KW85" s="66"/>
      <c r="KX85" s="66">
        <v>637</v>
      </c>
      <c r="KY85" s="66">
        <v>1055</v>
      </c>
      <c r="KZ85" s="66">
        <v>0</v>
      </c>
      <c r="LA85" s="66">
        <v>540</v>
      </c>
      <c r="LB85" s="66">
        <v>479</v>
      </c>
      <c r="LC85" s="66"/>
      <c r="LD85" s="66"/>
      <c r="LE85" s="66">
        <v>461</v>
      </c>
      <c r="LF85" s="66">
        <v>0</v>
      </c>
      <c r="LG85" s="66">
        <v>353</v>
      </c>
      <c r="LH85" s="66">
        <v>185</v>
      </c>
      <c r="LI85" s="66">
        <v>0</v>
      </c>
      <c r="LJ85" s="66"/>
      <c r="LK85" s="66"/>
      <c r="LL85" s="66">
        <v>0</v>
      </c>
      <c r="LM85" s="1114"/>
      <c r="LN85" s="1114"/>
      <c r="LO85" s="1114"/>
      <c r="LP85" s="66">
        <v>593</v>
      </c>
      <c r="LQ85" s="66">
        <v>617</v>
      </c>
      <c r="LR85" s="66" t="s">
        <v>173</v>
      </c>
      <c r="LS85" s="66">
        <v>512</v>
      </c>
      <c r="LT85" s="66">
        <v>368</v>
      </c>
      <c r="LU85" s="1130"/>
      <c r="LV85" s="1130"/>
      <c r="LW85" s="66">
        <v>433</v>
      </c>
      <c r="LX85" s="66">
        <v>0</v>
      </c>
      <c r="LY85" s="556"/>
      <c r="LZ85" s="1140"/>
      <c r="MA85" s="1140"/>
      <c r="MB85" s="556">
        <v>0</v>
      </c>
      <c r="MC85" s="556">
        <v>0</v>
      </c>
      <c r="MD85" s="556">
        <v>470</v>
      </c>
      <c r="ME85" s="556"/>
      <c r="MF85" s="556"/>
      <c r="MG85" s="556">
        <v>19</v>
      </c>
      <c r="MH85" s="556">
        <v>57</v>
      </c>
      <c r="MI85" s="556">
        <v>0</v>
      </c>
      <c r="MJ85" s="556">
        <v>0</v>
      </c>
      <c r="MK85" s="556">
        <v>214</v>
      </c>
      <c r="ML85" s="556"/>
      <c r="MM85" s="556"/>
      <c r="MN85" s="556">
        <v>0</v>
      </c>
      <c r="MO85" s="556">
        <v>21</v>
      </c>
      <c r="MP85" s="556">
        <v>0</v>
      </c>
      <c r="MQ85" s="556">
        <v>1</v>
      </c>
      <c r="MR85" s="556">
        <v>0</v>
      </c>
      <c r="MS85" s="556"/>
      <c r="MT85" s="556"/>
      <c r="MU85" s="556">
        <v>0</v>
      </c>
      <c r="MV85" s="556">
        <v>0</v>
      </c>
      <c r="MW85" s="556">
        <v>2</v>
      </c>
      <c r="MX85" s="556">
        <v>148</v>
      </c>
      <c r="MY85" s="556">
        <v>0</v>
      </c>
      <c r="MZ85" s="556"/>
      <c r="NA85" s="556"/>
    </row>
    <row r="86" spans="1:366" ht="15" customHeight="1">
      <c r="A86" s="85" t="s">
        <v>1215</v>
      </c>
      <c r="B86" s="66">
        <v>1</v>
      </c>
      <c r="C86" s="66">
        <v>6</v>
      </c>
      <c r="D86" s="66">
        <v>1</v>
      </c>
      <c r="E86" s="66">
        <v>3</v>
      </c>
      <c r="F86" s="66">
        <v>4</v>
      </c>
      <c r="G86" s="66"/>
      <c r="H86" s="66"/>
      <c r="I86" s="66">
        <v>0</v>
      </c>
      <c r="J86" s="66">
        <v>5</v>
      </c>
      <c r="K86" s="66">
        <v>2</v>
      </c>
      <c r="L86" s="66">
        <v>2</v>
      </c>
      <c r="M86" s="66">
        <v>1</v>
      </c>
      <c r="N86" s="66"/>
      <c r="O86" s="66"/>
      <c r="P86" s="66">
        <v>7</v>
      </c>
      <c r="Q86" s="66">
        <v>11</v>
      </c>
      <c r="R86" s="66">
        <v>28</v>
      </c>
      <c r="S86" s="66">
        <v>17</v>
      </c>
      <c r="T86" s="66">
        <v>6</v>
      </c>
      <c r="U86" s="66"/>
      <c r="V86" s="66"/>
      <c r="W86" s="66">
        <v>10</v>
      </c>
      <c r="X86" s="66">
        <v>4</v>
      </c>
      <c r="Y86" s="66">
        <v>7</v>
      </c>
      <c r="Z86" s="66">
        <v>2</v>
      </c>
      <c r="AA86" s="66">
        <v>4</v>
      </c>
      <c r="AB86" s="66"/>
      <c r="AC86" s="66"/>
      <c r="AD86" s="66">
        <v>7</v>
      </c>
      <c r="AE86" s="66">
        <v>14</v>
      </c>
      <c r="AF86" s="66">
        <v>15</v>
      </c>
      <c r="AG86" s="66">
        <v>9</v>
      </c>
      <c r="AH86" s="66">
        <v>6</v>
      </c>
      <c r="AI86" s="66"/>
      <c r="AJ86" s="66"/>
      <c r="AK86" s="66">
        <v>20</v>
      </c>
      <c r="AL86" s="66">
        <v>4</v>
      </c>
      <c r="AM86" s="66">
        <v>4</v>
      </c>
      <c r="AN86" s="66">
        <v>7</v>
      </c>
      <c r="AO86" s="66">
        <v>15</v>
      </c>
      <c r="AP86" s="66"/>
      <c r="AQ86" s="66"/>
      <c r="AR86" s="66">
        <v>14</v>
      </c>
      <c r="AS86" s="66">
        <v>11</v>
      </c>
      <c r="AT86" s="66">
        <v>1</v>
      </c>
      <c r="AU86" s="66">
        <v>4</v>
      </c>
      <c r="AV86" s="66">
        <v>9</v>
      </c>
      <c r="AW86" s="66"/>
      <c r="AX86" s="66"/>
      <c r="AY86" s="66">
        <v>0</v>
      </c>
      <c r="AZ86" s="66">
        <v>0</v>
      </c>
      <c r="BA86" s="66">
        <v>42</v>
      </c>
      <c r="BB86" s="66">
        <v>0</v>
      </c>
      <c r="BC86" s="66">
        <v>7</v>
      </c>
      <c r="BD86" s="66"/>
      <c r="BE86" s="66"/>
      <c r="BF86" s="66"/>
      <c r="BG86" s="66">
        <v>13</v>
      </c>
      <c r="BH86" s="66">
        <v>6</v>
      </c>
      <c r="BI86" s="66">
        <v>32</v>
      </c>
      <c r="BJ86" s="66">
        <v>17</v>
      </c>
      <c r="BK86" s="66"/>
      <c r="BL86" s="66"/>
      <c r="BM86" s="66">
        <v>20</v>
      </c>
      <c r="BN86" s="66">
        <v>6</v>
      </c>
      <c r="BO86" s="66">
        <v>23</v>
      </c>
      <c r="BP86" s="66">
        <v>38</v>
      </c>
      <c r="BQ86" s="66">
        <v>10</v>
      </c>
      <c r="BR86" s="66"/>
      <c r="BS86" s="66"/>
      <c r="BT86" s="66">
        <v>10</v>
      </c>
      <c r="BU86" s="66">
        <v>6</v>
      </c>
      <c r="BV86" s="66">
        <v>14</v>
      </c>
      <c r="BW86" s="66">
        <v>23</v>
      </c>
      <c r="BX86" s="66">
        <v>7</v>
      </c>
      <c r="BY86" s="66"/>
      <c r="BZ86" s="66"/>
      <c r="CA86" s="66">
        <v>5</v>
      </c>
      <c r="CB86" s="66">
        <v>15</v>
      </c>
      <c r="CC86" s="66">
        <v>6</v>
      </c>
      <c r="CD86" s="66">
        <v>1</v>
      </c>
      <c r="CE86" s="66">
        <v>19</v>
      </c>
      <c r="CF86" s="66">
        <v>13</v>
      </c>
      <c r="CG86" s="66"/>
      <c r="CH86" s="66">
        <v>11</v>
      </c>
      <c r="CI86" s="66">
        <v>35</v>
      </c>
      <c r="CJ86" s="66">
        <v>41</v>
      </c>
      <c r="CK86" s="66">
        <v>2</v>
      </c>
      <c r="CL86" s="66">
        <v>45</v>
      </c>
      <c r="CM86" s="66">
        <v>49</v>
      </c>
      <c r="CN86" s="66"/>
      <c r="CO86" s="66">
        <v>0</v>
      </c>
      <c r="CP86" s="66">
        <v>14</v>
      </c>
      <c r="CQ86" s="66">
        <v>3</v>
      </c>
      <c r="CR86" s="66">
        <v>32</v>
      </c>
      <c r="CS86" s="66">
        <v>25</v>
      </c>
      <c r="CT86" s="66"/>
      <c r="CU86" s="66"/>
      <c r="CV86" s="66"/>
      <c r="CW86" s="66">
        <v>2</v>
      </c>
      <c r="CX86" s="66">
        <v>17</v>
      </c>
      <c r="CY86" s="66">
        <v>25</v>
      </c>
      <c r="CZ86" s="66">
        <v>16</v>
      </c>
      <c r="DA86" s="66"/>
      <c r="DB86" s="66"/>
      <c r="DC86" s="66">
        <v>14</v>
      </c>
      <c r="DD86" s="66">
        <v>21</v>
      </c>
      <c r="DE86" s="66">
        <v>2</v>
      </c>
      <c r="DF86" s="66">
        <v>3</v>
      </c>
      <c r="DG86" s="66">
        <v>34</v>
      </c>
      <c r="DH86" s="66"/>
      <c r="DI86" s="66"/>
      <c r="DJ86" s="66">
        <v>22</v>
      </c>
      <c r="DK86" s="66">
        <v>43</v>
      </c>
      <c r="DL86" s="66">
        <v>41</v>
      </c>
      <c r="DM86" s="66">
        <v>47</v>
      </c>
      <c r="DN86" s="66">
        <v>15</v>
      </c>
      <c r="DO86" s="66"/>
      <c r="DP86" s="66"/>
      <c r="DQ86" s="66">
        <v>33</v>
      </c>
      <c r="DR86" s="66">
        <v>15</v>
      </c>
      <c r="DS86" s="66">
        <v>10</v>
      </c>
      <c r="DT86" s="66">
        <v>11</v>
      </c>
      <c r="DU86" s="66">
        <v>12</v>
      </c>
      <c r="DV86" s="66"/>
      <c r="DW86" s="66"/>
      <c r="DX86" s="66">
        <v>4</v>
      </c>
      <c r="DY86" s="66">
        <v>19</v>
      </c>
      <c r="DZ86" s="66">
        <v>62</v>
      </c>
      <c r="EA86" s="66">
        <v>8</v>
      </c>
      <c r="EB86" s="66">
        <v>12</v>
      </c>
      <c r="EC86" s="66"/>
      <c r="ED86" s="66"/>
      <c r="EE86" s="66"/>
      <c r="EF86" s="66">
        <v>0</v>
      </c>
      <c r="EG86" s="66">
        <v>14</v>
      </c>
      <c r="EH86" s="66">
        <v>25</v>
      </c>
      <c r="EI86" s="66">
        <v>18</v>
      </c>
      <c r="EJ86" s="66"/>
      <c r="EK86" s="66"/>
      <c r="EL86" s="66">
        <v>17</v>
      </c>
      <c r="EM86" s="66">
        <v>6</v>
      </c>
      <c r="EN86" s="66">
        <v>24</v>
      </c>
      <c r="EO86" s="66">
        <v>14</v>
      </c>
      <c r="EP86" s="66">
        <v>12</v>
      </c>
      <c r="EQ86" s="66"/>
      <c r="ER86" s="66"/>
      <c r="ES86" s="66">
        <v>39</v>
      </c>
      <c r="ET86" s="66">
        <v>37</v>
      </c>
      <c r="EU86" s="66">
        <v>41</v>
      </c>
      <c r="EV86" s="66">
        <v>19</v>
      </c>
      <c r="EW86" s="66">
        <v>26</v>
      </c>
      <c r="EX86" s="66"/>
      <c r="EY86" s="66"/>
      <c r="EZ86" s="66">
        <v>38</v>
      </c>
      <c r="FA86" s="66">
        <v>21</v>
      </c>
      <c r="FB86" s="66">
        <v>37</v>
      </c>
      <c r="FC86" s="66">
        <v>46</v>
      </c>
      <c r="FD86" s="66">
        <v>43</v>
      </c>
      <c r="FE86" s="66">
        <v>34</v>
      </c>
      <c r="FF86" s="66"/>
      <c r="FG86" s="66">
        <v>99</v>
      </c>
      <c r="FH86" s="66">
        <v>79</v>
      </c>
      <c r="FI86" s="66">
        <v>37</v>
      </c>
      <c r="FJ86" s="66">
        <v>25</v>
      </c>
      <c r="FK86" s="66">
        <v>12</v>
      </c>
      <c r="FL86" s="66"/>
      <c r="FM86" s="66"/>
      <c r="FN86" s="66">
        <v>13</v>
      </c>
      <c r="FO86" s="66">
        <v>14</v>
      </c>
      <c r="FP86" s="66">
        <v>10</v>
      </c>
      <c r="FQ86" s="66">
        <v>2</v>
      </c>
      <c r="FR86" s="66">
        <v>12</v>
      </c>
      <c r="FS86" s="66"/>
      <c r="FT86" s="66"/>
      <c r="FU86" s="66">
        <v>30</v>
      </c>
      <c r="FV86" s="66">
        <v>20</v>
      </c>
      <c r="FW86" s="66">
        <v>17</v>
      </c>
      <c r="FX86" s="66">
        <v>17</v>
      </c>
      <c r="FY86" s="66">
        <v>18</v>
      </c>
      <c r="FZ86" s="66"/>
      <c r="GA86" s="66"/>
      <c r="GB86" s="66">
        <v>25</v>
      </c>
      <c r="GC86" s="66">
        <v>44</v>
      </c>
      <c r="GD86" s="66">
        <v>24</v>
      </c>
      <c r="GE86" s="66">
        <v>32</v>
      </c>
      <c r="GF86" s="66">
        <v>40</v>
      </c>
      <c r="GG86" s="66"/>
      <c r="GH86" s="66"/>
      <c r="GI86" s="66">
        <v>19</v>
      </c>
      <c r="GJ86" s="66">
        <v>43</v>
      </c>
      <c r="GK86" s="66">
        <v>13</v>
      </c>
      <c r="GL86" s="66">
        <v>71</v>
      </c>
      <c r="GM86" s="66">
        <v>17</v>
      </c>
      <c r="GN86" s="66"/>
      <c r="GO86" s="66"/>
      <c r="GP86" s="66">
        <v>53</v>
      </c>
      <c r="GQ86" s="66">
        <v>47</v>
      </c>
      <c r="GR86" s="66">
        <v>12</v>
      </c>
      <c r="GS86" s="66">
        <v>9</v>
      </c>
      <c r="GT86" s="66">
        <v>29</v>
      </c>
      <c r="GU86" s="66"/>
      <c r="GV86" s="66"/>
      <c r="GW86" s="66">
        <v>49</v>
      </c>
      <c r="GX86" s="66">
        <v>38</v>
      </c>
      <c r="GY86" s="66">
        <v>46</v>
      </c>
      <c r="GZ86" s="66">
        <v>25</v>
      </c>
      <c r="HA86" s="66">
        <v>30</v>
      </c>
      <c r="HB86" s="66"/>
      <c r="HC86" s="66"/>
      <c r="HD86" s="66">
        <v>104</v>
      </c>
      <c r="HE86" s="66">
        <v>56</v>
      </c>
      <c r="HF86" s="66">
        <v>94</v>
      </c>
      <c r="HG86" s="66">
        <v>65</v>
      </c>
      <c r="HH86" s="66">
        <v>36</v>
      </c>
      <c r="HI86" s="66"/>
      <c r="HJ86" s="66"/>
      <c r="HK86" s="66">
        <v>93</v>
      </c>
      <c r="HL86" s="66">
        <v>12</v>
      </c>
      <c r="HM86" s="66">
        <v>40</v>
      </c>
      <c r="HN86" s="66">
        <v>34</v>
      </c>
      <c r="HO86" s="66">
        <v>43</v>
      </c>
      <c r="HP86" s="66"/>
      <c r="HQ86" s="66"/>
      <c r="HR86" s="66">
        <v>26</v>
      </c>
      <c r="HS86" s="66">
        <v>31</v>
      </c>
      <c r="HT86" s="66">
        <v>37</v>
      </c>
      <c r="HU86" s="66">
        <v>15</v>
      </c>
      <c r="HV86" s="66">
        <v>57</v>
      </c>
      <c r="HW86" s="66"/>
      <c r="HX86" s="66"/>
      <c r="HY86" s="66">
        <v>20</v>
      </c>
      <c r="HZ86" s="66">
        <v>46</v>
      </c>
      <c r="IA86" s="66">
        <v>100</v>
      </c>
      <c r="IB86" s="66">
        <v>33</v>
      </c>
      <c r="IC86" s="66">
        <v>17</v>
      </c>
      <c r="ID86" s="66"/>
      <c r="IE86" s="66"/>
      <c r="IF86" s="66">
        <v>27</v>
      </c>
      <c r="IG86" s="66">
        <v>26</v>
      </c>
      <c r="IH86" s="66">
        <v>55</v>
      </c>
      <c r="II86" s="66">
        <v>25</v>
      </c>
      <c r="IJ86" s="66">
        <v>47</v>
      </c>
      <c r="IK86" s="66"/>
      <c r="IL86" s="66"/>
      <c r="IM86" s="66">
        <v>15</v>
      </c>
      <c r="IN86" s="66">
        <v>54</v>
      </c>
      <c r="IO86" s="66">
        <v>20</v>
      </c>
      <c r="IP86" s="66">
        <v>49</v>
      </c>
      <c r="IQ86" s="66">
        <v>60</v>
      </c>
      <c r="IR86" s="66"/>
      <c r="IS86" s="66"/>
      <c r="IT86" s="66">
        <v>54</v>
      </c>
      <c r="IU86" s="66">
        <v>178</v>
      </c>
      <c r="IV86" s="66">
        <v>92</v>
      </c>
      <c r="IW86" s="66">
        <v>74</v>
      </c>
      <c r="IX86" s="66">
        <v>149</v>
      </c>
      <c r="IY86" s="66">
        <v>194</v>
      </c>
      <c r="IZ86" s="66"/>
      <c r="JA86" s="66">
        <v>191</v>
      </c>
      <c r="JB86" s="66">
        <v>118</v>
      </c>
      <c r="JC86" s="66">
        <v>114</v>
      </c>
      <c r="JD86" s="66">
        <v>90</v>
      </c>
      <c r="JE86" s="66">
        <v>40</v>
      </c>
      <c r="JF86" s="66"/>
      <c r="JG86" s="66"/>
      <c r="JH86" s="66">
        <v>35</v>
      </c>
      <c r="JI86" s="66">
        <v>90</v>
      </c>
      <c r="JJ86" s="66">
        <v>62</v>
      </c>
      <c r="JK86" s="66">
        <v>26</v>
      </c>
      <c r="JL86" s="66">
        <v>19</v>
      </c>
      <c r="JM86" s="66"/>
      <c r="JN86" s="66"/>
      <c r="JO86" s="66">
        <v>80</v>
      </c>
      <c r="JP86" s="66">
        <v>154</v>
      </c>
      <c r="JQ86" s="66">
        <v>39</v>
      </c>
      <c r="JR86" s="66">
        <v>70</v>
      </c>
      <c r="JS86" s="66">
        <v>23</v>
      </c>
      <c r="JT86" s="66"/>
      <c r="JU86" s="66"/>
      <c r="JV86" s="66">
        <v>41</v>
      </c>
      <c r="JW86" s="66">
        <v>141</v>
      </c>
      <c r="JX86" s="66">
        <v>75</v>
      </c>
      <c r="JY86" s="66">
        <v>60</v>
      </c>
      <c r="JZ86" s="66">
        <v>39</v>
      </c>
      <c r="KA86" s="66"/>
      <c r="KB86" s="66"/>
      <c r="KC86" s="66">
        <v>24</v>
      </c>
      <c r="KD86" s="66">
        <v>84</v>
      </c>
      <c r="KE86" s="66">
        <v>126</v>
      </c>
      <c r="KF86" s="66">
        <v>125</v>
      </c>
      <c r="KG86" s="66">
        <v>106</v>
      </c>
      <c r="KH86" s="66"/>
      <c r="KI86" s="66"/>
      <c r="KJ86" s="66">
        <v>184</v>
      </c>
      <c r="KK86" s="66">
        <v>175</v>
      </c>
      <c r="KL86" s="66">
        <v>197</v>
      </c>
      <c r="KM86" s="66">
        <v>220</v>
      </c>
      <c r="KN86" s="1080"/>
      <c r="KO86" s="66">
        <v>152</v>
      </c>
      <c r="KP86" s="66">
        <v>203</v>
      </c>
      <c r="KQ86" s="66">
        <v>224</v>
      </c>
      <c r="KR86" s="66">
        <v>213</v>
      </c>
      <c r="KS86" s="66">
        <v>296</v>
      </c>
      <c r="KT86" s="66">
        <v>108</v>
      </c>
      <c r="KU86" s="66">
        <v>393</v>
      </c>
      <c r="KV86" s="66">
        <v>193</v>
      </c>
      <c r="KW86" s="66"/>
      <c r="KX86" s="66">
        <v>194</v>
      </c>
      <c r="KY86" s="66">
        <v>235</v>
      </c>
      <c r="KZ86" s="66">
        <v>305</v>
      </c>
      <c r="LA86" s="66">
        <v>111</v>
      </c>
      <c r="LB86" s="66">
        <v>89</v>
      </c>
      <c r="LC86" s="66"/>
      <c r="LD86" s="66"/>
      <c r="LE86" s="66">
        <v>121</v>
      </c>
      <c r="LF86" s="66">
        <v>121</v>
      </c>
      <c r="LG86" s="66">
        <v>155</v>
      </c>
      <c r="LH86" s="66">
        <v>56</v>
      </c>
      <c r="LI86" s="66">
        <v>55</v>
      </c>
      <c r="LJ86" s="66"/>
      <c r="LK86" s="66"/>
      <c r="LL86" s="66">
        <v>1</v>
      </c>
      <c r="LM86" s="1114"/>
      <c r="LN86" s="1114"/>
      <c r="LO86" s="1114"/>
      <c r="LP86" s="66">
        <v>28</v>
      </c>
      <c r="LQ86" s="66">
        <v>37</v>
      </c>
      <c r="LR86" s="66"/>
      <c r="LS86" s="66">
        <v>42</v>
      </c>
      <c r="LT86" s="66">
        <v>101</v>
      </c>
      <c r="LU86" s="1130"/>
      <c r="LV86" s="1130"/>
      <c r="LW86" s="66">
        <v>54</v>
      </c>
      <c r="LX86" s="66">
        <v>70</v>
      </c>
      <c r="LY86" s="556"/>
      <c r="LZ86" s="1140"/>
      <c r="MA86" s="1140"/>
      <c r="MB86" s="556">
        <v>84</v>
      </c>
      <c r="MC86" s="556">
        <v>87</v>
      </c>
      <c r="MD86" s="556">
        <v>52</v>
      </c>
      <c r="ME86" s="556"/>
      <c r="MF86" s="556"/>
      <c r="MG86" s="556">
        <v>19</v>
      </c>
      <c r="MH86" s="556">
        <v>9</v>
      </c>
      <c r="MI86" s="556">
        <v>10</v>
      </c>
      <c r="MJ86" s="556">
        <v>7</v>
      </c>
      <c r="MK86" s="556">
        <v>8</v>
      </c>
      <c r="ML86" s="556"/>
      <c r="MM86" s="556"/>
      <c r="MN86" s="556">
        <v>23</v>
      </c>
      <c r="MO86" s="556">
        <v>10</v>
      </c>
      <c r="MP86" s="556">
        <v>24</v>
      </c>
      <c r="MQ86" s="556">
        <v>29</v>
      </c>
      <c r="MR86" s="556">
        <v>111</v>
      </c>
      <c r="MS86" s="556"/>
      <c r="MT86" s="556"/>
      <c r="MU86" s="556">
        <v>12</v>
      </c>
      <c r="MV86" s="556">
        <v>5</v>
      </c>
      <c r="MW86" s="556">
        <v>0</v>
      </c>
      <c r="MX86" s="556">
        <v>1</v>
      </c>
      <c r="MY86" s="556">
        <v>4</v>
      </c>
      <c r="MZ86" s="556"/>
      <c r="NA86" s="556"/>
    </row>
    <row r="87" spans="1:366" ht="15" customHeight="1">
      <c r="A87" s="85" t="s">
        <v>188</v>
      </c>
      <c r="B87" s="66">
        <v>0</v>
      </c>
      <c r="C87" s="66">
        <v>0</v>
      </c>
      <c r="D87" s="66">
        <v>0</v>
      </c>
      <c r="E87" s="66">
        <v>0</v>
      </c>
      <c r="F87" s="66">
        <v>0</v>
      </c>
      <c r="G87" s="66"/>
      <c r="H87" s="66"/>
      <c r="I87" s="66">
        <v>0</v>
      </c>
      <c r="J87" s="66">
        <v>7</v>
      </c>
      <c r="K87" s="66">
        <v>103</v>
      </c>
      <c r="L87" s="66">
        <v>222</v>
      </c>
      <c r="M87" s="66">
        <v>0</v>
      </c>
      <c r="N87" s="66"/>
      <c r="O87" s="66"/>
      <c r="P87" s="66">
        <v>0</v>
      </c>
      <c r="Q87" s="66">
        <v>0</v>
      </c>
      <c r="R87" s="66">
        <v>29</v>
      </c>
      <c r="S87" s="66">
        <v>0</v>
      </c>
      <c r="T87" s="66">
        <v>0</v>
      </c>
      <c r="U87" s="66"/>
      <c r="V87" s="66"/>
      <c r="W87" s="66">
        <v>0</v>
      </c>
      <c r="X87" s="66">
        <v>0</v>
      </c>
      <c r="Y87" s="66">
        <v>0</v>
      </c>
      <c r="Z87" s="66">
        <v>22</v>
      </c>
      <c r="AA87" s="66">
        <v>95</v>
      </c>
      <c r="AB87" s="66"/>
      <c r="AC87" s="66"/>
      <c r="AD87" s="66">
        <v>0</v>
      </c>
      <c r="AE87" s="66">
        <v>0</v>
      </c>
      <c r="AF87" s="66">
        <v>0</v>
      </c>
      <c r="AG87" s="66">
        <v>0</v>
      </c>
      <c r="AH87" s="66">
        <v>6</v>
      </c>
      <c r="AI87" s="66"/>
      <c r="AJ87" s="66"/>
      <c r="AK87" s="66">
        <v>0</v>
      </c>
      <c r="AL87" s="66">
        <v>107</v>
      </c>
      <c r="AM87" s="66">
        <v>0</v>
      </c>
      <c r="AN87" s="66">
        <v>0</v>
      </c>
      <c r="AO87" s="66">
        <v>0</v>
      </c>
      <c r="AP87" s="66"/>
      <c r="AQ87" s="66"/>
      <c r="AR87" s="66">
        <v>0</v>
      </c>
      <c r="AS87" s="66">
        <v>0</v>
      </c>
      <c r="AT87" s="66">
        <v>0</v>
      </c>
      <c r="AU87" s="66">
        <v>1</v>
      </c>
      <c r="AV87" s="66">
        <v>0</v>
      </c>
      <c r="AW87" s="66"/>
      <c r="AX87" s="66"/>
      <c r="AY87" s="66">
        <v>0</v>
      </c>
      <c r="AZ87" s="66">
        <v>0</v>
      </c>
      <c r="BA87" s="66">
        <v>0</v>
      </c>
      <c r="BB87" s="66">
        <v>1</v>
      </c>
      <c r="BC87" s="66">
        <v>0</v>
      </c>
      <c r="BD87" s="66"/>
      <c r="BE87" s="66"/>
      <c r="BF87" s="66"/>
      <c r="BG87" s="66">
        <v>0</v>
      </c>
      <c r="BH87" s="66">
        <v>0</v>
      </c>
      <c r="BI87" s="66">
        <v>5</v>
      </c>
      <c r="BJ87" s="66">
        <v>0</v>
      </c>
      <c r="BK87" s="66"/>
      <c r="BL87" s="66"/>
      <c r="BM87" s="66">
        <v>0</v>
      </c>
      <c r="BN87" s="66">
        <v>0</v>
      </c>
      <c r="BO87" s="66">
        <v>34</v>
      </c>
      <c r="BP87" s="66">
        <v>0</v>
      </c>
      <c r="BQ87" s="66">
        <v>0</v>
      </c>
      <c r="BR87" s="66"/>
      <c r="BS87" s="66"/>
      <c r="BT87" s="66">
        <v>0</v>
      </c>
      <c r="BU87" s="66">
        <v>0</v>
      </c>
      <c r="BV87" s="66">
        <v>0</v>
      </c>
      <c r="BW87" s="66">
        <v>0</v>
      </c>
      <c r="BX87" s="66">
        <v>0</v>
      </c>
      <c r="BY87" s="66"/>
      <c r="BZ87" s="66"/>
      <c r="CA87" s="66">
        <v>0</v>
      </c>
      <c r="CB87" s="66">
        <v>0</v>
      </c>
      <c r="CC87" s="66">
        <v>14</v>
      </c>
      <c r="CD87" s="66">
        <v>142</v>
      </c>
      <c r="CE87" s="66">
        <v>24</v>
      </c>
      <c r="CF87" s="66">
        <v>4</v>
      </c>
      <c r="CG87" s="66"/>
      <c r="CH87" s="66">
        <v>0</v>
      </c>
      <c r="CI87" s="66">
        <v>0</v>
      </c>
      <c r="CJ87" s="66">
        <v>0</v>
      </c>
      <c r="CK87" s="66">
        <v>306</v>
      </c>
      <c r="CL87" s="66">
        <v>161</v>
      </c>
      <c r="CM87" s="66">
        <v>1</v>
      </c>
      <c r="CN87" s="66"/>
      <c r="CO87" s="66">
        <v>0</v>
      </c>
      <c r="CP87" s="66">
        <v>0</v>
      </c>
      <c r="CQ87" s="66">
        <v>15</v>
      </c>
      <c r="CR87" s="66">
        <v>0</v>
      </c>
      <c r="CS87" s="66">
        <v>0</v>
      </c>
      <c r="CT87" s="66"/>
      <c r="CU87" s="66"/>
      <c r="CV87" s="66"/>
      <c r="CW87" s="66">
        <v>0</v>
      </c>
      <c r="CX87" s="66">
        <v>0</v>
      </c>
      <c r="CY87" s="66">
        <v>46</v>
      </c>
      <c r="CZ87" s="66">
        <v>0</v>
      </c>
      <c r="DA87" s="66"/>
      <c r="DB87" s="66"/>
      <c r="DC87" s="66">
        <v>0</v>
      </c>
      <c r="DD87" s="66">
        <v>0</v>
      </c>
      <c r="DE87" s="66">
        <v>8</v>
      </c>
      <c r="DF87" s="66">
        <v>0</v>
      </c>
      <c r="DG87" s="66">
        <v>0</v>
      </c>
      <c r="DH87" s="66"/>
      <c r="DI87" s="66"/>
      <c r="DJ87" s="66">
        <v>0</v>
      </c>
      <c r="DK87" s="66">
        <v>48</v>
      </c>
      <c r="DL87" s="66">
        <v>0</v>
      </c>
      <c r="DM87" s="66">
        <v>0</v>
      </c>
      <c r="DN87" s="66">
        <v>25</v>
      </c>
      <c r="DO87" s="66"/>
      <c r="DP87" s="66"/>
      <c r="DQ87" s="66">
        <v>0</v>
      </c>
      <c r="DR87" s="66">
        <v>0</v>
      </c>
      <c r="DS87" s="66">
        <v>0</v>
      </c>
      <c r="DT87" s="66">
        <v>117</v>
      </c>
      <c r="DU87" s="66">
        <v>67</v>
      </c>
      <c r="DV87" s="66"/>
      <c r="DW87" s="66"/>
      <c r="DX87" s="66">
        <v>0</v>
      </c>
      <c r="DY87" s="66">
        <v>0</v>
      </c>
      <c r="DZ87" s="66">
        <v>0</v>
      </c>
      <c r="EA87" s="66">
        <v>68</v>
      </c>
      <c r="EB87" s="66">
        <v>5</v>
      </c>
      <c r="EC87" s="66"/>
      <c r="ED87" s="66"/>
      <c r="EE87" s="66"/>
      <c r="EF87" s="66">
        <v>31</v>
      </c>
      <c r="EG87" s="66">
        <v>50</v>
      </c>
      <c r="EH87" s="66">
        <v>156</v>
      </c>
      <c r="EI87" s="66">
        <v>10</v>
      </c>
      <c r="EJ87" s="66"/>
      <c r="EK87" s="66"/>
      <c r="EL87" s="66">
        <v>29</v>
      </c>
      <c r="EM87" s="66">
        <v>0</v>
      </c>
      <c r="EN87" s="66">
        <v>130</v>
      </c>
      <c r="EO87" s="66">
        <v>113</v>
      </c>
      <c r="EP87" s="66">
        <v>40</v>
      </c>
      <c r="EQ87" s="66"/>
      <c r="ER87" s="66"/>
      <c r="ES87" s="66">
        <v>0</v>
      </c>
      <c r="ET87" s="66">
        <v>0</v>
      </c>
      <c r="EU87" s="66">
        <v>0</v>
      </c>
      <c r="EV87" s="66">
        <v>0</v>
      </c>
      <c r="EW87" s="66">
        <v>21</v>
      </c>
      <c r="EX87" s="66"/>
      <c r="EY87" s="66"/>
      <c r="EZ87" s="66">
        <v>0</v>
      </c>
      <c r="FA87" s="66">
        <v>0</v>
      </c>
      <c r="FB87" s="66">
        <v>0</v>
      </c>
      <c r="FC87" s="66">
        <v>64</v>
      </c>
      <c r="FD87" s="66">
        <v>0</v>
      </c>
      <c r="FE87" s="66">
        <v>13</v>
      </c>
      <c r="FF87" s="66"/>
      <c r="FG87" s="66">
        <v>2</v>
      </c>
      <c r="FH87" s="66">
        <v>0</v>
      </c>
      <c r="FI87" s="66">
        <v>58</v>
      </c>
      <c r="FJ87" s="66">
        <v>10</v>
      </c>
      <c r="FK87" s="66">
        <v>7</v>
      </c>
      <c r="FL87" s="66"/>
      <c r="FM87" s="66"/>
      <c r="FN87" s="66">
        <v>0</v>
      </c>
      <c r="FO87" s="66">
        <v>0</v>
      </c>
      <c r="FP87" s="66">
        <v>155</v>
      </c>
      <c r="FQ87" s="66">
        <v>178</v>
      </c>
      <c r="FR87" s="66">
        <v>1</v>
      </c>
      <c r="FS87" s="66"/>
      <c r="FT87" s="66"/>
      <c r="FU87" s="66">
        <v>36</v>
      </c>
      <c r="FV87" s="66">
        <v>5</v>
      </c>
      <c r="FW87" s="66">
        <v>0</v>
      </c>
      <c r="FX87" s="66">
        <v>0</v>
      </c>
      <c r="FY87" s="66">
        <v>3</v>
      </c>
      <c r="FZ87" s="66"/>
      <c r="GA87" s="66"/>
      <c r="GB87" s="66">
        <v>0</v>
      </c>
      <c r="GC87" s="66">
        <v>0</v>
      </c>
      <c r="GD87" s="66">
        <v>5</v>
      </c>
      <c r="GE87" s="66">
        <v>29</v>
      </c>
      <c r="GF87" s="66">
        <v>8</v>
      </c>
      <c r="GG87" s="66"/>
      <c r="GH87" s="66"/>
      <c r="GI87" s="66">
        <v>0</v>
      </c>
      <c r="GJ87" s="66">
        <v>0</v>
      </c>
      <c r="GK87" s="66">
        <v>0</v>
      </c>
      <c r="GL87" s="66">
        <v>1</v>
      </c>
      <c r="GM87" s="66">
        <v>26</v>
      </c>
      <c r="GN87" s="66"/>
      <c r="GO87" s="66"/>
      <c r="GP87" s="66">
        <v>35</v>
      </c>
      <c r="GQ87" s="66">
        <v>9</v>
      </c>
      <c r="GR87" s="66">
        <v>18</v>
      </c>
      <c r="GS87" s="66">
        <v>0</v>
      </c>
      <c r="GT87" s="66">
        <v>30</v>
      </c>
      <c r="GU87" s="66"/>
      <c r="GV87" s="66"/>
      <c r="GW87" s="66">
        <v>0</v>
      </c>
      <c r="GX87" s="66">
        <v>0</v>
      </c>
      <c r="GY87" s="66">
        <v>19</v>
      </c>
      <c r="GZ87" s="66">
        <v>0</v>
      </c>
      <c r="HA87" s="66">
        <v>1</v>
      </c>
      <c r="HB87" s="66"/>
      <c r="HC87" s="66"/>
      <c r="HD87" s="66">
        <v>133</v>
      </c>
      <c r="HE87" s="66">
        <v>54</v>
      </c>
      <c r="HF87" s="66">
        <v>33</v>
      </c>
      <c r="HG87" s="66">
        <v>11</v>
      </c>
      <c r="HH87" s="66">
        <v>186</v>
      </c>
      <c r="HI87" s="66"/>
      <c r="HJ87" s="66"/>
      <c r="HK87" s="66">
        <v>0</v>
      </c>
      <c r="HL87" s="66">
        <v>4</v>
      </c>
      <c r="HM87" s="66">
        <v>11</v>
      </c>
      <c r="HN87" s="66">
        <v>55</v>
      </c>
      <c r="HO87" s="66">
        <v>42</v>
      </c>
      <c r="HP87" s="66"/>
      <c r="HQ87" s="66"/>
      <c r="HR87" s="66">
        <v>1</v>
      </c>
      <c r="HS87" s="66">
        <v>67</v>
      </c>
      <c r="HT87" s="66">
        <v>132</v>
      </c>
      <c r="HU87" s="66">
        <v>108</v>
      </c>
      <c r="HV87" s="66">
        <v>35</v>
      </c>
      <c r="HW87" s="66"/>
      <c r="HX87" s="66"/>
      <c r="HY87" s="66">
        <v>0</v>
      </c>
      <c r="HZ87" s="66">
        <v>66</v>
      </c>
      <c r="IA87" s="66">
        <v>51</v>
      </c>
      <c r="IB87" s="66">
        <v>158</v>
      </c>
      <c r="IC87" s="66">
        <v>31</v>
      </c>
      <c r="ID87" s="66"/>
      <c r="IE87" s="66"/>
      <c r="IF87" s="66">
        <v>27</v>
      </c>
      <c r="IG87" s="66">
        <v>29</v>
      </c>
      <c r="IH87" s="66">
        <v>92</v>
      </c>
      <c r="II87" s="66">
        <v>71</v>
      </c>
      <c r="IJ87" s="66">
        <v>96</v>
      </c>
      <c r="IK87" s="66"/>
      <c r="IL87" s="66"/>
      <c r="IM87" s="66">
        <v>15</v>
      </c>
      <c r="IN87" s="66">
        <v>5</v>
      </c>
      <c r="IO87" s="66">
        <v>14</v>
      </c>
      <c r="IP87" s="66">
        <v>8</v>
      </c>
      <c r="IQ87" s="66">
        <v>0</v>
      </c>
      <c r="IR87" s="66"/>
      <c r="IS87" s="66"/>
      <c r="IT87" s="66">
        <v>0</v>
      </c>
      <c r="IU87" s="66">
        <v>39</v>
      </c>
      <c r="IV87" s="66">
        <v>128</v>
      </c>
      <c r="IW87" s="66">
        <v>2</v>
      </c>
      <c r="IX87" s="66">
        <v>110</v>
      </c>
      <c r="IY87" s="66">
        <v>150</v>
      </c>
      <c r="IZ87" s="66"/>
      <c r="JA87" s="66">
        <v>0</v>
      </c>
      <c r="JB87" s="66">
        <v>4</v>
      </c>
      <c r="JC87" s="66">
        <v>207</v>
      </c>
      <c r="JD87" s="66">
        <v>382</v>
      </c>
      <c r="JE87" s="66">
        <v>188</v>
      </c>
      <c r="JF87" s="66"/>
      <c r="JG87" s="66"/>
      <c r="JH87" s="66">
        <v>2</v>
      </c>
      <c r="JI87" s="66">
        <v>174</v>
      </c>
      <c r="JJ87" s="66">
        <v>193</v>
      </c>
      <c r="JK87" s="66">
        <v>88</v>
      </c>
      <c r="JL87" s="66">
        <v>35</v>
      </c>
      <c r="JM87" s="66"/>
      <c r="JN87" s="66"/>
      <c r="JO87" s="66">
        <v>0</v>
      </c>
      <c r="JP87" s="66">
        <v>97</v>
      </c>
      <c r="JQ87" s="66">
        <v>53</v>
      </c>
      <c r="JR87" s="66">
        <v>208</v>
      </c>
      <c r="JS87" s="66">
        <v>31</v>
      </c>
      <c r="JT87" s="66"/>
      <c r="JU87" s="66"/>
      <c r="JV87" s="66">
        <v>0</v>
      </c>
      <c r="JW87" s="66">
        <v>0</v>
      </c>
      <c r="JX87" s="66">
        <v>16</v>
      </c>
      <c r="JY87" s="66">
        <v>29</v>
      </c>
      <c r="JZ87" s="66">
        <v>0</v>
      </c>
      <c r="KA87" s="66"/>
      <c r="KB87" s="66"/>
      <c r="KC87" s="66">
        <v>0</v>
      </c>
      <c r="KD87" s="66">
        <v>0</v>
      </c>
      <c r="KE87" s="66">
        <v>57</v>
      </c>
      <c r="KF87" s="66">
        <v>1</v>
      </c>
      <c r="KG87" s="66">
        <v>0</v>
      </c>
      <c r="KH87" s="66"/>
      <c r="KI87" s="66"/>
      <c r="KJ87" s="66">
        <v>0</v>
      </c>
      <c r="KK87" s="66">
        <v>0</v>
      </c>
      <c r="KL87" s="66">
        <v>0</v>
      </c>
      <c r="KM87" s="66">
        <v>0</v>
      </c>
      <c r="KN87" s="1080"/>
      <c r="KO87" s="66">
        <v>0</v>
      </c>
      <c r="KP87" s="66">
        <v>0</v>
      </c>
      <c r="KQ87" s="66">
        <v>0</v>
      </c>
      <c r="KR87" s="66">
        <v>0</v>
      </c>
      <c r="KS87" s="66">
        <v>0</v>
      </c>
      <c r="KT87" s="66">
        <v>0</v>
      </c>
      <c r="KU87" s="66">
        <v>0</v>
      </c>
      <c r="KV87" s="66">
        <v>0</v>
      </c>
      <c r="KW87" s="66"/>
      <c r="KX87" s="66">
        <v>0</v>
      </c>
      <c r="KY87" s="66">
        <v>0</v>
      </c>
      <c r="KZ87" s="66">
        <v>11</v>
      </c>
      <c r="LA87" s="66">
        <v>40</v>
      </c>
      <c r="LB87" s="66">
        <v>0</v>
      </c>
      <c r="LC87" s="66"/>
      <c r="LD87" s="66"/>
      <c r="LE87" s="66">
        <v>0</v>
      </c>
      <c r="LF87" s="66">
        <v>104</v>
      </c>
      <c r="LG87" s="66">
        <v>0</v>
      </c>
      <c r="LH87" s="66">
        <v>1</v>
      </c>
      <c r="LI87" s="66">
        <v>1</v>
      </c>
      <c r="LJ87" s="66"/>
      <c r="LK87" s="66"/>
      <c r="LL87" s="66">
        <v>0</v>
      </c>
      <c r="LM87" s="1114"/>
      <c r="LN87" s="1114"/>
      <c r="LO87" s="1114"/>
      <c r="LP87" s="66">
        <v>0</v>
      </c>
      <c r="LQ87" s="66">
        <v>0</v>
      </c>
      <c r="LR87" s="66"/>
      <c r="LS87" s="66">
        <v>0</v>
      </c>
      <c r="LT87" s="66">
        <v>11</v>
      </c>
      <c r="LU87" s="1130"/>
      <c r="LV87" s="1130"/>
      <c r="LW87" s="66">
        <v>0</v>
      </c>
      <c r="LX87" s="66">
        <v>0</v>
      </c>
      <c r="LY87" s="556"/>
      <c r="LZ87" s="1140"/>
      <c r="MA87" s="1140"/>
      <c r="MB87" s="556">
        <v>0</v>
      </c>
      <c r="MC87" s="556">
        <v>15</v>
      </c>
      <c r="MD87" s="556">
        <v>27</v>
      </c>
      <c r="ME87" s="556"/>
      <c r="MF87" s="556"/>
      <c r="MG87" s="556">
        <v>2</v>
      </c>
      <c r="MH87" s="556">
        <v>9</v>
      </c>
      <c r="MI87" s="556">
        <v>79</v>
      </c>
      <c r="MJ87" s="556">
        <v>288</v>
      </c>
      <c r="MK87" s="556">
        <v>0</v>
      </c>
      <c r="ML87" s="556"/>
      <c r="MM87" s="556"/>
      <c r="MN87" s="556">
        <v>1</v>
      </c>
      <c r="MO87" s="556">
        <v>94</v>
      </c>
      <c r="MP87" s="556">
        <v>231</v>
      </c>
      <c r="MQ87" s="556">
        <v>49</v>
      </c>
      <c r="MR87" s="556">
        <v>1</v>
      </c>
      <c r="MS87" s="556"/>
      <c r="MT87" s="556"/>
      <c r="MU87" s="556">
        <v>0</v>
      </c>
      <c r="MV87" s="556">
        <v>19</v>
      </c>
      <c r="MW87" s="556">
        <v>106</v>
      </c>
      <c r="MX87" s="556">
        <v>0</v>
      </c>
      <c r="MY87" s="556">
        <v>0</v>
      </c>
      <c r="MZ87" s="556"/>
      <c r="NA87" s="556"/>
    </row>
    <row r="88" spans="1:366" ht="15" customHeight="1">
      <c r="A88" s="67" t="s">
        <v>1216</v>
      </c>
      <c r="B88" s="66">
        <v>0</v>
      </c>
      <c r="C88" s="66">
        <v>0</v>
      </c>
      <c r="D88" s="66">
        <v>1284</v>
      </c>
      <c r="E88" s="66">
        <v>164</v>
      </c>
      <c r="F88" s="66">
        <v>184</v>
      </c>
      <c r="G88" s="66"/>
      <c r="H88" s="66"/>
      <c r="I88" s="66">
        <v>0</v>
      </c>
      <c r="J88" s="66">
        <v>84</v>
      </c>
      <c r="K88" s="66">
        <v>112</v>
      </c>
      <c r="L88" s="66">
        <v>92</v>
      </c>
      <c r="M88" s="66">
        <v>0</v>
      </c>
      <c r="N88" s="66"/>
      <c r="O88" s="66"/>
      <c r="P88" s="66">
        <v>0</v>
      </c>
      <c r="Q88" s="66">
        <v>0</v>
      </c>
      <c r="R88" s="66">
        <v>0</v>
      </c>
      <c r="S88" s="66">
        <v>158</v>
      </c>
      <c r="T88" s="66">
        <v>210</v>
      </c>
      <c r="U88" s="66"/>
      <c r="V88" s="66"/>
      <c r="W88" s="66">
        <v>0</v>
      </c>
      <c r="X88" s="66">
        <v>0</v>
      </c>
      <c r="Y88" s="66">
        <v>91</v>
      </c>
      <c r="Z88" s="66">
        <v>106</v>
      </c>
      <c r="AA88" s="66">
        <v>0</v>
      </c>
      <c r="AB88" s="66"/>
      <c r="AC88" s="66"/>
      <c r="AD88" s="66">
        <v>0</v>
      </c>
      <c r="AE88" s="66">
        <v>0</v>
      </c>
      <c r="AF88" s="66">
        <v>270</v>
      </c>
      <c r="AG88" s="66">
        <v>120</v>
      </c>
      <c r="AH88" s="66">
        <v>728</v>
      </c>
      <c r="AI88" s="66"/>
      <c r="AJ88" s="66"/>
      <c r="AK88" s="66">
        <v>0</v>
      </c>
      <c r="AL88" s="66">
        <v>0</v>
      </c>
      <c r="AM88" s="66">
        <v>95</v>
      </c>
      <c r="AN88" s="66">
        <v>806</v>
      </c>
      <c r="AO88" s="66">
        <v>85</v>
      </c>
      <c r="AP88" s="66"/>
      <c r="AQ88" s="66"/>
      <c r="AR88" s="66">
        <v>0</v>
      </c>
      <c r="AS88" s="66">
        <v>0</v>
      </c>
      <c r="AT88" s="66">
        <v>80</v>
      </c>
      <c r="AU88" s="66">
        <v>116</v>
      </c>
      <c r="AV88" s="66">
        <v>955</v>
      </c>
      <c r="AW88" s="66"/>
      <c r="AX88" s="66"/>
      <c r="AY88" s="66">
        <v>0</v>
      </c>
      <c r="AZ88" s="66">
        <v>0</v>
      </c>
      <c r="BA88" s="66">
        <v>101</v>
      </c>
      <c r="BB88" s="66">
        <v>764</v>
      </c>
      <c r="BC88" s="66">
        <v>87</v>
      </c>
      <c r="BD88" s="66"/>
      <c r="BE88" s="66"/>
      <c r="BF88" s="66"/>
      <c r="BG88" s="66">
        <v>0</v>
      </c>
      <c r="BH88" s="66">
        <v>740</v>
      </c>
      <c r="BI88" s="66">
        <v>107</v>
      </c>
      <c r="BJ88" s="66">
        <v>0</v>
      </c>
      <c r="BK88" s="66"/>
      <c r="BL88" s="66"/>
      <c r="BM88" s="66">
        <v>0</v>
      </c>
      <c r="BN88" s="66">
        <v>0</v>
      </c>
      <c r="BO88" s="66">
        <v>589</v>
      </c>
      <c r="BP88" s="66">
        <v>65</v>
      </c>
      <c r="BQ88" s="66">
        <v>120</v>
      </c>
      <c r="BR88" s="66"/>
      <c r="BS88" s="66"/>
      <c r="BT88" s="66">
        <v>0</v>
      </c>
      <c r="BU88" s="66">
        <v>0</v>
      </c>
      <c r="BV88" s="66">
        <v>143</v>
      </c>
      <c r="BW88" s="66">
        <v>428</v>
      </c>
      <c r="BX88" s="66">
        <v>109</v>
      </c>
      <c r="BY88" s="66"/>
      <c r="BZ88" s="66"/>
      <c r="CA88" s="66">
        <v>0</v>
      </c>
      <c r="CB88" s="66">
        <v>0</v>
      </c>
      <c r="CC88" s="66">
        <v>915</v>
      </c>
      <c r="CD88" s="66">
        <v>91</v>
      </c>
      <c r="CE88" s="66">
        <v>91</v>
      </c>
      <c r="CF88" s="66">
        <v>95</v>
      </c>
      <c r="CG88" s="66"/>
      <c r="CH88" s="66">
        <v>0</v>
      </c>
      <c r="CI88" s="66">
        <v>0</v>
      </c>
      <c r="CJ88" s="66">
        <v>525</v>
      </c>
      <c r="CK88" s="66">
        <v>0</v>
      </c>
      <c r="CL88" s="66">
        <v>477</v>
      </c>
      <c r="CM88" s="66">
        <v>100</v>
      </c>
      <c r="CN88" s="66"/>
      <c r="CO88" s="66">
        <v>0</v>
      </c>
      <c r="CP88" s="66">
        <v>472</v>
      </c>
      <c r="CQ88" s="66">
        <v>0</v>
      </c>
      <c r="CR88" s="66">
        <v>0</v>
      </c>
      <c r="CS88" s="66">
        <v>0</v>
      </c>
      <c r="CT88" s="66"/>
      <c r="CU88" s="66"/>
      <c r="CV88" s="66"/>
      <c r="CW88" s="66">
        <v>0</v>
      </c>
      <c r="CX88" s="66">
        <v>0</v>
      </c>
      <c r="CY88" s="66">
        <v>0</v>
      </c>
      <c r="CZ88" s="66">
        <v>0</v>
      </c>
      <c r="DA88" s="66"/>
      <c r="DB88" s="66"/>
      <c r="DC88" s="66">
        <v>0</v>
      </c>
      <c r="DD88" s="66">
        <v>0</v>
      </c>
      <c r="DE88" s="66">
        <v>0</v>
      </c>
      <c r="DF88" s="66">
        <v>0</v>
      </c>
      <c r="DG88" s="66">
        <v>0</v>
      </c>
      <c r="DH88" s="66"/>
      <c r="DI88" s="66"/>
      <c r="DJ88" s="66">
        <v>0</v>
      </c>
      <c r="DK88" s="66">
        <v>0</v>
      </c>
      <c r="DL88" s="66">
        <v>0</v>
      </c>
      <c r="DM88" s="66">
        <v>0</v>
      </c>
      <c r="DN88" s="66">
        <v>0</v>
      </c>
      <c r="DO88" s="66">
        <v>0</v>
      </c>
      <c r="DP88" s="66">
        <v>0</v>
      </c>
      <c r="DQ88" s="66">
        <v>0</v>
      </c>
      <c r="DR88" s="66">
        <v>0</v>
      </c>
      <c r="DS88" s="66">
        <v>0</v>
      </c>
      <c r="DT88" s="66">
        <v>0</v>
      </c>
      <c r="DU88" s="66">
        <v>0</v>
      </c>
      <c r="DV88" s="66">
        <v>0</v>
      </c>
      <c r="DW88" s="66">
        <v>0</v>
      </c>
      <c r="DX88" s="66">
        <v>0</v>
      </c>
      <c r="DY88" s="66">
        <v>0</v>
      </c>
      <c r="DZ88" s="66">
        <v>0</v>
      </c>
      <c r="EA88" s="66">
        <v>0</v>
      </c>
      <c r="EB88" s="66">
        <v>0</v>
      </c>
      <c r="EC88" s="66">
        <v>0</v>
      </c>
      <c r="ED88" s="66">
        <v>0</v>
      </c>
      <c r="EE88" s="66">
        <v>0</v>
      </c>
      <c r="EF88" s="66">
        <v>0</v>
      </c>
      <c r="EG88" s="66">
        <v>0</v>
      </c>
      <c r="EH88" s="66">
        <v>0</v>
      </c>
      <c r="EI88" s="66">
        <v>0</v>
      </c>
      <c r="EJ88" s="66">
        <v>0</v>
      </c>
      <c r="EK88" s="66">
        <v>0</v>
      </c>
      <c r="EL88" s="66">
        <v>0</v>
      </c>
      <c r="EM88" s="66">
        <v>0</v>
      </c>
      <c r="EN88" s="66">
        <v>0</v>
      </c>
      <c r="EO88" s="66">
        <v>0</v>
      </c>
      <c r="EP88" s="66">
        <v>0</v>
      </c>
      <c r="EQ88" s="66">
        <v>0</v>
      </c>
      <c r="ER88" s="66">
        <v>0</v>
      </c>
      <c r="ES88" s="66">
        <v>0</v>
      </c>
      <c r="ET88" s="66">
        <v>0</v>
      </c>
      <c r="EU88" s="66">
        <v>0</v>
      </c>
      <c r="EV88" s="66">
        <v>0</v>
      </c>
      <c r="EW88" s="66">
        <v>0</v>
      </c>
      <c r="EX88" s="66">
        <v>0</v>
      </c>
      <c r="EY88" s="66">
        <v>0</v>
      </c>
      <c r="EZ88" s="66">
        <v>0</v>
      </c>
      <c r="FA88" s="66">
        <v>0</v>
      </c>
      <c r="FB88" s="66">
        <v>0</v>
      </c>
      <c r="FC88" s="66">
        <v>0</v>
      </c>
      <c r="FD88" s="66">
        <v>0</v>
      </c>
      <c r="FE88" s="66">
        <v>0</v>
      </c>
      <c r="FF88" s="66">
        <v>0</v>
      </c>
      <c r="FG88" s="66">
        <v>0</v>
      </c>
      <c r="FH88" s="66">
        <v>0</v>
      </c>
      <c r="FI88" s="66">
        <v>0</v>
      </c>
      <c r="FJ88" s="66">
        <v>0</v>
      </c>
      <c r="FK88" s="66">
        <v>0</v>
      </c>
      <c r="FL88" s="66">
        <v>0</v>
      </c>
      <c r="FM88" s="66">
        <v>0</v>
      </c>
      <c r="FN88" s="66">
        <v>0</v>
      </c>
      <c r="FO88" s="66">
        <v>0</v>
      </c>
      <c r="FP88" s="66">
        <v>0</v>
      </c>
      <c r="FQ88" s="66">
        <v>0</v>
      </c>
      <c r="FR88" s="66">
        <v>0</v>
      </c>
      <c r="FS88" s="66">
        <v>0</v>
      </c>
      <c r="FT88" s="66">
        <v>0</v>
      </c>
      <c r="FU88" s="66">
        <v>0</v>
      </c>
      <c r="FV88" s="66">
        <v>0</v>
      </c>
      <c r="FW88" s="66">
        <v>0</v>
      </c>
      <c r="FX88" s="66">
        <v>0</v>
      </c>
      <c r="FY88" s="66">
        <v>0</v>
      </c>
      <c r="FZ88" s="66">
        <v>0</v>
      </c>
      <c r="GA88" s="66">
        <v>0</v>
      </c>
      <c r="GB88" s="66">
        <v>0</v>
      </c>
      <c r="GC88" s="66">
        <v>0</v>
      </c>
      <c r="GD88" s="66">
        <v>0</v>
      </c>
      <c r="GE88" s="66">
        <v>0</v>
      </c>
      <c r="GF88" s="66">
        <v>0</v>
      </c>
      <c r="GG88" s="66">
        <v>0</v>
      </c>
      <c r="GH88" s="66">
        <v>0</v>
      </c>
      <c r="GI88" s="66">
        <v>0</v>
      </c>
      <c r="GJ88" s="66">
        <v>0</v>
      </c>
      <c r="GK88" s="66">
        <v>0</v>
      </c>
      <c r="GL88" s="66">
        <v>0</v>
      </c>
      <c r="GM88" s="66">
        <v>0</v>
      </c>
      <c r="GN88" s="66">
        <v>0</v>
      </c>
      <c r="GO88" s="66">
        <v>0</v>
      </c>
      <c r="GP88" s="66">
        <v>0</v>
      </c>
      <c r="GQ88" s="66">
        <v>0</v>
      </c>
      <c r="GR88" s="66">
        <v>0</v>
      </c>
      <c r="GS88" s="66">
        <v>0</v>
      </c>
      <c r="GT88" s="66">
        <v>0</v>
      </c>
      <c r="GU88" s="66">
        <v>0</v>
      </c>
      <c r="GV88" s="66">
        <v>0</v>
      </c>
      <c r="GW88" s="66">
        <v>0</v>
      </c>
      <c r="GX88" s="66">
        <v>0</v>
      </c>
      <c r="GY88" s="66">
        <v>0</v>
      </c>
      <c r="GZ88" s="66">
        <v>0</v>
      </c>
      <c r="HA88" s="66">
        <v>0</v>
      </c>
      <c r="HB88" s="66">
        <v>0</v>
      </c>
      <c r="HC88" s="66">
        <v>0</v>
      </c>
      <c r="HD88" s="66">
        <v>0</v>
      </c>
      <c r="HE88" s="66">
        <v>0</v>
      </c>
      <c r="HF88" s="66">
        <v>0</v>
      </c>
      <c r="HG88" s="66">
        <v>0</v>
      </c>
      <c r="HH88" s="66">
        <v>0</v>
      </c>
      <c r="HI88" s="66">
        <v>0</v>
      </c>
      <c r="HJ88" s="66">
        <v>0</v>
      </c>
      <c r="HK88" s="66">
        <v>0</v>
      </c>
      <c r="HL88" s="66">
        <v>0</v>
      </c>
      <c r="HM88" s="66">
        <v>0</v>
      </c>
      <c r="HN88" s="66">
        <v>0</v>
      </c>
      <c r="HO88" s="66">
        <v>0</v>
      </c>
      <c r="HP88" s="66">
        <v>0</v>
      </c>
      <c r="HQ88" s="66">
        <v>0</v>
      </c>
      <c r="HR88" s="66">
        <v>0</v>
      </c>
      <c r="HS88" s="66">
        <v>0</v>
      </c>
      <c r="HT88" s="66">
        <v>0</v>
      </c>
      <c r="HU88" s="66">
        <v>0</v>
      </c>
      <c r="HV88" s="66">
        <v>0</v>
      </c>
      <c r="HW88" s="66">
        <v>0</v>
      </c>
      <c r="HX88" s="66">
        <v>0</v>
      </c>
      <c r="HY88" s="66">
        <v>0</v>
      </c>
      <c r="HZ88" s="66">
        <v>0</v>
      </c>
      <c r="IA88" s="66">
        <v>0</v>
      </c>
      <c r="IB88" s="66">
        <v>0</v>
      </c>
      <c r="IC88" s="66">
        <v>0</v>
      </c>
      <c r="ID88" s="66">
        <v>0</v>
      </c>
      <c r="IE88" s="66">
        <v>0</v>
      </c>
      <c r="IF88" s="66">
        <v>0</v>
      </c>
      <c r="IG88" s="66">
        <v>0</v>
      </c>
      <c r="IH88" s="66">
        <v>0</v>
      </c>
      <c r="II88" s="66">
        <v>0</v>
      </c>
      <c r="IJ88" s="66">
        <v>0</v>
      </c>
      <c r="IK88" s="66">
        <v>0</v>
      </c>
      <c r="IL88" s="66">
        <v>0</v>
      </c>
      <c r="IM88" s="66">
        <v>0</v>
      </c>
      <c r="IN88" s="66">
        <v>0</v>
      </c>
      <c r="IO88" s="66">
        <v>0</v>
      </c>
      <c r="IP88" s="66">
        <v>0</v>
      </c>
      <c r="IQ88" s="66">
        <v>0</v>
      </c>
      <c r="IR88" s="66">
        <v>0</v>
      </c>
      <c r="IS88" s="66">
        <v>0</v>
      </c>
      <c r="IT88" s="66">
        <v>0</v>
      </c>
      <c r="IU88" s="66">
        <v>0</v>
      </c>
      <c r="IV88" s="66">
        <v>0</v>
      </c>
      <c r="IW88" s="66">
        <v>0</v>
      </c>
      <c r="IX88" s="66">
        <v>0</v>
      </c>
      <c r="IY88" s="66">
        <v>0</v>
      </c>
      <c r="IZ88" s="66">
        <v>0</v>
      </c>
      <c r="JA88" s="66">
        <v>0</v>
      </c>
      <c r="JB88" s="66">
        <v>0</v>
      </c>
      <c r="JC88" s="66">
        <v>0</v>
      </c>
      <c r="JD88" s="66">
        <v>0</v>
      </c>
      <c r="JE88" s="66">
        <v>0</v>
      </c>
      <c r="JF88" s="66">
        <v>0</v>
      </c>
      <c r="JG88" s="66">
        <v>0</v>
      </c>
      <c r="JH88" s="66">
        <v>0</v>
      </c>
      <c r="JI88" s="66">
        <v>0</v>
      </c>
      <c r="JJ88" s="66">
        <v>0</v>
      </c>
      <c r="JK88" s="66">
        <v>0</v>
      </c>
      <c r="JL88" s="66">
        <v>0</v>
      </c>
      <c r="JM88" s="66">
        <v>0</v>
      </c>
      <c r="JN88" s="66">
        <v>0</v>
      </c>
      <c r="JO88" s="66">
        <v>0</v>
      </c>
      <c r="JP88" s="66">
        <v>0</v>
      </c>
      <c r="JQ88" s="66">
        <v>0</v>
      </c>
      <c r="JR88" s="66">
        <v>0</v>
      </c>
      <c r="JS88" s="66">
        <v>0</v>
      </c>
      <c r="JT88" s="66">
        <v>0</v>
      </c>
      <c r="JU88" s="66">
        <v>0</v>
      </c>
      <c r="JV88" s="66">
        <v>0</v>
      </c>
      <c r="JW88" s="66">
        <v>0</v>
      </c>
      <c r="JX88" s="66">
        <v>0</v>
      </c>
      <c r="JY88" s="66">
        <v>0</v>
      </c>
      <c r="JZ88" s="66">
        <v>0</v>
      </c>
      <c r="KA88" s="66">
        <v>0</v>
      </c>
      <c r="KB88" s="66">
        <v>0</v>
      </c>
      <c r="KC88" s="66">
        <v>0</v>
      </c>
      <c r="KD88" s="66">
        <v>0</v>
      </c>
      <c r="KE88" s="66">
        <v>0</v>
      </c>
      <c r="KF88" s="66">
        <v>0</v>
      </c>
      <c r="KG88" s="66">
        <v>0</v>
      </c>
      <c r="KH88" s="66">
        <v>0</v>
      </c>
      <c r="KI88" s="66">
        <v>0</v>
      </c>
      <c r="KJ88" s="66">
        <v>0</v>
      </c>
      <c r="KK88" s="66">
        <v>0</v>
      </c>
      <c r="KL88" s="66">
        <v>0</v>
      </c>
      <c r="KM88" s="66">
        <v>0</v>
      </c>
      <c r="KN88" s="1080"/>
      <c r="KO88" s="66">
        <v>0</v>
      </c>
      <c r="KP88" s="66">
        <v>0</v>
      </c>
      <c r="KQ88" s="66">
        <v>0</v>
      </c>
      <c r="KR88" s="66">
        <v>0</v>
      </c>
      <c r="KS88" s="66">
        <v>0</v>
      </c>
      <c r="KT88" s="66">
        <v>0</v>
      </c>
      <c r="KU88" s="66">
        <v>0</v>
      </c>
      <c r="KV88" s="66">
        <v>0</v>
      </c>
      <c r="KW88" s="66">
        <v>0</v>
      </c>
      <c r="KX88" s="66">
        <v>0</v>
      </c>
      <c r="KY88" s="66">
        <v>0</v>
      </c>
      <c r="KZ88" s="66">
        <v>0</v>
      </c>
      <c r="LA88" s="66">
        <v>0</v>
      </c>
      <c r="LB88" s="66">
        <v>0</v>
      </c>
      <c r="LC88" s="66">
        <v>0</v>
      </c>
      <c r="LD88" s="66">
        <v>0</v>
      </c>
      <c r="LE88" s="66">
        <v>0</v>
      </c>
      <c r="LF88" s="66">
        <v>0</v>
      </c>
      <c r="LG88" s="66">
        <v>0</v>
      </c>
      <c r="LH88" s="66">
        <v>0</v>
      </c>
      <c r="LI88" s="66">
        <v>0</v>
      </c>
      <c r="LJ88" s="66">
        <v>0</v>
      </c>
      <c r="LK88" s="66">
        <v>0</v>
      </c>
      <c r="LL88" s="66">
        <v>0</v>
      </c>
      <c r="LM88" s="1114">
        <v>0</v>
      </c>
      <c r="LN88" s="1114">
        <v>0</v>
      </c>
      <c r="LO88" s="1114">
        <v>0</v>
      </c>
      <c r="LP88" s="66">
        <v>0</v>
      </c>
      <c r="LQ88" s="66">
        <v>0</v>
      </c>
      <c r="LR88" s="66">
        <v>0</v>
      </c>
      <c r="LS88" s="66">
        <v>0</v>
      </c>
      <c r="LT88" s="66">
        <v>0</v>
      </c>
      <c r="LU88" s="1130">
        <v>0</v>
      </c>
      <c r="LV88" s="1130">
        <v>0</v>
      </c>
      <c r="LW88" s="66">
        <v>0</v>
      </c>
      <c r="LX88" s="66">
        <v>0</v>
      </c>
      <c r="LY88" s="66">
        <v>0</v>
      </c>
      <c r="LZ88" s="1130">
        <v>0</v>
      </c>
      <c r="MA88" s="1130">
        <v>0</v>
      </c>
      <c r="MB88" s="66">
        <v>0</v>
      </c>
      <c r="MC88" s="66">
        <v>0</v>
      </c>
      <c r="MD88" s="66">
        <v>0</v>
      </c>
      <c r="ME88" s="66">
        <v>0</v>
      </c>
      <c r="MF88" s="66">
        <v>0</v>
      </c>
      <c r="MG88" s="66">
        <v>0</v>
      </c>
      <c r="MH88" s="66">
        <v>0</v>
      </c>
      <c r="MI88" s="66">
        <v>0</v>
      </c>
      <c r="MJ88" s="66">
        <v>0</v>
      </c>
      <c r="MK88" s="66">
        <v>0</v>
      </c>
      <c r="ML88" s="66">
        <v>0</v>
      </c>
      <c r="MM88" s="66">
        <v>0</v>
      </c>
      <c r="MN88" s="66">
        <v>0</v>
      </c>
      <c r="MO88" s="66">
        <v>0</v>
      </c>
      <c r="MP88" s="66">
        <v>0</v>
      </c>
      <c r="MQ88" s="66">
        <v>0</v>
      </c>
      <c r="MR88" s="66">
        <v>0</v>
      </c>
      <c r="MS88" s="66">
        <v>0</v>
      </c>
      <c r="MT88" s="66">
        <v>0</v>
      </c>
      <c r="MU88" s="66">
        <v>0</v>
      </c>
      <c r="MV88" s="66">
        <v>0</v>
      </c>
      <c r="MW88" s="66">
        <v>0</v>
      </c>
      <c r="MX88" s="66">
        <v>0</v>
      </c>
      <c r="MY88" s="66">
        <v>0</v>
      </c>
      <c r="MZ88" s="66">
        <v>0</v>
      </c>
      <c r="NA88" s="66">
        <v>0</v>
      </c>
    </row>
    <row r="89" spans="1:366" ht="15" customHeight="1">
      <c r="A89" s="67" t="s">
        <v>1217</v>
      </c>
      <c r="B89" s="290">
        <v>1270</v>
      </c>
      <c r="C89" s="290">
        <v>0</v>
      </c>
      <c r="D89" s="290">
        <v>897</v>
      </c>
      <c r="E89" s="290">
        <v>609</v>
      </c>
      <c r="F89" s="290">
        <v>606</v>
      </c>
      <c r="G89" s="290"/>
      <c r="H89" s="290"/>
      <c r="I89" s="290">
        <v>291</v>
      </c>
      <c r="J89" s="290">
        <v>369</v>
      </c>
      <c r="K89" s="290">
        <v>340</v>
      </c>
      <c r="L89" s="290">
        <v>297</v>
      </c>
      <c r="M89" s="290">
        <v>0</v>
      </c>
      <c r="N89" s="290"/>
      <c r="O89" s="290"/>
      <c r="P89" s="290">
        <v>205</v>
      </c>
      <c r="Q89" s="290">
        <v>0</v>
      </c>
      <c r="R89" s="290">
        <v>0</v>
      </c>
      <c r="S89" s="290">
        <v>0</v>
      </c>
      <c r="T89" s="290">
        <v>474</v>
      </c>
      <c r="U89" s="290"/>
      <c r="V89" s="290"/>
      <c r="W89" s="290">
        <v>353</v>
      </c>
      <c r="X89" s="290">
        <v>321</v>
      </c>
      <c r="Y89" s="290">
        <v>357</v>
      </c>
      <c r="Z89" s="290">
        <v>311</v>
      </c>
      <c r="AA89" s="290">
        <v>0</v>
      </c>
      <c r="AB89" s="290"/>
      <c r="AC89" s="290"/>
      <c r="AD89" s="290">
        <v>455</v>
      </c>
      <c r="AE89" s="290">
        <v>376</v>
      </c>
      <c r="AF89" s="290">
        <v>737</v>
      </c>
      <c r="AG89" s="290">
        <v>326</v>
      </c>
      <c r="AH89" s="290">
        <v>646</v>
      </c>
      <c r="AI89" s="290"/>
      <c r="AJ89" s="290"/>
      <c r="AK89" s="290">
        <v>114</v>
      </c>
      <c r="AL89" s="290">
        <v>0</v>
      </c>
      <c r="AM89" s="290">
        <v>345</v>
      </c>
      <c r="AN89" s="290">
        <v>588</v>
      </c>
      <c r="AO89" s="290">
        <v>684</v>
      </c>
      <c r="AP89" s="290"/>
      <c r="AQ89" s="290"/>
      <c r="AR89" s="290">
        <v>0</v>
      </c>
      <c r="AS89" s="290">
        <v>0</v>
      </c>
      <c r="AT89" s="290">
        <v>187</v>
      </c>
      <c r="AU89" s="290">
        <v>357</v>
      </c>
      <c r="AV89" s="290">
        <v>691</v>
      </c>
      <c r="AW89" s="290"/>
      <c r="AX89" s="290"/>
      <c r="AY89" s="290">
        <v>0</v>
      </c>
      <c r="AZ89" s="290">
        <v>0</v>
      </c>
      <c r="BA89" s="290">
        <v>0</v>
      </c>
      <c r="BB89" s="290">
        <v>710</v>
      </c>
      <c r="BC89" s="290">
        <v>441</v>
      </c>
      <c r="BD89" s="290"/>
      <c r="BE89" s="290"/>
      <c r="BF89" s="290"/>
      <c r="BG89" s="290">
        <v>192</v>
      </c>
      <c r="BH89" s="290">
        <v>171</v>
      </c>
      <c r="BI89" s="290">
        <v>0</v>
      </c>
      <c r="BJ89" s="290">
        <v>0</v>
      </c>
      <c r="BK89" s="290"/>
      <c r="BL89" s="290"/>
      <c r="BM89" s="290">
        <v>0</v>
      </c>
      <c r="BN89" s="290">
        <v>0</v>
      </c>
      <c r="BO89" s="290">
        <v>295</v>
      </c>
      <c r="BP89" s="290">
        <v>0</v>
      </c>
      <c r="BQ89" s="290">
        <v>302</v>
      </c>
      <c r="BR89" s="290"/>
      <c r="BS89" s="290"/>
      <c r="BT89" s="290">
        <v>1065</v>
      </c>
      <c r="BU89" s="290">
        <v>955</v>
      </c>
      <c r="BV89" s="290">
        <v>337</v>
      </c>
      <c r="BW89" s="290">
        <v>648</v>
      </c>
      <c r="BX89" s="290">
        <v>241</v>
      </c>
      <c r="BY89" s="290"/>
      <c r="BZ89" s="290"/>
      <c r="CA89" s="290">
        <v>0</v>
      </c>
      <c r="CB89" s="290">
        <v>0</v>
      </c>
      <c r="CC89" s="290">
        <v>35</v>
      </c>
      <c r="CD89" s="290">
        <v>538</v>
      </c>
      <c r="CE89" s="290">
        <v>0</v>
      </c>
      <c r="CF89" s="290">
        <v>642</v>
      </c>
      <c r="CG89" s="290"/>
      <c r="CH89" s="290">
        <v>0</v>
      </c>
      <c r="CI89" s="290">
        <v>0</v>
      </c>
      <c r="CJ89" s="290">
        <v>0</v>
      </c>
      <c r="CK89" s="290">
        <v>0</v>
      </c>
      <c r="CL89" s="290">
        <v>0</v>
      </c>
      <c r="CM89" s="290">
        <v>0</v>
      </c>
      <c r="CN89" s="290"/>
      <c r="CO89" s="290">
        <v>0</v>
      </c>
      <c r="CP89" s="290">
        <v>0</v>
      </c>
      <c r="CQ89" s="290">
        <v>167</v>
      </c>
      <c r="CR89" s="290">
        <v>0</v>
      </c>
      <c r="CS89" s="290">
        <v>0</v>
      </c>
      <c r="CT89" s="290"/>
      <c r="CU89" s="290"/>
      <c r="CV89" s="290"/>
      <c r="CW89" s="290">
        <v>0</v>
      </c>
      <c r="CX89" s="290">
        <v>0</v>
      </c>
      <c r="CY89" s="290">
        <v>512</v>
      </c>
      <c r="CZ89" s="290">
        <v>237</v>
      </c>
      <c r="DA89" s="290"/>
      <c r="DB89" s="290"/>
      <c r="DC89" s="290">
        <v>100</v>
      </c>
      <c r="DD89" s="290">
        <v>168</v>
      </c>
      <c r="DE89" s="290">
        <v>127</v>
      </c>
      <c r="DF89" s="290">
        <v>0</v>
      </c>
      <c r="DG89" s="290">
        <v>0</v>
      </c>
      <c r="DH89" s="290"/>
      <c r="DI89" s="290"/>
      <c r="DJ89" s="290">
        <v>0</v>
      </c>
      <c r="DK89" s="290">
        <v>0</v>
      </c>
      <c r="DL89" s="290">
        <v>0</v>
      </c>
      <c r="DM89" s="290">
        <v>349</v>
      </c>
      <c r="DN89" s="290">
        <v>67</v>
      </c>
      <c r="DO89" s="290"/>
      <c r="DP89" s="290"/>
      <c r="DQ89" s="290">
        <v>0</v>
      </c>
      <c r="DR89" s="290">
        <v>774</v>
      </c>
      <c r="DS89" s="290">
        <v>349</v>
      </c>
      <c r="DT89" s="290">
        <v>213</v>
      </c>
      <c r="DU89" s="290">
        <v>365</v>
      </c>
      <c r="DV89" s="290"/>
      <c r="DW89" s="290"/>
      <c r="DX89" s="290">
        <v>219</v>
      </c>
      <c r="DY89" s="290">
        <v>663</v>
      </c>
      <c r="DZ89" s="290">
        <v>468</v>
      </c>
      <c r="EA89" s="290">
        <v>612</v>
      </c>
      <c r="EB89" s="290">
        <v>526</v>
      </c>
      <c r="EC89" s="290"/>
      <c r="ED89" s="290"/>
      <c r="EE89" s="290"/>
      <c r="EF89" s="290">
        <v>511</v>
      </c>
      <c r="EG89" s="290">
        <v>1004</v>
      </c>
      <c r="EH89" s="290">
        <v>784</v>
      </c>
      <c r="EI89" s="290">
        <v>738</v>
      </c>
      <c r="EJ89" s="290"/>
      <c r="EK89" s="290"/>
      <c r="EL89" s="290">
        <v>194</v>
      </c>
      <c r="EM89" s="290">
        <v>306</v>
      </c>
      <c r="EN89" s="290">
        <v>971</v>
      </c>
      <c r="EO89" s="290">
        <v>0</v>
      </c>
      <c r="EP89" s="290">
        <v>0</v>
      </c>
      <c r="EQ89" s="290"/>
      <c r="ER89" s="290"/>
      <c r="ES89" s="290">
        <v>0</v>
      </c>
      <c r="ET89" s="290">
        <v>544</v>
      </c>
      <c r="EU89" s="290">
        <v>373</v>
      </c>
      <c r="EV89" s="290">
        <v>407</v>
      </c>
      <c r="EW89" s="290">
        <v>63</v>
      </c>
      <c r="EX89" s="290"/>
      <c r="EY89" s="290"/>
      <c r="EZ89" s="290">
        <v>0</v>
      </c>
      <c r="FA89" s="290">
        <v>400</v>
      </c>
      <c r="FB89" s="290">
        <v>184</v>
      </c>
      <c r="FC89" s="290">
        <v>618</v>
      </c>
      <c r="FD89" s="290">
        <v>220</v>
      </c>
      <c r="FE89" s="290">
        <v>272</v>
      </c>
      <c r="FF89" s="290"/>
      <c r="FG89" s="290">
        <v>0</v>
      </c>
      <c r="FH89" s="290">
        <v>291</v>
      </c>
      <c r="FI89" s="290">
        <v>0</v>
      </c>
      <c r="FJ89" s="290">
        <v>108</v>
      </c>
      <c r="FK89" s="290">
        <v>407</v>
      </c>
      <c r="FL89" s="290"/>
      <c r="FM89" s="290"/>
      <c r="FN89" s="290">
        <v>0</v>
      </c>
      <c r="FO89" s="290">
        <v>392</v>
      </c>
      <c r="FP89" s="290">
        <v>0</v>
      </c>
      <c r="FQ89" s="290">
        <v>176</v>
      </c>
      <c r="FR89" s="290">
        <v>435</v>
      </c>
      <c r="FS89" s="290"/>
      <c r="FT89" s="290"/>
      <c r="FU89" s="290">
        <v>0</v>
      </c>
      <c r="FV89" s="290">
        <v>204</v>
      </c>
      <c r="FW89" s="290">
        <v>0</v>
      </c>
      <c r="FX89" s="290">
        <v>0</v>
      </c>
      <c r="FY89" s="290">
        <v>0</v>
      </c>
      <c r="FZ89" s="290"/>
      <c r="GA89" s="290"/>
      <c r="GB89" s="290">
        <v>0</v>
      </c>
      <c r="GC89" s="290">
        <v>0</v>
      </c>
      <c r="GD89" s="290">
        <v>265</v>
      </c>
      <c r="GE89" s="290">
        <v>233</v>
      </c>
      <c r="GF89" s="290">
        <v>240</v>
      </c>
      <c r="GG89" s="290"/>
      <c r="GH89" s="290"/>
      <c r="GI89" s="290">
        <v>0</v>
      </c>
      <c r="GJ89" s="290">
        <v>0</v>
      </c>
      <c r="GK89" s="290">
        <v>87</v>
      </c>
      <c r="GL89" s="290">
        <v>0</v>
      </c>
      <c r="GM89" s="290">
        <v>118</v>
      </c>
      <c r="GN89" s="290"/>
      <c r="GO89" s="290"/>
      <c r="GP89" s="290">
        <v>364</v>
      </c>
      <c r="GQ89" s="290">
        <v>220</v>
      </c>
      <c r="GR89" s="290">
        <v>257</v>
      </c>
      <c r="GS89" s="290">
        <v>184</v>
      </c>
      <c r="GT89" s="290">
        <v>214</v>
      </c>
      <c r="GU89" s="290"/>
      <c r="GV89" s="290"/>
      <c r="GW89" s="290">
        <v>176</v>
      </c>
      <c r="GX89" s="290">
        <v>105</v>
      </c>
      <c r="GY89" s="290">
        <v>146</v>
      </c>
      <c r="GZ89" s="290">
        <v>127</v>
      </c>
      <c r="HA89" s="290">
        <v>0</v>
      </c>
      <c r="HB89" s="290"/>
      <c r="HC89" s="290"/>
      <c r="HD89" s="290">
        <v>0</v>
      </c>
      <c r="HE89" s="290">
        <v>82</v>
      </c>
      <c r="HF89" s="290">
        <v>0</v>
      </c>
      <c r="HG89" s="290">
        <v>0</v>
      </c>
      <c r="HH89" s="290">
        <v>192</v>
      </c>
      <c r="HI89" s="290"/>
      <c r="HJ89" s="290"/>
      <c r="HK89" s="290">
        <v>0</v>
      </c>
      <c r="HL89" s="290">
        <v>0</v>
      </c>
      <c r="HM89" s="290">
        <v>0</v>
      </c>
      <c r="HN89" s="290">
        <v>0</v>
      </c>
      <c r="HO89" s="290">
        <v>0</v>
      </c>
      <c r="HP89" s="290"/>
      <c r="HQ89" s="290"/>
      <c r="HR89" s="290">
        <v>877</v>
      </c>
      <c r="HS89" s="290">
        <v>733</v>
      </c>
      <c r="HT89" s="290">
        <v>1325</v>
      </c>
      <c r="HU89" s="290">
        <v>991</v>
      </c>
      <c r="HV89" s="290">
        <v>0</v>
      </c>
      <c r="HW89" s="290"/>
      <c r="HX89" s="290"/>
      <c r="HY89" s="290">
        <v>0</v>
      </c>
      <c r="HZ89" s="290">
        <v>137</v>
      </c>
      <c r="IA89" s="290">
        <v>0</v>
      </c>
      <c r="IB89" s="290">
        <v>0</v>
      </c>
      <c r="IC89" s="290">
        <v>0</v>
      </c>
      <c r="ID89" s="290"/>
      <c r="IE89" s="290"/>
      <c r="IF89" s="290">
        <v>158</v>
      </c>
      <c r="IG89" s="290">
        <v>329</v>
      </c>
      <c r="IH89" s="290">
        <v>405</v>
      </c>
      <c r="II89" s="290">
        <v>606</v>
      </c>
      <c r="IJ89" s="290">
        <v>1086</v>
      </c>
      <c r="IK89" s="290"/>
      <c r="IL89" s="290"/>
      <c r="IM89" s="290">
        <v>189</v>
      </c>
      <c r="IN89" s="290">
        <v>399</v>
      </c>
      <c r="IO89" s="290">
        <v>502</v>
      </c>
      <c r="IP89" s="290">
        <v>0</v>
      </c>
      <c r="IQ89" s="290">
        <v>757</v>
      </c>
      <c r="IR89" s="290"/>
      <c r="IS89" s="290"/>
      <c r="IT89" s="290">
        <v>0</v>
      </c>
      <c r="IU89" s="290">
        <v>0</v>
      </c>
      <c r="IV89" s="290">
        <v>513</v>
      </c>
      <c r="IW89" s="290">
        <v>479</v>
      </c>
      <c r="IX89" s="290">
        <v>661</v>
      </c>
      <c r="IY89" s="290">
        <v>471</v>
      </c>
      <c r="IZ89" s="290"/>
      <c r="JA89" s="290">
        <v>0</v>
      </c>
      <c r="JB89" s="290">
        <v>529</v>
      </c>
      <c r="JC89" s="290">
        <v>231</v>
      </c>
      <c r="JD89" s="290">
        <v>417</v>
      </c>
      <c r="JE89" s="290">
        <v>986</v>
      </c>
      <c r="JF89" s="290"/>
      <c r="JG89" s="290"/>
      <c r="JH89" s="290">
        <v>1236</v>
      </c>
      <c r="JI89" s="290">
        <v>1260</v>
      </c>
      <c r="JJ89" s="290">
        <v>1431</v>
      </c>
      <c r="JK89" s="290">
        <v>1308</v>
      </c>
      <c r="JL89" s="290">
        <v>729</v>
      </c>
      <c r="JM89" s="290"/>
      <c r="JN89" s="290"/>
      <c r="JO89" s="290">
        <v>821</v>
      </c>
      <c r="JP89" s="290">
        <v>0</v>
      </c>
      <c r="JQ89" s="290">
        <v>437</v>
      </c>
      <c r="JR89" s="290">
        <v>890</v>
      </c>
      <c r="JS89" s="290">
        <v>1481</v>
      </c>
      <c r="JT89" s="290"/>
      <c r="JU89" s="290"/>
      <c r="JV89" s="290">
        <v>1639</v>
      </c>
      <c r="JW89" s="290">
        <v>1590</v>
      </c>
      <c r="JX89" s="290">
        <v>1558</v>
      </c>
      <c r="JY89" s="290">
        <v>1324</v>
      </c>
      <c r="JZ89" s="290">
        <v>1544</v>
      </c>
      <c r="KA89" s="290"/>
      <c r="KB89" s="290"/>
      <c r="KC89" s="290">
        <v>859</v>
      </c>
      <c r="KD89" s="290">
        <v>892</v>
      </c>
      <c r="KE89" s="290">
        <v>56</v>
      </c>
      <c r="KF89" s="290">
        <v>33</v>
      </c>
      <c r="KG89" s="290">
        <v>318</v>
      </c>
      <c r="KH89" s="290"/>
      <c r="KI89" s="290"/>
      <c r="KJ89" s="290">
        <v>160</v>
      </c>
      <c r="KK89" s="290">
        <v>507</v>
      </c>
      <c r="KL89" s="290">
        <v>833</v>
      </c>
      <c r="KM89" s="290">
        <v>1043</v>
      </c>
      <c r="KN89" s="1080"/>
      <c r="KO89" s="290">
        <v>0</v>
      </c>
      <c r="KP89" s="290">
        <v>304</v>
      </c>
      <c r="KQ89" s="290">
        <v>0</v>
      </c>
      <c r="KR89" s="290">
        <v>783</v>
      </c>
      <c r="KS89" s="290">
        <v>1182</v>
      </c>
      <c r="KT89" s="290">
        <v>726</v>
      </c>
      <c r="KU89" s="290">
        <v>299</v>
      </c>
      <c r="KV89" s="290">
        <v>0</v>
      </c>
      <c r="KW89" s="290"/>
      <c r="KX89" s="290">
        <v>1518</v>
      </c>
      <c r="KY89" s="290">
        <v>1855</v>
      </c>
      <c r="KZ89" s="290">
        <v>1890</v>
      </c>
      <c r="LA89" s="290">
        <v>1497</v>
      </c>
      <c r="LB89" s="290">
        <v>1427</v>
      </c>
      <c r="LC89" s="290"/>
      <c r="LD89" s="290"/>
      <c r="LE89" s="290">
        <v>0</v>
      </c>
      <c r="LF89" s="290">
        <v>565</v>
      </c>
      <c r="LG89" s="290">
        <v>0</v>
      </c>
      <c r="LH89" s="290">
        <v>2148</v>
      </c>
      <c r="LI89" s="290">
        <v>1657</v>
      </c>
      <c r="LJ89" s="290"/>
      <c r="LK89" s="290"/>
      <c r="LL89" s="290">
        <v>2069</v>
      </c>
      <c r="LM89" s="1121"/>
      <c r="LN89" s="1121"/>
      <c r="LO89" s="1121"/>
      <c r="LP89" s="290">
        <v>1278</v>
      </c>
      <c r="LQ89" s="290">
        <v>1070</v>
      </c>
      <c r="LR89" s="290"/>
      <c r="LS89" s="290">
        <v>508</v>
      </c>
      <c r="LT89" s="290">
        <v>830</v>
      </c>
      <c r="LU89" s="1137"/>
      <c r="LV89" s="1137"/>
      <c r="LW89" s="290">
        <v>0</v>
      </c>
      <c r="LX89" s="290">
        <v>496</v>
      </c>
      <c r="LY89" s="571"/>
      <c r="LZ89" s="1141"/>
      <c r="MA89" s="1141"/>
      <c r="MB89" s="571">
        <v>0</v>
      </c>
      <c r="MC89" s="571">
        <v>0</v>
      </c>
      <c r="MD89" s="571">
        <v>634</v>
      </c>
      <c r="ME89" s="571"/>
      <c r="MF89" s="571"/>
      <c r="MG89" s="571">
        <v>2445</v>
      </c>
      <c r="MH89" s="571">
        <v>2346</v>
      </c>
      <c r="MI89" s="571">
        <v>1835</v>
      </c>
      <c r="MJ89" s="571">
        <v>2053</v>
      </c>
      <c r="MK89" s="571">
        <v>1687</v>
      </c>
      <c r="ML89" s="571"/>
      <c r="MM89" s="571"/>
      <c r="MN89" s="571">
        <v>2259</v>
      </c>
      <c r="MO89" s="571">
        <v>1945</v>
      </c>
      <c r="MP89" s="571">
        <v>1541</v>
      </c>
      <c r="MQ89" s="571">
        <v>1188</v>
      </c>
      <c r="MR89" s="571">
        <v>2368</v>
      </c>
      <c r="MS89" s="571"/>
      <c r="MT89" s="571"/>
      <c r="MU89" s="571">
        <v>317</v>
      </c>
      <c r="MV89" s="571">
        <v>1268</v>
      </c>
      <c r="MW89" s="571">
        <v>960</v>
      </c>
      <c r="MX89" s="571">
        <v>744</v>
      </c>
      <c r="MY89" s="571">
        <v>811</v>
      </c>
      <c r="MZ89" s="571"/>
      <c r="NA89" s="571"/>
    </row>
    <row r="90" spans="1:366" ht="15" customHeight="1">
      <c r="A90" s="85" t="s">
        <v>1218</v>
      </c>
      <c r="B90" s="290">
        <v>400</v>
      </c>
      <c r="C90" s="290">
        <v>0</v>
      </c>
      <c r="D90" s="290">
        <v>432</v>
      </c>
      <c r="E90" s="290">
        <v>206</v>
      </c>
      <c r="F90" s="290">
        <v>195</v>
      </c>
      <c r="G90" s="290"/>
      <c r="H90" s="290"/>
      <c r="I90" s="290">
        <v>170</v>
      </c>
      <c r="J90" s="290">
        <v>120</v>
      </c>
      <c r="K90" s="290">
        <v>130</v>
      </c>
      <c r="L90" s="290">
        <v>97</v>
      </c>
      <c r="M90" s="290">
        <v>0</v>
      </c>
      <c r="N90" s="290"/>
      <c r="O90" s="290"/>
      <c r="P90" s="290">
        <v>66</v>
      </c>
      <c r="Q90" s="290">
        <v>0</v>
      </c>
      <c r="R90" s="290">
        <v>0</v>
      </c>
      <c r="S90" s="290">
        <v>0</v>
      </c>
      <c r="T90" s="290">
        <v>169</v>
      </c>
      <c r="U90" s="290"/>
      <c r="V90" s="290"/>
      <c r="W90" s="290">
        <v>170</v>
      </c>
      <c r="X90" s="290">
        <v>94</v>
      </c>
      <c r="Y90" s="290">
        <v>85</v>
      </c>
      <c r="Z90" s="290">
        <v>95</v>
      </c>
      <c r="AA90" s="290">
        <v>0</v>
      </c>
      <c r="AB90" s="290"/>
      <c r="AC90" s="290"/>
      <c r="AD90" s="290">
        <v>223</v>
      </c>
      <c r="AE90" s="290">
        <v>254</v>
      </c>
      <c r="AF90" s="290">
        <v>272</v>
      </c>
      <c r="AG90" s="290">
        <v>91</v>
      </c>
      <c r="AH90" s="290">
        <v>317</v>
      </c>
      <c r="AI90" s="290"/>
      <c r="AJ90" s="290"/>
      <c r="AK90" s="290">
        <v>26</v>
      </c>
      <c r="AL90" s="290">
        <v>0</v>
      </c>
      <c r="AM90" s="290">
        <v>93</v>
      </c>
      <c r="AN90" s="290">
        <v>282</v>
      </c>
      <c r="AO90" s="290">
        <v>384</v>
      </c>
      <c r="AP90" s="290"/>
      <c r="AQ90" s="290"/>
      <c r="AR90" s="290">
        <v>0</v>
      </c>
      <c r="AS90" s="290">
        <v>0</v>
      </c>
      <c r="AT90" s="290">
        <v>58</v>
      </c>
      <c r="AU90" s="290">
        <v>111</v>
      </c>
      <c r="AV90" s="290">
        <v>299</v>
      </c>
      <c r="AW90" s="290"/>
      <c r="AX90" s="290"/>
      <c r="AY90" s="290">
        <v>0</v>
      </c>
      <c r="AZ90" s="290">
        <v>0</v>
      </c>
      <c r="BA90" s="290">
        <v>0</v>
      </c>
      <c r="BB90" s="290">
        <v>207</v>
      </c>
      <c r="BC90" s="290">
        <v>148</v>
      </c>
      <c r="BD90" s="290"/>
      <c r="BE90" s="290"/>
      <c r="BF90" s="290"/>
      <c r="BG90" s="290">
        <v>59</v>
      </c>
      <c r="BH90" s="290">
        <v>41</v>
      </c>
      <c r="BI90" s="290">
        <v>0</v>
      </c>
      <c r="BJ90" s="290">
        <v>0</v>
      </c>
      <c r="BK90" s="290"/>
      <c r="BL90" s="290"/>
      <c r="BM90" s="290">
        <v>0</v>
      </c>
      <c r="BN90" s="290">
        <v>0</v>
      </c>
      <c r="BO90" s="290">
        <v>120</v>
      </c>
      <c r="BP90" s="290">
        <v>0</v>
      </c>
      <c r="BQ90" s="290">
        <v>136</v>
      </c>
      <c r="BR90" s="290"/>
      <c r="BS90" s="290"/>
      <c r="BT90" s="290">
        <v>321</v>
      </c>
      <c r="BU90" s="290">
        <v>529</v>
      </c>
      <c r="BV90" s="290">
        <v>71</v>
      </c>
      <c r="BW90" s="290">
        <v>307</v>
      </c>
      <c r="BX90" s="290">
        <v>52</v>
      </c>
      <c r="BY90" s="290"/>
      <c r="BZ90" s="290"/>
      <c r="CA90" s="290">
        <v>0</v>
      </c>
      <c r="CB90" s="290">
        <v>0</v>
      </c>
      <c r="CC90" s="290">
        <v>7</v>
      </c>
      <c r="CD90" s="290">
        <v>234</v>
      </c>
      <c r="CE90" s="290">
        <v>0</v>
      </c>
      <c r="CF90" s="290">
        <v>215</v>
      </c>
      <c r="CG90" s="290"/>
      <c r="CH90" s="290">
        <v>0</v>
      </c>
      <c r="CI90" s="290">
        <v>0</v>
      </c>
      <c r="CJ90" s="290">
        <v>0</v>
      </c>
      <c r="CK90" s="290">
        <v>0</v>
      </c>
      <c r="CL90" s="290">
        <v>0</v>
      </c>
      <c r="CM90" s="290">
        <v>0</v>
      </c>
      <c r="CN90" s="290"/>
      <c r="CO90" s="290">
        <v>0</v>
      </c>
      <c r="CP90" s="290">
        <v>0</v>
      </c>
      <c r="CQ90" s="290">
        <v>80</v>
      </c>
      <c r="CR90" s="290">
        <v>0</v>
      </c>
      <c r="CS90" s="290">
        <v>0</v>
      </c>
      <c r="CT90" s="290"/>
      <c r="CU90" s="290"/>
      <c r="CV90" s="290"/>
      <c r="CW90" s="290">
        <v>0</v>
      </c>
      <c r="CX90" s="290">
        <v>0</v>
      </c>
      <c r="CY90" s="290">
        <v>87</v>
      </c>
      <c r="CZ90" s="290">
        <v>117</v>
      </c>
      <c r="DA90" s="290"/>
      <c r="DB90" s="290"/>
      <c r="DC90" s="290">
        <v>60</v>
      </c>
      <c r="DD90" s="290">
        <v>45</v>
      </c>
      <c r="DE90" s="290">
        <v>25</v>
      </c>
      <c r="DF90" s="290">
        <v>0</v>
      </c>
      <c r="DG90" s="290">
        <v>0</v>
      </c>
      <c r="DH90" s="290"/>
      <c r="DI90" s="290"/>
      <c r="DJ90" s="290">
        <v>0</v>
      </c>
      <c r="DK90" s="290">
        <v>0</v>
      </c>
      <c r="DL90" s="290">
        <v>0</v>
      </c>
      <c r="DM90" s="290">
        <v>85</v>
      </c>
      <c r="DN90" s="290">
        <v>20</v>
      </c>
      <c r="DO90" s="290"/>
      <c r="DP90" s="290"/>
      <c r="DQ90" s="290">
        <v>0</v>
      </c>
      <c r="DR90" s="290">
        <v>177</v>
      </c>
      <c r="DS90" s="290">
        <v>167</v>
      </c>
      <c r="DT90" s="290">
        <v>41</v>
      </c>
      <c r="DU90" s="290">
        <v>89</v>
      </c>
      <c r="DV90" s="290"/>
      <c r="DW90" s="290"/>
      <c r="DX90" s="290">
        <v>84</v>
      </c>
      <c r="DY90" s="290">
        <v>121</v>
      </c>
      <c r="DZ90" s="290">
        <v>255</v>
      </c>
      <c r="EA90" s="290">
        <v>96</v>
      </c>
      <c r="EB90" s="290">
        <v>122</v>
      </c>
      <c r="EC90" s="290"/>
      <c r="ED90" s="290"/>
      <c r="EE90" s="290"/>
      <c r="EF90" s="290">
        <v>244</v>
      </c>
      <c r="EG90" s="290">
        <v>286</v>
      </c>
      <c r="EH90" s="290">
        <v>204</v>
      </c>
      <c r="EI90" s="290">
        <v>356</v>
      </c>
      <c r="EJ90" s="290"/>
      <c r="EK90" s="290"/>
      <c r="EL90" s="290">
        <v>90</v>
      </c>
      <c r="EM90" s="290">
        <v>119</v>
      </c>
      <c r="EN90" s="290">
        <v>274</v>
      </c>
      <c r="EO90" s="290">
        <v>0</v>
      </c>
      <c r="EP90" s="290">
        <v>0</v>
      </c>
      <c r="EQ90" s="290"/>
      <c r="ER90" s="290"/>
      <c r="ES90" s="290">
        <v>0</v>
      </c>
      <c r="ET90" s="290">
        <v>228</v>
      </c>
      <c r="EU90" s="290">
        <v>161</v>
      </c>
      <c r="EV90" s="290">
        <v>152</v>
      </c>
      <c r="EW90" s="290">
        <v>18</v>
      </c>
      <c r="EX90" s="290"/>
      <c r="EY90" s="290"/>
      <c r="EZ90" s="290">
        <v>0</v>
      </c>
      <c r="FA90" s="290">
        <v>136</v>
      </c>
      <c r="FB90" s="290">
        <v>94</v>
      </c>
      <c r="FC90" s="290">
        <v>178</v>
      </c>
      <c r="FD90" s="290">
        <v>105</v>
      </c>
      <c r="FE90" s="290">
        <v>66</v>
      </c>
      <c r="FF90" s="290"/>
      <c r="FG90" s="290">
        <v>0</v>
      </c>
      <c r="FH90" s="290">
        <v>127</v>
      </c>
      <c r="FI90" s="290">
        <v>0</v>
      </c>
      <c r="FJ90" s="290">
        <v>20</v>
      </c>
      <c r="FK90" s="290">
        <v>101</v>
      </c>
      <c r="FL90" s="290"/>
      <c r="FM90" s="290"/>
      <c r="FN90" s="290">
        <v>0</v>
      </c>
      <c r="FO90" s="290">
        <v>211</v>
      </c>
      <c r="FP90" s="290">
        <v>0</v>
      </c>
      <c r="FQ90" s="290">
        <v>89</v>
      </c>
      <c r="FR90" s="290">
        <v>124</v>
      </c>
      <c r="FS90" s="290"/>
      <c r="FT90" s="290"/>
      <c r="FU90" s="290">
        <v>0</v>
      </c>
      <c r="FV90" s="290">
        <v>70</v>
      </c>
      <c r="FW90" s="290">
        <v>0</v>
      </c>
      <c r="FX90" s="290">
        <v>0</v>
      </c>
      <c r="FY90" s="290">
        <v>0</v>
      </c>
      <c r="FZ90" s="290"/>
      <c r="GA90" s="290"/>
      <c r="GB90" s="290">
        <v>0</v>
      </c>
      <c r="GC90" s="290">
        <v>0</v>
      </c>
      <c r="GD90" s="290">
        <v>85</v>
      </c>
      <c r="GE90" s="290">
        <v>67</v>
      </c>
      <c r="GF90" s="290">
        <v>86</v>
      </c>
      <c r="GG90" s="290"/>
      <c r="GH90" s="290"/>
      <c r="GI90" s="290">
        <v>0</v>
      </c>
      <c r="GJ90" s="290">
        <v>0</v>
      </c>
      <c r="GK90" s="290">
        <v>32</v>
      </c>
      <c r="GL90" s="290">
        <v>0</v>
      </c>
      <c r="GM90" s="290">
        <v>33</v>
      </c>
      <c r="GN90" s="290"/>
      <c r="GO90" s="290"/>
      <c r="GP90" s="290">
        <v>173</v>
      </c>
      <c r="GQ90" s="290">
        <v>65</v>
      </c>
      <c r="GR90" s="290">
        <v>113</v>
      </c>
      <c r="GS90" s="290">
        <v>102</v>
      </c>
      <c r="GT90" s="290">
        <v>39</v>
      </c>
      <c r="GU90" s="290"/>
      <c r="GV90" s="290"/>
      <c r="GW90" s="290">
        <v>42</v>
      </c>
      <c r="GX90" s="290">
        <v>25</v>
      </c>
      <c r="GY90" s="290">
        <v>42</v>
      </c>
      <c r="GZ90" s="290">
        <v>42</v>
      </c>
      <c r="HA90" s="290">
        <v>0</v>
      </c>
      <c r="HB90" s="290"/>
      <c r="HC90" s="290"/>
      <c r="HD90" s="290">
        <v>0</v>
      </c>
      <c r="HE90" s="290">
        <v>33</v>
      </c>
      <c r="HF90" s="290">
        <v>0</v>
      </c>
      <c r="HG90" s="290">
        <v>0</v>
      </c>
      <c r="HH90" s="290">
        <v>39</v>
      </c>
      <c r="HI90" s="290"/>
      <c r="HJ90" s="290"/>
      <c r="HK90" s="290">
        <v>0</v>
      </c>
      <c r="HL90" s="290">
        <v>0</v>
      </c>
      <c r="HM90" s="290">
        <v>0</v>
      </c>
      <c r="HN90" s="290">
        <v>0</v>
      </c>
      <c r="HO90" s="290">
        <v>0</v>
      </c>
      <c r="HP90" s="290"/>
      <c r="HQ90" s="290"/>
      <c r="HR90" s="290">
        <v>205</v>
      </c>
      <c r="HS90" s="290">
        <v>376</v>
      </c>
      <c r="HT90" s="290">
        <v>487</v>
      </c>
      <c r="HU90" s="290">
        <v>237</v>
      </c>
      <c r="HV90" s="290">
        <v>0</v>
      </c>
      <c r="HW90" s="290"/>
      <c r="HX90" s="290"/>
      <c r="HY90" s="290">
        <v>0</v>
      </c>
      <c r="HZ90" s="290">
        <v>25</v>
      </c>
      <c r="IA90" s="290">
        <v>0</v>
      </c>
      <c r="IB90" s="290">
        <v>0</v>
      </c>
      <c r="IC90" s="290">
        <v>0</v>
      </c>
      <c r="ID90" s="290"/>
      <c r="IE90" s="290"/>
      <c r="IF90" s="290">
        <v>120</v>
      </c>
      <c r="IG90" s="290">
        <v>134</v>
      </c>
      <c r="IH90" s="290">
        <v>128</v>
      </c>
      <c r="II90" s="290">
        <v>192</v>
      </c>
      <c r="IJ90" s="290">
        <v>237</v>
      </c>
      <c r="IK90" s="290"/>
      <c r="IL90" s="290"/>
      <c r="IM90" s="290">
        <v>65</v>
      </c>
      <c r="IN90" s="290">
        <v>168</v>
      </c>
      <c r="IO90" s="290">
        <v>222</v>
      </c>
      <c r="IP90" s="290">
        <v>0</v>
      </c>
      <c r="IQ90" s="290">
        <v>291</v>
      </c>
      <c r="IR90" s="290"/>
      <c r="IS90" s="290"/>
      <c r="IT90" s="290">
        <v>0</v>
      </c>
      <c r="IU90" s="290">
        <v>0</v>
      </c>
      <c r="IV90" s="290">
        <v>261</v>
      </c>
      <c r="IW90" s="290">
        <v>131</v>
      </c>
      <c r="IX90" s="290">
        <v>248</v>
      </c>
      <c r="IY90" s="290">
        <v>173</v>
      </c>
      <c r="IZ90" s="290"/>
      <c r="JA90" s="290">
        <v>0</v>
      </c>
      <c r="JB90" s="290">
        <v>192</v>
      </c>
      <c r="JC90" s="290">
        <v>70</v>
      </c>
      <c r="JD90" s="290">
        <v>199</v>
      </c>
      <c r="JE90" s="290">
        <v>344</v>
      </c>
      <c r="JF90" s="290"/>
      <c r="JG90" s="290"/>
      <c r="JH90" s="290">
        <v>559</v>
      </c>
      <c r="JI90" s="290">
        <v>372</v>
      </c>
      <c r="JJ90" s="290">
        <v>498</v>
      </c>
      <c r="JK90" s="290">
        <v>667</v>
      </c>
      <c r="JL90" s="290">
        <v>177</v>
      </c>
      <c r="JM90" s="290"/>
      <c r="JN90" s="290"/>
      <c r="JO90" s="290">
        <v>419</v>
      </c>
      <c r="JP90" s="290">
        <v>0</v>
      </c>
      <c r="JQ90" s="290">
        <v>115</v>
      </c>
      <c r="JR90" s="290">
        <v>325</v>
      </c>
      <c r="JS90" s="290">
        <v>570</v>
      </c>
      <c r="JT90" s="290"/>
      <c r="JU90" s="290"/>
      <c r="JV90" s="290">
        <v>621</v>
      </c>
      <c r="JW90" s="290">
        <v>557</v>
      </c>
      <c r="JX90" s="290">
        <v>415</v>
      </c>
      <c r="JY90" s="290">
        <v>550</v>
      </c>
      <c r="JZ90" s="290">
        <v>566</v>
      </c>
      <c r="KA90" s="290"/>
      <c r="KB90" s="290"/>
      <c r="KC90" s="290">
        <v>379</v>
      </c>
      <c r="KD90" s="290">
        <v>230</v>
      </c>
      <c r="KE90" s="290">
        <v>20</v>
      </c>
      <c r="KF90" s="290">
        <v>12</v>
      </c>
      <c r="KG90" s="290">
        <v>78</v>
      </c>
      <c r="KH90" s="290"/>
      <c r="KI90" s="290"/>
      <c r="KJ90" s="290">
        <v>65</v>
      </c>
      <c r="KK90" s="290">
        <v>211</v>
      </c>
      <c r="KL90" s="290">
        <v>248</v>
      </c>
      <c r="KM90" s="290">
        <v>506</v>
      </c>
      <c r="KN90" s="1080"/>
      <c r="KO90" s="290">
        <v>0</v>
      </c>
      <c r="KP90" s="290">
        <v>157</v>
      </c>
      <c r="KQ90" s="290">
        <v>0</v>
      </c>
      <c r="KR90" s="290">
        <v>356</v>
      </c>
      <c r="KS90" s="290">
        <v>602</v>
      </c>
      <c r="KT90" s="290">
        <v>350</v>
      </c>
      <c r="KU90" s="290">
        <v>133</v>
      </c>
      <c r="KV90" s="290">
        <v>0</v>
      </c>
      <c r="KW90" s="290"/>
      <c r="KX90" s="290">
        <v>639</v>
      </c>
      <c r="KY90" s="290">
        <v>617</v>
      </c>
      <c r="KZ90" s="290">
        <v>1106</v>
      </c>
      <c r="LA90" s="290">
        <v>803</v>
      </c>
      <c r="LB90" s="290">
        <v>403</v>
      </c>
      <c r="LC90" s="290"/>
      <c r="LD90" s="290"/>
      <c r="LE90" s="290">
        <v>0</v>
      </c>
      <c r="LF90" s="290">
        <v>276</v>
      </c>
      <c r="LG90" s="290">
        <v>0</v>
      </c>
      <c r="LH90" s="290">
        <v>892</v>
      </c>
      <c r="LI90" s="290">
        <v>749</v>
      </c>
      <c r="LJ90" s="290"/>
      <c r="LK90" s="290"/>
      <c r="LL90" s="290">
        <v>1043</v>
      </c>
      <c r="LM90" s="1121"/>
      <c r="LN90" s="1121"/>
      <c r="LO90" s="1121"/>
      <c r="LP90" s="290">
        <v>568</v>
      </c>
      <c r="LQ90" s="290">
        <v>340</v>
      </c>
      <c r="LR90" s="290"/>
      <c r="LS90" s="290">
        <v>284</v>
      </c>
      <c r="LT90" s="290">
        <v>241</v>
      </c>
      <c r="LU90" s="1137"/>
      <c r="LV90" s="1137"/>
      <c r="LW90" s="290">
        <v>0</v>
      </c>
      <c r="LX90" s="290">
        <v>260</v>
      </c>
      <c r="LY90" s="571"/>
      <c r="LZ90" s="1141"/>
      <c r="MA90" s="1141"/>
      <c r="MB90" s="571">
        <v>0</v>
      </c>
      <c r="MC90" s="571">
        <v>0</v>
      </c>
      <c r="MD90" s="571">
        <v>333</v>
      </c>
      <c r="ME90" s="571"/>
      <c r="MF90" s="571"/>
      <c r="MG90" s="571">
        <v>1057</v>
      </c>
      <c r="MH90" s="571">
        <v>1111</v>
      </c>
      <c r="MI90" s="571">
        <v>982</v>
      </c>
      <c r="MJ90" s="571">
        <v>758</v>
      </c>
      <c r="MK90" s="571">
        <v>868</v>
      </c>
      <c r="ML90" s="571"/>
      <c r="MM90" s="571"/>
      <c r="MN90" s="571">
        <v>814</v>
      </c>
      <c r="MO90" s="571">
        <v>845</v>
      </c>
      <c r="MP90" s="571">
        <v>646</v>
      </c>
      <c r="MQ90" s="571">
        <v>546</v>
      </c>
      <c r="MR90" s="571">
        <v>1097</v>
      </c>
      <c r="MS90" s="571"/>
      <c r="MT90" s="571"/>
      <c r="MU90" s="571">
        <v>111</v>
      </c>
      <c r="MV90" s="571">
        <v>386</v>
      </c>
      <c r="MW90" s="571">
        <v>425</v>
      </c>
      <c r="MX90" s="571">
        <v>402</v>
      </c>
      <c r="MY90" s="571">
        <v>446</v>
      </c>
      <c r="MZ90" s="571"/>
      <c r="NA90" s="571"/>
    </row>
    <row r="91" spans="1:366" s="71" customFormat="1" ht="15" customHeight="1">
      <c r="A91" s="67" t="s">
        <v>1219</v>
      </c>
      <c r="B91" s="66">
        <v>408</v>
      </c>
      <c r="C91" s="66">
        <v>214</v>
      </c>
      <c r="D91" s="66">
        <v>67</v>
      </c>
      <c r="E91" s="66">
        <v>172</v>
      </c>
      <c r="F91" s="66">
        <v>419</v>
      </c>
      <c r="G91" s="66"/>
      <c r="H91" s="66"/>
      <c r="I91" s="66">
        <v>44</v>
      </c>
      <c r="J91" s="66">
        <v>717</v>
      </c>
      <c r="K91" s="66">
        <v>154</v>
      </c>
      <c r="L91" s="66">
        <v>263</v>
      </c>
      <c r="M91" s="66">
        <v>0</v>
      </c>
      <c r="N91" s="66"/>
      <c r="O91" s="66"/>
      <c r="P91" s="66">
        <v>133</v>
      </c>
      <c r="Q91" s="66">
        <v>57</v>
      </c>
      <c r="R91" s="66">
        <v>0</v>
      </c>
      <c r="S91" s="66">
        <v>178</v>
      </c>
      <c r="T91" s="66">
        <v>349</v>
      </c>
      <c r="U91" s="66"/>
      <c r="V91" s="66"/>
      <c r="W91" s="66">
        <v>181</v>
      </c>
      <c r="X91" s="66">
        <v>1437</v>
      </c>
      <c r="Y91" s="66">
        <v>380</v>
      </c>
      <c r="Z91" s="66">
        <v>212</v>
      </c>
      <c r="AA91" s="66">
        <v>0</v>
      </c>
      <c r="AB91" s="66"/>
      <c r="AC91" s="66"/>
      <c r="AD91" s="66">
        <v>358</v>
      </c>
      <c r="AE91" s="66">
        <v>601</v>
      </c>
      <c r="AF91" s="66">
        <v>60</v>
      </c>
      <c r="AG91" s="66">
        <v>21</v>
      </c>
      <c r="AH91" s="66">
        <v>74</v>
      </c>
      <c r="AI91" s="66"/>
      <c r="AJ91" s="66"/>
      <c r="AK91" s="66">
        <v>710</v>
      </c>
      <c r="AL91" s="66">
        <v>17</v>
      </c>
      <c r="AM91" s="66">
        <v>236</v>
      </c>
      <c r="AN91" s="66">
        <v>50</v>
      </c>
      <c r="AO91" s="66">
        <v>80</v>
      </c>
      <c r="AP91" s="66"/>
      <c r="AQ91" s="66"/>
      <c r="AR91" s="66">
        <v>0</v>
      </c>
      <c r="AS91" s="66">
        <v>0</v>
      </c>
      <c r="AT91" s="66">
        <v>18</v>
      </c>
      <c r="AU91" s="66">
        <v>150</v>
      </c>
      <c r="AV91" s="66">
        <v>56</v>
      </c>
      <c r="AW91" s="66"/>
      <c r="AX91" s="66"/>
      <c r="AY91" s="66">
        <v>0</v>
      </c>
      <c r="AZ91" s="66">
        <v>0</v>
      </c>
      <c r="BA91" s="66">
        <v>0</v>
      </c>
      <c r="BB91" s="66">
        <v>66</v>
      </c>
      <c r="BC91" s="66">
        <v>163</v>
      </c>
      <c r="BD91" s="66"/>
      <c r="BE91" s="66"/>
      <c r="BF91" s="66"/>
      <c r="BG91" s="66">
        <v>30</v>
      </c>
      <c r="BH91" s="66">
        <v>55</v>
      </c>
      <c r="BI91" s="66">
        <v>1</v>
      </c>
      <c r="BJ91" s="66">
        <v>0</v>
      </c>
      <c r="BK91" s="66"/>
      <c r="BL91" s="66"/>
      <c r="BM91" s="66">
        <v>0</v>
      </c>
      <c r="BN91" s="66">
        <v>32</v>
      </c>
      <c r="BO91" s="66">
        <v>24</v>
      </c>
      <c r="BP91" s="66">
        <v>747</v>
      </c>
      <c r="BQ91" s="66">
        <v>195</v>
      </c>
      <c r="BR91" s="66"/>
      <c r="BS91" s="66"/>
      <c r="BT91" s="66">
        <v>69</v>
      </c>
      <c r="BU91" s="66">
        <v>1106</v>
      </c>
      <c r="BV91" s="66">
        <v>6</v>
      </c>
      <c r="BW91" s="66">
        <v>237</v>
      </c>
      <c r="BX91" s="66">
        <v>281</v>
      </c>
      <c r="BY91" s="66"/>
      <c r="BZ91" s="66"/>
      <c r="CA91" s="66">
        <v>0</v>
      </c>
      <c r="CB91" s="66">
        <v>0</v>
      </c>
      <c r="CC91" s="66">
        <v>2</v>
      </c>
      <c r="CD91" s="66">
        <v>357</v>
      </c>
      <c r="CE91" s="66">
        <v>0</v>
      </c>
      <c r="CF91" s="66">
        <v>828</v>
      </c>
      <c r="CG91" s="66"/>
      <c r="CH91" s="66">
        <v>0</v>
      </c>
      <c r="CI91" s="66">
        <v>0</v>
      </c>
      <c r="CJ91" s="66">
        <v>1148</v>
      </c>
      <c r="CK91" s="66">
        <v>0</v>
      </c>
      <c r="CL91" s="66">
        <v>0</v>
      </c>
      <c r="CM91" s="66">
        <v>0</v>
      </c>
      <c r="CN91" s="66"/>
      <c r="CO91" s="66">
        <v>0</v>
      </c>
      <c r="CP91" s="66">
        <v>0</v>
      </c>
      <c r="CQ91" s="66">
        <v>15</v>
      </c>
      <c r="CR91" s="66">
        <v>0</v>
      </c>
      <c r="CS91" s="66">
        <v>0</v>
      </c>
      <c r="CT91" s="66"/>
      <c r="CU91" s="66"/>
      <c r="CV91" s="66"/>
      <c r="CW91" s="66">
        <v>0</v>
      </c>
      <c r="CX91" s="66">
        <v>1590</v>
      </c>
      <c r="CY91" s="66">
        <v>28</v>
      </c>
      <c r="CZ91" s="66">
        <v>1362</v>
      </c>
      <c r="DA91" s="66"/>
      <c r="DB91" s="66"/>
      <c r="DC91" s="66">
        <v>527</v>
      </c>
      <c r="DD91" s="66">
        <v>845</v>
      </c>
      <c r="DE91" s="66">
        <v>18</v>
      </c>
      <c r="DF91" s="66">
        <v>0</v>
      </c>
      <c r="DG91" s="66">
        <v>0</v>
      </c>
      <c r="DH91" s="66"/>
      <c r="DI91" s="66"/>
      <c r="DJ91" s="66">
        <v>1026</v>
      </c>
      <c r="DK91" s="66">
        <v>103</v>
      </c>
      <c r="DL91" s="66">
        <v>724</v>
      </c>
      <c r="DM91" s="66">
        <v>700</v>
      </c>
      <c r="DN91" s="66">
        <v>278</v>
      </c>
      <c r="DO91" s="66"/>
      <c r="DP91" s="66"/>
      <c r="DQ91" s="66">
        <v>608</v>
      </c>
      <c r="DR91" s="66">
        <v>574</v>
      </c>
      <c r="DS91" s="66">
        <v>959</v>
      </c>
      <c r="DT91" s="66">
        <v>234</v>
      </c>
      <c r="DU91" s="66">
        <v>13</v>
      </c>
      <c r="DV91" s="66"/>
      <c r="DW91" s="66"/>
      <c r="DX91" s="66">
        <v>1025</v>
      </c>
      <c r="DY91" s="66">
        <v>891</v>
      </c>
      <c r="DZ91" s="66">
        <v>1880</v>
      </c>
      <c r="EA91" s="66">
        <v>595</v>
      </c>
      <c r="EB91" s="66">
        <v>158</v>
      </c>
      <c r="EC91" s="66"/>
      <c r="ED91" s="66"/>
      <c r="EE91" s="66"/>
      <c r="EF91" s="66">
        <v>75</v>
      </c>
      <c r="EG91" s="66">
        <v>238</v>
      </c>
      <c r="EH91" s="66">
        <v>1763</v>
      </c>
      <c r="EI91" s="66">
        <v>385</v>
      </c>
      <c r="EJ91" s="66"/>
      <c r="EK91" s="66"/>
      <c r="EL91" s="66">
        <v>727</v>
      </c>
      <c r="EM91" s="66">
        <v>506</v>
      </c>
      <c r="EN91" s="66">
        <v>290</v>
      </c>
      <c r="EO91" s="66">
        <v>124</v>
      </c>
      <c r="EP91" s="66">
        <v>580</v>
      </c>
      <c r="EQ91" s="66"/>
      <c r="ER91" s="66"/>
      <c r="ES91" s="66">
        <v>1071</v>
      </c>
      <c r="ET91" s="66">
        <v>1686</v>
      </c>
      <c r="EU91" s="66">
        <v>961</v>
      </c>
      <c r="EV91" s="66">
        <v>1038</v>
      </c>
      <c r="EW91" s="66">
        <v>1132</v>
      </c>
      <c r="EX91" s="66"/>
      <c r="EY91" s="66"/>
      <c r="EZ91" s="66">
        <v>352</v>
      </c>
      <c r="FA91" s="66">
        <v>654</v>
      </c>
      <c r="FB91" s="66">
        <v>540</v>
      </c>
      <c r="FC91" s="66">
        <v>798</v>
      </c>
      <c r="FD91" s="66">
        <v>389</v>
      </c>
      <c r="FE91" s="66">
        <v>502</v>
      </c>
      <c r="FF91" s="66"/>
      <c r="FG91" s="66">
        <v>0</v>
      </c>
      <c r="FH91" s="66">
        <v>714</v>
      </c>
      <c r="FI91" s="66">
        <v>0</v>
      </c>
      <c r="FJ91" s="66">
        <v>0</v>
      </c>
      <c r="FK91" s="66">
        <v>371</v>
      </c>
      <c r="FL91" s="66"/>
      <c r="FM91" s="66"/>
      <c r="FN91" s="66">
        <v>3</v>
      </c>
      <c r="FO91" s="66">
        <v>27</v>
      </c>
      <c r="FP91" s="66">
        <v>2600</v>
      </c>
      <c r="FQ91" s="66">
        <v>588</v>
      </c>
      <c r="FR91" s="66">
        <v>764</v>
      </c>
      <c r="FS91" s="66"/>
      <c r="FT91" s="66"/>
      <c r="FU91" s="66">
        <v>1242</v>
      </c>
      <c r="FV91" s="66">
        <v>130</v>
      </c>
      <c r="FW91" s="66">
        <v>68</v>
      </c>
      <c r="FX91" s="66">
        <v>0</v>
      </c>
      <c r="FY91" s="66">
        <v>0</v>
      </c>
      <c r="FZ91" s="66"/>
      <c r="GA91" s="66"/>
      <c r="GB91" s="66">
        <v>0</v>
      </c>
      <c r="GC91" s="66">
        <v>0</v>
      </c>
      <c r="GD91" s="66">
        <v>22</v>
      </c>
      <c r="GE91" s="66">
        <v>321</v>
      </c>
      <c r="GF91" s="66">
        <v>331</v>
      </c>
      <c r="GG91" s="66"/>
      <c r="GH91" s="66"/>
      <c r="GI91" s="66">
        <v>0</v>
      </c>
      <c r="GJ91" s="66">
        <v>0</v>
      </c>
      <c r="GK91" s="66">
        <v>418</v>
      </c>
      <c r="GL91" s="66">
        <v>10</v>
      </c>
      <c r="GM91" s="66">
        <v>6</v>
      </c>
      <c r="GN91" s="66"/>
      <c r="GO91" s="66"/>
      <c r="GP91" s="66">
        <v>21</v>
      </c>
      <c r="GQ91" s="66">
        <v>979</v>
      </c>
      <c r="GR91" s="66">
        <v>1104</v>
      </c>
      <c r="GS91" s="66">
        <v>798</v>
      </c>
      <c r="GT91" s="66">
        <v>147</v>
      </c>
      <c r="GU91" s="66"/>
      <c r="GV91" s="66"/>
      <c r="GW91" s="66">
        <v>7</v>
      </c>
      <c r="GX91" s="66">
        <v>4</v>
      </c>
      <c r="GY91" s="66">
        <v>1</v>
      </c>
      <c r="GZ91" s="66">
        <v>1</v>
      </c>
      <c r="HA91" s="66">
        <v>0</v>
      </c>
      <c r="HB91" s="66"/>
      <c r="HC91" s="66"/>
      <c r="HD91" s="66">
        <v>1</v>
      </c>
      <c r="HE91" s="66">
        <v>378</v>
      </c>
      <c r="HF91" s="66">
        <v>0</v>
      </c>
      <c r="HG91" s="66">
        <v>0</v>
      </c>
      <c r="HH91" s="66">
        <v>922</v>
      </c>
      <c r="HI91" s="66"/>
      <c r="HJ91" s="66"/>
      <c r="HK91" s="66">
        <v>0</v>
      </c>
      <c r="HL91" s="66">
        <v>0</v>
      </c>
      <c r="HM91" s="66">
        <v>266</v>
      </c>
      <c r="HN91" s="66">
        <v>60</v>
      </c>
      <c r="HO91" s="66">
        <v>0</v>
      </c>
      <c r="HP91" s="66"/>
      <c r="HQ91" s="66"/>
      <c r="HR91" s="66">
        <v>320</v>
      </c>
      <c r="HS91" s="66">
        <v>963</v>
      </c>
      <c r="HT91" s="66">
        <v>43</v>
      </c>
      <c r="HU91" s="66">
        <v>22</v>
      </c>
      <c r="HV91" s="66">
        <v>978</v>
      </c>
      <c r="HW91" s="66"/>
      <c r="HX91" s="66"/>
      <c r="HY91" s="66">
        <v>0</v>
      </c>
      <c r="HZ91" s="66">
        <v>66</v>
      </c>
      <c r="IA91" s="66">
        <v>80</v>
      </c>
      <c r="IB91" s="66">
        <v>0</v>
      </c>
      <c r="IC91" s="66">
        <v>720</v>
      </c>
      <c r="ID91" s="66"/>
      <c r="IE91" s="66"/>
      <c r="IF91" s="66">
        <v>0</v>
      </c>
      <c r="IG91" s="66">
        <v>937</v>
      </c>
      <c r="IH91" s="66">
        <v>1531</v>
      </c>
      <c r="II91" s="66">
        <v>850</v>
      </c>
      <c r="IJ91" s="66">
        <v>465</v>
      </c>
      <c r="IK91" s="66"/>
      <c r="IL91" s="66"/>
      <c r="IM91" s="66">
        <v>156</v>
      </c>
      <c r="IN91" s="66">
        <v>216</v>
      </c>
      <c r="IO91" s="66">
        <v>447</v>
      </c>
      <c r="IP91" s="66">
        <v>718</v>
      </c>
      <c r="IQ91" s="66">
        <v>311</v>
      </c>
      <c r="IR91" s="66"/>
      <c r="IS91" s="66"/>
      <c r="IT91" s="66">
        <v>0</v>
      </c>
      <c r="IU91" s="66">
        <v>925</v>
      </c>
      <c r="IV91" s="66">
        <v>478</v>
      </c>
      <c r="IW91" s="66">
        <v>23</v>
      </c>
      <c r="IX91" s="66">
        <v>1046</v>
      </c>
      <c r="IY91" s="66">
        <v>369</v>
      </c>
      <c r="IZ91" s="66"/>
      <c r="JA91" s="66">
        <v>490</v>
      </c>
      <c r="JB91" s="66">
        <v>119</v>
      </c>
      <c r="JC91" s="66">
        <v>10</v>
      </c>
      <c r="JD91" s="66">
        <v>577</v>
      </c>
      <c r="JE91" s="66">
        <v>562</v>
      </c>
      <c r="JF91" s="66"/>
      <c r="JG91" s="66"/>
      <c r="JH91" s="66">
        <v>1682</v>
      </c>
      <c r="JI91" s="66">
        <v>777</v>
      </c>
      <c r="JJ91" s="66">
        <v>1618</v>
      </c>
      <c r="JK91" s="66">
        <v>1397</v>
      </c>
      <c r="JL91" s="66">
        <v>795</v>
      </c>
      <c r="JM91" s="66"/>
      <c r="JN91" s="66"/>
      <c r="JO91" s="66">
        <v>340</v>
      </c>
      <c r="JP91" s="66">
        <v>495</v>
      </c>
      <c r="JQ91" s="66">
        <v>516</v>
      </c>
      <c r="JR91" s="66">
        <v>2118</v>
      </c>
      <c r="JS91" s="66">
        <v>1373</v>
      </c>
      <c r="JT91" s="66"/>
      <c r="JU91" s="66"/>
      <c r="JV91" s="66">
        <v>1445</v>
      </c>
      <c r="JW91" s="66">
        <v>490</v>
      </c>
      <c r="JX91" s="66">
        <v>783</v>
      </c>
      <c r="JY91" s="66">
        <v>2490</v>
      </c>
      <c r="JZ91" s="66">
        <v>788</v>
      </c>
      <c r="KA91" s="66"/>
      <c r="KB91" s="66"/>
      <c r="KC91" s="66">
        <v>358</v>
      </c>
      <c r="KD91" s="66">
        <v>753</v>
      </c>
      <c r="KE91" s="66">
        <v>1251</v>
      </c>
      <c r="KF91" s="66">
        <v>932</v>
      </c>
      <c r="KG91" s="66">
        <v>310</v>
      </c>
      <c r="KH91" s="66"/>
      <c r="KI91" s="66"/>
      <c r="KJ91" s="66">
        <v>266</v>
      </c>
      <c r="KK91" s="66">
        <v>1994</v>
      </c>
      <c r="KL91" s="66">
        <v>1247</v>
      </c>
      <c r="KM91" s="66">
        <v>1648</v>
      </c>
      <c r="KN91" s="1080"/>
      <c r="KO91" s="66">
        <v>0</v>
      </c>
      <c r="KP91" s="66">
        <v>77</v>
      </c>
      <c r="KQ91" s="66">
        <v>515</v>
      </c>
      <c r="KR91" s="66">
        <v>390</v>
      </c>
      <c r="KS91" s="66">
        <v>1306</v>
      </c>
      <c r="KT91" s="66">
        <v>613</v>
      </c>
      <c r="KU91" s="66">
        <v>809</v>
      </c>
      <c r="KV91" s="66">
        <v>162</v>
      </c>
      <c r="KW91" s="66"/>
      <c r="KX91" s="66">
        <v>1711</v>
      </c>
      <c r="KY91" s="66">
        <v>1693</v>
      </c>
      <c r="KZ91" s="66">
        <v>3748</v>
      </c>
      <c r="LA91" s="66">
        <v>2654</v>
      </c>
      <c r="LB91" s="66">
        <v>1058</v>
      </c>
      <c r="LC91" s="66"/>
      <c r="LD91" s="66"/>
      <c r="LE91" s="66">
        <v>0</v>
      </c>
      <c r="LF91" s="66">
        <v>32</v>
      </c>
      <c r="LG91" s="66">
        <v>91</v>
      </c>
      <c r="LH91" s="66">
        <v>2276</v>
      </c>
      <c r="LI91" s="66">
        <v>1732</v>
      </c>
      <c r="LJ91" s="66"/>
      <c r="LK91" s="66"/>
      <c r="LL91" s="66">
        <v>839</v>
      </c>
      <c r="LM91" s="1114"/>
      <c r="LN91" s="1114"/>
      <c r="LO91" s="1114"/>
      <c r="LP91" s="66">
        <v>2623</v>
      </c>
      <c r="LQ91" s="66">
        <v>1846</v>
      </c>
      <c r="LR91" s="66"/>
      <c r="LS91" s="66">
        <v>1479</v>
      </c>
      <c r="LT91" s="66">
        <v>785</v>
      </c>
      <c r="LU91" s="1130"/>
      <c r="LV91" s="1130"/>
      <c r="LW91" s="66">
        <v>436</v>
      </c>
      <c r="LX91" s="66">
        <v>1183</v>
      </c>
      <c r="LY91" s="556"/>
      <c r="LZ91" s="1140"/>
      <c r="MA91" s="1140"/>
      <c r="MB91" s="556">
        <v>24</v>
      </c>
      <c r="MC91" s="556">
        <v>229</v>
      </c>
      <c r="MD91" s="556">
        <v>707</v>
      </c>
      <c r="ME91" s="556"/>
      <c r="MF91" s="556"/>
      <c r="MG91" s="556">
        <v>1458</v>
      </c>
      <c r="MH91" s="556">
        <v>2677</v>
      </c>
      <c r="MI91" s="556">
        <v>1171</v>
      </c>
      <c r="MJ91" s="556">
        <v>497</v>
      </c>
      <c r="MK91" s="556">
        <v>962</v>
      </c>
      <c r="ML91" s="556"/>
      <c r="MM91" s="556"/>
      <c r="MN91" s="556">
        <v>489</v>
      </c>
      <c r="MO91" s="556">
        <v>216</v>
      </c>
      <c r="MP91" s="556">
        <v>1911</v>
      </c>
      <c r="MQ91" s="556">
        <v>2242</v>
      </c>
      <c r="MR91" s="556">
        <v>1171</v>
      </c>
      <c r="MS91" s="556"/>
      <c r="MT91" s="556"/>
      <c r="MU91" s="556">
        <v>409</v>
      </c>
      <c r="MV91" s="556">
        <v>871</v>
      </c>
      <c r="MW91" s="556">
        <v>97</v>
      </c>
      <c r="MX91" s="556">
        <v>171</v>
      </c>
      <c r="MY91" s="556">
        <v>559</v>
      </c>
      <c r="MZ91" s="556"/>
      <c r="NA91" s="556"/>
      <c r="NB91" s="576"/>
    </row>
    <row r="92" spans="1:366" ht="15" customHeight="1">
      <c r="H92" s="288"/>
      <c r="AB92" s="288"/>
      <c r="AC92" s="288"/>
      <c r="AD92" s="288"/>
      <c r="AE92" s="288"/>
      <c r="AF92" s="288"/>
      <c r="AG92" s="288"/>
      <c r="AH92" s="288"/>
      <c r="AI92" s="288"/>
      <c r="AJ92" s="288"/>
      <c r="AK92" s="288"/>
      <c r="AL92" s="288"/>
      <c r="AM92" s="288"/>
      <c r="AN92" s="288"/>
      <c r="AO92" s="288"/>
      <c r="AP92" s="288"/>
      <c r="AQ92" s="288"/>
      <c r="AR92" s="288"/>
      <c r="AS92" s="288"/>
      <c r="AT92" s="288"/>
      <c r="AU92" s="288"/>
      <c r="AV92" s="288"/>
      <c r="AW92" s="288"/>
      <c r="AX92" s="288"/>
      <c r="AY92" s="288"/>
      <c r="AZ92" s="288"/>
      <c r="BA92" s="288"/>
      <c r="BB92" s="288"/>
      <c r="BC92" s="288"/>
      <c r="BD92" s="288"/>
      <c r="BE92" s="288"/>
      <c r="BF92" s="288"/>
      <c r="BG92" s="288"/>
      <c r="BH92" s="288"/>
      <c r="BI92" s="288"/>
      <c r="BJ92" s="288"/>
      <c r="BK92" s="288"/>
      <c r="BL92" s="288"/>
      <c r="BM92" s="288"/>
      <c r="BN92" s="288"/>
      <c r="BO92" s="288"/>
      <c r="BP92" s="288"/>
      <c r="BQ92" s="288"/>
      <c r="BR92" s="288"/>
      <c r="BS92" s="288"/>
      <c r="BT92" s="288"/>
      <c r="BU92" s="288"/>
      <c r="BV92" s="288"/>
      <c r="BW92" s="288"/>
      <c r="BX92" s="288"/>
      <c r="BY92" s="288"/>
      <c r="BZ92" s="288"/>
      <c r="CA92" s="288"/>
      <c r="CB92" s="288"/>
      <c r="CC92" s="288"/>
      <c r="CD92" s="288"/>
      <c r="CE92" s="288"/>
      <c r="CF92" s="288"/>
      <c r="CG92" s="288"/>
      <c r="CH92" s="288"/>
      <c r="CI92" s="288"/>
      <c r="CJ92" s="288"/>
      <c r="CK92" s="288"/>
      <c r="CL92" s="288"/>
      <c r="CM92" s="288"/>
      <c r="CN92" s="288"/>
      <c r="CO92" s="288"/>
      <c r="CP92" s="288"/>
      <c r="CQ92" s="288"/>
      <c r="CR92" s="288"/>
      <c r="CS92" s="288"/>
      <c r="CT92" s="288"/>
      <c r="CU92" s="288"/>
      <c r="CV92" s="288"/>
      <c r="CW92" s="288"/>
      <c r="CX92" s="288"/>
      <c r="CY92" s="288"/>
      <c r="CZ92" s="288"/>
      <c r="DA92" s="288"/>
      <c r="DB92" s="288"/>
      <c r="DC92" s="288"/>
      <c r="DD92" s="288"/>
      <c r="DE92" s="288"/>
      <c r="DF92" s="288"/>
      <c r="DG92" s="288"/>
      <c r="DH92" s="288"/>
      <c r="DI92" s="288"/>
      <c r="DJ92" s="288"/>
      <c r="DK92" s="288"/>
      <c r="DL92" s="288"/>
      <c r="DM92" s="288"/>
      <c r="DN92" s="288"/>
      <c r="DO92" s="288"/>
      <c r="DP92" s="288"/>
      <c r="DQ92" s="288"/>
      <c r="DR92" s="288"/>
      <c r="DS92" s="288"/>
      <c r="DT92" s="288"/>
      <c r="DU92" s="288"/>
      <c r="DV92" s="288"/>
      <c r="DW92" s="288"/>
      <c r="DX92" s="288"/>
      <c r="DY92" s="288"/>
      <c r="DZ92" s="288"/>
      <c r="EA92" s="288"/>
      <c r="EB92" s="288"/>
      <c r="EC92" s="288"/>
      <c r="ED92" s="288"/>
      <c r="EE92" s="288"/>
      <c r="EF92" s="288"/>
      <c r="EG92" s="288"/>
      <c r="EH92" s="288"/>
      <c r="EI92" s="288"/>
      <c r="EJ92" s="288"/>
      <c r="EK92" s="288"/>
      <c r="EL92" s="288"/>
      <c r="EM92" s="288"/>
      <c r="EN92" s="288"/>
      <c r="EO92" s="288"/>
      <c r="EP92" s="288"/>
      <c r="EQ92" s="288"/>
      <c r="ER92" s="288"/>
      <c r="ES92" s="288"/>
      <c r="ET92" s="288"/>
      <c r="EU92" s="288"/>
      <c r="EV92" s="288"/>
      <c r="EW92" s="288"/>
      <c r="EX92" s="288"/>
      <c r="EY92" s="288"/>
      <c r="EZ92" s="288"/>
      <c r="FA92" s="288"/>
      <c r="FB92" s="288"/>
      <c r="FC92" s="288"/>
      <c r="FD92" s="288"/>
      <c r="FE92" s="288"/>
      <c r="FF92" s="288"/>
      <c r="FG92" s="288"/>
      <c r="FH92" s="288"/>
      <c r="FI92" s="288"/>
      <c r="FJ92" s="288"/>
      <c r="FK92" s="288"/>
      <c r="FL92" s="288"/>
      <c r="FM92" s="288"/>
      <c r="FN92" s="288"/>
      <c r="FO92" s="288"/>
      <c r="FP92" s="288"/>
      <c r="FQ92" s="288"/>
      <c r="FR92" s="288"/>
      <c r="FS92" s="288"/>
      <c r="FT92" s="288"/>
      <c r="FU92" s="288"/>
      <c r="FV92" s="288"/>
      <c r="FW92" s="288"/>
      <c r="FX92" s="288"/>
      <c r="FY92" s="288"/>
      <c r="FZ92" s="288"/>
      <c r="GA92" s="288"/>
      <c r="GB92" s="288"/>
      <c r="GC92" s="288"/>
      <c r="GD92" s="288"/>
      <c r="GE92" s="288"/>
      <c r="GF92" s="288"/>
      <c r="GG92" s="288"/>
      <c r="GH92" s="288"/>
      <c r="GI92" s="288"/>
      <c r="GJ92" s="288"/>
      <c r="GK92" s="288"/>
      <c r="GL92" s="288"/>
      <c r="GM92" s="288"/>
      <c r="GN92" s="288"/>
      <c r="GO92" s="288"/>
      <c r="GP92" s="288"/>
      <c r="GQ92" s="288"/>
      <c r="GR92" s="288"/>
      <c r="GS92" s="288"/>
      <c r="GT92" s="288"/>
      <c r="GU92" s="288"/>
      <c r="GV92" s="288"/>
      <c r="GW92" s="288"/>
      <c r="GX92" s="288"/>
      <c r="GY92" s="288"/>
      <c r="GZ92" s="288"/>
      <c r="HA92" s="288"/>
      <c r="HB92" s="288"/>
      <c r="HC92" s="288"/>
      <c r="HD92" s="288"/>
      <c r="HE92" s="288"/>
      <c r="HF92" s="288"/>
      <c r="HG92" s="288"/>
      <c r="HH92" s="288"/>
      <c r="HI92" s="288"/>
      <c r="HJ92" s="288"/>
      <c r="HK92" s="288"/>
      <c r="HL92" s="288"/>
      <c r="HM92" s="288"/>
      <c r="HN92" s="288"/>
      <c r="HO92" s="288"/>
      <c r="HP92" s="288"/>
      <c r="HQ92" s="288"/>
      <c r="HR92" s="288"/>
      <c r="HS92" s="288"/>
      <c r="HT92" s="288"/>
      <c r="HU92" s="288"/>
      <c r="HV92" s="288"/>
      <c r="HW92" s="288"/>
      <c r="HX92" s="288"/>
      <c r="HY92" s="288"/>
      <c r="HZ92" s="288"/>
      <c r="IA92" s="288"/>
      <c r="IB92" s="288"/>
      <c r="IC92" s="288"/>
      <c r="ID92" s="288"/>
      <c r="IE92" s="288"/>
      <c r="IF92" s="288"/>
      <c r="IG92" s="288"/>
      <c r="IH92" s="288"/>
      <c r="II92" s="288"/>
      <c r="IJ92" s="288"/>
      <c r="IK92" s="288"/>
      <c r="IL92" s="288"/>
      <c r="IM92" s="288"/>
      <c r="IN92" s="288"/>
      <c r="IO92" s="288"/>
      <c r="IP92" s="288"/>
      <c r="IQ92" s="288"/>
      <c r="IR92" s="288"/>
      <c r="IS92" s="288"/>
      <c r="IT92" s="288"/>
      <c r="IU92" s="288"/>
      <c r="IV92" s="288"/>
      <c r="IW92" s="288"/>
      <c r="IX92" s="288"/>
      <c r="IY92" s="288"/>
      <c r="IZ92" s="288"/>
      <c r="JA92" s="288"/>
      <c r="JB92" s="288"/>
      <c r="JC92" s="288"/>
      <c r="JD92" s="288"/>
      <c r="JE92" s="288"/>
      <c r="JF92" s="288"/>
      <c r="JG92" s="288"/>
      <c r="JH92" s="288"/>
      <c r="JI92" s="288"/>
      <c r="JJ92" s="288"/>
      <c r="JK92" s="288"/>
      <c r="JL92" s="288"/>
      <c r="JM92" s="288"/>
      <c r="JN92" s="288"/>
      <c r="JO92" s="288"/>
      <c r="JP92" s="288"/>
      <c r="JQ92" s="288"/>
      <c r="JR92" s="288"/>
      <c r="JS92" s="288"/>
      <c r="JT92" s="288"/>
      <c r="JU92" s="288"/>
      <c r="JV92" s="288"/>
      <c r="JW92" s="288"/>
      <c r="JX92" s="288"/>
      <c r="JY92" s="288"/>
      <c r="JZ92" s="288"/>
      <c r="KA92" s="288"/>
      <c r="KB92" s="288"/>
      <c r="KC92" s="288"/>
      <c r="KD92" s="288"/>
      <c r="KE92" s="288"/>
      <c r="KF92" s="288"/>
      <c r="KG92" s="288"/>
      <c r="KH92" s="288"/>
      <c r="KI92" s="288"/>
      <c r="KJ92" s="288"/>
      <c r="KK92" s="288"/>
      <c r="KL92" s="288"/>
      <c r="KM92" s="288"/>
      <c r="KN92" s="288"/>
      <c r="KO92" s="288"/>
      <c r="KP92" s="288"/>
      <c r="KQ92" s="288"/>
      <c r="KR92" s="288"/>
      <c r="KS92" s="288"/>
      <c r="KT92" s="288"/>
      <c r="KU92" s="288"/>
      <c r="KV92" s="288"/>
      <c r="KW92" s="288"/>
      <c r="KX92" s="288"/>
      <c r="KY92" s="288"/>
      <c r="KZ92" s="288"/>
      <c r="LA92" s="288"/>
      <c r="LB92" s="288"/>
      <c r="LC92" s="288"/>
      <c r="LD92" s="288"/>
      <c r="LE92" s="288"/>
      <c r="LF92" s="288"/>
      <c r="LG92" s="288"/>
      <c r="LH92" s="288"/>
      <c r="LI92" s="288"/>
      <c r="LJ92" s="288"/>
      <c r="LK92" s="288"/>
      <c r="LL92" s="288"/>
      <c r="LM92" s="288"/>
      <c r="LN92" s="288"/>
      <c r="LO92" s="288"/>
      <c r="LP92" s="288"/>
      <c r="LQ92" s="288"/>
      <c r="LR92" s="288"/>
      <c r="LS92" s="288"/>
      <c r="LT92" s="288"/>
      <c r="LU92" s="288"/>
      <c r="LV92" s="288"/>
      <c r="LW92" s="288"/>
      <c r="LX92" s="288"/>
      <c r="LY92" s="288"/>
    </row>
    <row r="93" spans="1:366" ht="12.75">
      <c r="H93" s="288"/>
      <c r="AB93" s="288"/>
      <c r="AC93" s="288"/>
      <c r="AD93" s="288"/>
      <c r="AE93" s="288"/>
      <c r="AF93" s="288"/>
      <c r="AG93" s="288"/>
      <c r="AH93" s="288"/>
      <c r="AI93" s="288"/>
      <c r="AJ93" s="288"/>
      <c r="AK93" s="288"/>
      <c r="AL93" s="288"/>
      <c r="AM93" s="288"/>
      <c r="AN93" s="288"/>
      <c r="AO93" s="288"/>
      <c r="AP93" s="288"/>
      <c r="AQ93" s="288"/>
      <c r="AR93" s="288"/>
      <c r="AS93" s="288"/>
      <c r="AT93" s="288"/>
      <c r="AU93" s="288"/>
      <c r="AV93" s="288"/>
      <c r="AW93" s="288"/>
      <c r="AX93" s="288"/>
      <c r="AY93" s="288"/>
      <c r="AZ93" s="288"/>
      <c r="BA93" s="288"/>
      <c r="BB93" s="288"/>
      <c r="BC93" s="288"/>
      <c r="BD93" s="288"/>
      <c r="BE93" s="288"/>
      <c r="BF93" s="288"/>
      <c r="BG93" s="288"/>
      <c r="BH93" s="288"/>
      <c r="BI93" s="288"/>
      <c r="BJ93" s="288"/>
      <c r="BK93" s="288"/>
      <c r="BL93" s="288"/>
      <c r="BM93" s="288"/>
      <c r="BN93" s="288"/>
      <c r="BO93" s="288"/>
      <c r="BP93" s="288"/>
      <c r="BQ93" s="288"/>
      <c r="BR93" s="288"/>
      <c r="BS93" s="288"/>
      <c r="BT93" s="288"/>
      <c r="BU93" s="288"/>
      <c r="BV93" s="288"/>
      <c r="BW93" s="288"/>
      <c r="BX93" s="288"/>
      <c r="BY93" s="288"/>
      <c r="BZ93" s="288"/>
      <c r="CA93" s="288"/>
      <c r="CB93" s="288"/>
      <c r="CC93" s="288"/>
      <c r="CD93" s="288"/>
      <c r="CE93" s="288"/>
      <c r="CF93" s="288"/>
      <c r="CG93" s="288"/>
      <c r="CH93" s="288"/>
      <c r="CI93" s="288"/>
      <c r="CJ93" s="288"/>
      <c r="CK93" s="288"/>
      <c r="CL93" s="288"/>
      <c r="CM93" s="288"/>
      <c r="CN93" s="288"/>
      <c r="CO93" s="288"/>
      <c r="CP93" s="288"/>
      <c r="CQ93" s="288"/>
      <c r="CR93" s="288"/>
      <c r="CS93" s="288"/>
      <c r="CT93" s="288"/>
      <c r="CU93" s="288"/>
      <c r="CV93" s="288"/>
      <c r="CW93" s="288"/>
      <c r="CX93" s="288"/>
      <c r="CY93" s="288"/>
      <c r="CZ93" s="288"/>
      <c r="DA93" s="288"/>
      <c r="DB93" s="288"/>
      <c r="DC93" s="288"/>
      <c r="DD93" s="288"/>
      <c r="DE93" s="288"/>
      <c r="DF93" s="288"/>
      <c r="DG93" s="288"/>
      <c r="DH93" s="288"/>
      <c r="DI93" s="288"/>
      <c r="DJ93" s="288"/>
      <c r="DK93" s="288"/>
      <c r="DL93" s="288"/>
      <c r="DM93" s="288"/>
      <c r="DN93" s="288"/>
      <c r="DO93" s="288"/>
      <c r="DP93" s="288"/>
      <c r="DQ93" s="288"/>
      <c r="DR93" s="288"/>
      <c r="DS93" s="288"/>
      <c r="DT93" s="288"/>
      <c r="DU93" s="288"/>
      <c r="DV93" s="288"/>
      <c r="DW93" s="288"/>
      <c r="DX93" s="288"/>
      <c r="DY93" s="288"/>
      <c r="DZ93" s="288"/>
      <c r="EA93" s="288"/>
      <c r="EB93" s="288"/>
      <c r="EC93" s="288"/>
      <c r="ED93" s="288"/>
      <c r="EE93" s="288"/>
      <c r="EF93" s="288"/>
      <c r="EG93" s="288"/>
      <c r="EH93" s="288"/>
      <c r="EI93" s="288"/>
      <c r="EJ93" s="288"/>
      <c r="EK93" s="288"/>
      <c r="EL93" s="288"/>
      <c r="EM93" s="288"/>
      <c r="EN93" s="288"/>
      <c r="EO93" s="288"/>
      <c r="EP93" s="288"/>
      <c r="EQ93" s="288"/>
      <c r="ER93" s="288"/>
      <c r="ES93" s="288"/>
      <c r="ET93" s="288"/>
      <c r="EU93" s="288"/>
      <c r="EV93" s="288"/>
      <c r="EW93" s="288"/>
      <c r="EX93" s="288"/>
      <c r="EY93" s="288"/>
      <c r="EZ93" s="288"/>
      <c r="FA93" s="288"/>
      <c r="FB93" s="288"/>
      <c r="FC93" s="288"/>
      <c r="FD93" s="288"/>
      <c r="FE93" s="288"/>
      <c r="FF93" s="288"/>
      <c r="FG93" s="288"/>
      <c r="FH93" s="288"/>
      <c r="FI93" s="288"/>
      <c r="FJ93" s="288"/>
      <c r="FK93" s="288"/>
      <c r="FL93" s="288"/>
      <c r="FM93" s="288"/>
      <c r="FN93" s="288"/>
      <c r="FO93" s="288"/>
      <c r="FP93" s="288"/>
      <c r="FQ93" s="288"/>
      <c r="FR93" s="288"/>
      <c r="FS93" s="288"/>
      <c r="FT93" s="288"/>
      <c r="FU93" s="288"/>
      <c r="FV93" s="288"/>
      <c r="FW93" s="288"/>
      <c r="FX93" s="288"/>
      <c r="FY93" s="288"/>
      <c r="FZ93" s="288"/>
      <c r="GA93" s="288"/>
      <c r="GB93" s="288"/>
      <c r="GC93" s="288"/>
      <c r="GD93" s="288"/>
      <c r="GE93" s="288"/>
      <c r="GF93" s="288"/>
      <c r="GG93" s="288"/>
      <c r="GH93" s="288"/>
      <c r="GI93" s="288"/>
      <c r="GJ93" s="288"/>
      <c r="GK93" s="288"/>
      <c r="GL93" s="288"/>
      <c r="GM93" s="288"/>
      <c r="GN93" s="288"/>
      <c r="GO93" s="288"/>
      <c r="GP93" s="288"/>
      <c r="GQ93" s="288"/>
      <c r="GR93" s="288"/>
      <c r="GS93" s="288"/>
      <c r="GT93" s="288"/>
      <c r="GU93" s="288"/>
      <c r="GV93" s="288"/>
      <c r="GW93" s="288"/>
      <c r="GX93" s="288"/>
      <c r="GY93" s="288"/>
      <c r="GZ93" s="288"/>
      <c r="HA93" s="288"/>
      <c r="HB93" s="288"/>
      <c r="HC93" s="288"/>
      <c r="HD93" s="288"/>
      <c r="HE93" s="288"/>
      <c r="HF93" s="288"/>
      <c r="HG93" s="288"/>
      <c r="HH93" s="288"/>
      <c r="HI93" s="288"/>
      <c r="HJ93" s="288"/>
      <c r="HK93" s="288"/>
      <c r="HL93" s="288"/>
      <c r="HM93" s="288"/>
      <c r="HN93" s="288"/>
      <c r="HO93" s="288"/>
      <c r="HP93" s="288"/>
      <c r="HQ93" s="288"/>
      <c r="HR93" s="288"/>
      <c r="HS93" s="288"/>
      <c r="HT93" s="288"/>
      <c r="HU93" s="288"/>
      <c r="HV93" s="288"/>
      <c r="HW93" s="288"/>
      <c r="HX93" s="288"/>
      <c r="HY93" s="288"/>
      <c r="HZ93" s="288"/>
      <c r="IA93" s="288"/>
      <c r="IB93" s="288"/>
      <c r="IC93" s="288"/>
      <c r="ID93" s="288"/>
      <c r="IE93" s="288"/>
      <c r="IF93" s="288"/>
      <c r="IG93" s="288"/>
      <c r="IH93" s="288"/>
      <c r="II93" s="288"/>
      <c r="IJ93" s="288"/>
      <c r="IK93" s="288"/>
      <c r="IL93" s="288"/>
      <c r="IM93" s="288"/>
      <c r="IN93" s="288"/>
      <c r="IO93" s="288"/>
      <c r="IP93" s="288"/>
      <c r="IQ93" s="288"/>
      <c r="IR93" s="288"/>
      <c r="IS93" s="288"/>
      <c r="IT93" s="288"/>
      <c r="IU93" s="288"/>
      <c r="IV93" s="288"/>
      <c r="IW93" s="288"/>
      <c r="IX93" s="288"/>
      <c r="IY93" s="288"/>
      <c r="IZ93" s="288"/>
      <c r="JA93" s="288"/>
      <c r="JB93" s="288"/>
      <c r="JC93" s="288"/>
      <c r="JD93" s="288"/>
      <c r="JE93" s="288"/>
      <c r="JF93" s="288"/>
      <c r="JG93" s="288"/>
      <c r="JH93" s="288"/>
      <c r="JI93" s="288"/>
      <c r="JJ93" s="288"/>
      <c r="JK93" s="288"/>
      <c r="JL93" s="288"/>
      <c r="JM93" s="288"/>
      <c r="JN93" s="288"/>
      <c r="JO93" s="288"/>
      <c r="JP93" s="288"/>
      <c r="JQ93" s="288"/>
      <c r="JR93" s="288"/>
      <c r="JS93" s="288"/>
      <c r="JT93" s="288"/>
      <c r="JU93" s="288"/>
      <c r="JV93" s="288"/>
      <c r="JW93" s="288"/>
      <c r="JX93" s="288"/>
      <c r="JY93" s="288"/>
      <c r="JZ93" s="288"/>
      <c r="KA93" s="288"/>
      <c r="KB93" s="288"/>
      <c r="KC93" s="288"/>
    </row>
    <row r="94" spans="1:366" ht="12.75"/>
    <row r="95" spans="1:366" ht="12.75">
      <c r="A95" s="194" t="s">
        <v>1221</v>
      </c>
    </row>
    <row r="96" spans="1:366" s="549" customFormat="1" ht="12.75">
      <c r="A96" s="547" t="s">
        <v>1214</v>
      </c>
      <c r="B96" s="548" cm="1">
        <f t="array" ref="B96">SUM(B84+B61)/SUM(B$84:B$87+B$61:B$64)</f>
        <v>0.98275862068965514</v>
      </c>
      <c r="C96" s="548" cm="1">
        <f t="array" ref="C96">SUM(C84+C61)/SUM(C$84:C$87+C$61:C$64)</f>
        <v>0.23134328358208955</v>
      </c>
      <c r="D96" s="548" cm="1">
        <f t="array" ref="D96">SUM(D84+D61)/SUM(D$84:D$87+D$61:D$64)</f>
        <v>9.217877094972067E-2</v>
      </c>
      <c r="E96" s="548" cm="1">
        <f t="array" ref="E96">SUM(E84+E61)/SUM(E$84:E$87+E$61:E$64)</f>
        <v>0.10144927536231885</v>
      </c>
      <c r="F96" s="548" cm="1">
        <f t="array" ref="F96">SUM(F84+F61)/SUM(F$84:F$87+F$61:F$64)</f>
        <v>2.8423772609819122E-2</v>
      </c>
      <c r="G96" s="548" cm="1">
        <f t="array" ref="G96">SUM(G84+G61)/SUM(G$84:G$87+G$61:G$64)</f>
        <v>4.4247787610619468E-2</v>
      </c>
      <c r="H96" s="548" cm="1">
        <f t="array" ref="H96">SUM(H84+H61)/SUM(H$84:H$87+H$61:H$64)</f>
        <v>0.38461538461538464</v>
      </c>
      <c r="I96" s="548" cm="1">
        <f t="array" ref="I96">SUM(I84+I61)/SUM(I$84:I$87+I$61:I$64)</f>
        <v>1</v>
      </c>
      <c r="J96" s="548" cm="1">
        <f t="array" ref="J96">SUM(J84+J61)/SUM(J$84:J$87+J$61:J$64)</f>
        <v>0.78947368421052633</v>
      </c>
      <c r="K96" s="548" cm="1">
        <f t="array" ref="K96">IFERROR(SUM(K84+K61)/SUM(K$84:K$87+K$61:K$64),"0%")</f>
        <v>2.8475711892797319E-2</v>
      </c>
      <c r="L96" s="548" cm="1">
        <f t="array" ref="L96">IFERROR(SUM(L84+L61)/SUM(L$84:L$87+L$61:L$64),"0%")</f>
        <v>6.4308681672025723E-3</v>
      </c>
      <c r="M96" s="548" cm="1">
        <f t="array" ref="M96">IFERROR(SUM(M84+M61)/SUM(M$84:M$87+M$61:M$64),"0%")</f>
        <v>7.5268817204301078E-2</v>
      </c>
      <c r="N96" s="548" cm="1">
        <f t="array" ref="N96">IFERROR(SUM(N84+N61)/SUM(N$84:N$87+N$61:N$64),"0%")</f>
        <v>7.476635514018691E-2</v>
      </c>
      <c r="O96" s="548" cm="1">
        <f t="array" ref="O96">IFERROR(SUM(O84+O61)/SUM(O$84:O$87+O$61:O$64),"0%")</f>
        <v>1</v>
      </c>
      <c r="P96" s="548" cm="1">
        <f t="array" ref="P96">IFERROR(SUM(P84+P61)/SUM(P$84:P$87+P$61:P$64),"0%")</f>
        <v>0.42508710801393729</v>
      </c>
      <c r="Q96" s="548" cm="1">
        <f t="array" ref="Q96">IFERROR(SUM(Q84+Q61)/SUM(Q$84:Q$87+Q$61:Q$64),"0%")</f>
        <v>0.80882352941176472</v>
      </c>
      <c r="R96" s="548" cm="1">
        <f t="array" ref="R96">IFERROR(SUM(R84+R61)/SUM(R$84:R$87+R$61:R$64),"0%")</f>
        <v>0.68500000000000005</v>
      </c>
      <c r="S96" s="548" cm="1">
        <f t="array" ref="S96">IFERROR(SUM(S84+S61)/SUM(S$84:S$87+S$61:S$64),"0%")</f>
        <v>0.23834196891191708</v>
      </c>
      <c r="T96" s="548" cm="1">
        <f t="array" ref="T96">IFERROR(SUM(T84+T61)/SUM(T$84:T$87+T$61:T$64),"0%")</f>
        <v>3.7209302325581395E-2</v>
      </c>
      <c r="U96" s="548" cm="1">
        <f t="array" ref="U96">IFERROR(SUM(U84+U61)/SUM(U$84:U$87+U$61:U$64),"0%")</f>
        <v>0.10493827160493827</v>
      </c>
      <c r="V96" s="548" cm="1">
        <f t="array" ref="V96">IFERROR(SUM(V84+V61)/SUM(V$84:V$87+V$61:V$64),"0%")</f>
        <v>0.22727272727272727</v>
      </c>
      <c r="W96" s="548" cm="1">
        <f t="array" ref="W96">IFERROR(SUM(W84+W61)/SUM(W$84:W$87+W$61:W$64),"0%")</f>
        <v>0.625</v>
      </c>
      <c r="X96" s="548" cm="1">
        <f t="array" ref="X96">IFERROR(SUM(X84+X61)/SUM(X$84:X$87+X$61:X$64),"0%")</f>
        <v>0.29599999999999999</v>
      </c>
      <c r="Y96" s="548" cm="1">
        <f t="array" ref="Y96">IFERROR(SUM(Y84+Y61)/SUM(Y$84:Y$87+Y$61:Y$64),"0%")</f>
        <v>0.53947368421052633</v>
      </c>
      <c r="Z96" s="548" cm="1">
        <f t="array" ref="Z96">IFERROR(SUM(Z84+Z61)/SUM(Z$84:Z$87+Z$61:Z$64),"0%")</f>
        <v>0.33836858006042297</v>
      </c>
      <c r="AA96" s="548" cm="1">
        <f t="array" ref="AA96">IFERROR(SUM(AA84+AA61)/SUM(AA$84:AA$87+AA$61:AA$64),"0%")</f>
        <v>0.16666666666666666</v>
      </c>
      <c r="AB96" s="548" cm="1">
        <f t="array" ref="AB96">IFERROR(SUM(AB84+AB61)/SUM(AB$84:AB$87+AB$61:AB$64),"0%")</f>
        <v>0.60606060606060608</v>
      </c>
      <c r="AC96" s="548" cm="1">
        <f t="array" ref="AC96">IFERROR(SUM(AC84+AC61)/SUM(AC$84:AC$87+AC$61:AC$64),"0%")</f>
        <v>0.73333333333333328</v>
      </c>
      <c r="AD96" s="548" cm="1">
        <f t="array" ref="AD96">IFERROR(SUM(AD84+AD61)/SUM(AD$84:AD$87+AD$61:AD$64),"0%")</f>
        <v>0.76666666666666672</v>
      </c>
      <c r="AE96" s="548" cm="1">
        <f t="array" ref="AE96">IFERROR(SUM(AE84+AE61)/SUM(AE$84:AE$87+AE$61:AE$64),"0%")</f>
        <v>0.10362694300518134</v>
      </c>
      <c r="AF96" s="548" cm="1">
        <f t="array" ref="AF96">IFERROR(SUM(AF84+AF61)/SUM(AF$84:AF$87+AF$61:AF$64),"0%")</f>
        <v>4.878048780487805E-2</v>
      </c>
      <c r="AG96" s="548" cm="1">
        <f t="array" ref="AG96">IFERROR(SUM(AG84+AG61)/SUM(AG$84:AG$87+AG$61:AG$64),"0%")</f>
        <v>0.23287671232876711</v>
      </c>
      <c r="AH96" s="548" cm="1">
        <f t="array" ref="AH96">IFERROR(SUM(AH84+AH61)/SUM(AH$84:AH$87+AH$61:AH$64),"0%")</f>
        <v>0.5714285714285714</v>
      </c>
      <c r="AI96" s="548" cm="1">
        <f t="array" ref="AI96">IFERROR(SUM(AI84+AI61)/SUM(AI$84:AI$87+AI$61:AI$64),"0%")</f>
        <v>2.1943573667711599E-2</v>
      </c>
      <c r="AJ96" s="548" cm="1">
        <f t="array" ref="AJ96">IFERROR(SUM(AJ84+AJ61)/SUM(AJ$84:AJ$87+AJ$61:AJ$64),"0%")</f>
        <v>0.12790697674418605</v>
      </c>
      <c r="AK96" s="548" cm="1">
        <f t="array" ref="AK96">IFERROR(SUM(AK84+AK61)/SUM(AK$84:AK$87+AK$61:AK$64),"0%")</f>
        <v>0.34901960784313724</v>
      </c>
      <c r="AL96" s="548" cm="1">
        <f t="array" ref="AL96">IFERROR(SUM(AL84+AL61)/SUM(AL$84:AL$87+AL$61:AL$64),"0%")</f>
        <v>8.8652482269503549E-2</v>
      </c>
      <c r="AM96" s="548" cm="1">
        <f t="array" ref="AM96">IFERROR(SUM(AM84+AM61)/SUM(AM$84:AM$87+AM$61:AM$64),"0%")</f>
        <v>0.47297297297297297</v>
      </c>
      <c r="AN96" s="548" cm="1">
        <f t="array" ref="AN96">IFERROR(SUM(AN84+AN61)/SUM(AN$84:AN$87+AN$61:AN$64),"0%")</f>
        <v>0.18274111675126903</v>
      </c>
      <c r="AO96" s="548" cm="1">
        <f t="array" ref="AO96">IFERROR(SUM(AO84+AO61)/SUM(AO$84:AO$87+AO$61:AO$64),"0%")</f>
        <v>0.10392609699769054</v>
      </c>
      <c r="AP96" s="548" cm="1">
        <f t="array" ref="AP96">IFERROR(SUM(AP84+AP61)/SUM(AP$84:AP$87+AP$61:AP$64),"0%")</f>
        <v>0.8529411764705882</v>
      </c>
      <c r="AQ96" s="548" cm="1">
        <f t="array" ref="AQ96">IFERROR(SUM(AQ84+AQ61)/SUM(AQ$84:AQ$87+AQ$61:AQ$64),"0%")</f>
        <v>0.50649350649350644</v>
      </c>
      <c r="AR96" s="548" cm="1">
        <f t="array" ref="AR96">IFERROR(SUM(AR84+AR61)/SUM(AR$84:AR$87+AR$61:AR$64),"0%")</f>
        <v>0.71074380165289253</v>
      </c>
      <c r="AS96" s="548" cm="1">
        <f t="array" ref="AS96">IFERROR(SUM(AS84+AS61)/SUM(AS$84:AS$87+AS$61:AS$64),"0%")</f>
        <v>0.78512396694214881</v>
      </c>
      <c r="AT96" s="548" cm="1">
        <f t="array" ref="AT96">IFERROR(SUM(AT84+AT61)/SUM(AT$84:AT$87+AT$61:AT$64),"0%")</f>
        <v>0.38655462184873951</v>
      </c>
      <c r="AU96" s="548" cm="1">
        <f t="array" ref="AU96">IFERROR(SUM(AU84+AU61)/SUM(AU$84:AU$87+AU$61:AU$64),"0%")</f>
        <v>7.4725274725274723E-2</v>
      </c>
      <c r="AV96" s="548" cm="1">
        <f t="array" ref="AV96">IFERROR(SUM(AV84+AV61)/SUM(AV$84:AV$87+AV$61:AV$64),"0%")</f>
        <v>0.7</v>
      </c>
      <c r="AW96" s="548" cm="1">
        <f t="array" ref="AW96">IFERROR(SUM(AW84+AW61)/SUM(AW$84:AW$87+AW$61:AW$64),"0%")</f>
        <v>1</v>
      </c>
      <c r="AX96" s="548" cm="1">
        <f t="array" ref="AX96">IFERROR(SUM(AX84+AX61)/SUM(AX$84:AX$87+AX$61:AX$64),"0%")</f>
        <v>0.84848484848484851</v>
      </c>
      <c r="AY96" s="548" cm="1">
        <f t="array" ref="AY96">IFERROR(SUM(AY84+AY61)/SUM(AY$84:AY$87+AY$61:AY$64),"0%")</f>
        <v>0.82432432432432434</v>
      </c>
      <c r="AZ96" s="548" cm="1">
        <f t="array" ref="AZ96">IFERROR(SUM(AZ84+AZ61)/SUM(AZ$84:AZ$87+AZ$61:AZ$64),"0%")</f>
        <v>0.3240418118466899</v>
      </c>
      <c r="BA96" s="548" cm="1">
        <f t="array" ref="BA96">IFERROR(SUM(BA84+BA61)/SUM(BA$84:BA$87+BA$61:BA$64),"0%")</f>
        <v>0.21195652173913043</v>
      </c>
      <c r="BB96" s="548" cm="1">
        <f t="array" ref="BB96">IFERROR(SUM(BB84+BB61)/SUM(BB$84:BB$87+BB$61:BB$64),"0%")</f>
        <v>0</v>
      </c>
      <c r="BC96" s="548" cm="1">
        <f t="array" ref="BC96">IFERROR(SUM(BC84+BC61)/SUM(BC$84:BC$87+BC$61:BC$64),"0%")</f>
        <v>0.14000000000000001</v>
      </c>
      <c r="BD96" s="548" cm="1">
        <f t="array" ref="BD96">IFERROR(SUM(BD84+BD61)/SUM(BD$84:BD$87+BD$61:BD$64),"0%")</f>
        <v>4.6632124352331605E-2</v>
      </c>
      <c r="BE96" s="548" cm="1">
        <f t="array" ref="BE96">IFERROR(SUM(BE84+BE61)/SUM(BE$84:BE$87+BE$61:BE$64),"0%")</f>
        <v>0.57894736842105265</v>
      </c>
      <c r="BF96" s="548" cm="1">
        <f t="array" ref="BF96">IFERROR(SUM(BF84+BF61)/SUM(BF$84:BF$87+BF$61:BF$64),"0%")</f>
        <v>0.57894736842105265</v>
      </c>
      <c r="BG96" s="548" cm="1">
        <f t="array" ref="BG96">IFERROR(SUM(BG84+BG61)/SUM(BG$84:BG$87+BG$61:BG$64),"0%")</f>
        <v>0.79136690647482011</v>
      </c>
      <c r="BH96" s="548" cm="1">
        <f t="array" ref="BH96">IFERROR(SUM(BH84+BH61)/SUM(BH$84:BH$87+BH$61:BH$64),"0%")</f>
        <v>0.93181818181818177</v>
      </c>
      <c r="BI96" s="548" cm="1">
        <f t="array" ref="BI96">IFERROR(SUM(BI84+BI61)/SUM(BI$84:BI$87+BI$61:BI$64),"0%")</f>
        <v>0.32081911262798635</v>
      </c>
      <c r="BJ96" s="548" cm="1">
        <f t="array" ref="BJ96">IFERROR(SUM(BJ84+BJ61)/SUM(BJ$84:BJ$87+BJ$61:BJ$64),"0%")</f>
        <v>0.28912466843501328</v>
      </c>
      <c r="BK96" s="548" cm="1">
        <f t="array" ref="BK96">IFERROR(SUM(BK84+BK61)/SUM(BK$84:BK$87+BK$61:BK$64),"0%")</f>
        <v>0.29714285714285715</v>
      </c>
      <c r="BL96" s="548" cm="1">
        <f t="array" ref="BL96">IFERROR(SUM(BL84+BL61)/SUM(BL$84:BL$87+BL$61:BL$64),"0%")</f>
        <v>0.66101694915254239</v>
      </c>
      <c r="BM96" s="548" cm="1">
        <f t="array" ref="BM96">IFERROR(SUM(BM84+BM61)/SUM(BM$84:BM$87+BM$61:BM$64),"0%")</f>
        <v>0.84518828451882844</v>
      </c>
      <c r="BN96" s="548" cm="1">
        <f t="array" ref="BN96">IFERROR(SUM(BN84+BN61)/SUM(BN$84:BN$87+BN$61:BN$64),"0%")</f>
        <v>0.74852071005917165</v>
      </c>
      <c r="BO96" s="548" cm="1">
        <f t="array" ref="BO96">IFERROR(SUM(BO84+BO61)/SUM(BO$84:BO$87+BO$61:BO$64),"0%")</f>
        <v>0.69499999999999995</v>
      </c>
      <c r="BP96" s="548" cm="1">
        <f t="array" ref="BP96">IFERROR(SUM(BP84+BP61)/SUM(BP$84:BP$87+BP$61:BP$64),"0%")</f>
        <v>0.76829268292682928</v>
      </c>
      <c r="BQ96" s="548" cm="1">
        <f t="array" ref="BQ96">IFERROR(SUM(BQ84+BQ61)/SUM(BQ$84:BQ$87+BQ$61:BQ$64),"0%")</f>
        <v>0.48706896551724138</v>
      </c>
      <c r="BR96" s="548" cm="1">
        <f t="array" ref="BR96">IFERROR(SUM(BR84+BR61)/SUM(BR$84:BR$87+BR$61:BR$64),"0%")</f>
        <v>0.73750000000000004</v>
      </c>
      <c r="BS96" s="548" cm="1">
        <f t="array" ref="BS96">IFERROR(SUM(BS84+BS61)/SUM(BS$84:BS$87+BS$61:BS$64),"0%")</f>
        <v>0.51898734177215189</v>
      </c>
      <c r="BT96" s="548" cm="1">
        <f t="array" ref="BT96">IFERROR(SUM(BT84+BT61)/SUM(BT$84:BT$87+BT$61:BT$64),"0%")</f>
        <v>0.9</v>
      </c>
      <c r="BU96" s="548" cm="1">
        <f t="array" ref="BU96">IFERROR(SUM(BU84+BU61)/SUM(BU$84:BU$87+BU$61:BU$64),"0%")</f>
        <v>0.88627450980392153</v>
      </c>
      <c r="BV96" s="548" cm="1">
        <f t="array" ref="BV96">IFERROR(SUM(BV84+BV61)/SUM(BV$84:BV$87+BV$61:BV$64),"0%")</f>
        <v>0.876</v>
      </c>
      <c r="BW96" s="548" cm="1">
        <f t="array" ref="BW96">IFERROR(SUM(BW84+BW61)/SUM(BW$84:BW$87+BW$61:BW$64),"0%")</f>
        <v>0.89666666666666661</v>
      </c>
      <c r="BX96" s="548" cm="1">
        <f t="array" ref="BX96">IFERROR(SUM(BX84+BX61)/SUM(BX$84:BX$87+BX$61:BX$64),"0%")</f>
        <v>0.12257281553398058</v>
      </c>
      <c r="BY96" s="548" cm="1">
        <f t="array" ref="BY96">IFERROR(SUM(BY84+BY61)/SUM(BY$84:BY$87+BY$61:BY$64),"0%")</f>
        <v>2.1897810218978103E-2</v>
      </c>
      <c r="BZ96" s="548" cm="1">
        <f t="array" ref="BZ96">IFERROR(SUM(BZ84+BZ61)/SUM(BZ$84:BZ$87+BZ$61:BZ$64),"0%")</f>
        <v>3.2679738562091505E-2</v>
      </c>
      <c r="CA96" s="548" cm="1">
        <f t="array" ref="CA96">IFERROR(SUM(CA84+CA61)/SUM(CA$84:CA$87+CA$61:CA$64),"0%")</f>
        <v>0.11398963730569948</v>
      </c>
      <c r="CB96" s="548" cm="1">
        <f t="array" ref="CB96">IFERROR(SUM(CB84+CB61)/SUM(CB$84:CB$87+CB$61:CB$64),"0%")</f>
        <v>6.623931623931624E-2</v>
      </c>
      <c r="CC96" s="548" cm="1">
        <f t="array" ref="CC96">IFERROR(SUM(CC84+CC61)/SUM(CC$84:CC$87+CC$61:CC$64),"0%")</f>
        <v>1.8094089264173704E-2</v>
      </c>
      <c r="CD96" s="548" cm="1">
        <f t="array" ref="CD96">IFERROR(SUM(CD84+CD61)/SUM(CD$84:CD$87+CD$61:CD$64),"0%")</f>
        <v>2.6178010471204188E-2</v>
      </c>
      <c r="CE96" s="548" cm="1">
        <f t="array" ref="CE96">IFERROR(SUM(CE84+CE61)/SUM(CE$84:CE$87+CE$61:CE$64),"0%")</f>
        <v>2.8985507246376812E-2</v>
      </c>
      <c r="CF96" s="548" cm="1">
        <f t="array" ref="CF96">IFERROR(SUM(CF84+CF61)/SUM(CF$84:CF$87+CF$61:CF$64),"0%")</f>
        <v>0.29032258064516131</v>
      </c>
      <c r="CG96" s="548" cm="1">
        <f t="array" ref="CG96">IFERROR(SUM(CG84+CG61)/SUM(CG$84:CG$87+CG$61:CG$64),"0%")</f>
        <v>0</v>
      </c>
      <c r="CH96" s="548" cm="1">
        <f t="array" ref="CH96">IFERROR(SUM(CH84+CH61)/SUM(CH$84:CH$87+CH$61:CH$64),"0%")</f>
        <v>0.90517241379310343</v>
      </c>
      <c r="CI96" s="548" cm="1">
        <f t="array" ref="CI96">IFERROR(SUM(CI84+CI61)/SUM(CI$84:CI$87+CI$61:CI$64),"0%")</f>
        <v>0.19718309859154928</v>
      </c>
      <c r="CJ96" s="548" cm="1">
        <f t="array" ref="CJ96">IFERROR(SUM(CJ84+CJ61)/SUM(CJ$84:CJ$87+CJ$61:CJ$64),"0%")</f>
        <v>0.11730769230769231</v>
      </c>
      <c r="CK96" s="548" cm="1">
        <f t="array" ref="CK96">IFERROR(SUM(CK84+CK61)/SUM(CK$84:CK$87+CK$61:CK$64),"0%")</f>
        <v>0.13771712158808933</v>
      </c>
      <c r="CL96" s="548" cm="1">
        <f t="array" ref="CL96">IFERROR(SUM(CL84+CL61)/SUM(CL$84:CL$87+CL$61:CL$64),"0%")</f>
        <v>0.2814569536423841</v>
      </c>
      <c r="CM96" s="548" cm="1">
        <f t="array" ref="CM96">IFERROR(SUM(CM84+CM61)/SUM(CM$84:CM$87+CM$61:CM$64),"0%")</f>
        <v>0.57675438596491224</v>
      </c>
      <c r="CN96" s="548" cm="1">
        <f t="array" ref="CN96">IFERROR(SUM(CN84+CN61)/SUM(CN$84:CN$87+CN$61:CN$64),"0%")</f>
        <v>0.76847290640394084</v>
      </c>
      <c r="CO96" s="548" cm="1">
        <f t="array" ref="CO96">IFERROR(SUM(CO84+CO61)/SUM(CO$84:CO$87+CO$61:CO$64),"0%")</f>
        <v>0.89767441860465114</v>
      </c>
      <c r="CP96" s="548" cm="1">
        <f t="array" ref="CP96">IFERROR(SUM(CP84+CP61)/SUM(CP$84:CP$87+CP$61:CP$64),"0%")</f>
        <v>0.80786026200873362</v>
      </c>
      <c r="CQ96" s="548" cm="1">
        <f t="array" ref="CQ96">IFERROR(SUM(CQ84+CQ61)/SUM(CQ$84:CQ$87+CQ$61:CQ$64),"0%")</f>
        <v>0.6603174603174603</v>
      </c>
      <c r="CR96" s="548" cm="1">
        <f t="array" ref="CR96">IFERROR(SUM(CR84+CR61)/SUM(CR$84:CR$87+CR$61:CR$64),"0%")</f>
        <v>0.1540880503144654</v>
      </c>
      <c r="CS96" s="548" cm="1">
        <f t="array" ref="CS96">IFERROR(SUM(CS84+CS61)/SUM(CS$84:CS$87+CS$61:CS$64),"0%")</f>
        <v>0.10054347826086957</v>
      </c>
      <c r="CT96" s="548" cm="1">
        <f t="array" ref="CT96">IFERROR(SUM(CT84+CT61)/SUM(CT$84:CT$87+CT$61:CT$64),"0%")</f>
        <v>0</v>
      </c>
      <c r="CU96" s="548" cm="1">
        <f t="array" ref="CU96">IFERROR(SUM(CU84+CU61)/SUM(CU$84:CU$87+CU$61:CU$64),"0%")</f>
        <v>0.61016949152542377</v>
      </c>
      <c r="CV96" s="548" t="str" cm="1">
        <f t="array" ref="CV96">IFERROR(SUM(CV84+CV61)/SUM(CV$84:CV$87+CV$61:CV$64),"0%")</f>
        <v>0%</v>
      </c>
      <c r="CW96" s="548" cm="1">
        <f t="array" ref="CW96">IFERROR(SUM(CW84+CW61)/SUM(CW$84:CW$87+CW$61:CW$64),"0%")</f>
        <v>0.16030534351145037</v>
      </c>
      <c r="CX96" s="548" cm="1">
        <f t="array" ref="CX96">IFERROR(SUM(CX84+CX61)/SUM(CX$84:CX$87+CX$61:CX$64),"0%")</f>
        <v>1.5673981191222569E-2</v>
      </c>
      <c r="CY96" s="548" cm="1">
        <f t="array" ref="CY96">IFERROR(SUM(CY84+CY61)/SUM(CY$84:CY$87+CY$61:CY$64),"0%")</f>
        <v>8.5501858736059477E-2</v>
      </c>
      <c r="CZ96" s="548" cm="1">
        <f t="array" ref="CZ96">IFERROR(SUM(CZ84+CZ61)/SUM(CZ$84:CZ$87+CZ$61:CZ$64),"0%")</f>
        <v>3.7643207855973811E-2</v>
      </c>
      <c r="DA96" s="548" cm="1">
        <f t="array" ref="DA96">IFERROR(SUM(DA84+DA61)/SUM(DA$84:DA$87+DA$61:DA$64),"0%")</f>
        <v>2.976190476190476E-2</v>
      </c>
      <c r="DB96" s="548" cm="1">
        <f t="array" ref="DB96">IFERROR(SUM(DB84+DB61)/SUM(DB$84:DB$87+DB$61:DB$64),"0%")</f>
        <v>0.66666666666666663</v>
      </c>
      <c r="DC96" s="548" cm="1">
        <f t="array" ref="DC96">IFERROR(SUM(DC84+DC61)/SUM(DC$84:DC$87+DC$61:DC$64),"0%")</f>
        <v>0.54716981132075471</v>
      </c>
      <c r="DD96" s="548" cm="1">
        <f t="array" ref="DD96">IFERROR(SUM(DD84+DD61)/SUM(DD$84:DD$87+DD$61:DD$64),"0%")</f>
        <v>0.45348837209302323</v>
      </c>
      <c r="DE96" s="548" cm="1">
        <f t="array" ref="DE96">IFERROR(SUM(DE84+DE61)/SUM(DE$84:DE$87+DE$61:DE$64),"0%")</f>
        <v>9.2753623188405798E-2</v>
      </c>
      <c r="DF96" s="548" cm="1">
        <f t="array" ref="DF96">IFERROR(SUM(DF84+DF61)/SUM(DF$84:DF$87+DF$61:DF$64),"0%")</f>
        <v>3.5043804755944929E-2</v>
      </c>
      <c r="DG96" s="548" cm="1">
        <f t="array" ref="DG96">IFERROR(SUM(DG84+DG61)/SUM(DG$84:DG$87+DG$61:DG$64),"0%")</f>
        <v>3.201347935973041E-2</v>
      </c>
      <c r="DH96" s="548" cm="1">
        <f t="array" ref="DH96">IFERROR(SUM(DH84+DH61)/SUM(DH$84:DH$87+DH$61:DH$64),"0%")</f>
        <v>0.52173913043478259</v>
      </c>
      <c r="DI96" s="548" cm="1">
        <f t="array" ref="DI96">IFERROR(SUM(DI84+DI61)/SUM(DI$84:DI$87+DI$61:DI$64),"0%")</f>
        <v>0.33333333333333331</v>
      </c>
      <c r="DJ96" s="548" cm="1">
        <f t="array" ref="DJ96">IFERROR(SUM(DJ84+DJ61)/SUM(DJ$84:DJ$87+DJ$61:DJ$64),"0%")</f>
        <v>0.55769230769230771</v>
      </c>
      <c r="DK96" s="548" cm="1">
        <f t="array" ref="DK96">IFERROR(SUM(DK84+DK61)/SUM(DK$84:DK$87+DK$61:DK$64),"0%")</f>
        <v>0.58590308370044053</v>
      </c>
      <c r="DL96" s="548" cm="1">
        <f t="array" ref="DL96">IFERROR(SUM(DL84+DL61)/SUM(DL$84:DL$87+DL$61:DL$64),"0%")</f>
        <v>0.7589285714285714</v>
      </c>
      <c r="DM96" s="548" cm="1">
        <f t="array" ref="DM96">IFERROR(SUM(DM84+DM61)/SUM(DM$84:DM$87+DM$61:DM$64),"0%")</f>
        <v>0.37634408602150538</v>
      </c>
      <c r="DN96" s="548" cm="1">
        <f t="array" ref="DN96">IFERROR(SUM(DN84+DN61)/SUM(DN$84:DN$87+DN$61:DN$64),"0%")</f>
        <v>7.8767123287671229E-2</v>
      </c>
      <c r="DO96" s="548" cm="1">
        <f t="array" ref="DO96">IFERROR(SUM(DO84+DO61)/SUM(DO$84:DO$87+DO$61:DO$64),"0%")</f>
        <v>5.2173913043478258E-2</v>
      </c>
      <c r="DP96" s="548" cm="1">
        <f t="array" ref="DP96">IFERROR(SUM(DP84+DP61)/SUM(DP$84:DP$87+DP$61:DP$64),"0%")</f>
        <v>0.323943661971831</v>
      </c>
      <c r="DQ96" s="548" cm="1">
        <f t="array" ref="DQ96">IFERROR(SUM(DQ84+DQ61)/SUM(DQ$84:DQ$87+DQ$61:DQ$64),"0%")</f>
        <v>0.53749999999999998</v>
      </c>
      <c r="DR96" s="548" cm="1">
        <f t="array" ref="DR96">IFERROR(SUM(DR84+DR61)/SUM(DR$84:DR$87+DR$61:DR$64),"0%")</f>
        <v>0.20425531914893616</v>
      </c>
      <c r="DS96" s="548" cm="1">
        <f t="array" ref="DS96">IFERROR(SUM(DS84+DS61)/SUM(DS$84:DS$87+DS$61:DS$64),"0%")</f>
        <v>0.12371134020618557</v>
      </c>
      <c r="DT96" s="548" cm="1">
        <f t="array" ref="DT96">IFERROR(SUM(DT84+DT61)/SUM(DT$84:DT$87+DT$61:DT$64),"0%")</f>
        <v>9.3247588424437297E-2</v>
      </c>
      <c r="DU96" s="548" cm="1">
        <f t="array" ref="DU96">IFERROR(SUM(DU84+DU61)/SUM(DU$84:DU$87+DU$61:DU$64),"0%")</f>
        <v>0.25</v>
      </c>
      <c r="DV96" s="548" cm="1">
        <f t="array" ref="DV96">IFERROR(SUM(DV84+DV61)/SUM(DV$84:DV$87+DV$61:DV$64),"0%")</f>
        <v>0</v>
      </c>
      <c r="DW96" s="548" cm="1">
        <f t="array" ref="DW96">IFERROR(SUM(DW84+DW61)/SUM(DW$84:DW$87+DW$61:DW$64),"0%")</f>
        <v>0.13492063492063491</v>
      </c>
      <c r="DX96" s="548" cm="1">
        <f t="array" ref="DX96">IFERROR(SUM(DX84+DX61)/SUM(DX$84:DX$87+DX$61:DX$64),"0%")</f>
        <v>0.58064516129032262</v>
      </c>
      <c r="DY96" s="548" cm="1">
        <f t="array" ref="DY96">IFERROR(SUM(DY84+DY61)/SUM(DY$84:DY$87+DY$61:DY$64),"0%")</f>
        <v>0.43243243243243246</v>
      </c>
      <c r="DZ96" s="548" cm="1">
        <f t="array" ref="DZ96">IFERROR(SUM(DZ84+DZ61)/SUM(DZ$84:DZ$87+DZ$61:DZ$64),"0%")</f>
        <v>0.45569620253164556</v>
      </c>
      <c r="EA96" s="548" cm="1">
        <f t="array" ref="EA96">IFERROR(SUM(EA84+EA61)/SUM(EA$84:EA$87+EA$61:EA$64),"0%")</f>
        <v>0.1198501872659176</v>
      </c>
      <c r="EB96" s="548" cm="1">
        <f t="array" ref="EB96">IFERROR(SUM(EB84+EB61)/SUM(EB$84:EB$87+EB$61:EB$64),"0%")</f>
        <v>3.5897435897435895E-2</v>
      </c>
      <c r="EC96" s="548" cm="1">
        <f t="array" ref="EC96">IFERROR(SUM(EC84+EC61)/SUM(EC$84:EC$87+EC$61:EC$64),"0%")</f>
        <v>7.6433121019108277E-2</v>
      </c>
      <c r="ED96" s="548" cm="1">
        <f t="array" ref="ED96">IFERROR(SUM(ED84+ED61)/SUM(ED$84:ED$87+ED$61:ED$64),"0%")</f>
        <v>0.29032258064516131</v>
      </c>
      <c r="EE96" s="548" t="str" cm="1">
        <f t="array" ref="EE96">IFERROR(SUM(EE84+EE61)/SUM(EE$84:EE$87+EE$61:EE$64),"0%")</f>
        <v>0%</v>
      </c>
      <c r="EF96" s="548" cm="1">
        <f t="array" ref="EF96">IFERROR(SUM(EF84+EF61)/SUM(EF$84:EF$87+EF$61:EF$64),"0%")</f>
        <v>0.61870503597122306</v>
      </c>
      <c r="EG96" s="548" cm="1">
        <f t="array" ref="EG96">IFERROR(SUM(EG84+EG61)/SUM(EG$84:EG$87+EG$61:EG$64),"0%")</f>
        <v>0.5</v>
      </c>
      <c r="EH96" s="548" cm="1">
        <f t="array" ref="EH96">IFERROR(SUM(EH84+EH61)/SUM(EH$84:EH$87+EH$61:EH$64),"0%")</f>
        <v>0.31804281345565749</v>
      </c>
      <c r="EI96" s="548" cm="1">
        <f t="array" ref="EI96">IFERROR(SUM(EI84+EI61)/SUM(EI$84:EI$87+EI$61:EI$64),"0%")</f>
        <v>0.10238907849829351</v>
      </c>
      <c r="EJ96" s="548" cm="1">
        <f t="array" ref="EJ96">IFERROR(SUM(EJ84+EJ61)/SUM(EJ$84:EJ$87+EJ$61:EJ$64),"0%")</f>
        <v>3.5502958579881658E-2</v>
      </c>
      <c r="EK96" s="548" cm="1">
        <f t="array" ref="EK96">IFERROR(SUM(EK84+EK61)/SUM(EK$84:EK$87+EK$61:EK$64),"0%")</f>
        <v>0.31944444444444442</v>
      </c>
      <c r="EL96" s="548" cm="1">
        <f t="array" ref="EL96">IFERROR(SUM(EL84+EL61)/SUM(EL$84:EL$87+EL$61:EL$64),"0%")</f>
        <v>0.33333333333333331</v>
      </c>
      <c r="EM96" s="548" cm="1">
        <f t="array" ref="EM96">IFERROR(SUM(EM84+EM61)/SUM(EM$84:EM$87+EM$61:EM$64),"0%")</f>
        <v>2.36318407960199E-2</v>
      </c>
      <c r="EN96" s="548" cm="1">
        <f t="array" ref="EN96">IFERROR(SUM(EN84+EN61)/SUM(EN$84:EN$87+EN$61:EN$64),"0%")</f>
        <v>3.9115646258503403E-2</v>
      </c>
      <c r="EO96" s="548" cm="1">
        <f t="array" ref="EO96">IFERROR(SUM(EO84+EO61)/SUM(EO$84:EO$87+EO$61:EO$64),"0%")</f>
        <v>0.27894736842105261</v>
      </c>
      <c r="EP96" s="548" cm="1">
        <f t="array" ref="EP96">IFERROR(SUM(EP84+EP61)/SUM(EP$84:EP$87+EP$61:EP$64),"0%")</f>
        <v>6.8741893644617386E-2</v>
      </c>
      <c r="EQ96" s="548" cm="1">
        <f t="array" ref="EQ96">IFERROR(SUM(EQ84+EQ61)/SUM(EQ$84:EQ$87+EQ$61:EQ$64),"0%")</f>
        <v>7.6696165191740412E-2</v>
      </c>
      <c r="ER96" s="548" cm="1">
        <f t="array" ref="ER96">IFERROR(SUM(ER84+ER61)/SUM(ER$84:ER$87+ER$61:ER$64),"0%")</f>
        <v>0.34848484848484851</v>
      </c>
      <c r="ES96" s="548" cm="1">
        <f t="array" ref="ES96">IFERROR(SUM(ES84+ES61)/SUM(ES$84:ES$87+ES$61:ES$64),"0%")</f>
        <v>0.6454545454545455</v>
      </c>
      <c r="ET96" s="548" cm="1">
        <f t="array" ref="ET96">IFERROR(SUM(ET84+ET61)/SUM(ET$84:ET$87+ET$61:ET$64),"0%")</f>
        <v>9.2913385826771652E-2</v>
      </c>
      <c r="EU96" s="548" cm="1">
        <f t="array" ref="EU96">IFERROR(SUM(EU84+EU61)/SUM(EU$84:EU$87+EU$61:EU$64),"0%")</f>
        <v>4.2264752791068581E-2</v>
      </c>
      <c r="EV96" s="548" cm="1">
        <f t="array" ref="EV96">IFERROR(SUM(EV84+EV61)/SUM(EV$84:EV$87+EV$61:EV$64),"0%")</f>
        <v>0.16666666666666666</v>
      </c>
      <c r="EW96" s="548" cm="1">
        <f t="array" ref="EW96">IFERROR(SUM(EW84+EW61)/SUM(EW$84:EW$87+EW$61:EW$64),"0%")</f>
        <v>0.22879177377892032</v>
      </c>
      <c r="EX96" s="548" cm="1">
        <f t="array" ref="EX96">IFERROR(SUM(EX84+EX61)/SUM(EX$84:EX$87+EX$61:EX$64),"0%")</f>
        <v>0.111358574610245</v>
      </c>
      <c r="EY96" s="548" cm="1">
        <f t="array" ref="EY96">IFERROR(SUM(EY84+EY61)/SUM(EY$84:EY$87+EY$61:EY$64),"0%")</f>
        <v>3.5623409669211195E-2</v>
      </c>
      <c r="EZ96" s="548" cm="1">
        <f t="array" ref="EZ96">IFERROR(SUM(EZ84+EZ61)/SUM(EZ$84:EZ$87+EZ$61:EZ$64),"0%")</f>
        <v>0.15227272727272728</v>
      </c>
      <c r="FA96" s="548" cm="1">
        <f t="array" ref="FA96">IFERROR(SUM(FA84+FA61)/SUM(FA$84:FA$87+FA$61:FA$64),"0%")</f>
        <v>0.34432234432234432</v>
      </c>
      <c r="FB96" s="548" cm="1">
        <f t="array" ref="FB96">IFERROR(SUM(FB84+FB61)/SUM(FB$84:FB$87+FB$61:FB$64),"0%")</f>
        <v>0.27530364372469635</v>
      </c>
      <c r="FC96" s="548" cm="1">
        <f t="array" ref="FC96">IFERROR(SUM(FC84+FC61)/SUM(FC$84:FC$87+FC$61:FC$64),"0%")</f>
        <v>0.35654008438818563</v>
      </c>
      <c r="FD96" s="548" cm="1">
        <f t="array" ref="FD96">IFERROR(SUM(FD84+FD61)/SUM(FD$84:FD$87+FD$61:FD$64),"0%")</f>
        <v>0.4747252747252747</v>
      </c>
      <c r="FE96" s="548" t="str" cm="1">
        <f t="array" ref="FE96">IFERROR(SUM(FE84+FE62)/SUM(FE$84:FE$87+FE$62:FE$64),"0%")</f>
        <v>0%</v>
      </c>
      <c r="FF96" s="548" cm="1">
        <f t="array" ref="FF96">IFERROR(SUM(FF84+FF61)/SUM(FF$84:FF$87+FF$61:FF$64),"0%")</f>
        <v>0.41025641025641024</v>
      </c>
      <c r="FG96" s="548" cm="1">
        <f t="array" ref="FG96">IFERROR(SUM(FG84+FG61)/SUM(FG$84:FG$87+FG$61:FG$64),"0%")</f>
        <v>0.48117154811715479</v>
      </c>
      <c r="FH96" s="548" cm="1">
        <f t="array" ref="FH96">IFERROR(SUM(FH84+FH61)/SUM(FH$84:FH$87+FH$61:FH$64),"0%")</f>
        <v>0.35443037974683544</v>
      </c>
      <c r="FI96" s="548" cm="1">
        <f t="array" ref="FI96">IFERROR(SUM(FI84+FI61)/SUM(FI$84:FI$87+FI$61:FI$64),"0%")</f>
        <v>0.24782608695652175</v>
      </c>
      <c r="FJ96" s="548" cm="1">
        <f t="array" ref="FJ96">IFERROR(SUM(FJ84+FJ61)/SUM(FJ$84:FJ$87+FJ$61:FJ$64),"0%")</f>
        <v>0.47008547008547008</v>
      </c>
      <c r="FK96" s="548" cm="1">
        <f t="array" ref="FK96">IFERROR(SUM(FK84+FK61)/SUM(FK$84:FK$87+FK$61:FK$64),"0%")</f>
        <v>0.25222551928783382</v>
      </c>
      <c r="FL96" s="548" cm="1">
        <f t="array" ref="FL96">IFERROR(SUM(FL84+FL61)/SUM(FL$84:FL$87+FL$61:FL$64),"0%")</f>
        <v>0.1875</v>
      </c>
      <c r="FM96" s="548" cm="1">
        <f t="array" ref="FM96">IFERROR(SUM(FM84+FM61)/SUM(FM$84:FM$87+FM$61:FM$64),"0%")</f>
        <v>0.60946745562130178</v>
      </c>
      <c r="FN96" s="548" cm="1">
        <f t="array" ref="FN96">IFERROR(SUM(FN84+FN61)/SUM(FN$84:FN$87+FN$61:FN$64),"0%")</f>
        <v>0.5092592592592593</v>
      </c>
      <c r="FO96" s="548" cm="1">
        <f t="array" ref="FO96">IFERROR(SUM(FO84+FO61)/SUM(FO$84:FO$87+FO$61:FO$64),"0%")</f>
        <v>0.26688102893890675</v>
      </c>
      <c r="FP96" s="548" cm="1">
        <f t="array" ref="FP96">IFERROR(SUM(FP84+FP61)/SUM(FP$84:FP$87+FP$61:FP$64),"0%")</f>
        <v>0.50728862973760935</v>
      </c>
      <c r="FQ96" s="548" cm="1">
        <f t="array" ref="FQ96">IFERROR(SUM(FQ84+FQ61)/SUM(FQ$84:FQ$87+FQ$61:FQ$64),"0%")</f>
        <v>0.41996557659208261</v>
      </c>
      <c r="FR96" s="548" cm="1">
        <f t="array" ref="FR96">IFERROR(SUM(FR84+FR61)/SUM(FR$84:FR$87+FR$61:FR$64),"0%")</f>
        <v>0.28975265017667845</v>
      </c>
      <c r="FS96" s="548" cm="1">
        <f t="array" ref="FS96">IFERROR(SUM(FS84+FS61)/SUM(FS$84:FS$87+FS$61:FS$64),"0%")</f>
        <v>0.29925187032418954</v>
      </c>
      <c r="FT96" s="548" cm="1">
        <f t="array" ref="FT96">IFERROR(SUM(FT84+FT61)/SUM(FT$84:FT$87+FT$61:FT$64),"0%")</f>
        <v>0.43385490753911804</v>
      </c>
      <c r="FU96" s="548" cm="1">
        <f t="array" ref="FU96">IFERROR(SUM(FU84+FU61)/SUM(FU$84:FU$87+FU$61:FU$64),"0%")</f>
        <v>0.67326732673267331</v>
      </c>
      <c r="FV96" s="548" cm="1">
        <f t="array" ref="FV96">IFERROR(SUM(FV84+FV61)/SUM(FV$84:FV$87+FV$61:FV$64),"0%")</f>
        <v>0.46820809248554912</v>
      </c>
      <c r="FW96" s="548" cm="1">
        <f t="array" ref="FW96">IFERROR(SUM(FW84+FW61)/SUM(FW$84:FW$87+FW$61:FW$64),"0%")</f>
        <v>0.37618147448015121</v>
      </c>
      <c r="FX96" s="548" cm="1">
        <f t="array" ref="FX96">IFERROR(SUM(FX84+FX61)/SUM(FX$84:FX$87+FX$61:FX$64),"0%")</f>
        <v>0.63555555555555554</v>
      </c>
      <c r="FY96" s="548" cm="1">
        <f t="array" ref="FY96">IFERROR(SUM(FY84+FY61)/SUM(FY$84:FY$87+FY$61:FY$64),"0%")</f>
        <v>0.26630434782608697</v>
      </c>
      <c r="FZ96" s="548" cm="1">
        <f t="array" ref="FZ96">IFERROR(SUM(FZ84+FZ61)/SUM(FZ$84:FZ$87+FZ$61:FZ$64),"0%")</f>
        <v>9.2548076923076927E-2</v>
      </c>
      <c r="GA96" s="548" cm="1">
        <f t="array" ref="GA96">IFERROR(SUM(GA84+GA61)/SUM(GA$84:GA$87+GA$61:GA$64),"0%")</f>
        <v>0.46240601503759399</v>
      </c>
      <c r="GB96" s="548" cm="1">
        <f t="array" ref="GB96">IFERROR(SUM(GB84+GB61)/SUM(GB$84:GB$87+GB$61:GB$64),"0%")</f>
        <v>0.54183266932270913</v>
      </c>
      <c r="GC96" s="548" cm="1">
        <f t="array" ref="GC96">IFERROR(SUM(GC84+GC61)/SUM(GC$84:GC$87+GC$61:GC$64),"0%")</f>
        <v>0.42323651452282157</v>
      </c>
      <c r="GD96" s="548" cm="1">
        <f t="array" ref="GD96">IFERROR(SUM(GD84+GD61)/SUM(GD$84:GD$87+GD$61:GD$64),"0%")</f>
        <v>0.72807017543859653</v>
      </c>
      <c r="GE96" s="548" cm="1">
        <f t="array" ref="GE96">IFERROR(SUM(GE84+GE61)/SUM(GE$84:GE$87+GE$61:GE$64),"0%")</f>
        <v>0.41025641025641024</v>
      </c>
      <c r="GF96" s="548" cm="1">
        <f t="array" ref="GF96">IFERROR(SUM(GF84+GF61)/SUM(GF$84:GF$87+GF$61:GF$64),"0%")</f>
        <v>0.55208333333333337</v>
      </c>
      <c r="GG96" s="548" cm="1">
        <f t="array" ref="GG96">IFERROR(SUM(GG84+GG61)/SUM(GG$84:GG$87+GG$61:GG$64),"0%")</f>
        <v>0.48632218844984804</v>
      </c>
      <c r="GH96" s="548" cm="1">
        <f t="array" ref="GH96">IFERROR(SUM(GH84+GH61)/SUM(GH$84:GH$87+GH$61:GH$64),"0%")</f>
        <v>0.80303030303030298</v>
      </c>
      <c r="GI96" s="548" cm="1">
        <f t="array" ref="GI96">IFERROR(SUM(GI84+GI61)/SUM(GI$84:GI$87+GI$61:GI$64),"0%")</f>
        <v>0.74454828660436134</v>
      </c>
      <c r="GJ96" s="548" cm="1">
        <f t="array" ref="GJ96">IFERROR(SUM(GJ84+GJ61)/SUM(GJ$84:GJ$87+GJ$61:GJ$64),"0%")</f>
        <v>0.7752808988764045</v>
      </c>
      <c r="GK96" s="548" cm="1">
        <f t="array" ref="GK96">IFERROR(SUM(GK84+GK61)/SUM(GK$84:GK$87+GK$61:GK$64),"0%")</f>
        <v>0.81090909090909091</v>
      </c>
      <c r="GL96" s="548" cm="1">
        <f t="array" ref="GL96">IFERROR(SUM(GL84+GL61)/SUM(GL$84:GL$87+GL$61:GL$64),"0%")</f>
        <v>0.20344827586206896</v>
      </c>
      <c r="GM96" s="548" cm="1">
        <f t="array" ref="GM96">IFERROR(SUM(GM84+GM61)/SUM(GM$84:GM$87+GM$61:GM$64),"0%")</f>
        <v>6.8493150684931503E-2</v>
      </c>
      <c r="GN96" s="548" cm="1">
        <f t="array" ref="GN96">IFERROR(SUM(GN84+GN61)/SUM(GN$84:GN$87+GN$61:GN$64),"0%")</f>
        <v>2.5445292620865138E-2</v>
      </c>
      <c r="GO96" s="548" cm="1">
        <f t="array" ref="GO96">IFERROR(SUM(GO84+GO61)/SUM(GO$84:GO$87+GO$61:GO$64),"0%")</f>
        <v>9.4252873563218389E-2</v>
      </c>
      <c r="GP96" s="548" cm="1">
        <f t="array" ref="GP96">IFERROR(SUM(GP84+GP61)/SUM(GP$84:GP$87+GP$61:GP$64),"0%")</f>
        <v>0.20454545454545456</v>
      </c>
      <c r="GQ96" s="548" cm="1">
        <f t="array" ref="GQ96">IFERROR(SUM(GQ84+GQ61)/SUM(GQ$84:GQ$87+GQ$61:GQ$64),"0%")</f>
        <v>0.45925925925925926</v>
      </c>
      <c r="GR96" s="548" cm="1">
        <f t="array" ref="GR96">IFERROR(SUM(GR84+GR61)/SUM(GR$84:GR$87+GR$61:GR$64),"0%")</f>
        <v>0.51923076923076927</v>
      </c>
      <c r="GS96" s="548" cm="1">
        <f t="array" ref="GS96">IFERROR(SUM(GS84+GS61)/SUM(GS$84:GS$87+GS$61:GS$64),"0%")</f>
        <v>0.69090909090909092</v>
      </c>
      <c r="GT96" s="548" cm="1">
        <f t="array" ref="GT96">IFERROR(SUM(GT84+GT61)/SUM(GT$84:GT$87+GT$61:GT$64),"0%")</f>
        <v>0.26848249027237353</v>
      </c>
      <c r="GU96" s="548" cm="1">
        <f t="array" ref="GU96">IFERROR(SUM(GU84+GU61)/SUM(GU$84:GU$87+GU$61:GU$64),"0%")</f>
        <v>2.3391812865497075E-2</v>
      </c>
      <c r="GV96" s="548" cm="1">
        <f t="array" ref="GV96">IFERROR(SUM(GV84+GV61)/SUM(GV$84:GV$87+GV$61:GV$64),"0%")</f>
        <v>6.2078272604588397E-2</v>
      </c>
      <c r="GW96" s="548" cm="1">
        <f t="array" ref="GW96">IFERROR(SUM(GW84+GW61)/SUM(GW$84:GW$87+GW$61:GW$64),"0%")</f>
        <v>6.4965197215777259E-2</v>
      </c>
      <c r="GX96" s="548" cm="1">
        <f t="array" ref="GX96">IFERROR(SUM(GX84+GX61)/SUM(GX$84:GX$87+GX$61:GX$64),"0%")</f>
        <v>0.17294520547945205</v>
      </c>
      <c r="GY96" s="548" cm="1">
        <f t="array" ref="GY96">IFERROR(SUM(GY84+GY61)/SUM(GY$84:GY$87+GY$61:GY$64),"0%")</f>
        <v>0.3686635944700461</v>
      </c>
      <c r="GZ96" s="548" cm="1">
        <f t="array" ref="GZ96">IFERROR(SUM(GZ84+GZ61)/SUM(GZ$84:GZ$87+GZ$61:GZ$64),"0%")</f>
        <v>5.8465286236297195E-2</v>
      </c>
      <c r="HA96" s="548" cm="1">
        <f t="array" ref="HA96">IFERROR(SUM(HA84+HA61)/SUM(HA$84:HA$87+HA$61:HA$64),"0%")</f>
        <v>7.7399380804953566E-2</v>
      </c>
      <c r="HB96" s="548" cm="1">
        <f t="array" ref="HB96">IFERROR(SUM(HB84+HB61)/SUM(HB$84:HB$87+HB$61:HB$64),"0%")</f>
        <v>1.9417475728155338E-2</v>
      </c>
      <c r="HC96" s="548" cm="1">
        <f t="array" ref="HC96">IFERROR(SUM(HC84+HC61)/SUM(HC$84:HC$87+HC$61:HC$64),"0%")</f>
        <v>4.2121684867394697E-2</v>
      </c>
      <c r="HD96" s="548" cm="1">
        <f t="array" ref="HD96">IFERROR(SUM(HD84+HD61)/SUM(HD$84:HD$87+HD$61:HD$64),"0%")</f>
        <v>0.21395348837209302</v>
      </c>
      <c r="HE96" s="548" cm="1">
        <f t="array" ref="HE96">IFERROR(SUM(HE84+HE61)/SUM(HE$84:HE$87+HE$61:HE$64),"0%")</f>
        <v>0.35588235294117648</v>
      </c>
      <c r="HF96" s="548" cm="1">
        <f t="array" ref="HF96">IFERROR(SUM(HF84+HF61)/SUM(HF$84:HF$87+HF$61:HF$64),"0%")</f>
        <v>0.18181818181818182</v>
      </c>
      <c r="HG96" s="548" cm="1">
        <f t="array" ref="HG96">IFERROR(SUM(HG84+HG61)/SUM(HG$84:HG$87+HG$61:HG$64),"0%")</f>
        <v>0.20821917808219179</v>
      </c>
      <c r="HH96" s="548" cm="1">
        <f t="array" ref="HH96">IFERROR(SUM(HH84+HH61)/SUM(HH$84:HH$87+HH$61:HH$64),"0%")</f>
        <v>0.21382636655948553</v>
      </c>
      <c r="HI96" s="548" cm="1">
        <f t="array" ref="HI96">IFERROR(SUM(HI84+HI61)/SUM(HI$84:HI$87+HI$61:HI$64),"0%")</f>
        <v>0.56572769953051638</v>
      </c>
      <c r="HJ96" s="548" cm="1">
        <f t="array" ref="HJ96">IFERROR(SUM(HJ84+HJ61)/SUM(HJ$84:HJ$87+HJ$61:HJ$64),"0%")</f>
        <v>0.66666666666666663</v>
      </c>
      <c r="HK96" s="548" cm="1">
        <f t="array" ref="HK96">IFERROR(SUM(HK84+HK61)/SUM(HK$84:HK$87+HK$61:HK$64),"0%")</f>
        <v>0.49712092130518232</v>
      </c>
      <c r="HL96" s="548" cm="1">
        <f t="array" ref="HL96">IFERROR(SUM(HL84+HL61)/SUM(HL$84:HL$87+HL$61:HL$64),"0%")</f>
        <v>0.77333333333333332</v>
      </c>
      <c r="HM96" s="548" cm="1">
        <f t="array" ref="HM96">IFERROR(SUM(HM84+HM61)/SUM(HM$84:HM$87+HM$61:HM$64),"0%")</f>
        <v>0.52666666666666662</v>
      </c>
      <c r="HN96" s="548" cm="1">
        <f t="array" ref="HN96">IFERROR(SUM(HN84+HN61)/SUM(HN$84:HN$87+HN$61:HN$64),"0%")</f>
        <v>0.65125240847784205</v>
      </c>
      <c r="HO96" s="548" cm="1">
        <f t="array" ref="HO96">IFERROR(SUM(HO84+HO61)/SUM(HO$84:HO$87+HO$61:HO$64),"0%")</f>
        <v>0.49221789883268485</v>
      </c>
      <c r="HP96" s="548" cm="1">
        <f t="array" ref="HP96">IFERROR(SUM(HP84+HP61)/SUM(HP$84:HP$87+HP$61:HP$64),"0%")</f>
        <v>0.43162393162393164</v>
      </c>
      <c r="HQ96" s="548" cm="1">
        <f t="array" ref="HQ96">IFERROR(SUM(HQ84+HQ61)/SUM(HQ$84:HQ$87+HQ$61:HQ$64),"0%")</f>
        <v>0.73557692307692313</v>
      </c>
      <c r="HR96" s="548" cm="1">
        <f t="array" ref="HR96">IFERROR(SUM(HR84+HR61)/SUM(HR$84:HR$87+HR$61:HR$64),"0%")</f>
        <v>0.78422619047619047</v>
      </c>
      <c r="HS96" s="548" cm="1">
        <f t="array" ref="HS96">IFERROR(SUM(HS84+HS61)/SUM(HS$84:HS$87+HS$61:HS$64),"0%")</f>
        <v>0.67665952890792291</v>
      </c>
      <c r="HT96" s="548" cm="1">
        <f t="array" ref="HT96">IFERROR(SUM(HT84+HT61)/SUM(HT$84:HT$87+HT$61:HT$64),"0%")</f>
        <v>0.30560271646859083</v>
      </c>
      <c r="HU96" s="548" cm="1">
        <f t="array" ref="HU96">IFERROR(SUM(HU84+HU61)/SUM(HU$84:HU$87+HU$61:HU$64),"0%")</f>
        <v>0.1424731182795699</v>
      </c>
      <c r="HV96" s="548" cm="1">
        <f t="array" ref="HV96">IFERROR(SUM(HV84+HV61)/SUM(HV$84:HV$87+HV$61:HV$64),"0%")</f>
        <v>0.2178477690288714</v>
      </c>
      <c r="HW96" s="548" cm="1">
        <f t="array" ref="HW96">IFERROR(SUM(HW84+HW61)/SUM(HW$84:HW$87+HW$61:HW$64),"0%")</f>
        <v>3.7037037037037035E-2</v>
      </c>
      <c r="HX96" s="548" cm="1">
        <f t="array" ref="HX96">IFERROR(SUM(HX84+HX61)/SUM(HX$84:HX$87+HX$61:HX$64),"0%")</f>
        <v>0.53021978021978022</v>
      </c>
      <c r="HY96" s="548" cm="1">
        <f t="array" ref="HY96">IFERROR(SUM(HY84+HY61)/SUM(HY$84:HY$87+HY$61:HY$64),"0%")</f>
        <v>0.68767908309455583</v>
      </c>
      <c r="HZ96" s="548" cm="1">
        <f t="array" ref="HZ96">IFERROR(SUM(HZ84+HZ61)/SUM(HZ$84:HZ$87+HZ$61:HZ$64),"0%")</f>
        <v>0.60621761658031093</v>
      </c>
      <c r="IA96" s="548" cm="1">
        <f t="array" ref="IA96">IFERROR(SUM(IA84+IA61)/SUM(IA$84:IA$87+IA$61:IA$64),"0%")</f>
        <v>0.33447098976109213</v>
      </c>
      <c r="IB96" s="548" cm="1">
        <f t="array" ref="IB96">IFERROR(SUM(IB84+IB61)/SUM(IB$84:IB$87+IB$61:IB$64),"0%")</f>
        <v>0.18808777429467086</v>
      </c>
      <c r="IC96" s="548" cm="1">
        <f t="array" ref="IC96">IFERROR(SUM(IC84+IC61)/SUM(IC$84:IC$87+IC$61:IC$64),"0%")</f>
        <v>0.10201793721973094</v>
      </c>
      <c r="ID96" s="548" cm="1">
        <f t="array" ref="ID96">IFERROR(SUM(ID84+ID61)/SUM(ID$84:ID$87+ID$61:ID$64),"0%")</f>
        <v>0.18204488778054864</v>
      </c>
      <c r="IE96" s="548" cm="1">
        <f t="array" ref="IE96">IFERROR(SUM(IE84+IE61)/SUM(IE$84:IE$87+IE$61:IE$64),"0%")</f>
        <v>0.34915254237288135</v>
      </c>
      <c r="IF96" s="548" cm="1">
        <f t="array" ref="IF96">IFERROR(SUM(IF84+IF61)/SUM(IF$84:IF$87+IF$61:IF$64),"0%")</f>
        <v>0.60902255639097747</v>
      </c>
      <c r="IG96" s="548" cm="1">
        <f t="array" ref="IG96">IFERROR(SUM(IG84+IG61)/SUM(IG$84:IG$87+IG$61:IG$64),"0%")</f>
        <v>0.43013100436681223</v>
      </c>
      <c r="IH96" s="548" cm="1">
        <f t="array" ref="IH96">IFERROR(SUM(IH84+IH61)/SUM(IH$84:IH$87+IH$61:IH$64),"0%")</f>
        <v>0.14194915254237289</v>
      </c>
      <c r="II96" s="548" cm="1">
        <f t="array" ref="II96">IFERROR(SUM(II84+II61)/SUM(II$84:II$87+II$61:II$64),"0%")</f>
        <v>5.128205128205128E-2</v>
      </c>
      <c r="IJ96" s="548" cm="1">
        <f t="array" ref="IJ96">IFERROR(SUM(IJ84+IJ61)/SUM(IJ$84:IJ$87+IJ$61:IJ$64),"0%")</f>
        <v>0.103515625</v>
      </c>
      <c r="IK96" s="548" cm="1">
        <f t="array" ref="IK96">IFERROR(SUM(IK84+IK61)/SUM(IK$84:IK$87+IK$61:IK$64),"0%")</f>
        <v>3.6231884057971016E-2</v>
      </c>
      <c r="IL96" s="548" cm="1">
        <f t="array" ref="IL96">IFERROR(SUM(IL84+IL61)/SUM(IL$84:IL$87+IL$61:IL$64),"0%")</f>
        <v>5.4224464060529637E-2</v>
      </c>
      <c r="IM96" s="548" cm="1">
        <f t="array" ref="IM96">IFERROR(SUM(IM84+IM61)/SUM(IM$84:IM$87+IM$61:IM$64),"0%")</f>
        <v>0.17875647668393782</v>
      </c>
      <c r="IN96" s="548" cm="1">
        <f t="array" ref="IN96">IFERROR(SUM(IN84+IN61)/SUM(IN$84:IN$87+IN$61:IN$64),"0%")</f>
        <v>0.44791666666666669</v>
      </c>
      <c r="IO96" s="548" cm="1">
        <f t="array" ref="IO96">IFERROR(SUM(IO84+IO61)/SUM(IO$84:IO$87+IO$61:IO$64),"0%")</f>
        <v>4.0838852097130243E-2</v>
      </c>
      <c r="IP96" s="548" cm="1">
        <f t="array" ref="IP96">IFERROR(SUM(IP84+IP61)/SUM(IP$84:IP$87+IP$61:IP$64),"0%")</f>
        <v>0.10033444816053512</v>
      </c>
      <c r="IQ96" s="548" cm="1">
        <f t="array" ref="IQ96">IFERROR(SUM(IQ84+IQ61)/SUM(IQ$84:IQ$87+IQ$61:IQ$64),"0%")</f>
        <v>0.36213991769547327</v>
      </c>
      <c r="IR96" s="548" cm="1">
        <f t="array" ref="IR96">IFERROR(SUM(IR84+IR61)/SUM(IR$84:IR$87+IR$61:IR$64),"0%")</f>
        <v>3.7757437070938218E-2</v>
      </c>
      <c r="IS96" s="548" cm="1">
        <f t="array" ref="IS96">IFERROR(SUM(IS84+IS61)/SUM(IS$84:IS$87+IS$61:IS$64),"0%")</f>
        <v>0.11635220125786164</v>
      </c>
      <c r="IT96" s="548" cm="1">
        <f t="array" ref="IT96">IFERROR(SUM(IT84+IT61)/SUM(IT$84:IT$87+IT$61:IT$64),"0%")</f>
        <v>0.19588638589618021</v>
      </c>
      <c r="IU96" s="548" cm="1">
        <f t="array" ref="IU96">IFERROR(SUM(IU84+IU61)/SUM(IU$84:IU$87+IU$61:IU$64),"0%")</f>
        <v>0.33141762452107282</v>
      </c>
      <c r="IV96" s="548" cm="1">
        <f t="array" ref="IV96">IFERROR(SUM(IV84+IV61)/SUM(IV$84:IV$87+IV$61:IV$64),"0%")</f>
        <v>0.11772950245269796</v>
      </c>
      <c r="IW96" s="548" cm="1">
        <f t="array" ref="IW96">IFERROR(SUM(IW84+IW61)/SUM(IW$84:IW$87+IW$61:IW$64),"0%")</f>
        <v>0.15019011406844107</v>
      </c>
      <c r="IX96" s="548" cm="1">
        <f t="array" ref="IX96">IFERROR(SUM(IX84+IX61)/SUM(IX$84:IX$87+IX$61:IX$64),"0%")</f>
        <v>0.20840840840840841</v>
      </c>
      <c r="IY96" s="548" cm="1">
        <f t="array" ref="IY96">IFERROR(SUM(IY84+IY61)/SUM(IY$84:IY$87+IY$61:IY$64),"0%")</f>
        <v>0.15715715715715717</v>
      </c>
      <c r="IZ96" s="548" cm="1">
        <f t="array" ref="IZ96">IFERROR(SUM(IZ84+IZ61)/SUM(IZ$84:IZ$87+IZ$61:IZ$64),"0%")</f>
        <v>0.11694152923538231</v>
      </c>
      <c r="JA96" s="548" cm="1">
        <f t="array" ref="JA96">IFERROR(SUM(JA84+JA61)/SUM(JA$84:JA$87+JA$61:JA$64),"0%")</f>
        <v>0.22779043280182232</v>
      </c>
      <c r="JB96" s="548" cm="1">
        <f t="array" ref="JB96">IFERROR(SUM(JB84+JB61)/SUM(JB$84:JB$87+JB$61:JB$64),"0%")</f>
        <v>0.35745422842197033</v>
      </c>
      <c r="JC96" s="548" cm="1">
        <f t="array" ref="JC96">IFERROR(SUM(JC84+JC61)/SUM(JC$84:JC$87+JC$61:JC$64),"0%")</f>
        <v>0.47783783783783784</v>
      </c>
      <c r="JD96" s="548" cm="1">
        <f t="array" ref="JD96">IFERROR(SUM(JD84+JD61)/SUM(JD$84:JD$87+JD$61:JD$64),"0%")</f>
        <v>0.18652849740932642</v>
      </c>
      <c r="JE96" s="548" cm="1">
        <f t="array" ref="JE96">IFERROR(SUM(JE84+JE61)/SUM(JE$84:JE$87+JE$61:JE$64),"0%")</f>
        <v>7.9401611047180673E-2</v>
      </c>
      <c r="JF96" s="548" cm="1">
        <f t="array" ref="JF96">IFERROR(SUM(JF84+JF61)/SUM(JF$84:JF$87+JF$61:JF$64),"0%")</f>
        <v>2.7745664739884393E-2</v>
      </c>
      <c r="JG96" s="548" cm="1">
        <f t="array" ref="JG96">IFERROR(SUM(JG84+JG61)/SUM(JG$84:JG$87+JG$61:JG$64),"0%")</f>
        <v>2.5757575757575757E-2</v>
      </c>
      <c r="JH96" s="548" cm="1">
        <f t="array" ref="JH96">IFERROR(SUM(JH84+JH61)/SUM(JH$84:JH$87+JH$61:JH$64),"0%")</f>
        <v>0.25766871165644173</v>
      </c>
      <c r="JI96" s="548" cm="1">
        <f t="array" ref="JI96">IFERROR(SUM(JI84+JI61)/SUM(JI$84:JI$87+JI$61:JI$64),"0%")</f>
        <v>4.2168674698795178E-2</v>
      </c>
      <c r="JJ96" s="548" cm="1">
        <f t="array" ref="JJ96">IFERROR(SUM(JJ84+JJ61)/SUM(JJ$84:JJ$87+JJ$61:JJ$64),"0%")</f>
        <v>4.1984732824427481E-2</v>
      </c>
      <c r="JK96" s="548" cm="1">
        <f t="array" ref="JK96">IFERROR(SUM(JK84+JK61)/SUM(JK$84:JK$87+JK$61:JK$64),"0%")</f>
        <v>5.0288540807914263E-2</v>
      </c>
      <c r="JL96" s="548" cm="1">
        <f t="array" ref="JL96">IFERROR(SUM(JL84+JL61)/SUM(JL$84:JL$87+JL$61:JL$64),"0%")</f>
        <v>0.2857142857142857</v>
      </c>
      <c r="JM96" s="548" cm="1">
        <f t="array" ref="JM96">IFERROR(SUM(JM84+JM61)/SUM(JM$84:JM$87+JM$61:JM$64),"0%")</f>
        <v>2.850877192982456E-2</v>
      </c>
      <c r="JN96" s="548" cm="1">
        <f t="array" ref="JN96">IFERROR(SUM(JN84+JN61)/SUM(JN$84:JN$87+JN$61:JN$64),"0%")</f>
        <v>6.5000000000000002E-2</v>
      </c>
      <c r="JO96" s="548" cm="1">
        <f t="array" ref="JO96">IFERROR(SUM(JO84+JO61)/SUM(JO$84:JO$87+JO$61:JO$64),"0%")</f>
        <v>0.16117216117216118</v>
      </c>
      <c r="JP96" s="548" cm="1">
        <f t="array" ref="JP96">IFERROR(SUM(JP84+JP61)/SUM(JP$84:JP$87+JP$61:JP$64),"0%")</f>
        <v>0.39393939393939392</v>
      </c>
      <c r="JQ96" s="548" cm="1">
        <f t="array" ref="JQ96">IFERROR(SUM(JQ84+JQ61)/SUM(JQ$84:JQ$87+JQ$61:JQ$64),"0%")</f>
        <v>0.24479600333055787</v>
      </c>
      <c r="JR96" s="548" cm="1">
        <f t="array" ref="JR96">IFERROR(SUM(JR84+JR61)/SUM(JR$84:JR$87+JR$61:JR$64),"0%")</f>
        <v>4.0730337078651688E-2</v>
      </c>
      <c r="JS96" s="548" cm="1">
        <f t="array" ref="JS96">IFERROR(SUM(JS84+JS61)/SUM(JS$84:JS$87+JS$61:JS$64),"0%")</f>
        <v>2.9576338928856916E-2</v>
      </c>
      <c r="JT96" s="548" cm="1">
        <f t="array" ref="JT96">IFERROR(SUM(JT84+JT61)/SUM(JT$84:JT$87+JT$61:JT$64),"0%")</f>
        <v>3.2051282051282048E-2</v>
      </c>
      <c r="JU96" s="548" cm="1">
        <f t="array" ref="JU96">IFERROR(SUM(JU84+JU61)/SUM(JU$84:JU$87+JU$61:JU$64),"0%")</f>
        <v>5.8823529411764705E-2</v>
      </c>
      <c r="JV96" s="548" cm="1">
        <f t="array" ref="JV96">IFERROR(SUM(JV84+JV61)/SUM(JV$84:JV$87+JV$61:JV$64),"0%")</f>
        <v>0.37931034482758619</v>
      </c>
      <c r="JW96" s="548" cm="1">
        <f t="array" ref="JW96">IFERROR(SUM(JW84+JW61)/SUM(JW$84:JW$87+JW$61:JW$64),"0%")</f>
        <v>0.12922705314009661</v>
      </c>
      <c r="JX96" s="548" cm="1">
        <f t="array" ref="JX96">IFERROR(SUM(JX84+JX61)/SUM(JX$84:JX$87+JX$61:JX$64),"0%")</f>
        <v>5.4335260115606937E-2</v>
      </c>
      <c r="JY96" s="548" cm="1">
        <f t="array" ref="JY96">IFERROR(SUM(JY84+JY61)/SUM(JY$84:JY$87+JY$61:JY$64),"0%")</f>
        <v>7.3431241655540727E-2</v>
      </c>
      <c r="JZ96" s="548" cm="1">
        <f t="array" ref="JZ96">IFERROR(SUM(JZ84+JZ61)/SUM(JZ$84:JZ$87+JZ$61:JZ$64),"0%")</f>
        <v>5.2927927927927929E-2</v>
      </c>
      <c r="KA96" s="548" cm="1">
        <f t="array" ref="KA96">IFERROR(SUM(KA84+KA61)/SUM(KA$84:KA$87+KA$61:KA$64),"0%")</f>
        <v>7.6190476190476197E-2</v>
      </c>
      <c r="KB96" s="548" cm="1">
        <f t="array" ref="KB96">IFERROR(SUM(KB84+KB61)/SUM(KB$84:KB$87+KB$61:KB$64),"0%")</f>
        <v>4.2483660130718956E-2</v>
      </c>
      <c r="KC96" s="548" cm="1">
        <f t="array" ref="KC96">IFERROR(SUM(KC84+KC61)/SUM(KC$84:KC$87+KC$61:KC$64),"0%")</f>
        <v>3.4782608695652174E-2</v>
      </c>
      <c r="KD96" s="548" cm="1">
        <f t="array" ref="KD96">IFERROR(SUM(KD84+KD61)/SUM(KD$84:KD$87+KD$61:KD$64),"0%")</f>
        <v>5.4760423148724334E-2</v>
      </c>
      <c r="KE96" s="548" cm="1">
        <f t="array" ref="KE96">IFERROR(SUM(KE84+KE61)/SUM(KE$84:KE$87+KE$61:KE$64),"0%")</f>
        <v>0.10520361990950226</v>
      </c>
      <c r="KF96" s="548" cm="1">
        <f t="array" ref="KF96">IFERROR(SUM(KF84+KF61)/SUM(KF$84:KF$87+KF$61:KF$64),"0%")</f>
        <v>7.9975201487910721E-2</v>
      </c>
      <c r="KG96" s="548" cm="1">
        <f t="array" ref="KG96">IFERROR(SUM(KG84+KG61)/SUM(KG$84:KG$87+KG$61:KG$64),"0%")</f>
        <v>2.2764227642276424E-2</v>
      </c>
      <c r="KH96" s="548" t="str" cm="1">
        <f t="array" ref="KH96">IFERROR(SUM(KH84+#REF!)/SUM(KH$84:KH$87+#REF!),"0%")</f>
        <v>0%</v>
      </c>
      <c r="KI96" s="548" cm="1">
        <f t="array" ref="KI96">IFERROR(SUM(KI84+KI61)/SUM(KI$84:KI$87+KI$61:KI$64),"0%")</f>
        <v>0.20712694877505569</v>
      </c>
      <c r="KJ96" s="548" cm="1">
        <f t="array" ref="KJ96">IFERROR(SUM(KJ84+KJ61)/SUM(KJ$84:KJ$87+KJ$61:KJ$64),"0%")</f>
        <v>8.7454764776839569E-2</v>
      </c>
      <c r="KK96" s="548" cm="1">
        <f t="array" ref="KK96">IFERROR(SUM(KK84+KK61)/SUM(KK$84:KK$87+KK$61:KK$64),"0%")</f>
        <v>0.1247498332221481</v>
      </c>
      <c r="KL96" s="548" cm="1">
        <f t="array" ref="KL96">IFERROR(SUM(KL84+KL61)/SUM(KL$84:KL$87+KL$61:KL$64),"0%")</f>
        <v>0.14786264891380518</v>
      </c>
      <c r="KM96" s="548" cm="1">
        <f t="array" ref="KM96">IFERROR(SUM(KM84+KM61)/SUM(KM$84:KM$87+KM$61:KM$64),"0%")</f>
        <v>0.19015795868772783</v>
      </c>
      <c r="KN96" s="548" t="str" cm="1">
        <f t="array" ref="KN96">IFERROR(SUM(KN84+KN61)/SUM(KN$84:KN$87+KN$61:KN$64),"0%")</f>
        <v>0%</v>
      </c>
      <c r="KO96" s="548" cm="1">
        <f t="array" ref="KO96">IFERROR(SUM(KO84+KO61)/SUM(KO$84:KO$87+KO$61:KO$64),"0%")</f>
        <v>0.13170498084291188</v>
      </c>
      <c r="KP96" s="548" cm="1">
        <f t="array" ref="KP96">IFERROR(SUM(KP84+KP61)/SUM(KP$84:KP$87+KP$61:KP$64),"0%")</f>
        <v>0.1034920634920635</v>
      </c>
      <c r="KQ96" s="548" cm="1">
        <f t="array" ref="KQ96">IFERROR(SUM(KQ84+KQ61)/SUM(KQ$84:KQ$87+KQ$61:KQ$64),"0%")</f>
        <v>0.1986469864698647</v>
      </c>
      <c r="KR96" s="548" cm="1">
        <f t="array" ref="KR96">IFERROR(SUM(KR84+KR61)/SUM(KR$84:KR$87+KR$61:KR$64),"0%")</f>
        <v>0.55234159779614322</v>
      </c>
      <c r="KS96" s="548" cm="1">
        <f t="array" ref="KS96">IFERROR(SUM(KS84+KS61)/SUM(KS$84:KS$87+KS$61:KS$64),"0%")</f>
        <v>0.46276595744680848</v>
      </c>
      <c r="KT96" s="548" cm="1">
        <f t="array" ref="KT96">IFERROR(SUM(KT84+KT61)/SUM(KT$84:KT$87+KT$61:KT$64),"0%")</f>
        <v>0.66956521739130437</v>
      </c>
      <c r="KU96" s="548" cm="1">
        <f t="array" ref="KU96">IFERROR(SUM(KU84+KU61)/SUM(KU$84:KU$87+KU$61:KU$64),"0%")</f>
        <v>0.63539967373572592</v>
      </c>
      <c r="KV96" s="548" cm="1">
        <f t="array" ref="KV96">IFERROR(SUM(KV84+KV61)/SUM(KV$84:KV$87+KV$61:KV$64),"0%")</f>
        <v>0.71532846715328469</v>
      </c>
      <c r="KW96" s="548" cm="1">
        <f t="array" ref="KW96">IFERROR(SUM(KW84+KW61)/SUM(KW$84:KW$87+KW$61:KW$64),"0%")</f>
        <v>0.7655913978494624</v>
      </c>
      <c r="KX96" s="548" cm="1">
        <f t="array" ref="KX96">IFERROR(SUM(KX84+KX61)/SUM(KX$84:KX$87+KX$61:KX$64),"0%")</f>
        <v>0.25785482123510295</v>
      </c>
      <c r="KY96" s="548" cm="1">
        <f t="array" ref="KY96">IFERROR(SUM(KY84+KY61)/SUM(KY$84:KY$87+KY$61:KY$64),"0%")</f>
        <v>0.15850920520880107</v>
      </c>
      <c r="KZ96" s="548" cm="1">
        <f t="array" ref="KZ96">IFERROR(SUM(KZ84+KZ61)/SUM(KZ$84:KZ$87+KZ$61:KZ$64),"0%")</f>
        <v>0.41549295774647887</v>
      </c>
      <c r="LA96" s="548" cm="1">
        <f t="array" ref="LA96">IFERROR(SUM(LA84+LA61)/SUM(LA$84:LA$87+LA$61:LA$64),"0%")</f>
        <v>0.12525050100200399</v>
      </c>
      <c r="LB96" s="548" cm="1">
        <f t="array" ref="LB96">IFERROR(SUM(LB84+LB61)/SUM(LB$84:LB$87+LB$61:LB$64),"0%")</f>
        <v>0.12613122171945701</v>
      </c>
      <c r="LC96" s="548" cm="1">
        <f t="array" ref="LC96">IFERROR(SUM(LC84+KH61)/SUM(LC$84:LC$87+KH$61:KH$64),"0%")</f>
        <v>7.0588235294117646E-2</v>
      </c>
      <c r="LD96" s="548" cm="1">
        <f t="array" ref="LD96">IFERROR(SUM(LD84+LD61)/SUM(LD$84:LD$87+LD$61:LD$64),"0%")</f>
        <v>0.32035928143712578</v>
      </c>
      <c r="LE96" s="548" cm="1">
        <f t="array" ref="LE96">IFERROR(SUM(LE84+LE61)/SUM(LE$84:LE$87+LE$61:LE$64),"0%")</f>
        <v>0.194275802254987</v>
      </c>
      <c r="LF96" s="548" cm="1">
        <f t="array" ref="LF96">IFERROR(SUM(LF84+LF61)/SUM(LF$84:LF$87+LF$61:LF$64),"0%")</f>
        <v>0.36936936936936937</v>
      </c>
      <c r="LG96" s="548" cm="1">
        <f t="array" ref="LG96">IFERROR(SUM(LG84+LG61)/SUM(LG$84:LG$87+LG$61:LG$64),"0%")</f>
        <v>0.45176252319109461</v>
      </c>
      <c r="LH96" s="548" cm="1">
        <f t="array" ref="LH96">IFERROR(SUM(LH84+LH61)/SUM(LH$84:LH$87+LH$61:LH$64),"0%")</f>
        <v>0.20940438871473355</v>
      </c>
      <c r="LI96" s="548" cm="1">
        <f t="array" ref="LI96">IFERROR(SUM(LI84+LI61)/SUM(LI$84:LI$87+LI$61:LI$64),"0%")</f>
        <v>0.75486381322957197</v>
      </c>
      <c r="LJ96" s="548" cm="1">
        <f t="array" ref="LJ96">IFERROR(SUM(LJ84+LJ61)/SUM(LJ$84:LJ$87+LJ$61:LJ$64),"0%")</f>
        <v>0.6586826347305389</v>
      </c>
      <c r="LK96" s="548" cm="1">
        <f t="array" ref="LK96">IFERROR(SUM(LK84+LK61)/SUM(LK$84:LK$87+LK$61:LK$64),"0%")</f>
        <v>0.86868686868686873</v>
      </c>
      <c r="LL96" s="548" cm="1">
        <f t="array" ref="LL96">IFERROR(SUM(LL84+LL61)/SUM(LL$84:LL$87+LL$61:LL$64),"0%")</f>
        <v>0.87654320987654322</v>
      </c>
      <c r="LM96" s="548" cm="1">
        <f t="array" ref="LM96">IFERROR(SUM(LM84+LM61)/SUM(LM$84:LM$87+LM$61:LM$64),"0%")</f>
        <v>0.84920634920634919</v>
      </c>
      <c r="LN96" s="548" t="str" cm="1">
        <f t="array" ref="LN96">IFERROR(SUM(LN84+LN61)/SUM(LN$84:LN$87+LN$61:LN$64),"0%")</f>
        <v>0%</v>
      </c>
      <c r="LO96" s="548" t="str" cm="1">
        <f t="array" ref="LO96">IFERROR(SUM(LO84+LO61)/SUM(LO$84:LO$87+LO$61:LO$64),"0%")</f>
        <v>0%</v>
      </c>
      <c r="LP96" s="548" cm="1">
        <f t="array" ref="LP96">IFERROR(SUM(LP84+LP61)/SUM(LP$84:LP$87+LP$61:LP$64),"0%")</f>
        <v>0.32818791946308723</v>
      </c>
      <c r="LQ96" s="548" cm="1">
        <f t="array" ref="LQ96">IFERROR(SUM(LQ84+LQ61)/SUM(LQ$84:LQ$87+LQ$61:LQ$64),"0%")</f>
        <v>0.18110236220472442</v>
      </c>
      <c r="LR96" s="548" t="str" cm="1">
        <f t="array" ref="LR96">IFERROR(SUM(LR84+LR61)/SUM(LR$84:LR$87+LR$61:LR$64),"0%")</f>
        <v>0%</v>
      </c>
      <c r="LS96" s="548" cm="1">
        <f t="array" ref="LS96">IFERROR(SUM(LS84+LS61)/SUM(LS$84:LS$87+LS$61:LS$64),"0%")</f>
        <v>0.25997248968363135</v>
      </c>
      <c r="LT96" s="548" cm="1">
        <f t="array" ref="LT96">IFERROR(SUM(LT84+LT61)/SUM(LT$84:LT$87+LT$61:LT$64),"0%")</f>
        <v>0.203125</v>
      </c>
      <c r="LU96" s="548" t="str" cm="1">
        <f t="array" ref="LU96">IFERROR(SUM(LU84+LU61)/SUM(LU$84:LU$87+LU$61:LU$64),"0%")</f>
        <v>0%</v>
      </c>
      <c r="LV96" s="548" t="str" cm="1">
        <f t="array" ref="LV96">IFERROR(SUM(LV84+LV61)/SUM(LV$84:LV$87+LV$61:LV$64),"0%")</f>
        <v>0%</v>
      </c>
      <c r="LW96" s="548" cm="1">
        <f t="array" ref="LW96">IFERROR(SUM(LW84+LW61)/SUM(LW$84:LW$87+LW$61:LW$64),"0%")</f>
        <v>0.42941492216854538</v>
      </c>
      <c r="LX96" s="548" cm="1">
        <f t="array" ref="LX96">IFERROR(SUM(LX84+LX61)/SUM(LX$84:LX$87+LX$61:LX$64),"0%")</f>
        <v>0.40177580466148721</v>
      </c>
      <c r="LY96" s="572" cm="1">
        <f t="array" ref="LY96">IFERROR(SUM(LY84+LY61)/SUM(LY$84:LY$87+LY$61:LY$64),"0%")</f>
        <v>0.80172413793103448</v>
      </c>
      <c r="LZ96" s="577"/>
      <c r="MA96" s="577"/>
      <c r="MB96" s="577"/>
      <c r="MC96" s="577"/>
      <c r="MD96" s="577"/>
      <c r="ME96" s="577"/>
      <c r="MF96" s="577"/>
      <c r="MG96" s="577"/>
      <c r="MH96" s="577"/>
      <c r="MI96" s="577"/>
      <c r="MJ96" s="577"/>
      <c r="MK96" s="577"/>
      <c r="ML96" s="577"/>
      <c r="MM96" s="577"/>
      <c r="MN96" s="577"/>
      <c r="MO96" s="577"/>
      <c r="MP96" s="577"/>
      <c r="MQ96" s="577"/>
      <c r="MR96" s="577"/>
      <c r="MS96" s="577"/>
      <c r="MT96" s="577"/>
      <c r="MU96" s="577"/>
      <c r="MV96" s="577"/>
      <c r="MW96" s="577"/>
      <c r="MX96" s="577"/>
      <c r="MY96" s="577"/>
      <c r="MZ96" s="577"/>
      <c r="NA96" s="577"/>
    </row>
    <row r="97" spans="1:16384" s="61" customFormat="1" ht="12.75">
      <c r="A97" s="550" t="s">
        <v>185</v>
      </c>
      <c r="B97" s="545" cm="1">
        <f t="array" ref="B97">SUM(B85+B62)/SUM(B$84:B$87+B$61:B$64)</f>
        <v>0</v>
      </c>
      <c r="C97" s="545" cm="1">
        <f t="array" ref="C97">SUM(C85+C62)/SUM(C$84:C$87+C$61:C$64)</f>
        <v>0.72388059701492535</v>
      </c>
      <c r="D97" s="545" cm="1">
        <f t="array" ref="D97">SUM(D85+D62)/SUM(D$84:D$87+D$61:D$64)</f>
        <v>0.9050279329608939</v>
      </c>
      <c r="E97" s="545" cm="1">
        <f t="array" ref="E97">SUM(E85+E62)/SUM(E$84:E$87+E$61:E$64)</f>
        <v>0.87318840579710144</v>
      </c>
      <c r="F97" s="545" cm="1">
        <f t="array" ref="F97">SUM(F85+F62)/SUM(F$84:F$87+F$61:F$64)</f>
        <v>0.47803617571059431</v>
      </c>
      <c r="G97" s="545" cm="1">
        <f t="array" ref="G97">SUM(G85+G62)/SUM(G$84:G$87+G$61:G$64)</f>
        <v>0.12389380530973451</v>
      </c>
      <c r="H97" s="545" cm="1">
        <f t="array" ref="H97">SUM(H85+H62)/SUM(H$84:H$87+H$61:H$64)</f>
        <v>0</v>
      </c>
      <c r="I97" s="545" cm="1">
        <f t="array" ref="I97">SUM(I85+I62)/SUM(I$84:I$87+I$61:I$64)</f>
        <v>0</v>
      </c>
      <c r="J97" s="545" cm="1">
        <f t="array" ref="J97">SUM(J85+J62)/SUM(J$84:J$87+J$61:J$64)</f>
        <v>0</v>
      </c>
      <c r="K97" s="545" cm="1">
        <f t="array" ref="K97">IFERROR(SUM(K85+K62)/SUM(K$84:K$87+K$61:K$64),"0%")</f>
        <v>0.55946398659966501</v>
      </c>
      <c r="L97" s="545" cm="1">
        <f t="array" ref="L97">IFERROR(SUM(L85+L62)/SUM(L$84:L$87+L$61:L$64),"0%")</f>
        <v>0.27331189710610931</v>
      </c>
      <c r="M97" s="545" cm="1">
        <f t="array" ref="M97">IFERROR(SUM(M85+M62)/SUM(M$84:M$87+M$61:M$64),"0%")</f>
        <v>0.86379928315412191</v>
      </c>
      <c r="N97" s="545" cm="1">
        <f t="array" ref="N97">IFERROR(SUM(N85+N62)/SUM(N$84:N$87+N$61:N$64),"0%")</f>
        <v>0.55140186915887845</v>
      </c>
      <c r="O97" s="545" cm="1">
        <f t="array" ref="O97">IFERROR(SUM(O85+O62)/SUM(O$84:O$87+O$61:O$64),"0%")</f>
        <v>0</v>
      </c>
      <c r="P97" s="545" cm="1">
        <f t="array" ref="P97">IFERROR(SUM(P85+P62)/SUM(P$84:P$87+P$61:P$64),"0%")</f>
        <v>0</v>
      </c>
      <c r="Q97" s="545" cm="1">
        <f t="array" ref="Q97">IFERROR(SUM(Q85+Q62)/SUM(Q$84:Q$87+Q$61:Q$64),"0%")</f>
        <v>0</v>
      </c>
      <c r="R97" s="545" cm="1">
        <f t="array" ref="R97">IFERROR(SUM(R85+R62)/SUM(R$84:R$87+R$61:R$64),"0%")</f>
        <v>0</v>
      </c>
      <c r="S97" s="545" cm="1">
        <f t="array" ref="S97">IFERROR(SUM(S85+S62)/SUM(S$84:S$87+S$61:S$64),"0%")</f>
        <v>0.71761658031088082</v>
      </c>
      <c r="T97" s="545" cm="1">
        <f t="array" ref="T97">IFERROR(SUM(T85+T62)/SUM(T$84:T$87+T$61:T$64),"0%")</f>
        <v>0.68992248062015504</v>
      </c>
      <c r="U97" s="545" cm="1">
        <f t="array" ref="U97">IFERROR(SUM(U85+U62)/SUM(U$84:U$87+U$61:U$64),"0%")</f>
        <v>0.37962962962962965</v>
      </c>
      <c r="V97" s="545" cm="1">
        <f t="array" ref="V97">IFERROR(SUM(V85+V62)/SUM(V$84:V$87+V$61:V$64),"0%")</f>
        <v>3.787878787878788E-2</v>
      </c>
      <c r="W97" s="545" cm="1">
        <f t="array" ref="W97">IFERROR(SUM(W85+W62)/SUM(W$84:W$87+W$61:W$64),"0%")</f>
        <v>0</v>
      </c>
      <c r="X97" s="545" cm="1">
        <f t="array" ref="X97">IFERROR(SUM(X85+X62)/SUM(X$84:X$87+X$61:X$64),"0%")</f>
        <v>0.68799999999999994</v>
      </c>
      <c r="Y97" s="545" cm="1">
        <f t="array" ref="Y97">IFERROR(SUM(Y85+Y62)/SUM(Y$84:Y$87+Y$61:Y$64),"0%")</f>
        <v>0.36842105263157893</v>
      </c>
      <c r="Z97" s="545" cm="1">
        <f t="array" ref="Z97">IFERROR(SUM(Z85+Z62)/SUM(Z$84:Z$87+Z$61:Z$64),"0%")</f>
        <v>0.57401812688821752</v>
      </c>
      <c r="AA97" s="545" cm="1">
        <f t="array" ref="AA97">IFERROR(SUM(AA85+AA62)/SUM(AA$84:AA$87+AA$61:AA$64),"0%")</f>
        <v>0.63293650793650791</v>
      </c>
      <c r="AB97" s="545" cm="1">
        <f t="array" ref="AB97">IFERROR(SUM(AB85+AB62)/SUM(AB$84:AB$87+AB$61:AB$64),"0%")</f>
        <v>0</v>
      </c>
      <c r="AC97" s="545" cm="1">
        <f t="array" ref="AC97">IFERROR(SUM(AC85+AC62)/SUM(AC$84:AC$87+AC$61:AC$64),"0%")</f>
        <v>0</v>
      </c>
      <c r="AD97" s="545" cm="1">
        <f t="array" ref="AD97">IFERROR(SUM(AD85+AD62)/SUM(AD$84:AD$87+AD$61:AD$64),"0%")</f>
        <v>0</v>
      </c>
      <c r="AE97" s="545" cm="1">
        <f t="array" ref="AE97">IFERROR(SUM(AE85+AE62)/SUM(AE$84:AE$87+AE$61:AE$64),"0%")</f>
        <v>0.82383419689119175</v>
      </c>
      <c r="AF97" s="545" cm="1">
        <f t="array" ref="AF97">IFERROR(SUM(AF85+AF62)/SUM(AF$84:AF$87+AF$61:AF$64),"0%")</f>
        <v>0.91219512195121955</v>
      </c>
      <c r="AG97" s="545" cm="1">
        <f t="array" ref="AG97">IFERROR(SUM(AG85+AG62)/SUM(AG$84:AG$87+AG$61:AG$64),"0%")</f>
        <v>0.57534246575342463</v>
      </c>
      <c r="AH97" s="545" cm="1">
        <f t="array" ref="AH97">IFERROR(SUM(AH85+AH62)/SUM(AH$84:AH$87+AH$61:AH$64),"0%")</f>
        <v>0</v>
      </c>
      <c r="AI97" s="545" cm="1">
        <f t="array" ref="AI97">IFERROR(SUM(AI85+AI62)/SUM(AI$84:AI$87+AI$61:AI$64),"0%")</f>
        <v>0</v>
      </c>
      <c r="AJ97" s="545" cm="1">
        <f t="array" ref="AJ97">IFERROR(SUM(AJ85+AJ62)/SUM(AJ$84:AJ$87+AJ$61:AJ$64),"0%")</f>
        <v>0</v>
      </c>
      <c r="AK97" s="545" cm="1">
        <f t="array" ref="AK97">IFERROR(SUM(AK85+AK62)/SUM(AK$84:AK$87+AK$61:AK$64),"0%")</f>
        <v>0</v>
      </c>
      <c r="AL97" s="545" cm="1">
        <f t="array" ref="AL97">IFERROR(SUM(AL85+AL62)/SUM(AL$84:AL$87+AL$61:AL$64),"0%")</f>
        <v>0.22695035460992907</v>
      </c>
      <c r="AM97" s="545" cm="1">
        <f t="array" ref="AM97">IFERROR(SUM(AM85+AM62)/SUM(AM$84:AM$87+AM$61:AM$64),"0%")</f>
        <v>0</v>
      </c>
      <c r="AN97" s="545" cm="1">
        <f t="array" ref="AN97">IFERROR(SUM(AN85+AN62)/SUM(AN$84:AN$87+AN$61:AN$64),"0%")</f>
        <v>0.7766497461928934</v>
      </c>
      <c r="AO97" s="545" cm="1">
        <f t="array" ref="AO97">IFERROR(SUM(AO85+AO62)/SUM(AO$84:AO$87+AO$61:AO$64),"0%")</f>
        <v>0.8383371824480369</v>
      </c>
      <c r="AP97" s="545" cm="1">
        <f t="array" ref="AP97">IFERROR(SUM(AP85+AP62)/SUM(AP$84:AP$87+AP$61:AP$64),"0%")</f>
        <v>0</v>
      </c>
      <c r="AQ97" s="545" cm="1">
        <f t="array" ref="AQ97">IFERROR(SUM(AQ85+AQ62)/SUM(AQ$84:AQ$87+AQ$61:AQ$64),"0%")</f>
        <v>0</v>
      </c>
      <c r="AR97" s="545" cm="1">
        <f t="array" ref="AR97">IFERROR(SUM(AR85+AR62)/SUM(AR$84:AR$87+AR$61:AR$64),"0%")</f>
        <v>0</v>
      </c>
      <c r="AS97" s="545" cm="1">
        <f t="array" ref="AS97">IFERROR(SUM(AS85+AS62)/SUM(AS$84:AS$87+AS$61:AS$64),"0%")</f>
        <v>0</v>
      </c>
      <c r="AT97" s="545" cm="1">
        <f t="array" ref="AT97">IFERROR(SUM(AT85+AT62)/SUM(AT$84:AT$87+AT$61:AT$64),"0%")</f>
        <v>0.60504201680672265</v>
      </c>
      <c r="AU97" s="545" cm="1">
        <f t="array" ref="AU97">IFERROR(SUM(AU85+AU62)/SUM(AU$84:AU$87+AU$61:AU$64),"0%")</f>
        <v>0.23736263736263735</v>
      </c>
      <c r="AV97" s="545" cm="1">
        <f t="array" ref="AV97">IFERROR(SUM(AV85+AV62)/SUM(AV$84:AV$87+AV$61:AV$64),"0%")</f>
        <v>0</v>
      </c>
      <c r="AW97" s="545" cm="1">
        <f t="array" ref="AW97">IFERROR(SUM(AW85+AW62)/SUM(AW$84:AW$87+AW$61:AW$64),"0%")</f>
        <v>0</v>
      </c>
      <c r="AX97" s="545" cm="1">
        <f t="array" ref="AX97">IFERROR(SUM(AX85+AX62)/SUM(AX$84:AX$87+AX$61:AX$64),"0%")</f>
        <v>0</v>
      </c>
      <c r="AY97" s="545" cm="1">
        <f t="array" ref="AY97">IFERROR(SUM(AY85+AY62)/SUM(AY$84:AY$87+AY$61:AY$64),"0%")</f>
        <v>0</v>
      </c>
      <c r="AZ97" s="545" cm="1">
        <f t="array" ref="AZ97">IFERROR(SUM(AZ85+AZ62)/SUM(AZ$84:AZ$87+AZ$61:AZ$64),"0%")</f>
        <v>0</v>
      </c>
      <c r="BA97" s="545" cm="1">
        <f t="array" ref="BA97">IFERROR(SUM(BA85+BA62)/SUM(BA$84:BA$87+BA$61:BA$64),"0%")</f>
        <v>0.69429347826086951</v>
      </c>
      <c r="BB97" s="545" cm="1">
        <f t="array" ref="BB97">IFERROR(SUM(BB85+BB62)/SUM(BB$84:BB$87+BB$61:BB$64),"0%")</f>
        <v>0.83333333333333337</v>
      </c>
      <c r="BC97" s="545" cm="1">
        <f t="array" ref="BC97">IFERROR(SUM(BC85+BC62)/SUM(BC$84:BC$87+BC$61:BC$64),"0%")</f>
        <v>0.79</v>
      </c>
      <c r="BD97" s="545" cm="1">
        <f t="array" ref="BD97">IFERROR(SUM(BD85+BD62)/SUM(BD$84:BD$87+BD$61:BD$64),"0%")</f>
        <v>0.37823834196891193</v>
      </c>
      <c r="BE97" s="545" cm="1">
        <f t="array" ref="BE97">IFERROR(SUM(BE85+BE62)/SUM(BE$84:BE$87+BE$61:BE$64),"0%")</f>
        <v>0</v>
      </c>
      <c r="BF97" s="545" cm="1">
        <f t="array" ref="BF97">IFERROR(SUM(BF85+BF62)/SUM(BF$84:BF$87+BF$61:BF$64),"0%")</f>
        <v>0</v>
      </c>
      <c r="BG97" s="545" cm="1">
        <f t="array" ref="BG97">IFERROR(SUM(BG85+BG62)/SUM(BG$84:BG$87+BG$61:BG$64),"0%")</f>
        <v>0</v>
      </c>
      <c r="BH97" s="545" cm="1">
        <f t="array" ref="BH97">IFERROR(SUM(BH85+BH62)/SUM(BH$84:BH$87+BH$61:BH$64),"0%")</f>
        <v>0</v>
      </c>
      <c r="BI97" s="545" cm="1">
        <f t="array" ref="BI97">IFERROR(SUM(BI85+BI62)/SUM(BI$84:BI$87+BI$61:BI$64),"0%")</f>
        <v>0.54948805460750849</v>
      </c>
      <c r="BJ97" s="545" cm="1">
        <f t="array" ref="BJ97">IFERROR(SUM(BJ85+BJ62)/SUM(BJ$84:BJ$87+BJ$61:BJ$64),"0%")</f>
        <v>0.65517241379310343</v>
      </c>
      <c r="BK97" s="545" cm="1">
        <f t="array" ref="BK97">IFERROR(SUM(BK85+BK62)/SUM(BK$84:BK$87+BK$61:BK$64),"0%")</f>
        <v>0.60857142857142854</v>
      </c>
      <c r="BL97" s="545" cm="1">
        <f t="array" ref="BL97">IFERROR(SUM(BL85+BL62)/SUM(BL$84:BL$87+BL$61:BL$64),"0%")</f>
        <v>0</v>
      </c>
      <c r="BM97" s="545" cm="1">
        <f t="array" ref="BM97">IFERROR(SUM(BM85+BM62)/SUM(BM$84:BM$87+BM$61:BM$64),"0%")</f>
        <v>0</v>
      </c>
      <c r="BN97" s="545" cm="1">
        <f t="array" ref="BN97">IFERROR(SUM(BN85+BN62)/SUM(BN$84:BN$87+BN$61:BN$64),"0%")</f>
        <v>0</v>
      </c>
      <c r="BO97" s="545" cm="1">
        <f t="array" ref="BO97">IFERROR(SUM(BO85+BO62)/SUM(BO$84:BO$87+BO$61:BO$64),"0%")</f>
        <v>0</v>
      </c>
      <c r="BP97" s="545" cm="1">
        <f t="array" ref="BP97">IFERROR(SUM(BP85+BP62)/SUM(BP$84:BP$87+BP$61:BP$64),"0%")</f>
        <v>0</v>
      </c>
      <c r="BQ97" s="545" cm="1">
        <f t="array" ref="BQ97">IFERROR(SUM(BQ85+BQ62)/SUM(BQ$84:BQ$87+BQ$61:BQ$64),"0%")</f>
        <v>0</v>
      </c>
      <c r="BR97" s="545" cm="1">
        <f t="array" ref="BR97">IFERROR(SUM(BR85+BR62)/SUM(BR$84:BR$87+BR$61:BR$64),"0%")</f>
        <v>0</v>
      </c>
      <c r="BS97" s="545" cm="1">
        <f t="array" ref="BS97">IFERROR(SUM(BS85+BS62)/SUM(BS$84:BS$87+BS$61:BS$64),"0%")</f>
        <v>0</v>
      </c>
      <c r="BT97" s="545" cm="1">
        <f t="array" ref="BT97">IFERROR(SUM(BT85+BT62)/SUM(BT$84:BT$87+BT$61:BT$64),"0%")</f>
        <v>0</v>
      </c>
      <c r="BU97" s="545" cm="1">
        <f t="array" ref="BU97">IFERROR(SUM(BU85+BU62)/SUM(BU$84:BU$87+BU$61:BU$64),"0%")</f>
        <v>0</v>
      </c>
      <c r="BV97" s="545" cm="1">
        <f t="array" ref="BV97">IFERROR(SUM(BV85+BV62)/SUM(BV$84:BV$87+BV$61:BV$64),"0%")</f>
        <v>0</v>
      </c>
      <c r="BW97" s="545" cm="1">
        <f t="array" ref="BW97">IFERROR(SUM(BW85+BW62)/SUM(BW$84:BW$87+BW$61:BW$64),"0%")</f>
        <v>0</v>
      </c>
      <c r="BX97" s="545" cm="1">
        <f t="array" ref="BX97">IFERROR(SUM(BX85+BX62)/SUM(BX$84:BX$87+BX$61:BX$64),"0%")</f>
        <v>0.8689320388349514</v>
      </c>
      <c r="BY97" s="545" cm="1">
        <f t="array" ref="BY97">IFERROR(SUM(BY85+BY62)/SUM(BY$84:BY$87+BY$61:BY$64),"0%")</f>
        <v>0.8941605839416058</v>
      </c>
      <c r="BZ97" s="545" cm="1">
        <f t="array" ref="BZ97">IFERROR(SUM(BZ85+BZ62)/SUM(BZ$84:BZ$87+BZ$61:BZ$64),"0%")</f>
        <v>0.9673202614379085</v>
      </c>
      <c r="CA97" s="545" cm="1">
        <f t="array" ref="CA97">IFERROR(SUM(CA85+CA62)/SUM(CA$84:CA$87+CA$61:CA$64),"0%")</f>
        <v>0.86010362694300513</v>
      </c>
      <c r="CB97" s="545" cm="1">
        <f t="array" ref="CB97">IFERROR(SUM(CB85+CB62)/SUM(CB$84:CB$87+CB$61:CB$64),"0%")</f>
        <v>0.88888888888888884</v>
      </c>
      <c r="CC97" s="545" cm="1">
        <f t="array" ref="CC97">IFERROR(SUM(CC85+CC62)/SUM(CC$84:CC$87+CC$61:CC$64),"0%")</f>
        <v>0.87454764776839566</v>
      </c>
      <c r="CD97" s="545" cm="1">
        <f t="array" ref="CD97">IFERROR(SUM(CD85+CD62)/SUM(CD$84:CD$87+CD$61:CD$64),"0%")</f>
        <v>0.56806282722513091</v>
      </c>
      <c r="CE97" s="545" cm="1">
        <f t="array" ref="CE97">IFERROR(SUM(CE85+CE62)/SUM(CE$84:CE$87+CE$61:CE$64),"0%")</f>
        <v>0.71739130434782605</v>
      </c>
      <c r="CF97" s="545" cm="1">
        <f t="array" ref="CF97">IFERROR(SUM(CF85+CF62)/SUM(CF$84:CF$87+CF$61:CF$64),"0%")</f>
        <v>0</v>
      </c>
      <c r="CG97" s="545" cm="1">
        <f t="array" ref="CG97">IFERROR(SUM(CG85+CG62)/SUM(CG$84:CG$87+CG$61:CG$64),"0%")</f>
        <v>0.12830188679245283</v>
      </c>
      <c r="CH97" s="545" cm="1">
        <f t="array" ref="CH97">IFERROR(SUM(CH85+CH62)/SUM(CH$84:CH$87+CH$61:CH$64),"0%")</f>
        <v>0</v>
      </c>
      <c r="CI97" s="545" cm="1">
        <f t="array" ref="CI97">IFERROR(SUM(CI85+CI62)/SUM(CI$84:CI$87+CI$61:CI$64),"0%")</f>
        <v>0.45070422535211269</v>
      </c>
      <c r="CJ97" s="545" cm="1">
        <f t="array" ref="CJ97">IFERROR(SUM(CJ85+CJ62)/SUM(CJ$84:CJ$87+CJ$61:CJ$64),"0%")</f>
        <v>0.72884615384615381</v>
      </c>
      <c r="CK97" s="545" cm="1">
        <f t="array" ref="CK97">IFERROR(SUM(CK85+CK62)/SUM(CK$84:CK$87+CK$61:CK$64),"0%")</f>
        <v>0.10918114143920596</v>
      </c>
      <c r="CL97" s="545" cm="1">
        <f t="array" ref="CL97">IFERROR(SUM(CL85+CL62)/SUM(CL$84:CL$87+CL$61:CL$64),"0%")</f>
        <v>0</v>
      </c>
      <c r="CM97" s="545" cm="1">
        <f t="array" ref="CM97">IFERROR(SUM(CM85+CM62)/SUM(CM$84:CM$87+CM$61:CM$64),"0%")</f>
        <v>0</v>
      </c>
      <c r="CN97" s="545" cm="1">
        <f t="array" ref="CN97">IFERROR(SUM(CN85+CN62)/SUM(CN$84:CN$87+CN$61:CN$64),"0%")</f>
        <v>0</v>
      </c>
      <c r="CO97" s="545" cm="1">
        <f t="array" ref="CO97">IFERROR(SUM(CO85+CO62)/SUM(CO$84:CO$87+CO$61:CO$64),"0%")</f>
        <v>0</v>
      </c>
      <c r="CP97" s="545" cm="1">
        <f t="array" ref="CP97">IFERROR(SUM(CP85+CP62)/SUM(CP$84:CP$87+CP$61:CP$64),"0%")</f>
        <v>0</v>
      </c>
      <c r="CQ97" s="545" cm="1">
        <f t="array" ref="CQ97">IFERROR(SUM(CQ85+CQ62)/SUM(CQ$84:CQ$87+CQ$61:CQ$64),"0%")</f>
        <v>0.16507936507936508</v>
      </c>
      <c r="CR97" s="545" cm="1">
        <f t="array" ref="CR97">IFERROR(SUM(CR85+CR62)/SUM(CR$84:CR$87+CR$61:CR$64),"0%")</f>
        <v>0.62893081761006286</v>
      </c>
      <c r="CS97" s="545" cm="1">
        <f t="array" ref="CS97">IFERROR(SUM(CS85+CS62)/SUM(CS$84:CS$87+CS$61:CS$64),"0%")</f>
        <v>0.83152173913043481</v>
      </c>
      <c r="CT97" s="545" cm="1">
        <f t="array" ref="CT97">IFERROR(SUM(CT85+CT62)/SUM(CT$84:CT$87+CT$61:CT$64),"0%")</f>
        <v>0</v>
      </c>
      <c r="CU97" s="545" cm="1">
        <f t="array" ref="CU97">IFERROR(SUM(CU85+CU62)/SUM(CU$84:CU$87+CU$61:CU$64),"0%")</f>
        <v>0</v>
      </c>
      <c r="CV97" s="545" t="str" cm="1">
        <f t="array" ref="CV97">IFERROR(SUM(CV85+CV62)/SUM(CV$84:CV$87+CV$61:CV$64),"0%")</f>
        <v>0%</v>
      </c>
      <c r="CW97" s="545" cm="1">
        <f t="array" ref="CW97">IFERROR(SUM(CW85+CW62)/SUM(CW$84:CW$87+CW$61:CW$64),"0%")</f>
        <v>0.45419847328244273</v>
      </c>
      <c r="CX97" s="545" cm="1">
        <f t="array" ref="CX97">IFERROR(SUM(CX85+CX62)/SUM(CX$84:CX$87+CX$61:CX$64),"0%")</f>
        <v>0.90804597701149425</v>
      </c>
      <c r="CY97" s="545" cm="1">
        <f t="array" ref="CY97">IFERROR(SUM(CY85+CY62)/SUM(CY$84:CY$87+CY$61:CY$64),"0%")</f>
        <v>0.63940520446096649</v>
      </c>
      <c r="CZ97" s="545" cm="1">
        <f t="array" ref="CZ97">IFERROR(SUM(CZ85+CZ62)/SUM(CZ$84:CZ$87+CZ$61:CZ$64),"0%")</f>
        <v>0.9345335515548282</v>
      </c>
      <c r="DA97" s="545" cm="1">
        <f t="array" ref="DA97">IFERROR(SUM(DA85+DA62)/SUM(DA$84:DA$87+DA$61:DA$64),"0%")</f>
        <v>0.9642857142857143</v>
      </c>
      <c r="DB97" s="545" cm="1">
        <f t="array" ref="DB97">IFERROR(SUM(DB85+DB62)/SUM(DB$84:DB$87+DB$61:DB$64),"0%")</f>
        <v>3.7037037037037035E-2</v>
      </c>
      <c r="DC97" s="545" cm="1">
        <f t="array" ref="DC97">IFERROR(SUM(DC85+DC62)/SUM(DC$84:DC$87+DC$61:DC$64),"0%")</f>
        <v>0</v>
      </c>
      <c r="DD97" s="545" cm="1">
        <f t="array" ref="DD97">IFERROR(SUM(DD85+DD62)/SUM(DD$84:DD$87+DD$61:DD$64),"0%")</f>
        <v>0</v>
      </c>
      <c r="DE97" s="545" cm="1">
        <f t="array" ref="DE97">IFERROR(SUM(DE85+DE62)/SUM(DE$84:DE$87+DE$61:DE$64),"0%")</f>
        <v>0.8318840579710145</v>
      </c>
      <c r="DF97" s="545" cm="1">
        <f t="array" ref="DF97">IFERROR(SUM(DF85+DF62)/SUM(DF$84:DF$87+DF$61:DF$64),"0%")</f>
        <v>0.92365456821026282</v>
      </c>
      <c r="DG97" s="545" cm="1">
        <f t="array" ref="DG97">IFERROR(SUM(DG85+DG62)/SUM(DG$84:DG$87+DG$61:DG$64),"0%")</f>
        <v>0.90901432181971353</v>
      </c>
      <c r="DH97" s="545" cm="1">
        <f t="array" ref="DH97">IFERROR(SUM(DH85+DH62)/SUM(DH$84:DH$87+DH$61:DH$64),"0%")</f>
        <v>0</v>
      </c>
      <c r="DI97" s="545" cm="1">
        <f t="array" ref="DI97">IFERROR(SUM(DI85+DI62)/SUM(DI$84:DI$87+DI$61:DI$64),"0%")</f>
        <v>0</v>
      </c>
      <c r="DJ97" s="545" cm="1">
        <f t="array" ref="DJ97">IFERROR(SUM(DJ85+DJ62)/SUM(DJ$84:DJ$87+DJ$61:DJ$64),"0%")</f>
        <v>1.9230769230769232E-2</v>
      </c>
      <c r="DK97" s="545" cm="1">
        <f t="array" ref="DK97">IFERROR(SUM(DK85+DK62)/SUM(DK$84:DK$87+DK$61:DK$64),"0%")</f>
        <v>0</v>
      </c>
      <c r="DL97" s="545" cm="1">
        <f t="array" ref="DL97">IFERROR(SUM(DL85+DL62)/SUM(DL$84:DL$87+DL$61:DL$64),"0%")</f>
        <v>0</v>
      </c>
      <c r="DM97" s="545" cm="1">
        <f t="array" ref="DM97">IFERROR(SUM(DM85+DM62)/SUM(DM$84:DM$87+DM$61:DM$64),"0%")</f>
        <v>0.33333333333333331</v>
      </c>
      <c r="DN97" s="545" cm="1">
        <f t="array" ref="DN97">IFERROR(SUM(DN85+DN62)/SUM(DN$84:DN$87+DN$61:DN$64),"0%")</f>
        <v>0.7773972602739726</v>
      </c>
      <c r="DO97" s="545" cm="1">
        <f t="array" ref="DO97">IFERROR(SUM(DO85+DO62)/SUM(DO$84:DO$87+DO$61:DO$64),"0%")</f>
        <v>0</v>
      </c>
      <c r="DP97" s="545" cm="1">
        <f t="array" ref="DP97">IFERROR(SUM(DP85+DP62)/SUM(DP$84:DP$87+DP$61:DP$64),"0%")</f>
        <v>0</v>
      </c>
      <c r="DQ97" s="545" cm="1">
        <f t="array" ref="DQ97">IFERROR(SUM(DQ85+DQ62)/SUM(DQ$84:DQ$87+DQ$61:DQ$64),"0%")</f>
        <v>0</v>
      </c>
      <c r="DR97" s="545" cm="1">
        <f t="array" ref="DR97">IFERROR(SUM(DR85+DR62)/SUM(DR$84:DR$87+DR$61:DR$64),"0%")</f>
        <v>0</v>
      </c>
      <c r="DS97" s="545" cm="1">
        <f t="array" ref="DS97">IFERROR(SUM(DS85+DS62)/SUM(DS$84:DS$87+DS$61:DS$64),"0%")</f>
        <v>0.84192439862542956</v>
      </c>
      <c r="DT97" s="545" cm="1">
        <f t="array" ref="DT97">IFERROR(SUM(DT85+DT62)/SUM(DT$84:DT$87+DT$61:DT$64),"0%")</f>
        <v>0.49196141479099681</v>
      </c>
      <c r="DU97" s="545" cm="1">
        <f t="array" ref="DU97">IFERROR(SUM(DU85+DU62)/SUM(DU$84:DU$87+DU$61:DU$64),"0%")</f>
        <v>6.0975609756097563E-3</v>
      </c>
      <c r="DV97" s="545" cm="1">
        <f t="array" ref="DV97">IFERROR(SUM(DV85+DV62)/SUM(DV$84:DV$87+DV$61:DV$64),"0%")</f>
        <v>0</v>
      </c>
      <c r="DW97" s="545" cm="1">
        <f t="array" ref="DW97">IFERROR(SUM(DW85+DW62)/SUM(DW$84:DW$87+DW$61:DW$64),"0%")</f>
        <v>0.3531746031746032</v>
      </c>
      <c r="DX97" s="545" cm="1">
        <f t="array" ref="DX97">IFERROR(SUM(DX85+DX62)/SUM(DX$84:DX$87+DX$61:DX$64),"0%")</f>
        <v>0</v>
      </c>
      <c r="DY97" s="545" cm="1">
        <f t="array" ref="DY97">IFERROR(SUM(DY85+DY62)/SUM(DY$84:DY$87+DY$61:DY$64),"0%")</f>
        <v>0</v>
      </c>
      <c r="DZ97" s="545" cm="1">
        <f t="array" ref="DZ97">IFERROR(SUM(DZ85+DZ62)/SUM(DZ$84:DZ$87+DZ$61:DZ$64),"0%")</f>
        <v>0</v>
      </c>
      <c r="EA97" s="545" cm="1">
        <f t="array" ref="EA97">IFERROR(SUM(EA85+EA62)/SUM(EA$84:EA$87+EA$61:EA$64),"0%")</f>
        <v>0.5955056179775281</v>
      </c>
      <c r="EB97" s="545" cm="1">
        <f t="array" ref="EB97">IFERROR(SUM(EB85+EB62)/SUM(EB$84:EB$87+EB$61:EB$64),"0%")</f>
        <v>0.85641025641025637</v>
      </c>
      <c r="EC97" s="545" cm="1">
        <f t="array" ref="EC97">IFERROR(SUM(EC85+EC62)/SUM(EC$84:EC$87+EC$61:EC$64),"0%")</f>
        <v>0.4140127388535032</v>
      </c>
      <c r="ED97" s="545" cm="1">
        <f t="array" ref="ED97">IFERROR(SUM(ED85+ED62)/SUM(ED$84:ED$87+ED$61:ED$64),"0%")</f>
        <v>0</v>
      </c>
      <c r="EE97" s="545" t="str" cm="1">
        <f t="array" ref="EE97">IFERROR(SUM(EE85+EE62)/SUM(EE$84:EE$87+EE$61:EE$64),"0%")</f>
        <v>0%</v>
      </c>
      <c r="EF97" s="545" cm="1">
        <f t="array" ref="EF97">IFERROR(SUM(EF85+EF62)/SUM(EF$84:EF$87+EF$61:EF$64),"0%")</f>
        <v>0</v>
      </c>
      <c r="EG97" s="545" cm="1">
        <f t="array" ref="EG97">IFERROR(SUM(EG85+EG62)/SUM(EG$84:EG$87+EG$61:EG$64),"0%")</f>
        <v>0.18316831683168316</v>
      </c>
      <c r="EH97" s="545" cm="1">
        <f t="array" ref="EH97">IFERROR(SUM(EH85+EH62)/SUM(EH$84:EH$87+EH$61:EH$64),"0%")</f>
        <v>0.10397553516819572</v>
      </c>
      <c r="EI97" s="545" cm="1">
        <f t="array" ref="EI97">IFERROR(SUM(EI85+EI62)/SUM(EI$84:EI$87+EI$61:EI$64),"0%")</f>
        <v>0.77701934015927188</v>
      </c>
      <c r="EJ97" s="545" cm="1">
        <f t="array" ref="EJ97">IFERROR(SUM(EJ85+EJ62)/SUM(EJ$84:EJ$87+EJ$61:EJ$64),"0%")</f>
        <v>0.95857988165680474</v>
      </c>
      <c r="EK97" s="545" cm="1">
        <f t="array" ref="EK97">IFERROR(SUM(EK85+EK62)/SUM(EK$84:EK$87+EK$61:EK$64),"0%")</f>
        <v>0.5625</v>
      </c>
      <c r="EL97" s="545" cm="1">
        <f t="array" ref="EL97">IFERROR(SUM(EL85+EL62)/SUM(EL$84:EL$87+EL$61:EL$64),"0%")</f>
        <v>0</v>
      </c>
      <c r="EM97" s="545" cm="1">
        <f t="array" ref="EM97">IFERROR(SUM(EM85+EM62)/SUM(EM$84:EM$87+EM$61:EM$64),"0%")</f>
        <v>0.95149253731343286</v>
      </c>
      <c r="EN97" s="545" cm="1">
        <f t="array" ref="EN97">IFERROR(SUM(EN85+EN62)/SUM(EN$84:EN$87+EN$61:EN$64),"0%")</f>
        <v>0.69047619047619047</v>
      </c>
      <c r="EO97" s="545" cm="1">
        <f t="array" ref="EO97">IFERROR(SUM(EO85+EO62)/SUM(EO$84:EO$87+EO$61:EO$64),"0%")</f>
        <v>5.2631578947368418E-2</v>
      </c>
      <c r="EP97" s="545" cm="1">
        <f t="array" ref="EP97">IFERROR(SUM(EP85+EP62)/SUM(EP$84:EP$87+EP$61:EP$64),"0%")</f>
        <v>0.77042801556420237</v>
      </c>
      <c r="EQ97" s="545" cm="1">
        <f t="array" ref="EQ97">IFERROR(SUM(EQ85+EQ62)/SUM(EQ$84:EQ$87+EQ$61:EQ$64),"0%")</f>
        <v>0.88053097345132747</v>
      </c>
      <c r="ER97" s="545" cm="1">
        <f t="array" ref="ER97">IFERROR(SUM(ER85+ER62)/SUM(ER$84:ER$87+ER$61:ER$64),"0%")</f>
        <v>6.0606060606060608E-2</v>
      </c>
      <c r="ES97" s="545" cm="1">
        <f t="array" ref="ES97">IFERROR(SUM(ES85+ES62)/SUM(ES$84:ES$87+ES$61:ES$64),"0%")</f>
        <v>0</v>
      </c>
      <c r="ET97" s="545" cm="1">
        <f t="array" ref="ET97">IFERROR(SUM(ET85+ET62)/SUM(ET$84:ET$87+ET$61:ET$64),"0%")</f>
        <v>0.79685039370078736</v>
      </c>
      <c r="EU97" s="545" cm="1">
        <f t="array" ref="EU97">IFERROR(SUM(EU85+EU62)/SUM(EU$84:EU$87+EU$61:EU$64),"0%")</f>
        <v>0.88437001594896336</v>
      </c>
      <c r="EV97" s="545" cm="1">
        <f t="array" ref="EV97">IFERROR(SUM(EV85+EV62)/SUM(EV$84:EV$87+EV$61:EV$64),"0%")</f>
        <v>0.71088435374149661</v>
      </c>
      <c r="EW97" s="545" cm="1">
        <f t="array" ref="EW97">IFERROR(SUM(EW85+EW62)/SUM(EW$84:EW$87+EW$61:EW$64),"0%")</f>
        <v>0.45244215938303339</v>
      </c>
      <c r="EX97" s="545" cm="1">
        <f t="array" ref="EX97">IFERROR(SUM(EX85+EX62)/SUM(EX$84:EX$87+EX$61:EX$64),"0%")</f>
        <v>0.69710467706013368</v>
      </c>
      <c r="EY97" s="545" cm="1">
        <f t="array" ref="EY97">IFERROR(SUM(EY85+EY62)/SUM(EY$84:EY$87+EY$61:EY$64),"0%")</f>
        <v>0.88040712468193383</v>
      </c>
      <c r="EZ97" s="545" cm="1">
        <f t="array" ref="EZ97">IFERROR(SUM(EZ85+EZ62)/SUM(EZ$84:EZ$87+EZ$61:EZ$64),"0%")</f>
        <v>0.64772727272727271</v>
      </c>
      <c r="FA97" s="545" cm="1">
        <f t="array" ref="FA97">IFERROR(SUM(FA85+FA62)/SUM(FA$84:FA$87+FA$61:FA$64),"0%")</f>
        <v>0.42857142857142855</v>
      </c>
      <c r="FB97" s="545" cm="1">
        <f t="array" ref="FB97">IFERROR(SUM(FB85+FB62)/SUM(FB$84:FB$87+FB$61:FB$64),"0%")</f>
        <v>0.39271255060728744</v>
      </c>
      <c r="FC97" s="545" cm="1">
        <f t="array" ref="FC97">IFERROR(SUM(FC85+FC62)/SUM(FC$84:FC$87+FC$61:FC$64),"0%")</f>
        <v>0.24683544303797469</v>
      </c>
      <c r="FD97" s="545" cm="1">
        <f t="array" ref="FD97">IFERROR(SUM(FD85+FD62)/SUM(FD$84:FD$87+FD$61:FD$64),"0%")</f>
        <v>0.39560439560439559</v>
      </c>
      <c r="FE97" s="545" t="str" cm="1">
        <f t="array" ref="FE97">IFERROR(SUM(FE85+#REF!)/SUM(FE$84:FE$87+FE$62:FE$64),"0%")</f>
        <v>0%</v>
      </c>
      <c r="FF97" s="545" cm="1">
        <f t="array" ref="FF97">IFERROR(SUM(FF85+FF62)/SUM(FF$84:FF$87+FF$61:FF$64),"0%")</f>
        <v>0</v>
      </c>
      <c r="FG97" s="545" cm="1">
        <f t="array" ref="FG97">IFERROR(SUM(FG85+FG62)/SUM(FG$84:FG$87+FG$61:FG$64),"0%")</f>
        <v>0</v>
      </c>
      <c r="FH97" s="545" cm="1">
        <f t="array" ref="FH97">IFERROR(SUM(FH85+FH62)/SUM(FH$84:FH$87+FH$61:FH$64),"0%")</f>
        <v>0</v>
      </c>
      <c r="FI97" s="545" cm="1">
        <f t="array" ref="FI97">IFERROR(SUM(FI85+FI62)/SUM(FI$84:FI$87+FI$61:FI$64),"0%")</f>
        <v>4.3478260869565218E-3</v>
      </c>
      <c r="FJ97" s="545" cm="1">
        <f t="array" ref="FJ97">IFERROR(SUM(FJ85+FJ62)/SUM(FJ$84:FJ$87+FJ$61:FJ$64),"0%")</f>
        <v>0.12820512820512819</v>
      </c>
      <c r="FK97" s="545" cm="1">
        <f t="array" ref="FK97">IFERROR(SUM(FK85+FK62)/SUM(FK$84:FK$87+FK$61:FK$64),"0%")</f>
        <v>0.35905044510385759</v>
      </c>
      <c r="FL97" s="545" cm="1">
        <f t="array" ref="FL97">IFERROR(SUM(FL85+FL62)/SUM(FL$84:FL$87+FL$61:FL$64),"0%")</f>
        <v>0.39285714285714285</v>
      </c>
      <c r="FM97" s="545" cm="1">
        <f t="array" ref="FM97">IFERROR(SUM(FM85+FM62)/SUM(FM$84:FM$87+FM$61:FM$64),"0%")</f>
        <v>0</v>
      </c>
      <c r="FN97" s="545" cm="1">
        <f t="array" ref="FN97">IFERROR(SUM(FN85+FN62)/SUM(FN$84:FN$87+FN$61:FN$64),"0%")</f>
        <v>0</v>
      </c>
      <c r="FO97" s="545" cm="1">
        <f t="array" ref="FO97">IFERROR(SUM(FO85+FO62)/SUM(FO$84:FO$87+FO$61:FO$64),"0%")</f>
        <v>0</v>
      </c>
      <c r="FP97" s="545" cm="1">
        <f t="array" ref="FP97">IFERROR(SUM(FP85+FP62)/SUM(FP$84:FP$87+FP$61:FP$64),"0%")</f>
        <v>0</v>
      </c>
      <c r="FQ97" s="545" cm="1">
        <f t="array" ref="FQ97">IFERROR(SUM(FQ85+FQ62)/SUM(FQ$84:FQ$87+FQ$61:FQ$64),"0%")</f>
        <v>1.7211703958691911E-3</v>
      </c>
      <c r="FR97" s="545" cm="1">
        <f t="array" ref="FR97">IFERROR(SUM(FR85+FR62)/SUM(FR$84:FR$87+FR$61:FR$64),"0%")</f>
        <v>0.392226148409894</v>
      </c>
      <c r="FS97" s="545" cm="1">
        <f t="array" ref="FS97">IFERROR(SUM(FS85+FS62)/SUM(FS$84:FS$87+FS$61:FS$64),"0%")</f>
        <v>0</v>
      </c>
      <c r="FT97" s="545" cm="1">
        <f t="array" ref="FT97">IFERROR(SUM(FT85+FT62)/SUM(FT$84:FT$87+FT$61:FT$64),"0%")</f>
        <v>0.5248933143669986</v>
      </c>
      <c r="FU97" s="545" cm="1">
        <f t="array" ref="FU97">IFERROR(SUM(FU85+FU62)/SUM(FU$84:FU$87+FU$61:FU$64),"0%")</f>
        <v>0</v>
      </c>
      <c r="FV97" s="545" cm="1">
        <f t="array" ref="FV97">IFERROR(SUM(FV85+FV62)/SUM(FV$84:FV$87+FV$61:FV$64),"0%")</f>
        <v>0</v>
      </c>
      <c r="FW97" s="545" cm="1">
        <f t="array" ref="FW97">IFERROR(SUM(FW85+FW62)/SUM(FW$84:FW$87+FW$61:FW$64),"0%")</f>
        <v>0</v>
      </c>
      <c r="FX97" s="545" cm="1">
        <f t="array" ref="FX97">IFERROR(SUM(FX85+FX62)/SUM(FX$84:FX$87+FX$61:FX$64),"0%")</f>
        <v>0</v>
      </c>
      <c r="FY97" s="545" cm="1">
        <f t="array" ref="FY97">IFERROR(SUM(FY85+FY62)/SUM(FY$84:FY$87+FY$61:FY$64),"0%")</f>
        <v>0.11141304347826086</v>
      </c>
      <c r="FZ97" s="545" cm="1">
        <f t="array" ref="FZ97">IFERROR(SUM(FZ85+FZ62)/SUM(FZ$84:FZ$87+FZ$61:FZ$64),"0%")</f>
        <v>0.69711538461538458</v>
      </c>
      <c r="GA97" s="545" cm="1">
        <f t="array" ref="GA97">IFERROR(SUM(GA85+GA62)/SUM(GA$84:GA$87+GA$61:GA$64),"0%")</f>
        <v>0.26691729323308272</v>
      </c>
      <c r="GB97" s="545" cm="1">
        <f t="array" ref="GB97">IFERROR(SUM(GB85+GB62)/SUM(GB$84:GB$87+GB$61:GB$64),"0%")</f>
        <v>0</v>
      </c>
      <c r="GC97" s="545" cm="1">
        <f t="array" ref="GC97">IFERROR(SUM(GC85+GC62)/SUM(GC$84:GC$87+GC$61:GC$64),"0%")</f>
        <v>0</v>
      </c>
      <c r="GD97" s="545" cm="1">
        <f t="array" ref="GD97">IFERROR(SUM(GD85+GD62)/SUM(GD$84:GD$87+GD$61:GD$64),"0%")</f>
        <v>0</v>
      </c>
      <c r="GE97" s="545" cm="1">
        <f t="array" ref="GE97">IFERROR(SUM(GE85+GE62)/SUM(GE$84:GE$87+GE$61:GE$64),"0%")</f>
        <v>0</v>
      </c>
      <c r="GF97" s="545" cm="1">
        <f t="array" ref="GF97">IFERROR(SUM(GF85+GF62)/SUM(GF$84:GF$87+GF$61:GF$64),"0%")</f>
        <v>3.472222222222222E-3</v>
      </c>
      <c r="GG97" s="545" cm="1">
        <f t="array" ref="GG97">IFERROR(SUM(GG85+GG62)/SUM(GG$84:GG$87+GG$61:GG$64),"0%")</f>
        <v>0</v>
      </c>
      <c r="GH97" s="545" cm="1">
        <f t="array" ref="GH97">IFERROR(SUM(GH85+GH62)/SUM(GH$84:GH$87+GH$61:GH$64),"0%")</f>
        <v>0</v>
      </c>
      <c r="GI97" s="545" cm="1">
        <f t="array" ref="GI97">IFERROR(SUM(GI85+GI62)/SUM(GI$84:GI$87+GI$61:GI$64),"0%")</f>
        <v>3.4267912772585667E-2</v>
      </c>
      <c r="GJ97" s="545" cm="1">
        <f t="array" ref="GJ97">IFERROR(SUM(GJ85+GJ62)/SUM(GJ$84:GJ$87+GJ$61:GJ$64),"0%")</f>
        <v>0</v>
      </c>
      <c r="GK97" s="545" cm="1">
        <f t="array" ref="GK97">IFERROR(SUM(GK85+GK62)/SUM(GK$84:GK$87+GK$61:GK$64),"0%")</f>
        <v>3.272727272727273E-2</v>
      </c>
      <c r="GL97" s="545" cm="1">
        <f t="array" ref="GL97">IFERROR(SUM(GL85+GL62)/SUM(GL$84:GL$87+GL$61:GL$64),"0%")</f>
        <v>0.5482758620689655</v>
      </c>
      <c r="GM97" s="545" cm="1">
        <f t="array" ref="GM97">IFERROR(SUM(GM85+GM62)/SUM(GM$84:GM$87+GM$61:GM$64),"0%")</f>
        <v>0.81095890410958904</v>
      </c>
      <c r="GN97" s="545" cm="1">
        <f t="array" ref="GN97">IFERROR(SUM(GN85+GN62)/SUM(GN$84:GN$87+GN$61:GN$64),"0%")</f>
        <v>0.94402035623409675</v>
      </c>
      <c r="GO97" s="545" cm="1">
        <f t="array" ref="GO97">IFERROR(SUM(GO85+GO62)/SUM(GO$84:GO$87+GO$61:GO$64),"0%")</f>
        <v>0.79080459770114941</v>
      </c>
      <c r="GP97" s="545" cm="1">
        <f t="array" ref="GP97">IFERROR(SUM(GP85+GP62)/SUM(GP$84:GP$87+GP$61:GP$64),"0%")</f>
        <v>0.44191919191919193</v>
      </c>
      <c r="GQ97" s="545" cm="1">
        <f t="array" ref="GQ97">IFERROR(SUM(GQ85+GQ62)/SUM(GQ$84:GQ$87+GQ$61:GQ$64),"0%")</f>
        <v>0</v>
      </c>
      <c r="GR97" s="545" cm="1">
        <f t="array" ref="GR97">IFERROR(SUM(GR85+GR62)/SUM(GR$84:GR$87+GR$61:GR$64),"0%")</f>
        <v>0</v>
      </c>
      <c r="GS97" s="545" cm="1">
        <f t="array" ref="GS97">IFERROR(SUM(GS85+GS62)/SUM(GS$84:GS$87+GS$61:GS$64),"0%")</f>
        <v>0</v>
      </c>
      <c r="GT97" s="545" cm="1">
        <f t="array" ref="GT97">IFERROR(SUM(GT85+GT62)/SUM(GT$84:GT$87+GT$61:GT$64),"0%")</f>
        <v>0.37743190661478598</v>
      </c>
      <c r="GU97" s="545" cm="1">
        <f t="array" ref="GU97">IFERROR(SUM(GU85+GU62)/SUM(GU$84:GU$87+GU$61:GU$64),"0%")</f>
        <v>0.89005847953216377</v>
      </c>
      <c r="GV97" s="545" cm="1">
        <f t="array" ref="GV97">IFERROR(SUM(GV85+GV62)/SUM(GV$84:GV$87+GV$61:GV$64),"0%")</f>
        <v>0.8502024291497976</v>
      </c>
      <c r="GW97" s="545" cm="1">
        <f t="array" ref="GW97">IFERROR(SUM(GW85+GW62)/SUM(GW$84:GW$87+GW$61:GW$64),"0%")</f>
        <v>0.8410672853828306</v>
      </c>
      <c r="GX97" s="545" cm="1">
        <f t="array" ref="GX97">IFERROR(SUM(GX85+GX62)/SUM(GX$84:GX$87+GX$61:GX$64),"0%")</f>
        <v>0.61643835616438358</v>
      </c>
      <c r="GY97" s="545" cm="1">
        <f t="array" ref="GY97">IFERROR(SUM(GY85+GY62)/SUM(GY$84:GY$87+GY$61:GY$64),"0%")</f>
        <v>0.22580645161290322</v>
      </c>
      <c r="GZ97" s="545" cm="1">
        <f t="array" ref="GZ97">IFERROR(SUM(GZ85+GZ62)/SUM(GZ$84:GZ$87+GZ$61:GZ$64),"0%")</f>
        <v>0.88185140073081603</v>
      </c>
      <c r="HA97" s="545" cm="1">
        <f t="array" ref="HA97">IFERROR(SUM(HA85+HA62)/SUM(HA$84:HA$87+HA$61:HA$64),"0%")</f>
        <v>0.79876160990712075</v>
      </c>
      <c r="HB97" s="545" cm="1">
        <f t="array" ref="HB97">IFERROR(SUM(HB85+HB62)/SUM(HB$84:HB$87+HB$61:HB$64),"0%")</f>
        <v>0.93365695792880254</v>
      </c>
      <c r="HC97" s="545" cm="1">
        <f t="array" ref="HC97">IFERROR(SUM(HC85+HC62)/SUM(HC$84:HC$87+HC$61:HC$64),"0%")</f>
        <v>0.80811232449297976</v>
      </c>
      <c r="HD97" s="545" cm="1">
        <f t="array" ref="HD97">IFERROR(SUM(HD85+HD62)/SUM(HD$84:HD$87+HD$61:HD$64),"0%")</f>
        <v>0</v>
      </c>
      <c r="HE97" s="545" cm="1">
        <f t="array" ref="HE97">IFERROR(SUM(HE85+HE62)/SUM(HE$84:HE$87+HE$61:HE$64),"0%")</f>
        <v>0</v>
      </c>
      <c r="HF97" s="545" cm="1">
        <f t="array" ref="HF97">IFERROR(SUM(HF85+HF62)/SUM(HF$84:HF$87+HF$61:HF$64),"0%")</f>
        <v>4.5454545454545456E-2</v>
      </c>
      <c r="HG97" s="545" cm="1">
        <f t="array" ref="HG97">IFERROR(SUM(HG85+HG62)/SUM(HG$84:HG$87+HG$61:HG$64),"0%")</f>
        <v>0.33972602739726027</v>
      </c>
      <c r="HH97" s="545" cm="1">
        <f t="array" ref="HH97">IFERROR(SUM(HH85+HH62)/SUM(HH$84:HH$87+HH$61:HH$64),"0%")</f>
        <v>0.11736334405144695</v>
      </c>
      <c r="HI97" s="545" cm="1">
        <f t="array" ref="HI97">IFERROR(SUM(HI85+HI62)/SUM(HI$84:HI$87+HI$61:HI$64),"0%")</f>
        <v>9.8591549295774641E-2</v>
      </c>
      <c r="HJ97" s="545" cm="1">
        <f t="array" ref="HJ97">IFERROR(SUM(HJ85+HJ62)/SUM(HJ$84:HJ$87+HJ$61:HJ$64),"0%")</f>
        <v>2.7397260273972601E-2</v>
      </c>
      <c r="HK97" s="545" cm="1">
        <f t="array" ref="HK97">IFERROR(SUM(HK85+HK62)/SUM(HK$84:HK$87+HK$61:HK$64),"0%")</f>
        <v>0</v>
      </c>
      <c r="HL97" s="545" cm="1">
        <f t="array" ref="HL97">IFERROR(SUM(HL85+HL62)/SUM(HL$84:HL$87+HL$61:HL$64),"0%")</f>
        <v>0</v>
      </c>
      <c r="HM97" s="545" cm="1">
        <f t="array" ref="HM97">IFERROR(SUM(HM85+HM62)/SUM(HM$84:HM$87+HM$61:HM$64),"0%")</f>
        <v>0</v>
      </c>
      <c r="HN97" s="545" cm="1">
        <f t="array" ref="HN97">IFERROR(SUM(HN85+HN62)/SUM(HN$84:HN$87+HN$61:HN$64),"0%")</f>
        <v>0</v>
      </c>
      <c r="HO97" s="545" cm="1">
        <f t="array" ref="HO97">IFERROR(SUM(HO85+HO62)/SUM(HO$84:HO$87+HO$61:HO$64),"0%")</f>
        <v>3.3073929961089495E-2</v>
      </c>
      <c r="HP97" s="545" cm="1">
        <f t="array" ref="HP97">IFERROR(SUM(HP85+HP62)/SUM(HP$84:HP$87+HP$61:HP$64),"0%")</f>
        <v>8.11965811965812E-2</v>
      </c>
      <c r="HQ97" s="545" cm="1">
        <f t="array" ref="HQ97">IFERROR(SUM(HQ85+HQ62)/SUM(HQ$84:HQ$87+HQ$61:HQ$64),"0%")</f>
        <v>0</v>
      </c>
      <c r="HR97" s="545" cm="1">
        <f t="array" ref="HR97">IFERROR(SUM(HR85+HR62)/SUM(HR$84:HR$87+HR$61:HR$64),"0%")</f>
        <v>0</v>
      </c>
      <c r="HS97" s="545" cm="1">
        <f t="array" ref="HS97">IFERROR(SUM(HS85+HS62)/SUM(HS$84:HS$87+HS$61:HS$64),"0%")</f>
        <v>0</v>
      </c>
      <c r="HT97" s="545" cm="1">
        <f t="array" ref="HT97">IFERROR(SUM(HT85+HT62)/SUM(HT$84:HT$87+HT$61:HT$64),"0%")</f>
        <v>0.40747028862478779</v>
      </c>
      <c r="HU97" s="545" cm="1">
        <f t="array" ref="HU97">IFERROR(SUM(HU85+HU62)/SUM(HU$84:HU$87+HU$61:HU$64),"0%")</f>
        <v>0.614247311827957</v>
      </c>
      <c r="HV97" s="545" cm="1">
        <f t="array" ref="HV97">IFERROR(SUM(HV85+HV62)/SUM(HV$84:HV$87+HV$61:HV$64),"0%")</f>
        <v>0.63648293963254599</v>
      </c>
      <c r="HW97" s="545" cm="1">
        <f t="array" ref="HW97">IFERROR(SUM(HW85+HW62)/SUM(HW$84:HW$87+HW$61:HW$64),"0%")</f>
        <v>0.88499025341130599</v>
      </c>
      <c r="HX97" s="545" cm="1">
        <f t="array" ref="HX97">IFERROR(SUM(HX85+HX62)/SUM(HX$84:HX$87+HX$61:HX$64),"0%")</f>
        <v>0.17032967032967034</v>
      </c>
      <c r="HY97" s="545" cm="1">
        <f t="array" ref="HY97">IFERROR(SUM(HY85+HY62)/SUM(HY$84:HY$87+HY$61:HY$64),"0%")</f>
        <v>5.4441260744985676E-2</v>
      </c>
      <c r="HZ97" s="545" cm="1">
        <f t="array" ref="HZ97">IFERROR(SUM(HZ85+HZ62)/SUM(HZ$84:HZ$87+HZ$61:HZ$64),"0%")</f>
        <v>1.3816925734024179E-2</v>
      </c>
      <c r="IA97" s="545" cm="1">
        <f t="array" ref="IA97">IFERROR(SUM(IA85+IA62)/SUM(IA$84:IA$87+IA$61:IA$64),"0%")</f>
        <v>0.15017064846416384</v>
      </c>
      <c r="IB97" s="545" cm="1">
        <f t="array" ref="IB97">IFERROR(SUM(IB85+IB62)/SUM(IB$84:IB$87+IB$61:IB$64),"0%")</f>
        <v>0.44514106583072099</v>
      </c>
      <c r="IC97" s="545" cm="1">
        <f t="array" ref="IC97">IFERROR(SUM(IC85+IC62)/SUM(IC$84:IC$87+IC$61:IC$64),"0%")</f>
        <v>0.70403587443946192</v>
      </c>
      <c r="ID97" s="545" cm="1">
        <f t="array" ref="ID97">IFERROR(SUM(ID85+ID62)/SUM(ID$84:ID$87+ID$61:ID$64),"0%")</f>
        <v>0.24688279301745636</v>
      </c>
      <c r="IE97" s="545" cm="1">
        <f t="array" ref="IE97">IFERROR(SUM(IE85+IE62)/SUM(IE$84:IE$87+IE$61:IE$64),"0%")</f>
        <v>0</v>
      </c>
      <c r="IF97" s="545" cm="1">
        <f t="array" ref="IF97">IFERROR(SUM(IF85+IF62)/SUM(IF$84:IF$87+IF$61:IF$64),"0%")</f>
        <v>0</v>
      </c>
      <c r="IG97" s="545" cm="1">
        <f t="array" ref="IG97">IFERROR(SUM(IG85+IG62)/SUM(IG$84:IG$87+IG$61:IG$64),"0%")</f>
        <v>0</v>
      </c>
      <c r="IH97" s="545" cm="1">
        <f t="array" ref="IH97">IFERROR(SUM(IH85+IH62)/SUM(IH$84:IH$87+IH$61:IH$64),"0%")</f>
        <v>0.3114406779661017</v>
      </c>
      <c r="II97" s="545" cm="1">
        <f t="array" ref="II97">IFERROR(SUM(II85+II62)/SUM(II$84:II$87+II$61:II$64),"0%")</f>
        <v>0.64891518737672582</v>
      </c>
      <c r="IJ97" s="545" cm="1">
        <f t="array" ref="IJ97">IFERROR(SUM(IJ85+IJ62)/SUM(IJ$84:IJ$87+IJ$61:IJ$64),"0%")</f>
        <v>0.576171875</v>
      </c>
      <c r="IK97" s="545" cm="1">
        <f t="array" ref="IK97">IFERROR(SUM(IK85+IK62)/SUM(IK$84:IK$87+IK$61:IK$64),"0%")</f>
        <v>0.51449275362318836</v>
      </c>
      <c r="IL97" s="545" cm="1">
        <f t="array" ref="IL97">IFERROR(SUM(IL85+IL62)/SUM(IL$84:IL$87+IL$61:IL$64),"0%")</f>
        <v>0.61790668348045397</v>
      </c>
      <c r="IM97" s="545" cm="1">
        <f t="array" ref="IM97">IFERROR(SUM(IM85+IM62)/SUM(IM$84:IM$87+IM$61:IM$64),"0%")</f>
        <v>7.2538860103626937E-2</v>
      </c>
      <c r="IN97" s="545" cm="1">
        <f t="array" ref="IN97">IFERROR(SUM(IN85+IN62)/SUM(IN$84:IN$87+IN$61:IN$64),"0%")</f>
        <v>0</v>
      </c>
      <c r="IO97" s="545" cm="1">
        <f t="array" ref="IO97">IFERROR(SUM(IO85+IO62)/SUM(IO$84:IO$87+IO$61:IO$64),"0%")</f>
        <v>0.88079470198675491</v>
      </c>
      <c r="IP97" s="545" cm="1">
        <f t="array" ref="IP97">IFERROR(SUM(IP85+IP62)/SUM(IP$84:IP$87+IP$61:IP$64),"0%")</f>
        <v>0.8193979933110368</v>
      </c>
      <c r="IQ97" s="545" cm="1">
        <f t="array" ref="IQ97">IFERROR(SUM(IQ85+IQ62)/SUM(IQ$84:IQ$87+IQ$61:IQ$64),"0%")</f>
        <v>4.11522633744856E-3</v>
      </c>
      <c r="IR97" s="545" cm="1">
        <f t="array" ref="IR97">IFERROR(SUM(IR85+IR62)/SUM(IR$84:IR$87+IR$61:IR$64),"0%")</f>
        <v>0.89130434782608692</v>
      </c>
      <c r="IS97" s="545" cm="1">
        <f t="array" ref="IS97">IFERROR(SUM(IS85+IS62)/SUM(IS$84:IS$87+IS$61:IS$64),"0%")</f>
        <v>0.53773584905660377</v>
      </c>
      <c r="IT97" s="545" cm="1">
        <f t="array" ref="IT97">IFERROR(SUM(IT85+IT62)/SUM(IT$84:IT$87+IT$61:IT$64),"0%")</f>
        <v>0.67286973555337903</v>
      </c>
      <c r="IU97" s="545" cm="1">
        <f t="array" ref="IU97">IFERROR(SUM(IU85+IU62)/SUM(IU$84:IU$87+IU$61:IU$64),"0%")</f>
        <v>0.26819923371647508</v>
      </c>
      <c r="IV97" s="545" cm="1">
        <f t="array" ref="IV97">IFERROR(SUM(IV85+IV62)/SUM(IV$84:IV$87+IV$61:IV$64),"0%")</f>
        <v>0.43938332165381921</v>
      </c>
      <c r="IW97" s="545" cm="1">
        <f t="array" ref="IW97">IFERROR(SUM(IW85+IW62)/SUM(IW$84:IW$87+IW$61:IW$64),"0%")</f>
        <v>0.59030418250950567</v>
      </c>
      <c r="IX97" s="545" cm="1">
        <f t="array" ref="IX97">IFERROR(SUM(IX85+IX62)/SUM(IX$84:IX$87+IX$61:IX$64),"0%")</f>
        <v>0.4228228228228228</v>
      </c>
      <c r="IY97" s="545" cm="1">
        <f t="array" ref="IY97">IFERROR(SUM(IY85+IY62)/SUM(IY$84:IY$87+IY$61:IY$64),"0%")</f>
        <v>0.38838838838838841</v>
      </c>
      <c r="IZ97" s="545" cm="1">
        <f t="array" ref="IZ97">IFERROR(SUM(IZ85+IZ62)/SUM(IZ$84:IZ$87+IZ$61:IZ$64),"0%")</f>
        <v>0.72938530734632678</v>
      </c>
      <c r="JA97" s="545" cm="1">
        <f t="array" ref="JA97">IFERROR(SUM(JA85+JA62)/SUM(JA$84:JA$87+JA$61:JA$64),"0%")</f>
        <v>0.49962034927866361</v>
      </c>
      <c r="JB97" s="545" cm="1">
        <f t="array" ref="JB97">IFERROR(SUM(JB85+JB62)/SUM(JB$84:JB$87+JB$61:JB$64),"0%")</f>
        <v>0.38622493461203139</v>
      </c>
      <c r="JC97" s="545" cm="1">
        <f t="array" ref="JC97">IFERROR(SUM(JC85+JC62)/SUM(JC$84:JC$87+JC$61:JC$64),"0%")</f>
        <v>1.0810810810810811E-3</v>
      </c>
      <c r="JD97" s="545" cm="1">
        <f t="array" ref="JD97">IFERROR(SUM(JD85+JD62)/SUM(JD$84:JD$87+JD$61:JD$64),"0%")</f>
        <v>2.5906735751295338E-3</v>
      </c>
      <c r="JE97" s="545" cm="1">
        <f t="array" ref="JE97">IFERROR(SUM(JE85+JE62)/SUM(JE$84:JE$87+JE$61:JE$64),"0%")</f>
        <v>0.50287686996547754</v>
      </c>
      <c r="JF97" s="545" cm="1">
        <f t="array" ref="JF97">IFERROR(SUM(JF85+JF62)/SUM(JF$84:JF$87+JF$61:JF$64),"0%")</f>
        <v>0.47861271676300576</v>
      </c>
      <c r="JG97" s="545" cm="1">
        <f t="array" ref="JG97">IFERROR(SUM(JG85+JG62)/SUM(JG$84:JG$87+JG$61:JG$64),"0%")</f>
        <v>0.70606060606060606</v>
      </c>
      <c r="JH97" s="545" cm="1">
        <f t="array" ref="JH97">IFERROR(SUM(JH85+JH62)/SUM(JH$84:JH$87+JH$61:JH$64),"0%")</f>
        <v>6.1349693251533744E-3</v>
      </c>
      <c r="JI97" s="545" cm="1">
        <f t="array" ref="JI97">IFERROR(SUM(JI85+JI62)/SUM(JI$84:JI$87+JI$61:JI$64),"0%")</f>
        <v>0.39081325301204817</v>
      </c>
      <c r="JJ97" s="545" cm="1">
        <f t="array" ref="JJ97">IFERROR(SUM(JJ85+JJ62)/SUM(JJ$84:JJ$87+JJ$61:JJ$64),"0%")</f>
        <v>0.52035623409669207</v>
      </c>
      <c r="JK97" s="545" cm="1">
        <f t="array" ref="JK97">IFERROR(SUM(JK85+JK62)/SUM(JK$84:JK$87+JK$61:JK$64),"0%")</f>
        <v>0.74196207749381693</v>
      </c>
      <c r="JL97" s="545" cm="1">
        <f t="array" ref="JL97">IFERROR(SUM(JL85+JL62)/SUM(JL$84:JL$87+JL$61:JL$64),"0%")</f>
        <v>4.9689440993788817E-2</v>
      </c>
      <c r="JM97" s="545" cm="1">
        <f t="array" ref="JM97">IFERROR(SUM(JM85+JM62)/SUM(JM$84:JM$87+JM$61:JM$64),"0%")</f>
        <v>0.78508771929824561</v>
      </c>
      <c r="JN97" s="545" cm="1">
        <f t="array" ref="JN97">IFERROR(SUM(JN85+JN62)/SUM(JN$84:JN$87+JN$61:JN$64),"0%")</f>
        <v>0.91500000000000004</v>
      </c>
      <c r="JO97" s="545" cm="1">
        <f t="array" ref="JO97">IFERROR(SUM(JO85+JO62)/SUM(JO$84:JO$87+JO$61:JO$64),"0%")</f>
        <v>3.663003663003663E-3</v>
      </c>
      <c r="JP97" s="545" cm="1">
        <f t="array" ref="JP97">IFERROR(SUM(JP85+JP62)/SUM(JP$84:JP$87+JP$61:JP$64),"0%")</f>
        <v>0</v>
      </c>
      <c r="JQ97" s="545" cm="1">
        <f t="array" ref="JQ97">IFERROR(SUM(JQ85+JQ62)/SUM(JQ$84:JQ$87+JQ$61:JQ$64),"0%")</f>
        <v>0.59367194004995838</v>
      </c>
      <c r="JR97" s="545" cm="1">
        <f t="array" ref="JR97">IFERROR(SUM(JR85+JR62)/SUM(JR$84:JR$87+JR$61:JR$64),"0%")</f>
        <v>0.5695224719101124</v>
      </c>
      <c r="JS97" s="545" cm="1">
        <f t="array" ref="JS97">IFERROR(SUM(JS85+JS62)/SUM(JS$84:JS$87+JS$61:JS$64),"0%")</f>
        <v>0.84492406075139892</v>
      </c>
      <c r="JT97" s="545" cm="1">
        <f t="array" ref="JT97">IFERROR(SUM(JT85+JT62)/SUM(JT$84:JT$87+JT$61:JT$64),"0%")</f>
        <v>0.87179487179487181</v>
      </c>
      <c r="JU97" s="545" cm="1">
        <f t="array" ref="JU97">IFERROR(SUM(JU85+JU62)/SUM(JU$84:JU$87+JU$61:JU$64),"0%")</f>
        <v>0.87394957983193278</v>
      </c>
      <c r="JV97" s="545" cm="1">
        <f t="array" ref="JV97">IFERROR(SUM(JV85+JV62)/SUM(JV$84:JV$87+JV$61:JV$64),"0%")</f>
        <v>5.1724137931034482E-2</v>
      </c>
      <c r="JW97" s="545" cm="1">
        <f t="array" ref="JW97">IFERROR(SUM(JW85+JW62)/SUM(JW$84:JW$87+JW$61:JW$64),"0%")</f>
        <v>0.64613526570048307</v>
      </c>
      <c r="JX97" s="545" cm="1">
        <f t="array" ref="JX97">IFERROR(SUM(JX85+JX62)/SUM(JX$84:JX$87+JX$61:JX$64),"0%")</f>
        <v>0.83641618497109826</v>
      </c>
      <c r="JY97" s="545" cm="1">
        <f t="array" ref="JY97">IFERROR(SUM(JY85+JY62)/SUM(JY$84:JY$87+JY$61:JY$64),"0%")</f>
        <v>0.58611481975967961</v>
      </c>
      <c r="JZ97" s="545" cm="1">
        <f t="array" ref="JZ97">IFERROR(SUM(JZ85+JZ62)/SUM(JZ$84:JZ$87+JZ$61:JZ$64),"0%")</f>
        <v>0.76801801801801806</v>
      </c>
      <c r="KA97" s="545" cm="1">
        <f t="array" ref="KA97">IFERROR(SUM(KA85+KA62)/SUM(KA$84:KA$87+KA$61:KA$64),"0%")</f>
        <v>0.78095238095238095</v>
      </c>
      <c r="KB97" s="545" cm="1">
        <f t="array" ref="KB97">IFERROR(SUM(KB85+KB62)/SUM(KB$84:KB$87+KB$61:KB$64),"0%")</f>
        <v>0.76797385620915037</v>
      </c>
      <c r="KC97" s="545" cm="1">
        <f t="array" ref="KC97">IFERROR(SUM(KC85+KC62)/SUM(KC$84:KC$87+KC$61:KC$64),"0%")</f>
        <v>0.85059288537549405</v>
      </c>
      <c r="KD97" s="545" cm="1">
        <f t="array" ref="KD97">IFERROR(SUM(KD85+KD62)/SUM(KD$84:KD$87+KD$61:KD$64),"0%")</f>
        <v>0.78095830740510264</v>
      </c>
      <c r="KE97" s="545" cm="1">
        <f t="array" ref="KE97">IFERROR(SUM(KE85+KE62)/SUM(KE$84:KE$87+KE$61:KE$64),"0%")</f>
        <v>0.6368778280542986</v>
      </c>
      <c r="KF97" s="545" cm="1">
        <f t="array" ref="KF97">IFERROR(SUM(KF85+KF62)/SUM(KF$84:KF$87+KF$61:KF$64),"0%")</f>
        <v>0.76565406075635467</v>
      </c>
      <c r="KG97" s="545" cm="1">
        <f t="array" ref="KG97">IFERROR(SUM(KG85+KG62)/SUM(KG$84:KG$87+KG$61:KG$64),"0%")</f>
        <v>0.79349593495934956</v>
      </c>
      <c r="KH97" s="545" t="str" cm="1">
        <f t="array" ref="KH97">IFERROR(SUM(KH85+#REF!)/SUM(KH$84:KH$87+#REF!),"0%")</f>
        <v>0%</v>
      </c>
      <c r="KI97" s="545" cm="1">
        <f t="array" ref="KI97">IFERROR(SUM(KI85+KI62)/SUM(KI$84:KI$87+KI$61:KI$64),"0%")</f>
        <v>0.31403118040089084</v>
      </c>
      <c r="KJ97" s="545" cm="1">
        <f t="array" ref="KJ97">IFERROR(SUM(KJ85+KJ62)/SUM(KJ$84:KJ$87+KJ$61:KJ$64),"0%")</f>
        <v>0.75874547647768398</v>
      </c>
      <c r="KK97" s="545" cm="1">
        <f t="array" ref="KK97">IFERROR(SUM(KK85+KK62)/SUM(KK$84:KK$87+KK$61:KK$64),"0%")</f>
        <v>0.61841227484989991</v>
      </c>
      <c r="KL97" s="545" cm="1">
        <f t="array" ref="KL97">IFERROR(SUM(KL85+KL62)/SUM(KL$84:KL$87+KL$61:KL$64),"0%")</f>
        <v>0.53048353188507358</v>
      </c>
      <c r="KM97" s="545" cm="1">
        <f t="array" ref="KM97">IFERROR(SUM(KM85+KM62)/SUM(KM$84:KM$87+KM$61:KM$64),"0%")</f>
        <v>0.52551640340218708</v>
      </c>
      <c r="KN97" s="545" t="str" cm="1">
        <f t="array" ref="KN97">IFERROR(SUM(KN85+KN62)/SUM(KN$84:KN$87+KN$61:KN$64),"0%")</f>
        <v>0%</v>
      </c>
      <c r="KO97" s="545" cm="1">
        <f t="array" ref="KO97">IFERROR(SUM(KO85+KO62)/SUM(KO$84:KO$87+KO$61:KO$64),"0%")</f>
        <v>0.72557471264367812</v>
      </c>
      <c r="KP97" s="545" cm="1">
        <f t="array" ref="KP97">IFERROR(SUM(KP85+KP62)/SUM(KP$84:KP$87+KP$61:KP$64),"0%")</f>
        <v>0.64190476190476187</v>
      </c>
      <c r="KQ97" s="545" cm="1">
        <f t="array" ref="KQ97">IFERROR(SUM(KQ85+KQ62)/SUM(KQ$84:KQ$87+KQ$61:KQ$64),"0%")</f>
        <v>0.4907749077490775</v>
      </c>
      <c r="KR97" s="545" cm="1">
        <f t="array" ref="KR97">IFERROR(SUM(KR85+KR62)/SUM(KR$84:KR$87+KR$61:KR$64),"0%")</f>
        <v>0</v>
      </c>
      <c r="KS97" s="545" cm="1">
        <f t="array" ref="KS97">IFERROR(SUM(KS85+KS62)/SUM(KS$84:KS$87+KS$61:KS$64),"0%")</f>
        <v>0</v>
      </c>
      <c r="KT97" s="545" cm="1">
        <f t="array" ref="KT97">IFERROR(SUM(KT85+KT62)/SUM(KT$84:KT$87+KT$61:KT$64),"0%")</f>
        <v>0</v>
      </c>
      <c r="KU97" s="545" cm="1">
        <f t="array" ref="KU97">IFERROR(SUM(KU85+KU62)/SUM(KU$84:KU$87+KU$61:KU$64),"0%")</f>
        <v>0</v>
      </c>
      <c r="KV97" s="545" cm="1">
        <f t="array" ref="KV97">IFERROR(SUM(KV85+KV62)/SUM(KV$84:KV$87+KV$61:KV$64),"0%")</f>
        <v>2.1234240212342402E-2</v>
      </c>
      <c r="KW97" s="545" cm="1">
        <f t="array" ref="KW97">IFERROR(SUM(KW85+KW62)/SUM(KW$84:KW$87+KW$61:KW$64),"0%")</f>
        <v>8.6021505376344086E-3</v>
      </c>
      <c r="KX97" s="545" cm="1">
        <f t="array" ref="KX97">IFERROR(SUM(KX85+KX62)/SUM(KX$84:KX$87+KX$61:KX$64),"0%")</f>
        <v>0.47020585048754066</v>
      </c>
      <c r="KY97" s="545" cm="1">
        <f t="array" ref="KY97">IFERROR(SUM(KY85+KY62)/SUM(KY$84:KY$87+KY$61:KY$64),"0%")</f>
        <v>0.71127076784912435</v>
      </c>
      <c r="KZ97" s="545" cm="1">
        <f t="array" ref="KZ97">IFERROR(SUM(KZ85+KZ62)/SUM(KZ$84:KZ$87+KZ$61:KZ$64),"0%")</f>
        <v>0</v>
      </c>
      <c r="LA97" s="545" cm="1">
        <f t="array" ref="LA97">IFERROR(SUM(LA85+LA62)/SUM(LA$84:LA$87+LA$61:LA$64),"0%")</f>
        <v>0.64328657314629256</v>
      </c>
      <c r="LB97" s="545" cm="1">
        <f t="array" ref="LB97">IFERROR(SUM(LB85+LB62)/SUM(LB$84:LB$87+LB$61:LB$64),"0%")</f>
        <v>0.7154977375565611</v>
      </c>
      <c r="LC97" s="545" cm="1">
        <f t="array" ref="LC97">IFERROR(SUM(LC85+KH62)/SUM(LC$84:LC$87+KH$61:KH$64),"0%")</f>
        <v>0.83529411764705885</v>
      </c>
      <c r="LD97" s="545" cm="1">
        <f t="array" ref="LD97">IFERROR(SUM(LD85+LD62)/SUM(LD$84:LD$87+LD$61:LD$64),"0%")</f>
        <v>0.52994011976047906</v>
      </c>
      <c r="LE97" s="545" cm="1">
        <f t="array" ref="LE97">IFERROR(SUM(LE85+LE62)/SUM(LE$84:LE$87+LE$61:LE$64),"0%")</f>
        <v>0.63573287077189944</v>
      </c>
      <c r="LF97" s="545" cm="1">
        <f t="array" ref="LF97">IFERROR(SUM(LF85+LF62)/SUM(LF$84:LF$87+LF$61:LF$64),"0%")</f>
        <v>0.41681681681681682</v>
      </c>
      <c r="LG97" s="545" cm="1">
        <f t="array" ref="LG97">IFERROR(SUM(LG85+LG62)/SUM(LG$84:LG$87+LG$61:LG$64),"0%")</f>
        <v>0.34044526901669758</v>
      </c>
      <c r="LH97" s="545" cm="1">
        <f t="array" ref="LH97">IFERROR(SUM(LH85+LH62)/SUM(LH$84:LH$87+LH$61:LH$64),"0%")</f>
        <v>0.60501567398119127</v>
      </c>
      <c r="LI97" s="545" cm="1">
        <f t="array" ref="LI97">IFERROR(SUM(LI85+LI62)/SUM(LI$84:LI$87+LI$61:LI$64),"0%")</f>
        <v>0</v>
      </c>
      <c r="LJ97" s="545" cm="1">
        <f t="array" ref="LJ97">IFERROR(SUM(LJ85+LJ62)/SUM(LJ$84:LJ$87+LJ$61:LJ$64),"0%")</f>
        <v>0</v>
      </c>
      <c r="LK97" s="545" cm="1">
        <f t="array" ref="LK97">IFERROR(SUM(LK85+LK62)/SUM(LK$84:LK$87+LK$61:LK$64),"0%")</f>
        <v>0</v>
      </c>
      <c r="LL97" s="545" cm="1">
        <f t="array" ref="LL97">IFERROR(SUM(LL85+LL62)/SUM(LL$84:LL$87+LL$61:LL$64),"0%")</f>
        <v>0</v>
      </c>
      <c r="LM97" s="545" cm="1">
        <f t="array" ref="LM97">IFERROR(SUM(LM85+LM62)/SUM(LM$84:LM$87+LM$61:LM$64),"0%")</f>
        <v>0</v>
      </c>
      <c r="LN97" s="545" t="str" cm="1">
        <f t="array" ref="LN97">IFERROR(SUM(LN85+LN62)/SUM(LN$84:LN$87+LN$61:LN$64),"0%")</f>
        <v>0%</v>
      </c>
      <c r="LO97" s="545" t="str" cm="1">
        <f t="array" ref="LO97">IFERROR(SUM(LO85+LO62)/SUM(LO$84:LO$87+LO$61:LO$64),"0%")</f>
        <v>0%</v>
      </c>
      <c r="LP97" s="545" cm="1">
        <f t="array" ref="LP97">IFERROR(SUM(LP85+LP62)/SUM(LP$84:LP$87+LP$61:LP$64),"0%")</f>
        <v>0.64295302013422817</v>
      </c>
      <c r="LQ97" s="545" cm="1">
        <f t="array" ref="LQ97">IFERROR(SUM(LQ85+LQ62)/SUM(LQ$84:LQ$87+LQ$61:LQ$64),"0%")</f>
        <v>0.70260448213204119</v>
      </c>
      <c r="LR97" s="545" t="str" cm="1">
        <f t="array" ref="LR97">IFERROR(SUM(LR85+LR62)/SUM(LR$84:LR$87+LR$61:LR$64),"0%")</f>
        <v>0%</v>
      </c>
      <c r="LS97" s="545" cm="1">
        <f t="array" ref="LS97">IFERROR(SUM(LS85+LS62)/SUM(LS$84:LS$87+LS$61:LS$64),"0%")</f>
        <v>0.66437414030261344</v>
      </c>
      <c r="LT97" s="545" cm="1">
        <f t="array" ref="LT97">IFERROR(SUM(LT85+LT62)/SUM(LT$84:LT$87+LT$61:LT$64),"0%")</f>
        <v>0.70833333333333337</v>
      </c>
      <c r="LU97" s="545" t="str" cm="1">
        <f t="array" ref="LU97">IFERROR(SUM(LU85+LU62)/SUM(LU$84:LU$87+LU$61:LU$64),"0%")</f>
        <v>0%</v>
      </c>
      <c r="LV97" s="545" t="str" cm="1">
        <f t="array" ref="LV97">IFERROR(SUM(LV85+LV62)/SUM(LV$84:LV$87+LV$61:LV$64),"0%")</f>
        <v>0%</v>
      </c>
      <c r="LW97" s="545" cm="1">
        <f t="array" ref="LW97">IFERROR(SUM(LW85+LW62)/SUM(LW$84:LW$87+LW$61:LW$64),"0%")</f>
        <v>0.51100375738056902</v>
      </c>
      <c r="LX97" s="545" cm="1">
        <f t="array" ref="LX97">IFERROR(SUM(LX85+LX62)/SUM(LX$84:LX$87+LX$61:LX$64),"0%")</f>
        <v>0.33851276359600446</v>
      </c>
      <c r="LY97" s="573" cm="1">
        <f t="array" ref="LY97">IFERROR(SUM(LY85+LY62)/SUM(LY$84:LY$87+LY$61:LY$64),"0%")</f>
        <v>0</v>
      </c>
      <c r="LZ97" s="577"/>
      <c r="MA97" s="577"/>
      <c r="MB97" s="577"/>
      <c r="MC97" s="577"/>
      <c r="MD97" s="577"/>
      <c r="ME97" s="577"/>
      <c r="MF97" s="577"/>
      <c r="MG97" s="577"/>
      <c r="MH97" s="577"/>
      <c r="MI97" s="577"/>
      <c r="MJ97" s="577"/>
      <c r="MK97" s="577"/>
      <c r="ML97" s="577"/>
      <c r="MM97" s="577"/>
      <c r="MN97" s="577"/>
      <c r="MO97" s="577"/>
      <c r="MP97" s="577"/>
      <c r="MQ97" s="577"/>
      <c r="MR97" s="577"/>
      <c r="MS97" s="577"/>
      <c r="MT97" s="577"/>
      <c r="MU97" s="577"/>
      <c r="MV97" s="577"/>
      <c r="MW97" s="577"/>
      <c r="MX97" s="577"/>
      <c r="MY97" s="577"/>
      <c r="MZ97" s="577"/>
      <c r="NA97" s="577"/>
    </row>
    <row r="98" spans="1:16384" s="61" customFormat="1" ht="12.75">
      <c r="A98" s="551" t="s">
        <v>1215</v>
      </c>
      <c r="B98" s="546" cm="1">
        <f t="array" ref="B98">SUM(B86+B63)/SUM(B$84:B$87+B$61:B$64)</f>
        <v>1.7241379310344827E-2</v>
      </c>
      <c r="C98" s="546" cm="1">
        <f t="array" ref="C98">SUM(C86+C63)/SUM(C$84:C$87+C$61:C$64)</f>
        <v>4.4776119402985072E-2</v>
      </c>
      <c r="D98" s="546" cm="1">
        <f t="array" ref="D98">SUM(D86+D63)/SUM(D$84:D$87+D$61:D$64)</f>
        <v>2.7932960893854749E-3</v>
      </c>
      <c r="E98" s="546" cm="1">
        <f t="array" ref="E98">SUM(E86+E63)/SUM(E$84:E$87+E$61:E$64)</f>
        <v>2.5362318840579712E-2</v>
      </c>
      <c r="F98" s="546" cm="1">
        <f t="array" ref="F98">SUM(F86+F63)/SUM(F$84:F$87+F$61:F$64)</f>
        <v>1.5503875968992248E-2</v>
      </c>
      <c r="G98" s="546" cm="1">
        <f t="array" ref="G98">SUM(G86+G63)/SUM(G$84:G$87+G$61:G$64)</f>
        <v>0</v>
      </c>
      <c r="H98" s="546" cm="1">
        <f t="array" ref="H98">SUM(H86+H63)/SUM(H$84:H$87+H$61:H$64)</f>
        <v>7.6923076923076927E-2</v>
      </c>
      <c r="I98" s="546" cm="1">
        <f t="array" ref="I98">SUM(I86+I63)/SUM(I$84:I$87+I$61:I$64)</f>
        <v>0</v>
      </c>
      <c r="J98" s="546" cm="1">
        <f t="array" ref="J98">SUM(J86+J63)/SUM(J$84:J$87+J$61:J$64)</f>
        <v>8.771929824561403E-2</v>
      </c>
      <c r="K98" s="546" cm="1">
        <f t="array" ref="K98">IFERROR((K86+K63)/SUM(K$84:K$87+K$61:K$64),"0%")</f>
        <v>3.3500837520938024E-3</v>
      </c>
      <c r="L98" s="546" cm="1">
        <f t="array" ref="L98">IFERROR((L86+L63)/SUM(L$84:L$87+L$61:L$64),"0%")</f>
        <v>6.4308681672025723E-3</v>
      </c>
      <c r="M98" s="546" cm="1">
        <f t="array" ref="M98">IFERROR((M86+M63)/SUM(M$84:M$87+M$61:M$64),"0%")</f>
        <v>3.5842293906810036E-3</v>
      </c>
      <c r="N98" s="546" cm="1">
        <f t="array" ref="N98">IFERROR((N86+N63)/SUM(N$84:N$87+N$61:N$64),"0%")</f>
        <v>2.336448598130841E-2</v>
      </c>
      <c r="O98" s="546" cm="1">
        <f t="array" ref="O98">IFERROR((O86+O63)/SUM(O$84:O$87+O$61:O$64),"0%")</f>
        <v>0</v>
      </c>
      <c r="P98" s="546" cm="1">
        <f t="array" ref="P98">IFERROR((P86+P63)/SUM(P$84:P$87+P$61:P$64),"0%")</f>
        <v>2.4390243902439025E-2</v>
      </c>
      <c r="Q98" s="546" cm="1">
        <f t="array" ref="Q98">IFERROR((Q86+Q63)/SUM(Q$84:Q$87+Q$61:Q$64),"0%")</f>
        <v>0.19117647058823528</v>
      </c>
      <c r="R98" s="546" cm="1">
        <f t="array" ref="R98">IFERROR((R86+R63)/SUM(R$84:R$87+R$61:R$64),"0%")</f>
        <v>0.17</v>
      </c>
      <c r="S98" s="546" cm="1">
        <f t="array" ref="S98">IFERROR((S86+S63)/SUM(S$84:S$87+S$61:S$64),"0%")</f>
        <v>4.4041450777202069E-2</v>
      </c>
      <c r="T98" s="546" cm="1">
        <f t="array" ref="T98">IFERROR((T86+T63)/SUM(T$84:T$87+T$61:T$64),"0%")</f>
        <v>9.3023255813953487E-3</v>
      </c>
      <c r="U98" s="546" cm="1">
        <f t="array" ref="U98">IFERROR((U86+U63)/SUM(U$84:U$87+U$61:U$64),"0%")</f>
        <v>1.5432098765432098E-2</v>
      </c>
      <c r="V98" s="546" cm="1">
        <f t="array" ref="V98">IFERROR((V86+V63)/SUM(V$84:V$87+V$61:V$64),"0%")</f>
        <v>0</v>
      </c>
      <c r="W98" s="546" cm="1">
        <f t="array" ref="W98">IFERROR((W86+W63)/SUM(W$84:W$87+W$61:W$64),"0%")</f>
        <v>0.11363636363636363</v>
      </c>
      <c r="X98" s="546" cm="1">
        <f t="array" ref="X98">IFERROR((X86+X63)/SUM(X$84:X$87+X$61:X$64),"0%")</f>
        <v>1.6E-2</v>
      </c>
      <c r="Y98" s="546" cm="1">
        <f t="array" ref="Y98">IFERROR((Y86+Y63)/SUM(Y$84:Y$87+Y$61:Y$64),"0%")</f>
        <v>9.2105263157894732E-2</v>
      </c>
      <c r="Z98" s="546" cm="1">
        <f t="array" ref="Z98">IFERROR((Z86+Z63)/SUM(Z$84:Z$87+Z$61:Z$64),"0%")</f>
        <v>2.1148036253776436E-2</v>
      </c>
      <c r="AA98" s="546" cm="1">
        <f t="array" ref="AA98">IFERROR((AA86+AA63)/SUM(AA$84:AA$87+AA$61:AA$64),"0%")</f>
        <v>1.1904761904761904E-2</v>
      </c>
      <c r="AB98" s="546" cm="1">
        <f t="array" ref="AB98">IFERROR((AB86+AB63)/SUM(AB$84:AB$87+AB$61:AB$64),"0%")</f>
        <v>0</v>
      </c>
      <c r="AC98" s="546" cm="1">
        <f t="array" ref="AC98">IFERROR((AC86+AC63)/SUM(AC$84:AC$87+AC$61:AC$64),"0%")</f>
        <v>0</v>
      </c>
      <c r="AD98" s="546" cm="1">
        <f t="array" ref="AD98">IFERROR((AD86+AD63)/SUM(AD$84:AD$87+AD$61:AD$64),"0%")</f>
        <v>0.23333333333333334</v>
      </c>
      <c r="AE98" s="546" cm="1">
        <f t="array" ref="AE98">IFERROR((AE86+AE63)/SUM(AE$84:AE$87+AE$61:AE$64),"0%")</f>
        <v>7.2538860103626937E-2</v>
      </c>
      <c r="AF98" s="546" cm="1">
        <f t="array" ref="AF98">IFERROR((AF86+AF63)/SUM(AF$84:AF$87+AF$61:AF$64),"0%")</f>
        <v>3.9024390243902439E-2</v>
      </c>
      <c r="AG98" s="546" cm="1">
        <f t="array" ref="AG98">IFERROR((AG86+AG63)/SUM(AG$84:AG$87+AG$61:AG$64),"0%")</f>
        <v>0.19178082191780821</v>
      </c>
      <c r="AH98" s="546" cm="1">
        <f t="array" ref="AH98">IFERROR((AH86+AH63)/SUM(AH$84:AH$87+AH$61:AH$64),"0%")</f>
        <v>0.21428571428571427</v>
      </c>
      <c r="AI98" s="546" cm="1">
        <f t="array" ref="AI98">IFERROR((AI86+AI63)/SUM(AI$84:AI$87+AI$61:AI$64),"0%")</f>
        <v>1.5673981191222569E-2</v>
      </c>
      <c r="AJ98" s="546" cm="1">
        <f t="array" ref="AJ98">IFERROR((AJ86+AJ63)/SUM(AJ$84:AJ$87+AJ$61:AJ$64),"0%")</f>
        <v>4.6511627906976744E-2</v>
      </c>
      <c r="AK98" s="546" cm="1">
        <f t="array" ref="AK98">IFERROR((AK86+AK63)/SUM(AK$84:AK$87+AK$61:AK$64),"0%")</f>
        <v>9.0196078431372548E-2</v>
      </c>
      <c r="AL98" s="546" cm="1">
        <f t="array" ref="AL98">IFERROR((AL86+AL63)/SUM(AL$84:AL$87+AL$61:AL$64),"0%")</f>
        <v>1.7730496453900711E-2</v>
      </c>
      <c r="AM98" s="546" cm="1">
        <f t="array" ref="AM98">IFERROR((AM86+AM63)/SUM(AM$84:AM$87+AM$61:AM$64),"0%")</f>
        <v>0.10810810810810811</v>
      </c>
      <c r="AN98" s="546" cm="1">
        <f t="array" ref="AN98">IFERROR((AN86+AN63)/SUM(AN$84:AN$87+AN$61:AN$64),"0%")</f>
        <v>4.060913705583756E-2</v>
      </c>
      <c r="AO98" s="546" cm="1">
        <f t="array" ref="AO98">IFERROR((AO86+AO63)/SUM(AO$84:AO$87+AO$61:AO$64),"0%")</f>
        <v>5.7736720554272515E-2</v>
      </c>
      <c r="AP98" s="546" cm="1">
        <f t="array" ref="AP98">IFERROR((AP86+AP63)/SUM(AP$84:AP$87+AP$61:AP$64),"0%")</f>
        <v>0.14705882352941177</v>
      </c>
      <c r="AQ98" s="546" cm="1">
        <f t="array" ref="AQ98">IFERROR((AQ86+AQ63)/SUM(AQ$84:AQ$87+AQ$61:AQ$64),"0%")</f>
        <v>0.12987012987012986</v>
      </c>
      <c r="AR98" s="546" cm="1">
        <f t="array" ref="AR98">IFERROR((AR86+AR63)/SUM(AR$84:AR$87+AR$61:AR$64),"0%")</f>
        <v>0.28925619834710742</v>
      </c>
      <c r="AS98" s="546" cm="1">
        <f t="array" ref="AS98">IFERROR((AS86+AS63)/SUM(AS$84:AS$87+AS$61:AS$64),"0%")</f>
        <v>0.21487603305785125</v>
      </c>
      <c r="AT98" s="546" cm="1">
        <f t="array" ref="AT98">IFERROR((AT86+AT63)/SUM(AT$84:AT$87+AT$61:AT$64),"0%")</f>
        <v>8.4033613445378148E-3</v>
      </c>
      <c r="AU98" s="546" cm="1">
        <f t="array" ref="AU98">IFERROR((AU86+AU63)/SUM(AU$84:AU$87+AU$61:AU$64),"0%")</f>
        <v>1.7582417582417582E-2</v>
      </c>
      <c r="AV98" s="546" cm="1">
        <f t="array" ref="AV98">IFERROR((AV86+AV63)/SUM(AV$84:AV$87+AV$61:AV$64),"0%")</f>
        <v>0.3</v>
      </c>
      <c r="AW98" s="546" cm="1">
        <f t="array" ref="AW98">IFERROR((AW86+AW63)/SUM(AW$84:AW$87+AW$61:AW$64),"0%")</f>
        <v>0</v>
      </c>
      <c r="AX98" s="546" cm="1">
        <f t="array" ref="AX98">IFERROR((AX86+AX63)/SUM(AX$84:AX$87+AX$61:AX$64),"0%")</f>
        <v>0.15151515151515152</v>
      </c>
      <c r="AY98" s="546" cm="1">
        <f t="array" ref="AY98">IFERROR((AY86+AY63)/SUM(AY$84:AY$87+AY$61:AY$64),"0%")</f>
        <v>0.17567567567567569</v>
      </c>
      <c r="AZ98" s="546" cm="1">
        <f t="array" ref="AZ98">IFERROR((AZ86+AZ63)/SUM(AZ$84:AZ$87+AZ$61:AZ$64),"0%")</f>
        <v>8.3623693379790948E-2</v>
      </c>
      <c r="BA98" s="546" cm="1">
        <f t="array" ref="BA98">IFERROR((BA86+BA63)/SUM(BA$84:BA$87+BA$61:BA$64),"0%")</f>
        <v>7.3369565217391311E-2</v>
      </c>
      <c r="BB98" s="546" cm="1">
        <f t="array" ref="BB98">IFERROR((BB86+BB63)/SUM(BB$84:BB$87+BB$61:BB$64),"0%")</f>
        <v>0</v>
      </c>
      <c r="BC98" s="546" cm="1">
        <f t="array" ref="BC98">IFERROR((BC86+BC63)/SUM(BC$84:BC$87+BC$61:BC$64),"0%")</f>
        <v>7.0000000000000007E-2</v>
      </c>
      <c r="BD98" s="546" cm="1">
        <f t="array" ref="BD98">IFERROR((BD86+BD63)/SUM(BD$84:BD$87+BD$61:BD$64),"0%")</f>
        <v>3.6269430051813469E-2</v>
      </c>
      <c r="BE98" s="546" cm="1">
        <f t="array" ref="BE98">IFERROR((BE86+BE63)/SUM(BE$84:BE$87+BE$61:BE$64),"0%")</f>
        <v>0.42105263157894735</v>
      </c>
      <c r="BF98" s="546" cm="1">
        <f t="array" ref="BF98">IFERROR((BF86+BF63)/SUM(BF$84:BF$87+BF$61:BF$64),"0%")</f>
        <v>0.42105263157894735</v>
      </c>
      <c r="BG98" s="546" cm="1">
        <f t="array" ref="BG98">IFERROR((BG86+BG63)/SUM(BG$84:BG$87+BG$61:BG$64),"0%")</f>
        <v>0.20863309352517986</v>
      </c>
      <c r="BH98" s="546" cm="1">
        <f t="array" ref="BH98">IFERROR((BH86+BH63)/SUM(BH$84:BH$87+BH$61:BH$64),"0%")</f>
        <v>6.8181818181818177E-2</v>
      </c>
      <c r="BI98" s="546" cm="1">
        <f t="array" ref="BI98">IFERROR((BI86+BI63)/SUM(BI$84:BI$87+BI$61:BI$64),"0%")</f>
        <v>0.11262798634812286</v>
      </c>
      <c r="BJ98" s="546" cm="1">
        <f t="array" ref="BJ98">IFERROR((BJ86+BJ63)/SUM(BJ$84:BJ$87+BJ$61:BJ$64),"0%")</f>
        <v>5.5702917771883291E-2</v>
      </c>
      <c r="BK98" s="546" cm="1">
        <f t="array" ref="BK98">IFERROR((BK86+BK63)/SUM(BK$84:BK$87+BK$61:BK$64),"0%")</f>
        <v>9.4285714285714292E-2</v>
      </c>
      <c r="BL98" s="546" cm="1">
        <f t="array" ref="BL98">IFERROR((BL86+BL63)/SUM(BL$84:BL$87+BL$61:BL$64),"0%")</f>
        <v>0</v>
      </c>
      <c r="BM98" s="546" cm="1">
        <f t="array" ref="BM98">IFERROR((BM86+BM63)/SUM(BM$84:BM$87+BM$61:BM$64),"0%")</f>
        <v>0.14225941422594143</v>
      </c>
      <c r="BN98" s="546" cm="1">
        <f t="array" ref="BN98">IFERROR((BN86+BN63)/SUM(BN$84:BN$87+BN$61:BN$64),"0%")</f>
        <v>8.5798816568047331E-2</v>
      </c>
      <c r="BO98" s="546" cm="1">
        <f t="array" ref="BO98">IFERROR((BO86+BO63)/SUM(BO$84:BO$87+BO$61:BO$64),"0%")</f>
        <v>0.13500000000000001</v>
      </c>
      <c r="BP98" s="546" cm="1">
        <f t="array" ref="BP98">IFERROR((BP86+BP63)/SUM(BP$84:BP$87+BP$61:BP$64),"0%")</f>
        <v>0.23170731707317074</v>
      </c>
      <c r="BQ98" s="546" cm="1">
        <f t="array" ref="BQ98">IFERROR((BQ86+BQ63)/SUM(BQ$84:BQ$87+BQ$61:BQ$64),"0%")</f>
        <v>7.3275862068965511E-2</v>
      </c>
      <c r="BR98" s="546" cm="1">
        <f t="array" ref="BR98">IFERROR((BR86+BR63)/SUM(BR$84:BR$87+BR$61:BR$64),"0%")</f>
        <v>0</v>
      </c>
      <c r="BS98" s="546" cm="1">
        <f t="array" ref="BS98">IFERROR((BS86+BS63)/SUM(BS$84:BS$87+BS$61:BS$64),"0%")</f>
        <v>7.5949367088607597E-2</v>
      </c>
      <c r="BT98" s="546" cm="1">
        <f t="array" ref="BT98">IFERROR((BT86+BT63)/SUM(BT$84:BT$87+BT$61:BT$64),"0%")</f>
        <v>0.1</v>
      </c>
      <c r="BU98" s="546" cm="1">
        <f t="array" ref="BU98">IFERROR((BU86+BU63)/SUM(BU$84:BU$87+BU$61:BU$64),"0%")</f>
        <v>5.0980392156862744E-2</v>
      </c>
      <c r="BV98" s="546" cm="1">
        <f t="array" ref="BV98">IFERROR((BV86+BV63)/SUM(BV$84:BV$87+BV$61:BV$64),"0%")</f>
        <v>9.1999999999999998E-2</v>
      </c>
      <c r="BW98" s="546" cm="1">
        <f t="array" ref="BW98">IFERROR((BW86+BW63)/SUM(BW$84:BW$87+BW$61:BW$64),"0%")</f>
        <v>0.10333333333333333</v>
      </c>
      <c r="BX98" s="546" cm="1">
        <f t="array" ref="BX98">IFERROR((BX86+BX63)/SUM(BX$84:BX$87+BX$61:BX$64),"0%")</f>
        <v>8.4951456310679609E-3</v>
      </c>
      <c r="BY98" s="546" cm="1">
        <f t="array" ref="BY98">IFERROR((BY86+BY63)/SUM(BY$84:BY$87+BY$61:BY$64),"0%")</f>
        <v>5.4744525547445258E-3</v>
      </c>
      <c r="BZ98" s="546" cm="1">
        <f t="array" ref="BZ98">IFERROR((BZ86+BZ63)/SUM(BZ$84:BZ$87+BZ$61:BZ$64),"0%")</f>
        <v>0</v>
      </c>
      <c r="CA98" s="546" cm="1">
        <f t="array" ref="CA98">IFERROR((CA86+CA63)/SUM(CA$84:CA$87+CA$61:CA$64),"0%")</f>
        <v>2.5906735751295335E-2</v>
      </c>
      <c r="CB98" s="546" cm="1">
        <f t="array" ref="CB98">IFERROR((CB86+CB63)/SUM(CB$84:CB$87+CB$61:CB$64),"0%")</f>
        <v>4.4871794871794872E-2</v>
      </c>
      <c r="CC98" s="546" cm="1">
        <f t="array" ref="CC98">IFERROR((CC86+CC63)/SUM(CC$84:CC$87+CC$61:CC$64),"0%")</f>
        <v>7.2376357056694813E-3</v>
      </c>
      <c r="CD98" s="546" cm="1">
        <f t="array" ref="CD98">IFERROR((CD86+CD63)/SUM(CD$84:CD$87+CD$61:CD$64),"0%")</f>
        <v>3.4031413612565446E-2</v>
      </c>
      <c r="CE98" s="546" cm="1">
        <f t="array" ref="CE98">IFERROR((CE86+CE63)/SUM(CE$84:CE$87+CE$61:CE$64),"0%")</f>
        <v>2.6570048309178744E-2</v>
      </c>
      <c r="CF98" s="546" cm="1">
        <f t="array" ref="CF98">IFERROR((CF86+CF63)/SUM(CF$84:CF$87+CF$61:CF$64),"0%")</f>
        <v>0.64516129032258063</v>
      </c>
      <c r="CG98" s="546" cm="1">
        <f t="array" ref="CG98">IFERROR((CG86+CG63)/SUM(CG$84:CG$87+CG$61:CG$64),"0%")</f>
        <v>6.7924528301886791E-2</v>
      </c>
      <c r="CH98" s="546" cm="1">
        <f t="array" ref="CH98">IFERROR((CH86+CH63)/SUM(CH$84:CH$87+CH$61:CH$64),"0%")</f>
        <v>9.4827586206896547E-2</v>
      </c>
      <c r="CI98" s="546" cm="1">
        <f t="array" ref="CI98">IFERROR((CI86+CI63)/SUM(CI$84:CI$87+CI$61:CI$64),"0%")</f>
        <v>0.352112676056338</v>
      </c>
      <c r="CJ98" s="546" cm="1">
        <f t="array" ref="CJ98">IFERROR((CJ86+CJ63)/SUM(CJ$84:CJ$87+CJ$61:CJ$64),"0%")</f>
        <v>9.0384615384615383E-2</v>
      </c>
      <c r="CK98" s="546" cm="1">
        <f t="array" ref="CK98">IFERROR((CK86+CK63)/SUM(CK$84:CK$87+CK$61:CK$64),"0%")</f>
        <v>5.4590570719602979E-2</v>
      </c>
      <c r="CL98" s="546" cm="1">
        <f t="array" ref="CL98">IFERROR((CL86+CL63)/SUM(CL$84:CL$87+CL$61:CL$64),"0%")</f>
        <v>0.17880794701986755</v>
      </c>
      <c r="CM98" s="546" cm="1">
        <f t="array" ref="CM98">IFERROR((CM86+CM63)/SUM(CM$84:CM$87+CM$61:CM$64),"0%")</f>
        <v>0.17763157894736842</v>
      </c>
      <c r="CN98" s="546" cm="1">
        <f t="array" ref="CN98">IFERROR((CN86+CN63)/SUM(CN$84:CN$87+CN$61:CN$64),"0%")</f>
        <v>0.23152709359605911</v>
      </c>
      <c r="CO98" s="546" cm="1">
        <f t="array" ref="CO98">IFERROR((CO86+CO63)/SUM(CO$84:CO$87+CO$61:CO$64),"0%")</f>
        <v>0.10232558139534884</v>
      </c>
      <c r="CP98" s="546" cm="1">
        <f t="array" ref="CP98">IFERROR((CP86+CP63)/SUM(CP$84:CP$87+CP$61:CP$64),"0%")</f>
        <v>0.19213973799126638</v>
      </c>
      <c r="CQ98" s="546" cm="1">
        <f t="array" ref="CQ98">IFERROR((CQ86+CQ63)/SUM(CQ$84:CQ$87+CQ$61:CQ$64),"0%")</f>
        <v>0.11746031746031746</v>
      </c>
      <c r="CR98" s="546" cm="1">
        <f t="array" ref="CR98">IFERROR((CR86+CR63)/SUM(CR$84:CR$87+CR$61:CR$64),"0%")</f>
        <v>0.16352201257861634</v>
      </c>
      <c r="CS98" s="546" cm="1">
        <f t="array" ref="CS98">IFERROR((CS86+CS63)/SUM(CS$84:CS$87+CS$61:CS$64),"0%")</f>
        <v>6.7934782608695649E-2</v>
      </c>
      <c r="CT98" s="546" cm="1">
        <f t="array" ref="CT98">IFERROR((CT86+CT63)/SUM(CT$84:CT$87+CT$61:CT$64),"0%")</f>
        <v>1</v>
      </c>
      <c r="CU98" s="546" cm="1">
        <f t="array" ref="CU98">IFERROR((CU86+CU63)/SUM(CU$84:CU$87+CU$61:CU$64),"0%")</f>
        <v>0.38983050847457629</v>
      </c>
      <c r="CV98" s="546" t="str" cm="1">
        <f t="array" ref="CV98">IFERROR((CV86+CV63)/SUM(CV$84:CV$87+CV$61:CV$64),"0%")</f>
        <v>0%</v>
      </c>
      <c r="CW98" s="546" cm="1">
        <f t="array" ref="CW98">IFERROR((CW86+CW63)/SUM(CW$84:CW$87+CW$61:CW$64),"0%")</f>
        <v>0.11641221374045801</v>
      </c>
      <c r="CX98" s="546" cm="1">
        <f t="array" ref="CX98">IFERROR((CX86+CX63)/SUM(CX$84:CX$87+CX$61:CX$64),"0%")</f>
        <v>3.9707419017763847E-2</v>
      </c>
      <c r="CY98" s="546" cm="1">
        <f t="array" ref="CY98">IFERROR((CY86+CY63)/SUM(CY$84:CY$87+CY$61:CY$64),"0%")</f>
        <v>0.10408921933085502</v>
      </c>
      <c r="CZ98" s="546" cm="1">
        <f t="array" ref="CZ98">IFERROR((CZ86+CZ63)/SUM(CZ$84:CZ$87+CZ$61:CZ$64),"0%")</f>
        <v>2.7823240589198037E-2</v>
      </c>
      <c r="DA98" s="546" cm="1">
        <f t="array" ref="DA98">IFERROR((DA86+DA63)/SUM(DA$84:DA$87+DA$61:DA$64),"0%")</f>
        <v>5.9523809523809521E-3</v>
      </c>
      <c r="DB98" s="546" cm="1">
        <f t="array" ref="DB98">IFERROR((DB86+DB63)/SUM(DB$84:DB$87+DB$61:DB$64),"0%")</f>
        <v>0.29629629629629628</v>
      </c>
      <c r="DC98" s="546" cm="1">
        <f t="array" ref="DC98">IFERROR((DC86+DC63)/SUM(DC$84:DC$87+DC$61:DC$64),"0%")</f>
        <v>0.45283018867924529</v>
      </c>
      <c r="DD98" s="546" cm="1">
        <f t="array" ref="DD98">IFERROR((DD86+DD63)/SUM(DD$84:DD$87+DD$61:DD$64),"0%")</f>
        <v>0.54651162790697672</v>
      </c>
      <c r="DE98" s="546" cm="1">
        <f t="array" ref="DE98">IFERROR((DE86+DE63)/SUM(DE$84:DE$87+DE$61:DE$64),"0%")</f>
        <v>5.2173913043478258E-2</v>
      </c>
      <c r="DF98" s="546" cm="1">
        <f t="array" ref="DF98">IFERROR((DF86+DF63)/SUM(DF$84:DF$87+DF$61:DF$64),"0%")</f>
        <v>1.8773466833541929E-2</v>
      </c>
      <c r="DG98" s="546" cm="1">
        <f t="array" ref="DG98">IFERROR((DG86+DG63)/SUM(DG$84:DG$87+DG$61:DG$64),"0%")</f>
        <v>5.8972198820556022E-2</v>
      </c>
      <c r="DH98" s="546" cm="1">
        <f t="array" ref="DH98">IFERROR((DH86+DH63)/SUM(DH$84:DH$87+DH$61:DH$64),"0%")</f>
        <v>0.47826086956521741</v>
      </c>
      <c r="DI98" s="546" cm="1">
        <f t="array" ref="DI98">IFERROR((DI86+DI63)/SUM(DI$84:DI$87+DI$61:DI$64),"0%")</f>
        <v>0.66666666666666663</v>
      </c>
      <c r="DJ98" s="546" cm="1">
        <f t="array" ref="DJ98">IFERROR((DJ86+DJ63)/SUM(DJ$84:DJ$87+DJ$61:DJ$64),"0%")</f>
        <v>0.42307692307692307</v>
      </c>
      <c r="DK98" s="546" cm="1">
        <f t="array" ref="DK98">IFERROR((DK86+DK63)/SUM(DK$84:DK$87+DK$61:DK$64),"0%")</f>
        <v>0.20264317180616739</v>
      </c>
      <c r="DL98" s="546" cm="1">
        <f t="array" ref="DL98">IFERROR((DL86+DL63)/SUM(DL$84:DL$87+DL$61:DL$64),"0%")</f>
        <v>0.24107142857142858</v>
      </c>
      <c r="DM98" s="546" cm="1">
        <f t="array" ref="DM98">IFERROR((DM86+DM63)/SUM(DM$84:DM$87+DM$61:DM$64),"0%")</f>
        <v>0.29032258064516131</v>
      </c>
      <c r="DN98" s="546" cm="1">
        <f t="array" ref="DN98">IFERROR((DN86+DN63)/SUM(DN$84:DN$87+DN$61:DN$64),"0%")</f>
        <v>5.8219178082191778E-2</v>
      </c>
      <c r="DO98" s="546" cm="1">
        <f t="array" ref="DO98">IFERROR((DO86+DO63)/SUM(DO$84:DO$87+DO$61:DO$64),"0%")</f>
        <v>0.5304347826086957</v>
      </c>
      <c r="DP98" s="546" cm="1">
        <f t="array" ref="DP98">IFERROR((DP86+DP63)/SUM(DP$84:DP$87+DP$61:DP$64),"0%")</f>
        <v>0.676056338028169</v>
      </c>
      <c r="DQ98" s="546" cm="1">
        <f t="array" ref="DQ98">IFERROR((DQ86+DQ63)/SUM(DQ$84:DQ$87+DQ$61:DQ$64),"0%")</f>
        <v>0.46250000000000002</v>
      </c>
      <c r="DR98" s="546" cm="1">
        <f t="array" ref="DR98">IFERROR((DR86+DR63)/SUM(DR$84:DR$87+DR$61:DR$64),"0%")</f>
        <v>7.6595744680851063E-2</v>
      </c>
      <c r="DS98" s="546" cm="1">
        <f t="array" ref="DS98">IFERROR((DS86+DS63)/SUM(DS$84:DS$87+DS$61:DS$64),"0%")</f>
        <v>3.4364261168384883E-2</v>
      </c>
      <c r="DT98" s="546" cm="1">
        <f t="array" ref="DT98">IFERROR((DT86+DT63)/SUM(DT$84:DT$87+DT$61:DT$64),"0%")</f>
        <v>3.8585209003215437E-2</v>
      </c>
      <c r="DU98" s="546" cm="1">
        <f t="array" ref="DU98">IFERROR((DU86+DU63)/SUM(DU$84:DU$87+DU$61:DU$64),"0%")</f>
        <v>0.17682926829268292</v>
      </c>
      <c r="DV98" s="546" cm="1">
        <f t="array" ref="DV98">IFERROR((DV86+DV63)/SUM(DV$84:DV$87+DV$61:DV$64),"0%")</f>
        <v>2.3255813953488372E-2</v>
      </c>
      <c r="DW98" s="546" cm="1">
        <f t="array" ref="DW98">IFERROR((DW86+DW63)/SUM(DW$84:DW$87+DW$61:DW$64),"0%")</f>
        <v>0.13095238095238096</v>
      </c>
      <c r="DX98" s="546" cm="1">
        <f t="array" ref="DX98">IFERROR((DX86+DX63)/SUM(DX$84:DX$87+DX$61:DX$64),"0%")</f>
        <v>8.0645161290322578E-2</v>
      </c>
      <c r="DY98" s="546" cm="1">
        <f t="array" ref="DY98">IFERROR((DY86+DY63)/SUM(DY$84:DY$87+DY$61:DY$64),"0%")</f>
        <v>0.56756756756756754</v>
      </c>
      <c r="DZ98" s="546" cm="1">
        <f t="array" ref="DZ98">IFERROR((DZ86+DZ63)/SUM(DZ$84:DZ$87+DZ$61:DZ$64),"0%")</f>
        <v>0.43670886075949367</v>
      </c>
      <c r="EA98" s="546" cm="1">
        <f t="array" ref="EA98">IFERROR((EA86+EA63)/SUM(EA$84:EA$87+EA$61:EA$64),"0%")</f>
        <v>2.9962546816479401E-2</v>
      </c>
      <c r="EB98" s="546" cm="1">
        <f t="array" ref="EB98">IFERROR((EB86+EB63)/SUM(EB$84:EB$87+EB$61:EB$64),"0%")</f>
        <v>3.5897435897435895E-2</v>
      </c>
      <c r="EC98" s="546" cm="1">
        <f t="array" ref="EC98">IFERROR((EC86+EC63)/SUM(EC$84:EC$87+EC$61:EC$64),"0%")</f>
        <v>5.7324840764331211E-2</v>
      </c>
      <c r="ED98" s="546" cm="1">
        <f t="array" ref="ED98">IFERROR((ED86+ED63)/SUM(ED$84:ED$87+ED$61:ED$64),"0%")</f>
        <v>0.33870967741935482</v>
      </c>
      <c r="EE98" s="546" t="str" cm="1">
        <f t="array" ref="EE98">IFERROR((EE86+EE63)/SUM(EE$84:EE$87+EE$61:EE$64),"0%")</f>
        <v>0%</v>
      </c>
      <c r="EF98" s="546" cm="1">
        <f t="array" ref="EF98">IFERROR((EF86+EF63)/SUM(EF$84:EF$87+EF$61:EF$64),"0%")</f>
        <v>0.15827338129496402</v>
      </c>
      <c r="EG98" s="546" cm="1">
        <f t="array" ref="EG98">IFERROR((EG86+EG63)/SUM(EG$84:EG$87+EG$61:EG$64),"0%")</f>
        <v>6.9306930693069313E-2</v>
      </c>
      <c r="EH98" s="546" cm="1">
        <f t="array" ref="EH98">IFERROR((EH86+EH63)/SUM(EH$84:EH$87+EH$61:EH$64),"0%")</f>
        <v>9.7859327217125383E-2</v>
      </c>
      <c r="EI98" s="546" cm="1">
        <f t="array" ref="EI98">IFERROR((EI86+EI63)/SUM(EI$84:EI$87+EI$61:EI$64),"0%")</f>
        <v>9.7838452787258251E-2</v>
      </c>
      <c r="EJ98" s="546" cm="1">
        <f t="array" ref="EJ98">IFERROR((EJ86+EJ63)/SUM(EJ$84:EJ$87+EJ$61:EJ$64),"0%")</f>
        <v>5.9171597633136093E-3</v>
      </c>
      <c r="EK98" s="546" cm="1">
        <f t="array" ref="EK98">IFERROR((EK86+EK63)/SUM(EK$84:EK$87+EK$61:EK$64),"0%")</f>
        <v>0.11805555555555555</v>
      </c>
      <c r="EL98" s="546" cm="1">
        <f t="array" ref="EL98">IFERROR((EL86+EL63)/SUM(EL$84:EL$87+EL$61:EL$64),"0%")</f>
        <v>0.38297872340425532</v>
      </c>
      <c r="EM98" s="546" cm="1">
        <f t="array" ref="EM98">IFERROR((EM86+EM63)/SUM(EM$84:EM$87+EM$61:EM$64),"0%")</f>
        <v>1.1194029850746268E-2</v>
      </c>
      <c r="EN98" s="546" cm="1">
        <f t="array" ref="EN98">IFERROR((EN86+EN63)/SUM(EN$84:EN$87+EN$61:EN$64),"0%")</f>
        <v>4.9319727891156462E-2</v>
      </c>
      <c r="EO98" s="546" cm="1">
        <f t="array" ref="EO98">IFERROR((EO86+EO63)/SUM(EO$84:EO$87+EO$61:EO$64),"0%")</f>
        <v>7.3684210526315783E-2</v>
      </c>
      <c r="EP98" s="546" cm="1">
        <f t="array" ref="EP98">IFERROR((EP86+EP63)/SUM(EP$84:EP$87+EP$61:EP$64),"0%")</f>
        <v>2.7237354085603113E-2</v>
      </c>
      <c r="EQ98" s="546" cm="1">
        <f t="array" ref="EQ98">IFERROR((EQ86+EQ63)/SUM(EQ$84:EQ$87+EQ$61:EQ$64),"0%")</f>
        <v>2.9498525073746312E-2</v>
      </c>
      <c r="ER98" s="546" cm="1">
        <f t="array" ref="ER98">IFERROR((ER86+ER63)/SUM(ER$84:ER$87+ER$61:ER$64),"0%")</f>
        <v>0.58333333333333337</v>
      </c>
      <c r="ES98" s="546" cm="1">
        <f t="array" ref="ES98">IFERROR((ES86+ES63)/SUM(ES$84:ES$87+ES$61:ES$64),"0%")</f>
        <v>0.35454545454545455</v>
      </c>
      <c r="ET98" s="546" cm="1">
        <f t="array" ref="ET98">IFERROR((ET86+ET63)/SUM(ET$84:ET$87+ET$61:ET$64),"0%")</f>
        <v>0.10236220472440945</v>
      </c>
      <c r="EU98" s="546" cm="1">
        <f t="array" ref="EU98">IFERROR((EU86+EU63)/SUM(EU$84:EU$87+EU$61:EU$64),"0%")</f>
        <v>5.9011164274322167E-2</v>
      </c>
      <c r="EV98" s="546" cm="1">
        <f t="array" ref="EV98">IFERROR((EV86+EV63)/SUM(EV$84:EV$87+EV$61:EV$64),"0%")</f>
        <v>0.11054421768707483</v>
      </c>
      <c r="EW98" s="546" cm="1">
        <f t="array" ref="EW98">IFERROR((EW86+EW63)/SUM(EW$84:EW$87+EW$61:EW$64),"0%")</f>
        <v>0.18766066838046272</v>
      </c>
      <c r="EX98" s="546" cm="1">
        <f t="array" ref="EX98">IFERROR((EX86+EX63)/SUM(EX$84:EX$87+EX$61:EX$64),"0%")</f>
        <v>9.3541202672605794E-2</v>
      </c>
      <c r="EY98" s="546" cm="1">
        <f t="array" ref="EY98">IFERROR((EY86+EY63)/SUM(EY$84:EY$87+EY$61:EY$64),"0%")</f>
        <v>4.8346055979643768E-2</v>
      </c>
      <c r="EZ98" s="546" cm="1">
        <f t="array" ref="EZ98">IFERROR((EZ86+EZ63)/SUM(EZ$84:EZ$87+EZ$61:EZ$64),"0%")</f>
        <v>0.15681818181818183</v>
      </c>
      <c r="FA98" s="546" cm="1">
        <f t="array" ref="FA98">IFERROR((FA86+FA63)/SUM(FA$84:FA$87+FA$61:FA$64),"0%")</f>
        <v>0.2271062271062271</v>
      </c>
      <c r="FB98" s="546" cm="1">
        <f t="array" ref="FB98">IFERROR((FB86+FB63)/SUM(FB$84:FB$87+FB$61:FB$64),"0%")</f>
        <v>0.19028340080971659</v>
      </c>
      <c r="FC98" s="546" cm="1">
        <f t="array" ref="FC98">IFERROR((FC86+FC63)/SUM(FC$84:FC$87+FC$61:FC$64),"0%")</f>
        <v>0.1729957805907173</v>
      </c>
      <c r="FD98" s="546" cm="1">
        <f t="array" ref="FD98">IFERROR((FD86+FD63)/SUM(FD$84:FD$87+FD$61:FD$64),"0%")</f>
        <v>0.12747252747252746</v>
      </c>
      <c r="FE98" s="546" t="str" cm="1">
        <f t="array" ref="FE98">IFERROR((FE86+FE63)/SUM(FE$84:FE$87+FE$62:FE$64),"0%")</f>
        <v>0%</v>
      </c>
      <c r="FF98" s="546" cm="1">
        <f t="array" ref="FF98">IFERROR((FF86+FF63)/SUM(FF$84:FF$87+FF$61:FF$64),"0%")</f>
        <v>0.58974358974358976</v>
      </c>
      <c r="FG98" s="546" cm="1">
        <f t="array" ref="FG98">IFERROR((FG86+FG63)/SUM(FG$84:FG$87+FG$61:FG$64),"0%")</f>
        <v>0.50627615062761511</v>
      </c>
      <c r="FH98" s="546" cm="1">
        <f t="array" ref="FH98">IFERROR((FH86+FH63)/SUM(FH$84:FH$87+FH$61:FH$64),"0%")</f>
        <v>0.34936708860759491</v>
      </c>
      <c r="FI98" s="546" cm="1">
        <f t="array" ref="FI98">IFERROR((FI86+FI63)/SUM(FI$84:FI$87+FI$61:FI$64),"0%")</f>
        <v>0.3</v>
      </c>
      <c r="FJ98" s="546" cm="1">
        <f t="array" ref="FJ98">IFERROR((FJ86+FJ63)/SUM(FJ$84:FJ$87+FJ$61:FJ$64),"0%")</f>
        <v>0.35897435897435898</v>
      </c>
      <c r="FK98" s="546" cm="1">
        <f t="array" ref="FK98">IFERROR((FK86+FK63)/SUM(FK$84:FK$87+FK$61:FK$64),"0%")</f>
        <v>8.0118694362017809E-2</v>
      </c>
      <c r="FL98" s="546" cm="1">
        <f t="array" ref="FL98">IFERROR((FL86+FL63)/SUM(FL$84:FL$87+FL$61:FL$64),"0%")</f>
        <v>7.1428571428571425E-2</v>
      </c>
      <c r="FM98" s="546" cm="1">
        <f t="array" ref="FM98">IFERROR((FM86+FM63)/SUM(FM$84:FM$87+FM$61:FM$64),"0%")</f>
        <v>0.25443786982248523</v>
      </c>
      <c r="FN98" s="546" cm="1">
        <f t="array" ref="FN98">IFERROR((FN86+FN63)/SUM(FN$84:FN$87+FN$61:FN$64),"0%")</f>
        <v>0.20370370370370369</v>
      </c>
      <c r="FO98" s="546" cm="1">
        <f t="array" ref="FO98">IFERROR((FO86+FO63)/SUM(FO$84:FO$87+FO$61:FO$64),"0%")</f>
        <v>0.14790996784565916</v>
      </c>
      <c r="FP98" s="546" cm="1">
        <f t="array" ref="FP98">IFERROR((FP86+FP63)/SUM(FP$84:FP$87+FP$61:FP$64),"0%")</f>
        <v>4.0816326530612242E-2</v>
      </c>
      <c r="FQ98" s="546" cm="1">
        <f t="array" ref="FQ98">IFERROR((FQ86+FQ63)/SUM(FQ$84:FQ$87+FQ$61:FQ$64),"0%")</f>
        <v>6.0240963855421686E-2</v>
      </c>
      <c r="FR98" s="546" cm="1">
        <f t="array" ref="FR98">IFERROR((FR86+FR63)/SUM(FR$84:FR$87+FR$61:FR$64),"0%")</f>
        <v>0.10247349823321555</v>
      </c>
      <c r="FS98" s="546" cm="1">
        <f t="array" ref="FS98">IFERROR((FS86+FS63)/SUM(FS$84:FS$87+FS$61:FS$64),"0%")</f>
        <v>2.2443890274314215E-2</v>
      </c>
      <c r="FT98" s="546" cm="1">
        <f t="array" ref="FT98">IFERROR((FT86+FT63)/SUM(FT$84:FT$87+FT$61:FT$64),"0%")</f>
        <v>3.2716927453769556E-2</v>
      </c>
      <c r="FU98" s="546" cm="1">
        <f t="array" ref="FU98">IFERROR((FU86+FU63)/SUM(FU$84:FU$87+FU$61:FU$64),"0%")</f>
        <v>0.14851485148514851</v>
      </c>
      <c r="FV98" s="546" cm="1">
        <f t="array" ref="FV98">IFERROR((FV86+FV63)/SUM(FV$84:FV$87+FV$61:FV$64),"0%")</f>
        <v>0.13872832369942195</v>
      </c>
      <c r="FW98" s="546" cm="1">
        <f t="array" ref="FW98">IFERROR((FW86+FW63)/SUM(FW$84:FW$87+FW$61:FW$64),"0%")</f>
        <v>8.5066162570888462E-2</v>
      </c>
      <c r="FX98" s="546" cm="1">
        <f t="array" ref="FX98">IFERROR((FX86+FX63)/SUM(FX$84:FX$87+FX$61:FX$64),"0%")</f>
        <v>0.10666666666666667</v>
      </c>
      <c r="FY98" s="546" cm="1">
        <f t="array" ref="FY98">IFERROR((FY86+FY63)/SUM(FY$84:FY$87+FY$61:FY$64),"0%")</f>
        <v>4.8913043478260872E-2</v>
      </c>
      <c r="FZ98" s="546" cm="1">
        <f t="array" ref="FZ98">IFERROR((FZ86+FZ63)/SUM(FZ$84:FZ$87+FZ$61:FZ$64),"0%")</f>
        <v>1.201923076923077E-2</v>
      </c>
      <c r="GA98" s="546" cm="1">
        <f t="array" ref="GA98">IFERROR((GA86+GA63)/SUM(GA$84:GA$87+GA$61:GA$64),"0%")</f>
        <v>6.0150375939849621E-2</v>
      </c>
      <c r="GB98" s="546" cm="1">
        <f t="array" ref="GB98">IFERROR((GB86+GB63)/SUM(GB$84:GB$87+GB$61:GB$64),"0%")</f>
        <v>0.18326693227091634</v>
      </c>
      <c r="GC98" s="546" cm="1">
        <f t="array" ref="GC98">IFERROR((GC86+GC63)/SUM(GC$84:GC$87+GC$61:GC$64),"0%")</f>
        <v>0.24481327800829875</v>
      </c>
      <c r="GD98" s="546" cm="1">
        <f t="array" ref="GD98">IFERROR((GD86+GD63)/SUM(GD$84:GD$87+GD$61:GD$64),"0%")</f>
        <v>0.22807017543859648</v>
      </c>
      <c r="GE98" s="546" cm="1">
        <f t="array" ref="GE98">IFERROR((GE86+GE63)/SUM(GE$84:GE$87+GE$61:GE$64),"0%")</f>
        <v>0.14102564102564102</v>
      </c>
      <c r="GF98" s="546" cm="1">
        <f t="array" ref="GF98">IFERROR((GF86+GF63)/SUM(GF$84:GF$87+GF$61:GF$64),"0%")</f>
        <v>0.1388888888888889</v>
      </c>
      <c r="GG98" s="546" cm="1">
        <f t="array" ref="GG98">IFERROR((GG86+GG63)/SUM(GG$84:GG$87+GG$61:GG$64),"0%")</f>
        <v>0.1337386018237082</v>
      </c>
      <c r="GH98" s="546" cm="1">
        <f t="array" ref="GH98">IFERROR((GH86+GH63)/SUM(GH$84:GH$87+GH$61:GH$64),"0%")</f>
        <v>0.19191919191919191</v>
      </c>
      <c r="GI98" s="546" cm="1">
        <f t="array" ref="GI98">IFERROR((GI86+GI63)/SUM(GI$84:GI$87+GI$61:GI$64),"0%")</f>
        <v>0.21183800623052959</v>
      </c>
      <c r="GJ98" s="546" cm="1">
        <f t="array" ref="GJ98">IFERROR((GJ86+GJ63)/SUM(GJ$84:GJ$87+GJ$61:GJ$64),"0%")</f>
        <v>0.19101123595505617</v>
      </c>
      <c r="GK98" s="546" cm="1">
        <f t="array" ref="GK98">IFERROR((GK86+GK63)/SUM(GK$84:GK$87+GK$61:GK$64),"0%")</f>
        <v>0.15636363636363637</v>
      </c>
      <c r="GL98" s="546" cm="1">
        <f t="array" ref="GL98">IFERROR((GL86+GL63)/SUM(GL$84:GL$87+GL$61:GL$64),"0%")</f>
        <v>0.24482758620689654</v>
      </c>
      <c r="GM98" s="546" cm="1">
        <f t="array" ref="GM98">IFERROR((GM86+GM63)/SUM(GM$84:GM$87+GM$61:GM$64),"0%")</f>
        <v>4.9315068493150684E-2</v>
      </c>
      <c r="GN98" s="546" cm="1">
        <f t="array" ref="GN98">IFERROR((GN86+GN63)/SUM(GN$84:GN$87+GN$61:GN$64),"0%")</f>
        <v>3.0534351145038167E-2</v>
      </c>
      <c r="GO98" s="546" cm="1">
        <f t="array" ref="GO98">IFERROR((GO86+GO63)/SUM(GO$84:GO$87+GO$61:GO$64),"0%")</f>
        <v>0.11494252873563218</v>
      </c>
      <c r="GP98" s="546" cm="1">
        <f t="array" ref="GP98">IFERROR((GP86+GP63)/SUM(GP$84:GP$87+GP$61:GP$64),"0%")</f>
        <v>0.26515151515151514</v>
      </c>
      <c r="GQ98" s="546" cm="1">
        <f t="array" ref="GQ98">IFERROR((GQ86+GQ63)/SUM(GQ$84:GQ$87+GQ$61:GQ$64),"0%")</f>
        <v>0.46666666666666667</v>
      </c>
      <c r="GR98" s="546" cm="1">
        <f t="array" ref="GR98">IFERROR((GR86+GR63)/SUM(GR$84:GR$87+GR$61:GR$64),"0%")</f>
        <v>0.30769230769230771</v>
      </c>
      <c r="GS98" s="546" cm="1">
        <f t="array" ref="GS98">IFERROR((GS86+GS63)/SUM(GS$84:GS$87+GS$61:GS$64),"0%")</f>
        <v>0.30909090909090908</v>
      </c>
      <c r="GT98" s="546" cm="1">
        <f t="array" ref="GT98">IFERROR((GT86+GT63)/SUM(GT$84:GT$87+GT$61:GT$64),"0%")</f>
        <v>0.21789883268482491</v>
      </c>
      <c r="GU98" s="546" cm="1">
        <f t="array" ref="GU98">IFERROR((GU86+GU63)/SUM(GU$84:GU$87+GU$61:GU$64),"0%")</f>
        <v>3.2748538011695909E-2</v>
      </c>
      <c r="GV98" s="546" cm="1">
        <f t="array" ref="GV98">IFERROR((GV86+GV63)/SUM(GV$84:GV$87+GV$61:GV$64),"0%")</f>
        <v>8.2321187584345479E-2</v>
      </c>
      <c r="GW98" s="546" cm="1">
        <f t="array" ref="GW98">IFERROR((GW86+GW63)/SUM(GW$84:GW$87+GW$61:GW$64),"0%")</f>
        <v>9.3967517401392114E-2</v>
      </c>
      <c r="GX98" s="546" cm="1">
        <f t="array" ref="GX98">IFERROR((GX86+GX63)/SUM(GX$84:GX$87+GX$61:GX$64),"0%")</f>
        <v>0.14212328767123289</v>
      </c>
      <c r="GY98" s="546" cm="1">
        <f t="array" ref="GY98">IFERROR((GY86+GY63)/SUM(GY$84:GY$87+GY$61:GY$64),"0%")</f>
        <v>0.31797235023041476</v>
      </c>
      <c r="GZ98" s="546" cm="1">
        <f t="array" ref="GZ98">IFERROR((GZ86+GZ63)/SUM(GZ$84:GZ$87+GZ$61:GZ$64),"0%")</f>
        <v>5.9683313032886723E-2</v>
      </c>
      <c r="HA98" s="546" cm="1">
        <f t="array" ref="HA98">IFERROR((HA86+HA63)/SUM(HA$84:HA$87+HA$61:HA$64),"0%")</f>
        <v>0.12229102167182662</v>
      </c>
      <c r="HB98" s="546" cm="1">
        <f t="array" ref="HB98">IFERROR((HB86+HB63)/SUM(HB$84:HB$87+HB$61:HB$64),"0%")</f>
        <v>4.6925566343042069E-2</v>
      </c>
      <c r="HC98" s="546" cm="1">
        <f t="array" ref="HC98">IFERROR((HC86+HC63)/SUM(HC$84:HC$87+HC$61:HC$64),"0%")</f>
        <v>0.14040561622464898</v>
      </c>
      <c r="HD98" s="546" cm="1">
        <f t="array" ref="HD98">IFERROR((HD86+HD63)/SUM(HD$84:HD$87+HD$61:HD$64),"0%")</f>
        <v>0.35581395348837208</v>
      </c>
      <c r="HE98" s="546" cm="1">
        <f t="array" ref="HE98">IFERROR((HE86+HE63)/SUM(HE$84:HE$87+HE$61:HE$64),"0%")</f>
        <v>0.42941176470588233</v>
      </c>
      <c r="HF98" s="546" cm="1">
        <f t="array" ref="HF98">IFERROR((HF86+HF63)/SUM(HF$84:HF$87+HF$61:HF$64),"0%")</f>
        <v>0.44191919191919193</v>
      </c>
      <c r="HG98" s="546" cm="1">
        <f t="array" ref="HG98">IFERROR((HG86+HG63)/SUM(HG$84:HG$87+HG$61:HG$64),"0%")</f>
        <v>0.27123287671232876</v>
      </c>
      <c r="HH98" s="546" cm="1">
        <f t="array" ref="HH98">IFERROR((HH86+HH63)/SUM(HH$84:HH$87+HH$61:HH$64),"0%")</f>
        <v>0.10289389067524116</v>
      </c>
      <c r="HI98" s="546" cm="1">
        <f t="array" ref="HI98">IFERROR((HI86+HI63)/SUM(HI$84:HI$87+HI$61:HI$64),"0%")</f>
        <v>0.17370892018779344</v>
      </c>
      <c r="HJ98" s="546" cm="1">
        <f t="array" ref="HJ98">IFERROR((HJ86+HJ63)/SUM(HJ$84:HJ$87+HJ$61:HJ$64),"0%")</f>
        <v>0.18949771689497716</v>
      </c>
      <c r="HK98" s="546" cm="1">
        <f t="array" ref="HK98">IFERROR((HK86+HK63)/SUM(HK$84:HK$87+HK$61:HK$64),"0%")</f>
        <v>0.47792706333973128</v>
      </c>
      <c r="HL98" s="546" cm="1">
        <f t="array" ref="HL98">IFERROR((HL86+HL63)/SUM(HL$84:HL$87+HL$61:HL$64),"0%")</f>
        <v>0.12</v>
      </c>
      <c r="HM98" s="546" cm="1">
        <f t="array" ref="HM98">IFERROR((HM86+HM63)/SUM(HM$84:HM$87+HM$61:HM$64),"0%")</f>
        <v>0.21666666666666667</v>
      </c>
      <c r="HN98" s="546" cm="1">
        <f t="array" ref="HN98">IFERROR((HN86+HN63)/SUM(HN$84:HN$87+HN$61:HN$64),"0%")</f>
        <v>0.12138728323699421</v>
      </c>
      <c r="HO98" s="546" cm="1">
        <f t="array" ref="HO98">IFERROR((HO86+HO63)/SUM(HO$84:HO$87+HO$61:HO$64),"0%")</f>
        <v>9.727626459143969E-2</v>
      </c>
      <c r="HP98" s="546" cm="1">
        <f t="array" ref="HP98">IFERROR((HP86+HP63)/SUM(HP$84:HP$87+HP$61:HP$64),"0%")</f>
        <v>0.10683760683760683</v>
      </c>
      <c r="HQ98" s="546" cm="1">
        <f t="array" ref="HQ98">IFERROR((HQ86+HQ63)/SUM(HQ$84:HQ$87+HQ$61:HQ$64),"0%")</f>
        <v>9.6153846153846159E-2</v>
      </c>
      <c r="HR98" s="546" cm="1">
        <f t="array" ref="HR98">IFERROR((HR86+HR63)/SUM(HR$84:HR$87+HR$61:HR$64),"0%")</f>
        <v>0.15922619047619047</v>
      </c>
      <c r="HS98" s="546" cm="1">
        <f t="array" ref="HS98">IFERROR((HS86+HS63)/SUM(HS$84:HS$87+HS$61:HS$64),"0%")</f>
        <v>0.14132762312633834</v>
      </c>
      <c r="HT98" s="546" cm="1">
        <f t="array" ref="HT98">IFERROR((HT86+HT63)/SUM(HT$84:HT$87+HT$61:HT$64),"0%")</f>
        <v>6.2818336162988112E-2</v>
      </c>
      <c r="HU98" s="546" cm="1">
        <f t="array" ref="HU98">IFERROR((HU86+HU63)/SUM(HU$84:HU$87+HU$61:HU$64),"0%")</f>
        <v>4.0322580645161289E-2</v>
      </c>
      <c r="HV98" s="546" cm="1">
        <f t="array" ref="HV98">IFERROR((HV86+HV63)/SUM(HV$84:HV$87+HV$61:HV$64),"0%")</f>
        <v>9.9737532808398949E-2</v>
      </c>
      <c r="HW98" s="546" cm="1">
        <f t="array" ref="HW98">IFERROR((HW86+HW63)/SUM(HW$84:HW$87+HW$61:HW$64),"0%")</f>
        <v>4.6783625730994149E-2</v>
      </c>
      <c r="HX98" s="546" cm="1">
        <f t="array" ref="HX98">IFERROR((HX86+HX63)/SUM(HX$84:HX$87+HX$61:HX$64),"0%")</f>
        <v>0.20054945054945056</v>
      </c>
      <c r="HY98" s="546" cm="1">
        <f t="array" ref="HY98">IFERROR((HY86+HY63)/SUM(HY$84:HY$87+HY$61:HY$64),"0%")</f>
        <v>0.20916905444126074</v>
      </c>
      <c r="HZ98" s="546" cm="1">
        <f t="array" ref="HZ98">IFERROR((HZ86+HZ63)/SUM(HZ$84:HZ$87+HZ$61:HZ$64),"0%")</f>
        <v>0.21243523316062177</v>
      </c>
      <c r="IA98" s="546" cm="1">
        <f t="array" ref="IA98">IFERROR((IA86+IA63)/SUM(IA$84:IA$87+IA$61:IA$64),"0%")</f>
        <v>0.34129692832764508</v>
      </c>
      <c r="IB98" s="546" cm="1">
        <f t="array" ref="IB98">IFERROR((IB86+IB63)/SUM(IB$84:IB$87+IB$61:IB$64),"0%")</f>
        <v>5.7471264367816091E-2</v>
      </c>
      <c r="IC98" s="546" cm="1">
        <f t="array" ref="IC98">IFERROR((IC86+IC63)/SUM(IC$84:IC$87+IC$61:IC$64),"0%")</f>
        <v>3.5874439461883408E-2</v>
      </c>
      <c r="ID98" s="546" cm="1">
        <f t="array" ref="ID98">IFERROR((ID86+ID63)/SUM(ID$84:ID$87+ID$61:ID$64),"0%")</f>
        <v>9.9750623441396513E-2</v>
      </c>
      <c r="IE98" s="546" cm="1">
        <f t="array" ref="IE98">IFERROR((IE86+IE63)/SUM(IE$84:IE$87+IE$61:IE$64),"0%")</f>
        <v>8.4745762711864403E-2</v>
      </c>
      <c r="IF98" s="546" cm="1">
        <f t="array" ref="IF98">IFERROR((IF86+IF63)/SUM(IF$84:IF$87+IF$61:IF$64),"0%")</f>
        <v>0.22180451127819548</v>
      </c>
      <c r="IG98" s="546" cm="1">
        <f t="array" ref="IG98">IFERROR((IG86+IG63)/SUM(IG$84:IG$87+IG$61:IG$64),"0%")</f>
        <v>0.16157205240174671</v>
      </c>
      <c r="IH98" s="546" cm="1">
        <f t="array" ref="IH98">IFERROR((IH86+IH63)/SUM(IH$84:IH$87+IH$61:IH$64),"0%")</f>
        <v>0.20127118644067796</v>
      </c>
      <c r="II98" s="546" cm="1">
        <f t="array" ref="II98">IFERROR((II86+II63)/SUM(II$84:II$87+II$61:II$64),"0%")</f>
        <v>3.9447731755424063E-2</v>
      </c>
      <c r="IJ98" s="546" cm="1">
        <f t="array" ref="IJ98">IFERROR((IJ86+IJ63)/SUM(IJ$84:IJ$87+IJ$61:IJ$64),"0%")</f>
        <v>0.1328125</v>
      </c>
      <c r="IK98" s="546" cm="1">
        <f t="array" ref="IK98">IFERROR((IK86+IK63)/SUM(IK$84:IK$87+IK$61:IK$64),"0%")</f>
        <v>0.11594202898550725</v>
      </c>
      <c r="IL98" s="546" cm="1">
        <f t="array" ref="IL98">IFERROR((IL86+IL63)/SUM(IL$84:IL$87+IL$61:IL$64),"0%")</f>
        <v>5.6746532156368219E-2</v>
      </c>
      <c r="IM98" s="546" cm="1">
        <f t="array" ref="IM98">IFERROR((IM86+IM63)/SUM(IM$84:IM$87+IM$61:IM$64),"0%")</f>
        <v>0.17875647668393782</v>
      </c>
      <c r="IN98" s="546" cm="1">
        <f t="array" ref="IN98">IFERROR((IN86+IN63)/SUM(IN$84:IN$87+IN$61:IN$64),"0%")</f>
        <v>0.515625</v>
      </c>
      <c r="IO98" s="546" cm="1">
        <f t="array" ref="IO98">IFERROR((IO86+IO63)/SUM(IO$84:IO$87+IO$61:IO$64),"0%")</f>
        <v>6.2913907284768214E-2</v>
      </c>
      <c r="IP98" s="546" cm="1">
        <f t="array" ref="IP98">IFERROR((IP86+IP63)/SUM(IP$84:IP$87+IP$61:IP$64),"0%")</f>
        <v>7.1348940914158304E-2</v>
      </c>
      <c r="IQ98" s="546" cm="1">
        <f t="array" ref="IQ98">IFERROR((IQ86+IQ63)/SUM(IQ$84:IQ$87+IQ$61:IQ$64),"0%")</f>
        <v>0.63374485596707819</v>
      </c>
      <c r="IR98" s="546" cm="1">
        <f t="array" ref="IR98">IFERROR((IR86+IR63)/SUM(IR$84:IR$87+IR$61:IR$64),"0%")</f>
        <v>7.0938215102974822E-2</v>
      </c>
      <c r="IS98" s="546" cm="1">
        <f t="array" ref="IS98">IFERROR((IS86+IS63)/SUM(IS$84:IS$87+IS$61:IS$64),"0%")</f>
        <v>0.23584905660377359</v>
      </c>
      <c r="IT98" s="546" cm="1">
        <f t="array" ref="IT98">IFERROR((IT86+IT63)/SUM(IT$84:IT$87+IT$61:IT$64),"0%")</f>
        <v>0.13124387855044076</v>
      </c>
      <c r="IU98" s="546" cm="1">
        <f t="array" ref="IU98">IFERROR((IU86+IU63)/SUM(IU$84:IU$87+IU$61:IU$64),"0%")</f>
        <v>0.24808429118773948</v>
      </c>
      <c r="IV98" s="546" cm="1">
        <f t="array" ref="IV98">IFERROR((IV86+IV63)/SUM(IV$84:IV$87+IV$61:IV$64),"0%")</f>
        <v>0.1807988787666433</v>
      </c>
      <c r="IW98" s="546" cm="1">
        <f t="array" ref="IW98">IFERROR((IW86+IW63)/SUM(IW$84:IW$87+IW$61:IW$64),"0%")</f>
        <v>0.23479087452471484</v>
      </c>
      <c r="IX98" s="546" cm="1">
        <f t="array" ref="IX98">IFERROR((IX86+IX63)/SUM(IX$84:IX$87+IX$61:IX$64),"0%")</f>
        <v>0.17837837837837839</v>
      </c>
      <c r="IY98" s="546" cm="1">
        <f t="array" ref="IY98">IFERROR((IY86+IY63)/SUM(IY$84:IY$87+IY$61:IY$64),"0%")</f>
        <v>0.26526526526526528</v>
      </c>
      <c r="IZ98" s="546" cm="1">
        <f t="array" ref="IZ98">IFERROR((IZ86+IZ63)/SUM(IZ$84:IZ$87+IZ$61:IZ$64),"0%")</f>
        <v>0.12293853073463268</v>
      </c>
      <c r="JA98" s="546" cm="1">
        <f t="array" ref="JA98">IFERROR((JA86+JA63)/SUM(JA$84:JA$87+JA$61:JA$64),"0%")</f>
        <v>0.27182991647684129</v>
      </c>
      <c r="JB98" s="546" cm="1">
        <f t="array" ref="JB98">IFERROR((JB86+JB63)/SUM(JB$84:JB$87+JB$61:JB$64),"0%")</f>
        <v>0.25283347863993028</v>
      </c>
      <c r="JC98" s="546" cm="1">
        <f t="array" ref="JC98">IFERROR((JC86+JC63)/SUM(JC$84:JC$87+JC$61:JC$64),"0%")</f>
        <v>0.26162162162162161</v>
      </c>
      <c r="JD98" s="546" cm="1">
        <f t="array" ref="JD98">IFERROR((JD86+JD63)/SUM(JD$84:JD$87+JD$61:JD$64),"0%")</f>
        <v>0.25259067357512954</v>
      </c>
      <c r="JE98" s="546" cm="1">
        <f t="array" ref="JE98">IFERROR((JE86+JE63)/SUM(JE$84:JE$87+JE$61:JE$64),"0%")</f>
        <v>0.15189873417721519</v>
      </c>
      <c r="JF98" s="546" cm="1">
        <f t="array" ref="JF98">IFERROR((JF86+JF63)/SUM(JF$84:JF$87+JF$61:JF$64),"0%")</f>
        <v>0.1745664739884393</v>
      </c>
      <c r="JG98" s="546" cm="1">
        <f t="array" ref="JG98">IFERROR((JG86+JG63)/SUM(JG$84:JG$87+JG$61:JG$64),"0%")</f>
        <v>0.16363636363636364</v>
      </c>
      <c r="JH98" s="546" cm="1">
        <f t="array" ref="JH98">IFERROR((JH86+JH63)/SUM(JH$84:JH$87+JH$61:JH$64),"0%")</f>
        <v>0.69325153374233128</v>
      </c>
      <c r="JI98" s="546" cm="1">
        <f t="array" ref="JI98">IFERROR((JI86+JI63)/SUM(JI$84:JI$87+JI$61:JI$64),"0%")</f>
        <v>0.11671686746987951</v>
      </c>
      <c r="JJ98" s="546" cm="1">
        <f t="array" ref="JJ98">IFERROR((JJ86+JJ63)/SUM(JJ$84:JJ$87+JJ$61:JJ$64),"0%")</f>
        <v>0.15648854961832062</v>
      </c>
      <c r="JK98" s="546" cm="1">
        <f t="array" ref="JK98">IFERROR((JK86+JK63)/SUM(JK$84:JK$87+JK$61:JK$64),"0%")</f>
        <v>3.8746908491343775E-2</v>
      </c>
      <c r="JL98" s="546" cm="1">
        <f t="array" ref="JL98">IFERROR((JL86+JL63)/SUM(JL$84:JL$87+JL$61:JL$64),"0%")</f>
        <v>0.39751552795031053</v>
      </c>
      <c r="JM98" s="546" cm="1">
        <f t="array" ref="JM98">IFERROR((JM86+JM63)/SUM(JM$84:JM$87+JM$61:JM$64),"0%")</f>
        <v>6.1403508771929821E-2</v>
      </c>
      <c r="JN98" s="546" cm="1">
        <f t="array" ref="JN98">IFERROR((JN86+JN63)/SUM(JN$84:JN$87+JN$61:JN$64),"0%")</f>
        <v>1.4999999999999999E-2</v>
      </c>
      <c r="JO98" s="546" cm="1">
        <f t="array" ref="JO98">IFERROR((JO86+JO63)/SUM(JO$84:JO$87+JO$61:JO$64),"0%")</f>
        <v>0.8351648351648352</v>
      </c>
      <c r="JP98" s="546" cm="1">
        <f t="array" ref="JP98">IFERROR((JP86+JP63)/SUM(JP$84:JP$87+JP$61:JP$64),"0%")</f>
        <v>0.34659090909090912</v>
      </c>
      <c r="JQ98" s="546" cm="1">
        <f t="array" ref="JQ98">IFERROR((JQ86+JQ63)/SUM(JQ$84:JQ$87+JQ$61:JQ$64),"0%")</f>
        <v>0.11740216486261448</v>
      </c>
      <c r="JR98" s="546" cm="1">
        <f t="array" ref="JR98">IFERROR((JR86+JR63)/SUM(JR$84:JR$87+JR$61:JR$64),"0%")</f>
        <v>0.17275280898876405</v>
      </c>
      <c r="JS98" s="546" cm="1">
        <f t="array" ref="JS98">IFERROR((JS86+JS63)/SUM(JS$84:JS$87+JS$61:JS$64),"0%")</f>
        <v>5.1159072741806554E-2</v>
      </c>
      <c r="JT98" s="546" cm="1">
        <f t="array" ref="JT98">IFERROR((JT86+JT63)/SUM(JT$84:JT$87+JT$61:JT$64),"0%")</f>
        <v>9.6153846153846159E-2</v>
      </c>
      <c r="JU98" s="546" cm="1">
        <f t="array" ref="JU98">IFERROR((JU86+JU63)/SUM(JU$84:JU$87+JU$61:JU$64),"0%")</f>
        <v>6.7226890756302518E-2</v>
      </c>
      <c r="JV98" s="546" cm="1">
        <f t="array" ref="JV98">IFERROR((JV86+JV63)/SUM(JV$84:JV$87+JV$61:JV$64),"0%")</f>
        <v>0.56896551724137934</v>
      </c>
      <c r="JW98" s="546" cm="1">
        <f t="array" ref="JW98">IFERROR((JW86+JW63)/SUM(JW$84:JW$87+JW$61:JW$64),"0%")</f>
        <v>0.22342995169082125</v>
      </c>
      <c r="JX98" s="546" cm="1">
        <f t="array" ref="JX98">IFERROR((JX86+JX63)/SUM(JX$84:JX$87+JX$61:JX$64),"0%")</f>
        <v>7.8612716763005783E-2</v>
      </c>
      <c r="JY98" s="546" cm="1">
        <f t="array" ref="JY98">IFERROR((JY86+JY63)/SUM(JY$84:JY$87+JY$61:JY$64),"0%")</f>
        <v>0.13484646194926569</v>
      </c>
      <c r="JZ98" s="546" cm="1">
        <f t="array" ref="JZ98">IFERROR((JZ86+JZ63)/SUM(JZ$84:JZ$87+JZ$61:JZ$64),"0%")</f>
        <v>0.16441441441441443</v>
      </c>
      <c r="KA98" s="546" cm="1">
        <f t="array" ref="KA98">IFERROR((KA86+KA63)/SUM(KA$84:KA$87+KA$61:KA$64),"0%")</f>
        <v>0.13333333333333333</v>
      </c>
      <c r="KB98" s="546" cm="1">
        <f t="array" ref="KB98">IFERROR((KB86+KB63)/SUM(KB$84:KB$87+KB$61:KB$64),"0%")</f>
        <v>0.18954248366013071</v>
      </c>
      <c r="KC98" s="546" cm="1">
        <f t="array" ref="KC98">IFERROR((KC86+KC63)/SUM(KC$84:KC$87+KC$61:KC$64),"0%")</f>
        <v>0.11462450592885376</v>
      </c>
      <c r="KD98" s="546" cm="1">
        <f t="array" ref="KD98">IFERROR((KD86+KD63)/SUM(KD$84:KD$87+KD$61:KD$64),"0%")</f>
        <v>0.15992532669570628</v>
      </c>
      <c r="KE98" s="546" cm="1">
        <f t="array" ref="KE98">IFERROR((KE86+KE63)/SUM(KE$84:KE$87+KE$61:KE$64),"0%")</f>
        <v>0.19343891402714933</v>
      </c>
      <c r="KF98" s="546" cm="1">
        <f t="array" ref="KF98">IFERROR((KF86+KF63)/SUM(KF$84:KF$87+KF$61:KF$64),"0%")</f>
        <v>0.1407315561066336</v>
      </c>
      <c r="KG98" s="546" cm="1">
        <f t="array" ref="KG98">IFERROR((KG86+KG63)/SUM(KG$84:KG$87+KG$61:KG$64),"0%")</f>
        <v>0.18048780487804877</v>
      </c>
      <c r="KH98" s="546" t="str" cm="1">
        <f t="array" ref="KH98">IFERROR((KH86+#REF!)/SUM(KH$84:KH$87+#REF!),"0%")</f>
        <v>0%</v>
      </c>
      <c r="KI98" s="546" cm="1">
        <f t="array" ref="KI98">IFERROR((KI86+KI63)/SUM(KI$84:KI$87+KI$61:KI$64),"0%")</f>
        <v>0.47884187082405344</v>
      </c>
      <c r="KJ98" s="546" cm="1">
        <f t="array" ref="KJ98">IFERROR((KJ86+KJ63)/SUM(KJ$84:KJ$87+KJ$61:KJ$64),"0%")</f>
        <v>0.15379975874547647</v>
      </c>
      <c r="KK98" s="546" cm="1">
        <f t="array" ref="KK98">IFERROR((KK86+KK63)/SUM(KK$84:KK$87+KK$61:KK$64),"0%")</f>
        <v>0.24616410940627084</v>
      </c>
      <c r="KL98" s="546" cm="1">
        <f t="array" ref="KL98">IFERROR((KL86+KL63)/SUM(KL$84:KL$87+KL$61:KL$64),"0%")</f>
        <v>0.32165381920112124</v>
      </c>
      <c r="KM98" s="546" cm="1">
        <f t="array" ref="KM98">IFERROR((KM86+KM63)/SUM(KM$84:KM$87+KM$61:KM$64),"0%")</f>
        <v>0.28432563791008503</v>
      </c>
      <c r="KN98" s="546" t="str" cm="1">
        <f t="array" ref="KN98">IFERROR((KN86+KN63)/SUM(KN$84:KN$87+KN$61:KN$64),"0%")</f>
        <v>0%</v>
      </c>
      <c r="KO98" s="546" cm="1">
        <f t="array" ref="KO98">IFERROR((KO86+KO63)/SUM(KO$84:KO$87+KO$61:KO$64),"0%")</f>
        <v>0.14272030651340997</v>
      </c>
      <c r="KP98" s="546" cm="1">
        <f t="array" ref="KP98">IFERROR((KP86+KP63)/SUM(KP$84:KP$87+KP$61:KP$64),"0%")</f>
        <v>0.25460317460317461</v>
      </c>
      <c r="KQ98" s="546" cm="1">
        <f t="array" ref="KQ98">IFERROR((KQ86+KQ63)/SUM(KQ$84:KQ$87+KQ$61:KQ$64),"0%")</f>
        <v>0.31057810578105782</v>
      </c>
      <c r="KR98" s="546" cm="1">
        <f t="array" ref="KR98">IFERROR((KR86+KR63)/SUM(KR$84:KR$87+KR$61:KR$64),"0%")</f>
        <v>0.44765840220385678</v>
      </c>
      <c r="KS98" s="546" cm="1">
        <f t="array" ref="KS98">IFERROR((KS86+KS63)/SUM(KS$84:KS$87+KS$61:KS$64),"0%")</f>
        <v>0.53723404255319152</v>
      </c>
      <c r="KT98" s="546" cm="1">
        <f t="array" ref="KT98">IFERROR((KT86+KT63)/SUM(KT$84:KT$87+KT$61:KT$64),"0%")</f>
        <v>0.33043478260869563</v>
      </c>
      <c r="KU98" s="546" cm="1">
        <f t="array" ref="KU98">IFERROR((KU86+KU63)/SUM(KU$84:KU$87+KU$61:KU$64),"0%")</f>
        <v>0.36460032626427408</v>
      </c>
      <c r="KV98" s="546" cm="1">
        <f t="array" ref="KV98">IFERROR((KV86+KV63)/SUM(KV$84:KV$87+KV$61:KV$64),"0%")</f>
        <v>0.24087591240875914</v>
      </c>
      <c r="KW98" s="546" cm="1">
        <f t="array" ref="KW98">IFERROR((KW86+KW63)/SUM(KW$84:KW$87+KW$61:KW$64),"0%")</f>
        <v>0.22580645161290322</v>
      </c>
      <c r="KX98" s="546" cm="1">
        <f t="array" ref="KX98">IFERROR((KX86+KX63)/SUM(KX$84:KX$87+KX$61:KX$64),"0%")</f>
        <v>0.27193932827735645</v>
      </c>
      <c r="KY98" s="546" cm="1">
        <f t="array" ref="KY98">IFERROR((KY86+KY63)/SUM(KY$84:KY$87+KY$61:KY$64),"0%")</f>
        <v>0.13022002694207455</v>
      </c>
      <c r="KZ98" s="546" cm="1">
        <f t="array" ref="KZ98">IFERROR((KZ86+KZ63)/SUM(KZ$84:KZ$87+KZ$61:KZ$64),"0%")</f>
        <v>0.54647887323943667</v>
      </c>
      <c r="LA98" s="546" cm="1">
        <f t="array" ref="LA98">IFERROR((LA86+LA63)/SUM(LA$84:LA$87+LA$61:LA$64),"0%")</f>
        <v>0.12725450901803606</v>
      </c>
      <c r="LB98" s="546" cm="1">
        <f t="array" ref="LB98">IFERROR((LB86+LB63)/SUM(LB$84:LB$87+LB$61:LB$64),"0%")</f>
        <v>0.14140271493212669</v>
      </c>
      <c r="LC98" s="546" cm="1">
        <f t="array" ref="LC98">IFERROR((LC86+KH63)/SUM(LC$84:LC$87+KH$61:KH$64),"0%")</f>
        <v>9.4117647058823528E-2</v>
      </c>
      <c r="LD98" s="546" cm="1">
        <f t="array" ref="LD98">IFERROR((LD86+LD63)/SUM(LD$84:LD$87+LD$61:LD$64),"0%")</f>
        <v>0.1497005988023952</v>
      </c>
      <c r="LE98" s="546" cm="1">
        <f t="array" ref="LE98">IFERROR((LE86+LE63)/SUM(LE$84:LE$87+LE$61:LE$64),"0%")</f>
        <v>0.16999132697311362</v>
      </c>
      <c r="LF98" s="546" cm="1">
        <f t="array" ref="LF98">IFERROR((LF86+LF63)/SUM(LF$84:LF$87+LF$61:LF$64),"0%")</f>
        <v>0.15135135135135136</v>
      </c>
      <c r="LG98" s="546" cm="1">
        <f t="array" ref="LG98">IFERROR((LG86+LG63)/SUM(LG$84:LG$87+LG$61:LG$64),"0%")</f>
        <v>0.14749536178107606</v>
      </c>
      <c r="LH98" s="546" cm="1">
        <f t="array" ref="LH98">IFERROR((LH86+LH63)/SUM(LH$84:LH$87+LH$61:LH$64),"0%")</f>
        <v>0.18495297805642633</v>
      </c>
      <c r="LI98" s="546" cm="1">
        <f t="array" ref="LI98">IFERROR((LI86+LI63)/SUM(LI$84:LI$87+LI$61:LI$64),"0%")</f>
        <v>0.24124513618677043</v>
      </c>
      <c r="LJ98" s="546" cm="1">
        <f t="array" ref="LJ98">IFERROR((LJ86+LJ63)/SUM(LJ$84:LJ$87+LJ$61:LJ$64),"0%")</f>
        <v>0.33532934131736525</v>
      </c>
      <c r="LK98" s="546" cm="1">
        <f t="array" ref="LK98">IFERROR((LK86+LK63)/SUM(LK$84:LK$87+LK$61:LK$64),"0%")</f>
        <v>0.13131313131313133</v>
      </c>
      <c r="LL98" s="546" cm="1">
        <f t="array" ref="LL98">IFERROR((LL86+LL63)/SUM(LL$84:LL$87+LL$61:LL$64),"0%")</f>
        <v>0.12345679012345678</v>
      </c>
      <c r="LM98" s="546" cm="1">
        <f t="array" ref="LM98">IFERROR((LM86+LM63)/SUM(LM$84:LM$87+LM$61:LM$64),"0%")</f>
        <v>0.13492063492063491</v>
      </c>
      <c r="LN98" s="546" t="str" cm="1">
        <f t="array" ref="LN98">IFERROR((LN86+LN63)/SUM(LN$84:LN$87+LN$61:LN$64),"0%")</f>
        <v>0%</v>
      </c>
      <c r="LO98" s="546" t="str" cm="1">
        <f t="array" ref="LO98">IFERROR((LO86+LO63)/SUM(LO$84:LO$87+LO$61:LO$64),"0%")</f>
        <v>0%</v>
      </c>
      <c r="LP98" s="546" cm="1">
        <f t="array" ref="LP98">IFERROR((LP86+LP63)/SUM(LP$84:LP$87+LP$61:LP$64),"0%")</f>
        <v>2.8859060402684565E-2</v>
      </c>
      <c r="LQ98" s="546" cm="1">
        <f t="array" ref="LQ98">IFERROR((LQ86+LQ63)/SUM(LQ$84:LQ$87+LQ$61:LQ$64),"0%")</f>
        <v>6.3597819503331321E-2</v>
      </c>
      <c r="LR98" s="546" t="str" cm="1">
        <f t="array" ref="LR98">IFERROR((LR86+LR63)/SUM(LR$84:LR$87+LR$61:LR$64),"0%")</f>
        <v>0%</v>
      </c>
      <c r="LS98" s="546" cm="1">
        <f t="array" ref="LS98">IFERROR((LS86+LS63)/SUM(LS$84:LS$87+LS$61:LS$64),"0%")</f>
        <v>7.5653370013755161E-2</v>
      </c>
      <c r="LT98" s="546" cm="1">
        <f t="array" ref="LT98">IFERROR((LT86+LT63)/SUM(LT$84:LT$87+LT$61:LT$64),"0%")</f>
        <v>8.1380208333333329E-2</v>
      </c>
      <c r="LU98" s="546" t="str" cm="1">
        <f t="array" ref="LU98">IFERROR((LU86+LU63)/SUM(LU$84:LU$87+LU$61:LU$64),"0%")</f>
        <v>0%</v>
      </c>
      <c r="LV98" s="546" t="str" cm="1">
        <f t="array" ref="LV98">IFERROR((LV86+LV63)/SUM(LV$84:LV$87+LV$61:LV$64),"0%")</f>
        <v>0%</v>
      </c>
      <c r="LW98" s="546" cm="1">
        <f t="array" ref="LW98">IFERROR((LW86+LW63)/SUM(LW$84:LW$87+LW$61:LW$64),"0%")</f>
        <v>5.9581320450885669E-2</v>
      </c>
      <c r="LX98" s="546" cm="1">
        <f t="array" ref="LX98">IFERROR((LX86+LX63)/SUM(LX$84:LX$87+LX$61:LX$64),"0%")</f>
        <v>0.15871254162042175</v>
      </c>
      <c r="LY98" s="574" cm="1">
        <f t="array" ref="LY98">IFERROR((LY86+LY63)/SUM(LY$84:LY$87+LY$61:LY$64),"0%")</f>
        <v>8.6206896551724137E-3</v>
      </c>
      <c r="LZ98" s="577"/>
      <c r="MA98" s="577"/>
      <c r="MB98" s="577"/>
      <c r="MC98" s="577"/>
      <c r="MD98" s="577"/>
      <c r="ME98" s="577"/>
      <c r="MF98" s="577"/>
      <c r="MG98" s="577"/>
      <c r="MH98" s="577"/>
      <c r="MI98" s="577"/>
      <c r="MJ98" s="577"/>
      <c r="MK98" s="577"/>
      <c r="ML98" s="577"/>
      <c r="MM98" s="577"/>
      <c r="MN98" s="577"/>
      <c r="MO98" s="577"/>
      <c r="MP98" s="577"/>
      <c r="MQ98" s="577"/>
      <c r="MR98" s="577"/>
      <c r="MS98" s="577"/>
      <c r="MT98" s="577"/>
      <c r="MU98" s="577"/>
      <c r="MV98" s="577"/>
      <c r="MW98" s="577"/>
      <c r="MX98" s="577"/>
      <c r="MY98" s="577"/>
      <c r="MZ98" s="577"/>
      <c r="NA98" s="577"/>
    </row>
    <row r="99" spans="1:16384" s="554" customFormat="1" ht="12.75">
      <c r="A99" s="552" t="s">
        <v>188</v>
      </c>
      <c r="B99" s="553" cm="1">
        <f t="array" ref="B99">SUM(B87+B64)/SUM(B$84:B$87+B$61:B$64)</f>
        <v>0</v>
      </c>
      <c r="C99" s="553" cm="1">
        <f t="array" ref="C99">SUM(C87+C64)/SUM(C$84:C$87+C$61:C$64)</f>
        <v>0</v>
      </c>
      <c r="D99" s="553" cm="1">
        <f t="array" ref="D99">SUM(D87+D64)/SUM(D$84:D$87+D$61:D$64)</f>
        <v>0</v>
      </c>
      <c r="E99" s="553" cm="1">
        <f t="array" ref="E99">SUM(E87+E64)/SUM(E$84:E$87+E$61:E$64)</f>
        <v>0</v>
      </c>
      <c r="F99" s="553" cm="1">
        <f t="array" ref="F99">SUM(F87+F64)/SUM(F$84:F$87+F$61:F$64)</f>
        <v>0.47803617571059431</v>
      </c>
      <c r="G99" s="553" cm="1">
        <f t="array" ref="G99">SUM(G87+G64)/SUM(G$84:G$87+G$61:G$64)</f>
        <v>0.83185840707964598</v>
      </c>
      <c r="H99" s="553" cm="1">
        <f t="array" ref="H99">SUM(H87+H64)/SUM(H$84:H$87+H$61:H$64)</f>
        <v>0.53846153846153844</v>
      </c>
      <c r="I99" s="553" cm="1">
        <f t="array" ref="I99">SUM(I87+I64)/SUM(I$84:I$87+I$61:I$64)</f>
        <v>0</v>
      </c>
      <c r="J99" s="553" cm="1">
        <f t="array" ref="J99">SUM(J87+J64)/SUM(J$84:J$87+J$61:J$64)</f>
        <v>0.12280701754385964</v>
      </c>
      <c r="K99" s="553" cm="1">
        <f t="array" ref="K99">IFERROR(SUM(K87+K64)/SUM(K$84:K$87+K$61:K$64),"0%")</f>
        <v>0.40871021775544386</v>
      </c>
      <c r="L99" s="553" cm="1">
        <f t="array" ref="L99">IFERROR(SUM(L87+L64)/SUM(L$84:L$87+L$61:L$64),"0%")</f>
        <v>0.7138263665594855</v>
      </c>
      <c r="M99" s="553" cm="1">
        <f t="array" ref="M99">IFERROR(SUM(M87+M64)/SUM(M$84:M$87+M$61:M$64),"0%")</f>
        <v>5.7347670250896057E-2</v>
      </c>
      <c r="N99" s="553" cm="1">
        <f t="array" ref="N99">IFERROR(SUM(N87+N64)/SUM(N$84:N$87+N$61:N$64),"0%")</f>
        <v>0.35046728971962615</v>
      </c>
      <c r="O99" s="553" cm="1">
        <f t="array" ref="O99">IFERROR(SUM(O87+O64)/SUM(O$84:O$87+O$61:O$64),"0%")</f>
        <v>0</v>
      </c>
      <c r="P99" s="553" cm="1">
        <f t="array" ref="P99">IFERROR(SUM(P87+P64)/SUM(P$84:P$87+P$61:P$64),"0%")</f>
        <v>0.55052264808362372</v>
      </c>
      <c r="Q99" s="553" cm="1">
        <f t="array" ref="Q99">IFERROR(SUM(Q87+Q64)/SUM(Q$84:Q$87+Q$61:Q$64),"0%")</f>
        <v>0</v>
      </c>
      <c r="R99" s="553" cm="1">
        <f t="array" ref="R99">IFERROR(SUM(R87+R64)/SUM(R$84:R$87+R$61:R$64),"0%")</f>
        <v>0.14499999999999999</v>
      </c>
      <c r="S99" s="553" cm="1">
        <f t="array" ref="S99">IFERROR(SUM(S87+S64)/SUM(S$84:S$87+S$61:S$64),"0%")</f>
        <v>0</v>
      </c>
      <c r="T99" s="553" cm="1">
        <f t="array" ref="T99">IFERROR(SUM(T87+T64)/SUM(T$84:T$87+T$61:T$64),"0%")</f>
        <v>0.26356589147286824</v>
      </c>
      <c r="U99" s="553" cm="1">
        <f t="array" ref="U99">IFERROR(SUM(U87+U64)/SUM(U$84:U$87+U$61:U$64),"0%")</f>
        <v>0.5</v>
      </c>
      <c r="V99" s="553" cm="1">
        <f t="array" ref="V99">IFERROR(SUM(V87+V64)/SUM(V$84:V$87+V$61:V$64),"0%")</f>
        <v>0.73484848484848486</v>
      </c>
      <c r="W99" s="553" cm="1">
        <f t="array" ref="W99">IFERROR(SUM(W87+W64)/SUM(W$84:W$87+W$61:W$64),"0%")</f>
        <v>0.26136363636363635</v>
      </c>
      <c r="X99" s="553" cm="1">
        <f t="array" ref="X99">IFERROR(SUM(X87+X64)/SUM(X$84:X$87+X$61:X$64),"0%")</f>
        <v>0</v>
      </c>
      <c r="Y99" s="553" cm="1">
        <f t="array" ref="Y99">IFERROR(SUM(Y87+Y64)/SUM(Y$84:Y$87+Y$61:Y$64),"0%")</f>
        <v>0</v>
      </c>
      <c r="Z99" s="553" cm="1">
        <f t="array" ref="Z99">IFERROR(SUM(Z87+Z64)/SUM(Z$84:Z$87+Z$61:Z$64),"0%")</f>
        <v>6.6465256797583083E-2</v>
      </c>
      <c r="AA99" s="553" cm="1">
        <f t="array" ref="AA99">IFERROR(SUM(AA87+AA64)/SUM(AA$84:AA$87+AA$61:AA$64),"0%")</f>
        <v>0.18849206349206349</v>
      </c>
      <c r="AB99" s="553" cm="1">
        <f t="array" ref="AB99">IFERROR(SUM(AB87+AB64)/SUM(AB$84:AB$87+AB$61:AB$64),"0%")</f>
        <v>0.39393939393939392</v>
      </c>
      <c r="AC99" s="553" cm="1">
        <f t="array" ref="AC99">IFERROR(SUM(AC87+AC64)/SUM(AC$84:AC$87+AC$61:AC$64),"0%")</f>
        <v>0.26666666666666666</v>
      </c>
      <c r="AD99" s="553" cm="1">
        <f t="array" ref="AD99">IFERROR(SUM(AD87+AD64)/SUM(AD$84:AD$87+AD$61:AD$64),"0%")</f>
        <v>0</v>
      </c>
      <c r="AE99" s="553" cm="1">
        <f t="array" ref="AE99">IFERROR(SUM(AE87+AE64)/SUM(AE$84:AE$87+AE$61:AE$64),"0%")</f>
        <v>0</v>
      </c>
      <c r="AF99" s="553" cm="1">
        <f t="array" ref="AF99">IFERROR(SUM(AF87+AF64)/SUM(AF$84:AF$87+AF$61:AF$64),"0%")</f>
        <v>0</v>
      </c>
      <c r="AG99" s="553" cm="1">
        <f t="array" ref="AG99">IFERROR(SUM(AG87+AG64)/SUM(AG$84:AG$87+AG$61:AG$64),"0%")</f>
        <v>0</v>
      </c>
      <c r="AH99" s="553" cm="1">
        <f t="array" ref="AH99">IFERROR(SUM(AH87+AH64)/SUM(AH$84:AH$87+AH$61:AH$64),"0%")</f>
        <v>0.21428571428571427</v>
      </c>
      <c r="AI99" s="553" cm="1">
        <f t="array" ref="AI99">IFERROR(SUM(AI87+AI64)/SUM(AI$84:AI$87+AI$61:AI$64),"0%")</f>
        <v>0.96238244514106586</v>
      </c>
      <c r="AJ99" s="553" cm="1">
        <f t="array" ref="AJ99">IFERROR(SUM(AJ87+AJ64)/SUM(AJ$84:AJ$87+AJ$61:AJ$64),"0%")</f>
        <v>0.82558139534883723</v>
      </c>
      <c r="AK99" s="553" cm="1">
        <f t="array" ref="AK99">IFERROR(SUM(AK87+AK64)/SUM(AK$84:AK$87+AK$61:AK$64),"0%")</f>
        <v>0.5607843137254902</v>
      </c>
      <c r="AL99" s="553" cm="1">
        <f t="array" ref="AL99">IFERROR(SUM(AL87+AL64)/SUM(AL$84:AL$87+AL$61:AL$64),"0%")</f>
        <v>0.66666666666666663</v>
      </c>
      <c r="AM99" s="553" cm="1">
        <f t="array" ref="AM99">IFERROR(SUM(AM87+AM64)/SUM(AM$84:AM$87+AM$61:AM$64),"0%")</f>
        <v>0.41891891891891891</v>
      </c>
      <c r="AN99" s="553" cm="1">
        <f t="array" ref="AN99">IFERROR(SUM(AN87+AN64)/SUM(AN$84:AN$87+AN$61:AN$64),"0%")</f>
        <v>0</v>
      </c>
      <c r="AO99" s="553" cm="1">
        <f t="array" ref="AO99">IFERROR(SUM(AO87+AO64)/SUM(AO$84:AO$87+AO$61:AO$64),"0%")</f>
        <v>0</v>
      </c>
      <c r="AP99" s="553" cm="1">
        <f t="array" ref="AP99">IFERROR(SUM(AP87+AP64)/SUM(AP$84:AP$87+AP$61:AP$64),"0%")</f>
        <v>0</v>
      </c>
      <c r="AQ99" s="553" cm="1">
        <f t="array" ref="AQ99">IFERROR(SUM(AQ87+AQ64)/SUM(AQ$84:AQ$87+AQ$61:AQ$64),"0%")</f>
        <v>0.36363636363636365</v>
      </c>
      <c r="AR99" s="553" cm="1">
        <f t="array" ref="AR99">IFERROR(SUM(AR87+AR64)/SUM(AR$84:AR$87+AR$61:AR$64),"0%")</f>
        <v>0</v>
      </c>
      <c r="AS99" s="553" cm="1">
        <f t="array" ref="AS99">IFERROR(SUM(AS87+AS64)/SUM(AS$84:AS$87+AS$61:AS$64),"0%")</f>
        <v>0</v>
      </c>
      <c r="AT99" s="553" cm="1">
        <f t="array" ref="AT99">IFERROR(SUM(AT87+AT64)/SUM(AT$84:AT$87+AT$61:AT$64),"0%")</f>
        <v>0</v>
      </c>
      <c r="AU99" s="553" cm="1">
        <f t="array" ref="AU99">IFERROR(SUM(AU87+AU64)/SUM(AU$84:AU$87+AU$61:AU$64),"0%")</f>
        <v>0.67032967032967028</v>
      </c>
      <c r="AV99" s="553" cm="1">
        <f t="array" ref="AV99">IFERROR(SUM(AV87+AV64)/SUM(AV$84:AV$87+AV$61:AV$64),"0%")</f>
        <v>0</v>
      </c>
      <c r="AW99" s="553" cm="1">
        <f t="array" ref="AW99">IFERROR(SUM(AW87+AW64)/SUM(AW$84:AW$87+AW$61:AW$64),"0%")</f>
        <v>0</v>
      </c>
      <c r="AX99" s="553" cm="1">
        <f t="array" ref="AX99">IFERROR(SUM(AX87+AX64)/SUM(AX$84:AX$87+AX$61:AX$64),"0%")</f>
        <v>0</v>
      </c>
      <c r="AY99" s="553" cm="1">
        <f t="array" ref="AY99">IFERROR(SUM(AY87+AY64)/SUM(AY$84:AY$87+AY$61:AY$64),"0%")</f>
        <v>0</v>
      </c>
      <c r="AZ99" s="553" cm="1">
        <f t="array" ref="AZ99">IFERROR(SUM(AZ87+AZ64)/SUM(AZ$84:AZ$87+AZ$61:AZ$64),"0%")</f>
        <v>0.59233449477351918</v>
      </c>
      <c r="BA99" s="553" cm="1">
        <f t="array" ref="BA99">IFERROR(SUM(BA87+BA64)/SUM(BA$84:BA$87+BA$61:BA$64),"0%")</f>
        <v>2.0380434782608696E-2</v>
      </c>
      <c r="BB99" s="553" cm="1">
        <f t="array" ref="BB99">IFERROR(SUM(BB87+BB64)/SUM(BB$84:BB$87+BB$61:BB$64),"0%")</f>
        <v>0.16666666666666666</v>
      </c>
      <c r="BC99" s="553" cm="1">
        <f t="array" ref="BC99">IFERROR(SUM(BC87+BC64)/SUM(BC$84:BC$87+BC$61:BC$64),"0%")</f>
        <v>0</v>
      </c>
      <c r="BD99" s="553" cm="1">
        <f t="array" ref="BD99">IFERROR(SUM(BD87+BD64)/SUM(BD$84:BD$87+BD$61:BD$64),"0%")</f>
        <v>0.53886010362694303</v>
      </c>
      <c r="BE99" s="553" cm="1">
        <f t="array" ref="BE99">IFERROR(SUM(BE87+BE64)/SUM(BE$84:BE$87+BE$61:BE$64),"0%")</f>
        <v>0</v>
      </c>
      <c r="BF99" s="553" cm="1">
        <f t="array" ref="BF99">IFERROR(SUM(BF87+BF64)/SUM(BF$84:BF$87+BF$61:BF$64),"0%")</f>
        <v>0</v>
      </c>
      <c r="BG99" s="553" cm="1">
        <f t="array" ref="BG99">IFERROR(SUM(BG87+BG64)/SUM(BG$84:BG$87+BG$61:BG$64),"0%")</f>
        <v>0</v>
      </c>
      <c r="BH99" s="553" cm="1">
        <f t="array" ref="BH99">IFERROR(SUM(BH87+BH64)/SUM(BH$84:BH$87+BH$61:BH$64),"0%")</f>
        <v>0</v>
      </c>
      <c r="BI99" s="553" cm="1">
        <f t="array" ref="BI99">IFERROR(SUM(BI87+BI64)/SUM(BI$84:BI$87+BI$61:BI$64),"0%")</f>
        <v>1.7064846416382253E-2</v>
      </c>
      <c r="BJ99" s="553" cm="1">
        <f t="array" ref="BJ99">IFERROR(SUM(BJ87+BJ64)/SUM(BJ$84:BJ$87+BJ$61:BJ$64),"0%")</f>
        <v>0</v>
      </c>
      <c r="BK99" s="553" cm="1">
        <f t="array" ref="BK99">IFERROR(SUM(BK87+BK64)/SUM(BK$84:BK$87+BK$61:BK$64),"0%")</f>
        <v>0</v>
      </c>
      <c r="BL99" s="553" cm="1">
        <f t="array" ref="BL99">IFERROR(SUM(BL87+BL64)/SUM(BL$84:BL$87+BL$61:BL$64),"0%")</f>
        <v>0.33898305084745761</v>
      </c>
      <c r="BM99" s="553" cm="1">
        <f t="array" ref="BM99">IFERROR(SUM(BM87+BM64)/SUM(BM$84:BM$87+BM$61:BM$64),"0%")</f>
        <v>1.2552301255230125E-2</v>
      </c>
      <c r="BN99" s="553" cm="1">
        <f t="array" ref="BN99">IFERROR(SUM(BN87+BN64)/SUM(BN$84:BN$87+BN$61:BN$64),"0%")</f>
        <v>0.16568047337278108</v>
      </c>
      <c r="BO99" s="553" cm="1">
        <f t="array" ref="BO99">IFERROR(SUM(BO87+BO64)/SUM(BO$84:BO$87+BO$61:BO$64),"0%")</f>
        <v>0.17</v>
      </c>
      <c r="BP99" s="553" cm="1">
        <f t="array" ref="BP99">IFERROR(SUM(BP87+BP64)/SUM(BP$84:BP$87+BP$61:BP$64),"0%")</f>
        <v>0</v>
      </c>
      <c r="BQ99" s="553" cm="1">
        <f t="array" ref="BQ99">IFERROR(SUM(BQ87+BQ64)/SUM(BQ$84:BQ$87+BQ$61:BQ$64),"0%")</f>
        <v>0.43965517241379309</v>
      </c>
      <c r="BR99" s="553" cm="1">
        <f t="array" ref="BR99">IFERROR(SUM(BR87+BR64)/SUM(BR$84:BR$87+BR$61:BR$64),"0%")</f>
        <v>0.26250000000000001</v>
      </c>
      <c r="BS99" s="553" cm="1">
        <f t="array" ref="BS99">IFERROR(SUM(BS87+BS64)/SUM(BS$84:BS$87+BS$61:BS$64),"0%")</f>
        <v>0.4050632911392405</v>
      </c>
      <c r="BT99" s="553" cm="1">
        <f t="array" ref="BT99">IFERROR(SUM(BT87+BT64)/SUM(BT$84:BT$87+BT$61:BT$64),"0%")</f>
        <v>0</v>
      </c>
      <c r="BU99" s="553" cm="1">
        <f t="array" ref="BU99">IFERROR(SUM(BU87+BU64)/SUM(BU$84:BU$87+BU$61:BU$64),"0%")</f>
        <v>6.2745098039215685E-2</v>
      </c>
      <c r="BV99" s="553" cm="1">
        <f t="array" ref="BV99">IFERROR(SUM(BV87+BV64)/SUM(BV$84:BV$87+BV$61:BV$64),"0%")</f>
        <v>3.2000000000000001E-2</v>
      </c>
      <c r="BW99" s="553" cm="1">
        <f t="array" ref="BW99">IFERROR(SUM(BW87+BW64)/SUM(BW$84:BW$87+BW$61:BW$64),"0%")</f>
        <v>0</v>
      </c>
      <c r="BX99" s="553" cm="1">
        <f t="array" ref="BX99">IFERROR(SUM(BX87+BX64)/SUM(BX$84:BX$87+BX$61:BX$64),"0%")</f>
        <v>0</v>
      </c>
      <c r="BY99" s="553" cm="1">
        <f t="array" ref="BY99">IFERROR(SUM(BY87+BY64)/SUM(BY$84:BY$87+BY$61:BY$64),"0%")</f>
        <v>7.8467153284671534E-2</v>
      </c>
      <c r="BZ99" s="553" cm="1">
        <f t="array" ref="BZ99">IFERROR(SUM(BZ87+BZ64)/SUM(BZ$84:BZ$87+BZ$61:BZ$64),"0%")</f>
        <v>0</v>
      </c>
      <c r="CA99" s="553" cm="1">
        <f t="array" ref="CA99">IFERROR(SUM(CA87+CA64)/SUM(CA$84:CA$87+CA$61:CA$64),"0%")</f>
        <v>0</v>
      </c>
      <c r="CB99" s="553" cm="1">
        <f t="array" ref="CB99">IFERROR(SUM(CB87+CB64)/SUM(CB$84:CB$87+CB$61:CB$64),"0%")</f>
        <v>0</v>
      </c>
      <c r="CC99" s="553" cm="1">
        <f t="array" ref="CC99">IFERROR(SUM(CC87+CC64)/SUM(CC$84:CC$87+CC$61:CC$64),"0%")</f>
        <v>0.10012062726176116</v>
      </c>
      <c r="CD99" s="553" cm="1">
        <f t="array" ref="CD99">IFERROR(SUM(CD87+CD64)/SUM(CD$84:CD$87+CD$61:CD$64),"0%")</f>
        <v>0.37172774869109948</v>
      </c>
      <c r="CE99" s="553" cm="1">
        <f t="array" ref="CE99">IFERROR(SUM(CE87+CE64)/SUM(CE$84:CE$87+CE$61:CE$64),"0%")</f>
        <v>0.22705314009661837</v>
      </c>
      <c r="CF99" s="553" cm="1">
        <f t="array" ref="CF99">IFERROR(SUM(CF87+CF64)/SUM(CF$84:CF$87+CF$61:CF$64),"0%")</f>
        <v>6.4516129032258063E-2</v>
      </c>
      <c r="CG99" s="553" cm="1">
        <f t="array" ref="CG99">IFERROR(SUM(CG87+CG64)/SUM(CG$84:CG$87+CG$61:CG$64),"0%")</f>
        <v>0.80377358490566042</v>
      </c>
      <c r="CH99" s="553" cm="1">
        <f t="array" ref="CH99">IFERROR(SUM(CH87+CH64)/SUM(CH$84:CH$87+CH$61:CH$64),"0%")</f>
        <v>0</v>
      </c>
      <c r="CI99" s="553" cm="1">
        <f t="array" ref="CI99">IFERROR(SUM(CI87+CI64)/SUM(CI$84:CI$87+CI$61:CI$64),"0%")</f>
        <v>0</v>
      </c>
      <c r="CJ99" s="553" cm="1">
        <f t="array" ref="CJ99">IFERROR(SUM(CJ87+CJ64)/SUM(CJ$84:CJ$87+CJ$61:CJ$64),"0%")</f>
        <v>6.3461538461538458E-2</v>
      </c>
      <c r="CK99" s="553" cm="1">
        <f t="array" ref="CK99">IFERROR(SUM(CK87+CK64)/SUM(CK$84:CK$87+CK$61:CK$64),"0%")</f>
        <v>0.69851116625310172</v>
      </c>
      <c r="CL99" s="553" cm="1">
        <f t="array" ref="CL99">IFERROR(SUM(CL87+CL64)/SUM(CL$84:CL$87+CL$61:CL$64),"0%")</f>
        <v>0.53973509933774833</v>
      </c>
      <c r="CM99" s="553" cm="1">
        <f t="array" ref="CM99">IFERROR(SUM(CM87+CM64)/SUM(CM$84:CM$87+CM$61:CM$64),"0%")</f>
        <v>0.24561403508771928</v>
      </c>
      <c r="CN99" s="553" cm="1">
        <f t="array" ref="CN99">IFERROR(SUM(CN87+CN64)/SUM(CN$84:CN$87+CN$61:CN$64),"0%")</f>
        <v>0</v>
      </c>
      <c r="CO99" s="553" cm="1">
        <f t="array" ref="CO99">IFERROR(SUM(CO87+CO64)/SUM(CO$84:CO$87+CO$61:CO$64),"0%")</f>
        <v>0</v>
      </c>
      <c r="CP99" s="553" cm="1">
        <f t="array" ref="CP99">IFERROR(SUM(CP87+CP64)/SUM(CP$84:CP$87+CP$61:CP$64),"0%")</f>
        <v>0</v>
      </c>
      <c r="CQ99" s="553" cm="1">
        <f t="array" ref="CQ99">IFERROR(SUM(CQ87+CQ64)/SUM(CQ$84:CQ$87+CQ$61:CQ$64),"0%")</f>
        <v>5.7142857142857141E-2</v>
      </c>
      <c r="CR99" s="553" cm="1">
        <f t="array" ref="CR99">IFERROR(SUM(CR87+CR64)/SUM(CR$84:CR$87+CR$61:CR$64),"0%")</f>
        <v>5.3459119496855348E-2</v>
      </c>
      <c r="CS99" s="553" cm="1">
        <f t="array" ref="CS99">IFERROR(SUM(CS87+CS64)/SUM(CS$84:CS$87+CS$61:CS$64),"0%")</f>
        <v>0</v>
      </c>
      <c r="CT99" s="553" cm="1">
        <f t="array" ref="CT99">IFERROR(SUM(CT87+CT64)/SUM(CT$84:CT$87+CT$61:CT$64),"0%")</f>
        <v>0</v>
      </c>
      <c r="CU99" s="553" cm="1">
        <f t="array" ref="CU99">IFERROR(SUM(CU87+CU64)/SUM(CU$84:CU$87+CU$61:CU$64),"0%")</f>
        <v>0</v>
      </c>
      <c r="CV99" s="553" t="str" cm="1">
        <f t="array" ref="CV99">IFERROR(SUM(CV87+CV64)/SUM(CV$84:CV$87+CV$61:CV$64),"0%")</f>
        <v>0%</v>
      </c>
      <c r="CW99" s="553" cm="1">
        <f t="array" ref="CW99">IFERROR(SUM(CW87+CW64)/SUM(CW$84:CW$87+CW$61:CW$64),"0%")</f>
        <v>0.26908396946564883</v>
      </c>
      <c r="CX99" s="553" cm="1">
        <f t="array" ref="CX99">IFERROR(SUM(CX87+CX64)/SUM(CX$84:CX$87+CX$61:CX$64),"0%")</f>
        <v>3.657262277951933E-2</v>
      </c>
      <c r="CY99" s="553" cm="1">
        <f t="array" ref="CY99">IFERROR(SUM(CY87+CY64)/SUM(CY$84:CY$87+CY$61:CY$64),"0%")</f>
        <v>0.17100371747211895</v>
      </c>
      <c r="CZ99" s="553" cm="1">
        <f t="array" ref="CZ99">IFERROR(SUM(CZ87+CZ64)/SUM(CZ$84:CZ$87+CZ$61:CZ$64),"0%")</f>
        <v>0</v>
      </c>
      <c r="DA99" s="553" cm="1">
        <f t="array" ref="DA99">IFERROR(SUM(DA87+DA64)/SUM(DA$84:DA$87+DA$61:DA$64),"0%")</f>
        <v>0</v>
      </c>
      <c r="DB99" s="553" cm="1">
        <f t="array" ref="DB99">IFERROR(SUM(DB87+DB64)/SUM(DB$84:DB$87+DB$61:DB$64),"0%")</f>
        <v>0</v>
      </c>
      <c r="DC99" s="553" cm="1">
        <f t="array" ref="DC99">IFERROR(SUM(DC87+DC64)/SUM(DC$84:DC$87+DC$61:DC$64),"0%")</f>
        <v>0</v>
      </c>
      <c r="DD99" s="553" cm="1">
        <f t="array" ref="DD99">IFERROR(SUM(DD87+DD64)/SUM(DD$84:DD$87+DD$61:DD$64),"0%")</f>
        <v>0</v>
      </c>
      <c r="DE99" s="553" cm="1">
        <f t="array" ref="DE99">IFERROR(SUM(DE87+DE64)/SUM(DE$84:DE$87+DE$61:DE$64),"0%")</f>
        <v>2.318840579710145E-2</v>
      </c>
      <c r="DF99" s="553" cm="1">
        <f t="array" ref="DF99">IFERROR(SUM(DF87+DF64)/SUM(DF$84:DF$87+DF$61:DF$64),"0%")</f>
        <v>2.2528160200250311E-2</v>
      </c>
      <c r="DG99" s="553" cm="1">
        <f t="array" ref="DG99">IFERROR(SUM(DG87+DG64)/SUM(DG$84:DG$87+DG$61:DG$64),"0%")</f>
        <v>0</v>
      </c>
      <c r="DH99" s="553" cm="1">
        <f t="array" ref="DH99">IFERROR(SUM(DH87+DH64)/SUM(DH$84:DH$87+DH$61:DH$64),"0%")</f>
        <v>0</v>
      </c>
      <c r="DI99" s="553" cm="1">
        <f t="array" ref="DI99">IFERROR(SUM(DI87+DI64)/SUM(DI$84:DI$87+DI$61:DI$64),"0%")</f>
        <v>0</v>
      </c>
      <c r="DJ99" s="553" cm="1">
        <f t="array" ref="DJ99">IFERROR(SUM(DJ87+DJ64)/SUM(DJ$84:DJ$87+DJ$61:DJ$64),"0%")</f>
        <v>0</v>
      </c>
      <c r="DK99" s="553" cm="1">
        <f t="array" ref="DK99">IFERROR(SUM(DK87+DK64)/SUM(DK$84:DK$87+DK$61:DK$64),"0%")</f>
        <v>0.21145374449339208</v>
      </c>
      <c r="DL99" s="553" cm="1">
        <f t="array" ref="DL99">IFERROR(SUM(DL87+DL64)/SUM(DL$84:DL$87+DL$61:DL$64),"0%")</f>
        <v>0</v>
      </c>
      <c r="DM99" s="553" cm="1">
        <f t="array" ref="DM99">IFERROR(SUM(DM87+DM64)/SUM(DM$84:DM$87+DM$61:DM$64),"0%")</f>
        <v>0</v>
      </c>
      <c r="DN99" s="553" cm="1">
        <f t="array" ref="DN99">IFERROR(SUM(DN87+DN64)/SUM(DN$84:DN$87+DN$61:DN$64),"0%")</f>
        <v>8.5616438356164379E-2</v>
      </c>
      <c r="DO99" s="553" cm="1">
        <f t="array" ref="DO99">IFERROR(SUM(DO87+DO64)/SUM(DO$84:DO$87+DO$61:DO$64),"0%")</f>
        <v>0.41739130434782606</v>
      </c>
      <c r="DP99" s="553" cm="1">
        <f t="array" ref="DP99">IFERROR(SUM(DP87+DP64)/SUM(DP$84:DP$87+DP$61:DP$64),"0%")</f>
        <v>0</v>
      </c>
      <c r="DQ99" s="553" cm="1">
        <f t="array" ref="DQ99">IFERROR(SUM(DQ87+DQ64)/SUM(DQ$84:DQ$87+DQ$61:DQ$64),"0%")</f>
        <v>0</v>
      </c>
      <c r="DR99" s="553" cm="1">
        <f t="array" ref="DR99">IFERROR(SUM(DR87+DR64)/SUM(DR$84:DR$87+DR$61:DR$64),"0%")</f>
        <v>0.7191489361702128</v>
      </c>
      <c r="DS99" s="553" cm="1">
        <f t="array" ref="DS99">IFERROR(SUM(DS87+DS64)/SUM(DS$84:DS$87+DS$61:DS$64),"0%")</f>
        <v>0</v>
      </c>
      <c r="DT99" s="553" cm="1">
        <f t="array" ref="DT99">IFERROR(SUM(DT87+DT64)/SUM(DT$84:DT$87+DT$61:DT$64),"0%")</f>
        <v>0.3762057877813505</v>
      </c>
      <c r="DU99" s="553" cm="1">
        <f t="array" ref="DU99">IFERROR(SUM(DU87+DU64)/SUM(DU$84:DU$87+DU$61:DU$64),"0%")</f>
        <v>0.56707317073170727</v>
      </c>
      <c r="DV99" s="553" cm="1">
        <f t="array" ref="DV99">IFERROR(SUM(DV87+DV64)/SUM(DV$84:DV$87+DV$61:DV$64),"0%")</f>
        <v>0.97674418604651159</v>
      </c>
      <c r="DW99" s="553" cm="1">
        <f t="array" ref="DW99">IFERROR(SUM(DW87+DW64)/SUM(DW$84:DW$87+DW$61:DW$64),"0%")</f>
        <v>0.38095238095238093</v>
      </c>
      <c r="DX99" s="553" cm="1">
        <f t="array" ref="DX99">IFERROR(SUM(DX87+DX64)/SUM(DX$84:DX$87+DX$61:DX$64),"0%")</f>
        <v>0.33870967741935482</v>
      </c>
      <c r="DY99" s="553" cm="1">
        <f t="array" ref="DY99">IFERROR(SUM(DY87+DY64)/SUM(DY$84:DY$87+DY$61:DY$64),"0%")</f>
        <v>0</v>
      </c>
      <c r="DZ99" s="553" cm="1">
        <f t="array" ref="DZ99">IFERROR(SUM(DZ87+DZ64)/SUM(DZ$84:DZ$87+DZ$61:DZ$64),"0%")</f>
        <v>0.10759493670886076</v>
      </c>
      <c r="EA99" s="553" cm="1">
        <f t="array" ref="EA99">IFERROR(SUM(EA87+EA64)/SUM(EA$84:EA$87+EA$61:EA$64),"0%")</f>
        <v>0.25468164794007492</v>
      </c>
      <c r="EB99" s="553" cm="1">
        <f t="array" ref="EB99">IFERROR(SUM(EB87+EB64)/SUM(EB$84:EB$87+EB$61:EB$64),"0%")</f>
        <v>7.179487179487179E-2</v>
      </c>
      <c r="EC99" s="553" cm="1">
        <f t="array" ref="EC99">IFERROR(SUM(EC87+EC64)/SUM(EC$84:EC$87+EC$61:EC$64),"0%")</f>
        <v>0.45222929936305734</v>
      </c>
      <c r="ED99" s="553" cm="1">
        <f t="array" ref="ED99">IFERROR(SUM(ED87+ED64)/SUM(ED$84:ED$87+ED$61:ED$64),"0%")</f>
        <v>0.37096774193548387</v>
      </c>
      <c r="EE99" s="553" t="str" cm="1">
        <f t="array" ref="EE99">IFERROR(SUM(EE87+EE64)/SUM(EE$84:EE$87+EE$61:EE$64),"0%")</f>
        <v>0%</v>
      </c>
      <c r="EF99" s="553" cm="1">
        <f t="array" ref="EF99">IFERROR(SUM(EF87+EF64)/SUM(EF$84:EF$87+EF$61:EF$64),"0%")</f>
        <v>0.22302158273381295</v>
      </c>
      <c r="EG99" s="553" cm="1">
        <f t="array" ref="EG99">IFERROR(SUM(EG87+EG64)/SUM(EG$84:EG$87+EG$61:EG$64),"0%")</f>
        <v>0.24752475247524752</v>
      </c>
      <c r="EH99" s="553" cm="1">
        <f t="array" ref="EH99">IFERROR(SUM(EH87+EH64)/SUM(EH$84:EH$87+EH$61:EH$64),"0%")</f>
        <v>0.4801223241590214</v>
      </c>
      <c r="EI99" s="553" cm="1">
        <f t="array" ref="EI99">IFERROR(SUM(EI87+EI64)/SUM(EI$84:EI$87+EI$61:EI$64),"0%")</f>
        <v>2.2753128555176336E-2</v>
      </c>
      <c r="EJ99" s="553" cm="1">
        <f t="array" ref="EJ99">IFERROR(SUM(EJ87+EJ64)/SUM(EJ$84:EJ$87+EJ$61:EJ$64),"0%")</f>
        <v>0</v>
      </c>
      <c r="EK99" s="553" cm="1">
        <f t="array" ref="EK99">IFERROR(SUM(EK87+EK64)/SUM(EK$84:EK$87+EK$61:EK$64),"0%")</f>
        <v>0</v>
      </c>
      <c r="EL99" s="553" cm="1">
        <f t="array" ref="EL99">IFERROR(SUM(EL87+EL64)/SUM(EL$84:EL$87+EL$61:EL$64),"0%")</f>
        <v>0.28368794326241137</v>
      </c>
      <c r="EM99" s="553" cm="1">
        <f t="array" ref="EM99">IFERROR(SUM(EM87+EM64)/SUM(EM$84:EM$87+EM$61:EM$64),"0%")</f>
        <v>1.3681592039800995E-2</v>
      </c>
      <c r="EN99" s="553" cm="1">
        <f t="array" ref="EN99">IFERROR(SUM(EN87+EN64)/SUM(EN$84:EN$87+EN$61:EN$64),"0%")</f>
        <v>0.22108843537414966</v>
      </c>
      <c r="EO99" s="553" cm="1">
        <f t="array" ref="EO99">IFERROR(SUM(EO87+EO64)/SUM(EO$84:EO$87+EO$61:EO$64),"0%")</f>
        <v>0.59473684210526312</v>
      </c>
      <c r="EP99" s="553" cm="1">
        <f t="array" ref="EP99">IFERROR(SUM(EP87+EP64)/SUM(EP$84:EP$87+EP$61:EP$64),"0%")</f>
        <v>0.13359273670557717</v>
      </c>
      <c r="EQ99" s="553" cm="1">
        <f t="array" ref="EQ99">IFERROR(SUM(EQ87+EQ64)/SUM(EQ$84:EQ$87+EQ$61:EQ$64),"0%")</f>
        <v>1.3274336283185841E-2</v>
      </c>
      <c r="ER99" s="553" cm="1">
        <f t="array" ref="ER99">IFERROR(SUM(ER87+ER64)/SUM(ER$84:ER$87+ER$61:ER$64),"0%")</f>
        <v>7.575757575757576E-3</v>
      </c>
      <c r="ES99" s="553" cm="1">
        <f t="array" ref="ES99">IFERROR(SUM(ES87+ES64)/SUM(ES$84:ES$87+ES$61:ES$64),"0%")</f>
        <v>0</v>
      </c>
      <c r="ET99" s="553" cm="1">
        <f t="array" ref="ET99">IFERROR(SUM(ET87+ET64)/SUM(ET$84:ET$87+ET$61:ET$64),"0%")</f>
        <v>7.874015748031496E-3</v>
      </c>
      <c r="EU99" s="553" cm="1">
        <f t="array" ref="EU99">IFERROR(SUM(EU87+EU64)/SUM(EU$84:EU$87+EU$61:EU$64),"0%")</f>
        <v>1.4354066985645933E-2</v>
      </c>
      <c r="EV99" s="553" cm="1">
        <f t="array" ref="EV99">IFERROR(SUM(EV87+EV64)/SUM(EV$84:EV$87+EV$61:EV$64),"0%")</f>
        <v>1.1904761904761904E-2</v>
      </c>
      <c r="EW99" s="553" cm="1">
        <f t="array" ref="EW99">IFERROR(SUM(EW87+EW64)/SUM(EW$84:EW$87+EW$61:EW$64),"0%")</f>
        <v>0.13110539845758354</v>
      </c>
      <c r="EX99" s="553" cm="1">
        <f t="array" ref="EX99">IFERROR(SUM(EX87+EX64)/SUM(EX$84:EX$87+EX$61:EX$64),"0%")</f>
        <v>9.7995545657015584E-2</v>
      </c>
      <c r="EY99" s="553" cm="1">
        <f t="array" ref="EY99">IFERROR(SUM(EY87+EY64)/SUM(EY$84:EY$87+EY$61:EY$64),"0%")</f>
        <v>3.5623409669211195E-2</v>
      </c>
      <c r="EZ99" s="553" cm="1">
        <f t="array" ref="EZ99">IFERROR(SUM(EZ87+EZ64)/SUM(EZ$84:EZ$87+EZ$61:EZ$64),"0%")</f>
        <v>4.3181818181818182E-2</v>
      </c>
      <c r="FA99" s="553" cm="1">
        <f t="array" ref="FA99">IFERROR(SUM(FA87+FA64)/SUM(FA$84:FA$87+FA$61:FA$64),"0%")</f>
        <v>0</v>
      </c>
      <c r="FB99" s="553" cm="1">
        <f t="array" ref="FB99">IFERROR(SUM(FB87+FB64)/SUM(FB$84:FB$87+FB$61:FB$64),"0%")</f>
        <v>0.1417004048582996</v>
      </c>
      <c r="FC99" s="553" cm="1">
        <f t="array" ref="FC99">IFERROR(SUM(FC87+FC64)/SUM(FC$84:FC$87+FC$61:FC$64),"0%")</f>
        <v>0.22362869198312235</v>
      </c>
      <c r="FD99" s="553" cm="1">
        <f t="array" ref="FD99">IFERROR(SUM(FD87+FD64)/SUM(FD$84:FD$87+FD$61:FD$64),"0%")</f>
        <v>2.1978021978021978E-3</v>
      </c>
      <c r="FE99" s="553" t="str" cm="1">
        <f t="array" ref="FE99">IFERROR(SUM(FE87+FE64)/SUM(FE$84:FE$87+FE$62:FE$64),"0%")</f>
        <v>0%</v>
      </c>
      <c r="FF99" s="553" cm="1">
        <f t="array" ref="FF99">IFERROR(SUM(FF87+FF64)/SUM(FF$84:FF$87+FF$61:FF$64),"0%")</f>
        <v>0</v>
      </c>
      <c r="FG99" s="553" cm="1">
        <f t="array" ref="FG99">IFERROR(SUM(FG87+FG64)/SUM(FG$84:FG$87+FG$61:FG$64),"0%")</f>
        <v>1.2552301255230125E-2</v>
      </c>
      <c r="FH99" s="553" cm="1">
        <f t="array" ref="FH99">IFERROR(SUM(FH87+FH64)/SUM(FH$84:FH$87+FH$61:FH$64),"0%")</f>
        <v>0.29620253164556964</v>
      </c>
      <c r="FI99" s="553" cm="1">
        <f t="array" ref="FI99">IFERROR(SUM(FI87+FI64)/SUM(FI$84:FI$87+FI$61:FI$64),"0%")</f>
        <v>0.44782608695652176</v>
      </c>
      <c r="FJ99" s="553" cm="1">
        <f t="array" ref="FJ99">IFERROR(SUM(FJ87+FJ64)/SUM(FJ$84:FJ$87+FJ$61:FJ$64),"0%")</f>
        <v>4.2735042735042736E-2</v>
      </c>
      <c r="FK99" s="553" cm="1">
        <f t="array" ref="FK99">IFERROR(SUM(FK87+FK64)/SUM(FK$84:FK$87+FK$61:FK$64),"0%")</f>
        <v>0.3086053412462908</v>
      </c>
      <c r="FL99" s="553" cm="1">
        <f t="array" ref="FL99">IFERROR(SUM(FL87+FL64)/SUM(FL$84:FL$87+FL$61:FL$64),"0%")</f>
        <v>0.3482142857142857</v>
      </c>
      <c r="FM99" s="553" cm="1">
        <f t="array" ref="FM99">IFERROR(SUM(FM87+FM64)/SUM(FM$84:FM$87+FM$61:FM$64),"0%")</f>
        <v>0.13609467455621302</v>
      </c>
      <c r="FN99" s="553" cm="1">
        <f t="array" ref="FN99">IFERROR(SUM(FN87+FN64)/SUM(FN$84:FN$87+FN$61:FN$64),"0%")</f>
        <v>0.28703703703703703</v>
      </c>
      <c r="FO99" s="553" cm="1">
        <f t="array" ref="FO99">IFERROR(SUM(FO87+FO64)/SUM(FO$84:FO$87+FO$61:FO$64),"0%")</f>
        <v>0.58520900321543412</v>
      </c>
      <c r="FP99" s="553" cm="1">
        <f t="array" ref="FP99">IFERROR(SUM(FP87+FP64)/SUM(FP$84:FP$87+FP$61:FP$64),"0%")</f>
        <v>0.45189504373177841</v>
      </c>
      <c r="FQ99" s="553" cm="1">
        <f t="array" ref="FQ99">IFERROR(SUM(FQ87+FQ64)/SUM(FQ$84:FQ$87+FQ$61:FQ$64),"0%")</f>
        <v>0.51807228915662651</v>
      </c>
      <c r="FR99" s="553" cm="1">
        <f t="array" ref="FR99">IFERROR(SUM(FR87+FR64)/SUM(FR$84:FR$87+FR$61:FR$64),"0%")</f>
        <v>0.21554770318021202</v>
      </c>
      <c r="FS99" s="553" cm="1">
        <f t="array" ref="FS99">IFERROR(SUM(FS87+FS64)/SUM(FS$84:FS$87+FS$61:FS$64),"0%")</f>
        <v>0.67830423940149631</v>
      </c>
      <c r="FT99" s="553" cm="1">
        <f t="array" ref="FT99">IFERROR(SUM(FT87+FT64)/SUM(FT$84:FT$87+FT$61:FT$64),"0%")</f>
        <v>8.5348506401137988E-3</v>
      </c>
      <c r="FU99" s="553" cm="1">
        <f t="array" ref="FU99">IFERROR(SUM(FU87+FU64)/SUM(FU$84:FU$87+FU$61:FU$64),"0%")</f>
        <v>0.17821782178217821</v>
      </c>
      <c r="FV99" s="553" cm="1">
        <f t="array" ref="FV99">IFERROR(SUM(FV87+FV64)/SUM(FV$84:FV$87+FV$61:FV$64),"0%")</f>
        <v>0.39306358381502893</v>
      </c>
      <c r="FW99" s="553" cm="1">
        <f t="array" ref="FW99">IFERROR(SUM(FW87+FW64)/SUM(FW$84:FW$87+FW$61:FW$64),"0%")</f>
        <v>0.53875236294896034</v>
      </c>
      <c r="FX99" s="553" cm="1">
        <f t="array" ref="FX99">IFERROR(SUM(FX87+FX64)/SUM(FX$84:FX$87+FX$61:FX$64),"0%")</f>
        <v>0.25777777777777777</v>
      </c>
      <c r="FY99" s="553" cm="1">
        <f t="array" ref="FY99">IFERROR(SUM(FY87+FY64)/SUM(FY$84:FY$87+FY$61:FY$64),"0%")</f>
        <v>0.57336956521739135</v>
      </c>
      <c r="FZ99" s="553" cm="1">
        <f t="array" ref="FZ99">IFERROR(SUM(FZ87+FZ64)/SUM(FZ$84:FZ$87+FZ$61:FZ$64),"0%")</f>
        <v>0.19831730769230768</v>
      </c>
      <c r="GA99" s="553" cm="1">
        <f t="array" ref="GA99">IFERROR(SUM(GA87+GA64)/SUM(GA$84:GA$87+GA$61:GA$64),"0%")</f>
        <v>0.21052631578947367</v>
      </c>
      <c r="GB99" s="553" cm="1">
        <f t="array" ref="GB99">IFERROR(SUM(GB87+GB64)/SUM(GB$84:GB$87+GB$61:GB$64),"0%")</f>
        <v>0.27490039840637448</v>
      </c>
      <c r="GC99" s="553" cm="1">
        <f t="array" ref="GC99">IFERROR(SUM(GC87+GC64)/SUM(GC$84:GC$87+GC$61:GC$64),"0%")</f>
        <v>0.33195020746887965</v>
      </c>
      <c r="GD99" s="553" cm="1">
        <f t="array" ref="GD99">IFERROR(SUM(GD87+GD64)/SUM(GD$84:GD$87+GD$61:GD$64),"0%")</f>
        <v>4.3859649122807015E-2</v>
      </c>
      <c r="GE99" s="553" cm="1">
        <f t="array" ref="GE99">IFERROR(SUM(GE87+GE64)/SUM(GE$84:GE$87+GE$61:GE$64),"0%")</f>
        <v>0.44871794871794873</v>
      </c>
      <c r="GF99" s="553" cm="1">
        <f t="array" ref="GF99">IFERROR(SUM(GF87+GF64)/SUM(GF$84:GF$87+GF$61:GF$64),"0%")</f>
        <v>0.30555555555555558</v>
      </c>
      <c r="GG99" s="553" cm="1">
        <f t="array" ref="GG99">IFERROR(SUM(GG87+GG64)/SUM(GG$84:GG$87+GG$61:GG$64),"0%")</f>
        <v>0.37993920972644379</v>
      </c>
      <c r="GH99" s="553" cm="1">
        <f t="array" ref="GH99">IFERROR(SUM(GH87+GH64)/SUM(GH$84:GH$87+GH$61:GH$64),"0%")</f>
        <v>5.0505050505050509E-3</v>
      </c>
      <c r="GI99" s="553" cm="1">
        <f t="array" ref="GI99">IFERROR(SUM(GI87+GI64)/SUM(GI$84:GI$87+GI$61:GI$64),"0%")</f>
        <v>9.3457943925233638E-3</v>
      </c>
      <c r="GJ99" s="553" cm="1">
        <f t="array" ref="GJ99">IFERROR(SUM(GJ87+GJ64)/SUM(GJ$84:GJ$87+GJ$61:GJ$64),"0%")</f>
        <v>3.3707865168539325E-2</v>
      </c>
      <c r="GK99" s="553" cm="1">
        <f t="array" ref="GK99">IFERROR(SUM(GK87+GK64)/SUM(GK$84:GK$87+GK$61:GK$64),"0%")</f>
        <v>0</v>
      </c>
      <c r="GL99" s="553" cm="1">
        <f t="array" ref="GL99">IFERROR(SUM(GL87+GL64)/SUM(GL$84:GL$87+GL$61:GL$64),"0%")</f>
        <v>3.4482758620689655E-3</v>
      </c>
      <c r="GM99" s="553" cm="1">
        <f t="array" ref="GM99">IFERROR(SUM(GM87+GM64)/SUM(GM$84:GM$87+GM$61:GM$64),"0%")</f>
        <v>7.1232876712328766E-2</v>
      </c>
      <c r="GN99" s="553" cm="1">
        <f t="array" ref="GN99">IFERROR(SUM(GN87+GN64)/SUM(GN$84:GN$87+GN$61:GN$64),"0%")</f>
        <v>0</v>
      </c>
      <c r="GO99" s="553" cm="1">
        <f t="array" ref="GO99">IFERROR(SUM(GO87+GO64)/SUM(GO$84:GO$87+GO$61:GO$64),"0%")</f>
        <v>0</v>
      </c>
      <c r="GP99" s="553" cm="1">
        <f t="array" ref="GP99">IFERROR(SUM(GP87+GP64)/SUM(GP$84:GP$87+GP$61:GP$64),"0%")</f>
        <v>8.8383838383838384E-2</v>
      </c>
      <c r="GQ99" s="553" cm="1">
        <f t="array" ref="GQ99">IFERROR(SUM(GQ87+GQ64)/SUM(GQ$84:GQ$87+GQ$61:GQ$64),"0%")</f>
        <v>7.407407407407407E-2</v>
      </c>
      <c r="GR99" s="553" cm="1">
        <f t="array" ref="GR99">IFERROR(SUM(GR87+GR64)/SUM(GR$84:GR$87+GR$61:GR$64),"0%")</f>
        <v>0.17307692307692307</v>
      </c>
      <c r="GS99" s="553" cm="1">
        <f t="array" ref="GS99">IFERROR(SUM(GS87+GS64)/SUM(GS$84:GS$87+GS$61:GS$64),"0%")</f>
        <v>0</v>
      </c>
      <c r="GT99" s="553" cm="1">
        <f t="array" ref="GT99">IFERROR(SUM(GT87+GT64)/SUM(GT$84:GT$87+GT$61:GT$64),"0%")</f>
        <v>0.13618677042801555</v>
      </c>
      <c r="GU99" s="553" cm="1">
        <f t="array" ref="GU99">IFERROR(SUM(GU87+GU64)/SUM(GU$84:GU$87+GU$61:GU$64),"0%")</f>
        <v>5.3801169590643273E-2</v>
      </c>
      <c r="GV99" s="553" cm="1">
        <f t="array" ref="GV99">IFERROR(SUM(GV87+GV64)/SUM(GV$84:GV$87+GV$61:GV$64),"0%")</f>
        <v>5.3981106612685558E-3</v>
      </c>
      <c r="GW99" s="553" cm="1">
        <f t="array" ref="GW99">IFERROR(SUM(GW87+GW64)/SUM(GW$84:GW$87+GW$61:GW$64),"0%")</f>
        <v>0</v>
      </c>
      <c r="GX99" s="553" cm="1">
        <f t="array" ref="GX99">IFERROR(SUM(GX87+GX64)/SUM(GX$84:GX$87+GX$61:GX$64),"0%")</f>
        <v>6.8493150684931503E-2</v>
      </c>
      <c r="GY99" s="553" cm="1">
        <f t="array" ref="GY99">IFERROR(SUM(GY87+GY64)/SUM(GY$84:GY$87+GY$61:GY$64),"0%")</f>
        <v>8.755760368663594E-2</v>
      </c>
      <c r="GZ99" s="553" cm="1">
        <f t="array" ref="GZ99">IFERROR(SUM(GZ87+GZ64)/SUM(GZ$84:GZ$87+GZ$61:GZ$64),"0%")</f>
        <v>0</v>
      </c>
      <c r="HA99" s="553" cm="1">
        <f t="array" ref="HA99">IFERROR(SUM(HA87+HA64)/SUM(HA$84:HA$87+HA$61:HA$64),"0%")</f>
        <v>1.5479876160990713E-3</v>
      </c>
      <c r="HB99" s="553" cm="1">
        <f t="array" ref="HB99">IFERROR(SUM(HB87+HB64)/SUM(HB$84:HB$87+HB$61:HB$64),"0%")</f>
        <v>0</v>
      </c>
      <c r="HC99" s="553" cm="1">
        <f t="array" ref="HC99">IFERROR(SUM(HC87+HC64)/SUM(HC$84:HC$87+HC$61:HC$64),"0%")</f>
        <v>9.3603744149765994E-3</v>
      </c>
      <c r="HD99" s="553" cm="1">
        <f t="array" ref="HD99">IFERROR(SUM(HD87+HD64)/SUM(HD$84:HD$87+HD$61:HD$64),"0%")</f>
        <v>0.43023255813953487</v>
      </c>
      <c r="HE99" s="553" cm="1">
        <f t="array" ref="HE99">IFERROR(SUM(HE87+HE64)/SUM(HE$84:HE$87+HE$61:HE$64),"0%")</f>
        <v>0.21470588235294116</v>
      </c>
      <c r="HF99" s="553" cm="1">
        <f t="array" ref="HF99">IFERROR(SUM(HF87+HF64)/SUM(HF$84:HF$87+HF$61:HF$64),"0%")</f>
        <v>0.33080808080808083</v>
      </c>
      <c r="HG99" s="553" cm="1">
        <f t="array" ref="HG99">IFERROR(SUM(HG87+HG64)/SUM(HG$84:HG$87+HG$61:HG$64),"0%")</f>
        <v>0.18082191780821918</v>
      </c>
      <c r="HH99" s="553" cm="1">
        <f t="array" ref="HH99">IFERROR(SUM(HH87+HH64)/SUM(HH$84:HH$87+HH$61:HH$64),"0%")</f>
        <v>0.56591639871382637</v>
      </c>
      <c r="HI99" s="553" cm="1">
        <f t="array" ref="HI99">IFERROR(SUM(HI87+HI64)/SUM(HI$84:HI$87+HI$61:HI$64),"0%")</f>
        <v>0.1619718309859155</v>
      </c>
      <c r="HJ99" s="553" cm="1">
        <f t="array" ref="HJ99">IFERROR(SUM(HJ87+HJ64)/SUM(HJ$84:HJ$87+HJ$61:HJ$64),"0%")</f>
        <v>0.11643835616438356</v>
      </c>
      <c r="HK99" s="553" cm="1">
        <f t="array" ref="HK99">IFERROR(SUM(HK87+HK64)/SUM(HK$84:HK$87+HK$61:HK$64),"0%")</f>
        <v>2.4952015355086371E-2</v>
      </c>
      <c r="HL99" s="553" cm="1">
        <f t="array" ref="HL99">IFERROR(SUM(HL87+HL64)/SUM(HL$84:HL$87+HL$61:HL$64),"0%")</f>
        <v>0.10666666666666667</v>
      </c>
      <c r="HM99" s="553" cm="1">
        <f t="array" ref="HM99">IFERROR(SUM(HM87+HM64)/SUM(HM$84:HM$87+HM$61:HM$64),"0%")</f>
        <v>0.25666666666666665</v>
      </c>
      <c r="HN99" s="553" cm="1">
        <f t="array" ref="HN99">IFERROR(SUM(HN87+HN64)/SUM(HN$84:HN$87+HN$61:HN$64),"0%")</f>
        <v>0.22736030828516376</v>
      </c>
      <c r="HO99" s="553" cm="1">
        <f t="array" ref="HO99">IFERROR(SUM(HO87+HO64)/SUM(HO$84:HO$87+HO$61:HO$64),"0%")</f>
        <v>0.37743190661478598</v>
      </c>
      <c r="HP99" s="553" cm="1">
        <f t="array" ref="HP99">IFERROR(SUM(HP87+HP64)/SUM(HP$84:HP$87+HP$61:HP$64),"0%")</f>
        <v>0.38034188034188032</v>
      </c>
      <c r="HQ99" s="553" cm="1">
        <f t="array" ref="HQ99">IFERROR(SUM(HQ87+HQ64)/SUM(HQ$84:HQ$87+HQ$61:HQ$64),"0%")</f>
        <v>0.16826923076923078</v>
      </c>
      <c r="HR99" s="553" cm="1">
        <f t="array" ref="HR99">IFERROR(SUM(HR87+HR64)/SUM(HR$84:HR$87+HR$61:HR$64),"0%")</f>
        <v>5.6547619047619048E-2</v>
      </c>
      <c r="HS99" s="553" cm="1">
        <f t="array" ref="HS99">IFERROR(SUM(HS87+HS64)/SUM(HS$84:HS$87+HS$61:HS$64),"0%")</f>
        <v>0.18201284796573874</v>
      </c>
      <c r="HT99" s="553" cm="1">
        <f t="array" ref="HT99">IFERROR(SUM(HT87+HT64)/SUM(HT$84:HT$87+HT$61:HT$64),"0%")</f>
        <v>0.22410865874363328</v>
      </c>
      <c r="HU99" s="553" cm="1">
        <f t="array" ref="HU99">IFERROR(SUM(HU87+HU64)/SUM(HU$84:HU$87+HU$61:HU$64),"0%")</f>
        <v>0.20295698924731181</v>
      </c>
      <c r="HV99" s="553" cm="1">
        <f t="array" ref="HV99">IFERROR(SUM(HV87+HV64)/SUM(HV$84:HV$87+HV$61:HV$64),"0%")</f>
        <v>4.5931758530183726E-2</v>
      </c>
      <c r="HW99" s="553" cm="1">
        <f t="array" ref="HW99">IFERROR(SUM(HW87+HW64)/SUM(HW$84:HW$87+HW$61:HW$64),"0%")</f>
        <v>3.1189083820662766E-2</v>
      </c>
      <c r="HX99" s="553" cm="1">
        <f t="array" ref="HX99">IFERROR(SUM(HX87+HX64)/SUM(HX$84:HX$87+HX$61:HX$64),"0%")</f>
        <v>9.8901098901098897E-2</v>
      </c>
      <c r="HY99" s="553" cm="1">
        <f t="array" ref="HY99">IFERROR(SUM(HY87+HY64)/SUM(HY$84:HY$87+HY$61:HY$64),"0%")</f>
        <v>4.8710601719197708E-2</v>
      </c>
      <c r="HZ99" s="553" cm="1">
        <f t="array" ref="HZ99">IFERROR(SUM(HZ87+HZ64)/SUM(HZ$84:HZ$87+HZ$61:HZ$64),"0%")</f>
        <v>0.16753022452504318</v>
      </c>
      <c r="IA99" s="553" cm="1">
        <f t="array" ref="IA99">IFERROR(SUM(IA87+IA64)/SUM(IA$84:IA$87+IA$61:IA$64),"0%")</f>
        <v>0.17406143344709898</v>
      </c>
      <c r="IB99" s="553" cm="1">
        <f t="array" ref="IB99">IFERROR(SUM(IB87+IB64)/SUM(IB$84:IB$87+IB$61:IB$64),"0%")</f>
        <v>0.30929989550679204</v>
      </c>
      <c r="IC99" s="553" cm="1">
        <f t="array" ref="IC99">IFERROR(SUM(IC87+IC64)/SUM(IC$84:IC$87+IC$61:IC$64),"0%")</f>
        <v>0.15807174887892378</v>
      </c>
      <c r="ID99" s="553" cm="1">
        <f t="array" ref="ID99">IFERROR(SUM(ID87+ID64)/SUM(ID$84:ID$87+ID$61:ID$64),"0%")</f>
        <v>0.47132169576059851</v>
      </c>
      <c r="IE99" s="553" cm="1">
        <f t="array" ref="IE99">IFERROR(SUM(IE87+IE64)/SUM(IE$84:IE$87+IE$61:IE$64),"0%")</f>
        <v>0.56610169491525419</v>
      </c>
      <c r="IF99" s="553" cm="1">
        <f t="array" ref="IF99">IFERROR(SUM(IF87+IF64)/SUM(IF$84:IF$87+IF$61:IF$64),"0%")</f>
        <v>0.16917293233082706</v>
      </c>
      <c r="IG99" s="553" cm="1">
        <f t="array" ref="IG99">IFERROR(SUM(IG87+IG64)/SUM(IG$84:IG$87+IG$61:IG$64),"0%")</f>
        <v>0.40829694323144106</v>
      </c>
      <c r="IH99" s="553" cm="1">
        <f t="array" ref="IH99">IFERROR(SUM(IH87+IH64)/SUM(IH$84:IH$87+IH$61:IH$64),"0%")</f>
        <v>0.34533898305084748</v>
      </c>
      <c r="II99" s="553" cm="1">
        <f t="array" ref="II99">IFERROR(SUM(II87+II64)/SUM(II$84:II$87+II$61:II$64),"0%")</f>
        <v>0.26035502958579881</v>
      </c>
      <c r="IJ99" s="553" cm="1">
        <f t="array" ref="IJ99">IFERROR(SUM(IJ87+IJ64)/SUM(IJ$84:IJ$87+IJ$61:IJ$64),"0%")</f>
        <v>0.1875</v>
      </c>
      <c r="IK99" s="553" cm="1">
        <f t="array" ref="IK99">IFERROR(SUM(IK87+IK64)/SUM(IK$84:IK$87+IK$61:IK$64),"0%")</f>
        <v>0.33333333333333331</v>
      </c>
      <c r="IL99" s="553" cm="1">
        <f t="array" ref="IL99">IFERROR(SUM(IL87+IL64)/SUM(IL$84:IL$87+IL$61:IL$64),"0%")</f>
        <v>0.27112232030264816</v>
      </c>
      <c r="IM99" s="553" cm="1">
        <f t="array" ref="IM99">IFERROR(SUM(IM87+IM64)/SUM(IM$84:IM$87+IM$61:IM$64),"0%")</f>
        <v>0.56994818652849744</v>
      </c>
      <c r="IN99" s="553" cm="1">
        <f t="array" ref="IN99">IFERROR(SUM(IN87+IN64)/SUM(IN$84:IN$87+IN$61:IN$64),"0%")</f>
        <v>3.6458333333333336E-2</v>
      </c>
      <c r="IO99" s="553" cm="1">
        <f t="array" ref="IO99">IFERROR(SUM(IO87+IO64)/SUM(IO$84:IO$87+IO$61:IO$64),"0%")</f>
        <v>1.5452538631346579E-2</v>
      </c>
      <c r="IP99" s="553" cm="1">
        <f t="array" ref="IP99">IFERROR(SUM(IP87+IP64)/SUM(IP$84:IP$87+IP$61:IP$64),"0%")</f>
        <v>8.918617614269788E-3</v>
      </c>
      <c r="IQ99" s="553" cm="1">
        <f t="array" ref="IQ99">IFERROR(SUM(IQ87+IQ64)/SUM(IQ$84:IQ$87+IQ$61:IQ$64),"0%")</f>
        <v>0</v>
      </c>
      <c r="IR99" s="553" cm="1">
        <f t="array" ref="IR99">IFERROR(SUM(IR87+IR64)/SUM(IR$84:IR$87+IR$61:IR$64),"0%")</f>
        <v>0</v>
      </c>
      <c r="IS99" s="553" cm="1">
        <f t="array" ref="IS99">IFERROR(SUM(IS87+IS64)/SUM(IS$84:IS$87+IS$61:IS$64),"0%")</f>
        <v>0.11006289308176101</v>
      </c>
      <c r="IT99" s="553" cm="1">
        <f t="array" ref="IT99">IFERROR(SUM(IT87+IT64)/SUM(IT$84:IT$87+IT$61:IT$64),"0%")</f>
        <v>0</v>
      </c>
      <c r="IU99" s="553" cm="1">
        <f t="array" ref="IU99">IFERROR(SUM(IU87+IU64)/SUM(IU$84:IU$87+IU$61:IU$64),"0%")</f>
        <v>0.15229885057471265</v>
      </c>
      <c r="IV99" s="553" cm="1">
        <f t="array" ref="IV99">IFERROR(SUM(IV87+IV64)/SUM(IV$84:IV$87+IV$61:IV$64),"0%")</f>
        <v>0.26208829712683951</v>
      </c>
      <c r="IW99" s="553" cm="1">
        <f t="array" ref="IW99">IFERROR(SUM(IW87+IW64)/SUM(IW$84:IW$87+IW$61:IW$64),"0%")</f>
        <v>2.4714828897338403E-2</v>
      </c>
      <c r="IX99" s="553" cm="1">
        <f t="array" ref="IX99">IFERROR(SUM(IX87+IX64)/SUM(IX$84:IX$87+IX$61:IX$64),"0%")</f>
        <v>0.19039039039039038</v>
      </c>
      <c r="IY99" s="553" cm="1">
        <f t="array" ref="IY99">IFERROR(SUM(IY87+IY64)/SUM(IY$84:IY$87+IY$61:IY$64),"0%")</f>
        <v>0.1891891891891892</v>
      </c>
      <c r="IZ99" s="553" cm="1">
        <f t="array" ref="IZ99">IFERROR(SUM(IZ87+IZ64)/SUM(IZ$84:IZ$87+IZ$61:IZ$64),"0%")</f>
        <v>3.073463268365817E-2</v>
      </c>
      <c r="JA99" s="553" cm="1">
        <f t="array" ref="JA99">IFERROR(SUM(JA87+JA64)/SUM(JA$84:JA$87+JA$61:JA$64),"0%")</f>
        <v>7.5930144267274111E-4</v>
      </c>
      <c r="JB99" s="553" cm="1">
        <f t="array" ref="JB99">IFERROR(SUM(JB87+JB64)/SUM(JB$84:JB$87+JB$61:JB$64),"0%")</f>
        <v>3.4873583260680036E-3</v>
      </c>
      <c r="JC99" s="553" cm="1">
        <f t="array" ref="JC99">IFERROR(SUM(JC87+JC64)/SUM(JC$84:JC$87+JC$61:JC$64),"0%")</f>
        <v>0.25945945945945947</v>
      </c>
      <c r="JD99" s="553" cm="1">
        <f t="array" ref="JD99">IFERROR(SUM(JD87+JD64)/SUM(JD$84:JD$87+JD$61:JD$64),"0%")</f>
        <v>0.55829015544041449</v>
      </c>
      <c r="JE99" s="553" cm="1">
        <f t="array" ref="JE99">IFERROR(SUM(JE87+JE64)/SUM(JE$84:JE$87+JE$61:JE$64),"0%")</f>
        <v>0.26582278481012656</v>
      </c>
      <c r="JF99" s="553" cm="1">
        <f t="array" ref="JF99">IFERROR(SUM(JF87+JF64)/SUM(JF$84:JF$87+JF$61:JF$64),"0%")</f>
        <v>0.31907514450867053</v>
      </c>
      <c r="JG99" s="553" cm="1">
        <f t="array" ref="JG99">IFERROR(SUM(JG87+JG64)/SUM(JG$84:JG$87+JG$61:JG$64),"0%")</f>
        <v>0.10454545454545454</v>
      </c>
      <c r="JH99" s="553" cm="1">
        <f t="array" ref="JH99">IFERROR(SUM(JH87+JH64)/SUM(JH$84:JH$87+JH$61:JH$64),"0%")</f>
        <v>4.2944785276073622E-2</v>
      </c>
      <c r="JI99" s="553" cm="1">
        <f t="array" ref="JI99">IFERROR(SUM(JI87+JI64)/SUM(JI$84:JI$87+JI$61:JI$64),"0%")</f>
        <v>0.4503012048192771</v>
      </c>
      <c r="JJ99" s="553" cm="1">
        <f t="array" ref="JJ99">IFERROR(SUM(JJ87+JJ64)/SUM(JJ$84:JJ$87+JJ$61:JJ$64),"0%")</f>
        <v>0.28117048346055978</v>
      </c>
      <c r="JK99" s="553" cm="1">
        <f t="array" ref="JK99">IFERROR(SUM(JK87+JK64)/SUM(JK$84:JK$87+JK$61:JK$64),"0%")</f>
        <v>0.16900247320692499</v>
      </c>
      <c r="JL99" s="553" cm="1">
        <f t="array" ref="JL99">IFERROR(SUM(JL87+JL64)/SUM(JL$84:JL$87+JL$61:JL$64),"0%")</f>
        <v>0.26708074534161491</v>
      </c>
      <c r="JM99" s="553" cm="1">
        <f t="array" ref="JM99">IFERROR(SUM(JM87+JM64)/SUM(JM$84:JM$87+JM$61:JM$64),"0%")</f>
        <v>0.125</v>
      </c>
      <c r="JN99" s="553" cm="1">
        <f t="array" ref="JN99">IFERROR(SUM(JN87+JN64)/SUM(JN$84:JN$87+JN$61:JN$64),"0%")</f>
        <v>5.0000000000000001E-3</v>
      </c>
      <c r="JO99" s="553" cm="1">
        <f t="array" ref="JO99">IFERROR(SUM(JO87+JO64)/SUM(JO$84:JO$87+JO$61:JO$64),"0%")</f>
        <v>0</v>
      </c>
      <c r="JP99" s="553" cm="1">
        <f t="array" ref="JP99">IFERROR(SUM(JP87+JP64)/SUM(JP$84:JP$87+JP$61:JP$64),"0%")</f>
        <v>0.25946969696969696</v>
      </c>
      <c r="JQ99" s="553" cm="1">
        <f t="array" ref="JQ99">IFERROR(SUM(JQ87+JQ64)/SUM(JQ$84:JQ$87+JQ$61:JQ$64),"0%")</f>
        <v>4.4129891756869273E-2</v>
      </c>
      <c r="JR99" s="553" cm="1">
        <f t="array" ref="JR99">IFERROR(SUM(JR87+JR64)/SUM(JR$84:JR$87+JR$61:JR$64),"0%")</f>
        <v>0.2169943820224719</v>
      </c>
      <c r="JS99" s="553" cm="1">
        <f t="array" ref="JS99">IFERROR(SUM(JS87+JS64)/SUM(JS$84:JS$87+JS$61:JS$64),"0%")</f>
        <v>7.4340527577937646E-2</v>
      </c>
      <c r="JT99" s="553" cm="1">
        <f t="array" ref="JT99">IFERROR(SUM(JT87+JT64)/SUM(JT$84:JT$87+JT$61:JT$64),"0%")</f>
        <v>0</v>
      </c>
      <c r="JU99" s="553" cm="1">
        <f t="array" ref="JU99">IFERROR(SUM(JU87+JU64)/SUM(JU$84:JU$87+JU$61:JU$64),"0%")</f>
        <v>0</v>
      </c>
      <c r="JV99" s="553" cm="1">
        <f t="array" ref="JV99">IFERROR(SUM(JV87+JV64)/SUM(JV$84:JV$87+JV$61:JV$64),"0%")</f>
        <v>0</v>
      </c>
      <c r="JW99" s="553" cm="1">
        <f t="array" ref="JW99">IFERROR(SUM(JW87+JW64)/SUM(JW$84:JW$87+JW$61:JW$64),"0%")</f>
        <v>1.2077294685990338E-3</v>
      </c>
      <c r="JX99" s="553" cm="1">
        <f t="array" ref="JX99">IFERROR(SUM(JX87+JX64)/SUM(JX$84:JX$87+JX$61:JX$64),"0%")</f>
        <v>3.0635838150289016E-2</v>
      </c>
      <c r="JY99" s="553" cm="1">
        <f t="array" ref="JY99">IFERROR(SUM(JY87+JY64)/SUM(JY$84:JY$87+JY$61:JY$64),"0%")</f>
        <v>0.20560747663551401</v>
      </c>
      <c r="JZ99" s="553" cm="1">
        <f t="array" ref="JZ99">IFERROR(SUM(JZ87+JZ64)/SUM(JZ$84:JZ$87+JZ$61:JZ$64),"0%")</f>
        <v>1.4639639639639639E-2</v>
      </c>
      <c r="KA99" s="553" cm="1">
        <f t="array" ref="KA99">IFERROR(SUM(KA87+KA64)/SUM(KA$84:KA$87+KA$61:KA$64),"0%")</f>
        <v>9.5238095238095247E-3</v>
      </c>
      <c r="KB99" s="553" cm="1">
        <f t="array" ref="KB99">IFERROR(SUM(KB87+KB64)/SUM(KB$84:KB$87+KB$61:KB$64),"0%")</f>
        <v>0</v>
      </c>
      <c r="KC99" s="553" cm="1">
        <f t="array" ref="KC99">IFERROR(SUM(KC87+KC64)/SUM(KC$84:KC$87+KC$61:KC$64),"0%")</f>
        <v>0</v>
      </c>
      <c r="KD99" s="553" cm="1">
        <f t="array" ref="KD99">IFERROR(SUM(KD87+KD64)/SUM(KD$84:KD$87+KD$61:KD$64),"0%")</f>
        <v>4.3559427504667085E-3</v>
      </c>
      <c r="KE99" s="553" cm="1">
        <f t="array" ref="KE99">IFERROR(SUM(KE87+KE64)/SUM(KE$84:KE$87+KE$61:KE$64),"0%")</f>
        <v>6.4479638009049781E-2</v>
      </c>
      <c r="KF99" s="553" cm="1">
        <f t="array" ref="KF99">IFERROR(SUM(KF87+KF64)/SUM(KF$84:KF$87+KF$61:KF$64),"0%")</f>
        <v>1.3639181649101054E-2</v>
      </c>
      <c r="KG99" s="553" cm="1">
        <f t="array" ref="KG99">IFERROR(SUM(KG87+KG64)/SUM(KG$84:KG$87+KG$61:KG$64),"0%")</f>
        <v>3.2520325203252032E-3</v>
      </c>
      <c r="KH99" s="553" t="str" cm="1">
        <f t="array" ref="KH99">IFERROR(SUM(KH87+#REF!)/SUM(KH$84:KH$87+#REF!),"0%")</f>
        <v>0%</v>
      </c>
      <c r="KI99" s="553" cm="1">
        <f t="array" ref="KI99">IFERROR(SUM(KI87+KI64)/SUM(KI$84:KI$87+KI$61:KI$64),"0%")</f>
        <v>0</v>
      </c>
      <c r="KJ99" s="553" cm="1">
        <f t="array" ref="KJ99">IFERROR(SUM(KJ87+KJ64)/SUM(KJ$84:KJ$87+KJ$61:KJ$64),"0%")</f>
        <v>0</v>
      </c>
      <c r="KK99" s="553" cm="1">
        <f t="array" ref="KK99">IFERROR(SUM(KK87+KK64)/SUM(KK$84:KK$87+KK$61:KK$64),"0%")</f>
        <v>1.067378252168112E-2</v>
      </c>
      <c r="KL99" s="553" cm="1">
        <f t="array" ref="KL99">IFERROR(SUM(KL87+KL64)/SUM(KL$84:KL$87+KL$61:KL$64),"0%")</f>
        <v>0</v>
      </c>
      <c r="KM99" s="553" cm="1">
        <f t="array" ref="KM99">IFERROR(SUM(KM87+KM64)/SUM(KM$84:KM$87+KM$61:KM$64),"0%")</f>
        <v>0</v>
      </c>
      <c r="KN99" s="553" t="str" cm="1">
        <f t="array" ref="KN99">IFERROR(SUM(KN87+KN64)/SUM(KN$84:KN$87+KN$61:KN$64),"0%")</f>
        <v>0%</v>
      </c>
      <c r="KO99" s="553" cm="1">
        <f t="array" ref="KO99">IFERROR(SUM(KO87+KO64)/SUM(KO$84:KO$87+KO$61:KO$64),"0%")</f>
        <v>0</v>
      </c>
      <c r="KP99" s="553" cm="1">
        <f t="array" ref="KP99">IFERROR(SUM(KP87+KP64)/SUM(KP$84:KP$87+KP$61:KP$64),"0%")</f>
        <v>0</v>
      </c>
      <c r="KQ99" s="553" cm="1">
        <f t="array" ref="KQ99">IFERROR(SUM(KQ87+KQ64)/SUM(KQ$84:KQ$87+KQ$61:KQ$64),"0%")</f>
        <v>0</v>
      </c>
      <c r="KR99" s="553" cm="1">
        <f t="array" ref="KR99">IFERROR(SUM(KR87+KR64)/SUM(KR$84:KR$87+KR$61:KR$64),"0%")</f>
        <v>0</v>
      </c>
      <c r="KS99" s="553" cm="1">
        <f t="array" ref="KS99">IFERROR(SUM(KS87+KS64)/SUM(KS$84:KS$87+KS$61:KS$64),"0%")</f>
        <v>0</v>
      </c>
      <c r="KT99" s="553" cm="1">
        <f t="array" ref="KT99">IFERROR(SUM(KT87+KT64)/SUM(KT$84:KT$87+KT$61:KT$64),"0%")</f>
        <v>0</v>
      </c>
      <c r="KU99" s="553" cm="1">
        <f t="array" ref="KU99">IFERROR(SUM(KU87+KU64)/SUM(KU$84:KU$87+KU$61:KU$64),"0%")</f>
        <v>0</v>
      </c>
      <c r="KV99" s="553" cm="1">
        <f t="array" ref="KV99">IFERROR(SUM(KV87+KV64)/SUM(KV$84:KV$87+KV$61:KV$64),"0%")</f>
        <v>2.2561380225613801E-2</v>
      </c>
      <c r="KW99" s="553" cm="1">
        <f t="array" ref="KW99">IFERROR(SUM(KW87+KW64)/SUM(KW$84:KW$87+KW$61:KW$64),"0%")</f>
        <v>0</v>
      </c>
      <c r="KX99" s="553" cm="1">
        <f t="array" ref="KX99">IFERROR(SUM(KX87+KX64)/SUM(KX$84:KX$87+KX$61:KX$64),"0%")</f>
        <v>0</v>
      </c>
      <c r="KY99" s="553" cm="1">
        <f t="array" ref="KY99">IFERROR(SUM(KY87+KY64)/SUM(KY$84:KY$87+KY$61:KY$64),"0%")</f>
        <v>0</v>
      </c>
      <c r="KZ99" s="553" cm="1">
        <f t="array" ref="KZ99">IFERROR(SUM(KZ87+KZ64)/SUM(KZ$84:KZ$87+KZ$61:KZ$64),"0%")</f>
        <v>3.8028169014084505E-2</v>
      </c>
      <c r="LA99" s="553" cm="1">
        <f t="array" ref="LA99">IFERROR(SUM(LA87+LA64)/SUM(LA$84:LA$87+LA$61:LA$64),"0%")</f>
        <v>0.10420841683366733</v>
      </c>
      <c r="LB99" s="553" cm="1">
        <f t="array" ref="LB99">IFERROR(SUM(LB87+LB64)/SUM(LB$84:LB$87+LB$61:LB$64),"0%")</f>
        <v>1.6968325791855202E-2</v>
      </c>
      <c r="LC99" s="553" cm="1">
        <f t="array" ref="LC99">IFERROR(SUM(LC87+KH64)/SUM(LC$84:LC$87+KH$61:KH$64),"0%")</f>
        <v>0</v>
      </c>
      <c r="LD99" s="553" cm="1">
        <f t="array" ref="LD99">IFERROR(SUM(LD87+LD64)/SUM(LD$84:LD$87+LD$61:LD$64),"0%")</f>
        <v>0</v>
      </c>
      <c r="LE99" s="553" cm="1">
        <f t="array" ref="LE99">IFERROR(SUM(LE87+LE64)/SUM(LE$84:LE$87+LE$61:LE$64),"0%")</f>
        <v>0</v>
      </c>
      <c r="LF99" s="553" cm="1">
        <f t="array" ref="LF99">IFERROR(SUM(LF87+LF64)/SUM(LF$84:LF$87+LF$61:LF$64),"0%")</f>
        <v>6.2462462462462461E-2</v>
      </c>
      <c r="LG99" s="553" cm="1">
        <f t="array" ref="LG99">IFERROR(SUM(LG87+LG64)/SUM(LG$84:LG$87+LG$61:LG$64),"0%")</f>
        <v>6.0296846011131729E-2</v>
      </c>
      <c r="LH99" s="553" cm="1">
        <f t="array" ref="LH99">IFERROR(SUM(LH87+LH64)/SUM(LH$84:LH$87+LH$61:LH$64),"0%")</f>
        <v>6.2695924764890286E-4</v>
      </c>
      <c r="LI99" s="553" cm="1">
        <f t="array" ref="LI99">IFERROR(SUM(LI87+LI64)/SUM(LI$84:LI$87+LI$61:LI$64),"0%")</f>
        <v>3.8910505836575876E-3</v>
      </c>
      <c r="LJ99" s="553" cm="1">
        <f t="array" ref="LJ99">IFERROR(SUM(LJ87+LJ64)/SUM(LJ$84:LJ$87+LJ$61:LJ$64),"0%")</f>
        <v>5.9880239520958087E-3</v>
      </c>
      <c r="LK99" s="553" cm="1">
        <f t="array" ref="LK99">IFERROR(SUM(LK87+LK64)/SUM(LK$84:LK$87+LK$61:LK$64),"0%")</f>
        <v>0</v>
      </c>
      <c r="LL99" s="553" cm="1">
        <f t="array" ref="LL99">IFERROR(SUM(LL87+LL64)/SUM(LL$84:LL$87+LL$61:LL$64),"0%")</f>
        <v>0</v>
      </c>
      <c r="LM99" s="553" cm="1">
        <f t="array" ref="LM99">IFERROR(SUM(LM87+LM64)/SUM(LM$84:LM$87+LM$61:LM$64),"0%")</f>
        <v>1.5873015873015872E-2</v>
      </c>
      <c r="LN99" s="553" t="str" cm="1">
        <f t="array" ref="LN99">IFERROR(SUM(LN87+LN64)/SUM(LN$84:LN$87+LN$61:LN$64),"0%")</f>
        <v>0%</v>
      </c>
      <c r="LO99" s="553" t="str" cm="1">
        <f t="array" ref="LO99">IFERROR(SUM(LO87+LO64)/SUM(LO$84:LO$87+LO$61:LO$64),"0%")</f>
        <v>0%</v>
      </c>
      <c r="LP99" s="553" cm="1">
        <f t="array" ref="LP99">IFERROR(SUM(LP87+LP64)/SUM(LP$84:LP$87+LP$61:LP$64),"0%")</f>
        <v>0</v>
      </c>
      <c r="LQ99" s="553" cm="1">
        <f t="array" ref="LQ99">IFERROR(SUM(LQ87+LQ64)/SUM(LQ$84:LQ$87+LQ$61:LQ$64),"0%")</f>
        <v>5.2695336159903086E-2</v>
      </c>
      <c r="LR99" s="553" t="str" cm="1">
        <f t="array" ref="LR99">IFERROR(SUM(LR87+LR64)/SUM(LR$84:LR$87+LR$61:LR$64),"0%")</f>
        <v>0%</v>
      </c>
      <c r="LS99" s="553" cm="1">
        <f t="array" ref="LS99">IFERROR(SUM(LS87+LS64)/SUM(LS$84:LS$87+LS$61:LS$64),"0%")</f>
        <v>0</v>
      </c>
      <c r="LT99" s="553" cm="1">
        <f t="array" ref="LT99">IFERROR(SUM(LT87+LT64)/SUM(LT$84:LT$87+LT$61:LT$64),"0%")</f>
        <v>7.161458333333333E-3</v>
      </c>
      <c r="LU99" s="553" t="str" cm="1">
        <f t="array" ref="LU99">IFERROR(SUM(LU87+LU64)/SUM(LU$84:LU$87+LU$61:LU$64),"0%")</f>
        <v>0%</v>
      </c>
      <c r="LV99" s="553" t="str" cm="1">
        <f t="array" ref="LV99">IFERROR(SUM(LV87+LV64)/SUM(LV$84:LV$87+LV$61:LV$64),"0%")</f>
        <v>0%</v>
      </c>
      <c r="LW99" s="553" cm="1">
        <f t="array" ref="LW99">IFERROR(SUM(LW87+LW64)/SUM(LW$84:LW$87+LW$61:LW$64),"0%")</f>
        <v>0</v>
      </c>
      <c r="LX99" s="553" cm="1">
        <f t="array" ref="LX99">IFERROR(SUM(LX87+LX64)/SUM(LX$84:LX$87+LX$61:LX$64),"0%")</f>
        <v>0.10099889012208657</v>
      </c>
      <c r="LY99" s="575" cm="1">
        <f t="array" ref="LY99">IFERROR(SUM(LY87+LY64)/SUM(LY$84:LY$87+LY$61:LY$64),"0%")</f>
        <v>0.18965517241379309</v>
      </c>
      <c r="LZ99" s="577"/>
      <c r="MA99" s="577"/>
      <c r="MB99" s="577"/>
      <c r="MC99" s="577"/>
      <c r="MD99" s="577"/>
      <c r="ME99" s="577"/>
      <c r="MF99" s="577"/>
      <c r="MG99" s="577"/>
      <c r="MH99" s="577"/>
      <c r="MI99" s="577"/>
      <c r="MJ99" s="577"/>
      <c r="MK99" s="577"/>
      <c r="ML99" s="577"/>
      <c r="MM99" s="577"/>
      <c r="MN99" s="577"/>
      <c r="MO99" s="577"/>
      <c r="MP99" s="577"/>
      <c r="MQ99" s="577"/>
      <c r="MR99" s="577"/>
      <c r="MS99" s="577"/>
      <c r="MT99" s="577"/>
      <c r="MU99" s="577"/>
      <c r="MV99" s="577"/>
      <c r="MW99" s="577"/>
      <c r="MX99" s="577"/>
      <c r="MY99" s="577"/>
      <c r="MZ99" s="577"/>
      <c r="NA99" s="577"/>
    </row>
    <row r="100" spans="1:16384" s="61" customFormat="1" ht="12.75">
      <c r="A100" s="58"/>
      <c r="B100" s="288"/>
      <c r="C100" s="288"/>
      <c r="D100" s="288"/>
      <c r="E100" s="288"/>
      <c r="F100" s="288"/>
      <c r="G100" s="288"/>
      <c r="H100" s="64"/>
      <c r="I100" s="288"/>
      <c r="J100" s="288"/>
      <c r="K100" s="288"/>
      <c r="L100" s="288"/>
      <c r="M100" s="288"/>
      <c r="N100" s="288"/>
      <c r="O100" s="288"/>
      <c r="P100" s="288"/>
      <c r="Q100" s="288"/>
      <c r="R100" s="288"/>
      <c r="S100" s="288"/>
      <c r="T100" s="288"/>
      <c r="U100" s="288"/>
      <c r="V100" s="288"/>
      <c r="W100" s="288"/>
      <c r="X100" s="288"/>
      <c r="Y100" s="288"/>
      <c r="Z100" s="288"/>
      <c r="AA100" s="288"/>
      <c r="AB100" s="64"/>
      <c r="LZ100" s="577"/>
      <c r="MA100" s="577"/>
      <c r="MB100" s="577"/>
      <c r="MC100" s="577"/>
      <c r="MD100" s="577"/>
      <c r="ME100" s="577"/>
      <c r="MF100" s="577"/>
      <c r="MG100" s="577"/>
      <c r="MH100" s="577"/>
      <c r="MI100" s="577"/>
      <c r="MJ100" s="577"/>
      <c r="MK100" s="577"/>
      <c r="ML100" s="577"/>
      <c r="MM100" s="577"/>
      <c r="MN100" s="577"/>
      <c r="MO100" s="577"/>
      <c r="MP100" s="577"/>
      <c r="MQ100" s="577"/>
      <c r="MR100" s="577"/>
      <c r="MS100" s="577"/>
      <c r="MT100" s="577"/>
      <c r="MU100" s="577"/>
      <c r="MV100" s="577"/>
      <c r="MW100" s="577"/>
      <c r="MX100" s="577"/>
      <c r="MY100" s="577"/>
      <c r="MZ100" s="577"/>
      <c r="NA100" s="577"/>
    </row>
    <row r="101" spans="1:16384" customFormat="1" ht="12.75">
      <c r="A101" s="738" t="s">
        <v>1222</v>
      </c>
      <c r="LZ101" s="577"/>
      <c r="MA101" s="577"/>
      <c r="MB101" s="577"/>
      <c r="MC101" s="577"/>
      <c r="MD101" s="577"/>
      <c r="ME101" s="577"/>
      <c r="MF101" s="577"/>
      <c r="MG101" s="577"/>
      <c r="MH101" s="577"/>
      <c r="MI101" s="577"/>
      <c r="MJ101" s="577"/>
      <c r="MK101" s="577"/>
      <c r="ML101" s="577"/>
      <c r="MM101" s="577"/>
      <c r="MN101" s="577"/>
      <c r="MO101" s="577"/>
      <c r="MP101" s="577"/>
      <c r="MQ101" s="577"/>
      <c r="MR101" s="577"/>
      <c r="MS101" s="577"/>
      <c r="MT101" s="577"/>
      <c r="MU101" s="577"/>
      <c r="MV101" s="577"/>
      <c r="MW101" s="577"/>
      <c r="MX101" s="577"/>
      <c r="MY101" s="577"/>
      <c r="MZ101" s="577"/>
      <c r="NA101" s="577"/>
    </row>
    <row r="102" spans="1:16384" s="742" customFormat="1" ht="12.75">
      <c r="A102" s="578" t="s">
        <v>1214</v>
      </c>
      <c r="B102" s="1567" t="e" cm="1">
        <f t="array" ref="B102">SUM($B$84:$LY$84+$B$61:$LY$61)/SUM($B$84:$LY$87+$B$61:$LY$64)</f>
        <v>#VALUE!</v>
      </c>
      <c r="C102" s="1567"/>
      <c r="D102" s="1567"/>
      <c r="E102" s="1567"/>
      <c r="F102" s="1567"/>
      <c r="G102" s="1567"/>
      <c r="H102" s="1567"/>
      <c r="I102" s="1567"/>
      <c r="J102" s="1567"/>
      <c r="K102" s="1567"/>
      <c r="L102" s="1567"/>
      <c r="M102" s="1567"/>
      <c r="N102" s="1567"/>
      <c r="O102" s="1567"/>
      <c r="P102" s="1567"/>
      <c r="Q102" s="1567"/>
      <c r="R102" s="1567"/>
      <c r="S102" s="1567"/>
      <c r="T102" s="1567"/>
      <c r="U102" s="1567"/>
      <c r="V102" s="1567"/>
      <c r="W102" s="1567"/>
      <c r="X102" s="1567"/>
      <c r="Y102" s="1567"/>
      <c r="Z102" s="1567"/>
      <c r="AA102" s="1567"/>
      <c r="AB102" s="1567"/>
      <c r="AC102" s="1567"/>
      <c r="AD102" s="1567"/>
      <c r="AE102" s="1567"/>
      <c r="AF102" s="1567"/>
      <c r="AG102" s="1567"/>
      <c r="AH102" s="1567"/>
      <c r="AI102" s="1567"/>
      <c r="AJ102" s="1567"/>
      <c r="AK102" s="1567"/>
      <c r="AL102" s="1567"/>
      <c r="AM102" s="1567"/>
      <c r="AN102" s="1567"/>
      <c r="AO102" s="1567"/>
      <c r="AP102" s="1567"/>
      <c r="AQ102" s="1567"/>
      <c r="AR102" s="1567"/>
      <c r="AS102" s="1567"/>
      <c r="AT102" s="1567"/>
      <c r="AU102" s="1567"/>
      <c r="AV102" s="1567"/>
      <c r="AW102" s="1567"/>
      <c r="AX102" s="1567"/>
      <c r="AY102" s="1567"/>
      <c r="AZ102" s="1567"/>
      <c r="BA102" s="1567"/>
      <c r="BB102" s="1567"/>
      <c r="BC102" s="1567"/>
      <c r="BD102" s="1567"/>
      <c r="BE102" s="1567"/>
      <c r="BF102" s="1567"/>
      <c r="BG102" s="1567"/>
      <c r="BH102" s="1567"/>
      <c r="BI102" s="1567"/>
      <c r="BJ102" s="1567"/>
      <c r="BK102" s="1567"/>
      <c r="BL102" s="1567"/>
      <c r="BM102" s="1567"/>
      <c r="BN102" s="1567"/>
      <c r="BO102" s="1567"/>
      <c r="BP102" s="1567"/>
      <c r="BQ102" s="1567"/>
      <c r="BR102" s="1567"/>
      <c r="BS102" s="1567"/>
      <c r="BT102" s="1567"/>
      <c r="BU102" s="1567"/>
      <c r="BV102" s="1567"/>
      <c r="BW102" s="1567"/>
      <c r="BX102" s="1567"/>
      <c r="BY102" s="1567"/>
      <c r="BZ102" s="1567"/>
      <c r="CA102" s="1567"/>
      <c r="CB102" s="1567"/>
      <c r="CC102" s="1567"/>
      <c r="CD102" s="1567"/>
      <c r="CE102" s="1567"/>
      <c r="CF102" s="1567"/>
      <c r="CG102" s="1567"/>
      <c r="CH102" s="1567"/>
      <c r="CI102" s="1567"/>
      <c r="CJ102" s="1567"/>
      <c r="CK102" s="1567"/>
      <c r="CL102" s="1567"/>
      <c r="CM102" s="1567"/>
      <c r="CN102" s="1567"/>
      <c r="CO102" s="1567"/>
      <c r="CP102" s="1567"/>
      <c r="CQ102" s="1567"/>
      <c r="CR102" s="1567"/>
      <c r="CS102" s="1567"/>
      <c r="CT102" s="1567"/>
      <c r="CU102" s="1567"/>
      <c r="CV102" s="1567"/>
      <c r="CW102" s="1567"/>
      <c r="CX102" s="1567"/>
      <c r="CY102" s="1567"/>
      <c r="CZ102" s="1567"/>
      <c r="DA102" s="1567"/>
      <c r="DB102" s="1567"/>
      <c r="DC102" s="1567"/>
      <c r="DD102" s="1567"/>
      <c r="DE102" s="1567"/>
      <c r="DF102" s="1567"/>
      <c r="DG102" s="1567"/>
      <c r="DH102" s="1567"/>
      <c r="DI102" s="1567"/>
      <c r="DJ102" s="1567"/>
      <c r="DK102" s="1567"/>
      <c r="DL102" s="1567"/>
      <c r="DM102" s="1567"/>
      <c r="DN102" s="1567"/>
      <c r="DO102" s="1567"/>
      <c r="DP102" s="1567"/>
      <c r="DQ102" s="1567"/>
      <c r="DR102" s="1567"/>
      <c r="DS102" s="1567"/>
      <c r="DT102" s="1567"/>
      <c r="DU102" s="1567"/>
      <c r="DV102" s="1567"/>
      <c r="DW102" s="1567"/>
      <c r="DX102" s="1567"/>
      <c r="DY102" s="1567"/>
      <c r="DZ102" s="1567"/>
      <c r="EA102" s="1567"/>
      <c r="EB102" s="1567"/>
      <c r="EC102" s="1567"/>
      <c r="ED102" s="1567"/>
      <c r="EE102" s="1567"/>
      <c r="EF102" s="1567"/>
      <c r="EG102" s="1567"/>
      <c r="EH102" s="1567"/>
      <c r="EI102" s="1567"/>
      <c r="EJ102" s="1567"/>
      <c r="EK102" s="1567"/>
      <c r="EL102" s="1567"/>
      <c r="EM102" s="1567"/>
      <c r="EN102" s="1567"/>
      <c r="EO102" s="1567"/>
      <c r="EP102" s="1567"/>
      <c r="EQ102" s="1567"/>
      <c r="ER102" s="1567"/>
      <c r="ES102" s="1567"/>
      <c r="ET102" s="1567"/>
      <c r="EU102" s="1567"/>
      <c r="EV102" s="1567"/>
      <c r="EW102" s="1567"/>
      <c r="EX102" s="1567"/>
      <c r="EY102" s="1567"/>
      <c r="EZ102" s="1567"/>
      <c r="FA102" s="1567"/>
      <c r="FB102" s="1567"/>
      <c r="FC102" s="1567"/>
      <c r="FD102" s="1567"/>
      <c r="FE102" s="1567"/>
      <c r="FF102" s="1567"/>
      <c r="FG102" s="1567"/>
      <c r="FH102" s="1567"/>
      <c r="FI102" s="1567"/>
      <c r="FJ102" s="1567"/>
      <c r="FK102" s="1567"/>
      <c r="FL102" s="1567"/>
      <c r="FM102" s="1567"/>
      <c r="FN102" s="1567"/>
      <c r="FO102" s="1567"/>
      <c r="FP102" s="1567"/>
      <c r="FQ102" s="1567"/>
      <c r="FR102" s="1567"/>
      <c r="FS102" s="1567"/>
      <c r="FT102" s="1567"/>
      <c r="FU102" s="1567"/>
      <c r="FV102" s="1567"/>
      <c r="FW102" s="1567"/>
      <c r="FX102" s="1567"/>
      <c r="FY102" s="1567"/>
      <c r="FZ102" s="1567"/>
      <c r="GA102" s="1567"/>
      <c r="GB102" s="1567"/>
      <c r="GC102" s="1567"/>
      <c r="GD102" s="1567"/>
      <c r="GE102" s="1567"/>
      <c r="GF102" s="1567"/>
      <c r="GG102" s="1567"/>
      <c r="GH102" s="1567"/>
      <c r="GI102" s="1567"/>
      <c r="GJ102" s="1567"/>
      <c r="GK102" s="1567"/>
      <c r="GL102" s="1567"/>
      <c r="GM102" s="1567"/>
      <c r="GN102" s="1567"/>
      <c r="GO102" s="1567"/>
      <c r="GP102" s="1567"/>
      <c r="GQ102" s="1567"/>
      <c r="GR102" s="1567"/>
      <c r="GS102" s="1567"/>
      <c r="GT102" s="1567"/>
      <c r="GU102" s="1567"/>
      <c r="GV102" s="1567"/>
      <c r="GW102" s="1567"/>
      <c r="GX102" s="1567"/>
      <c r="GY102" s="1567"/>
      <c r="GZ102" s="1567"/>
      <c r="HA102" s="1567"/>
      <c r="HB102" s="1567"/>
      <c r="HC102" s="1567"/>
      <c r="HD102" s="1567"/>
      <c r="HE102" s="1567"/>
      <c r="HF102" s="1567"/>
      <c r="HG102" s="1567"/>
      <c r="HH102" s="1567"/>
      <c r="HI102" s="1567"/>
      <c r="HJ102" s="1567"/>
      <c r="HK102" s="1567"/>
      <c r="HL102" s="1567"/>
      <c r="HM102" s="1567"/>
      <c r="HN102" s="1567"/>
      <c r="HO102" s="1567"/>
      <c r="HP102" s="1567"/>
      <c r="HQ102" s="1567"/>
      <c r="HR102" s="1567"/>
      <c r="HS102" s="1567"/>
      <c r="HT102" s="1567"/>
      <c r="HU102" s="1567"/>
      <c r="HV102" s="1567"/>
      <c r="HW102" s="1567"/>
      <c r="HX102" s="1567"/>
      <c r="HY102" s="1567"/>
      <c r="HZ102" s="1567"/>
      <c r="IA102" s="1567"/>
      <c r="IB102" s="1567"/>
      <c r="IC102" s="1567"/>
      <c r="ID102" s="1567"/>
      <c r="IE102" s="1567"/>
      <c r="IF102" s="1567"/>
      <c r="IG102" s="1567"/>
      <c r="IH102" s="1567"/>
      <c r="II102" s="1567"/>
      <c r="IJ102" s="1567"/>
      <c r="IK102" s="1567"/>
      <c r="IL102" s="1567"/>
      <c r="IM102" s="1567"/>
      <c r="IN102" s="1567"/>
      <c r="IO102" s="1567"/>
      <c r="IP102" s="1567"/>
      <c r="IQ102" s="1567"/>
      <c r="IR102" s="1567"/>
      <c r="IS102" s="1567"/>
      <c r="IT102" s="1567"/>
      <c r="IU102" s="1567"/>
      <c r="IV102" s="1567"/>
      <c r="IW102" s="1567"/>
      <c r="IX102" s="1567"/>
      <c r="IY102" s="1567"/>
      <c r="IZ102" s="1567"/>
      <c r="JA102" s="1567"/>
      <c r="JB102" s="1567"/>
      <c r="JC102" s="1567"/>
      <c r="JD102" s="1567"/>
      <c r="JE102" s="1567"/>
      <c r="JF102" s="1567"/>
      <c r="JG102" s="1567"/>
      <c r="JH102" s="1567"/>
      <c r="JI102" s="1567"/>
      <c r="JJ102" s="1567"/>
      <c r="JK102" s="1567"/>
      <c r="JL102" s="1567"/>
      <c r="JM102" s="1567"/>
      <c r="JN102" s="1567"/>
      <c r="JO102" s="1567"/>
      <c r="JP102" s="1567"/>
      <c r="JQ102" s="1567"/>
      <c r="JR102" s="1567"/>
      <c r="JS102" s="1567"/>
      <c r="JT102" s="1567"/>
      <c r="JU102" s="1567"/>
      <c r="JV102" s="1567"/>
      <c r="JW102" s="1567"/>
      <c r="JX102" s="1567"/>
      <c r="JY102" s="1567"/>
      <c r="JZ102" s="1567"/>
      <c r="KA102" s="1567"/>
      <c r="KB102" s="1567"/>
      <c r="KC102" s="1567"/>
      <c r="KD102" s="1567"/>
      <c r="KE102" s="1567"/>
      <c r="KF102" s="1567"/>
      <c r="KG102" s="1567"/>
      <c r="KH102" s="1567"/>
      <c r="KI102" s="1567"/>
      <c r="KJ102" s="1567"/>
      <c r="KK102" s="1567"/>
      <c r="KL102" s="1567"/>
      <c r="KM102" s="1567"/>
      <c r="KN102" s="1567"/>
      <c r="KO102" s="1567"/>
      <c r="KP102" s="1567"/>
      <c r="KQ102" s="1567"/>
      <c r="KR102" s="1567"/>
      <c r="KS102" s="1567"/>
      <c r="KT102" s="1567"/>
      <c r="KU102" s="1567"/>
      <c r="KV102" s="1567"/>
      <c r="KW102" s="1567"/>
      <c r="KX102" s="1567"/>
      <c r="KY102" s="1567"/>
      <c r="KZ102" s="1567"/>
      <c r="LA102" s="1567"/>
      <c r="LB102" s="1567"/>
      <c r="LC102" s="1567"/>
      <c r="LD102" s="1567"/>
      <c r="LE102" s="1567"/>
      <c r="LF102" s="1567"/>
      <c r="LG102" s="1567"/>
      <c r="LH102" s="1567"/>
      <c r="LI102" s="1567"/>
      <c r="LJ102" s="1567"/>
      <c r="LK102" s="1567"/>
      <c r="LL102" s="1567"/>
      <c r="LM102" s="1567"/>
      <c r="LN102" s="1567"/>
      <c r="LO102" s="1567"/>
      <c r="LP102" s="1567"/>
      <c r="LQ102" s="1567"/>
      <c r="LR102" s="1567"/>
      <c r="LS102" s="1567"/>
      <c r="LT102" s="1567"/>
      <c r="LU102" s="1567"/>
      <c r="LV102" s="1567"/>
      <c r="LW102" s="1567"/>
      <c r="LX102" s="1567"/>
      <c r="LY102" s="1567"/>
      <c r="LZ102" s="1567"/>
      <c r="MA102" s="1567"/>
      <c r="MB102" s="1567"/>
      <c r="MC102" s="1567"/>
      <c r="MD102" s="1567"/>
      <c r="ME102" s="1567"/>
      <c r="MF102" s="1567"/>
      <c r="MG102" s="1567"/>
      <c r="MH102" s="1567"/>
      <c r="MI102" s="1567"/>
      <c r="MJ102" s="1567"/>
      <c r="MK102" s="1567"/>
      <c r="ML102" s="1567"/>
      <c r="MM102" s="1567"/>
      <c r="MN102" s="1567"/>
      <c r="MO102" s="1567"/>
      <c r="MP102" s="1567"/>
      <c r="MQ102" s="1567"/>
      <c r="MR102" s="1567"/>
      <c r="MS102" s="1567"/>
      <c r="MT102" s="1567"/>
      <c r="MU102" s="1567"/>
      <c r="MV102" s="1567"/>
      <c r="MW102" s="1567"/>
      <c r="MX102" s="1567"/>
      <c r="MY102" s="1567"/>
      <c r="MZ102" s="1567"/>
      <c r="NA102" s="1567"/>
      <c r="NB102" s="1567"/>
      <c r="NC102" s="1567"/>
      <c r="ND102" s="1567"/>
      <c r="NE102" s="1567"/>
      <c r="NF102" s="1567"/>
      <c r="NG102" s="1567"/>
      <c r="NH102" s="1567"/>
      <c r="NI102" s="1567"/>
      <c r="NJ102" s="1567"/>
      <c r="NK102" s="1567"/>
      <c r="NL102" s="1567"/>
      <c r="NM102" s="1567"/>
      <c r="NN102" s="1567"/>
      <c r="NO102" s="1567"/>
      <c r="NP102" s="1567"/>
      <c r="NQ102" s="1567"/>
      <c r="NR102" s="1567"/>
      <c r="NS102" s="1567"/>
      <c r="NT102" s="1567"/>
      <c r="NU102" s="1567"/>
      <c r="NV102" s="1567"/>
      <c r="NW102" s="1567"/>
      <c r="NX102" s="1567"/>
      <c r="NY102" s="1567"/>
      <c r="NZ102" s="1567"/>
      <c r="OA102" s="1567"/>
      <c r="OB102" s="1567"/>
      <c r="OC102" s="1567"/>
      <c r="OD102" s="1567"/>
      <c r="OE102" s="1567"/>
      <c r="OF102" s="1567"/>
      <c r="OG102" s="1567"/>
      <c r="OH102" s="1567"/>
      <c r="OI102" s="1567"/>
      <c r="OJ102" s="1567"/>
      <c r="OK102" s="1567"/>
      <c r="OL102" s="1567"/>
      <c r="OM102" s="1567"/>
      <c r="ON102" s="1567"/>
      <c r="OO102" s="1567"/>
      <c r="OP102" s="1567"/>
      <c r="OQ102" s="1567"/>
      <c r="OR102" s="1567"/>
      <c r="OS102" s="1567"/>
      <c r="OT102" s="1567"/>
      <c r="OU102" s="1567"/>
      <c r="OV102" s="1567"/>
      <c r="OW102" s="1567"/>
      <c r="OX102" s="1567"/>
      <c r="OY102" s="1567"/>
      <c r="OZ102" s="1567"/>
      <c r="PA102" s="1567"/>
      <c r="PB102" s="1567"/>
      <c r="PC102" s="1567"/>
      <c r="PD102" s="1567"/>
      <c r="PE102" s="1567"/>
      <c r="PF102" s="1567"/>
      <c r="PG102" s="1567"/>
      <c r="PH102" s="1567"/>
      <c r="PI102" s="1567"/>
      <c r="PJ102" s="1567"/>
      <c r="PK102" s="1567"/>
      <c r="PL102" s="1567"/>
      <c r="PM102" s="1567"/>
      <c r="PN102" s="1567"/>
      <c r="PO102" s="1567"/>
      <c r="PP102" s="1567"/>
      <c r="PQ102" s="1567"/>
      <c r="PR102" s="1567"/>
      <c r="PS102" s="1567"/>
      <c r="PT102" s="1567"/>
      <c r="PU102" s="1567"/>
      <c r="PV102" s="1567"/>
      <c r="PW102" s="1567"/>
      <c r="PX102" s="1567"/>
      <c r="PY102" s="1567"/>
      <c r="PZ102" s="1567"/>
      <c r="QA102" s="1567"/>
      <c r="QB102" s="1567"/>
      <c r="QC102" s="1567"/>
      <c r="QD102" s="1567"/>
      <c r="QE102" s="1567"/>
      <c r="QF102" s="1567"/>
      <c r="QG102" s="1567"/>
      <c r="QH102" s="1567"/>
      <c r="QI102" s="1567"/>
      <c r="QJ102" s="1567"/>
      <c r="QK102" s="1567"/>
      <c r="QL102" s="1567"/>
      <c r="QM102" s="1567"/>
      <c r="QN102" s="1567"/>
      <c r="QO102" s="1567"/>
      <c r="QP102" s="1567"/>
      <c r="QQ102" s="1567"/>
      <c r="QR102" s="1567"/>
      <c r="QS102" s="1567"/>
      <c r="QT102" s="1567"/>
      <c r="QU102" s="1567"/>
      <c r="QV102" s="1567"/>
      <c r="QW102" s="1567"/>
      <c r="QX102" s="1567"/>
      <c r="QY102" s="1567"/>
      <c r="QZ102" s="1567"/>
      <c r="RA102" s="1567"/>
      <c r="RB102" s="1567"/>
      <c r="RC102" s="1567"/>
      <c r="RD102" s="1567"/>
      <c r="RE102" s="1567"/>
      <c r="RF102" s="1567"/>
      <c r="RG102" s="1567"/>
      <c r="RH102" s="1567"/>
      <c r="RI102" s="1567"/>
      <c r="RJ102" s="1567"/>
      <c r="RK102" s="1567"/>
      <c r="RL102" s="1567"/>
      <c r="RM102" s="1567"/>
      <c r="RN102" s="1567"/>
      <c r="RO102" s="1567"/>
      <c r="RP102" s="1567"/>
      <c r="RQ102" s="1567"/>
      <c r="RR102" s="1567"/>
      <c r="RS102" s="1567"/>
      <c r="RT102" s="1567"/>
      <c r="RU102" s="1567"/>
      <c r="RV102" s="1567"/>
      <c r="RW102" s="1567"/>
      <c r="RX102" s="1567"/>
      <c r="RY102" s="1567"/>
      <c r="RZ102" s="1567"/>
      <c r="SA102" s="1567"/>
      <c r="SB102" s="1567"/>
      <c r="SC102" s="1567"/>
      <c r="SD102" s="1567"/>
      <c r="SE102" s="1567"/>
      <c r="SF102" s="1567"/>
      <c r="SG102" s="1567"/>
      <c r="SH102" s="1567"/>
      <c r="SI102" s="1567"/>
      <c r="SJ102" s="1567"/>
      <c r="SK102" s="1567"/>
      <c r="SL102" s="1567"/>
      <c r="SM102" s="1567"/>
      <c r="SN102" s="1567"/>
      <c r="SO102" s="1567"/>
      <c r="SP102" s="1567"/>
      <c r="SQ102" s="1567"/>
      <c r="SR102" s="1567"/>
      <c r="SS102" s="1567"/>
      <c r="ST102" s="1567"/>
      <c r="SU102" s="1567"/>
      <c r="SV102" s="1567"/>
      <c r="SW102" s="1567"/>
      <c r="SX102" s="1567"/>
      <c r="SY102" s="1567"/>
      <c r="SZ102" s="1567"/>
      <c r="TA102" s="1567"/>
      <c r="TB102" s="1567"/>
      <c r="TC102" s="1567"/>
      <c r="TD102" s="1567"/>
      <c r="TE102" s="1567"/>
      <c r="TF102" s="1567"/>
      <c r="TG102" s="1567"/>
      <c r="TH102" s="1567"/>
      <c r="TI102" s="1567"/>
      <c r="TJ102" s="1567"/>
      <c r="TK102" s="1567"/>
      <c r="TL102" s="1567"/>
      <c r="TM102" s="1567"/>
      <c r="TN102" s="1567"/>
      <c r="TO102" s="1567"/>
      <c r="TP102" s="1567"/>
      <c r="TQ102" s="1567"/>
      <c r="TR102" s="1567"/>
      <c r="TS102" s="1567"/>
      <c r="TT102" s="1567"/>
      <c r="TU102" s="1567"/>
      <c r="TV102" s="1567"/>
      <c r="TW102" s="1567"/>
      <c r="TX102" s="1567"/>
      <c r="TY102" s="1567"/>
      <c r="TZ102" s="1567"/>
      <c r="UA102" s="1567"/>
      <c r="UB102" s="1567"/>
      <c r="UC102" s="1567"/>
      <c r="UD102" s="1567"/>
      <c r="UE102" s="1567"/>
      <c r="UF102" s="1567"/>
      <c r="UG102" s="1567"/>
      <c r="UH102" s="1567"/>
      <c r="UI102" s="1567"/>
      <c r="UJ102" s="1567"/>
      <c r="UK102" s="1567"/>
      <c r="UL102" s="1567"/>
      <c r="UM102" s="1567"/>
      <c r="UN102" s="1567"/>
      <c r="UO102" s="1567"/>
      <c r="UP102" s="1567"/>
      <c r="UQ102" s="1567"/>
      <c r="UR102" s="1567"/>
      <c r="US102" s="1567"/>
      <c r="UT102" s="1567"/>
      <c r="UU102" s="1567"/>
      <c r="UV102" s="1567"/>
      <c r="UW102" s="1567"/>
      <c r="UX102" s="1567"/>
      <c r="UY102" s="1567"/>
      <c r="UZ102" s="1567"/>
      <c r="VA102" s="1567"/>
      <c r="VB102" s="1567"/>
      <c r="VC102" s="1567"/>
      <c r="VD102" s="1567"/>
      <c r="VE102" s="1567"/>
      <c r="VF102" s="1567"/>
      <c r="VG102" s="1567"/>
      <c r="VH102" s="1567"/>
      <c r="VI102" s="1567"/>
      <c r="VJ102" s="1567"/>
      <c r="VK102" s="1567"/>
      <c r="VL102" s="1567"/>
      <c r="VM102" s="1567"/>
      <c r="VN102" s="1567"/>
      <c r="VO102" s="1567"/>
      <c r="VP102" s="1567"/>
      <c r="VQ102" s="1567"/>
      <c r="VR102" s="1567"/>
      <c r="VS102" s="1567"/>
      <c r="VT102" s="1567"/>
      <c r="VU102" s="1567"/>
      <c r="VV102" s="1567"/>
      <c r="VW102" s="1567"/>
      <c r="VX102" s="1567"/>
      <c r="VY102" s="1567"/>
      <c r="VZ102" s="1567"/>
      <c r="WA102" s="1567"/>
      <c r="WB102" s="1567"/>
      <c r="WC102" s="1567"/>
      <c r="WD102" s="1567"/>
      <c r="WE102" s="1567"/>
      <c r="WF102" s="1567"/>
      <c r="WG102" s="1567"/>
      <c r="WH102" s="1567"/>
      <c r="WI102" s="1567"/>
      <c r="WJ102" s="1567"/>
      <c r="WK102" s="1567"/>
      <c r="WL102" s="1567"/>
      <c r="WM102" s="1567"/>
      <c r="WN102" s="1567"/>
      <c r="WO102" s="1567"/>
      <c r="WP102" s="1567"/>
      <c r="WQ102" s="1567"/>
      <c r="WR102" s="1567"/>
      <c r="WS102" s="1567"/>
      <c r="WT102" s="1567"/>
      <c r="WU102" s="1567"/>
      <c r="WV102" s="1567"/>
      <c r="WW102" s="1567"/>
      <c r="WX102" s="1567"/>
      <c r="WY102" s="1567"/>
      <c r="WZ102" s="1567"/>
      <c r="XA102" s="1567"/>
      <c r="XB102" s="1567"/>
      <c r="XC102" s="1567"/>
      <c r="XD102" s="1567"/>
      <c r="XE102" s="1567"/>
      <c r="XF102" s="1567"/>
      <c r="XG102" s="1567"/>
      <c r="XH102" s="1567"/>
      <c r="XI102" s="1567"/>
      <c r="XJ102" s="1567"/>
      <c r="XK102" s="1567"/>
      <c r="XL102" s="1567"/>
      <c r="XM102" s="1567"/>
      <c r="XN102" s="1567"/>
      <c r="XO102" s="1567"/>
      <c r="XP102" s="1567"/>
      <c r="XQ102" s="1567"/>
      <c r="XR102" s="1567"/>
      <c r="XS102" s="1567"/>
      <c r="XT102" s="1567"/>
      <c r="XU102" s="1567"/>
      <c r="XV102" s="1567"/>
      <c r="XW102" s="1567"/>
      <c r="XX102" s="1567"/>
      <c r="XY102" s="1567"/>
      <c r="XZ102" s="1567"/>
      <c r="YA102" s="1567"/>
      <c r="YB102" s="1567"/>
      <c r="YC102" s="1567"/>
      <c r="YD102" s="1567"/>
      <c r="YE102" s="1567"/>
      <c r="YF102" s="1567"/>
      <c r="YG102" s="1567"/>
      <c r="YH102" s="1567"/>
      <c r="YI102" s="1567"/>
      <c r="YJ102" s="1567"/>
      <c r="YK102" s="1567"/>
      <c r="YL102" s="1567"/>
      <c r="YM102" s="1567"/>
      <c r="YN102" s="1567"/>
      <c r="YO102" s="1567"/>
      <c r="YP102" s="1567"/>
      <c r="YQ102" s="1567"/>
      <c r="YR102" s="1567"/>
      <c r="YS102" s="1567"/>
      <c r="YT102" s="1567"/>
      <c r="YU102" s="1567"/>
      <c r="YV102" s="1567"/>
      <c r="YW102" s="1567"/>
      <c r="YX102" s="1567"/>
      <c r="YY102" s="1567"/>
      <c r="YZ102" s="1567"/>
      <c r="ZA102" s="1567"/>
      <c r="ZB102" s="1567"/>
      <c r="ZC102" s="1567"/>
      <c r="ZD102" s="1567"/>
      <c r="ZE102" s="1567"/>
      <c r="ZF102" s="1567"/>
      <c r="ZG102" s="1567"/>
      <c r="ZH102" s="1567"/>
      <c r="ZI102" s="1567"/>
      <c r="ZJ102" s="1567"/>
      <c r="ZK102" s="1567"/>
      <c r="ZL102" s="1567"/>
      <c r="ZM102" s="1567"/>
      <c r="ZN102" s="1567"/>
      <c r="ZO102" s="1567"/>
      <c r="ZP102" s="1567"/>
      <c r="ZQ102" s="1567"/>
      <c r="ZR102" s="1567"/>
      <c r="ZS102" s="1567"/>
      <c r="ZT102" s="1567"/>
      <c r="ZU102" s="1567"/>
      <c r="ZV102" s="1567"/>
      <c r="ZW102" s="1567"/>
      <c r="ZX102" s="1567"/>
      <c r="ZY102" s="1567"/>
      <c r="ZZ102" s="1567"/>
      <c r="AAA102" s="1567"/>
      <c r="AAB102" s="1567"/>
      <c r="AAC102" s="1567"/>
      <c r="AAD102" s="1567"/>
      <c r="AAE102" s="1567"/>
      <c r="AAF102" s="1567"/>
      <c r="AAG102" s="1567"/>
      <c r="AAH102" s="1567"/>
      <c r="AAI102" s="1567"/>
      <c r="AAJ102" s="1567"/>
      <c r="AAK102" s="1567"/>
      <c r="AAL102" s="1567"/>
      <c r="AAM102" s="1567"/>
      <c r="AAN102" s="1567"/>
      <c r="AAO102" s="1567"/>
      <c r="AAP102" s="1567"/>
      <c r="AAQ102" s="1567"/>
      <c r="AAR102" s="1567"/>
      <c r="AAS102" s="1567"/>
      <c r="AAT102" s="1567"/>
      <c r="AAU102" s="1567"/>
      <c r="AAV102" s="1567"/>
      <c r="AAW102" s="1567"/>
      <c r="AAX102" s="1567"/>
      <c r="AAY102" s="1567"/>
      <c r="AAZ102" s="1567"/>
      <c r="ABA102" s="1567"/>
      <c r="ABB102" s="1567"/>
      <c r="ABC102" s="1567"/>
      <c r="ABD102" s="1567"/>
      <c r="ABE102" s="1567"/>
      <c r="ABF102" s="1567"/>
      <c r="ABG102" s="1567"/>
      <c r="ABH102" s="1567"/>
      <c r="ABI102" s="1567"/>
      <c r="ABJ102" s="1567"/>
      <c r="ABK102" s="1567"/>
      <c r="ABL102" s="1567"/>
      <c r="ABM102" s="1567"/>
      <c r="ABN102" s="1567"/>
      <c r="ABO102" s="1567"/>
      <c r="ABP102" s="1567"/>
      <c r="ABQ102" s="1567"/>
      <c r="ABR102" s="1567"/>
      <c r="ABS102" s="1567"/>
      <c r="ABT102" s="1567"/>
      <c r="ABU102" s="1567"/>
      <c r="ABV102" s="1567"/>
      <c r="ABW102" s="1567"/>
      <c r="ABX102" s="1567"/>
      <c r="ABY102" s="1567"/>
      <c r="ABZ102" s="1567"/>
      <c r="ACA102" s="1567"/>
      <c r="ACB102" s="1567"/>
      <c r="ACC102" s="1567"/>
      <c r="ACD102" s="1567"/>
      <c r="ACE102" s="1567"/>
      <c r="ACF102" s="1567"/>
      <c r="ACG102" s="1567"/>
      <c r="ACH102" s="1567"/>
      <c r="ACI102" s="1567"/>
      <c r="ACJ102" s="1567"/>
      <c r="ACK102" s="1567"/>
      <c r="ACL102" s="1567"/>
      <c r="ACM102" s="1567"/>
      <c r="ACN102" s="1567"/>
      <c r="ACO102" s="1567"/>
      <c r="ACP102" s="1567"/>
      <c r="ACQ102" s="1567"/>
      <c r="ACR102" s="1567"/>
      <c r="ACS102" s="1567"/>
      <c r="ACT102" s="1567"/>
      <c r="ACU102" s="1567"/>
      <c r="ACV102" s="1567"/>
      <c r="ACW102" s="1567"/>
      <c r="ACX102" s="1567"/>
      <c r="ACY102" s="1567"/>
      <c r="ACZ102" s="1567"/>
      <c r="ADA102" s="1567"/>
      <c r="ADB102" s="1567"/>
      <c r="ADC102" s="1567"/>
      <c r="ADD102" s="1567"/>
      <c r="ADE102" s="1567"/>
      <c r="ADF102" s="1567"/>
      <c r="ADG102" s="1567"/>
      <c r="ADH102" s="1567"/>
      <c r="ADI102" s="1567"/>
      <c r="ADJ102" s="1567"/>
      <c r="ADK102" s="1567"/>
      <c r="ADL102" s="1567"/>
      <c r="ADM102" s="1567"/>
      <c r="ADN102" s="1567"/>
      <c r="ADO102" s="1567"/>
      <c r="ADP102" s="1567"/>
      <c r="ADQ102" s="1567"/>
      <c r="ADR102" s="1567"/>
      <c r="ADS102" s="1567"/>
      <c r="ADT102" s="1567"/>
      <c r="ADU102" s="1567"/>
      <c r="ADV102" s="1567"/>
      <c r="ADW102" s="1567"/>
      <c r="ADX102" s="1567"/>
      <c r="ADY102" s="1567"/>
      <c r="ADZ102" s="1567"/>
      <c r="AEA102" s="1567"/>
      <c r="AEB102" s="1567"/>
      <c r="AEC102" s="1567"/>
      <c r="AED102" s="1567"/>
      <c r="AEE102" s="1567"/>
      <c r="AEF102" s="1567"/>
      <c r="AEG102" s="1567"/>
      <c r="AEH102" s="1567"/>
      <c r="AEI102" s="1567"/>
      <c r="AEJ102" s="1567"/>
      <c r="AEK102" s="1567"/>
      <c r="AEL102" s="1567"/>
      <c r="AEM102" s="1567"/>
      <c r="AEN102" s="1567"/>
      <c r="AEO102" s="1567"/>
      <c r="AEP102" s="1567"/>
      <c r="AEQ102" s="1567"/>
      <c r="AER102" s="1567"/>
      <c r="AES102" s="1567"/>
      <c r="AET102" s="1567"/>
      <c r="AEU102" s="1567"/>
      <c r="AEV102" s="1567"/>
      <c r="AEW102" s="1567"/>
      <c r="AEX102" s="1567"/>
      <c r="AEY102" s="1567"/>
      <c r="AEZ102" s="1567"/>
      <c r="AFA102" s="1567"/>
      <c r="AFB102" s="1567"/>
      <c r="AFC102" s="1567"/>
      <c r="AFD102" s="1567"/>
      <c r="AFE102" s="1567"/>
      <c r="AFF102" s="1567"/>
      <c r="AFG102" s="1567"/>
      <c r="AFH102" s="1567"/>
      <c r="AFI102" s="1567"/>
      <c r="AFJ102" s="1567"/>
      <c r="AFK102" s="1567"/>
      <c r="AFL102" s="1567"/>
      <c r="AFM102" s="1567"/>
      <c r="AFN102" s="1567"/>
      <c r="AFO102" s="1567"/>
      <c r="AFP102" s="1567"/>
      <c r="AFQ102" s="1567"/>
      <c r="AFR102" s="1567"/>
      <c r="AFS102" s="1567"/>
      <c r="AFT102" s="1567"/>
      <c r="AFU102" s="1567"/>
      <c r="AFV102" s="1567"/>
      <c r="AFW102" s="1567"/>
      <c r="AFX102" s="1567"/>
      <c r="AFY102" s="1567"/>
      <c r="AFZ102" s="1567"/>
      <c r="AGA102" s="1567"/>
      <c r="AGB102" s="1567"/>
      <c r="AGC102" s="1567"/>
      <c r="AGD102" s="1567"/>
      <c r="AGE102" s="1567"/>
      <c r="AGF102" s="1567"/>
      <c r="AGG102" s="1567"/>
      <c r="AGH102" s="1567"/>
      <c r="AGI102" s="1567"/>
      <c r="AGJ102" s="1567"/>
      <c r="AGK102" s="1567"/>
      <c r="AGL102" s="1567"/>
      <c r="AGM102" s="1567"/>
      <c r="AGN102" s="1567"/>
      <c r="AGO102" s="1567"/>
      <c r="AGP102" s="1567"/>
      <c r="AGQ102" s="1567"/>
      <c r="AGR102" s="1567"/>
      <c r="AGS102" s="1567"/>
      <c r="AGT102" s="1567"/>
      <c r="AGU102" s="1567"/>
      <c r="AGV102" s="1567"/>
      <c r="AGW102" s="1567"/>
      <c r="AGX102" s="1567"/>
      <c r="AGY102" s="1567"/>
      <c r="AGZ102" s="1567"/>
      <c r="AHA102" s="1567"/>
      <c r="AHB102" s="1567"/>
      <c r="AHC102" s="1567"/>
      <c r="AHD102" s="1567"/>
      <c r="AHE102" s="1567"/>
      <c r="AHF102" s="1567"/>
      <c r="AHG102" s="1567"/>
      <c r="AHH102" s="1567"/>
      <c r="AHI102" s="1567"/>
      <c r="AHJ102" s="1567"/>
      <c r="AHK102" s="1567"/>
      <c r="AHL102" s="1567"/>
      <c r="AHM102" s="1567"/>
      <c r="AHN102" s="1567"/>
      <c r="AHO102" s="1567"/>
      <c r="AHP102" s="1567"/>
      <c r="AHQ102" s="1567"/>
      <c r="AHR102" s="1567"/>
      <c r="AHS102" s="1567"/>
      <c r="AHT102" s="1567"/>
      <c r="AHU102" s="1567"/>
      <c r="AHV102" s="1567"/>
      <c r="AHW102" s="1567"/>
      <c r="AHX102" s="1567"/>
      <c r="AHY102" s="1567"/>
      <c r="AHZ102" s="1567"/>
      <c r="AIA102" s="1567"/>
      <c r="AIB102" s="1567"/>
      <c r="AIC102" s="1567"/>
      <c r="AID102" s="1567"/>
      <c r="AIE102" s="1567"/>
      <c r="AIF102" s="1567"/>
      <c r="AIG102" s="1567"/>
      <c r="AIH102" s="1567"/>
      <c r="AII102" s="1567"/>
      <c r="AIJ102" s="1567"/>
      <c r="AIK102" s="1567"/>
      <c r="AIL102" s="1567"/>
      <c r="AIM102" s="1567"/>
      <c r="AIN102" s="1567"/>
      <c r="AIO102" s="1567"/>
      <c r="AIP102" s="1567"/>
      <c r="AIQ102" s="1567"/>
      <c r="AIR102" s="1567"/>
      <c r="AIS102" s="1567"/>
      <c r="AIT102" s="1567"/>
      <c r="AIU102" s="1567"/>
      <c r="AIV102" s="1567"/>
      <c r="AIW102" s="1567"/>
      <c r="AIX102" s="1567"/>
      <c r="AIY102" s="1567"/>
      <c r="AIZ102" s="1567"/>
      <c r="AJA102" s="1567"/>
      <c r="AJB102" s="1567"/>
      <c r="AJC102" s="1567"/>
      <c r="AJD102" s="1567"/>
      <c r="AJE102" s="1567"/>
      <c r="AJF102" s="1567"/>
      <c r="AJG102" s="1567"/>
      <c r="AJH102" s="1567"/>
      <c r="AJI102" s="1567"/>
      <c r="AJJ102" s="1567"/>
      <c r="AJK102" s="1567"/>
      <c r="AJL102" s="1567"/>
      <c r="AJM102" s="1567"/>
      <c r="AJN102" s="1567"/>
      <c r="AJO102" s="1567"/>
      <c r="AJP102" s="1567"/>
      <c r="AJQ102" s="1567"/>
      <c r="AJR102" s="1567"/>
      <c r="AJS102" s="1567"/>
      <c r="AJT102" s="1567"/>
      <c r="AJU102" s="1567"/>
      <c r="AJV102" s="1567"/>
      <c r="AJW102" s="1567"/>
      <c r="AJX102" s="1567"/>
      <c r="AJY102" s="1567"/>
      <c r="AJZ102" s="1567"/>
      <c r="AKA102" s="1567"/>
      <c r="AKB102" s="1567"/>
      <c r="AKC102" s="1567"/>
      <c r="AKD102" s="1567"/>
      <c r="AKE102" s="1567"/>
      <c r="AKF102" s="1567"/>
      <c r="AKG102" s="1567"/>
      <c r="AKH102" s="1567"/>
      <c r="AKI102" s="1567"/>
      <c r="AKJ102" s="1567"/>
      <c r="AKK102" s="1567"/>
      <c r="AKL102" s="1567"/>
      <c r="AKM102" s="1567"/>
      <c r="AKN102" s="1567"/>
      <c r="AKO102" s="1567"/>
      <c r="AKP102" s="1567"/>
      <c r="AKQ102" s="1567"/>
      <c r="AKR102" s="1567"/>
      <c r="AKS102" s="1567"/>
      <c r="AKT102" s="1567"/>
      <c r="AKU102" s="1567"/>
      <c r="AKV102" s="1567"/>
      <c r="AKW102" s="1567"/>
      <c r="AKX102" s="1567"/>
      <c r="AKY102" s="1567"/>
      <c r="AKZ102" s="1567"/>
      <c r="ALA102" s="1567"/>
      <c r="ALB102" s="1567"/>
      <c r="ALC102" s="1567"/>
      <c r="ALD102" s="1567"/>
      <c r="ALE102" s="1567"/>
      <c r="ALF102" s="1567"/>
      <c r="ALG102" s="1567"/>
      <c r="ALH102" s="1567"/>
      <c r="ALI102" s="1567"/>
      <c r="ALJ102" s="1567"/>
      <c r="ALK102" s="1567"/>
      <c r="ALL102" s="1567"/>
      <c r="ALM102" s="1567"/>
      <c r="ALN102" s="1567"/>
      <c r="ALO102" s="1567"/>
      <c r="ALP102" s="1567"/>
      <c r="ALQ102" s="1567"/>
      <c r="ALR102" s="1567"/>
      <c r="ALS102" s="1567"/>
      <c r="ALT102" s="1567"/>
      <c r="ALU102" s="1567"/>
      <c r="ALV102" s="1567"/>
      <c r="ALW102" s="1567"/>
      <c r="ALX102" s="1567"/>
      <c r="ALY102" s="1567"/>
      <c r="ALZ102" s="1567"/>
      <c r="AMA102" s="1567"/>
      <c r="AMB102" s="1567"/>
      <c r="AMC102" s="1567"/>
      <c r="AMD102" s="1567"/>
      <c r="AME102" s="1567"/>
      <c r="AMF102" s="1567"/>
      <c r="AMG102" s="1567"/>
      <c r="AMH102" s="1567"/>
      <c r="AMI102" s="1567"/>
      <c r="AMJ102" s="1567"/>
      <c r="AMK102" s="1567"/>
      <c r="AML102" s="1567"/>
      <c r="AMM102" s="1567"/>
      <c r="AMN102" s="1567"/>
      <c r="AMO102" s="1567"/>
      <c r="AMP102" s="1567"/>
      <c r="AMQ102" s="1567"/>
      <c r="AMR102" s="1567"/>
      <c r="AMS102" s="1567"/>
      <c r="AMT102" s="1567"/>
      <c r="AMU102" s="1567"/>
      <c r="AMV102" s="1567"/>
      <c r="AMW102" s="1567"/>
      <c r="AMX102" s="1567"/>
      <c r="AMY102" s="1567"/>
      <c r="AMZ102" s="1567"/>
      <c r="ANA102" s="1567"/>
      <c r="ANB102" s="1567"/>
      <c r="ANC102" s="1567"/>
      <c r="AND102" s="1567"/>
      <c r="ANE102" s="1567"/>
      <c r="ANF102" s="1567"/>
      <c r="ANG102" s="1567"/>
      <c r="ANH102" s="1567"/>
      <c r="ANI102" s="1567"/>
      <c r="ANJ102" s="1567"/>
      <c r="ANK102" s="1567"/>
      <c r="ANL102" s="1567"/>
      <c r="ANM102" s="1567"/>
      <c r="ANN102" s="1567"/>
      <c r="ANO102" s="1567"/>
      <c r="ANP102" s="1567"/>
      <c r="ANQ102" s="1567"/>
      <c r="ANR102" s="1567"/>
      <c r="ANS102" s="1567"/>
      <c r="ANT102" s="1567"/>
      <c r="ANU102" s="1567"/>
      <c r="ANV102" s="1567"/>
      <c r="ANW102" s="1567"/>
      <c r="ANX102" s="1567"/>
      <c r="ANY102" s="1567"/>
      <c r="ANZ102" s="1567"/>
      <c r="AOA102" s="1567"/>
      <c r="AOB102" s="1567"/>
      <c r="AOC102" s="1567"/>
      <c r="AOD102" s="1567"/>
      <c r="AOE102" s="1567"/>
      <c r="AOF102" s="1567"/>
      <c r="AOG102" s="1567"/>
      <c r="AOH102" s="1567"/>
      <c r="AOI102" s="1567"/>
      <c r="AOJ102" s="1567"/>
      <c r="AOK102" s="1567"/>
      <c r="AOL102" s="1567"/>
      <c r="AOM102" s="1567"/>
      <c r="AON102" s="1567"/>
      <c r="AOO102" s="1567"/>
      <c r="AOP102" s="1567"/>
      <c r="AOQ102" s="1567"/>
      <c r="AOR102" s="1567"/>
      <c r="AOS102" s="1567"/>
      <c r="AOT102" s="1567"/>
      <c r="AOU102" s="1567"/>
      <c r="AOV102" s="1567"/>
      <c r="AOW102" s="1567"/>
      <c r="AOX102" s="1567"/>
      <c r="AOY102" s="1567"/>
      <c r="AOZ102" s="1567"/>
      <c r="APA102" s="1567"/>
      <c r="APB102" s="1567"/>
      <c r="APC102" s="1567"/>
      <c r="APD102" s="1567"/>
      <c r="APE102" s="1567"/>
      <c r="APF102" s="1567"/>
      <c r="APG102" s="1567"/>
      <c r="APH102" s="1567"/>
      <c r="API102" s="1567"/>
      <c r="APJ102" s="1567"/>
      <c r="APK102" s="1567"/>
      <c r="APL102" s="1567"/>
      <c r="APM102" s="1567"/>
      <c r="APN102" s="1567"/>
      <c r="APO102" s="1567"/>
      <c r="APP102" s="1567"/>
      <c r="APQ102" s="1567"/>
      <c r="APR102" s="1567"/>
      <c r="APS102" s="1567"/>
      <c r="APT102" s="1567"/>
      <c r="APU102" s="1567"/>
      <c r="APV102" s="1567"/>
      <c r="APW102" s="1567"/>
      <c r="APX102" s="1567"/>
      <c r="APY102" s="1567"/>
      <c r="APZ102" s="1567"/>
      <c r="AQA102" s="1567"/>
      <c r="AQB102" s="1567"/>
      <c r="AQC102" s="1567"/>
      <c r="AQD102" s="1567"/>
      <c r="AQE102" s="1567"/>
      <c r="AQF102" s="1567"/>
      <c r="AQG102" s="1567"/>
      <c r="AQH102" s="1567"/>
      <c r="AQI102" s="1567"/>
      <c r="AQJ102" s="1567"/>
      <c r="AQK102" s="1567"/>
      <c r="AQL102" s="1567"/>
      <c r="AQM102" s="1567"/>
      <c r="AQN102" s="1567"/>
      <c r="AQO102" s="1567"/>
      <c r="AQP102" s="1567"/>
      <c r="AQQ102" s="1567"/>
      <c r="AQR102" s="1567"/>
      <c r="AQS102" s="1567"/>
      <c r="AQT102" s="1567"/>
      <c r="AQU102" s="1567"/>
      <c r="AQV102" s="1567"/>
      <c r="AQW102" s="1567"/>
      <c r="AQX102" s="1567"/>
      <c r="AQY102" s="1567"/>
      <c r="AQZ102" s="1567"/>
      <c r="ARA102" s="1567"/>
      <c r="ARB102" s="1567"/>
      <c r="ARC102" s="1567"/>
      <c r="ARD102" s="1567"/>
      <c r="ARE102" s="1567"/>
      <c r="ARF102" s="1567"/>
      <c r="ARG102" s="1567"/>
      <c r="ARH102" s="1567"/>
      <c r="ARI102" s="1567"/>
      <c r="ARJ102" s="1567"/>
      <c r="ARK102" s="1567"/>
      <c r="ARL102" s="1567"/>
      <c r="ARM102" s="1567"/>
      <c r="ARN102" s="1567"/>
      <c r="ARO102" s="1567"/>
      <c r="ARP102" s="1567"/>
      <c r="ARQ102" s="1567"/>
      <c r="ARR102" s="1567"/>
      <c r="ARS102" s="1567"/>
      <c r="ART102" s="1567"/>
      <c r="ARU102" s="1567"/>
      <c r="ARV102" s="1567"/>
      <c r="ARW102" s="1567"/>
      <c r="ARX102" s="1567"/>
      <c r="ARY102" s="1567"/>
      <c r="ARZ102" s="1567"/>
      <c r="ASA102" s="1567"/>
      <c r="ASB102" s="1567"/>
      <c r="ASC102" s="1567"/>
      <c r="ASD102" s="1567"/>
      <c r="ASE102" s="1567"/>
      <c r="ASF102" s="1567"/>
      <c r="ASG102" s="1567"/>
      <c r="ASH102" s="1567"/>
      <c r="ASI102" s="1567"/>
      <c r="ASJ102" s="1567"/>
      <c r="ASK102" s="1567"/>
      <c r="ASL102" s="1567"/>
      <c r="ASM102" s="1567"/>
      <c r="ASN102" s="1567"/>
      <c r="ASO102" s="1567"/>
      <c r="ASP102" s="1567"/>
      <c r="ASQ102" s="1567"/>
      <c r="ASR102" s="1567"/>
      <c r="ASS102" s="1567"/>
      <c r="AST102" s="1567"/>
      <c r="ASU102" s="1567"/>
      <c r="ASV102" s="1567"/>
      <c r="ASW102" s="1567"/>
      <c r="ASX102" s="1567"/>
      <c r="ASY102" s="1567"/>
      <c r="ASZ102" s="1567"/>
      <c r="ATA102" s="1567"/>
      <c r="ATB102" s="1567"/>
      <c r="ATC102" s="1567"/>
      <c r="ATD102" s="1567"/>
      <c r="ATE102" s="1567"/>
      <c r="ATF102" s="1567"/>
      <c r="ATG102" s="1567"/>
      <c r="ATH102" s="1567"/>
      <c r="ATI102" s="1567"/>
      <c r="ATJ102" s="1567"/>
      <c r="ATK102" s="1567"/>
      <c r="ATL102" s="1567"/>
      <c r="ATM102" s="1567"/>
      <c r="ATN102" s="1567"/>
      <c r="ATO102" s="1567"/>
      <c r="ATP102" s="1567"/>
      <c r="ATQ102" s="1567"/>
      <c r="ATR102" s="1567"/>
      <c r="ATS102" s="1567"/>
      <c r="ATT102" s="1567"/>
      <c r="ATU102" s="1567"/>
      <c r="ATV102" s="1567"/>
      <c r="ATW102" s="1567"/>
      <c r="ATX102" s="1567"/>
      <c r="ATY102" s="1567"/>
      <c r="ATZ102" s="1567"/>
      <c r="AUA102" s="1567"/>
      <c r="AUB102" s="1567"/>
      <c r="AUC102" s="1567"/>
      <c r="AUD102" s="1567"/>
      <c r="AUE102" s="1567"/>
      <c r="AUF102" s="1567"/>
      <c r="AUG102" s="1567"/>
      <c r="AUH102" s="1567"/>
      <c r="AUI102" s="1567"/>
      <c r="AUJ102" s="1567"/>
      <c r="AUK102" s="1567"/>
      <c r="AUL102" s="1567"/>
      <c r="AUM102" s="1567"/>
      <c r="AUN102" s="1567"/>
      <c r="AUO102" s="1567"/>
      <c r="AUP102" s="1567"/>
      <c r="AUQ102" s="1567"/>
      <c r="AUR102" s="1567"/>
      <c r="AUS102" s="1567"/>
      <c r="AUT102" s="1567"/>
      <c r="AUU102" s="1567"/>
      <c r="AUV102" s="1567"/>
      <c r="AUW102" s="1567"/>
      <c r="AUX102" s="1567"/>
      <c r="AUY102" s="1567"/>
      <c r="AUZ102" s="1567"/>
      <c r="AVA102" s="1567"/>
      <c r="AVB102" s="1567"/>
      <c r="AVC102" s="1567"/>
      <c r="AVD102" s="1567"/>
      <c r="AVE102" s="1567"/>
      <c r="AVF102" s="1567"/>
      <c r="AVG102" s="1567"/>
      <c r="AVH102" s="1567"/>
      <c r="AVI102" s="1567"/>
      <c r="AVJ102" s="1567"/>
      <c r="AVK102" s="1567"/>
      <c r="AVL102" s="1567"/>
      <c r="AVM102" s="1567"/>
      <c r="AVN102" s="1567"/>
      <c r="AVO102" s="1567"/>
      <c r="AVP102" s="1567"/>
      <c r="AVQ102" s="1567"/>
      <c r="AVR102" s="1567"/>
      <c r="AVS102" s="1567"/>
      <c r="AVT102" s="1567"/>
      <c r="AVU102" s="1567"/>
      <c r="AVV102" s="1567"/>
      <c r="AVW102" s="1567"/>
      <c r="AVX102" s="1567"/>
      <c r="AVY102" s="1567"/>
      <c r="AVZ102" s="1567"/>
      <c r="AWA102" s="1567"/>
      <c r="AWB102" s="1567"/>
      <c r="AWC102" s="1567"/>
      <c r="AWD102" s="1567"/>
      <c r="AWE102" s="1567"/>
      <c r="AWF102" s="1567"/>
      <c r="AWG102" s="1567"/>
      <c r="AWH102" s="1567"/>
      <c r="AWI102" s="1567"/>
      <c r="AWJ102" s="1567"/>
      <c r="AWK102" s="1567"/>
      <c r="AWL102" s="1567"/>
      <c r="AWM102" s="1567"/>
      <c r="AWN102" s="1567"/>
      <c r="AWO102" s="1567"/>
      <c r="AWP102" s="1567"/>
      <c r="AWQ102" s="1567"/>
      <c r="AWR102" s="1567"/>
      <c r="AWS102" s="1567"/>
      <c r="AWT102" s="1567"/>
      <c r="AWU102" s="1567"/>
      <c r="AWV102" s="1567"/>
      <c r="AWW102" s="1567"/>
      <c r="AWX102" s="1567"/>
      <c r="AWY102" s="1567"/>
      <c r="AWZ102" s="1567"/>
      <c r="AXA102" s="1567"/>
      <c r="AXB102" s="1567"/>
      <c r="AXC102" s="1567"/>
      <c r="AXD102" s="1567"/>
      <c r="AXE102" s="1567"/>
      <c r="AXF102" s="1567"/>
      <c r="AXG102" s="1567"/>
      <c r="AXH102" s="1567"/>
      <c r="AXI102" s="1567"/>
      <c r="AXJ102" s="1567"/>
      <c r="AXK102" s="1567"/>
      <c r="AXL102" s="1567"/>
      <c r="AXM102" s="1567"/>
      <c r="AXN102" s="1567"/>
      <c r="AXO102" s="1567"/>
      <c r="AXP102" s="1567"/>
      <c r="AXQ102" s="1567"/>
      <c r="AXR102" s="1567"/>
      <c r="AXS102" s="1567"/>
      <c r="AXT102" s="1567"/>
      <c r="AXU102" s="1567"/>
      <c r="AXV102" s="1567"/>
      <c r="AXW102" s="1567"/>
      <c r="AXX102" s="1567"/>
      <c r="AXY102" s="1567"/>
      <c r="AXZ102" s="1567"/>
      <c r="AYA102" s="1567"/>
      <c r="AYB102" s="1567"/>
      <c r="AYC102" s="1567"/>
      <c r="AYD102" s="1567"/>
      <c r="AYE102" s="1567"/>
      <c r="AYF102" s="1567"/>
      <c r="AYG102" s="1567"/>
      <c r="AYH102" s="1567"/>
      <c r="AYI102" s="1567"/>
      <c r="AYJ102" s="1567"/>
      <c r="AYK102" s="1567"/>
      <c r="AYL102" s="1567"/>
      <c r="AYM102" s="1567"/>
      <c r="AYN102" s="1567"/>
      <c r="AYO102" s="1567"/>
      <c r="AYP102" s="1567"/>
      <c r="AYQ102" s="1567"/>
      <c r="AYR102" s="1567"/>
      <c r="AYS102" s="1567"/>
      <c r="AYT102" s="1567"/>
      <c r="AYU102" s="1567"/>
      <c r="AYV102" s="1567"/>
      <c r="AYW102" s="1567"/>
      <c r="AYX102" s="1567"/>
      <c r="AYY102" s="1567"/>
      <c r="AYZ102" s="1567"/>
      <c r="AZA102" s="1567"/>
      <c r="AZB102" s="1567"/>
      <c r="AZC102" s="1567"/>
      <c r="AZD102" s="1567"/>
      <c r="AZE102" s="1567"/>
      <c r="AZF102" s="1567"/>
      <c r="AZG102" s="1567"/>
      <c r="AZH102" s="1567"/>
      <c r="AZI102" s="1567"/>
      <c r="AZJ102" s="1567"/>
      <c r="AZK102" s="1567"/>
      <c r="AZL102" s="1567"/>
      <c r="AZM102" s="1567"/>
      <c r="AZN102" s="1567"/>
      <c r="AZO102" s="1567"/>
      <c r="AZP102" s="1567"/>
      <c r="AZQ102" s="1567"/>
      <c r="AZR102" s="1567"/>
      <c r="AZS102" s="1567"/>
      <c r="AZT102" s="1567"/>
      <c r="AZU102" s="1567"/>
      <c r="AZV102" s="1567"/>
      <c r="AZW102" s="1567"/>
      <c r="AZX102" s="1567"/>
      <c r="AZY102" s="1567"/>
      <c r="AZZ102" s="1567"/>
      <c r="BAA102" s="1567"/>
      <c r="BAB102" s="1567"/>
      <c r="BAC102" s="1567"/>
      <c r="BAD102" s="1567"/>
      <c r="BAE102" s="1567"/>
      <c r="BAF102" s="1567"/>
      <c r="BAG102" s="1567"/>
      <c r="BAH102" s="1567"/>
      <c r="BAI102" s="1567"/>
      <c r="BAJ102" s="1567"/>
      <c r="BAK102" s="1567"/>
      <c r="BAL102" s="1567"/>
      <c r="BAM102" s="1567"/>
      <c r="BAN102" s="1567"/>
      <c r="BAO102" s="1567"/>
      <c r="BAP102" s="1567"/>
      <c r="BAQ102" s="1567"/>
      <c r="BAR102" s="1567"/>
      <c r="BAS102" s="1567"/>
      <c r="BAT102" s="1567"/>
      <c r="BAU102" s="1567"/>
      <c r="BAV102" s="1567"/>
      <c r="BAW102" s="1567"/>
      <c r="BAX102" s="1567"/>
      <c r="BAY102" s="1567"/>
      <c r="BAZ102" s="1567"/>
      <c r="BBA102" s="1567"/>
      <c r="BBB102" s="1567"/>
      <c r="BBC102" s="1567"/>
      <c r="BBD102" s="1567"/>
      <c r="BBE102" s="1567"/>
      <c r="BBF102" s="1567"/>
      <c r="BBG102" s="1567"/>
      <c r="BBH102" s="1567"/>
      <c r="BBI102" s="1567"/>
      <c r="BBJ102" s="1567"/>
      <c r="BBK102" s="1567"/>
      <c r="BBL102" s="1567"/>
      <c r="BBM102" s="1567"/>
      <c r="BBN102" s="1567"/>
      <c r="BBO102" s="1567"/>
      <c r="BBP102" s="1567"/>
      <c r="BBQ102" s="1567"/>
      <c r="BBR102" s="1567"/>
      <c r="BBS102" s="1567"/>
      <c r="BBT102" s="1567"/>
      <c r="BBU102" s="1567"/>
      <c r="BBV102" s="1567"/>
      <c r="BBW102" s="1567"/>
      <c r="BBX102" s="1567"/>
      <c r="BBY102" s="1567"/>
      <c r="BBZ102" s="1567"/>
      <c r="BCA102" s="1567"/>
      <c r="BCB102" s="1567"/>
      <c r="BCC102" s="1567"/>
      <c r="BCD102" s="1567"/>
      <c r="BCE102" s="1567"/>
      <c r="BCF102" s="1567"/>
      <c r="BCG102" s="1567"/>
      <c r="BCH102" s="1567"/>
      <c r="BCI102" s="1567"/>
      <c r="BCJ102" s="1567"/>
      <c r="BCK102" s="1567"/>
      <c r="BCL102" s="1567"/>
      <c r="BCM102" s="1567"/>
      <c r="BCN102" s="1567"/>
      <c r="BCO102" s="1567"/>
      <c r="BCP102" s="1567"/>
      <c r="BCQ102" s="1567"/>
      <c r="BCR102" s="1567"/>
      <c r="BCS102" s="1567"/>
      <c r="BCT102" s="1567"/>
      <c r="BCU102" s="1567"/>
      <c r="BCV102" s="1567"/>
      <c r="BCW102" s="1567"/>
      <c r="BCX102" s="1567"/>
      <c r="BCY102" s="1567"/>
      <c r="BCZ102" s="1567"/>
      <c r="BDA102" s="1567"/>
      <c r="BDB102" s="1567"/>
      <c r="BDC102" s="1567"/>
      <c r="BDD102" s="1567"/>
      <c r="BDE102" s="1567"/>
      <c r="BDF102" s="1567"/>
      <c r="BDG102" s="1567"/>
      <c r="BDH102" s="1567"/>
      <c r="BDI102" s="1567"/>
      <c r="BDJ102" s="1567"/>
      <c r="BDK102" s="1567"/>
      <c r="BDL102" s="1567"/>
      <c r="BDM102" s="1567"/>
      <c r="BDN102" s="1567"/>
      <c r="BDO102" s="1567"/>
      <c r="BDP102" s="1567"/>
      <c r="BDQ102" s="1567"/>
      <c r="BDR102" s="1567"/>
      <c r="BDS102" s="1567"/>
      <c r="BDT102" s="1567"/>
      <c r="BDU102" s="1567"/>
      <c r="BDV102" s="1567"/>
      <c r="BDW102" s="1567"/>
      <c r="BDX102" s="1567"/>
      <c r="BDY102" s="1567"/>
      <c r="BDZ102" s="1567"/>
      <c r="BEA102" s="1567"/>
      <c r="BEB102" s="1567"/>
      <c r="BEC102" s="1567"/>
      <c r="BED102" s="1567"/>
      <c r="BEE102" s="1567"/>
      <c r="BEF102" s="1567"/>
      <c r="BEG102" s="1567"/>
      <c r="BEH102" s="1567"/>
      <c r="BEI102" s="1567"/>
      <c r="BEJ102" s="1567"/>
      <c r="BEK102" s="1567"/>
      <c r="BEL102" s="1567"/>
      <c r="BEM102" s="1567"/>
      <c r="BEN102" s="1567"/>
      <c r="BEO102" s="1567"/>
      <c r="BEP102" s="1567"/>
      <c r="BEQ102" s="1567"/>
      <c r="BER102" s="1567"/>
      <c r="BES102" s="1567"/>
      <c r="BET102" s="1567"/>
      <c r="BEU102" s="1567"/>
      <c r="BEV102" s="1567"/>
      <c r="BEW102" s="1567"/>
      <c r="BEX102" s="1567"/>
      <c r="BEY102" s="1567"/>
      <c r="BEZ102" s="1567"/>
      <c r="BFA102" s="1567"/>
      <c r="BFB102" s="1567"/>
      <c r="BFC102" s="1567"/>
      <c r="BFD102" s="1567"/>
      <c r="BFE102" s="1567"/>
      <c r="BFF102" s="1567"/>
      <c r="BFG102" s="1567"/>
      <c r="BFH102" s="1567"/>
      <c r="BFI102" s="1567"/>
      <c r="BFJ102" s="1567"/>
      <c r="BFK102" s="1567"/>
      <c r="BFL102" s="1567"/>
      <c r="BFM102" s="1567"/>
      <c r="BFN102" s="1567"/>
      <c r="BFO102" s="1567"/>
      <c r="BFP102" s="1567"/>
      <c r="BFQ102" s="1567"/>
      <c r="BFR102" s="1567"/>
      <c r="BFS102" s="1567"/>
      <c r="BFT102" s="1567"/>
      <c r="BFU102" s="1567"/>
      <c r="BFV102" s="1567"/>
      <c r="BFW102" s="1567"/>
      <c r="BFX102" s="1567"/>
      <c r="BFY102" s="1567"/>
      <c r="BFZ102" s="1567"/>
      <c r="BGA102" s="1567"/>
      <c r="BGB102" s="1567"/>
      <c r="BGC102" s="1567"/>
      <c r="BGD102" s="1567"/>
      <c r="BGE102" s="1567"/>
      <c r="BGF102" s="1567"/>
      <c r="BGG102" s="1567"/>
      <c r="BGH102" s="1567"/>
      <c r="BGI102" s="1567"/>
      <c r="BGJ102" s="1567"/>
      <c r="BGK102" s="1567"/>
      <c r="BGL102" s="1567"/>
      <c r="BGM102" s="1567"/>
      <c r="BGN102" s="1567"/>
      <c r="BGO102" s="1567"/>
      <c r="BGP102" s="1567"/>
      <c r="BGQ102" s="1567"/>
      <c r="BGR102" s="1567"/>
      <c r="BGS102" s="1567"/>
      <c r="BGT102" s="1567"/>
      <c r="BGU102" s="1567"/>
      <c r="BGV102" s="1567"/>
      <c r="BGW102" s="1567"/>
      <c r="BGX102" s="1567"/>
      <c r="BGY102" s="1567"/>
      <c r="BGZ102" s="1567"/>
      <c r="BHA102" s="1567"/>
      <c r="BHB102" s="1567"/>
      <c r="BHC102" s="1567"/>
      <c r="BHD102" s="1567"/>
      <c r="BHE102" s="1567"/>
      <c r="BHF102" s="1567"/>
      <c r="BHG102" s="1567"/>
      <c r="BHH102" s="1567"/>
      <c r="BHI102" s="1567"/>
      <c r="BHJ102" s="1567"/>
      <c r="BHK102" s="1567"/>
      <c r="BHL102" s="1567"/>
      <c r="BHM102" s="1567"/>
      <c r="BHN102" s="1567"/>
      <c r="BHO102" s="1567"/>
      <c r="BHP102" s="1567"/>
      <c r="BHQ102" s="1567"/>
      <c r="BHR102" s="1567"/>
      <c r="BHS102" s="1567"/>
      <c r="BHT102" s="1567"/>
      <c r="BHU102" s="1567"/>
      <c r="BHV102" s="1567"/>
      <c r="BHW102" s="1567"/>
      <c r="BHX102" s="1567"/>
      <c r="BHY102" s="1567"/>
      <c r="BHZ102" s="1567"/>
      <c r="BIA102" s="1567"/>
      <c r="BIB102" s="1567"/>
      <c r="BIC102" s="1567"/>
      <c r="BID102" s="1567"/>
      <c r="BIE102" s="1567"/>
      <c r="BIF102" s="1567"/>
      <c r="BIG102" s="1567"/>
      <c r="BIH102" s="1567"/>
      <c r="BII102" s="1567"/>
      <c r="BIJ102" s="1567"/>
      <c r="BIK102" s="1567"/>
      <c r="BIL102" s="1567"/>
      <c r="BIM102" s="1567"/>
      <c r="BIN102" s="1567"/>
      <c r="BIO102" s="1567"/>
      <c r="BIP102" s="1567"/>
      <c r="BIQ102" s="1567"/>
      <c r="BIR102" s="1567"/>
      <c r="BIS102" s="1567"/>
      <c r="BIT102" s="1567"/>
      <c r="BIU102" s="1567"/>
      <c r="BIV102" s="1567"/>
      <c r="BIW102" s="1567"/>
      <c r="BIX102" s="1567"/>
      <c r="BIY102" s="1567"/>
      <c r="BIZ102" s="1567"/>
      <c r="BJA102" s="1567"/>
      <c r="BJB102" s="1567"/>
      <c r="BJC102" s="1567"/>
      <c r="BJD102" s="1567"/>
      <c r="BJE102" s="1567"/>
      <c r="BJF102" s="1567"/>
      <c r="BJG102" s="1567"/>
      <c r="BJH102" s="1567"/>
      <c r="BJI102" s="1567"/>
      <c r="BJJ102" s="1567"/>
      <c r="BJK102" s="1567"/>
      <c r="BJL102" s="1567"/>
      <c r="BJM102" s="1567"/>
      <c r="BJN102" s="1567"/>
      <c r="BJO102" s="1567"/>
      <c r="BJP102" s="1567"/>
      <c r="BJQ102" s="1567"/>
      <c r="BJR102" s="1567"/>
      <c r="BJS102" s="1567"/>
      <c r="BJT102" s="1567"/>
      <c r="BJU102" s="1567"/>
      <c r="BJV102" s="1567"/>
      <c r="BJW102" s="1567"/>
      <c r="BJX102" s="1567"/>
      <c r="BJY102" s="1567"/>
      <c r="BJZ102" s="1567"/>
      <c r="BKA102" s="1567"/>
      <c r="BKB102" s="1567"/>
      <c r="BKC102" s="1567"/>
      <c r="BKD102" s="1567"/>
      <c r="BKE102" s="1567"/>
      <c r="BKF102" s="1567"/>
      <c r="BKG102" s="1567"/>
      <c r="BKH102" s="1567"/>
      <c r="BKI102" s="1567"/>
      <c r="BKJ102" s="1567"/>
      <c r="BKK102" s="1567"/>
      <c r="BKL102" s="1567"/>
      <c r="BKM102" s="1567"/>
      <c r="BKN102" s="1567"/>
      <c r="BKO102" s="1567"/>
      <c r="BKP102" s="1567"/>
      <c r="BKQ102" s="1567"/>
      <c r="BKR102" s="1567"/>
      <c r="BKS102" s="1567"/>
      <c r="BKT102" s="1567"/>
      <c r="BKU102" s="1567"/>
      <c r="BKV102" s="1567"/>
      <c r="BKW102" s="1567"/>
      <c r="BKX102" s="1567"/>
      <c r="BKY102" s="1567"/>
      <c r="BKZ102" s="1567"/>
      <c r="BLA102" s="1567"/>
      <c r="BLB102" s="1567"/>
      <c r="BLC102" s="1567"/>
      <c r="BLD102" s="1567"/>
      <c r="BLE102" s="1567"/>
      <c r="BLF102" s="1567"/>
      <c r="BLG102" s="1567"/>
      <c r="BLH102" s="1567"/>
      <c r="BLI102" s="1567"/>
      <c r="BLJ102" s="1567"/>
      <c r="BLK102" s="1567"/>
      <c r="BLL102" s="1567"/>
      <c r="BLM102" s="1567"/>
      <c r="BLN102" s="1567"/>
      <c r="BLO102" s="1567"/>
      <c r="BLP102" s="1567"/>
      <c r="BLQ102" s="1567"/>
      <c r="BLR102" s="1567"/>
      <c r="BLS102" s="1567"/>
      <c r="BLT102" s="1567"/>
      <c r="BLU102" s="1567"/>
      <c r="BLV102" s="1567"/>
      <c r="BLW102" s="1567"/>
      <c r="BLX102" s="1567"/>
      <c r="BLY102" s="1567"/>
      <c r="BLZ102" s="1567"/>
      <c r="BMA102" s="1567"/>
      <c r="BMB102" s="1567"/>
      <c r="BMC102" s="1567"/>
      <c r="BMD102" s="1567"/>
      <c r="BME102" s="1567"/>
      <c r="BMF102" s="1567"/>
      <c r="BMG102" s="1567"/>
      <c r="BMH102" s="1567"/>
      <c r="BMI102" s="1567"/>
      <c r="BMJ102" s="1567"/>
      <c r="BMK102" s="1567"/>
      <c r="BML102" s="1567"/>
      <c r="BMM102" s="1567"/>
      <c r="BMN102" s="1567"/>
      <c r="BMO102" s="1567"/>
      <c r="BMP102" s="1567"/>
      <c r="BMQ102" s="1567"/>
      <c r="BMR102" s="1567"/>
      <c r="BMS102" s="1567"/>
      <c r="BMT102" s="1567"/>
      <c r="BMU102" s="1567"/>
      <c r="BMV102" s="1567"/>
      <c r="BMW102" s="1567"/>
      <c r="BMX102" s="1567"/>
      <c r="BMY102" s="1567"/>
      <c r="BMZ102" s="1567"/>
      <c r="BNA102" s="1567"/>
      <c r="BNB102" s="1567"/>
      <c r="BNC102" s="1567"/>
      <c r="BND102" s="1567"/>
      <c r="BNE102" s="1567"/>
      <c r="BNF102" s="1567"/>
      <c r="BNG102" s="1567"/>
      <c r="BNH102" s="1567"/>
      <c r="BNI102" s="1567"/>
      <c r="BNJ102" s="1567"/>
      <c r="BNK102" s="1567"/>
      <c r="BNL102" s="1567"/>
      <c r="BNM102" s="1567"/>
      <c r="BNN102" s="1567"/>
      <c r="BNO102" s="1567"/>
      <c r="BNP102" s="1567"/>
      <c r="BNQ102" s="1567"/>
      <c r="BNR102" s="1567"/>
      <c r="BNS102" s="1567"/>
      <c r="BNT102" s="1567"/>
      <c r="BNU102" s="1567"/>
      <c r="BNV102" s="1567"/>
      <c r="BNW102" s="1567"/>
      <c r="BNX102" s="1567"/>
      <c r="BNY102" s="1567"/>
      <c r="BNZ102" s="1567"/>
      <c r="BOA102" s="1567"/>
      <c r="BOB102" s="1567"/>
      <c r="BOC102" s="1567"/>
      <c r="BOD102" s="1567"/>
      <c r="BOE102" s="1567"/>
      <c r="BOF102" s="1567"/>
      <c r="BOG102" s="1567"/>
      <c r="BOH102" s="1567"/>
      <c r="BOI102" s="1567"/>
      <c r="BOJ102" s="1567"/>
      <c r="BOK102" s="1567"/>
      <c r="BOL102" s="1567"/>
      <c r="BOM102" s="1567"/>
      <c r="BON102" s="1567"/>
      <c r="BOO102" s="1567"/>
      <c r="BOP102" s="1567"/>
      <c r="BOQ102" s="1567"/>
      <c r="BOR102" s="1567"/>
      <c r="BOS102" s="1567"/>
      <c r="BOT102" s="1567"/>
      <c r="BOU102" s="1567"/>
      <c r="BOV102" s="1567"/>
      <c r="BOW102" s="1567"/>
      <c r="BOX102" s="1567"/>
      <c r="BOY102" s="1567"/>
      <c r="BOZ102" s="1567"/>
      <c r="BPA102" s="1567"/>
      <c r="BPB102" s="1567"/>
      <c r="BPC102" s="1567"/>
      <c r="BPD102" s="1567"/>
      <c r="BPE102" s="1567"/>
      <c r="BPF102" s="1567"/>
      <c r="BPG102" s="1567"/>
      <c r="BPH102" s="1567"/>
      <c r="BPI102" s="1567"/>
      <c r="BPJ102" s="1567"/>
      <c r="BPK102" s="1567"/>
      <c r="BPL102" s="1567"/>
      <c r="BPM102" s="1567"/>
      <c r="BPN102" s="1567"/>
      <c r="BPO102" s="1567"/>
      <c r="BPP102" s="1567"/>
      <c r="BPQ102" s="1567"/>
      <c r="BPR102" s="1567"/>
      <c r="BPS102" s="1567"/>
      <c r="BPT102" s="1567"/>
      <c r="BPU102" s="1567"/>
      <c r="BPV102" s="1567"/>
      <c r="BPW102" s="1567"/>
      <c r="BPX102" s="1567"/>
      <c r="BPY102" s="1567"/>
      <c r="BPZ102" s="1567"/>
      <c r="BQA102" s="1567"/>
      <c r="BQB102" s="1567"/>
      <c r="BQC102" s="1567"/>
      <c r="BQD102" s="1567"/>
      <c r="BQE102" s="1567"/>
      <c r="BQF102" s="1567"/>
      <c r="BQG102" s="1567"/>
      <c r="BQH102" s="1567"/>
      <c r="BQI102" s="1567"/>
      <c r="BQJ102" s="1567"/>
      <c r="BQK102" s="1567"/>
      <c r="BQL102" s="1567"/>
      <c r="BQM102" s="1567"/>
      <c r="BQN102" s="1567"/>
      <c r="BQO102" s="1567"/>
      <c r="BQP102" s="1567"/>
      <c r="BQQ102" s="1567"/>
      <c r="BQR102" s="1567"/>
      <c r="BQS102" s="1567"/>
      <c r="BQT102" s="1567"/>
      <c r="BQU102" s="1567"/>
      <c r="BQV102" s="1567"/>
      <c r="BQW102" s="1567"/>
      <c r="BQX102" s="1567"/>
      <c r="BQY102" s="1567"/>
      <c r="BQZ102" s="1567"/>
      <c r="BRA102" s="1567"/>
      <c r="BRB102" s="1567"/>
      <c r="BRC102" s="1567"/>
      <c r="BRD102" s="1567"/>
      <c r="BRE102" s="1567"/>
      <c r="BRF102" s="1567"/>
      <c r="BRG102" s="1567"/>
      <c r="BRH102" s="1567"/>
      <c r="BRI102" s="1567"/>
      <c r="BRJ102" s="1567"/>
      <c r="BRK102" s="1567"/>
      <c r="BRL102" s="1567"/>
      <c r="BRM102" s="1567"/>
      <c r="BRN102" s="1567"/>
      <c r="BRO102" s="1567"/>
      <c r="BRP102" s="1567"/>
      <c r="BRQ102" s="1567"/>
      <c r="BRR102" s="1567"/>
      <c r="BRS102" s="1567"/>
      <c r="BRT102" s="1567"/>
      <c r="BRU102" s="1567"/>
      <c r="BRV102" s="1567"/>
      <c r="BRW102" s="1567"/>
      <c r="BRX102" s="1567"/>
      <c r="BRY102" s="1567"/>
      <c r="BRZ102" s="1567"/>
      <c r="BSA102" s="1567"/>
      <c r="BSB102" s="1567"/>
      <c r="BSC102" s="1567"/>
      <c r="BSD102" s="1567"/>
      <c r="BSE102" s="1567"/>
      <c r="BSF102" s="1567"/>
      <c r="BSG102" s="1567"/>
      <c r="BSH102" s="1567"/>
      <c r="BSI102" s="1567"/>
      <c r="BSJ102" s="1567"/>
      <c r="BSK102" s="1567"/>
      <c r="BSL102" s="1567"/>
      <c r="BSM102" s="1567"/>
      <c r="BSN102" s="1567"/>
      <c r="BSO102" s="1567"/>
      <c r="BSP102" s="1567"/>
      <c r="BSQ102" s="1567"/>
      <c r="BSR102" s="1567"/>
      <c r="BSS102" s="1567"/>
      <c r="BST102" s="1567"/>
      <c r="BSU102" s="1567"/>
      <c r="BSV102" s="1567"/>
      <c r="BSW102" s="1567"/>
      <c r="BSX102" s="1567"/>
      <c r="BSY102" s="1567"/>
      <c r="BSZ102" s="1567"/>
      <c r="BTA102" s="1567"/>
      <c r="BTB102" s="1567"/>
      <c r="BTC102" s="1567"/>
      <c r="BTD102" s="1567"/>
      <c r="BTE102" s="1567"/>
      <c r="BTF102" s="1567"/>
      <c r="BTG102" s="1567"/>
      <c r="BTH102" s="1567"/>
      <c r="BTI102" s="1567"/>
      <c r="BTJ102" s="1567"/>
      <c r="BTK102" s="1567"/>
      <c r="BTL102" s="1567"/>
      <c r="BTM102" s="1567"/>
      <c r="BTN102" s="1567"/>
      <c r="BTO102" s="1567"/>
      <c r="BTP102" s="1567"/>
      <c r="BTQ102" s="1567"/>
      <c r="BTR102" s="1567"/>
      <c r="BTS102" s="1567"/>
      <c r="BTT102" s="1567"/>
      <c r="BTU102" s="1567"/>
      <c r="BTV102" s="1567"/>
      <c r="BTW102" s="1567"/>
      <c r="BTX102" s="1567"/>
      <c r="BTY102" s="1567"/>
      <c r="BTZ102" s="1567"/>
      <c r="BUA102" s="1567"/>
      <c r="BUB102" s="1567"/>
      <c r="BUC102" s="1567"/>
      <c r="BUD102" s="1567"/>
      <c r="BUE102" s="1567"/>
      <c r="BUF102" s="1567"/>
      <c r="BUG102" s="1567"/>
      <c r="BUH102" s="1567"/>
      <c r="BUI102" s="1567"/>
      <c r="BUJ102" s="1567"/>
      <c r="BUK102" s="1567"/>
      <c r="BUL102" s="1567"/>
      <c r="BUM102" s="1567"/>
      <c r="BUN102" s="1567"/>
      <c r="BUO102" s="1567"/>
      <c r="BUP102" s="1567"/>
      <c r="BUQ102" s="1567"/>
      <c r="BUR102" s="1567"/>
      <c r="BUS102" s="1567"/>
      <c r="BUT102" s="1567"/>
      <c r="BUU102" s="1567"/>
      <c r="BUV102" s="1567"/>
      <c r="BUW102" s="1567"/>
      <c r="BUX102" s="1567"/>
      <c r="BUY102" s="1567"/>
      <c r="BUZ102" s="1567"/>
      <c r="BVA102" s="1567"/>
      <c r="BVB102" s="1567"/>
      <c r="BVC102" s="1567"/>
      <c r="BVD102" s="1567"/>
      <c r="BVE102" s="1567"/>
      <c r="BVF102" s="1567"/>
      <c r="BVG102" s="1567"/>
      <c r="BVH102" s="1567"/>
      <c r="BVI102" s="1567"/>
      <c r="BVJ102" s="1567"/>
      <c r="BVK102" s="1567"/>
      <c r="BVL102" s="1567"/>
      <c r="BVM102" s="1567"/>
      <c r="BVN102" s="1567"/>
      <c r="BVO102" s="1567"/>
      <c r="BVP102" s="1567"/>
      <c r="BVQ102" s="1567"/>
      <c r="BVR102" s="1567"/>
      <c r="BVS102" s="1567"/>
      <c r="BVT102" s="1567"/>
      <c r="BVU102" s="1567"/>
      <c r="BVV102" s="1567"/>
      <c r="BVW102" s="1567"/>
      <c r="BVX102" s="1567"/>
      <c r="BVY102" s="1567"/>
      <c r="BVZ102" s="1567"/>
      <c r="BWA102" s="1567"/>
      <c r="BWB102" s="1567"/>
      <c r="BWC102" s="1567"/>
      <c r="BWD102" s="1567"/>
      <c r="BWE102" s="1567"/>
      <c r="BWF102" s="1567"/>
      <c r="BWG102" s="1567"/>
      <c r="BWH102" s="1567"/>
      <c r="BWI102" s="1567"/>
      <c r="BWJ102" s="1567"/>
      <c r="BWK102" s="1567"/>
      <c r="BWL102" s="1567"/>
      <c r="BWM102" s="1567"/>
      <c r="BWN102" s="1567"/>
      <c r="BWO102" s="1567"/>
      <c r="BWP102" s="1567"/>
      <c r="BWQ102" s="1567"/>
      <c r="BWR102" s="1567"/>
      <c r="BWS102" s="1567"/>
      <c r="BWT102" s="1567"/>
      <c r="BWU102" s="1567"/>
      <c r="BWV102" s="1567"/>
      <c r="BWW102" s="1567"/>
      <c r="BWX102" s="1567"/>
      <c r="BWY102" s="1567"/>
      <c r="BWZ102" s="1567"/>
      <c r="BXA102" s="1567"/>
      <c r="BXB102" s="1567"/>
      <c r="BXC102" s="1567"/>
      <c r="BXD102" s="1567"/>
      <c r="BXE102" s="1567"/>
      <c r="BXF102" s="1567"/>
      <c r="BXG102" s="1567"/>
      <c r="BXH102" s="1567"/>
      <c r="BXI102" s="1567"/>
      <c r="BXJ102" s="1567"/>
      <c r="BXK102" s="1567"/>
      <c r="BXL102" s="1567"/>
      <c r="BXM102" s="1567"/>
      <c r="BXN102" s="1567"/>
      <c r="BXO102" s="1567"/>
      <c r="BXP102" s="1567"/>
      <c r="BXQ102" s="1567"/>
      <c r="BXR102" s="1567"/>
      <c r="BXS102" s="1567"/>
      <c r="BXT102" s="1567"/>
      <c r="BXU102" s="1567"/>
      <c r="BXV102" s="1567"/>
      <c r="BXW102" s="1567"/>
      <c r="BXX102" s="1567"/>
      <c r="BXY102" s="1567"/>
      <c r="BXZ102" s="1567"/>
      <c r="BYA102" s="1567"/>
      <c r="BYB102" s="1567"/>
      <c r="BYC102" s="1567"/>
      <c r="BYD102" s="1567"/>
      <c r="BYE102" s="1567"/>
      <c r="BYF102" s="1567"/>
      <c r="BYG102" s="1567"/>
      <c r="BYH102" s="1567"/>
      <c r="BYI102" s="1567"/>
      <c r="BYJ102" s="1567"/>
      <c r="BYK102" s="1567"/>
      <c r="BYL102" s="1567"/>
      <c r="BYM102" s="1567"/>
      <c r="BYN102" s="1567"/>
      <c r="BYO102" s="1567"/>
      <c r="BYP102" s="1567"/>
      <c r="BYQ102" s="1567"/>
      <c r="BYR102" s="1567"/>
      <c r="BYS102" s="1567"/>
      <c r="BYT102" s="1567"/>
      <c r="BYU102" s="1567"/>
      <c r="BYV102" s="1567"/>
      <c r="BYW102" s="1567"/>
      <c r="BYX102" s="1567"/>
      <c r="BYY102" s="1567"/>
      <c r="BYZ102" s="1567"/>
      <c r="BZA102" s="1567"/>
      <c r="BZB102" s="1567"/>
      <c r="BZC102" s="1567"/>
      <c r="BZD102" s="1567"/>
      <c r="BZE102" s="1567"/>
      <c r="BZF102" s="1567"/>
      <c r="BZG102" s="1567"/>
      <c r="BZH102" s="1567"/>
      <c r="BZI102" s="1567"/>
      <c r="BZJ102" s="1567"/>
      <c r="BZK102" s="1567"/>
      <c r="BZL102" s="1567"/>
      <c r="BZM102" s="1567"/>
      <c r="BZN102" s="1567"/>
      <c r="BZO102" s="1567"/>
      <c r="BZP102" s="1567"/>
      <c r="BZQ102" s="1567"/>
      <c r="BZR102" s="1567"/>
      <c r="BZS102" s="1567"/>
      <c r="BZT102" s="1567"/>
      <c r="BZU102" s="1567"/>
      <c r="BZV102" s="1567"/>
      <c r="BZW102" s="1567"/>
      <c r="BZX102" s="1567"/>
      <c r="BZY102" s="1567"/>
      <c r="BZZ102" s="1567"/>
      <c r="CAA102" s="1567"/>
      <c r="CAB102" s="1567"/>
      <c r="CAC102" s="1567"/>
      <c r="CAD102" s="1567"/>
      <c r="CAE102" s="1567"/>
      <c r="CAF102" s="1567"/>
      <c r="CAG102" s="1567"/>
      <c r="CAH102" s="1567"/>
      <c r="CAI102" s="1567"/>
      <c r="CAJ102" s="1567"/>
      <c r="CAK102" s="1567"/>
      <c r="CAL102" s="1567"/>
      <c r="CAM102" s="1567"/>
      <c r="CAN102" s="1567"/>
      <c r="CAO102" s="1567"/>
      <c r="CAP102" s="1567"/>
      <c r="CAQ102" s="1567"/>
      <c r="CAR102" s="1567"/>
      <c r="CAS102" s="1567"/>
      <c r="CAT102" s="1567"/>
      <c r="CAU102" s="1567"/>
      <c r="CAV102" s="1567"/>
      <c r="CAW102" s="1567"/>
      <c r="CAX102" s="1567"/>
      <c r="CAY102" s="1567"/>
      <c r="CAZ102" s="1567"/>
      <c r="CBA102" s="1567"/>
      <c r="CBB102" s="1567"/>
      <c r="CBC102" s="1567"/>
      <c r="CBD102" s="1567"/>
      <c r="CBE102" s="1567"/>
      <c r="CBF102" s="1567"/>
      <c r="CBG102" s="1567"/>
      <c r="CBH102" s="1567"/>
      <c r="CBI102" s="1567"/>
      <c r="CBJ102" s="1567"/>
      <c r="CBK102" s="1567"/>
      <c r="CBL102" s="1567"/>
      <c r="CBM102" s="1567"/>
      <c r="CBN102" s="1567"/>
      <c r="CBO102" s="1567"/>
      <c r="CBP102" s="1567"/>
      <c r="CBQ102" s="1567"/>
      <c r="CBR102" s="1567"/>
      <c r="CBS102" s="1567"/>
      <c r="CBT102" s="1567"/>
      <c r="CBU102" s="1567"/>
      <c r="CBV102" s="1567"/>
      <c r="CBW102" s="1567"/>
      <c r="CBX102" s="1567"/>
      <c r="CBY102" s="1567"/>
      <c r="CBZ102" s="1567"/>
      <c r="CCA102" s="1567"/>
      <c r="CCB102" s="1567"/>
      <c r="CCC102" s="1567"/>
      <c r="CCD102" s="1567"/>
      <c r="CCE102" s="1567"/>
      <c r="CCF102" s="1567"/>
      <c r="CCG102" s="1567"/>
      <c r="CCH102" s="1567"/>
      <c r="CCI102" s="1567"/>
      <c r="CCJ102" s="1567"/>
      <c r="CCK102" s="1567"/>
      <c r="CCL102" s="1567"/>
      <c r="CCM102" s="1567"/>
      <c r="CCN102" s="1567"/>
      <c r="CCO102" s="1567"/>
      <c r="CCP102" s="1567"/>
      <c r="CCQ102" s="1567"/>
      <c r="CCR102" s="1567"/>
      <c r="CCS102" s="1567"/>
      <c r="CCT102" s="1567"/>
      <c r="CCU102" s="1567"/>
      <c r="CCV102" s="1567"/>
      <c r="CCW102" s="1567"/>
      <c r="CCX102" s="1567"/>
      <c r="CCY102" s="1567"/>
      <c r="CCZ102" s="1567"/>
      <c r="CDA102" s="1567"/>
      <c r="CDB102" s="1567"/>
      <c r="CDC102" s="1567"/>
      <c r="CDD102" s="1567"/>
      <c r="CDE102" s="1567"/>
      <c r="CDF102" s="1567"/>
      <c r="CDG102" s="1567"/>
      <c r="CDH102" s="1567"/>
      <c r="CDI102" s="1567"/>
      <c r="CDJ102" s="1567"/>
      <c r="CDK102" s="1567"/>
      <c r="CDL102" s="1567"/>
      <c r="CDM102" s="1567"/>
      <c r="CDN102" s="1567"/>
      <c r="CDO102" s="1567"/>
      <c r="CDP102" s="1567"/>
      <c r="CDQ102" s="1567"/>
      <c r="CDR102" s="1567"/>
      <c r="CDS102" s="1567"/>
      <c r="CDT102" s="1567"/>
      <c r="CDU102" s="1567"/>
      <c r="CDV102" s="1567"/>
      <c r="CDW102" s="1567"/>
      <c r="CDX102" s="1567"/>
      <c r="CDY102" s="1567"/>
      <c r="CDZ102" s="1567"/>
      <c r="CEA102" s="1567"/>
      <c r="CEB102" s="1567"/>
      <c r="CEC102" s="1567"/>
      <c r="CED102" s="1567"/>
      <c r="CEE102" s="1567"/>
      <c r="CEF102" s="1567"/>
      <c r="CEG102" s="1567"/>
      <c r="CEH102" s="1567"/>
      <c r="CEI102" s="1567"/>
      <c r="CEJ102" s="1567"/>
      <c r="CEK102" s="1567"/>
      <c r="CEL102" s="1567"/>
      <c r="CEM102" s="1567"/>
      <c r="CEN102" s="1567"/>
      <c r="CEO102" s="1567"/>
      <c r="CEP102" s="1567"/>
      <c r="CEQ102" s="1567"/>
      <c r="CER102" s="1567"/>
      <c r="CES102" s="1567"/>
      <c r="CET102" s="1567"/>
      <c r="CEU102" s="1567"/>
      <c r="CEV102" s="1567"/>
      <c r="CEW102" s="1567"/>
      <c r="CEX102" s="1567"/>
      <c r="CEY102" s="1567"/>
      <c r="CEZ102" s="1567"/>
      <c r="CFA102" s="1567"/>
      <c r="CFB102" s="1567"/>
      <c r="CFC102" s="1567"/>
      <c r="CFD102" s="1567"/>
      <c r="CFE102" s="1567"/>
      <c r="CFF102" s="1567"/>
      <c r="CFG102" s="1567"/>
      <c r="CFH102" s="1567"/>
      <c r="CFI102" s="1567"/>
      <c r="CFJ102" s="1567"/>
      <c r="CFK102" s="1567"/>
      <c r="CFL102" s="1567"/>
      <c r="CFM102" s="1567"/>
      <c r="CFN102" s="1567"/>
      <c r="CFO102" s="1567"/>
      <c r="CFP102" s="1567"/>
      <c r="CFQ102" s="1567"/>
      <c r="CFR102" s="1567"/>
      <c r="CFS102" s="1567"/>
      <c r="CFT102" s="1567"/>
      <c r="CFU102" s="1567"/>
      <c r="CFV102" s="1567"/>
      <c r="CFW102" s="1567"/>
      <c r="CFX102" s="1567"/>
      <c r="CFY102" s="1567"/>
      <c r="CFZ102" s="1567"/>
      <c r="CGA102" s="1567"/>
      <c r="CGB102" s="1567"/>
      <c r="CGC102" s="1567"/>
      <c r="CGD102" s="1567"/>
      <c r="CGE102" s="1567"/>
      <c r="CGF102" s="1567"/>
      <c r="CGG102" s="1567"/>
      <c r="CGH102" s="1567"/>
      <c r="CGI102" s="1567"/>
      <c r="CGJ102" s="1567"/>
      <c r="CGK102" s="1567"/>
      <c r="CGL102" s="1567"/>
      <c r="CGM102" s="1567"/>
      <c r="CGN102" s="1567"/>
      <c r="CGO102" s="1567"/>
      <c r="CGP102" s="1567"/>
      <c r="CGQ102" s="1567"/>
      <c r="CGR102" s="1567"/>
      <c r="CGS102" s="1567"/>
      <c r="CGT102" s="1567"/>
      <c r="CGU102" s="1567"/>
      <c r="CGV102" s="1567"/>
      <c r="CGW102" s="1567"/>
      <c r="CGX102" s="1567"/>
      <c r="CGY102" s="1567"/>
      <c r="CGZ102" s="1567"/>
      <c r="CHA102" s="1567"/>
      <c r="CHB102" s="1567"/>
      <c r="CHC102" s="1567"/>
      <c r="CHD102" s="1567"/>
      <c r="CHE102" s="1567"/>
      <c r="CHF102" s="1567"/>
      <c r="CHG102" s="1567"/>
      <c r="CHH102" s="1567"/>
      <c r="CHI102" s="1567"/>
      <c r="CHJ102" s="1567"/>
      <c r="CHK102" s="1567"/>
      <c r="CHL102" s="1567"/>
      <c r="CHM102" s="1567"/>
      <c r="CHN102" s="1567"/>
      <c r="CHO102" s="1567"/>
      <c r="CHP102" s="1567"/>
      <c r="CHQ102" s="1567"/>
      <c r="CHR102" s="1567"/>
      <c r="CHS102" s="1567"/>
      <c r="CHT102" s="1567"/>
      <c r="CHU102" s="1567"/>
      <c r="CHV102" s="1567"/>
      <c r="CHW102" s="1567"/>
      <c r="CHX102" s="1567"/>
      <c r="CHY102" s="1567"/>
      <c r="CHZ102" s="1567"/>
      <c r="CIA102" s="1567"/>
      <c r="CIB102" s="1567"/>
      <c r="CIC102" s="1567"/>
      <c r="CID102" s="1567"/>
      <c r="CIE102" s="1567"/>
      <c r="CIF102" s="1567"/>
      <c r="CIG102" s="1567"/>
      <c r="CIH102" s="1567"/>
      <c r="CII102" s="1567"/>
      <c r="CIJ102" s="1567"/>
      <c r="CIK102" s="1567"/>
      <c r="CIL102" s="1567"/>
      <c r="CIM102" s="1567"/>
      <c r="CIN102" s="1567"/>
      <c r="CIO102" s="1567"/>
      <c r="CIP102" s="1567"/>
      <c r="CIQ102" s="1567"/>
      <c r="CIR102" s="1567"/>
      <c r="CIS102" s="1567"/>
      <c r="CIT102" s="1567"/>
      <c r="CIU102" s="1567"/>
      <c r="CIV102" s="1567"/>
      <c r="CIW102" s="1567"/>
      <c r="CIX102" s="1567"/>
      <c r="CIY102" s="1567"/>
      <c r="CIZ102" s="1567"/>
      <c r="CJA102" s="1567"/>
      <c r="CJB102" s="1567"/>
      <c r="CJC102" s="1567"/>
      <c r="CJD102" s="1567"/>
      <c r="CJE102" s="1567"/>
      <c r="CJF102" s="1567"/>
      <c r="CJG102" s="1567"/>
      <c r="CJH102" s="1567"/>
      <c r="CJI102" s="1567"/>
      <c r="CJJ102" s="1567"/>
      <c r="CJK102" s="1567"/>
      <c r="CJL102" s="1567"/>
      <c r="CJM102" s="1567"/>
      <c r="CJN102" s="1567"/>
      <c r="CJO102" s="1567"/>
      <c r="CJP102" s="1567"/>
      <c r="CJQ102" s="1567"/>
      <c r="CJR102" s="1567"/>
      <c r="CJS102" s="1567"/>
      <c r="CJT102" s="1567"/>
      <c r="CJU102" s="1567"/>
      <c r="CJV102" s="1567"/>
      <c r="CJW102" s="1567"/>
      <c r="CJX102" s="1567"/>
      <c r="CJY102" s="1567"/>
      <c r="CJZ102" s="1567"/>
      <c r="CKA102" s="1567"/>
      <c r="CKB102" s="1567"/>
      <c r="CKC102" s="1567"/>
      <c r="CKD102" s="1567"/>
      <c r="CKE102" s="1567"/>
      <c r="CKF102" s="1567"/>
      <c r="CKG102" s="1567"/>
      <c r="CKH102" s="1567"/>
      <c r="CKI102" s="1567"/>
      <c r="CKJ102" s="1567"/>
      <c r="CKK102" s="1567"/>
      <c r="CKL102" s="1567"/>
      <c r="CKM102" s="1567"/>
      <c r="CKN102" s="1567"/>
      <c r="CKO102" s="1567"/>
      <c r="CKP102" s="1567"/>
      <c r="CKQ102" s="1567"/>
      <c r="CKR102" s="1567"/>
      <c r="CKS102" s="1567"/>
      <c r="CKT102" s="1567"/>
      <c r="CKU102" s="1567"/>
      <c r="CKV102" s="1567"/>
      <c r="CKW102" s="1567"/>
      <c r="CKX102" s="1567"/>
      <c r="CKY102" s="1567"/>
      <c r="CKZ102" s="1567"/>
      <c r="CLA102" s="1567"/>
      <c r="CLB102" s="1567"/>
      <c r="CLC102" s="1567"/>
      <c r="CLD102" s="1567"/>
      <c r="CLE102" s="1567"/>
      <c r="CLF102" s="1567"/>
      <c r="CLG102" s="1567"/>
      <c r="CLH102" s="1567"/>
      <c r="CLI102" s="1567"/>
      <c r="CLJ102" s="1567"/>
      <c r="CLK102" s="1567"/>
      <c r="CLL102" s="1567"/>
      <c r="CLM102" s="1567"/>
      <c r="CLN102" s="1567"/>
      <c r="CLO102" s="1567"/>
      <c r="CLP102" s="1567"/>
      <c r="CLQ102" s="1567"/>
      <c r="CLR102" s="1567"/>
      <c r="CLS102" s="1567"/>
      <c r="CLT102" s="1567"/>
      <c r="CLU102" s="1567"/>
      <c r="CLV102" s="1567"/>
      <c r="CLW102" s="1567"/>
      <c r="CLX102" s="1567"/>
      <c r="CLY102" s="1567"/>
      <c r="CLZ102" s="1567"/>
      <c r="CMA102" s="1567"/>
      <c r="CMB102" s="1567"/>
      <c r="CMC102" s="1567"/>
      <c r="CMD102" s="1567"/>
      <c r="CME102" s="1567"/>
      <c r="CMF102" s="1567"/>
      <c r="CMG102" s="1567"/>
      <c r="CMH102" s="1567"/>
      <c r="CMI102" s="1567"/>
      <c r="CMJ102" s="1567"/>
      <c r="CMK102" s="1567"/>
      <c r="CML102" s="1567"/>
      <c r="CMM102" s="1567"/>
      <c r="CMN102" s="1567"/>
      <c r="CMO102" s="1567"/>
      <c r="CMP102" s="1567"/>
      <c r="CMQ102" s="1567"/>
      <c r="CMR102" s="1567"/>
      <c r="CMS102" s="1567"/>
      <c r="CMT102" s="1567"/>
      <c r="CMU102" s="1567"/>
      <c r="CMV102" s="1567"/>
      <c r="CMW102" s="1567"/>
      <c r="CMX102" s="1567"/>
      <c r="CMY102" s="1567"/>
      <c r="CMZ102" s="1567"/>
      <c r="CNA102" s="1567"/>
      <c r="CNB102" s="1567"/>
      <c r="CNC102" s="1567"/>
      <c r="CND102" s="1567"/>
      <c r="CNE102" s="1567"/>
      <c r="CNF102" s="1567"/>
      <c r="CNG102" s="1567"/>
      <c r="CNH102" s="1567"/>
      <c r="CNI102" s="1567"/>
      <c r="CNJ102" s="1567"/>
      <c r="CNK102" s="1567"/>
      <c r="CNL102" s="1567"/>
      <c r="CNM102" s="1567"/>
      <c r="CNN102" s="1567"/>
      <c r="CNO102" s="1567"/>
      <c r="CNP102" s="1567"/>
      <c r="CNQ102" s="1567"/>
      <c r="CNR102" s="1567"/>
      <c r="CNS102" s="1567"/>
      <c r="CNT102" s="1567"/>
      <c r="CNU102" s="1567"/>
      <c r="CNV102" s="1567"/>
      <c r="CNW102" s="1567"/>
      <c r="CNX102" s="1567"/>
      <c r="CNY102" s="1567"/>
      <c r="CNZ102" s="1567"/>
      <c r="COA102" s="1567"/>
      <c r="COB102" s="1567"/>
      <c r="COC102" s="1567"/>
      <c r="COD102" s="1567"/>
      <c r="COE102" s="1567"/>
      <c r="COF102" s="1567"/>
      <c r="COG102" s="1567"/>
      <c r="COH102" s="1567"/>
      <c r="COI102" s="1567"/>
      <c r="COJ102" s="1567"/>
      <c r="COK102" s="1567"/>
      <c r="COL102" s="1567"/>
      <c r="COM102" s="1567"/>
      <c r="CON102" s="1567"/>
      <c r="COO102" s="1567"/>
      <c r="COP102" s="1567"/>
      <c r="COQ102" s="1567"/>
      <c r="COR102" s="1567"/>
      <c r="COS102" s="1567"/>
      <c r="COT102" s="1567"/>
      <c r="COU102" s="1567"/>
      <c r="COV102" s="1567"/>
      <c r="COW102" s="1567"/>
      <c r="COX102" s="1567"/>
      <c r="COY102" s="1567"/>
      <c r="COZ102" s="1567"/>
      <c r="CPA102" s="1567"/>
      <c r="CPB102" s="1567"/>
      <c r="CPC102" s="1567"/>
      <c r="CPD102" s="1567"/>
      <c r="CPE102" s="1567"/>
      <c r="CPF102" s="1567"/>
      <c r="CPG102" s="1567"/>
      <c r="CPH102" s="1567"/>
      <c r="CPI102" s="1567"/>
      <c r="CPJ102" s="1567"/>
      <c r="CPK102" s="1567"/>
      <c r="CPL102" s="1567"/>
      <c r="CPM102" s="1567"/>
      <c r="CPN102" s="1567"/>
      <c r="CPO102" s="1567"/>
      <c r="CPP102" s="1567"/>
      <c r="CPQ102" s="1567"/>
      <c r="CPR102" s="1567"/>
      <c r="CPS102" s="1567"/>
      <c r="CPT102" s="1567"/>
      <c r="CPU102" s="1567"/>
      <c r="CPV102" s="1567"/>
      <c r="CPW102" s="1567"/>
      <c r="CPX102" s="1567"/>
      <c r="CPY102" s="1567"/>
      <c r="CPZ102" s="1567"/>
      <c r="CQA102" s="1567"/>
      <c r="CQB102" s="1567"/>
      <c r="CQC102" s="1567"/>
      <c r="CQD102" s="1567"/>
      <c r="CQE102" s="1567"/>
      <c r="CQF102" s="1567"/>
      <c r="CQG102" s="1567"/>
      <c r="CQH102" s="1567"/>
      <c r="CQI102" s="1567"/>
      <c r="CQJ102" s="1567"/>
      <c r="CQK102" s="1567"/>
      <c r="CQL102" s="1567"/>
      <c r="CQM102" s="1567"/>
      <c r="CQN102" s="1567"/>
      <c r="CQO102" s="1567"/>
      <c r="CQP102" s="1567"/>
      <c r="CQQ102" s="1567"/>
      <c r="CQR102" s="1567"/>
      <c r="CQS102" s="1567"/>
      <c r="CQT102" s="1567"/>
      <c r="CQU102" s="1567"/>
      <c r="CQV102" s="1567"/>
      <c r="CQW102" s="1567"/>
      <c r="CQX102" s="1567"/>
      <c r="CQY102" s="1567"/>
      <c r="CQZ102" s="1567"/>
      <c r="CRA102" s="1567"/>
      <c r="CRB102" s="1567"/>
      <c r="CRC102" s="1567"/>
      <c r="CRD102" s="1567"/>
      <c r="CRE102" s="1567"/>
      <c r="CRF102" s="1567"/>
      <c r="CRG102" s="1567"/>
      <c r="CRH102" s="1567"/>
      <c r="CRI102" s="1567"/>
      <c r="CRJ102" s="1567"/>
      <c r="CRK102" s="1567"/>
      <c r="CRL102" s="1567"/>
      <c r="CRM102" s="1567"/>
      <c r="CRN102" s="1567"/>
      <c r="CRO102" s="1567"/>
      <c r="CRP102" s="1567"/>
      <c r="CRQ102" s="1567"/>
      <c r="CRR102" s="1567"/>
      <c r="CRS102" s="1567"/>
      <c r="CRT102" s="1567"/>
      <c r="CRU102" s="1567"/>
      <c r="CRV102" s="1567"/>
      <c r="CRW102" s="1567"/>
      <c r="CRX102" s="1567"/>
      <c r="CRY102" s="1567"/>
      <c r="CRZ102" s="1567"/>
      <c r="CSA102" s="1567"/>
      <c r="CSB102" s="1567"/>
      <c r="CSC102" s="1567"/>
      <c r="CSD102" s="1567"/>
      <c r="CSE102" s="1567"/>
      <c r="CSF102" s="1567"/>
      <c r="CSG102" s="1567"/>
      <c r="CSH102" s="1567"/>
      <c r="CSI102" s="1567"/>
      <c r="CSJ102" s="1567"/>
      <c r="CSK102" s="1567"/>
      <c r="CSL102" s="1567"/>
      <c r="CSM102" s="1567"/>
      <c r="CSN102" s="1567"/>
      <c r="CSO102" s="1567"/>
      <c r="CSP102" s="1567"/>
      <c r="CSQ102" s="1567"/>
      <c r="CSR102" s="1567"/>
      <c r="CSS102" s="1567"/>
      <c r="CST102" s="1567"/>
      <c r="CSU102" s="1567"/>
      <c r="CSV102" s="1567"/>
      <c r="CSW102" s="1567"/>
      <c r="CSX102" s="1567"/>
      <c r="CSY102" s="1567"/>
      <c r="CSZ102" s="1567"/>
      <c r="CTA102" s="1567"/>
      <c r="CTB102" s="1567"/>
      <c r="CTC102" s="1567"/>
      <c r="CTD102" s="1567"/>
      <c r="CTE102" s="1567"/>
      <c r="CTF102" s="1567"/>
      <c r="CTG102" s="1567"/>
      <c r="CTH102" s="1567"/>
      <c r="CTI102" s="1567"/>
      <c r="CTJ102" s="1567"/>
      <c r="CTK102" s="1567"/>
      <c r="CTL102" s="1567"/>
      <c r="CTM102" s="1567"/>
      <c r="CTN102" s="1567"/>
      <c r="CTO102" s="1567"/>
      <c r="CTP102" s="1567"/>
      <c r="CTQ102" s="1567"/>
      <c r="CTR102" s="1567"/>
      <c r="CTS102" s="1567"/>
      <c r="CTT102" s="1567"/>
      <c r="CTU102" s="1567"/>
      <c r="CTV102" s="1567"/>
      <c r="CTW102" s="1567"/>
      <c r="CTX102" s="1567"/>
      <c r="CTY102" s="1567"/>
      <c r="CTZ102" s="1567"/>
      <c r="CUA102" s="1567"/>
      <c r="CUB102" s="1567"/>
      <c r="CUC102" s="1567"/>
      <c r="CUD102" s="1567"/>
      <c r="CUE102" s="1567"/>
      <c r="CUF102" s="1567"/>
      <c r="CUG102" s="1567"/>
      <c r="CUH102" s="1567"/>
      <c r="CUI102" s="1567"/>
      <c r="CUJ102" s="1567"/>
      <c r="CUK102" s="1567"/>
      <c r="CUL102" s="1567"/>
      <c r="CUM102" s="1567"/>
      <c r="CUN102" s="1567"/>
      <c r="CUO102" s="1567"/>
      <c r="CUP102" s="1567"/>
      <c r="CUQ102" s="1567"/>
      <c r="CUR102" s="1567"/>
      <c r="CUS102" s="1567"/>
      <c r="CUT102" s="1567"/>
      <c r="CUU102" s="1567"/>
      <c r="CUV102" s="1567"/>
      <c r="CUW102" s="1567"/>
      <c r="CUX102" s="1567"/>
      <c r="CUY102" s="1567"/>
      <c r="CUZ102" s="1567"/>
      <c r="CVA102" s="1567"/>
      <c r="CVB102" s="1567"/>
      <c r="CVC102" s="1567"/>
      <c r="CVD102" s="1567"/>
      <c r="CVE102" s="1567"/>
      <c r="CVF102" s="1567"/>
      <c r="CVG102" s="1567"/>
      <c r="CVH102" s="1567"/>
      <c r="CVI102" s="1567"/>
      <c r="CVJ102" s="1567"/>
      <c r="CVK102" s="1567"/>
      <c r="CVL102" s="1567"/>
      <c r="CVM102" s="1567"/>
      <c r="CVN102" s="1567"/>
      <c r="CVO102" s="1567"/>
      <c r="CVP102" s="1567"/>
      <c r="CVQ102" s="1567"/>
      <c r="CVR102" s="1567"/>
      <c r="CVS102" s="1567"/>
      <c r="CVT102" s="1567"/>
      <c r="CVU102" s="1567"/>
      <c r="CVV102" s="1567"/>
      <c r="CVW102" s="1567"/>
      <c r="CVX102" s="1567"/>
      <c r="CVY102" s="1567"/>
      <c r="CVZ102" s="1567"/>
      <c r="CWA102" s="1567"/>
      <c r="CWB102" s="1567"/>
      <c r="CWC102" s="1567"/>
      <c r="CWD102" s="1567"/>
      <c r="CWE102" s="1567"/>
      <c r="CWF102" s="1567"/>
      <c r="CWG102" s="1567"/>
      <c r="CWH102" s="1567"/>
      <c r="CWI102" s="1567"/>
      <c r="CWJ102" s="1567"/>
      <c r="CWK102" s="1567"/>
      <c r="CWL102" s="1567"/>
      <c r="CWM102" s="1567"/>
      <c r="CWN102" s="1567"/>
      <c r="CWO102" s="1567"/>
      <c r="CWP102" s="1567"/>
      <c r="CWQ102" s="1567"/>
      <c r="CWR102" s="1567"/>
      <c r="CWS102" s="1567"/>
      <c r="CWT102" s="1567"/>
      <c r="CWU102" s="1567"/>
      <c r="CWV102" s="1567"/>
      <c r="CWW102" s="1567"/>
      <c r="CWX102" s="1567"/>
      <c r="CWY102" s="1567"/>
      <c r="CWZ102" s="1567"/>
      <c r="CXA102" s="1567"/>
      <c r="CXB102" s="1567"/>
      <c r="CXC102" s="1567"/>
      <c r="CXD102" s="1567"/>
      <c r="CXE102" s="1567"/>
      <c r="CXF102" s="1567"/>
      <c r="CXG102" s="1567"/>
      <c r="CXH102" s="1567"/>
      <c r="CXI102" s="1567"/>
      <c r="CXJ102" s="1567"/>
      <c r="CXK102" s="1567"/>
      <c r="CXL102" s="1567"/>
      <c r="CXM102" s="1567"/>
      <c r="CXN102" s="1567"/>
      <c r="CXO102" s="1567"/>
      <c r="CXP102" s="1567"/>
      <c r="CXQ102" s="1567"/>
      <c r="CXR102" s="1567"/>
      <c r="CXS102" s="1567"/>
      <c r="CXT102" s="1567"/>
      <c r="CXU102" s="1567"/>
      <c r="CXV102" s="1567"/>
      <c r="CXW102" s="1567"/>
      <c r="CXX102" s="1567"/>
      <c r="CXY102" s="1567"/>
      <c r="CXZ102" s="1567"/>
      <c r="CYA102" s="1567"/>
      <c r="CYB102" s="1567"/>
      <c r="CYC102" s="1567"/>
      <c r="CYD102" s="1567"/>
      <c r="CYE102" s="1567"/>
      <c r="CYF102" s="1567"/>
      <c r="CYG102" s="1567"/>
      <c r="CYH102" s="1567"/>
      <c r="CYI102" s="1567"/>
      <c r="CYJ102" s="1567"/>
      <c r="CYK102" s="1567"/>
      <c r="CYL102" s="1567"/>
      <c r="CYM102" s="1567"/>
      <c r="CYN102" s="1567"/>
      <c r="CYO102" s="1567"/>
      <c r="CYP102" s="1567"/>
      <c r="CYQ102" s="1567"/>
      <c r="CYR102" s="1567"/>
      <c r="CYS102" s="1567"/>
      <c r="CYT102" s="1567"/>
      <c r="CYU102" s="1567"/>
      <c r="CYV102" s="1567"/>
      <c r="CYW102" s="1567"/>
      <c r="CYX102" s="1567"/>
      <c r="CYY102" s="1567"/>
      <c r="CYZ102" s="1567"/>
      <c r="CZA102" s="1567"/>
      <c r="CZB102" s="1567"/>
      <c r="CZC102" s="1567"/>
      <c r="CZD102" s="1567"/>
      <c r="CZE102" s="1567"/>
      <c r="CZF102" s="1567"/>
      <c r="CZG102" s="1567"/>
      <c r="CZH102" s="1567"/>
      <c r="CZI102" s="1567"/>
      <c r="CZJ102" s="1567"/>
      <c r="CZK102" s="1567"/>
      <c r="CZL102" s="1567"/>
      <c r="CZM102" s="1567"/>
      <c r="CZN102" s="1567"/>
      <c r="CZO102" s="1567"/>
      <c r="CZP102" s="1567"/>
      <c r="CZQ102" s="1567"/>
      <c r="CZR102" s="1567"/>
      <c r="CZS102" s="1567"/>
      <c r="CZT102" s="1567"/>
      <c r="CZU102" s="1567"/>
      <c r="CZV102" s="1567"/>
      <c r="CZW102" s="1567"/>
      <c r="CZX102" s="1567"/>
      <c r="CZY102" s="1567"/>
      <c r="CZZ102" s="1567"/>
      <c r="DAA102" s="1567"/>
      <c r="DAB102" s="1567"/>
      <c r="DAC102" s="1567"/>
      <c r="DAD102" s="1567"/>
      <c r="DAE102" s="1567"/>
      <c r="DAF102" s="1567"/>
      <c r="DAG102" s="1567"/>
      <c r="DAH102" s="1567"/>
      <c r="DAI102" s="1567"/>
      <c r="DAJ102" s="1567"/>
      <c r="DAK102" s="1567"/>
      <c r="DAL102" s="1567"/>
      <c r="DAM102" s="1567"/>
      <c r="DAN102" s="1567"/>
      <c r="DAO102" s="1567"/>
      <c r="DAP102" s="1567"/>
      <c r="DAQ102" s="1567"/>
      <c r="DAR102" s="1567"/>
      <c r="DAS102" s="1567"/>
      <c r="DAT102" s="1567"/>
      <c r="DAU102" s="1567"/>
      <c r="DAV102" s="1567"/>
      <c r="DAW102" s="1567"/>
      <c r="DAX102" s="1567"/>
      <c r="DAY102" s="1567"/>
      <c r="DAZ102" s="1567"/>
      <c r="DBA102" s="1567"/>
      <c r="DBB102" s="1567"/>
      <c r="DBC102" s="1567"/>
      <c r="DBD102" s="1567"/>
      <c r="DBE102" s="1567"/>
      <c r="DBF102" s="1567"/>
      <c r="DBG102" s="1567"/>
      <c r="DBH102" s="1567"/>
      <c r="DBI102" s="1567"/>
      <c r="DBJ102" s="1567"/>
      <c r="DBK102" s="1567"/>
      <c r="DBL102" s="1567"/>
      <c r="DBM102" s="1567"/>
      <c r="DBN102" s="1567"/>
      <c r="DBO102" s="1567"/>
      <c r="DBP102" s="1567"/>
      <c r="DBQ102" s="1567"/>
      <c r="DBR102" s="1567"/>
      <c r="DBS102" s="1567"/>
      <c r="DBT102" s="1567"/>
      <c r="DBU102" s="1567"/>
      <c r="DBV102" s="1567"/>
      <c r="DBW102" s="1567"/>
      <c r="DBX102" s="1567"/>
      <c r="DBY102" s="1567"/>
      <c r="DBZ102" s="1567"/>
      <c r="DCA102" s="1567"/>
      <c r="DCB102" s="1567"/>
      <c r="DCC102" s="1567"/>
      <c r="DCD102" s="1567"/>
      <c r="DCE102" s="1567"/>
      <c r="DCF102" s="1567"/>
      <c r="DCG102" s="1567"/>
      <c r="DCH102" s="1567"/>
      <c r="DCI102" s="1567"/>
      <c r="DCJ102" s="1567"/>
      <c r="DCK102" s="1567"/>
      <c r="DCL102" s="1567"/>
      <c r="DCM102" s="1567"/>
      <c r="DCN102" s="1567"/>
      <c r="DCO102" s="1567"/>
      <c r="DCP102" s="1567"/>
      <c r="DCQ102" s="1567"/>
      <c r="DCR102" s="1567"/>
      <c r="DCS102" s="1567"/>
      <c r="DCT102" s="1567"/>
      <c r="DCU102" s="1567"/>
      <c r="DCV102" s="1567"/>
      <c r="DCW102" s="1567"/>
      <c r="DCX102" s="1567"/>
      <c r="DCY102" s="1567"/>
      <c r="DCZ102" s="1567"/>
      <c r="DDA102" s="1567"/>
      <c r="DDB102" s="1567"/>
      <c r="DDC102" s="1567"/>
      <c r="DDD102" s="1567"/>
      <c r="DDE102" s="1567"/>
      <c r="DDF102" s="1567"/>
      <c r="DDG102" s="1567"/>
      <c r="DDH102" s="1567"/>
      <c r="DDI102" s="1567"/>
      <c r="DDJ102" s="1567"/>
      <c r="DDK102" s="1567"/>
      <c r="DDL102" s="1567"/>
      <c r="DDM102" s="1567"/>
      <c r="DDN102" s="1567"/>
      <c r="DDO102" s="1567"/>
      <c r="DDP102" s="1567"/>
      <c r="DDQ102" s="1567"/>
      <c r="DDR102" s="1567"/>
      <c r="DDS102" s="1567"/>
      <c r="DDT102" s="1567"/>
      <c r="DDU102" s="1567"/>
      <c r="DDV102" s="1567"/>
      <c r="DDW102" s="1567"/>
      <c r="DDX102" s="1567"/>
      <c r="DDY102" s="1567"/>
      <c r="DDZ102" s="1567"/>
      <c r="DEA102" s="1567"/>
      <c r="DEB102" s="1567"/>
      <c r="DEC102" s="1567"/>
      <c r="DED102" s="1567"/>
      <c r="DEE102" s="1567"/>
      <c r="DEF102" s="1567"/>
      <c r="DEG102" s="1567"/>
      <c r="DEH102" s="1567"/>
      <c r="DEI102" s="1567"/>
      <c r="DEJ102" s="1567"/>
      <c r="DEK102" s="1567"/>
      <c r="DEL102" s="1567"/>
      <c r="DEM102" s="1567"/>
      <c r="DEN102" s="1567"/>
      <c r="DEO102" s="1567"/>
      <c r="DEP102" s="1567"/>
      <c r="DEQ102" s="1567"/>
      <c r="DER102" s="1567"/>
      <c r="DES102" s="1567"/>
      <c r="DET102" s="1567"/>
      <c r="DEU102" s="1567"/>
      <c r="DEV102" s="1567"/>
      <c r="DEW102" s="1567"/>
      <c r="DEX102" s="1567"/>
      <c r="DEY102" s="1567"/>
      <c r="DEZ102" s="1567"/>
      <c r="DFA102" s="1567"/>
      <c r="DFB102" s="1567"/>
      <c r="DFC102" s="1567"/>
      <c r="DFD102" s="1567"/>
      <c r="DFE102" s="1567"/>
      <c r="DFF102" s="1567"/>
      <c r="DFG102" s="1567"/>
      <c r="DFH102" s="1567"/>
      <c r="DFI102" s="1567"/>
      <c r="DFJ102" s="1567"/>
      <c r="DFK102" s="1567"/>
      <c r="DFL102" s="1567"/>
      <c r="DFM102" s="1567"/>
      <c r="DFN102" s="1567"/>
      <c r="DFO102" s="1567"/>
      <c r="DFP102" s="1567"/>
      <c r="DFQ102" s="1567"/>
      <c r="DFR102" s="1567"/>
      <c r="DFS102" s="1567"/>
      <c r="DFT102" s="1567"/>
      <c r="DFU102" s="1567"/>
      <c r="DFV102" s="1567"/>
      <c r="DFW102" s="1567"/>
      <c r="DFX102" s="1567"/>
      <c r="DFY102" s="1567"/>
      <c r="DFZ102" s="1567"/>
      <c r="DGA102" s="1567"/>
      <c r="DGB102" s="1567"/>
      <c r="DGC102" s="1567"/>
      <c r="DGD102" s="1567"/>
      <c r="DGE102" s="1567"/>
      <c r="DGF102" s="1567"/>
      <c r="DGG102" s="1567"/>
      <c r="DGH102" s="1567"/>
      <c r="DGI102" s="1567"/>
      <c r="DGJ102" s="1567"/>
      <c r="DGK102" s="1567"/>
      <c r="DGL102" s="1567"/>
      <c r="DGM102" s="1567"/>
      <c r="DGN102" s="1567"/>
      <c r="DGO102" s="1567"/>
      <c r="DGP102" s="1567"/>
      <c r="DGQ102" s="1567"/>
      <c r="DGR102" s="1567"/>
      <c r="DGS102" s="1567"/>
      <c r="DGT102" s="1567"/>
      <c r="DGU102" s="1567"/>
      <c r="DGV102" s="1567"/>
      <c r="DGW102" s="1567"/>
      <c r="DGX102" s="1567"/>
      <c r="DGY102" s="1567"/>
      <c r="DGZ102" s="1567"/>
      <c r="DHA102" s="1567"/>
      <c r="DHB102" s="1567"/>
      <c r="DHC102" s="1567"/>
      <c r="DHD102" s="1567"/>
      <c r="DHE102" s="1567"/>
      <c r="DHF102" s="1567"/>
      <c r="DHG102" s="1567"/>
      <c r="DHH102" s="1567"/>
      <c r="DHI102" s="1567"/>
      <c r="DHJ102" s="1567"/>
      <c r="DHK102" s="1567"/>
      <c r="DHL102" s="1567"/>
      <c r="DHM102" s="1567"/>
      <c r="DHN102" s="1567"/>
      <c r="DHO102" s="1567"/>
      <c r="DHP102" s="1567"/>
      <c r="DHQ102" s="1567"/>
      <c r="DHR102" s="1567"/>
      <c r="DHS102" s="1567"/>
      <c r="DHT102" s="1567"/>
      <c r="DHU102" s="1567"/>
      <c r="DHV102" s="1567"/>
      <c r="DHW102" s="1567"/>
      <c r="DHX102" s="1567"/>
      <c r="DHY102" s="1567"/>
      <c r="DHZ102" s="1567"/>
      <c r="DIA102" s="1567"/>
      <c r="DIB102" s="1567"/>
      <c r="DIC102" s="1567"/>
      <c r="DID102" s="1567"/>
      <c r="DIE102" s="1567"/>
      <c r="DIF102" s="1567"/>
      <c r="DIG102" s="1567"/>
      <c r="DIH102" s="1567"/>
      <c r="DII102" s="1567"/>
      <c r="DIJ102" s="1567"/>
      <c r="DIK102" s="1567"/>
      <c r="DIL102" s="1567"/>
      <c r="DIM102" s="1567"/>
      <c r="DIN102" s="1567"/>
      <c r="DIO102" s="1567"/>
      <c r="DIP102" s="1567"/>
      <c r="DIQ102" s="1567"/>
      <c r="DIR102" s="1567"/>
      <c r="DIS102" s="1567"/>
      <c r="DIT102" s="1567"/>
      <c r="DIU102" s="1567"/>
      <c r="DIV102" s="1567"/>
      <c r="DIW102" s="1567"/>
      <c r="DIX102" s="1567"/>
      <c r="DIY102" s="1567"/>
      <c r="DIZ102" s="1567"/>
      <c r="DJA102" s="1567"/>
      <c r="DJB102" s="1567"/>
      <c r="DJC102" s="1567"/>
      <c r="DJD102" s="1567"/>
      <c r="DJE102" s="1567"/>
      <c r="DJF102" s="1567"/>
      <c r="DJG102" s="1567"/>
      <c r="DJH102" s="1567"/>
      <c r="DJI102" s="1567"/>
      <c r="DJJ102" s="1567"/>
      <c r="DJK102" s="1567"/>
      <c r="DJL102" s="1567"/>
      <c r="DJM102" s="1567"/>
      <c r="DJN102" s="1567"/>
      <c r="DJO102" s="1567"/>
      <c r="DJP102" s="1567"/>
      <c r="DJQ102" s="1567"/>
      <c r="DJR102" s="1567"/>
      <c r="DJS102" s="1567"/>
      <c r="DJT102" s="1567"/>
      <c r="DJU102" s="1567"/>
      <c r="DJV102" s="1567"/>
      <c r="DJW102" s="1567"/>
      <c r="DJX102" s="1567"/>
      <c r="DJY102" s="1567"/>
      <c r="DJZ102" s="1567"/>
      <c r="DKA102" s="1567"/>
      <c r="DKB102" s="1567"/>
      <c r="DKC102" s="1567"/>
      <c r="DKD102" s="1567"/>
      <c r="DKE102" s="1567"/>
      <c r="DKF102" s="1567"/>
      <c r="DKG102" s="1567"/>
      <c r="DKH102" s="1567"/>
      <c r="DKI102" s="1567"/>
      <c r="DKJ102" s="1567"/>
      <c r="DKK102" s="1567"/>
      <c r="DKL102" s="1567"/>
      <c r="DKM102" s="1567"/>
      <c r="DKN102" s="1567"/>
      <c r="DKO102" s="1567"/>
      <c r="DKP102" s="1567"/>
      <c r="DKQ102" s="1567"/>
      <c r="DKR102" s="1567"/>
      <c r="DKS102" s="1567"/>
      <c r="DKT102" s="1567"/>
      <c r="DKU102" s="1567"/>
      <c r="DKV102" s="1567"/>
      <c r="DKW102" s="1567"/>
      <c r="DKX102" s="1567"/>
      <c r="DKY102" s="1567"/>
      <c r="DKZ102" s="1567"/>
      <c r="DLA102" s="1567"/>
      <c r="DLB102" s="1567"/>
      <c r="DLC102" s="1567"/>
      <c r="DLD102" s="1567"/>
      <c r="DLE102" s="1567"/>
      <c r="DLF102" s="1567"/>
      <c r="DLG102" s="1567"/>
      <c r="DLH102" s="1567"/>
      <c r="DLI102" s="1567"/>
      <c r="DLJ102" s="1567"/>
      <c r="DLK102" s="1567"/>
      <c r="DLL102" s="1567"/>
      <c r="DLM102" s="1567"/>
      <c r="DLN102" s="1567"/>
      <c r="DLO102" s="1567"/>
      <c r="DLP102" s="1567"/>
      <c r="DLQ102" s="1567"/>
      <c r="DLR102" s="1567"/>
      <c r="DLS102" s="1567"/>
      <c r="DLT102" s="1567"/>
      <c r="DLU102" s="1567"/>
      <c r="DLV102" s="1567"/>
      <c r="DLW102" s="1567"/>
      <c r="DLX102" s="1567"/>
      <c r="DLY102" s="1567"/>
      <c r="DLZ102" s="1567"/>
      <c r="DMA102" s="1567"/>
      <c r="DMB102" s="1567"/>
      <c r="DMC102" s="1567"/>
      <c r="DMD102" s="1567"/>
      <c r="DME102" s="1567"/>
      <c r="DMF102" s="1567"/>
      <c r="DMG102" s="1567"/>
      <c r="DMH102" s="1567"/>
      <c r="DMI102" s="1567"/>
      <c r="DMJ102" s="1567"/>
      <c r="DMK102" s="1567"/>
      <c r="DML102" s="1567"/>
      <c r="DMM102" s="1567"/>
      <c r="DMN102" s="1567"/>
      <c r="DMO102" s="1567"/>
      <c r="DMP102" s="1567"/>
      <c r="DMQ102" s="1567"/>
      <c r="DMR102" s="1567"/>
      <c r="DMS102" s="1567"/>
      <c r="DMT102" s="1567"/>
      <c r="DMU102" s="1567"/>
      <c r="DMV102" s="1567"/>
      <c r="DMW102" s="1567"/>
      <c r="DMX102" s="1567"/>
      <c r="DMY102" s="1567"/>
      <c r="DMZ102" s="1567"/>
      <c r="DNA102" s="1567"/>
      <c r="DNB102" s="1567"/>
      <c r="DNC102" s="1567"/>
      <c r="DND102" s="1567"/>
      <c r="DNE102" s="1567"/>
      <c r="DNF102" s="1567"/>
      <c r="DNG102" s="1567"/>
      <c r="DNH102" s="1567"/>
      <c r="DNI102" s="1567"/>
      <c r="DNJ102" s="1567"/>
      <c r="DNK102" s="1567"/>
      <c r="DNL102" s="1567"/>
      <c r="DNM102" s="1567"/>
      <c r="DNN102" s="1567"/>
      <c r="DNO102" s="1567"/>
      <c r="DNP102" s="1567"/>
      <c r="DNQ102" s="1567"/>
      <c r="DNR102" s="1567"/>
      <c r="DNS102" s="1567"/>
      <c r="DNT102" s="1567"/>
      <c r="DNU102" s="1567"/>
      <c r="DNV102" s="1567"/>
      <c r="DNW102" s="1567"/>
      <c r="DNX102" s="1567"/>
      <c r="DNY102" s="1567"/>
      <c r="DNZ102" s="1567"/>
      <c r="DOA102" s="1567"/>
      <c r="DOB102" s="1567"/>
      <c r="DOC102" s="1567"/>
      <c r="DOD102" s="1567"/>
      <c r="DOE102" s="1567"/>
      <c r="DOF102" s="1567"/>
      <c r="DOG102" s="1567"/>
      <c r="DOH102" s="1567"/>
      <c r="DOI102" s="1567"/>
      <c r="DOJ102" s="1567"/>
      <c r="DOK102" s="1567"/>
      <c r="DOL102" s="1567"/>
      <c r="DOM102" s="1567"/>
      <c r="DON102" s="1567"/>
      <c r="DOO102" s="1567"/>
      <c r="DOP102" s="1567"/>
      <c r="DOQ102" s="1567"/>
      <c r="DOR102" s="1567"/>
      <c r="DOS102" s="1567"/>
      <c r="DOT102" s="1567"/>
      <c r="DOU102" s="1567"/>
      <c r="DOV102" s="1567"/>
      <c r="DOW102" s="1567"/>
      <c r="DOX102" s="1567"/>
      <c r="DOY102" s="1567"/>
      <c r="DOZ102" s="1567"/>
      <c r="DPA102" s="1567"/>
      <c r="DPB102" s="1567"/>
      <c r="DPC102" s="1567"/>
      <c r="DPD102" s="1567"/>
      <c r="DPE102" s="1567"/>
      <c r="DPF102" s="1567"/>
      <c r="DPG102" s="1567"/>
      <c r="DPH102" s="1567"/>
      <c r="DPI102" s="1567"/>
      <c r="DPJ102" s="1567"/>
      <c r="DPK102" s="1567"/>
      <c r="DPL102" s="1567"/>
      <c r="DPM102" s="1567"/>
      <c r="DPN102" s="1567"/>
      <c r="DPO102" s="1567"/>
      <c r="DPP102" s="1567"/>
      <c r="DPQ102" s="1567"/>
      <c r="DPR102" s="1567"/>
      <c r="DPS102" s="1567"/>
      <c r="DPT102" s="1567"/>
      <c r="DPU102" s="1567"/>
      <c r="DPV102" s="1567"/>
      <c r="DPW102" s="1567"/>
      <c r="DPX102" s="1567"/>
      <c r="DPY102" s="1567"/>
      <c r="DPZ102" s="1567"/>
      <c r="DQA102" s="1567"/>
      <c r="DQB102" s="1567"/>
      <c r="DQC102" s="1567"/>
      <c r="DQD102" s="1567"/>
      <c r="DQE102" s="1567"/>
      <c r="DQF102" s="1567"/>
      <c r="DQG102" s="1567"/>
      <c r="DQH102" s="1567"/>
      <c r="DQI102" s="1567"/>
      <c r="DQJ102" s="1567"/>
      <c r="DQK102" s="1567"/>
      <c r="DQL102" s="1567"/>
      <c r="DQM102" s="1567"/>
      <c r="DQN102" s="1567"/>
      <c r="DQO102" s="1567"/>
      <c r="DQP102" s="1567"/>
      <c r="DQQ102" s="1567"/>
      <c r="DQR102" s="1567"/>
      <c r="DQS102" s="1567"/>
      <c r="DQT102" s="1567"/>
      <c r="DQU102" s="1567"/>
      <c r="DQV102" s="1567"/>
      <c r="DQW102" s="1567"/>
      <c r="DQX102" s="1567"/>
      <c r="DQY102" s="1567"/>
      <c r="DQZ102" s="1567"/>
      <c r="DRA102" s="1567"/>
      <c r="DRB102" s="1567"/>
      <c r="DRC102" s="1567"/>
      <c r="DRD102" s="1567"/>
      <c r="DRE102" s="1567"/>
      <c r="DRF102" s="1567"/>
      <c r="DRG102" s="1567"/>
      <c r="DRH102" s="1567"/>
      <c r="DRI102" s="1567"/>
      <c r="DRJ102" s="1567"/>
      <c r="DRK102" s="1567"/>
      <c r="DRL102" s="1567"/>
      <c r="DRM102" s="1567"/>
      <c r="DRN102" s="1567"/>
      <c r="DRO102" s="1567"/>
      <c r="DRP102" s="1567"/>
      <c r="DRQ102" s="1567"/>
      <c r="DRR102" s="1567"/>
      <c r="DRS102" s="1567"/>
      <c r="DRT102" s="1567"/>
      <c r="DRU102" s="1567"/>
      <c r="DRV102" s="1567"/>
      <c r="DRW102" s="1567"/>
      <c r="DRX102" s="1567"/>
      <c r="DRY102" s="1567"/>
      <c r="DRZ102" s="1567"/>
      <c r="DSA102" s="1567"/>
      <c r="DSB102" s="1567"/>
      <c r="DSC102" s="1567"/>
      <c r="DSD102" s="1567"/>
      <c r="DSE102" s="1567"/>
      <c r="DSF102" s="1567"/>
      <c r="DSG102" s="1567"/>
      <c r="DSH102" s="1567"/>
      <c r="DSI102" s="1567"/>
      <c r="DSJ102" s="1567"/>
      <c r="DSK102" s="1567"/>
      <c r="DSL102" s="1567"/>
      <c r="DSM102" s="1567"/>
      <c r="DSN102" s="1567"/>
      <c r="DSO102" s="1567"/>
      <c r="DSP102" s="1567"/>
      <c r="DSQ102" s="1567"/>
      <c r="DSR102" s="1567"/>
      <c r="DSS102" s="1567"/>
      <c r="DST102" s="1567"/>
      <c r="DSU102" s="1567"/>
      <c r="DSV102" s="1567"/>
      <c r="DSW102" s="1567"/>
      <c r="DSX102" s="1567"/>
      <c r="DSY102" s="1567"/>
      <c r="DSZ102" s="1567"/>
      <c r="DTA102" s="1567"/>
      <c r="DTB102" s="1567"/>
      <c r="DTC102" s="1567"/>
      <c r="DTD102" s="1567"/>
      <c r="DTE102" s="1567"/>
      <c r="DTF102" s="1567"/>
      <c r="DTG102" s="1567"/>
      <c r="DTH102" s="1567"/>
      <c r="DTI102" s="1567"/>
      <c r="DTJ102" s="1567"/>
      <c r="DTK102" s="1567"/>
      <c r="DTL102" s="1567"/>
      <c r="DTM102" s="1567"/>
      <c r="DTN102" s="1567"/>
      <c r="DTO102" s="1567"/>
      <c r="DTP102" s="1567"/>
      <c r="DTQ102" s="1567"/>
      <c r="DTR102" s="1567"/>
      <c r="DTS102" s="1567"/>
      <c r="DTT102" s="1567"/>
      <c r="DTU102" s="1567"/>
      <c r="DTV102" s="1567"/>
      <c r="DTW102" s="1567"/>
      <c r="DTX102" s="1567"/>
      <c r="DTY102" s="1567"/>
      <c r="DTZ102" s="1567"/>
      <c r="DUA102" s="1567"/>
      <c r="DUB102" s="1567"/>
      <c r="DUC102" s="1567"/>
      <c r="DUD102" s="1567"/>
      <c r="DUE102" s="1567"/>
      <c r="DUF102" s="1567"/>
      <c r="DUG102" s="1567"/>
      <c r="DUH102" s="1567"/>
      <c r="DUI102" s="1567"/>
      <c r="DUJ102" s="1567"/>
      <c r="DUK102" s="1567"/>
      <c r="DUL102" s="1567"/>
      <c r="DUM102" s="1567"/>
      <c r="DUN102" s="1567"/>
      <c r="DUO102" s="1567"/>
      <c r="DUP102" s="1567"/>
      <c r="DUQ102" s="1567"/>
      <c r="DUR102" s="1567"/>
      <c r="DUS102" s="1567"/>
      <c r="DUT102" s="1567"/>
      <c r="DUU102" s="1567"/>
      <c r="DUV102" s="1567"/>
      <c r="DUW102" s="1567"/>
      <c r="DUX102" s="1567"/>
      <c r="DUY102" s="1567"/>
      <c r="DUZ102" s="1567"/>
      <c r="DVA102" s="1567"/>
      <c r="DVB102" s="1567"/>
      <c r="DVC102" s="1567"/>
      <c r="DVD102" s="1567"/>
      <c r="DVE102" s="1567"/>
      <c r="DVF102" s="1567"/>
      <c r="DVG102" s="1567"/>
      <c r="DVH102" s="1567"/>
      <c r="DVI102" s="1567"/>
      <c r="DVJ102" s="1567"/>
      <c r="DVK102" s="1567"/>
      <c r="DVL102" s="1567"/>
      <c r="DVM102" s="1567"/>
      <c r="DVN102" s="1567"/>
      <c r="DVO102" s="1567"/>
      <c r="DVP102" s="1567"/>
      <c r="DVQ102" s="1567"/>
      <c r="DVR102" s="1567"/>
      <c r="DVS102" s="1567"/>
      <c r="DVT102" s="1567"/>
      <c r="DVU102" s="1567"/>
      <c r="DVV102" s="1567"/>
      <c r="DVW102" s="1567"/>
      <c r="DVX102" s="1567"/>
      <c r="DVY102" s="1567"/>
      <c r="DVZ102" s="1567"/>
      <c r="DWA102" s="1567"/>
      <c r="DWB102" s="1567"/>
      <c r="DWC102" s="1567"/>
      <c r="DWD102" s="1567"/>
      <c r="DWE102" s="1567"/>
      <c r="DWF102" s="1567"/>
      <c r="DWG102" s="1567"/>
      <c r="DWH102" s="1567"/>
      <c r="DWI102" s="1567"/>
      <c r="DWJ102" s="1567"/>
      <c r="DWK102" s="1567"/>
      <c r="DWL102" s="1567"/>
      <c r="DWM102" s="1567"/>
      <c r="DWN102" s="1567"/>
      <c r="DWO102" s="1567"/>
      <c r="DWP102" s="1567"/>
      <c r="DWQ102" s="1567"/>
      <c r="DWR102" s="1567"/>
      <c r="DWS102" s="1567"/>
      <c r="DWT102" s="1567"/>
      <c r="DWU102" s="1567"/>
      <c r="DWV102" s="1567"/>
      <c r="DWW102" s="1567"/>
      <c r="DWX102" s="1567"/>
      <c r="DWY102" s="1567"/>
      <c r="DWZ102" s="1567"/>
      <c r="DXA102" s="1567"/>
      <c r="DXB102" s="1567"/>
      <c r="DXC102" s="1567"/>
      <c r="DXD102" s="1567"/>
      <c r="DXE102" s="1567"/>
      <c r="DXF102" s="1567"/>
      <c r="DXG102" s="1567"/>
      <c r="DXH102" s="1567"/>
      <c r="DXI102" s="1567"/>
      <c r="DXJ102" s="1567"/>
      <c r="DXK102" s="1567"/>
      <c r="DXL102" s="1567"/>
      <c r="DXM102" s="1567"/>
      <c r="DXN102" s="1567"/>
      <c r="DXO102" s="1567"/>
      <c r="DXP102" s="1567"/>
      <c r="DXQ102" s="1567"/>
      <c r="DXR102" s="1567"/>
      <c r="DXS102" s="1567"/>
      <c r="DXT102" s="1567"/>
      <c r="DXU102" s="1567"/>
      <c r="DXV102" s="1567"/>
      <c r="DXW102" s="1567"/>
      <c r="DXX102" s="1567"/>
      <c r="DXY102" s="1567"/>
      <c r="DXZ102" s="1567"/>
      <c r="DYA102" s="1567"/>
      <c r="DYB102" s="1567"/>
      <c r="DYC102" s="1567"/>
      <c r="DYD102" s="1567"/>
      <c r="DYE102" s="1567"/>
      <c r="DYF102" s="1567"/>
      <c r="DYG102" s="1567"/>
      <c r="DYH102" s="1567"/>
      <c r="DYI102" s="1567"/>
      <c r="DYJ102" s="1567"/>
      <c r="DYK102" s="1567"/>
      <c r="DYL102" s="1567"/>
      <c r="DYM102" s="1567"/>
      <c r="DYN102" s="1567"/>
      <c r="DYO102" s="1567"/>
      <c r="DYP102" s="1567"/>
      <c r="DYQ102" s="1567"/>
      <c r="DYR102" s="1567"/>
      <c r="DYS102" s="1567"/>
      <c r="DYT102" s="1567"/>
      <c r="DYU102" s="1567"/>
      <c r="DYV102" s="1567"/>
      <c r="DYW102" s="1567"/>
      <c r="DYX102" s="1567"/>
      <c r="DYY102" s="1567"/>
      <c r="DYZ102" s="1567"/>
      <c r="DZA102" s="1567"/>
      <c r="DZB102" s="1567"/>
      <c r="DZC102" s="1567"/>
      <c r="DZD102" s="1567"/>
      <c r="DZE102" s="1567"/>
      <c r="DZF102" s="1567"/>
      <c r="DZG102" s="1567"/>
      <c r="DZH102" s="1567"/>
      <c r="DZI102" s="1567"/>
      <c r="DZJ102" s="1567"/>
      <c r="DZK102" s="1567"/>
      <c r="DZL102" s="1567"/>
      <c r="DZM102" s="1567"/>
      <c r="DZN102" s="1567"/>
      <c r="DZO102" s="1567"/>
      <c r="DZP102" s="1567"/>
      <c r="DZQ102" s="1567"/>
      <c r="DZR102" s="1567"/>
      <c r="DZS102" s="1567"/>
      <c r="DZT102" s="1567"/>
      <c r="DZU102" s="1567"/>
      <c r="DZV102" s="1567"/>
      <c r="DZW102" s="1567"/>
      <c r="DZX102" s="1567"/>
      <c r="DZY102" s="1567"/>
      <c r="DZZ102" s="1567"/>
      <c r="EAA102" s="1567"/>
      <c r="EAB102" s="1567"/>
      <c r="EAC102" s="1567"/>
      <c r="EAD102" s="1567"/>
      <c r="EAE102" s="1567"/>
      <c r="EAF102" s="1567"/>
      <c r="EAG102" s="1567"/>
      <c r="EAH102" s="1567"/>
      <c r="EAI102" s="1567"/>
      <c r="EAJ102" s="1567"/>
      <c r="EAK102" s="1567"/>
      <c r="EAL102" s="1567"/>
      <c r="EAM102" s="1567"/>
      <c r="EAN102" s="1567"/>
      <c r="EAO102" s="1567"/>
      <c r="EAP102" s="1567"/>
      <c r="EAQ102" s="1567"/>
      <c r="EAR102" s="1567"/>
      <c r="EAS102" s="1567"/>
      <c r="EAT102" s="1567"/>
      <c r="EAU102" s="1567"/>
      <c r="EAV102" s="1567"/>
      <c r="EAW102" s="1567"/>
      <c r="EAX102" s="1567"/>
      <c r="EAY102" s="1567"/>
      <c r="EAZ102" s="1567"/>
      <c r="EBA102" s="1567"/>
      <c r="EBB102" s="1567"/>
      <c r="EBC102" s="1567"/>
      <c r="EBD102" s="1567"/>
      <c r="EBE102" s="1567"/>
      <c r="EBF102" s="1567"/>
      <c r="EBG102" s="1567"/>
      <c r="EBH102" s="1567"/>
      <c r="EBI102" s="1567"/>
      <c r="EBJ102" s="1567"/>
      <c r="EBK102" s="1567"/>
      <c r="EBL102" s="1567"/>
      <c r="EBM102" s="1567"/>
      <c r="EBN102" s="1567"/>
      <c r="EBO102" s="1567"/>
      <c r="EBP102" s="1567"/>
      <c r="EBQ102" s="1567"/>
      <c r="EBR102" s="1567"/>
      <c r="EBS102" s="1567"/>
      <c r="EBT102" s="1567"/>
      <c r="EBU102" s="1567"/>
      <c r="EBV102" s="1567"/>
      <c r="EBW102" s="1567"/>
      <c r="EBX102" s="1567"/>
      <c r="EBY102" s="1567"/>
      <c r="EBZ102" s="1567"/>
      <c r="ECA102" s="1567"/>
      <c r="ECB102" s="1567"/>
      <c r="ECC102" s="1567"/>
      <c r="ECD102" s="1567"/>
      <c r="ECE102" s="1567"/>
      <c r="ECF102" s="1567"/>
      <c r="ECG102" s="1567"/>
      <c r="ECH102" s="1567"/>
      <c r="ECI102" s="1567"/>
      <c r="ECJ102" s="1567"/>
      <c r="ECK102" s="1567"/>
      <c r="ECL102" s="1567"/>
      <c r="ECM102" s="1567"/>
      <c r="ECN102" s="1567"/>
      <c r="ECO102" s="1567"/>
      <c r="ECP102" s="1567"/>
      <c r="ECQ102" s="1567"/>
      <c r="ECR102" s="1567"/>
      <c r="ECS102" s="1567"/>
      <c r="ECT102" s="1567"/>
      <c r="ECU102" s="1567"/>
      <c r="ECV102" s="1567"/>
      <c r="ECW102" s="1567"/>
      <c r="ECX102" s="1567"/>
      <c r="ECY102" s="1567"/>
      <c r="ECZ102" s="1567"/>
      <c r="EDA102" s="1567"/>
      <c r="EDB102" s="1567"/>
      <c r="EDC102" s="1567"/>
      <c r="EDD102" s="1567"/>
      <c r="EDE102" s="1567"/>
      <c r="EDF102" s="1567"/>
      <c r="EDG102" s="1567"/>
      <c r="EDH102" s="1567"/>
      <c r="EDI102" s="1567"/>
      <c r="EDJ102" s="1567"/>
      <c r="EDK102" s="1567"/>
      <c r="EDL102" s="1567"/>
      <c r="EDM102" s="1567"/>
      <c r="EDN102" s="1567"/>
      <c r="EDO102" s="1567"/>
      <c r="EDP102" s="1567"/>
      <c r="EDQ102" s="1567"/>
      <c r="EDR102" s="1567"/>
      <c r="EDS102" s="1567"/>
      <c r="EDT102" s="1567"/>
      <c r="EDU102" s="1567"/>
      <c r="EDV102" s="1567"/>
      <c r="EDW102" s="1567"/>
      <c r="EDX102" s="1567"/>
      <c r="EDY102" s="1567"/>
      <c r="EDZ102" s="1567"/>
      <c r="EEA102" s="1567"/>
      <c r="EEB102" s="1567"/>
      <c r="EEC102" s="1567"/>
      <c r="EED102" s="1567"/>
      <c r="EEE102" s="1567"/>
      <c r="EEF102" s="1567"/>
      <c r="EEG102" s="1567"/>
      <c r="EEH102" s="1567"/>
      <c r="EEI102" s="1567"/>
      <c r="EEJ102" s="1567"/>
      <c r="EEK102" s="1567"/>
      <c r="EEL102" s="1567"/>
      <c r="EEM102" s="1567"/>
      <c r="EEN102" s="1567"/>
      <c r="EEO102" s="1567"/>
      <c r="EEP102" s="1567"/>
      <c r="EEQ102" s="1567"/>
      <c r="EER102" s="1567"/>
      <c r="EES102" s="1567"/>
      <c r="EET102" s="1567"/>
      <c r="EEU102" s="1567"/>
      <c r="EEV102" s="1567"/>
      <c r="EEW102" s="1567"/>
      <c r="EEX102" s="1567"/>
      <c r="EEY102" s="1567"/>
      <c r="EEZ102" s="1567"/>
      <c r="EFA102" s="1567"/>
      <c r="EFB102" s="1567"/>
      <c r="EFC102" s="1567"/>
      <c r="EFD102" s="1567"/>
      <c r="EFE102" s="1567"/>
      <c r="EFF102" s="1567"/>
      <c r="EFG102" s="1567"/>
      <c r="EFH102" s="1567"/>
      <c r="EFI102" s="1567"/>
      <c r="EFJ102" s="1567"/>
      <c r="EFK102" s="1567"/>
      <c r="EFL102" s="1567"/>
      <c r="EFM102" s="1567"/>
      <c r="EFN102" s="1567"/>
      <c r="EFO102" s="1567"/>
      <c r="EFP102" s="1567"/>
      <c r="EFQ102" s="1567"/>
      <c r="EFR102" s="1567"/>
      <c r="EFS102" s="1567"/>
      <c r="EFT102" s="1567"/>
      <c r="EFU102" s="1567"/>
      <c r="EFV102" s="1567"/>
      <c r="EFW102" s="1567"/>
      <c r="EFX102" s="1567"/>
      <c r="EFY102" s="1567"/>
      <c r="EFZ102" s="1567"/>
      <c r="EGA102" s="1567"/>
      <c r="EGB102" s="1567"/>
      <c r="EGC102" s="1567"/>
      <c r="EGD102" s="1567"/>
      <c r="EGE102" s="1567"/>
      <c r="EGF102" s="1567"/>
      <c r="EGG102" s="1567"/>
      <c r="EGH102" s="1567"/>
      <c r="EGI102" s="1567"/>
      <c r="EGJ102" s="1567"/>
      <c r="EGK102" s="1567"/>
      <c r="EGL102" s="1567"/>
      <c r="EGM102" s="1567"/>
      <c r="EGN102" s="1567"/>
      <c r="EGO102" s="1567"/>
      <c r="EGP102" s="1567"/>
      <c r="EGQ102" s="1567"/>
      <c r="EGR102" s="1567"/>
      <c r="EGS102" s="1567"/>
      <c r="EGT102" s="1567"/>
      <c r="EGU102" s="1567"/>
      <c r="EGV102" s="1567"/>
      <c r="EGW102" s="1567"/>
      <c r="EGX102" s="1567"/>
      <c r="EGY102" s="1567"/>
      <c r="EGZ102" s="1567"/>
      <c r="EHA102" s="1567"/>
      <c r="EHB102" s="1567"/>
      <c r="EHC102" s="1567"/>
      <c r="EHD102" s="1567"/>
      <c r="EHE102" s="1567"/>
      <c r="EHF102" s="1567"/>
      <c r="EHG102" s="1567"/>
      <c r="EHH102" s="1567"/>
      <c r="EHI102" s="1567"/>
      <c r="EHJ102" s="1567"/>
      <c r="EHK102" s="1567"/>
      <c r="EHL102" s="1567"/>
      <c r="EHM102" s="1567"/>
      <c r="EHN102" s="1567"/>
      <c r="EHO102" s="1567"/>
      <c r="EHP102" s="1567"/>
      <c r="EHQ102" s="1567"/>
      <c r="EHR102" s="1567"/>
      <c r="EHS102" s="1567"/>
      <c r="EHT102" s="1567"/>
      <c r="EHU102" s="1567"/>
      <c r="EHV102" s="1567"/>
      <c r="EHW102" s="1567"/>
      <c r="EHX102" s="1567"/>
      <c r="EHY102" s="1567"/>
      <c r="EHZ102" s="1567"/>
      <c r="EIA102" s="1567"/>
      <c r="EIB102" s="1567"/>
      <c r="EIC102" s="1567"/>
      <c r="EID102" s="1567"/>
      <c r="EIE102" s="1567"/>
      <c r="EIF102" s="1567"/>
      <c r="EIG102" s="1567"/>
      <c r="EIH102" s="1567"/>
      <c r="EII102" s="1567"/>
      <c r="EIJ102" s="1567"/>
      <c r="EIK102" s="1567"/>
      <c r="EIL102" s="1567"/>
      <c r="EIM102" s="1567"/>
      <c r="EIN102" s="1567"/>
      <c r="EIO102" s="1567"/>
      <c r="EIP102" s="1567"/>
      <c r="EIQ102" s="1567"/>
      <c r="EIR102" s="1567"/>
      <c r="EIS102" s="1567"/>
      <c r="EIT102" s="1567"/>
      <c r="EIU102" s="1567"/>
      <c r="EIV102" s="1567"/>
      <c r="EIW102" s="1567"/>
      <c r="EIX102" s="1567"/>
      <c r="EIY102" s="1567"/>
      <c r="EIZ102" s="1567"/>
      <c r="EJA102" s="1567"/>
      <c r="EJB102" s="1567"/>
      <c r="EJC102" s="1567"/>
      <c r="EJD102" s="1567"/>
      <c r="EJE102" s="1567"/>
      <c r="EJF102" s="1567"/>
      <c r="EJG102" s="1567"/>
      <c r="EJH102" s="1567"/>
      <c r="EJI102" s="1567"/>
      <c r="EJJ102" s="1567"/>
      <c r="EJK102" s="1567"/>
      <c r="EJL102" s="1567"/>
      <c r="EJM102" s="1567"/>
      <c r="EJN102" s="1567"/>
      <c r="EJO102" s="1567"/>
      <c r="EJP102" s="1567"/>
      <c r="EJQ102" s="1567"/>
      <c r="EJR102" s="1567"/>
      <c r="EJS102" s="1567"/>
      <c r="EJT102" s="1567"/>
      <c r="EJU102" s="1567"/>
      <c r="EJV102" s="1567"/>
      <c r="EJW102" s="1567"/>
      <c r="EJX102" s="1567"/>
      <c r="EJY102" s="1567"/>
      <c r="EJZ102" s="1567"/>
      <c r="EKA102" s="1567"/>
      <c r="EKB102" s="1567"/>
      <c r="EKC102" s="1567"/>
      <c r="EKD102" s="1567"/>
      <c r="EKE102" s="1567"/>
      <c r="EKF102" s="1567"/>
      <c r="EKG102" s="1567"/>
      <c r="EKH102" s="1567"/>
      <c r="EKI102" s="1567"/>
      <c r="EKJ102" s="1567"/>
      <c r="EKK102" s="1567"/>
      <c r="EKL102" s="1567"/>
      <c r="EKM102" s="1567"/>
      <c r="EKN102" s="1567"/>
      <c r="EKO102" s="1567"/>
      <c r="EKP102" s="1567"/>
      <c r="EKQ102" s="1567"/>
      <c r="EKR102" s="1567"/>
      <c r="EKS102" s="1567"/>
      <c r="EKT102" s="1567"/>
      <c r="EKU102" s="1567"/>
      <c r="EKV102" s="1567"/>
      <c r="EKW102" s="1567"/>
      <c r="EKX102" s="1567"/>
      <c r="EKY102" s="1567"/>
      <c r="EKZ102" s="1567"/>
      <c r="ELA102" s="1567"/>
      <c r="ELB102" s="1567"/>
      <c r="ELC102" s="1567"/>
      <c r="ELD102" s="1567"/>
      <c r="ELE102" s="1567"/>
      <c r="ELF102" s="1567"/>
      <c r="ELG102" s="1567"/>
      <c r="ELH102" s="1567"/>
      <c r="ELI102" s="1567"/>
      <c r="ELJ102" s="1567"/>
      <c r="ELK102" s="1567"/>
      <c r="ELL102" s="1567"/>
      <c r="ELM102" s="1567"/>
      <c r="ELN102" s="1567"/>
      <c r="ELO102" s="1567"/>
      <c r="ELP102" s="1567"/>
      <c r="ELQ102" s="1567"/>
      <c r="ELR102" s="1567"/>
      <c r="ELS102" s="1567"/>
      <c r="ELT102" s="1567"/>
      <c r="ELU102" s="1567"/>
      <c r="ELV102" s="1567"/>
      <c r="ELW102" s="1567"/>
      <c r="ELX102" s="1567"/>
      <c r="ELY102" s="1567"/>
      <c r="ELZ102" s="1567"/>
      <c r="EMA102" s="1567"/>
      <c r="EMB102" s="1567"/>
      <c r="EMC102" s="1567"/>
      <c r="EMD102" s="1567"/>
      <c r="EME102" s="1567"/>
      <c r="EMF102" s="1567"/>
      <c r="EMG102" s="1567"/>
      <c r="EMH102" s="1567"/>
      <c r="EMI102" s="1567"/>
      <c r="EMJ102" s="1567"/>
      <c r="EMK102" s="1567"/>
      <c r="EML102" s="1567"/>
      <c r="EMM102" s="1567"/>
      <c r="EMN102" s="1567"/>
      <c r="EMO102" s="1567"/>
      <c r="EMP102" s="1567"/>
      <c r="EMQ102" s="1567"/>
      <c r="EMR102" s="1567"/>
      <c r="EMS102" s="1567"/>
      <c r="EMT102" s="1567"/>
      <c r="EMU102" s="1567"/>
      <c r="EMV102" s="1567"/>
      <c r="EMW102" s="1567"/>
      <c r="EMX102" s="1567"/>
      <c r="EMY102" s="1567"/>
      <c r="EMZ102" s="1567"/>
      <c r="ENA102" s="1567"/>
      <c r="ENB102" s="1567"/>
      <c r="ENC102" s="1567"/>
      <c r="END102" s="1567"/>
      <c r="ENE102" s="1567"/>
      <c r="ENF102" s="1567"/>
      <c r="ENG102" s="1567"/>
      <c r="ENH102" s="1567"/>
      <c r="ENI102" s="1567"/>
      <c r="ENJ102" s="1567"/>
      <c r="ENK102" s="1567"/>
      <c r="ENL102" s="1567"/>
      <c r="ENM102" s="1567"/>
      <c r="ENN102" s="1567"/>
      <c r="ENO102" s="1567"/>
      <c r="ENP102" s="1567"/>
      <c r="ENQ102" s="1567"/>
      <c r="ENR102" s="1567"/>
      <c r="ENS102" s="1567"/>
      <c r="ENT102" s="1567"/>
      <c r="ENU102" s="1567"/>
      <c r="ENV102" s="1567"/>
      <c r="ENW102" s="1567"/>
      <c r="ENX102" s="1567"/>
      <c r="ENY102" s="1567"/>
      <c r="ENZ102" s="1567"/>
      <c r="EOA102" s="1567"/>
      <c r="EOB102" s="1567"/>
      <c r="EOC102" s="1567"/>
      <c r="EOD102" s="1567"/>
      <c r="EOE102" s="1567"/>
      <c r="EOF102" s="1567"/>
      <c r="EOG102" s="1567"/>
      <c r="EOH102" s="1567"/>
      <c r="EOI102" s="1567"/>
      <c r="EOJ102" s="1567"/>
      <c r="EOK102" s="1567"/>
      <c r="EOL102" s="1567"/>
      <c r="EOM102" s="1567"/>
      <c r="EON102" s="1567"/>
      <c r="EOO102" s="1567"/>
      <c r="EOP102" s="1567"/>
      <c r="EOQ102" s="1567"/>
      <c r="EOR102" s="1567"/>
      <c r="EOS102" s="1567"/>
      <c r="EOT102" s="1567"/>
      <c r="EOU102" s="1567"/>
      <c r="EOV102" s="1567"/>
      <c r="EOW102" s="1567"/>
      <c r="EOX102" s="1567"/>
      <c r="EOY102" s="1567"/>
      <c r="EOZ102" s="1567"/>
      <c r="EPA102" s="1567"/>
      <c r="EPB102" s="1567"/>
      <c r="EPC102" s="1567"/>
      <c r="EPD102" s="1567"/>
      <c r="EPE102" s="1567"/>
      <c r="EPF102" s="1567"/>
      <c r="EPG102" s="1567"/>
      <c r="EPH102" s="1567"/>
      <c r="EPI102" s="1567"/>
      <c r="EPJ102" s="1567"/>
      <c r="EPK102" s="1567"/>
      <c r="EPL102" s="1567"/>
      <c r="EPM102" s="1567"/>
      <c r="EPN102" s="1567"/>
      <c r="EPO102" s="1567"/>
      <c r="EPP102" s="1567"/>
      <c r="EPQ102" s="1567"/>
      <c r="EPR102" s="1567"/>
      <c r="EPS102" s="1567"/>
      <c r="EPT102" s="1567"/>
      <c r="EPU102" s="1567"/>
      <c r="EPV102" s="1567"/>
      <c r="EPW102" s="1567"/>
      <c r="EPX102" s="1567"/>
      <c r="EPY102" s="1567"/>
      <c r="EPZ102" s="1567"/>
      <c r="EQA102" s="1567"/>
      <c r="EQB102" s="1567"/>
      <c r="EQC102" s="1567"/>
      <c r="EQD102" s="1567"/>
      <c r="EQE102" s="1567"/>
      <c r="EQF102" s="1567"/>
      <c r="EQG102" s="1567"/>
      <c r="EQH102" s="1567"/>
      <c r="EQI102" s="1567"/>
      <c r="EQJ102" s="1567"/>
      <c r="EQK102" s="1567"/>
      <c r="EQL102" s="1567"/>
      <c r="EQM102" s="1567"/>
      <c r="EQN102" s="1567"/>
      <c r="EQO102" s="1567"/>
      <c r="EQP102" s="1567"/>
      <c r="EQQ102" s="1567"/>
      <c r="EQR102" s="1567"/>
      <c r="EQS102" s="1567"/>
      <c r="EQT102" s="1567"/>
      <c r="EQU102" s="1567"/>
      <c r="EQV102" s="1567"/>
      <c r="EQW102" s="1567"/>
      <c r="EQX102" s="1567"/>
      <c r="EQY102" s="1567"/>
      <c r="EQZ102" s="1567"/>
      <c r="ERA102" s="1567"/>
      <c r="ERB102" s="1567"/>
      <c r="ERC102" s="1567"/>
      <c r="ERD102" s="1567"/>
      <c r="ERE102" s="1567"/>
      <c r="ERF102" s="1567"/>
      <c r="ERG102" s="1567"/>
      <c r="ERH102" s="1567"/>
      <c r="ERI102" s="1567"/>
      <c r="ERJ102" s="1567"/>
      <c r="ERK102" s="1567"/>
      <c r="ERL102" s="1567"/>
      <c r="ERM102" s="1567"/>
      <c r="ERN102" s="1567"/>
      <c r="ERO102" s="1567"/>
      <c r="ERP102" s="1567"/>
      <c r="ERQ102" s="1567"/>
      <c r="ERR102" s="1567"/>
      <c r="ERS102" s="1567"/>
      <c r="ERT102" s="1567"/>
      <c r="ERU102" s="1567"/>
      <c r="ERV102" s="1567"/>
      <c r="ERW102" s="1567"/>
      <c r="ERX102" s="1567"/>
      <c r="ERY102" s="1567"/>
      <c r="ERZ102" s="1567"/>
      <c r="ESA102" s="1567"/>
      <c r="ESB102" s="1567"/>
      <c r="ESC102" s="1567"/>
      <c r="ESD102" s="1567"/>
      <c r="ESE102" s="1567"/>
      <c r="ESF102" s="1567"/>
      <c r="ESG102" s="1567"/>
      <c r="ESH102" s="1567"/>
      <c r="ESI102" s="1567"/>
      <c r="ESJ102" s="1567"/>
      <c r="ESK102" s="1567"/>
      <c r="ESL102" s="1567"/>
      <c r="ESM102" s="1567"/>
      <c r="ESN102" s="1567"/>
      <c r="ESO102" s="1567"/>
      <c r="ESP102" s="1567"/>
      <c r="ESQ102" s="1567"/>
      <c r="ESR102" s="1567"/>
      <c r="ESS102" s="1567"/>
      <c r="EST102" s="1567"/>
      <c r="ESU102" s="1567"/>
      <c r="ESV102" s="1567"/>
      <c r="ESW102" s="1567"/>
      <c r="ESX102" s="1567"/>
      <c r="ESY102" s="1567"/>
      <c r="ESZ102" s="1567"/>
      <c r="ETA102" s="1567"/>
      <c r="ETB102" s="1567"/>
      <c r="ETC102" s="1567"/>
      <c r="ETD102" s="1567"/>
      <c r="ETE102" s="1567"/>
      <c r="ETF102" s="1567"/>
      <c r="ETG102" s="1567"/>
      <c r="ETH102" s="1567"/>
      <c r="ETI102" s="1567"/>
      <c r="ETJ102" s="1567"/>
      <c r="ETK102" s="1567"/>
      <c r="ETL102" s="1567"/>
      <c r="ETM102" s="1567"/>
      <c r="ETN102" s="1567"/>
      <c r="ETO102" s="1567"/>
      <c r="ETP102" s="1567"/>
      <c r="ETQ102" s="1567"/>
      <c r="ETR102" s="1567"/>
      <c r="ETS102" s="1567"/>
      <c r="ETT102" s="1567"/>
      <c r="ETU102" s="1567"/>
      <c r="ETV102" s="1567"/>
      <c r="ETW102" s="1567"/>
      <c r="ETX102" s="1567"/>
      <c r="ETY102" s="1567"/>
      <c r="ETZ102" s="1567"/>
      <c r="EUA102" s="1567"/>
      <c r="EUB102" s="1567"/>
      <c r="EUC102" s="1567"/>
      <c r="EUD102" s="1567"/>
      <c r="EUE102" s="1567"/>
      <c r="EUF102" s="1567"/>
      <c r="EUG102" s="1567"/>
      <c r="EUH102" s="1567"/>
      <c r="EUI102" s="1567"/>
      <c r="EUJ102" s="1567"/>
      <c r="EUK102" s="1567"/>
      <c r="EUL102" s="1567"/>
      <c r="EUM102" s="1567"/>
      <c r="EUN102" s="1567"/>
      <c r="EUO102" s="1567"/>
      <c r="EUP102" s="1567"/>
      <c r="EUQ102" s="1567"/>
      <c r="EUR102" s="1567"/>
      <c r="EUS102" s="1567"/>
      <c r="EUT102" s="1567"/>
      <c r="EUU102" s="1567"/>
      <c r="EUV102" s="1567"/>
      <c r="EUW102" s="1567"/>
      <c r="EUX102" s="1567"/>
      <c r="EUY102" s="1567"/>
      <c r="EUZ102" s="1567"/>
      <c r="EVA102" s="1567"/>
      <c r="EVB102" s="1567"/>
      <c r="EVC102" s="1567"/>
      <c r="EVD102" s="1567"/>
      <c r="EVE102" s="1567"/>
      <c r="EVF102" s="1567"/>
      <c r="EVG102" s="1567"/>
      <c r="EVH102" s="1567"/>
      <c r="EVI102" s="1567"/>
      <c r="EVJ102" s="1567"/>
      <c r="EVK102" s="1567"/>
      <c r="EVL102" s="1567"/>
      <c r="EVM102" s="1567"/>
      <c r="EVN102" s="1567"/>
      <c r="EVO102" s="1567"/>
      <c r="EVP102" s="1567"/>
      <c r="EVQ102" s="1567"/>
      <c r="EVR102" s="1567"/>
      <c r="EVS102" s="1567"/>
      <c r="EVT102" s="1567"/>
      <c r="EVU102" s="1567"/>
      <c r="EVV102" s="1567"/>
      <c r="EVW102" s="1567"/>
      <c r="EVX102" s="1567"/>
      <c r="EVY102" s="1567"/>
      <c r="EVZ102" s="1567"/>
      <c r="EWA102" s="1567"/>
      <c r="EWB102" s="1567"/>
      <c r="EWC102" s="1567"/>
      <c r="EWD102" s="1567"/>
      <c r="EWE102" s="1567"/>
      <c r="EWF102" s="1567"/>
      <c r="EWG102" s="1567"/>
      <c r="EWH102" s="1567"/>
      <c r="EWI102" s="1567"/>
      <c r="EWJ102" s="1567"/>
      <c r="EWK102" s="1567"/>
      <c r="EWL102" s="1567"/>
      <c r="EWM102" s="1567"/>
      <c r="EWN102" s="1567"/>
      <c r="EWO102" s="1567"/>
      <c r="EWP102" s="1567"/>
      <c r="EWQ102" s="1567"/>
      <c r="EWR102" s="1567"/>
      <c r="EWS102" s="1567"/>
      <c r="EWT102" s="1567"/>
      <c r="EWU102" s="1567"/>
      <c r="EWV102" s="1567"/>
      <c r="EWW102" s="1567"/>
      <c r="EWX102" s="1567"/>
      <c r="EWY102" s="1567"/>
      <c r="EWZ102" s="1567"/>
      <c r="EXA102" s="1567"/>
      <c r="EXB102" s="1567"/>
      <c r="EXC102" s="1567"/>
      <c r="EXD102" s="1567"/>
      <c r="EXE102" s="1567"/>
      <c r="EXF102" s="1567"/>
      <c r="EXG102" s="1567"/>
      <c r="EXH102" s="1567"/>
      <c r="EXI102" s="1567"/>
      <c r="EXJ102" s="1567"/>
      <c r="EXK102" s="1567"/>
      <c r="EXL102" s="1567"/>
      <c r="EXM102" s="1567"/>
      <c r="EXN102" s="1567"/>
      <c r="EXO102" s="1567"/>
      <c r="EXP102" s="1567"/>
      <c r="EXQ102" s="1567"/>
      <c r="EXR102" s="1567"/>
      <c r="EXS102" s="1567"/>
      <c r="EXT102" s="1567"/>
      <c r="EXU102" s="1567"/>
      <c r="EXV102" s="1567"/>
      <c r="EXW102" s="1567"/>
      <c r="EXX102" s="1567"/>
      <c r="EXY102" s="1567"/>
      <c r="EXZ102" s="1567"/>
      <c r="EYA102" s="1567"/>
      <c r="EYB102" s="1567"/>
      <c r="EYC102" s="1567"/>
      <c r="EYD102" s="1567"/>
      <c r="EYE102" s="1567"/>
      <c r="EYF102" s="1567"/>
      <c r="EYG102" s="1567"/>
      <c r="EYH102" s="1567"/>
      <c r="EYI102" s="1567"/>
      <c r="EYJ102" s="1567"/>
      <c r="EYK102" s="1567"/>
      <c r="EYL102" s="1567"/>
      <c r="EYM102" s="1567"/>
      <c r="EYN102" s="1567"/>
      <c r="EYO102" s="1567"/>
      <c r="EYP102" s="1567"/>
      <c r="EYQ102" s="1567"/>
      <c r="EYR102" s="1567"/>
      <c r="EYS102" s="1567"/>
      <c r="EYT102" s="1567"/>
      <c r="EYU102" s="1567"/>
      <c r="EYV102" s="1567"/>
      <c r="EYW102" s="1567"/>
      <c r="EYX102" s="1567"/>
      <c r="EYY102" s="1567"/>
      <c r="EYZ102" s="1567"/>
      <c r="EZA102" s="1567"/>
      <c r="EZB102" s="1567"/>
      <c r="EZC102" s="1567"/>
      <c r="EZD102" s="1567"/>
      <c r="EZE102" s="1567"/>
      <c r="EZF102" s="1567"/>
      <c r="EZG102" s="1567"/>
      <c r="EZH102" s="1567"/>
      <c r="EZI102" s="1567"/>
      <c r="EZJ102" s="1567"/>
      <c r="EZK102" s="1567"/>
      <c r="EZL102" s="1567"/>
      <c r="EZM102" s="1567"/>
      <c r="EZN102" s="1567"/>
      <c r="EZO102" s="1567"/>
      <c r="EZP102" s="1567"/>
      <c r="EZQ102" s="1567"/>
      <c r="EZR102" s="1567"/>
      <c r="EZS102" s="1567"/>
      <c r="EZT102" s="1567"/>
      <c r="EZU102" s="1567"/>
      <c r="EZV102" s="1567"/>
      <c r="EZW102" s="1567"/>
      <c r="EZX102" s="1567"/>
      <c r="EZY102" s="1567"/>
      <c r="EZZ102" s="1567"/>
      <c r="FAA102" s="1567"/>
      <c r="FAB102" s="1567"/>
      <c r="FAC102" s="1567"/>
      <c r="FAD102" s="1567"/>
      <c r="FAE102" s="1567"/>
      <c r="FAF102" s="1567"/>
      <c r="FAG102" s="1567"/>
      <c r="FAH102" s="1567"/>
      <c r="FAI102" s="1567"/>
      <c r="FAJ102" s="1567"/>
      <c r="FAK102" s="1567"/>
      <c r="FAL102" s="1567"/>
      <c r="FAM102" s="1567"/>
      <c r="FAN102" s="1567"/>
      <c r="FAO102" s="1567"/>
      <c r="FAP102" s="1567"/>
      <c r="FAQ102" s="1567"/>
      <c r="FAR102" s="1567"/>
      <c r="FAS102" s="1567"/>
      <c r="FAT102" s="1567"/>
      <c r="FAU102" s="1567"/>
      <c r="FAV102" s="1567"/>
      <c r="FAW102" s="1567"/>
      <c r="FAX102" s="1567"/>
      <c r="FAY102" s="1567"/>
      <c r="FAZ102" s="1567"/>
      <c r="FBA102" s="1567"/>
      <c r="FBB102" s="1567"/>
      <c r="FBC102" s="1567"/>
      <c r="FBD102" s="1567"/>
      <c r="FBE102" s="1567"/>
      <c r="FBF102" s="1567"/>
      <c r="FBG102" s="1567"/>
      <c r="FBH102" s="1567"/>
      <c r="FBI102" s="1567"/>
      <c r="FBJ102" s="1567"/>
      <c r="FBK102" s="1567"/>
      <c r="FBL102" s="1567"/>
      <c r="FBM102" s="1567"/>
      <c r="FBN102" s="1567"/>
      <c r="FBO102" s="1567"/>
      <c r="FBP102" s="1567"/>
      <c r="FBQ102" s="1567"/>
      <c r="FBR102" s="1567"/>
      <c r="FBS102" s="1567"/>
      <c r="FBT102" s="1567"/>
      <c r="FBU102" s="1567"/>
      <c r="FBV102" s="1567"/>
      <c r="FBW102" s="1567"/>
      <c r="FBX102" s="1567"/>
      <c r="FBY102" s="1567"/>
      <c r="FBZ102" s="1567"/>
      <c r="FCA102" s="1567"/>
      <c r="FCB102" s="1567"/>
      <c r="FCC102" s="1567"/>
      <c r="FCD102" s="1567"/>
      <c r="FCE102" s="1567"/>
      <c r="FCF102" s="1567"/>
      <c r="FCG102" s="1567"/>
      <c r="FCH102" s="1567"/>
      <c r="FCI102" s="1567"/>
      <c r="FCJ102" s="1567"/>
      <c r="FCK102" s="1567"/>
      <c r="FCL102" s="1567"/>
      <c r="FCM102" s="1567"/>
      <c r="FCN102" s="1567"/>
      <c r="FCO102" s="1567"/>
      <c r="FCP102" s="1567"/>
      <c r="FCQ102" s="1567"/>
      <c r="FCR102" s="1567"/>
      <c r="FCS102" s="1567"/>
      <c r="FCT102" s="1567"/>
      <c r="FCU102" s="1567"/>
      <c r="FCV102" s="1567"/>
      <c r="FCW102" s="1567"/>
      <c r="FCX102" s="1567"/>
      <c r="FCY102" s="1567"/>
      <c r="FCZ102" s="1567"/>
      <c r="FDA102" s="1567"/>
      <c r="FDB102" s="1567"/>
      <c r="FDC102" s="1567"/>
      <c r="FDD102" s="1567"/>
      <c r="FDE102" s="1567"/>
      <c r="FDF102" s="1567"/>
      <c r="FDG102" s="1567"/>
      <c r="FDH102" s="1567"/>
      <c r="FDI102" s="1567"/>
      <c r="FDJ102" s="1567"/>
      <c r="FDK102" s="1567"/>
      <c r="FDL102" s="1567"/>
      <c r="FDM102" s="1567"/>
      <c r="FDN102" s="1567"/>
      <c r="FDO102" s="1567"/>
      <c r="FDP102" s="1567"/>
      <c r="FDQ102" s="1567"/>
      <c r="FDR102" s="1567"/>
      <c r="FDS102" s="1567"/>
      <c r="FDT102" s="1567"/>
      <c r="FDU102" s="1567"/>
      <c r="FDV102" s="1567"/>
      <c r="FDW102" s="1567"/>
      <c r="FDX102" s="1567"/>
      <c r="FDY102" s="1567"/>
      <c r="FDZ102" s="1567"/>
      <c r="FEA102" s="1567"/>
      <c r="FEB102" s="1567"/>
      <c r="FEC102" s="1567"/>
      <c r="FED102" s="1567"/>
      <c r="FEE102" s="1567"/>
      <c r="FEF102" s="1567"/>
      <c r="FEG102" s="1567"/>
      <c r="FEH102" s="1567"/>
      <c r="FEI102" s="1567"/>
      <c r="FEJ102" s="1567"/>
      <c r="FEK102" s="1567"/>
      <c r="FEL102" s="1567"/>
      <c r="FEM102" s="1567"/>
      <c r="FEN102" s="1567"/>
      <c r="FEO102" s="1567"/>
      <c r="FEP102" s="1567"/>
      <c r="FEQ102" s="1567"/>
      <c r="FER102" s="1567"/>
      <c r="FES102" s="1567"/>
      <c r="FET102" s="1567"/>
      <c r="FEU102" s="1567"/>
      <c r="FEV102" s="1567"/>
      <c r="FEW102" s="1567"/>
      <c r="FEX102" s="1567"/>
      <c r="FEY102" s="1567"/>
      <c r="FEZ102" s="1567"/>
      <c r="FFA102" s="1567"/>
      <c r="FFB102" s="1567"/>
      <c r="FFC102" s="1567"/>
      <c r="FFD102" s="1567"/>
      <c r="FFE102" s="1567"/>
      <c r="FFF102" s="1567"/>
      <c r="FFG102" s="1567"/>
      <c r="FFH102" s="1567"/>
      <c r="FFI102" s="1567"/>
      <c r="FFJ102" s="1567"/>
      <c r="FFK102" s="1567"/>
      <c r="FFL102" s="1567"/>
      <c r="FFM102" s="1567"/>
      <c r="FFN102" s="1567"/>
      <c r="FFO102" s="1567"/>
      <c r="FFP102" s="1567"/>
      <c r="FFQ102" s="1567"/>
      <c r="FFR102" s="1567"/>
      <c r="FFS102" s="1567"/>
      <c r="FFT102" s="1567"/>
      <c r="FFU102" s="1567"/>
      <c r="FFV102" s="1567"/>
      <c r="FFW102" s="1567"/>
      <c r="FFX102" s="1567"/>
      <c r="FFY102" s="1567"/>
      <c r="FFZ102" s="1567"/>
      <c r="FGA102" s="1567"/>
      <c r="FGB102" s="1567"/>
      <c r="FGC102" s="1567"/>
      <c r="FGD102" s="1567"/>
      <c r="FGE102" s="1567"/>
      <c r="FGF102" s="1567"/>
      <c r="FGG102" s="1567"/>
      <c r="FGH102" s="1567"/>
      <c r="FGI102" s="1567"/>
      <c r="FGJ102" s="1567"/>
      <c r="FGK102" s="1567"/>
      <c r="FGL102" s="1567"/>
      <c r="FGM102" s="1567"/>
      <c r="FGN102" s="1567"/>
      <c r="FGO102" s="1567"/>
      <c r="FGP102" s="1567"/>
      <c r="FGQ102" s="1567"/>
      <c r="FGR102" s="1567"/>
      <c r="FGS102" s="1567"/>
      <c r="FGT102" s="1567"/>
      <c r="FGU102" s="1567"/>
      <c r="FGV102" s="1567"/>
      <c r="FGW102" s="1567"/>
      <c r="FGX102" s="1567"/>
      <c r="FGY102" s="1567"/>
      <c r="FGZ102" s="1567"/>
      <c r="FHA102" s="1567"/>
      <c r="FHB102" s="1567"/>
      <c r="FHC102" s="1567"/>
      <c r="FHD102" s="1567"/>
      <c r="FHE102" s="1567"/>
      <c r="FHF102" s="1567"/>
      <c r="FHG102" s="1567"/>
      <c r="FHH102" s="1567"/>
      <c r="FHI102" s="1567"/>
      <c r="FHJ102" s="1567"/>
      <c r="FHK102" s="1567"/>
      <c r="FHL102" s="1567"/>
      <c r="FHM102" s="1567"/>
      <c r="FHN102" s="1567"/>
      <c r="FHO102" s="1567"/>
      <c r="FHP102" s="1567"/>
      <c r="FHQ102" s="1567"/>
      <c r="FHR102" s="1567"/>
      <c r="FHS102" s="1567"/>
      <c r="FHT102" s="1567"/>
      <c r="FHU102" s="1567"/>
      <c r="FHV102" s="1567"/>
      <c r="FHW102" s="1567"/>
      <c r="FHX102" s="1567"/>
      <c r="FHY102" s="1567"/>
      <c r="FHZ102" s="1567"/>
      <c r="FIA102" s="1567"/>
      <c r="FIB102" s="1567"/>
      <c r="FIC102" s="1567"/>
      <c r="FID102" s="1567"/>
      <c r="FIE102" s="1567"/>
      <c r="FIF102" s="1567"/>
      <c r="FIG102" s="1567"/>
      <c r="FIH102" s="1567"/>
      <c r="FII102" s="1567"/>
      <c r="FIJ102" s="1567"/>
      <c r="FIK102" s="1567"/>
      <c r="FIL102" s="1567"/>
      <c r="FIM102" s="1567"/>
      <c r="FIN102" s="1567"/>
      <c r="FIO102" s="1567"/>
      <c r="FIP102" s="1567"/>
      <c r="FIQ102" s="1567"/>
      <c r="FIR102" s="1567"/>
      <c r="FIS102" s="1567"/>
      <c r="FIT102" s="1567"/>
      <c r="FIU102" s="1567"/>
      <c r="FIV102" s="1567"/>
      <c r="FIW102" s="1567"/>
      <c r="FIX102" s="1567"/>
      <c r="FIY102" s="1567"/>
      <c r="FIZ102" s="1567"/>
      <c r="FJA102" s="1567"/>
      <c r="FJB102" s="1567"/>
      <c r="FJC102" s="1567"/>
      <c r="FJD102" s="1567"/>
      <c r="FJE102" s="1567"/>
      <c r="FJF102" s="1567"/>
      <c r="FJG102" s="1567"/>
      <c r="FJH102" s="1567"/>
      <c r="FJI102" s="1567"/>
      <c r="FJJ102" s="1567"/>
      <c r="FJK102" s="1567"/>
      <c r="FJL102" s="1567"/>
      <c r="FJM102" s="1567"/>
      <c r="FJN102" s="1567"/>
      <c r="FJO102" s="1567"/>
      <c r="FJP102" s="1567"/>
      <c r="FJQ102" s="1567"/>
      <c r="FJR102" s="1567"/>
      <c r="FJS102" s="1567"/>
      <c r="FJT102" s="1567"/>
      <c r="FJU102" s="1567"/>
      <c r="FJV102" s="1567"/>
      <c r="FJW102" s="1567"/>
      <c r="FJX102" s="1567"/>
      <c r="FJY102" s="1567"/>
      <c r="FJZ102" s="1567"/>
      <c r="FKA102" s="1567"/>
      <c r="FKB102" s="1567"/>
      <c r="FKC102" s="1567"/>
      <c r="FKD102" s="1567"/>
      <c r="FKE102" s="1567"/>
      <c r="FKF102" s="1567"/>
      <c r="FKG102" s="1567"/>
      <c r="FKH102" s="1567"/>
      <c r="FKI102" s="1567"/>
      <c r="FKJ102" s="1567"/>
      <c r="FKK102" s="1567"/>
      <c r="FKL102" s="1567"/>
      <c r="FKM102" s="1567"/>
      <c r="FKN102" s="1567"/>
      <c r="FKO102" s="1567"/>
      <c r="FKP102" s="1567"/>
      <c r="FKQ102" s="1567"/>
      <c r="FKR102" s="1567"/>
      <c r="FKS102" s="1567"/>
      <c r="FKT102" s="1567"/>
      <c r="FKU102" s="1567"/>
      <c r="FKV102" s="1567"/>
      <c r="FKW102" s="1567"/>
      <c r="FKX102" s="1567"/>
      <c r="FKY102" s="1567"/>
      <c r="FKZ102" s="1567"/>
      <c r="FLA102" s="1567"/>
      <c r="FLB102" s="1567"/>
      <c r="FLC102" s="1567"/>
      <c r="FLD102" s="1567"/>
      <c r="FLE102" s="1567"/>
      <c r="FLF102" s="1567"/>
      <c r="FLG102" s="1567"/>
      <c r="FLH102" s="1567"/>
      <c r="FLI102" s="1567"/>
      <c r="FLJ102" s="1567"/>
      <c r="FLK102" s="1567"/>
      <c r="FLL102" s="1567"/>
      <c r="FLM102" s="1567"/>
      <c r="FLN102" s="1567"/>
      <c r="FLO102" s="1567"/>
      <c r="FLP102" s="1567"/>
      <c r="FLQ102" s="1567"/>
      <c r="FLR102" s="1567"/>
      <c r="FLS102" s="1567"/>
      <c r="FLT102" s="1567"/>
      <c r="FLU102" s="1567"/>
      <c r="FLV102" s="1567"/>
      <c r="FLW102" s="1567"/>
      <c r="FLX102" s="1567"/>
      <c r="FLY102" s="1567"/>
      <c r="FLZ102" s="1567"/>
      <c r="FMA102" s="1567"/>
      <c r="FMB102" s="1567"/>
      <c r="FMC102" s="1567"/>
      <c r="FMD102" s="1567"/>
      <c r="FME102" s="1567"/>
      <c r="FMF102" s="1567"/>
      <c r="FMG102" s="1567"/>
      <c r="FMH102" s="1567"/>
      <c r="FMI102" s="1567"/>
      <c r="FMJ102" s="1567"/>
      <c r="FMK102" s="1567"/>
      <c r="FML102" s="1567"/>
      <c r="FMM102" s="1567"/>
      <c r="FMN102" s="1567"/>
      <c r="FMO102" s="1567"/>
      <c r="FMP102" s="1567"/>
      <c r="FMQ102" s="1567"/>
      <c r="FMR102" s="1567"/>
      <c r="FMS102" s="1567"/>
      <c r="FMT102" s="1567"/>
      <c r="FMU102" s="1567"/>
      <c r="FMV102" s="1567"/>
      <c r="FMW102" s="1567"/>
      <c r="FMX102" s="1567"/>
      <c r="FMY102" s="1567"/>
      <c r="FMZ102" s="1567"/>
      <c r="FNA102" s="1567"/>
      <c r="FNB102" s="1567"/>
      <c r="FNC102" s="1567"/>
      <c r="FND102" s="1567"/>
      <c r="FNE102" s="1567"/>
      <c r="FNF102" s="1567"/>
      <c r="FNG102" s="1567"/>
      <c r="FNH102" s="1567"/>
      <c r="FNI102" s="1567"/>
      <c r="FNJ102" s="1567"/>
      <c r="FNK102" s="1567"/>
      <c r="FNL102" s="1567"/>
      <c r="FNM102" s="1567"/>
      <c r="FNN102" s="1567"/>
      <c r="FNO102" s="1567"/>
      <c r="FNP102" s="1567"/>
      <c r="FNQ102" s="1567"/>
      <c r="FNR102" s="1567"/>
      <c r="FNS102" s="1567"/>
      <c r="FNT102" s="1567"/>
      <c r="FNU102" s="1567"/>
      <c r="FNV102" s="1567"/>
      <c r="FNW102" s="1567"/>
      <c r="FNX102" s="1567"/>
      <c r="FNY102" s="1567"/>
      <c r="FNZ102" s="1567"/>
      <c r="FOA102" s="1567"/>
      <c r="FOB102" s="1567"/>
      <c r="FOC102" s="1567"/>
      <c r="FOD102" s="1567"/>
      <c r="FOE102" s="1567"/>
      <c r="FOF102" s="1567"/>
      <c r="FOG102" s="1567"/>
      <c r="FOH102" s="1567"/>
      <c r="FOI102" s="1567"/>
      <c r="FOJ102" s="1567"/>
      <c r="FOK102" s="1567"/>
      <c r="FOL102" s="1567"/>
      <c r="FOM102" s="1567"/>
      <c r="FON102" s="1567"/>
      <c r="FOO102" s="1567"/>
      <c r="FOP102" s="1567"/>
      <c r="FOQ102" s="1567"/>
      <c r="FOR102" s="1567"/>
      <c r="FOS102" s="1567"/>
      <c r="FOT102" s="1567"/>
      <c r="FOU102" s="1567"/>
      <c r="FOV102" s="1567"/>
      <c r="FOW102" s="1567"/>
      <c r="FOX102" s="1567"/>
      <c r="FOY102" s="1567"/>
      <c r="FOZ102" s="1567"/>
      <c r="FPA102" s="1567"/>
      <c r="FPB102" s="1567"/>
      <c r="FPC102" s="1567"/>
      <c r="FPD102" s="1567"/>
      <c r="FPE102" s="1567"/>
      <c r="FPF102" s="1567"/>
      <c r="FPG102" s="1567"/>
      <c r="FPH102" s="1567"/>
      <c r="FPI102" s="1567"/>
      <c r="FPJ102" s="1567"/>
      <c r="FPK102" s="1567"/>
      <c r="FPL102" s="1567"/>
      <c r="FPM102" s="1567"/>
      <c r="FPN102" s="1567"/>
      <c r="FPO102" s="1567"/>
      <c r="FPP102" s="1567"/>
      <c r="FPQ102" s="1567"/>
      <c r="FPR102" s="1567"/>
      <c r="FPS102" s="1567"/>
      <c r="FPT102" s="1567"/>
      <c r="FPU102" s="1567"/>
      <c r="FPV102" s="1567"/>
      <c r="FPW102" s="1567"/>
      <c r="FPX102" s="1567"/>
      <c r="FPY102" s="1567"/>
      <c r="FPZ102" s="1567"/>
      <c r="FQA102" s="1567"/>
      <c r="FQB102" s="1567"/>
      <c r="FQC102" s="1567"/>
      <c r="FQD102" s="1567"/>
      <c r="FQE102" s="1567"/>
      <c r="FQF102" s="1567"/>
      <c r="FQG102" s="1567"/>
      <c r="FQH102" s="1567"/>
      <c r="FQI102" s="1567"/>
      <c r="FQJ102" s="1567"/>
      <c r="FQK102" s="1567"/>
      <c r="FQL102" s="1567"/>
      <c r="FQM102" s="1567"/>
      <c r="FQN102" s="1567"/>
      <c r="FQO102" s="1567"/>
      <c r="FQP102" s="1567"/>
      <c r="FQQ102" s="1567"/>
      <c r="FQR102" s="1567"/>
      <c r="FQS102" s="1567"/>
      <c r="FQT102" s="1567"/>
      <c r="FQU102" s="1567"/>
      <c r="FQV102" s="1567"/>
      <c r="FQW102" s="1567"/>
      <c r="FQX102" s="1567"/>
      <c r="FQY102" s="1567"/>
      <c r="FQZ102" s="1567"/>
      <c r="FRA102" s="1567"/>
      <c r="FRB102" s="1567"/>
      <c r="FRC102" s="1567"/>
      <c r="FRD102" s="1567"/>
      <c r="FRE102" s="1567"/>
      <c r="FRF102" s="1567"/>
      <c r="FRG102" s="1567"/>
      <c r="FRH102" s="1567"/>
      <c r="FRI102" s="1567"/>
      <c r="FRJ102" s="1567"/>
      <c r="FRK102" s="1567"/>
      <c r="FRL102" s="1567"/>
      <c r="FRM102" s="1567"/>
      <c r="FRN102" s="1567"/>
      <c r="FRO102" s="1567"/>
      <c r="FRP102" s="1567"/>
      <c r="FRQ102" s="1567"/>
      <c r="FRR102" s="1567"/>
      <c r="FRS102" s="1567"/>
      <c r="FRT102" s="1567"/>
      <c r="FRU102" s="1567"/>
      <c r="FRV102" s="1567"/>
      <c r="FRW102" s="1567"/>
      <c r="FRX102" s="1567"/>
      <c r="FRY102" s="1567"/>
      <c r="FRZ102" s="1567"/>
      <c r="FSA102" s="1567"/>
      <c r="FSB102" s="1567"/>
      <c r="FSC102" s="1567"/>
      <c r="FSD102" s="1567"/>
      <c r="FSE102" s="1567"/>
      <c r="FSF102" s="1567"/>
      <c r="FSG102" s="1567"/>
      <c r="FSH102" s="1567"/>
      <c r="FSI102" s="1567"/>
      <c r="FSJ102" s="1567"/>
      <c r="FSK102" s="1567"/>
      <c r="FSL102" s="1567"/>
      <c r="FSM102" s="1567"/>
      <c r="FSN102" s="1567"/>
      <c r="FSO102" s="1567"/>
      <c r="FSP102" s="1567"/>
      <c r="FSQ102" s="1567"/>
      <c r="FSR102" s="1567"/>
      <c r="FSS102" s="1567"/>
      <c r="FST102" s="1567"/>
      <c r="FSU102" s="1567"/>
      <c r="FSV102" s="1567"/>
      <c r="FSW102" s="1567"/>
      <c r="FSX102" s="1567"/>
      <c r="FSY102" s="1567"/>
      <c r="FSZ102" s="1567"/>
      <c r="FTA102" s="1567"/>
      <c r="FTB102" s="1567"/>
      <c r="FTC102" s="1567"/>
      <c r="FTD102" s="1567"/>
      <c r="FTE102" s="1567"/>
      <c r="FTF102" s="1567"/>
      <c r="FTG102" s="1567"/>
      <c r="FTH102" s="1567"/>
      <c r="FTI102" s="1567"/>
      <c r="FTJ102" s="1567"/>
      <c r="FTK102" s="1567"/>
      <c r="FTL102" s="1567"/>
      <c r="FTM102" s="1567"/>
      <c r="FTN102" s="1567"/>
      <c r="FTO102" s="1567"/>
      <c r="FTP102" s="1567"/>
      <c r="FTQ102" s="1567"/>
      <c r="FTR102" s="1567"/>
      <c r="FTS102" s="1567"/>
      <c r="FTT102" s="1567"/>
      <c r="FTU102" s="1567"/>
      <c r="FTV102" s="1567"/>
      <c r="FTW102" s="1567"/>
      <c r="FTX102" s="1567"/>
      <c r="FTY102" s="1567"/>
      <c r="FTZ102" s="1567"/>
      <c r="FUA102" s="1567"/>
      <c r="FUB102" s="1567"/>
      <c r="FUC102" s="1567"/>
      <c r="FUD102" s="1567"/>
      <c r="FUE102" s="1567"/>
      <c r="FUF102" s="1567"/>
      <c r="FUG102" s="1567"/>
      <c r="FUH102" s="1567"/>
      <c r="FUI102" s="1567"/>
      <c r="FUJ102" s="1567"/>
      <c r="FUK102" s="1567"/>
      <c r="FUL102" s="1567"/>
      <c r="FUM102" s="1567"/>
      <c r="FUN102" s="1567"/>
      <c r="FUO102" s="1567"/>
      <c r="FUP102" s="1567"/>
      <c r="FUQ102" s="1567"/>
      <c r="FUR102" s="1567"/>
      <c r="FUS102" s="1567"/>
      <c r="FUT102" s="1567"/>
      <c r="FUU102" s="1567"/>
      <c r="FUV102" s="1567"/>
      <c r="FUW102" s="1567"/>
      <c r="FUX102" s="1567"/>
      <c r="FUY102" s="1567"/>
      <c r="FUZ102" s="1567"/>
      <c r="FVA102" s="1567"/>
      <c r="FVB102" s="1567"/>
      <c r="FVC102" s="1567"/>
      <c r="FVD102" s="1567"/>
      <c r="FVE102" s="1567"/>
      <c r="FVF102" s="1567"/>
      <c r="FVG102" s="1567"/>
      <c r="FVH102" s="1567"/>
      <c r="FVI102" s="1567"/>
      <c r="FVJ102" s="1567"/>
      <c r="FVK102" s="1567"/>
      <c r="FVL102" s="1567"/>
      <c r="FVM102" s="1567"/>
      <c r="FVN102" s="1567"/>
      <c r="FVO102" s="1567"/>
      <c r="FVP102" s="1567"/>
      <c r="FVQ102" s="1567"/>
      <c r="FVR102" s="1567"/>
      <c r="FVS102" s="1567"/>
      <c r="FVT102" s="1567"/>
      <c r="FVU102" s="1567"/>
      <c r="FVV102" s="1567"/>
      <c r="FVW102" s="1567"/>
      <c r="FVX102" s="1567"/>
      <c r="FVY102" s="1567"/>
      <c r="FVZ102" s="1567"/>
      <c r="FWA102" s="1567"/>
      <c r="FWB102" s="1567"/>
      <c r="FWC102" s="1567"/>
      <c r="FWD102" s="1567"/>
      <c r="FWE102" s="1567"/>
      <c r="FWF102" s="1567"/>
      <c r="FWG102" s="1567"/>
      <c r="FWH102" s="1567"/>
      <c r="FWI102" s="1567"/>
      <c r="FWJ102" s="1567"/>
      <c r="FWK102" s="1567"/>
      <c r="FWL102" s="1567"/>
      <c r="FWM102" s="1567"/>
      <c r="FWN102" s="1567"/>
      <c r="FWO102" s="1567"/>
      <c r="FWP102" s="1567"/>
      <c r="FWQ102" s="1567"/>
      <c r="FWR102" s="1567"/>
      <c r="FWS102" s="1567"/>
      <c r="FWT102" s="1567"/>
      <c r="FWU102" s="1567"/>
      <c r="FWV102" s="1567"/>
      <c r="FWW102" s="1567"/>
      <c r="FWX102" s="1567"/>
      <c r="FWY102" s="1567"/>
      <c r="FWZ102" s="1567"/>
      <c r="FXA102" s="1567"/>
      <c r="FXB102" s="1567"/>
      <c r="FXC102" s="1567"/>
      <c r="FXD102" s="1567"/>
      <c r="FXE102" s="1567"/>
      <c r="FXF102" s="1567"/>
      <c r="FXG102" s="1567"/>
      <c r="FXH102" s="1567"/>
      <c r="FXI102" s="1567"/>
      <c r="FXJ102" s="1567"/>
      <c r="FXK102" s="1567"/>
      <c r="FXL102" s="1567"/>
      <c r="FXM102" s="1567"/>
      <c r="FXN102" s="1567"/>
      <c r="FXO102" s="1567"/>
      <c r="FXP102" s="1567"/>
      <c r="FXQ102" s="1567"/>
      <c r="FXR102" s="1567"/>
      <c r="FXS102" s="1567"/>
      <c r="FXT102" s="1567"/>
      <c r="FXU102" s="1567"/>
      <c r="FXV102" s="1567"/>
      <c r="FXW102" s="1567"/>
      <c r="FXX102" s="1567"/>
      <c r="FXY102" s="1567"/>
      <c r="FXZ102" s="1567"/>
      <c r="FYA102" s="1567"/>
      <c r="FYB102" s="1567"/>
      <c r="FYC102" s="1567"/>
      <c r="FYD102" s="1567"/>
      <c r="FYE102" s="1567"/>
      <c r="FYF102" s="1567"/>
      <c r="FYG102" s="1567"/>
      <c r="FYH102" s="1567"/>
      <c r="FYI102" s="1567"/>
      <c r="FYJ102" s="1567"/>
      <c r="FYK102" s="1567"/>
      <c r="FYL102" s="1567"/>
      <c r="FYM102" s="1567"/>
      <c r="FYN102" s="1567"/>
      <c r="FYO102" s="1567"/>
      <c r="FYP102" s="1567"/>
      <c r="FYQ102" s="1567"/>
      <c r="FYR102" s="1567"/>
      <c r="FYS102" s="1567"/>
      <c r="FYT102" s="1567"/>
      <c r="FYU102" s="1567"/>
      <c r="FYV102" s="1567"/>
      <c r="FYW102" s="1567"/>
      <c r="FYX102" s="1567"/>
      <c r="FYY102" s="1567"/>
      <c r="FYZ102" s="1567"/>
      <c r="FZA102" s="1567"/>
      <c r="FZB102" s="1567"/>
      <c r="FZC102" s="1567"/>
      <c r="FZD102" s="1567"/>
      <c r="FZE102" s="1567"/>
      <c r="FZF102" s="1567"/>
      <c r="FZG102" s="1567"/>
      <c r="FZH102" s="1567"/>
      <c r="FZI102" s="1567"/>
      <c r="FZJ102" s="1567"/>
      <c r="FZK102" s="1567"/>
      <c r="FZL102" s="1567"/>
      <c r="FZM102" s="1567"/>
      <c r="FZN102" s="1567"/>
      <c r="FZO102" s="1567"/>
      <c r="FZP102" s="1567"/>
      <c r="FZQ102" s="1567"/>
      <c r="FZR102" s="1567"/>
      <c r="FZS102" s="1567"/>
      <c r="FZT102" s="1567"/>
      <c r="FZU102" s="1567"/>
      <c r="FZV102" s="1567"/>
      <c r="FZW102" s="1567"/>
      <c r="FZX102" s="1567"/>
      <c r="FZY102" s="1567"/>
      <c r="FZZ102" s="1567"/>
      <c r="GAA102" s="1567"/>
      <c r="GAB102" s="1567"/>
      <c r="GAC102" s="1567"/>
      <c r="GAD102" s="1567"/>
      <c r="GAE102" s="1567"/>
      <c r="GAF102" s="1567"/>
      <c r="GAG102" s="1567"/>
      <c r="GAH102" s="1567"/>
      <c r="GAI102" s="1567"/>
      <c r="GAJ102" s="1567"/>
      <c r="GAK102" s="1567"/>
      <c r="GAL102" s="1567"/>
      <c r="GAM102" s="1567"/>
      <c r="GAN102" s="1567"/>
      <c r="GAO102" s="1567"/>
      <c r="GAP102" s="1567"/>
      <c r="GAQ102" s="1567"/>
      <c r="GAR102" s="1567"/>
      <c r="GAS102" s="1567"/>
      <c r="GAT102" s="1567"/>
      <c r="GAU102" s="1567"/>
      <c r="GAV102" s="1567"/>
      <c r="GAW102" s="1567"/>
      <c r="GAX102" s="1567"/>
      <c r="GAY102" s="1567"/>
      <c r="GAZ102" s="1567"/>
      <c r="GBA102" s="1567"/>
      <c r="GBB102" s="1567"/>
      <c r="GBC102" s="1567"/>
      <c r="GBD102" s="1567"/>
      <c r="GBE102" s="1567"/>
      <c r="GBF102" s="1567"/>
      <c r="GBG102" s="1567"/>
      <c r="GBH102" s="1567"/>
      <c r="GBI102" s="1567"/>
      <c r="GBJ102" s="1567"/>
      <c r="GBK102" s="1567"/>
      <c r="GBL102" s="1567"/>
      <c r="GBM102" s="1567"/>
      <c r="GBN102" s="1567"/>
      <c r="GBO102" s="1567"/>
      <c r="GBP102" s="1567"/>
      <c r="GBQ102" s="1567"/>
      <c r="GBR102" s="1567"/>
      <c r="GBS102" s="1567"/>
      <c r="GBT102" s="1567"/>
      <c r="GBU102" s="1567"/>
      <c r="GBV102" s="1567"/>
      <c r="GBW102" s="1567"/>
      <c r="GBX102" s="1567"/>
      <c r="GBY102" s="1567"/>
      <c r="GBZ102" s="1567"/>
      <c r="GCA102" s="1567"/>
      <c r="GCB102" s="1567"/>
      <c r="GCC102" s="1567"/>
      <c r="GCD102" s="1567"/>
      <c r="GCE102" s="1567"/>
      <c r="GCF102" s="1567"/>
      <c r="GCG102" s="1567"/>
      <c r="GCH102" s="1567"/>
      <c r="GCI102" s="1567"/>
      <c r="GCJ102" s="1567"/>
      <c r="GCK102" s="1567"/>
      <c r="GCL102" s="1567"/>
      <c r="GCM102" s="1567"/>
      <c r="GCN102" s="1567"/>
      <c r="GCO102" s="1567"/>
      <c r="GCP102" s="1567"/>
      <c r="GCQ102" s="1567"/>
      <c r="GCR102" s="1567"/>
      <c r="GCS102" s="1567"/>
      <c r="GCT102" s="1567"/>
      <c r="GCU102" s="1567"/>
      <c r="GCV102" s="1567"/>
      <c r="GCW102" s="1567"/>
      <c r="GCX102" s="1567"/>
      <c r="GCY102" s="1567"/>
      <c r="GCZ102" s="1567"/>
      <c r="GDA102" s="1567"/>
      <c r="GDB102" s="1567"/>
      <c r="GDC102" s="1567"/>
      <c r="GDD102" s="1567"/>
      <c r="GDE102" s="1567"/>
      <c r="GDF102" s="1567"/>
      <c r="GDG102" s="1567"/>
      <c r="GDH102" s="1567"/>
      <c r="GDI102" s="1567"/>
      <c r="GDJ102" s="1567"/>
      <c r="GDK102" s="1567"/>
      <c r="GDL102" s="1567"/>
      <c r="GDM102" s="1567"/>
      <c r="GDN102" s="1567"/>
      <c r="GDO102" s="1567"/>
      <c r="GDP102" s="1567"/>
      <c r="GDQ102" s="1567"/>
      <c r="GDR102" s="1567"/>
      <c r="GDS102" s="1567"/>
      <c r="GDT102" s="1567"/>
      <c r="GDU102" s="1567"/>
      <c r="GDV102" s="1567"/>
      <c r="GDW102" s="1567"/>
      <c r="GDX102" s="1567"/>
      <c r="GDY102" s="1567"/>
      <c r="GDZ102" s="1567"/>
      <c r="GEA102" s="1567"/>
      <c r="GEB102" s="1567"/>
      <c r="GEC102" s="1567"/>
      <c r="GED102" s="1567"/>
      <c r="GEE102" s="1567"/>
      <c r="GEF102" s="1567"/>
      <c r="GEG102" s="1567"/>
      <c r="GEH102" s="1567"/>
      <c r="GEI102" s="1567"/>
      <c r="GEJ102" s="1567"/>
      <c r="GEK102" s="1567"/>
      <c r="GEL102" s="1567"/>
      <c r="GEM102" s="1567"/>
      <c r="GEN102" s="1567"/>
      <c r="GEO102" s="1567"/>
      <c r="GEP102" s="1567"/>
      <c r="GEQ102" s="1567"/>
      <c r="GER102" s="1567"/>
      <c r="GES102" s="1567"/>
      <c r="GET102" s="1567"/>
      <c r="GEU102" s="1567"/>
      <c r="GEV102" s="1567"/>
      <c r="GEW102" s="1567"/>
      <c r="GEX102" s="1567"/>
      <c r="GEY102" s="1567"/>
      <c r="GEZ102" s="1567"/>
      <c r="GFA102" s="1567"/>
      <c r="GFB102" s="1567"/>
      <c r="GFC102" s="1567"/>
      <c r="GFD102" s="1567"/>
      <c r="GFE102" s="1567"/>
      <c r="GFF102" s="1567"/>
      <c r="GFG102" s="1567"/>
      <c r="GFH102" s="1567"/>
      <c r="GFI102" s="1567"/>
      <c r="GFJ102" s="1567"/>
      <c r="GFK102" s="1567"/>
      <c r="GFL102" s="1567"/>
      <c r="GFM102" s="1567"/>
      <c r="GFN102" s="1567"/>
      <c r="GFO102" s="1567"/>
      <c r="GFP102" s="1567"/>
      <c r="GFQ102" s="1567"/>
      <c r="GFR102" s="1567"/>
      <c r="GFS102" s="1567"/>
      <c r="GFT102" s="1567"/>
      <c r="GFU102" s="1567"/>
      <c r="GFV102" s="1567"/>
      <c r="GFW102" s="1567"/>
      <c r="GFX102" s="1567"/>
      <c r="GFY102" s="1567"/>
      <c r="GFZ102" s="1567"/>
      <c r="GGA102" s="1567"/>
      <c r="GGB102" s="1567"/>
      <c r="GGC102" s="1567"/>
      <c r="GGD102" s="1567"/>
      <c r="GGE102" s="1567"/>
      <c r="GGF102" s="1567"/>
      <c r="GGG102" s="1567"/>
      <c r="GGH102" s="1567"/>
      <c r="GGI102" s="1567"/>
      <c r="GGJ102" s="1567"/>
      <c r="GGK102" s="1567"/>
      <c r="GGL102" s="1567"/>
      <c r="GGM102" s="1567"/>
      <c r="GGN102" s="1567"/>
      <c r="GGO102" s="1567"/>
      <c r="GGP102" s="1567"/>
      <c r="GGQ102" s="1567"/>
      <c r="GGR102" s="1567"/>
      <c r="GGS102" s="1567"/>
      <c r="GGT102" s="1567"/>
      <c r="GGU102" s="1567"/>
      <c r="GGV102" s="1567"/>
      <c r="GGW102" s="1567"/>
      <c r="GGX102" s="1567"/>
      <c r="GGY102" s="1567"/>
      <c r="GGZ102" s="1567"/>
      <c r="GHA102" s="1567"/>
      <c r="GHB102" s="1567"/>
      <c r="GHC102" s="1567"/>
      <c r="GHD102" s="1567"/>
      <c r="GHE102" s="1567"/>
      <c r="GHF102" s="1567"/>
      <c r="GHG102" s="1567"/>
      <c r="GHH102" s="1567"/>
      <c r="GHI102" s="1567"/>
      <c r="GHJ102" s="1567"/>
      <c r="GHK102" s="1567"/>
      <c r="GHL102" s="1567"/>
      <c r="GHM102" s="1567"/>
      <c r="GHN102" s="1567"/>
      <c r="GHO102" s="1567"/>
      <c r="GHP102" s="1567"/>
      <c r="GHQ102" s="1567"/>
      <c r="GHR102" s="1567"/>
      <c r="GHS102" s="1567"/>
      <c r="GHT102" s="1567"/>
      <c r="GHU102" s="1567"/>
      <c r="GHV102" s="1567"/>
      <c r="GHW102" s="1567"/>
      <c r="GHX102" s="1567"/>
      <c r="GHY102" s="1567"/>
      <c r="GHZ102" s="1567"/>
      <c r="GIA102" s="1567"/>
      <c r="GIB102" s="1567"/>
      <c r="GIC102" s="1567"/>
      <c r="GID102" s="1567"/>
      <c r="GIE102" s="1567"/>
      <c r="GIF102" s="1567"/>
      <c r="GIG102" s="1567"/>
      <c r="GIH102" s="1567"/>
      <c r="GII102" s="1567"/>
      <c r="GIJ102" s="1567"/>
      <c r="GIK102" s="1567"/>
      <c r="GIL102" s="1567"/>
      <c r="GIM102" s="1567"/>
      <c r="GIN102" s="1567"/>
      <c r="GIO102" s="1567"/>
      <c r="GIP102" s="1567"/>
      <c r="GIQ102" s="1567"/>
      <c r="GIR102" s="1567"/>
      <c r="GIS102" s="1567"/>
      <c r="GIT102" s="1567"/>
      <c r="GIU102" s="1567"/>
      <c r="GIV102" s="1567"/>
      <c r="GIW102" s="1567"/>
      <c r="GIX102" s="1567"/>
      <c r="GIY102" s="1567"/>
      <c r="GIZ102" s="1567"/>
      <c r="GJA102" s="1567"/>
      <c r="GJB102" s="1567"/>
      <c r="GJC102" s="1567"/>
      <c r="GJD102" s="1567"/>
      <c r="GJE102" s="1567"/>
      <c r="GJF102" s="1567"/>
      <c r="GJG102" s="1567"/>
      <c r="GJH102" s="1567"/>
      <c r="GJI102" s="1567"/>
      <c r="GJJ102" s="1567"/>
      <c r="GJK102" s="1567"/>
      <c r="GJL102" s="1567"/>
      <c r="GJM102" s="1567"/>
      <c r="GJN102" s="1567"/>
      <c r="GJO102" s="1567"/>
      <c r="GJP102" s="1567"/>
      <c r="GJQ102" s="1567"/>
      <c r="GJR102" s="1567"/>
      <c r="GJS102" s="1567"/>
      <c r="GJT102" s="1567"/>
      <c r="GJU102" s="1567"/>
      <c r="GJV102" s="1567"/>
      <c r="GJW102" s="1567"/>
      <c r="GJX102" s="1567"/>
      <c r="GJY102" s="1567"/>
      <c r="GJZ102" s="1567"/>
      <c r="GKA102" s="1567"/>
      <c r="GKB102" s="1567"/>
      <c r="GKC102" s="1567"/>
      <c r="GKD102" s="1567"/>
      <c r="GKE102" s="1567"/>
      <c r="GKF102" s="1567"/>
      <c r="GKG102" s="1567"/>
      <c r="GKH102" s="1567"/>
      <c r="GKI102" s="1567"/>
      <c r="GKJ102" s="1567"/>
      <c r="GKK102" s="1567"/>
      <c r="GKL102" s="1567"/>
      <c r="GKM102" s="1567"/>
      <c r="GKN102" s="1567"/>
      <c r="GKO102" s="1567"/>
      <c r="GKP102" s="1567"/>
      <c r="GKQ102" s="1567"/>
      <c r="GKR102" s="1567"/>
      <c r="GKS102" s="1567"/>
      <c r="GKT102" s="1567"/>
      <c r="GKU102" s="1567"/>
      <c r="GKV102" s="1567"/>
      <c r="GKW102" s="1567"/>
      <c r="GKX102" s="1567"/>
      <c r="GKY102" s="1567"/>
      <c r="GKZ102" s="1567"/>
      <c r="GLA102" s="1567"/>
      <c r="GLB102" s="1567"/>
      <c r="GLC102" s="1567"/>
      <c r="GLD102" s="1567"/>
      <c r="GLE102" s="1567"/>
      <c r="GLF102" s="1567"/>
      <c r="GLG102" s="1567"/>
      <c r="GLH102" s="1567"/>
      <c r="GLI102" s="1567"/>
      <c r="GLJ102" s="1567"/>
      <c r="GLK102" s="1567"/>
      <c r="GLL102" s="1567"/>
      <c r="GLM102" s="1567"/>
      <c r="GLN102" s="1567"/>
      <c r="GLO102" s="1567"/>
      <c r="GLP102" s="1567"/>
      <c r="GLQ102" s="1567"/>
      <c r="GLR102" s="1567"/>
      <c r="GLS102" s="1567"/>
      <c r="GLT102" s="1567"/>
      <c r="GLU102" s="1567"/>
      <c r="GLV102" s="1567"/>
      <c r="GLW102" s="1567"/>
      <c r="GLX102" s="1567"/>
      <c r="GLY102" s="1567"/>
      <c r="GLZ102" s="1567"/>
      <c r="GMA102" s="1567"/>
      <c r="GMB102" s="1567"/>
      <c r="GMC102" s="1567"/>
      <c r="GMD102" s="1567"/>
      <c r="GME102" s="1567"/>
      <c r="GMF102" s="1567"/>
      <c r="GMG102" s="1567"/>
      <c r="GMH102" s="1567"/>
      <c r="GMI102" s="1567"/>
      <c r="GMJ102" s="1567"/>
      <c r="GMK102" s="1567"/>
      <c r="GML102" s="1567"/>
      <c r="GMM102" s="1567"/>
      <c r="GMN102" s="1567"/>
      <c r="GMO102" s="1567"/>
      <c r="GMP102" s="1567"/>
      <c r="GMQ102" s="1567"/>
      <c r="GMR102" s="1567"/>
      <c r="GMS102" s="1567"/>
      <c r="GMT102" s="1567"/>
      <c r="GMU102" s="1567"/>
      <c r="GMV102" s="1567"/>
      <c r="GMW102" s="1567"/>
      <c r="GMX102" s="1567"/>
      <c r="GMY102" s="1567"/>
      <c r="GMZ102" s="1567"/>
      <c r="GNA102" s="1567"/>
      <c r="GNB102" s="1567"/>
      <c r="GNC102" s="1567"/>
      <c r="GND102" s="1567"/>
      <c r="GNE102" s="1567"/>
      <c r="GNF102" s="1567"/>
      <c r="GNG102" s="1567"/>
      <c r="GNH102" s="1567"/>
      <c r="GNI102" s="1567"/>
      <c r="GNJ102" s="1567"/>
      <c r="GNK102" s="1567"/>
      <c r="GNL102" s="1567"/>
      <c r="GNM102" s="1567"/>
      <c r="GNN102" s="1567"/>
      <c r="GNO102" s="1567"/>
      <c r="GNP102" s="1567"/>
      <c r="GNQ102" s="1567"/>
      <c r="GNR102" s="1567"/>
      <c r="GNS102" s="1567"/>
      <c r="GNT102" s="1567"/>
      <c r="GNU102" s="1567"/>
      <c r="GNV102" s="1567"/>
      <c r="GNW102" s="1567"/>
      <c r="GNX102" s="1567"/>
      <c r="GNY102" s="1567"/>
      <c r="GNZ102" s="1567"/>
      <c r="GOA102" s="1567"/>
      <c r="GOB102" s="1567"/>
      <c r="GOC102" s="1567"/>
      <c r="GOD102" s="1567"/>
      <c r="GOE102" s="1567"/>
      <c r="GOF102" s="1567"/>
      <c r="GOG102" s="1567"/>
      <c r="GOH102" s="1567"/>
      <c r="GOI102" s="1567"/>
      <c r="GOJ102" s="1567"/>
      <c r="GOK102" s="1567"/>
      <c r="GOL102" s="1567"/>
      <c r="GOM102" s="1567"/>
      <c r="GON102" s="1567"/>
      <c r="GOO102" s="1567"/>
      <c r="GOP102" s="1567"/>
      <c r="GOQ102" s="1567"/>
      <c r="GOR102" s="1567"/>
      <c r="GOS102" s="1567"/>
      <c r="GOT102" s="1567"/>
      <c r="GOU102" s="1567"/>
      <c r="GOV102" s="1567"/>
      <c r="GOW102" s="1567"/>
      <c r="GOX102" s="1567"/>
      <c r="GOY102" s="1567"/>
      <c r="GOZ102" s="1567"/>
      <c r="GPA102" s="1567"/>
      <c r="GPB102" s="1567"/>
      <c r="GPC102" s="1567"/>
      <c r="GPD102" s="1567"/>
      <c r="GPE102" s="1567"/>
      <c r="GPF102" s="1567"/>
      <c r="GPG102" s="1567"/>
      <c r="GPH102" s="1567"/>
      <c r="GPI102" s="1567"/>
      <c r="GPJ102" s="1567"/>
      <c r="GPK102" s="1567"/>
      <c r="GPL102" s="1567"/>
      <c r="GPM102" s="1567"/>
      <c r="GPN102" s="1567"/>
      <c r="GPO102" s="1567"/>
      <c r="GPP102" s="1567"/>
      <c r="GPQ102" s="1567"/>
      <c r="GPR102" s="1567"/>
      <c r="GPS102" s="1567"/>
      <c r="GPT102" s="1567"/>
      <c r="GPU102" s="1567"/>
      <c r="GPV102" s="1567"/>
      <c r="GPW102" s="1567"/>
      <c r="GPX102" s="1567"/>
      <c r="GPY102" s="1567"/>
      <c r="GPZ102" s="1567"/>
      <c r="GQA102" s="1567"/>
      <c r="GQB102" s="1567"/>
      <c r="GQC102" s="1567"/>
      <c r="GQD102" s="1567"/>
      <c r="GQE102" s="1567"/>
      <c r="GQF102" s="1567"/>
      <c r="GQG102" s="1567"/>
      <c r="GQH102" s="1567"/>
      <c r="GQI102" s="1567"/>
      <c r="GQJ102" s="1567"/>
      <c r="GQK102" s="1567"/>
      <c r="GQL102" s="1567"/>
      <c r="GQM102" s="1567"/>
      <c r="GQN102" s="1567"/>
      <c r="GQO102" s="1567"/>
      <c r="GQP102" s="1567"/>
      <c r="GQQ102" s="1567"/>
      <c r="GQR102" s="1567"/>
      <c r="GQS102" s="1567"/>
      <c r="GQT102" s="1567"/>
      <c r="GQU102" s="1567"/>
      <c r="GQV102" s="1567"/>
      <c r="GQW102" s="1567"/>
      <c r="GQX102" s="1567"/>
      <c r="GQY102" s="1567"/>
      <c r="GQZ102" s="1567"/>
      <c r="GRA102" s="1567"/>
      <c r="GRB102" s="1567"/>
      <c r="GRC102" s="1567"/>
      <c r="GRD102" s="1567"/>
      <c r="GRE102" s="1567"/>
      <c r="GRF102" s="1567"/>
      <c r="GRG102" s="1567"/>
      <c r="GRH102" s="1567"/>
      <c r="GRI102" s="1567"/>
      <c r="GRJ102" s="1567"/>
      <c r="GRK102" s="1567"/>
      <c r="GRL102" s="1567"/>
      <c r="GRM102" s="1567"/>
      <c r="GRN102" s="1567"/>
      <c r="GRO102" s="1567"/>
      <c r="GRP102" s="1567"/>
      <c r="GRQ102" s="1567"/>
      <c r="GRR102" s="1567"/>
      <c r="GRS102" s="1567"/>
      <c r="GRT102" s="1567"/>
      <c r="GRU102" s="1567"/>
      <c r="GRV102" s="1567"/>
      <c r="GRW102" s="1567"/>
      <c r="GRX102" s="1567"/>
      <c r="GRY102" s="1567"/>
      <c r="GRZ102" s="1567"/>
      <c r="GSA102" s="1567"/>
      <c r="GSB102" s="1567"/>
      <c r="GSC102" s="1567"/>
      <c r="GSD102" s="1567"/>
      <c r="GSE102" s="1567"/>
      <c r="GSF102" s="1567"/>
      <c r="GSG102" s="1567"/>
      <c r="GSH102" s="1567"/>
      <c r="GSI102" s="1567"/>
      <c r="GSJ102" s="1567"/>
      <c r="GSK102" s="1567"/>
      <c r="GSL102" s="1567"/>
      <c r="GSM102" s="1567"/>
      <c r="GSN102" s="1567"/>
      <c r="GSO102" s="1567"/>
      <c r="GSP102" s="1567"/>
      <c r="GSQ102" s="1567"/>
      <c r="GSR102" s="1567"/>
      <c r="GSS102" s="1567"/>
      <c r="GST102" s="1567"/>
      <c r="GSU102" s="1567"/>
      <c r="GSV102" s="1567"/>
      <c r="GSW102" s="1567"/>
      <c r="GSX102" s="1567"/>
      <c r="GSY102" s="1567"/>
      <c r="GSZ102" s="1567"/>
      <c r="GTA102" s="1567"/>
      <c r="GTB102" s="1567"/>
      <c r="GTC102" s="1567"/>
      <c r="GTD102" s="1567"/>
      <c r="GTE102" s="1567"/>
      <c r="GTF102" s="1567"/>
      <c r="GTG102" s="1567"/>
      <c r="GTH102" s="1567"/>
      <c r="GTI102" s="1567"/>
      <c r="GTJ102" s="1567"/>
      <c r="GTK102" s="1567"/>
      <c r="GTL102" s="1567"/>
      <c r="GTM102" s="1567"/>
      <c r="GTN102" s="1567"/>
      <c r="GTO102" s="1567"/>
      <c r="GTP102" s="1567"/>
      <c r="GTQ102" s="1567"/>
      <c r="GTR102" s="1567"/>
      <c r="GTS102" s="1567"/>
      <c r="GTT102" s="1567"/>
      <c r="GTU102" s="1567"/>
      <c r="GTV102" s="1567"/>
      <c r="GTW102" s="1567"/>
      <c r="GTX102" s="1567"/>
      <c r="GTY102" s="1567"/>
      <c r="GTZ102" s="1567"/>
      <c r="GUA102" s="1567"/>
      <c r="GUB102" s="1567"/>
      <c r="GUC102" s="1567"/>
      <c r="GUD102" s="1567"/>
      <c r="GUE102" s="1567"/>
      <c r="GUF102" s="1567"/>
      <c r="GUG102" s="1567"/>
      <c r="GUH102" s="1567"/>
      <c r="GUI102" s="1567"/>
      <c r="GUJ102" s="1567"/>
      <c r="GUK102" s="1567"/>
      <c r="GUL102" s="1567"/>
      <c r="GUM102" s="1567"/>
      <c r="GUN102" s="1567"/>
      <c r="GUO102" s="1567"/>
      <c r="GUP102" s="1567"/>
      <c r="GUQ102" s="1567"/>
      <c r="GUR102" s="1567"/>
      <c r="GUS102" s="1567"/>
      <c r="GUT102" s="1567"/>
      <c r="GUU102" s="1567"/>
      <c r="GUV102" s="1567"/>
      <c r="GUW102" s="1567"/>
      <c r="GUX102" s="1567"/>
      <c r="GUY102" s="1567"/>
      <c r="GUZ102" s="1567"/>
      <c r="GVA102" s="1567"/>
      <c r="GVB102" s="1567"/>
      <c r="GVC102" s="1567"/>
      <c r="GVD102" s="1567"/>
      <c r="GVE102" s="1567"/>
      <c r="GVF102" s="1567"/>
      <c r="GVG102" s="1567"/>
      <c r="GVH102" s="1567"/>
      <c r="GVI102" s="1567"/>
      <c r="GVJ102" s="1567"/>
      <c r="GVK102" s="1567"/>
      <c r="GVL102" s="1567"/>
      <c r="GVM102" s="1567"/>
      <c r="GVN102" s="1567"/>
      <c r="GVO102" s="1567"/>
      <c r="GVP102" s="1567"/>
      <c r="GVQ102" s="1567"/>
      <c r="GVR102" s="1567"/>
      <c r="GVS102" s="1567"/>
      <c r="GVT102" s="1567"/>
      <c r="GVU102" s="1567"/>
      <c r="GVV102" s="1567"/>
      <c r="GVW102" s="1567"/>
      <c r="GVX102" s="1567"/>
      <c r="GVY102" s="1567"/>
      <c r="GVZ102" s="1567"/>
      <c r="GWA102" s="1567"/>
      <c r="GWB102" s="1567"/>
      <c r="GWC102" s="1567"/>
      <c r="GWD102" s="1567"/>
      <c r="GWE102" s="1567"/>
      <c r="GWF102" s="1567"/>
      <c r="GWG102" s="1567"/>
      <c r="GWH102" s="1567"/>
      <c r="GWI102" s="1567"/>
      <c r="GWJ102" s="1567"/>
      <c r="GWK102" s="1567"/>
      <c r="GWL102" s="1567"/>
      <c r="GWM102" s="1567"/>
      <c r="GWN102" s="1567"/>
      <c r="GWO102" s="1567"/>
      <c r="GWP102" s="1567"/>
      <c r="GWQ102" s="1567"/>
      <c r="GWR102" s="1567"/>
      <c r="GWS102" s="1567"/>
      <c r="GWT102" s="1567"/>
      <c r="GWU102" s="1567"/>
      <c r="GWV102" s="1567"/>
      <c r="GWW102" s="1567"/>
      <c r="GWX102" s="1567"/>
      <c r="GWY102" s="1567"/>
      <c r="GWZ102" s="1567"/>
      <c r="GXA102" s="1567"/>
      <c r="GXB102" s="1567"/>
      <c r="GXC102" s="1567"/>
      <c r="GXD102" s="1567"/>
      <c r="GXE102" s="1567"/>
      <c r="GXF102" s="1567"/>
      <c r="GXG102" s="1567"/>
      <c r="GXH102" s="1567"/>
      <c r="GXI102" s="1567"/>
      <c r="GXJ102" s="1567"/>
      <c r="GXK102" s="1567"/>
      <c r="GXL102" s="1567"/>
      <c r="GXM102" s="1567"/>
      <c r="GXN102" s="1567"/>
      <c r="GXO102" s="1567"/>
      <c r="GXP102" s="1567"/>
      <c r="GXQ102" s="1567"/>
      <c r="GXR102" s="1567"/>
      <c r="GXS102" s="1567"/>
      <c r="GXT102" s="1567"/>
      <c r="GXU102" s="1567"/>
      <c r="GXV102" s="1567"/>
      <c r="GXW102" s="1567"/>
      <c r="GXX102" s="1567"/>
      <c r="GXY102" s="1567"/>
      <c r="GXZ102" s="1567"/>
      <c r="GYA102" s="1567"/>
      <c r="GYB102" s="1567"/>
      <c r="GYC102" s="1567"/>
      <c r="GYD102" s="1567"/>
      <c r="GYE102" s="1567"/>
      <c r="GYF102" s="1567"/>
      <c r="GYG102" s="1567"/>
      <c r="GYH102" s="1567"/>
      <c r="GYI102" s="1567"/>
      <c r="GYJ102" s="1567"/>
      <c r="GYK102" s="1567"/>
      <c r="GYL102" s="1567"/>
      <c r="GYM102" s="1567"/>
      <c r="GYN102" s="1567"/>
      <c r="GYO102" s="1567"/>
      <c r="GYP102" s="1567"/>
      <c r="GYQ102" s="1567"/>
      <c r="GYR102" s="1567"/>
      <c r="GYS102" s="1567"/>
      <c r="GYT102" s="1567"/>
      <c r="GYU102" s="1567"/>
      <c r="GYV102" s="1567"/>
      <c r="GYW102" s="1567"/>
      <c r="GYX102" s="1567"/>
      <c r="GYY102" s="1567"/>
      <c r="GYZ102" s="1567"/>
      <c r="GZA102" s="1567"/>
      <c r="GZB102" s="1567"/>
      <c r="GZC102" s="1567"/>
      <c r="GZD102" s="1567"/>
      <c r="GZE102" s="1567"/>
      <c r="GZF102" s="1567"/>
      <c r="GZG102" s="1567"/>
      <c r="GZH102" s="1567"/>
      <c r="GZI102" s="1567"/>
      <c r="GZJ102" s="1567"/>
      <c r="GZK102" s="1567"/>
      <c r="GZL102" s="1567"/>
      <c r="GZM102" s="1567"/>
      <c r="GZN102" s="1567"/>
      <c r="GZO102" s="1567"/>
      <c r="GZP102" s="1567"/>
      <c r="GZQ102" s="1567"/>
      <c r="GZR102" s="1567"/>
      <c r="GZS102" s="1567"/>
      <c r="GZT102" s="1567"/>
      <c r="GZU102" s="1567"/>
      <c r="GZV102" s="1567"/>
      <c r="GZW102" s="1567"/>
      <c r="GZX102" s="1567"/>
      <c r="GZY102" s="1567"/>
      <c r="GZZ102" s="1567"/>
      <c r="HAA102" s="1567"/>
      <c r="HAB102" s="1567"/>
      <c r="HAC102" s="1567"/>
      <c r="HAD102" s="1567"/>
      <c r="HAE102" s="1567"/>
      <c r="HAF102" s="1567"/>
      <c r="HAG102" s="1567"/>
      <c r="HAH102" s="1567"/>
      <c r="HAI102" s="1567"/>
      <c r="HAJ102" s="1567"/>
      <c r="HAK102" s="1567"/>
      <c r="HAL102" s="1567"/>
      <c r="HAM102" s="1567"/>
      <c r="HAN102" s="1567"/>
      <c r="HAO102" s="1567"/>
      <c r="HAP102" s="1567"/>
      <c r="HAQ102" s="1567"/>
      <c r="HAR102" s="1567"/>
      <c r="HAS102" s="1567"/>
      <c r="HAT102" s="1567"/>
      <c r="HAU102" s="1567"/>
      <c r="HAV102" s="1567"/>
      <c r="HAW102" s="1567"/>
      <c r="HAX102" s="1567"/>
      <c r="HAY102" s="1567"/>
      <c r="HAZ102" s="1567"/>
      <c r="HBA102" s="1567"/>
      <c r="HBB102" s="1567"/>
      <c r="HBC102" s="1567"/>
      <c r="HBD102" s="1567"/>
      <c r="HBE102" s="1567"/>
      <c r="HBF102" s="1567"/>
      <c r="HBG102" s="1567"/>
      <c r="HBH102" s="1567"/>
      <c r="HBI102" s="1567"/>
      <c r="HBJ102" s="1567"/>
      <c r="HBK102" s="1567"/>
      <c r="HBL102" s="1567"/>
      <c r="HBM102" s="1567"/>
      <c r="HBN102" s="1567"/>
      <c r="HBO102" s="1567"/>
      <c r="HBP102" s="1567"/>
      <c r="HBQ102" s="1567"/>
      <c r="HBR102" s="1567"/>
      <c r="HBS102" s="1567"/>
      <c r="HBT102" s="1567"/>
      <c r="HBU102" s="1567"/>
      <c r="HBV102" s="1567"/>
      <c r="HBW102" s="1567"/>
      <c r="HBX102" s="1567"/>
      <c r="HBY102" s="1567"/>
      <c r="HBZ102" s="1567"/>
      <c r="HCA102" s="1567"/>
      <c r="HCB102" s="1567"/>
      <c r="HCC102" s="1567"/>
      <c r="HCD102" s="1567"/>
      <c r="HCE102" s="1567"/>
      <c r="HCF102" s="1567"/>
      <c r="HCG102" s="1567"/>
      <c r="HCH102" s="1567"/>
      <c r="HCI102" s="1567"/>
      <c r="HCJ102" s="1567"/>
      <c r="HCK102" s="1567"/>
      <c r="HCL102" s="1567"/>
      <c r="HCM102" s="1567"/>
      <c r="HCN102" s="1567"/>
      <c r="HCO102" s="1567"/>
      <c r="HCP102" s="1567"/>
      <c r="HCQ102" s="1567"/>
      <c r="HCR102" s="1567"/>
      <c r="HCS102" s="1567"/>
      <c r="HCT102" s="1567"/>
      <c r="HCU102" s="1567"/>
      <c r="HCV102" s="1567"/>
      <c r="HCW102" s="1567"/>
      <c r="HCX102" s="1567"/>
      <c r="HCY102" s="1567"/>
      <c r="HCZ102" s="1567"/>
      <c r="HDA102" s="1567"/>
      <c r="HDB102" s="1567"/>
      <c r="HDC102" s="1567"/>
      <c r="HDD102" s="1567"/>
      <c r="HDE102" s="1567"/>
      <c r="HDF102" s="1567"/>
      <c r="HDG102" s="1567"/>
      <c r="HDH102" s="1567"/>
      <c r="HDI102" s="1567"/>
      <c r="HDJ102" s="1567"/>
      <c r="HDK102" s="1567"/>
      <c r="HDL102" s="1567"/>
      <c r="HDM102" s="1567"/>
      <c r="HDN102" s="1567"/>
      <c r="HDO102" s="1567"/>
      <c r="HDP102" s="1567"/>
      <c r="HDQ102" s="1567"/>
      <c r="HDR102" s="1567"/>
      <c r="HDS102" s="1567"/>
      <c r="HDT102" s="1567"/>
      <c r="HDU102" s="1567"/>
      <c r="HDV102" s="1567"/>
      <c r="HDW102" s="1567"/>
      <c r="HDX102" s="1567"/>
      <c r="HDY102" s="1567"/>
      <c r="HDZ102" s="1567"/>
      <c r="HEA102" s="1567"/>
      <c r="HEB102" s="1567"/>
      <c r="HEC102" s="1567"/>
      <c r="HED102" s="1567"/>
      <c r="HEE102" s="1567"/>
      <c r="HEF102" s="1567"/>
      <c r="HEG102" s="1567"/>
      <c r="HEH102" s="1567"/>
      <c r="HEI102" s="1567"/>
      <c r="HEJ102" s="1567"/>
      <c r="HEK102" s="1567"/>
      <c r="HEL102" s="1567"/>
      <c r="HEM102" s="1567"/>
      <c r="HEN102" s="1567"/>
      <c r="HEO102" s="1567"/>
      <c r="HEP102" s="1567"/>
      <c r="HEQ102" s="1567"/>
      <c r="HER102" s="1567"/>
      <c r="HES102" s="1567"/>
      <c r="HET102" s="1567"/>
      <c r="HEU102" s="1567"/>
      <c r="HEV102" s="1567"/>
      <c r="HEW102" s="1567"/>
      <c r="HEX102" s="1567"/>
      <c r="HEY102" s="1567"/>
      <c r="HEZ102" s="1567"/>
      <c r="HFA102" s="1567"/>
      <c r="HFB102" s="1567"/>
      <c r="HFC102" s="1567"/>
      <c r="HFD102" s="1567"/>
      <c r="HFE102" s="1567"/>
      <c r="HFF102" s="1567"/>
      <c r="HFG102" s="1567"/>
      <c r="HFH102" s="1567"/>
      <c r="HFI102" s="1567"/>
      <c r="HFJ102" s="1567"/>
      <c r="HFK102" s="1567"/>
      <c r="HFL102" s="1567"/>
      <c r="HFM102" s="1567"/>
      <c r="HFN102" s="1567"/>
      <c r="HFO102" s="1567"/>
      <c r="HFP102" s="1567"/>
      <c r="HFQ102" s="1567"/>
      <c r="HFR102" s="1567"/>
      <c r="HFS102" s="1567"/>
      <c r="HFT102" s="1567"/>
      <c r="HFU102" s="1567"/>
      <c r="HFV102" s="1567"/>
      <c r="HFW102" s="1567"/>
      <c r="HFX102" s="1567"/>
      <c r="HFY102" s="1567"/>
      <c r="HFZ102" s="1567"/>
      <c r="HGA102" s="1567"/>
      <c r="HGB102" s="1567"/>
      <c r="HGC102" s="1567"/>
      <c r="HGD102" s="1567"/>
      <c r="HGE102" s="1567"/>
      <c r="HGF102" s="1567"/>
      <c r="HGG102" s="1567"/>
      <c r="HGH102" s="1567"/>
      <c r="HGI102" s="1567"/>
      <c r="HGJ102" s="1567"/>
      <c r="HGK102" s="1567"/>
      <c r="HGL102" s="1567"/>
      <c r="HGM102" s="1567"/>
      <c r="HGN102" s="1567"/>
      <c r="HGO102" s="1567"/>
      <c r="HGP102" s="1567"/>
      <c r="HGQ102" s="1567"/>
      <c r="HGR102" s="1567"/>
      <c r="HGS102" s="1567"/>
      <c r="HGT102" s="1567"/>
      <c r="HGU102" s="1567"/>
      <c r="HGV102" s="1567"/>
      <c r="HGW102" s="1567"/>
      <c r="HGX102" s="1567"/>
      <c r="HGY102" s="1567"/>
      <c r="HGZ102" s="1567"/>
      <c r="HHA102" s="1567"/>
      <c r="HHB102" s="1567"/>
      <c r="HHC102" s="1567"/>
      <c r="HHD102" s="1567"/>
      <c r="HHE102" s="1567"/>
      <c r="HHF102" s="1567"/>
      <c r="HHG102" s="1567"/>
      <c r="HHH102" s="1567"/>
      <c r="HHI102" s="1567"/>
      <c r="HHJ102" s="1567"/>
      <c r="HHK102" s="1567"/>
      <c r="HHL102" s="1567"/>
      <c r="HHM102" s="1567"/>
      <c r="HHN102" s="1567"/>
      <c r="HHO102" s="1567"/>
      <c r="HHP102" s="1567"/>
      <c r="HHQ102" s="1567"/>
      <c r="HHR102" s="1567"/>
      <c r="HHS102" s="1567"/>
      <c r="HHT102" s="1567"/>
      <c r="HHU102" s="1567"/>
      <c r="HHV102" s="1567"/>
      <c r="HHW102" s="1567"/>
      <c r="HHX102" s="1567"/>
      <c r="HHY102" s="1567"/>
      <c r="HHZ102" s="1567"/>
      <c r="HIA102" s="1567"/>
      <c r="HIB102" s="1567"/>
      <c r="HIC102" s="1567"/>
      <c r="HID102" s="1567"/>
      <c r="HIE102" s="1567"/>
      <c r="HIF102" s="1567"/>
      <c r="HIG102" s="1567"/>
      <c r="HIH102" s="1567"/>
      <c r="HII102" s="1567"/>
      <c r="HIJ102" s="1567"/>
      <c r="HIK102" s="1567"/>
      <c r="HIL102" s="1567"/>
      <c r="HIM102" s="1567"/>
      <c r="HIN102" s="1567"/>
      <c r="HIO102" s="1567"/>
      <c r="HIP102" s="1567"/>
      <c r="HIQ102" s="1567"/>
      <c r="HIR102" s="1567"/>
      <c r="HIS102" s="1567"/>
      <c r="HIT102" s="1567"/>
      <c r="HIU102" s="1567"/>
      <c r="HIV102" s="1567"/>
      <c r="HIW102" s="1567"/>
      <c r="HIX102" s="1567"/>
      <c r="HIY102" s="1567"/>
      <c r="HIZ102" s="1567"/>
      <c r="HJA102" s="1567"/>
      <c r="HJB102" s="1567"/>
      <c r="HJC102" s="1567"/>
      <c r="HJD102" s="1567"/>
      <c r="HJE102" s="1567"/>
      <c r="HJF102" s="1567"/>
      <c r="HJG102" s="1567"/>
      <c r="HJH102" s="1567"/>
      <c r="HJI102" s="1567"/>
      <c r="HJJ102" s="1567"/>
      <c r="HJK102" s="1567"/>
      <c r="HJL102" s="1567"/>
      <c r="HJM102" s="1567"/>
      <c r="HJN102" s="1567"/>
      <c r="HJO102" s="1567"/>
      <c r="HJP102" s="1567"/>
      <c r="HJQ102" s="1567"/>
      <c r="HJR102" s="1567"/>
      <c r="HJS102" s="1567"/>
      <c r="HJT102" s="1567"/>
      <c r="HJU102" s="1567"/>
      <c r="HJV102" s="1567"/>
      <c r="HJW102" s="1567"/>
      <c r="HJX102" s="1567"/>
      <c r="HJY102" s="1567"/>
      <c r="HJZ102" s="1567"/>
      <c r="HKA102" s="1567"/>
      <c r="HKB102" s="1567"/>
      <c r="HKC102" s="1567"/>
      <c r="HKD102" s="1567"/>
      <c r="HKE102" s="1567"/>
      <c r="HKF102" s="1567"/>
      <c r="HKG102" s="1567"/>
      <c r="HKH102" s="1567"/>
      <c r="HKI102" s="1567"/>
      <c r="HKJ102" s="1567"/>
      <c r="HKK102" s="1567"/>
      <c r="HKL102" s="1567"/>
      <c r="HKM102" s="1567"/>
      <c r="HKN102" s="1567"/>
      <c r="HKO102" s="1567"/>
      <c r="HKP102" s="1567"/>
      <c r="HKQ102" s="1567"/>
      <c r="HKR102" s="1567"/>
      <c r="HKS102" s="1567"/>
      <c r="HKT102" s="1567"/>
      <c r="HKU102" s="1567"/>
      <c r="HKV102" s="1567"/>
      <c r="HKW102" s="1567"/>
      <c r="HKX102" s="1567"/>
      <c r="HKY102" s="1567"/>
      <c r="HKZ102" s="1567"/>
      <c r="HLA102" s="1567"/>
      <c r="HLB102" s="1567"/>
      <c r="HLC102" s="1567"/>
      <c r="HLD102" s="1567"/>
      <c r="HLE102" s="1567"/>
      <c r="HLF102" s="1567"/>
      <c r="HLG102" s="1567"/>
      <c r="HLH102" s="1567"/>
      <c r="HLI102" s="1567"/>
      <c r="HLJ102" s="1567"/>
      <c r="HLK102" s="1567"/>
      <c r="HLL102" s="1567"/>
      <c r="HLM102" s="1567"/>
      <c r="HLN102" s="1567"/>
      <c r="HLO102" s="1567"/>
      <c r="HLP102" s="1567"/>
      <c r="HLQ102" s="1567"/>
      <c r="HLR102" s="1567"/>
      <c r="HLS102" s="1567"/>
      <c r="HLT102" s="1567"/>
      <c r="HLU102" s="1567"/>
      <c r="HLV102" s="1567"/>
      <c r="HLW102" s="1567"/>
      <c r="HLX102" s="1567"/>
      <c r="HLY102" s="1567"/>
      <c r="HLZ102" s="1567"/>
      <c r="HMA102" s="1567"/>
      <c r="HMB102" s="1567"/>
      <c r="HMC102" s="1567"/>
      <c r="HMD102" s="1567"/>
      <c r="HME102" s="1567"/>
      <c r="HMF102" s="1567"/>
      <c r="HMG102" s="1567"/>
      <c r="HMH102" s="1567"/>
      <c r="HMI102" s="1567"/>
      <c r="HMJ102" s="1567"/>
      <c r="HMK102" s="1567"/>
      <c r="HML102" s="1567"/>
      <c r="HMM102" s="1567"/>
      <c r="HMN102" s="1567"/>
      <c r="HMO102" s="1567"/>
      <c r="HMP102" s="1567"/>
      <c r="HMQ102" s="1567"/>
      <c r="HMR102" s="1567"/>
      <c r="HMS102" s="1567"/>
      <c r="HMT102" s="1567"/>
      <c r="HMU102" s="1567"/>
      <c r="HMV102" s="1567"/>
      <c r="HMW102" s="1567"/>
      <c r="HMX102" s="1567"/>
      <c r="HMY102" s="1567"/>
      <c r="HMZ102" s="1567"/>
      <c r="HNA102" s="1567"/>
      <c r="HNB102" s="1567"/>
      <c r="HNC102" s="1567"/>
      <c r="HND102" s="1567"/>
      <c r="HNE102" s="1567"/>
      <c r="HNF102" s="1567"/>
      <c r="HNG102" s="1567"/>
      <c r="HNH102" s="1567"/>
      <c r="HNI102" s="1567"/>
      <c r="HNJ102" s="1567"/>
      <c r="HNK102" s="1567"/>
      <c r="HNL102" s="1567"/>
      <c r="HNM102" s="1567"/>
      <c r="HNN102" s="1567"/>
      <c r="HNO102" s="1567"/>
      <c r="HNP102" s="1567"/>
      <c r="HNQ102" s="1567"/>
      <c r="HNR102" s="1567"/>
      <c r="HNS102" s="1567"/>
      <c r="HNT102" s="1567"/>
      <c r="HNU102" s="1567"/>
      <c r="HNV102" s="1567"/>
      <c r="HNW102" s="1567"/>
      <c r="HNX102" s="1567"/>
      <c r="HNY102" s="1567"/>
      <c r="HNZ102" s="1567"/>
      <c r="HOA102" s="1567"/>
      <c r="HOB102" s="1567"/>
      <c r="HOC102" s="1567"/>
      <c r="HOD102" s="1567"/>
      <c r="HOE102" s="1567"/>
      <c r="HOF102" s="1567"/>
      <c r="HOG102" s="1567"/>
      <c r="HOH102" s="1567"/>
      <c r="HOI102" s="1567"/>
      <c r="HOJ102" s="1567"/>
      <c r="HOK102" s="1567"/>
      <c r="HOL102" s="1567"/>
      <c r="HOM102" s="1567"/>
      <c r="HON102" s="1567"/>
      <c r="HOO102" s="1567"/>
      <c r="HOP102" s="1567"/>
      <c r="HOQ102" s="1567"/>
      <c r="HOR102" s="1567"/>
      <c r="HOS102" s="1567"/>
      <c r="HOT102" s="1567"/>
      <c r="HOU102" s="1567"/>
      <c r="HOV102" s="1567"/>
      <c r="HOW102" s="1567"/>
      <c r="HOX102" s="1567"/>
      <c r="HOY102" s="1567"/>
      <c r="HOZ102" s="1567"/>
      <c r="HPA102" s="1567"/>
      <c r="HPB102" s="1567"/>
      <c r="HPC102" s="1567"/>
      <c r="HPD102" s="1567"/>
      <c r="HPE102" s="1567"/>
      <c r="HPF102" s="1567"/>
      <c r="HPG102" s="1567"/>
      <c r="HPH102" s="1567"/>
      <c r="HPI102" s="1567"/>
      <c r="HPJ102" s="1567"/>
      <c r="HPK102" s="1567"/>
      <c r="HPL102" s="1567"/>
      <c r="HPM102" s="1567"/>
      <c r="HPN102" s="1567"/>
      <c r="HPO102" s="1567"/>
      <c r="HPP102" s="1567"/>
      <c r="HPQ102" s="1567"/>
      <c r="HPR102" s="1567"/>
      <c r="HPS102" s="1567"/>
      <c r="HPT102" s="1567"/>
      <c r="HPU102" s="1567"/>
      <c r="HPV102" s="1567"/>
      <c r="HPW102" s="1567"/>
      <c r="HPX102" s="1567"/>
      <c r="HPY102" s="1567"/>
      <c r="HPZ102" s="1567"/>
      <c r="HQA102" s="1567"/>
      <c r="HQB102" s="1567"/>
      <c r="HQC102" s="1567"/>
      <c r="HQD102" s="1567"/>
      <c r="HQE102" s="1567"/>
      <c r="HQF102" s="1567"/>
      <c r="HQG102" s="1567"/>
      <c r="HQH102" s="1567"/>
      <c r="HQI102" s="1567"/>
      <c r="HQJ102" s="1567"/>
      <c r="HQK102" s="1567"/>
      <c r="HQL102" s="1567"/>
      <c r="HQM102" s="1567"/>
      <c r="HQN102" s="1567"/>
      <c r="HQO102" s="1567"/>
      <c r="HQP102" s="1567"/>
      <c r="HQQ102" s="1567"/>
      <c r="HQR102" s="1567"/>
      <c r="HQS102" s="1567"/>
      <c r="HQT102" s="1567"/>
      <c r="HQU102" s="1567"/>
      <c r="HQV102" s="1567"/>
      <c r="HQW102" s="1567"/>
      <c r="HQX102" s="1567"/>
      <c r="HQY102" s="1567"/>
      <c r="HQZ102" s="1567"/>
      <c r="HRA102" s="1567"/>
      <c r="HRB102" s="1567"/>
      <c r="HRC102" s="1567"/>
      <c r="HRD102" s="1567"/>
      <c r="HRE102" s="1567"/>
      <c r="HRF102" s="1567"/>
      <c r="HRG102" s="1567"/>
      <c r="HRH102" s="1567"/>
      <c r="HRI102" s="1567"/>
      <c r="HRJ102" s="1567"/>
      <c r="HRK102" s="1567"/>
      <c r="HRL102" s="1567"/>
      <c r="HRM102" s="1567"/>
      <c r="HRN102" s="1567"/>
      <c r="HRO102" s="1567"/>
      <c r="HRP102" s="1567"/>
      <c r="HRQ102" s="1567"/>
      <c r="HRR102" s="1567"/>
      <c r="HRS102" s="1567"/>
      <c r="HRT102" s="1567"/>
      <c r="HRU102" s="1567"/>
      <c r="HRV102" s="1567"/>
      <c r="HRW102" s="1567"/>
      <c r="HRX102" s="1567"/>
      <c r="HRY102" s="1567"/>
      <c r="HRZ102" s="1567"/>
      <c r="HSA102" s="1567"/>
      <c r="HSB102" s="1567"/>
      <c r="HSC102" s="1567"/>
      <c r="HSD102" s="1567"/>
      <c r="HSE102" s="1567"/>
      <c r="HSF102" s="1567"/>
      <c r="HSG102" s="1567"/>
      <c r="HSH102" s="1567"/>
      <c r="HSI102" s="1567"/>
      <c r="HSJ102" s="1567"/>
      <c r="HSK102" s="1567"/>
      <c r="HSL102" s="1567"/>
      <c r="HSM102" s="1567"/>
      <c r="HSN102" s="1567"/>
      <c r="HSO102" s="1567"/>
      <c r="HSP102" s="1567"/>
      <c r="HSQ102" s="1567"/>
      <c r="HSR102" s="1567"/>
      <c r="HSS102" s="1567"/>
      <c r="HST102" s="1567"/>
      <c r="HSU102" s="1567"/>
      <c r="HSV102" s="1567"/>
      <c r="HSW102" s="1567"/>
      <c r="HSX102" s="1567"/>
      <c r="HSY102" s="1567"/>
      <c r="HSZ102" s="1567"/>
      <c r="HTA102" s="1567"/>
      <c r="HTB102" s="1567"/>
      <c r="HTC102" s="1567"/>
      <c r="HTD102" s="1567"/>
      <c r="HTE102" s="1567"/>
      <c r="HTF102" s="1567"/>
      <c r="HTG102" s="1567"/>
      <c r="HTH102" s="1567"/>
      <c r="HTI102" s="1567"/>
      <c r="HTJ102" s="1567"/>
      <c r="HTK102" s="1567"/>
      <c r="HTL102" s="1567"/>
      <c r="HTM102" s="1567"/>
      <c r="HTN102" s="1567"/>
      <c r="HTO102" s="1567"/>
      <c r="HTP102" s="1567"/>
      <c r="HTQ102" s="1567"/>
      <c r="HTR102" s="1567"/>
      <c r="HTS102" s="1567"/>
      <c r="HTT102" s="1567"/>
      <c r="HTU102" s="1567"/>
      <c r="HTV102" s="1567"/>
      <c r="HTW102" s="1567"/>
      <c r="HTX102" s="1567"/>
      <c r="HTY102" s="1567"/>
      <c r="HTZ102" s="1567"/>
      <c r="HUA102" s="1567"/>
      <c r="HUB102" s="1567"/>
      <c r="HUC102" s="1567"/>
      <c r="HUD102" s="1567"/>
      <c r="HUE102" s="1567"/>
      <c r="HUF102" s="1567"/>
      <c r="HUG102" s="1567"/>
      <c r="HUH102" s="1567"/>
      <c r="HUI102" s="1567"/>
      <c r="HUJ102" s="1567"/>
      <c r="HUK102" s="1567"/>
      <c r="HUL102" s="1567"/>
      <c r="HUM102" s="1567"/>
      <c r="HUN102" s="1567"/>
      <c r="HUO102" s="1567"/>
      <c r="HUP102" s="1567"/>
      <c r="HUQ102" s="1567"/>
      <c r="HUR102" s="1567"/>
      <c r="HUS102" s="1567"/>
      <c r="HUT102" s="1567"/>
      <c r="HUU102" s="1567"/>
      <c r="HUV102" s="1567"/>
      <c r="HUW102" s="1567"/>
      <c r="HUX102" s="1567"/>
      <c r="HUY102" s="1567"/>
      <c r="HUZ102" s="1567"/>
      <c r="HVA102" s="1567"/>
      <c r="HVB102" s="1567"/>
      <c r="HVC102" s="1567"/>
      <c r="HVD102" s="1567"/>
      <c r="HVE102" s="1567"/>
      <c r="HVF102" s="1567"/>
      <c r="HVG102" s="1567"/>
      <c r="HVH102" s="1567"/>
      <c r="HVI102" s="1567"/>
      <c r="HVJ102" s="1567"/>
      <c r="HVK102" s="1567"/>
      <c r="HVL102" s="1567"/>
      <c r="HVM102" s="1567"/>
      <c r="HVN102" s="1567"/>
      <c r="HVO102" s="1567"/>
      <c r="HVP102" s="1567"/>
      <c r="HVQ102" s="1567"/>
      <c r="HVR102" s="1567"/>
      <c r="HVS102" s="1567"/>
      <c r="HVT102" s="1567"/>
      <c r="HVU102" s="1567"/>
      <c r="HVV102" s="1567"/>
      <c r="HVW102" s="1567"/>
      <c r="HVX102" s="1567"/>
      <c r="HVY102" s="1567"/>
      <c r="HVZ102" s="1567"/>
      <c r="HWA102" s="1567"/>
      <c r="HWB102" s="1567"/>
      <c r="HWC102" s="1567"/>
      <c r="HWD102" s="1567"/>
      <c r="HWE102" s="1567"/>
      <c r="HWF102" s="1567"/>
      <c r="HWG102" s="1567"/>
      <c r="HWH102" s="1567"/>
      <c r="HWI102" s="1567"/>
      <c r="HWJ102" s="1567"/>
      <c r="HWK102" s="1567"/>
      <c r="HWL102" s="1567"/>
      <c r="HWM102" s="1567"/>
      <c r="HWN102" s="1567"/>
      <c r="HWO102" s="1567"/>
      <c r="HWP102" s="1567"/>
      <c r="HWQ102" s="1567"/>
      <c r="HWR102" s="1567"/>
      <c r="HWS102" s="1567"/>
      <c r="HWT102" s="1567"/>
      <c r="HWU102" s="1567"/>
      <c r="HWV102" s="1567"/>
      <c r="HWW102" s="1567"/>
      <c r="HWX102" s="1567"/>
      <c r="HWY102" s="1567"/>
      <c r="HWZ102" s="1567"/>
      <c r="HXA102" s="1567"/>
      <c r="HXB102" s="1567"/>
      <c r="HXC102" s="1567"/>
      <c r="HXD102" s="1567"/>
      <c r="HXE102" s="1567"/>
      <c r="HXF102" s="1567"/>
      <c r="HXG102" s="1567"/>
      <c r="HXH102" s="1567"/>
      <c r="HXI102" s="1567"/>
      <c r="HXJ102" s="1567"/>
      <c r="HXK102" s="1567"/>
      <c r="HXL102" s="1567"/>
      <c r="HXM102" s="1567"/>
      <c r="HXN102" s="1567"/>
      <c r="HXO102" s="1567"/>
      <c r="HXP102" s="1567"/>
      <c r="HXQ102" s="1567"/>
      <c r="HXR102" s="1567"/>
      <c r="HXS102" s="1567"/>
      <c r="HXT102" s="1567"/>
      <c r="HXU102" s="1567"/>
      <c r="HXV102" s="1567"/>
      <c r="HXW102" s="1567"/>
      <c r="HXX102" s="1567"/>
      <c r="HXY102" s="1567"/>
      <c r="HXZ102" s="1567"/>
      <c r="HYA102" s="1567"/>
      <c r="HYB102" s="1567"/>
      <c r="HYC102" s="1567"/>
      <c r="HYD102" s="1567"/>
      <c r="HYE102" s="1567"/>
      <c r="HYF102" s="1567"/>
      <c r="HYG102" s="1567"/>
      <c r="HYH102" s="1567"/>
      <c r="HYI102" s="1567"/>
      <c r="HYJ102" s="1567"/>
      <c r="HYK102" s="1567"/>
      <c r="HYL102" s="1567"/>
      <c r="HYM102" s="1567"/>
      <c r="HYN102" s="1567"/>
      <c r="HYO102" s="1567"/>
      <c r="HYP102" s="1567"/>
      <c r="HYQ102" s="1567"/>
      <c r="HYR102" s="1567"/>
      <c r="HYS102" s="1567"/>
      <c r="HYT102" s="1567"/>
      <c r="HYU102" s="1567"/>
      <c r="HYV102" s="1567"/>
      <c r="HYW102" s="1567"/>
      <c r="HYX102" s="1567"/>
      <c r="HYY102" s="1567"/>
      <c r="HYZ102" s="1567"/>
      <c r="HZA102" s="1567"/>
      <c r="HZB102" s="1567"/>
      <c r="HZC102" s="1567"/>
      <c r="HZD102" s="1567"/>
      <c r="HZE102" s="1567"/>
      <c r="HZF102" s="1567"/>
      <c r="HZG102" s="1567"/>
      <c r="HZH102" s="1567"/>
      <c r="HZI102" s="1567"/>
      <c r="HZJ102" s="1567"/>
      <c r="HZK102" s="1567"/>
      <c r="HZL102" s="1567"/>
      <c r="HZM102" s="1567"/>
      <c r="HZN102" s="1567"/>
      <c r="HZO102" s="1567"/>
      <c r="HZP102" s="1567"/>
      <c r="HZQ102" s="1567"/>
      <c r="HZR102" s="1567"/>
      <c r="HZS102" s="1567"/>
      <c r="HZT102" s="1567"/>
      <c r="HZU102" s="1567"/>
      <c r="HZV102" s="1567"/>
      <c r="HZW102" s="1567"/>
      <c r="HZX102" s="1567"/>
      <c r="HZY102" s="1567"/>
      <c r="HZZ102" s="1567"/>
      <c r="IAA102" s="1567"/>
      <c r="IAB102" s="1567"/>
      <c r="IAC102" s="1567"/>
      <c r="IAD102" s="1567"/>
      <c r="IAE102" s="1567"/>
      <c r="IAF102" s="1567"/>
      <c r="IAG102" s="1567"/>
      <c r="IAH102" s="1567"/>
      <c r="IAI102" s="1567"/>
      <c r="IAJ102" s="1567"/>
      <c r="IAK102" s="1567"/>
      <c r="IAL102" s="1567"/>
      <c r="IAM102" s="1567"/>
      <c r="IAN102" s="1567"/>
      <c r="IAO102" s="1567"/>
      <c r="IAP102" s="1567"/>
      <c r="IAQ102" s="1567"/>
      <c r="IAR102" s="1567"/>
      <c r="IAS102" s="1567"/>
      <c r="IAT102" s="1567"/>
      <c r="IAU102" s="1567"/>
      <c r="IAV102" s="1567"/>
      <c r="IAW102" s="1567"/>
      <c r="IAX102" s="1567"/>
      <c r="IAY102" s="1567"/>
      <c r="IAZ102" s="1567"/>
      <c r="IBA102" s="1567"/>
      <c r="IBB102" s="1567"/>
      <c r="IBC102" s="1567"/>
      <c r="IBD102" s="1567"/>
      <c r="IBE102" s="1567"/>
      <c r="IBF102" s="1567"/>
      <c r="IBG102" s="1567"/>
      <c r="IBH102" s="1567"/>
      <c r="IBI102" s="1567"/>
      <c r="IBJ102" s="1567"/>
      <c r="IBK102" s="1567"/>
      <c r="IBL102" s="1567"/>
      <c r="IBM102" s="1567"/>
      <c r="IBN102" s="1567"/>
      <c r="IBO102" s="1567"/>
      <c r="IBP102" s="1567"/>
      <c r="IBQ102" s="1567"/>
      <c r="IBR102" s="1567"/>
      <c r="IBS102" s="1567"/>
      <c r="IBT102" s="1567"/>
      <c r="IBU102" s="1567"/>
      <c r="IBV102" s="1567"/>
      <c r="IBW102" s="1567"/>
      <c r="IBX102" s="1567"/>
      <c r="IBY102" s="1567"/>
      <c r="IBZ102" s="1567"/>
      <c r="ICA102" s="1567"/>
      <c r="ICB102" s="1567"/>
      <c r="ICC102" s="1567"/>
      <c r="ICD102" s="1567"/>
      <c r="ICE102" s="1567"/>
      <c r="ICF102" s="1567"/>
      <c r="ICG102" s="1567"/>
      <c r="ICH102" s="1567"/>
      <c r="ICI102" s="1567"/>
      <c r="ICJ102" s="1567"/>
      <c r="ICK102" s="1567"/>
      <c r="ICL102" s="1567"/>
      <c r="ICM102" s="1567"/>
      <c r="ICN102" s="1567"/>
      <c r="ICO102" s="1567"/>
      <c r="ICP102" s="1567"/>
      <c r="ICQ102" s="1567"/>
      <c r="ICR102" s="1567"/>
      <c r="ICS102" s="1567"/>
      <c r="ICT102" s="1567"/>
      <c r="ICU102" s="1567"/>
      <c r="ICV102" s="1567"/>
      <c r="ICW102" s="1567"/>
      <c r="ICX102" s="1567"/>
      <c r="ICY102" s="1567"/>
      <c r="ICZ102" s="1567"/>
      <c r="IDA102" s="1567"/>
      <c r="IDB102" s="1567"/>
      <c r="IDC102" s="1567"/>
      <c r="IDD102" s="1567"/>
      <c r="IDE102" s="1567"/>
      <c r="IDF102" s="1567"/>
      <c r="IDG102" s="1567"/>
      <c r="IDH102" s="1567"/>
      <c r="IDI102" s="1567"/>
      <c r="IDJ102" s="1567"/>
      <c r="IDK102" s="1567"/>
      <c r="IDL102" s="1567"/>
      <c r="IDM102" s="1567"/>
      <c r="IDN102" s="1567"/>
      <c r="IDO102" s="1567"/>
      <c r="IDP102" s="1567"/>
      <c r="IDQ102" s="1567"/>
      <c r="IDR102" s="1567"/>
      <c r="IDS102" s="1567"/>
      <c r="IDT102" s="1567"/>
      <c r="IDU102" s="1567"/>
      <c r="IDV102" s="1567"/>
      <c r="IDW102" s="1567"/>
      <c r="IDX102" s="1567"/>
      <c r="IDY102" s="1567"/>
      <c r="IDZ102" s="1567"/>
      <c r="IEA102" s="1567"/>
      <c r="IEB102" s="1567"/>
      <c r="IEC102" s="1567"/>
      <c r="IED102" s="1567"/>
      <c r="IEE102" s="1567"/>
      <c r="IEF102" s="1567"/>
      <c r="IEG102" s="1567"/>
      <c r="IEH102" s="1567"/>
      <c r="IEI102" s="1567"/>
      <c r="IEJ102" s="1567"/>
      <c r="IEK102" s="1567"/>
      <c r="IEL102" s="1567"/>
      <c r="IEM102" s="1567"/>
      <c r="IEN102" s="1567"/>
      <c r="IEO102" s="1567"/>
      <c r="IEP102" s="1567"/>
      <c r="IEQ102" s="1567"/>
      <c r="IER102" s="1567"/>
      <c r="IES102" s="1567"/>
      <c r="IET102" s="1567"/>
      <c r="IEU102" s="1567"/>
      <c r="IEV102" s="1567"/>
      <c r="IEW102" s="1567"/>
      <c r="IEX102" s="1567"/>
      <c r="IEY102" s="1567"/>
      <c r="IEZ102" s="1567"/>
      <c r="IFA102" s="1567"/>
      <c r="IFB102" s="1567"/>
      <c r="IFC102" s="1567"/>
      <c r="IFD102" s="1567"/>
      <c r="IFE102" s="1567"/>
      <c r="IFF102" s="1567"/>
      <c r="IFG102" s="1567"/>
      <c r="IFH102" s="1567"/>
      <c r="IFI102" s="1567"/>
      <c r="IFJ102" s="1567"/>
      <c r="IFK102" s="1567"/>
      <c r="IFL102" s="1567"/>
      <c r="IFM102" s="1567"/>
      <c r="IFN102" s="1567"/>
      <c r="IFO102" s="1567"/>
      <c r="IFP102" s="1567"/>
      <c r="IFQ102" s="1567"/>
      <c r="IFR102" s="1567"/>
      <c r="IFS102" s="1567"/>
      <c r="IFT102" s="1567"/>
      <c r="IFU102" s="1567"/>
      <c r="IFV102" s="1567"/>
      <c r="IFW102" s="1567"/>
      <c r="IFX102" s="1567"/>
      <c r="IFY102" s="1567"/>
      <c r="IFZ102" s="1567"/>
      <c r="IGA102" s="1567"/>
      <c r="IGB102" s="1567"/>
      <c r="IGC102" s="1567"/>
      <c r="IGD102" s="1567"/>
      <c r="IGE102" s="1567"/>
      <c r="IGF102" s="1567"/>
      <c r="IGG102" s="1567"/>
      <c r="IGH102" s="1567"/>
      <c r="IGI102" s="1567"/>
      <c r="IGJ102" s="1567"/>
      <c r="IGK102" s="1567"/>
      <c r="IGL102" s="1567"/>
      <c r="IGM102" s="1567"/>
      <c r="IGN102" s="1567"/>
      <c r="IGO102" s="1567"/>
      <c r="IGP102" s="1567"/>
      <c r="IGQ102" s="1567"/>
      <c r="IGR102" s="1567"/>
      <c r="IGS102" s="1567"/>
      <c r="IGT102" s="1567"/>
      <c r="IGU102" s="1567"/>
      <c r="IGV102" s="1567"/>
      <c r="IGW102" s="1567"/>
      <c r="IGX102" s="1567"/>
      <c r="IGY102" s="1567"/>
      <c r="IGZ102" s="1567"/>
      <c r="IHA102" s="1567"/>
      <c r="IHB102" s="1567"/>
      <c r="IHC102" s="1567"/>
      <c r="IHD102" s="1567"/>
      <c r="IHE102" s="1567"/>
      <c r="IHF102" s="1567"/>
      <c r="IHG102" s="1567"/>
      <c r="IHH102" s="1567"/>
      <c r="IHI102" s="1567"/>
      <c r="IHJ102" s="1567"/>
      <c r="IHK102" s="1567"/>
      <c r="IHL102" s="1567"/>
      <c r="IHM102" s="1567"/>
      <c r="IHN102" s="1567"/>
      <c r="IHO102" s="1567"/>
      <c r="IHP102" s="1567"/>
      <c r="IHQ102" s="1567"/>
      <c r="IHR102" s="1567"/>
      <c r="IHS102" s="1567"/>
      <c r="IHT102" s="1567"/>
      <c r="IHU102" s="1567"/>
      <c r="IHV102" s="1567"/>
      <c r="IHW102" s="1567"/>
      <c r="IHX102" s="1567"/>
      <c r="IHY102" s="1567"/>
      <c r="IHZ102" s="1567"/>
      <c r="IIA102" s="1567"/>
      <c r="IIB102" s="1567"/>
      <c r="IIC102" s="1567"/>
      <c r="IID102" s="1567"/>
      <c r="IIE102" s="1567"/>
      <c r="IIF102" s="1567"/>
      <c r="IIG102" s="1567"/>
      <c r="IIH102" s="1567"/>
      <c r="III102" s="1567"/>
      <c r="IIJ102" s="1567"/>
      <c r="IIK102" s="1567"/>
      <c r="IIL102" s="1567"/>
      <c r="IIM102" s="1567"/>
      <c r="IIN102" s="1567"/>
      <c r="IIO102" s="1567"/>
      <c r="IIP102" s="1567"/>
      <c r="IIQ102" s="1567"/>
      <c r="IIR102" s="1567"/>
      <c r="IIS102" s="1567"/>
      <c r="IIT102" s="1567"/>
      <c r="IIU102" s="1567"/>
      <c r="IIV102" s="1567"/>
      <c r="IIW102" s="1567"/>
      <c r="IIX102" s="1567"/>
      <c r="IIY102" s="1567"/>
      <c r="IIZ102" s="1567"/>
      <c r="IJA102" s="1567"/>
      <c r="IJB102" s="1567"/>
      <c r="IJC102" s="1567"/>
      <c r="IJD102" s="1567"/>
      <c r="IJE102" s="1567"/>
      <c r="IJF102" s="1567"/>
      <c r="IJG102" s="1567"/>
      <c r="IJH102" s="1567"/>
      <c r="IJI102" s="1567"/>
      <c r="IJJ102" s="1567"/>
      <c r="IJK102" s="1567"/>
      <c r="IJL102" s="1567"/>
      <c r="IJM102" s="1567"/>
      <c r="IJN102" s="1567"/>
      <c r="IJO102" s="1567"/>
      <c r="IJP102" s="1567"/>
      <c r="IJQ102" s="1567"/>
      <c r="IJR102" s="1567"/>
      <c r="IJS102" s="1567"/>
      <c r="IJT102" s="1567"/>
      <c r="IJU102" s="1567"/>
      <c r="IJV102" s="1567"/>
      <c r="IJW102" s="1567"/>
      <c r="IJX102" s="1567"/>
      <c r="IJY102" s="1567"/>
      <c r="IJZ102" s="1567"/>
      <c r="IKA102" s="1567"/>
      <c r="IKB102" s="1567"/>
      <c r="IKC102" s="1567"/>
      <c r="IKD102" s="1567"/>
      <c r="IKE102" s="1567"/>
      <c r="IKF102" s="1567"/>
      <c r="IKG102" s="1567"/>
      <c r="IKH102" s="1567"/>
      <c r="IKI102" s="1567"/>
      <c r="IKJ102" s="1567"/>
      <c r="IKK102" s="1567"/>
      <c r="IKL102" s="1567"/>
      <c r="IKM102" s="1567"/>
      <c r="IKN102" s="1567"/>
      <c r="IKO102" s="1567"/>
      <c r="IKP102" s="1567"/>
      <c r="IKQ102" s="1567"/>
      <c r="IKR102" s="1567"/>
      <c r="IKS102" s="1567"/>
      <c r="IKT102" s="1567"/>
      <c r="IKU102" s="1567"/>
      <c r="IKV102" s="1567"/>
      <c r="IKW102" s="1567"/>
      <c r="IKX102" s="1567"/>
      <c r="IKY102" s="1567"/>
      <c r="IKZ102" s="1567"/>
      <c r="ILA102" s="1567"/>
      <c r="ILB102" s="1567"/>
      <c r="ILC102" s="1567"/>
      <c r="ILD102" s="1567"/>
      <c r="ILE102" s="1567"/>
      <c r="ILF102" s="1567"/>
      <c r="ILG102" s="1567"/>
      <c r="ILH102" s="1567"/>
      <c r="ILI102" s="1567"/>
      <c r="ILJ102" s="1567"/>
      <c r="ILK102" s="1567"/>
      <c r="ILL102" s="1567"/>
      <c r="ILM102" s="1567"/>
      <c r="ILN102" s="1567"/>
      <c r="ILO102" s="1567"/>
      <c r="ILP102" s="1567"/>
      <c r="ILQ102" s="1567"/>
      <c r="ILR102" s="1567"/>
      <c r="ILS102" s="1567"/>
      <c r="ILT102" s="1567"/>
      <c r="ILU102" s="1567"/>
      <c r="ILV102" s="1567"/>
      <c r="ILW102" s="1567"/>
      <c r="ILX102" s="1567"/>
      <c r="ILY102" s="1567"/>
      <c r="ILZ102" s="1567"/>
      <c r="IMA102" s="1567"/>
      <c r="IMB102" s="1567"/>
      <c r="IMC102" s="1567"/>
      <c r="IMD102" s="1567"/>
      <c r="IME102" s="1567"/>
      <c r="IMF102" s="1567"/>
      <c r="IMG102" s="1567"/>
      <c r="IMH102" s="1567"/>
      <c r="IMI102" s="1567"/>
      <c r="IMJ102" s="1567"/>
      <c r="IMK102" s="1567"/>
      <c r="IML102" s="1567"/>
      <c r="IMM102" s="1567"/>
      <c r="IMN102" s="1567"/>
      <c r="IMO102" s="1567"/>
      <c r="IMP102" s="1567"/>
      <c r="IMQ102" s="1567"/>
      <c r="IMR102" s="1567"/>
      <c r="IMS102" s="1567"/>
      <c r="IMT102" s="1567"/>
      <c r="IMU102" s="1567"/>
      <c r="IMV102" s="1567"/>
      <c r="IMW102" s="1567"/>
      <c r="IMX102" s="1567"/>
      <c r="IMY102" s="1567"/>
      <c r="IMZ102" s="1567"/>
      <c r="INA102" s="1567"/>
      <c r="INB102" s="1567"/>
      <c r="INC102" s="1567"/>
      <c r="IND102" s="1567"/>
      <c r="INE102" s="1567"/>
      <c r="INF102" s="1567"/>
      <c r="ING102" s="1567"/>
      <c r="INH102" s="1567"/>
      <c r="INI102" s="1567"/>
      <c r="INJ102" s="1567"/>
      <c r="INK102" s="1567"/>
      <c r="INL102" s="1567"/>
      <c r="INM102" s="1567"/>
      <c r="INN102" s="1567"/>
      <c r="INO102" s="1567"/>
      <c r="INP102" s="1567"/>
      <c r="INQ102" s="1567"/>
      <c r="INR102" s="1567"/>
      <c r="INS102" s="1567"/>
      <c r="INT102" s="1567"/>
      <c r="INU102" s="1567"/>
      <c r="INV102" s="1567"/>
      <c r="INW102" s="1567"/>
      <c r="INX102" s="1567"/>
      <c r="INY102" s="1567"/>
      <c r="INZ102" s="1567"/>
      <c r="IOA102" s="1567"/>
      <c r="IOB102" s="1567"/>
      <c r="IOC102" s="1567"/>
      <c r="IOD102" s="1567"/>
      <c r="IOE102" s="1567"/>
      <c r="IOF102" s="1567"/>
      <c r="IOG102" s="1567"/>
      <c r="IOH102" s="1567"/>
      <c r="IOI102" s="1567"/>
      <c r="IOJ102" s="1567"/>
      <c r="IOK102" s="1567"/>
      <c r="IOL102" s="1567"/>
      <c r="IOM102" s="1567"/>
      <c r="ION102" s="1567"/>
      <c r="IOO102" s="1567"/>
      <c r="IOP102" s="1567"/>
      <c r="IOQ102" s="1567"/>
      <c r="IOR102" s="1567"/>
      <c r="IOS102" s="1567"/>
      <c r="IOT102" s="1567"/>
      <c r="IOU102" s="1567"/>
      <c r="IOV102" s="1567"/>
      <c r="IOW102" s="1567"/>
      <c r="IOX102" s="1567"/>
      <c r="IOY102" s="1567"/>
      <c r="IOZ102" s="1567"/>
      <c r="IPA102" s="1567"/>
      <c r="IPB102" s="1567"/>
      <c r="IPC102" s="1567"/>
      <c r="IPD102" s="1567"/>
      <c r="IPE102" s="1567"/>
      <c r="IPF102" s="1567"/>
      <c r="IPG102" s="1567"/>
      <c r="IPH102" s="1567"/>
      <c r="IPI102" s="1567"/>
      <c r="IPJ102" s="1567"/>
      <c r="IPK102" s="1567"/>
      <c r="IPL102" s="1567"/>
      <c r="IPM102" s="1567"/>
      <c r="IPN102" s="1567"/>
      <c r="IPO102" s="1567"/>
      <c r="IPP102" s="1567"/>
      <c r="IPQ102" s="1567"/>
      <c r="IPR102" s="1567"/>
      <c r="IPS102" s="1567"/>
      <c r="IPT102" s="1567"/>
      <c r="IPU102" s="1567"/>
      <c r="IPV102" s="1567"/>
      <c r="IPW102" s="1567"/>
      <c r="IPX102" s="1567"/>
      <c r="IPY102" s="1567"/>
      <c r="IPZ102" s="1567"/>
      <c r="IQA102" s="1567"/>
      <c r="IQB102" s="1567"/>
      <c r="IQC102" s="1567"/>
      <c r="IQD102" s="1567"/>
      <c r="IQE102" s="1567"/>
      <c r="IQF102" s="1567"/>
      <c r="IQG102" s="1567"/>
      <c r="IQH102" s="1567"/>
      <c r="IQI102" s="1567"/>
      <c r="IQJ102" s="1567"/>
      <c r="IQK102" s="1567"/>
      <c r="IQL102" s="1567"/>
      <c r="IQM102" s="1567"/>
      <c r="IQN102" s="1567"/>
      <c r="IQO102" s="1567"/>
      <c r="IQP102" s="1567"/>
      <c r="IQQ102" s="1567"/>
      <c r="IQR102" s="1567"/>
      <c r="IQS102" s="1567"/>
      <c r="IQT102" s="1567"/>
      <c r="IQU102" s="1567"/>
      <c r="IQV102" s="1567"/>
      <c r="IQW102" s="1567"/>
      <c r="IQX102" s="1567"/>
      <c r="IQY102" s="1567"/>
      <c r="IQZ102" s="1567"/>
      <c r="IRA102" s="1567"/>
      <c r="IRB102" s="1567"/>
      <c r="IRC102" s="1567"/>
      <c r="IRD102" s="1567"/>
      <c r="IRE102" s="1567"/>
      <c r="IRF102" s="1567"/>
      <c r="IRG102" s="1567"/>
      <c r="IRH102" s="1567"/>
      <c r="IRI102" s="1567"/>
      <c r="IRJ102" s="1567"/>
      <c r="IRK102" s="1567"/>
      <c r="IRL102" s="1567"/>
      <c r="IRM102" s="1567"/>
      <c r="IRN102" s="1567"/>
      <c r="IRO102" s="1567"/>
      <c r="IRP102" s="1567"/>
      <c r="IRQ102" s="1567"/>
      <c r="IRR102" s="1567"/>
      <c r="IRS102" s="1567"/>
      <c r="IRT102" s="1567"/>
      <c r="IRU102" s="1567"/>
      <c r="IRV102" s="1567"/>
      <c r="IRW102" s="1567"/>
      <c r="IRX102" s="1567"/>
      <c r="IRY102" s="1567"/>
      <c r="IRZ102" s="1567"/>
      <c r="ISA102" s="1567"/>
      <c r="ISB102" s="1567"/>
      <c r="ISC102" s="1567"/>
      <c r="ISD102" s="1567"/>
      <c r="ISE102" s="1567"/>
      <c r="ISF102" s="1567"/>
      <c r="ISG102" s="1567"/>
      <c r="ISH102" s="1567"/>
      <c r="ISI102" s="1567"/>
      <c r="ISJ102" s="1567"/>
      <c r="ISK102" s="1567"/>
      <c r="ISL102" s="1567"/>
      <c r="ISM102" s="1567"/>
      <c r="ISN102" s="1567"/>
      <c r="ISO102" s="1567"/>
      <c r="ISP102" s="1567"/>
      <c r="ISQ102" s="1567"/>
      <c r="ISR102" s="1567"/>
      <c r="ISS102" s="1567"/>
      <c r="IST102" s="1567"/>
      <c r="ISU102" s="1567"/>
      <c r="ISV102" s="1567"/>
      <c r="ISW102" s="1567"/>
      <c r="ISX102" s="1567"/>
      <c r="ISY102" s="1567"/>
      <c r="ISZ102" s="1567"/>
      <c r="ITA102" s="1567"/>
      <c r="ITB102" s="1567"/>
      <c r="ITC102" s="1567"/>
      <c r="ITD102" s="1567"/>
      <c r="ITE102" s="1567"/>
      <c r="ITF102" s="1567"/>
      <c r="ITG102" s="1567"/>
      <c r="ITH102" s="1567"/>
      <c r="ITI102" s="1567"/>
      <c r="ITJ102" s="1567"/>
      <c r="ITK102" s="1567"/>
      <c r="ITL102" s="1567"/>
      <c r="ITM102" s="1567"/>
      <c r="ITN102" s="1567"/>
      <c r="ITO102" s="1567"/>
      <c r="ITP102" s="1567"/>
      <c r="ITQ102" s="1567"/>
      <c r="ITR102" s="1567"/>
      <c r="ITS102" s="1567"/>
      <c r="ITT102" s="1567"/>
      <c r="ITU102" s="1567"/>
      <c r="ITV102" s="1567"/>
      <c r="ITW102" s="1567"/>
      <c r="ITX102" s="1567"/>
      <c r="ITY102" s="1567"/>
      <c r="ITZ102" s="1567"/>
      <c r="IUA102" s="1567"/>
      <c r="IUB102" s="1567"/>
      <c r="IUC102" s="1567"/>
      <c r="IUD102" s="1567"/>
      <c r="IUE102" s="1567"/>
      <c r="IUF102" s="1567"/>
      <c r="IUG102" s="1567"/>
      <c r="IUH102" s="1567"/>
      <c r="IUI102" s="1567"/>
      <c r="IUJ102" s="1567"/>
      <c r="IUK102" s="1567"/>
      <c r="IUL102" s="1567"/>
      <c r="IUM102" s="1567"/>
      <c r="IUN102" s="1567"/>
      <c r="IUO102" s="1567"/>
      <c r="IUP102" s="1567"/>
      <c r="IUQ102" s="1567"/>
      <c r="IUR102" s="1567"/>
      <c r="IUS102" s="1567"/>
      <c r="IUT102" s="1567"/>
      <c r="IUU102" s="1567"/>
      <c r="IUV102" s="1567"/>
      <c r="IUW102" s="1567"/>
      <c r="IUX102" s="1567"/>
      <c r="IUY102" s="1567"/>
      <c r="IUZ102" s="1567"/>
      <c r="IVA102" s="1567"/>
      <c r="IVB102" s="1567"/>
      <c r="IVC102" s="1567"/>
      <c r="IVD102" s="1567"/>
      <c r="IVE102" s="1567"/>
      <c r="IVF102" s="1567"/>
      <c r="IVG102" s="1567"/>
      <c r="IVH102" s="1567"/>
      <c r="IVI102" s="1567"/>
      <c r="IVJ102" s="1567"/>
      <c r="IVK102" s="1567"/>
      <c r="IVL102" s="1567"/>
      <c r="IVM102" s="1567"/>
      <c r="IVN102" s="1567"/>
      <c r="IVO102" s="1567"/>
      <c r="IVP102" s="1567"/>
      <c r="IVQ102" s="1567"/>
      <c r="IVR102" s="1567"/>
      <c r="IVS102" s="1567"/>
      <c r="IVT102" s="1567"/>
      <c r="IVU102" s="1567"/>
      <c r="IVV102" s="1567"/>
      <c r="IVW102" s="1567"/>
      <c r="IVX102" s="1567"/>
      <c r="IVY102" s="1567"/>
      <c r="IVZ102" s="1567"/>
      <c r="IWA102" s="1567"/>
      <c r="IWB102" s="1567"/>
      <c r="IWC102" s="1567"/>
      <c r="IWD102" s="1567"/>
      <c r="IWE102" s="1567"/>
      <c r="IWF102" s="1567"/>
      <c r="IWG102" s="1567"/>
      <c r="IWH102" s="1567"/>
      <c r="IWI102" s="1567"/>
      <c r="IWJ102" s="1567"/>
      <c r="IWK102" s="1567"/>
      <c r="IWL102" s="1567"/>
      <c r="IWM102" s="1567"/>
      <c r="IWN102" s="1567"/>
      <c r="IWO102" s="1567"/>
      <c r="IWP102" s="1567"/>
      <c r="IWQ102" s="1567"/>
      <c r="IWR102" s="1567"/>
      <c r="IWS102" s="1567"/>
      <c r="IWT102" s="1567"/>
      <c r="IWU102" s="1567"/>
      <c r="IWV102" s="1567"/>
      <c r="IWW102" s="1567"/>
      <c r="IWX102" s="1567"/>
      <c r="IWY102" s="1567"/>
      <c r="IWZ102" s="1567"/>
      <c r="IXA102" s="1567"/>
      <c r="IXB102" s="1567"/>
      <c r="IXC102" s="1567"/>
      <c r="IXD102" s="1567"/>
      <c r="IXE102" s="1567"/>
      <c r="IXF102" s="1567"/>
      <c r="IXG102" s="1567"/>
      <c r="IXH102" s="1567"/>
      <c r="IXI102" s="1567"/>
      <c r="IXJ102" s="1567"/>
      <c r="IXK102" s="1567"/>
      <c r="IXL102" s="1567"/>
      <c r="IXM102" s="1567"/>
      <c r="IXN102" s="1567"/>
      <c r="IXO102" s="1567"/>
      <c r="IXP102" s="1567"/>
      <c r="IXQ102" s="1567"/>
      <c r="IXR102" s="1567"/>
      <c r="IXS102" s="1567"/>
      <c r="IXT102" s="1567"/>
      <c r="IXU102" s="1567"/>
      <c r="IXV102" s="1567"/>
      <c r="IXW102" s="1567"/>
      <c r="IXX102" s="1567"/>
      <c r="IXY102" s="1567"/>
      <c r="IXZ102" s="1567"/>
      <c r="IYA102" s="1567"/>
      <c r="IYB102" s="1567"/>
      <c r="IYC102" s="1567"/>
      <c r="IYD102" s="1567"/>
      <c r="IYE102" s="1567"/>
      <c r="IYF102" s="1567"/>
      <c r="IYG102" s="1567"/>
      <c r="IYH102" s="1567"/>
      <c r="IYI102" s="1567"/>
      <c r="IYJ102" s="1567"/>
      <c r="IYK102" s="1567"/>
      <c r="IYL102" s="1567"/>
      <c r="IYM102" s="1567"/>
      <c r="IYN102" s="1567"/>
      <c r="IYO102" s="1567"/>
      <c r="IYP102" s="1567"/>
      <c r="IYQ102" s="1567"/>
      <c r="IYR102" s="1567"/>
      <c r="IYS102" s="1567"/>
      <c r="IYT102" s="1567"/>
      <c r="IYU102" s="1567"/>
      <c r="IYV102" s="1567"/>
      <c r="IYW102" s="1567"/>
      <c r="IYX102" s="1567"/>
      <c r="IYY102" s="1567"/>
      <c r="IYZ102" s="1567"/>
      <c r="IZA102" s="1567"/>
      <c r="IZB102" s="1567"/>
      <c r="IZC102" s="1567"/>
      <c r="IZD102" s="1567"/>
      <c r="IZE102" s="1567"/>
      <c r="IZF102" s="1567"/>
      <c r="IZG102" s="1567"/>
      <c r="IZH102" s="1567"/>
      <c r="IZI102" s="1567"/>
      <c r="IZJ102" s="1567"/>
      <c r="IZK102" s="1567"/>
      <c r="IZL102" s="1567"/>
      <c r="IZM102" s="1567"/>
      <c r="IZN102" s="1567"/>
      <c r="IZO102" s="1567"/>
      <c r="IZP102" s="1567"/>
      <c r="IZQ102" s="1567"/>
      <c r="IZR102" s="1567"/>
      <c r="IZS102" s="1567"/>
      <c r="IZT102" s="1567"/>
      <c r="IZU102" s="1567"/>
      <c r="IZV102" s="1567"/>
      <c r="IZW102" s="1567"/>
      <c r="IZX102" s="1567"/>
      <c r="IZY102" s="1567"/>
      <c r="IZZ102" s="1567"/>
      <c r="JAA102" s="1567"/>
      <c r="JAB102" s="1567"/>
      <c r="JAC102" s="1567"/>
      <c r="JAD102" s="1567"/>
      <c r="JAE102" s="1567"/>
      <c r="JAF102" s="1567"/>
      <c r="JAG102" s="1567"/>
      <c r="JAH102" s="1567"/>
      <c r="JAI102" s="1567"/>
      <c r="JAJ102" s="1567"/>
      <c r="JAK102" s="1567"/>
      <c r="JAL102" s="1567"/>
      <c r="JAM102" s="1567"/>
      <c r="JAN102" s="1567"/>
      <c r="JAO102" s="1567"/>
      <c r="JAP102" s="1567"/>
      <c r="JAQ102" s="1567"/>
      <c r="JAR102" s="1567"/>
      <c r="JAS102" s="1567"/>
      <c r="JAT102" s="1567"/>
      <c r="JAU102" s="1567"/>
      <c r="JAV102" s="1567"/>
      <c r="JAW102" s="1567"/>
      <c r="JAX102" s="1567"/>
      <c r="JAY102" s="1567"/>
      <c r="JAZ102" s="1567"/>
      <c r="JBA102" s="1567"/>
      <c r="JBB102" s="1567"/>
      <c r="JBC102" s="1567"/>
      <c r="JBD102" s="1567"/>
      <c r="JBE102" s="1567"/>
      <c r="JBF102" s="1567"/>
      <c r="JBG102" s="1567"/>
      <c r="JBH102" s="1567"/>
      <c r="JBI102" s="1567"/>
      <c r="JBJ102" s="1567"/>
      <c r="JBK102" s="1567"/>
      <c r="JBL102" s="1567"/>
      <c r="JBM102" s="1567"/>
      <c r="JBN102" s="1567"/>
      <c r="JBO102" s="1567"/>
      <c r="JBP102" s="1567"/>
      <c r="JBQ102" s="1567"/>
      <c r="JBR102" s="1567"/>
      <c r="JBS102" s="1567"/>
      <c r="JBT102" s="1567"/>
      <c r="JBU102" s="1567"/>
      <c r="JBV102" s="1567"/>
      <c r="JBW102" s="1567"/>
      <c r="JBX102" s="1567"/>
      <c r="JBY102" s="1567"/>
      <c r="JBZ102" s="1567"/>
      <c r="JCA102" s="1567"/>
      <c r="JCB102" s="1567"/>
      <c r="JCC102" s="1567"/>
      <c r="JCD102" s="1567"/>
      <c r="JCE102" s="1567"/>
      <c r="JCF102" s="1567"/>
      <c r="JCG102" s="1567"/>
      <c r="JCH102" s="1567"/>
      <c r="JCI102" s="1567"/>
      <c r="JCJ102" s="1567"/>
      <c r="JCK102" s="1567"/>
      <c r="JCL102" s="1567"/>
      <c r="JCM102" s="1567"/>
      <c r="JCN102" s="1567"/>
      <c r="JCO102" s="1567"/>
      <c r="JCP102" s="1567"/>
      <c r="JCQ102" s="1567"/>
      <c r="JCR102" s="1567"/>
      <c r="JCS102" s="1567"/>
      <c r="JCT102" s="1567"/>
      <c r="JCU102" s="1567"/>
      <c r="JCV102" s="1567"/>
      <c r="JCW102" s="1567"/>
      <c r="JCX102" s="1567"/>
      <c r="JCY102" s="1567"/>
      <c r="JCZ102" s="1567"/>
      <c r="JDA102" s="1567"/>
      <c r="JDB102" s="1567"/>
      <c r="JDC102" s="1567"/>
      <c r="JDD102" s="1567"/>
      <c r="JDE102" s="1567"/>
      <c r="JDF102" s="1567"/>
      <c r="JDG102" s="1567"/>
      <c r="JDH102" s="1567"/>
      <c r="JDI102" s="1567"/>
      <c r="JDJ102" s="1567"/>
      <c r="JDK102" s="1567"/>
      <c r="JDL102" s="1567"/>
      <c r="JDM102" s="1567"/>
      <c r="JDN102" s="1567"/>
      <c r="JDO102" s="1567"/>
      <c r="JDP102" s="1567"/>
      <c r="JDQ102" s="1567"/>
      <c r="JDR102" s="1567"/>
      <c r="JDS102" s="1567"/>
      <c r="JDT102" s="1567"/>
      <c r="JDU102" s="1567"/>
      <c r="JDV102" s="1567"/>
      <c r="JDW102" s="1567"/>
      <c r="JDX102" s="1567"/>
      <c r="JDY102" s="1567"/>
      <c r="JDZ102" s="1567"/>
      <c r="JEA102" s="1567"/>
      <c r="JEB102" s="1567"/>
      <c r="JEC102" s="1567"/>
      <c r="JED102" s="1567"/>
      <c r="JEE102" s="1567"/>
      <c r="JEF102" s="1567"/>
      <c r="JEG102" s="1567"/>
      <c r="JEH102" s="1567"/>
      <c r="JEI102" s="1567"/>
      <c r="JEJ102" s="1567"/>
      <c r="JEK102" s="1567"/>
      <c r="JEL102" s="1567"/>
      <c r="JEM102" s="1567"/>
      <c r="JEN102" s="1567"/>
      <c r="JEO102" s="1567"/>
      <c r="JEP102" s="1567"/>
      <c r="JEQ102" s="1567"/>
      <c r="JER102" s="1567"/>
      <c r="JES102" s="1567"/>
      <c r="JET102" s="1567"/>
      <c r="JEU102" s="1567"/>
      <c r="JEV102" s="1567"/>
      <c r="JEW102" s="1567"/>
      <c r="JEX102" s="1567"/>
      <c r="JEY102" s="1567"/>
      <c r="JEZ102" s="1567"/>
      <c r="JFA102" s="1567"/>
      <c r="JFB102" s="1567"/>
      <c r="JFC102" s="1567"/>
      <c r="JFD102" s="1567"/>
      <c r="JFE102" s="1567"/>
      <c r="JFF102" s="1567"/>
      <c r="JFG102" s="1567"/>
      <c r="JFH102" s="1567"/>
      <c r="JFI102" s="1567"/>
      <c r="JFJ102" s="1567"/>
      <c r="JFK102" s="1567"/>
      <c r="JFL102" s="1567"/>
      <c r="JFM102" s="1567"/>
      <c r="JFN102" s="1567"/>
      <c r="JFO102" s="1567"/>
      <c r="JFP102" s="1567"/>
      <c r="JFQ102" s="1567"/>
      <c r="JFR102" s="1567"/>
      <c r="JFS102" s="1567"/>
      <c r="JFT102" s="1567"/>
      <c r="JFU102" s="1567"/>
      <c r="JFV102" s="1567"/>
      <c r="JFW102" s="1567"/>
      <c r="JFX102" s="1567"/>
      <c r="JFY102" s="1567"/>
      <c r="JFZ102" s="1567"/>
      <c r="JGA102" s="1567"/>
      <c r="JGB102" s="1567"/>
      <c r="JGC102" s="1567"/>
      <c r="JGD102" s="1567"/>
      <c r="JGE102" s="1567"/>
      <c r="JGF102" s="1567"/>
      <c r="JGG102" s="1567"/>
      <c r="JGH102" s="1567"/>
      <c r="JGI102" s="1567"/>
      <c r="JGJ102" s="1567"/>
      <c r="JGK102" s="1567"/>
      <c r="JGL102" s="1567"/>
      <c r="JGM102" s="1567"/>
      <c r="JGN102" s="1567"/>
      <c r="JGO102" s="1567"/>
      <c r="JGP102" s="1567"/>
      <c r="JGQ102" s="1567"/>
      <c r="JGR102" s="1567"/>
      <c r="JGS102" s="1567"/>
      <c r="JGT102" s="1567"/>
      <c r="JGU102" s="1567"/>
      <c r="JGV102" s="1567"/>
      <c r="JGW102" s="1567"/>
      <c r="JGX102" s="1567"/>
      <c r="JGY102" s="1567"/>
      <c r="JGZ102" s="1567"/>
      <c r="JHA102" s="1567"/>
      <c r="JHB102" s="1567"/>
      <c r="JHC102" s="1567"/>
      <c r="JHD102" s="1567"/>
      <c r="JHE102" s="1567"/>
      <c r="JHF102" s="1567"/>
      <c r="JHG102" s="1567"/>
      <c r="JHH102" s="1567"/>
      <c r="JHI102" s="1567"/>
      <c r="JHJ102" s="1567"/>
      <c r="JHK102" s="1567"/>
      <c r="JHL102" s="1567"/>
      <c r="JHM102" s="1567"/>
      <c r="JHN102" s="1567"/>
      <c r="JHO102" s="1567"/>
      <c r="JHP102" s="1567"/>
      <c r="JHQ102" s="1567"/>
      <c r="JHR102" s="1567"/>
      <c r="JHS102" s="1567"/>
      <c r="JHT102" s="1567"/>
      <c r="JHU102" s="1567"/>
      <c r="JHV102" s="1567"/>
      <c r="JHW102" s="1567"/>
      <c r="JHX102" s="1567"/>
      <c r="JHY102" s="1567"/>
      <c r="JHZ102" s="1567"/>
      <c r="JIA102" s="1567"/>
      <c r="JIB102" s="1567"/>
      <c r="JIC102" s="1567"/>
      <c r="JID102" s="1567"/>
      <c r="JIE102" s="1567"/>
      <c r="JIF102" s="1567"/>
      <c r="JIG102" s="1567"/>
      <c r="JIH102" s="1567"/>
      <c r="JII102" s="1567"/>
      <c r="JIJ102" s="1567"/>
      <c r="JIK102" s="1567"/>
      <c r="JIL102" s="1567"/>
      <c r="JIM102" s="1567"/>
      <c r="JIN102" s="1567"/>
      <c r="JIO102" s="1567"/>
      <c r="JIP102" s="1567"/>
      <c r="JIQ102" s="1567"/>
      <c r="JIR102" s="1567"/>
      <c r="JIS102" s="1567"/>
      <c r="JIT102" s="1567"/>
      <c r="JIU102" s="1567"/>
      <c r="JIV102" s="1567"/>
      <c r="JIW102" s="1567"/>
      <c r="JIX102" s="1567"/>
      <c r="JIY102" s="1567"/>
      <c r="JIZ102" s="1567"/>
      <c r="JJA102" s="1567"/>
      <c r="JJB102" s="1567"/>
      <c r="JJC102" s="1567"/>
      <c r="JJD102" s="1567"/>
      <c r="JJE102" s="1567"/>
      <c r="JJF102" s="1567"/>
      <c r="JJG102" s="1567"/>
      <c r="JJH102" s="1567"/>
      <c r="JJI102" s="1567"/>
      <c r="JJJ102" s="1567"/>
      <c r="JJK102" s="1567"/>
      <c r="JJL102" s="1567"/>
      <c r="JJM102" s="1567"/>
      <c r="JJN102" s="1567"/>
      <c r="JJO102" s="1567"/>
      <c r="JJP102" s="1567"/>
      <c r="JJQ102" s="1567"/>
      <c r="JJR102" s="1567"/>
      <c r="JJS102" s="1567"/>
      <c r="JJT102" s="1567"/>
      <c r="JJU102" s="1567"/>
      <c r="JJV102" s="1567"/>
      <c r="JJW102" s="1567"/>
      <c r="JJX102" s="1567"/>
      <c r="JJY102" s="1567"/>
      <c r="JJZ102" s="1567"/>
      <c r="JKA102" s="1567"/>
      <c r="JKB102" s="1567"/>
      <c r="JKC102" s="1567"/>
      <c r="JKD102" s="1567"/>
      <c r="JKE102" s="1567"/>
      <c r="JKF102" s="1567"/>
      <c r="JKG102" s="1567"/>
      <c r="JKH102" s="1567"/>
      <c r="JKI102" s="1567"/>
      <c r="JKJ102" s="1567"/>
      <c r="JKK102" s="1567"/>
      <c r="JKL102" s="1567"/>
      <c r="JKM102" s="1567"/>
      <c r="JKN102" s="1567"/>
      <c r="JKO102" s="1567"/>
      <c r="JKP102" s="1567"/>
      <c r="JKQ102" s="1567"/>
      <c r="JKR102" s="1567"/>
      <c r="JKS102" s="1567"/>
      <c r="JKT102" s="1567"/>
      <c r="JKU102" s="1567"/>
      <c r="JKV102" s="1567"/>
      <c r="JKW102" s="1567"/>
      <c r="JKX102" s="1567"/>
      <c r="JKY102" s="1567"/>
      <c r="JKZ102" s="1567"/>
      <c r="JLA102" s="1567"/>
      <c r="JLB102" s="1567"/>
      <c r="JLC102" s="1567"/>
      <c r="JLD102" s="1567"/>
      <c r="JLE102" s="1567"/>
      <c r="JLF102" s="1567"/>
      <c r="JLG102" s="1567"/>
      <c r="JLH102" s="1567"/>
      <c r="JLI102" s="1567"/>
      <c r="JLJ102" s="1567"/>
      <c r="JLK102" s="1567"/>
      <c r="JLL102" s="1567"/>
      <c r="JLM102" s="1567"/>
      <c r="JLN102" s="1567"/>
      <c r="JLO102" s="1567"/>
      <c r="JLP102" s="1567"/>
      <c r="JLQ102" s="1567"/>
      <c r="JLR102" s="1567"/>
      <c r="JLS102" s="1567"/>
      <c r="JLT102" s="1567"/>
      <c r="JLU102" s="1567"/>
      <c r="JLV102" s="1567"/>
      <c r="JLW102" s="1567"/>
      <c r="JLX102" s="1567"/>
      <c r="JLY102" s="1567"/>
      <c r="JLZ102" s="1567"/>
      <c r="JMA102" s="1567"/>
      <c r="JMB102" s="1567"/>
      <c r="JMC102" s="1567"/>
      <c r="JMD102" s="1567"/>
      <c r="JME102" s="1567"/>
      <c r="JMF102" s="1567"/>
      <c r="JMG102" s="1567"/>
      <c r="JMH102" s="1567"/>
      <c r="JMI102" s="1567"/>
      <c r="JMJ102" s="1567"/>
      <c r="JMK102" s="1567"/>
      <c r="JML102" s="1567"/>
      <c r="JMM102" s="1567"/>
      <c r="JMN102" s="1567"/>
      <c r="JMO102" s="1567"/>
      <c r="JMP102" s="1567"/>
      <c r="JMQ102" s="1567"/>
      <c r="JMR102" s="1567"/>
      <c r="JMS102" s="1567"/>
      <c r="JMT102" s="1567"/>
      <c r="JMU102" s="1567"/>
      <c r="JMV102" s="1567"/>
      <c r="JMW102" s="1567"/>
      <c r="JMX102" s="1567"/>
      <c r="JMY102" s="1567"/>
      <c r="JMZ102" s="1567"/>
      <c r="JNA102" s="1567"/>
      <c r="JNB102" s="1567"/>
      <c r="JNC102" s="1567"/>
      <c r="JND102" s="1567"/>
      <c r="JNE102" s="1567"/>
      <c r="JNF102" s="1567"/>
      <c r="JNG102" s="1567"/>
      <c r="JNH102" s="1567"/>
      <c r="JNI102" s="1567"/>
      <c r="JNJ102" s="1567"/>
      <c r="JNK102" s="1567"/>
      <c r="JNL102" s="1567"/>
      <c r="JNM102" s="1567"/>
      <c r="JNN102" s="1567"/>
      <c r="JNO102" s="1567"/>
      <c r="JNP102" s="1567"/>
      <c r="JNQ102" s="1567"/>
      <c r="JNR102" s="1567"/>
      <c r="JNS102" s="1567"/>
      <c r="JNT102" s="1567"/>
      <c r="JNU102" s="1567"/>
      <c r="JNV102" s="1567"/>
      <c r="JNW102" s="1567"/>
      <c r="JNX102" s="1567"/>
      <c r="JNY102" s="1567"/>
      <c r="JNZ102" s="1567"/>
      <c r="JOA102" s="1567"/>
      <c r="JOB102" s="1567"/>
      <c r="JOC102" s="1567"/>
      <c r="JOD102" s="1567"/>
      <c r="JOE102" s="1567"/>
      <c r="JOF102" s="1567"/>
      <c r="JOG102" s="1567"/>
      <c r="JOH102" s="1567"/>
      <c r="JOI102" s="1567"/>
      <c r="JOJ102" s="1567"/>
      <c r="JOK102" s="1567"/>
      <c r="JOL102" s="1567"/>
      <c r="JOM102" s="1567"/>
      <c r="JON102" s="1567"/>
      <c r="JOO102" s="1567"/>
      <c r="JOP102" s="1567"/>
      <c r="JOQ102" s="1567"/>
      <c r="JOR102" s="1567"/>
      <c r="JOS102" s="1567"/>
      <c r="JOT102" s="1567"/>
      <c r="JOU102" s="1567"/>
      <c r="JOV102" s="1567"/>
      <c r="JOW102" s="1567"/>
      <c r="JOX102" s="1567"/>
      <c r="JOY102" s="1567"/>
      <c r="JOZ102" s="1567"/>
      <c r="JPA102" s="1567"/>
      <c r="JPB102" s="1567"/>
      <c r="JPC102" s="1567"/>
      <c r="JPD102" s="1567"/>
      <c r="JPE102" s="1567"/>
      <c r="JPF102" s="1567"/>
      <c r="JPG102" s="1567"/>
      <c r="JPH102" s="1567"/>
      <c r="JPI102" s="1567"/>
      <c r="JPJ102" s="1567"/>
      <c r="JPK102" s="1567"/>
      <c r="JPL102" s="1567"/>
      <c r="JPM102" s="1567"/>
      <c r="JPN102" s="1567"/>
      <c r="JPO102" s="1567"/>
      <c r="JPP102" s="1567"/>
      <c r="JPQ102" s="1567"/>
      <c r="JPR102" s="1567"/>
      <c r="JPS102" s="1567"/>
      <c r="JPT102" s="1567"/>
      <c r="JPU102" s="1567"/>
      <c r="JPV102" s="1567"/>
      <c r="JPW102" s="1567"/>
      <c r="JPX102" s="1567"/>
      <c r="JPY102" s="1567"/>
      <c r="JPZ102" s="1567"/>
      <c r="JQA102" s="1567"/>
      <c r="JQB102" s="1567"/>
      <c r="JQC102" s="1567"/>
      <c r="JQD102" s="1567"/>
      <c r="JQE102" s="1567"/>
      <c r="JQF102" s="1567"/>
      <c r="JQG102" s="1567"/>
      <c r="JQH102" s="1567"/>
      <c r="JQI102" s="1567"/>
      <c r="JQJ102" s="1567"/>
      <c r="JQK102" s="1567"/>
      <c r="JQL102" s="1567"/>
      <c r="JQM102" s="1567"/>
      <c r="JQN102" s="1567"/>
      <c r="JQO102" s="1567"/>
      <c r="JQP102" s="1567"/>
      <c r="JQQ102" s="1567"/>
      <c r="JQR102" s="1567"/>
      <c r="JQS102" s="1567"/>
      <c r="JQT102" s="1567"/>
      <c r="JQU102" s="1567"/>
      <c r="JQV102" s="1567"/>
      <c r="JQW102" s="1567"/>
      <c r="JQX102" s="1567"/>
      <c r="JQY102" s="1567"/>
      <c r="JQZ102" s="1567"/>
      <c r="JRA102" s="1567"/>
      <c r="JRB102" s="1567"/>
      <c r="JRC102" s="1567"/>
      <c r="JRD102" s="1567"/>
      <c r="JRE102" s="1567"/>
      <c r="JRF102" s="1567"/>
      <c r="JRG102" s="1567"/>
      <c r="JRH102" s="1567"/>
      <c r="JRI102" s="1567"/>
      <c r="JRJ102" s="1567"/>
      <c r="JRK102" s="1567"/>
      <c r="JRL102" s="1567"/>
      <c r="JRM102" s="1567"/>
      <c r="JRN102" s="1567"/>
      <c r="JRO102" s="1567"/>
      <c r="JRP102" s="1567"/>
      <c r="JRQ102" s="1567"/>
      <c r="JRR102" s="1567"/>
      <c r="JRS102" s="1567"/>
      <c r="JRT102" s="1567"/>
      <c r="JRU102" s="1567"/>
      <c r="JRV102" s="1567"/>
      <c r="JRW102" s="1567"/>
      <c r="JRX102" s="1567"/>
      <c r="JRY102" s="1567"/>
      <c r="JRZ102" s="1567"/>
      <c r="JSA102" s="1567"/>
      <c r="JSB102" s="1567"/>
      <c r="JSC102" s="1567"/>
      <c r="JSD102" s="1567"/>
      <c r="JSE102" s="1567"/>
      <c r="JSF102" s="1567"/>
      <c r="JSG102" s="1567"/>
      <c r="JSH102" s="1567"/>
      <c r="JSI102" s="1567"/>
      <c r="JSJ102" s="1567"/>
      <c r="JSK102" s="1567"/>
      <c r="JSL102" s="1567"/>
      <c r="JSM102" s="1567"/>
      <c r="JSN102" s="1567"/>
      <c r="JSO102" s="1567"/>
      <c r="JSP102" s="1567"/>
      <c r="JSQ102" s="1567"/>
      <c r="JSR102" s="1567"/>
      <c r="JSS102" s="1567"/>
      <c r="JST102" s="1567"/>
      <c r="JSU102" s="1567"/>
      <c r="JSV102" s="1567"/>
      <c r="JSW102" s="1567"/>
      <c r="JSX102" s="1567"/>
      <c r="JSY102" s="1567"/>
      <c r="JSZ102" s="1567"/>
      <c r="JTA102" s="1567"/>
      <c r="JTB102" s="1567"/>
      <c r="JTC102" s="1567"/>
      <c r="JTD102" s="1567"/>
      <c r="JTE102" s="1567"/>
      <c r="JTF102" s="1567"/>
      <c r="JTG102" s="1567"/>
      <c r="JTH102" s="1567"/>
      <c r="JTI102" s="1567"/>
      <c r="JTJ102" s="1567"/>
      <c r="JTK102" s="1567"/>
      <c r="JTL102" s="1567"/>
      <c r="JTM102" s="1567"/>
      <c r="JTN102" s="1567"/>
      <c r="JTO102" s="1567"/>
      <c r="JTP102" s="1567"/>
      <c r="JTQ102" s="1567"/>
      <c r="JTR102" s="1567"/>
      <c r="JTS102" s="1567"/>
      <c r="JTT102" s="1567"/>
      <c r="JTU102" s="1567"/>
      <c r="JTV102" s="1567"/>
      <c r="JTW102" s="1567"/>
      <c r="JTX102" s="1567"/>
      <c r="JTY102" s="1567"/>
      <c r="JTZ102" s="1567"/>
      <c r="JUA102" s="1567"/>
      <c r="JUB102" s="1567"/>
      <c r="JUC102" s="1567"/>
      <c r="JUD102" s="1567"/>
      <c r="JUE102" s="1567"/>
      <c r="JUF102" s="1567"/>
      <c r="JUG102" s="1567"/>
      <c r="JUH102" s="1567"/>
      <c r="JUI102" s="1567"/>
      <c r="JUJ102" s="1567"/>
      <c r="JUK102" s="1567"/>
      <c r="JUL102" s="1567"/>
      <c r="JUM102" s="1567"/>
      <c r="JUN102" s="1567"/>
      <c r="JUO102" s="1567"/>
      <c r="JUP102" s="1567"/>
      <c r="JUQ102" s="1567"/>
      <c r="JUR102" s="1567"/>
      <c r="JUS102" s="1567"/>
      <c r="JUT102" s="1567"/>
      <c r="JUU102" s="1567"/>
      <c r="JUV102" s="1567"/>
      <c r="JUW102" s="1567"/>
      <c r="JUX102" s="1567"/>
      <c r="JUY102" s="1567"/>
      <c r="JUZ102" s="1567"/>
      <c r="JVA102" s="1567"/>
      <c r="JVB102" s="1567"/>
      <c r="JVC102" s="1567"/>
      <c r="JVD102" s="1567"/>
      <c r="JVE102" s="1567"/>
      <c r="JVF102" s="1567"/>
      <c r="JVG102" s="1567"/>
      <c r="JVH102" s="1567"/>
      <c r="JVI102" s="1567"/>
      <c r="JVJ102" s="1567"/>
      <c r="JVK102" s="1567"/>
      <c r="JVL102" s="1567"/>
      <c r="JVM102" s="1567"/>
      <c r="JVN102" s="1567"/>
      <c r="JVO102" s="1567"/>
      <c r="JVP102" s="1567"/>
      <c r="JVQ102" s="1567"/>
      <c r="JVR102" s="1567"/>
      <c r="JVS102" s="1567"/>
      <c r="JVT102" s="1567"/>
      <c r="JVU102" s="1567"/>
      <c r="JVV102" s="1567"/>
      <c r="JVW102" s="1567"/>
      <c r="JVX102" s="1567"/>
      <c r="JVY102" s="1567"/>
      <c r="JVZ102" s="1567"/>
      <c r="JWA102" s="1567"/>
      <c r="JWB102" s="1567"/>
      <c r="JWC102" s="1567"/>
      <c r="JWD102" s="1567"/>
      <c r="JWE102" s="1567"/>
      <c r="JWF102" s="1567"/>
      <c r="JWG102" s="1567"/>
      <c r="JWH102" s="1567"/>
      <c r="JWI102" s="1567"/>
      <c r="JWJ102" s="1567"/>
      <c r="JWK102" s="1567"/>
      <c r="JWL102" s="1567"/>
      <c r="JWM102" s="1567"/>
      <c r="JWN102" s="1567"/>
      <c r="JWO102" s="1567"/>
      <c r="JWP102" s="1567"/>
      <c r="JWQ102" s="1567"/>
      <c r="JWR102" s="1567"/>
      <c r="JWS102" s="1567"/>
      <c r="JWT102" s="1567"/>
      <c r="JWU102" s="1567"/>
      <c r="JWV102" s="1567"/>
      <c r="JWW102" s="1567"/>
      <c r="JWX102" s="1567"/>
      <c r="JWY102" s="1567"/>
      <c r="JWZ102" s="1567"/>
      <c r="JXA102" s="1567"/>
      <c r="JXB102" s="1567"/>
      <c r="JXC102" s="1567"/>
      <c r="JXD102" s="1567"/>
      <c r="JXE102" s="1567"/>
      <c r="JXF102" s="1567"/>
      <c r="JXG102" s="1567"/>
      <c r="JXH102" s="1567"/>
      <c r="JXI102" s="1567"/>
      <c r="JXJ102" s="1567"/>
      <c r="JXK102" s="1567"/>
      <c r="JXL102" s="1567"/>
      <c r="JXM102" s="1567"/>
      <c r="JXN102" s="1567"/>
      <c r="JXO102" s="1567"/>
      <c r="JXP102" s="1567"/>
      <c r="JXQ102" s="1567"/>
      <c r="JXR102" s="1567"/>
      <c r="JXS102" s="1567"/>
      <c r="JXT102" s="1567"/>
      <c r="JXU102" s="1567"/>
      <c r="JXV102" s="1567"/>
      <c r="JXW102" s="1567"/>
      <c r="JXX102" s="1567"/>
      <c r="JXY102" s="1567"/>
      <c r="JXZ102" s="1567"/>
      <c r="JYA102" s="1567"/>
      <c r="JYB102" s="1567"/>
      <c r="JYC102" s="1567"/>
      <c r="JYD102" s="1567"/>
      <c r="JYE102" s="1567"/>
      <c r="JYF102" s="1567"/>
      <c r="JYG102" s="1567"/>
      <c r="JYH102" s="1567"/>
      <c r="JYI102" s="1567"/>
      <c r="JYJ102" s="1567"/>
      <c r="JYK102" s="1567"/>
      <c r="JYL102" s="1567"/>
      <c r="JYM102" s="1567"/>
      <c r="JYN102" s="1567"/>
      <c r="JYO102" s="1567"/>
      <c r="JYP102" s="1567"/>
      <c r="JYQ102" s="1567"/>
      <c r="JYR102" s="1567"/>
      <c r="JYS102" s="1567"/>
      <c r="JYT102" s="1567"/>
      <c r="JYU102" s="1567"/>
      <c r="JYV102" s="1567"/>
      <c r="JYW102" s="1567"/>
      <c r="JYX102" s="1567"/>
      <c r="JYY102" s="1567"/>
      <c r="JYZ102" s="1567"/>
      <c r="JZA102" s="1567"/>
      <c r="JZB102" s="1567"/>
      <c r="JZC102" s="1567"/>
      <c r="JZD102" s="1567"/>
      <c r="JZE102" s="1567"/>
      <c r="JZF102" s="1567"/>
      <c r="JZG102" s="1567"/>
      <c r="JZH102" s="1567"/>
      <c r="JZI102" s="1567"/>
      <c r="JZJ102" s="1567"/>
      <c r="JZK102" s="1567"/>
      <c r="JZL102" s="1567"/>
      <c r="JZM102" s="1567"/>
      <c r="JZN102" s="1567"/>
      <c r="JZO102" s="1567"/>
      <c r="JZP102" s="1567"/>
      <c r="JZQ102" s="1567"/>
      <c r="JZR102" s="1567"/>
      <c r="JZS102" s="1567"/>
      <c r="JZT102" s="1567"/>
      <c r="JZU102" s="1567"/>
      <c r="JZV102" s="1567"/>
      <c r="JZW102" s="1567"/>
      <c r="JZX102" s="1567"/>
      <c r="JZY102" s="1567"/>
      <c r="JZZ102" s="1567"/>
      <c r="KAA102" s="1567"/>
      <c r="KAB102" s="1567"/>
      <c r="KAC102" s="1567"/>
      <c r="KAD102" s="1567"/>
      <c r="KAE102" s="1567"/>
      <c r="KAF102" s="1567"/>
      <c r="KAG102" s="1567"/>
      <c r="KAH102" s="1567"/>
      <c r="KAI102" s="1567"/>
      <c r="KAJ102" s="1567"/>
      <c r="KAK102" s="1567"/>
      <c r="KAL102" s="1567"/>
      <c r="KAM102" s="1567"/>
      <c r="KAN102" s="1567"/>
      <c r="KAO102" s="1567"/>
      <c r="KAP102" s="1567"/>
      <c r="KAQ102" s="1567"/>
      <c r="KAR102" s="1567"/>
      <c r="KAS102" s="1567"/>
      <c r="KAT102" s="1567"/>
      <c r="KAU102" s="1567"/>
      <c r="KAV102" s="1567"/>
      <c r="KAW102" s="1567"/>
      <c r="KAX102" s="1567"/>
      <c r="KAY102" s="1567"/>
      <c r="KAZ102" s="1567"/>
      <c r="KBA102" s="1567"/>
      <c r="KBB102" s="1567"/>
      <c r="KBC102" s="1567"/>
      <c r="KBD102" s="1567"/>
      <c r="KBE102" s="1567"/>
      <c r="KBF102" s="1567"/>
      <c r="KBG102" s="1567"/>
      <c r="KBH102" s="1567"/>
      <c r="KBI102" s="1567"/>
      <c r="KBJ102" s="1567"/>
      <c r="KBK102" s="1567"/>
      <c r="KBL102" s="1567"/>
      <c r="KBM102" s="1567"/>
      <c r="KBN102" s="1567"/>
      <c r="KBO102" s="1567"/>
      <c r="KBP102" s="1567"/>
      <c r="KBQ102" s="1567"/>
      <c r="KBR102" s="1567"/>
      <c r="KBS102" s="1567"/>
      <c r="KBT102" s="1567"/>
      <c r="KBU102" s="1567"/>
      <c r="KBV102" s="1567"/>
      <c r="KBW102" s="1567"/>
      <c r="KBX102" s="1567"/>
      <c r="KBY102" s="1567"/>
      <c r="KBZ102" s="1567"/>
      <c r="KCA102" s="1567"/>
      <c r="KCB102" s="1567"/>
      <c r="KCC102" s="1567"/>
      <c r="KCD102" s="1567"/>
      <c r="KCE102" s="1567"/>
      <c r="KCF102" s="1567"/>
      <c r="KCG102" s="1567"/>
      <c r="KCH102" s="1567"/>
      <c r="KCI102" s="1567"/>
      <c r="KCJ102" s="1567"/>
      <c r="KCK102" s="1567"/>
      <c r="KCL102" s="1567"/>
      <c r="KCM102" s="1567"/>
      <c r="KCN102" s="1567"/>
      <c r="KCO102" s="1567"/>
      <c r="KCP102" s="1567"/>
      <c r="KCQ102" s="1567"/>
      <c r="KCR102" s="1567"/>
      <c r="KCS102" s="1567"/>
      <c r="KCT102" s="1567"/>
      <c r="KCU102" s="1567"/>
      <c r="KCV102" s="1567"/>
      <c r="KCW102" s="1567"/>
      <c r="KCX102" s="1567"/>
      <c r="KCY102" s="1567"/>
      <c r="KCZ102" s="1567"/>
      <c r="KDA102" s="1567"/>
      <c r="KDB102" s="1567"/>
      <c r="KDC102" s="1567"/>
      <c r="KDD102" s="1567"/>
      <c r="KDE102" s="1567"/>
      <c r="KDF102" s="1567"/>
      <c r="KDG102" s="1567"/>
      <c r="KDH102" s="1567"/>
      <c r="KDI102" s="1567"/>
      <c r="KDJ102" s="1567"/>
      <c r="KDK102" s="1567"/>
      <c r="KDL102" s="1567"/>
      <c r="KDM102" s="1567"/>
      <c r="KDN102" s="1567"/>
      <c r="KDO102" s="1567"/>
      <c r="KDP102" s="1567"/>
      <c r="KDQ102" s="1567"/>
      <c r="KDR102" s="1567"/>
      <c r="KDS102" s="1567"/>
      <c r="KDT102" s="1567"/>
      <c r="KDU102" s="1567"/>
      <c r="KDV102" s="1567"/>
      <c r="KDW102" s="1567"/>
      <c r="KDX102" s="1567"/>
      <c r="KDY102" s="1567"/>
      <c r="KDZ102" s="1567"/>
      <c r="KEA102" s="1567"/>
      <c r="KEB102" s="1567"/>
      <c r="KEC102" s="1567"/>
      <c r="KED102" s="1567"/>
      <c r="KEE102" s="1567"/>
      <c r="KEF102" s="1567"/>
      <c r="KEG102" s="1567"/>
      <c r="KEH102" s="1567"/>
      <c r="KEI102" s="1567"/>
      <c r="KEJ102" s="1567"/>
      <c r="KEK102" s="1567"/>
      <c r="KEL102" s="1567"/>
      <c r="KEM102" s="1567"/>
      <c r="KEN102" s="1567"/>
      <c r="KEO102" s="1567"/>
      <c r="KEP102" s="1567"/>
      <c r="KEQ102" s="1567"/>
      <c r="KER102" s="1567"/>
      <c r="KES102" s="1567"/>
      <c r="KET102" s="1567"/>
      <c r="KEU102" s="1567"/>
      <c r="KEV102" s="1567"/>
      <c r="KEW102" s="1567"/>
      <c r="KEX102" s="1567"/>
      <c r="KEY102" s="1567"/>
      <c r="KEZ102" s="1567"/>
      <c r="KFA102" s="1567"/>
      <c r="KFB102" s="1567"/>
      <c r="KFC102" s="1567"/>
      <c r="KFD102" s="1567"/>
      <c r="KFE102" s="1567"/>
      <c r="KFF102" s="1567"/>
      <c r="KFG102" s="1567"/>
      <c r="KFH102" s="1567"/>
      <c r="KFI102" s="1567"/>
      <c r="KFJ102" s="1567"/>
      <c r="KFK102" s="1567"/>
      <c r="KFL102" s="1567"/>
      <c r="KFM102" s="1567"/>
      <c r="KFN102" s="1567"/>
      <c r="KFO102" s="1567"/>
      <c r="KFP102" s="1567"/>
      <c r="KFQ102" s="1567"/>
      <c r="KFR102" s="1567"/>
      <c r="KFS102" s="1567"/>
      <c r="KFT102" s="1567"/>
      <c r="KFU102" s="1567"/>
      <c r="KFV102" s="1567"/>
      <c r="KFW102" s="1567"/>
      <c r="KFX102" s="1567"/>
      <c r="KFY102" s="1567"/>
      <c r="KFZ102" s="1567"/>
      <c r="KGA102" s="1567"/>
      <c r="KGB102" s="1567"/>
      <c r="KGC102" s="1567"/>
      <c r="KGD102" s="1567"/>
      <c r="KGE102" s="1567"/>
      <c r="KGF102" s="1567"/>
      <c r="KGG102" s="1567"/>
      <c r="KGH102" s="1567"/>
      <c r="KGI102" s="1567"/>
      <c r="KGJ102" s="1567"/>
      <c r="KGK102" s="1567"/>
      <c r="KGL102" s="1567"/>
      <c r="KGM102" s="1567"/>
      <c r="KGN102" s="1567"/>
      <c r="KGO102" s="1567"/>
      <c r="KGP102" s="1567"/>
      <c r="KGQ102" s="1567"/>
      <c r="KGR102" s="1567"/>
      <c r="KGS102" s="1567"/>
      <c r="KGT102" s="1567"/>
      <c r="KGU102" s="1567"/>
      <c r="KGV102" s="1567"/>
      <c r="KGW102" s="1567"/>
      <c r="KGX102" s="1567"/>
      <c r="KGY102" s="1567"/>
      <c r="KGZ102" s="1567"/>
      <c r="KHA102" s="1567"/>
      <c r="KHB102" s="1567"/>
      <c r="KHC102" s="1567"/>
      <c r="KHD102" s="1567"/>
      <c r="KHE102" s="1567"/>
      <c r="KHF102" s="1567"/>
      <c r="KHG102" s="1567"/>
      <c r="KHH102" s="1567"/>
      <c r="KHI102" s="1567"/>
      <c r="KHJ102" s="1567"/>
      <c r="KHK102" s="1567"/>
      <c r="KHL102" s="1567"/>
      <c r="KHM102" s="1567"/>
      <c r="KHN102" s="1567"/>
      <c r="KHO102" s="1567"/>
      <c r="KHP102" s="1567"/>
      <c r="KHQ102" s="1567"/>
      <c r="KHR102" s="1567"/>
      <c r="KHS102" s="1567"/>
      <c r="KHT102" s="1567"/>
      <c r="KHU102" s="1567"/>
      <c r="KHV102" s="1567"/>
      <c r="KHW102" s="1567"/>
      <c r="KHX102" s="1567"/>
      <c r="KHY102" s="1567"/>
      <c r="KHZ102" s="1567"/>
      <c r="KIA102" s="1567"/>
      <c r="KIB102" s="1567"/>
      <c r="KIC102" s="1567"/>
      <c r="KID102" s="1567"/>
      <c r="KIE102" s="1567"/>
      <c r="KIF102" s="1567"/>
      <c r="KIG102" s="1567"/>
      <c r="KIH102" s="1567"/>
      <c r="KII102" s="1567"/>
      <c r="KIJ102" s="1567"/>
      <c r="KIK102" s="1567"/>
      <c r="KIL102" s="1567"/>
      <c r="KIM102" s="1567"/>
      <c r="KIN102" s="1567"/>
      <c r="KIO102" s="1567"/>
      <c r="KIP102" s="1567"/>
      <c r="KIQ102" s="1567"/>
      <c r="KIR102" s="1567"/>
      <c r="KIS102" s="1567"/>
      <c r="KIT102" s="1567"/>
      <c r="KIU102" s="1567"/>
      <c r="KIV102" s="1567"/>
      <c r="KIW102" s="1567"/>
      <c r="KIX102" s="1567"/>
      <c r="KIY102" s="1567"/>
      <c r="KIZ102" s="1567"/>
      <c r="KJA102" s="1567"/>
      <c r="KJB102" s="1567"/>
      <c r="KJC102" s="1567"/>
      <c r="KJD102" s="1567"/>
      <c r="KJE102" s="1567"/>
      <c r="KJF102" s="1567"/>
      <c r="KJG102" s="1567"/>
      <c r="KJH102" s="1567"/>
      <c r="KJI102" s="1567"/>
      <c r="KJJ102" s="1567"/>
      <c r="KJK102" s="1567"/>
      <c r="KJL102" s="1567"/>
      <c r="KJM102" s="1567"/>
      <c r="KJN102" s="1567"/>
      <c r="KJO102" s="1567"/>
      <c r="KJP102" s="1567"/>
      <c r="KJQ102" s="1567"/>
      <c r="KJR102" s="1567"/>
      <c r="KJS102" s="1567"/>
      <c r="KJT102" s="1567"/>
      <c r="KJU102" s="1567"/>
      <c r="KJV102" s="1567"/>
      <c r="KJW102" s="1567"/>
      <c r="KJX102" s="1567"/>
      <c r="KJY102" s="1567"/>
      <c r="KJZ102" s="1567"/>
      <c r="KKA102" s="1567"/>
      <c r="KKB102" s="1567"/>
      <c r="KKC102" s="1567"/>
      <c r="KKD102" s="1567"/>
      <c r="KKE102" s="1567"/>
      <c r="KKF102" s="1567"/>
      <c r="KKG102" s="1567"/>
      <c r="KKH102" s="1567"/>
      <c r="KKI102" s="1567"/>
      <c r="KKJ102" s="1567"/>
      <c r="KKK102" s="1567"/>
      <c r="KKL102" s="1567"/>
      <c r="KKM102" s="1567"/>
      <c r="KKN102" s="1567"/>
      <c r="KKO102" s="1567"/>
      <c r="KKP102" s="1567"/>
      <c r="KKQ102" s="1567"/>
      <c r="KKR102" s="1567"/>
      <c r="KKS102" s="1567"/>
      <c r="KKT102" s="1567"/>
      <c r="KKU102" s="1567"/>
      <c r="KKV102" s="1567"/>
      <c r="KKW102" s="1567"/>
      <c r="KKX102" s="1567"/>
      <c r="KKY102" s="1567"/>
      <c r="KKZ102" s="1567"/>
      <c r="KLA102" s="1567"/>
      <c r="KLB102" s="1567"/>
      <c r="KLC102" s="1567"/>
      <c r="KLD102" s="1567"/>
      <c r="KLE102" s="1567"/>
      <c r="KLF102" s="1567"/>
      <c r="KLG102" s="1567"/>
      <c r="KLH102" s="1567"/>
      <c r="KLI102" s="1567"/>
      <c r="KLJ102" s="1567"/>
      <c r="KLK102" s="1567"/>
      <c r="KLL102" s="1567"/>
      <c r="KLM102" s="1567"/>
      <c r="KLN102" s="1567"/>
      <c r="KLO102" s="1567"/>
      <c r="KLP102" s="1567"/>
      <c r="KLQ102" s="1567"/>
      <c r="KLR102" s="1567"/>
      <c r="KLS102" s="1567"/>
      <c r="KLT102" s="1567"/>
      <c r="KLU102" s="1567"/>
      <c r="KLV102" s="1567"/>
      <c r="KLW102" s="1567"/>
      <c r="KLX102" s="1567"/>
      <c r="KLY102" s="1567"/>
      <c r="KLZ102" s="1567"/>
      <c r="KMA102" s="1567"/>
      <c r="KMB102" s="1567"/>
      <c r="KMC102" s="1567"/>
      <c r="KMD102" s="1567"/>
      <c r="KME102" s="1567"/>
      <c r="KMF102" s="1567"/>
      <c r="KMG102" s="1567"/>
      <c r="KMH102" s="1567"/>
      <c r="KMI102" s="1567"/>
      <c r="KMJ102" s="1567"/>
      <c r="KMK102" s="1567"/>
      <c r="KML102" s="1567"/>
      <c r="KMM102" s="1567"/>
      <c r="KMN102" s="1567"/>
      <c r="KMO102" s="1567"/>
      <c r="KMP102" s="1567"/>
      <c r="KMQ102" s="1567"/>
      <c r="KMR102" s="1567"/>
      <c r="KMS102" s="1567"/>
      <c r="KMT102" s="1567"/>
      <c r="KMU102" s="1567"/>
      <c r="KMV102" s="1567"/>
      <c r="KMW102" s="1567"/>
      <c r="KMX102" s="1567"/>
      <c r="KMY102" s="1567"/>
      <c r="KMZ102" s="1567"/>
      <c r="KNA102" s="1567"/>
      <c r="KNB102" s="1567"/>
      <c r="KNC102" s="1567"/>
      <c r="KND102" s="1567"/>
      <c r="KNE102" s="1567"/>
      <c r="KNF102" s="1567"/>
      <c r="KNG102" s="1567"/>
      <c r="KNH102" s="1567"/>
      <c r="KNI102" s="1567"/>
      <c r="KNJ102" s="1567"/>
      <c r="KNK102" s="1567"/>
      <c r="KNL102" s="1567"/>
      <c r="KNM102" s="1567"/>
      <c r="KNN102" s="1567"/>
      <c r="KNO102" s="1567"/>
      <c r="KNP102" s="1567"/>
      <c r="KNQ102" s="1567"/>
      <c r="KNR102" s="1567"/>
      <c r="KNS102" s="1567"/>
      <c r="KNT102" s="1567"/>
      <c r="KNU102" s="1567"/>
      <c r="KNV102" s="1567"/>
      <c r="KNW102" s="1567"/>
      <c r="KNX102" s="1567"/>
      <c r="KNY102" s="1567"/>
      <c r="KNZ102" s="1567"/>
      <c r="KOA102" s="1567"/>
      <c r="KOB102" s="1567"/>
      <c r="KOC102" s="1567"/>
      <c r="KOD102" s="1567"/>
      <c r="KOE102" s="1567"/>
      <c r="KOF102" s="1567"/>
      <c r="KOG102" s="1567"/>
      <c r="KOH102" s="1567"/>
      <c r="KOI102" s="1567"/>
      <c r="KOJ102" s="1567"/>
      <c r="KOK102" s="1567"/>
      <c r="KOL102" s="1567"/>
      <c r="KOM102" s="1567"/>
      <c r="KON102" s="1567"/>
      <c r="KOO102" s="1567"/>
      <c r="KOP102" s="1567"/>
      <c r="KOQ102" s="1567"/>
      <c r="KOR102" s="1567"/>
      <c r="KOS102" s="1567"/>
      <c r="KOT102" s="1567"/>
      <c r="KOU102" s="1567"/>
      <c r="KOV102" s="1567"/>
      <c r="KOW102" s="1567"/>
      <c r="KOX102" s="1567"/>
      <c r="KOY102" s="1567"/>
      <c r="KOZ102" s="1567"/>
      <c r="KPA102" s="1567"/>
      <c r="KPB102" s="1567"/>
      <c r="KPC102" s="1567"/>
      <c r="KPD102" s="1567"/>
      <c r="KPE102" s="1567"/>
      <c r="KPF102" s="1567"/>
      <c r="KPG102" s="1567"/>
      <c r="KPH102" s="1567"/>
      <c r="KPI102" s="1567"/>
      <c r="KPJ102" s="1567"/>
      <c r="KPK102" s="1567"/>
      <c r="KPL102" s="1567"/>
      <c r="KPM102" s="1567"/>
      <c r="KPN102" s="1567"/>
      <c r="KPO102" s="1567"/>
      <c r="KPP102" s="1567"/>
      <c r="KPQ102" s="1567"/>
      <c r="KPR102" s="1567"/>
      <c r="KPS102" s="1567"/>
      <c r="KPT102" s="1567"/>
      <c r="KPU102" s="1567"/>
      <c r="KPV102" s="1567"/>
      <c r="KPW102" s="1567"/>
      <c r="KPX102" s="1567"/>
      <c r="KPY102" s="1567"/>
      <c r="KPZ102" s="1567"/>
      <c r="KQA102" s="1567"/>
      <c r="KQB102" s="1567"/>
      <c r="KQC102" s="1567"/>
      <c r="KQD102" s="1567"/>
      <c r="KQE102" s="1567"/>
      <c r="KQF102" s="1567"/>
      <c r="KQG102" s="1567"/>
      <c r="KQH102" s="1567"/>
      <c r="KQI102" s="1567"/>
      <c r="KQJ102" s="1567"/>
      <c r="KQK102" s="1567"/>
      <c r="KQL102" s="1567"/>
      <c r="KQM102" s="1567"/>
      <c r="KQN102" s="1567"/>
      <c r="KQO102" s="1567"/>
      <c r="KQP102" s="1567"/>
      <c r="KQQ102" s="1567"/>
      <c r="KQR102" s="1567"/>
      <c r="KQS102" s="1567"/>
      <c r="KQT102" s="1567"/>
      <c r="KQU102" s="1567"/>
      <c r="KQV102" s="1567"/>
      <c r="KQW102" s="1567"/>
      <c r="KQX102" s="1567"/>
      <c r="KQY102" s="1567"/>
      <c r="KQZ102" s="1567"/>
      <c r="KRA102" s="1567"/>
      <c r="KRB102" s="1567"/>
      <c r="KRC102" s="1567"/>
      <c r="KRD102" s="1567"/>
      <c r="KRE102" s="1567"/>
      <c r="KRF102" s="1567"/>
      <c r="KRG102" s="1567"/>
      <c r="KRH102" s="1567"/>
      <c r="KRI102" s="1567"/>
      <c r="KRJ102" s="1567"/>
      <c r="KRK102" s="1567"/>
      <c r="KRL102" s="1567"/>
      <c r="KRM102" s="1567"/>
      <c r="KRN102" s="1567"/>
      <c r="KRO102" s="1567"/>
      <c r="KRP102" s="1567"/>
      <c r="KRQ102" s="1567"/>
      <c r="KRR102" s="1567"/>
      <c r="KRS102" s="1567"/>
      <c r="KRT102" s="1567"/>
      <c r="KRU102" s="1567"/>
      <c r="KRV102" s="1567"/>
      <c r="KRW102" s="1567"/>
      <c r="KRX102" s="1567"/>
      <c r="KRY102" s="1567"/>
      <c r="KRZ102" s="1567"/>
      <c r="KSA102" s="1567"/>
      <c r="KSB102" s="1567"/>
      <c r="KSC102" s="1567"/>
      <c r="KSD102" s="1567"/>
      <c r="KSE102" s="1567"/>
      <c r="KSF102" s="1567"/>
      <c r="KSG102" s="1567"/>
      <c r="KSH102" s="1567"/>
      <c r="KSI102" s="1567"/>
      <c r="KSJ102" s="1567"/>
      <c r="KSK102" s="1567"/>
      <c r="KSL102" s="1567"/>
      <c r="KSM102" s="1567"/>
      <c r="KSN102" s="1567"/>
      <c r="KSO102" s="1567"/>
      <c r="KSP102" s="1567"/>
      <c r="KSQ102" s="1567"/>
      <c r="KSR102" s="1567"/>
      <c r="KSS102" s="1567"/>
      <c r="KST102" s="1567"/>
      <c r="KSU102" s="1567"/>
      <c r="KSV102" s="1567"/>
      <c r="KSW102" s="1567"/>
      <c r="KSX102" s="1567"/>
      <c r="KSY102" s="1567"/>
      <c r="KSZ102" s="1567"/>
      <c r="KTA102" s="1567"/>
      <c r="KTB102" s="1567"/>
      <c r="KTC102" s="1567"/>
      <c r="KTD102" s="1567"/>
      <c r="KTE102" s="1567"/>
      <c r="KTF102" s="1567"/>
      <c r="KTG102" s="1567"/>
      <c r="KTH102" s="1567"/>
      <c r="KTI102" s="1567"/>
      <c r="KTJ102" s="1567"/>
      <c r="KTK102" s="1567"/>
      <c r="KTL102" s="1567"/>
      <c r="KTM102" s="1567"/>
      <c r="KTN102" s="1567"/>
      <c r="KTO102" s="1567"/>
      <c r="KTP102" s="1567"/>
      <c r="KTQ102" s="1567"/>
      <c r="KTR102" s="1567"/>
      <c r="KTS102" s="1567"/>
      <c r="KTT102" s="1567"/>
      <c r="KTU102" s="1567"/>
      <c r="KTV102" s="1567"/>
      <c r="KTW102" s="1567"/>
      <c r="KTX102" s="1567"/>
      <c r="KTY102" s="1567"/>
      <c r="KTZ102" s="1567"/>
      <c r="KUA102" s="1567"/>
      <c r="KUB102" s="1567"/>
      <c r="KUC102" s="1567"/>
      <c r="KUD102" s="1567"/>
      <c r="KUE102" s="1567"/>
      <c r="KUF102" s="1567"/>
      <c r="KUG102" s="1567"/>
      <c r="KUH102" s="1567"/>
      <c r="KUI102" s="1567"/>
      <c r="KUJ102" s="1567"/>
      <c r="KUK102" s="1567"/>
      <c r="KUL102" s="1567"/>
      <c r="KUM102" s="1567"/>
      <c r="KUN102" s="1567"/>
      <c r="KUO102" s="1567"/>
      <c r="KUP102" s="1567"/>
      <c r="KUQ102" s="1567"/>
      <c r="KUR102" s="1567"/>
      <c r="KUS102" s="1567"/>
      <c r="KUT102" s="1567"/>
      <c r="KUU102" s="1567"/>
      <c r="KUV102" s="1567"/>
      <c r="KUW102" s="1567"/>
      <c r="KUX102" s="1567"/>
      <c r="KUY102" s="1567"/>
      <c r="KUZ102" s="1567"/>
      <c r="KVA102" s="1567"/>
      <c r="KVB102" s="1567"/>
      <c r="KVC102" s="1567"/>
      <c r="KVD102" s="1567"/>
      <c r="KVE102" s="1567"/>
      <c r="KVF102" s="1567"/>
      <c r="KVG102" s="1567"/>
      <c r="KVH102" s="1567"/>
      <c r="KVI102" s="1567"/>
      <c r="KVJ102" s="1567"/>
      <c r="KVK102" s="1567"/>
      <c r="KVL102" s="1567"/>
      <c r="KVM102" s="1567"/>
      <c r="KVN102" s="1567"/>
      <c r="KVO102" s="1567"/>
      <c r="KVP102" s="1567"/>
      <c r="KVQ102" s="1567"/>
      <c r="KVR102" s="1567"/>
      <c r="KVS102" s="1567"/>
      <c r="KVT102" s="1567"/>
      <c r="KVU102" s="1567"/>
      <c r="KVV102" s="1567"/>
      <c r="KVW102" s="1567"/>
      <c r="KVX102" s="1567"/>
      <c r="KVY102" s="1567"/>
      <c r="KVZ102" s="1567"/>
      <c r="KWA102" s="1567"/>
      <c r="KWB102" s="1567"/>
      <c r="KWC102" s="1567"/>
      <c r="KWD102" s="1567"/>
      <c r="KWE102" s="1567"/>
      <c r="KWF102" s="1567"/>
      <c r="KWG102" s="1567"/>
      <c r="KWH102" s="1567"/>
      <c r="KWI102" s="1567"/>
      <c r="KWJ102" s="1567"/>
      <c r="KWK102" s="1567"/>
      <c r="KWL102" s="1567"/>
      <c r="KWM102" s="1567"/>
      <c r="KWN102" s="1567"/>
      <c r="KWO102" s="1567"/>
      <c r="KWP102" s="1567"/>
      <c r="KWQ102" s="1567"/>
      <c r="KWR102" s="1567"/>
      <c r="KWS102" s="1567"/>
      <c r="KWT102" s="1567"/>
      <c r="KWU102" s="1567"/>
      <c r="KWV102" s="1567"/>
      <c r="KWW102" s="1567"/>
      <c r="KWX102" s="1567"/>
      <c r="KWY102" s="1567"/>
      <c r="KWZ102" s="1567"/>
      <c r="KXA102" s="1567"/>
      <c r="KXB102" s="1567"/>
      <c r="KXC102" s="1567"/>
      <c r="KXD102" s="1567"/>
      <c r="KXE102" s="1567"/>
      <c r="KXF102" s="1567"/>
      <c r="KXG102" s="1567"/>
      <c r="KXH102" s="1567"/>
      <c r="KXI102" s="1567"/>
      <c r="KXJ102" s="1567"/>
      <c r="KXK102" s="1567"/>
      <c r="KXL102" s="1567"/>
      <c r="KXM102" s="1567"/>
      <c r="KXN102" s="1567"/>
      <c r="KXO102" s="1567"/>
      <c r="KXP102" s="1567"/>
      <c r="KXQ102" s="1567"/>
      <c r="KXR102" s="1567"/>
      <c r="KXS102" s="1567"/>
      <c r="KXT102" s="1567"/>
      <c r="KXU102" s="1567"/>
      <c r="KXV102" s="1567"/>
      <c r="KXW102" s="1567"/>
      <c r="KXX102" s="1567"/>
      <c r="KXY102" s="1567"/>
      <c r="KXZ102" s="1567"/>
      <c r="KYA102" s="1567"/>
      <c r="KYB102" s="1567"/>
      <c r="KYC102" s="1567"/>
      <c r="KYD102" s="1567"/>
      <c r="KYE102" s="1567"/>
      <c r="KYF102" s="1567"/>
      <c r="KYG102" s="1567"/>
      <c r="KYH102" s="1567"/>
      <c r="KYI102" s="1567"/>
      <c r="KYJ102" s="1567"/>
      <c r="KYK102" s="1567"/>
      <c r="KYL102" s="1567"/>
      <c r="KYM102" s="1567"/>
      <c r="KYN102" s="1567"/>
      <c r="KYO102" s="1567"/>
      <c r="KYP102" s="1567"/>
      <c r="KYQ102" s="1567"/>
      <c r="KYR102" s="1567"/>
      <c r="KYS102" s="1567"/>
      <c r="KYT102" s="1567"/>
      <c r="KYU102" s="1567"/>
      <c r="KYV102" s="1567"/>
      <c r="KYW102" s="1567"/>
      <c r="KYX102" s="1567"/>
      <c r="KYY102" s="1567"/>
      <c r="KYZ102" s="1567"/>
      <c r="KZA102" s="1567"/>
      <c r="KZB102" s="1567"/>
      <c r="KZC102" s="1567"/>
      <c r="KZD102" s="1567"/>
      <c r="KZE102" s="1567"/>
      <c r="KZF102" s="1567"/>
      <c r="KZG102" s="1567"/>
      <c r="KZH102" s="1567"/>
      <c r="KZI102" s="1567"/>
      <c r="KZJ102" s="1567"/>
      <c r="KZK102" s="1567"/>
      <c r="KZL102" s="1567"/>
      <c r="KZM102" s="1567"/>
      <c r="KZN102" s="1567"/>
      <c r="KZO102" s="1567"/>
      <c r="KZP102" s="1567"/>
      <c r="KZQ102" s="1567"/>
      <c r="KZR102" s="1567"/>
      <c r="KZS102" s="1567"/>
      <c r="KZT102" s="1567"/>
      <c r="KZU102" s="1567"/>
      <c r="KZV102" s="1567"/>
      <c r="KZW102" s="1567"/>
      <c r="KZX102" s="1567"/>
      <c r="KZY102" s="1567"/>
      <c r="KZZ102" s="1567"/>
      <c r="LAA102" s="1567"/>
      <c r="LAB102" s="1567"/>
      <c r="LAC102" s="1567"/>
      <c r="LAD102" s="1567"/>
      <c r="LAE102" s="1567"/>
      <c r="LAF102" s="1567"/>
      <c r="LAG102" s="1567"/>
      <c r="LAH102" s="1567"/>
      <c r="LAI102" s="1567"/>
      <c r="LAJ102" s="1567"/>
      <c r="LAK102" s="1567"/>
      <c r="LAL102" s="1567"/>
      <c r="LAM102" s="1567"/>
      <c r="LAN102" s="1567"/>
      <c r="LAO102" s="1567"/>
      <c r="LAP102" s="1567"/>
      <c r="LAQ102" s="1567"/>
      <c r="LAR102" s="1567"/>
      <c r="LAS102" s="1567"/>
      <c r="LAT102" s="1567"/>
      <c r="LAU102" s="1567"/>
      <c r="LAV102" s="1567"/>
      <c r="LAW102" s="1567"/>
      <c r="LAX102" s="1567"/>
      <c r="LAY102" s="1567"/>
      <c r="LAZ102" s="1567"/>
      <c r="LBA102" s="1567"/>
      <c r="LBB102" s="1567"/>
      <c r="LBC102" s="1567"/>
      <c r="LBD102" s="1567"/>
      <c r="LBE102" s="1567"/>
      <c r="LBF102" s="1567"/>
      <c r="LBG102" s="1567"/>
      <c r="LBH102" s="1567"/>
      <c r="LBI102" s="1567"/>
      <c r="LBJ102" s="1567"/>
      <c r="LBK102" s="1567"/>
      <c r="LBL102" s="1567"/>
      <c r="LBM102" s="1567"/>
      <c r="LBN102" s="1567"/>
      <c r="LBO102" s="1567"/>
      <c r="LBP102" s="1567"/>
      <c r="LBQ102" s="1567"/>
      <c r="LBR102" s="1567"/>
      <c r="LBS102" s="1567"/>
      <c r="LBT102" s="1567"/>
      <c r="LBU102" s="1567"/>
      <c r="LBV102" s="1567"/>
      <c r="LBW102" s="1567"/>
      <c r="LBX102" s="1567"/>
      <c r="LBY102" s="1567"/>
      <c r="LBZ102" s="1567"/>
      <c r="LCA102" s="1567"/>
      <c r="LCB102" s="1567"/>
      <c r="LCC102" s="1567"/>
      <c r="LCD102" s="1567"/>
      <c r="LCE102" s="1567"/>
      <c r="LCF102" s="1567"/>
      <c r="LCG102" s="1567"/>
      <c r="LCH102" s="1567"/>
      <c r="LCI102" s="1567"/>
      <c r="LCJ102" s="1567"/>
      <c r="LCK102" s="1567"/>
      <c r="LCL102" s="1567"/>
      <c r="LCM102" s="1567"/>
      <c r="LCN102" s="1567"/>
      <c r="LCO102" s="1567"/>
      <c r="LCP102" s="1567"/>
      <c r="LCQ102" s="1567"/>
      <c r="LCR102" s="1567"/>
      <c r="LCS102" s="1567"/>
      <c r="LCT102" s="1567"/>
      <c r="LCU102" s="1567"/>
      <c r="LCV102" s="1567"/>
      <c r="LCW102" s="1567"/>
      <c r="LCX102" s="1567"/>
      <c r="LCY102" s="1567"/>
      <c r="LCZ102" s="1567"/>
      <c r="LDA102" s="1567"/>
      <c r="LDB102" s="1567"/>
      <c r="LDC102" s="1567"/>
      <c r="LDD102" s="1567"/>
      <c r="LDE102" s="1567"/>
      <c r="LDF102" s="1567"/>
      <c r="LDG102" s="1567"/>
      <c r="LDH102" s="1567"/>
      <c r="LDI102" s="1567"/>
      <c r="LDJ102" s="1567"/>
      <c r="LDK102" s="1567"/>
      <c r="LDL102" s="1567"/>
      <c r="LDM102" s="1567"/>
      <c r="LDN102" s="1567"/>
      <c r="LDO102" s="1567"/>
      <c r="LDP102" s="1567"/>
      <c r="LDQ102" s="1567"/>
      <c r="LDR102" s="1567"/>
      <c r="LDS102" s="1567"/>
      <c r="LDT102" s="1567"/>
      <c r="LDU102" s="1567"/>
      <c r="LDV102" s="1567"/>
      <c r="LDW102" s="1567"/>
      <c r="LDX102" s="1567"/>
      <c r="LDY102" s="1567"/>
      <c r="LDZ102" s="1567"/>
      <c r="LEA102" s="1567"/>
      <c r="LEB102" s="1567"/>
      <c r="LEC102" s="1567"/>
      <c r="LED102" s="1567"/>
      <c r="LEE102" s="1567"/>
      <c r="LEF102" s="1567"/>
      <c r="LEG102" s="1567"/>
      <c r="LEH102" s="1567"/>
      <c r="LEI102" s="1567"/>
      <c r="LEJ102" s="1567"/>
      <c r="LEK102" s="1567"/>
      <c r="LEL102" s="1567"/>
      <c r="LEM102" s="1567"/>
      <c r="LEN102" s="1567"/>
      <c r="LEO102" s="1567"/>
      <c r="LEP102" s="1567"/>
      <c r="LEQ102" s="1567"/>
      <c r="LER102" s="1567"/>
      <c r="LES102" s="1567"/>
      <c r="LET102" s="1567"/>
      <c r="LEU102" s="1567"/>
      <c r="LEV102" s="1567"/>
      <c r="LEW102" s="1567"/>
      <c r="LEX102" s="1567"/>
      <c r="LEY102" s="1567"/>
      <c r="LEZ102" s="1567"/>
      <c r="LFA102" s="1567"/>
      <c r="LFB102" s="1567"/>
      <c r="LFC102" s="1567"/>
      <c r="LFD102" s="1567"/>
      <c r="LFE102" s="1567"/>
      <c r="LFF102" s="1567"/>
      <c r="LFG102" s="1567"/>
      <c r="LFH102" s="1567"/>
      <c r="LFI102" s="1567"/>
      <c r="LFJ102" s="1567"/>
      <c r="LFK102" s="1567"/>
      <c r="LFL102" s="1567"/>
      <c r="LFM102" s="1567"/>
      <c r="LFN102" s="1567"/>
      <c r="LFO102" s="1567"/>
      <c r="LFP102" s="1567"/>
      <c r="LFQ102" s="1567"/>
      <c r="LFR102" s="1567"/>
      <c r="LFS102" s="1567"/>
      <c r="LFT102" s="1567"/>
      <c r="LFU102" s="1567"/>
      <c r="LFV102" s="1567"/>
      <c r="LFW102" s="1567"/>
      <c r="LFX102" s="1567"/>
      <c r="LFY102" s="1567"/>
      <c r="LFZ102" s="1567"/>
      <c r="LGA102" s="1567"/>
      <c r="LGB102" s="1567"/>
      <c r="LGC102" s="1567"/>
      <c r="LGD102" s="1567"/>
      <c r="LGE102" s="1567"/>
      <c r="LGF102" s="1567"/>
      <c r="LGG102" s="1567"/>
      <c r="LGH102" s="1567"/>
      <c r="LGI102" s="1567"/>
      <c r="LGJ102" s="1567"/>
      <c r="LGK102" s="1567"/>
      <c r="LGL102" s="1567"/>
      <c r="LGM102" s="1567"/>
      <c r="LGN102" s="1567"/>
      <c r="LGO102" s="1567"/>
      <c r="LGP102" s="1567"/>
      <c r="LGQ102" s="1567"/>
      <c r="LGR102" s="1567"/>
      <c r="LGS102" s="1567"/>
      <c r="LGT102" s="1567"/>
      <c r="LGU102" s="1567"/>
      <c r="LGV102" s="1567"/>
      <c r="LGW102" s="1567"/>
      <c r="LGX102" s="1567"/>
      <c r="LGY102" s="1567"/>
      <c r="LGZ102" s="1567"/>
      <c r="LHA102" s="1567"/>
      <c r="LHB102" s="1567"/>
      <c r="LHC102" s="1567"/>
      <c r="LHD102" s="1567"/>
      <c r="LHE102" s="1567"/>
      <c r="LHF102" s="1567"/>
      <c r="LHG102" s="1567"/>
      <c r="LHH102" s="1567"/>
      <c r="LHI102" s="1567"/>
      <c r="LHJ102" s="1567"/>
      <c r="LHK102" s="1567"/>
      <c r="LHL102" s="1567"/>
      <c r="LHM102" s="1567"/>
      <c r="LHN102" s="1567"/>
      <c r="LHO102" s="1567"/>
      <c r="LHP102" s="1567"/>
      <c r="LHQ102" s="1567"/>
      <c r="LHR102" s="1567"/>
      <c r="LHS102" s="1567"/>
      <c r="LHT102" s="1567"/>
      <c r="LHU102" s="1567"/>
      <c r="LHV102" s="1567"/>
      <c r="LHW102" s="1567"/>
      <c r="LHX102" s="1567"/>
      <c r="LHY102" s="1567"/>
      <c r="LHZ102" s="1567"/>
      <c r="LIA102" s="1567"/>
      <c r="LIB102" s="1567"/>
      <c r="LIC102" s="1567"/>
      <c r="LID102" s="1567"/>
      <c r="LIE102" s="1567"/>
      <c r="LIF102" s="1567"/>
      <c r="LIG102" s="1567"/>
      <c r="LIH102" s="1567"/>
      <c r="LII102" s="1567"/>
      <c r="LIJ102" s="1567"/>
      <c r="LIK102" s="1567"/>
      <c r="LIL102" s="1567"/>
      <c r="LIM102" s="1567"/>
      <c r="LIN102" s="1567"/>
      <c r="LIO102" s="1567"/>
      <c r="LIP102" s="1567"/>
      <c r="LIQ102" s="1567"/>
      <c r="LIR102" s="1567"/>
      <c r="LIS102" s="1567"/>
      <c r="LIT102" s="1567"/>
      <c r="LIU102" s="1567"/>
      <c r="LIV102" s="1567"/>
      <c r="LIW102" s="1567"/>
      <c r="LIX102" s="1567"/>
      <c r="LIY102" s="1567"/>
      <c r="LIZ102" s="1567"/>
      <c r="LJA102" s="1567"/>
      <c r="LJB102" s="1567"/>
      <c r="LJC102" s="1567"/>
      <c r="LJD102" s="1567"/>
      <c r="LJE102" s="1567"/>
      <c r="LJF102" s="1567"/>
      <c r="LJG102" s="1567"/>
      <c r="LJH102" s="1567"/>
      <c r="LJI102" s="1567"/>
      <c r="LJJ102" s="1567"/>
      <c r="LJK102" s="1567"/>
      <c r="LJL102" s="1567"/>
      <c r="LJM102" s="1567"/>
      <c r="LJN102" s="1567"/>
      <c r="LJO102" s="1567"/>
      <c r="LJP102" s="1567"/>
      <c r="LJQ102" s="1567"/>
      <c r="LJR102" s="1567"/>
      <c r="LJS102" s="1567"/>
      <c r="LJT102" s="1567"/>
      <c r="LJU102" s="1567"/>
      <c r="LJV102" s="1567"/>
      <c r="LJW102" s="1567"/>
      <c r="LJX102" s="1567"/>
      <c r="LJY102" s="1567"/>
      <c r="LJZ102" s="1567"/>
      <c r="LKA102" s="1567"/>
      <c r="LKB102" s="1567"/>
      <c r="LKC102" s="1567"/>
      <c r="LKD102" s="1567"/>
      <c r="LKE102" s="1567"/>
      <c r="LKF102" s="1567"/>
      <c r="LKG102" s="1567"/>
      <c r="LKH102" s="1567"/>
      <c r="LKI102" s="1567"/>
      <c r="LKJ102" s="1567"/>
      <c r="LKK102" s="1567"/>
      <c r="LKL102" s="1567"/>
      <c r="LKM102" s="1567"/>
      <c r="LKN102" s="1567"/>
      <c r="LKO102" s="1567"/>
      <c r="LKP102" s="1567"/>
      <c r="LKQ102" s="1567"/>
      <c r="LKR102" s="1567"/>
      <c r="LKS102" s="1567"/>
      <c r="LKT102" s="1567"/>
      <c r="LKU102" s="1567"/>
      <c r="LKV102" s="1567"/>
      <c r="LKW102" s="1567"/>
      <c r="LKX102" s="1567"/>
      <c r="LKY102" s="1567"/>
      <c r="LKZ102" s="1567"/>
      <c r="LLA102" s="1567"/>
      <c r="LLB102" s="1567"/>
      <c r="LLC102" s="1567"/>
      <c r="LLD102" s="1567"/>
      <c r="LLE102" s="1567"/>
      <c r="LLF102" s="1567"/>
      <c r="LLG102" s="1567"/>
      <c r="LLH102" s="1567"/>
      <c r="LLI102" s="1567"/>
      <c r="LLJ102" s="1567"/>
      <c r="LLK102" s="1567"/>
      <c r="LLL102" s="1567"/>
      <c r="LLM102" s="1567"/>
      <c r="LLN102" s="1567"/>
      <c r="LLO102" s="1567"/>
      <c r="LLP102" s="1567"/>
      <c r="LLQ102" s="1567"/>
      <c r="LLR102" s="1567"/>
      <c r="LLS102" s="1567"/>
      <c r="LLT102" s="1567"/>
      <c r="LLU102" s="1567"/>
      <c r="LLV102" s="1567"/>
      <c r="LLW102" s="1567"/>
      <c r="LLX102" s="1567"/>
      <c r="LLY102" s="1567"/>
      <c r="LLZ102" s="1567"/>
      <c r="LMA102" s="1567"/>
      <c r="LMB102" s="1567"/>
      <c r="LMC102" s="1567"/>
      <c r="LMD102" s="1567"/>
      <c r="LME102" s="1567"/>
      <c r="LMF102" s="1567"/>
      <c r="LMG102" s="1567"/>
      <c r="LMH102" s="1567"/>
      <c r="LMI102" s="1567"/>
      <c r="LMJ102" s="1567"/>
      <c r="LMK102" s="1567"/>
      <c r="LML102" s="1567"/>
      <c r="LMM102" s="1567"/>
      <c r="LMN102" s="1567"/>
      <c r="LMO102" s="1567"/>
      <c r="LMP102" s="1567"/>
      <c r="LMQ102" s="1567"/>
      <c r="LMR102" s="1567"/>
      <c r="LMS102" s="1567"/>
      <c r="LMT102" s="1567"/>
      <c r="LMU102" s="1567"/>
      <c r="LMV102" s="1567"/>
      <c r="LMW102" s="1567"/>
      <c r="LMX102" s="1567"/>
      <c r="LMY102" s="1567"/>
      <c r="LMZ102" s="1567"/>
      <c r="LNA102" s="1567"/>
      <c r="LNB102" s="1567"/>
      <c r="LNC102" s="1567"/>
      <c r="LND102" s="1567"/>
      <c r="LNE102" s="1567"/>
      <c r="LNF102" s="1567"/>
      <c r="LNG102" s="1567"/>
      <c r="LNH102" s="1567"/>
      <c r="LNI102" s="1567"/>
      <c r="LNJ102" s="1567"/>
      <c r="LNK102" s="1567"/>
      <c r="LNL102" s="1567"/>
      <c r="LNM102" s="1567"/>
      <c r="LNN102" s="1567"/>
      <c r="LNO102" s="1567"/>
      <c r="LNP102" s="1567"/>
      <c r="LNQ102" s="1567"/>
      <c r="LNR102" s="1567"/>
      <c r="LNS102" s="1567"/>
      <c r="LNT102" s="1567"/>
      <c r="LNU102" s="1567"/>
      <c r="LNV102" s="1567"/>
      <c r="LNW102" s="1567"/>
      <c r="LNX102" s="1567"/>
      <c r="LNY102" s="1567"/>
      <c r="LNZ102" s="1567"/>
      <c r="LOA102" s="1567"/>
      <c r="LOB102" s="1567"/>
      <c r="LOC102" s="1567"/>
      <c r="LOD102" s="1567"/>
      <c r="LOE102" s="1567"/>
      <c r="LOF102" s="1567"/>
      <c r="LOG102" s="1567"/>
      <c r="LOH102" s="1567"/>
      <c r="LOI102" s="1567"/>
      <c r="LOJ102" s="1567"/>
      <c r="LOK102" s="1567"/>
      <c r="LOL102" s="1567"/>
      <c r="LOM102" s="1567"/>
      <c r="LON102" s="1567"/>
      <c r="LOO102" s="1567"/>
      <c r="LOP102" s="1567"/>
      <c r="LOQ102" s="1567"/>
      <c r="LOR102" s="1567"/>
      <c r="LOS102" s="1567"/>
      <c r="LOT102" s="1567"/>
      <c r="LOU102" s="1567"/>
      <c r="LOV102" s="1567"/>
      <c r="LOW102" s="1567"/>
      <c r="LOX102" s="1567"/>
      <c r="LOY102" s="1567"/>
      <c r="LOZ102" s="1567"/>
      <c r="LPA102" s="1567"/>
      <c r="LPB102" s="1567"/>
      <c r="LPC102" s="1567"/>
      <c r="LPD102" s="1567"/>
      <c r="LPE102" s="1567"/>
      <c r="LPF102" s="1567"/>
      <c r="LPG102" s="1567"/>
      <c r="LPH102" s="1567"/>
      <c r="LPI102" s="1567"/>
      <c r="LPJ102" s="1567"/>
      <c r="LPK102" s="1567"/>
      <c r="LPL102" s="1567"/>
      <c r="LPM102" s="1567"/>
      <c r="LPN102" s="1567"/>
      <c r="LPO102" s="1567"/>
      <c r="LPP102" s="1567"/>
      <c r="LPQ102" s="1567"/>
      <c r="LPR102" s="1567"/>
      <c r="LPS102" s="1567"/>
      <c r="LPT102" s="1567"/>
      <c r="LPU102" s="1567"/>
      <c r="LPV102" s="1567"/>
      <c r="LPW102" s="1567"/>
      <c r="LPX102" s="1567"/>
      <c r="LPY102" s="1567"/>
      <c r="LPZ102" s="1567"/>
      <c r="LQA102" s="1567"/>
      <c r="LQB102" s="1567"/>
      <c r="LQC102" s="1567"/>
      <c r="LQD102" s="1567"/>
      <c r="LQE102" s="1567"/>
      <c r="LQF102" s="1567"/>
      <c r="LQG102" s="1567"/>
      <c r="LQH102" s="1567"/>
      <c r="LQI102" s="1567"/>
      <c r="LQJ102" s="1567"/>
      <c r="LQK102" s="1567"/>
      <c r="LQL102" s="1567"/>
      <c r="LQM102" s="1567"/>
      <c r="LQN102" s="1567"/>
      <c r="LQO102" s="1567"/>
      <c r="LQP102" s="1567"/>
      <c r="LQQ102" s="1567"/>
      <c r="LQR102" s="1567"/>
      <c r="LQS102" s="1567"/>
      <c r="LQT102" s="1567"/>
      <c r="LQU102" s="1567"/>
      <c r="LQV102" s="1567"/>
      <c r="LQW102" s="1567"/>
      <c r="LQX102" s="1567"/>
      <c r="LQY102" s="1567"/>
      <c r="LQZ102" s="1567"/>
      <c r="LRA102" s="1567"/>
      <c r="LRB102" s="1567"/>
      <c r="LRC102" s="1567"/>
      <c r="LRD102" s="1567"/>
      <c r="LRE102" s="1567"/>
      <c r="LRF102" s="1567"/>
      <c r="LRG102" s="1567"/>
      <c r="LRH102" s="1567"/>
      <c r="LRI102" s="1567"/>
      <c r="LRJ102" s="1567"/>
      <c r="LRK102" s="1567"/>
      <c r="LRL102" s="1567"/>
      <c r="LRM102" s="1567"/>
      <c r="LRN102" s="1567"/>
      <c r="LRO102" s="1567"/>
      <c r="LRP102" s="1567"/>
      <c r="LRQ102" s="1567"/>
      <c r="LRR102" s="1567"/>
      <c r="LRS102" s="1567"/>
      <c r="LRT102" s="1567"/>
      <c r="LRU102" s="1567"/>
      <c r="LRV102" s="1567"/>
      <c r="LRW102" s="1567"/>
      <c r="LRX102" s="1567"/>
      <c r="LRY102" s="1567"/>
      <c r="LRZ102" s="1567"/>
      <c r="LSA102" s="1567"/>
      <c r="LSB102" s="1567"/>
      <c r="LSC102" s="1567"/>
      <c r="LSD102" s="1567"/>
      <c r="LSE102" s="1567"/>
      <c r="LSF102" s="1567"/>
      <c r="LSG102" s="1567"/>
      <c r="LSH102" s="1567"/>
      <c r="LSI102" s="1567"/>
      <c r="LSJ102" s="1567"/>
      <c r="LSK102" s="1567"/>
      <c r="LSL102" s="1567"/>
      <c r="LSM102" s="1567"/>
      <c r="LSN102" s="1567"/>
      <c r="LSO102" s="1567"/>
      <c r="LSP102" s="1567"/>
      <c r="LSQ102" s="1567"/>
      <c r="LSR102" s="1567"/>
      <c r="LSS102" s="1567"/>
      <c r="LST102" s="1567"/>
      <c r="LSU102" s="1567"/>
      <c r="LSV102" s="1567"/>
      <c r="LSW102" s="1567"/>
      <c r="LSX102" s="1567"/>
      <c r="LSY102" s="1567"/>
      <c r="LSZ102" s="1567"/>
      <c r="LTA102" s="1567"/>
      <c r="LTB102" s="1567"/>
      <c r="LTC102" s="1567"/>
      <c r="LTD102" s="1567"/>
      <c r="LTE102" s="1567"/>
      <c r="LTF102" s="1567"/>
      <c r="LTG102" s="1567"/>
      <c r="LTH102" s="1567"/>
      <c r="LTI102" s="1567"/>
      <c r="LTJ102" s="1567"/>
      <c r="LTK102" s="1567"/>
      <c r="LTL102" s="1567"/>
      <c r="LTM102" s="1567"/>
      <c r="LTN102" s="1567"/>
      <c r="LTO102" s="1567"/>
      <c r="LTP102" s="1567"/>
      <c r="LTQ102" s="1567"/>
      <c r="LTR102" s="1567"/>
      <c r="LTS102" s="1567"/>
      <c r="LTT102" s="1567"/>
      <c r="LTU102" s="1567"/>
      <c r="LTV102" s="1567"/>
      <c r="LTW102" s="1567"/>
      <c r="LTX102" s="1567"/>
      <c r="LTY102" s="1567"/>
      <c r="LTZ102" s="1567"/>
      <c r="LUA102" s="1567"/>
      <c r="LUB102" s="1567"/>
      <c r="LUC102" s="1567"/>
      <c r="LUD102" s="1567"/>
      <c r="LUE102" s="1567"/>
      <c r="LUF102" s="1567"/>
      <c r="LUG102" s="1567"/>
      <c r="LUH102" s="1567"/>
      <c r="LUI102" s="1567"/>
      <c r="LUJ102" s="1567"/>
      <c r="LUK102" s="1567"/>
      <c r="LUL102" s="1567"/>
      <c r="LUM102" s="1567"/>
      <c r="LUN102" s="1567"/>
      <c r="LUO102" s="1567"/>
      <c r="LUP102" s="1567"/>
      <c r="LUQ102" s="1567"/>
      <c r="LUR102" s="1567"/>
      <c r="LUS102" s="1567"/>
      <c r="LUT102" s="1567"/>
      <c r="LUU102" s="1567"/>
      <c r="LUV102" s="1567"/>
      <c r="LUW102" s="1567"/>
      <c r="LUX102" s="1567"/>
      <c r="LUY102" s="1567"/>
      <c r="LUZ102" s="1567"/>
      <c r="LVA102" s="1567"/>
      <c r="LVB102" s="1567"/>
      <c r="LVC102" s="1567"/>
      <c r="LVD102" s="1567"/>
      <c r="LVE102" s="1567"/>
      <c r="LVF102" s="1567"/>
      <c r="LVG102" s="1567"/>
      <c r="LVH102" s="1567"/>
      <c r="LVI102" s="1567"/>
      <c r="LVJ102" s="1567"/>
      <c r="LVK102" s="1567"/>
      <c r="LVL102" s="1567"/>
      <c r="LVM102" s="1567"/>
      <c r="LVN102" s="1567"/>
      <c r="LVO102" s="1567"/>
      <c r="LVP102" s="1567"/>
      <c r="LVQ102" s="1567"/>
      <c r="LVR102" s="1567"/>
      <c r="LVS102" s="1567"/>
      <c r="LVT102" s="1567"/>
      <c r="LVU102" s="1567"/>
      <c r="LVV102" s="1567"/>
      <c r="LVW102" s="1567"/>
      <c r="LVX102" s="1567"/>
      <c r="LVY102" s="1567"/>
      <c r="LVZ102" s="1567"/>
      <c r="LWA102" s="1567"/>
      <c r="LWB102" s="1567"/>
      <c r="LWC102" s="1567"/>
      <c r="LWD102" s="1567"/>
      <c r="LWE102" s="1567"/>
      <c r="LWF102" s="1567"/>
      <c r="LWG102" s="1567"/>
      <c r="LWH102" s="1567"/>
      <c r="LWI102" s="1567"/>
      <c r="LWJ102" s="1567"/>
      <c r="LWK102" s="1567"/>
      <c r="LWL102" s="1567"/>
      <c r="LWM102" s="1567"/>
      <c r="LWN102" s="1567"/>
      <c r="LWO102" s="1567"/>
      <c r="LWP102" s="1567"/>
      <c r="LWQ102" s="1567"/>
      <c r="LWR102" s="1567"/>
      <c r="LWS102" s="1567"/>
      <c r="LWT102" s="1567"/>
      <c r="LWU102" s="1567"/>
      <c r="LWV102" s="1567"/>
      <c r="LWW102" s="1567"/>
      <c r="LWX102" s="1567"/>
      <c r="LWY102" s="1567"/>
      <c r="LWZ102" s="1567"/>
      <c r="LXA102" s="1567"/>
      <c r="LXB102" s="1567"/>
      <c r="LXC102" s="1567"/>
      <c r="LXD102" s="1567"/>
      <c r="LXE102" s="1567"/>
      <c r="LXF102" s="1567"/>
      <c r="LXG102" s="1567"/>
      <c r="LXH102" s="1567"/>
      <c r="LXI102" s="1567"/>
      <c r="LXJ102" s="1567"/>
      <c r="LXK102" s="1567"/>
      <c r="LXL102" s="1567"/>
      <c r="LXM102" s="1567"/>
      <c r="LXN102" s="1567"/>
      <c r="LXO102" s="1567"/>
      <c r="LXP102" s="1567"/>
      <c r="LXQ102" s="1567"/>
      <c r="LXR102" s="1567"/>
      <c r="LXS102" s="1567"/>
      <c r="LXT102" s="1567"/>
      <c r="LXU102" s="1567"/>
      <c r="LXV102" s="1567"/>
      <c r="LXW102" s="1567"/>
      <c r="LXX102" s="1567"/>
      <c r="LXY102" s="1567"/>
      <c r="LXZ102" s="1567"/>
      <c r="LYA102" s="1567"/>
      <c r="LYB102" s="1567"/>
      <c r="LYC102" s="1567"/>
      <c r="LYD102" s="1567"/>
      <c r="LYE102" s="1567"/>
      <c r="LYF102" s="1567"/>
      <c r="LYG102" s="1567"/>
      <c r="LYH102" s="1567"/>
      <c r="LYI102" s="1567"/>
      <c r="LYJ102" s="1567"/>
      <c r="LYK102" s="1567"/>
      <c r="LYL102" s="1567"/>
      <c r="LYM102" s="1567"/>
      <c r="LYN102" s="1567"/>
      <c r="LYO102" s="1567"/>
      <c r="LYP102" s="1567"/>
      <c r="LYQ102" s="1567"/>
      <c r="LYR102" s="1567"/>
      <c r="LYS102" s="1567"/>
      <c r="LYT102" s="1567"/>
      <c r="LYU102" s="1567"/>
      <c r="LYV102" s="1567"/>
      <c r="LYW102" s="1567"/>
      <c r="LYX102" s="1567"/>
      <c r="LYY102" s="1567"/>
      <c r="LYZ102" s="1567"/>
      <c r="LZA102" s="1567"/>
      <c r="LZB102" s="1567"/>
      <c r="LZC102" s="1567"/>
      <c r="LZD102" s="1567"/>
      <c r="LZE102" s="1567"/>
      <c r="LZF102" s="1567"/>
      <c r="LZG102" s="1567"/>
      <c r="LZH102" s="1567"/>
      <c r="LZI102" s="1567"/>
      <c r="LZJ102" s="1567"/>
      <c r="LZK102" s="1567"/>
      <c r="LZL102" s="1567"/>
      <c r="LZM102" s="1567"/>
      <c r="LZN102" s="1567"/>
      <c r="LZO102" s="1567"/>
      <c r="LZP102" s="1567"/>
      <c r="LZQ102" s="1567"/>
      <c r="LZR102" s="1567"/>
      <c r="LZS102" s="1567"/>
      <c r="LZT102" s="1567"/>
      <c r="LZU102" s="1567"/>
      <c r="LZV102" s="1567"/>
      <c r="LZW102" s="1567"/>
      <c r="LZX102" s="1567"/>
      <c r="LZY102" s="1567"/>
      <c r="LZZ102" s="1567"/>
      <c r="MAA102" s="1567"/>
      <c r="MAB102" s="1567"/>
      <c r="MAC102" s="1567"/>
      <c r="MAD102" s="1567"/>
      <c r="MAE102" s="1567"/>
      <c r="MAF102" s="1567"/>
      <c r="MAG102" s="1567"/>
      <c r="MAH102" s="1567"/>
      <c r="MAI102" s="1567"/>
      <c r="MAJ102" s="1567"/>
      <c r="MAK102" s="1567"/>
      <c r="MAL102" s="1567"/>
      <c r="MAM102" s="1567"/>
      <c r="MAN102" s="1567"/>
      <c r="MAO102" s="1567"/>
      <c r="MAP102" s="1567"/>
      <c r="MAQ102" s="1567"/>
      <c r="MAR102" s="1567"/>
      <c r="MAS102" s="1567"/>
      <c r="MAT102" s="1567"/>
      <c r="MAU102" s="1567"/>
      <c r="MAV102" s="1567"/>
      <c r="MAW102" s="1567"/>
      <c r="MAX102" s="1567"/>
      <c r="MAY102" s="1567"/>
      <c r="MAZ102" s="1567"/>
      <c r="MBA102" s="1567"/>
      <c r="MBB102" s="1567"/>
      <c r="MBC102" s="1567"/>
      <c r="MBD102" s="1567"/>
      <c r="MBE102" s="1567"/>
      <c r="MBF102" s="1567"/>
      <c r="MBG102" s="1567"/>
      <c r="MBH102" s="1567"/>
      <c r="MBI102" s="1567"/>
      <c r="MBJ102" s="1567"/>
      <c r="MBK102" s="1567"/>
      <c r="MBL102" s="1567"/>
      <c r="MBM102" s="1567"/>
      <c r="MBN102" s="1567"/>
      <c r="MBO102" s="1567"/>
      <c r="MBP102" s="1567"/>
      <c r="MBQ102" s="1567"/>
      <c r="MBR102" s="1567"/>
      <c r="MBS102" s="1567"/>
      <c r="MBT102" s="1567"/>
      <c r="MBU102" s="1567"/>
      <c r="MBV102" s="1567"/>
      <c r="MBW102" s="1567"/>
      <c r="MBX102" s="1567"/>
      <c r="MBY102" s="1567"/>
      <c r="MBZ102" s="1567"/>
      <c r="MCA102" s="1567"/>
      <c r="MCB102" s="1567"/>
      <c r="MCC102" s="1567"/>
      <c r="MCD102" s="1567"/>
      <c r="MCE102" s="1567"/>
      <c r="MCF102" s="1567"/>
      <c r="MCG102" s="1567"/>
      <c r="MCH102" s="1567"/>
      <c r="MCI102" s="1567"/>
      <c r="MCJ102" s="1567"/>
      <c r="MCK102" s="1567"/>
      <c r="MCL102" s="1567"/>
      <c r="MCM102" s="1567"/>
      <c r="MCN102" s="1567"/>
      <c r="MCO102" s="1567"/>
      <c r="MCP102" s="1567"/>
      <c r="MCQ102" s="1567"/>
      <c r="MCR102" s="1567"/>
      <c r="MCS102" s="1567"/>
      <c r="MCT102" s="1567"/>
      <c r="MCU102" s="1567"/>
      <c r="MCV102" s="1567"/>
      <c r="MCW102" s="1567"/>
      <c r="MCX102" s="1567"/>
      <c r="MCY102" s="1567"/>
      <c r="MCZ102" s="1567"/>
      <c r="MDA102" s="1567"/>
      <c r="MDB102" s="1567"/>
      <c r="MDC102" s="1567"/>
      <c r="MDD102" s="1567"/>
      <c r="MDE102" s="1567"/>
      <c r="MDF102" s="1567"/>
      <c r="MDG102" s="1567"/>
      <c r="MDH102" s="1567"/>
      <c r="MDI102" s="1567"/>
      <c r="MDJ102" s="1567"/>
      <c r="MDK102" s="1567"/>
      <c r="MDL102" s="1567"/>
      <c r="MDM102" s="1567"/>
      <c r="MDN102" s="1567"/>
      <c r="MDO102" s="1567"/>
      <c r="MDP102" s="1567"/>
      <c r="MDQ102" s="1567"/>
      <c r="MDR102" s="1567"/>
      <c r="MDS102" s="1567"/>
      <c r="MDT102" s="1567"/>
      <c r="MDU102" s="1567"/>
      <c r="MDV102" s="1567"/>
      <c r="MDW102" s="1567"/>
      <c r="MDX102" s="1567"/>
      <c r="MDY102" s="1567"/>
      <c r="MDZ102" s="1567"/>
      <c r="MEA102" s="1567"/>
      <c r="MEB102" s="1567"/>
      <c r="MEC102" s="1567"/>
      <c r="MED102" s="1567"/>
      <c r="MEE102" s="1567"/>
      <c r="MEF102" s="1567"/>
      <c r="MEG102" s="1567"/>
      <c r="MEH102" s="1567"/>
      <c r="MEI102" s="1567"/>
      <c r="MEJ102" s="1567"/>
      <c r="MEK102" s="1567"/>
      <c r="MEL102" s="1567"/>
      <c r="MEM102" s="1567"/>
      <c r="MEN102" s="1567"/>
      <c r="MEO102" s="1567"/>
      <c r="MEP102" s="1567"/>
      <c r="MEQ102" s="1567"/>
      <c r="MER102" s="1567"/>
      <c r="MES102" s="1567"/>
      <c r="MET102" s="1567"/>
      <c r="MEU102" s="1567"/>
      <c r="MEV102" s="1567"/>
      <c r="MEW102" s="1567"/>
      <c r="MEX102" s="1567"/>
      <c r="MEY102" s="1567"/>
      <c r="MEZ102" s="1567"/>
      <c r="MFA102" s="1567"/>
      <c r="MFB102" s="1567"/>
      <c r="MFC102" s="1567"/>
      <c r="MFD102" s="1567"/>
      <c r="MFE102" s="1567"/>
      <c r="MFF102" s="1567"/>
      <c r="MFG102" s="1567"/>
      <c r="MFH102" s="1567"/>
      <c r="MFI102" s="1567"/>
      <c r="MFJ102" s="1567"/>
      <c r="MFK102" s="1567"/>
      <c r="MFL102" s="1567"/>
      <c r="MFM102" s="1567"/>
      <c r="MFN102" s="1567"/>
      <c r="MFO102" s="1567"/>
      <c r="MFP102" s="1567"/>
      <c r="MFQ102" s="1567"/>
      <c r="MFR102" s="1567"/>
      <c r="MFS102" s="1567"/>
      <c r="MFT102" s="1567"/>
      <c r="MFU102" s="1567"/>
      <c r="MFV102" s="1567"/>
      <c r="MFW102" s="1567"/>
      <c r="MFX102" s="1567"/>
      <c r="MFY102" s="1567"/>
      <c r="MFZ102" s="1567"/>
      <c r="MGA102" s="1567"/>
      <c r="MGB102" s="1567"/>
      <c r="MGC102" s="1567"/>
      <c r="MGD102" s="1567"/>
      <c r="MGE102" s="1567"/>
      <c r="MGF102" s="1567"/>
      <c r="MGG102" s="1567"/>
      <c r="MGH102" s="1567"/>
      <c r="MGI102" s="1567"/>
      <c r="MGJ102" s="1567"/>
      <c r="MGK102" s="1567"/>
      <c r="MGL102" s="1567"/>
      <c r="MGM102" s="1567"/>
      <c r="MGN102" s="1567"/>
      <c r="MGO102" s="1567"/>
      <c r="MGP102" s="1567"/>
      <c r="MGQ102" s="1567"/>
      <c r="MGR102" s="1567"/>
      <c r="MGS102" s="1567"/>
      <c r="MGT102" s="1567"/>
      <c r="MGU102" s="1567"/>
      <c r="MGV102" s="1567"/>
      <c r="MGW102" s="1567"/>
      <c r="MGX102" s="1567"/>
      <c r="MGY102" s="1567"/>
      <c r="MGZ102" s="1567"/>
      <c r="MHA102" s="1567"/>
      <c r="MHB102" s="1567"/>
      <c r="MHC102" s="1567"/>
      <c r="MHD102" s="1567"/>
      <c r="MHE102" s="1567"/>
      <c r="MHF102" s="1567"/>
      <c r="MHG102" s="1567"/>
      <c r="MHH102" s="1567"/>
      <c r="MHI102" s="1567"/>
      <c r="MHJ102" s="1567"/>
      <c r="MHK102" s="1567"/>
      <c r="MHL102" s="1567"/>
      <c r="MHM102" s="1567"/>
      <c r="MHN102" s="1567"/>
      <c r="MHO102" s="1567"/>
      <c r="MHP102" s="1567"/>
      <c r="MHQ102" s="1567"/>
      <c r="MHR102" s="1567"/>
      <c r="MHS102" s="1567"/>
      <c r="MHT102" s="1567"/>
      <c r="MHU102" s="1567"/>
      <c r="MHV102" s="1567"/>
      <c r="MHW102" s="1567"/>
      <c r="MHX102" s="1567"/>
      <c r="MHY102" s="1567"/>
      <c r="MHZ102" s="1567"/>
      <c r="MIA102" s="1567"/>
      <c r="MIB102" s="1567"/>
      <c r="MIC102" s="1567"/>
      <c r="MID102" s="1567"/>
      <c r="MIE102" s="1567"/>
      <c r="MIF102" s="1567"/>
      <c r="MIG102" s="1567"/>
      <c r="MIH102" s="1567"/>
      <c r="MII102" s="1567"/>
      <c r="MIJ102" s="1567"/>
      <c r="MIK102" s="1567"/>
      <c r="MIL102" s="1567"/>
      <c r="MIM102" s="1567"/>
      <c r="MIN102" s="1567"/>
      <c r="MIO102" s="1567"/>
      <c r="MIP102" s="1567"/>
      <c r="MIQ102" s="1567"/>
      <c r="MIR102" s="1567"/>
      <c r="MIS102" s="1567"/>
      <c r="MIT102" s="1567"/>
      <c r="MIU102" s="1567"/>
      <c r="MIV102" s="1567"/>
      <c r="MIW102" s="1567"/>
      <c r="MIX102" s="1567"/>
      <c r="MIY102" s="1567"/>
      <c r="MIZ102" s="1567"/>
      <c r="MJA102" s="1567"/>
      <c r="MJB102" s="1567"/>
      <c r="MJC102" s="1567"/>
      <c r="MJD102" s="1567"/>
      <c r="MJE102" s="1567"/>
      <c r="MJF102" s="1567"/>
      <c r="MJG102" s="1567"/>
      <c r="MJH102" s="1567"/>
      <c r="MJI102" s="1567"/>
      <c r="MJJ102" s="1567"/>
      <c r="MJK102" s="1567"/>
      <c r="MJL102" s="1567"/>
      <c r="MJM102" s="1567"/>
      <c r="MJN102" s="1567"/>
      <c r="MJO102" s="1567"/>
      <c r="MJP102" s="1567"/>
      <c r="MJQ102" s="1567"/>
      <c r="MJR102" s="1567"/>
      <c r="MJS102" s="1567"/>
      <c r="MJT102" s="1567"/>
      <c r="MJU102" s="1567"/>
      <c r="MJV102" s="1567"/>
      <c r="MJW102" s="1567"/>
      <c r="MJX102" s="1567"/>
      <c r="MJY102" s="1567"/>
      <c r="MJZ102" s="1567"/>
      <c r="MKA102" s="1567"/>
      <c r="MKB102" s="1567"/>
      <c r="MKC102" s="1567"/>
      <c r="MKD102" s="1567"/>
      <c r="MKE102" s="1567"/>
      <c r="MKF102" s="1567"/>
      <c r="MKG102" s="1567"/>
      <c r="MKH102" s="1567"/>
      <c r="MKI102" s="1567"/>
      <c r="MKJ102" s="1567"/>
      <c r="MKK102" s="1567"/>
      <c r="MKL102" s="1567"/>
      <c r="MKM102" s="1567"/>
      <c r="MKN102" s="1567"/>
      <c r="MKO102" s="1567"/>
      <c r="MKP102" s="1567"/>
      <c r="MKQ102" s="1567"/>
      <c r="MKR102" s="1567"/>
      <c r="MKS102" s="1567"/>
      <c r="MKT102" s="1567"/>
      <c r="MKU102" s="1567"/>
      <c r="MKV102" s="1567"/>
      <c r="MKW102" s="1567"/>
      <c r="MKX102" s="1567"/>
      <c r="MKY102" s="1567"/>
      <c r="MKZ102" s="1567"/>
      <c r="MLA102" s="1567"/>
      <c r="MLB102" s="1567"/>
      <c r="MLC102" s="1567"/>
      <c r="MLD102" s="1567"/>
      <c r="MLE102" s="1567"/>
      <c r="MLF102" s="1567"/>
      <c r="MLG102" s="1567"/>
      <c r="MLH102" s="1567"/>
      <c r="MLI102" s="1567"/>
      <c r="MLJ102" s="1567"/>
      <c r="MLK102" s="1567"/>
      <c r="MLL102" s="1567"/>
      <c r="MLM102" s="1567"/>
      <c r="MLN102" s="1567"/>
      <c r="MLO102" s="1567"/>
      <c r="MLP102" s="1567"/>
      <c r="MLQ102" s="1567"/>
      <c r="MLR102" s="1567"/>
      <c r="MLS102" s="1567"/>
      <c r="MLT102" s="1567"/>
      <c r="MLU102" s="1567"/>
      <c r="MLV102" s="1567"/>
      <c r="MLW102" s="1567"/>
      <c r="MLX102" s="1567"/>
      <c r="MLY102" s="1567"/>
      <c r="MLZ102" s="1567"/>
      <c r="MMA102" s="1567"/>
      <c r="MMB102" s="1567"/>
      <c r="MMC102" s="1567"/>
      <c r="MMD102" s="1567"/>
      <c r="MME102" s="1567"/>
      <c r="MMF102" s="1567"/>
      <c r="MMG102" s="1567"/>
      <c r="MMH102" s="1567"/>
      <c r="MMI102" s="1567"/>
      <c r="MMJ102" s="1567"/>
      <c r="MMK102" s="1567"/>
      <c r="MML102" s="1567"/>
      <c r="MMM102" s="1567"/>
      <c r="MMN102" s="1567"/>
      <c r="MMO102" s="1567"/>
      <c r="MMP102" s="1567"/>
      <c r="MMQ102" s="1567"/>
      <c r="MMR102" s="1567"/>
      <c r="MMS102" s="1567"/>
      <c r="MMT102" s="1567"/>
      <c r="MMU102" s="1567"/>
      <c r="MMV102" s="1567"/>
      <c r="MMW102" s="1567"/>
      <c r="MMX102" s="1567"/>
      <c r="MMY102" s="1567"/>
      <c r="MMZ102" s="1567"/>
      <c r="MNA102" s="1567"/>
      <c r="MNB102" s="1567"/>
      <c r="MNC102" s="1567"/>
      <c r="MND102" s="1567"/>
      <c r="MNE102" s="1567"/>
      <c r="MNF102" s="1567"/>
      <c r="MNG102" s="1567"/>
      <c r="MNH102" s="1567"/>
      <c r="MNI102" s="1567"/>
      <c r="MNJ102" s="1567"/>
      <c r="MNK102" s="1567"/>
      <c r="MNL102" s="1567"/>
      <c r="MNM102" s="1567"/>
      <c r="MNN102" s="1567"/>
      <c r="MNO102" s="1567"/>
      <c r="MNP102" s="1567"/>
      <c r="MNQ102" s="1567"/>
      <c r="MNR102" s="1567"/>
      <c r="MNS102" s="1567"/>
      <c r="MNT102" s="1567"/>
      <c r="MNU102" s="1567"/>
      <c r="MNV102" s="1567"/>
      <c r="MNW102" s="1567"/>
      <c r="MNX102" s="1567"/>
      <c r="MNY102" s="1567"/>
      <c r="MNZ102" s="1567"/>
      <c r="MOA102" s="1567"/>
      <c r="MOB102" s="1567"/>
      <c r="MOC102" s="1567"/>
      <c r="MOD102" s="1567"/>
      <c r="MOE102" s="1567"/>
      <c r="MOF102" s="1567"/>
      <c r="MOG102" s="1567"/>
      <c r="MOH102" s="1567"/>
      <c r="MOI102" s="1567"/>
      <c r="MOJ102" s="1567"/>
      <c r="MOK102" s="1567"/>
      <c r="MOL102" s="1567"/>
      <c r="MOM102" s="1567"/>
      <c r="MON102" s="1567"/>
      <c r="MOO102" s="1567"/>
      <c r="MOP102" s="1567"/>
      <c r="MOQ102" s="1567"/>
      <c r="MOR102" s="1567"/>
      <c r="MOS102" s="1567"/>
      <c r="MOT102" s="1567"/>
      <c r="MOU102" s="1567"/>
      <c r="MOV102" s="1567"/>
      <c r="MOW102" s="1567"/>
      <c r="MOX102" s="1567"/>
      <c r="MOY102" s="1567"/>
      <c r="MOZ102" s="1567"/>
      <c r="MPA102" s="1567"/>
      <c r="MPB102" s="1567"/>
      <c r="MPC102" s="1567"/>
      <c r="MPD102" s="1567"/>
      <c r="MPE102" s="1567"/>
      <c r="MPF102" s="1567"/>
      <c r="MPG102" s="1567"/>
      <c r="MPH102" s="1567"/>
      <c r="MPI102" s="1567"/>
      <c r="MPJ102" s="1567"/>
      <c r="MPK102" s="1567"/>
      <c r="MPL102" s="1567"/>
      <c r="MPM102" s="1567"/>
      <c r="MPN102" s="1567"/>
      <c r="MPO102" s="1567"/>
      <c r="MPP102" s="1567"/>
      <c r="MPQ102" s="1567"/>
      <c r="MPR102" s="1567"/>
      <c r="MPS102" s="1567"/>
      <c r="MPT102" s="1567"/>
      <c r="MPU102" s="1567"/>
      <c r="MPV102" s="1567"/>
      <c r="MPW102" s="1567"/>
      <c r="MPX102" s="1567"/>
      <c r="MPY102" s="1567"/>
      <c r="MPZ102" s="1567"/>
      <c r="MQA102" s="1567"/>
      <c r="MQB102" s="1567"/>
      <c r="MQC102" s="1567"/>
      <c r="MQD102" s="1567"/>
      <c r="MQE102" s="1567"/>
      <c r="MQF102" s="1567"/>
      <c r="MQG102" s="1567"/>
      <c r="MQH102" s="1567"/>
      <c r="MQI102" s="1567"/>
      <c r="MQJ102" s="1567"/>
      <c r="MQK102" s="1567"/>
      <c r="MQL102" s="1567"/>
      <c r="MQM102" s="1567"/>
      <c r="MQN102" s="1567"/>
      <c r="MQO102" s="1567"/>
      <c r="MQP102" s="1567"/>
      <c r="MQQ102" s="1567"/>
      <c r="MQR102" s="1567"/>
      <c r="MQS102" s="1567"/>
      <c r="MQT102" s="1567"/>
      <c r="MQU102" s="1567"/>
      <c r="MQV102" s="1567"/>
      <c r="MQW102" s="1567"/>
      <c r="MQX102" s="1567"/>
      <c r="MQY102" s="1567"/>
      <c r="MQZ102" s="1567"/>
      <c r="MRA102" s="1567"/>
      <c r="MRB102" s="1567"/>
      <c r="MRC102" s="1567"/>
      <c r="MRD102" s="1567"/>
      <c r="MRE102" s="1567"/>
      <c r="MRF102" s="1567"/>
      <c r="MRG102" s="1567"/>
      <c r="MRH102" s="1567"/>
      <c r="MRI102" s="1567"/>
      <c r="MRJ102" s="1567"/>
      <c r="MRK102" s="1567"/>
      <c r="MRL102" s="1567"/>
      <c r="MRM102" s="1567"/>
      <c r="MRN102" s="1567"/>
      <c r="MRO102" s="1567"/>
      <c r="MRP102" s="1567"/>
      <c r="MRQ102" s="1567"/>
      <c r="MRR102" s="1567"/>
      <c r="MRS102" s="1567"/>
      <c r="MRT102" s="1567"/>
      <c r="MRU102" s="1567"/>
      <c r="MRV102" s="1567"/>
      <c r="MRW102" s="1567"/>
      <c r="MRX102" s="1567"/>
      <c r="MRY102" s="1567"/>
      <c r="MRZ102" s="1567"/>
      <c r="MSA102" s="1567"/>
      <c r="MSB102" s="1567"/>
      <c r="MSC102" s="1567"/>
      <c r="MSD102" s="1567"/>
      <c r="MSE102" s="1567"/>
      <c r="MSF102" s="1567"/>
      <c r="MSG102" s="1567"/>
      <c r="MSH102" s="1567"/>
      <c r="MSI102" s="1567"/>
      <c r="MSJ102" s="1567"/>
      <c r="MSK102" s="1567"/>
      <c r="MSL102" s="1567"/>
      <c r="MSM102" s="1567"/>
      <c r="MSN102" s="1567"/>
      <c r="MSO102" s="1567"/>
      <c r="MSP102" s="1567"/>
      <c r="MSQ102" s="1567"/>
      <c r="MSR102" s="1567"/>
      <c r="MSS102" s="1567"/>
      <c r="MST102" s="1567"/>
      <c r="MSU102" s="1567"/>
      <c r="MSV102" s="1567"/>
      <c r="MSW102" s="1567"/>
      <c r="MSX102" s="1567"/>
      <c r="MSY102" s="1567"/>
      <c r="MSZ102" s="1567"/>
      <c r="MTA102" s="1567"/>
      <c r="MTB102" s="1567"/>
      <c r="MTC102" s="1567"/>
      <c r="MTD102" s="1567"/>
      <c r="MTE102" s="1567"/>
      <c r="MTF102" s="1567"/>
      <c r="MTG102" s="1567"/>
      <c r="MTH102" s="1567"/>
      <c r="MTI102" s="1567"/>
      <c r="MTJ102" s="1567"/>
      <c r="MTK102" s="1567"/>
      <c r="MTL102" s="1567"/>
      <c r="MTM102" s="1567"/>
      <c r="MTN102" s="1567"/>
      <c r="MTO102" s="1567"/>
      <c r="MTP102" s="1567"/>
      <c r="MTQ102" s="1567"/>
      <c r="MTR102" s="1567"/>
      <c r="MTS102" s="1567"/>
      <c r="MTT102" s="1567"/>
      <c r="MTU102" s="1567"/>
      <c r="MTV102" s="1567"/>
      <c r="MTW102" s="1567"/>
      <c r="MTX102" s="1567"/>
      <c r="MTY102" s="1567"/>
      <c r="MTZ102" s="1567"/>
      <c r="MUA102" s="1567"/>
      <c r="MUB102" s="1567"/>
      <c r="MUC102" s="1567"/>
      <c r="MUD102" s="1567"/>
      <c r="MUE102" s="1567"/>
      <c r="MUF102" s="1567"/>
      <c r="MUG102" s="1567"/>
      <c r="MUH102" s="1567"/>
      <c r="MUI102" s="1567"/>
      <c r="MUJ102" s="1567"/>
      <c r="MUK102" s="1567"/>
      <c r="MUL102" s="1567"/>
      <c r="MUM102" s="1567"/>
      <c r="MUN102" s="1567"/>
      <c r="MUO102" s="1567"/>
      <c r="MUP102" s="1567"/>
      <c r="MUQ102" s="1567"/>
      <c r="MUR102" s="1567"/>
      <c r="MUS102" s="1567"/>
      <c r="MUT102" s="1567"/>
      <c r="MUU102" s="1567"/>
      <c r="MUV102" s="1567"/>
      <c r="MUW102" s="1567"/>
      <c r="MUX102" s="1567"/>
      <c r="MUY102" s="1567"/>
      <c r="MUZ102" s="1567"/>
      <c r="MVA102" s="1567"/>
      <c r="MVB102" s="1567"/>
      <c r="MVC102" s="1567"/>
      <c r="MVD102" s="1567"/>
      <c r="MVE102" s="1567"/>
      <c r="MVF102" s="1567"/>
      <c r="MVG102" s="1567"/>
      <c r="MVH102" s="1567"/>
      <c r="MVI102" s="1567"/>
      <c r="MVJ102" s="1567"/>
      <c r="MVK102" s="1567"/>
      <c r="MVL102" s="1567"/>
      <c r="MVM102" s="1567"/>
      <c r="MVN102" s="1567"/>
      <c r="MVO102" s="1567"/>
      <c r="MVP102" s="1567"/>
      <c r="MVQ102" s="1567"/>
      <c r="MVR102" s="1567"/>
      <c r="MVS102" s="1567"/>
      <c r="MVT102" s="1567"/>
      <c r="MVU102" s="1567"/>
      <c r="MVV102" s="1567"/>
      <c r="MVW102" s="1567"/>
      <c r="MVX102" s="1567"/>
      <c r="MVY102" s="1567"/>
      <c r="MVZ102" s="1567"/>
      <c r="MWA102" s="1567"/>
      <c r="MWB102" s="1567"/>
      <c r="MWC102" s="1567"/>
      <c r="MWD102" s="1567"/>
      <c r="MWE102" s="1567"/>
      <c r="MWF102" s="1567"/>
      <c r="MWG102" s="1567"/>
      <c r="MWH102" s="1567"/>
      <c r="MWI102" s="1567"/>
      <c r="MWJ102" s="1567"/>
      <c r="MWK102" s="1567"/>
      <c r="MWL102" s="1567"/>
      <c r="MWM102" s="1567"/>
      <c r="MWN102" s="1567"/>
      <c r="MWO102" s="1567"/>
      <c r="MWP102" s="1567"/>
      <c r="MWQ102" s="1567"/>
      <c r="MWR102" s="1567"/>
      <c r="MWS102" s="1567"/>
      <c r="MWT102" s="1567"/>
      <c r="MWU102" s="1567"/>
      <c r="MWV102" s="1567"/>
      <c r="MWW102" s="1567"/>
      <c r="MWX102" s="1567"/>
      <c r="MWY102" s="1567"/>
      <c r="MWZ102" s="1567"/>
      <c r="MXA102" s="1567"/>
      <c r="MXB102" s="1567"/>
      <c r="MXC102" s="1567"/>
      <c r="MXD102" s="1567"/>
      <c r="MXE102" s="1567"/>
      <c r="MXF102" s="1567"/>
      <c r="MXG102" s="1567"/>
      <c r="MXH102" s="1567"/>
      <c r="MXI102" s="1567"/>
      <c r="MXJ102" s="1567"/>
      <c r="MXK102" s="1567"/>
      <c r="MXL102" s="1567"/>
      <c r="MXM102" s="1567"/>
      <c r="MXN102" s="1567"/>
      <c r="MXO102" s="1567"/>
      <c r="MXP102" s="1567"/>
      <c r="MXQ102" s="1567"/>
      <c r="MXR102" s="1567"/>
      <c r="MXS102" s="1567"/>
      <c r="MXT102" s="1567"/>
      <c r="MXU102" s="1567"/>
      <c r="MXV102" s="1567"/>
      <c r="MXW102" s="1567"/>
      <c r="MXX102" s="1567"/>
      <c r="MXY102" s="1567"/>
      <c r="MXZ102" s="1567"/>
      <c r="MYA102" s="1567"/>
      <c r="MYB102" s="1567"/>
      <c r="MYC102" s="1567"/>
      <c r="MYD102" s="1567"/>
      <c r="MYE102" s="1567"/>
      <c r="MYF102" s="1567"/>
      <c r="MYG102" s="1567"/>
      <c r="MYH102" s="1567"/>
      <c r="MYI102" s="1567"/>
      <c r="MYJ102" s="1567"/>
      <c r="MYK102" s="1567"/>
      <c r="MYL102" s="1567"/>
      <c r="MYM102" s="1567"/>
      <c r="MYN102" s="1567"/>
      <c r="MYO102" s="1567"/>
      <c r="MYP102" s="1567"/>
      <c r="MYQ102" s="1567"/>
      <c r="MYR102" s="1567"/>
      <c r="MYS102" s="1567"/>
      <c r="MYT102" s="1567"/>
      <c r="MYU102" s="1567"/>
      <c r="MYV102" s="1567"/>
      <c r="MYW102" s="1567"/>
      <c r="MYX102" s="1567"/>
      <c r="MYY102" s="1567"/>
      <c r="MYZ102" s="1567"/>
      <c r="MZA102" s="1567"/>
      <c r="MZB102" s="1567"/>
      <c r="MZC102" s="1567"/>
      <c r="MZD102" s="1567"/>
      <c r="MZE102" s="1567"/>
      <c r="MZF102" s="1567"/>
      <c r="MZG102" s="1567"/>
      <c r="MZH102" s="1567"/>
      <c r="MZI102" s="1567"/>
      <c r="MZJ102" s="1567"/>
      <c r="MZK102" s="1567"/>
      <c r="MZL102" s="1567"/>
      <c r="MZM102" s="1567"/>
      <c r="MZN102" s="1567"/>
      <c r="MZO102" s="1567"/>
      <c r="MZP102" s="1567"/>
      <c r="MZQ102" s="1567"/>
      <c r="MZR102" s="1567"/>
      <c r="MZS102" s="1567"/>
      <c r="MZT102" s="1567"/>
      <c r="MZU102" s="1567"/>
      <c r="MZV102" s="1567"/>
      <c r="MZW102" s="1567"/>
      <c r="MZX102" s="1567"/>
      <c r="MZY102" s="1567"/>
      <c r="MZZ102" s="1567"/>
      <c r="NAA102" s="1567"/>
      <c r="NAB102" s="1567"/>
      <c r="NAC102" s="1567"/>
      <c r="NAD102" s="1567"/>
      <c r="NAE102" s="1567"/>
      <c r="NAF102" s="1567"/>
      <c r="NAG102" s="1567"/>
      <c r="NAH102" s="1567"/>
      <c r="NAI102" s="1567"/>
      <c r="NAJ102" s="1567"/>
      <c r="NAK102" s="1567"/>
      <c r="NAL102" s="1567"/>
      <c r="NAM102" s="1567"/>
      <c r="NAN102" s="1567"/>
      <c r="NAO102" s="1567"/>
      <c r="NAP102" s="1567"/>
      <c r="NAQ102" s="1567"/>
      <c r="NAR102" s="1567"/>
      <c r="NAS102" s="1567"/>
      <c r="NAT102" s="1567"/>
      <c r="NAU102" s="1567"/>
      <c r="NAV102" s="1567"/>
      <c r="NAW102" s="1567"/>
      <c r="NAX102" s="1567"/>
      <c r="NAY102" s="1567"/>
      <c r="NAZ102" s="1567"/>
      <c r="NBA102" s="1567"/>
      <c r="NBB102" s="1567"/>
      <c r="NBC102" s="1567"/>
      <c r="NBD102" s="1567"/>
      <c r="NBE102" s="1567"/>
      <c r="NBF102" s="1567"/>
      <c r="NBG102" s="1567"/>
      <c r="NBH102" s="1567"/>
      <c r="NBI102" s="1567"/>
      <c r="NBJ102" s="1567"/>
      <c r="NBK102" s="1567"/>
      <c r="NBL102" s="1567"/>
      <c r="NBM102" s="1567"/>
      <c r="NBN102" s="1567"/>
      <c r="NBO102" s="1567"/>
      <c r="NBP102" s="1567"/>
      <c r="NBQ102" s="1567"/>
      <c r="NBR102" s="1567"/>
      <c r="NBS102" s="1567"/>
      <c r="NBT102" s="1567"/>
      <c r="NBU102" s="1567"/>
      <c r="NBV102" s="1567"/>
      <c r="NBW102" s="1567"/>
      <c r="NBX102" s="1567"/>
      <c r="NBY102" s="1567"/>
      <c r="NBZ102" s="1567"/>
      <c r="NCA102" s="1567"/>
      <c r="NCB102" s="1567"/>
      <c r="NCC102" s="1567"/>
      <c r="NCD102" s="1567"/>
      <c r="NCE102" s="1567"/>
      <c r="NCF102" s="1567"/>
      <c r="NCG102" s="1567"/>
      <c r="NCH102" s="1567"/>
      <c r="NCI102" s="1567"/>
      <c r="NCJ102" s="1567"/>
      <c r="NCK102" s="1567"/>
      <c r="NCL102" s="1567"/>
      <c r="NCM102" s="1567"/>
      <c r="NCN102" s="1567"/>
      <c r="NCO102" s="1567"/>
      <c r="NCP102" s="1567"/>
      <c r="NCQ102" s="1567"/>
      <c r="NCR102" s="1567"/>
      <c r="NCS102" s="1567"/>
      <c r="NCT102" s="1567"/>
      <c r="NCU102" s="1567"/>
      <c r="NCV102" s="1567"/>
      <c r="NCW102" s="1567"/>
      <c r="NCX102" s="1567"/>
      <c r="NCY102" s="1567"/>
      <c r="NCZ102" s="1567"/>
      <c r="NDA102" s="1567"/>
      <c r="NDB102" s="1567"/>
      <c r="NDC102" s="1567"/>
      <c r="NDD102" s="1567"/>
      <c r="NDE102" s="1567"/>
      <c r="NDF102" s="1567"/>
      <c r="NDG102" s="1567"/>
      <c r="NDH102" s="1567"/>
      <c r="NDI102" s="1567"/>
      <c r="NDJ102" s="1567"/>
      <c r="NDK102" s="1567"/>
      <c r="NDL102" s="1567"/>
      <c r="NDM102" s="1567"/>
      <c r="NDN102" s="1567"/>
      <c r="NDO102" s="1567"/>
      <c r="NDP102" s="1567"/>
      <c r="NDQ102" s="1567"/>
      <c r="NDR102" s="1567"/>
      <c r="NDS102" s="1567"/>
      <c r="NDT102" s="1567"/>
      <c r="NDU102" s="1567"/>
      <c r="NDV102" s="1567"/>
      <c r="NDW102" s="1567"/>
      <c r="NDX102" s="1567"/>
      <c r="NDY102" s="1567"/>
      <c r="NDZ102" s="1567"/>
      <c r="NEA102" s="1567"/>
      <c r="NEB102" s="1567"/>
      <c r="NEC102" s="1567"/>
      <c r="NED102" s="1567"/>
      <c r="NEE102" s="1567"/>
      <c r="NEF102" s="1567"/>
      <c r="NEG102" s="1567"/>
      <c r="NEH102" s="1567"/>
      <c r="NEI102" s="1567"/>
      <c r="NEJ102" s="1567"/>
      <c r="NEK102" s="1567"/>
      <c r="NEL102" s="1567"/>
      <c r="NEM102" s="1567"/>
      <c r="NEN102" s="1567"/>
      <c r="NEO102" s="1567"/>
      <c r="NEP102" s="1567"/>
      <c r="NEQ102" s="1567"/>
      <c r="NER102" s="1567"/>
      <c r="NES102" s="1567"/>
      <c r="NET102" s="1567"/>
      <c r="NEU102" s="1567"/>
      <c r="NEV102" s="1567"/>
      <c r="NEW102" s="1567"/>
      <c r="NEX102" s="1567"/>
      <c r="NEY102" s="1567"/>
      <c r="NEZ102" s="1567"/>
      <c r="NFA102" s="1567"/>
      <c r="NFB102" s="1567"/>
      <c r="NFC102" s="1567"/>
      <c r="NFD102" s="1567"/>
      <c r="NFE102" s="1567"/>
      <c r="NFF102" s="1567"/>
      <c r="NFG102" s="1567"/>
      <c r="NFH102" s="1567"/>
      <c r="NFI102" s="1567"/>
      <c r="NFJ102" s="1567"/>
      <c r="NFK102" s="1567"/>
      <c r="NFL102" s="1567"/>
      <c r="NFM102" s="1567"/>
      <c r="NFN102" s="1567"/>
      <c r="NFO102" s="1567"/>
      <c r="NFP102" s="1567"/>
      <c r="NFQ102" s="1567"/>
      <c r="NFR102" s="1567"/>
      <c r="NFS102" s="1567"/>
      <c r="NFT102" s="1567"/>
      <c r="NFU102" s="1567"/>
      <c r="NFV102" s="1567"/>
      <c r="NFW102" s="1567"/>
      <c r="NFX102" s="1567"/>
      <c r="NFY102" s="1567"/>
      <c r="NFZ102" s="1567"/>
      <c r="NGA102" s="1567"/>
      <c r="NGB102" s="1567"/>
      <c r="NGC102" s="1567"/>
      <c r="NGD102" s="1567"/>
      <c r="NGE102" s="1567"/>
      <c r="NGF102" s="1567"/>
      <c r="NGG102" s="1567"/>
      <c r="NGH102" s="1567"/>
      <c r="NGI102" s="1567"/>
      <c r="NGJ102" s="1567"/>
      <c r="NGK102" s="1567"/>
      <c r="NGL102" s="1567"/>
      <c r="NGM102" s="1567"/>
      <c r="NGN102" s="1567"/>
      <c r="NGO102" s="1567"/>
      <c r="NGP102" s="1567"/>
      <c r="NGQ102" s="1567"/>
      <c r="NGR102" s="1567"/>
      <c r="NGS102" s="1567"/>
      <c r="NGT102" s="1567"/>
      <c r="NGU102" s="1567"/>
      <c r="NGV102" s="1567"/>
      <c r="NGW102" s="1567"/>
      <c r="NGX102" s="1567"/>
      <c r="NGY102" s="1567"/>
      <c r="NGZ102" s="1567"/>
      <c r="NHA102" s="1567"/>
      <c r="NHB102" s="1567"/>
      <c r="NHC102" s="1567"/>
      <c r="NHD102" s="1567"/>
      <c r="NHE102" s="1567"/>
      <c r="NHF102" s="1567"/>
      <c r="NHG102" s="1567"/>
      <c r="NHH102" s="1567"/>
      <c r="NHI102" s="1567"/>
      <c r="NHJ102" s="1567"/>
      <c r="NHK102" s="1567"/>
      <c r="NHL102" s="1567"/>
      <c r="NHM102" s="1567"/>
      <c r="NHN102" s="1567"/>
      <c r="NHO102" s="1567"/>
      <c r="NHP102" s="1567"/>
      <c r="NHQ102" s="1567"/>
      <c r="NHR102" s="1567"/>
      <c r="NHS102" s="1567"/>
      <c r="NHT102" s="1567"/>
      <c r="NHU102" s="1567"/>
      <c r="NHV102" s="1567"/>
      <c r="NHW102" s="1567"/>
      <c r="NHX102" s="1567"/>
      <c r="NHY102" s="1567"/>
      <c r="NHZ102" s="1567"/>
      <c r="NIA102" s="1567"/>
      <c r="NIB102" s="1567"/>
      <c r="NIC102" s="1567"/>
      <c r="NID102" s="1567"/>
      <c r="NIE102" s="1567"/>
      <c r="NIF102" s="1567"/>
      <c r="NIG102" s="1567"/>
      <c r="NIH102" s="1567"/>
      <c r="NII102" s="1567"/>
      <c r="NIJ102" s="1567"/>
      <c r="NIK102" s="1567"/>
      <c r="NIL102" s="1567"/>
      <c r="NIM102" s="1567"/>
      <c r="NIN102" s="1567"/>
      <c r="NIO102" s="1567"/>
      <c r="NIP102" s="1567"/>
      <c r="NIQ102" s="1567"/>
      <c r="NIR102" s="1567"/>
      <c r="NIS102" s="1567"/>
      <c r="NIT102" s="1567"/>
      <c r="NIU102" s="1567"/>
      <c r="NIV102" s="1567"/>
      <c r="NIW102" s="1567"/>
      <c r="NIX102" s="1567"/>
      <c r="NIY102" s="1567"/>
      <c r="NIZ102" s="1567"/>
      <c r="NJA102" s="1567"/>
      <c r="NJB102" s="1567"/>
      <c r="NJC102" s="1567"/>
      <c r="NJD102" s="1567"/>
      <c r="NJE102" s="1567"/>
      <c r="NJF102" s="1567"/>
      <c r="NJG102" s="1567"/>
      <c r="NJH102" s="1567"/>
      <c r="NJI102" s="1567"/>
      <c r="NJJ102" s="1567"/>
      <c r="NJK102" s="1567"/>
      <c r="NJL102" s="1567"/>
      <c r="NJM102" s="1567"/>
      <c r="NJN102" s="1567"/>
      <c r="NJO102" s="1567"/>
      <c r="NJP102" s="1567"/>
      <c r="NJQ102" s="1567"/>
      <c r="NJR102" s="1567"/>
      <c r="NJS102" s="1567"/>
      <c r="NJT102" s="1567"/>
      <c r="NJU102" s="1567"/>
      <c r="NJV102" s="1567"/>
      <c r="NJW102" s="1567"/>
      <c r="NJX102" s="1567"/>
      <c r="NJY102" s="1567"/>
      <c r="NJZ102" s="1567"/>
      <c r="NKA102" s="1567"/>
      <c r="NKB102" s="1567"/>
      <c r="NKC102" s="1567"/>
      <c r="NKD102" s="1567"/>
      <c r="NKE102" s="1567"/>
      <c r="NKF102" s="1567"/>
      <c r="NKG102" s="1567"/>
      <c r="NKH102" s="1567"/>
      <c r="NKI102" s="1567"/>
      <c r="NKJ102" s="1567"/>
      <c r="NKK102" s="1567"/>
      <c r="NKL102" s="1567"/>
      <c r="NKM102" s="1567"/>
      <c r="NKN102" s="1567"/>
      <c r="NKO102" s="1567"/>
      <c r="NKP102" s="1567"/>
      <c r="NKQ102" s="1567"/>
      <c r="NKR102" s="1567"/>
      <c r="NKS102" s="1567"/>
      <c r="NKT102" s="1567"/>
      <c r="NKU102" s="1567"/>
      <c r="NKV102" s="1567"/>
      <c r="NKW102" s="1567"/>
      <c r="NKX102" s="1567"/>
      <c r="NKY102" s="1567"/>
      <c r="NKZ102" s="1567"/>
      <c r="NLA102" s="1567"/>
      <c r="NLB102" s="1567"/>
      <c r="NLC102" s="1567"/>
      <c r="NLD102" s="1567"/>
      <c r="NLE102" s="1567"/>
      <c r="NLF102" s="1567"/>
      <c r="NLG102" s="1567"/>
      <c r="NLH102" s="1567"/>
      <c r="NLI102" s="1567"/>
      <c r="NLJ102" s="1567"/>
      <c r="NLK102" s="1567"/>
      <c r="NLL102" s="1567"/>
      <c r="NLM102" s="1567"/>
      <c r="NLN102" s="1567"/>
      <c r="NLO102" s="1567"/>
      <c r="NLP102" s="1567"/>
      <c r="NLQ102" s="1567"/>
      <c r="NLR102" s="1567"/>
      <c r="NLS102" s="1567"/>
      <c r="NLT102" s="1567"/>
      <c r="NLU102" s="1567"/>
      <c r="NLV102" s="1567"/>
      <c r="NLW102" s="1567"/>
      <c r="NLX102" s="1567"/>
      <c r="NLY102" s="1567"/>
      <c r="NLZ102" s="1567"/>
      <c r="NMA102" s="1567"/>
      <c r="NMB102" s="1567"/>
      <c r="NMC102" s="1567"/>
      <c r="NMD102" s="1567"/>
      <c r="NME102" s="1567"/>
      <c r="NMF102" s="1567"/>
      <c r="NMG102" s="1567"/>
      <c r="NMH102" s="1567"/>
      <c r="NMI102" s="1567"/>
      <c r="NMJ102" s="1567"/>
      <c r="NMK102" s="1567"/>
      <c r="NML102" s="1567"/>
      <c r="NMM102" s="1567"/>
      <c r="NMN102" s="1567"/>
      <c r="NMO102" s="1567"/>
      <c r="NMP102" s="1567"/>
      <c r="NMQ102" s="1567"/>
      <c r="NMR102" s="1567"/>
      <c r="NMS102" s="1567"/>
      <c r="NMT102" s="1567"/>
      <c r="NMU102" s="1567"/>
      <c r="NMV102" s="1567"/>
      <c r="NMW102" s="1567"/>
      <c r="NMX102" s="1567"/>
      <c r="NMY102" s="1567"/>
      <c r="NMZ102" s="1567"/>
      <c r="NNA102" s="1567"/>
      <c r="NNB102" s="1567"/>
      <c r="NNC102" s="1567"/>
      <c r="NND102" s="1567"/>
      <c r="NNE102" s="1567"/>
      <c r="NNF102" s="1567"/>
      <c r="NNG102" s="1567"/>
      <c r="NNH102" s="1567"/>
      <c r="NNI102" s="1567"/>
      <c r="NNJ102" s="1567"/>
      <c r="NNK102" s="1567"/>
      <c r="NNL102" s="1567"/>
      <c r="NNM102" s="1567"/>
      <c r="NNN102" s="1567"/>
      <c r="NNO102" s="1567"/>
      <c r="NNP102" s="1567"/>
      <c r="NNQ102" s="1567"/>
      <c r="NNR102" s="1567"/>
      <c r="NNS102" s="1567"/>
      <c r="NNT102" s="1567"/>
      <c r="NNU102" s="1567"/>
      <c r="NNV102" s="1567"/>
      <c r="NNW102" s="1567"/>
      <c r="NNX102" s="1567"/>
      <c r="NNY102" s="1567"/>
      <c r="NNZ102" s="1567"/>
      <c r="NOA102" s="1567"/>
      <c r="NOB102" s="1567"/>
      <c r="NOC102" s="1567"/>
      <c r="NOD102" s="1567"/>
      <c r="NOE102" s="1567"/>
      <c r="NOF102" s="1567"/>
      <c r="NOG102" s="1567"/>
      <c r="NOH102" s="1567"/>
      <c r="NOI102" s="1567"/>
      <c r="NOJ102" s="1567"/>
      <c r="NOK102" s="1567"/>
      <c r="NOL102" s="1567"/>
      <c r="NOM102" s="1567"/>
      <c r="NON102" s="1567"/>
      <c r="NOO102" s="1567"/>
      <c r="NOP102" s="1567"/>
      <c r="NOQ102" s="1567"/>
      <c r="NOR102" s="1567"/>
      <c r="NOS102" s="1567"/>
      <c r="NOT102" s="1567"/>
      <c r="NOU102" s="1567"/>
      <c r="NOV102" s="1567"/>
      <c r="NOW102" s="1567"/>
      <c r="NOX102" s="1567"/>
      <c r="NOY102" s="1567"/>
      <c r="NOZ102" s="1567"/>
      <c r="NPA102" s="1567"/>
      <c r="NPB102" s="1567"/>
      <c r="NPC102" s="1567"/>
      <c r="NPD102" s="1567"/>
      <c r="NPE102" s="1567"/>
      <c r="NPF102" s="1567"/>
      <c r="NPG102" s="1567"/>
      <c r="NPH102" s="1567"/>
      <c r="NPI102" s="1567"/>
      <c r="NPJ102" s="1567"/>
      <c r="NPK102" s="1567"/>
      <c r="NPL102" s="1567"/>
      <c r="NPM102" s="1567"/>
      <c r="NPN102" s="1567"/>
      <c r="NPO102" s="1567"/>
      <c r="NPP102" s="1567"/>
      <c r="NPQ102" s="1567"/>
      <c r="NPR102" s="1567"/>
      <c r="NPS102" s="1567"/>
      <c r="NPT102" s="1567"/>
      <c r="NPU102" s="1567"/>
      <c r="NPV102" s="1567"/>
      <c r="NPW102" s="1567"/>
      <c r="NPX102" s="1567"/>
      <c r="NPY102" s="1567"/>
      <c r="NPZ102" s="1567"/>
      <c r="NQA102" s="1567"/>
      <c r="NQB102" s="1567"/>
      <c r="NQC102" s="1567"/>
      <c r="NQD102" s="1567"/>
      <c r="NQE102" s="1567"/>
      <c r="NQF102" s="1567"/>
      <c r="NQG102" s="1567"/>
      <c r="NQH102" s="1567"/>
      <c r="NQI102" s="1567"/>
      <c r="NQJ102" s="1567"/>
      <c r="NQK102" s="1567"/>
      <c r="NQL102" s="1567"/>
      <c r="NQM102" s="1567"/>
      <c r="NQN102" s="1567"/>
      <c r="NQO102" s="1567"/>
      <c r="NQP102" s="1567"/>
      <c r="NQQ102" s="1567"/>
      <c r="NQR102" s="1567"/>
      <c r="NQS102" s="1567"/>
      <c r="NQT102" s="1567"/>
      <c r="NQU102" s="1567"/>
      <c r="NQV102" s="1567"/>
      <c r="NQW102" s="1567"/>
      <c r="NQX102" s="1567"/>
      <c r="NQY102" s="1567"/>
      <c r="NQZ102" s="1567"/>
      <c r="NRA102" s="1567"/>
      <c r="NRB102" s="1567"/>
      <c r="NRC102" s="1567"/>
      <c r="NRD102" s="1567"/>
      <c r="NRE102" s="1567"/>
      <c r="NRF102" s="1567"/>
      <c r="NRG102" s="1567"/>
      <c r="NRH102" s="1567"/>
      <c r="NRI102" s="1567"/>
      <c r="NRJ102" s="1567"/>
      <c r="NRK102" s="1567"/>
      <c r="NRL102" s="1567"/>
      <c r="NRM102" s="1567"/>
      <c r="NRN102" s="1567"/>
      <c r="NRO102" s="1567"/>
      <c r="NRP102" s="1567"/>
      <c r="NRQ102" s="1567"/>
      <c r="NRR102" s="1567"/>
      <c r="NRS102" s="1567"/>
      <c r="NRT102" s="1567"/>
      <c r="NRU102" s="1567"/>
      <c r="NRV102" s="1567"/>
      <c r="NRW102" s="1567"/>
      <c r="NRX102" s="1567"/>
      <c r="NRY102" s="1567"/>
      <c r="NRZ102" s="1567"/>
      <c r="NSA102" s="1567"/>
      <c r="NSB102" s="1567"/>
      <c r="NSC102" s="1567"/>
      <c r="NSD102" s="1567"/>
      <c r="NSE102" s="1567"/>
      <c r="NSF102" s="1567"/>
      <c r="NSG102" s="1567"/>
      <c r="NSH102" s="1567"/>
      <c r="NSI102" s="1567"/>
      <c r="NSJ102" s="1567"/>
      <c r="NSK102" s="1567"/>
      <c r="NSL102" s="1567"/>
      <c r="NSM102" s="1567"/>
      <c r="NSN102" s="1567"/>
      <c r="NSO102" s="1567"/>
      <c r="NSP102" s="1567"/>
      <c r="NSQ102" s="1567"/>
      <c r="NSR102" s="1567"/>
      <c r="NSS102" s="1567"/>
      <c r="NST102" s="1567"/>
      <c r="NSU102" s="1567"/>
      <c r="NSV102" s="1567"/>
      <c r="NSW102" s="1567"/>
      <c r="NSX102" s="1567"/>
      <c r="NSY102" s="1567"/>
      <c r="NSZ102" s="1567"/>
      <c r="NTA102" s="1567"/>
      <c r="NTB102" s="1567"/>
      <c r="NTC102" s="1567"/>
      <c r="NTD102" s="1567"/>
      <c r="NTE102" s="1567"/>
      <c r="NTF102" s="1567"/>
      <c r="NTG102" s="1567"/>
      <c r="NTH102" s="1567"/>
      <c r="NTI102" s="1567"/>
      <c r="NTJ102" s="1567"/>
      <c r="NTK102" s="1567"/>
      <c r="NTL102" s="1567"/>
      <c r="NTM102" s="1567"/>
      <c r="NTN102" s="1567"/>
      <c r="NTO102" s="1567"/>
      <c r="NTP102" s="1567"/>
      <c r="NTQ102" s="1567"/>
      <c r="NTR102" s="1567"/>
      <c r="NTS102" s="1567"/>
      <c r="NTT102" s="1567"/>
      <c r="NTU102" s="1567"/>
      <c r="NTV102" s="1567"/>
      <c r="NTW102" s="1567"/>
      <c r="NTX102" s="1567"/>
      <c r="NTY102" s="1567"/>
      <c r="NTZ102" s="1567"/>
      <c r="NUA102" s="1567"/>
      <c r="NUB102" s="1567"/>
      <c r="NUC102" s="1567"/>
      <c r="NUD102" s="1567"/>
      <c r="NUE102" s="1567"/>
      <c r="NUF102" s="1567"/>
      <c r="NUG102" s="1567"/>
      <c r="NUH102" s="1567"/>
      <c r="NUI102" s="1567"/>
      <c r="NUJ102" s="1567"/>
      <c r="NUK102" s="1567"/>
      <c r="NUL102" s="1567"/>
      <c r="NUM102" s="1567"/>
      <c r="NUN102" s="1567"/>
      <c r="NUO102" s="1567"/>
      <c r="NUP102" s="1567"/>
      <c r="NUQ102" s="1567"/>
      <c r="NUR102" s="1567"/>
      <c r="NUS102" s="1567"/>
      <c r="NUT102" s="1567"/>
      <c r="NUU102" s="1567"/>
      <c r="NUV102" s="1567"/>
      <c r="NUW102" s="1567"/>
      <c r="NUX102" s="1567"/>
      <c r="NUY102" s="1567"/>
      <c r="NUZ102" s="1567"/>
      <c r="NVA102" s="1567"/>
      <c r="NVB102" s="1567"/>
      <c r="NVC102" s="1567"/>
      <c r="NVD102" s="1567"/>
      <c r="NVE102" s="1567"/>
      <c r="NVF102" s="1567"/>
      <c r="NVG102" s="1567"/>
      <c r="NVH102" s="1567"/>
      <c r="NVI102" s="1567"/>
      <c r="NVJ102" s="1567"/>
      <c r="NVK102" s="1567"/>
      <c r="NVL102" s="1567"/>
      <c r="NVM102" s="1567"/>
      <c r="NVN102" s="1567"/>
      <c r="NVO102" s="1567"/>
      <c r="NVP102" s="1567"/>
      <c r="NVQ102" s="1567"/>
      <c r="NVR102" s="1567"/>
      <c r="NVS102" s="1567"/>
      <c r="NVT102" s="1567"/>
      <c r="NVU102" s="1567"/>
      <c r="NVV102" s="1567"/>
      <c r="NVW102" s="1567"/>
      <c r="NVX102" s="1567"/>
      <c r="NVY102" s="1567"/>
      <c r="NVZ102" s="1567"/>
      <c r="NWA102" s="1567"/>
      <c r="NWB102" s="1567"/>
      <c r="NWC102" s="1567"/>
      <c r="NWD102" s="1567"/>
      <c r="NWE102" s="1567"/>
      <c r="NWF102" s="1567"/>
      <c r="NWG102" s="1567"/>
      <c r="NWH102" s="1567"/>
      <c r="NWI102" s="1567"/>
      <c r="NWJ102" s="1567"/>
      <c r="NWK102" s="1567"/>
      <c r="NWL102" s="1567"/>
      <c r="NWM102" s="1567"/>
      <c r="NWN102" s="1567"/>
      <c r="NWO102" s="1567"/>
      <c r="NWP102" s="1567"/>
      <c r="NWQ102" s="1567"/>
      <c r="NWR102" s="1567"/>
      <c r="NWS102" s="1567"/>
      <c r="NWT102" s="1567"/>
      <c r="NWU102" s="1567"/>
      <c r="NWV102" s="1567"/>
      <c r="NWW102" s="1567"/>
      <c r="NWX102" s="1567"/>
      <c r="NWY102" s="1567"/>
      <c r="NWZ102" s="1567"/>
      <c r="NXA102" s="1567"/>
      <c r="NXB102" s="1567"/>
      <c r="NXC102" s="1567"/>
      <c r="NXD102" s="1567"/>
      <c r="NXE102" s="1567"/>
      <c r="NXF102" s="1567"/>
      <c r="NXG102" s="1567"/>
      <c r="NXH102" s="1567"/>
      <c r="NXI102" s="1567"/>
      <c r="NXJ102" s="1567"/>
      <c r="NXK102" s="1567"/>
      <c r="NXL102" s="1567"/>
      <c r="NXM102" s="1567"/>
      <c r="NXN102" s="1567"/>
      <c r="NXO102" s="1567"/>
      <c r="NXP102" s="1567"/>
      <c r="NXQ102" s="1567"/>
      <c r="NXR102" s="1567"/>
      <c r="NXS102" s="1567"/>
      <c r="NXT102" s="1567"/>
      <c r="NXU102" s="1567"/>
      <c r="NXV102" s="1567"/>
      <c r="NXW102" s="1567"/>
      <c r="NXX102" s="1567"/>
      <c r="NXY102" s="1567"/>
      <c r="NXZ102" s="1567"/>
      <c r="NYA102" s="1567"/>
      <c r="NYB102" s="1567"/>
      <c r="NYC102" s="1567"/>
      <c r="NYD102" s="1567"/>
      <c r="NYE102" s="1567"/>
      <c r="NYF102" s="1567"/>
      <c r="NYG102" s="1567"/>
      <c r="NYH102" s="1567"/>
      <c r="NYI102" s="1567"/>
      <c r="NYJ102" s="1567"/>
      <c r="NYK102" s="1567"/>
      <c r="NYL102" s="1567"/>
      <c r="NYM102" s="1567"/>
      <c r="NYN102" s="1567"/>
      <c r="NYO102" s="1567"/>
      <c r="NYP102" s="1567"/>
      <c r="NYQ102" s="1567"/>
      <c r="NYR102" s="1567"/>
      <c r="NYS102" s="1567"/>
      <c r="NYT102" s="1567"/>
      <c r="NYU102" s="1567"/>
      <c r="NYV102" s="1567"/>
      <c r="NYW102" s="1567"/>
      <c r="NYX102" s="1567"/>
      <c r="NYY102" s="1567"/>
      <c r="NYZ102" s="1567"/>
      <c r="NZA102" s="1567"/>
      <c r="NZB102" s="1567"/>
      <c r="NZC102" s="1567"/>
      <c r="NZD102" s="1567"/>
      <c r="NZE102" s="1567"/>
      <c r="NZF102" s="1567"/>
      <c r="NZG102" s="1567"/>
      <c r="NZH102" s="1567"/>
      <c r="NZI102" s="1567"/>
      <c r="NZJ102" s="1567"/>
      <c r="NZK102" s="1567"/>
      <c r="NZL102" s="1567"/>
      <c r="NZM102" s="1567"/>
      <c r="NZN102" s="1567"/>
      <c r="NZO102" s="1567"/>
      <c r="NZP102" s="1567"/>
      <c r="NZQ102" s="1567"/>
      <c r="NZR102" s="1567"/>
      <c r="NZS102" s="1567"/>
      <c r="NZT102" s="1567"/>
      <c r="NZU102" s="1567"/>
      <c r="NZV102" s="1567"/>
      <c r="NZW102" s="1567"/>
      <c r="NZX102" s="1567"/>
      <c r="NZY102" s="1567"/>
      <c r="NZZ102" s="1567"/>
      <c r="OAA102" s="1567"/>
      <c r="OAB102" s="1567"/>
      <c r="OAC102" s="1567"/>
      <c r="OAD102" s="1567"/>
      <c r="OAE102" s="1567"/>
      <c r="OAF102" s="1567"/>
      <c r="OAG102" s="1567"/>
      <c r="OAH102" s="1567"/>
      <c r="OAI102" s="1567"/>
      <c r="OAJ102" s="1567"/>
      <c r="OAK102" s="1567"/>
      <c r="OAL102" s="1567"/>
      <c r="OAM102" s="1567"/>
      <c r="OAN102" s="1567"/>
      <c r="OAO102" s="1567"/>
      <c r="OAP102" s="1567"/>
      <c r="OAQ102" s="1567"/>
      <c r="OAR102" s="1567"/>
      <c r="OAS102" s="1567"/>
      <c r="OAT102" s="1567"/>
      <c r="OAU102" s="1567"/>
      <c r="OAV102" s="1567"/>
      <c r="OAW102" s="1567"/>
      <c r="OAX102" s="1567"/>
      <c r="OAY102" s="1567"/>
      <c r="OAZ102" s="1567"/>
      <c r="OBA102" s="1567"/>
      <c r="OBB102" s="1567"/>
      <c r="OBC102" s="1567"/>
      <c r="OBD102" s="1567"/>
      <c r="OBE102" s="1567"/>
      <c r="OBF102" s="1567"/>
      <c r="OBG102" s="1567"/>
      <c r="OBH102" s="1567"/>
      <c r="OBI102" s="1567"/>
      <c r="OBJ102" s="1567"/>
      <c r="OBK102" s="1567"/>
      <c r="OBL102" s="1567"/>
      <c r="OBM102" s="1567"/>
      <c r="OBN102" s="1567"/>
      <c r="OBO102" s="1567"/>
      <c r="OBP102" s="1567"/>
      <c r="OBQ102" s="1567"/>
      <c r="OBR102" s="1567"/>
      <c r="OBS102" s="1567"/>
      <c r="OBT102" s="1567"/>
      <c r="OBU102" s="1567"/>
      <c r="OBV102" s="1567"/>
      <c r="OBW102" s="1567"/>
      <c r="OBX102" s="1567"/>
      <c r="OBY102" s="1567"/>
      <c r="OBZ102" s="1567"/>
      <c r="OCA102" s="1567"/>
      <c r="OCB102" s="1567"/>
      <c r="OCC102" s="1567"/>
      <c r="OCD102" s="1567"/>
      <c r="OCE102" s="1567"/>
      <c r="OCF102" s="1567"/>
      <c r="OCG102" s="1567"/>
      <c r="OCH102" s="1567"/>
      <c r="OCI102" s="1567"/>
      <c r="OCJ102" s="1567"/>
      <c r="OCK102" s="1567"/>
      <c r="OCL102" s="1567"/>
      <c r="OCM102" s="1567"/>
      <c r="OCN102" s="1567"/>
      <c r="OCO102" s="1567"/>
      <c r="OCP102" s="1567"/>
      <c r="OCQ102" s="1567"/>
      <c r="OCR102" s="1567"/>
      <c r="OCS102" s="1567"/>
      <c r="OCT102" s="1567"/>
      <c r="OCU102" s="1567"/>
      <c r="OCV102" s="1567"/>
      <c r="OCW102" s="1567"/>
      <c r="OCX102" s="1567"/>
      <c r="OCY102" s="1567"/>
      <c r="OCZ102" s="1567"/>
      <c r="ODA102" s="1567"/>
      <c r="ODB102" s="1567"/>
      <c r="ODC102" s="1567"/>
      <c r="ODD102" s="1567"/>
      <c r="ODE102" s="1567"/>
      <c r="ODF102" s="1567"/>
      <c r="ODG102" s="1567"/>
      <c r="ODH102" s="1567"/>
      <c r="ODI102" s="1567"/>
      <c r="ODJ102" s="1567"/>
      <c r="ODK102" s="1567"/>
      <c r="ODL102" s="1567"/>
      <c r="ODM102" s="1567"/>
      <c r="ODN102" s="1567"/>
      <c r="ODO102" s="1567"/>
      <c r="ODP102" s="1567"/>
      <c r="ODQ102" s="1567"/>
      <c r="ODR102" s="1567"/>
      <c r="ODS102" s="1567"/>
      <c r="ODT102" s="1567"/>
      <c r="ODU102" s="1567"/>
      <c r="ODV102" s="1567"/>
      <c r="ODW102" s="1567"/>
      <c r="ODX102" s="1567"/>
      <c r="ODY102" s="1567"/>
      <c r="ODZ102" s="1567"/>
      <c r="OEA102" s="1567"/>
      <c r="OEB102" s="1567"/>
      <c r="OEC102" s="1567"/>
      <c r="OED102" s="1567"/>
      <c r="OEE102" s="1567"/>
      <c r="OEF102" s="1567"/>
      <c r="OEG102" s="1567"/>
      <c r="OEH102" s="1567"/>
      <c r="OEI102" s="1567"/>
      <c r="OEJ102" s="1567"/>
      <c r="OEK102" s="1567"/>
      <c r="OEL102" s="1567"/>
      <c r="OEM102" s="1567"/>
      <c r="OEN102" s="1567"/>
      <c r="OEO102" s="1567"/>
      <c r="OEP102" s="1567"/>
      <c r="OEQ102" s="1567"/>
      <c r="OER102" s="1567"/>
      <c r="OES102" s="1567"/>
      <c r="OET102" s="1567"/>
      <c r="OEU102" s="1567"/>
      <c r="OEV102" s="1567"/>
      <c r="OEW102" s="1567"/>
      <c r="OEX102" s="1567"/>
      <c r="OEY102" s="1567"/>
      <c r="OEZ102" s="1567"/>
      <c r="OFA102" s="1567"/>
      <c r="OFB102" s="1567"/>
      <c r="OFC102" s="1567"/>
      <c r="OFD102" s="1567"/>
      <c r="OFE102" s="1567"/>
      <c r="OFF102" s="1567"/>
      <c r="OFG102" s="1567"/>
      <c r="OFH102" s="1567"/>
      <c r="OFI102" s="1567"/>
      <c r="OFJ102" s="1567"/>
      <c r="OFK102" s="1567"/>
      <c r="OFL102" s="1567"/>
      <c r="OFM102" s="1567"/>
      <c r="OFN102" s="1567"/>
      <c r="OFO102" s="1567"/>
      <c r="OFP102" s="1567"/>
      <c r="OFQ102" s="1567"/>
      <c r="OFR102" s="1567"/>
      <c r="OFS102" s="1567"/>
      <c r="OFT102" s="1567"/>
      <c r="OFU102" s="1567"/>
      <c r="OFV102" s="1567"/>
      <c r="OFW102" s="1567"/>
      <c r="OFX102" s="1567"/>
      <c r="OFY102" s="1567"/>
      <c r="OFZ102" s="1567"/>
      <c r="OGA102" s="1567"/>
      <c r="OGB102" s="1567"/>
      <c r="OGC102" s="1567"/>
      <c r="OGD102" s="1567"/>
      <c r="OGE102" s="1567"/>
      <c r="OGF102" s="1567"/>
      <c r="OGG102" s="1567"/>
      <c r="OGH102" s="1567"/>
      <c r="OGI102" s="1567"/>
      <c r="OGJ102" s="1567"/>
      <c r="OGK102" s="1567"/>
      <c r="OGL102" s="1567"/>
      <c r="OGM102" s="1567"/>
      <c r="OGN102" s="1567"/>
      <c r="OGO102" s="1567"/>
      <c r="OGP102" s="1567"/>
      <c r="OGQ102" s="1567"/>
      <c r="OGR102" s="1567"/>
      <c r="OGS102" s="1567"/>
      <c r="OGT102" s="1567"/>
      <c r="OGU102" s="1567"/>
      <c r="OGV102" s="1567"/>
      <c r="OGW102" s="1567"/>
      <c r="OGX102" s="1567"/>
      <c r="OGY102" s="1567"/>
      <c r="OGZ102" s="1567"/>
      <c r="OHA102" s="1567"/>
      <c r="OHB102" s="1567"/>
      <c r="OHC102" s="1567"/>
      <c r="OHD102" s="1567"/>
      <c r="OHE102" s="1567"/>
      <c r="OHF102" s="1567"/>
      <c r="OHG102" s="1567"/>
      <c r="OHH102" s="1567"/>
      <c r="OHI102" s="1567"/>
      <c r="OHJ102" s="1567"/>
      <c r="OHK102" s="1567"/>
      <c r="OHL102" s="1567"/>
      <c r="OHM102" s="1567"/>
      <c r="OHN102" s="1567"/>
      <c r="OHO102" s="1567"/>
      <c r="OHP102" s="1567"/>
      <c r="OHQ102" s="1567"/>
      <c r="OHR102" s="1567"/>
      <c r="OHS102" s="1567"/>
      <c r="OHT102" s="1567"/>
      <c r="OHU102" s="1567"/>
      <c r="OHV102" s="1567"/>
      <c r="OHW102" s="1567"/>
      <c r="OHX102" s="1567"/>
      <c r="OHY102" s="1567"/>
      <c r="OHZ102" s="1567"/>
      <c r="OIA102" s="1567"/>
      <c r="OIB102" s="1567"/>
      <c r="OIC102" s="1567"/>
      <c r="OID102" s="1567"/>
      <c r="OIE102" s="1567"/>
      <c r="OIF102" s="1567"/>
      <c r="OIG102" s="1567"/>
      <c r="OIH102" s="1567"/>
      <c r="OII102" s="1567"/>
      <c r="OIJ102" s="1567"/>
      <c r="OIK102" s="1567"/>
      <c r="OIL102" s="1567"/>
      <c r="OIM102" s="1567"/>
      <c r="OIN102" s="1567"/>
      <c r="OIO102" s="1567"/>
      <c r="OIP102" s="1567"/>
      <c r="OIQ102" s="1567"/>
      <c r="OIR102" s="1567"/>
      <c r="OIS102" s="1567"/>
      <c r="OIT102" s="1567"/>
      <c r="OIU102" s="1567"/>
      <c r="OIV102" s="1567"/>
      <c r="OIW102" s="1567"/>
      <c r="OIX102" s="1567"/>
      <c r="OIY102" s="1567"/>
      <c r="OIZ102" s="1567"/>
      <c r="OJA102" s="1567"/>
      <c r="OJB102" s="1567"/>
      <c r="OJC102" s="1567"/>
      <c r="OJD102" s="1567"/>
      <c r="OJE102" s="1567"/>
      <c r="OJF102" s="1567"/>
      <c r="OJG102" s="1567"/>
      <c r="OJH102" s="1567"/>
      <c r="OJI102" s="1567"/>
      <c r="OJJ102" s="1567"/>
      <c r="OJK102" s="1567"/>
      <c r="OJL102" s="1567"/>
      <c r="OJM102" s="1567"/>
      <c r="OJN102" s="1567"/>
      <c r="OJO102" s="1567"/>
      <c r="OJP102" s="1567"/>
      <c r="OJQ102" s="1567"/>
      <c r="OJR102" s="1567"/>
      <c r="OJS102" s="1567"/>
      <c r="OJT102" s="1567"/>
      <c r="OJU102" s="1567"/>
      <c r="OJV102" s="1567"/>
      <c r="OJW102" s="1567"/>
      <c r="OJX102" s="1567"/>
      <c r="OJY102" s="1567"/>
      <c r="OJZ102" s="1567"/>
      <c r="OKA102" s="1567"/>
      <c r="OKB102" s="1567"/>
      <c r="OKC102" s="1567"/>
      <c r="OKD102" s="1567"/>
      <c r="OKE102" s="1567"/>
      <c r="OKF102" s="1567"/>
      <c r="OKG102" s="1567"/>
      <c r="OKH102" s="1567"/>
      <c r="OKI102" s="1567"/>
      <c r="OKJ102" s="1567"/>
      <c r="OKK102" s="1567"/>
      <c r="OKL102" s="1567"/>
      <c r="OKM102" s="1567"/>
      <c r="OKN102" s="1567"/>
      <c r="OKO102" s="1567"/>
      <c r="OKP102" s="1567"/>
      <c r="OKQ102" s="1567"/>
      <c r="OKR102" s="1567"/>
      <c r="OKS102" s="1567"/>
      <c r="OKT102" s="1567"/>
      <c r="OKU102" s="1567"/>
      <c r="OKV102" s="1567"/>
      <c r="OKW102" s="1567"/>
      <c r="OKX102" s="1567"/>
      <c r="OKY102" s="1567"/>
      <c r="OKZ102" s="1567"/>
      <c r="OLA102" s="1567"/>
      <c r="OLB102" s="1567"/>
      <c r="OLC102" s="1567"/>
      <c r="OLD102" s="1567"/>
      <c r="OLE102" s="1567"/>
      <c r="OLF102" s="1567"/>
      <c r="OLG102" s="1567"/>
      <c r="OLH102" s="1567"/>
      <c r="OLI102" s="1567"/>
      <c r="OLJ102" s="1567"/>
      <c r="OLK102" s="1567"/>
      <c r="OLL102" s="1567"/>
      <c r="OLM102" s="1567"/>
      <c r="OLN102" s="1567"/>
      <c r="OLO102" s="1567"/>
      <c r="OLP102" s="1567"/>
      <c r="OLQ102" s="1567"/>
      <c r="OLR102" s="1567"/>
      <c r="OLS102" s="1567"/>
      <c r="OLT102" s="1567"/>
      <c r="OLU102" s="1567"/>
      <c r="OLV102" s="1567"/>
      <c r="OLW102" s="1567"/>
      <c r="OLX102" s="1567"/>
      <c r="OLY102" s="1567"/>
      <c r="OLZ102" s="1567"/>
      <c r="OMA102" s="1567"/>
      <c r="OMB102" s="1567"/>
      <c r="OMC102" s="1567"/>
      <c r="OMD102" s="1567"/>
      <c r="OME102" s="1567"/>
      <c r="OMF102" s="1567"/>
      <c r="OMG102" s="1567"/>
      <c r="OMH102" s="1567"/>
      <c r="OMI102" s="1567"/>
      <c r="OMJ102" s="1567"/>
      <c r="OMK102" s="1567"/>
      <c r="OML102" s="1567"/>
      <c r="OMM102" s="1567"/>
      <c r="OMN102" s="1567"/>
      <c r="OMO102" s="1567"/>
      <c r="OMP102" s="1567"/>
      <c r="OMQ102" s="1567"/>
      <c r="OMR102" s="1567"/>
      <c r="OMS102" s="1567"/>
      <c r="OMT102" s="1567"/>
      <c r="OMU102" s="1567"/>
      <c r="OMV102" s="1567"/>
      <c r="OMW102" s="1567"/>
      <c r="OMX102" s="1567"/>
      <c r="OMY102" s="1567"/>
      <c r="OMZ102" s="1567"/>
      <c r="ONA102" s="1567"/>
      <c r="ONB102" s="1567"/>
      <c r="ONC102" s="1567"/>
      <c r="OND102" s="1567"/>
      <c r="ONE102" s="1567"/>
      <c r="ONF102" s="1567"/>
      <c r="ONG102" s="1567"/>
      <c r="ONH102" s="1567"/>
      <c r="ONI102" s="1567"/>
      <c r="ONJ102" s="1567"/>
      <c r="ONK102" s="1567"/>
      <c r="ONL102" s="1567"/>
      <c r="ONM102" s="1567"/>
      <c r="ONN102" s="1567"/>
      <c r="ONO102" s="1567"/>
      <c r="ONP102" s="1567"/>
      <c r="ONQ102" s="1567"/>
      <c r="ONR102" s="1567"/>
      <c r="ONS102" s="1567"/>
      <c r="ONT102" s="1567"/>
      <c r="ONU102" s="1567"/>
      <c r="ONV102" s="1567"/>
      <c r="ONW102" s="1567"/>
      <c r="ONX102" s="1567"/>
      <c r="ONY102" s="1567"/>
      <c r="ONZ102" s="1567"/>
      <c r="OOA102" s="1567"/>
      <c r="OOB102" s="1567"/>
      <c r="OOC102" s="1567"/>
      <c r="OOD102" s="1567"/>
      <c r="OOE102" s="1567"/>
      <c r="OOF102" s="1567"/>
      <c r="OOG102" s="1567"/>
      <c r="OOH102" s="1567"/>
      <c r="OOI102" s="1567"/>
      <c r="OOJ102" s="1567"/>
      <c r="OOK102" s="1567"/>
      <c r="OOL102" s="1567"/>
      <c r="OOM102" s="1567"/>
      <c r="OON102" s="1567"/>
      <c r="OOO102" s="1567"/>
      <c r="OOP102" s="1567"/>
      <c r="OOQ102" s="1567"/>
      <c r="OOR102" s="1567"/>
      <c r="OOS102" s="1567"/>
      <c r="OOT102" s="1567"/>
      <c r="OOU102" s="1567"/>
      <c r="OOV102" s="1567"/>
      <c r="OOW102" s="1567"/>
      <c r="OOX102" s="1567"/>
      <c r="OOY102" s="1567"/>
      <c r="OOZ102" s="1567"/>
      <c r="OPA102" s="1567"/>
      <c r="OPB102" s="1567"/>
      <c r="OPC102" s="1567"/>
      <c r="OPD102" s="1567"/>
      <c r="OPE102" s="1567"/>
      <c r="OPF102" s="1567"/>
      <c r="OPG102" s="1567"/>
      <c r="OPH102" s="1567"/>
      <c r="OPI102" s="1567"/>
      <c r="OPJ102" s="1567"/>
      <c r="OPK102" s="1567"/>
      <c r="OPL102" s="1567"/>
      <c r="OPM102" s="1567"/>
      <c r="OPN102" s="1567"/>
      <c r="OPO102" s="1567"/>
      <c r="OPP102" s="1567"/>
      <c r="OPQ102" s="1567"/>
      <c r="OPR102" s="1567"/>
      <c r="OPS102" s="1567"/>
      <c r="OPT102" s="1567"/>
      <c r="OPU102" s="1567"/>
      <c r="OPV102" s="1567"/>
      <c r="OPW102" s="1567"/>
      <c r="OPX102" s="1567"/>
      <c r="OPY102" s="1567"/>
      <c r="OPZ102" s="1567"/>
      <c r="OQA102" s="1567"/>
      <c r="OQB102" s="1567"/>
      <c r="OQC102" s="1567"/>
      <c r="OQD102" s="1567"/>
      <c r="OQE102" s="1567"/>
      <c r="OQF102" s="1567"/>
      <c r="OQG102" s="1567"/>
      <c r="OQH102" s="1567"/>
      <c r="OQI102" s="1567"/>
      <c r="OQJ102" s="1567"/>
      <c r="OQK102" s="1567"/>
      <c r="OQL102" s="1567"/>
      <c r="OQM102" s="1567"/>
      <c r="OQN102" s="1567"/>
      <c r="OQO102" s="1567"/>
      <c r="OQP102" s="1567"/>
      <c r="OQQ102" s="1567"/>
      <c r="OQR102" s="1567"/>
      <c r="OQS102" s="1567"/>
      <c r="OQT102" s="1567"/>
      <c r="OQU102" s="1567"/>
      <c r="OQV102" s="1567"/>
      <c r="OQW102" s="1567"/>
      <c r="OQX102" s="1567"/>
      <c r="OQY102" s="1567"/>
      <c r="OQZ102" s="1567"/>
      <c r="ORA102" s="1567"/>
      <c r="ORB102" s="1567"/>
      <c r="ORC102" s="1567"/>
      <c r="ORD102" s="1567"/>
      <c r="ORE102" s="1567"/>
      <c r="ORF102" s="1567"/>
      <c r="ORG102" s="1567"/>
      <c r="ORH102" s="1567"/>
      <c r="ORI102" s="1567"/>
      <c r="ORJ102" s="1567"/>
      <c r="ORK102" s="1567"/>
      <c r="ORL102" s="1567"/>
      <c r="ORM102" s="1567"/>
      <c r="ORN102" s="1567"/>
      <c r="ORO102" s="1567"/>
      <c r="ORP102" s="1567"/>
      <c r="ORQ102" s="1567"/>
      <c r="ORR102" s="1567"/>
      <c r="ORS102" s="1567"/>
      <c r="ORT102" s="1567"/>
      <c r="ORU102" s="1567"/>
      <c r="ORV102" s="1567"/>
      <c r="ORW102" s="1567"/>
      <c r="ORX102" s="1567"/>
      <c r="ORY102" s="1567"/>
      <c r="ORZ102" s="1567"/>
      <c r="OSA102" s="1567"/>
      <c r="OSB102" s="1567"/>
      <c r="OSC102" s="1567"/>
      <c r="OSD102" s="1567"/>
      <c r="OSE102" s="1567"/>
      <c r="OSF102" s="1567"/>
      <c r="OSG102" s="1567"/>
      <c r="OSH102" s="1567"/>
      <c r="OSI102" s="1567"/>
      <c r="OSJ102" s="1567"/>
      <c r="OSK102" s="1567"/>
      <c r="OSL102" s="1567"/>
      <c r="OSM102" s="1567"/>
      <c r="OSN102" s="1567"/>
      <c r="OSO102" s="1567"/>
      <c r="OSP102" s="1567"/>
      <c r="OSQ102" s="1567"/>
      <c r="OSR102" s="1567"/>
      <c r="OSS102" s="1567"/>
      <c r="OST102" s="1567"/>
      <c r="OSU102" s="1567"/>
      <c r="OSV102" s="1567"/>
      <c r="OSW102" s="1567"/>
      <c r="OSX102" s="1567"/>
      <c r="OSY102" s="1567"/>
      <c r="OSZ102" s="1567"/>
      <c r="OTA102" s="1567"/>
      <c r="OTB102" s="1567"/>
      <c r="OTC102" s="1567"/>
      <c r="OTD102" s="1567"/>
      <c r="OTE102" s="1567"/>
      <c r="OTF102" s="1567"/>
      <c r="OTG102" s="1567"/>
      <c r="OTH102" s="1567"/>
      <c r="OTI102" s="1567"/>
      <c r="OTJ102" s="1567"/>
      <c r="OTK102" s="1567"/>
      <c r="OTL102" s="1567"/>
      <c r="OTM102" s="1567"/>
      <c r="OTN102" s="1567"/>
      <c r="OTO102" s="1567"/>
      <c r="OTP102" s="1567"/>
      <c r="OTQ102" s="1567"/>
      <c r="OTR102" s="1567"/>
      <c r="OTS102" s="1567"/>
      <c r="OTT102" s="1567"/>
      <c r="OTU102" s="1567"/>
      <c r="OTV102" s="1567"/>
      <c r="OTW102" s="1567"/>
      <c r="OTX102" s="1567"/>
      <c r="OTY102" s="1567"/>
      <c r="OTZ102" s="1567"/>
      <c r="OUA102" s="1567"/>
      <c r="OUB102" s="1567"/>
      <c r="OUC102" s="1567"/>
      <c r="OUD102" s="1567"/>
      <c r="OUE102" s="1567"/>
      <c r="OUF102" s="1567"/>
      <c r="OUG102" s="1567"/>
      <c r="OUH102" s="1567"/>
      <c r="OUI102" s="1567"/>
      <c r="OUJ102" s="1567"/>
      <c r="OUK102" s="1567"/>
      <c r="OUL102" s="1567"/>
      <c r="OUM102" s="1567"/>
      <c r="OUN102" s="1567"/>
      <c r="OUO102" s="1567"/>
      <c r="OUP102" s="1567"/>
      <c r="OUQ102" s="1567"/>
      <c r="OUR102" s="1567"/>
      <c r="OUS102" s="1567"/>
      <c r="OUT102" s="1567"/>
      <c r="OUU102" s="1567"/>
      <c r="OUV102" s="1567"/>
      <c r="OUW102" s="1567"/>
      <c r="OUX102" s="1567"/>
      <c r="OUY102" s="1567"/>
      <c r="OUZ102" s="1567"/>
      <c r="OVA102" s="1567"/>
      <c r="OVB102" s="1567"/>
      <c r="OVC102" s="1567"/>
      <c r="OVD102" s="1567"/>
      <c r="OVE102" s="1567"/>
      <c r="OVF102" s="1567"/>
      <c r="OVG102" s="1567"/>
      <c r="OVH102" s="1567"/>
      <c r="OVI102" s="1567"/>
      <c r="OVJ102" s="1567"/>
      <c r="OVK102" s="1567"/>
      <c r="OVL102" s="1567"/>
      <c r="OVM102" s="1567"/>
      <c r="OVN102" s="1567"/>
      <c r="OVO102" s="1567"/>
      <c r="OVP102" s="1567"/>
      <c r="OVQ102" s="1567"/>
      <c r="OVR102" s="1567"/>
      <c r="OVS102" s="1567"/>
      <c r="OVT102" s="1567"/>
      <c r="OVU102" s="1567"/>
      <c r="OVV102" s="1567"/>
      <c r="OVW102" s="1567"/>
      <c r="OVX102" s="1567"/>
      <c r="OVY102" s="1567"/>
      <c r="OVZ102" s="1567"/>
      <c r="OWA102" s="1567"/>
      <c r="OWB102" s="1567"/>
      <c r="OWC102" s="1567"/>
      <c r="OWD102" s="1567"/>
      <c r="OWE102" s="1567"/>
      <c r="OWF102" s="1567"/>
      <c r="OWG102" s="1567"/>
      <c r="OWH102" s="1567"/>
      <c r="OWI102" s="1567"/>
      <c r="OWJ102" s="1567"/>
      <c r="OWK102" s="1567"/>
      <c r="OWL102" s="1567"/>
      <c r="OWM102" s="1567"/>
      <c r="OWN102" s="1567"/>
      <c r="OWO102" s="1567"/>
      <c r="OWP102" s="1567"/>
      <c r="OWQ102" s="1567"/>
      <c r="OWR102" s="1567"/>
      <c r="OWS102" s="1567"/>
      <c r="OWT102" s="1567"/>
      <c r="OWU102" s="1567"/>
      <c r="OWV102" s="1567"/>
      <c r="OWW102" s="1567"/>
      <c r="OWX102" s="1567"/>
      <c r="OWY102" s="1567"/>
      <c r="OWZ102" s="1567"/>
      <c r="OXA102" s="1567"/>
      <c r="OXB102" s="1567"/>
      <c r="OXC102" s="1567"/>
      <c r="OXD102" s="1567"/>
      <c r="OXE102" s="1567"/>
      <c r="OXF102" s="1567"/>
      <c r="OXG102" s="1567"/>
      <c r="OXH102" s="1567"/>
      <c r="OXI102" s="1567"/>
      <c r="OXJ102" s="1567"/>
      <c r="OXK102" s="1567"/>
      <c r="OXL102" s="1567"/>
      <c r="OXM102" s="1567"/>
      <c r="OXN102" s="1567"/>
      <c r="OXO102" s="1567"/>
      <c r="OXP102" s="1567"/>
      <c r="OXQ102" s="1567"/>
      <c r="OXR102" s="1567"/>
      <c r="OXS102" s="1567"/>
      <c r="OXT102" s="1567"/>
      <c r="OXU102" s="1567"/>
      <c r="OXV102" s="1567"/>
      <c r="OXW102" s="1567"/>
      <c r="OXX102" s="1567"/>
      <c r="OXY102" s="1567"/>
      <c r="OXZ102" s="1567"/>
      <c r="OYA102" s="1567"/>
      <c r="OYB102" s="1567"/>
      <c r="OYC102" s="1567"/>
      <c r="OYD102" s="1567"/>
      <c r="OYE102" s="1567"/>
      <c r="OYF102" s="1567"/>
      <c r="OYG102" s="1567"/>
      <c r="OYH102" s="1567"/>
      <c r="OYI102" s="1567"/>
      <c r="OYJ102" s="1567"/>
      <c r="OYK102" s="1567"/>
      <c r="OYL102" s="1567"/>
      <c r="OYM102" s="1567"/>
      <c r="OYN102" s="1567"/>
      <c r="OYO102" s="1567"/>
      <c r="OYP102" s="1567"/>
      <c r="OYQ102" s="1567"/>
      <c r="OYR102" s="1567"/>
      <c r="OYS102" s="1567"/>
      <c r="OYT102" s="1567"/>
      <c r="OYU102" s="1567"/>
      <c r="OYV102" s="1567"/>
      <c r="OYW102" s="1567"/>
      <c r="OYX102" s="1567"/>
      <c r="OYY102" s="1567"/>
      <c r="OYZ102" s="1567"/>
      <c r="OZA102" s="1567"/>
      <c r="OZB102" s="1567"/>
      <c r="OZC102" s="1567"/>
      <c r="OZD102" s="1567"/>
      <c r="OZE102" s="1567"/>
      <c r="OZF102" s="1567"/>
      <c r="OZG102" s="1567"/>
      <c r="OZH102" s="1567"/>
      <c r="OZI102" s="1567"/>
      <c r="OZJ102" s="1567"/>
      <c r="OZK102" s="1567"/>
      <c r="OZL102" s="1567"/>
      <c r="OZM102" s="1567"/>
      <c r="OZN102" s="1567"/>
      <c r="OZO102" s="1567"/>
      <c r="OZP102" s="1567"/>
      <c r="OZQ102" s="1567"/>
      <c r="OZR102" s="1567"/>
      <c r="OZS102" s="1567"/>
      <c r="OZT102" s="1567"/>
      <c r="OZU102" s="1567"/>
      <c r="OZV102" s="1567"/>
      <c r="OZW102" s="1567"/>
      <c r="OZX102" s="1567"/>
      <c r="OZY102" s="1567"/>
      <c r="OZZ102" s="1567"/>
      <c r="PAA102" s="1567"/>
      <c r="PAB102" s="1567"/>
      <c r="PAC102" s="1567"/>
      <c r="PAD102" s="1567"/>
      <c r="PAE102" s="1567"/>
      <c r="PAF102" s="1567"/>
      <c r="PAG102" s="1567"/>
      <c r="PAH102" s="1567"/>
      <c r="PAI102" s="1567"/>
      <c r="PAJ102" s="1567"/>
      <c r="PAK102" s="1567"/>
      <c r="PAL102" s="1567"/>
      <c r="PAM102" s="1567"/>
      <c r="PAN102" s="1567"/>
      <c r="PAO102" s="1567"/>
      <c r="PAP102" s="1567"/>
      <c r="PAQ102" s="1567"/>
      <c r="PAR102" s="1567"/>
      <c r="PAS102" s="1567"/>
      <c r="PAT102" s="1567"/>
      <c r="PAU102" s="1567"/>
      <c r="PAV102" s="1567"/>
      <c r="PAW102" s="1567"/>
      <c r="PAX102" s="1567"/>
      <c r="PAY102" s="1567"/>
      <c r="PAZ102" s="1567"/>
      <c r="PBA102" s="1567"/>
      <c r="PBB102" s="1567"/>
      <c r="PBC102" s="1567"/>
      <c r="PBD102" s="1567"/>
      <c r="PBE102" s="1567"/>
      <c r="PBF102" s="1567"/>
      <c r="PBG102" s="1567"/>
      <c r="PBH102" s="1567"/>
      <c r="PBI102" s="1567"/>
      <c r="PBJ102" s="1567"/>
      <c r="PBK102" s="1567"/>
      <c r="PBL102" s="1567"/>
      <c r="PBM102" s="1567"/>
      <c r="PBN102" s="1567"/>
      <c r="PBO102" s="1567"/>
      <c r="PBP102" s="1567"/>
      <c r="PBQ102" s="1567"/>
      <c r="PBR102" s="1567"/>
      <c r="PBS102" s="1567"/>
      <c r="PBT102" s="1567"/>
      <c r="PBU102" s="1567"/>
      <c r="PBV102" s="1567"/>
      <c r="PBW102" s="1567"/>
      <c r="PBX102" s="1567"/>
      <c r="PBY102" s="1567"/>
      <c r="PBZ102" s="1567"/>
      <c r="PCA102" s="1567"/>
      <c r="PCB102" s="1567"/>
      <c r="PCC102" s="1567"/>
      <c r="PCD102" s="1567"/>
      <c r="PCE102" s="1567"/>
      <c r="PCF102" s="1567"/>
      <c r="PCG102" s="1567"/>
      <c r="PCH102" s="1567"/>
      <c r="PCI102" s="1567"/>
      <c r="PCJ102" s="1567"/>
      <c r="PCK102" s="1567"/>
      <c r="PCL102" s="1567"/>
      <c r="PCM102" s="1567"/>
      <c r="PCN102" s="1567"/>
      <c r="PCO102" s="1567"/>
      <c r="PCP102" s="1567"/>
      <c r="PCQ102" s="1567"/>
      <c r="PCR102" s="1567"/>
      <c r="PCS102" s="1567"/>
      <c r="PCT102" s="1567"/>
      <c r="PCU102" s="1567"/>
      <c r="PCV102" s="1567"/>
      <c r="PCW102" s="1567"/>
      <c r="PCX102" s="1567"/>
      <c r="PCY102" s="1567"/>
      <c r="PCZ102" s="1567"/>
      <c r="PDA102" s="1567"/>
      <c r="PDB102" s="1567"/>
      <c r="PDC102" s="1567"/>
      <c r="PDD102" s="1567"/>
      <c r="PDE102" s="1567"/>
      <c r="PDF102" s="1567"/>
      <c r="PDG102" s="1567"/>
      <c r="PDH102" s="1567"/>
      <c r="PDI102" s="1567"/>
      <c r="PDJ102" s="1567"/>
      <c r="PDK102" s="1567"/>
      <c r="PDL102" s="1567"/>
      <c r="PDM102" s="1567"/>
      <c r="PDN102" s="1567"/>
      <c r="PDO102" s="1567"/>
      <c r="PDP102" s="1567"/>
      <c r="PDQ102" s="1567"/>
      <c r="PDR102" s="1567"/>
      <c r="PDS102" s="1567"/>
      <c r="PDT102" s="1567"/>
      <c r="PDU102" s="1567"/>
      <c r="PDV102" s="1567"/>
      <c r="PDW102" s="1567"/>
      <c r="PDX102" s="1567"/>
      <c r="PDY102" s="1567"/>
      <c r="PDZ102" s="1567"/>
      <c r="PEA102" s="1567"/>
      <c r="PEB102" s="1567"/>
      <c r="PEC102" s="1567"/>
      <c r="PED102" s="1567"/>
      <c r="PEE102" s="1567"/>
      <c r="PEF102" s="1567"/>
      <c r="PEG102" s="1567"/>
      <c r="PEH102" s="1567"/>
      <c r="PEI102" s="1567"/>
      <c r="PEJ102" s="1567"/>
      <c r="PEK102" s="1567"/>
      <c r="PEL102" s="1567"/>
      <c r="PEM102" s="1567"/>
      <c r="PEN102" s="1567"/>
      <c r="PEO102" s="1567"/>
      <c r="PEP102" s="1567"/>
      <c r="PEQ102" s="1567"/>
      <c r="PER102" s="1567"/>
      <c r="PES102" s="1567"/>
      <c r="PET102" s="1567"/>
      <c r="PEU102" s="1567"/>
      <c r="PEV102" s="1567"/>
      <c r="PEW102" s="1567"/>
      <c r="PEX102" s="1567"/>
      <c r="PEY102" s="1567"/>
      <c r="PEZ102" s="1567"/>
      <c r="PFA102" s="1567"/>
      <c r="PFB102" s="1567"/>
      <c r="PFC102" s="1567"/>
      <c r="PFD102" s="1567"/>
      <c r="PFE102" s="1567"/>
      <c r="PFF102" s="1567"/>
      <c r="PFG102" s="1567"/>
      <c r="PFH102" s="1567"/>
      <c r="PFI102" s="1567"/>
      <c r="PFJ102" s="1567"/>
      <c r="PFK102" s="1567"/>
      <c r="PFL102" s="1567"/>
      <c r="PFM102" s="1567"/>
      <c r="PFN102" s="1567"/>
      <c r="PFO102" s="1567"/>
      <c r="PFP102" s="1567"/>
      <c r="PFQ102" s="1567"/>
      <c r="PFR102" s="1567"/>
      <c r="PFS102" s="1567"/>
      <c r="PFT102" s="1567"/>
      <c r="PFU102" s="1567"/>
      <c r="PFV102" s="1567"/>
      <c r="PFW102" s="1567"/>
      <c r="PFX102" s="1567"/>
      <c r="PFY102" s="1567"/>
      <c r="PFZ102" s="1567"/>
      <c r="PGA102" s="1567"/>
      <c r="PGB102" s="1567"/>
      <c r="PGC102" s="1567"/>
      <c r="PGD102" s="1567"/>
      <c r="PGE102" s="1567"/>
      <c r="PGF102" s="1567"/>
      <c r="PGG102" s="1567"/>
      <c r="PGH102" s="1567"/>
      <c r="PGI102" s="1567"/>
      <c r="PGJ102" s="1567"/>
      <c r="PGK102" s="1567"/>
      <c r="PGL102" s="1567"/>
      <c r="PGM102" s="1567"/>
      <c r="PGN102" s="1567"/>
      <c r="PGO102" s="1567"/>
      <c r="PGP102" s="1567"/>
      <c r="PGQ102" s="1567"/>
      <c r="PGR102" s="1567"/>
      <c r="PGS102" s="1567"/>
      <c r="PGT102" s="1567"/>
      <c r="PGU102" s="1567"/>
      <c r="PGV102" s="1567"/>
      <c r="PGW102" s="1567"/>
      <c r="PGX102" s="1567"/>
      <c r="PGY102" s="1567"/>
      <c r="PGZ102" s="1567"/>
      <c r="PHA102" s="1567"/>
      <c r="PHB102" s="1567"/>
      <c r="PHC102" s="1567"/>
      <c r="PHD102" s="1567"/>
      <c r="PHE102" s="1567"/>
      <c r="PHF102" s="1567"/>
      <c r="PHG102" s="1567"/>
      <c r="PHH102" s="1567"/>
      <c r="PHI102" s="1567"/>
      <c r="PHJ102" s="1567"/>
      <c r="PHK102" s="1567"/>
      <c r="PHL102" s="1567"/>
      <c r="PHM102" s="1567"/>
      <c r="PHN102" s="1567"/>
      <c r="PHO102" s="1567"/>
      <c r="PHP102" s="1567"/>
      <c r="PHQ102" s="1567"/>
      <c r="PHR102" s="1567"/>
      <c r="PHS102" s="1567"/>
      <c r="PHT102" s="1567"/>
      <c r="PHU102" s="1567"/>
      <c r="PHV102" s="1567"/>
      <c r="PHW102" s="1567"/>
      <c r="PHX102" s="1567"/>
      <c r="PHY102" s="1567"/>
      <c r="PHZ102" s="1567"/>
      <c r="PIA102" s="1567"/>
      <c r="PIB102" s="1567"/>
      <c r="PIC102" s="1567"/>
      <c r="PID102" s="1567"/>
      <c r="PIE102" s="1567"/>
      <c r="PIF102" s="1567"/>
      <c r="PIG102" s="1567"/>
      <c r="PIH102" s="1567"/>
      <c r="PII102" s="1567"/>
      <c r="PIJ102" s="1567"/>
      <c r="PIK102" s="1567"/>
      <c r="PIL102" s="1567"/>
      <c r="PIM102" s="1567"/>
      <c r="PIN102" s="1567"/>
      <c r="PIO102" s="1567"/>
      <c r="PIP102" s="1567"/>
      <c r="PIQ102" s="1567"/>
      <c r="PIR102" s="1567"/>
      <c r="PIS102" s="1567"/>
      <c r="PIT102" s="1567"/>
      <c r="PIU102" s="1567"/>
      <c r="PIV102" s="1567"/>
      <c r="PIW102" s="1567"/>
      <c r="PIX102" s="1567"/>
      <c r="PIY102" s="1567"/>
      <c r="PIZ102" s="1567"/>
      <c r="PJA102" s="1567"/>
      <c r="PJB102" s="1567"/>
      <c r="PJC102" s="1567"/>
      <c r="PJD102" s="1567"/>
      <c r="PJE102" s="1567"/>
      <c r="PJF102" s="1567"/>
      <c r="PJG102" s="1567"/>
      <c r="PJH102" s="1567"/>
      <c r="PJI102" s="1567"/>
      <c r="PJJ102" s="1567"/>
      <c r="PJK102" s="1567"/>
      <c r="PJL102" s="1567"/>
      <c r="PJM102" s="1567"/>
      <c r="PJN102" s="1567"/>
      <c r="PJO102" s="1567"/>
      <c r="PJP102" s="1567"/>
      <c r="PJQ102" s="1567"/>
      <c r="PJR102" s="1567"/>
      <c r="PJS102" s="1567"/>
      <c r="PJT102" s="1567"/>
      <c r="PJU102" s="1567"/>
      <c r="PJV102" s="1567"/>
      <c r="PJW102" s="1567"/>
      <c r="PJX102" s="1567"/>
      <c r="PJY102" s="1567"/>
      <c r="PJZ102" s="1567"/>
      <c r="PKA102" s="1567"/>
      <c r="PKB102" s="1567"/>
      <c r="PKC102" s="1567"/>
      <c r="PKD102" s="1567"/>
      <c r="PKE102" s="1567"/>
      <c r="PKF102" s="1567"/>
      <c r="PKG102" s="1567"/>
      <c r="PKH102" s="1567"/>
      <c r="PKI102" s="1567"/>
      <c r="PKJ102" s="1567"/>
      <c r="PKK102" s="1567"/>
      <c r="PKL102" s="1567"/>
      <c r="PKM102" s="1567"/>
      <c r="PKN102" s="1567"/>
      <c r="PKO102" s="1567"/>
      <c r="PKP102" s="1567"/>
      <c r="PKQ102" s="1567"/>
      <c r="PKR102" s="1567"/>
      <c r="PKS102" s="1567"/>
      <c r="PKT102" s="1567"/>
      <c r="PKU102" s="1567"/>
      <c r="PKV102" s="1567"/>
      <c r="PKW102" s="1567"/>
      <c r="PKX102" s="1567"/>
      <c r="PKY102" s="1567"/>
      <c r="PKZ102" s="1567"/>
      <c r="PLA102" s="1567"/>
      <c r="PLB102" s="1567"/>
      <c r="PLC102" s="1567"/>
      <c r="PLD102" s="1567"/>
      <c r="PLE102" s="1567"/>
      <c r="PLF102" s="1567"/>
      <c r="PLG102" s="1567"/>
      <c r="PLH102" s="1567"/>
      <c r="PLI102" s="1567"/>
      <c r="PLJ102" s="1567"/>
      <c r="PLK102" s="1567"/>
      <c r="PLL102" s="1567"/>
      <c r="PLM102" s="1567"/>
      <c r="PLN102" s="1567"/>
      <c r="PLO102" s="1567"/>
      <c r="PLP102" s="1567"/>
      <c r="PLQ102" s="1567"/>
      <c r="PLR102" s="1567"/>
      <c r="PLS102" s="1567"/>
      <c r="PLT102" s="1567"/>
      <c r="PLU102" s="1567"/>
      <c r="PLV102" s="1567"/>
      <c r="PLW102" s="1567"/>
      <c r="PLX102" s="1567"/>
      <c r="PLY102" s="1567"/>
      <c r="PLZ102" s="1567"/>
      <c r="PMA102" s="1567"/>
      <c r="PMB102" s="1567"/>
      <c r="PMC102" s="1567"/>
      <c r="PMD102" s="1567"/>
      <c r="PME102" s="1567"/>
      <c r="PMF102" s="1567"/>
      <c r="PMG102" s="1567"/>
      <c r="PMH102" s="1567"/>
      <c r="PMI102" s="1567"/>
      <c r="PMJ102" s="1567"/>
      <c r="PMK102" s="1567"/>
      <c r="PML102" s="1567"/>
      <c r="PMM102" s="1567"/>
      <c r="PMN102" s="1567"/>
      <c r="PMO102" s="1567"/>
      <c r="PMP102" s="1567"/>
      <c r="PMQ102" s="1567"/>
      <c r="PMR102" s="1567"/>
      <c r="PMS102" s="1567"/>
      <c r="PMT102" s="1567"/>
      <c r="PMU102" s="1567"/>
      <c r="PMV102" s="1567"/>
      <c r="PMW102" s="1567"/>
      <c r="PMX102" s="1567"/>
      <c r="PMY102" s="1567"/>
      <c r="PMZ102" s="1567"/>
      <c r="PNA102" s="1567"/>
      <c r="PNB102" s="1567"/>
      <c r="PNC102" s="1567"/>
      <c r="PND102" s="1567"/>
      <c r="PNE102" s="1567"/>
      <c r="PNF102" s="1567"/>
      <c r="PNG102" s="1567"/>
      <c r="PNH102" s="1567"/>
      <c r="PNI102" s="1567"/>
      <c r="PNJ102" s="1567"/>
      <c r="PNK102" s="1567"/>
      <c r="PNL102" s="1567"/>
      <c r="PNM102" s="1567"/>
      <c r="PNN102" s="1567"/>
      <c r="PNO102" s="1567"/>
      <c r="PNP102" s="1567"/>
      <c r="PNQ102" s="1567"/>
      <c r="PNR102" s="1567"/>
      <c r="PNS102" s="1567"/>
      <c r="PNT102" s="1567"/>
      <c r="PNU102" s="1567"/>
      <c r="PNV102" s="1567"/>
      <c r="PNW102" s="1567"/>
      <c r="PNX102" s="1567"/>
      <c r="PNY102" s="1567"/>
      <c r="PNZ102" s="1567"/>
      <c r="POA102" s="1567"/>
      <c r="POB102" s="1567"/>
      <c r="POC102" s="1567"/>
      <c r="POD102" s="1567"/>
      <c r="POE102" s="1567"/>
      <c r="POF102" s="1567"/>
      <c r="POG102" s="1567"/>
      <c r="POH102" s="1567"/>
      <c r="POI102" s="1567"/>
      <c r="POJ102" s="1567"/>
      <c r="POK102" s="1567"/>
      <c r="POL102" s="1567"/>
      <c r="POM102" s="1567"/>
      <c r="PON102" s="1567"/>
      <c r="POO102" s="1567"/>
      <c r="POP102" s="1567"/>
      <c r="POQ102" s="1567"/>
      <c r="POR102" s="1567"/>
      <c r="POS102" s="1567"/>
      <c r="POT102" s="1567"/>
      <c r="POU102" s="1567"/>
      <c r="POV102" s="1567"/>
      <c r="POW102" s="1567"/>
      <c r="POX102" s="1567"/>
      <c r="POY102" s="1567"/>
      <c r="POZ102" s="1567"/>
      <c r="PPA102" s="1567"/>
      <c r="PPB102" s="1567"/>
      <c r="PPC102" s="1567"/>
      <c r="PPD102" s="1567"/>
      <c r="PPE102" s="1567"/>
      <c r="PPF102" s="1567"/>
      <c r="PPG102" s="1567"/>
      <c r="PPH102" s="1567"/>
      <c r="PPI102" s="1567"/>
      <c r="PPJ102" s="1567"/>
      <c r="PPK102" s="1567"/>
      <c r="PPL102" s="1567"/>
      <c r="PPM102" s="1567"/>
      <c r="PPN102" s="1567"/>
      <c r="PPO102" s="1567"/>
      <c r="PPP102" s="1567"/>
      <c r="PPQ102" s="1567"/>
      <c r="PPR102" s="1567"/>
      <c r="PPS102" s="1567"/>
      <c r="PPT102" s="1567"/>
      <c r="PPU102" s="1567"/>
      <c r="PPV102" s="1567"/>
      <c r="PPW102" s="1567"/>
      <c r="PPX102" s="1567"/>
      <c r="PPY102" s="1567"/>
      <c r="PPZ102" s="1567"/>
      <c r="PQA102" s="1567"/>
      <c r="PQB102" s="1567"/>
      <c r="PQC102" s="1567"/>
      <c r="PQD102" s="1567"/>
      <c r="PQE102" s="1567"/>
      <c r="PQF102" s="1567"/>
      <c r="PQG102" s="1567"/>
      <c r="PQH102" s="1567"/>
      <c r="PQI102" s="1567"/>
      <c r="PQJ102" s="1567"/>
      <c r="PQK102" s="1567"/>
      <c r="PQL102" s="1567"/>
      <c r="PQM102" s="1567"/>
      <c r="PQN102" s="1567"/>
      <c r="PQO102" s="1567"/>
      <c r="PQP102" s="1567"/>
      <c r="PQQ102" s="1567"/>
      <c r="PQR102" s="1567"/>
      <c r="PQS102" s="1567"/>
      <c r="PQT102" s="1567"/>
      <c r="PQU102" s="1567"/>
      <c r="PQV102" s="1567"/>
      <c r="PQW102" s="1567"/>
      <c r="PQX102" s="1567"/>
      <c r="PQY102" s="1567"/>
      <c r="PQZ102" s="1567"/>
      <c r="PRA102" s="1567"/>
      <c r="PRB102" s="1567"/>
      <c r="PRC102" s="1567"/>
      <c r="PRD102" s="1567"/>
      <c r="PRE102" s="1567"/>
      <c r="PRF102" s="1567"/>
      <c r="PRG102" s="1567"/>
      <c r="PRH102" s="1567"/>
      <c r="PRI102" s="1567"/>
      <c r="PRJ102" s="1567"/>
      <c r="PRK102" s="1567"/>
      <c r="PRL102" s="1567"/>
      <c r="PRM102" s="1567"/>
      <c r="PRN102" s="1567"/>
      <c r="PRO102" s="1567"/>
      <c r="PRP102" s="1567"/>
      <c r="PRQ102" s="1567"/>
      <c r="PRR102" s="1567"/>
      <c r="PRS102" s="1567"/>
      <c r="PRT102" s="1567"/>
      <c r="PRU102" s="1567"/>
      <c r="PRV102" s="1567"/>
      <c r="PRW102" s="1567"/>
      <c r="PRX102" s="1567"/>
      <c r="PRY102" s="1567"/>
      <c r="PRZ102" s="1567"/>
      <c r="PSA102" s="1567"/>
      <c r="PSB102" s="1567"/>
      <c r="PSC102" s="1567"/>
      <c r="PSD102" s="1567"/>
      <c r="PSE102" s="1567"/>
      <c r="PSF102" s="1567"/>
      <c r="PSG102" s="1567"/>
      <c r="PSH102" s="1567"/>
      <c r="PSI102" s="1567"/>
      <c r="PSJ102" s="1567"/>
      <c r="PSK102" s="1567"/>
      <c r="PSL102" s="1567"/>
      <c r="PSM102" s="1567"/>
      <c r="PSN102" s="1567"/>
      <c r="PSO102" s="1567"/>
      <c r="PSP102" s="1567"/>
      <c r="PSQ102" s="1567"/>
      <c r="PSR102" s="1567"/>
      <c r="PSS102" s="1567"/>
      <c r="PST102" s="1567"/>
      <c r="PSU102" s="1567"/>
      <c r="PSV102" s="1567"/>
      <c r="PSW102" s="1567"/>
      <c r="PSX102" s="1567"/>
      <c r="PSY102" s="1567"/>
      <c r="PSZ102" s="1567"/>
      <c r="PTA102" s="1567"/>
      <c r="PTB102" s="1567"/>
      <c r="PTC102" s="1567"/>
      <c r="PTD102" s="1567"/>
      <c r="PTE102" s="1567"/>
      <c r="PTF102" s="1567"/>
      <c r="PTG102" s="1567"/>
      <c r="PTH102" s="1567"/>
      <c r="PTI102" s="1567"/>
      <c r="PTJ102" s="1567"/>
      <c r="PTK102" s="1567"/>
      <c r="PTL102" s="1567"/>
      <c r="PTM102" s="1567"/>
      <c r="PTN102" s="1567"/>
      <c r="PTO102" s="1567"/>
      <c r="PTP102" s="1567"/>
      <c r="PTQ102" s="1567"/>
      <c r="PTR102" s="1567"/>
      <c r="PTS102" s="1567"/>
      <c r="PTT102" s="1567"/>
      <c r="PTU102" s="1567"/>
      <c r="PTV102" s="1567"/>
      <c r="PTW102" s="1567"/>
      <c r="PTX102" s="1567"/>
      <c r="PTY102" s="1567"/>
      <c r="PTZ102" s="1567"/>
      <c r="PUA102" s="1567"/>
      <c r="PUB102" s="1567"/>
      <c r="PUC102" s="1567"/>
      <c r="PUD102" s="1567"/>
      <c r="PUE102" s="1567"/>
      <c r="PUF102" s="1567"/>
      <c r="PUG102" s="1567"/>
      <c r="PUH102" s="1567"/>
      <c r="PUI102" s="1567"/>
      <c r="PUJ102" s="1567"/>
      <c r="PUK102" s="1567"/>
      <c r="PUL102" s="1567"/>
      <c r="PUM102" s="1567"/>
      <c r="PUN102" s="1567"/>
      <c r="PUO102" s="1567"/>
      <c r="PUP102" s="1567"/>
      <c r="PUQ102" s="1567"/>
      <c r="PUR102" s="1567"/>
      <c r="PUS102" s="1567"/>
      <c r="PUT102" s="1567"/>
      <c r="PUU102" s="1567"/>
      <c r="PUV102" s="1567"/>
      <c r="PUW102" s="1567"/>
      <c r="PUX102" s="1567"/>
      <c r="PUY102" s="1567"/>
      <c r="PUZ102" s="1567"/>
      <c r="PVA102" s="1567"/>
      <c r="PVB102" s="1567"/>
      <c r="PVC102" s="1567"/>
      <c r="PVD102" s="1567"/>
      <c r="PVE102" s="1567"/>
      <c r="PVF102" s="1567"/>
      <c r="PVG102" s="1567"/>
      <c r="PVH102" s="1567"/>
      <c r="PVI102" s="1567"/>
      <c r="PVJ102" s="1567"/>
      <c r="PVK102" s="1567"/>
      <c r="PVL102" s="1567"/>
      <c r="PVM102" s="1567"/>
      <c r="PVN102" s="1567"/>
      <c r="PVO102" s="1567"/>
      <c r="PVP102" s="1567"/>
      <c r="PVQ102" s="1567"/>
      <c r="PVR102" s="1567"/>
      <c r="PVS102" s="1567"/>
      <c r="PVT102" s="1567"/>
      <c r="PVU102" s="1567"/>
      <c r="PVV102" s="1567"/>
      <c r="PVW102" s="1567"/>
      <c r="PVX102" s="1567"/>
      <c r="PVY102" s="1567"/>
      <c r="PVZ102" s="1567"/>
      <c r="PWA102" s="1567"/>
      <c r="PWB102" s="1567"/>
      <c r="PWC102" s="1567"/>
      <c r="PWD102" s="1567"/>
      <c r="PWE102" s="1567"/>
      <c r="PWF102" s="1567"/>
      <c r="PWG102" s="1567"/>
      <c r="PWH102" s="1567"/>
      <c r="PWI102" s="1567"/>
      <c r="PWJ102" s="1567"/>
      <c r="PWK102" s="1567"/>
      <c r="PWL102" s="1567"/>
      <c r="PWM102" s="1567"/>
      <c r="PWN102" s="1567"/>
      <c r="PWO102" s="1567"/>
      <c r="PWP102" s="1567"/>
      <c r="PWQ102" s="1567"/>
      <c r="PWR102" s="1567"/>
      <c r="PWS102" s="1567"/>
      <c r="PWT102" s="1567"/>
      <c r="PWU102" s="1567"/>
      <c r="PWV102" s="1567"/>
      <c r="PWW102" s="1567"/>
      <c r="PWX102" s="1567"/>
      <c r="PWY102" s="1567"/>
      <c r="PWZ102" s="1567"/>
      <c r="PXA102" s="1567"/>
      <c r="PXB102" s="1567"/>
      <c r="PXC102" s="1567"/>
      <c r="PXD102" s="1567"/>
      <c r="PXE102" s="1567"/>
      <c r="PXF102" s="1567"/>
      <c r="PXG102" s="1567"/>
      <c r="PXH102" s="1567"/>
      <c r="PXI102" s="1567"/>
      <c r="PXJ102" s="1567"/>
      <c r="PXK102" s="1567"/>
      <c r="PXL102" s="1567"/>
      <c r="PXM102" s="1567"/>
      <c r="PXN102" s="1567"/>
      <c r="PXO102" s="1567"/>
      <c r="PXP102" s="1567"/>
      <c r="PXQ102" s="1567"/>
      <c r="PXR102" s="1567"/>
      <c r="PXS102" s="1567"/>
      <c r="PXT102" s="1567"/>
      <c r="PXU102" s="1567"/>
      <c r="PXV102" s="1567"/>
      <c r="PXW102" s="1567"/>
      <c r="PXX102" s="1567"/>
      <c r="PXY102" s="1567"/>
      <c r="PXZ102" s="1567"/>
      <c r="PYA102" s="1567"/>
      <c r="PYB102" s="1567"/>
      <c r="PYC102" s="1567"/>
      <c r="PYD102" s="1567"/>
      <c r="PYE102" s="1567"/>
      <c r="PYF102" s="1567"/>
      <c r="PYG102" s="1567"/>
      <c r="PYH102" s="1567"/>
      <c r="PYI102" s="1567"/>
      <c r="PYJ102" s="1567"/>
      <c r="PYK102" s="1567"/>
      <c r="PYL102" s="1567"/>
      <c r="PYM102" s="1567"/>
      <c r="PYN102" s="1567"/>
      <c r="PYO102" s="1567"/>
      <c r="PYP102" s="1567"/>
      <c r="PYQ102" s="1567"/>
      <c r="PYR102" s="1567"/>
      <c r="PYS102" s="1567"/>
      <c r="PYT102" s="1567"/>
      <c r="PYU102" s="1567"/>
      <c r="PYV102" s="1567"/>
      <c r="PYW102" s="1567"/>
      <c r="PYX102" s="1567"/>
      <c r="PYY102" s="1567"/>
      <c r="PYZ102" s="1567"/>
      <c r="PZA102" s="1567"/>
      <c r="PZB102" s="1567"/>
      <c r="PZC102" s="1567"/>
      <c r="PZD102" s="1567"/>
      <c r="PZE102" s="1567"/>
      <c r="PZF102" s="1567"/>
      <c r="PZG102" s="1567"/>
      <c r="PZH102" s="1567"/>
      <c r="PZI102" s="1567"/>
      <c r="PZJ102" s="1567"/>
      <c r="PZK102" s="1567"/>
      <c r="PZL102" s="1567"/>
      <c r="PZM102" s="1567"/>
      <c r="PZN102" s="1567"/>
      <c r="PZO102" s="1567"/>
      <c r="PZP102" s="1567"/>
      <c r="PZQ102" s="1567"/>
      <c r="PZR102" s="1567"/>
      <c r="PZS102" s="1567"/>
      <c r="PZT102" s="1567"/>
      <c r="PZU102" s="1567"/>
      <c r="PZV102" s="1567"/>
      <c r="PZW102" s="1567"/>
      <c r="PZX102" s="1567"/>
      <c r="PZY102" s="1567"/>
      <c r="PZZ102" s="1567"/>
      <c r="QAA102" s="1567"/>
      <c r="QAB102" s="1567"/>
      <c r="QAC102" s="1567"/>
      <c r="QAD102" s="1567"/>
      <c r="QAE102" s="1567"/>
      <c r="QAF102" s="1567"/>
      <c r="QAG102" s="1567"/>
      <c r="QAH102" s="1567"/>
      <c r="QAI102" s="1567"/>
      <c r="QAJ102" s="1567"/>
      <c r="QAK102" s="1567"/>
      <c r="QAL102" s="1567"/>
      <c r="QAM102" s="1567"/>
      <c r="QAN102" s="1567"/>
      <c r="QAO102" s="1567"/>
      <c r="QAP102" s="1567"/>
      <c r="QAQ102" s="1567"/>
      <c r="QAR102" s="1567"/>
      <c r="QAS102" s="1567"/>
      <c r="QAT102" s="1567"/>
      <c r="QAU102" s="1567"/>
      <c r="QAV102" s="1567"/>
      <c r="QAW102" s="1567"/>
      <c r="QAX102" s="1567"/>
      <c r="QAY102" s="1567"/>
      <c r="QAZ102" s="1567"/>
      <c r="QBA102" s="1567"/>
      <c r="QBB102" s="1567"/>
      <c r="QBC102" s="1567"/>
      <c r="QBD102" s="1567"/>
      <c r="QBE102" s="1567"/>
      <c r="QBF102" s="1567"/>
      <c r="QBG102" s="1567"/>
      <c r="QBH102" s="1567"/>
      <c r="QBI102" s="1567"/>
      <c r="QBJ102" s="1567"/>
      <c r="QBK102" s="1567"/>
      <c r="QBL102" s="1567"/>
      <c r="QBM102" s="1567"/>
      <c r="QBN102" s="1567"/>
      <c r="QBO102" s="1567"/>
      <c r="QBP102" s="1567"/>
      <c r="QBQ102" s="1567"/>
      <c r="QBR102" s="1567"/>
      <c r="QBS102" s="1567"/>
      <c r="QBT102" s="1567"/>
      <c r="QBU102" s="1567"/>
      <c r="QBV102" s="1567"/>
      <c r="QBW102" s="1567"/>
      <c r="QBX102" s="1567"/>
      <c r="QBY102" s="1567"/>
      <c r="QBZ102" s="1567"/>
      <c r="QCA102" s="1567"/>
      <c r="QCB102" s="1567"/>
      <c r="QCC102" s="1567"/>
      <c r="QCD102" s="1567"/>
      <c r="QCE102" s="1567"/>
      <c r="QCF102" s="1567"/>
      <c r="QCG102" s="1567"/>
      <c r="QCH102" s="1567"/>
      <c r="QCI102" s="1567"/>
      <c r="QCJ102" s="1567"/>
      <c r="QCK102" s="1567"/>
      <c r="QCL102" s="1567"/>
      <c r="QCM102" s="1567"/>
      <c r="QCN102" s="1567"/>
      <c r="QCO102" s="1567"/>
      <c r="QCP102" s="1567"/>
      <c r="QCQ102" s="1567"/>
      <c r="QCR102" s="1567"/>
      <c r="QCS102" s="1567"/>
      <c r="QCT102" s="1567"/>
      <c r="QCU102" s="1567"/>
      <c r="QCV102" s="1567"/>
      <c r="QCW102" s="1567"/>
      <c r="QCX102" s="1567"/>
      <c r="QCY102" s="1567"/>
      <c r="QCZ102" s="1567"/>
      <c r="QDA102" s="1567"/>
      <c r="QDB102" s="1567"/>
      <c r="QDC102" s="1567"/>
      <c r="QDD102" s="1567"/>
      <c r="QDE102" s="1567"/>
      <c r="QDF102" s="1567"/>
      <c r="QDG102" s="1567"/>
      <c r="QDH102" s="1567"/>
      <c r="QDI102" s="1567"/>
      <c r="QDJ102" s="1567"/>
      <c r="QDK102" s="1567"/>
      <c r="QDL102" s="1567"/>
      <c r="QDM102" s="1567"/>
      <c r="QDN102" s="1567"/>
      <c r="QDO102" s="1567"/>
      <c r="QDP102" s="1567"/>
      <c r="QDQ102" s="1567"/>
      <c r="QDR102" s="1567"/>
      <c r="QDS102" s="1567"/>
      <c r="QDT102" s="1567"/>
      <c r="QDU102" s="1567"/>
      <c r="QDV102" s="1567"/>
      <c r="QDW102" s="1567"/>
      <c r="QDX102" s="1567"/>
      <c r="QDY102" s="1567"/>
      <c r="QDZ102" s="1567"/>
      <c r="QEA102" s="1567"/>
      <c r="QEB102" s="1567"/>
      <c r="QEC102" s="1567"/>
      <c r="QED102" s="1567"/>
      <c r="QEE102" s="1567"/>
      <c r="QEF102" s="1567"/>
      <c r="QEG102" s="1567"/>
      <c r="QEH102" s="1567"/>
      <c r="QEI102" s="1567"/>
      <c r="QEJ102" s="1567"/>
      <c r="QEK102" s="1567"/>
      <c r="QEL102" s="1567"/>
      <c r="QEM102" s="1567"/>
      <c r="QEN102" s="1567"/>
      <c r="QEO102" s="1567"/>
      <c r="QEP102" s="1567"/>
      <c r="QEQ102" s="1567"/>
      <c r="QER102" s="1567"/>
      <c r="QES102" s="1567"/>
      <c r="QET102" s="1567"/>
      <c r="QEU102" s="1567"/>
      <c r="QEV102" s="1567"/>
      <c r="QEW102" s="1567"/>
      <c r="QEX102" s="1567"/>
      <c r="QEY102" s="1567"/>
      <c r="QEZ102" s="1567"/>
      <c r="QFA102" s="1567"/>
      <c r="QFB102" s="1567"/>
      <c r="QFC102" s="1567"/>
      <c r="QFD102" s="1567"/>
      <c r="QFE102" s="1567"/>
      <c r="QFF102" s="1567"/>
      <c r="QFG102" s="1567"/>
      <c r="QFH102" s="1567"/>
      <c r="QFI102" s="1567"/>
      <c r="QFJ102" s="1567"/>
      <c r="QFK102" s="1567"/>
      <c r="QFL102" s="1567"/>
      <c r="QFM102" s="1567"/>
      <c r="QFN102" s="1567"/>
      <c r="QFO102" s="1567"/>
      <c r="QFP102" s="1567"/>
      <c r="QFQ102" s="1567"/>
      <c r="QFR102" s="1567"/>
      <c r="QFS102" s="1567"/>
      <c r="QFT102" s="1567"/>
      <c r="QFU102" s="1567"/>
      <c r="QFV102" s="1567"/>
      <c r="QFW102" s="1567"/>
      <c r="QFX102" s="1567"/>
      <c r="QFY102" s="1567"/>
      <c r="QFZ102" s="1567"/>
      <c r="QGA102" s="1567"/>
      <c r="QGB102" s="1567"/>
      <c r="QGC102" s="1567"/>
      <c r="QGD102" s="1567"/>
      <c r="QGE102" s="1567"/>
      <c r="QGF102" s="1567"/>
      <c r="QGG102" s="1567"/>
      <c r="QGH102" s="1567"/>
      <c r="QGI102" s="1567"/>
      <c r="QGJ102" s="1567"/>
      <c r="QGK102" s="1567"/>
      <c r="QGL102" s="1567"/>
      <c r="QGM102" s="1567"/>
      <c r="QGN102" s="1567"/>
      <c r="QGO102" s="1567"/>
      <c r="QGP102" s="1567"/>
      <c r="QGQ102" s="1567"/>
      <c r="QGR102" s="1567"/>
      <c r="QGS102" s="1567"/>
      <c r="QGT102" s="1567"/>
      <c r="QGU102" s="1567"/>
      <c r="QGV102" s="1567"/>
      <c r="QGW102" s="1567"/>
      <c r="QGX102" s="1567"/>
      <c r="QGY102" s="1567"/>
      <c r="QGZ102" s="1567"/>
      <c r="QHA102" s="1567"/>
      <c r="QHB102" s="1567"/>
      <c r="QHC102" s="1567"/>
      <c r="QHD102" s="1567"/>
      <c r="QHE102" s="1567"/>
      <c r="QHF102" s="1567"/>
      <c r="QHG102" s="1567"/>
      <c r="QHH102" s="1567"/>
      <c r="QHI102" s="1567"/>
      <c r="QHJ102" s="1567"/>
      <c r="QHK102" s="1567"/>
      <c r="QHL102" s="1567"/>
      <c r="QHM102" s="1567"/>
      <c r="QHN102" s="1567"/>
      <c r="QHO102" s="1567"/>
      <c r="QHP102" s="1567"/>
      <c r="QHQ102" s="1567"/>
      <c r="QHR102" s="1567"/>
      <c r="QHS102" s="1567"/>
      <c r="QHT102" s="1567"/>
      <c r="QHU102" s="1567"/>
      <c r="QHV102" s="1567"/>
      <c r="QHW102" s="1567"/>
      <c r="QHX102" s="1567"/>
      <c r="QHY102" s="1567"/>
      <c r="QHZ102" s="1567"/>
      <c r="QIA102" s="1567"/>
      <c r="QIB102" s="1567"/>
      <c r="QIC102" s="1567"/>
      <c r="QID102" s="1567"/>
      <c r="QIE102" s="1567"/>
      <c r="QIF102" s="1567"/>
      <c r="QIG102" s="1567"/>
      <c r="QIH102" s="1567"/>
      <c r="QII102" s="1567"/>
      <c r="QIJ102" s="1567"/>
      <c r="QIK102" s="1567"/>
      <c r="QIL102" s="1567"/>
      <c r="QIM102" s="1567"/>
      <c r="QIN102" s="1567"/>
      <c r="QIO102" s="1567"/>
      <c r="QIP102" s="1567"/>
      <c r="QIQ102" s="1567"/>
      <c r="QIR102" s="1567"/>
      <c r="QIS102" s="1567"/>
      <c r="QIT102" s="1567"/>
      <c r="QIU102" s="1567"/>
      <c r="QIV102" s="1567"/>
      <c r="QIW102" s="1567"/>
      <c r="QIX102" s="1567"/>
      <c r="QIY102" s="1567"/>
      <c r="QIZ102" s="1567"/>
      <c r="QJA102" s="1567"/>
      <c r="QJB102" s="1567"/>
      <c r="QJC102" s="1567"/>
      <c r="QJD102" s="1567"/>
      <c r="QJE102" s="1567"/>
      <c r="QJF102" s="1567"/>
      <c r="QJG102" s="1567"/>
      <c r="QJH102" s="1567"/>
      <c r="QJI102" s="1567"/>
      <c r="QJJ102" s="1567"/>
      <c r="QJK102" s="1567"/>
      <c r="QJL102" s="1567"/>
      <c r="QJM102" s="1567"/>
      <c r="QJN102" s="1567"/>
      <c r="QJO102" s="1567"/>
      <c r="QJP102" s="1567"/>
      <c r="QJQ102" s="1567"/>
      <c r="QJR102" s="1567"/>
      <c r="QJS102" s="1567"/>
      <c r="QJT102" s="1567"/>
      <c r="QJU102" s="1567"/>
      <c r="QJV102" s="1567"/>
      <c r="QJW102" s="1567"/>
      <c r="QJX102" s="1567"/>
      <c r="QJY102" s="1567"/>
      <c r="QJZ102" s="1567"/>
      <c r="QKA102" s="1567"/>
      <c r="QKB102" s="1567"/>
      <c r="QKC102" s="1567"/>
      <c r="QKD102" s="1567"/>
      <c r="QKE102" s="1567"/>
      <c r="QKF102" s="1567"/>
      <c r="QKG102" s="1567"/>
      <c r="QKH102" s="1567"/>
      <c r="QKI102" s="1567"/>
      <c r="QKJ102" s="1567"/>
      <c r="QKK102" s="1567"/>
      <c r="QKL102" s="1567"/>
      <c r="QKM102" s="1567"/>
      <c r="QKN102" s="1567"/>
      <c r="QKO102" s="1567"/>
      <c r="QKP102" s="1567"/>
      <c r="QKQ102" s="1567"/>
      <c r="QKR102" s="1567"/>
      <c r="QKS102" s="1567"/>
      <c r="QKT102" s="1567"/>
      <c r="QKU102" s="1567"/>
      <c r="QKV102" s="1567"/>
      <c r="QKW102" s="1567"/>
      <c r="QKX102" s="1567"/>
      <c r="QKY102" s="1567"/>
      <c r="QKZ102" s="1567"/>
      <c r="QLA102" s="1567"/>
      <c r="QLB102" s="1567"/>
      <c r="QLC102" s="1567"/>
      <c r="QLD102" s="1567"/>
      <c r="QLE102" s="1567"/>
      <c r="QLF102" s="1567"/>
      <c r="QLG102" s="1567"/>
      <c r="QLH102" s="1567"/>
      <c r="QLI102" s="1567"/>
      <c r="QLJ102" s="1567"/>
      <c r="QLK102" s="1567"/>
      <c r="QLL102" s="1567"/>
      <c r="QLM102" s="1567"/>
      <c r="QLN102" s="1567"/>
      <c r="QLO102" s="1567"/>
      <c r="QLP102" s="1567"/>
      <c r="QLQ102" s="1567"/>
      <c r="QLR102" s="1567"/>
      <c r="QLS102" s="1567"/>
      <c r="QLT102" s="1567"/>
      <c r="QLU102" s="1567"/>
      <c r="QLV102" s="1567"/>
      <c r="QLW102" s="1567"/>
      <c r="QLX102" s="1567"/>
      <c r="QLY102" s="1567"/>
      <c r="QLZ102" s="1567"/>
      <c r="QMA102" s="1567"/>
      <c r="QMB102" s="1567"/>
      <c r="QMC102" s="1567"/>
      <c r="QMD102" s="1567"/>
      <c r="QME102" s="1567"/>
      <c r="QMF102" s="1567"/>
      <c r="QMG102" s="1567"/>
      <c r="QMH102" s="1567"/>
      <c r="QMI102" s="1567"/>
      <c r="QMJ102" s="1567"/>
      <c r="QMK102" s="1567"/>
      <c r="QML102" s="1567"/>
      <c r="QMM102" s="1567"/>
      <c r="QMN102" s="1567"/>
      <c r="QMO102" s="1567"/>
      <c r="QMP102" s="1567"/>
      <c r="QMQ102" s="1567"/>
      <c r="QMR102" s="1567"/>
      <c r="QMS102" s="1567"/>
      <c r="QMT102" s="1567"/>
      <c r="QMU102" s="1567"/>
      <c r="QMV102" s="1567"/>
      <c r="QMW102" s="1567"/>
      <c r="QMX102" s="1567"/>
      <c r="QMY102" s="1567"/>
      <c r="QMZ102" s="1567"/>
      <c r="QNA102" s="1567"/>
      <c r="QNB102" s="1567"/>
      <c r="QNC102" s="1567"/>
      <c r="QND102" s="1567"/>
      <c r="QNE102" s="1567"/>
      <c r="QNF102" s="1567"/>
      <c r="QNG102" s="1567"/>
      <c r="QNH102" s="1567"/>
      <c r="QNI102" s="1567"/>
      <c r="QNJ102" s="1567"/>
      <c r="QNK102" s="1567"/>
      <c r="QNL102" s="1567"/>
      <c r="QNM102" s="1567"/>
      <c r="QNN102" s="1567"/>
      <c r="QNO102" s="1567"/>
      <c r="QNP102" s="1567"/>
      <c r="QNQ102" s="1567"/>
      <c r="QNR102" s="1567"/>
      <c r="QNS102" s="1567"/>
      <c r="QNT102" s="1567"/>
      <c r="QNU102" s="1567"/>
      <c r="QNV102" s="1567"/>
      <c r="QNW102" s="1567"/>
      <c r="QNX102" s="1567"/>
      <c r="QNY102" s="1567"/>
      <c r="QNZ102" s="1567"/>
      <c r="QOA102" s="1567"/>
      <c r="QOB102" s="1567"/>
      <c r="QOC102" s="1567"/>
      <c r="QOD102" s="1567"/>
      <c r="QOE102" s="1567"/>
      <c r="QOF102" s="1567"/>
      <c r="QOG102" s="1567"/>
      <c r="QOH102" s="1567"/>
      <c r="QOI102" s="1567"/>
      <c r="QOJ102" s="1567"/>
      <c r="QOK102" s="1567"/>
      <c r="QOL102" s="1567"/>
      <c r="QOM102" s="1567"/>
      <c r="QON102" s="1567"/>
      <c r="QOO102" s="1567"/>
      <c r="QOP102" s="1567"/>
      <c r="QOQ102" s="1567"/>
      <c r="QOR102" s="1567"/>
      <c r="QOS102" s="1567"/>
      <c r="QOT102" s="1567"/>
      <c r="QOU102" s="1567"/>
      <c r="QOV102" s="1567"/>
      <c r="QOW102" s="1567"/>
      <c r="QOX102" s="1567"/>
      <c r="QOY102" s="1567"/>
      <c r="QOZ102" s="1567"/>
      <c r="QPA102" s="1567"/>
      <c r="QPB102" s="1567"/>
      <c r="QPC102" s="1567"/>
      <c r="QPD102" s="1567"/>
      <c r="QPE102" s="1567"/>
      <c r="QPF102" s="1567"/>
      <c r="QPG102" s="1567"/>
      <c r="QPH102" s="1567"/>
      <c r="QPI102" s="1567"/>
      <c r="QPJ102" s="1567"/>
      <c r="QPK102" s="1567"/>
      <c r="QPL102" s="1567"/>
      <c r="QPM102" s="1567"/>
      <c r="QPN102" s="1567"/>
      <c r="QPO102" s="1567"/>
      <c r="QPP102" s="1567"/>
      <c r="QPQ102" s="1567"/>
      <c r="QPR102" s="1567"/>
      <c r="QPS102" s="1567"/>
      <c r="QPT102" s="1567"/>
      <c r="QPU102" s="1567"/>
      <c r="QPV102" s="1567"/>
      <c r="QPW102" s="1567"/>
      <c r="QPX102" s="1567"/>
      <c r="QPY102" s="1567"/>
      <c r="QPZ102" s="1567"/>
      <c r="QQA102" s="1567"/>
      <c r="QQB102" s="1567"/>
      <c r="QQC102" s="1567"/>
      <c r="QQD102" s="1567"/>
      <c r="QQE102" s="1567"/>
      <c r="QQF102" s="1567"/>
      <c r="QQG102" s="1567"/>
      <c r="QQH102" s="1567"/>
      <c r="QQI102" s="1567"/>
      <c r="QQJ102" s="1567"/>
      <c r="QQK102" s="1567"/>
      <c r="QQL102" s="1567"/>
      <c r="QQM102" s="1567"/>
      <c r="QQN102" s="1567"/>
      <c r="QQO102" s="1567"/>
      <c r="QQP102" s="1567"/>
      <c r="QQQ102" s="1567"/>
      <c r="QQR102" s="1567"/>
      <c r="QQS102" s="1567"/>
      <c r="QQT102" s="1567"/>
      <c r="QQU102" s="1567"/>
      <c r="QQV102" s="1567"/>
      <c r="QQW102" s="1567"/>
      <c r="QQX102" s="1567"/>
      <c r="QQY102" s="1567"/>
      <c r="QQZ102" s="1567"/>
      <c r="QRA102" s="1567"/>
      <c r="QRB102" s="1567"/>
      <c r="QRC102" s="1567"/>
      <c r="QRD102" s="1567"/>
      <c r="QRE102" s="1567"/>
      <c r="QRF102" s="1567"/>
      <c r="QRG102" s="1567"/>
      <c r="QRH102" s="1567"/>
      <c r="QRI102" s="1567"/>
      <c r="QRJ102" s="1567"/>
      <c r="QRK102" s="1567"/>
      <c r="QRL102" s="1567"/>
      <c r="QRM102" s="1567"/>
      <c r="QRN102" s="1567"/>
      <c r="QRO102" s="1567"/>
      <c r="QRP102" s="1567"/>
      <c r="QRQ102" s="1567"/>
      <c r="QRR102" s="1567"/>
      <c r="QRS102" s="1567"/>
      <c r="QRT102" s="1567"/>
      <c r="QRU102" s="1567"/>
      <c r="QRV102" s="1567"/>
      <c r="QRW102" s="1567"/>
      <c r="QRX102" s="1567"/>
      <c r="QRY102" s="1567"/>
      <c r="QRZ102" s="1567"/>
      <c r="QSA102" s="1567"/>
      <c r="QSB102" s="1567"/>
      <c r="QSC102" s="1567"/>
      <c r="QSD102" s="1567"/>
      <c r="QSE102" s="1567"/>
      <c r="QSF102" s="1567"/>
      <c r="QSG102" s="1567"/>
      <c r="QSH102" s="1567"/>
      <c r="QSI102" s="1567"/>
      <c r="QSJ102" s="1567"/>
      <c r="QSK102" s="1567"/>
      <c r="QSL102" s="1567"/>
      <c r="QSM102" s="1567"/>
      <c r="QSN102" s="1567"/>
      <c r="QSO102" s="1567"/>
      <c r="QSP102" s="1567"/>
      <c r="QSQ102" s="1567"/>
      <c r="QSR102" s="1567"/>
      <c r="QSS102" s="1567"/>
      <c r="QST102" s="1567"/>
      <c r="QSU102" s="1567"/>
      <c r="QSV102" s="1567"/>
      <c r="QSW102" s="1567"/>
      <c r="QSX102" s="1567"/>
      <c r="QSY102" s="1567"/>
      <c r="QSZ102" s="1567"/>
      <c r="QTA102" s="1567"/>
      <c r="QTB102" s="1567"/>
      <c r="QTC102" s="1567"/>
      <c r="QTD102" s="1567"/>
      <c r="QTE102" s="1567"/>
      <c r="QTF102" s="1567"/>
      <c r="QTG102" s="1567"/>
      <c r="QTH102" s="1567"/>
      <c r="QTI102" s="1567"/>
      <c r="QTJ102" s="1567"/>
      <c r="QTK102" s="1567"/>
      <c r="QTL102" s="1567"/>
      <c r="QTM102" s="1567"/>
      <c r="QTN102" s="1567"/>
      <c r="QTO102" s="1567"/>
      <c r="QTP102" s="1567"/>
      <c r="QTQ102" s="1567"/>
      <c r="QTR102" s="1567"/>
      <c r="QTS102" s="1567"/>
      <c r="QTT102" s="1567"/>
      <c r="QTU102" s="1567"/>
      <c r="QTV102" s="1567"/>
      <c r="QTW102" s="1567"/>
      <c r="QTX102" s="1567"/>
      <c r="QTY102" s="1567"/>
      <c r="QTZ102" s="1567"/>
      <c r="QUA102" s="1567"/>
      <c r="QUB102" s="1567"/>
      <c r="QUC102" s="1567"/>
      <c r="QUD102" s="1567"/>
      <c r="QUE102" s="1567"/>
      <c r="QUF102" s="1567"/>
      <c r="QUG102" s="1567"/>
      <c r="QUH102" s="1567"/>
      <c r="QUI102" s="1567"/>
      <c r="QUJ102" s="1567"/>
      <c r="QUK102" s="1567"/>
      <c r="QUL102" s="1567"/>
      <c r="QUM102" s="1567"/>
      <c r="QUN102" s="1567"/>
      <c r="QUO102" s="1567"/>
      <c r="QUP102" s="1567"/>
      <c r="QUQ102" s="1567"/>
      <c r="QUR102" s="1567"/>
      <c r="QUS102" s="1567"/>
      <c r="QUT102" s="1567"/>
      <c r="QUU102" s="1567"/>
      <c r="QUV102" s="1567"/>
      <c r="QUW102" s="1567"/>
      <c r="QUX102" s="1567"/>
      <c r="QUY102" s="1567"/>
      <c r="QUZ102" s="1567"/>
      <c r="QVA102" s="1567"/>
      <c r="QVB102" s="1567"/>
      <c r="QVC102" s="1567"/>
      <c r="QVD102" s="1567"/>
      <c r="QVE102" s="1567"/>
      <c r="QVF102" s="1567"/>
      <c r="QVG102" s="1567"/>
      <c r="QVH102" s="1567"/>
      <c r="QVI102" s="1567"/>
      <c r="QVJ102" s="1567"/>
      <c r="QVK102" s="1567"/>
      <c r="QVL102" s="1567"/>
      <c r="QVM102" s="1567"/>
      <c r="QVN102" s="1567"/>
      <c r="QVO102" s="1567"/>
      <c r="QVP102" s="1567"/>
      <c r="QVQ102" s="1567"/>
      <c r="QVR102" s="1567"/>
      <c r="QVS102" s="1567"/>
      <c r="QVT102" s="1567"/>
      <c r="QVU102" s="1567"/>
      <c r="QVV102" s="1567"/>
      <c r="QVW102" s="1567"/>
      <c r="QVX102" s="1567"/>
      <c r="QVY102" s="1567"/>
      <c r="QVZ102" s="1567"/>
      <c r="QWA102" s="1567"/>
      <c r="QWB102" s="1567"/>
      <c r="QWC102" s="1567"/>
      <c r="QWD102" s="1567"/>
      <c r="QWE102" s="1567"/>
      <c r="QWF102" s="1567"/>
      <c r="QWG102" s="1567"/>
      <c r="QWH102" s="1567"/>
      <c r="QWI102" s="1567"/>
      <c r="QWJ102" s="1567"/>
      <c r="QWK102" s="1567"/>
      <c r="QWL102" s="1567"/>
      <c r="QWM102" s="1567"/>
      <c r="QWN102" s="1567"/>
      <c r="QWO102" s="1567"/>
      <c r="QWP102" s="1567"/>
      <c r="QWQ102" s="1567"/>
      <c r="QWR102" s="1567"/>
      <c r="QWS102" s="1567"/>
      <c r="QWT102" s="1567"/>
      <c r="QWU102" s="1567"/>
      <c r="QWV102" s="1567"/>
      <c r="QWW102" s="1567"/>
      <c r="QWX102" s="1567"/>
      <c r="QWY102" s="1567"/>
      <c r="QWZ102" s="1567"/>
      <c r="QXA102" s="1567"/>
      <c r="QXB102" s="1567"/>
      <c r="QXC102" s="1567"/>
      <c r="QXD102" s="1567"/>
      <c r="QXE102" s="1567"/>
      <c r="QXF102" s="1567"/>
      <c r="QXG102" s="1567"/>
      <c r="QXH102" s="1567"/>
      <c r="QXI102" s="1567"/>
      <c r="QXJ102" s="1567"/>
      <c r="QXK102" s="1567"/>
      <c r="QXL102" s="1567"/>
      <c r="QXM102" s="1567"/>
      <c r="QXN102" s="1567"/>
      <c r="QXO102" s="1567"/>
      <c r="QXP102" s="1567"/>
      <c r="QXQ102" s="1567"/>
      <c r="QXR102" s="1567"/>
      <c r="QXS102" s="1567"/>
      <c r="QXT102" s="1567"/>
      <c r="QXU102" s="1567"/>
      <c r="QXV102" s="1567"/>
      <c r="QXW102" s="1567"/>
      <c r="QXX102" s="1567"/>
      <c r="QXY102" s="1567"/>
      <c r="QXZ102" s="1567"/>
      <c r="QYA102" s="1567"/>
      <c r="QYB102" s="1567"/>
      <c r="QYC102" s="1567"/>
      <c r="QYD102" s="1567"/>
      <c r="QYE102" s="1567"/>
      <c r="QYF102" s="1567"/>
      <c r="QYG102" s="1567"/>
      <c r="QYH102" s="1567"/>
      <c r="QYI102" s="1567"/>
      <c r="QYJ102" s="1567"/>
      <c r="QYK102" s="1567"/>
      <c r="QYL102" s="1567"/>
      <c r="QYM102" s="1567"/>
      <c r="QYN102" s="1567"/>
      <c r="QYO102" s="1567"/>
      <c r="QYP102" s="1567"/>
      <c r="QYQ102" s="1567"/>
      <c r="QYR102" s="1567"/>
      <c r="QYS102" s="1567"/>
      <c r="QYT102" s="1567"/>
      <c r="QYU102" s="1567"/>
      <c r="QYV102" s="1567"/>
      <c r="QYW102" s="1567"/>
      <c r="QYX102" s="1567"/>
      <c r="QYY102" s="1567"/>
      <c r="QYZ102" s="1567"/>
      <c r="QZA102" s="1567"/>
      <c r="QZB102" s="1567"/>
      <c r="QZC102" s="1567"/>
      <c r="QZD102" s="1567"/>
      <c r="QZE102" s="1567"/>
      <c r="QZF102" s="1567"/>
      <c r="QZG102" s="1567"/>
      <c r="QZH102" s="1567"/>
      <c r="QZI102" s="1567"/>
      <c r="QZJ102" s="1567"/>
      <c r="QZK102" s="1567"/>
      <c r="QZL102" s="1567"/>
      <c r="QZM102" s="1567"/>
      <c r="QZN102" s="1567"/>
      <c r="QZO102" s="1567"/>
      <c r="QZP102" s="1567"/>
      <c r="QZQ102" s="1567"/>
      <c r="QZR102" s="1567"/>
      <c r="QZS102" s="1567"/>
      <c r="QZT102" s="1567"/>
      <c r="QZU102" s="1567"/>
      <c r="QZV102" s="1567"/>
      <c r="QZW102" s="1567"/>
      <c r="QZX102" s="1567"/>
      <c r="QZY102" s="1567"/>
      <c r="QZZ102" s="1567"/>
      <c r="RAA102" s="1567"/>
      <c r="RAB102" s="1567"/>
      <c r="RAC102" s="1567"/>
      <c r="RAD102" s="1567"/>
      <c r="RAE102" s="1567"/>
      <c r="RAF102" s="1567"/>
      <c r="RAG102" s="1567"/>
      <c r="RAH102" s="1567"/>
      <c r="RAI102" s="1567"/>
      <c r="RAJ102" s="1567"/>
      <c r="RAK102" s="1567"/>
      <c r="RAL102" s="1567"/>
      <c r="RAM102" s="1567"/>
      <c r="RAN102" s="1567"/>
      <c r="RAO102" s="1567"/>
      <c r="RAP102" s="1567"/>
      <c r="RAQ102" s="1567"/>
      <c r="RAR102" s="1567"/>
      <c r="RAS102" s="1567"/>
      <c r="RAT102" s="1567"/>
      <c r="RAU102" s="1567"/>
      <c r="RAV102" s="1567"/>
      <c r="RAW102" s="1567"/>
      <c r="RAX102" s="1567"/>
      <c r="RAY102" s="1567"/>
      <c r="RAZ102" s="1567"/>
      <c r="RBA102" s="1567"/>
      <c r="RBB102" s="1567"/>
      <c r="RBC102" s="1567"/>
      <c r="RBD102" s="1567"/>
      <c r="RBE102" s="1567"/>
      <c r="RBF102" s="1567"/>
      <c r="RBG102" s="1567"/>
      <c r="RBH102" s="1567"/>
      <c r="RBI102" s="1567"/>
      <c r="RBJ102" s="1567"/>
      <c r="RBK102" s="1567"/>
      <c r="RBL102" s="1567"/>
      <c r="RBM102" s="1567"/>
      <c r="RBN102" s="1567"/>
      <c r="RBO102" s="1567"/>
      <c r="RBP102" s="1567"/>
      <c r="RBQ102" s="1567"/>
      <c r="RBR102" s="1567"/>
      <c r="RBS102" s="1567"/>
      <c r="RBT102" s="1567"/>
      <c r="RBU102" s="1567"/>
      <c r="RBV102" s="1567"/>
      <c r="RBW102" s="1567"/>
      <c r="RBX102" s="1567"/>
      <c r="RBY102" s="1567"/>
      <c r="RBZ102" s="1567"/>
      <c r="RCA102" s="1567"/>
      <c r="RCB102" s="1567"/>
      <c r="RCC102" s="1567"/>
      <c r="RCD102" s="1567"/>
      <c r="RCE102" s="1567"/>
      <c r="RCF102" s="1567"/>
      <c r="RCG102" s="1567"/>
      <c r="RCH102" s="1567"/>
      <c r="RCI102" s="1567"/>
      <c r="RCJ102" s="1567"/>
      <c r="RCK102" s="1567"/>
      <c r="RCL102" s="1567"/>
      <c r="RCM102" s="1567"/>
      <c r="RCN102" s="1567"/>
      <c r="RCO102" s="1567"/>
      <c r="RCP102" s="1567"/>
      <c r="RCQ102" s="1567"/>
      <c r="RCR102" s="1567"/>
      <c r="RCS102" s="1567"/>
      <c r="RCT102" s="1567"/>
      <c r="RCU102" s="1567"/>
      <c r="RCV102" s="1567"/>
      <c r="RCW102" s="1567"/>
      <c r="RCX102" s="1567"/>
      <c r="RCY102" s="1567"/>
      <c r="RCZ102" s="1567"/>
      <c r="RDA102" s="1567"/>
      <c r="RDB102" s="1567"/>
      <c r="RDC102" s="1567"/>
      <c r="RDD102" s="1567"/>
      <c r="RDE102" s="1567"/>
      <c r="RDF102" s="1567"/>
      <c r="RDG102" s="1567"/>
      <c r="RDH102" s="1567"/>
      <c r="RDI102" s="1567"/>
      <c r="RDJ102" s="1567"/>
      <c r="RDK102" s="1567"/>
      <c r="RDL102" s="1567"/>
      <c r="RDM102" s="1567"/>
      <c r="RDN102" s="1567"/>
      <c r="RDO102" s="1567"/>
      <c r="RDP102" s="1567"/>
      <c r="RDQ102" s="1567"/>
      <c r="RDR102" s="1567"/>
      <c r="RDS102" s="1567"/>
      <c r="RDT102" s="1567"/>
      <c r="RDU102" s="1567"/>
      <c r="RDV102" s="1567"/>
      <c r="RDW102" s="1567"/>
      <c r="RDX102" s="1567"/>
      <c r="RDY102" s="1567"/>
      <c r="RDZ102" s="1567"/>
      <c r="REA102" s="1567"/>
      <c r="REB102" s="1567"/>
      <c r="REC102" s="1567"/>
      <c r="RED102" s="1567"/>
      <c r="REE102" s="1567"/>
      <c r="REF102" s="1567"/>
      <c r="REG102" s="1567"/>
      <c r="REH102" s="1567"/>
      <c r="REI102" s="1567"/>
      <c r="REJ102" s="1567"/>
      <c r="REK102" s="1567"/>
      <c r="REL102" s="1567"/>
      <c r="REM102" s="1567"/>
      <c r="REN102" s="1567"/>
      <c r="REO102" s="1567"/>
      <c r="REP102" s="1567"/>
      <c r="REQ102" s="1567"/>
      <c r="RER102" s="1567"/>
      <c r="RES102" s="1567"/>
      <c r="RET102" s="1567"/>
      <c r="REU102" s="1567"/>
      <c r="REV102" s="1567"/>
      <c r="REW102" s="1567"/>
      <c r="REX102" s="1567"/>
      <c r="REY102" s="1567"/>
      <c r="REZ102" s="1567"/>
      <c r="RFA102" s="1567"/>
      <c r="RFB102" s="1567"/>
      <c r="RFC102" s="1567"/>
      <c r="RFD102" s="1567"/>
      <c r="RFE102" s="1567"/>
      <c r="RFF102" s="1567"/>
      <c r="RFG102" s="1567"/>
      <c r="RFH102" s="1567"/>
      <c r="RFI102" s="1567"/>
      <c r="RFJ102" s="1567"/>
      <c r="RFK102" s="1567"/>
      <c r="RFL102" s="1567"/>
      <c r="RFM102" s="1567"/>
      <c r="RFN102" s="1567"/>
      <c r="RFO102" s="1567"/>
      <c r="RFP102" s="1567"/>
      <c r="RFQ102" s="1567"/>
      <c r="RFR102" s="1567"/>
      <c r="RFS102" s="1567"/>
      <c r="RFT102" s="1567"/>
      <c r="RFU102" s="1567"/>
      <c r="RFV102" s="1567"/>
      <c r="RFW102" s="1567"/>
      <c r="RFX102" s="1567"/>
      <c r="RFY102" s="1567"/>
      <c r="RFZ102" s="1567"/>
      <c r="RGA102" s="1567"/>
      <c r="RGB102" s="1567"/>
      <c r="RGC102" s="1567"/>
      <c r="RGD102" s="1567"/>
      <c r="RGE102" s="1567"/>
      <c r="RGF102" s="1567"/>
      <c r="RGG102" s="1567"/>
      <c r="RGH102" s="1567"/>
      <c r="RGI102" s="1567"/>
      <c r="RGJ102" s="1567"/>
      <c r="RGK102" s="1567"/>
      <c r="RGL102" s="1567"/>
      <c r="RGM102" s="1567"/>
      <c r="RGN102" s="1567"/>
      <c r="RGO102" s="1567"/>
      <c r="RGP102" s="1567"/>
      <c r="RGQ102" s="1567"/>
      <c r="RGR102" s="1567"/>
      <c r="RGS102" s="1567"/>
      <c r="RGT102" s="1567"/>
      <c r="RGU102" s="1567"/>
      <c r="RGV102" s="1567"/>
      <c r="RGW102" s="1567"/>
      <c r="RGX102" s="1567"/>
      <c r="RGY102" s="1567"/>
      <c r="RGZ102" s="1567"/>
      <c r="RHA102" s="1567"/>
      <c r="RHB102" s="1567"/>
      <c r="RHC102" s="1567"/>
      <c r="RHD102" s="1567"/>
      <c r="RHE102" s="1567"/>
      <c r="RHF102" s="1567"/>
      <c r="RHG102" s="1567"/>
      <c r="RHH102" s="1567"/>
      <c r="RHI102" s="1567"/>
      <c r="RHJ102" s="1567"/>
      <c r="RHK102" s="1567"/>
      <c r="RHL102" s="1567"/>
      <c r="RHM102" s="1567"/>
      <c r="RHN102" s="1567"/>
      <c r="RHO102" s="1567"/>
      <c r="RHP102" s="1567"/>
      <c r="RHQ102" s="1567"/>
      <c r="RHR102" s="1567"/>
      <c r="RHS102" s="1567"/>
      <c r="RHT102" s="1567"/>
      <c r="RHU102" s="1567"/>
      <c r="RHV102" s="1567"/>
      <c r="RHW102" s="1567"/>
      <c r="RHX102" s="1567"/>
      <c r="RHY102" s="1567"/>
      <c r="RHZ102" s="1567"/>
      <c r="RIA102" s="1567"/>
      <c r="RIB102" s="1567"/>
      <c r="RIC102" s="1567"/>
      <c r="RID102" s="1567"/>
      <c r="RIE102" s="1567"/>
      <c r="RIF102" s="1567"/>
      <c r="RIG102" s="1567"/>
      <c r="RIH102" s="1567"/>
      <c r="RII102" s="1567"/>
      <c r="RIJ102" s="1567"/>
      <c r="RIK102" s="1567"/>
      <c r="RIL102" s="1567"/>
      <c r="RIM102" s="1567"/>
      <c r="RIN102" s="1567"/>
      <c r="RIO102" s="1567"/>
      <c r="RIP102" s="1567"/>
      <c r="RIQ102" s="1567"/>
      <c r="RIR102" s="1567"/>
      <c r="RIS102" s="1567"/>
      <c r="RIT102" s="1567"/>
      <c r="RIU102" s="1567"/>
      <c r="RIV102" s="1567"/>
      <c r="RIW102" s="1567"/>
      <c r="RIX102" s="1567"/>
      <c r="RIY102" s="1567"/>
      <c r="RIZ102" s="1567"/>
      <c r="RJA102" s="1567"/>
      <c r="RJB102" s="1567"/>
      <c r="RJC102" s="1567"/>
      <c r="RJD102" s="1567"/>
      <c r="RJE102" s="1567"/>
      <c r="RJF102" s="1567"/>
      <c r="RJG102" s="1567"/>
      <c r="RJH102" s="1567"/>
      <c r="RJI102" s="1567"/>
      <c r="RJJ102" s="1567"/>
      <c r="RJK102" s="1567"/>
      <c r="RJL102" s="1567"/>
      <c r="RJM102" s="1567"/>
      <c r="RJN102" s="1567"/>
      <c r="RJO102" s="1567"/>
      <c r="RJP102" s="1567"/>
      <c r="RJQ102" s="1567"/>
      <c r="RJR102" s="1567"/>
      <c r="RJS102" s="1567"/>
      <c r="RJT102" s="1567"/>
      <c r="RJU102" s="1567"/>
      <c r="RJV102" s="1567"/>
      <c r="RJW102" s="1567"/>
      <c r="RJX102" s="1567"/>
      <c r="RJY102" s="1567"/>
      <c r="RJZ102" s="1567"/>
      <c r="RKA102" s="1567"/>
      <c r="RKB102" s="1567"/>
      <c r="RKC102" s="1567"/>
      <c r="RKD102" s="1567"/>
      <c r="RKE102" s="1567"/>
      <c r="RKF102" s="1567"/>
      <c r="RKG102" s="1567"/>
      <c r="RKH102" s="1567"/>
      <c r="RKI102" s="1567"/>
      <c r="RKJ102" s="1567"/>
      <c r="RKK102" s="1567"/>
      <c r="RKL102" s="1567"/>
      <c r="RKM102" s="1567"/>
      <c r="RKN102" s="1567"/>
      <c r="RKO102" s="1567"/>
      <c r="RKP102" s="1567"/>
      <c r="RKQ102" s="1567"/>
      <c r="RKR102" s="1567"/>
      <c r="RKS102" s="1567"/>
      <c r="RKT102" s="1567"/>
      <c r="RKU102" s="1567"/>
      <c r="RKV102" s="1567"/>
      <c r="RKW102" s="1567"/>
      <c r="RKX102" s="1567"/>
      <c r="RKY102" s="1567"/>
      <c r="RKZ102" s="1567"/>
      <c r="RLA102" s="1567"/>
      <c r="RLB102" s="1567"/>
      <c r="RLC102" s="1567"/>
      <c r="RLD102" s="1567"/>
      <c r="RLE102" s="1567"/>
      <c r="RLF102" s="1567"/>
      <c r="RLG102" s="1567"/>
      <c r="RLH102" s="1567"/>
      <c r="RLI102" s="1567"/>
      <c r="RLJ102" s="1567"/>
      <c r="RLK102" s="1567"/>
      <c r="RLL102" s="1567"/>
      <c r="RLM102" s="1567"/>
      <c r="RLN102" s="1567"/>
      <c r="RLO102" s="1567"/>
      <c r="RLP102" s="1567"/>
      <c r="RLQ102" s="1567"/>
      <c r="RLR102" s="1567"/>
      <c r="RLS102" s="1567"/>
      <c r="RLT102" s="1567"/>
      <c r="RLU102" s="1567"/>
      <c r="RLV102" s="1567"/>
      <c r="RLW102" s="1567"/>
      <c r="RLX102" s="1567"/>
      <c r="RLY102" s="1567"/>
      <c r="RLZ102" s="1567"/>
      <c r="RMA102" s="1567"/>
      <c r="RMB102" s="1567"/>
      <c r="RMC102" s="1567"/>
      <c r="RMD102" s="1567"/>
      <c r="RME102" s="1567"/>
      <c r="RMF102" s="1567"/>
      <c r="RMG102" s="1567"/>
      <c r="RMH102" s="1567"/>
      <c r="RMI102" s="1567"/>
      <c r="RMJ102" s="1567"/>
      <c r="RMK102" s="1567"/>
      <c r="RML102" s="1567"/>
      <c r="RMM102" s="1567"/>
      <c r="RMN102" s="1567"/>
      <c r="RMO102" s="1567"/>
      <c r="RMP102" s="1567"/>
      <c r="RMQ102" s="1567"/>
      <c r="RMR102" s="1567"/>
      <c r="RMS102" s="1567"/>
      <c r="RMT102" s="1567"/>
      <c r="RMU102" s="1567"/>
      <c r="RMV102" s="1567"/>
      <c r="RMW102" s="1567"/>
      <c r="RMX102" s="1567"/>
      <c r="RMY102" s="1567"/>
      <c r="RMZ102" s="1567"/>
      <c r="RNA102" s="1567"/>
      <c r="RNB102" s="1567"/>
      <c r="RNC102" s="1567"/>
      <c r="RND102" s="1567"/>
      <c r="RNE102" s="1567"/>
      <c r="RNF102" s="1567"/>
      <c r="RNG102" s="1567"/>
      <c r="RNH102" s="1567"/>
      <c r="RNI102" s="1567"/>
      <c r="RNJ102" s="1567"/>
      <c r="RNK102" s="1567"/>
      <c r="RNL102" s="1567"/>
      <c r="RNM102" s="1567"/>
      <c r="RNN102" s="1567"/>
      <c r="RNO102" s="1567"/>
      <c r="RNP102" s="1567"/>
      <c r="RNQ102" s="1567"/>
      <c r="RNR102" s="1567"/>
      <c r="RNS102" s="1567"/>
      <c r="RNT102" s="1567"/>
      <c r="RNU102" s="1567"/>
      <c r="RNV102" s="1567"/>
      <c r="RNW102" s="1567"/>
      <c r="RNX102" s="1567"/>
      <c r="RNY102" s="1567"/>
      <c r="RNZ102" s="1567"/>
      <c r="ROA102" s="1567"/>
      <c r="ROB102" s="1567"/>
      <c r="ROC102" s="1567"/>
      <c r="ROD102" s="1567"/>
      <c r="ROE102" s="1567"/>
      <c r="ROF102" s="1567"/>
      <c r="ROG102" s="1567"/>
      <c r="ROH102" s="1567"/>
      <c r="ROI102" s="1567"/>
      <c r="ROJ102" s="1567"/>
      <c r="ROK102" s="1567"/>
      <c r="ROL102" s="1567"/>
      <c r="ROM102" s="1567"/>
      <c r="RON102" s="1567"/>
      <c r="ROO102" s="1567"/>
      <c r="ROP102" s="1567"/>
      <c r="ROQ102" s="1567"/>
      <c r="ROR102" s="1567"/>
      <c r="ROS102" s="1567"/>
      <c r="ROT102" s="1567"/>
      <c r="ROU102" s="1567"/>
      <c r="ROV102" s="1567"/>
      <c r="ROW102" s="1567"/>
      <c r="ROX102" s="1567"/>
      <c r="ROY102" s="1567"/>
      <c r="ROZ102" s="1567"/>
      <c r="RPA102" s="1567"/>
      <c r="RPB102" s="1567"/>
      <c r="RPC102" s="1567"/>
      <c r="RPD102" s="1567"/>
      <c r="RPE102" s="1567"/>
      <c r="RPF102" s="1567"/>
      <c r="RPG102" s="1567"/>
      <c r="RPH102" s="1567"/>
      <c r="RPI102" s="1567"/>
      <c r="RPJ102" s="1567"/>
      <c r="RPK102" s="1567"/>
      <c r="RPL102" s="1567"/>
      <c r="RPM102" s="1567"/>
      <c r="RPN102" s="1567"/>
      <c r="RPO102" s="1567"/>
      <c r="RPP102" s="1567"/>
      <c r="RPQ102" s="1567"/>
      <c r="RPR102" s="1567"/>
      <c r="RPS102" s="1567"/>
      <c r="RPT102" s="1567"/>
      <c r="RPU102" s="1567"/>
      <c r="RPV102" s="1567"/>
      <c r="RPW102" s="1567"/>
      <c r="RPX102" s="1567"/>
      <c r="RPY102" s="1567"/>
      <c r="RPZ102" s="1567"/>
      <c r="RQA102" s="1567"/>
      <c r="RQB102" s="1567"/>
      <c r="RQC102" s="1567"/>
      <c r="RQD102" s="1567"/>
      <c r="RQE102" s="1567"/>
      <c r="RQF102" s="1567"/>
      <c r="RQG102" s="1567"/>
      <c r="RQH102" s="1567"/>
      <c r="RQI102" s="1567"/>
      <c r="RQJ102" s="1567"/>
      <c r="RQK102" s="1567"/>
      <c r="RQL102" s="1567"/>
      <c r="RQM102" s="1567"/>
      <c r="RQN102" s="1567"/>
      <c r="RQO102" s="1567"/>
      <c r="RQP102" s="1567"/>
      <c r="RQQ102" s="1567"/>
      <c r="RQR102" s="1567"/>
      <c r="RQS102" s="1567"/>
      <c r="RQT102" s="1567"/>
      <c r="RQU102" s="1567"/>
      <c r="RQV102" s="1567"/>
      <c r="RQW102" s="1567"/>
      <c r="RQX102" s="1567"/>
      <c r="RQY102" s="1567"/>
      <c r="RQZ102" s="1567"/>
      <c r="RRA102" s="1567"/>
      <c r="RRB102" s="1567"/>
      <c r="RRC102" s="1567"/>
      <c r="RRD102" s="1567"/>
      <c r="RRE102" s="1567"/>
      <c r="RRF102" s="1567"/>
      <c r="RRG102" s="1567"/>
      <c r="RRH102" s="1567"/>
      <c r="RRI102" s="1567"/>
      <c r="RRJ102" s="1567"/>
      <c r="RRK102" s="1567"/>
      <c r="RRL102" s="1567"/>
      <c r="RRM102" s="1567"/>
      <c r="RRN102" s="1567"/>
      <c r="RRO102" s="1567"/>
      <c r="RRP102" s="1567"/>
      <c r="RRQ102" s="1567"/>
      <c r="RRR102" s="1567"/>
      <c r="RRS102" s="1567"/>
      <c r="RRT102" s="1567"/>
      <c r="RRU102" s="1567"/>
      <c r="RRV102" s="1567"/>
      <c r="RRW102" s="1567"/>
      <c r="RRX102" s="1567"/>
      <c r="RRY102" s="1567"/>
      <c r="RRZ102" s="1567"/>
      <c r="RSA102" s="1567"/>
      <c r="RSB102" s="1567"/>
      <c r="RSC102" s="1567"/>
      <c r="RSD102" s="1567"/>
      <c r="RSE102" s="1567"/>
      <c r="RSF102" s="1567"/>
      <c r="RSG102" s="1567"/>
      <c r="RSH102" s="1567"/>
      <c r="RSI102" s="1567"/>
      <c r="RSJ102" s="1567"/>
      <c r="RSK102" s="1567"/>
      <c r="RSL102" s="1567"/>
      <c r="RSM102" s="1567"/>
      <c r="RSN102" s="1567"/>
      <c r="RSO102" s="1567"/>
      <c r="RSP102" s="1567"/>
      <c r="RSQ102" s="1567"/>
      <c r="RSR102" s="1567"/>
      <c r="RSS102" s="1567"/>
      <c r="RST102" s="1567"/>
      <c r="RSU102" s="1567"/>
      <c r="RSV102" s="1567"/>
      <c r="RSW102" s="1567"/>
      <c r="RSX102" s="1567"/>
      <c r="RSY102" s="1567"/>
      <c r="RSZ102" s="1567"/>
      <c r="RTA102" s="1567"/>
      <c r="RTB102" s="1567"/>
      <c r="RTC102" s="1567"/>
      <c r="RTD102" s="1567"/>
      <c r="RTE102" s="1567"/>
      <c r="RTF102" s="1567"/>
      <c r="RTG102" s="1567"/>
      <c r="RTH102" s="1567"/>
      <c r="RTI102" s="1567"/>
      <c r="RTJ102" s="1567"/>
      <c r="RTK102" s="1567"/>
      <c r="RTL102" s="1567"/>
      <c r="RTM102" s="1567"/>
      <c r="RTN102" s="1567"/>
      <c r="RTO102" s="1567"/>
      <c r="RTP102" s="1567"/>
      <c r="RTQ102" s="1567"/>
      <c r="RTR102" s="1567"/>
      <c r="RTS102" s="1567"/>
      <c r="RTT102" s="1567"/>
      <c r="RTU102" s="1567"/>
      <c r="RTV102" s="1567"/>
      <c r="RTW102" s="1567"/>
      <c r="RTX102" s="1567"/>
      <c r="RTY102" s="1567"/>
      <c r="RTZ102" s="1567"/>
      <c r="RUA102" s="1567"/>
      <c r="RUB102" s="1567"/>
      <c r="RUC102" s="1567"/>
      <c r="RUD102" s="1567"/>
      <c r="RUE102" s="1567"/>
      <c r="RUF102" s="1567"/>
      <c r="RUG102" s="1567"/>
      <c r="RUH102" s="1567"/>
      <c r="RUI102" s="1567"/>
      <c r="RUJ102" s="1567"/>
      <c r="RUK102" s="1567"/>
      <c r="RUL102" s="1567"/>
      <c r="RUM102" s="1567"/>
      <c r="RUN102" s="1567"/>
      <c r="RUO102" s="1567"/>
      <c r="RUP102" s="1567"/>
      <c r="RUQ102" s="1567"/>
      <c r="RUR102" s="1567"/>
      <c r="RUS102" s="1567"/>
      <c r="RUT102" s="1567"/>
      <c r="RUU102" s="1567"/>
      <c r="RUV102" s="1567"/>
      <c r="RUW102" s="1567"/>
      <c r="RUX102" s="1567"/>
      <c r="RUY102" s="1567"/>
      <c r="RUZ102" s="1567"/>
      <c r="RVA102" s="1567"/>
      <c r="RVB102" s="1567"/>
      <c r="RVC102" s="1567"/>
      <c r="RVD102" s="1567"/>
      <c r="RVE102" s="1567"/>
      <c r="RVF102" s="1567"/>
      <c r="RVG102" s="1567"/>
      <c r="RVH102" s="1567"/>
      <c r="RVI102" s="1567"/>
      <c r="RVJ102" s="1567"/>
      <c r="RVK102" s="1567"/>
      <c r="RVL102" s="1567"/>
      <c r="RVM102" s="1567"/>
      <c r="RVN102" s="1567"/>
      <c r="RVO102" s="1567"/>
      <c r="RVP102" s="1567"/>
      <c r="RVQ102" s="1567"/>
      <c r="RVR102" s="1567"/>
      <c r="RVS102" s="1567"/>
      <c r="RVT102" s="1567"/>
      <c r="RVU102" s="1567"/>
      <c r="RVV102" s="1567"/>
      <c r="RVW102" s="1567"/>
      <c r="RVX102" s="1567"/>
      <c r="RVY102" s="1567"/>
      <c r="RVZ102" s="1567"/>
      <c r="RWA102" s="1567"/>
      <c r="RWB102" s="1567"/>
      <c r="RWC102" s="1567"/>
      <c r="RWD102" s="1567"/>
      <c r="RWE102" s="1567"/>
      <c r="RWF102" s="1567"/>
      <c r="RWG102" s="1567"/>
      <c r="RWH102" s="1567"/>
      <c r="RWI102" s="1567"/>
      <c r="RWJ102" s="1567"/>
      <c r="RWK102" s="1567"/>
      <c r="RWL102" s="1567"/>
      <c r="RWM102" s="1567"/>
      <c r="RWN102" s="1567"/>
      <c r="RWO102" s="1567"/>
      <c r="RWP102" s="1567"/>
      <c r="RWQ102" s="1567"/>
      <c r="RWR102" s="1567"/>
      <c r="RWS102" s="1567"/>
      <c r="RWT102" s="1567"/>
      <c r="RWU102" s="1567"/>
      <c r="RWV102" s="1567"/>
      <c r="RWW102" s="1567"/>
      <c r="RWX102" s="1567"/>
      <c r="RWY102" s="1567"/>
      <c r="RWZ102" s="1567"/>
      <c r="RXA102" s="1567"/>
      <c r="RXB102" s="1567"/>
      <c r="RXC102" s="1567"/>
      <c r="RXD102" s="1567"/>
      <c r="RXE102" s="1567"/>
      <c r="RXF102" s="1567"/>
      <c r="RXG102" s="1567"/>
      <c r="RXH102" s="1567"/>
      <c r="RXI102" s="1567"/>
      <c r="RXJ102" s="1567"/>
      <c r="RXK102" s="1567"/>
      <c r="RXL102" s="1567"/>
      <c r="RXM102" s="1567"/>
      <c r="RXN102" s="1567"/>
      <c r="RXO102" s="1567"/>
      <c r="RXP102" s="1567"/>
      <c r="RXQ102" s="1567"/>
      <c r="RXR102" s="1567"/>
      <c r="RXS102" s="1567"/>
      <c r="RXT102" s="1567"/>
      <c r="RXU102" s="1567"/>
      <c r="RXV102" s="1567"/>
      <c r="RXW102" s="1567"/>
      <c r="RXX102" s="1567"/>
      <c r="RXY102" s="1567"/>
      <c r="RXZ102" s="1567"/>
      <c r="RYA102" s="1567"/>
      <c r="RYB102" s="1567"/>
      <c r="RYC102" s="1567"/>
      <c r="RYD102" s="1567"/>
      <c r="RYE102" s="1567"/>
      <c r="RYF102" s="1567"/>
      <c r="RYG102" s="1567"/>
      <c r="RYH102" s="1567"/>
      <c r="RYI102" s="1567"/>
      <c r="RYJ102" s="1567"/>
      <c r="RYK102" s="1567"/>
      <c r="RYL102" s="1567"/>
      <c r="RYM102" s="1567"/>
      <c r="RYN102" s="1567"/>
      <c r="RYO102" s="1567"/>
      <c r="RYP102" s="1567"/>
      <c r="RYQ102" s="1567"/>
      <c r="RYR102" s="1567"/>
      <c r="RYS102" s="1567"/>
      <c r="RYT102" s="1567"/>
      <c r="RYU102" s="1567"/>
      <c r="RYV102" s="1567"/>
      <c r="RYW102" s="1567"/>
      <c r="RYX102" s="1567"/>
      <c r="RYY102" s="1567"/>
      <c r="RYZ102" s="1567"/>
      <c r="RZA102" s="1567"/>
      <c r="RZB102" s="1567"/>
      <c r="RZC102" s="1567"/>
      <c r="RZD102" s="1567"/>
      <c r="RZE102" s="1567"/>
      <c r="RZF102" s="1567"/>
      <c r="RZG102" s="1567"/>
      <c r="RZH102" s="1567"/>
      <c r="RZI102" s="1567"/>
      <c r="RZJ102" s="1567"/>
      <c r="RZK102" s="1567"/>
      <c r="RZL102" s="1567"/>
      <c r="RZM102" s="1567"/>
      <c r="RZN102" s="1567"/>
      <c r="RZO102" s="1567"/>
      <c r="RZP102" s="1567"/>
      <c r="RZQ102" s="1567"/>
      <c r="RZR102" s="1567"/>
      <c r="RZS102" s="1567"/>
      <c r="RZT102" s="1567"/>
      <c r="RZU102" s="1567"/>
      <c r="RZV102" s="1567"/>
      <c r="RZW102" s="1567"/>
      <c r="RZX102" s="1567"/>
      <c r="RZY102" s="1567"/>
      <c r="RZZ102" s="1567"/>
      <c r="SAA102" s="1567"/>
      <c r="SAB102" s="1567"/>
      <c r="SAC102" s="1567"/>
      <c r="SAD102" s="1567"/>
      <c r="SAE102" s="1567"/>
      <c r="SAF102" s="1567"/>
      <c r="SAG102" s="1567"/>
      <c r="SAH102" s="1567"/>
      <c r="SAI102" s="1567"/>
      <c r="SAJ102" s="1567"/>
      <c r="SAK102" s="1567"/>
      <c r="SAL102" s="1567"/>
      <c r="SAM102" s="1567"/>
      <c r="SAN102" s="1567"/>
      <c r="SAO102" s="1567"/>
      <c r="SAP102" s="1567"/>
      <c r="SAQ102" s="1567"/>
      <c r="SAR102" s="1567"/>
      <c r="SAS102" s="1567"/>
      <c r="SAT102" s="1567"/>
      <c r="SAU102" s="1567"/>
      <c r="SAV102" s="1567"/>
      <c r="SAW102" s="1567"/>
      <c r="SAX102" s="1567"/>
      <c r="SAY102" s="1567"/>
      <c r="SAZ102" s="1567"/>
      <c r="SBA102" s="1567"/>
      <c r="SBB102" s="1567"/>
      <c r="SBC102" s="1567"/>
      <c r="SBD102" s="1567"/>
      <c r="SBE102" s="1567"/>
      <c r="SBF102" s="1567"/>
      <c r="SBG102" s="1567"/>
      <c r="SBH102" s="1567"/>
      <c r="SBI102" s="1567"/>
      <c r="SBJ102" s="1567"/>
      <c r="SBK102" s="1567"/>
      <c r="SBL102" s="1567"/>
      <c r="SBM102" s="1567"/>
      <c r="SBN102" s="1567"/>
      <c r="SBO102" s="1567"/>
      <c r="SBP102" s="1567"/>
      <c r="SBQ102" s="1567"/>
      <c r="SBR102" s="1567"/>
      <c r="SBS102" s="1567"/>
      <c r="SBT102" s="1567"/>
      <c r="SBU102" s="1567"/>
      <c r="SBV102" s="1567"/>
      <c r="SBW102" s="1567"/>
      <c r="SBX102" s="1567"/>
      <c r="SBY102" s="1567"/>
      <c r="SBZ102" s="1567"/>
      <c r="SCA102" s="1567"/>
      <c r="SCB102" s="1567"/>
      <c r="SCC102" s="1567"/>
      <c r="SCD102" s="1567"/>
      <c r="SCE102" s="1567"/>
      <c r="SCF102" s="1567"/>
      <c r="SCG102" s="1567"/>
      <c r="SCH102" s="1567"/>
      <c r="SCI102" s="1567"/>
      <c r="SCJ102" s="1567"/>
      <c r="SCK102" s="1567"/>
      <c r="SCL102" s="1567"/>
      <c r="SCM102" s="1567"/>
      <c r="SCN102" s="1567"/>
      <c r="SCO102" s="1567"/>
      <c r="SCP102" s="1567"/>
      <c r="SCQ102" s="1567"/>
      <c r="SCR102" s="1567"/>
      <c r="SCS102" s="1567"/>
      <c r="SCT102" s="1567"/>
      <c r="SCU102" s="1567"/>
      <c r="SCV102" s="1567"/>
      <c r="SCW102" s="1567"/>
      <c r="SCX102" s="1567"/>
      <c r="SCY102" s="1567"/>
      <c r="SCZ102" s="1567"/>
      <c r="SDA102" s="1567"/>
      <c r="SDB102" s="1567"/>
      <c r="SDC102" s="1567"/>
      <c r="SDD102" s="1567"/>
      <c r="SDE102" s="1567"/>
      <c r="SDF102" s="1567"/>
      <c r="SDG102" s="1567"/>
      <c r="SDH102" s="1567"/>
      <c r="SDI102" s="1567"/>
      <c r="SDJ102" s="1567"/>
      <c r="SDK102" s="1567"/>
      <c r="SDL102" s="1567"/>
      <c r="SDM102" s="1567"/>
      <c r="SDN102" s="1567"/>
      <c r="SDO102" s="1567"/>
      <c r="SDP102" s="1567"/>
      <c r="SDQ102" s="1567"/>
      <c r="SDR102" s="1567"/>
      <c r="SDS102" s="1567"/>
      <c r="SDT102" s="1567"/>
      <c r="SDU102" s="1567"/>
      <c r="SDV102" s="1567"/>
      <c r="SDW102" s="1567"/>
      <c r="SDX102" s="1567"/>
      <c r="SDY102" s="1567"/>
      <c r="SDZ102" s="1567"/>
      <c r="SEA102" s="1567"/>
      <c r="SEB102" s="1567"/>
      <c r="SEC102" s="1567"/>
      <c r="SED102" s="1567"/>
      <c r="SEE102" s="1567"/>
      <c r="SEF102" s="1567"/>
      <c r="SEG102" s="1567"/>
      <c r="SEH102" s="1567"/>
      <c r="SEI102" s="1567"/>
      <c r="SEJ102" s="1567"/>
      <c r="SEK102" s="1567"/>
      <c r="SEL102" s="1567"/>
      <c r="SEM102" s="1567"/>
      <c r="SEN102" s="1567"/>
      <c r="SEO102" s="1567"/>
      <c r="SEP102" s="1567"/>
      <c r="SEQ102" s="1567"/>
      <c r="SER102" s="1567"/>
      <c r="SES102" s="1567"/>
      <c r="SET102" s="1567"/>
      <c r="SEU102" s="1567"/>
      <c r="SEV102" s="1567"/>
      <c r="SEW102" s="1567"/>
      <c r="SEX102" s="1567"/>
      <c r="SEY102" s="1567"/>
      <c r="SEZ102" s="1567"/>
      <c r="SFA102" s="1567"/>
      <c r="SFB102" s="1567"/>
      <c r="SFC102" s="1567"/>
      <c r="SFD102" s="1567"/>
      <c r="SFE102" s="1567"/>
      <c r="SFF102" s="1567"/>
      <c r="SFG102" s="1567"/>
      <c r="SFH102" s="1567"/>
      <c r="SFI102" s="1567"/>
      <c r="SFJ102" s="1567"/>
      <c r="SFK102" s="1567"/>
      <c r="SFL102" s="1567"/>
      <c r="SFM102" s="1567"/>
      <c r="SFN102" s="1567"/>
      <c r="SFO102" s="1567"/>
      <c r="SFP102" s="1567"/>
      <c r="SFQ102" s="1567"/>
      <c r="SFR102" s="1567"/>
      <c r="SFS102" s="1567"/>
      <c r="SFT102" s="1567"/>
      <c r="SFU102" s="1567"/>
      <c r="SFV102" s="1567"/>
      <c r="SFW102" s="1567"/>
      <c r="SFX102" s="1567"/>
      <c r="SFY102" s="1567"/>
      <c r="SFZ102" s="1567"/>
      <c r="SGA102" s="1567"/>
      <c r="SGB102" s="1567"/>
      <c r="SGC102" s="1567"/>
      <c r="SGD102" s="1567"/>
      <c r="SGE102" s="1567"/>
      <c r="SGF102" s="1567"/>
      <c r="SGG102" s="1567"/>
      <c r="SGH102" s="1567"/>
      <c r="SGI102" s="1567"/>
      <c r="SGJ102" s="1567"/>
      <c r="SGK102" s="1567"/>
      <c r="SGL102" s="1567"/>
      <c r="SGM102" s="1567"/>
      <c r="SGN102" s="1567"/>
      <c r="SGO102" s="1567"/>
      <c r="SGP102" s="1567"/>
      <c r="SGQ102" s="1567"/>
      <c r="SGR102" s="1567"/>
      <c r="SGS102" s="1567"/>
      <c r="SGT102" s="1567"/>
      <c r="SGU102" s="1567"/>
      <c r="SGV102" s="1567"/>
      <c r="SGW102" s="1567"/>
      <c r="SGX102" s="1567"/>
      <c r="SGY102" s="1567"/>
      <c r="SGZ102" s="1567"/>
      <c r="SHA102" s="1567"/>
      <c r="SHB102" s="1567"/>
      <c r="SHC102" s="1567"/>
      <c r="SHD102" s="1567"/>
      <c r="SHE102" s="1567"/>
      <c r="SHF102" s="1567"/>
      <c r="SHG102" s="1567"/>
      <c r="SHH102" s="1567"/>
      <c r="SHI102" s="1567"/>
      <c r="SHJ102" s="1567"/>
      <c r="SHK102" s="1567"/>
      <c r="SHL102" s="1567"/>
      <c r="SHM102" s="1567"/>
      <c r="SHN102" s="1567"/>
      <c r="SHO102" s="1567"/>
      <c r="SHP102" s="1567"/>
      <c r="SHQ102" s="1567"/>
      <c r="SHR102" s="1567"/>
      <c r="SHS102" s="1567"/>
      <c r="SHT102" s="1567"/>
      <c r="SHU102" s="1567"/>
      <c r="SHV102" s="1567"/>
      <c r="SHW102" s="1567"/>
      <c r="SHX102" s="1567"/>
      <c r="SHY102" s="1567"/>
      <c r="SHZ102" s="1567"/>
      <c r="SIA102" s="1567"/>
      <c r="SIB102" s="1567"/>
      <c r="SIC102" s="1567"/>
      <c r="SID102" s="1567"/>
      <c r="SIE102" s="1567"/>
      <c r="SIF102" s="1567"/>
      <c r="SIG102" s="1567"/>
      <c r="SIH102" s="1567"/>
      <c r="SII102" s="1567"/>
      <c r="SIJ102" s="1567"/>
      <c r="SIK102" s="1567"/>
      <c r="SIL102" s="1567"/>
      <c r="SIM102" s="1567"/>
      <c r="SIN102" s="1567"/>
      <c r="SIO102" s="1567"/>
      <c r="SIP102" s="1567"/>
      <c r="SIQ102" s="1567"/>
      <c r="SIR102" s="1567"/>
      <c r="SIS102" s="1567"/>
      <c r="SIT102" s="1567"/>
      <c r="SIU102" s="1567"/>
      <c r="SIV102" s="1567"/>
      <c r="SIW102" s="1567"/>
      <c r="SIX102" s="1567"/>
      <c r="SIY102" s="1567"/>
      <c r="SIZ102" s="1567"/>
      <c r="SJA102" s="1567"/>
      <c r="SJB102" s="1567"/>
      <c r="SJC102" s="1567"/>
      <c r="SJD102" s="1567"/>
      <c r="SJE102" s="1567"/>
      <c r="SJF102" s="1567"/>
      <c r="SJG102" s="1567"/>
      <c r="SJH102" s="1567"/>
      <c r="SJI102" s="1567"/>
      <c r="SJJ102" s="1567"/>
      <c r="SJK102" s="1567"/>
      <c r="SJL102" s="1567"/>
      <c r="SJM102" s="1567"/>
      <c r="SJN102" s="1567"/>
      <c r="SJO102" s="1567"/>
      <c r="SJP102" s="1567"/>
      <c r="SJQ102" s="1567"/>
      <c r="SJR102" s="1567"/>
      <c r="SJS102" s="1567"/>
      <c r="SJT102" s="1567"/>
      <c r="SJU102" s="1567"/>
      <c r="SJV102" s="1567"/>
      <c r="SJW102" s="1567"/>
      <c r="SJX102" s="1567"/>
      <c r="SJY102" s="1567"/>
      <c r="SJZ102" s="1567"/>
      <c r="SKA102" s="1567"/>
      <c r="SKB102" s="1567"/>
      <c r="SKC102" s="1567"/>
      <c r="SKD102" s="1567"/>
      <c r="SKE102" s="1567"/>
      <c r="SKF102" s="1567"/>
      <c r="SKG102" s="1567"/>
      <c r="SKH102" s="1567"/>
      <c r="SKI102" s="1567"/>
      <c r="SKJ102" s="1567"/>
      <c r="SKK102" s="1567"/>
      <c r="SKL102" s="1567"/>
      <c r="SKM102" s="1567"/>
      <c r="SKN102" s="1567"/>
      <c r="SKO102" s="1567"/>
      <c r="SKP102" s="1567"/>
      <c r="SKQ102" s="1567"/>
      <c r="SKR102" s="1567"/>
      <c r="SKS102" s="1567"/>
      <c r="SKT102" s="1567"/>
      <c r="SKU102" s="1567"/>
      <c r="SKV102" s="1567"/>
      <c r="SKW102" s="1567"/>
      <c r="SKX102" s="1567"/>
      <c r="SKY102" s="1567"/>
      <c r="SKZ102" s="1567"/>
      <c r="SLA102" s="1567"/>
      <c r="SLB102" s="1567"/>
      <c r="SLC102" s="1567"/>
      <c r="SLD102" s="1567"/>
      <c r="SLE102" s="1567"/>
      <c r="SLF102" s="1567"/>
      <c r="SLG102" s="1567"/>
      <c r="SLH102" s="1567"/>
      <c r="SLI102" s="1567"/>
      <c r="SLJ102" s="1567"/>
      <c r="SLK102" s="1567"/>
      <c r="SLL102" s="1567"/>
      <c r="SLM102" s="1567"/>
      <c r="SLN102" s="1567"/>
      <c r="SLO102" s="1567"/>
      <c r="SLP102" s="1567"/>
      <c r="SLQ102" s="1567"/>
      <c r="SLR102" s="1567"/>
      <c r="SLS102" s="1567"/>
      <c r="SLT102" s="1567"/>
      <c r="SLU102" s="1567"/>
      <c r="SLV102" s="1567"/>
      <c r="SLW102" s="1567"/>
      <c r="SLX102" s="1567"/>
      <c r="SLY102" s="1567"/>
      <c r="SLZ102" s="1567"/>
      <c r="SMA102" s="1567"/>
      <c r="SMB102" s="1567"/>
      <c r="SMC102" s="1567"/>
      <c r="SMD102" s="1567"/>
      <c r="SME102" s="1567"/>
      <c r="SMF102" s="1567"/>
      <c r="SMG102" s="1567"/>
      <c r="SMH102" s="1567"/>
      <c r="SMI102" s="1567"/>
      <c r="SMJ102" s="1567"/>
      <c r="SMK102" s="1567"/>
      <c r="SML102" s="1567"/>
      <c r="SMM102" s="1567"/>
      <c r="SMN102" s="1567"/>
      <c r="SMO102" s="1567"/>
      <c r="SMP102" s="1567"/>
      <c r="SMQ102" s="1567"/>
      <c r="SMR102" s="1567"/>
      <c r="SMS102" s="1567"/>
      <c r="SMT102" s="1567"/>
      <c r="SMU102" s="1567"/>
      <c r="SMV102" s="1567"/>
      <c r="SMW102" s="1567"/>
      <c r="SMX102" s="1567"/>
      <c r="SMY102" s="1567"/>
      <c r="SMZ102" s="1567"/>
      <c r="SNA102" s="1567"/>
      <c r="SNB102" s="1567"/>
      <c r="SNC102" s="1567"/>
      <c r="SND102" s="1567"/>
      <c r="SNE102" s="1567"/>
      <c r="SNF102" s="1567"/>
      <c r="SNG102" s="1567"/>
      <c r="SNH102" s="1567"/>
      <c r="SNI102" s="1567"/>
      <c r="SNJ102" s="1567"/>
      <c r="SNK102" s="1567"/>
      <c r="SNL102" s="1567"/>
      <c r="SNM102" s="1567"/>
      <c r="SNN102" s="1567"/>
      <c r="SNO102" s="1567"/>
      <c r="SNP102" s="1567"/>
      <c r="SNQ102" s="1567"/>
      <c r="SNR102" s="1567"/>
      <c r="SNS102" s="1567"/>
      <c r="SNT102" s="1567"/>
      <c r="SNU102" s="1567"/>
      <c r="SNV102" s="1567"/>
      <c r="SNW102" s="1567"/>
      <c r="SNX102" s="1567"/>
      <c r="SNY102" s="1567"/>
      <c r="SNZ102" s="1567"/>
      <c r="SOA102" s="1567"/>
      <c r="SOB102" s="1567"/>
      <c r="SOC102" s="1567"/>
      <c r="SOD102" s="1567"/>
      <c r="SOE102" s="1567"/>
      <c r="SOF102" s="1567"/>
      <c r="SOG102" s="1567"/>
      <c r="SOH102" s="1567"/>
      <c r="SOI102" s="1567"/>
      <c r="SOJ102" s="1567"/>
      <c r="SOK102" s="1567"/>
      <c r="SOL102" s="1567"/>
      <c r="SOM102" s="1567"/>
      <c r="SON102" s="1567"/>
      <c r="SOO102" s="1567"/>
      <c r="SOP102" s="1567"/>
      <c r="SOQ102" s="1567"/>
      <c r="SOR102" s="1567"/>
      <c r="SOS102" s="1567"/>
      <c r="SOT102" s="1567"/>
      <c r="SOU102" s="1567"/>
      <c r="SOV102" s="1567"/>
      <c r="SOW102" s="1567"/>
      <c r="SOX102" s="1567"/>
      <c r="SOY102" s="1567"/>
      <c r="SOZ102" s="1567"/>
      <c r="SPA102" s="1567"/>
      <c r="SPB102" s="1567"/>
      <c r="SPC102" s="1567"/>
      <c r="SPD102" s="1567"/>
      <c r="SPE102" s="1567"/>
      <c r="SPF102" s="1567"/>
      <c r="SPG102" s="1567"/>
      <c r="SPH102" s="1567"/>
      <c r="SPI102" s="1567"/>
      <c r="SPJ102" s="1567"/>
      <c r="SPK102" s="1567"/>
      <c r="SPL102" s="1567"/>
      <c r="SPM102" s="1567"/>
      <c r="SPN102" s="1567"/>
      <c r="SPO102" s="1567"/>
      <c r="SPP102" s="1567"/>
      <c r="SPQ102" s="1567"/>
      <c r="SPR102" s="1567"/>
      <c r="SPS102" s="1567"/>
      <c r="SPT102" s="1567"/>
      <c r="SPU102" s="1567"/>
      <c r="SPV102" s="1567"/>
      <c r="SPW102" s="1567"/>
      <c r="SPX102" s="1567"/>
      <c r="SPY102" s="1567"/>
      <c r="SPZ102" s="1567"/>
      <c r="SQA102" s="1567"/>
      <c r="SQB102" s="1567"/>
      <c r="SQC102" s="1567"/>
      <c r="SQD102" s="1567"/>
      <c r="SQE102" s="1567"/>
      <c r="SQF102" s="1567"/>
      <c r="SQG102" s="1567"/>
      <c r="SQH102" s="1567"/>
      <c r="SQI102" s="1567"/>
      <c r="SQJ102" s="1567"/>
      <c r="SQK102" s="1567"/>
      <c r="SQL102" s="1567"/>
      <c r="SQM102" s="1567"/>
      <c r="SQN102" s="1567"/>
      <c r="SQO102" s="1567"/>
      <c r="SQP102" s="1567"/>
      <c r="SQQ102" s="1567"/>
      <c r="SQR102" s="1567"/>
      <c r="SQS102" s="1567"/>
      <c r="SQT102" s="1567"/>
      <c r="SQU102" s="1567"/>
      <c r="SQV102" s="1567"/>
      <c r="SQW102" s="1567"/>
      <c r="SQX102" s="1567"/>
      <c r="SQY102" s="1567"/>
      <c r="SQZ102" s="1567"/>
      <c r="SRA102" s="1567"/>
      <c r="SRB102" s="1567"/>
      <c r="SRC102" s="1567"/>
      <c r="SRD102" s="1567"/>
      <c r="SRE102" s="1567"/>
      <c r="SRF102" s="1567"/>
      <c r="SRG102" s="1567"/>
      <c r="SRH102" s="1567"/>
      <c r="SRI102" s="1567"/>
      <c r="SRJ102" s="1567"/>
      <c r="SRK102" s="1567"/>
      <c r="SRL102" s="1567"/>
      <c r="SRM102" s="1567"/>
      <c r="SRN102" s="1567"/>
      <c r="SRO102" s="1567"/>
      <c r="SRP102" s="1567"/>
      <c r="SRQ102" s="1567"/>
      <c r="SRR102" s="1567"/>
      <c r="SRS102" s="1567"/>
      <c r="SRT102" s="1567"/>
      <c r="SRU102" s="1567"/>
      <c r="SRV102" s="1567"/>
      <c r="SRW102" s="1567"/>
      <c r="SRX102" s="1567"/>
      <c r="SRY102" s="1567"/>
      <c r="SRZ102" s="1567"/>
      <c r="SSA102" s="1567"/>
      <c r="SSB102" s="1567"/>
      <c r="SSC102" s="1567"/>
      <c r="SSD102" s="1567"/>
      <c r="SSE102" s="1567"/>
      <c r="SSF102" s="1567"/>
      <c r="SSG102" s="1567"/>
      <c r="SSH102" s="1567"/>
      <c r="SSI102" s="1567"/>
      <c r="SSJ102" s="1567"/>
      <c r="SSK102" s="1567"/>
      <c r="SSL102" s="1567"/>
      <c r="SSM102" s="1567"/>
      <c r="SSN102" s="1567"/>
      <c r="SSO102" s="1567"/>
      <c r="SSP102" s="1567"/>
      <c r="SSQ102" s="1567"/>
      <c r="SSR102" s="1567"/>
      <c r="SSS102" s="1567"/>
      <c r="SST102" s="1567"/>
      <c r="SSU102" s="1567"/>
      <c r="SSV102" s="1567"/>
      <c r="SSW102" s="1567"/>
      <c r="SSX102" s="1567"/>
      <c r="SSY102" s="1567"/>
      <c r="SSZ102" s="1567"/>
      <c r="STA102" s="1567"/>
      <c r="STB102" s="1567"/>
      <c r="STC102" s="1567"/>
      <c r="STD102" s="1567"/>
      <c r="STE102" s="1567"/>
      <c r="STF102" s="1567"/>
      <c r="STG102" s="1567"/>
      <c r="STH102" s="1567"/>
      <c r="STI102" s="1567"/>
      <c r="STJ102" s="1567"/>
      <c r="STK102" s="1567"/>
      <c r="STL102" s="1567"/>
      <c r="STM102" s="1567"/>
      <c r="STN102" s="1567"/>
      <c r="STO102" s="1567"/>
      <c r="STP102" s="1567"/>
      <c r="STQ102" s="1567"/>
      <c r="STR102" s="1567"/>
      <c r="STS102" s="1567"/>
      <c r="STT102" s="1567"/>
      <c r="STU102" s="1567"/>
      <c r="STV102" s="1567"/>
      <c r="STW102" s="1567"/>
      <c r="STX102" s="1567"/>
      <c r="STY102" s="1567"/>
      <c r="STZ102" s="1567"/>
      <c r="SUA102" s="1567"/>
      <c r="SUB102" s="1567"/>
      <c r="SUC102" s="1567"/>
      <c r="SUD102" s="1567"/>
      <c r="SUE102" s="1567"/>
      <c r="SUF102" s="1567"/>
      <c r="SUG102" s="1567"/>
      <c r="SUH102" s="1567"/>
      <c r="SUI102" s="1567"/>
      <c r="SUJ102" s="1567"/>
      <c r="SUK102" s="1567"/>
      <c r="SUL102" s="1567"/>
      <c r="SUM102" s="1567"/>
      <c r="SUN102" s="1567"/>
      <c r="SUO102" s="1567"/>
      <c r="SUP102" s="1567"/>
      <c r="SUQ102" s="1567"/>
      <c r="SUR102" s="1567"/>
      <c r="SUS102" s="1567"/>
      <c r="SUT102" s="1567"/>
      <c r="SUU102" s="1567"/>
      <c r="SUV102" s="1567"/>
      <c r="SUW102" s="1567"/>
      <c r="SUX102" s="1567"/>
      <c r="SUY102" s="1567"/>
      <c r="SUZ102" s="1567"/>
      <c r="SVA102" s="1567"/>
      <c r="SVB102" s="1567"/>
      <c r="SVC102" s="1567"/>
      <c r="SVD102" s="1567"/>
      <c r="SVE102" s="1567"/>
      <c r="SVF102" s="1567"/>
      <c r="SVG102" s="1567"/>
      <c r="SVH102" s="1567"/>
      <c r="SVI102" s="1567"/>
      <c r="SVJ102" s="1567"/>
      <c r="SVK102" s="1567"/>
      <c r="SVL102" s="1567"/>
      <c r="SVM102" s="1567"/>
      <c r="SVN102" s="1567"/>
      <c r="SVO102" s="1567"/>
      <c r="SVP102" s="1567"/>
      <c r="SVQ102" s="1567"/>
      <c r="SVR102" s="1567"/>
      <c r="SVS102" s="1567"/>
      <c r="SVT102" s="1567"/>
      <c r="SVU102" s="1567"/>
      <c r="SVV102" s="1567"/>
      <c r="SVW102" s="1567"/>
      <c r="SVX102" s="1567"/>
      <c r="SVY102" s="1567"/>
      <c r="SVZ102" s="1567"/>
      <c r="SWA102" s="1567"/>
      <c r="SWB102" s="1567"/>
      <c r="SWC102" s="1567"/>
      <c r="SWD102" s="1567"/>
      <c r="SWE102" s="1567"/>
      <c r="SWF102" s="1567"/>
      <c r="SWG102" s="1567"/>
      <c r="SWH102" s="1567"/>
      <c r="SWI102" s="1567"/>
      <c r="SWJ102" s="1567"/>
      <c r="SWK102" s="1567"/>
      <c r="SWL102" s="1567"/>
      <c r="SWM102" s="1567"/>
      <c r="SWN102" s="1567"/>
      <c r="SWO102" s="1567"/>
      <c r="SWP102" s="1567"/>
      <c r="SWQ102" s="1567"/>
      <c r="SWR102" s="1567"/>
      <c r="SWS102" s="1567"/>
      <c r="SWT102" s="1567"/>
      <c r="SWU102" s="1567"/>
      <c r="SWV102" s="1567"/>
      <c r="SWW102" s="1567"/>
      <c r="SWX102" s="1567"/>
      <c r="SWY102" s="1567"/>
      <c r="SWZ102" s="1567"/>
      <c r="SXA102" s="1567"/>
      <c r="SXB102" s="1567"/>
      <c r="SXC102" s="1567"/>
      <c r="SXD102" s="1567"/>
      <c r="SXE102" s="1567"/>
      <c r="SXF102" s="1567"/>
      <c r="SXG102" s="1567"/>
      <c r="SXH102" s="1567"/>
      <c r="SXI102" s="1567"/>
      <c r="SXJ102" s="1567"/>
      <c r="SXK102" s="1567"/>
      <c r="SXL102" s="1567"/>
      <c r="SXM102" s="1567"/>
      <c r="SXN102" s="1567"/>
      <c r="SXO102" s="1567"/>
      <c r="SXP102" s="1567"/>
      <c r="SXQ102" s="1567"/>
      <c r="SXR102" s="1567"/>
      <c r="SXS102" s="1567"/>
      <c r="SXT102" s="1567"/>
      <c r="SXU102" s="1567"/>
      <c r="SXV102" s="1567"/>
      <c r="SXW102" s="1567"/>
      <c r="SXX102" s="1567"/>
      <c r="SXY102" s="1567"/>
      <c r="SXZ102" s="1567"/>
      <c r="SYA102" s="1567"/>
      <c r="SYB102" s="1567"/>
      <c r="SYC102" s="1567"/>
      <c r="SYD102" s="1567"/>
      <c r="SYE102" s="1567"/>
      <c r="SYF102" s="1567"/>
      <c r="SYG102" s="1567"/>
      <c r="SYH102" s="1567"/>
      <c r="SYI102" s="1567"/>
      <c r="SYJ102" s="1567"/>
      <c r="SYK102" s="1567"/>
      <c r="SYL102" s="1567"/>
      <c r="SYM102" s="1567"/>
      <c r="SYN102" s="1567"/>
      <c r="SYO102" s="1567"/>
      <c r="SYP102" s="1567"/>
      <c r="SYQ102" s="1567"/>
      <c r="SYR102" s="1567"/>
      <c r="SYS102" s="1567"/>
      <c r="SYT102" s="1567"/>
      <c r="SYU102" s="1567"/>
      <c r="SYV102" s="1567"/>
      <c r="SYW102" s="1567"/>
      <c r="SYX102" s="1567"/>
      <c r="SYY102" s="1567"/>
      <c r="SYZ102" s="1567"/>
      <c r="SZA102" s="1567"/>
      <c r="SZB102" s="1567"/>
      <c r="SZC102" s="1567"/>
      <c r="SZD102" s="1567"/>
      <c r="SZE102" s="1567"/>
      <c r="SZF102" s="1567"/>
      <c r="SZG102" s="1567"/>
      <c r="SZH102" s="1567"/>
      <c r="SZI102" s="1567"/>
      <c r="SZJ102" s="1567"/>
      <c r="SZK102" s="1567"/>
      <c r="SZL102" s="1567"/>
      <c r="SZM102" s="1567"/>
      <c r="SZN102" s="1567"/>
      <c r="SZO102" s="1567"/>
      <c r="SZP102" s="1567"/>
      <c r="SZQ102" s="1567"/>
      <c r="SZR102" s="1567"/>
      <c r="SZS102" s="1567"/>
      <c r="SZT102" s="1567"/>
      <c r="SZU102" s="1567"/>
      <c r="SZV102" s="1567"/>
      <c r="SZW102" s="1567"/>
      <c r="SZX102" s="1567"/>
      <c r="SZY102" s="1567"/>
      <c r="SZZ102" s="1567"/>
      <c r="TAA102" s="1567"/>
      <c r="TAB102" s="1567"/>
      <c r="TAC102" s="1567"/>
      <c r="TAD102" s="1567"/>
      <c r="TAE102" s="1567"/>
      <c r="TAF102" s="1567"/>
      <c r="TAG102" s="1567"/>
      <c r="TAH102" s="1567"/>
      <c r="TAI102" s="1567"/>
      <c r="TAJ102" s="1567"/>
      <c r="TAK102" s="1567"/>
      <c r="TAL102" s="1567"/>
      <c r="TAM102" s="1567"/>
      <c r="TAN102" s="1567"/>
      <c r="TAO102" s="1567"/>
      <c r="TAP102" s="1567"/>
      <c r="TAQ102" s="1567"/>
      <c r="TAR102" s="1567"/>
      <c r="TAS102" s="1567"/>
      <c r="TAT102" s="1567"/>
      <c r="TAU102" s="1567"/>
      <c r="TAV102" s="1567"/>
      <c r="TAW102" s="1567"/>
      <c r="TAX102" s="1567"/>
      <c r="TAY102" s="1567"/>
      <c r="TAZ102" s="1567"/>
      <c r="TBA102" s="1567"/>
      <c r="TBB102" s="1567"/>
      <c r="TBC102" s="1567"/>
      <c r="TBD102" s="1567"/>
      <c r="TBE102" s="1567"/>
      <c r="TBF102" s="1567"/>
      <c r="TBG102" s="1567"/>
      <c r="TBH102" s="1567"/>
      <c r="TBI102" s="1567"/>
      <c r="TBJ102" s="1567"/>
      <c r="TBK102" s="1567"/>
      <c r="TBL102" s="1567"/>
      <c r="TBM102" s="1567"/>
      <c r="TBN102" s="1567"/>
      <c r="TBO102" s="1567"/>
      <c r="TBP102" s="1567"/>
      <c r="TBQ102" s="1567"/>
      <c r="TBR102" s="1567"/>
      <c r="TBS102" s="1567"/>
      <c r="TBT102" s="1567"/>
      <c r="TBU102" s="1567"/>
      <c r="TBV102" s="1567"/>
      <c r="TBW102" s="1567"/>
      <c r="TBX102" s="1567"/>
      <c r="TBY102" s="1567"/>
      <c r="TBZ102" s="1567"/>
      <c r="TCA102" s="1567"/>
      <c r="TCB102" s="1567"/>
      <c r="TCC102" s="1567"/>
      <c r="TCD102" s="1567"/>
      <c r="TCE102" s="1567"/>
      <c r="TCF102" s="1567"/>
      <c r="TCG102" s="1567"/>
      <c r="TCH102" s="1567"/>
      <c r="TCI102" s="1567"/>
      <c r="TCJ102" s="1567"/>
      <c r="TCK102" s="1567"/>
      <c r="TCL102" s="1567"/>
      <c r="TCM102" s="1567"/>
      <c r="TCN102" s="1567"/>
      <c r="TCO102" s="1567"/>
      <c r="TCP102" s="1567"/>
      <c r="TCQ102" s="1567"/>
      <c r="TCR102" s="1567"/>
      <c r="TCS102" s="1567"/>
      <c r="TCT102" s="1567"/>
      <c r="TCU102" s="1567"/>
      <c r="TCV102" s="1567"/>
      <c r="TCW102" s="1567"/>
      <c r="TCX102" s="1567"/>
      <c r="TCY102" s="1567"/>
      <c r="TCZ102" s="1567"/>
      <c r="TDA102" s="1567"/>
      <c r="TDB102" s="1567"/>
      <c r="TDC102" s="1567"/>
      <c r="TDD102" s="1567"/>
      <c r="TDE102" s="1567"/>
      <c r="TDF102" s="1567"/>
      <c r="TDG102" s="1567"/>
      <c r="TDH102" s="1567"/>
      <c r="TDI102" s="1567"/>
      <c r="TDJ102" s="1567"/>
      <c r="TDK102" s="1567"/>
      <c r="TDL102" s="1567"/>
      <c r="TDM102" s="1567"/>
      <c r="TDN102" s="1567"/>
      <c r="TDO102" s="1567"/>
      <c r="TDP102" s="1567"/>
      <c r="TDQ102" s="1567"/>
      <c r="TDR102" s="1567"/>
      <c r="TDS102" s="1567"/>
      <c r="TDT102" s="1567"/>
      <c r="TDU102" s="1567"/>
      <c r="TDV102" s="1567"/>
      <c r="TDW102" s="1567"/>
      <c r="TDX102" s="1567"/>
      <c r="TDY102" s="1567"/>
      <c r="TDZ102" s="1567"/>
      <c r="TEA102" s="1567"/>
      <c r="TEB102" s="1567"/>
      <c r="TEC102" s="1567"/>
      <c r="TED102" s="1567"/>
      <c r="TEE102" s="1567"/>
      <c r="TEF102" s="1567"/>
      <c r="TEG102" s="1567"/>
      <c r="TEH102" s="1567"/>
      <c r="TEI102" s="1567"/>
      <c r="TEJ102" s="1567"/>
      <c r="TEK102" s="1567"/>
      <c r="TEL102" s="1567"/>
      <c r="TEM102" s="1567"/>
      <c r="TEN102" s="1567"/>
      <c r="TEO102" s="1567"/>
      <c r="TEP102" s="1567"/>
      <c r="TEQ102" s="1567"/>
      <c r="TER102" s="1567"/>
      <c r="TES102" s="1567"/>
      <c r="TET102" s="1567"/>
      <c r="TEU102" s="1567"/>
      <c r="TEV102" s="1567"/>
      <c r="TEW102" s="1567"/>
      <c r="TEX102" s="1567"/>
      <c r="TEY102" s="1567"/>
      <c r="TEZ102" s="1567"/>
      <c r="TFA102" s="1567"/>
      <c r="TFB102" s="1567"/>
      <c r="TFC102" s="1567"/>
      <c r="TFD102" s="1567"/>
      <c r="TFE102" s="1567"/>
      <c r="TFF102" s="1567"/>
      <c r="TFG102" s="1567"/>
      <c r="TFH102" s="1567"/>
      <c r="TFI102" s="1567"/>
      <c r="TFJ102" s="1567"/>
      <c r="TFK102" s="1567"/>
      <c r="TFL102" s="1567"/>
      <c r="TFM102" s="1567"/>
      <c r="TFN102" s="1567"/>
      <c r="TFO102" s="1567"/>
      <c r="TFP102" s="1567"/>
      <c r="TFQ102" s="1567"/>
      <c r="TFR102" s="1567"/>
      <c r="TFS102" s="1567"/>
      <c r="TFT102" s="1567"/>
      <c r="TFU102" s="1567"/>
      <c r="TFV102" s="1567"/>
      <c r="TFW102" s="1567"/>
      <c r="TFX102" s="1567"/>
      <c r="TFY102" s="1567"/>
      <c r="TFZ102" s="1567"/>
      <c r="TGA102" s="1567"/>
      <c r="TGB102" s="1567"/>
      <c r="TGC102" s="1567"/>
      <c r="TGD102" s="1567"/>
      <c r="TGE102" s="1567"/>
      <c r="TGF102" s="1567"/>
      <c r="TGG102" s="1567"/>
      <c r="TGH102" s="1567"/>
      <c r="TGI102" s="1567"/>
      <c r="TGJ102" s="1567"/>
      <c r="TGK102" s="1567"/>
      <c r="TGL102" s="1567"/>
      <c r="TGM102" s="1567"/>
      <c r="TGN102" s="1567"/>
      <c r="TGO102" s="1567"/>
      <c r="TGP102" s="1567"/>
      <c r="TGQ102" s="1567"/>
      <c r="TGR102" s="1567"/>
      <c r="TGS102" s="1567"/>
      <c r="TGT102" s="1567"/>
      <c r="TGU102" s="1567"/>
      <c r="TGV102" s="1567"/>
      <c r="TGW102" s="1567"/>
      <c r="TGX102" s="1567"/>
      <c r="TGY102" s="1567"/>
      <c r="TGZ102" s="1567"/>
      <c r="THA102" s="1567"/>
      <c r="THB102" s="1567"/>
      <c r="THC102" s="1567"/>
      <c r="THD102" s="1567"/>
      <c r="THE102" s="1567"/>
      <c r="THF102" s="1567"/>
      <c r="THG102" s="1567"/>
      <c r="THH102" s="1567"/>
      <c r="THI102" s="1567"/>
      <c r="THJ102" s="1567"/>
      <c r="THK102" s="1567"/>
      <c r="THL102" s="1567"/>
      <c r="THM102" s="1567"/>
      <c r="THN102" s="1567"/>
      <c r="THO102" s="1567"/>
      <c r="THP102" s="1567"/>
      <c r="THQ102" s="1567"/>
      <c r="THR102" s="1567"/>
      <c r="THS102" s="1567"/>
      <c r="THT102" s="1567"/>
      <c r="THU102" s="1567"/>
      <c r="THV102" s="1567"/>
      <c r="THW102" s="1567"/>
      <c r="THX102" s="1567"/>
      <c r="THY102" s="1567"/>
      <c r="THZ102" s="1567"/>
      <c r="TIA102" s="1567"/>
      <c r="TIB102" s="1567"/>
      <c r="TIC102" s="1567"/>
      <c r="TID102" s="1567"/>
      <c r="TIE102" s="1567"/>
      <c r="TIF102" s="1567"/>
      <c r="TIG102" s="1567"/>
      <c r="TIH102" s="1567"/>
      <c r="TII102" s="1567"/>
      <c r="TIJ102" s="1567"/>
      <c r="TIK102" s="1567"/>
      <c r="TIL102" s="1567"/>
      <c r="TIM102" s="1567"/>
      <c r="TIN102" s="1567"/>
      <c r="TIO102" s="1567"/>
      <c r="TIP102" s="1567"/>
      <c r="TIQ102" s="1567"/>
      <c r="TIR102" s="1567"/>
      <c r="TIS102" s="1567"/>
      <c r="TIT102" s="1567"/>
      <c r="TIU102" s="1567"/>
      <c r="TIV102" s="1567"/>
      <c r="TIW102" s="1567"/>
      <c r="TIX102" s="1567"/>
      <c r="TIY102" s="1567"/>
      <c r="TIZ102" s="1567"/>
      <c r="TJA102" s="1567"/>
      <c r="TJB102" s="1567"/>
      <c r="TJC102" s="1567"/>
      <c r="TJD102" s="1567"/>
      <c r="TJE102" s="1567"/>
      <c r="TJF102" s="1567"/>
      <c r="TJG102" s="1567"/>
      <c r="TJH102" s="1567"/>
      <c r="TJI102" s="1567"/>
      <c r="TJJ102" s="1567"/>
      <c r="TJK102" s="1567"/>
      <c r="TJL102" s="1567"/>
      <c r="TJM102" s="1567"/>
      <c r="TJN102" s="1567"/>
      <c r="TJO102" s="1567"/>
      <c r="TJP102" s="1567"/>
      <c r="TJQ102" s="1567"/>
      <c r="TJR102" s="1567"/>
      <c r="TJS102" s="1567"/>
      <c r="TJT102" s="1567"/>
      <c r="TJU102" s="1567"/>
      <c r="TJV102" s="1567"/>
      <c r="TJW102" s="1567"/>
      <c r="TJX102" s="1567"/>
      <c r="TJY102" s="1567"/>
      <c r="TJZ102" s="1567"/>
      <c r="TKA102" s="1567"/>
      <c r="TKB102" s="1567"/>
      <c r="TKC102" s="1567"/>
      <c r="TKD102" s="1567"/>
      <c r="TKE102" s="1567"/>
      <c r="TKF102" s="1567"/>
      <c r="TKG102" s="1567"/>
      <c r="TKH102" s="1567"/>
      <c r="TKI102" s="1567"/>
      <c r="TKJ102" s="1567"/>
      <c r="TKK102" s="1567"/>
      <c r="TKL102" s="1567"/>
      <c r="TKM102" s="1567"/>
      <c r="TKN102" s="1567"/>
      <c r="TKO102" s="1567"/>
      <c r="TKP102" s="1567"/>
      <c r="TKQ102" s="1567"/>
      <c r="TKR102" s="1567"/>
      <c r="TKS102" s="1567"/>
      <c r="TKT102" s="1567"/>
      <c r="TKU102" s="1567"/>
      <c r="TKV102" s="1567"/>
      <c r="TKW102" s="1567"/>
      <c r="TKX102" s="1567"/>
      <c r="TKY102" s="1567"/>
      <c r="TKZ102" s="1567"/>
      <c r="TLA102" s="1567"/>
      <c r="TLB102" s="1567"/>
      <c r="TLC102" s="1567"/>
      <c r="TLD102" s="1567"/>
      <c r="TLE102" s="1567"/>
      <c r="TLF102" s="1567"/>
      <c r="TLG102" s="1567"/>
      <c r="TLH102" s="1567"/>
      <c r="TLI102" s="1567"/>
      <c r="TLJ102" s="1567"/>
      <c r="TLK102" s="1567"/>
      <c r="TLL102" s="1567"/>
      <c r="TLM102" s="1567"/>
      <c r="TLN102" s="1567"/>
      <c r="TLO102" s="1567"/>
      <c r="TLP102" s="1567"/>
      <c r="TLQ102" s="1567"/>
      <c r="TLR102" s="1567"/>
      <c r="TLS102" s="1567"/>
      <c r="TLT102" s="1567"/>
      <c r="TLU102" s="1567"/>
      <c r="TLV102" s="1567"/>
      <c r="TLW102" s="1567"/>
      <c r="TLX102" s="1567"/>
      <c r="TLY102" s="1567"/>
      <c r="TLZ102" s="1567"/>
      <c r="TMA102" s="1567"/>
      <c r="TMB102" s="1567"/>
      <c r="TMC102" s="1567"/>
      <c r="TMD102" s="1567"/>
      <c r="TME102" s="1567"/>
      <c r="TMF102" s="1567"/>
      <c r="TMG102" s="1567"/>
      <c r="TMH102" s="1567"/>
      <c r="TMI102" s="1567"/>
      <c r="TMJ102" s="1567"/>
      <c r="TMK102" s="1567"/>
      <c r="TML102" s="1567"/>
      <c r="TMM102" s="1567"/>
      <c r="TMN102" s="1567"/>
      <c r="TMO102" s="1567"/>
      <c r="TMP102" s="1567"/>
      <c r="TMQ102" s="1567"/>
      <c r="TMR102" s="1567"/>
      <c r="TMS102" s="1567"/>
      <c r="TMT102" s="1567"/>
      <c r="TMU102" s="1567"/>
      <c r="TMV102" s="1567"/>
      <c r="TMW102" s="1567"/>
      <c r="TMX102" s="1567"/>
      <c r="TMY102" s="1567"/>
      <c r="TMZ102" s="1567"/>
      <c r="TNA102" s="1567"/>
      <c r="TNB102" s="1567"/>
      <c r="TNC102" s="1567"/>
      <c r="TND102" s="1567"/>
      <c r="TNE102" s="1567"/>
      <c r="TNF102" s="1567"/>
      <c r="TNG102" s="1567"/>
      <c r="TNH102" s="1567"/>
      <c r="TNI102" s="1567"/>
      <c r="TNJ102" s="1567"/>
      <c r="TNK102" s="1567"/>
      <c r="TNL102" s="1567"/>
      <c r="TNM102" s="1567"/>
      <c r="TNN102" s="1567"/>
      <c r="TNO102" s="1567"/>
      <c r="TNP102" s="1567"/>
      <c r="TNQ102" s="1567"/>
      <c r="TNR102" s="1567"/>
      <c r="TNS102" s="1567"/>
      <c r="TNT102" s="1567"/>
      <c r="TNU102" s="1567"/>
      <c r="TNV102" s="1567"/>
      <c r="TNW102" s="1567"/>
      <c r="TNX102" s="1567"/>
      <c r="TNY102" s="1567"/>
      <c r="TNZ102" s="1567"/>
      <c r="TOA102" s="1567"/>
      <c r="TOB102" s="1567"/>
      <c r="TOC102" s="1567"/>
      <c r="TOD102" s="1567"/>
      <c r="TOE102" s="1567"/>
      <c r="TOF102" s="1567"/>
      <c r="TOG102" s="1567"/>
      <c r="TOH102" s="1567"/>
      <c r="TOI102" s="1567"/>
      <c r="TOJ102" s="1567"/>
      <c r="TOK102" s="1567"/>
      <c r="TOL102" s="1567"/>
      <c r="TOM102" s="1567"/>
      <c r="TON102" s="1567"/>
      <c r="TOO102" s="1567"/>
      <c r="TOP102" s="1567"/>
      <c r="TOQ102" s="1567"/>
      <c r="TOR102" s="1567"/>
      <c r="TOS102" s="1567"/>
      <c r="TOT102" s="1567"/>
      <c r="TOU102" s="1567"/>
      <c r="TOV102" s="1567"/>
      <c r="TOW102" s="1567"/>
      <c r="TOX102" s="1567"/>
      <c r="TOY102" s="1567"/>
      <c r="TOZ102" s="1567"/>
      <c r="TPA102" s="1567"/>
      <c r="TPB102" s="1567"/>
      <c r="TPC102" s="1567"/>
      <c r="TPD102" s="1567"/>
      <c r="TPE102" s="1567"/>
      <c r="TPF102" s="1567"/>
      <c r="TPG102" s="1567"/>
      <c r="TPH102" s="1567"/>
      <c r="TPI102" s="1567"/>
      <c r="TPJ102" s="1567"/>
      <c r="TPK102" s="1567"/>
      <c r="TPL102" s="1567"/>
      <c r="TPM102" s="1567"/>
      <c r="TPN102" s="1567"/>
      <c r="TPO102" s="1567"/>
      <c r="TPP102" s="1567"/>
      <c r="TPQ102" s="1567"/>
      <c r="TPR102" s="1567"/>
      <c r="TPS102" s="1567"/>
      <c r="TPT102" s="1567"/>
      <c r="TPU102" s="1567"/>
      <c r="TPV102" s="1567"/>
      <c r="TPW102" s="1567"/>
      <c r="TPX102" s="1567"/>
      <c r="TPY102" s="1567"/>
      <c r="TPZ102" s="1567"/>
      <c r="TQA102" s="1567"/>
      <c r="TQB102" s="1567"/>
      <c r="TQC102" s="1567"/>
      <c r="TQD102" s="1567"/>
      <c r="TQE102" s="1567"/>
      <c r="TQF102" s="1567"/>
      <c r="TQG102" s="1567"/>
      <c r="TQH102" s="1567"/>
      <c r="TQI102" s="1567"/>
      <c r="TQJ102" s="1567"/>
      <c r="TQK102" s="1567"/>
      <c r="TQL102" s="1567"/>
      <c r="TQM102" s="1567"/>
      <c r="TQN102" s="1567"/>
      <c r="TQO102" s="1567"/>
      <c r="TQP102" s="1567"/>
      <c r="TQQ102" s="1567"/>
      <c r="TQR102" s="1567"/>
      <c r="TQS102" s="1567"/>
      <c r="TQT102" s="1567"/>
      <c r="TQU102" s="1567"/>
      <c r="TQV102" s="1567"/>
      <c r="TQW102" s="1567"/>
      <c r="TQX102" s="1567"/>
      <c r="TQY102" s="1567"/>
      <c r="TQZ102" s="1567"/>
      <c r="TRA102" s="1567"/>
      <c r="TRB102" s="1567"/>
      <c r="TRC102" s="1567"/>
      <c r="TRD102" s="1567"/>
      <c r="TRE102" s="1567"/>
      <c r="TRF102" s="1567"/>
      <c r="TRG102" s="1567"/>
      <c r="TRH102" s="1567"/>
      <c r="TRI102" s="1567"/>
      <c r="TRJ102" s="1567"/>
      <c r="TRK102" s="1567"/>
      <c r="TRL102" s="1567"/>
      <c r="TRM102" s="1567"/>
      <c r="TRN102" s="1567"/>
      <c r="TRO102" s="1567"/>
      <c r="TRP102" s="1567"/>
      <c r="TRQ102" s="1567"/>
      <c r="TRR102" s="1567"/>
      <c r="TRS102" s="1567"/>
      <c r="TRT102" s="1567"/>
      <c r="TRU102" s="1567"/>
      <c r="TRV102" s="1567"/>
      <c r="TRW102" s="1567"/>
      <c r="TRX102" s="1567"/>
      <c r="TRY102" s="1567"/>
      <c r="TRZ102" s="1567"/>
      <c r="TSA102" s="1567"/>
      <c r="TSB102" s="1567"/>
      <c r="TSC102" s="1567"/>
      <c r="TSD102" s="1567"/>
      <c r="TSE102" s="1567"/>
      <c r="TSF102" s="1567"/>
      <c r="TSG102" s="1567"/>
      <c r="TSH102" s="1567"/>
      <c r="TSI102" s="1567"/>
      <c r="TSJ102" s="1567"/>
      <c r="TSK102" s="1567"/>
      <c r="TSL102" s="1567"/>
      <c r="TSM102" s="1567"/>
      <c r="TSN102" s="1567"/>
      <c r="TSO102" s="1567"/>
      <c r="TSP102" s="1567"/>
      <c r="TSQ102" s="1567"/>
      <c r="TSR102" s="1567"/>
      <c r="TSS102" s="1567"/>
      <c r="TST102" s="1567"/>
      <c r="TSU102" s="1567"/>
      <c r="TSV102" s="1567"/>
      <c r="TSW102" s="1567"/>
      <c r="TSX102" s="1567"/>
      <c r="TSY102" s="1567"/>
      <c r="TSZ102" s="1567"/>
      <c r="TTA102" s="1567"/>
      <c r="TTB102" s="1567"/>
      <c r="TTC102" s="1567"/>
      <c r="TTD102" s="1567"/>
      <c r="TTE102" s="1567"/>
      <c r="TTF102" s="1567"/>
      <c r="TTG102" s="1567"/>
      <c r="TTH102" s="1567"/>
      <c r="TTI102" s="1567"/>
      <c r="TTJ102" s="1567"/>
      <c r="TTK102" s="1567"/>
      <c r="TTL102" s="1567"/>
      <c r="TTM102" s="1567"/>
      <c r="TTN102" s="1567"/>
      <c r="TTO102" s="1567"/>
      <c r="TTP102" s="1567"/>
      <c r="TTQ102" s="1567"/>
      <c r="TTR102" s="1567"/>
      <c r="TTS102" s="1567"/>
      <c r="TTT102" s="1567"/>
      <c r="TTU102" s="1567"/>
      <c r="TTV102" s="1567"/>
      <c r="TTW102" s="1567"/>
      <c r="TTX102" s="1567"/>
      <c r="TTY102" s="1567"/>
      <c r="TTZ102" s="1567"/>
      <c r="TUA102" s="1567"/>
      <c r="TUB102" s="1567"/>
      <c r="TUC102" s="1567"/>
      <c r="TUD102" s="1567"/>
      <c r="TUE102" s="1567"/>
      <c r="TUF102" s="1567"/>
      <c r="TUG102" s="1567"/>
      <c r="TUH102" s="1567"/>
      <c r="TUI102" s="1567"/>
      <c r="TUJ102" s="1567"/>
      <c r="TUK102" s="1567"/>
      <c r="TUL102" s="1567"/>
      <c r="TUM102" s="1567"/>
      <c r="TUN102" s="1567"/>
      <c r="TUO102" s="1567"/>
      <c r="TUP102" s="1567"/>
      <c r="TUQ102" s="1567"/>
      <c r="TUR102" s="1567"/>
      <c r="TUS102" s="1567"/>
      <c r="TUT102" s="1567"/>
      <c r="TUU102" s="1567"/>
      <c r="TUV102" s="1567"/>
      <c r="TUW102" s="1567"/>
      <c r="TUX102" s="1567"/>
      <c r="TUY102" s="1567"/>
      <c r="TUZ102" s="1567"/>
      <c r="TVA102" s="1567"/>
      <c r="TVB102" s="1567"/>
      <c r="TVC102" s="1567"/>
      <c r="TVD102" s="1567"/>
      <c r="TVE102" s="1567"/>
      <c r="TVF102" s="1567"/>
      <c r="TVG102" s="1567"/>
      <c r="TVH102" s="1567"/>
      <c r="TVI102" s="1567"/>
      <c r="TVJ102" s="1567"/>
      <c r="TVK102" s="1567"/>
      <c r="TVL102" s="1567"/>
      <c r="TVM102" s="1567"/>
      <c r="TVN102" s="1567"/>
      <c r="TVO102" s="1567"/>
      <c r="TVP102" s="1567"/>
      <c r="TVQ102" s="1567"/>
      <c r="TVR102" s="1567"/>
      <c r="TVS102" s="1567"/>
      <c r="TVT102" s="1567"/>
      <c r="TVU102" s="1567"/>
      <c r="TVV102" s="1567"/>
      <c r="TVW102" s="1567"/>
      <c r="TVX102" s="1567"/>
      <c r="TVY102" s="1567"/>
      <c r="TVZ102" s="1567"/>
      <c r="TWA102" s="1567"/>
      <c r="TWB102" s="1567"/>
      <c r="TWC102" s="1567"/>
      <c r="TWD102" s="1567"/>
      <c r="TWE102" s="1567"/>
      <c r="TWF102" s="1567"/>
      <c r="TWG102" s="1567"/>
      <c r="TWH102" s="1567"/>
      <c r="TWI102" s="1567"/>
      <c r="TWJ102" s="1567"/>
      <c r="TWK102" s="1567"/>
      <c r="TWL102" s="1567"/>
      <c r="TWM102" s="1567"/>
      <c r="TWN102" s="1567"/>
      <c r="TWO102" s="1567"/>
      <c r="TWP102" s="1567"/>
      <c r="TWQ102" s="1567"/>
      <c r="TWR102" s="1567"/>
      <c r="TWS102" s="1567"/>
      <c r="TWT102" s="1567"/>
      <c r="TWU102" s="1567"/>
      <c r="TWV102" s="1567"/>
      <c r="TWW102" s="1567"/>
      <c r="TWX102" s="1567"/>
      <c r="TWY102" s="1567"/>
      <c r="TWZ102" s="1567"/>
      <c r="TXA102" s="1567"/>
      <c r="TXB102" s="1567"/>
      <c r="TXC102" s="1567"/>
      <c r="TXD102" s="1567"/>
      <c r="TXE102" s="1567"/>
      <c r="TXF102" s="1567"/>
      <c r="TXG102" s="1567"/>
      <c r="TXH102" s="1567"/>
      <c r="TXI102" s="1567"/>
      <c r="TXJ102" s="1567"/>
      <c r="TXK102" s="1567"/>
      <c r="TXL102" s="1567"/>
      <c r="TXM102" s="1567"/>
      <c r="TXN102" s="1567"/>
      <c r="TXO102" s="1567"/>
      <c r="TXP102" s="1567"/>
      <c r="TXQ102" s="1567"/>
      <c r="TXR102" s="1567"/>
      <c r="TXS102" s="1567"/>
      <c r="TXT102" s="1567"/>
      <c r="TXU102" s="1567"/>
      <c r="TXV102" s="1567"/>
      <c r="TXW102" s="1567"/>
      <c r="TXX102" s="1567"/>
      <c r="TXY102" s="1567"/>
      <c r="TXZ102" s="1567"/>
      <c r="TYA102" s="1567"/>
      <c r="TYB102" s="1567"/>
      <c r="TYC102" s="1567"/>
      <c r="TYD102" s="1567"/>
      <c r="TYE102" s="1567"/>
      <c r="TYF102" s="1567"/>
      <c r="TYG102" s="1567"/>
      <c r="TYH102" s="1567"/>
      <c r="TYI102" s="1567"/>
      <c r="TYJ102" s="1567"/>
      <c r="TYK102" s="1567"/>
      <c r="TYL102" s="1567"/>
      <c r="TYM102" s="1567"/>
      <c r="TYN102" s="1567"/>
      <c r="TYO102" s="1567"/>
      <c r="TYP102" s="1567"/>
      <c r="TYQ102" s="1567"/>
      <c r="TYR102" s="1567"/>
      <c r="TYS102" s="1567"/>
      <c r="TYT102" s="1567"/>
      <c r="TYU102" s="1567"/>
      <c r="TYV102" s="1567"/>
      <c r="TYW102" s="1567"/>
      <c r="TYX102" s="1567"/>
      <c r="TYY102" s="1567"/>
      <c r="TYZ102" s="1567"/>
      <c r="TZA102" s="1567"/>
      <c r="TZB102" s="1567"/>
      <c r="TZC102" s="1567"/>
      <c r="TZD102" s="1567"/>
      <c r="TZE102" s="1567"/>
      <c r="TZF102" s="1567"/>
      <c r="TZG102" s="1567"/>
      <c r="TZH102" s="1567"/>
      <c r="TZI102" s="1567"/>
      <c r="TZJ102" s="1567"/>
      <c r="TZK102" s="1567"/>
      <c r="TZL102" s="1567"/>
      <c r="TZM102" s="1567"/>
      <c r="TZN102" s="1567"/>
      <c r="TZO102" s="1567"/>
      <c r="TZP102" s="1567"/>
      <c r="TZQ102" s="1567"/>
      <c r="TZR102" s="1567"/>
      <c r="TZS102" s="1567"/>
      <c r="TZT102" s="1567"/>
      <c r="TZU102" s="1567"/>
      <c r="TZV102" s="1567"/>
      <c r="TZW102" s="1567"/>
      <c r="TZX102" s="1567"/>
      <c r="TZY102" s="1567"/>
      <c r="TZZ102" s="1567"/>
      <c r="UAA102" s="1567"/>
      <c r="UAB102" s="1567"/>
      <c r="UAC102" s="1567"/>
      <c r="UAD102" s="1567"/>
      <c r="UAE102" s="1567"/>
      <c r="UAF102" s="1567"/>
      <c r="UAG102" s="1567"/>
      <c r="UAH102" s="1567"/>
      <c r="UAI102" s="1567"/>
      <c r="UAJ102" s="1567"/>
      <c r="UAK102" s="1567"/>
      <c r="UAL102" s="1567"/>
      <c r="UAM102" s="1567"/>
      <c r="UAN102" s="1567"/>
      <c r="UAO102" s="1567"/>
      <c r="UAP102" s="1567"/>
      <c r="UAQ102" s="1567"/>
      <c r="UAR102" s="1567"/>
      <c r="UAS102" s="1567"/>
      <c r="UAT102" s="1567"/>
      <c r="UAU102" s="1567"/>
      <c r="UAV102" s="1567"/>
      <c r="UAW102" s="1567"/>
      <c r="UAX102" s="1567"/>
      <c r="UAY102" s="1567"/>
      <c r="UAZ102" s="1567"/>
      <c r="UBA102" s="1567"/>
      <c r="UBB102" s="1567"/>
      <c r="UBC102" s="1567"/>
      <c r="UBD102" s="1567"/>
      <c r="UBE102" s="1567"/>
      <c r="UBF102" s="1567"/>
      <c r="UBG102" s="1567"/>
      <c r="UBH102" s="1567"/>
      <c r="UBI102" s="1567"/>
      <c r="UBJ102" s="1567"/>
      <c r="UBK102" s="1567"/>
      <c r="UBL102" s="1567"/>
      <c r="UBM102" s="1567"/>
      <c r="UBN102" s="1567"/>
      <c r="UBO102" s="1567"/>
      <c r="UBP102" s="1567"/>
      <c r="UBQ102" s="1567"/>
      <c r="UBR102" s="1567"/>
      <c r="UBS102" s="1567"/>
      <c r="UBT102" s="1567"/>
      <c r="UBU102" s="1567"/>
      <c r="UBV102" s="1567"/>
      <c r="UBW102" s="1567"/>
      <c r="UBX102" s="1567"/>
      <c r="UBY102" s="1567"/>
      <c r="UBZ102" s="1567"/>
      <c r="UCA102" s="1567"/>
      <c r="UCB102" s="1567"/>
      <c r="UCC102" s="1567"/>
      <c r="UCD102" s="1567"/>
      <c r="UCE102" s="1567"/>
      <c r="UCF102" s="1567"/>
      <c r="UCG102" s="1567"/>
      <c r="UCH102" s="1567"/>
      <c r="UCI102" s="1567"/>
      <c r="UCJ102" s="1567"/>
      <c r="UCK102" s="1567"/>
      <c r="UCL102" s="1567"/>
      <c r="UCM102" s="1567"/>
      <c r="UCN102" s="1567"/>
      <c r="UCO102" s="1567"/>
      <c r="UCP102" s="1567"/>
      <c r="UCQ102" s="1567"/>
      <c r="UCR102" s="1567"/>
      <c r="UCS102" s="1567"/>
      <c r="UCT102" s="1567"/>
      <c r="UCU102" s="1567"/>
      <c r="UCV102" s="1567"/>
      <c r="UCW102" s="1567"/>
      <c r="UCX102" s="1567"/>
      <c r="UCY102" s="1567"/>
      <c r="UCZ102" s="1567"/>
      <c r="UDA102" s="1567"/>
      <c r="UDB102" s="1567"/>
      <c r="UDC102" s="1567"/>
      <c r="UDD102" s="1567"/>
      <c r="UDE102" s="1567"/>
      <c r="UDF102" s="1567"/>
      <c r="UDG102" s="1567"/>
      <c r="UDH102" s="1567"/>
      <c r="UDI102" s="1567"/>
      <c r="UDJ102" s="1567"/>
      <c r="UDK102" s="1567"/>
      <c r="UDL102" s="1567"/>
      <c r="UDM102" s="1567"/>
      <c r="UDN102" s="1567"/>
      <c r="UDO102" s="1567"/>
      <c r="UDP102" s="1567"/>
      <c r="UDQ102" s="1567"/>
      <c r="UDR102" s="1567"/>
      <c r="UDS102" s="1567"/>
      <c r="UDT102" s="1567"/>
      <c r="UDU102" s="1567"/>
      <c r="UDV102" s="1567"/>
      <c r="UDW102" s="1567"/>
      <c r="UDX102" s="1567"/>
      <c r="UDY102" s="1567"/>
      <c r="UDZ102" s="1567"/>
      <c r="UEA102" s="1567"/>
      <c r="UEB102" s="1567"/>
      <c r="UEC102" s="1567"/>
      <c r="UED102" s="1567"/>
      <c r="UEE102" s="1567"/>
      <c r="UEF102" s="1567"/>
      <c r="UEG102" s="1567"/>
      <c r="UEH102" s="1567"/>
      <c r="UEI102" s="1567"/>
      <c r="UEJ102" s="1567"/>
      <c r="UEK102" s="1567"/>
      <c r="UEL102" s="1567"/>
      <c r="UEM102" s="1567"/>
      <c r="UEN102" s="1567"/>
      <c r="UEO102" s="1567"/>
      <c r="UEP102" s="1567"/>
      <c r="UEQ102" s="1567"/>
      <c r="UER102" s="1567"/>
      <c r="UES102" s="1567"/>
      <c r="UET102" s="1567"/>
      <c r="UEU102" s="1567"/>
      <c r="UEV102" s="1567"/>
      <c r="UEW102" s="1567"/>
      <c r="UEX102" s="1567"/>
      <c r="UEY102" s="1567"/>
      <c r="UEZ102" s="1567"/>
      <c r="UFA102" s="1567"/>
      <c r="UFB102" s="1567"/>
      <c r="UFC102" s="1567"/>
      <c r="UFD102" s="1567"/>
      <c r="UFE102" s="1567"/>
      <c r="UFF102" s="1567"/>
      <c r="UFG102" s="1567"/>
      <c r="UFH102" s="1567"/>
      <c r="UFI102" s="1567"/>
      <c r="UFJ102" s="1567"/>
      <c r="UFK102" s="1567"/>
      <c r="UFL102" s="1567"/>
      <c r="UFM102" s="1567"/>
      <c r="UFN102" s="1567"/>
      <c r="UFO102" s="1567"/>
      <c r="UFP102" s="1567"/>
      <c r="UFQ102" s="1567"/>
      <c r="UFR102" s="1567"/>
      <c r="UFS102" s="1567"/>
      <c r="UFT102" s="1567"/>
      <c r="UFU102" s="1567"/>
      <c r="UFV102" s="1567"/>
      <c r="UFW102" s="1567"/>
      <c r="UFX102" s="1567"/>
      <c r="UFY102" s="1567"/>
      <c r="UFZ102" s="1567"/>
      <c r="UGA102" s="1567"/>
      <c r="UGB102" s="1567"/>
      <c r="UGC102" s="1567"/>
      <c r="UGD102" s="1567"/>
      <c r="UGE102" s="1567"/>
      <c r="UGF102" s="1567"/>
      <c r="UGG102" s="1567"/>
      <c r="UGH102" s="1567"/>
      <c r="UGI102" s="1567"/>
      <c r="UGJ102" s="1567"/>
      <c r="UGK102" s="1567"/>
      <c r="UGL102" s="1567"/>
      <c r="UGM102" s="1567"/>
      <c r="UGN102" s="1567"/>
      <c r="UGO102" s="1567"/>
      <c r="UGP102" s="1567"/>
      <c r="UGQ102" s="1567"/>
      <c r="UGR102" s="1567"/>
      <c r="UGS102" s="1567"/>
      <c r="UGT102" s="1567"/>
      <c r="UGU102" s="1567"/>
      <c r="UGV102" s="1567"/>
      <c r="UGW102" s="1567"/>
      <c r="UGX102" s="1567"/>
      <c r="UGY102" s="1567"/>
      <c r="UGZ102" s="1567"/>
      <c r="UHA102" s="1567"/>
      <c r="UHB102" s="1567"/>
      <c r="UHC102" s="1567"/>
      <c r="UHD102" s="1567"/>
      <c r="UHE102" s="1567"/>
      <c r="UHF102" s="1567"/>
      <c r="UHG102" s="1567"/>
      <c r="UHH102" s="1567"/>
      <c r="UHI102" s="1567"/>
      <c r="UHJ102" s="1567"/>
      <c r="UHK102" s="1567"/>
      <c r="UHL102" s="1567"/>
      <c r="UHM102" s="1567"/>
      <c r="UHN102" s="1567"/>
      <c r="UHO102" s="1567"/>
      <c r="UHP102" s="1567"/>
      <c r="UHQ102" s="1567"/>
      <c r="UHR102" s="1567"/>
      <c r="UHS102" s="1567"/>
      <c r="UHT102" s="1567"/>
      <c r="UHU102" s="1567"/>
      <c r="UHV102" s="1567"/>
      <c r="UHW102" s="1567"/>
      <c r="UHX102" s="1567"/>
      <c r="UHY102" s="1567"/>
      <c r="UHZ102" s="1567"/>
      <c r="UIA102" s="1567"/>
      <c r="UIB102" s="1567"/>
      <c r="UIC102" s="1567"/>
      <c r="UID102" s="1567"/>
      <c r="UIE102" s="1567"/>
      <c r="UIF102" s="1567"/>
      <c r="UIG102" s="1567"/>
      <c r="UIH102" s="1567"/>
      <c r="UII102" s="1567"/>
      <c r="UIJ102" s="1567"/>
      <c r="UIK102" s="1567"/>
      <c r="UIL102" s="1567"/>
      <c r="UIM102" s="1567"/>
      <c r="UIN102" s="1567"/>
      <c r="UIO102" s="1567"/>
      <c r="UIP102" s="1567"/>
      <c r="UIQ102" s="1567"/>
      <c r="UIR102" s="1567"/>
      <c r="UIS102" s="1567"/>
      <c r="UIT102" s="1567"/>
      <c r="UIU102" s="1567"/>
      <c r="UIV102" s="1567"/>
      <c r="UIW102" s="1567"/>
      <c r="UIX102" s="1567"/>
      <c r="UIY102" s="1567"/>
      <c r="UIZ102" s="1567"/>
      <c r="UJA102" s="1567"/>
      <c r="UJB102" s="1567"/>
      <c r="UJC102" s="1567"/>
      <c r="UJD102" s="1567"/>
      <c r="UJE102" s="1567"/>
      <c r="UJF102" s="1567"/>
      <c r="UJG102" s="1567"/>
      <c r="UJH102" s="1567"/>
      <c r="UJI102" s="1567"/>
      <c r="UJJ102" s="1567"/>
      <c r="UJK102" s="1567"/>
      <c r="UJL102" s="1567"/>
      <c r="UJM102" s="1567"/>
      <c r="UJN102" s="1567"/>
      <c r="UJO102" s="1567"/>
      <c r="UJP102" s="1567"/>
      <c r="UJQ102" s="1567"/>
      <c r="UJR102" s="1567"/>
      <c r="UJS102" s="1567"/>
      <c r="UJT102" s="1567"/>
      <c r="UJU102" s="1567"/>
      <c r="UJV102" s="1567"/>
      <c r="UJW102" s="1567"/>
      <c r="UJX102" s="1567"/>
      <c r="UJY102" s="1567"/>
      <c r="UJZ102" s="1567"/>
      <c r="UKA102" s="1567"/>
      <c r="UKB102" s="1567"/>
      <c r="UKC102" s="1567"/>
      <c r="UKD102" s="1567"/>
      <c r="UKE102" s="1567"/>
      <c r="UKF102" s="1567"/>
      <c r="UKG102" s="1567"/>
      <c r="UKH102" s="1567"/>
      <c r="UKI102" s="1567"/>
      <c r="UKJ102" s="1567"/>
      <c r="UKK102" s="1567"/>
      <c r="UKL102" s="1567"/>
      <c r="UKM102" s="1567"/>
      <c r="UKN102" s="1567"/>
      <c r="UKO102" s="1567"/>
      <c r="UKP102" s="1567"/>
      <c r="UKQ102" s="1567"/>
      <c r="UKR102" s="1567"/>
      <c r="UKS102" s="1567"/>
      <c r="UKT102" s="1567"/>
      <c r="UKU102" s="1567"/>
      <c r="UKV102" s="1567"/>
      <c r="UKW102" s="1567"/>
      <c r="UKX102" s="1567"/>
      <c r="UKY102" s="1567"/>
      <c r="UKZ102" s="1567"/>
      <c r="ULA102" s="1567"/>
      <c r="ULB102" s="1567"/>
      <c r="ULC102" s="1567"/>
      <c r="ULD102" s="1567"/>
      <c r="ULE102" s="1567"/>
      <c r="ULF102" s="1567"/>
      <c r="ULG102" s="1567"/>
      <c r="ULH102" s="1567"/>
      <c r="ULI102" s="1567"/>
      <c r="ULJ102" s="1567"/>
      <c r="ULK102" s="1567"/>
      <c r="ULL102" s="1567"/>
      <c r="ULM102" s="1567"/>
      <c r="ULN102" s="1567"/>
      <c r="ULO102" s="1567"/>
      <c r="ULP102" s="1567"/>
      <c r="ULQ102" s="1567"/>
      <c r="ULR102" s="1567"/>
      <c r="ULS102" s="1567"/>
      <c r="ULT102" s="1567"/>
      <c r="ULU102" s="1567"/>
      <c r="ULV102" s="1567"/>
      <c r="ULW102" s="1567"/>
      <c r="ULX102" s="1567"/>
      <c r="ULY102" s="1567"/>
      <c r="ULZ102" s="1567"/>
      <c r="UMA102" s="1567"/>
      <c r="UMB102" s="1567"/>
      <c r="UMC102" s="1567"/>
      <c r="UMD102" s="1567"/>
      <c r="UME102" s="1567"/>
      <c r="UMF102" s="1567"/>
      <c r="UMG102" s="1567"/>
      <c r="UMH102" s="1567"/>
      <c r="UMI102" s="1567"/>
      <c r="UMJ102" s="1567"/>
      <c r="UMK102" s="1567"/>
      <c r="UML102" s="1567"/>
      <c r="UMM102" s="1567"/>
      <c r="UMN102" s="1567"/>
      <c r="UMO102" s="1567"/>
      <c r="UMP102" s="1567"/>
      <c r="UMQ102" s="1567"/>
      <c r="UMR102" s="1567"/>
      <c r="UMS102" s="1567"/>
      <c r="UMT102" s="1567"/>
      <c r="UMU102" s="1567"/>
      <c r="UMV102" s="1567"/>
      <c r="UMW102" s="1567"/>
      <c r="UMX102" s="1567"/>
      <c r="UMY102" s="1567"/>
      <c r="UMZ102" s="1567"/>
      <c r="UNA102" s="1567"/>
      <c r="UNB102" s="1567"/>
      <c r="UNC102" s="1567"/>
      <c r="UND102" s="1567"/>
      <c r="UNE102" s="1567"/>
      <c r="UNF102" s="1567"/>
      <c r="UNG102" s="1567"/>
      <c r="UNH102" s="1567"/>
      <c r="UNI102" s="1567"/>
      <c r="UNJ102" s="1567"/>
      <c r="UNK102" s="1567"/>
      <c r="UNL102" s="1567"/>
      <c r="UNM102" s="1567"/>
      <c r="UNN102" s="1567"/>
      <c r="UNO102" s="1567"/>
      <c r="UNP102" s="1567"/>
      <c r="UNQ102" s="1567"/>
      <c r="UNR102" s="1567"/>
      <c r="UNS102" s="1567"/>
      <c r="UNT102" s="1567"/>
      <c r="UNU102" s="1567"/>
      <c r="UNV102" s="1567"/>
      <c r="UNW102" s="1567"/>
      <c r="UNX102" s="1567"/>
      <c r="UNY102" s="1567"/>
      <c r="UNZ102" s="1567"/>
      <c r="UOA102" s="1567"/>
      <c r="UOB102" s="1567"/>
      <c r="UOC102" s="1567"/>
      <c r="UOD102" s="1567"/>
      <c r="UOE102" s="1567"/>
      <c r="UOF102" s="1567"/>
      <c r="UOG102" s="1567"/>
      <c r="UOH102" s="1567"/>
      <c r="UOI102" s="1567"/>
      <c r="UOJ102" s="1567"/>
      <c r="UOK102" s="1567"/>
      <c r="UOL102" s="1567"/>
      <c r="UOM102" s="1567"/>
      <c r="UON102" s="1567"/>
      <c r="UOO102" s="1567"/>
      <c r="UOP102" s="1567"/>
      <c r="UOQ102" s="1567"/>
      <c r="UOR102" s="1567"/>
      <c r="UOS102" s="1567"/>
      <c r="UOT102" s="1567"/>
      <c r="UOU102" s="1567"/>
      <c r="UOV102" s="1567"/>
      <c r="UOW102" s="1567"/>
      <c r="UOX102" s="1567"/>
      <c r="UOY102" s="1567"/>
      <c r="UOZ102" s="1567"/>
      <c r="UPA102" s="1567"/>
      <c r="UPB102" s="1567"/>
      <c r="UPC102" s="1567"/>
      <c r="UPD102" s="1567"/>
      <c r="UPE102" s="1567"/>
      <c r="UPF102" s="1567"/>
      <c r="UPG102" s="1567"/>
      <c r="UPH102" s="1567"/>
      <c r="UPI102" s="1567"/>
      <c r="UPJ102" s="1567"/>
      <c r="UPK102" s="1567"/>
      <c r="UPL102" s="1567"/>
      <c r="UPM102" s="1567"/>
      <c r="UPN102" s="1567"/>
      <c r="UPO102" s="1567"/>
      <c r="UPP102" s="1567"/>
      <c r="UPQ102" s="1567"/>
      <c r="UPR102" s="1567"/>
      <c r="UPS102" s="1567"/>
      <c r="UPT102" s="1567"/>
      <c r="UPU102" s="1567"/>
      <c r="UPV102" s="1567"/>
      <c r="UPW102" s="1567"/>
      <c r="UPX102" s="1567"/>
      <c r="UPY102" s="1567"/>
      <c r="UPZ102" s="1567"/>
      <c r="UQA102" s="1567"/>
      <c r="UQB102" s="1567"/>
      <c r="UQC102" s="1567"/>
      <c r="UQD102" s="1567"/>
      <c r="UQE102" s="1567"/>
      <c r="UQF102" s="1567"/>
      <c r="UQG102" s="1567"/>
      <c r="UQH102" s="1567"/>
      <c r="UQI102" s="1567"/>
      <c r="UQJ102" s="1567"/>
      <c r="UQK102" s="1567"/>
      <c r="UQL102" s="1567"/>
      <c r="UQM102" s="1567"/>
      <c r="UQN102" s="1567"/>
      <c r="UQO102" s="1567"/>
      <c r="UQP102" s="1567"/>
      <c r="UQQ102" s="1567"/>
      <c r="UQR102" s="1567"/>
      <c r="UQS102" s="1567"/>
      <c r="UQT102" s="1567"/>
      <c r="UQU102" s="1567"/>
      <c r="UQV102" s="1567"/>
      <c r="UQW102" s="1567"/>
      <c r="UQX102" s="1567"/>
      <c r="UQY102" s="1567"/>
      <c r="UQZ102" s="1567"/>
      <c r="URA102" s="1567"/>
      <c r="URB102" s="1567"/>
      <c r="URC102" s="1567"/>
      <c r="URD102" s="1567"/>
      <c r="URE102" s="1567"/>
      <c r="URF102" s="1567"/>
      <c r="URG102" s="1567"/>
      <c r="URH102" s="1567"/>
      <c r="URI102" s="1567"/>
      <c r="URJ102" s="1567"/>
      <c r="URK102" s="1567"/>
      <c r="URL102" s="1567"/>
      <c r="URM102" s="1567"/>
      <c r="URN102" s="1567"/>
      <c r="URO102" s="1567"/>
      <c r="URP102" s="1567"/>
      <c r="URQ102" s="1567"/>
      <c r="URR102" s="1567"/>
      <c r="URS102" s="1567"/>
      <c r="URT102" s="1567"/>
      <c r="URU102" s="1567"/>
      <c r="URV102" s="1567"/>
      <c r="URW102" s="1567"/>
      <c r="URX102" s="1567"/>
      <c r="URY102" s="1567"/>
      <c r="URZ102" s="1567"/>
      <c r="USA102" s="1567"/>
      <c r="USB102" s="1567"/>
      <c r="USC102" s="1567"/>
      <c r="USD102" s="1567"/>
      <c r="USE102" s="1567"/>
      <c r="USF102" s="1567"/>
      <c r="USG102" s="1567"/>
      <c r="USH102" s="1567"/>
      <c r="USI102" s="1567"/>
      <c r="USJ102" s="1567"/>
      <c r="USK102" s="1567"/>
      <c r="USL102" s="1567"/>
      <c r="USM102" s="1567"/>
      <c r="USN102" s="1567"/>
      <c r="USO102" s="1567"/>
      <c r="USP102" s="1567"/>
      <c r="USQ102" s="1567"/>
      <c r="USR102" s="1567"/>
      <c r="USS102" s="1567"/>
      <c r="UST102" s="1567"/>
      <c r="USU102" s="1567"/>
      <c r="USV102" s="1567"/>
      <c r="USW102" s="1567"/>
      <c r="USX102" s="1567"/>
      <c r="USY102" s="1567"/>
      <c r="USZ102" s="1567"/>
      <c r="UTA102" s="1567"/>
      <c r="UTB102" s="1567"/>
      <c r="UTC102" s="1567"/>
      <c r="UTD102" s="1567"/>
      <c r="UTE102" s="1567"/>
      <c r="UTF102" s="1567"/>
      <c r="UTG102" s="1567"/>
      <c r="UTH102" s="1567"/>
      <c r="UTI102" s="1567"/>
      <c r="UTJ102" s="1567"/>
      <c r="UTK102" s="1567"/>
      <c r="UTL102" s="1567"/>
      <c r="UTM102" s="1567"/>
      <c r="UTN102" s="1567"/>
      <c r="UTO102" s="1567"/>
      <c r="UTP102" s="1567"/>
      <c r="UTQ102" s="1567"/>
      <c r="UTR102" s="1567"/>
      <c r="UTS102" s="1567"/>
      <c r="UTT102" s="1567"/>
      <c r="UTU102" s="1567"/>
      <c r="UTV102" s="1567"/>
      <c r="UTW102" s="1567"/>
      <c r="UTX102" s="1567"/>
      <c r="UTY102" s="1567"/>
      <c r="UTZ102" s="1567"/>
      <c r="UUA102" s="1567"/>
      <c r="UUB102" s="1567"/>
      <c r="UUC102" s="1567"/>
      <c r="UUD102" s="1567"/>
      <c r="UUE102" s="1567"/>
      <c r="UUF102" s="1567"/>
      <c r="UUG102" s="1567"/>
      <c r="UUH102" s="1567"/>
      <c r="UUI102" s="1567"/>
      <c r="UUJ102" s="1567"/>
      <c r="UUK102" s="1567"/>
      <c r="UUL102" s="1567"/>
      <c r="UUM102" s="1567"/>
      <c r="UUN102" s="1567"/>
      <c r="UUO102" s="1567"/>
      <c r="UUP102" s="1567"/>
      <c r="UUQ102" s="1567"/>
      <c r="UUR102" s="1567"/>
      <c r="UUS102" s="1567"/>
      <c r="UUT102" s="1567"/>
      <c r="UUU102" s="1567"/>
      <c r="UUV102" s="1567"/>
      <c r="UUW102" s="1567"/>
      <c r="UUX102" s="1567"/>
      <c r="UUY102" s="1567"/>
      <c r="UUZ102" s="1567"/>
      <c r="UVA102" s="1567"/>
      <c r="UVB102" s="1567"/>
      <c r="UVC102" s="1567"/>
      <c r="UVD102" s="1567"/>
      <c r="UVE102" s="1567"/>
      <c r="UVF102" s="1567"/>
      <c r="UVG102" s="1567"/>
      <c r="UVH102" s="1567"/>
      <c r="UVI102" s="1567"/>
      <c r="UVJ102" s="1567"/>
      <c r="UVK102" s="1567"/>
      <c r="UVL102" s="1567"/>
      <c r="UVM102" s="1567"/>
      <c r="UVN102" s="1567"/>
      <c r="UVO102" s="1567"/>
      <c r="UVP102" s="1567"/>
      <c r="UVQ102" s="1567"/>
      <c r="UVR102" s="1567"/>
      <c r="UVS102" s="1567"/>
      <c r="UVT102" s="1567"/>
      <c r="UVU102" s="1567"/>
      <c r="UVV102" s="1567"/>
      <c r="UVW102" s="1567"/>
      <c r="UVX102" s="1567"/>
      <c r="UVY102" s="1567"/>
      <c r="UVZ102" s="1567"/>
      <c r="UWA102" s="1567"/>
      <c r="UWB102" s="1567"/>
      <c r="UWC102" s="1567"/>
      <c r="UWD102" s="1567"/>
      <c r="UWE102" s="1567"/>
      <c r="UWF102" s="1567"/>
      <c r="UWG102" s="1567"/>
      <c r="UWH102" s="1567"/>
      <c r="UWI102" s="1567"/>
      <c r="UWJ102" s="1567"/>
      <c r="UWK102" s="1567"/>
      <c r="UWL102" s="1567"/>
      <c r="UWM102" s="1567"/>
      <c r="UWN102" s="1567"/>
      <c r="UWO102" s="1567"/>
      <c r="UWP102" s="1567"/>
      <c r="UWQ102" s="1567"/>
      <c r="UWR102" s="1567"/>
      <c r="UWS102" s="1567"/>
      <c r="UWT102" s="1567"/>
      <c r="UWU102" s="1567"/>
      <c r="UWV102" s="1567"/>
      <c r="UWW102" s="1567"/>
      <c r="UWX102" s="1567"/>
      <c r="UWY102" s="1567"/>
      <c r="UWZ102" s="1567"/>
      <c r="UXA102" s="1567"/>
      <c r="UXB102" s="1567"/>
      <c r="UXC102" s="1567"/>
      <c r="UXD102" s="1567"/>
      <c r="UXE102" s="1567"/>
      <c r="UXF102" s="1567"/>
      <c r="UXG102" s="1567"/>
      <c r="UXH102" s="1567"/>
      <c r="UXI102" s="1567"/>
      <c r="UXJ102" s="1567"/>
      <c r="UXK102" s="1567"/>
      <c r="UXL102" s="1567"/>
      <c r="UXM102" s="1567"/>
      <c r="UXN102" s="1567"/>
      <c r="UXO102" s="1567"/>
      <c r="UXP102" s="1567"/>
      <c r="UXQ102" s="1567"/>
      <c r="UXR102" s="1567"/>
      <c r="UXS102" s="1567"/>
      <c r="UXT102" s="1567"/>
      <c r="UXU102" s="1567"/>
      <c r="UXV102" s="1567"/>
      <c r="UXW102" s="1567"/>
      <c r="UXX102" s="1567"/>
      <c r="UXY102" s="1567"/>
      <c r="UXZ102" s="1567"/>
      <c r="UYA102" s="1567"/>
      <c r="UYB102" s="1567"/>
      <c r="UYC102" s="1567"/>
      <c r="UYD102" s="1567"/>
      <c r="UYE102" s="1567"/>
      <c r="UYF102" s="1567"/>
      <c r="UYG102" s="1567"/>
      <c r="UYH102" s="1567"/>
      <c r="UYI102" s="1567"/>
      <c r="UYJ102" s="1567"/>
      <c r="UYK102" s="1567"/>
      <c r="UYL102" s="1567"/>
      <c r="UYM102" s="1567"/>
      <c r="UYN102" s="1567"/>
      <c r="UYO102" s="1567"/>
      <c r="UYP102" s="1567"/>
      <c r="UYQ102" s="1567"/>
      <c r="UYR102" s="1567"/>
      <c r="UYS102" s="1567"/>
      <c r="UYT102" s="1567"/>
      <c r="UYU102" s="1567"/>
      <c r="UYV102" s="1567"/>
      <c r="UYW102" s="1567"/>
      <c r="UYX102" s="1567"/>
      <c r="UYY102" s="1567"/>
      <c r="UYZ102" s="1567"/>
      <c r="UZA102" s="1567"/>
      <c r="UZB102" s="1567"/>
      <c r="UZC102" s="1567"/>
      <c r="UZD102" s="1567"/>
      <c r="UZE102" s="1567"/>
      <c r="UZF102" s="1567"/>
      <c r="UZG102" s="1567"/>
      <c r="UZH102" s="1567"/>
      <c r="UZI102" s="1567"/>
      <c r="UZJ102" s="1567"/>
      <c r="UZK102" s="1567"/>
      <c r="UZL102" s="1567"/>
      <c r="UZM102" s="1567"/>
      <c r="UZN102" s="1567"/>
      <c r="UZO102" s="1567"/>
      <c r="UZP102" s="1567"/>
      <c r="UZQ102" s="1567"/>
      <c r="UZR102" s="1567"/>
      <c r="UZS102" s="1567"/>
      <c r="UZT102" s="1567"/>
      <c r="UZU102" s="1567"/>
      <c r="UZV102" s="1567"/>
      <c r="UZW102" s="1567"/>
      <c r="UZX102" s="1567"/>
      <c r="UZY102" s="1567"/>
      <c r="UZZ102" s="1567"/>
      <c r="VAA102" s="1567"/>
      <c r="VAB102" s="1567"/>
      <c r="VAC102" s="1567"/>
      <c r="VAD102" s="1567"/>
      <c r="VAE102" s="1567"/>
      <c r="VAF102" s="1567"/>
      <c r="VAG102" s="1567"/>
      <c r="VAH102" s="1567"/>
      <c r="VAI102" s="1567"/>
      <c r="VAJ102" s="1567"/>
      <c r="VAK102" s="1567"/>
      <c r="VAL102" s="1567"/>
      <c r="VAM102" s="1567"/>
      <c r="VAN102" s="1567"/>
      <c r="VAO102" s="1567"/>
      <c r="VAP102" s="1567"/>
      <c r="VAQ102" s="1567"/>
      <c r="VAR102" s="1567"/>
      <c r="VAS102" s="1567"/>
      <c r="VAT102" s="1567"/>
      <c r="VAU102" s="1567"/>
      <c r="VAV102" s="1567"/>
      <c r="VAW102" s="1567"/>
      <c r="VAX102" s="1567"/>
      <c r="VAY102" s="1567"/>
      <c r="VAZ102" s="1567"/>
      <c r="VBA102" s="1567"/>
      <c r="VBB102" s="1567"/>
      <c r="VBC102" s="1567"/>
      <c r="VBD102" s="1567"/>
      <c r="VBE102" s="1567"/>
      <c r="VBF102" s="1567"/>
      <c r="VBG102" s="1567"/>
      <c r="VBH102" s="1567"/>
      <c r="VBI102" s="1567"/>
      <c r="VBJ102" s="1567"/>
      <c r="VBK102" s="1567"/>
      <c r="VBL102" s="1567"/>
      <c r="VBM102" s="1567"/>
      <c r="VBN102" s="1567"/>
      <c r="VBO102" s="1567"/>
      <c r="VBP102" s="1567"/>
      <c r="VBQ102" s="1567"/>
      <c r="VBR102" s="1567"/>
      <c r="VBS102" s="1567"/>
      <c r="VBT102" s="1567"/>
      <c r="VBU102" s="1567"/>
      <c r="VBV102" s="1567"/>
      <c r="VBW102" s="1567"/>
      <c r="VBX102" s="1567"/>
      <c r="VBY102" s="1567"/>
      <c r="VBZ102" s="1567"/>
      <c r="VCA102" s="1567"/>
      <c r="VCB102" s="1567"/>
      <c r="VCC102" s="1567"/>
      <c r="VCD102" s="1567"/>
      <c r="VCE102" s="1567"/>
      <c r="VCF102" s="1567"/>
      <c r="VCG102" s="1567"/>
      <c r="VCH102" s="1567"/>
      <c r="VCI102" s="1567"/>
      <c r="VCJ102" s="1567"/>
      <c r="VCK102" s="1567"/>
      <c r="VCL102" s="1567"/>
      <c r="VCM102" s="1567"/>
      <c r="VCN102" s="1567"/>
      <c r="VCO102" s="1567"/>
      <c r="VCP102" s="1567"/>
      <c r="VCQ102" s="1567"/>
      <c r="VCR102" s="1567"/>
      <c r="VCS102" s="1567"/>
      <c r="VCT102" s="1567"/>
      <c r="VCU102" s="1567"/>
      <c r="VCV102" s="1567"/>
      <c r="VCW102" s="1567"/>
      <c r="VCX102" s="1567"/>
      <c r="VCY102" s="1567"/>
      <c r="VCZ102" s="1567"/>
      <c r="VDA102" s="1567"/>
      <c r="VDB102" s="1567"/>
      <c r="VDC102" s="1567"/>
      <c r="VDD102" s="1567"/>
      <c r="VDE102" s="1567"/>
      <c r="VDF102" s="1567"/>
      <c r="VDG102" s="1567"/>
      <c r="VDH102" s="1567"/>
      <c r="VDI102" s="1567"/>
      <c r="VDJ102" s="1567"/>
      <c r="VDK102" s="1567"/>
      <c r="VDL102" s="1567"/>
      <c r="VDM102" s="1567"/>
      <c r="VDN102" s="1567"/>
      <c r="VDO102" s="1567"/>
      <c r="VDP102" s="1567"/>
      <c r="VDQ102" s="1567"/>
      <c r="VDR102" s="1567"/>
      <c r="VDS102" s="1567"/>
      <c r="VDT102" s="1567"/>
      <c r="VDU102" s="1567"/>
      <c r="VDV102" s="1567"/>
      <c r="VDW102" s="1567"/>
      <c r="VDX102" s="1567"/>
      <c r="VDY102" s="1567"/>
      <c r="VDZ102" s="1567"/>
      <c r="VEA102" s="1567"/>
      <c r="VEB102" s="1567"/>
      <c r="VEC102" s="1567"/>
      <c r="VED102" s="1567"/>
      <c r="VEE102" s="1567"/>
      <c r="VEF102" s="1567"/>
      <c r="VEG102" s="1567"/>
      <c r="VEH102" s="1567"/>
      <c r="VEI102" s="1567"/>
      <c r="VEJ102" s="1567"/>
      <c r="VEK102" s="1567"/>
      <c r="VEL102" s="1567"/>
      <c r="VEM102" s="1567"/>
      <c r="VEN102" s="1567"/>
      <c r="VEO102" s="1567"/>
      <c r="VEP102" s="1567"/>
      <c r="VEQ102" s="1567"/>
      <c r="VER102" s="1567"/>
      <c r="VES102" s="1567"/>
      <c r="VET102" s="1567"/>
      <c r="VEU102" s="1567"/>
      <c r="VEV102" s="1567"/>
      <c r="VEW102" s="1567"/>
      <c r="VEX102" s="1567"/>
      <c r="VEY102" s="1567"/>
      <c r="VEZ102" s="1567"/>
      <c r="VFA102" s="1567"/>
      <c r="VFB102" s="1567"/>
      <c r="VFC102" s="1567"/>
      <c r="VFD102" s="1567"/>
      <c r="VFE102" s="1567"/>
      <c r="VFF102" s="1567"/>
      <c r="VFG102" s="1567"/>
      <c r="VFH102" s="1567"/>
      <c r="VFI102" s="1567"/>
      <c r="VFJ102" s="1567"/>
      <c r="VFK102" s="1567"/>
      <c r="VFL102" s="1567"/>
      <c r="VFM102" s="1567"/>
      <c r="VFN102" s="1567"/>
      <c r="VFO102" s="1567"/>
      <c r="VFP102" s="1567"/>
      <c r="VFQ102" s="1567"/>
      <c r="VFR102" s="1567"/>
      <c r="VFS102" s="1567"/>
      <c r="VFT102" s="1567"/>
      <c r="VFU102" s="1567"/>
      <c r="VFV102" s="1567"/>
      <c r="VFW102" s="1567"/>
      <c r="VFX102" s="1567"/>
      <c r="VFY102" s="1567"/>
      <c r="VFZ102" s="1567"/>
      <c r="VGA102" s="1567"/>
      <c r="VGB102" s="1567"/>
      <c r="VGC102" s="1567"/>
      <c r="VGD102" s="1567"/>
      <c r="VGE102" s="1567"/>
      <c r="VGF102" s="1567"/>
      <c r="VGG102" s="1567"/>
      <c r="VGH102" s="1567"/>
      <c r="VGI102" s="1567"/>
      <c r="VGJ102" s="1567"/>
      <c r="VGK102" s="1567"/>
      <c r="VGL102" s="1567"/>
      <c r="VGM102" s="1567"/>
      <c r="VGN102" s="1567"/>
      <c r="VGO102" s="1567"/>
      <c r="VGP102" s="1567"/>
      <c r="VGQ102" s="1567"/>
      <c r="VGR102" s="1567"/>
      <c r="VGS102" s="1567"/>
      <c r="VGT102" s="1567"/>
      <c r="VGU102" s="1567"/>
      <c r="VGV102" s="1567"/>
      <c r="VGW102" s="1567"/>
      <c r="VGX102" s="1567"/>
      <c r="VGY102" s="1567"/>
      <c r="VGZ102" s="1567"/>
      <c r="VHA102" s="1567"/>
      <c r="VHB102" s="1567"/>
      <c r="VHC102" s="1567"/>
      <c r="VHD102" s="1567"/>
      <c r="VHE102" s="1567"/>
      <c r="VHF102" s="1567"/>
      <c r="VHG102" s="1567"/>
      <c r="VHH102" s="1567"/>
      <c r="VHI102" s="1567"/>
      <c r="VHJ102" s="1567"/>
      <c r="VHK102" s="1567"/>
      <c r="VHL102" s="1567"/>
      <c r="VHM102" s="1567"/>
      <c r="VHN102" s="1567"/>
      <c r="VHO102" s="1567"/>
      <c r="VHP102" s="1567"/>
      <c r="VHQ102" s="1567"/>
      <c r="VHR102" s="1567"/>
      <c r="VHS102" s="1567"/>
      <c r="VHT102" s="1567"/>
      <c r="VHU102" s="1567"/>
      <c r="VHV102" s="1567"/>
      <c r="VHW102" s="1567"/>
      <c r="VHX102" s="1567"/>
      <c r="VHY102" s="1567"/>
      <c r="VHZ102" s="1567"/>
      <c r="VIA102" s="1567"/>
      <c r="VIB102" s="1567"/>
      <c r="VIC102" s="1567"/>
      <c r="VID102" s="1567"/>
      <c r="VIE102" s="1567"/>
      <c r="VIF102" s="1567"/>
      <c r="VIG102" s="1567"/>
      <c r="VIH102" s="1567"/>
      <c r="VII102" s="1567"/>
      <c r="VIJ102" s="1567"/>
      <c r="VIK102" s="1567"/>
      <c r="VIL102" s="1567"/>
      <c r="VIM102" s="1567"/>
      <c r="VIN102" s="1567"/>
      <c r="VIO102" s="1567"/>
      <c r="VIP102" s="1567"/>
      <c r="VIQ102" s="1567"/>
      <c r="VIR102" s="1567"/>
      <c r="VIS102" s="1567"/>
      <c r="VIT102" s="1567"/>
      <c r="VIU102" s="1567"/>
      <c r="VIV102" s="1567"/>
      <c r="VIW102" s="1567"/>
      <c r="VIX102" s="1567"/>
      <c r="VIY102" s="1567"/>
      <c r="VIZ102" s="1567"/>
      <c r="VJA102" s="1567"/>
      <c r="VJB102" s="1567"/>
      <c r="VJC102" s="1567"/>
      <c r="VJD102" s="1567"/>
      <c r="VJE102" s="1567"/>
      <c r="VJF102" s="1567"/>
      <c r="VJG102" s="1567"/>
      <c r="VJH102" s="1567"/>
      <c r="VJI102" s="1567"/>
      <c r="VJJ102" s="1567"/>
      <c r="VJK102" s="1567"/>
      <c r="VJL102" s="1567"/>
      <c r="VJM102" s="1567"/>
      <c r="VJN102" s="1567"/>
      <c r="VJO102" s="1567"/>
      <c r="VJP102" s="1567"/>
      <c r="VJQ102" s="1567"/>
      <c r="VJR102" s="1567"/>
      <c r="VJS102" s="1567"/>
      <c r="VJT102" s="1567"/>
      <c r="VJU102" s="1567"/>
      <c r="VJV102" s="1567"/>
      <c r="VJW102" s="1567"/>
      <c r="VJX102" s="1567"/>
      <c r="VJY102" s="1567"/>
      <c r="VJZ102" s="1567"/>
      <c r="VKA102" s="1567"/>
      <c r="VKB102" s="1567"/>
      <c r="VKC102" s="1567"/>
      <c r="VKD102" s="1567"/>
      <c r="VKE102" s="1567"/>
      <c r="VKF102" s="1567"/>
      <c r="VKG102" s="1567"/>
      <c r="VKH102" s="1567"/>
      <c r="VKI102" s="1567"/>
      <c r="VKJ102" s="1567"/>
      <c r="VKK102" s="1567"/>
      <c r="VKL102" s="1567"/>
      <c r="VKM102" s="1567"/>
      <c r="VKN102" s="1567"/>
      <c r="VKO102" s="1567"/>
      <c r="VKP102" s="1567"/>
      <c r="VKQ102" s="1567"/>
      <c r="VKR102" s="1567"/>
      <c r="VKS102" s="1567"/>
      <c r="VKT102" s="1567"/>
      <c r="VKU102" s="1567"/>
      <c r="VKV102" s="1567"/>
      <c r="VKW102" s="1567"/>
      <c r="VKX102" s="1567"/>
      <c r="VKY102" s="1567"/>
      <c r="VKZ102" s="1567"/>
      <c r="VLA102" s="1567"/>
      <c r="VLB102" s="1567"/>
      <c r="VLC102" s="1567"/>
      <c r="VLD102" s="1567"/>
      <c r="VLE102" s="1567"/>
      <c r="VLF102" s="1567"/>
      <c r="VLG102" s="1567"/>
      <c r="VLH102" s="1567"/>
      <c r="VLI102" s="1567"/>
      <c r="VLJ102" s="1567"/>
      <c r="VLK102" s="1567"/>
      <c r="VLL102" s="1567"/>
      <c r="VLM102" s="1567"/>
      <c r="VLN102" s="1567"/>
      <c r="VLO102" s="1567"/>
      <c r="VLP102" s="1567"/>
      <c r="VLQ102" s="1567"/>
      <c r="VLR102" s="1567"/>
      <c r="VLS102" s="1567"/>
      <c r="VLT102" s="1567"/>
      <c r="VLU102" s="1567"/>
      <c r="VLV102" s="1567"/>
      <c r="VLW102" s="1567"/>
      <c r="VLX102" s="1567"/>
      <c r="VLY102" s="1567"/>
      <c r="VLZ102" s="1567"/>
      <c r="VMA102" s="1567"/>
      <c r="VMB102" s="1567"/>
      <c r="VMC102" s="1567"/>
      <c r="VMD102" s="1567"/>
      <c r="VME102" s="1567"/>
      <c r="VMF102" s="1567"/>
      <c r="VMG102" s="1567"/>
      <c r="VMH102" s="1567"/>
      <c r="VMI102" s="1567"/>
      <c r="VMJ102" s="1567"/>
      <c r="VMK102" s="1567"/>
      <c r="VML102" s="1567"/>
      <c r="VMM102" s="1567"/>
      <c r="VMN102" s="1567"/>
      <c r="VMO102" s="1567"/>
      <c r="VMP102" s="1567"/>
      <c r="VMQ102" s="1567"/>
      <c r="VMR102" s="1567"/>
      <c r="VMS102" s="1567"/>
      <c r="VMT102" s="1567"/>
      <c r="VMU102" s="1567"/>
      <c r="VMV102" s="1567"/>
      <c r="VMW102" s="1567"/>
      <c r="VMX102" s="1567"/>
      <c r="VMY102" s="1567"/>
      <c r="VMZ102" s="1567"/>
      <c r="VNA102" s="1567"/>
      <c r="VNB102" s="1567"/>
      <c r="VNC102" s="1567"/>
      <c r="VND102" s="1567"/>
      <c r="VNE102" s="1567"/>
      <c r="VNF102" s="1567"/>
      <c r="VNG102" s="1567"/>
      <c r="VNH102" s="1567"/>
      <c r="VNI102" s="1567"/>
      <c r="VNJ102" s="1567"/>
      <c r="VNK102" s="1567"/>
      <c r="VNL102" s="1567"/>
      <c r="VNM102" s="1567"/>
      <c r="VNN102" s="1567"/>
      <c r="VNO102" s="1567"/>
      <c r="VNP102" s="1567"/>
      <c r="VNQ102" s="1567"/>
      <c r="VNR102" s="1567"/>
      <c r="VNS102" s="1567"/>
      <c r="VNT102" s="1567"/>
      <c r="VNU102" s="1567"/>
      <c r="VNV102" s="1567"/>
      <c r="VNW102" s="1567"/>
      <c r="VNX102" s="1567"/>
      <c r="VNY102" s="1567"/>
      <c r="VNZ102" s="1567"/>
      <c r="VOA102" s="1567"/>
      <c r="VOB102" s="1567"/>
      <c r="VOC102" s="1567"/>
      <c r="VOD102" s="1567"/>
      <c r="VOE102" s="1567"/>
      <c r="VOF102" s="1567"/>
      <c r="VOG102" s="1567"/>
      <c r="VOH102" s="1567"/>
      <c r="VOI102" s="1567"/>
      <c r="VOJ102" s="1567"/>
      <c r="VOK102" s="1567"/>
      <c r="VOL102" s="1567"/>
      <c r="VOM102" s="1567"/>
      <c r="VON102" s="1567"/>
      <c r="VOO102" s="1567"/>
      <c r="VOP102" s="1567"/>
      <c r="VOQ102" s="1567"/>
      <c r="VOR102" s="1567"/>
      <c r="VOS102" s="1567"/>
      <c r="VOT102" s="1567"/>
      <c r="VOU102" s="1567"/>
      <c r="VOV102" s="1567"/>
      <c r="VOW102" s="1567"/>
      <c r="VOX102" s="1567"/>
      <c r="VOY102" s="1567"/>
      <c r="VOZ102" s="1567"/>
      <c r="VPA102" s="1567"/>
      <c r="VPB102" s="1567"/>
      <c r="VPC102" s="1567"/>
      <c r="VPD102" s="1567"/>
      <c r="VPE102" s="1567"/>
      <c r="VPF102" s="1567"/>
      <c r="VPG102" s="1567"/>
      <c r="VPH102" s="1567"/>
      <c r="VPI102" s="1567"/>
      <c r="VPJ102" s="1567"/>
      <c r="VPK102" s="1567"/>
      <c r="VPL102" s="1567"/>
      <c r="VPM102" s="1567"/>
      <c r="VPN102" s="1567"/>
      <c r="VPO102" s="1567"/>
      <c r="VPP102" s="1567"/>
      <c r="VPQ102" s="1567"/>
      <c r="VPR102" s="1567"/>
      <c r="VPS102" s="1567"/>
      <c r="VPT102" s="1567"/>
      <c r="VPU102" s="1567"/>
      <c r="VPV102" s="1567"/>
      <c r="VPW102" s="1567"/>
      <c r="VPX102" s="1567"/>
      <c r="VPY102" s="1567"/>
      <c r="VPZ102" s="1567"/>
      <c r="VQA102" s="1567"/>
      <c r="VQB102" s="1567"/>
      <c r="VQC102" s="1567"/>
      <c r="VQD102" s="1567"/>
      <c r="VQE102" s="1567"/>
      <c r="VQF102" s="1567"/>
      <c r="VQG102" s="1567"/>
      <c r="VQH102" s="1567"/>
      <c r="VQI102" s="1567"/>
      <c r="VQJ102" s="1567"/>
      <c r="VQK102" s="1567"/>
      <c r="VQL102" s="1567"/>
      <c r="VQM102" s="1567"/>
      <c r="VQN102" s="1567"/>
      <c r="VQO102" s="1567"/>
      <c r="VQP102" s="1567"/>
      <c r="VQQ102" s="1567"/>
      <c r="VQR102" s="1567"/>
      <c r="VQS102" s="1567"/>
      <c r="VQT102" s="1567"/>
      <c r="VQU102" s="1567"/>
      <c r="VQV102" s="1567"/>
      <c r="VQW102" s="1567"/>
      <c r="VQX102" s="1567"/>
      <c r="VQY102" s="1567"/>
      <c r="VQZ102" s="1567"/>
      <c r="VRA102" s="1567"/>
      <c r="VRB102" s="1567"/>
      <c r="VRC102" s="1567"/>
      <c r="VRD102" s="1567"/>
      <c r="VRE102" s="1567"/>
      <c r="VRF102" s="1567"/>
      <c r="VRG102" s="1567"/>
      <c r="VRH102" s="1567"/>
      <c r="VRI102" s="1567"/>
      <c r="VRJ102" s="1567"/>
      <c r="VRK102" s="1567"/>
      <c r="VRL102" s="1567"/>
      <c r="VRM102" s="1567"/>
      <c r="VRN102" s="1567"/>
      <c r="VRO102" s="1567"/>
      <c r="VRP102" s="1567"/>
      <c r="VRQ102" s="1567"/>
      <c r="VRR102" s="1567"/>
      <c r="VRS102" s="1567"/>
      <c r="VRT102" s="1567"/>
      <c r="VRU102" s="1567"/>
      <c r="VRV102" s="1567"/>
      <c r="VRW102" s="1567"/>
      <c r="VRX102" s="1567"/>
      <c r="VRY102" s="1567"/>
      <c r="VRZ102" s="1567"/>
      <c r="VSA102" s="1567"/>
      <c r="VSB102" s="1567"/>
      <c r="VSC102" s="1567"/>
      <c r="VSD102" s="1567"/>
      <c r="VSE102" s="1567"/>
      <c r="VSF102" s="1567"/>
      <c r="VSG102" s="1567"/>
      <c r="VSH102" s="1567"/>
      <c r="VSI102" s="1567"/>
      <c r="VSJ102" s="1567"/>
      <c r="VSK102" s="1567"/>
      <c r="VSL102" s="1567"/>
      <c r="VSM102" s="1567"/>
      <c r="VSN102" s="1567"/>
      <c r="VSO102" s="1567"/>
      <c r="VSP102" s="1567"/>
      <c r="VSQ102" s="1567"/>
      <c r="VSR102" s="1567"/>
      <c r="VSS102" s="1567"/>
      <c r="VST102" s="1567"/>
      <c r="VSU102" s="1567"/>
      <c r="VSV102" s="1567"/>
      <c r="VSW102" s="1567"/>
      <c r="VSX102" s="1567"/>
      <c r="VSY102" s="1567"/>
      <c r="VSZ102" s="1567"/>
      <c r="VTA102" s="1567"/>
      <c r="VTB102" s="1567"/>
      <c r="VTC102" s="1567"/>
      <c r="VTD102" s="1567"/>
      <c r="VTE102" s="1567"/>
      <c r="VTF102" s="1567"/>
      <c r="VTG102" s="1567"/>
      <c r="VTH102" s="1567"/>
      <c r="VTI102" s="1567"/>
      <c r="VTJ102" s="1567"/>
      <c r="VTK102" s="1567"/>
      <c r="VTL102" s="1567"/>
      <c r="VTM102" s="1567"/>
      <c r="VTN102" s="1567"/>
      <c r="VTO102" s="1567"/>
      <c r="VTP102" s="1567"/>
      <c r="VTQ102" s="1567"/>
      <c r="VTR102" s="1567"/>
      <c r="VTS102" s="1567"/>
      <c r="VTT102" s="1567"/>
      <c r="VTU102" s="1567"/>
      <c r="VTV102" s="1567"/>
      <c r="VTW102" s="1567"/>
      <c r="VTX102" s="1567"/>
      <c r="VTY102" s="1567"/>
      <c r="VTZ102" s="1567"/>
      <c r="VUA102" s="1567"/>
      <c r="VUB102" s="1567"/>
      <c r="VUC102" s="1567"/>
      <c r="VUD102" s="1567"/>
      <c r="VUE102" s="1567"/>
      <c r="VUF102" s="1567"/>
      <c r="VUG102" s="1567"/>
      <c r="VUH102" s="1567"/>
      <c r="VUI102" s="1567"/>
      <c r="VUJ102" s="1567"/>
      <c r="VUK102" s="1567"/>
      <c r="VUL102" s="1567"/>
      <c r="VUM102" s="1567"/>
      <c r="VUN102" s="1567"/>
      <c r="VUO102" s="1567"/>
      <c r="VUP102" s="1567"/>
      <c r="VUQ102" s="1567"/>
      <c r="VUR102" s="1567"/>
      <c r="VUS102" s="1567"/>
      <c r="VUT102" s="1567"/>
      <c r="VUU102" s="1567"/>
      <c r="VUV102" s="1567"/>
      <c r="VUW102" s="1567"/>
      <c r="VUX102" s="1567"/>
      <c r="VUY102" s="1567"/>
      <c r="VUZ102" s="1567"/>
      <c r="VVA102" s="1567"/>
      <c r="VVB102" s="1567"/>
      <c r="VVC102" s="1567"/>
      <c r="VVD102" s="1567"/>
      <c r="VVE102" s="1567"/>
      <c r="VVF102" s="1567"/>
      <c r="VVG102" s="1567"/>
      <c r="VVH102" s="1567"/>
      <c r="VVI102" s="1567"/>
      <c r="VVJ102" s="1567"/>
      <c r="VVK102" s="1567"/>
      <c r="VVL102" s="1567"/>
      <c r="VVM102" s="1567"/>
      <c r="VVN102" s="1567"/>
      <c r="VVO102" s="1567"/>
      <c r="VVP102" s="1567"/>
      <c r="VVQ102" s="1567"/>
      <c r="VVR102" s="1567"/>
      <c r="VVS102" s="1567"/>
      <c r="VVT102" s="1567"/>
      <c r="VVU102" s="1567"/>
      <c r="VVV102" s="1567"/>
      <c r="VVW102" s="1567"/>
      <c r="VVX102" s="1567"/>
      <c r="VVY102" s="1567"/>
      <c r="VVZ102" s="1567"/>
      <c r="VWA102" s="1567"/>
      <c r="VWB102" s="1567"/>
      <c r="VWC102" s="1567"/>
      <c r="VWD102" s="1567"/>
      <c r="VWE102" s="1567"/>
      <c r="VWF102" s="1567"/>
      <c r="VWG102" s="1567"/>
      <c r="VWH102" s="1567"/>
      <c r="VWI102" s="1567"/>
      <c r="VWJ102" s="1567"/>
      <c r="VWK102" s="1567"/>
      <c r="VWL102" s="1567"/>
      <c r="VWM102" s="1567"/>
      <c r="VWN102" s="1567"/>
      <c r="VWO102" s="1567"/>
      <c r="VWP102" s="1567"/>
      <c r="VWQ102" s="1567"/>
      <c r="VWR102" s="1567"/>
      <c r="VWS102" s="1567"/>
      <c r="VWT102" s="1567"/>
      <c r="VWU102" s="1567"/>
      <c r="VWV102" s="1567"/>
      <c r="VWW102" s="1567"/>
      <c r="VWX102" s="1567"/>
      <c r="VWY102" s="1567"/>
      <c r="VWZ102" s="1567"/>
      <c r="VXA102" s="1567"/>
      <c r="VXB102" s="1567"/>
      <c r="VXC102" s="1567"/>
      <c r="VXD102" s="1567"/>
      <c r="VXE102" s="1567"/>
      <c r="VXF102" s="1567"/>
      <c r="VXG102" s="1567"/>
      <c r="VXH102" s="1567"/>
      <c r="VXI102" s="1567"/>
      <c r="VXJ102" s="1567"/>
      <c r="VXK102" s="1567"/>
      <c r="VXL102" s="1567"/>
      <c r="VXM102" s="1567"/>
      <c r="VXN102" s="1567"/>
      <c r="VXO102" s="1567"/>
      <c r="VXP102" s="1567"/>
      <c r="VXQ102" s="1567"/>
      <c r="VXR102" s="1567"/>
      <c r="VXS102" s="1567"/>
      <c r="VXT102" s="1567"/>
      <c r="VXU102" s="1567"/>
      <c r="VXV102" s="1567"/>
      <c r="VXW102" s="1567"/>
      <c r="VXX102" s="1567"/>
      <c r="VXY102" s="1567"/>
      <c r="VXZ102" s="1567"/>
      <c r="VYA102" s="1567"/>
      <c r="VYB102" s="1567"/>
      <c r="VYC102" s="1567"/>
      <c r="VYD102" s="1567"/>
      <c r="VYE102" s="1567"/>
      <c r="VYF102" s="1567"/>
      <c r="VYG102" s="1567"/>
      <c r="VYH102" s="1567"/>
      <c r="VYI102" s="1567"/>
      <c r="VYJ102" s="1567"/>
      <c r="VYK102" s="1567"/>
      <c r="VYL102" s="1567"/>
      <c r="VYM102" s="1567"/>
      <c r="VYN102" s="1567"/>
      <c r="VYO102" s="1567"/>
      <c r="VYP102" s="1567"/>
      <c r="VYQ102" s="1567"/>
      <c r="VYR102" s="1567"/>
      <c r="VYS102" s="1567"/>
      <c r="VYT102" s="1567"/>
      <c r="VYU102" s="1567"/>
      <c r="VYV102" s="1567"/>
      <c r="VYW102" s="1567"/>
      <c r="VYX102" s="1567"/>
      <c r="VYY102" s="1567"/>
      <c r="VYZ102" s="1567"/>
      <c r="VZA102" s="1567"/>
      <c r="VZB102" s="1567"/>
      <c r="VZC102" s="1567"/>
      <c r="VZD102" s="1567"/>
      <c r="VZE102" s="1567"/>
      <c r="VZF102" s="1567"/>
      <c r="VZG102" s="1567"/>
      <c r="VZH102" s="1567"/>
      <c r="VZI102" s="1567"/>
      <c r="VZJ102" s="1567"/>
      <c r="VZK102" s="1567"/>
      <c r="VZL102" s="1567"/>
      <c r="VZM102" s="1567"/>
      <c r="VZN102" s="1567"/>
      <c r="VZO102" s="1567"/>
      <c r="VZP102" s="1567"/>
      <c r="VZQ102" s="1567"/>
      <c r="VZR102" s="1567"/>
      <c r="VZS102" s="1567"/>
      <c r="VZT102" s="1567"/>
      <c r="VZU102" s="1567"/>
      <c r="VZV102" s="1567"/>
      <c r="VZW102" s="1567"/>
      <c r="VZX102" s="1567"/>
      <c r="VZY102" s="1567"/>
      <c r="VZZ102" s="1567"/>
      <c r="WAA102" s="1567"/>
      <c r="WAB102" s="1567"/>
      <c r="WAC102" s="1567"/>
      <c r="WAD102" s="1567"/>
      <c r="WAE102" s="1567"/>
      <c r="WAF102" s="1567"/>
      <c r="WAG102" s="1567"/>
      <c r="WAH102" s="1567"/>
      <c r="WAI102" s="1567"/>
      <c r="WAJ102" s="1567"/>
      <c r="WAK102" s="1567"/>
      <c r="WAL102" s="1567"/>
      <c r="WAM102" s="1567"/>
      <c r="WAN102" s="1567"/>
      <c r="WAO102" s="1567"/>
      <c r="WAP102" s="1567"/>
      <c r="WAQ102" s="1567"/>
      <c r="WAR102" s="1567"/>
      <c r="WAS102" s="1567"/>
      <c r="WAT102" s="1567"/>
      <c r="WAU102" s="1567"/>
      <c r="WAV102" s="1567"/>
      <c r="WAW102" s="1567"/>
      <c r="WAX102" s="1567"/>
      <c r="WAY102" s="1567"/>
      <c r="WAZ102" s="1567"/>
      <c r="WBA102" s="1567"/>
      <c r="WBB102" s="1567"/>
      <c r="WBC102" s="1567"/>
      <c r="WBD102" s="1567"/>
      <c r="WBE102" s="1567"/>
      <c r="WBF102" s="1567"/>
      <c r="WBG102" s="1567"/>
      <c r="WBH102" s="1567"/>
      <c r="WBI102" s="1567"/>
      <c r="WBJ102" s="1567"/>
      <c r="WBK102" s="1567"/>
      <c r="WBL102" s="1567"/>
      <c r="WBM102" s="1567"/>
      <c r="WBN102" s="1567"/>
      <c r="WBO102" s="1567"/>
      <c r="WBP102" s="1567"/>
      <c r="WBQ102" s="1567"/>
      <c r="WBR102" s="1567"/>
      <c r="WBS102" s="1567"/>
      <c r="WBT102" s="1567"/>
      <c r="WBU102" s="1567"/>
      <c r="WBV102" s="1567"/>
      <c r="WBW102" s="1567"/>
      <c r="WBX102" s="1567"/>
      <c r="WBY102" s="1567"/>
      <c r="WBZ102" s="1567"/>
      <c r="WCA102" s="1567"/>
      <c r="WCB102" s="1567"/>
      <c r="WCC102" s="1567"/>
      <c r="WCD102" s="1567"/>
      <c r="WCE102" s="1567"/>
      <c r="WCF102" s="1567"/>
      <c r="WCG102" s="1567"/>
      <c r="WCH102" s="1567"/>
      <c r="WCI102" s="1567"/>
      <c r="WCJ102" s="1567"/>
      <c r="WCK102" s="1567"/>
      <c r="WCL102" s="1567"/>
      <c r="WCM102" s="1567"/>
      <c r="WCN102" s="1567"/>
      <c r="WCO102" s="1567"/>
      <c r="WCP102" s="1567"/>
      <c r="WCQ102" s="1567"/>
      <c r="WCR102" s="1567"/>
      <c r="WCS102" s="1567"/>
      <c r="WCT102" s="1567"/>
      <c r="WCU102" s="1567"/>
      <c r="WCV102" s="1567"/>
      <c r="WCW102" s="1567"/>
      <c r="WCX102" s="1567"/>
      <c r="WCY102" s="1567"/>
      <c r="WCZ102" s="1567"/>
      <c r="WDA102" s="1567"/>
      <c r="WDB102" s="1567"/>
      <c r="WDC102" s="1567"/>
      <c r="WDD102" s="1567"/>
      <c r="WDE102" s="1567"/>
      <c r="WDF102" s="1567"/>
      <c r="WDG102" s="1567"/>
      <c r="WDH102" s="1567"/>
      <c r="WDI102" s="1567"/>
      <c r="WDJ102" s="1567"/>
      <c r="WDK102" s="1567"/>
      <c r="WDL102" s="1567"/>
      <c r="WDM102" s="1567"/>
      <c r="WDN102" s="1567"/>
      <c r="WDO102" s="1567"/>
      <c r="WDP102" s="1567"/>
      <c r="WDQ102" s="1567"/>
      <c r="WDR102" s="1567"/>
      <c r="WDS102" s="1567"/>
      <c r="WDT102" s="1567"/>
      <c r="WDU102" s="1567"/>
      <c r="WDV102" s="1567"/>
      <c r="WDW102" s="1567"/>
      <c r="WDX102" s="1567"/>
      <c r="WDY102" s="1567"/>
      <c r="WDZ102" s="1567"/>
      <c r="WEA102" s="1567"/>
      <c r="WEB102" s="1567"/>
      <c r="WEC102" s="1567"/>
      <c r="WED102" s="1567"/>
      <c r="WEE102" s="1567"/>
      <c r="WEF102" s="1567"/>
      <c r="WEG102" s="1567"/>
      <c r="WEH102" s="1567"/>
      <c r="WEI102" s="1567"/>
      <c r="WEJ102" s="1567"/>
      <c r="WEK102" s="1567"/>
      <c r="WEL102" s="1567"/>
      <c r="WEM102" s="1567"/>
      <c r="WEN102" s="1567"/>
      <c r="WEO102" s="1567"/>
      <c r="WEP102" s="1567"/>
      <c r="WEQ102" s="1567"/>
      <c r="WER102" s="1567"/>
      <c r="WES102" s="1567"/>
      <c r="WET102" s="1567"/>
      <c r="WEU102" s="1567"/>
      <c r="WEV102" s="1567"/>
      <c r="WEW102" s="1567"/>
      <c r="WEX102" s="1567"/>
      <c r="WEY102" s="1567"/>
      <c r="WEZ102" s="1567"/>
      <c r="WFA102" s="1567"/>
      <c r="WFB102" s="1567"/>
      <c r="WFC102" s="1567"/>
      <c r="WFD102" s="1567"/>
      <c r="WFE102" s="1567"/>
      <c r="WFF102" s="1567"/>
      <c r="WFG102" s="1567"/>
      <c r="WFH102" s="1567"/>
      <c r="WFI102" s="1567"/>
      <c r="WFJ102" s="1567"/>
      <c r="WFK102" s="1567"/>
      <c r="WFL102" s="1567"/>
      <c r="WFM102" s="1567"/>
      <c r="WFN102" s="1567"/>
      <c r="WFO102" s="1567"/>
      <c r="WFP102" s="1567"/>
      <c r="WFQ102" s="1567"/>
      <c r="WFR102" s="1567"/>
      <c r="WFS102" s="1567"/>
      <c r="WFT102" s="1567"/>
      <c r="WFU102" s="1567"/>
      <c r="WFV102" s="1567"/>
      <c r="WFW102" s="1567"/>
      <c r="WFX102" s="1567"/>
      <c r="WFY102" s="1567"/>
      <c r="WFZ102" s="1567"/>
      <c r="WGA102" s="1567"/>
      <c r="WGB102" s="1567"/>
      <c r="WGC102" s="1567"/>
      <c r="WGD102" s="1567"/>
      <c r="WGE102" s="1567"/>
      <c r="WGF102" s="1567"/>
      <c r="WGG102" s="1567"/>
      <c r="WGH102" s="1567"/>
      <c r="WGI102" s="1567"/>
      <c r="WGJ102" s="1567"/>
      <c r="WGK102" s="1567"/>
      <c r="WGL102" s="1567"/>
      <c r="WGM102" s="1567"/>
      <c r="WGN102" s="1567"/>
      <c r="WGO102" s="1567"/>
      <c r="WGP102" s="1567"/>
      <c r="WGQ102" s="1567"/>
      <c r="WGR102" s="1567"/>
      <c r="WGS102" s="1567"/>
      <c r="WGT102" s="1567"/>
      <c r="WGU102" s="1567"/>
      <c r="WGV102" s="1567"/>
      <c r="WGW102" s="1567"/>
      <c r="WGX102" s="1567"/>
      <c r="WGY102" s="1567"/>
      <c r="WGZ102" s="1567"/>
      <c r="WHA102" s="1567"/>
      <c r="WHB102" s="1567"/>
      <c r="WHC102" s="1567"/>
      <c r="WHD102" s="1567"/>
      <c r="WHE102" s="1567"/>
      <c r="WHF102" s="1567"/>
      <c r="WHG102" s="1567"/>
      <c r="WHH102" s="1567"/>
      <c r="WHI102" s="1567"/>
      <c r="WHJ102" s="1567"/>
      <c r="WHK102" s="1567"/>
      <c r="WHL102" s="1567"/>
      <c r="WHM102" s="1567"/>
      <c r="WHN102" s="1567"/>
      <c r="WHO102" s="1567"/>
      <c r="WHP102" s="1567"/>
      <c r="WHQ102" s="1567"/>
      <c r="WHR102" s="1567"/>
      <c r="WHS102" s="1567"/>
      <c r="WHT102" s="1567"/>
      <c r="WHU102" s="1567"/>
      <c r="WHV102" s="1567"/>
      <c r="WHW102" s="1567"/>
      <c r="WHX102" s="1567"/>
      <c r="WHY102" s="1567"/>
      <c r="WHZ102" s="1567"/>
      <c r="WIA102" s="1567"/>
      <c r="WIB102" s="1567"/>
      <c r="WIC102" s="1567"/>
      <c r="WID102" s="1567"/>
      <c r="WIE102" s="1567"/>
      <c r="WIF102" s="1567"/>
      <c r="WIG102" s="1567"/>
      <c r="WIH102" s="1567"/>
      <c r="WII102" s="1567"/>
      <c r="WIJ102" s="1567"/>
      <c r="WIK102" s="1567"/>
      <c r="WIL102" s="1567"/>
      <c r="WIM102" s="1567"/>
      <c r="WIN102" s="1567"/>
      <c r="WIO102" s="1567"/>
      <c r="WIP102" s="1567"/>
      <c r="WIQ102" s="1567"/>
      <c r="WIR102" s="1567"/>
      <c r="WIS102" s="1567"/>
      <c r="WIT102" s="1567"/>
      <c r="WIU102" s="1567"/>
      <c r="WIV102" s="1567"/>
      <c r="WIW102" s="1567"/>
      <c r="WIX102" s="1567"/>
      <c r="WIY102" s="1567"/>
      <c r="WIZ102" s="1567"/>
      <c r="WJA102" s="1567"/>
      <c r="WJB102" s="1567"/>
      <c r="WJC102" s="1567"/>
      <c r="WJD102" s="1567"/>
      <c r="WJE102" s="1567"/>
      <c r="WJF102" s="1567"/>
      <c r="WJG102" s="1567"/>
      <c r="WJH102" s="1567"/>
      <c r="WJI102" s="1567"/>
      <c r="WJJ102" s="1567"/>
      <c r="WJK102" s="1567"/>
      <c r="WJL102" s="1567"/>
      <c r="WJM102" s="1567"/>
      <c r="WJN102" s="1567"/>
      <c r="WJO102" s="1567"/>
      <c r="WJP102" s="1567"/>
      <c r="WJQ102" s="1567"/>
      <c r="WJR102" s="1567"/>
      <c r="WJS102" s="1567"/>
      <c r="WJT102" s="1567"/>
      <c r="WJU102" s="1567"/>
      <c r="WJV102" s="1567"/>
      <c r="WJW102" s="1567"/>
      <c r="WJX102" s="1567"/>
      <c r="WJY102" s="1567"/>
      <c r="WJZ102" s="1567"/>
      <c r="WKA102" s="1567"/>
      <c r="WKB102" s="1567"/>
      <c r="WKC102" s="1567"/>
      <c r="WKD102" s="1567"/>
      <c r="WKE102" s="1567"/>
      <c r="WKF102" s="1567"/>
      <c r="WKG102" s="1567"/>
      <c r="WKH102" s="1567"/>
      <c r="WKI102" s="1567"/>
      <c r="WKJ102" s="1567"/>
      <c r="WKK102" s="1567"/>
      <c r="WKL102" s="1567"/>
      <c r="WKM102" s="1567"/>
      <c r="WKN102" s="1567"/>
      <c r="WKO102" s="1567"/>
      <c r="WKP102" s="1567"/>
      <c r="WKQ102" s="1567"/>
      <c r="WKR102" s="1567"/>
      <c r="WKS102" s="1567"/>
      <c r="WKT102" s="1567"/>
      <c r="WKU102" s="1567"/>
      <c r="WKV102" s="1567"/>
      <c r="WKW102" s="1567"/>
      <c r="WKX102" s="1567"/>
      <c r="WKY102" s="1567"/>
      <c r="WKZ102" s="1567"/>
      <c r="WLA102" s="1567"/>
      <c r="WLB102" s="1567"/>
      <c r="WLC102" s="1567"/>
      <c r="WLD102" s="1567"/>
      <c r="WLE102" s="1567"/>
      <c r="WLF102" s="1567"/>
      <c r="WLG102" s="1567"/>
      <c r="WLH102" s="1567"/>
      <c r="WLI102" s="1567"/>
      <c r="WLJ102" s="1567"/>
      <c r="WLK102" s="1567"/>
      <c r="WLL102" s="1567"/>
      <c r="WLM102" s="1567"/>
      <c r="WLN102" s="1567"/>
      <c r="WLO102" s="1567"/>
      <c r="WLP102" s="1567"/>
      <c r="WLQ102" s="1567"/>
      <c r="WLR102" s="1567"/>
      <c r="WLS102" s="1567"/>
      <c r="WLT102" s="1567"/>
      <c r="WLU102" s="1567"/>
      <c r="WLV102" s="1567"/>
      <c r="WLW102" s="1567"/>
      <c r="WLX102" s="1567"/>
      <c r="WLY102" s="1567"/>
      <c r="WLZ102" s="1567"/>
      <c r="WMA102" s="1567"/>
      <c r="WMB102" s="1567"/>
      <c r="WMC102" s="1567"/>
      <c r="WMD102" s="1567"/>
      <c r="WME102" s="1567"/>
      <c r="WMF102" s="1567"/>
      <c r="WMG102" s="1567"/>
      <c r="WMH102" s="1567"/>
      <c r="WMI102" s="1567"/>
      <c r="WMJ102" s="1567"/>
      <c r="WMK102" s="1567"/>
      <c r="WML102" s="1567"/>
      <c r="WMM102" s="1567"/>
      <c r="WMN102" s="1567"/>
      <c r="WMO102" s="1567"/>
      <c r="WMP102" s="1567"/>
      <c r="WMQ102" s="1567"/>
      <c r="WMR102" s="1567"/>
      <c r="WMS102" s="1567"/>
      <c r="WMT102" s="1567"/>
      <c r="WMU102" s="1567"/>
      <c r="WMV102" s="1567"/>
      <c r="WMW102" s="1567"/>
      <c r="WMX102" s="1567"/>
      <c r="WMY102" s="1567"/>
      <c r="WMZ102" s="1567"/>
      <c r="WNA102" s="1567"/>
      <c r="WNB102" s="1567"/>
      <c r="WNC102" s="1567"/>
      <c r="WND102" s="1567"/>
      <c r="WNE102" s="1567"/>
      <c r="WNF102" s="1567"/>
      <c r="WNG102" s="1567"/>
      <c r="WNH102" s="1567"/>
      <c r="WNI102" s="1567"/>
      <c r="WNJ102" s="1567"/>
      <c r="WNK102" s="1567"/>
      <c r="WNL102" s="1567"/>
      <c r="WNM102" s="1567"/>
      <c r="WNN102" s="1567"/>
      <c r="WNO102" s="1567"/>
      <c r="WNP102" s="1567"/>
      <c r="WNQ102" s="1567"/>
      <c r="WNR102" s="1567"/>
      <c r="WNS102" s="1567"/>
      <c r="WNT102" s="1567"/>
      <c r="WNU102" s="1567"/>
      <c r="WNV102" s="1567"/>
      <c r="WNW102" s="1567"/>
      <c r="WNX102" s="1567"/>
      <c r="WNY102" s="1567"/>
      <c r="WNZ102" s="1567"/>
      <c r="WOA102" s="1567"/>
      <c r="WOB102" s="1567"/>
      <c r="WOC102" s="1567"/>
      <c r="WOD102" s="1567"/>
      <c r="WOE102" s="1567"/>
      <c r="WOF102" s="1567"/>
      <c r="WOG102" s="1567"/>
      <c r="WOH102" s="1567"/>
      <c r="WOI102" s="1567"/>
      <c r="WOJ102" s="1567"/>
      <c r="WOK102" s="1567"/>
      <c r="WOL102" s="1567"/>
      <c r="WOM102" s="1567"/>
      <c r="WON102" s="1567"/>
      <c r="WOO102" s="1567"/>
      <c r="WOP102" s="1567"/>
      <c r="WOQ102" s="1567"/>
      <c r="WOR102" s="1567"/>
      <c r="WOS102" s="1567"/>
      <c r="WOT102" s="1567"/>
      <c r="WOU102" s="1567"/>
      <c r="WOV102" s="1567"/>
      <c r="WOW102" s="1567"/>
      <c r="WOX102" s="1567"/>
      <c r="WOY102" s="1567"/>
      <c r="WOZ102" s="1567"/>
      <c r="WPA102" s="1567"/>
      <c r="WPB102" s="1567"/>
      <c r="WPC102" s="1567"/>
      <c r="WPD102" s="1567"/>
      <c r="WPE102" s="1567"/>
      <c r="WPF102" s="1567"/>
      <c r="WPG102" s="1567"/>
      <c r="WPH102" s="1567"/>
      <c r="WPI102" s="1567"/>
      <c r="WPJ102" s="1567"/>
      <c r="WPK102" s="1567"/>
      <c r="WPL102" s="1567"/>
      <c r="WPM102" s="1567"/>
      <c r="WPN102" s="1567"/>
      <c r="WPO102" s="1567"/>
      <c r="WPP102" s="1567"/>
      <c r="WPQ102" s="1567"/>
      <c r="WPR102" s="1567"/>
      <c r="WPS102" s="1567"/>
      <c r="WPT102" s="1567"/>
      <c r="WPU102" s="1567"/>
      <c r="WPV102" s="1567"/>
      <c r="WPW102" s="1567"/>
      <c r="WPX102" s="1567"/>
      <c r="WPY102" s="1567"/>
      <c r="WPZ102" s="1567"/>
      <c r="WQA102" s="1567"/>
      <c r="WQB102" s="1567"/>
      <c r="WQC102" s="1567"/>
      <c r="WQD102" s="1567"/>
      <c r="WQE102" s="1567"/>
      <c r="WQF102" s="1567"/>
      <c r="WQG102" s="1567"/>
      <c r="WQH102" s="1567"/>
      <c r="WQI102" s="1567"/>
      <c r="WQJ102" s="1567"/>
      <c r="WQK102" s="1567"/>
      <c r="WQL102" s="1567"/>
      <c r="WQM102" s="1567"/>
      <c r="WQN102" s="1567"/>
      <c r="WQO102" s="1567"/>
      <c r="WQP102" s="1567"/>
      <c r="WQQ102" s="1567"/>
      <c r="WQR102" s="1567"/>
      <c r="WQS102" s="1567"/>
      <c r="WQT102" s="1567"/>
      <c r="WQU102" s="1567"/>
      <c r="WQV102" s="1567"/>
      <c r="WQW102" s="1567"/>
      <c r="WQX102" s="1567"/>
      <c r="WQY102" s="1567"/>
      <c r="WQZ102" s="1567"/>
      <c r="WRA102" s="1567"/>
      <c r="WRB102" s="1567"/>
      <c r="WRC102" s="1567"/>
      <c r="WRD102" s="1567"/>
      <c r="WRE102" s="1567"/>
      <c r="WRF102" s="1567"/>
      <c r="WRG102" s="1567"/>
      <c r="WRH102" s="1567"/>
      <c r="WRI102" s="1567"/>
      <c r="WRJ102" s="1567"/>
      <c r="WRK102" s="1567"/>
      <c r="WRL102" s="1567"/>
      <c r="WRM102" s="1567"/>
      <c r="WRN102" s="1567"/>
      <c r="WRO102" s="1567"/>
      <c r="WRP102" s="1567"/>
      <c r="WRQ102" s="1567"/>
      <c r="WRR102" s="1567"/>
      <c r="WRS102" s="1567"/>
      <c r="WRT102" s="1567"/>
      <c r="WRU102" s="1567"/>
      <c r="WRV102" s="1567"/>
      <c r="WRW102" s="1567"/>
      <c r="WRX102" s="1567"/>
      <c r="WRY102" s="1567"/>
      <c r="WRZ102" s="1567"/>
      <c r="WSA102" s="1567"/>
      <c r="WSB102" s="1567"/>
      <c r="WSC102" s="1567"/>
      <c r="WSD102" s="1567"/>
      <c r="WSE102" s="1567"/>
      <c r="WSF102" s="1567"/>
      <c r="WSG102" s="1567"/>
      <c r="WSH102" s="1567"/>
      <c r="WSI102" s="1567"/>
      <c r="WSJ102" s="1567"/>
      <c r="WSK102" s="1567"/>
      <c r="WSL102" s="1567"/>
      <c r="WSM102" s="1567"/>
      <c r="WSN102" s="1567"/>
      <c r="WSO102" s="1567"/>
      <c r="WSP102" s="1567"/>
      <c r="WSQ102" s="1567"/>
      <c r="WSR102" s="1567"/>
      <c r="WSS102" s="1567"/>
      <c r="WST102" s="1567"/>
      <c r="WSU102" s="1567"/>
      <c r="WSV102" s="1567"/>
      <c r="WSW102" s="1567"/>
      <c r="WSX102" s="1567"/>
      <c r="WSY102" s="1567"/>
      <c r="WSZ102" s="1567"/>
      <c r="WTA102" s="1567"/>
      <c r="WTB102" s="1567"/>
      <c r="WTC102" s="1567"/>
      <c r="WTD102" s="1567"/>
      <c r="WTE102" s="1567"/>
      <c r="WTF102" s="1567"/>
      <c r="WTG102" s="1567"/>
      <c r="WTH102" s="1567"/>
      <c r="WTI102" s="1567"/>
      <c r="WTJ102" s="1567"/>
      <c r="WTK102" s="1567"/>
      <c r="WTL102" s="1567"/>
      <c r="WTM102" s="1567"/>
      <c r="WTN102" s="1567"/>
      <c r="WTO102" s="1567"/>
      <c r="WTP102" s="1567"/>
      <c r="WTQ102" s="1567"/>
      <c r="WTR102" s="1567"/>
      <c r="WTS102" s="1567"/>
      <c r="WTT102" s="1567"/>
      <c r="WTU102" s="1567"/>
      <c r="WTV102" s="1567"/>
      <c r="WTW102" s="1567"/>
      <c r="WTX102" s="1567"/>
      <c r="WTY102" s="1567"/>
      <c r="WTZ102" s="1567"/>
      <c r="WUA102" s="1567"/>
      <c r="WUB102" s="1567"/>
      <c r="WUC102" s="1567"/>
      <c r="WUD102" s="1567"/>
      <c r="WUE102" s="1567"/>
      <c r="WUF102" s="1567"/>
      <c r="WUG102" s="1567"/>
      <c r="WUH102" s="1567"/>
      <c r="WUI102" s="1567"/>
      <c r="WUJ102" s="1567"/>
      <c r="WUK102" s="1567"/>
      <c r="WUL102" s="1567"/>
      <c r="WUM102" s="1567"/>
      <c r="WUN102" s="1567"/>
      <c r="WUO102" s="1567"/>
      <c r="WUP102" s="1567"/>
      <c r="WUQ102" s="1567"/>
      <c r="WUR102" s="1567"/>
      <c r="WUS102" s="1567"/>
      <c r="WUT102" s="1567"/>
      <c r="WUU102" s="1567"/>
      <c r="WUV102" s="1567"/>
      <c r="WUW102" s="1567"/>
      <c r="WUX102" s="1567"/>
      <c r="WUY102" s="1567"/>
      <c r="WUZ102" s="1567"/>
      <c r="WVA102" s="1567"/>
      <c r="WVB102" s="1567"/>
      <c r="WVC102" s="1567"/>
      <c r="WVD102" s="1567"/>
      <c r="WVE102" s="1567"/>
      <c r="WVF102" s="1567"/>
      <c r="WVG102" s="1567"/>
      <c r="WVH102" s="1567"/>
      <c r="WVI102" s="1567"/>
      <c r="WVJ102" s="1567"/>
      <c r="WVK102" s="1567"/>
      <c r="WVL102" s="1567"/>
      <c r="WVM102" s="1567"/>
      <c r="WVN102" s="1567"/>
      <c r="WVO102" s="1567"/>
      <c r="WVP102" s="1567"/>
      <c r="WVQ102" s="1567"/>
      <c r="WVR102" s="1567"/>
      <c r="WVS102" s="1567"/>
      <c r="WVT102" s="1567"/>
      <c r="WVU102" s="1567"/>
      <c r="WVV102" s="1567"/>
      <c r="WVW102" s="1567"/>
      <c r="WVX102" s="1567"/>
      <c r="WVY102" s="1567"/>
      <c r="WVZ102" s="1567"/>
      <c r="WWA102" s="1567"/>
      <c r="WWB102" s="1567"/>
      <c r="WWC102" s="1567"/>
      <c r="WWD102" s="1567"/>
      <c r="WWE102" s="1567"/>
      <c r="WWF102" s="1567"/>
      <c r="WWG102" s="1567"/>
      <c r="WWH102" s="1567"/>
      <c r="WWI102" s="1567"/>
      <c r="WWJ102" s="1567"/>
      <c r="WWK102" s="1567"/>
      <c r="WWL102" s="1567"/>
      <c r="WWM102" s="1567"/>
      <c r="WWN102" s="1567"/>
      <c r="WWO102" s="1567"/>
      <c r="WWP102" s="1567"/>
      <c r="WWQ102" s="1567"/>
      <c r="WWR102" s="1567"/>
      <c r="WWS102" s="1567"/>
      <c r="WWT102" s="1567"/>
      <c r="WWU102" s="1567"/>
      <c r="WWV102" s="1567"/>
      <c r="WWW102" s="1567"/>
      <c r="WWX102" s="1567"/>
      <c r="WWY102" s="1567"/>
      <c r="WWZ102" s="1567"/>
      <c r="WXA102" s="1567"/>
      <c r="WXB102" s="1567"/>
      <c r="WXC102" s="1567"/>
      <c r="WXD102" s="1567"/>
      <c r="WXE102" s="1567"/>
      <c r="WXF102" s="1567"/>
      <c r="WXG102" s="1567"/>
      <c r="WXH102" s="1567"/>
      <c r="WXI102" s="1567"/>
      <c r="WXJ102" s="1567"/>
      <c r="WXK102" s="1567"/>
      <c r="WXL102" s="1567"/>
      <c r="WXM102" s="1567"/>
      <c r="WXN102" s="1567"/>
      <c r="WXO102" s="1567"/>
      <c r="WXP102" s="1567"/>
      <c r="WXQ102" s="1567"/>
      <c r="WXR102" s="1567"/>
      <c r="WXS102" s="1567"/>
      <c r="WXT102" s="1567"/>
      <c r="WXU102" s="1567"/>
      <c r="WXV102" s="1567"/>
      <c r="WXW102" s="1567"/>
      <c r="WXX102" s="1567"/>
      <c r="WXY102" s="1567"/>
      <c r="WXZ102" s="1567"/>
      <c r="WYA102" s="1567"/>
      <c r="WYB102" s="1567"/>
      <c r="WYC102" s="1567"/>
      <c r="WYD102" s="1567"/>
      <c r="WYE102" s="1567"/>
      <c r="WYF102" s="1567"/>
      <c r="WYG102" s="1567"/>
      <c r="WYH102" s="1567"/>
      <c r="WYI102" s="1567"/>
      <c r="WYJ102" s="1567"/>
      <c r="WYK102" s="1567"/>
      <c r="WYL102" s="1567"/>
      <c r="WYM102" s="1567"/>
      <c r="WYN102" s="1567"/>
      <c r="WYO102" s="1567"/>
      <c r="WYP102" s="1567"/>
      <c r="WYQ102" s="1567"/>
      <c r="WYR102" s="1567"/>
      <c r="WYS102" s="1567"/>
      <c r="WYT102" s="1567"/>
      <c r="WYU102" s="1567"/>
      <c r="WYV102" s="1567"/>
      <c r="WYW102" s="1567"/>
      <c r="WYX102" s="1567"/>
      <c r="WYY102" s="1567"/>
      <c r="WYZ102" s="1567"/>
      <c r="WZA102" s="1567"/>
      <c r="WZB102" s="1567"/>
      <c r="WZC102" s="1567"/>
      <c r="WZD102" s="1567"/>
      <c r="WZE102" s="1567"/>
      <c r="WZF102" s="1567"/>
      <c r="WZG102" s="1567"/>
      <c r="WZH102" s="1567"/>
      <c r="WZI102" s="1567"/>
      <c r="WZJ102" s="1567"/>
      <c r="WZK102" s="1567"/>
      <c r="WZL102" s="1567"/>
      <c r="WZM102" s="1567"/>
      <c r="WZN102" s="1567"/>
      <c r="WZO102" s="1567"/>
      <c r="WZP102" s="1567"/>
      <c r="WZQ102" s="1567"/>
      <c r="WZR102" s="1567"/>
      <c r="WZS102" s="1567"/>
      <c r="WZT102" s="1567"/>
      <c r="WZU102" s="1567"/>
      <c r="WZV102" s="1567"/>
      <c r="WZW102" s="1567"/>
      <c r="WZX102" s="1567"/>
      <c r="WZY102" s="1567"/>
      <c r="WZZ102" s="1567"/>
      <c r="XAA102" s="1567"/>
      <c r="XAB102" s="1567"/>
      <c r="XAC102" s="1567"/>
      <c r="XAD102" s="1567"/>
      <c r="XAE102" s="1567"/>
      <c r="XAF102" s="1567"/>
      <c r="XAG102" s="1567"/>
      <c r="XAH102" s="1567"/>
      <c r="XAI102" s="1567"/>
      <c r="XAJ102" s="1567"/>
      <c r="XAK102" s="1567"/>
      <c r="XAL102" s="1567"/>
      <c r="XAM102" s="1567"/>
      <c r="XAN102" s="1567"/>
      <c r="XAO102" s="1567"/>
      <c r="XAP102" s="1567"/>
      <c r="XAQ102" s="1567"/>
      <c r="XAR102" s="1567"/>
      <c r="XAS102" s="1567"/>
      <c r="XAT102" s="1567"/>
      <c r="XAU102" s="1567"/>
      <c r="XAV102" s="1567"/>
      <c r="XAW102" s="1567"/>
      <c r="XAX102" s="1567"/>
      <c r="XAY102" s="1567"/>
      <c r="XAZ102" s="1567"/>
      <c r="XBA102" s="1567"/>
      <c r="XBB102" s="1567"/>
      <c r="XBC102" s="1567"/>
      <c r="XBD102" s="1567"/>
      <c r="XBE102" s="1567"/>
      <c r="XBF102" s="1567"/>
      <c r="XBG102" s="1567"/>
      <c r="XBH102" s="1567"/>
      <c r="XBI102" s="1567"/>
      <c r="XBJ102" s="1567"/>
      <c r="XBK102" s="1567"/>
      <c r="XBL102" s="1567"/>
      <c r="XBM102" s="1567"/>
      <c r="XBN102" s="1567"/>
      <c r="XBO102" s="1567"/>
      <c r="XBP102" s="1567"/>
      <c r="XBQ102" s="1567"/>
      <c r="XBR102" s="1567"/>
      <c r="XBS102" s="1567"/>
      <c r="XBT102" s="1567"/>
      <c r="XBU102" s="1567"/>
      <c r="XBV102" s="1567"/>
      <c r="XBW102" s="1567"/>
      <c r="XBX102" s="1567"/>
      <c r="XBY102" s="1567"/>
      <c r="XBZ102" s="1567"/>
      <c r="XCA102" s="1567"/>
      <c r="XCB102" s="1567"/>
      <c r="XCC102" s="1567"/>
      <c r="XCD102" s="1567"/>
      <c r="XCE102" s="1567"/>
      <c r="XCF102" s="1567"/>
      <c r="XCG102" s="1567"/>
      <c r="XCH102" s="1567"/>
      <c r="XCI102" s="1567"/>
      <c r="XCJ102" s="1567"/>
      <c r="XCK102" s="1567"/>
      <c r="XCL102" s="1567"/>
      <c r="XCM102" s="1567"/>
      <c r="XCN102" s="1567"/>
      <c r="XCO102" s="1567"/>
      <c r="XCP102" s="1567"/>
      <c r="XCQ102" s="1567"/>
      <c r="XCR102" s="1567"/>
      <c r="XCS102" s="1567"/>
      <c r="XCT102" s="1567"/>
      <c r="XCU102" s="1567"/>
      <c r="XCV102" s="1567"/>
      <c r="XCW102" s="1567"/>
      <c r="XCX102" s="1567"/>
      <c r="XCY102" s="1567"/>
      <c r="XCZ102" s="1567"/>
      <c r="XDA102" s="1567"/>
      <c r="XDB102" s="1567"/>
      <c r="XDC102" s="1567"/>
      <c r="XDD102" s="1567"/>
      <c r="XDE102" s="1567"/>
      <c r="XDF102" s="1567"/>
      <c r="XDG102" s="1567"/>
      <c r="XDH102" s="1567"/>
      <c r="XDI102" s="1567"/>
      <c r="XDJ102" s="1567"/>
      <c r="XDK102" s="1567"/>
      <c r="XDL102" s="1567"/>
      <c r="XDM102" s="1567"/>
      <c r="XDN102" s="1567"/>
      <c r="XDO102" s="1567"/>
      <c r="XDP102" s="1567"/>
      <c r="XDQ102" s="1567"/>
      <c r="XDR102" s="1567"/>
      <c r="XDS102" s="1567"/>
      <c r="XDT102" s="1567"/>
      <c r="XDU102" s="1567"/>
      <c r="XDV102" s="1567"/>
      <c r="XDW102" s="1567"/>
      <c r="XDX102" s="1567"/>
      <c r="XDY102" s="1567"/>
      <c r="XDZ102" s="1567"/>
      <c r="XEA102" s="1567"/>
      <c r="XEB102" s="1567"/>
      <c r="XEC102" s="1567"/>
      <c r="XED102" s="1567"/>
      <c r="XEE102" s="1567"/>
      <c r="XEF102" s="1567"/>
      <c r="XEG102" s="1567"/>
      <c r="XEH102" s="1567"/>
      <c r="XEI102" s="1567"/>
      <c r="XEJ102" s="1567"/>
      <c r="XEK102" s="1567"/>
      <c r="XEL102" s="1567"/>
      <c r="XEM102" s="1567"/>
      <c r="XEN102" s="1567"/>
      <c r="XEO102" s="1567"/>
      <c r="XEP102" s="1567"/>
      <c r="XEQ102" s="1567"/>
      <c r="XER102" s="1567"/>
      <c r="XES102" s="1567"/>
      <c r="XET102" s="1567"/>
      <c r="XEU102" s="1567"/>
      <c r="XEV102" s="1567"/>
      <c r="XEW102" s="1567"/>
      <c r="XEX102" s="1567"/>
      <c r="XEY102" s="1567"/>
      <c r="XEZ102" s="1567"/>
      <c r="XFA102" s="1567"/>
      <c r="XFB102" s="747"/>
      <c r="XFC102" s="747"/>
      <c r="XFD102" s="747"/>
    </row>
    <row r="103" spans="1:16384" s="743" customFormat="1" ht="12.75">
      <c r="A103" s="579" t="s">
        <v>185</v>
      </c>
      <c r="B103" s="1568" t="e" cm="1">
        <f t="array" ref="B103">SUM($B$85:$LY$85+$B$62:$LY$62)/SUM($B$84:$LY$87+$B$61:$LY$64)</f>
        <v>#VALUE!</v>
      </c>
      <c r="C103" s="1568"/>
      <c r="D103" s="1568"/>
      <c r="E103" s="1568"/>
      <c r="F103" s="1568"/>
      <c r="G103" s="1568"/>
      <c r="H103" s="1568"/>
      <c r="I103" s="1568"/>
      <c r="J103" s="1568"/>
      <c r="K103" s="1568"/>
      <c r="L103" s="1568"/>
      <c r="M103" s="1568"/>
      <c r="N103" s="1568"/>
      <c r="O103" s="1568"/>
      <c r="P103" s="1568"/>
      <c r="Q103" s="1568"/>
      <c r="R103" s="1568"/>
      <c r="S103" s="1568"/>
      <c r="T103" s="1568"/>
      <c r="U103" s="1568"/>
      <c r="V103" s="1568"/>
      <c r="W103" s="1568"/>
      <c r="X103" s="1568"/>
      <c r="Y103" s="1568"/>
      <c r="Z103" s="1568"/>
      <c r="AA103" s="1568"/>
      <c r="AB103" s="1568"/>
      <c r="AC103" s="1568"/>
      <c r="AD103" s="1568"/>
      <c r="AE103" s="1568"/>
      <c r="AF103" s="1568"/>
      <c r="AG103" s="1568"/>
      <c r="AH103" s="1568"/>
      <c r="AI103" s="1568"/>
      <c r="AJ103" s="1568"/>
      <c r="AK103" s="1568"/>
      <c r="AL103" s="1568"/>
      <c r="AM103" s="1568"/>
      <c r="AN103" s="1568"/>
      <c r="AO103" s="1568"/>
      <c r="AP103" s="1568"/>
      <c r="AQ103" s="1568"/>
      <c r="AR103" s="1568"/>
      <c r="AS103" s="1568"/>
      <c r="AT103" s="1568"/>
      <c r="AU103" s="1568"/>
      <c r="AV103" s="1568"/>
      <c r="AW103" s="1568"/>
      <c r="AX103" s="1568"/>
      <c r="AY103" s="1568"/>
      <c r="AZ103" s="1568"/>
      <c r="BA103" s="1568"/>
      <c r="BB103" s="1568"/>
      <c r="BC103" s="1568"/>
      <c r="BD103" s="1568"/>
      <c r="BE103" s="1568"/>
      <c r="BF103" s="1568"/>
      <c r="BG103" s="1568"/>
      <c r="BH103" s="1568"/>
      <c r="BI103" s="1568"/>
      <c r="BJ103" s="1568"/>
      <c r="BK103" s="1568"/>
      <c r="BL103" s="1568"/>
      <c r="BM103" s="1568"/>
      <c r="BN103" s="1568"/>
      <c r="BO103" s="1568"/>
      <c r="BP103" s="1568"/>
      <c r="BQ103" s="1568"/>
      <c r="BR103" s="1568"/>
      <c r="BS103" s="1568"/>
      <c r="BT103" s="1568"/>
      <c r="BU103" s="1568"/>
      <c r="BV103" s="1568"/>
      <c r="BW103" s="1568"/>
      <c r="BX103" s="1568"/>
      <c r="BY103" s="1568"/>
      <c r="BZ103" s="1568"/>
      <c r="CA103" s="1568"/>
      <c r="CB103" s="1568"/>
      <c r="CC103" s="1568"/>
      <c r="CD103" s="1568"/>
      <c r="CE103" s="1568"/>
      <c r="CF103" s="1568"/>
      <c r="CG103" s="1568"/>
      <c r="CH103" s="1568"/>
      <c r="CI103" s="1568"/>
      <c r="CJ103" s="1568"/>
      <c r="CK103" s="1568"/>
      <c r="CL103" s="1568"/>
      <c r="CM103" s="1568"/>
      <c r="CN103" s="1568"/>
      <c r="CO103" s="1568"/>
      <c r="CP103" s="1568"/>
      <c r="CQ103" s="1568"/>
      <c r="CR103" s="1568"/>
      <c r="CS103" s="1568"/>
      <c r="CT103" s="1568"/>
      <c r="CU103" s="1568"/>
      <c r="CV103" s="1568"/>
      <c r="CW103" s="1568"/>
      <c r="CX103" s="1568"/>
      <c r="CY103" s="1568"/>
      <c r="CZ103" s="1568"/>
      <c r="DA103" s="1568"/>
      <c r="DB103" s="1568"/>
      <c r="DC103" s="1568"/>
      <c r="DD103" s="1568"/>
      <c r="DE103" s="1568"/>
      <c r="DF103" s="1568"/>
      <c r="DG103" s="1568"/>
      <c r="DH103" s="1568"/>
      <c r="DI103" s="1568"/>
      <c r="DJ103" s="1568"/>
      <c r="DK103" s="1568"/>
      <c r="DL103" s="1568"/>
      <c r="DM103" s="1568"/>
      <c r="DN103" s="1568"/>
      <c r="DO103" s="1568"/>
      <c r="DP103" s="1568"/>
      <c r="DQ103" s="1568"/>
      <c r="DR103" s="1568"/>
      <c r="DS103" s="1568"/>
      <c r="DT103" s="1568"/>
      <c r="DU103" s="1568"/>
      <c r="DV103" s="1568"/>
      <c r="DW103" s="1568"/>
      <c r="DX103" s="1568"/>
      <c r="DY103" s="1568"/>
      <c r="DZ103" s="1568"/>
      <c r="EA103" s="1568"/>
      <c r="EB103" s="1568"/>
      <c r="EC103" s="1568"/>
      <c r="ED103" s="1568"/>
      <c r="EE103" s="1568"/>
      <c r="EF103" s="1568"/>
      <c r="EG103" s="1568"/>
      <c r="EH103" s="1568"/>
      <c r="EI103" s="1568"/>
      <c r="EJ103" s="1568"/>
      <c r="EK103" s="1568"/>
      <c r="EL103" s="1568"/>
      <c r="EM103" s="1568"/>
      <c r="EN103" s="1568"/>
      <c r="EO103" s="1568"/>
      <c r="EP103" s="1568"/>
      <c r="EQ103" s="1568"/>
      <c r="ER103" s="1568"/>
      <c r="ES103" s="1568"/>
      <c r="ET103" s="1568"/>
      <c r="EU103" s="1568"/>
      <c r="EV103" s="1568"/>
      <c r="EW103" s="1568"/>
      <c r="EX103" s="1568"/>
      <c r="EY103" s="1568"/>
      <c r="EZ103" s="1568"/>
      <c r="FA103" s="1568"/>
      <c r="FB103" s="1568"/>
      <c r="FC103" s="1568"/>
      <c r="FD103" s="1568"/>
      <c r="FE103" s="1568"/>
      <c r="FF103" s="1568"/>
      <c r="FG103" s="1568"/>
      <c r="FH103" s="1568"/>
      <c r="FI103" s="1568"/>
      <c r="FJ103" s="1568"/>
      <c r="FK103" s="1568"/>
      <c r="FL103" s="1568"/>
      <c r="FM103" s="1568"/>
      <c r="FN103" s="1568"/>
      <c r="FO103" s="1568"/>
      <c r="FP103" s="1568"/>
      <c r="FQ103" s="1568"/>
      <c r="FR103" s="1568"/>
      <c r="FS103" s="1568"/>
      <c r="FT103" s="1568"/>
      <c r="FU103" s="1568"/>
      <c r="FV103" s="1568"/>
      <c r="FW103" s="1568"/>
      <c r="FX103" s="1568"/>
      <c r="FY103" s="1568"/>
      <c r="FZ103" s="1568"/>
      <c r="GA103" s="1568"/>
      <c r="GB103" s="1568"/>
      <c r="GC103" s="1568"/>
      <c r="GD103" s="1568"/>
      <c r="GE103" s="1568"/>
      <c r="GF103" s="1568"/>
      <c r="GG103" s="1568"/>
      <c r="GH103" s="1568"/>
      <c r="GI103" s="1568"/>
      <c r="GJ103" s="1568"/>
      <c r="GK103" s="1568"/>
      <c r="GL103" s="1568"/>
      <c r="GM103" s="1568"/>
      <c r="GN103" s="1568"/>
      <c r="GO103" s="1568"/>
      <c r="GP103" s="1568"/>
      <c r="GQ103" s="1568"/>
      <c r="GR103" s="1568"/>
      <c r="GS103" s="1568"/>
      <c r="GT103" s="1568"/>
      <c r="GU103" s="1568"/>
      <c r="GV103" s="1568"/>
      <c r="GW103" s="1568"/>
      <c r="GX103" s="1568"/>
      <c r="GY103" s="1568"/>
      <c r="GZ103" s="1568"/>
      <c r="HA103" s="1568"/>
      <c r="HB103" s="1568"/>
      <c r="HC103" s="1568"/>
      <c r="HD103" s="1568"/>
      <c r="HE103" s="1568"/>
      <c r="HF103" s="1568"/>
      <c r="HG103" s="1568"/>
      <c r="HH103" s="1568"/>
      <c r="HI103" s="1568"/>
      <c r="HJ103" s="1568"/>
      <c r="HK103" s="1568"/>
      <c r="HL103" s="1568"/>
      <c r="HM103" s="1568"/>
      <c r="HN103" s="1568"/>
      <c r="HO103" s="1568"/>
      <c r="HP103" s="1568"/>
      <c r="HQ103" s="1568"/>
      <c r="HR103" s="1568"/>
      <c r="HS103" s="1568"/>
      <c r="HT103" s="1568"/>
      <c r="HU103" s="1568"/>
      <c r="HV103" s="1568"/>
      <c r="HW103" s="1568"/>
      <c r="HX103" s="1568"/>
      <c r="HY103" s="1568"/>
      <c r="HZ103" s="1568"/>
      <c r="IA103" s="1568"/>
      <c r="IB103" s="1568"/>
      <c r="IC103" s="1568"/>
      <c r="ID103" s="1568"/>
      <c r="IE103" s="1568"/>
      <c r="IF103" s="1568"/>
      <c r="IG103" s="1568"/>
      <c r="IH103" s="1568"/>
      <c r="II103" s="1568"/>
      <c r="IJ103" s="1568"/>
      <c r="IK103" s="1568"/>
      <c r="IL103" s="1568"/>
      <c r="IM103" s="1568"/>
      <c r="IN103" s="1568"/>
      <c r="IO103" s="1568"/>
      <c r="IP103" s="1568"/>
      <c r="IQ103" s="1568"/>
      <c r="IR103" s="1568"/>
      <c r="IS103" s="1568"/>
      <c r="IT103" s="1568"/>
      <c r="IU103" s="1568"/>
      <c r="IV103" s="1568"/>
      <c r="IW103" s="1568"/>
      <c r="IX103" s="1568"/>
      <c r="IY103" s="1568"/>
      <c r="IZ103" s="1568"/>
      <c r="JA103" s="1568"/>
      <c r="JB103" s="1568"/>
      <c r="JC103" s="1568"/>
      <c r="JD103" s="1568"/>
      <c r="JE103" s="1568"/>
      <c r="JF103" s="1568"/>
      <c r="JG103" s="1568"/>
      <c r="JH103" s="1568"/>
      <c r="JI103" s="1568"/>
      <c r="JJ103" s="1568"/>
      <c r="JK103" s="1568"/>
      <c r="JL103" s="1568"/>
      <c r="JM103" s="1568"/>
      <c r="JN103" s="1568"/>
      <c r="JO103" s="1568"/>
      <c r="JP103" s="1568"/>
      <c r="JQ103" s="1568"/>
      <c r="JR103" s="1568"/>
      <c r="JS103" s="1568"/>
      <c r="JT103" s="1568"/>
      <c r="JU103" s="1568"/>
      <c r="JV103" s="1568"/>
      <c r="JW103" s="1568"/>
      <c r="JX103" s="1568"/>
      <c r="JY103" s="1568"/>
      <c r="JZ103" s="1568"/>
      <c r="KA103" s="1568"/>
      <c r="KB103" s="1568"/>
      <c r="KC103" s="1568"/>
      <c r="KD103" s="1568"/>
      <c r="KE103" s="1568"/>
      <c r="KF103" s="1568"/>
      <c r="KG103" s="1568"/>
      <c r="KH103" s="1568"/>
      <c r="KI103" s="1568"/>
      <c r="KJ103" s="1568"/>
      <c r="KK103" s="1568"/>
      <c r="KL103" s="1568"/>
      <c r="KM103" s="1568"/>
      <c r="KN103" s="1568"/>
      <c r="KO103" s="1568"/>
      <c r="KP103" s="1568"/>
      <c r="KQ103" s="1568"/>
      <c r="KR103" s="1568"/>
      <c r="KS103" s="1568"/>
      <c r="KT103" s="1568"/>
      <c r="KU103" s="1568"/>
      <c r="KV103" s="1568"/>
      <c r="KW103" s="1568"/>
      <c r="KX103" s="1568"/>
      <c r="KY103" s="1568"/>
      <c r="KZ103" s="1568"/>
      <c r="LA103" s="1568"/>
      <c r="LB103" s="1568"/>
      <c r="LC103" s="1568"/>
      <c r="LD103" s="1568"/>
      <c r="LE103" s="1568"/>
      <c r="LF103" s="1568"/>
      <c r="LG103" s="1568"/>
      <c r="LH103" s="1568"/>
      <c r="LI103" s="1568"/>
      <c r="LJ103" s="1568"/>
      <c r="LK103" s="1568"/>
      <c r="LL103" s="1568"/>
      <c r="LM103" s="1568"/>
      <c r="LN103" s="1568"/>
      <c r="LO103" s="1568"/>
      <c r="LP103" s="1568"/>
      <c r="LQ103" s="1568"/>
      <c r="LR103" s="1568"/>
      <c r="LS103" s="1568"/>
      <c r="LT103" s="1568"/>
      <c r="LU103" s="1568"/>
      <c r="LV103" s="1568"/>
      <c r="LW103" s="1568"/>
      <c r="LX103" s="1568"/>
      <c r="LY103" s="1568"/>
      <c r="LZ103" s="1568"/>
      <c r="MA103" s="1568"/>
      <c r="MB103" s="1568"/>
      <c r="MC103" s="1568"/>
      <c r="MD103" s="1568"/>
      <c r="ME103" s="1568"/>
      <c r="MF103" s="1568"/>
      <c r="MG103" s="1568"/>
      <c r="MH103" s="1568"/>
      <c r="MI103" s="1568"/>
      <c r="MJ103" s="1568"/>
      <c r="MK103" s="1568"/>
      <c r="ML103" s="1568"/>
      <c r="MM103" s="1568"/>
      <c r="MN103" s="1568"/>
      <c r="MO103" s="1568"/>
      <c r="MP103" s="1568"/>
      <c r="MQ103" s="1568"/>
      <c r="MR103" s="1568"/>
      <c r="MS103" s="1568"/>
      <c r="MT103" s="1568"/>
      <c r="MU103" s="1568"/>
      <c r="MV103" s="1568"/>
      <c r="MW103" s="1568"/>
      <c r="MX103" s="1568"/>
      <c r="MY103" s="1568"/>
      <c r="MZ103" s="1568"/>
      <c r="NA103" s="1568"/>
      <c r="NB103" s="1568"/>
      <c r="NC103" s="1568"/>
      <c r="ND103" s="1568"/>
      <c r="NE103" s="1568"/>
      <c r="NF103" s="1568"/>
      <c r="NG103" s="1568"/>
      <c r="NH103" s="1568"/>
      <c r="NI103" s="1568"/>
      <c r="NJ103" s="1568"/>
      <c r="NK103" s="1568"/>
      <c r="NL103" s="1568"/>
      <c r="NM103" s="1568"/>
      <c r="NN103" s="1568"/>
      <c r="NO103" s="1568"/>
      <c r="NP103" s="1568"/>
      <c r="NQ103" s="1568"/>
      <c r="NR103" s="1568"/>
      <c r="NS103" s="1568"/>
      <c r="NT103" s="1568"/>
      <c r="NU103" s="1568"/>
      <c r="NV103" s="1568"/>
      <c r="NW103" s="1568"/>
      <c r="NX103" s="1568"/>
      <c r="NY103" s="1568"/>
      <c r="NZ103" s="1568"/>
      <c r="OA103" s="1568"/>
      <c r="OB103" s="1568"/>
      <c r="OC103" s="1568"/>
      <c r="OD103" s="1568"/>
      <c r="OE103" s="1568"/>
      <c r="OF103" s="1568"/>
      <c r="OG103" s="1568"/>
      <c r="OH103" s="1568"/>
      <c r="OI103" s="1568"/>
      <c r="OJ103" s="1568"/>
      <c r="OK103" s="1568"/>
      <c r="OL103" s="1568"/>
      <c r="OM103" s="1568"/>
      <c r="ON103" s="1568"/>
      <c r="OO103" s="1568"/>
      <c r="OP103" s="1568"/>
      <c r="OQ103" s="1568"/>
      <c r="OR103" s="1568"/>
      <c r="OS103" s="1568"/>
      <c r="OT103" s="1568"/>
      <c r="OU103" s="1568"/>
      <c r="OV103" s="1568"/>
      <c r="OW103" s="1568"/>
      <c r="OX103" s="1568"/>
      <c r="OY103" s="1568"/>
      <c r="OZ103" s="1568"/>
      <c r="PA103" s="1568"/>
      <c r="PB103" s="1568"/>
      <c r="PC103" s="1568"/>
      <c r="PD103" s="1568"/>
      <c r="PE103" s="1568"/>
      <c r="PF103" s="1568"/>
      <c r="PG103" s="1568"/>
      <c r="PH103" s="1568"/>
      <c r="PI103" s="1568"/>
      <c r="PJ103" s="1568"/>
      <c r="PK103" s="1568"/>
      <c r="PL103" s="1568"/>
      <c r="PM103" s="1568"/>
      <c r="PN103" s="1568"/>
      <c r="PO103" s="1568"/>
      <c r="PP103" s="1568"/>
      <c r="PQ103" s="1568"/>
      <c r="PR103" s="1568"/>
      <c r="PS103" s="1568"/>
      <c r="PT103" s="1568"/>
      <c r="PU103" s="1568"/>
      <c r="PV103" s="1568"/>
      <c r="PW103" s="1568"/>
      <c r="PX103" s="1568"/>
      <c r="PY103" s="1568"/>
      <c r="PZ103" s="1568"/>
      <c r="QA103" s="1568"/>
      <c r="QB103" s="1568"/>
      <c r="QC103" s="1568"/>
      <c r="QD103" s="1568"/>
      <c r="QE103" s="1568"/>
      <c r="QF103" s="1568"/>
      <c r="QG103" s="1568"/>
      <c r="QH103" s="1568"/>
      <c r="QI103" s="1568"/>
      <c r="QJ103" s="1568"/>
      <c r="QK103" s="1568"/>
      <c r="QL103" s="1568"/>
      <c r="QM103" s="1568"/>
      <c r="QN103" s="1568"/>
      <c r="QO103" s="1568"/>
      <c r="QP103" s="1568"/>
      <c r="QQ103" s="1568"/>
      <c r="QR103" s="1568"/>
      <c r="QS103" s="1568"/>
      <c r="QT103" s="1568"/>
      <c r="QU103" s="1568"/>
      <c r="QV103" s="1568"/>
      <c r="QW103" s="1568"/>
      <c r="QX103" s="1568"/>
      <c r="QY103" s="1568"/>
      <c r="QZ103" s="1568"/>
      <c r="RA103" s="1568"/>
      <c r="RB103" s="1568"/>
      <c r="RC103" s="1568"/>
      <c r="RD103" s="1568"/>
      <c r="RE103" s="1568"/>
      <c r="RF103" s="1568"/>
      <c r="RG103" s="1568"/>
      <c r="RH103" s="1568"/>
      <c r="RI103" s="1568"/>
      <c r="RJ103" s="1568"/>
      <c r="RK103" s="1568"/>
      <c r="RL103" s="1568"/>
      <c r="RM103" s="1568"/>
      <c r="RN103" s="1568"/>
      <c r="RO103" s="1568"/>
      <c r="RP103" s="1568"/>
      <c r="RQ103" s="1568"/>
      <c r="RR103" s="1568"/>
      <c r="RS103" s="1568"/>
      <c r="RT103" s="1568"/>
      <c r="RU103" s="1568"/>
      <c r="RV103" s="1568"/>
      <c r="RW103" s="1568"/>
      <c r="RX103" s="1568"/>
      <c r="RY103" s="1568"/>
      <c r="RZ103" s="1568"/>
      <c r="SA103" s="1568"/>
      <c r="SB103" s="1568"/>
      <c r="SC103" s="1568"/>
      <c r="SD103" s="1568"/>
      <c r="SE103" s="1568"/>
      <c r="SF103" s="1568"/>
      <c r="SG103" s="1568"/>
      <c r="SH103" s="1568"/>
      <c r="SI103" s="1568"/>
      <c r="SJ103" s="1568"/>
      <c r="SK103" s="1568"/>
      <c r="SL103" s="1568"/>
      <c r="SM103" s="1568"/>
      <c r="SN103" s="1568"/>
      <c r="SO103" s="1568"/>
      <c r="SP103" s="1568"/>
      <c r="SQ103" s="1568"/>
      <c r="SR103" s="1568"/>
      <c r="SS103" s="1568"/>
      <c r="ST103" s="1568"/>
      <c r="SU103" s="1568"/>
      <c r="SV103" s="1568"/>
      <c r="SW103" s="1568"/>
      <c r="SX103" s="1568"/>
      <c r="SY103" s="1568"/>
      <c r="SZ103" s="1568"/>
      <c r="TA103" s="1568"/>
      <c r="TB103" s="1568"/>
      <c r="TC103" s="1568"/>
      <c r="TD103" s="1568"/>
      <c r="TE103" s="1568"/>
      <c r="TF103" s="1568"/>
      <c r="TG103" s="1568"/>
      <c r="TH103" s="1568"/>
      <c r="TI103" s="1568"/>
      <c r="TJ103" s="1568"/>
      <c r="TK103" s="1568"/>
      <c r="TL103" s="1568"/>
      <c r="TM103" s="1568"/>
      <c r="TN103" s="1568"/>
      <c r="TO103" s="1568"/>
      <c r="TP103" s="1568"/>
      <c r="TQ103" s="1568"/>
      <c r="TR103" s="1568"/>
      <c r="TS103" s="1568"/>
      <c r="TT103" s="1568"/>
      <c r="TU103" s="1568"/>
      <c r="TV103" s="1568"/>
      <c r="TW103" s="1568"/>
      <c r="TX103" s="1568"/>
      <c r="TY103" s="1568"/>
      <c r="TZ103" s="1568"/>
      <c r="UA103" s="1568"/>
      <c r="UB103" s="1568"/>
      <c r="UC103" s="1568"/>
      <c r="UD103" s="1568"/>
      <c r="UE103" s="1568"/>
      <c r="UF103" s="1568"/>
      <c r="UG103" s="1568"/>
      <c r="UH103" s="1568"/>
      <c r="UI103" s="1568"/>
      <c r="UJ103" s="1568"/>
      <c r="UK103" s="1568"/>
      <c r="UL103" s="1568"/>
      <c r="UM103" s="1568"/>
      <c r="UN103" s="1568"/>
      <c r="UO103" s="1568"/>
      <c r="UP103" s="1568"/>
      <c r="UQ103" s="1568"/>
      <c r="UR103" s="1568"/>
      <c r="US103" s="1568"/>
      <c r="UT103" s="1568"/>
      <c r="UU103" s="1568"/>
      <c r="UV103" s="1568"/>
      <c r="UW103" s="1568"/>
      <c r="UX103" s="1568"/>
      <c r="UY103" s="1568"/>
      <c r="UZ103" s="1568"/>
      <c r="VA103" s="1568"/>
      <c r="VB103" s="1568"/>
      <c r="VC103" s="1568"/>
      <c r="VD103" s="1568"/>
      <c r="VE103" s="1568"/>
      <c r="VF103" s="1568"/>
      <c r="VG103" s="1568"/>
      <c r="VH103" s="1568"/>
      <c r="VI103" s="1568"/>
      <c r="VJ103" s="1568"/>
      <c r="VK103" s="1568"/>
      <c r="VL103" s="1568"/>
      <c r="VM103" s="1568"/>
      <c r="VN103" s="1568"/>
      <c r="VO103" s="1568"/>
      <c r="VP103" s="1568"/>
      <c r="VQ103" s="1568"/>
      <c r="VR103" s="1568"/>
      <c r="VS103" s="1568"/>
      <c r="VT103" s="1568"/>
      <c r="VU103" s="1568"/>
      <c r="VV103" s="1568"/>
      <c r="VW103" s="1568"/>
      <c r="VX103" s="1568"/>
      <c r="VY103" s="1568"/>
      <c r="VZ103" s="1568"/>
      <c r="WA103" s="1568"/>
      <c r="WB103" s="1568"/>
      <c r="WC103" s="1568"/>
      <c r="WD103" s="1568"/>
      <c r="WE103" s="1568"/>
      <c r="WF103" s="1568"/>
      <c r="WG103" s="1568"/>
      <c r="WH103" s="1568"/>
      <c r="WI103" s="1568"/>
      <c r="WJ103" s="1568"/>
      <c r="WK103" s="1568"/>
      <c r="WL103" s="1568"/>
      <c r="WM103" s="1568"/>
      <c r="WN103" s="1568"/>
      <c r="WO103" s="1568"/>
      <c r="WP103" s="1568"/>
      <c r="WQ103" s="1568"/>
      <c r="WR103" s="1568"/>
      <c r="WS103" s="1568"/>
      <c r="WT103" s="1568"/>
      <c r="WU103" s="1568"/>
      <c r="WV103" s="1568"/>
      <c r="WW103" s="1568"/>
      <c r="WX103" s="1568"/>
      <c r="WY103" s="1568"/>
      <c r="WZ103" s="1568"/>
      <c r="XA103" s="1568"/>
      <c r="XB103" s="1568"/>
      <c r="XC103" s="1568"/>
      <c r="XD103" s="1568"/>
      <c r="XE103" s="1568"/>
      <c r="XF103" s="1568"/>
      <c r="XG103" s="1568"/>
      <c r="XH103" s="1568"/>
      <c r="XI103" s="1568"/>
      <c r="XJ103" s="1568"/>
      <c r="XK103" s="1568"/>
      <c r="XL103" s="1568"/>
      <c r="XM103" s="1568"/>
      <c r="XN103" s="1568"/>
      <c r="XO103" s="1568"/>
      <c r="XP103" s="1568"/>
      <c r="XQ103" s="1568"/>
      <c r="XR103" s="1568"/>
      <c r="XS103" s="1568"/>
      <c r="XT103" s="1568"/>
      <c r="XU103" s="1568"/>
      <c r="XV103" s="1568"/>
      <c r="XW103" s="1568"/>
      <c r="XX103" s="1568"/>
      <c r="XY103" s="1568"/>
      <c r="XZ103" s="1568"/>
      <c r="YA103" s="1568"/>
      <c r="YB103" s="1568"/>
      <c r="YC103" s="1568"/>
      <c r="YD103" s="1568"/>
      <c r="YE103" s="1568"/>
      <c r="YF103" s="1568"/>
      <c r="YG103" s="1568"/>
      <c r="YH103" s="1568"/>
      <c r="YI103" s="1568"/>
      <c r="YJ103" s="1568"/>
      <c r="YK103" s="1568"/>
      <c r="YL103" s="1568"/>
      <c r="YM103" s="1568"/>
      <c r="YN103" s="1568"/>
      <c r="YO103" s="1568"/>
      <c r="YP103" s="1568"/>
      <c r="YQ103" s="1568"/>
      <c r="YR103" s="1568"/>
      <c r="YS103" s="1568"/>
      <c r="YT103" s="1568"/>
      <c r="YU103" s="1568"/>
      <c r="YV103" s="1568"/>
      <c r="YW103" s="1568"/>
      <c r="YX103" s="1568"/>
      <c r="YY103" s="1568"/>
      <c r="YZ103" s="1568"/>
      <c r="ZA103" s="1568"/>
      <c r="ZB103" s="1568"/>
      <c r="ZC103" s="1568"/>
      <c r="ZD103" s="1568"/>
      <c r="ZE103" s="1568"/>
      <c r="ZF103" s="1568"/>
      <c r="ZG103" s="1568"/>
      <c r="ZH103" s="1568"/>
      <c r="ZI103" s="1568"/>
      <c r="ZJ103" s="1568"/>
      <c r="ZK103" s="1568"/>
      <c r="ZL103" s="1568"/>
      <c r="ZM103" s="1568"/>
      <c r="ZN103" s="1568"/>
      <c r="ZO103" s="1568"/>
      <c r="ZP103" s="1568"/>
      <c r="ZQ103" s="1568"/>
      <c r="ZR103" s="1568"/>
      <c r="ZS103" s="1568"/>
      <c r="ZT103" s="1568"/>
      <c r="ZU103" s="1568"/>
      <c r="ZV103" s="1568"/>
      <c r="ZW103" s="1568"/>
      <c r="ZX103" s="1568"/>
      <c r="ZY103" s="1568"/>
      <c r="ZZ103" s="1568"/>
      <c r="AAA103" s="1568"/>
      <c r="AAB103" s="1568"/>
      <c r="AAC103" s="1568"/>
      <c r="AAD103" s="1568"/>
      <c r="AAE103" s="1568"/>
      <c r="AAF103" s="1568"/>
      <c r="AAG103" s="1568"/>
      <c r="AAH103" s="1568"/>
      <c r="AAI103" s="1568"/>
      <c r="AAJ103" s="1568"/>
      <c r="AAK103" s="1568"/>
      <c r="AAL103" s="1568"/>
      <c r="AAM103" s="1568"/>
      <c r="AAN103" s="1568"/>
      <c r="AAO103" s="1568"/>
      <c r="AAP103" s="1568"/>
      <c r="AAQ103" s="1568"/>
      <c r="AAR103" s="1568"/>
      <c r="AAS103" s="1568"/>
      <c r="AAT103" s="1568"/>
      <c r="AAU103" s="1568"/>
      <c r="AAV103" s="1568"/>
      <c r="AAW103" s="1568"/>
      <c r="AAX103" s="1568"/>
      <c r="AAY103" s="1568"/>
      <c r="AAZ103" s="1568"/>
      <c r="ABA103" s="1568"/>
      <c r="ABB103" s="1568"/>
      <c r="ABC103" s="1568"/>
      <c r="ABD103" s="1568"/>
      <c r="ABE103" s="1568"/>
      <c r="ABF103" s="1568"/>
      <c r="ABG103" s="1568"/>
      <c r="ABH103" s="1568"/>
      <c r="ABI103" s="1568"/>
      <c r="ABJ103" s="1568"/>
      <c r="ABK103" s="1568"/>
      <c r="ABL103" s="1568"/>
      <c r="ABM103" s="1568"/>
      <c r="ABN103" s="1568"/>
      <c r="ABO103" s="1568"/>
      <c r="ABP103" s="1568"/>
      <c r="ABQ103" s="1568"/>
      <c r="ABR103" s="1568"/>
      <c r="ABS103" s="1568"/>
      <c r="ABT103" s="1568"/>
      <c r="ABU103" s="1568"/>
      <c r="ABV103" s="1568"/>
      <c r="ABW103" s="1568"/>
      <c r="ABX103" s="1568"/>
      <c r="ABY103" s="1568"/>
      <c r="ABZ103" s="1568"/>
      <c r="ACA103" s="1568"/>
      <c r="ACB103" s="1568"/>
      <c r="ACC103" s="1568"/>
      <c r="ACD103" s="1568"/>
      <c r="ACE103" s="1568"/>
      <c r="ACF103" s="1568"/>
      <c r="ACG103" s="1568"/>
      <c r="ACH103" s="1568"/>
      <c r="ACI103" s="1568"/>
      <c r="ACJ103" s="1568"/>
      <c r="ACK103" s="1568"/>
      <c r="ACL103" s="1568"/>
      <c r="ACM103" s="1568"/>
      <c r="ACN103" s="1568"/>
      <c r="ACO103" s="1568"/>
      <c r="ACP103" s="1568"/>
      <c r="ACQ103" s="1568"/>
      <c r="ACR103" s="1568"/>
      <c r="ACS103" s="1568"/>
      <c r="ACT103" s="1568"/>
      <c r="ACU103" s="1568"/>
      <c r="ACV103" s="1568"/>
      <c r="ACW103" s="1568"/>
      <c r="ACX103" s="1568"/>
      <c r="ACY103" s="1568"/>
      <c r="ACZ103" s="1568"/>
      <c r="ADA103" s="1568"/>
      <c r="ADB103" s="1568"/>
      <c r="ADC103" s="1568"/>
      <c r="ADD103" s="1568"/>
      <c r="ADE103" s="1568"/>
      <c r="ADF103" s="1568"/>
      <c r="ADG103" s="1568"/>
      <c r="ADH103" s="1568"/>
      <c r="ADI103" s="1568"/>
      <c r="ADJ103" s="1568"/>
      <c r="ADK103" s="1568"/>
      <c r="ADL103" s="1568"/>
      <c r="ADM103" s="1568"/>
      <c r="ADN103" s="1568"/>
      <c r="ADO103" s="1568"/>
      <c r="ADP103" s="1568"/>
      <c r="ADQ103" s="1568"/>
      <c r="ADR103" s="1568"/>
      <c r="ADS103" s="1568"/>
      <c r="ADT103" s="1568"/>
      <c r="ADU103" s="1568"/>
      <c r="ADV103" s="1568"/>
      <c r="ADW103" s="1568"/>
      <c r="ADX103" s="1568"/>
      <c r="ADY103" s="1568"/>
      <c r="ADZ103" s="1568"/>
      <c r="AEA103" s="1568"/>
      <c r="AEB103" s="1568"/>
      <c r="AEC103" s="1568"/>
      <c r="AED103" s="1568"/>
      <c r="AEE103" s="1568"/>
      <c r="AEF103" s="1568"/>
      <c r="AEG103" s="1568"/>
      <c r="AEH103" s="1568"/>
      <c r="AEI103" s="1568"/>
      <c r="AEJ103" s="1568"/>
      <c r="AEK103" s="1568"/>
      <c r="AEL103" s="1568"/>
      <c r="AEM103" s="1568"/>
      <c r="AEN103" s="1568"/>
      <c r="AEO103" s="1568"/>
      <c r="AEP103" s="1568"/>
      <c r="AEQ103" s="1568"/>
      <c r="AER103" s="1568"/>
      <c r="AES103" s="1568"/>
      <c r="AET103" s="1568"/>
      <c r="AEU103" s="1568"/>
      <c r="AEV103" s="1568"/>
      <c r="AEW103" s="1568"/>
      <c r="AEX103" s="1568"/>
      <c r="AEY103" s="1568"/>
      <c r="AEZ103" s="1568"/>
      <c r="AFA103" s="1568"/>
      <c r="AFB103" s="1568"/>
      <c r="AFC103" s="1568"/>
      <c r="AFD103" s="1568"/>
      <c r="AFE103" s="1568"/>
      <c r="AFF103" s="1568"/>
      <c r="AFG103" s="1568"/>
      <c r="AFH103" s="1568"/>
      <c r="AFI103" s="1568"/>
      <c r="AFJ103" s="1568"/>
      <c r="AFK103" s="1568"/>
      <c r="AFL103" s="1568"/>
      <c r="AFM103" s="1568"/>
      <c r="AFN103" s="1568"/>
      <c r="AFO103" s="1568"/>
      <c r="AFP103" s="1568"/>
      <c r="AFQ103" s="1568"/>
      <c r="AFR103" s="1568"/>
      <c r="AFS103" s="1568"/>
      <c r="AFT103" s="1568"/>
      <c r="AFU103" s="1568"/>
      <c r="AFV103" s="1568"/>
      <c r="AFW103" s="1568"/>
      <c r="AFX103" s="1568"/>
      <c r="AFY103" s="1568"/>
      <c r="AFZ103" s="1568"/>
      <c r="AGA103" s="1568"/>
      <c r="AGB103" s="1568"/>
      <c r="AGC103" s="1568"/>
      <c r="AGD103" s="1568"/>
      <c r="AGE103" s="1568"/>
      <c r="AGF103" s="1568"/>
      <c r="AGG103" s="1568"/>
      <c r="AGH103" s="1568"/>
      <c r="AGI103" s="1568"/>
      <c r="AGJ103" s="1568"/>
      <c r="AGK103" s="1568"/>
      <c r="AGL103" s="1568"/>
      <c r="AGM103" s="1568"/>
      <c r="AGN103" s="1568"/>
      <c r="AGO103" s="1568"/>
      <c r="AGP103" s="1568"/>
      <c r="AGQ103" s="1568"/>
      <c r="AGR103" s="1568"/>
      <c r="AGS103" s="1568"/>
      <c r="AGT103" s="1568"/>
      <c r="AGU103" s="1568"/>
      <c r="AGV103" s="1568"/>
      <c r="AGW103" s="1568"/>
      <c r="AGX103" s="1568"/>
      <c r="AGY103" s="1568"/>
      <c r="AGZ103" s="1568"/>
      <c r="AHA103" s="1568"/>
      <c r="AHB103" s="1568"/>
      <c r="AHC103" s="1568"/>
      <c r="AHD103" s="1568"/>
      <c r="AHE103" s="1568"/>
      <c r="AHF103" s="1568"/>
      <c r="AHG103" s="1568"/>
      <c r="AHH103" s="1568"/>
      <c r="AHI103" s="1568"/>
      <c r="AHJ103" s="1568"/>
      <c r="AHK103" s="1568"/>
      <c r="AHL103" s="1568"/>
      <c r="AHM103" s="1568"/>
      <c r="AHN103" s="1568"/>
      <c r="AHO103" s="1568"/>
      <c r="AHP103" s="1568"/>
      <c r="AHQ103" s="1568"/>
      <c r="AHR103" s="1568"/>
      <c r="AHS103" s="1568"/>
      <c r="AHT103" s="1568"/>
      <c r="AHU103" s="1568"/>
      <c r="AHV103" s="1568"/>
      <c r="AHW103" s="1568"/>
      <c r="AHX103" s="1568"/>
      <c r="AHY103" s="1568"/>
      <c r="AHZ103" s="1568"/>
      <c r="AIA103" s="1568"/>
      <c r="AIB103" s="1568"/>
      <c r="AIC103" s="1568"/>
      <c r="AID103" s="1568"/>
      <c r="AIE103" s="1568"/>
      <c r="AIF103" s="1568"/>
      <c r="AIG103" s="1568"/>
      <c r="AIH103" s="1568"/>
      <c r="AII103" s="1568"/>
      <c r="AIJ103" s="1568"/>
      <c r="AIK103" s="1568"/>
      <c r="AIL103" s="1568"/>
      <c r="AIM103" s="1568"/>
      <c r="AIN103" s="1568"/>
      <c r="AIO103" s="1568"/>
      <c r="AIP103" s="1568"/>
      <c r="AIQ103" s="1568"/>
      <c r="AIR103" s="1568"/>
      <c r="AIS103" s="1568"/>
      <c r="AIT103" s="1568"/>
      <c r="AIU103" s="1568"/>
      <c r="AIV103" s="1568"/>
      <c r="AIW103" s="1568"/>
      <c r="AIX103" s="1568"/>
      <c r="AIY103" s="1568"/>
      <c r="AIZ103" s="1568"/>
      <c r="AJA103" s="1568"/>
      <c r="AJB103" s="1568"/>
      <c r="AJC103" s="1568"/>
      <c r="AJD103" s="1568"/>
      <c r="AJE103" s="1568"/>
      <c r="AJF103" s="1568"/>
      <c r="AJG103" s="1568"/>
      <c r="AJH103" s="1568"/>
      <c r="AJI103" s="1568"/>
      <c r="AJJ103" s="1568"/>
      <c r="AJK103" s="1568"/>
      <c r="AJL103" s="1568"/>
      <c r="AJM103" s="1568"/>
      <c r="AJN103" s="1568"/>
      <c r="AJO103" s="1568"/>
      <c r="AJP103" s="1568"/>
      <c r="AJQ103" s="1568"/>
      <c r="AJR103" s="1568"/>
      <c r="AJS103" s="1568"/>
      <c r="AJT103" s="1568"/>
      <c r="AJU103" s="1568"/>
      <c r="AJV103" s="1568"/>
      <c r="AJW103" s="1568"/>
      <c r="AJX103" s="1568"/>
      <c r="AJY103" s="1568"/>
      <c r="AJZ103" s="1568"/>
      <c r="AKA103" s="1568"/>
      <c r="AKB103" s="1568"/>
      <c r="AKC103" s="1568"/>
      <c r="AKD103" s="1568"/>
      <c r="AKE103" s="1568"/>
      <c r="AKF103" s="1568"/>
      <c r="AKG103" s="1568"/>
      <c r="AKH103" s="1568"/>
      <c r="AKI103" s="1568"/>
      <c r="AKJ103" s="1568"/>
      <c r="AKK103" s="1568"/>
      <c r="AKL103" s="1568"/>
      <c r="AKM103" s="1568"/>
      <c r="AKN103" s="1568"/>
      <c r="AKO103" s="1568"/>
      <c r="AKP103" s="1568"/>
      <c r="AKQ103" s="1568"/>
      <c r="AKR103" s="1568"/>
      <c r="AKS103" s="1568"/>
      <c r="AKT103" s="1568"/>
      <c r="AKU103" s="1568"/>
      <c r="AKV103" s="1568"/>
      <c r="AKW103" s="1568"/>
      <c r="AKX103" s="1568"/>
      <c r="AKY103" s="1568"/>
      <c r="AKZ103" s="1568"/>
      <c r="ALA103" s="1568"/>
      <c r="ALB103" s="1568"/>
      <c r="ALC103" s="1568"/>
      <c r="ALD103" s="1568"/>
      <c r="ALE103" s="1568"/>
      <c r="ALF103" s="1568"/>
      <c r="ALG103" s="1568"/>
      <c r="ALH103" s="1568"/>
      <c r="ALI103" s="1568"/>
      <c r="ALJ103" s="1568"/>
      <c r="ALK103" s="1568"/>
      <c r="ALL103" s="1568"/>
      <c r="ALM103" s="1568"/>
      <c r="ALN103" s="1568"/>
      <c r="ALO103" s="1568"/>
      <c r="ALP103" s="1568"/>
      <c r="ALQ103" s="1568"/>
      <c r="ALR103" s="1568"/>
      <c r="ALS103" s="1568"/>
      <c r="ALT103" s="1568"/>
      <c r="ALU103" s="1568"/>
      <c r="ALV103" s="1568"/>
      <c r="ALW103" s="1568"/>
      <c r="ALX103" s="1568"/>
      <c r="ALY103" s="1568"/>
      <c r="ALZ103" s="1568"/>
      <c r="AMA103" s="1568"/>
      <c r="AMB103" s="1568"/>
      <c r="AMC103" s="1568"/>
      <c r="AMD103" s="1568"/>
      <c r="AME103" s="1568"/>
      <c r="AMF103" s="1568"/>
      <c r="AMG103" s="1568"/>
      <c r="AMH103" s="1568"/>
      <c r="AMI103" s="1568"/>
      <c r="AMJ103" s="1568"/>
      <c r="AMK103" s="1568"/>
      <c r="AML103" s="1568"/>
      <c r="AMM103" s="1568"/>
      <c r="AMN103" s="1568"/>
      <c r="AMO103" s="1568"/>
      <c r="AMP103" s="1568"/>
      <c r="AMQ103" s="1568"/>
      <c r="AMR103" s="1568"/>
      <c r="AMS103" s="1568"/>
      <c r="AMT103" s="1568"/>
      <c r="AMU103" s="1568"/>
      <c r="AMV103" s="1568"/>
      <c r="AMW103" s="1568"/>
      <c r="AMX103" s="1568"/>
      <c r="AMY103" s="1568"/>
      <c r="AMZ103" s="1568"/>
      <c r="ANA103" s="1568"/>
      <c r="ANB103" s="1568"/>
      <c r="ANC103" s="1568"/>
      <c r="AND103" s="1568"/>
      <c r="ANE103" s="1568"/>
      <c r="ANF103" s="1568"/>
      <c r="ANG103" s="1568"/>
      <c r="ANH103" s="1568"/>
      <c r="ANI103" s="1568"/>
      <c r="ANJ103" s="1568"/>
      <c r="ANK103" s="1568"/>
      <c r="ANL103" s="1568"/>
      <c r="ANM103" s="1568"/>
      <c r="ANN103" s="1568"/>
      <c r="ANO103" s="1568"/>
      <c r="ANP103" s="1568"/>
      <c r="ANQ103" s="1568"/>
      <c r="ANR103" s="1568"/>
      <c r="ANS103" s="1568"/>
      <c r="ANT103" s="1568"/>
      <c r="ANU103" s="1568"/>
      <c r="ANV103" s="1568"/>
      <c r="ANW103" s="1568"/>
      <c r="ANX103" s="1568"/>
      <c r="ANY103" s="1568"/>
      <c r="ANZ103" s="1568"/>
      <c r="AOA103" s="1568"/>
      <c r="AOB103" s="1568"/>
      <c r="AOC103" s="1568"/>
      <c r="AOD103" s="1568"/>
      <c r="AOE103" s="1568"/>
      <c r="AOF103" s="1568"/>
      <c r="AOG103" s="1568"/>
      <c r="AOH103" s="1568"/>
      <c r="AOI103" s="1568"/>
      <c r="AOJ103" s="1568"/>
      <c r="AOK103" s="1568"/>
      <c r="AOL103" s="1568"/>
      <c r="AOM103" s="1568"/>
      <c r="AON103" s="1568"/>
      <c r="AOO103" s="1568"/>
      <c r="AOP103" s="1568"/>
      <c r="AOQ103" s="1568"/>
      <c r="AOR103" s="1568"/>
      <c r="AOS103" s="1568"/>
      <c r="AOT103" s="1568"/>
      <c r="AOU103" s="1568"/>
      <c r="AOV103" s="1568"/>
      <c r="AOW103" s="1568"/>
      <c r="AOX103" s="1568"/>
      <c r="AOY103" s="1568"/>
      <c r="AOZ103" s="1568"/>
      <c r="APA103" s="1568"/>
      <c r="APB103" s="1568"/>
      <c r="APC103" s="1568"/>
      <c r="APD103" s="1568"/>
      <c r="APE103" s="1568"/>
      <c r="APF103" s="1568"/>
      <c r="APG103" s="1568"/>
      <c r="APH103" s="1568"/>
      <c r="API103" s="1568"/>
      <c r="APJ103" s="1568"/>
      <c r="APK103" s="1568"/>
      <c r="APL103" s="1568"/>
      <c r="APM103" s="1568"/>
      <c r="APN103" s="1568"/>
      <c r="APO103" s="1568"/>
      <c r="APP103" s="1568"/>
      <c r="APQ103" s="1568"/>
      <c r="APR103" s="1568"/>
      <c r="APS103" s="1568"/>
      <c r="APT103" s="1568"/>
      <c r="APU103" s="1568"/>
      <c r="APV103" s="1568"/>
      <c r="APW103" s="1568"/>
      <c r="APX103" s="1568"/>
      <c r="APY103" s="1568"/>
      <c r="APZ103" s="1568"/>
      <c r="AQA103" s="1568"/>
      <c r="AQB103" s="1568"/>
      <c r="AQC103" s="1568"/>
      <c r="AQD103" s="1568"/>
      <c r="AQE103" s="1568"/>
      <c r="AQF103" s="1568"/>
      <c r="AQG103" s="1568"/>
      <c r="AQH103" s="1568"/>
      <c r="AQI103" s="1568"/>
      <c r="AQJ103" s="1568"/>
      <c r="AQK103" s="1568"/>
      <c r="AQL103" s="1568"/>
      <c r="AQM103" s="1568"/>
      <c r="AQN103" s="1568"/>
      <c r="AQO103" s="1568"/>
      <c r="AQP103" s="1568"/>
      <c r="AQQ103" s="1568"/>
      <c r="AQR103" s="1568"/>
      <c r="AQS103" s="1568"/>
      <c r="AQT103" s="1568"/>
      <c r="AQU103" s="1568"/>
      <c r="AQV103" s="1568"/>
      <c r="AQW103" s="1568"/>
      <c r="AQX103" s="1568"/>
      <c r="AQY103" s="1568"/>
      <c r="AQZ103" s="1568"/>
      <c r="ARA103" s="1568"/>
      <c r="ARB103" s="1568"/>
      <c r="ARC103" s="1568"/>
      <c r="ARD103" s="1568"/>
      <c r="ARE103" s="1568"/>
      <c r="ARF103" s="1568"/>
      <c r="ARG103" s="1568"/>
      <c r="ARH103" s="1568"/>
      <c r="ARI103" s="1568"/>
      <c r="ARJ103" s="1568"/>
      <c r="ARK103" s="1568"/>
      <c r="ARL103" s="1568"/>
      <c r="ARM103" s="1568"/>
      <c r="ARN103" s="1568"/>
      <c r="ARO103" s="1568"/>
      <c r="ARP103" s="1568"/>
      <c r="ARQ103" s="1568"/>
      <c r="ARR103" s="1568"/>
      <c r="ARS103" s="1568"/>
      <c r="ART103" s="1568"/>
      <c r="ARU103" s="1568"/>
      <c r="ARV103" s="1568"/>
      <c r="ARW103" s="1568"/>
      <c r="ARX103" s="1568"/>
      <c r="ARY103" s="1568"/>
      <c r="ARZ103" s="1568"/>
      <c r="ASA103" s="1568"/>
      <c r="ASB103" s="1568"/>
      <c r="ASC103" s="1568"/>
      <c r="ASD103" s="1568"/>
      <c r="ASE103" s="1568"/>
      <c r="ASF103" s="1568"/>
      <c r="ASG103" s="1568"/>
      <c r="ASH103" s="1568"/>
      <c r="ASI103" s="1568"/>
      <c r="ASJ103" s="1568"/>
      <c r="ASK103" s="1568"/>
      <c r="ASL103" s="1568"/>
      <c r="ASM103" s="1568"/>
      <c r="ASN103" s="1568"/>
      <c r="ASO103" s="1568"/>
      <c r="ASP103" s="1568"/>
      <c r="ASQ103" s="1568"/>
      <c r="ASR103" s="1568"/>
      <c r="ASS103" s="1568"/>
      <c r="AST103" s="1568"/>
      <c r="ASU103" s="1568"/>
      <c r="ASV103" s="1568"/>
      <c r="ASW103" s="1568"/>
      <c r="ASX103" s="1568"/>
      <c r="ASY103" s="1568"/>
      <c r="ASZ103" s="1568"/>
      <c r="ATA103" s="1568"/>
      <c r="ATB103" s="1568"/>
      <c r="ATC103" s="1568"/>
      <c r="ATD103" s="1568"/>
      <c r="ATE103" s="1568"/>
      <c r="ATF103" s="1568"/>
      <c r="ATG103" s="1568"/>
      <c r="ATH103" s="1568"/>
      <c r="ATI103" s="1568"/>
      <c r="ATJ103" s="1568"/>
      <c r="ATK103" s="1568"/>
      <c r="ATL103" s="1568"/>
      <c r="ATM103" s="1568"/>
      <c r="ATN103" s="1568"/>
      <c r="ATO103" s="1568"/>
      <c r="ATP103" s="1568"/>
      <c r="ATQ103" s="1568"/>
      <c r="ATR103" s="1568"/>
      <c r="ATS103" s="1568"/>
      <c r="ATT103" s="1568"/>
      <c r="ATU103" s="1568"/>
      <c r="ATV103" s="1568"/>
      <c r="ATW103" s="1568"/>
      <c r="ATX103" s="1568"/>
      <c r="ATY103" s="1568"/>
      <c r="ATZ103" s="1568"/>
      <c r="AUA103" s="1568"/>
      <c r="AUB103" s="1568"/>
      <c r="AUC103" s="1568"/>
      <c r="AUD103" s="1568"/>
      <c r="AUE103" s="1568"/>
      <c r="AUF103" s="1568"/>
      <c r="AUG103" s="1568"/>
      <c r="AUH103" s="1568"/>
      <c r="AUI103" s="1568"/>
      <c r="AUJ103" s="1568"/>
      <c r="AUK103" s="1568"/>
      <c r="AUL103" s="1568"/>
      <c r="AUM103" s="1568"/>
      <c r="AUN103" s="1568"/>
      <c r="AUO103" s="1568"/>
      <c r="AUP103" s="1568"/>
      <c r="AUQ103" s="1568"/>
      <c r="AUR103" s="1568"/>
      <c r="AUS103" s="1568"/>
      <c r="AUT103" s="1568"/>
      <c r="AUU103" s="1568"/>
      <c r="AUV103" s="1568"/>
      <c r="AUW103" s="1568"/>
      <c r="AUX103" s="1568"/>
      <c r="AUY103" s="1568"/>
      <c r="AUZ103" s="1568"/>
      <c r="AVA103" s="1568"/>
      <c r="AVB103" s="1568"/>
      <c r="AVC103" s="1568"/>
      <c r="AVD103" s="1568"/>
      <c r="AVE103" s="1568"/>
      <c r="AVF103" s="1568"/>
      <c r="AVG103" s="1568"/>
      <c r="AVH103" s="1568"/>
      <c r="AVI103" s="1568"/>
      <c r="AVJ103" s="1568"/>
      <c r="AVK103" s="1568"/>
      <c r="AVL103" s="1568"/>
      <c r="AVM103" s="1568"/>
      <c r="AVN103" s="1568"/>
      <c r="AVO103" s="1568"/>
      <c r="AVP103" s="1568"/>
      <c r="AVQ103" s="1568"/>
      <c r="AVR103" s="1568"/>
      <c r="AVS103" s="1568"/>
      <c r="AVT103" s="1568"/>
      <c r="AVU103" s="1568"/>
      <c r="AVV103" s="1568"/>
      <c r="AVW103" s="1568"/>
      <c r="AVX103" s="1568"/>
      <c r="AVY103" s="1568"/>
      <c r="AVZ103" s="1568"/>
      <c r="AWA103" s="1568"/>
      <c r="AWB103" s="1568"/>
      <c r="AWC103" s="1568"/>
      <c r="AWD103" s="1568"/>
      <c r="AWE103" s="1568"/>
      <c r="AWF103" s="1568"/>
      <c r="AWG103" s="1568"/>
      <c r="AWH103" s="1568"/>
      <c r="AWI103" s="1568"/>
      <c r="AWJ103" s="1568"/>
      <c r="AWK103" s="1568"/>
      <c r="AWL103" s="1568"/>
      <c r="AWM103" s="1568"/>
      <c r="AWN103" s="1568"/>
      <c r="AWO103" s="1568"/>
      <c r="AWP103" s="1568"/>
      <c r="AWQ103" s="1568"/>
      <c r="AWR103" s="1568"/>
      <c r="AWS103" s="1568"/>
      <c r="AWT103" s="1568"/>
      <c r="AWU103" s="1568"/>
      <c r="AWV103" s="1568"/>
      <c r="AWW103" s="1568"/>
      <c r="AWX103" s="1568"/>
      <c r="AWY103" s="1568"/>
      <c r="AWZ103" s="1568"/>
      <c r="AXA103" s="1568"/>
      <c r="AXB103" s="1568"/>
      <c r="AXC103" s="1568"/>
      <c r="AXD103" s="1568"/>
      <c r="AXE103" s="1568"/>
      <c r="AXF103" s="1568"/>
      <c r="AXG103" s="1568"/>
      <c r="AXH103" s="1568"/>
      <c r="AXI103" s="1568"/>
      <c r="AXJ103" s="1568"/>
      <c r="AXK103" s="1568"/>
      <c r="AXL103" s="1568"/>
      <c r="AXM103" s="1568"/>
      <c r="AXN103" s="1568"/>
      <c r="AXO103" s="1568"/>
      <c r="AXP103" s="1568"/>
      <c r="AXQ103" s="1568"/>
      <c r="AXR103" s="1568"/>
      <c r="AXS103" s="1568"/>
      <c r="AXT103" s="1568"/>
      <c r="AXU103" s="1568"/>
      <c r="AXV103" s="1568"/>
      <c r="AXW103" s="1568"/>
      <c r="AXX103" s="1568"/>
      <c r="AXY103" s="1568"/>
      <c r="AXZ103" s="1568"/>
      <c r="AYA103" s="1568"/>
      <c r="AYB103" s="1568"/>
      <c r="AYC103" s="1568"/>
      <c r="AYD103" s="1568"/>
      <c r="AYE103" s="1568"/>
      <c r="AYF103" s="1568"/>
      <c r="AYG103" s="1568"/>
      <c r="AYH103" s="1568"/>
      <c r="AYI103" s="1568"/>
      <c r="AYJ103" s="1568"/>
      <c r="AYK103" s="1568"/>
      <c r="AYL103" s="1568"/>
      <c r="AYM103" s="1568"/>
      <c r="AYN103" s="1568"/>
      <c r="AYO103" s="1568"/>
      <c r="AYP103" s="1568"/>
      <c r="AYQ103" s="1568"/>
      <c r="AYR103" s="1568"/>
      <c r="AYS103" s="1568"/>
      <c r="AYT103" s="1568"/>
      <c r="AYU103" s="1568"/>
      <c r="AYV103" s="1568"/>
      <c r="AYW103" s="1568"/>
      <c r="AYX103" s="1568"/>
      <c r="AYY103" s="1568"/>
      <c r="AYZ103" s="1568"/>
      <c r="AZA103" s="1568"/>
      <c r="AZB103" s="1568"/>
      <c r="AZC103" s="1568"/>
      <c r="AZD103" s="1568"/>
      <c r="AZE103" s="1568"/>
      <c r="AZF103" s="1568"/>
      <c r="AZG103" s="1568"/>
      <c r="AZH103" s="1568"/>
      <c r="AZI103" s="1568"/>
      <c r="AZJ103" s="1568"/>
      <c r="AZK103" s="1568"/>
      <c r="AZL103" s="1568"/>
      <c r="AZM103" s="1568"/>
      <c r="AZN103" s="1568"/>
      <c r="AZO103" s="1568"/>
      <c r="AZP103" s="1568"/>
      <c r="AZQ103" s="1568"/>
      <c r="AZR103" s="1568"/>
      <c r="AZS103" s="1568"/>
      <c r="AZT103" s="1568"/>
      <c r="AZU103" s="1568"/>
      <c r="AZV103" s="1568"/>
      <c r="AZW103" s="1568"/>
      <c r="AZX103" s="1568"/>
      <c r="AZY103" s="1568"/>
      <c r="AZZ103" s="1568"/>
      <c r="BAA103" s="1568"/>
      <c r="BAB103" s="1568"/>
      <c r="BAC103" s="1568"/>
      <c r="BAD103" s="1568"/>
      <c r="BAE103" s="1568"/>
      <c r="BAF103" s="1568"/>
      <c r="BAG103" s="1568"/>
      <c r="BAH103" s="1568"/>
      <c r="BAI103" s="1568"/>
      <c r="BAJ103" s="1568"/>
      <c r="BAK103" s="1568"/>
      <c r="BAL103" s="1568"/>
      <c r="BAM103" s="1568"/>
      <c r="BAN103" s="1568"/>
      <c r="BAO103" s="1568"/>
      <c r="BAP103" s="1568"/>
      <c r="BAQ103" s="1568"/>
      <c r="BAR103" s="1568"/>
      <c r="BAS103" s="1568"/>
      <c r="BAT103" s="1568"/>
      <c r="BAU103" s="1568"/>
      <c r="BAV103" s="1568"/>
      <c r="BAW103" s="1568"/>
      <c r="BAX103" s="1568"/>
      <c r="BAY103" s="1568"/>
      <c r="BAZ103" s="1568"/>
      <c r="BBA103" s="1568"/>
      <c r="BBB103" s="1568"/>
      <c r="BBC103" s="1568"/>
      <c r="BBD103" s="1568"/>
      <c r="BBE103" s="1568"/>
      <c r="BBF103" s="1568"/>
      <c r="BBG103" s="1568"/>
      <c r="BBH103" s="1568"/>
      <c r="BBI103" s="1568"/>
      <c r="BBJ103" s="1568"/>
      <c r="BBK103" s="1568"/>
      <c r="BBL103" s="1568"/>
      <c r="BBM103" s="1568"/>
      <c r="BBN103" s="1568"/>
      <c r="BBO103" s="1568"/>
      <c r="BBP103" s="1568"/>
      <c r="BBQ103" s="1568"/>
      <c r="BBR103" s="1568"/>
      <c r="BBS103" s="1568"/>
      <c r="BBT103" s="1568"/>
      <c r="BBU103" s="1568"/>
      <c r="BBV103" s="1568"/>
      <c r="BBW103" s="1568"/>
      <c r="BBX103" s="1568"/>
      <c r="BBY103" s="1568"/>
      <c r="BBZ103" s="1568"/>
      <c r="BCA103" s="1568"/>
      <c r="BCB103" s="1568"/>
      <c r="BCC103" s="1568"/>
      <c r="BCD103" s="1568"/>
      <c r="BCE103" s="1568"/>
      <c r="BCF103" s="1568"/>
      <c r="BCG103" s="1568"/>
      <c r="BCH103" s="1568"/>
      <c r="BCI103" s="1568"/>
      <c r="BCJ103" s="1568"/>
      <c r="BCK103" s="1568"/>
      <c r="BCL103" s="1568"/>
      <c r="BCM103" s="1568"/>
      <c r="BCN103" s="1568"/>
      <c r="BCO103" s="1568"/>
      <c r="BCP103" s="1568"/>
      <c r="BCQ103" s="1568"/>
      <c r="BCR103" s="1568"/>
      <c r="BCS103" s="1568"/>
      <c r="BCT103" s="1568"/>
      <c r="BCU103" s="1568"/>
      <c r="BCV103" s="1568"/>
      <c r="BCW103" s="1568"/>
      <c r="BCX103" s="1568"/>
      <c r="BCY103" s="1568"/>
      <c r="BCZ103" s="1568"/>
      <c r="BDA103" s="1568"/>
      <c r="BDB103" s="1568"/>
      <c r="BDC103" s="1568"/>
      <c r="BDD103" s="1568"/>
      <c r="BDE103" s="1568"/>
      <c r="BDF103" s="1568"/>
      <c r="BDG103" s="1568"/>
      <c r="BDH103" s="1568"/>
      <c r="BDI103" s="1568"/>
      <c r="BDJ103" s="1568"/>
      <c r="BDK103" s="1568"/>
      <c r="BDL103" s="1568"/>
      <c r="BDM103" s="1568"/>
      <c r="BDN103" s="1568"/>
      <c r="BDO103" s="1568"/>
      <c r="BDP103" s="1568"/>
      <c r="BDQ103" s="1568"/>
      <c r="BDR103" s="1568"/>
      <c r="BDS103" s="1568"/>
      <c r="BDT103" s="1568"/>
      <c r="BDU103" s="1568"/>
      <c r="BDV103" s="1568"/>
      <c r="BDW103" s="1568"/>
      <c r="BDX103" s="1568"/>
      <c r="BDY103" s="1568"/>
      <c r="BDZ103" s="1568"/>
      <c r="BEA103" s="1568"/>
      <c r="BEB103" s="1568"/>
      <c r="BEC103" s="1568"/>
      <c r="BED103" s="1568"/>
      <c r="BEE103" s="1568"/>
      <c r="BEF103" s="1568"/>
      <c r="BEG103" s="1568"/>
      <c r="BEH103" s="1568"/>
      <c r="BEI103" s="1568"/>
      <c r="BEJ103" s="1568"/>
      <c r="BEK103" s="1568"/>
      <c r="BEL103" s="1568"/>
      <c r="BEM103" s="1568"/>
      <c r="BEN103" s="1568"/>
      <c r="BEO103" s="1568"/>
      <c r="BEP103" s="1568"/>
      <c r="BEQ103" s="1568"/>
      <c r="BER103" s="1568"/>
      <c r="BES103" s="1568"/>
      <c r="BET103" s="1568"/>
      <c r="BEU103" s="1568"/>
      <c r="BEV103" s="1568"/>
      <c r="BEW103" s="1568"/>
      <c r="BEX103" s="1568"/>
      <c r="BEY103" s="1568"/>
      <c r="BEZ103" s="1568"/>
      <c r="BFA103" s="1568"/>
      <c r="BFB103" s="1568"/>
      <c r="BFC103" s="1568"/>
      <c r="BFD103" s="1568"/>
      <c r="BFE103" s="1568"/>
      <c r="BFF103" s="1568"/>
      <c r="BFG103" s="1568"/>
      <c r="BFH103" s="1568"/>
      <c r="BFI103" s="1568"/>
      <c r="BFJ103" s="1568"/>
      <c r="BFK103" s="1568"/>
      <c r="BFL103" s="1568"/>
      <c r="BFM103" s="1568"/>
      <c r="BFN103" s="1568"/>
      <c r="BFO103" s="1568"/>
      <c r="BFP103" s="1568"/>
      <c r="BFQ103" s="1568"/>
      <c r="BFR103" s="1568"/>
      <c r="BFS103" s="1568"/>
      <c r="BFT103" s="1568"/>
      <c r="BFU103" s="1568"/>
      <c r="BFV103" s="1568"/>
      <c r="BFW103" s="1568"/>
      <c r="BFX103" s="1568"/>
      <c r="BFY103" s="1568"/>
      <c r="BFZ103" s="1568"/>
      <c r="BGA103" s="1568"/>
      <c r="BGB103" s="1568"/>
      <c r="BGC103" s="1568"/>
      <c r="BGD103" s="1568"/>
      <c r="BGE103" s="1568"/>
      <c r="BGF103" s="1568"/>
      <c r="BGG103" s="1568"/>
      <c r="BGH103" s="1568"/>
      <c r="BGI103" s="1568"/>
      <c r="BGJ103" s="1568"/>
      <c r="BGK103" s="1568"/>
      <c r="BGL103" s="1568"/>
      <c r="BGM103" s="1568"/>
      <c r="BGN103" s="1568"/>
      <c r="BGO103" s="1568"/>
      <c r="BGP103" s="1568"/>
      <c r="BGQ103" s="1568"/>
      <c r="BGR103" s="1568"/>
      <c r="BGS103" s="1568"/>
      <c r="BGT103" s="1568"/>
      <c r="BGU103" s="1568"/>
      <c r="BGV103" s="1568"/>
      <c r="BGW103" s="1568"/>
      <c r="BGX103" s="1568"/>
      <c r="BGY103" s="1568"/>
      <c r="BGZ103" s="1568"/>
      <c r="BHA103" s="1568"/>
      <c r="BHB103" s="1568"/>
      <c r="BHC103" s="1568"/>
      <c r="BHD103" s="1568"/>
      <c r="BHE103" s="1568"/>
      <c r="BHF103" s="1568"/>
      <c r="BHG103" s="1568"/>
      <c r="BHH103" s="1568"/>
      <c r="BHI103" s="1568"/>
      <c r="BHJ103" s="1568"/>
      <c r="BHK103" s="1568"/>
      <c r="BHL103" s="1568"/>
      <c r="BHM103" s="1568"/>
      <c r="BHN103" s="1568"/>
      <c r="BHO103" s="1568"/>
      <c r="BHP103" s="1568"/>
      <c r="BHQ103" s="1568"/>
      <c r="BHR103" s="1568"/>
      <c r="BHS103" s="1568"/>
      <c r="BHT103" s="1568"/>
      <c r="BHU103" s="1568"/>
      <c r="BHV103" s="1568"/>
      <c r="BHW103" s="1568"/>
      <c r="BHX103" s="1568"/>
      <c r="BHY103" s="1568"/>
      <c r="BHZ103" s="1568"/>
      <c r="BIA103" s="1568"/>
      <c r="BIB103" s="1568"/>
      <c r="BIC103" s="1568"/>
      <c r="BID103" s="1568"/>
      <c r="BIE103" s="1568"/>
      <c r="BIF103" s="1568"/>
      <c r="BIG103" s="1568"/>
      <c r="BIH103" s="1568"/>
      <c r="BII103" s="1568"/>
      <c r="BIJ103" s="1568"/>
      <c r="BIK103" s="1568"/>
      <c r="BIL103" s="1568"/>
      <c r="BIM103" s="1568"/>
      <c r="BIN103" s="1568"/>
      <c r="BIO103" s="1568"/>
      <c r="BIP103" s="1568"/>
      <c r="BIQ103" s="1568"/>
      <c r="BIR103" s="1568"/>
      <c r="BIS103" s="1568"/>
      <c r="BIT103" s="1568"/>
      <c r="BIU103" s="1568"/>
      <c r="BIV103" s="1568"/>
      <c r="BIW103" s="1568"/>
      <c r="BIX103" s="1568"/>
      <c r="BIY103" s="1568"/>
      <c r="BIZ103" s="1568"/>
      <c r="BJA103" s="1568"/>
      <c r="BJB103" s="1568"/>
      <c r="BJC103" s="1568"/>
      <c r="BJD103" s="1568"/>
      <c r="BJE103" s="1568"/>
      <c r="BJF103" s="1568"/>
      <c r="BJG103" s="1568"/>
      <c r="BJH103" s="1568"/>
      <c r="BJI103" s="1568"/>
      <c r="BJJ103" s="1568"/>
      <c r="BJK103" s="1568"/>
      <c r="BJL103" s="1568"/>
      <c r="BJM103" s="1568"/>
      <c r="BJN103" s="1568"/>
      <c r="BJO103" s="1568"/>
      <c r="BJP103" s="1568"/>
      <c r="BJQ103" s="1568"/>
      <c r="BJR103" s="1568"/>
      <c r="BJS103" s="1568"/>
      <c r="BJT103" s="1568"/>
      <c r="BJU103" s="1568"/>
      <c r="BJV103" s="1568"/>
      <c r="BJW103" s="1568"/>
      <c r="BJX103" s="1568"/>
      <c r="BJY103" s="1568"/>
      <c r="BJZ103" s="1568"/>
      <c r="BKA103" s="1568"/>
      <c r="BKB103" s="1568"/>
      <c r="BKC103" s="1568"/>
      <c r="BKD103" s="1568"/>
      <c r="BKE103" s="1568"/>
      <c r="BKF103" s="1568"/>
      <c r="BKG103" s="1568"/>
      <c r="BKH103" s="1568"/>
      <c r="BKI103" s="1568"/>
      <c r="BKJ103" s="1568"/>
      <c r="BKK103" s="1568"/>
      <c r="BKL103" s="1568"/>
      <c r="BKM103" s="1568"/>
      <c r="BKN103" s="1568"/>
      <c r="BKO103" s="1568"/>
      <c r="BKP103" s="1568"/>
      <c r="BKQ103" s="1568"/>
      <c r="BKR103" s="1568"/>
      <c r="BKS103" s="1568"/>
      <c r="BKT103" s="1568"/>
      <c r="BKU103" s="1568"/>
      <c r="BKV103" s="1568"/>
      <c r="BKW103" s="1568"/>
      <c r="BKX103" s="1568"/>
      <c r="BKY103" s="1568"/>
      <c r="BKZ103" s="1568"/>
      <c r="BLA103" s="1568"/>
      <c r="BLB103" s="1568"/>
      <c r="BLC103" s="1568"/>
      <c r="BLD103" s="1568"/>
      <c r="BLE103" s="1568"/>
      <c r="BLF103" s="1568"/>
      <c r="BLG103" s="1568"/>
      <c r="BLH103" s="1568"/>
      <c r="BLI103" s="1568"/>
      <c r="BLJ103" s="1568"/>
      <c r="BLK103" s="1568"/>
      <c r="BLL103" s="1568"/>
      <c r="BLM103" s="1568"/>
      <c r="BLN103" s="1568"/>
      <c r="BLO103" s="1568"/>
      <c r="BLP103" s="1568"/>
      <c r="BLQ103" s="1568"/>
      <c r="BLR103" s="1568"/>
      <c r="BLS103" s="1568"/>
      <c r="BLT103" s="1568"/>
      <c r="BLU103" s="1568"/>
      <c r="BLV103" s="1568"/>
      <c r="BLW103" s="1568"/>
      <c r="BLX103" s="1568"/>
      <c r="BLY103" s="1568"/>
      <c r="BLZ103" s="1568"/>
      <c r="BMA103" s="1568"/>
      <c r="BMB103" s="1568"/>
      <c r="BMC103" s="1568"/>
      <c r="BMD103" s="1568"/>
      <c r="BME103" s="1568"/>
      <c r="BMF103" s="1568"/>
      <c r="BMG103" s="1568"/>
      <c r="BMH103" s="1568"/>
      <c r="BMI103" s="1568"/>
      <c r="BMJ103" s="1568"/>
      <c r="BMK103" s="1568"/>
      <c r="BML103" s="1568"/>
      <c r="BMM103" s="1568"/>
      <c r="BMN103" s="1568"/>
      <c r="BMO103" s="1568"/>
      <c r="BMP103" s="1568"/>
      <c r="BMQ103" s="1568"/>
      <c r="BMR103" s="1568"/>
      <c r="BMS103" s="1568"/>
      <c r="BMT103" s="1568"/>
      <c r="BMU103" s="1568"/>
      <c r="BMV103" s="1568"/>
      <c r="BMW103" s="1568"/>
      <c r="BMX103" s="1568"/>
      <c r="BMY103" s="1568"/>
      <c r="BMZ103" s="1568"/>
      <c r="BNA103" s="1568"/>
      <c r="BNB103" s="1568"/>
      <c r="BNC103" s="1568"/>
      <c r="BND103" s="1568"/>
      <c r="BNE103" s="1568"/>
      <c r="BNF103" s="1568"/>
      <c r="BNG103" s="1568"/>
      <c r="BNH103" s="1568"/>
      <c r="BNI103" s="1568"/>
      <c r="BNJ103" s="1568"/>
      <c r="BNK103" s="1568"/>
      <c r="BNL103" s="1568"/>
      <c r="BNM103" s="1568"/>
      <c r="BNN103" s="1568"/>
      <c r="BNO103" s="1568"/>
      <c r="BNP103" s="1568"/>
      <c r="BNQ103" s="1568"/>
      <c r="BNR103" s="1568"/>
      <c r="BNS103" s="1568"/>
      <c r="BNT103" s="1568"/>
      <c r="BNU103" s="1568"/>
      <c r="BNV103" s="1568"/>
      <c r="BNW103" s="1568"/>
      <c r="BNX103" s="1568"/>
      <c r="BNY103" s="1568"/>
      <c r="BNZ103" s="1568"/>
      <c r="BOA103" s="1568"/>
      <c r="BOB103" s="1568"/>
      <c r="BOC103" s="1568"/>
      <c r="BOD103" s="1568"/>
      <c r="BOE103" s="1568"/>
      <c r="BOF103" s="1568"/>
      <c r="BOG103" s="1568"/>
      <c r="BOH103" s="1568"/>
      <c r="BOI103" s="1568"/>
      <c r="BOJ103" s="1568"/>
      <c r="BOK103" s="1568"/>
      <c r="BOL103" s="1568"/>
      <c r="BOM103" s="1568"/>
      <c r="BON103" s="1568"/>
      <c r="BOO103" s="1568"/>
      <c r="BOP103" s="1568"/>
      <c r="BOQ103" s="1568"/>
      <c r="BOR103" s="1568"/>
      <c r="BOS103" s="1568"/>
      <c r="BOT103" s="1568"/>
      <c r="BOU103" s="1568"/>
      <c r="BOV103" s="1568"/>
      <c r="BOW103" s="1568"/>
      <c r="BOX103" s="1568"/>
      <c r="BOY103" s="1568"/>
      <c r="BOZ103" s="1568"/>
      <c r="BPA103" s="1568"/>
      <c r="BPB103" s="1568"/>
      <c r="BPC103" s="1568"/>
      <c r="BPD103" s="1568"/>
      <c r="BPE103" s="1568"/>
      <c r="BPF103" s="1568"/>
      <c r="BPG103" s="1568"/>
      <c r="BPH103" s="1568"/>
      <c r="BPI103" s="1568"/>
      <c r="BPJ103" s="1568"/>
      <c r="BPK103" s="1568"/>
      <c r="BPL103" s="1568"/>
      <c r="BPM103" s="1568"/>
      <c r="BPN103" s="1568"/>
      <c r="BPO103" s="1568"/>
      <c r="BPP103" s="1568"/>
      <c r="BPQ103" s="1568"/>
      <c r="BPR103" s="1568"/>
      <c r="BPS103" s="1568"/>
      <c r="BPT103" s="1568"/>
      <c r="BPU103" s="1568"/>
      <c r="BPV103" s="1568"/>
      <c r="BPW103" s="1568"/>
      <c r="BPX103" s="1568"/>
      <c r="BPY103" s="1568"/>
      <c r="BPZ103" s="1568"/>
      <c r="BQA103" s="1568"/>
      <c r="BQB103" s="1568"/>
      <c r="BQC103" s="1568"/>
      <c r="BQD103" s="1568"/>
      <c r="BQE103" s="1568"/>
      <c r="BQF103" s="1568"/>
      <c r="BQG103" s="1568"/>
      <c r="BQH103" s="1568"/>
      <c r="BQI103" s="1568"/>
      <c r="BQJ103" s="1568"/>
      <c r="BQK103" s="1568"/>
      <c r="BQL103" s="1568"/>
      <c r="BQM103" s="1568"/>
      <c r="BQN103" s="1568"/>
      <c r="BQO103" s="1568"/>
      <c r="BQP103" s="1568"/>
      <c r="BQQ103" s="1568"/>
      <c r="BQR103" s="1568"/>
      <c r="BQS103" s="1568"/>
      <c r="BQT103" s="1568"/>
      <c r="BQU103" s="1568"/>
      <c r="BQV103" s="1568"/>
      <c r="BQW103" s="1568"/>
      <c r="BQX103" s="1568"/>
      <c r="BQY103" s="1568"/>
      <c r="BQZ103" s="1568"/>
      <c r="BRA103" s="1568"/>
      <c r="BRB103" s="1568"/>
      <c r="BRC103" s="1568"/>
      <c r="BRD103" s="1568"/>
      <c r="BRE103" s="1568"/>
      <c r="BRF103" s="1568"/>
      <c r="BRG103" s="1568"/>
      <c r="BRH103" s="1568"/>
      <c r="BRI103" s="1568"/>
      <c r="BRJ103" s="1568"/>
      <c r="BRK103" s="1568"/>
      <c r="BRL103" s="1568"/>
      <c r="BRM103" s="1568"/>
      <c r="BRN103" s="1568"/>
      <c r="BRO103" s="1568"/>
      <c r="BRP103" s="1568"/>
      <c r="BRQ103" s="1568"/>
      <c r="BRR103" s="1568"/>
      <c r="BRS103" s="1568"/>
      <c r="BRT103" s="1568"/>
      <c r="BRU103" s="1568"/>
      <c r="BRV103" s="1568"/>
      <c r="BRW103" s="1568"/>
      <c r="BRX103" s="1568"/>
      <c r="BRY103" s="1568"/>
      <c r="BRZ103" s="1568"/>
      <c r="BSA103" s="1568"/>
      <c r="BSB103" s="1568"/>
      <c r="BSC103" s="1568"/>
      <c r="BSD103" s="1568"/>
      <c r="BSE103" s="1568"/>
      <c r="BSF103" s="1568"/>
      <c r="BSG103" s="1568"/>
      <c r="BSH103" s="1568"/>
      <c r="BSI103" s="1568"/>
      <c r="BSJ103" s="1568"/>
      <c r="BSK103" s="1568"/>
      <c r="BSL103" s="1568"/>
      <c r="BSM103" s="1568"/>
      <c r="BSN103" s="1568"/>
      <c r="BSO103" s="1568"/>
      <c r="BSP103" s="1568"/>
      <c r="BSQ103" s="1568"/>
      <c r="BSR103" s="1568"/>
      <c r="BSS103" s="1568"/>
      <c r="BST103" s="1568"/>
      <c r="BSU103" s="1568"/>
      <c r="BSV103" s="1568"/>
      <c r="BSW103" s="1568"/>
      <c r="BSX103" s="1568"/>
      <c r="BSY103" s="1568"/>
      <c r="BSZ103" s="1568"/>
      <c r="BTA103" s="1568"/>
      <c r="BTB103" s="1568"/>
      <c r="BTC103" s="1568"/>
      <c r="BTD103" s="1568"/>
      <c r="BTE103" s="1568"/>
      <c r="BTF103" s="1568"/>
      <c r="BTG103" s="1568"/>
      <c r="BTH103" s="1568"/>
      <c r="BTI103" s="1568"/>
      <c r="BTJ103" s="1568"/>
      <c r="BTK103" s="1568"/>
      <c r="BTL103" s="1568"/>
      <c r="BTM103" s="1568"/>
      <c r="BTN103" s="1568"/>
      <c r="BTO103" s="1568"/>
      <c r="BTP103" s="1568"/>
      <c r="BTQ103" s="1568"/>
      <c r="BTR103" s="1568"/>
      <c r="BTS103" s="1568"/>
      <c r="BTT103" s="1568"/>
      <c r="BTU103" s="1568"/>
      <c r="BTV103" s="1568"/>
      <c r="BTW103" s="1568"/>
      <c r="BTX103" s="1568"/>
      <c r="BTY103" s="1568"/>
      <c r="BTZ103" s="1568"/>
      <c r="BUA103" s="1568"/>
      <c r="BUB103" s="1568"/>
      <c r="BUC103" s="1568"/>
      <c r="BUD103" s="1568"/>
      <c r="BUE103" s="1568"/>
      <c r="BUF103" s="1568"/>
      <c r="BUG103" s="1568"/>
      <c r="BUH103" s="1568"/>
      <c r="BUI103" s="1568"/>
      <c r="BUJ103" s="1568"/>
      <c r="BUK103" s="1568"/>
      <c r="BUL103" s="1568"/>
      <c r="BUM103" s="1568"/>
      <c r="BUN103" s="1568"/>
      <c r="BUO103" s="1568"/>
      <c r="BUP103" s="1568"/>
      <c r="BUQ103" s="1568"/>
      <c r="BUR103" s="1568"/>
      <c r="BUS103" s="1568"/>
      <c r="BUT103" s="1568"/>
      <c r="BUU103" s="1568"/>
      <c r="BUV103" s="1568"/>
      <c r="BUW103" s="1568"/>
      <c r="BUX103" s="1568"/>
      <c r="BUY103" s="1568"/>
      <c r="BUZ103" s="1568"/>
      <c r="BVA103" s="1568"/>
      <c r="BVB103" s="1568"/>
      <c r="BVC103" s="1568"/>
      <c r="BVD103" s="1568"/>
      <c r="BVE103" s="1568"/>
      <c r="BVF103" s="1568"/>
      <c r="BVG103" s="1568"/>
      <c r="BVH103" s="1568"/>
      <c r="BVI103" s="1568"/>
      <c r="BVJ103" s="1568"/>
      <c r="BVK103" s="1568"/>
      <c r="BVL103" s="1568"/>
      <c r="BVM103" s="1568"/>
      <c r="BVN103" s="1568"/>
      <c r="BVO103" s="1568"/>
      <c r="BVP103" s="1568"/>
      <c r="BVQ103" s="1568"/>
      <c r="BVR103" s="1568"/>
      <c r="BVS103" s="1568"/>
      <c r="BVT103" s="1568"/>
      <c r="BVU103" s="1568"/>
      <c r="BVV103" s="1568"/>
      <c r="BVW103" s="1568"/>
      <c r="BVX103" s="1568"/>
      <c r="BVY103" s="1568"/>
      <c r="BVZ103" s="1568"/>
      <c r="BWA103" s="1568"/>
      <c r="BWB103" s="1568"/>
      <c r="BWC103" s="1568"/>
      <c r="BWD103" s="1568"/>
      <c r="BWE103" s="1568"/>
      <c r="BWF103" s="1568"/>
      <c r="BWG103" s="1568"/>
      <c r="BWH103" s="1568"/>
      <c r="BWI103" s="1568"/>
      <c r="BWJ103" s="1568"/>
      <c r="BWK103" s="1568"/>
      <c r="BWL103" s="1568"/>
      <c r="BWM103" s="1568"/>
      <c r="BWN103" s="1568"/>
      <c r="BWO103" s="1568"/>
      <c r="BWP103" s="1568"/>
      <c r="BWQ103" s="1568"/>
      <c r="BWR103" s="1568"/>
      <c r="BWS103" s="1568"/>
      <c r="BWT103" s="1568"/>
      <c r="BWU103" s="1568"/>
      <c r="BWV103" s="1568"/>
      <c r="BWW103" s="1568"/>
      <c r="BWX103" s="1568"/>
      <c r="BWY103" s="1568"/>
      <c r="BWZ103" s="1568"/>
      <c r="BXA103" s="1568"/>
      <c r="BXB103" s="1568"/>
      <c r="BXC103" s="1568"/>
      <c r="BXD103" s="1568"/>
      <c r="BXE103" s="1568"/>
      <c r="BXF103" s="1568"/>
      <c r="BXG103" s="1568"/>
      <c r="BXH103" s="1568"/>
      <c r="BXI103" s="1568"/>
      <c r="BXJ103" s="1568"/>
      <c r="BXK103" s="1568"/>
      <c r="BXL103" s="1568"/>
      <c r="BXM103" s="1568"/>
      <c r="BXN103" s="1568"/>
      <c r="BXO103" s="1568"/>
      <c r="BXP103" s="1568"/>
      <c r="BXQ103" s="1568"/>
      <c r="BXR103" s="1568"/>
      <c r="BXS103" s="1568"/>
      <c r="BXT103" s="1568"/>
      <c r="BXU103" s="1568"/>
      <c r="BXV103" s="1568"/>
      <c r="BXW103" s="1568"/>
      <c r="BXX103" s="1568"/>
      <c r="BXY103" s="1568"/>
      <c r="BXZ103" s="1568"/>
      <c r="BYA103" s="1568"/>
      <c r="BYB103" s="1568"/>
      <c r="BYC103" s="1568"/>
      <c r="BYD103" s="1568"/>
      <c r="BYE103" s="1568"/>
      <c r="BYF103" s="1568"/>
      <c r="BYG103" s="1568"/>
      <c r="BYH103" s="1568"/>
      <c r="BYI103" s="1568"/>
      <c r="BYJ103" s="1568"/>
      <c r="BYK103" s="1568"/>
      <c r="BYL103" s="1568"/>
      <c r="BYM103" s="1568"/>
      <c r="BYN103" s="1568"/>
      <c r="BYO103" s="1568"/>
      <c r="BYP103" s="1568"/>
      <c r="BYQ103" s="1568"/>
      <c r="BYR103" s="1568"/>
      <c r="BYS103" s="1568"/>
      <c r="BYT103" s="1568"/>
      <c r="BYU103" s="1568"/>
      <c r="BYV103" s="1568"/>
      <c r="BYW103" s="1568"/>
      <c r="BYX103" s="1568"/>
      <c r="BYY103" s="1568"/>
      <c r="BYZ103" s="1568"/>
      <c r="BZA103" s="1568"/>
      <c r="BZB103" s="1568"/>
      <c r="BZC103" s="1568"/>
      <c r="BZD103" s="1568"/>
      <c r="BZE103" s="1568"/>
      <c r="BZF103" s="1568"/>
      <c r="BZG103" s="1568"/>
      <c r="BZH103" s="1568"/>
      <c r="BZI103" s="1568"/>
      <c r="BZJ103" s="1568"/>
      <c r="BZK103" s="1568"/>
      <c r="BZL103" s="1568"/>
      <c r="BZM103" s="1568"/>
      <c r="BZN103" s="1568"/>
      <c r="BZO103" s="1568"/>
      <c r="BZP103" s="1568"/>
      <c r="BZQ103" s="1568"/>
      <c r="BZR103" s="1568"/>
      <c r="BZS103" s="1568"/>
      <c r="BZT103" s="1568"/>
      <c r="BZU103" s="1568"/>
      <c r="BZV103" s="1568"/>
      <c r="BZW103" s="1568"/>
      <c r="BZX103" s="1568"/>
      <c r="BZY103" s="1568"/>
      <c r="BZZ103" s="1568"/>
      <c r="CAA103" s="1568"/>
      <c r="CAB103" s="1568"/>
      <c r="CAC103" s="1568"/>
      <c r="CAD103" s="1568"/>
      <c r="CAE103" s="1568"/>
      <c r="CAF103" s="1568"/>
      <c r="CAG103" s="1568"/>
      <c r="CAH103" s="1568"/>
      <c r="CAI103" s="1568"/>
      <c r="CAJ103" s="1568"/>
      <c r="CAK103" s="1568"/>
      <c r="CAL103" s="1568"/>
      <c r="CAM103" s="1568"/>
      <c r="CAN103" s="1568"/>
      <c r="CAO103" s="1568"/>
      <c r="CAP103" s="1568"/>
      <c r="CAQ103" s="1568"/>
      <c r="CAR103" s="1568"/>
      <c r="CAS103" s="1568"/>
      <c r="CAT103" s="1568"/>
      <c r="CAU103" s="1568"/>
      <c r="CAV103" s="1568"/>
      <c r="CAW103" s="1568"/>
      <c r="CAX103" s="1568"/>
      <c r="CAY103" s="1568"/>
      <c r="CAZ103" s="1568"/>
      <c r="CBA103" s="1568"/>
      <c r="CBB103" s="1568"/>
      <c r="CBC103" s="1568"/>
      <c r="CBD103" s="1568"/>
      <c r="CBE103" s="1568"/>
      <c r="CBF103" s="1568"/>
      <c r="CBG103" s="1568"/>
      <c r="CBH103" s="1568"/>
      <c r="CBI103" s="1568"/>
      <c r="CBJ103" s="1568"/>
      <c r="CBK103" s="1568"/>
      <c r="CBL103" s="1568"/>
      <c r="CBM103" s="1568"/>
      <c r="CBN103" s="1568"/>
      <c r="CBO103" s="1568"/>
      <c r="CBP103" s="1568"/>
      <c r="CBQ103" s="1568"/>
      <c r="CBR103" s="1568"/>
      <c r="CBS103" s="1568"/>
      <c r="CBT103" s="1568"/>
      <c r="CBU103" s="1568"/>
      <c r="CBV103" s="1568"/>
      <c r="CBW103" s="1568"/>
      <c r="CBX103" s="1568"/>
      <c r="CBY103" s="1568"/>
      <c r="CBZ103" s="1568"/>
      <c r="CCA103" s="1568"/>
      <c r="CCB103" s="1568"/>
      <c r="CCC103" s="1568"/>
      <c r="CCD103" s="1568"/>
      <c r="CCE103" s="1568"/>
      <c r="CCF103" s="1568"/>
      <c r="CCG103" s="1568"/>
      <c r="CCH103" s="1568"/>
      <c r="CCI103" s="1568"/>
      <c r="CCJ103" s="1568"/>
      <c r="CCK103" s="1568"/>
      <c r="CCL103" s="1568"/>
      <c r="CCM103" s="1568"/>
      <c r="CCN103" s="1568"/>
      <c r="CCO103" s="1568"/>
      <c r="CCP103" s="1568"/>
      <c r="CCQ103" s="1568"/>
      <c r="CCR103" s="1568"/>
      <c r="CCS103" s="1568"/>
      <c r="CCT103" s="1568"/>
      <c r="CCU103" s="1568"/>
      <c r="CCV103" s="1568"/>
      <c r="CCW103" s="1568"/>
      <c r="CCX103" s="1568"/>
      <c r="CCY103" s="1568"/>
      <c r="CCZ103" s="1568"/>
      <c r="CDA103" s="1568"/>
      <c r="CDB103" s="1568"/>
      <c r="CDC103" s="1568"/>
      <c r="CDD103" s="1568"/>
      <c r="CDE103" s="1568"/>
      <c r="CDF103" s="1568"/>
      <c r="CDG103" s="1568"/>
      <c r="CDH103" s="1568"/>
      <c r="CDI103" s="1568"/>
      <c r="CDJ103" s="1568"/>
      <c r="CDK103" s="1568"/>
      <c r="CDL103" s="1568"/>
      <c r="CDM103" s="1568"/>
      <c r="CDN103" s="1568"/>
      <c r="CDO103" s="1568"/>
      <c r="CDP103" s="1568"/>
      <c r="CDQ103" s="1568"/>
      <c r="CDR103" s="1568"/>
      <c r="CDS103" s="1568"/>
      <c r="CDT103" s="1568"/>
      <c r="CDU103" s="1568"/>
      <c r="CDV103" s="1568"/>
      <c r="CDW103" s="1568"/>
      <c r="CDX103" s="1568"/>
      <c r="CDY103" s="1568"/>
      <c r="CDZ103" s="1568"/>
      <c r="CEA103" s="1568"/>
      <c r="CEB103" s="1568"/>
      <c r="CEC103" s="1568"/>
      <c r="CED103" s="1568"/>
      <c r="CEE103" s="1568"/>
      <c r="CEF103" s="1568"/>
      <c r="CEG103" s="1568"/>
      <c r="CEH103" s="1568"/>
      <c r="CEI103" s="1568"/>
      <c r="CEJ103" s="1568"/>
      <c r="CEK103" s="1568"/>
      <c r="CEL103" s="1568"/>
      <c r="CEM103" s="1568"/>
      <c r="CEN103" s="1568"/>
      <c r="CEO103" s="1568"/>
      <c r="CEP103" s="1568"/>
      <c r="CEQ103" s="1568"/>
      <c r="CER103" s="1568"/>
      <c r="CES103" s="1568"/>
      <c r="CET103" s="1568"/>
      <c r="CEU103" s="1568"/>
      <c r="CEV103" s="1568"/>
      <c r="CEW103" s="1568"/>
      <c r="CEX103" s="1568"/>
      <c r="CEY103" s="1568"/>
      <c r="CEZ103" s="1568"/>
      <c r="CFA103" s="1568"/>
      <c r="CFB103" s="1568"/>
      <c r="CFC103" s="1568"/>
      <c r="CFD103" s="1568"/>
      <c r="CFE103" s="1568"/>
      <c r="CFF103" s="1568"/>
      <c r="CFG103" s="1568"/>
      <c r="CFH103" s="1568"/>
      <c r="CFI103" s="1568"/>
      <c r="CFJ103" s="1568"/>
      <c r="CFK103" s="1568"/>
      <c r="CFL103" s="1568"/>
      <c r="CFM103" s="1568"/>
      <c r="CFN103" s="1568"/>
      <c r="CFO103" s="1568"/>
      <c r="CFP103" s="1568"/>
      <c r="CFQ103" s="1568"/>
      <c r="CFR103" s="1568"/>
      <c r="CFS103" s="1568"/>
      <c r="CFT103" s="1568"/>
      <c r="CFU103" s="1568"/>
      <c r="CFV103" s="1568"/>
      <c r="CFW103" s="1568"/>
      <c r="CFX103" s="1568"/>
      <c r="CFY103" s="1568"/>
      <c r="CFZ103" s="1568"/>
      <c r="CGA103" s="1568"/>
      <c r="CGB103" s="1568"/>
      <c r="CGC103" s="1568"/>
      <c r="CGD103" s="1568"/>
      <c r="CGE103" s="1568"/>
      <c r="CGF103" s="1568"/>
      <c r="CGG103" s="1568"/>
      <c r="CGH103" s="1568"/>
      <c r="CGI103" s="1568"/>
      <c r="CGJ103" s="1568"/>
      <c r="CGK103" s="1568"/>
      <c r="CGL103" s="1568"/>
      <c r="CGM103" s="1568"/>
      <c r="CGN103" s="1568"/>
      <c r="CGO103" s="1568"/>
      <c r="CGP103" s="1568"/>
      <c r="CGQ103" s="1568"/>
      <c r="CGR103" s="1568"/>
      <c r="CGS103" s="1568"/>
      <c r="CGT103" s="1568"/>
      <c r="CGU103" s="1568"/>
      <c r="CGV103" s="1568"/>
      <c r="CGW103" s="1568"/>
      <c r="CGX103" s="1568"/>
      <c r="CGY103" s="1568"/>
      <c r="CGZ103" s="1568"/>
      <c r="CHA103" s="1568"/>
      <c r="CHB103" s="1568"/>
      <c r="CHC103" s="1568"/>
      <c r="CHD103" s="1568"/>
      <c r="CHE103" s="1568"/>
      <c r="CHF103" s="1568"/>
      <c r="CHG103" s="1568"/>
      <c r="CHH103" s="1568"/>
      <c r="CHI103" s="1568"/>
      <c r="CHJ103" s="1568"/>
      <c r="CHK103" s="1568"/>
      <c r="CHL103" s="1568"/>
      <c r="CHM103" s="1568"/>
      <c r="CHN103" s="1568"/>
      <c r="CHO103" s="1568"/>
      <c r="CHP103" s="1568"/>
      <c r="CHQ103" s="1568"/>
      <c r="CHR103" s="1568"/>
      <c r="CHS103" s="1568"/>
      <c r="CHT103" s="1568"/>
      <c r="CHU103" s="1568"/>
      <c r="CHV103" s="1568"/>
      <c r="CHW103" s="1568"/>
      <c r="CHX103" s="1568"/>
      <c r="CHY103" s="1568"/>
      <c r="CHZ103" s="1568"/>
      <c r="CIA103" s="1568"/>
      <c r="CIB103" s="1568"/>
      <c r="CIC103" s="1568"/>
      <c r="CID103" s="1568"/>
      <c r="CIE103" s="1568"/>
      <c r="CIF103" s="1568"/>
      <c r="CIG103" s="1568"/>
      <c r="CIH103" s="1568"/>
      <c r="CII103" s="1568"/>
      <c r="CIJ103" s="1568"/>
      <c r="CIK103" s="1568"/>
      <c r="CIL103" s="1568"/>
      <c r="CIM103" s="1568"/>
      <c r="CIN103" s="1568"/>
      <c r="CIO103" s="1568"/>
      <c r="CIP103" s="1568"/>
      <c r="CIQ103" s="1568"/>
      <c r="CIR103" s="1568"/>
      <c r="CIS103" s="1568"/>
      <c r="CIT103" s="1568"/>
      <c r="CIU103" s="1568"/>
      <c r="CIV103" s="1568"/>
      <c r="CIW103" s="1568"/>
      <c r="CIX103" s="1568"/>
      <c r="CIY103" s="1568"/>
      <c r="CIZ103" s="1568"/>
      <c r="CJA103" s="1568"/>
      <c r="CJB103" s="1568"/>
      <c r="CJC103" s="1568"/>
      <c r="CJD103" s="1568"/>
      <c r="CJE103" s="1568"/>
      <c r="CJF103" s="1568"/>
      <c r="CJG103" s="1568"/>
      <c r="CJH103" s="1568"/>
      <c r="CJI103" s="1568"/>
      <c r="CJJ103" s="1568"/>
      <c r="CJK103" s="1568"/>
      <c r="CJL103" s="1568"/>
      <c r="CJM103" s="1568"/>
      <c r="CJN103" s="1568"/>
      <c r="CJO103" s="1568"/>
      <c r="CJP103" s="1568"/>
      <c r="CJQ103" s="1568"/>
      <c r="CJR103" s="1568"/>
      <c r="CJS103" s="1568"/>
      <c r="CJT103" s="1568"/>
      <c r="CJU103" s="1568"/>
      <c r="CJV103" s="1568"/>
      <c r="CJW103" s="1568"/>
      <c r="CJX103" s="1568"/>
      <c r="CJY103" s="1568"/>
      <c r="CJZ103" s="1568"/>
      <c r="CKA103" s="1568"/>
      <c r="CKB103" s="1568"/>
      <c r="CKC103" s="1568"/>
      <c r="CKD103" s="1568"/>
      <c r="CKE103" s="1568"/>
      <c r="CKF103" s="1568"/>
      <c r="CKG103" s="1568"/>
      <c r="CKH103" s="1568"/>
      <c r="CKI103" s="1568"/>
      <c r="CKJ103" s="1568"/>
      <c r="CKK103" s="1568"/>
      <c r="CKL103" s="1568"/>
      <c r="CKM103" s="1568"/>
      <c r="CKN103" s="1568"/>
      <c r="CKO103" s="1568"/>
      <c r="CKP103" s="1568"/>
      <c r="CKQ103" s="1568"/>
      <c r="CKR103" s="1568"/>
      <c r="CKS103" s="1568"/>
      <c r="CKT103" s="1568"/>
      <c r="CKU103" s="1568"/>
      <c r="CKV103" s="1568"/>
      <c r="CKW103" s="1568"/>
      <c r="CKX103" s="1568"/>
      <c r="CKY103" s="1568"/>
      <c r="CKZ103" s="1568"/>
      <c r="CLA103" s="1568"/>
      <c r="CLB103" s="1568"/>
      <c r="CLC103" s="1568"/>
      <c r="CLD103" s="1568"/>
      <c r="CLE103" s="1568"/>
      <c r="CLF103" s="1568"/>
      <c r="CLG103" s="1568"/>
      <c r="CLH103" s="1568"/>
      <c r="CLI103" s="1568"/>
      <c r="CLJ103" s="1568"/>
      <c r="CLK103" s="1568"/>
      <c r="CLL103" s="1568"/>
      <c r="CLM103" s="1568"/>
      <c r="CLN103" s="1568"/>
      <c r="CLO103" s="1568"/>
      <c r="CLP103" s="1568"/>
      <c r="CLQ103" s="1568"/>
      <c r="CLR103" s="1568"/>
      <c r="CLS103" s="1568"/>
      <c r="CLT103" s="1568"/>
      <c r="CLU103" s="1568"/>
      <c r="CLV103" s="1568"/>
      <c r="CLW103" s="1568"/>
      <c r="CLX103" s="1568"/>
      <c r="CLY103" s="1568"/>
      <c r="CLZ103" s="1568"/>
      <c r="CMA103" s="1568"/>
      <c r="CMB103" s="1568"/>
      <c r="CMC103" s="1568"/>
      <c r="CMD103" s="1568"/>
      <c r="CME103" s="1568"/>
      <c r="CMF103" s="1568"/>
      <c r="CMG103" s="1568"/>
      <c r="CMH103" s="1568"/>
      <c r="CMI103" s="1568"/>
      <c r="CMJ103" s="1568"/>
      <c r="CMK103" s="1568"/>
      <c r="CML103" s="1568"/>
      <c r="CMM103" s="1568"/>
      <c r="CMN103" s="1568"/>
      <c r="CMO103" s="1568"/>
      <c r="CMP103" s="1568"/>
      <c r="CMQ103" s="1568"/>
      <c r="CMR103" s="1568"/>
      <c r="CMS103" s="1568"/>
      <c r="CMT103" s="1568"/>
      <c r="CMU103" s="1568"/>
      <c r="CMV103" s="1568"/>
      <c r="CMW103" s="1568"/>
      <c r="CMX103" s="1568"/>
      <c r="CMY103" s="1568"/>
      <c r="CMZ103" s="1568"/>
      <c r="CNA103" s="1568"/>
      <c r="CNB103" s="1568"/>
      <c r="CNC103" s="1568"/>
      <c r="CND103" s="1568"/>
      <c r="CNE103" s="1568"/>
      <c r="CNF103" s="1568"/>
      <c r="CNG103" s="1568"/>
      <c r="CNH103" s="1568"/>
      <c r="CNI103" s="1568"/>
      <c r="CNJ103" s="1568"/>
      <c r="CNK103" s="1568"/>
      <c r="CNL103" s="1568"/>
      <c r="CNM103" s="1568"/>
      <c r="CNN103" s="1568"/>
      <c r="CNO103" s="1568"/>
      <c r="CNP103" s="1568"/>
      <c r="CNQ103" s="1568"/>
      <c r="CNR103" s="1568"/>
      <c r="CNS103" s="1568"/>
      <c r="CNT103" s="1568"/>
      <c r="CNU103" s="1568"/>
      <c r="CNV103" s="1568"/>
      <c r="CNW103" s="1568"/>
      <c r="CNX103" s="1568"/>
      <c r="CNY103" s="1568"/>
      <c r="CNZ103" s="1568"/>
      <c r="COA103" s="1568"/>
      <c r="COB103" s="1568"/>
      <c r="COC103" s="1568"/>
      <c r="COD103" s="1568"/>
      <c r="COE103" s="1568"/>
      <c r="COF103" s="1568"/>
      <c r="COG103" s="1568"/>
      <c r="COH103" s="1568"/>
      <c r="COI103" s="1568"/>
      <c r="COJ103" s="1568"/>
      <c r="COK103" s="1568"/>
      <c r="COL103" s="1568"/>
      <c r="COM103" s="1568"/>
      <c r="CON103" s="1568"/>
      <c r="COO103" s="1568"/>
      <c r="COP103" s="1568"/>
      <c r="COQ103" s="1568"/>
      <c r="COR103" s="1568"/>
      <c r="COS103" s="1568"/>
      <c r="COT103" s="1568"/>
      <c r="COU103" s="1568"/>
      <c r="COV103" s="1568"/>
      <c r="COW103" s="1568"/>
      <c r="COX103" s="1568"/>
      <c r="COY103" s="1568"/>
      <c r="COZ103" s="1568"/>
      <c r="CPA103" s="1568"/>
      <c r="CPB103" s="1568"/>
      <c r="CPC103" s="1568"/>
      <c r="CPD103" s="1568"/>
      <c r="CPE103" s="1568"/>
      <c r="CPF103" s="1568"/>
      <c r="CPG103" s="1568"/>
      <c r="CPH103" s="1568"/>
      <c r="CPI103" s="1568"/>
      <c r="CPJ103" s="1568"/>
      <c r="CPK103" s="1568"/>
      <c r="CPL103" s="1568"/>
      <c r="CPM103" s="1568"/>
      <c r="CPN103" s="1568"/>
      <c r="CPO103" s="1568"/>
      <c r="CPP103" s="1568"/>
      <c r="CPQ103" s="1568"/>
      <c r="CPR103" s="1568"/>
      <c r="CPS103" s="1568"/>
      <c r="CPT103" s="1568"/>
      <c r="CPU103" s="1568"/>
      <c r="CPV103" s="1568"/>
      <c r="CPW103" s="1568"/>
      <c r="CPX103" s="1568"/>
      <c r="CPY103" s="1568"/>
      <c r="CPZ103" s="1568"/>
      <c r="CQA103" s="1568"/>
      <c r="CQB103" s="1568"/>
      <c r="CQC103" s="1568"/>
      <c r="CQD103" s="1568"/>
      <c r="CQE103" s="1568"/>
      <c r="CQF103" s="1568"/>
      <c r="CQG103" s="1568"/>
      <c r="CQH103" s="1568"/>
      <c r="CQI103" s="1568"/>
      <c r="CQJ103" s="1568"/>
      <c r="CQK103" s="1568"/>
      <c r="CQL103" s="1568"/>
      <c r="CQM103" s="1568"/>
      <c r="CQN103" s="1568"/>
      <c r="CQO103" s="1568"/>
      <c r="CQP103" s="1568"/>
      <c r="CQQ103" s="1568"/>
      <c r="CQR103" s="1568"/>
      <c r="CQS103" s="1568"/>
      <c r="CQT103" s="1568"/>
      <c r="CQU103" s="1568"/>
      <c r="CQV103" s="1568"/>
      <c r="CQW103" s="1568"/>
      <c r="CQX103" s="1568"/>
      <c r="CQY103" s="1568"/>
      <c r="CQZ103" s="1568"/>
      <c r="CRA103" s="1568"/>
      <c r="CRB103" s="1568"/>
      <c r="CRC103" s="1568"/>
      <c r="CRD103" s="1568"/>
      <c r="CRE103" s="1568"/>
      <c r="CRF103" s="1568"/>
      <c r="CRG103" s="1568"/>
      <c r="CRH103" s="1568"/>
      <c r="CRI103" s="1568"/>
      <c r="CRJ103" s="1568"/>
      <c r="CRK103" s="1568"/>
      <c r="CRL103" s="1568"/>
      <c r="CRM103" s="1568"/>
      <c r="CRN103" s="1568"/>
      <c r="CRO103" s="1568"/>
      <c r="CRP103" s="1568"/>
      <c r="CRQ103" s="1568"/>
      <c r="CRR103" s="1568"/>
      <c r="CRS103" s="1568"/>
      <c r="CRT103" s="1568"/>
      <c r="CRU103" s="1568"/>
      <c r="CRV103" s="1568"/>
      <c r="CRW103" s="1568"/>
      <c r="CRX103" s="1568"/>
      <c r="CRY103" s="1568"/>
      <c r="CRZ103" s="1568"/>
      <c r="CSA103" s="1568"/>
      <c r="CSB103" s="1568"/>
      <c r="CSC103" s="1568"/>
      <c r="CSD103" s="1568"/>
      <c r="CSE103" s="1568"/>
      <c r="CSF103" s="1568"/>
      <c r="CSG103" s="1568"/>
      <c r="CSH103" s="1568"/>
      <c r="CSI103" s="1568"/>
      <c r="CSJ103" s="1568"/>
      <c r="CSK103" s="1568"/>
      <c r="CSL103" s="1568"/>
      <c r="CSM103" s="1568"/>
      <c r="CSN103" s="1568"/>
      <c r="CSO103" s="1568"/>
      <c r="CSP103" s="1568"/>
      <c r="CSQ103" s="1568"/>
      <c r="CSR103" s="1568"/>
      <c r="CSS103" s="1568"/>
      <c r="CST103" s="1568"/>
      <c r="CSU103" s="1568"/>
      <c r="CSV103" s="1568"/>
      <c r="CSW103" s="1568"/>
      <c r="CSX103" s="1568"/>
      <c r="CSY103" s="1568"/>
      <c r="CSZ103" s="1568"/>
      <c r="CTA103" s="1568"/>
      <c r="CTB103" s="1568"/>
      <c r="CTC103" s="1568"/>
      <c r="CTD103" s="1568"/>
      <c r="CTE103" s="1568"/>
      <c r="CTF103" s="1568"/>
      <c r="CTG103" s="1568"/>
      <c r="CTH103" s="1568"/>
      <c r="CTI103" s="1568"/>
      <c r="CTJ103" s="1568"/>
      <c r="CTK103" s="1568"/>
      <c r="CTL103" s="1568"/>
      <c r="CTM103" s="1568"/>
      <c r="CTN103" s="1568"/>
      <c r="CTO103" s="1568"/>
      <c r="CTP103" s="1568"/>
      <c r="CTQ103" s="1568"/>
      <c r="CTR103" s="1568"/>
      <c r="CTS103" s="1568"/>
      <c r="CTT103" s="1568"/>
      <c r="CTU103" s="1568"/>
      <c r="CTV103" s="1568"/>
      <c r="CTW103" s="1568"/>
      <c r="CTX103" s="1568"/>
      <c r="CTY103" s="1568"/>
      <c r="CTZ103" s="1568"/>
      <c r="CUA103" s="1568"/>
      <c r="CUB103" s="1568"/>
      <c r="CUC103" s="1568"/>
      <c r="CUD103" s="1568"/>
      <c r="CUE103" s="1568"/>
      <c r="CUF103" s="1568"/>
      <c r="CUG103" s="1568"/>
      <c r="CUH103" s="1568"/>
      <c r="CUI103" s="1568"/>
      <c r="CUJ103" s="1568"/>
      <c r="CUK103" s="1568"/>
      <c r="CUL103" s="1568"/>
      <c r="CUM103" s="1568"/>
      <c r="CUN103" s="1568"/>
      <c r="CUO103" s="1568"/>
      <c r="CUP103" s="1568"/>
      <c r="CUQ103" s="1568"/>
      <c r="CUR103" s="1568"/>
      <c r="CUS103" s="1568"/>
      <c r="CUT103" s="1568"/>
      <c r="CUU103" s="1568"/>
      <c r="CUV103" s="1568"/>
      <c r="CUW103" s="1568"/>
      <c r="CUX103" s="1568"/>
      <c r="CUY103" s="1568"/>
      <c r="CUZ103" s="1568"/>
      <c r="CVA103" s="1568"/>
      <c r="CVB103" s="1568"/>
      <c r="CVC103" s="1568"/>
      <c r="CVD103" s="1568"/>
      <c r="CVE103" s="1568"/>
      <c r="CVF103" s="1568"/>
      <c r="CVG103" s="1568"/>
      <c r="CVH103" s="1568"/>
      <c r="CVI103" s="1568"/>
      <c r="CVJ103" s="1568"/>
      <c r="CVK103" s="1568"/>
      <c r="CVL103" s="1568"/>
      <c r="CVM103" s="1568"/>
      <c r="CVN103" s="1568"/>
      <c r="CVO103" s="1568"/>
      <c r="CVP103" s="1568"/>
      <c r="CVQ103" s="1568"/>
      <c r="CVR103" s="1568"/>
      <c r="CVS103" s="1568"/>
      <c r="CVT103" s="1568"/>
      <c r="CVU103" s="1568"/>
      <c r="CVV103" s="1568"/>
      <c r="CVW103" s="1568"/>
      <c r="CVX103" s="1568"/>
      <c r="CVY103" s="1568"/>
      <c r="CVZ103" s="1568"/>
      <c r="CWA103" s="1568"/>
      <c r="CWB103" s="1568"/>
      <c r="CWC103" s="1568"/>
      <c r="CWD103" s="1568"/>
      <c r="CWE103" s="1568"/>
      <c r="CWF103" s="1568"/>
      <c r="CWG103" s="1568"/>
      <c r="CWH103" s="1568"/>
      <c r="CWI103" s="1568"/>
      <c r="CWJ103" s="1568"/>
      <c r="CWK103" s="1568"/>
      <c r="CWL103" s="1568"/>
      <c r="CWM103" s="1568"/>
      <c r="CWN103" s="1568"/>
      <c r="CWO103" s="1568"/>
      <c r="CWP103" s="1568"/>
      <c r="CWQ103" s="1568"/>
      <c r="CWR103" s="1568"/>
      <c r="CWS103" s="1568"/>
      <c r="CWT103" s="1568"/>
      <c r="CWU103" s="1568"/>
      <c r="CWV103" s="1568"/>
      <c r="CWW103" s="1568"/>
      <c r="CWX103" s="1568"/>
      <c r="CWY103" s="1568"/>
      <c r="CWZ103" s="1568"/>
      <c r="CXA103" s="1568"/>
      <c r="CXB103" s="1568"/>
      <c r="CXC103" s="1568"/>
      <c r="CXD103" s="1568"/>
      <c r="CXE103" s="1568"/>
      <c r="CXF103" s="1568"/>
      <c r="CXG103" s="1568"/>
      <c r="CXH103" s="1568"/>
      <c r="CXI103" s="1568"/>
      <c r="CXJ103" s="1568"/>
      <c r="CXK103" s="1568"/>
      <c r="CXL103" s="1568"/>
      <c r="CXM103" s="1568"/>
      <c r="CXN103" s="1568"/>
      <c r="CXO103" s="1568"/>
      <c r="CXP103" s="1568"/>
      <c r="CXQ103" s="1568"/>
      <c r="CXR103" s="1568"/>
      <c r="CXS103" s="1568"/>
      <c r="CXT103" s="1568"/>
      <c r="CXU103" s="1568"/>
      <c r="CXV103" s="1568"/>
      <c r="CXW103" s="1568"/>
      <c r="CXX103" s="1568"/>
      <c r="CXY103" s="1568"/>
      <c r="CXZ103" s="1568"/>
      <c r="CYA103" s="1568"/>
      <c r="CYB103" s="1568"/>
      <c r="CYC103" s="1568"/>
      <c r="CYD103" s="1568"/>
      <c r="CYE103" s="1568"/>
      <c r="CYF103" s="1568"/>
      <c r="CYG103" s="1568"/>
      <c r="CYH103" s="1568"/>
      <c r="CYI103" s="1568"/>
      <c r="CYJ103" s="1568"/>
      <c r="CYK103" s="1568"/>
      <c r="CYL103" s="1568"/>
      <c r="CYM103" s="1568"/>
      <c r="CYN103" s="1568"/>
      <c r="CYO103" s="1568"/>
      <c r="CYP103" s="1568"/>
      <c r="CYQ103" s="1568"/>
      <c r="CYR103" s="1568"/>
      <c r="CYS103" s="1568"/>
      <c r="CYT103" s="1568"/>
      <c r="CYU103" s="1568"/>
      <c r="CYV103" s="1568"/>
      <c r="CYW103" s="1568"/>
      <c r="CYX103" s="1568"/>
      <c r="CYY103" s="1568"/>
      <c r="CYZ103" s="1568"/>
      <c r="CZA103" s="1568"/>
      <c r="CZB103" s="1568"/>
      <c r="CZC103" s="1568"/>
      <c r="CZD103" s="1568"/>
      <c r="CZE103" s="1568"/>
      <c r="CZF103" s="1568"/>
      <c r="CZG103" s="1568"/>
      <c r="CZH103" s="1568"/>
      <c r="CZI103" s="1568"/>
      <c r="CZJ103" s="1568"/>
      <c r="CZK103" s="1568"/>
      <c r="CZL103" s="1568"/>
      <c r="CZM103" s="1568"/>
      <c r="CZN103" s="1568"/>
      <c r="CZO103" s="1568"/>
      <c r="CZP103" s="1568"/>
      <c r="CZQ103" s="1568"/>
      <c r="CZR103" s="1568"/>
      <c r="CZS103" s="1568"/>
      <c r="CZT103" s="1568"/>
      <c r="CZU103" s="1568"/>
      <c r="CZV103" s="1568"/>
      <c r="CZW103" s="1568"/>
      <c r="CZX103" s="1568"/>
      <c r="CZY103" s="1568"/>
      <c r="CZZ103" s="1568"/>
      <c r="DAA103" s="1568"/>
      <c r="DAB103" s="1568"/>
      <c r="DAC103" s="1568"/>
      <c r="DAD103" s="1568"/>
      <c r="DAE103" s="1568"/>
      <c r="DAF103" s="1568"/>
      <c r="DAG103" s="1568"/>
      <c r="DAH103" s="1568"/>
      <c r="DAI103" s="1568"/>
      <c r="DAJ103" s="1568"/>
      <c r="DAK103" s="1568"/>
      <c r="DAL103" s="1568"/>
      <c r="DAM103" s="1568"/>
      <c r="DAN103" s="1568"/>
      <c r="DAO103" s="1568"/>
      <c r="DAP103" s="1568"/>
      <c r="DAQ103" s="1568"/>
      <c r="DAR103" s="1568"/>
      <c r="DAS103" s="1568"/>
      <c r="DAT103" s="1568"/>
      <c r="DAU103" s="1568"/>
      <c r="DAV103" s="1568"/>
      <c r="DAW103" s="1568"/>
      <c r="DAX103" s="1568"/>
      <c r="DAY103" s="1568"/>
      <c r="DAZ103" s="1568"/>
      <c r="DBA103" s="1568"/>
      <c r="DBB103" s="1568"/>
      <c r="DBC103" s="1568"/>
      <c r="DBD103" s="1568"/>
      <c r="DBE103" s="1568"/>
      <c r="DBF103" s="1568"/>
      <c r="DBG103" s="1568"/>
      <c r="DBH103" s="1568"/>
      <c r="DBI103" s="1568"/>
      <c r="DBJ103" s="1568"/>
      <c r="DBK103" s="1568"/>
      <c r="DBL103" s="1568"/>
      <c r="DBM103" s="1568"/>
      <c r="DBN103" s="1568"/>
      <c r="DBO103" s="1568"/>
      <c r="DBP103" s="1568"/>
      <c r="DBQ103" s="1568"/>
      <c r="DBR103" s="1568"/>
      <c r="DBS103" s="1568"/>
      <c r="DBT103" s="1568"/>
      <c r="DBU103" s="1568"/>
      <c r="DBV103" s="1568"/>
      <c r="DBW103" s="1568"/>
      <c r="DBX103" s="1568"/>
      <c r="DBY103" s="1568"/>
      <c r="DBZ103" s="1568"/>
      <c r="DCA103" s="1568"/>
      <c r="DCB103" s="1568"/>
      <c r="DCC103" s="1568"/>
      <c r="DCD103" s="1568"/>
      <c r="DCE103" s="1568"/>
      <c r="DCF103" s="1568"/>
      <c r="DCG103" s="1568"/>
      <c r="DCH103" s="1568"/>
      <c r="DCI103" s="1568"/>
      <c r="DCJ103" s="1568"/>
      <c r="DCK103" s="1568"/>
      <c r="DCL103" s="1568"/>
      <c r="DCM103" s="1568"/>
      <c r="DCN103" s="1568"/>
      <c r="DCO103" s="1568"/>
      <c r="DCP103" s="1568"/>
      <c r="DCQ103" s="1568"/>
      <c r="DCR103" s="1568"/>
      <c r="DCS103" s="1568"/>
      <c r="DCT103" s="1568"/>
      <c r="DCU103" s="1568"/>
      <c r="DCV103" s="1568"/>
      <c r="DCW103" s="1568"/>
      <c r="DCX103" s="1568"/>
      <c r="DCY103" s="1568"/>
      <c r="DCZ103" s="1568"/>
      <c r="DDA103" s="1568"/>
      <c r="DDB103" s="1568"/>
      <c r="DDC103" s="1568"/>
      <c r="DDD103" s="1568"/>
      <c r="DDE103" s="1568"/>
      <c r="DDF103" s="1568"/>
      <c r="DDG103" s="1568"/>
      <c r="DDH103" s="1568"/>
      <c r="DDI103" s="1568"/>
      <c r="DDJ103" s="1568"/>
      <c r="DDK103" s="1568"/>
      <c r="DDL103" s="1568"/>
      <c r="DDM103" s="1568"/>
      <c r="DDN103" s="1568"/>
      <c r="DDO103" s="1568"/>
      <c r="DDP103" s="1568"/>
      <c r="DDQ103" s="1568"/>
      <c r="DDR103" s="1568"/>
      <c r="DDS103" s="1568"/>
      <c r="DDT103" s="1568"/>
      <c r="DDU103" s="1568"/>
      <c r="DDV103" s="1568"/>
      <c r="DDW103" s="1568"/>
      <c r="DDX103" s="1568"/>
      <c r="DDY103" s="1568"/>
      <c r="DDZ103" s="1568"/>
      <c r="DEA103" s="1568"/>
      <c r="DEB103" s="1568"/>
      <c r="DEC103" s="1568"/>
      <c r="DED103" s="1568"/>
      <c r="DEE103" s="1568"/>
      <c r="DEF103" s="1568"/>
      <c r="DEG103" s="1568"/>
      <c r="DEH103" s="1568"/>
      <c r="DEI103" s="1568"/>
      <c r="DEJ103" s="1568"/>
      <c r="DEK103" s="1568"/>
      <c r="DEL103" s="1568"/>
      <c r="DEM103" s="1568"/>
      <c r="DEN103" s="1568"/>
      <c r="DEO103" s="1568"/>
      <c r="DEP103" s="1568"/>
      <c r="DEQ103" s="1568"/>
      <c r="DER103" s="1568"/>
      <c r="DES103" s="1568"/>
      <c r="DET103" s="1568"/>
      <c r="DEU103" s="1568"/>
      <c r="DEV103" s="1568"/>
      <c r="DEW103" s="1568"/>
      <c r="DEX103" s="1568"/>
      <c r="DEY103" s="1568"/>
      <c r="DEZ103" s="1568"/>
      <c r="DFA103" s="1568"/>
      <c r="DFB103" s="1568"/>
      <c r="DFC103" s="1568"/>
      <c r="DFD103" s="1568"/>
      <c r="DFE103" s="1568"/>
      <c r="DFF103" s="1568"/>
      <c r="DFG103" s="1568"/>
      <c r="DFH103" s="1568"/>
      <c r="DFI103" s="1568"/>
      <c r="DFJ103" s="1568"/>
      <c r="DFK103" s="1568"/>
      <c r="DFL103" s="1568"/>
      <c r="DFM103" s="1568"/>
      <c r="DFN103" s="1568"/>
      <c r="DFO103" s="1568"/>
      <c r="DFP103" s="1568"/>
      <c r="DFQ103" s="1568"/>
      <c r="DFR103" s="1568"/>
      <c r="DFS103" s="1568"/>
      <c r="DFT103" s="1568"/>
      <c r="DFU103" s="1568"/>
      <c r="DFV103" s="1568"/>
      <c r="DFW103" s="1568"/>
      <c r="DFX103" s="1568"/>
      <c r="DFY103" s="1568"/>
      <c r="DFZ103" s="1568"/>
      <c r="DGA103" s="1568"/>
      <c r="DGB103" s="1568"/>
      <c r="DGC103" s="1568"/>
      <c r="DGD103" s="1568"/>
      <c r="DGE103" s="1568"/>
      <c r="DGF103" s="1568"/>
      <c r="DGG103" s="1568"/>
      <c r="DGH103" s="1568"/>
      <c r="DGI103" s="1568"/>
      <c r="DGJ103" s="1568"/>
      <c r="DGK103" s="1568"/>
      <c r="DGL103" s="1568"/>
      <c r="DGM103" s="1568"/>
      <c r="DGN103" s="1568"/>
      <c r="DGO103" s="1568"/>
      <c r="DGP103" s="1568"/>
      <c r="DGQ103" s="1568"/>
      <c r="DGR103" s="1568"/>
      <c r="DGS103" s="1568"/>
      <c r="DGT103" s="1568"/>
      <c r="DGU103" s="1568"/>
      <c r="DGV103" s="1568"/>
      <c r="DGW103" s="1568"/>
      <c r="DGX103" s="1568"/>
      <c r="DGY103" s="1568"/>
      <c r="DGZ103" s="1568"/>
      <c r="DHA103" s="1568"/>
      <c r="DHB103" s="1568"/>
      <c r="DHC103" s="1568"/>
      <c r="DHD103" s="1568"/>
      <c r="DHE103" s="1568"/>
      <c r="DHF103" s="1568"/>
      <c r="DHG103" s="1568"/>
      <c r="DHH103" s="1568"/>
      <c r="DHI103" s="1568"/>
      <c r="DHJ103" s="1568"/>
      <c r="DHK103" s="1568"/>
      <c r="DHL103" s="1568"/>
      <c r="DHM103" s="1568"/>
      <c r="DHN103" s="1568"/>
      <c r="DHO103" s="1568"/>
      <c r="DHP103" s="1568"/>
      <c r="DHQ103" s="1568"/>
      <c r="DHR103" s="1568"/>
      <c r="DHS103" s="1568"/>
      <c r="DHT103" s="1568"/>
      <c r="DHU103" s="1568"/>
      <c r="DHV103" s="1568"/>
      <c r="DHW103" s="1568"/>
      <c r="DHX103" s="1568"/>
      <c r="DHY103" s="1568"/>
      <c r="DHZ103" s="1568"/>
      <c r="DIA103" s="1568"/>
      <c r="DIB103" s="1568"/>
      <c r="DIC103" s="1568"/>
      <c r="DID103" s="1568"/>
      <c r="DIE103" s="1568"/>
      <c r="DIF103" s="1568"/>
      <c r="DIG103" s="1568"/>
      <c r="DIH103" s="1568"/>
      <c r="DII103" s="1568"/>
      <c r="DIJ103" s="1568"/>
      <c r="DIK103" s="1568"/>
      <c r="DIL103" s="1568"/>
      <c r="DIM103" s="1568"/>
      <c r="DIN103" s="1568"/>
      <c r="DIO103" s="1568"/>
      <c r="DIP103" s="1568"/>
      <c r="DIQ103" s="1568"/>
      <c r="DIR103" s="1568"/>
      <c r="DIS103" s="1568"/>
      <c r="DIT103" s="1568"/>
      <c r="DIU103" s="1568"/>
      <c r="DIV103" s="1568"/>
      <c r="DIW103" s="1568"/>
      <c r="DIX103" s="1568"/>
      <c r="DIY103" s="1568"/>
      <c r="DIZ103" s="1568"/>
      <c r="DJA103" s="1568"/>
      <c r="DJB103" s="1568"/>
      <c r="DJC103" s="1568"/>
      <c r="DJD103" s="1568"/>
      <c r="DJE103" s="1568"/>
      <c r="DJF103" s="1568"/>
      <c r="DJG103" s="1568"/>
      <c r="DJH103" s="1568"/>
      <c r="DJI103" s="1568"/>
      <c r="DJJ103" s="1568"/>
      <c r="DJK103" s="1568"/>
      <c r="DJL103" s="1568"/>
      <c r="DJM103" s="1568"/>
      <c r="DJN103" s="1568"/>
      <c r="DJO103" s="1568"/>
      <c r="DJP103" s="1568"/>
      <c r="DJQ103" s="1568"/>
      <c r="DJR103" s="1568"/>
      <c r="DJS103" s="1568"/>
      <c r="DJT103" s="1568"/>
      <c r="DJU103" s="1568"/>
      <c r="DJV103" s="1568"/>
      <c r="DJW103" s="1568"/>
      <c r="DJX103" s="1568"/>
      <c r="DJY103" s="1568"/>
      <c r="DJZ103" s="1568"/>
      <c r="DKA103" s="1568"/>
      <c r="DKB103" s="1568"/>
      <c r="DKC103" s="1568"/>
      <c r="DKD103" s="1568"/>
      <c r="DKE103" s="1568"/>
      <c r="DKF103" s="1568"/>
      <c r="DKG103" s="1568"/>
      <c r="DKH103" s="1568"/>
      <c r="DKI103" s="1568"/>
      <c r="DKJ103" s="1568"/>
      <c r="DKK103" s="1568"/>
      <c r="DKL103" s="1568"/>
      <c r="DKM103" s="1568"/>
      <c r="DKN103" s="1568"/>
      <c r="DKO103" s="1568"/>
      <c r="DKP103" s="1568"/>
      <c r="DKQ103" s="1568"/>
      <c r="DKR103" s="1568"/>
      <c r="DKS103" s="1568"/>
      <c r="DKT103" s="1568"/>
      <c r="DKU103" s="1568"/>
      <c r="DKV103" s="1568"/>
      <c r="DKW103" s="1568"/>
      <c r="DKX103" s="1568"/>
      <c r="DKY103" s="1568"/>
      <c r="DKZ103" s="1568"/>
      <c r="DLA103" s="1568"/>
      <c r="DLB103" s="1568"/>
      <c r="DLC103" s="1568"/>
      <c r="DLD103" s="1568"/>
      <c r="DLE103" s="1568"/>
      <c r="DLF103" s="1568"/>
      <c r="DLG103" s="1568"/>
      <c r="DLH103" s="1568"/>
      <c r="DLI103" s="1568"/>
      <c r="DLJ103" s="1568"/>
      <c r="DLK103" s="1568"/>
      <c r="DLL103" s="1568"/>
      <c r="DLM103" s="1568"/>
      <c r="DLN103" s="1568"/>
      <c r="DLO103" s="1568"/>
      <c r="DLP103" s="1568"/>
      <c r="DLQ103" s="1568"/>
      <c r="DLR103" s="1568"/>
      <c r="DLS103" s="1568"/>
      <c r="DLT103" s="1568"/>
      <c r="DLU103" s="1568"/>
      <c r="DLV103" s="1568"/>
      <c r="DLW103" s="1568"/>
      <c r="DLX103" s="1568"/>
      <c r="DLY103" s="1568"/>
      <c r="DLZ103" s="1568"/>
      <c r="DMA103" s="1568"/>
      <c r="DMB103" s="1568"/>
      <c r="DMC103" s="1568"/>
      <c r="DMD103" s="1568"/>
      <c r="DME103" s="1568"/>
      <c r="DMF103" s="1568"/>
      <c r="DMG103" s="1568"/>
      <c r="DMH103" s="1568"/>
      <c r="DMI103" s="1568"/>
      <c r="DMJ103" s="1568"/>
      <c r="DMK103" s="1568"/>
      <c r="DML103" s="1568"/>
      <c r="DMM103" s="1568"/>
      <c r="DMN103" s="1568"/>
      <c r="DMO103" s="1568"/>
      <c r="DMP103" s="1568"/>
      <c r="DMQ103" s="1568"/>
      <c r="DMR103" s="1568"/>
      <c r="DMS103" s="1568"/>
      <c r="DMT103" s="1568"/>
      <c r="DMU103" s="1568"/>
      <c r="DMV103" s="1568"/>
      <c r="DMW103" s="1568"/>
      <c r="DMX103" s="1568"/>
      <c r="DMY103" s="1568"/>
      <c r="DMZ103" s="1568"/>
      <c r="DNA103" s="1568"/>
      <c r="DNB103" s="1568"/>
      <c r="DNC103" s="1568"/>
      <c r="DND103" s="1568"/>
      <c r="DNE103" s="1568"/>
      <c r="DNF103" s="1568"/>
      <c r="DNG103" s="1568"/>
      <c r="DNH103" s="1568"/>
      <c r="DNI103" s="1568"/>
      <c r="DNJ103" s="1568"/>
      <c r="DNK103" s="1568"/>
      <c r="DNL103" s="1568"/>
      <c r="DNM103" s="1568"/>
      <c r="DNN103" s="1568"/>
      <c r="DNO103" s="1568"/>
      <c r="DNP103" s="1568"/>
      <c r="DNQ103" s="1568"/>
      <c r="DNR103" s="1568"/>
      <c r="DNS103" s="1568"/>
      <c r="DNT103" s="1568"/>
      <c r="DNU103" s="1568"/>
      <c r="DNV103" s="1568"/>
      <c r="DNW103" s="1568"/>
      <c r="DNX103" s="1568"/>
      <c r="DNY103" s="1568"/>
      <c r="DNZ103" s="1568"/>
      <c r="DOA103" s="1568"/>
      <c r="DOB103" s="1568"/>
      <c r="DOC103" s="1568"/>
      <c r="DOD103" s="1568"/>
      <c r="DOE103" s="1568"/>
      <c r="DOF103" s="1568"/>
      <c r="DOG103" s="1568"/>
      <c r="DOH103" s="1568"/>
      <c r="DOI103" s="1568"/>
      <c r="DOJ103" s="1568"/>
      <c r="DOK103" s="1568"/>
      <c r="DOL103" s="1568"/>
      <c r="DOM103" s="1568"/>
      <c r="DON103" s="1568"/>
      <c r="DOO103" s="1568"/>
      <c r="DOP103" s="1568"/>
      <c r="DOQ103" s="1568"/>
      <c r="DOR103" s="1568"/>
      <c r="DOS103" s="1568"/>
      <c r="DOT103" s="1568"/>
      <c r="DOU103" s="1568"/>
      <c r="DOV103" s="1568"/>
      <c r="DOW103" s="1568"/>
      <c r="DOX103" s="1568"/>
      <c r="DOY103" s="1568"/>
      <c r="DOZ103" s="1568"/>
      <c r="DPA103" s="1568"/>
      <c r="DPB103" s="1568"/>
      <c r="DPC103" s="1568"/>
      <c r="DPD103" s="1568"/>
      <c r="DPE103" s="1568"/>
      <c r="DPF103" s="1568"/>
      <c r="DPG103" s="1568"/>
      <c r="DPH103" s="1568"/>
      <c r="DPI103" s="1568"/>
      <c r="DPJ103" s="1568"/>
      <c r="DPK103" s="1568"/>
      <c r="DPL103" s="1568"/>
      <c r="DPM103" s="1568"/>
      <c r="DPN103" s="1568"/>
      <c r="DPO103" s="1568"/>
      <c r="DPP103" s="1568"/>
      <c r="DPQ103" s="1568"/>
      <c r="DPR103" s="1568"/>
      <c r="DPS103" s="1568"/>
      <c r="DPT103" s="1568"/>
      <c r="DPU103" s="1568"/>
      <c r="DPV103" s="1568"/>
      <c r="DPW103" s="1568"/>
      <c r="DPX103" s="1568"/>
      <c r="DPY103" s="1568"/>
      <c r="DPZ103" s="1568"/>
      <c r="DQA103" s="1568"/>
      <c r="DQB103" s="1568"/>
      <c r="DQC103" s="1568"/>
      <c r="DQD103" s="1568"/>
      <c r="DQE103" s="1568"/>
      <c r="DQF103" s="1568"/>
      <c r="DQG103" s="1568"/>
      <c r="DQH103" s="1568"/>
      <c r="DQI103" s="1568"/>
      <c r="DQJ103" s="1568"/>
      <c r="DQK103" s="1568"/>
      <c r="DQL103" s="1568"/>
      <c r="DQM103" s="1568"/>
      <c r="DQN103" s="1568"/>
      <c r="DQO103" s="1568"/>
      <c r="DQP103" s="1568"/>
      <c r="DQQ103" s="1568"/>
      <c r="DQR103" s="1568"/>
      <c r="DQS103" s="1568"/>
      <c r="DQT103" s="1568"/>
      <c r="DQU103" s="1568"/>
      <c r="DQV103" s="1568"/>
      <c r="DQW103" s="1568"/>
      <c r="DQX103" s="1568"/>
      <c r="DQY103" s="1568"/>
      <c r="DQZ103" s="1568"/>
      <c r="DRA103" s="1568"/>
      <c r="DRB103" s="1568"/>
      <c r="DRC103" s="1568"/>
      <c r="DRD103" s="1568"/>
      <c r="DRE103" s="1568"/>
      <c r="DRF103" s="1568"/>
      <c r="DRG103" s="1568"/>
      <c r="DRH103" s="1568"/>
      <c r="DRI103" s="1568"/>
      <c r="DRJ103" s="1568"/>
      <c r="DRK103" s="1568"/>
      <c r="DRL103" s="1568"/>
      <c r="DRM103" s="1568"/>
      <c r="DRN103" s="1568"/>
      <c r="DRO103" s="1568"/>
      <c r="DRP103" s="1568"/>
      <c r="DRQ103" s="1568"/>
      <c r="DRR103" s="1568"/>
      <c r="DRS103" s="1568"/>
      <c r="DRT103" s="1568"/>
      <c r="DRU103" s="1568"/>
      <c r="DRV103" s="1568"/>
      <c r="DRW103" s="1568"/>
      <c r="DRX103" s="1568"/>
      <c r="DRY103" s="1568"/>
      <c r="DRZ103" s="1568"/>
      <c r="DSA103" s="1568"/>
      <c r="DSB103" s="1568"/>
      <c r="DSC103" s="1568"/>
      <c r="DSD103" s="1568"/>
      <c r="DSE103" s="1568"/>
      <c r="DSF103" s="1568"/>
      <c r="DSG103" s="1568"/>
      <c r="DSH103" s="1568"/>
      <c r="DSI103" s="1568"/>
      <c r="DSJ103" s="1568"/>
      <c r="DSK103" s="1568"/>
      <c r="DSL103" s="1568"/>
      <c r="DSM103" s="1568"/>
      <c r="DSN103" s="1568"/>
      <c r="DSO103" s="1568"/>
      <c r="DSP103" s="1568"/>
      <c r="DSQ103" s="1568"/>
      <c r="DSR103" s="1568"/>
      <c r="DSS103" s="1568"/>
      <c r="DST103" s="1568"/>
      <c r="DSU103" s="1568"/>
      <c r="DSV103" s="1568"/>
      <c r="DSW103" s="1568"/>
      <c r="DSX103" s="1568"/>
      <c r="DSY103" s="1568"/>
      <c r="DSZ103" s="1568"/>
      <c r="DTA103" s="1568"/>
      <c r="DTB103" s="1568"/>
      <c r="DTC103" s="1568"/>
      <c r="DTD103" s="1568"/>
      <c r="DTE103" s="1568"/>
      <c r="DTF103" s="1568"/>
      <c r="DTG103" s="1568"/>
      <c r="DTH103" s="1568"/>
      <c r="DTI103" s="1568"/>
      <c r="DTJ103" s="1568"/>
      <c r="DTK103" s="1568"/>
      <c r="DTL103" s="1568"/>
      <c r="DTM103" s="1568"/>
      <c r="DTN103" s="1568"/>
      <c r="DTO103" s="1568"/>
      <c r="DTP103" s="1568"/>
      <c r="DTQ103" s="1568"/>
      <c r="DTR103" s="1568"/>
      <c r="DTS103" s="1568"/>
      <c r="DTT103" s="1568"/>
      <c r="DTU103" s="1568"/>
      <c r="DTV103" s="1568"/>
      <c r="DTW103" s="1568"/>
      <c r="DTX103" s="1568"/>
      <c r="DTY103" s="1568"/>
      <c r="DTZ103" s="1568"/>
      <c r="DUA103" s="1568"/>
      <c r="DUB103" s="1568"/>
      <c r="DUC103" s="1568"/>
      <c r="DUD103" s="1568"/>
      <c r="DUE103" s="1568"/>
      <c r="DUF103" s="1568"/>
      <c r="DUG103" s="1568"/>
      <c r="DUH103" s="1568"/>
      <c r="DUI103" s="1568"/>
      <c r="DUJ103" s="1568"/>
      <c r="DUK103" s="1568"/>
      <c r="DUL103" s="1568"/>
      <c r="DUM103" s="1568"/>
      <c r="DUN103" s="1568"/>
      <c r="DUO103" s="1568"/>
      <c r="DUP103" s="1568"/>
      <c r="DUQ103" s="1568"/>
      <c r="DUR103" s="1568"/>
      <c r="DUS103" s="1568"/>
      <c r="DUT103" s="1568"/>
      <c r="DUU103" s="1568"/>
      <c r="DUV103" s="1568"/>
      <c r="DUW103" s="1568"/>
      <c r="DUX103" s="1568"/>
      <c r="DUY103" s="1568"/>
      <c r="DUZ103" s="1568"/>
      <c r="DVA103" s="1568"/>
      <c r="DVB103" s="1568"/>
      <c r="DVC103" s="1568"/>
      <c r="DVD103" s="1568"/>
      <c r="DVE103" s="1568"/>
      <c r="DVF103" s="1568"/>
      <c r="DVG103" s="1568"/>
      <c r="DVH103" s="1568"/>
      <c r="DVI103" s="1568"/>
      <c r="DVJ103" s="1568"/>
      <c r="DVK103" s="1568"/>
      <c r="DVL103" s="1568"/>
      <c r="DVM103" s="1568"/>
      <c r="DVN103" s="1568"/>
      <c r="DVO103" s="1568"/>
      <c r="DVP103" s="1568"/>
      <c r="DVQ103" s="1568"/>
      <c r="DVR103" s="1568"/>
      <c r="DVS103" s="1568"/>
      <c r="DVT103" s="1568"/>
      <c r="DVU103" s="1568"/>
      <c r="DVV103" s="1568"/>
      <c r="DVW103" s="1568"/>
      <c r="DVX103" s="1568"/>
      <c r="DVY103" s="1568"/>
      <c r="DVZ103" s="1568"/>
      <c r="DWA103" s="1568"/>
      <c r="DWB103" s="1568"/>
      <c r="DWC103" s="1568"/>
      <c r="DWD103" s="1568"/>
      <c r="DWE103" s="1568"/>
      <c r="DWF103" s="1568"/>
      <c r="DWG103" s="1568"/>
      <c r="DWH103" s="1568"/>
      <c r="DWI103" s="1568"/>
      <c r="DWJ103" s="1568"/>
      <c r="DWK103" s="1568"/>
      <c r="DWL103" s="1568"/>
      <c r="DWM103" s="1568"/>
      <c r="DWN103" s="1568"/>
      <c r="DWO103" s="1568"/>
      <c r="DWP103" s="1568"/>
      <c r="DWQ103" s="1568"/>
      <c r="DWR103" s="1568"/>
      <c r="DWS103" s="1568"/>
      <c r="DWT103" s="1568"/>
      <c r="DWU103" s="1568"/>
      <c r="DWV103" s="1568"/>
      <c r="DWW103" s="1568"/>
      <c r="DWX103" s="1568"/>
      <c r="DWY103" s="1568"/>
      <c r="DWZ103" s="1568"/>
      <c r="DXA103" s="1568"/>
      <c r="DXB103" s="1568"/>
      <c r="DXC103" s="1568"/>
      <c r="DXD103" s="1568"/>
      <c r="DXE103" s="1568"/>
      <c r="DXF103" s="1568"/>
      <c r="DXG103" s="1568"/>
      <c r="DXH103" s="1568"/>
      <c r="DXI103" s="1568"/>
      <c r="DXJ103" s="1568"/>
      <c r="DXK103" s="1568"/>
      <c r="DXL103" s="1568"/>
      <c r="DXM103" s="1568"/>
      <c r="DXN103" s="1568"/>
      <c r="DXO103" s="1568"/>
      <c r="DXP103" s="1568"/>
      <c r="DXQ103" s="1568"/>
      <c r="DXR103" s="1568"/>
      <c r="DXS103" s="1568"/>
      <c r="DXT103" s="1568"/>
      <c r="DXU103" s="1568"/>
      <c r="DXV103" s="1568"/>
      <c r="DXW103" s="1568"/>
      <c r="DXX103" s="1568"/>
      <c r="DXY103" s="1568"/>
      <c r="DXZ103" s="1568"/>
      <c r="DYA103" s="1568"/>
      <c r="DYB103" s="1568"/>
      <c r="DYC103" s="1568"/>
      <c r="DYD103" s="1568"/>
      <c r="DYE103" s="1568"/>
      <c r="DYF103" s="1568"/>
      <c r="DYG103" s="1568"/>
      <c r="DYH103" s="1568"/>
      <c r="DYI103" s="1568"/>
      <c r="DYJ103" s="1568"/>
      <c r="DYK103" s="1568"/>
      <c r="DYL103" s="1568"/>
      <c r="DYM103" s="1568"/>
      <c r="DYN103" s="1568"/>
      <c r="DYO103" s="1568"/>
      <c r="DYP103" s="1568"/>
      <c r="DYQ103" s="1568"/>
      <c r="DYR103" s="1568"/>
      <c r="DYS103" s="1568"/>
      <c r="DYT103" s="1568"/>
      <c r="DYU103" s="1568"/>
      <c r="DYV103" s="1568"/>
      <c r="DYW103" s="1568"/>
      <c r="DYX103" s="1568"/>
      <c r="DYY103" s="1568"/>
      <c r="DYZ103" s="1568"/>
      <c r="DZA103" s="1568"/>
      <c r="DZB103" s="1568"/>
      <c r="DZC103" s="1568"/>
      <c r="DZD103" s="1568"/>
      <c r="DZE103" s="1568"/>
      <c r="DZF103" s="1568"/>
      <c r="DZG103" s="1568"/>
      <c r="DZH103" s="1568"/>
      <c r="DZI103" s="1568"/>
      <c r="DZJ103" s="1568"/>
      <c r="DZK103" s="1568"/>
      <c r="DZL103" s="1568"/>
      <c r="DZM103" s="1568"/>
      <c r="DZN103" s="1568"/>
      <c r="DZO103" s="1568"/>
      <c r="DZP103" s="1568"/>
      <c r="DZQ103" s="1568"/>
      <c r="DZR103" s="1568"/>
      <c r="DZS103" s="1568"/>
      <c r="DZT103" s="1568"/>
      <c r="DZU103" s="1568"/>
      <c r="DZV103" s="1568"/>
      <c r="DZW103" s="1568"/>
      <c r="DZX103" s="1568"/>
      <c r="DZY103" s="1568"/>
      <c r="DZZ103" s="1568"/>
      <c r="EAA103" s="1568"/>
      <c r="EAB103" s="1568"/>
      <c r="EAC103" s="1568"/>
      <c r="EAD103" s="1568"/>
      <c r="EAE103" s="1568"/>
      <c r="EAF103" s="1568"/>
      <c r="EAG103" s="1568"/>
      <c r="EAH103" s="1568"/>
      <c r="EAI103" s="1568"/>
      <c r="EAJ103" s="1568"/>
      <c r="EAK103" s="1568"/>
      <c r="EAL103" s="1568"/>
      <c r="EAM103" s="1568"/>
      <c r="EAN103" s="1568"/>
      <c r="EAO103" s="1568"/>
      <c r="EAP103" s="1568"/>
      <c r="EAQ103" s="1568"/>
      <c r="EAR103" s="1568"/>
      <c r="EAS103" s="1568"/>
      <c r="EAT103" s="1568"/>
      <c r="EAU103" s="1568"/>
      <c r="EAV103" s="1568"/>
      <c r="EAW103" s="1568"/>
      <c r="EAX103" s="1568"/>
      <c r="EAY103" s="1568"/>
      <c r="EAZ103" s="1568"/>
      <c r="EBA103" s="1568"/>
      <c r="EBB103" s="1568"/>
      <c r="EBC103" s="1568"/>
      <c r="EBD103" s="1568"/>
      <c r="EBE103" s="1568"/>
      <c r="EBF103" s="1568"/>
      <c r="EBG103" s="1568"/>
      <c r="EBH103" s="1568"/>
      <c r="EBI103" s="1568"/>
      <c r="EBJ103" s="1568"/>
      <c r="EBK103" s="1568"/>
      <c r="EBL103" s="1568"/>
      <c r="EBM103" s="1568"/>
      <c r="EBN103" s="1568"/>
      <c r="EBO103" s="1568"/>
      <c r="EBP103" s="1568"/>
      <c r="EBQ103" s="1568"/>
      <c r="EBR103" s="1568"/>
      <c r="EBS103" s="1568"/>
      <c r="EBT103" s="1568"/>
      <c r="EBU103" s="1568"/>
      <c r="EBV103" s="1568"/>
      <c r="EBW103" s="1568"/>
      <c r="EBX103" s="1568"/>
      <c r="EBY103" s="1568"/>
      <c r="EBZ103" s="1568"/>
      <c r="ECA103" s="1568"/>
      <c r="ECB103" s="1568"/>
      <c r="ECC103" s="1568"/>
      <c r="ECD103" s="1568"/>
      <c r="ECE103" s="1568"/>
      <c r="ECF103" s="1568"/>
      <c r="ECG103" s="1568"/>
      <c r="ECH103" s="1568"/>
      <c r="ECI103" s="1568"/>
      <c r="ECJ103" s="1568"/>
      <c r="ECK103" s="1568"/>
      <c r="ECL103" s="1568"/>
      <c r="ECM103" s="1568"/>
      <c r="ECN103" s="1568"/>
      <c r="ECO103" s="1568"/>
      <c r="ECP103" s="1568"/>
      <c r="ECQ103" s="1568"/>
      <c r="ECR103" s="1568"/>
      <c r="ECS103" s="1568"/>
      <c r="ECT103" s="1568"/>
      <c r="ECU103" s="1568"/>
      <c r="ECV103" s="1568"/>
      <c r="ECW103" s="1568"/>
      <c r="ECX103" s="1568"/>
      <c r="ECY103" s="1568"/>
      <c r="ECZ103" s="1568"/>
      <c r="EDA103" s="1568"/>
      <c r="EDB103" s="1568"/>
      <c r="EDC103" s="1568"/>
      <c r="EDD103" s="1568"/>
      <c r="EDE103" s="1568"/>
      <c r="EDF103" s="1568"/>
      <c r="EDG103" s="1568"/>
      <c r="EDH103" s="1568"/>
      <c r="EDI103" s="1568"/>
      <c r="EDJ103" s="1568"/>
      <c r="EDK103" s="1568"/>
      <c r="EDL103" s="1568"/>
      <c r="EDM103" s="1568"/>
      <c r="EDN103" s="1568"/>
      <c r="EDO103" s="1568"/>
      <c r="EDP103" s="1568"/>
      <c r="EDQ103" s="1568"/>
      <c r="EDR103" s="1568"/>
      <c r="EDS103" s="1568"/>
      <c r="EDT103" s="1568"/>
      <c r="EDU103" s="1568"/>
      <c r="EDV103" s="1568"/>
      <c r="EDW103" s="1568"/>
      <c r="EDX103" s="1568"/>
      <c r="EDY103" s="1568"/>
      <c r="EDZ103" s="1568"/>
      <c r="EEA103" s="1568"/>
      <c r="EEB103" s="1568"/>
      <c r="EEC103" s="1568"/>
      <c r="EED103" s="1568"/>
      <c r="EEE103" s="1568"/>
      <c r="EEF103" s="1568"/>
      <c r="EEG103" s="1568"/>
      <c r="EEH103" s="1568"/>
      <c r="EEI103" s="1568"/>
      <c r="EEJ103" s="1568"/>
      <c r="EEK103" s="1568"/>
      <c r="EEL103" s="1568"/>
      <c r="EEM103" s="1568"/>
      <c r="EEN103" s="1568"/>
      <c r="EEO103" s="1568"/>
      <c r="EEP103" s="1568"/>
      <c r="EEQ103" s="1568"/>
      <c r="EER103" s="1568"/>
      <c r="EES103" s="1568"/>
      <c r="EET103" s="1568"/>
      <c r="EEU103" s="1568"/>
      <c r="EEV103" s="1568"/>
      <c r="EEW103" s="1568"/>
      <c r="EEX103" s="1568"/>
      <c r="EEY103" s="1568"/>
      <c r="EEZ103" s="1568"/>
      <c r="EFA103" s="1568"/>
      <c r="EFB103" s="1568"/>
      <c r="EFC103" s="1568"/>
      <c r="EFD103" s="1568"/>
      <c r="EFE103" s="1568"/>
      <c r="EFF103" s="1568"/>
      <c r="EFG103" s="1568"/>
      <c r="EFH103" s="1568"/>
      <c r="EFI103" s="1568"/>
      <c r="EFJ103" s="1568"/>
      <c r="EFK103" s="1568"/>
      <c r="EFL103" s="1568"/>
      <c r="EFM103" s="1568"/>
      <c r="EFN103" s="1568"/>
      <c r="EFO103" s="1568"/>
      <c r="EFP103" s="1568"/>
      <c r="EFQ103" s="1568"/>
      <c r="EFR103" s="1568"/>
      <c r="EFS103" s="1568"/>
      <c r="EFT103" s="1568"/>
      <c r="EFU103" s="1568"/>
      <c r="EFV103" s="1568"/>
      <c r="EFW103" s="1568"/>
      <c r="EFX103" s="1568"/>
      <c r="EFY103" s="1568"/>
      <c r="EFZ103" s="1568"/>
      <c r="EGA103" s="1568"/>
      <c r="EGB103" s="1568"/>
      <c r="EGC103" s="1568"/>
      <c r="EGD103" s="1568"/>
      <c r="EGE103" s="1568"/>
      <c r="EGF103" s="1568"/>
      <c r="EGG103" s="1568"/>
      <c r="EGH103" s="1568"/>
      <c r="EGI103" s="1568"/>
      <c r="EGJ103" s="1568"/>
      <c r="EGK103" s="1568"/>
      <c r="EGL103" s="1568"/>
      <c r="EGM103" s="1568"/>
      <c r="EGN103" s="1568"/>
      <c r="EGO103" s="1568"/>
      <c r="EGP103" s="1568"/>
      <c r="EGQ103" s="1568"/>
      <c r="EGR103" s="1568"/>
      <c r="EGS103" s="1568"/>
      <c r="EGT103" s="1568"/>
      <c r="EGU103" s="1568"/>
      <c r="EGV103" s="1568"/>
      <c r="EGW103" s="1568"/>
      <c r="EGX103" s="1568"/>
      <c r="EGY103" s="1568"/>
      <c r="EGZ103" s="1568"/>
      <c r="EHA103" s="1568"/>
      <c r="EHB103" s="1568"/>
      <c r="EHC103" s="1568"/>
      <c r="EHD103" s="1568"/>
      <c r="EHE103" s="1568"/>
      <c r="EHF103" s="1568"/>
      <c r="EHG103" s="1568"/>
      <c r="EHH103" s="1568"/>
      <c r="EHI103" s="1568"/>
      <c r="EHJ103" s="1568"/>
      <c r="EHK103" s="1568"/>
      <c r="EHL103" s="1568"/>
      <c r="EHM103" s="1568"/>
      <c r="EHN103" s="1568"/>
      <c r="EHO103" s="1568"/>
      <c r="EHP103" s="1568"/>
      <c r="EHQ103" s="1568"/>
      <c r="EHR103" s="1568"/>
      <c r="EHS103" s="1568"/>
      <c r="EHT103" s="1568"/>
      <c r="EHU103" s="1568"/>
      <c r="EHV103" s="1568"/>
      <c r="EHW103" s="1568"/>
      <c r="EHX103" s="1568"/>
      <c r="EHY103" s="1568"/>
      <c r="EHZ103" s="1568"/>
      <c r="EIA103" s="1568"/>
      <c r="EIB103" s="1568"/>
      <c r="EIC103" s="1568"/>
      <c r="EID103" s="1568"/>
      <c r="EIE103" s="1568"/>
      <c r="EIF103" s="1568"/>
      <c r="EIG103" s="1568"/>
      <c r="EIH103" s="1568"/>
      <c r="EII103" s="1568"/>
      <c r="EIJ103" s="1568"/>
      <c r="EIK103" s="1568"/>
      <c r="EIL103" s="1568"/>
      <c r="EIM103" s="1568"/>
      <c r="EIN103" s="1568"/>
      <c r="EIO103" s="1568"/>
      <c r="EIP103" s="1568"/>
      <c r="EIQ103" s="1568"/>
      <c r="EIR103" s="1568"/>
      <c r="EIS103" s="1568"/>
      <c r="EIT103" s="1568"/>
      <c r="EIU103" s="1568"/>
      <c r="EIV103" s="1568"/>
      <c r="EIW103" s="1568"/>
      <c r="EIX103" s="1568"/>
      <c r="EIY103" s="1568"/>
      <c r="EIZ103" s="1568"/>
      <c r="EJA103" s="1568"/>
      <c r="EJB103" s="1568"/>
      <c r="EJC103" s="1568"/>
      <c r="EJD103" s="1568"/>
      <c r="EJE103" s="1568"/>
      <c r="EJF103" s="1568"/>
      <c r="EJG103" s="1568"/>
      <c r="EJH103" s="1568"/>
      <c r="EJI103" s="1568"/>
      <c r="EJJ103" s="1568"/>
      <c r="EJK103" s="1568"/>
      <c r="EJL103" s="1568"/>
      <c r="EJM103" s="1568"/>
      <c r="EJN103" s="1568"/>
      <c r="EJO103" s="1568"/>
      <c r="EJP103" s="1568"/>
      <c r="EJQ103" s="1568"/>
      <c r="EJR103" s="1568"/>
      <c r="EJS103" s="1568"/>
      <c r="EJT103" s="1568"/>
      <c r="EJU103" s="1568"/>
      <c r="EJV103" s="1568"/>
      <c r="EJW103" s="1568"/>
      <c r="EJX103" s="1568"/>
      <c r="EJY103" s="1568"/>
      <c r="EJZ103" s="1568"/>
      <c r="EKA103" s="1568"/>
      <c r="EKB103" s="1568"/>
      <c r="EKC103" s="1568"/>
      <c r="EKD103" s="1568"/>
      <c r="EKE103" s="1568"/>
      <c r="EKF103" s="1568"/>
      <c r="EKG103" s="1568"/>
      <c r="EKH103" s="1568"/>
      <c r="EKI103" s="1568"/>
      <c r="EKJ103" s="1568"/>
      <c r="EKK103" s="1568"/>
      <c r="EKL103" s="1568"/>
      <c r="EKM103" s="1568"/>
      <c r="EKN103" s="1568"/>
      <c r="EKO103" s="1568"/>
      <c r="EKP103" s="1568"/>
      <c r="EKQ103" s="1568"/>
      <c r="EKR103" s="1568"/>
      <c r="EKS103" s="1568"/>
      <c r="EKT103" s="1568"/>
      <c r="EKU103" s="1568"/>
      <c r="EKV103" s="1568"/>
      <c r="EKW103" s="1568"/>
      <c r="EKX103" s="1568"/>
      <c r="EKY103" s="1568"/>
      <c r="EKZ103" s="1568"/>
      <c r="ELA103" s="1568"/>
      <c r="ELB103" s="1568"/>
      <c r="ELC103" s="1568"/>
      <c r="ELD103" s="1568"/>
      <c r="ELE103" s="1568"/>
      <c r="ELF103" s="1568"/>
      <c r="ELG103" s="1568"/>
      <c r="ELH103" s="1568"/>
      <c r="ELI103" s="1568"/>
      <c r="ELJ103" s="1568"/>
      <c r="ELK103" s="1568"/>
      <c r="ELL103" s="1568"/>
      <c r="ELM103" s="1568"/>
      <c r="ELN103" s="1568"/>
      <c r="ELO103" s="1568"/>
      <c r="ELP103" s="1568"/>
      <c r="ELQ103" s="1568"/>
      <c r="ELR103" s="1568"/>
      <c r="ELS103" s="1568"/>
      <c r="ELT103" s="1568"/>
      <c r="ELU103" s="1568"/>
      <c r="ELV103" s="1568"/>
      <c r="ELW103" s="1568"/>
      <c r="ELX103" s="1568"/>
      <c r="ELY103" s="1568"/>
      <c r="ELZ103" s="1568"/>
      <c r="EMA103" s="1568"/>
      <c r="EMB103" s="1568"/>
      <c r="EMC103" s="1568"/>
      <c r="EMD103" s="1568"/>
      <c r="EME103" s="1568"/>
      <c r="EMF103" s="1568"/>
      <c r="EMG103" s="1568"/>
      <c r="EMH103" s="1568"/>
      <c r="EMI103" s="1568"/>
      <c r="EMJ103" s="1568"/>
      <c r="EMK103" s="1568"/>
      <c r="EML103" s="1568"/>
      <c r="EMM103" s="1568"/>
      <c r="EMN103" s="1568"/>
      <c r="EMO103" s="1568"/>
      <c r="EMP103" s="1568"/>
      <c r="EMQ103" s="1568"/>
      <c r="EMR103" s="1568"/>
      <c r="EMS103" s="1568"/>
      <c r="EMT103" s="1568"/>
      <c r="EMU103" s="1568"/>
      <c r="EMV103" s="1568"/>
      <c r="EMW103" s="1568"/>
      <c r="EMX103" s="1568"/>
      <c r="EMY103" s="1568"/>
      <c r="EMZ103" s="1568"/>
      <c r="ENA103" s="1568"/>
      <c r="ENB103" s="1568"/>
      <c r="ENC103" s="1568"/>
      <c r="END103" s="1568"/>
      <c r="ENE103" s="1568"/>
      <c r="ENF103" s="1568"/>
      <c r="ENG103" s="1568"/>
      <c r="ENH103" s="1568"/>
      <c r="ENI103" s="1568"/>
      <c r="ENJ103" s="1568"/>
      <c r="ENK103" s="1568"/>
      <c r="ENL103" s="1568"/>
      <c r="ENM103" s="1568"/>
      <c r="ENN103" s="1568"/>
      <c r="ENO103" s="1568"/>
      <c r="ENP103" s="1568"/>
      <c r="ENQ103" s="1568"/>
      <c r="ENR103" s="1568"/>
      <c r="ENS103" s="1568"/>
      <c r="ENT103" s="1568"/>
      <c r="ENU103" s="1568"/>
      <c r="ENV103" s="1568"/>
      <c r="ENW103" s="1568"/>
      <c r="ENX103" s="1568"/>
      <c r="ENY103" s="1568"/>
      <c r="ENZ103" s="1568"/>
      <c r="EOA103" s="1568"/>
      <c r="EOB103" s="1568"/>
      <c r="EOC103" s="1568"/>
      <c r="EOD103" s="1568"/>
      <c r="EOE103" s="1568"/>
      <c r="EOF103" s="1568"/>
      <c r="EOG103" s="1568"/>
      <c r="EOH103" s="1568"/>
      <c r="EOI103" s="1568"/>
      <c r="EOJ103" s="1568"/>
      <c r="EOK103" s="1568"/>
      <c r="EOL103" s="1568"/>
      <c r="EOM103" s="1568"/>
      <c r="EON103" s="1568"/>
      <c r="EOO103" s="1568"/>
      <c r="EOP103" s="1568"/>
      <c r="EOQ103" s="1568"/>
      <c r="EOR103" s="1568"/>
      <c r="EOS103" s="1568"/>
      <c r="EOT103" s="1568"/>
      <c r="EOU103" s="1568"/>
      <c r="EOV103" s="1568"/>
      <c r="EOW103" s="1568"/>
      <c r="EOX103" s="1568"/>
      <c r="EOY103" s="1568"/>
      <c r="EOZ103" s="1568"/>
      <c r="EPA103" s="1568"/>
      <c r="EPB103" s="1568"/>
      <c r="EPC103" s="1568"/>
      <c r="EPD103" s="1568"/>
      <c r="EPE103" s="1568"/>
      <c r="EPF103" s="1568"/>
      <c r="EPG103" s="1568"/>
      <c r="EPH103" s="1568"/>
      <c r="EPI103" s="1568"/>
      <c r="EPJ103" s="1568"/>
      <c r="EPK103" s="1568"/>
      <c r="EPL103" s="1568"/>
      <c r="EPM103" s="1568"/>
      <c r="EPN103" s="1568"/>
      <c r="EPO103" s="1568"/>
      <c r="EPP103" s="1568"/>
      <c r="EPQ103" s="1568"/>
      <c r="EPR103" s="1568"/>
      <c r="EPS103" s="1568"/>
      <c r="EPT103" s="1568"/>
      <c r="EPU103" s="1568"/>
      <c r="EPV103" s="1568"/>
      <c r="EPW103" s="1568"/>
      <c r="EPX103" s="1568"/>
      <c r="EPY103" s="1568"/>
      <c r="EPZ103" s="1568"/>
      <c r="EQA103" s="1568"/>
      <c r="EQB103" s="1568"/>
      <c r="EQC103" s="1568"/>
      <c r="EQD103" s="1568"/>
      <c r="EQE103" s="1568"/>
      <c r="EQF103" s="1568"/>
      <c r="EQG103" s="1568"/>
      <c r="EQH103" s="1568"/>
      <c r="EQI103" s="1568"/>
      <c r="EQJ103" s="1568"/>
      <c r="EQK103" s="1568"/>
      <c r="EQL103" s="1568"/>
      <c r="EQM103" s="1568"/>
      <c r="EQN103" s="1568"/>
      <c r="EQO103" s="1568"/>
      <c r="EQP103" s="1568"/>
      <c r="EQQ103" s="1568"/>
      <c r="EQR103" s="1568"/>
      <c r="EQS103" s="1568"/>
      <c r="EQT103" s="1568"/>
      <c r="EQU103" s="1568"/>
      <c r="EQV103" s="1568"/>
      <c r="EQW103" s="1568"/>
      <c r="EQX103" s="1568"/>
      <c r="EQY103" s="1568"/>
      <c r="EQZ103" s="1568"/>
      <c r="ERA103" s="1568"/>
      <c r="ERB103" s="1568"/>
      <c r="ERC103" s="1568"/>
      <c r="ERD103" s="1568"/>
      <c r="ERE103" s="1568"/>
      <c r="ERF103" s="1568"/>
      <c r="ERG103" s="1568"/>
      <c r="ERH103" s="1568"/>
      <c r="ERI103" s="1568"/>
      <c r="ERJ103" s="1568"/>
      <c r="ERK103" s="1568"/>
      <c r="ERL103" s="1568"/>
      <c r="ERM103" s="1568"/>
      <c r="ERN103" s="1568"/>
      <c r="ERO103" s="1568"/>
      <c r="ERP103" s="1568"/>
      <c r="ERQ103" s="1568"/>
      <c r="ERR103" s="1568"/>
      <c r="ERS103" s="1568"/>
      <c r="ERT103" s="1568"/>
      <c r="ERU103" s="1568"/>
      <c r="ERV103" s="1568"/>
      <c r="ERW103" s="1568"/>
      <c r="ERX103" s="1568"/>
      <c r="ERY103" s="1568"/>
      <c r="ERZ103" s="1568"/>
      <c r="ESA103" s="1568"/>
      <c r="ESB103" s="1568"/>
      <c r="ESC103" s="1568"/>
      <c r="ESD103" s="1568"/>
      <c r="ESE103" s="1568"/>
      <c r="ESF103" s="1568"/>
      <c r="ESG103" s="1568"/>
      <c r="ESH103" s="1568"/>
      <c r="ESI103" s="1568"/>
      <c r="ESJ103" s="1568"/>
      <c r="ESK103" s="1568"/>
      <c r="ESL103" s="1568"/>
      <c r="ESM103" s="1568"/>
      <c r="ESN103" s="1568"/>
      <c r="ESO103" s="1568"/>
      <c r="ESP103" s="1568"/>
      <c r="ESQ103" s="1568"/>
      <c r="ESR103" s="1568"/>
      <c r="ESS103" s="1568"/>
      <c r="EST103" s="1568"/>
      <c r="ESU103" s="1568"/>
      <c r="ESV103" s="1568"/>
      <c r="ESW103" s="1568"/>
      <c r="ESX103" s="1568"/>
      <c r="ESY103" s="1568"/>
      <c r="ESZ103" s="1568"/>
      <c r="ETA103" s="1568"/>
      <c r="ETB103" s="1568"/>
      <c r="ETC103" s="1568"/>
      <c r="ETD103" s="1568"/>
      <c r="ETE103" s="1568"/>
      <c r="ETF103" s="1568"/>
      <c r="ETG103" s="1568"/>
      <c r="ETH103" s="1568"/>
      <c r="ETI103" s="1568"/>
      <c r="ETJ103" s="1568"/>
      <c r="ETK103" s="1568"/>
      <c r="ETL103" s="1568"/>
      <c r="ETM103" s="1568"/>
      <c r="ETN103" s="1568"/>
      <c r="ETO103" s="1568"/>
      <c r="ETP103" s="1568"/>
      <c r="ETQ103" s="1568"/>
      <c r="ETR103" s="1568"/>
      <c r="ETS103" s="1568"/>
      <c r="ETT103" s="1568"/>
      <c r="ETU103" s="1568"/>
      <c r="ETV103" s="1568"/>
      <c r="ETW103" s="1568"/>
      <c r="ETX103" s="1568"/>
      <c r="ETY103" s="1568"/>
      <c r="ETZ103" s="1568"/>
      <c r="EUA103" s="1568"/>
      <c r="EUB103" s="1568"/>
      <c r="EUC103" s="1568"/>
      <c r="EUD103" s="1568"/>
      <c r="EUE103" s="1568"/>
      <c r="EUF103" s="1568"/>
      <c r="EUG103" s="1568"/>
      <c r="EUH103" s="1568"/>
      <c r="EUI103" s="1568"/>
      <c r="EUJ103" s="1568"/>
      <c r="EUK103" s="1568"/>
      <c r="EUL103" s="1568"/>
      <c r="EUM103" s="1568"/>
      <c r="EUN103" s="1568"/>
      <c r="EUO103" s="1568"/>
      <c r="EUP103" s="1568"/>
      <c r="EUQ103" s="1568"/>
      <c r="EUR103" s="1568"/>
      <c r="EUS103" s="1568"/>
      <c r="EUT103" s="1568"/>
      <c r="EUU103" s="1568"/>
      <c r="EUV103" s="1568"/>
      <c r="EUW103" s="1568"/>
      <c r="EUX103" s="1568"/>
      <c r="EUY103" s="1568"/>
      <c r="EUZ103" s="1568"/>
      <c r="EVA103" s="1568"/>
      <c r="EVB103" s="1568"/>
      <c r="EVC103" s="1568"/>
      <c r="EVD103" s="1568"/>
      <c r="EVE103" s="1568"/>
      <c r="EVF103" s="1568"/>
      <c r="EVG103" s="1568"/>
      <c r="EVH103" s="1568"/>
      <c r="EVI103" s="1568"/>
      <c r="EVJ103" s="1568"/>
      <c r="EVK103" s="1568"/>
      <c r="EVL103" s="1568"/>
      <c r="EVM103" s="1568"/>
      <c r="EVN103" s="1568"/>
      <c r="EVO103" s="1568"/>
      <c r="EVP103" s="1568"/>
      <c r="EVQ103" s="1568"/>
      <c r="EVR103" s="1568"/>
      <c r="EVS103" s="1568"/>
      <c r="EVT103" s="1568"/>
      <c r="EVU103" s="1568"/>
      <c r="EVV103" s="1568"/>
      <c r="EVW103" s="1568"/>
      <c r="EVX103" s="1568"/>
      <c r="EVY103" s="1568"/>
      <c r="EVZ103" s="1568"/>
      <c r="EWA103" s="1568"/>
      <c r="EWB103" s="1568"/>
      <c r="EWC103" s="1568"/>
      <c r="EWD103" s="1568"/>
      <c r="EWE103" s="1568"/>
      <c r="EWF103" s="1568"/>
      <c r="EWG103" s="1568"/>
      <c r="EWH103" s="1568"/>
      <c r="EWI103" s="1568"/>
      <c r="EWJ103" s="1568"/>
      <c r="EWK103" s="1568"/>
      <c r="EWL103" s="1568"/>
      <c r="EWM103" s="1568"/>
      <c r="EWN103" s="1568"/>
      <c r="EWO103" s="1568"/>
      <c r="EWP103" s="1568"/>
      <c r="EWQ103" s="1568"/>
      <c r="EWR103" s="1568"/>
      <c r="EWS103" s="1568"/>
      <c r="EWT103" s="1568"/>
      <c r="EWU103" s="1568"/>
      <c r="EWV103" s="1568"/>
      <c r="EWW103" s="1568"/>
      <c r="EWX103" s="1568"/>
      <c r="EWY103" s="1568"/>
      <c r="EWZ103" s="1568"/>
      <c r="EXA103" s="1568"/>
      <c r="EXB103" s="1568"/>
      <c r="EXC103" s="1568"/>
      <c r="EXD103" s="1568"/>
      <c r="EXE103" s="1568"/>
      <c r="EXF103" s="1568"/>
      <c r="EXG103" s="1568"/>
      <c r="EXH103" s="1568"/>
      <c r="EXI103" s="1568"/>
      <c r="EXJ103" s="1568"/>
      <c r="EXK103" s="1568"/>
      <c r="EXL103" s="1568"/>
      <c r="EXM103" s="1568"/>
      <c r="EXN103" s="1568"/>
      <c r="EXO103" s="1568"/>
      <c r="EXP103" s="1568"/>
      <c r="EXQ103" s="1568"/>
      <c r="EXR103" s="1568"/>
      <c r="EXS103" s="1568"/>
      <c r="EXT103" s="1568"/>
      <c r="EXU103" s="1568"/>
      <c r="EXV103" s="1568"/>
      <c r="EXW103" s="1568"/>
      <c r="EXX103" s="1568"/>
      <c r="EXY103" s="1568"/>
      <c r="EXZ103" s="1568"/>
      <c r="EYA103" s="1568"/>
      <c r="EYB103" s="1568"/>
      <c r="EYC103" s="1568"/>
      <c r="EYD103" s="1568"/>
      <c r="EYE103" s="1568"/>
      <c r="EYF103" s="1568"/>
      <c r="EYG103" s="1568"/>
      <c r="EYH103" s="1568"/>
      <c r="EYI103" s="1568"/>
      <c r="EYJ103" s="1568"/>
      <c r="EYK103" s="1568"/>
      <c r="EYL103" s="1568"/>
      <c r="EYM103" s="1568"/>
      <c r="EYN103" s="1568"/>
      <c r="EYO103" s="1568"/>
      <c r="EYP103" s="1568"/>
      <c r="EYQ103" s="1568"/>
      <c r="EYR103" s="1568"/>
      <c r="EYS103" s="1568"/>
      <c r="EYT103" s="1568"/>
      <c r="EYU103" s="1568"/>
      <c r="EYV103" s="1568"/>
      <c r="EYW103" s="1568"/>
      <c r="EYX103" s="1568"/>
      <c r="EYY103" s="1568"/>
      <c r="EYZ103" s="1568"/>
      <c r="EZA103" s="1568"/>
      <c r="EZB103" s="1568"/>
      <c r="EZC103" s="1568"/>
      <c r="EZD103" s="1568"/>
      <c r="EZE103" s="1568"/>
      <c r="EZF103" s="1568"/>
      <c r="EZG103" s="1568"/>
      <c r="EZH103" s="1568"/>
      <c r="EZI103" s="1568"/>
      <c r="EZJ103" s="1568"/>
      <c r="EZK103" s="1568"/>
      <c r="EZL103" s="1568"/>
      <c r="EZM103" s="1568"/>
      <c r="EZN103" s="1568"/>
      <c r="EZO103" s="1568"/>
      <c r="EZP103" s="1568"/>
      <c r="EZQ103" s="1568"/>
      <c r="EZR103" s="1568"/>
      <c r="EZS103" s="1568"/>
      <c r="EZT103" s="1568"/>
      <c r="EZU103" s="1568"/>
      <c r="EZV103" s="1568"/>
      <c r="EZW103" s="1568"/>
      <c r="EZX103" s="1568"/>
      <c r="EZY103" s="1568"/>
      <c r="EZZ103" s="1568"/>
      <c r="FAA103" s="1568"/>
      <c r="FAB103" s="1568"/>
      <c r="FAC103" s="1568"/>
      <c r="FAD103" s="1568"/>
      <c r="FAE103" s="1568"/>
      <c r="FAF103" s="1568"/>
      <c r="FAG103" s="1568"/>
      <c r="FAH103" s="1568"/>
      <c r="FAI103" s="1568"/>
      <c r="FAJ103" s="1568"/>
      <c r="FAK103" s="1568"/>
      <c r="FAL103" s="1568"/>
      <c r="FAM103" s="1568"/>
      <c r="FAN103" s="1568"/>
      <c r="FAO103" s="1568"/>
      <c r="FAP103" s="1568"/>
      <c r="FAQ103" s="1568"/>
      <c r="FAR103" s="1568"/>
      <c r="FAS103" s="1568"/>
      <c r="FAT103" s="1568"/>
      <c r="FAU103" s="1568"/>
      <c r="FAV103" s="1568"/>
      <c r="FAW103" s="1568"/>
      <c r="FAX103" s="1568"/>
      <c r="FAY103" s="1568"/>
      <c r="FAZ103" s="1568"/>
      <c r="FBA103" s="1568"/>
      <c r="FBB103" s="1568"/>
      <c r="FBC103" s="1568"/>
      <c r="FBD103" s="1568"/>
      <c r="FBE103" s="1568"/>
      <c r="FBF103" s="1568"/>
      <c r="FBG103" s="1568"/>
      <c r="FBH103" s="1568"/>
      <c r="FBI103" s="1568"/>
      <c r="FBJ103" s="1568"/>
      <c r="FBK103" s="1568"/>
      <c r="FBL103" s="1568"/>
      <c r="FBM103" s="1568"/>
      <c r="FBN103" s="1568"/>
      <c r="FBO103" s="1568"/>
      <c r="FBP103" s="1568"/>
      <c r="FBQ103" s="1568"/>
      <c r="FBR103" s="1568"/>
      <c r="FBS103" s="1568"/>
      <c r="FBT103" s="1568"/>
      <c r="FBU103" s="1568"/>
      <c r="FBV103" s="1568"/>
      <c r="FBW103" s="1568"/>
      <c r="FBX103" s="1568"/>
      <c r="FBY103" s="1568"/>
      <c r="FBZ103" s="1568"/>
      <c r="FCA103" s="1568"/>
      <c r="FCB103" s="1568"/>
      <c r="FCC103" s="1568"/>
      <c r="FCD103" s="1568"/>
      <c r="FCE103" s="1568"/>
      <c r="FCF103" s="1568"/>
      <c r="FCG103" s="1568"/>
      <c r="FCH103" s="1568"/>
      <c r="FCI103" s="1568"/>
      <c r="FCJ103" s="1568"/>
      <c r="FCK103" s="1568"/>
      <c r="FCL103" s="1568"/>
      <c r="FCM103" s="1568"/>
      <c r="FCN103" s="1568"/>
      <c r="FCO103" s="1568"/>
      <c r="FCP103" s="1568"/>
      <c r="FCQ103" s="1568"/>
      <c r="FCR103" s="1568"/>
      <c r="FCS103" s="1568"/>
      <c r="FCT103" s="1568"/>
      <c r="FCU103" s="1568"/>
      <c r="FCV103" s="1568"/>
      <c r="FCW103" s="1568"/>
      <c r="FCX103" s="1568"/>
      <c r="FCY103" s="1568"/>
      <c r="FCZ103" s="1568"/>
      <c r="FDA103" s="1568"/>
      <c r="FDB103" s="1568"/>
      <c r="FDC103" s="1568"/>
      <c r="FDD103" s="1568"/>
      <c r="FDE103" s="1568"/>
      <c r="FDF103" s="1568"/>
      <c r="FDG103" s="1568"/>
      <c r="FDH103" s="1568"/>
      <c r="FDI103" s="1568"/>
      <c r="FDJ103" s="1568"/>
      <c r="FDK103" s="1568"/>
      <c r="FDL103" s="1568"/>
      <c r="FDM103" s="1568"/>
      <c r="FDN103" s="1568"/>
      <c r="FDO103" s="1568"/>
      <c r="FDP103" s="1568"/>
      <c r="FDQ103" s="1568"/>
      <c r="FDR103" s="1568"/>
      <c r="FDS103" s="1568"/>
      <c r="FDT103" s="1568"/>
      <c r="FDU103" s="1568"/>
      <c r="FDV103" s="1568"/>
      <c r="FDW103" s="1568"/>
      <c r="FDX103" s="1568"/>
      <c r="FDY103" s="1568"/>
      <c r="FDZ103" s="1568"/>
      <c r="FEA103" s="1568"/>
      <c r="FEB103" s="1568"/>
      <c r="FEC103" s="1568"/>
      <c r="FED103" s="1568"/>
      <c r="FEE103" s="1568"/>
      <c r="FEF103" s="1568"/>
      <c r="FEG103" s="1568"/>
      <c r="FEH103" s="1568"/>
      <c r="FEI103" s="1568"/>
      <c r="FEJ103" s="1568"/>
      <c r="FEK103" s="1568"/>
      <c r="FEL103" s="1568"/>
      <c r="FEM103" s="1568"/>
      <c r="FEN103" s="1568"/>
      <c r="FEO103" s="1568"/>
      <c r="FEP103" s="1568"/>
      <c r="FEQ103" s="1568"/>
      <c r="FER103" s="1568"/>
      <c r="FES103" s="1568"/>
      <c r="FET103" s="1568"/>
      <c r="FEU103" s="1568"/>
      <c r="FEV103" s="1568"/>
      <c r="FEW103" s="1568"/>
      <c r="FEX103" s="1568"/>
      <c r="FEY103" s="1568"/>
      <c r="FEZ103" s="1568"/>
      <c r="FFA103" s="1568"/>
      <c r="FFB103" s="1568"/>
      <c r="FFC103" s="1568"/>
      <c r="FFD103" s="1568"/>
      <c r="FFE103" s="1568"/>
      <c r="FFF103" s="1568"/>
      <c r="FFG103" s="1568"/>
      <c r="FFH103" s="1568"/>
      <c r="FFI103" s="1568"/>
      <c r="FFJ103" s="1568"/>
      <c r="FFK103" s="1568"/>
      <c r="FFL103" s="1568"/>
      <c r="FFM103" s="1568"/>
      <c r="FFN103" s="1568"/>
      <c r="FFO103" s="1568"/>
      <c r="FFP103" s="1568"/>
      <c r="FFQ103" s="1568"/>
      <c r="FFR103" s="1568"/>
      <c r="FFS103" s="1568"/>
      <c r="FFT103" s="1568"/>
      <c r="FFU103" s="1568"/>
      <c r="FFV103" s="1568"/>
      <c r="FFW103" s="1568"/>
      <c r="FFX103" s="1568"/>
      <c r="FFY103" s="1568"/>
      <c r="FFZ103" s="1568"/>
      <c r="FGA103" s="1568"/>
      <c r="FGB103" s="1568"/>
      <c r="FGC103" s="1568"/>
      <c r="FGD103" s="1568"/>
      <c r="FGE103" s="1568"/>
      <c r="FGF103" s="1568"/>
      <c r="FGG103" s="1568"/>
      <c r="FGH103" s="1568"/>
      <c r="FGI103" s="1568"/>
      <c r="FGJ103" s="1568"/>
      <c r="FGK103" s="1568"/>
      <c r="FGL103" s="1568"/>
      <c r="FGM103" s="1568"/>
      <c r="FGN103" s="1568"/>
      <c r="FGO103" s="1568"/>
      <c r="FGP103" s="1568"/>
      <c r="FGQ103" s="1568"/>
      <c r="FGR103" s="1568"/>
      <c r="FGS103" s="1568"/>
      <c r="FGT103" s="1568"/>
      <c r="FGU103" s="1568"/>
      <c r="FGV103" s="1568"/>
      <c r="FGW103" s="1568"/>
      <c r="FGX103" s="1568"/>
      <c r="FGY103" s="1568"/>
      <c r="FGZ103" s="1568"/>
      <c r="FHA103" s="1568"/>
      <c r="FHB103" s="1568"/>
      <c r="FHC103" s="1568"/>
      <c r="FHD103" s="1568"/>
      <c r="FHE103" s="1568"/>
      <c r="FHF103" s="1568"/>
      <c r="FHG103" s="1568"/>
      <c r="FHH103" s="1568"/>
      <c r="FHI103" s="1568"/>
      <c r="FHJ103" s="1568"/>
      <c r="FHK103" s="1568"/>
      <c r="FHL103" s="1568"/>
      <c r="FHM103" s="1568"/>
      <c r="FHN103" s="1568"/>
      <c r="FHO103" s="1568"/>
      <c r="FHP103" s="1568"/>
      <c r="FHQ103" s="1568"/>
      <c r="FHR103" s="1568"/>
      <c r="FHS103" s="1568"/>
      <c r="FHT103" s="1568"/>
      <c r="FHU103" s="1568"/>
      <c r="FHV103" s="1568"/>
      <c r="FHW103" s="1568"/>
      <c r="FHX103" s="1568"/>
      <c r="FHY103" s="1568"/>
      <c r="FHZ103" s="1568"/>
      <c r="FIA103" s="1568"/>
      <c r="FIB103" s="1568"/>
      <c r="FIC103" s="1568"/>
      <c r="FID103" s="1568"/>
      <c r="FIE103" s="1568"/>
      <c r="FIF103" s="1568"/>
      <c r="FIG103" s="1568"/>
      <c r="FIH103" s="1568"/>
      <c r="FII103" s="1568"/>
      <c r="FIJ103" s="1568"/>
      <c r="FIK103" s="1568"/>
      <c r="FIL103" s="1568"/>
      <c r="FIM103" s="1568"/>
      <c r="FIN103" s="1568"/>
      <c r="FIO103" s="1568"/>
      <c r="FIP103" s="1568"/>
      <c r="FIQ103" s="1568"/>
      <c r="FIR103" s="1568"/>
      <c r="FIS103" s="1568"/>
      <c r="FIT103" s="1568"/>
      <c r="FIU103" s="1568"/>
      <c r="FIV103" s="1568"/>
      <c r="FIW103" s="1568"/>
      <c r="FIX103" s="1568"/>
      <c r="FIY103" s="1568"/>
      <c r="FIZ103" s="1568"/>
      <c r="FJA103" s="1568"/>
      <c r="FJB103" s="1568"/>
      <c r="FJC103" s="1568"/>
      <c r="FJD103" s="1568"/>
      <c r="FJE103" s="1568"/>
      <c r="FJF103" s="1568"/>
      <c r="FJG103" s="1568"/>
      <c r="FJH103" s="1568"/>
      <c r="FJI103" s="1568"/>
      <c r="FJJ103" s="1568"/>
      <c r="FJK103" s="1568"/>
      <c r="FJL103" s="1568"/>
      <c r="FJM103" s="1568"/>
      <c r="FJN103" s="1568"/>
      <c r="FJO103" s="1568"/>
      <c r="FJP103" s="1568"/>
      <c r="FJQ103" s="1568"/>
      <c r="FJR103" s="1568"/>
      <c r="FJS103" s="1568"/>
      <c r="FJT103" s="1568"/>
      <c r="FJU103" s="1568"/>
      <c r="FJV103" s="1568"/>
      <c r="FJW103" s="1568"/>
      <c r="FJX103" s="1568"/>
      <c r="FJY103" s="1568"/>
      <c r="FJZ103" s="1568"/>
      <c r="FKA103" s="1568"/>
      <c r="FKB103" s="1568"/>
      <c r="FKC103" s="1568"/>
      <c r="FKD103" s="1568"/>
      <c r="FKE103" s="1568"/>
      <c r="FKF103" s="1568"/>
      <c r="FKG103" s="1568"/>
      <c r="FKH103" s="1568"/>
      <c r="FKI103" s="1568"/>
      <c r="FKJ103" s="1568"/>
      <c r="FKK103" s="1568"/>
      <c r="FKL103" s="1568"/>
      <c r="FKM103" s="1568"/>
      <c r="FKN103" s="1568"/>
      <c r="FKO103" s="1568"/>
      <c r="FKP103" s="1568"/>
      <c r="FKQ103" s="1568"/>
      <c r="FKR103" s="1568"/>
      <c r="FKS103" s="1568"/>
      <c r="FKT103" s="1568"/>
      <c r="FKU103" s="1568"/>
      <c r="FKV103" s="1568"/>
      <c r="FKW103" s="1568"/>
      <c r="FKX103" s="1568"/>
      <c r="FKY103" s="1568"/>
      <c r="FKZ103" s="1568"/>
      <c r="FLA103" s="1568"/>
      <c r="FLB103" s="1568"/>
      <c r="FLC103" s="1568"/>
      <c r="FLD103" s="1568"/>
      <c r="FLE103" s="1568"/>
      <c r="FLF103" s="1568"/>
      <c r="FLG103" s="1568"/>
      <c r="FLH103" s="1568"/>
      <c r="FLI103" s="1568"/>
      <c r="FLJ103" s="1568"/>
      <c r="FLK103" s="1568"/>
      <c r="FLL103" s="1568"/>
      <c r="FLM103" s="1568"/>
      <c r="FLN103" s="1568"/>
      <c r="FLO103" s="1568"/>
      <c r="FLP103" s="1568"/>
      <c r="FLQ103" s="1568"/>
      <c r="FLR103" s="1568"/>
      <c r="FLS103" s="1568"/>
      <c r="FLT103" s="1568"/>
      <c r="FLU103" s="1568"/>
      <c r="FLV103" s="1568"/>
      <c r="FLW103" s="1568"/>
      <c r="FLX103" s="1568"/>
      <c r="FLY103" s="1568"/>
      <c r="FLZ103" s="1568"/>
      <c r="FMA103" s="1568"/>
      <c r="FMB103" s="1568"/>
      <c r="FMC103" s="1568"/>
      <c r="FMD103" s="1568"/>
      <c r="FME103" s="1568"/>
      <c r="FMF103" s="1568"/>
      <c r="FMG103" s="1568"/>
      <c r="FMH103" s="1568"/>
      <c r="FMI103" s="1568"/>
      <c r="FMJ103" s="1568"/>
      <c r="FMK103" s="1568"/>
      <c r="FML103" s="1568"/>
      <c r="FMM103" s="1568"/>
      <c r="FMN103" s="1568"/>
      <c r="FMO103" s="1568"/>
      <c r="FMP103" s="1568"/>
      <c r="FMQ103" s="1568"/>
      <c r="FMR103" s="1568"/>
      <c r="FMS103" s="1568"/>
      <c r="FMT103" s="1568"/>
      <c r="FMU103" s="1568"/>
      <c r="FMV103" s="1568"/>
      <c r="FMW103" s="1568"/>
      <c r="FMX103" s="1568"/>
      <c r="FMY103" s="1568"/>
      <c r="FMZ103" s="1568"/>
      <c r="FNA103" s="1568"/>
      <c r="FNB103" s="1568"/>
      <c r="FNC103" s="1568"/>
      <c r="FND103" s="1568"/>
      <c r="FNE103" s="1568"/>
      <c r="FNF103" s="1568"/>
      <c r="FNG103" s="1568"/>
      <c r="FNH103" s="1568"/>
      <c r="FNI103" s="1568"/>
      <c r="FNJ103" s="1568"/>
      <c r="FNK103" s="1568"/>
      <c r="FNL103" s="1568"/>
      <c r="FNM103" s="1568"/>
      <c r="FNN103" s="1568"/>
      <c r="FNO103" s="1568"/>
      <c r="FNP103" s="1568"/>
      <c r="FNQ103" s="1568"/>
      <c r="FNR103" s="1568"/>
      <c r="FNS103" s="1568"/>
      <c r="FNT103" s="1568"/>
      <c r="FNU103" s="1568"/>
      <c r="FNV103" s="1568"/>
      <c r="FNW103" s="1568"/>
      <c r="FNX103" s="1568"/>
      <c r="FNY103" s="1568"/>
      <c r="FNZ103" s="1568"/>
      <c r="FOA103" s="1568"/>
      <c r="FOB103" s="1568"/>
      <c r="FOC103" s="1568"/>
      <c r="FOD103" s="1568"/>
      <c r="FOE103" s="1568"/>
      <c r="FOF103" s="1568"/>
      <c r="FOG103" s="1568"/>
      <c r="FOH103" s="1568"/>
      <c r="FOI103" s="1568"/>
      <c r="FOJ103" s="1568"/>
      <c r="FOK103" s="1568"/>
      <c r="FOL103" s="1568"/>
      <c r="FOM103" s="1568"/>
      <c r="FON103" s="1568"/>
      <c r="FOO103" s="1568"/>
      <c r="FOP103" s="1568"/>
      <c r="FOQ103" s="1568"/>
      <c r="FOR103" s="1568"/>
      <c r="FOS103" s="1568"/>
      <c r="FOT103" s="1568"/>
      <c r="FOU103" s="1568"/>
      <c r="FOV103" s="1568"/>
      <c r="FOW103" s="1568"/>
      <c r="FOX103" s="1568"/>
      <c r="FOY103" s="1568"/>
      <c r="FOZ103" s="1568"/>
      <c r="FPA103" s="1568"/>
      <c r="FPB103" s="1568"/>
      <c r="FPC103" s="1568"/>
      <c r="FPD103" s="1568"/>
      <c r="FPE103" s="1568"/>
      <c r="FPF103" s="1568"/>
      <c r="FPG103" s="1568"/>
      <c r="FPH103" s="1568"/>
      <c r="FPI103" s="1568"/>
      <c r="FPJ103" s="1568"/>
      <c r="FPK103" s="1568"/>
      <c r="FPL103" s="1568"/>
      <c r="FPM103" s="1568"/>
      <c r="FPN103" s="1568"/>
      <c r="FPO103" s="1568"/>
      <c r="FPP103" s="1568"/>
      <c r="FPQ103" s="1568"/>
      <c r="FPR103" s="1568"/>
      <c r="FPS103" s="1568"/>
      <c r="FPT103" s="1568"/>
      <c r="FPU103" s="1568"/>
      <c r="FPV103" s="1568"/>
      <c r="FPW103" s="1568"/>
      <c r="FPX103" s="1568"/>
      <c r="FPY103" s="1568"/>
      <c r="FPZ103" s="1568"/>
      <c r="FQA103" s="1568"/>
      <c r="FQB103" s="1568"/>
      <c r="FQC103" s="1568"/>
      <c r="FQD103" s="1568"/>
      <c r="FQE103" s="1568"/>
      <c r="FQF103" s="1568"/>
      <c r="FQG103" s="1568"/>
      <c r="FQH103" s="1568"/>
      <c r="FQI103" s="1568"/>
      <c r="FQJ103" s="1568"/>
      <c r="FQK103" s="1568"/>
      <c r="FQL103" s="1568"/>
      <c r="FQM103" s="1568"/>
      <c r="FQN103" s="1568"/>
      <c r="FQO103" s="1568"/>
      <c r="FQP103" s="1568"/>
      <c r="FQQ103" s="1568"/>
      <c r="FQR103" s="1568"/>
      <c r="FQS103" s="1568"/>
      <c r="FQT103" s="1568"/>
      <c r="FQU103" s="1568"/>
      <c r="FQV103" s="1568"/>
      <c r="FQW103" s="1568"/>
      <c r="FQX103" s="1568"/>
      <c r="FQY103" s="1568"/>
      <c r="FQZ103" s="1568"/>
      <c r="FRA103" s="1568"/>
      <c r="FRB103" s="1568"/>
      <c r="FRC103" s="1568"/>
      <c r="FRD103" s="1568"/>
      <c r="FRE103" s="1568"/>
      <c r="FRF103" s="1568"/>
      <c r="FRG103" s="1568"/>
      <c r="FRH103" s="1568"/>
      <c r="FRI103" s="1568"/>
      <c r="FRJ103" s="1568"/>
      <c r="FRK103" s="1568"/>
      <c r="FRL103" s="1568"/>
      <c r="FRM103" s="1568"/>
      <c r="FRN103" s="1568"/>
      <c r="FRO103" s="1568"/>
      <c r="FRP103" s="1568"/>
      <c r="FRQ103" s="1568"/>
      <c r="FRR103" s="1568"/>
      <c r="FRS103" s="1568"/>
      <c r="FRT103" s="1568"/>
      <c r="FRU103" s="1568"/>
      <c r="FRV103" s="1568"/>
      <c r="FRW103" s="1568"/>
      <c r="FRX103" s="1568"/>
      <c r="FRY103" s="1568"/>
      <c r="FRZ103" s="1568"/>
      <c r="FSA103" s="1568"/>
      <c r="FSB103" s="1568"/>
      <c r="FSC103" s="1568"/>
      <c r="FSD103" s="1568"/>
      <c r="FSE103" s="1568"/>
      <c r="FSF103" s="1568"/>
      <c r="FSG103" s="1568"/>
      <c r="FSH103" s="1568"/>
      <c r="FSI103" s="1568"/>
      <c r="FSJ103" s="1568"/>
      <c r="FSK103" s="1568"/>
      <c r="FSL103" s="1568"/>
      <c r="FSM103" s="1568"/>
      <c r="FSN103" s="1568"/>
      <c r="FSO103" s="1568"/>
      <c r="FSP103" s="1568"/>
      <c r="FSQ103" s="1568"/>
      <c r="FSR103" s="1568"/>
      <c r="FSS103" s="1568"/>
      <c r="FST103" s="1568"/>
      <c r="FSU103" s="1568"/>
      <c r="FSV103" s="1568"/>
      <c r="FSW103" s="1568"/>
      <c r="FSX103" s="1568"/>
      <c r="FSY103" s="1568"/>
      <c r="FSZ103" s="1568"/>
      <c r="FTA103" s="1568"/>
      <c r="FTB103" s="1568"/>
      <c r="FTC103" s="1568"/>
      <c r="FTD103" s="1568"/>
      <c r="FTE103" s="1568"/>
      <c r="FTF103" s="1568"/>
      <c r="FTG103" s="1568"/>
      <c r="FTH103" s="1568"/>
      <c r="FTI103" s="1568"/>
      <c r="FTJ103" s="1568"/>
      <c r="FTK103" s="1568"/>
      <c r="FTL103" s="1568"/>
      <c r="FTM103" s="1568"/>
      <c r="FTN103" s="1568"/>
      <c r="FTO103" s="1568"/>
      <c r="FTP103" s="1568"/>
      <c r="FTQ103" s="1568"/>
      <c r="FTR103" s="1568"/>
      <c r="FTS103" s="1568"/>
      <c r="FTT103" s="1568"/>
      <c r="FTU103" s="1568"/>
      <c r="FTV103" s="1568"/>
      <c r="FTW103" s="1568"/>
      <c r="FTX103" s="1568"/>
      <c r="FTY103" s="1568"/>
      <c r="FTZ103" s="1568"/>
      <c r="FUA103" s="1568"/>
      <c r="FUB103" s="1568"/>
      <c r="FUC103" s="1568"/>
      <c r="FUD103" s="1568"/>
      <c r="FUE103" s="1568"/>
      <c r="FUF103" s="1568"/>
      <c r="FUG103" s="1568"/>
      <c r="FUH103" s="1568"/>
      <c r="FUI103" s="1568"/>
      <c r="FUJ103" s="1568"/>
      <c r="FUK103" s="1568"/>
      <c r="FUL103" s="1568"/>
      <c r="FUM103" s="1568"/>
      <c r="FUN103" s="1568"/>
      <c r="FUO103" s="1568"/>
      <c r="FUP103" s="1568"/>
      <c r="FUQ103" s="1568"/>
      <c r="FUR103" s="1568"/>
      <c r="FUS103" s="1568"/>
      <c r="FUT103" s="1568"/>
      <c r="FUU103" s="1568"/>
      <c r="FUV103" s="1568"/>
      <c r="FUW103" s="1568"/>
      <c r="FUX103" s="1568"/>
      <c r="FUY103" s="1568"/>
      <c r="FUZ103" s="1568"/>
      <c r="FVA103" s="1568"/>
      <c r="FVB103" s="1568"/>
      <c r="FVC103" s="1568"/>
      <c r="FVD103" s="1568"/>
      <c r="FVE103" s="1568"/>
      <c r="FVF103" s="1568"/>
      <c r="FVG103" s="1568"/>
      <c r="FVH103" s="1568"/>
      <c r="FVI103" s="1568"/>
      <c r="FVJ103" s="1568"/>
      <c r="FVK103" s="1568"/>
      <c r="FVL103" s="1568"/>
      <c r="FVM103" s="1568"/>
      <c r="FVN103" s="1568"/>
      <c r="FVO103" s="1568"/>
      <c r="FVP103" s="1568"/>
      <c r="FVQ103" s="1568"/>
      <c r="FVR103" s="1568"/>
      <c r="FVS103" s="1568"/>
      <c r="FVT103" s="1568"/>
      <c r="FVU103" s="1568"/>
      <c r="FVV103" s="1568"/>
      <c r="FVW103" s="1568"/>
      <c r="FVX103" s="1568"/>
      <c r="FVY103" s="1568"/>
      <c r="FVZ103" s="1568"/>
      <c r="FWA103" s="1568"/>
      <c r="FWB103" s="1568"/>
      <c r="FWC103" s="1568"/>
      <c r="FWD103" s="1568"/>
      <c r="FWE103" s="1568"/>
      <c r="FWF103" s="1568"/>
      <c r="FWG103" s="1568"/>
      <c r="FWH103" s="1568"/>
      <c r="FWI103" s="1568"/>
      <c r="FWJ103" s="1568"/>
      <c r="FWK103" s="1568"/>
      <c r="FWL103" s="1568"/>
      <c r="FWM103" s="1568"/>
      <c r="FWN103" s="1568"/>
      <c r="FWO103" s="1568"/>
      <c r="FWP103" s="1568"/>
      <c r="FWQ103" s="1568"/>
      <c r="FWR103" s="1568"/>
      <c r="FWS103" s="1568"/>
      <c r="FWT103" s="1568"/>
      <c r="FWU103" s="1568"/>
      <c r="FWV103" s="1568"/>
      <c r="FWW103" s="1568"/>
      <c r="FWX103" s="1568"/>
      <c r="FWY103" s="1568"/>
      <c r="FWZ103" s="1568"/>
      <c r="FXA103" s="1568"/>
      <c r="FXB103" s="1568"/>
      <c r="FXC103" s="1568"/>
      <c r="FXD103" s="1568"/>
      <c r="FXE103" s="1568"/>
      <c r="FXF103" s="1568"/>
      <c r="FXG103" s="1568"/>
      <c r="FXH103" s="1568"/>
      <c r="FXI103" s="1568"/>
      <c r="FXJ103" s="1568"/>
      <c r="FXK103" s="1568"/>
      <c r="FXL103" s="1568"/>
      <c r="FXM103" s="1568"/>
      <c r="FXN103" s="1568"/>
      <c r="FXO103" s="1568"/>
      <c r="FXP103" s="1568"/>
      <c r="FXQ103" s="1568"/>
      <c r="FXR103" s="1568"/>
      <c r="FXS103" s="1568"/>
      <c r="FXT103" s="1568"/>
      <c r="FXU103" s="1568"/>
      <c r="FXV103" s="1568"/>
      <c r="FXW103" s="1568"/>
      <c r="FXX103" s="1568"/>
      <c r="FXY103" s="1568"/>
      <c r="FXZ103" s="1568"/>
      <c r="FYA103" s="1568"/>
      <c r="FYB103" s="1568"/>
      <c r="FYC103" s="1568"/>
      <c r="FYD103" s="1568"/>
      <c r="FYE103" s="1568"/>
      <c r="FYF103" s="1568"/>
      <c r="FYG103" s="1568"/>
      <c r="FYH103" s="1568"/>
      <c r="FYI103" s="1568"/>
      <c r="FYJ103" s="1568"/>
      <c r="FYK103" s="1568"/>
      <c r="FYL103" s="1568"/>
      <c r="FYM103" s="1568"/>
      <c r="FYN103" s="1568"/>
      <c r="FYO103" s="1568"/>
      <c r="FYP103" s="1568"/>
      <c r="FYQ103" s="1568"/>
      <c r="FYR103" s="1568"/>
      <c r="FYS103" s="1568"/>
      <c r="FYT103" s="1568"/>
      <c r="FYU103" s="1568"/>
      <c r="FYV103" s="1568"/>
      <c r="FYW103" s="1568"/>
      <c r="FYX103" s="1568"/>
      <c r="FYY103" s="1568"/>
      <c r="FYZ103" s="1568"/>
      <c r="FZA103" s="1568"/>
      <c r="FZB103" s="1568"/>
      <c r="FZC103" s="1568"/>
      <c r="FZD103" s="1568"/>
      <c r="FZE103" s="1568"/>
      <c r="FZF103" s="1568"/>
      <c r="FZG103" s="1568"/>
      <c r="FZH103" s="1568"/>
      <c r="FZI103" s="1568"/>
      <c r="FZJ103" s="1568"/>
      <c r="FZK103" s="1568"/>
      <c r="FZL103" s="1568"/>
      <c r="FZM103" s="1568"/>
      <c r="FZN103" s="1568"/>
      <c r="FZO103" s="1568"/>
      <c r="FZP103" s="1568"/>
      <c r="FZQ103" s="1568"/>
      <c r="FZR103" s="1568"/>
      <c r="FZS103" s="1568"/>
      <c r="FZT103" s="1568"/>
      <c r="FZU103" s="1568"/>
      <c r="FZV103" s="1568"/>
      <c r="FZW103" s="1568"/>
      <c r="FZX103" s="1568"/>
      <c r="FZY103" s="1568"/>
      <c r="FZZ103" s="1568"/>
      <c r="GAA103" s="1568"/>
      <c r="GAB103" s="1568"/>
      <c r="GAC103" s="1568"/>
      <c r="GAD103" s="1568"/>
      <c r="GAE103" s="1568"/>
      <c r="GAF103" s="1568"/>
      <c r="GAG103" s="1568"/>
      <c r="GAH103" s="1568"/>
      <c r="GAI103" s="1568"/>
      <c r="GAJ103" s="1568"/>
      <c r="GAK103" s="1568"/>
      <c r="GAL103" s="1568"/>
      <c r="GAM103" s="1568"/>
      <c r="GAN103" s="1568"/>
      <c r="GAO103" s="1568"/>
      <c r="GAP103" s="1568"/>
      <c r="GAQ103" s="1568"/>
      <c r="GAR103" s="1568"/>
      <c r="GAS103" s="1568"/>
      <c r="GAT103" s="1568"/>
      <c r="GAU103" s="1568"/>
      <c r="GAV103" s="1568"/>
      <c r="GAW103" s="1568"/>
      <c r="GAX103" s="1568"/>
      <c r="GAY103" s="1568"/>
      <c r="GAZ103" s="1568"/>
      <c r="GBA103" s="1568"/>
      <c r="GBB103" s="1568"/>
      <c r="GBC103" s="1568"/>
      <c r="GBD103" s="1568"/>
      <c r="GBE103" s="1568"/>
      <c r="GBF103" s="1568"/>
      <c r="GBG103" s="1568"/>
      <c r="GBH103" s="1568"/>
      <c r="GBI103" s="1568"/>
      <c r="GBJ103" s="1568"/>
      <c r="GBK103" s="1568"/>
      <c r="GBL103" s="1568"/>
      <c r="GBM103" s="1568"/>
      <c r="GBN103" s="1568"/>
      <c r="GBO103" s="1568"/>
      <c r="GBP103" s="1568"/>
      <c r="GBQ103" s="1568"/>
      <c r="GBR103" s="1568"/>
      <c r="GBS103" s="1568"/>
      <c r="GBT103" s="1568"/>
      <c r="GBU103" s="1568"/>
      <c r="GBV103" s="1568"/>
      <c r="GBW103" s="1568"/>
      <c r="GBX103" s="1568"/>
      <c r="GBY103" s="1568"/>
      <c r="GBZ103" s="1568"/>
      <c r="GCA103" s="1568"/>
      <c r="GCB103" s="1568"/>
      <c r="GCC103" s="1568"/>
      <c r="GCD103" s="1568"/>
      <c r="GCE103" s="1568"/>
      <c r="GCF103" s="1568"/>
      <c r="GCG103" s="1568"/>
      <c r="GCH103" s="1568"/>
      <c r="GCI103" s="1568"/>
      <c r="GCJ103" s="1568"/>
      <c r="GCK103" s="1568"/>
      <c r="GCL103" s="1568"/>
      <c r="GCM103" s="1568"/>
      <c r="GCN103" s="1568"/>
      <c r="GCO103" s="1568"/>
      <c r="GCP103" s="1568"/>
      <c r="GCQ103" s="1568"/>
      <c r="GCR103" s="1568"/>
      <c r="GCS103" s="1568"/>
      <c r="GCT103" s="1568"/>
      <c r="GCU103" s="1568"/>
      <c r="GCV103" s="1568"/>
      <c r="GCW103" s="1568"/>
      <c r="GCX103" s="1568"/>
      <c r="GCY103" s="1568"/>
      <c r="GCZ103" s="1568"/>
      <c r="GDA103" s="1568"/>
      <c r="GDB103" s="1568"/>
      <c r="GDC103" s="1568"/>
      <c r="GDD103" s="1568"/>
      <c r="GDE103" s="1568"/>
      <c r="GDF103" s="1568"/>
      <c r="GDG103" s="1568"/>
      <c r="GDH103" s="1568"/>
      <c r="GDI103" s="1568"/>
      <c r="GDJ103" s="1568"/>
      <c r="GDK103" s="1568"/>
      <c r="GDL103" s="1568"/>
      <c r="GDM103" s="1568"/>
      <c r="GDN103" s="1568"/>
      <c r="GDO103" s="1568"/>
      <c r="GDP103" s="1568"/>
      <c r="GDQ103" s="1568"/>
      <c r="GDR103" s="1568"/>
      <c r="GDS103" s="1568"/>
      <c r="GDT103" s="1568"/>
      <c r="GDU103" s="1568"/>
      <c r="GDV103" s="1568"/>
      <c r="GDW103" s="1568"/>
      <c r="GDX103" s="1568"/>
      <c r="GDY103" s="1568"/>
      <c r="GDZ103" s="1568"/>
      <c r="GEA103" s="1568"/>
      <c r="GEB103" s="1568"/>
      <c r="GEC103" s="1568"/>
      <c r="GED103" s="1568"/>
      <c r="GEE103" s="1568"/>
      <c r="GEF103" s="1568"/>
      <c r="GEG103" s="1568"/>
      <c r="GEH103" s="1568"/>
      <c r="GEI103" s="1568"/>
      <c r="GEJ103" s="1568"/>
      <c r="GEK103" s="1568"/>
      <c r="GEL103" s="1568"/>
      <c r="GEM103" s="1568"/>
      <c r="GEN103" s="1568"/>
      <c r="GEO103" s="1568"/>
      <c r="GEP103" s="1568"/>
      <c r="GEQ103" s="1568"/>
      <c r="GER103" s="1568"/>
      <c r="GES103" s="1568"/>
      <c r="GET103" s="1568"/>
      <c r="GEU103" s="1568"/>
      <c r="GEV103" s="1568"/>
      <c r="GEW103" s="1568"/>
      <c r="GEX103" s="1568"/>
      <c r="GEY103" s="1568"/>
      <c r="GEZ103" s="1568"/>
      <c r="GFA103" s="1568"/>
      <c r="GFB103" s="1568"/>
      <c r="GFC103" s="1568"/>
      <c r="GFD103" s="1568"/>
      <c r="GFE103" s="1568"/>
      <c r="GFF103" s="1568"/>
      <c r="GFG103" s="1568"/>
      <c r="GFH103" s="1568"/>
      <c r="GFI103" s="1568"/>
      <c r="GFJ103" s="1568"/>
      <c r="GFK103" s="1568"/>
      <c r="GFL103" s="1568"/>
      <c r="GFM103" s="1568"/>
      <c r="GFN103" s="1568"/>
      <c r="GFO103" s="1568"/>
      <c r="GFP103" s="1568"/>
      <c r="GFQ103" s="1568"/>
      <c r="GFR103" s="1568"/>
      <c r="GFS103" s="1568"/>
      <c r="GFT103" s="1568"/>
      <c r="GFU103" s="1568"/>
      <c r="GFV103" s="1568"/>
      <c r="GFW103" s="1568"/>
      <c r="GFX103" s="1568"/>
      <c r="GFY103" s="1568"/>
      <c r="GFZ103" s="1568"/>
      <c r="GGA103" s="1568"/>
      <c r="GGB103" s="1568"/>
      <c r="GGC103" s="1568"/>
      <c r="GGD103" s="1568"/>
      <c r="GGE103" s="1568"/>
      <c r="GGF103" s="1568"/>
      <c r="GGG103" s="1568"/>
      <c r="GGH103" s="1568"/>
      <c r="GGI103" s="1568"/>
      <c r="GGJ103" s="1568"/>
      <c r="GGK103" s="1568"/>
      <c r="GGL103" s="1568"/>
      <c r="GGM103" s="1568"/>
      <c r="GGN103" s="1568"/>
      <c r="GGO103" s="1568"/>
      <c r="GGP103" s="1568"/>
      <c r="GGQ103" s="1568"/>
      <c r="GGR103" s="1568"/>
      <c r="GGS103" s="1568"/>
      <c r="GGT103" s="1568"/>
      <c r="GGU103" s="1568"/>
      <c r="GGV103" s="1568"/>
      <c r="GGW103" s="1568"/>
      <c r="GGX103" s="1568"/>
      <c r="GGY103" s="1568"/>
      <c r="GGZ103" s="1568"/>
      <c r="GHA103" s="1568"/>
      <c r="GHB103" s="1568"/>
      <c r="GHC103" s="1568"/>
      <c r="GHD103" s="1568"/>
      <c r="GHE103" s="1568"/>
      <c r="GHF103" s="1568"/>
      <c r="GHG103" s="1568"/>
      <c r="GHH103" s="1568"/>
      <c r="GHI103" s="1568"/>
      <c r="GHJ103" s="1568"/>
      <c r="GHK103" s="1568"/>
      <c r="GHL103" s="1568"/>
      <c r="GHM103" s="1568"/>
      <c r="GHN103" s="1568"/>
      <c r="GHO103" s="1568"/>
      <c r="GHP103" s="1568"/>
      <c r="GHQ103" s="1568"/>
      <c r="GHR103" s="1568"/>
      <c r="GHS103" s="1568"/>
      <c r="GHT103" s="1568"/>
      <c r="GHU103" s="1568"/>
      <c r="GHV103" s="1568"/>
      <c r="GHW103" s="1568"/>
      <c r="GHX103" s="1568"/>
      <c r="GHY103" s="1568"/>
      <c r="GHZ103" s="1568"/>
      <c r="GIA103" s="1568"/>
      <c r="GIB103" s="1568"/>
      <c r="GIC103" s="1568"/>
      <c r="GID103" s="1568"/>
      <c r="GIE103" s="1568"/>
      <c r="GIF103" s="1568"/>
      <c r="GIG103" s="1568"/>
      <c r="GIH103" s="1568"/>
      <c r="GII103" s="1568"/>
      <c r="GIJ103" s="1568"/>
      <c r="GIK103" s="1568"/>
      <c r="GIL103" s="1568"/>
      <c r="GIM103" s="1568"/>
      <c r="GIN103" s="1568"/>
      <c r="GIO103" s="1568"/>
      <c r="GIP103" s="1568"/>
      <c r="GIQ103" s="1568"/>
      <c r="GIR103" s="1568"/>
      <c r="GIS103" s="1568"/>
      <c r="GIT103" s="1568"/>
      <c r="GIU103" s="1568"/>
      <c r="GIV103" s="1568"/>
      <c r="GIW103" s="1568"/>
      <c r="GIX103" s="1568"/>
      <c r="GIY103" s="1568"/>
      <c r="GIZ103" s="1568"/>
      <c r="GJA103" s="1568"/>
      <c r="GJB103" s="1568"/>
      <c r="GJC103" s="1568"/>
      <c r="GJD103" s="1568"/>
      <c r="GJE103" s="1568"/>
      <c r="GJF103" s="1568"/>
      <c r="GJG103" s="1568"/>
      <c r="GJH103" s="1568"/>
      <c r="GJI103" s="1568"/>
      <c r="GJJ103" s="1568"/>
      <c r="GJK103" s="1568"/>
      <c r="GJL103" s="1568"/>
      <c r="GJM103" s="1568"/>
      <c r="GJN103" s="1568"/>
      <c r="GJO103" s="1568"/>
      <c r="GJP103" s="1568"/>
      <c r="GJQ103" s="1568"/>
      <c r="GJR103" s="1568"/>
      <c r="GJS103" s="1568"/>
      <c r="GJT103" s="1568"/>
      <c r="GJU103" s="1568"/>
      <c r="GJV103" s="1568"/>
      <c r="GJW103" s="1568"/>
      <c r="GJX103" s="1568"/>
      <c r="GJY103" s="1568"/>
      <c r="GJZ103" s="1568"/>
      <c r="GKA103" s="1568"/>
      <c r="GKB103" s="1568"/>
      <c r="GKC103" s="1568"/>
      <c r="GKD103" s="1568"/>
      <c r="GKE103" s="1568"/>
      <c r="GKF103" s="1568"/>
      <c r="GKG103" s="1568"/>
      <c r="GKH103" s="1568"/>
      <c r="GKI103" s="1568"/>
      <c r="GKJ103" s="1568"/>
      <c r="GKK103" s="1568"/>
      <c r="GKL103" s="1568"/>
      <c r="GKM103" s="1568"/>
      <c r="GKN103" s="1568"/>
      <c r="GKO103" s="1568"/>
      <c r="GKP103" s="1568"/>
      <c r="GKQ103" s="1568"/>
      <c r="GKR103" s="1568"/>
      <c r="GKS103" s="1568"/>
      <c r="GKT103" s="1568"/>
      <c r="GKU103" s="1568"/>
      <c r="GKV103" s="1568"/>
      <c r="GKW103" s="1568"/>
      <c r="GKX103" s="1568"/>
      <c r="GKY103" s="1568"/>
      <c r="GKZ103" s="1568"/>
      <c r="GLA103" s="1568"/>
      <c r="GLB103" s="1568"/>
      <c r="GLC103" s="1568"/>
      <c r="GLD103" s="1568"/>
      <c r="GLE103" s="1568"/>
      <c r="GLF103" s="1568"/>
      <c r="GLG103" s="1568"/>
      <c r="GLH103" s="1568"/>
      <c r="GLI103" s="1568"/>
      <c r="GLJ103" s="1568"/>
      <c r="GLK103" s="1568"/>
      <c r="GLL103" s="1568"/>
      <c r="GLM103" s="1568"/>
      <c r="GLN103" s="1568"/>
      <c r="GLO103" s="1568"/>
      <c r="GLP103" s="1568"/>
      <c r="GLQ103" s="1568"/>
      <c r="GLR103" s="1568"/>
      <c r="GLS103" s="1568"/>
      <c r="GLT103" s="1568"/>
      <c r="GLU103" s="1568"/>
      <c r="GLV103" s="1568"/>
      <c r="GLW103" s="1568"/>
      <c r="GLX103" s="1568"/>
      <c r="GLY103" s="1568"/>
      <c r="GLZ103" s="1568"/>
      <c r="GMA103" s="1568"/>
      <c r="GMB103" s="1568"/>
      <c r="GMC103" s="1568"/>
      <c r="GMD103" s="1568"/>
      <c r="GME103" s="1568"/>
      <c r="GMF103" s="1568"/>
      <c r="GMG103" s="1568"/>
      <c r="GMH103" s="1568"/>
      <c r="GMI103" s="1568"/>
      <c r="GMJ103" s="1568"/>
      <c r="GMK103" s="1568"/>
      <c r="GML103" s="1568"/>
      <c r="GMM103" s="1568"/>
      <c r="GMN103" s="1568"/>
      <c r="GMO103" s="1568"/>
      <c r="GMP103" s="1568"/>
      <c r="GMQ103" s="1568"/>
      <c r="GMR103" s="1568"/>
      <c r="GMS103" s="1568"/>
      <c r="GMT103" s="1568"/>
      <c r="GMU103" s="1568"/>
      <c r="GMV103" s="1568"/>
      <c r="GMW103" s="1568"/>
      <c r="GMX103" s="1568"/>
      <c r="GMY103" s="1568"/>
      <c r="GMZ103" s="1568"/>
      <c r="GNA103" s="1568"/>
      <c r="GNB103" s="1568"/>
      <c r="GNC103" s="1568"/>
      <c r="GND103" s="1568"/>
      <c r="GNE103" s="1568"/>
      <c r="GNF103" s="1568"/>
      <c r="GNG103" s="1568"/>
      <c r="GNH103" s="1568"/>
      <c r="GNI103" s="1568"/>
      <c r="GNJ103" s="1568"/>
      <c r="GNK103" s="1568"/>
      <c r="GNL103" s="1568"/>
      <c r="GNM103" s="1568"/>
      <c r="GNN103" s="1568"/>
      <c r="GNO103" s="1568"/>
      <c r="GNP103" s="1568"/>
      <c r="GNQ103" s="1568"/>
      <c r="GNR103" s="1568"/>
      <c r="GNS103" s="1568"/>
      <c r="GNT103" s="1568"/>
      <c r="GNU103" s="1568"/>
      <c r="GNV103" s="1568"/>
      <c r="GNW103" s="1568"/>
      <c r="GNX103" s="1568"/>
      <c r="GNY103" s="1568"/>
      <c r="GNZ103" s="1568"/>
      <c r="GOA103" s="1568"/>
      <c r="GOB103" s="1568"/>
      <c r="GOC103" s="1568"/>
      <c r="GOD103" s="1568"/>
      <c r="GOE103" s="1568"/>
      <c r="GOF103" s="1568"/>
      <c r="GOG103" s="1568"/>
      <c r="GOH103" s="1568"/>
      <c r="GOI103" s="1568"/>
      <c r="GOJ103" s="1568"/>
      <c r="GOK103" s="1568"/>
      <c r="GOL103" s="1568"/>
      <c r="GOM103" s="1568"/>
      <c r="GON103" s="1568"/>
      <c r="GOO103" s="1568"/>
      <c r="GOP103" s="1568"/>
      <c r="GOQ103" s="1568"/>
      <c r="GOR103" s="1568"/>
      <c r="GOS103" s="1568"/>
      <c r="GOT103" s="1568"/>
      <c r="GOU103" s="1568"/>
      <c r="GOV103" s="1568"/>
      <c r="GOW103" s="1568"/>
      <c r="GOX103" s="1568"/>
      <c r="GOY103" s="1568"/>
      <c r="GOZ103" s="1568"/>
      <c r="GPA103" s="1568"/>
      <c r="GPB103" s="1568"/>
      <c r="GPC103" s="1568"/>
      <c r="GPD103" s="1568"/>
      <c r="GPE103" s="1568"/>
      <c r="GPF103" s="1568"/>
      <c r="GPG103" s="1568"/>
      <c r="GPH103" s="1568"/>
      <c r="GPI103" s="1568"/>
      <c r="GPJ103" s="1568"/>
      <c r="GPK103" s="1568"/>
      <c r="GPL103" s="1568"/>
      <c r="GPM103" s="1568"/>
      <c r="GPN103" s="1568"/>
      <c r="GPO103" s="1568"/>
      <c r="GPP103" s="1568"/>
      <c r="GPQ103" s="1568"/>
      <c r="GPR103" s="1568"/>
      <c r="GPS103" s="1568"/>
      <c r="GPT103" s="1568"/>
      <c r="GPU103" s="1568"/>
      <c r="GPV103" s="1568"/>
      <c r="GPW103" s="1568"/>
      <c r="GPX103" s="1568"/>
      <c r="GPY103" s="1568"/>
      <c r="GPZ103" s="1568"/>
      <c r="GQA103" s="1568"/>
      <c r="GQB103" s="1568"/>
      <c r="GQC103" s="1568"/>
      <c r="GQD103" s="1568"/>
      <c r="GQE103" s="1568"/>
      <c r="GQF103" s="1568"/>
      <c r="GQG103" s="1568"/>
      <c r="GQH103" s="1568"/>
      <c r="GQI103" s="1568"/>
      <c r="GQJ103" s="1568"/>
      <c r="GQK103" s="1568"/>
      <c r="GQL103" s="1568"/>
      <c r="GQM103" s="1568"/>
      <c r="GQN103" s="1568"/>
      <c r="GQO103" s="1568"/>
      <c r="GQP103" s="1568"/>
      <c r="GQQ103" s="1568"/>
      <c r="GQR103" s="1568"/>
      <c r="GQS103" s="1568"/>
      <c r="GQT103" s="1568"/>
      <c r="GQU103" s="1568"/>
      <c r="GQV103" s="1568"/>
      <c r="GQW103" s="1568"/>
      <c r="GQX103" s="1568"/>
      <c r="GQY103" s="1568"/>
      <c r="GQZ103" s="1568"/>
      <c r="GRA103" s="1568"/>
      <c r="GRB103" s="1568"/>
      <c r="GRC103" s="1568"/>
      <c r="GRD103" s="1568"/>
      <c r="GRE103" s="1568"/>
      <c r="GRF103" s="1568"/>
      <c r="GRG103" s="1568"/>
      <c r="GRH103" s="1568"/>
      <c r="GRI103" s="1568"/>
      <c r="GRJ103" s="1568"/>
      <c r="GRK103" s="1568"/>
      <c r="GRL103" s="1568"/>
      <c r="GRM103" s="1568"/>
      <c r="GRN103" s="1568"/>
      <c r="GRO103" s="1568"/>
      <c r="GRP103" s="1568"/>
      <c r="GRQ103" s="1568"/>
      <c r="GRR103" s="1568"/>
      <c r="GRS103" s="1568"/>
      <c r="GRT103" s="1568"/>
      <c r="GRU103" s="1568"/>
      <c r="GRV103" s="1568"/>
      <c r="GRW103" s="1568"/>
      <c r="GRX103" s="1568"/>
      <c r="GRY103" s="1568"/>
      <c r="GRZ103" s="1568"/>
      <c r="GSA103" s="1568"/>
      <c r="GSB103" s="1568"/>
      <c r="GSC103" s="1568"/>
      <c r="GSD103" s="1568"/>
      <c r="GSE103" s="1568"/>
      <c r="GSF103" s="1568"/>
      <c r="GSG103" s="1568"/>
      <c r="GSH103" s="1568"/>
      <c r="GSI103" s="1568"/>
      <c r="GSJ103" s="1568"/>
      <c r="GSK103" s="1568"/>
      <c r="GSL103" s="1568"/>
      <c r="GSM103" s="1568"/>
      <c r="GSN103" s="1568"/>
      <c r="GSO103" s="1568"/>
      <c r="GSP103" s="1568"/>
      <c r="GSQ103" s="1568"/>
      <c r="GSR103" s="1568"/>
      <c r="GSS103" s="1568"/>
      <c r="GST103" s="1568"/>
      <c r="GSU103" s="1568"/>
      <c r="GSV103" s="1568"/>
      <c r="GSW103" s="1568"/>
      <c r="GSX103" s="1568"/>
      <c r="GSY103" s="1568"/>
      <c r="GSZ103" s="1568"/>
      <c r="GTA103" s="1568"/>
      <c r="GTB103" s="1568"/>
      <c r="GTC103" s="1568"/>
      <c r="GTD103" s="1568"/>
      <c r="GTE103" s="1568"/>
      <c r="GTF103" s="1568"/>
      <c r="GTG103" s="1568"/>
      <c r="GTH103" s="1568"/>
      <c r="GTI103" s="1568"/>
      <c r="GTJ103" s="1568"/>
      <c r="GTK103" s="1568"/>
      <c r="GTL103" s="1568"/>
      <c r="GTM103" s="1568"/>
      <c r="GTN103" s="1568"/>
      <c r="GTO103" s="1568"/>
      <c r="GTP103" s="1568"/>
      <c r="GTQ103" s="1568"/>
      <c r="GTR103" s="1568"/>
      <c r="GTS103" s="1568"/>
      <c r="GTT103" s="1568"/>
      <c r="GTU103" s="1568"/>
      <c r="GTV103" s="1568"/>
      <c r="GTW103" s="1568"/>
      <c r="GTX103" s="1568"/>
      <c r="GTY103" s="1568"/>
      <c r="GTZ103" s="1568"/>
      <c r="GUA103" s="1568"/>
      <c r="GUB103" s="1568"/>
      <c r="GUC103" s="1568"/>
      <c r="GUD103" s="1568"/>
      <c r="GUE103" s="1568"/>
      <c r="GUF103" s="1568"/>
      <c r="GUG103" s="1568"/>
      <c r="GUH103" s="1568"/>
      <c r="GUI103" s="1568"/>
      <c r="GUJ103" s="1568"/>
      <c r="GUK103" s="1568"/>
      <c r="GUL103" s="1568"/>
      <c r="GUM103" s="1568"/>
      <c r="GUN103" s="1568"/>
      <c r="GUO103" s="1568"/>
      <c r="GUP103" s="1568"/>
      <c r="GUQ103" s="1568"/>
      <c r="GUR103" s="1568"/>
      <c r="GUS103" s="1568"/>
      <c r="GUT103" s="1568"/>
      <c r="GUU103" s="1568"/>
      <c r="GUV103" s="1568"/>
      <c r="GUW103" s="1568"/>
      <c r="GUX103" s="1568"/>
      <c r="GUY103" s="1568"/>
      <c r="GUZ103" s="1568"/>
      <c r="GVA103" s="1568"/>
      <c r="GVB103" s="1568"/>
      <c r="GVC103" s="1568"/>
      <c r="GVD103" s="1568"/>
      <c r="GVE103" s="1568"/>
      <c r="GVF103" s="1568"/>
      <c r="GVG103" s="1568"/>
      <c r="GVH103" s="1568"/>
      <c r="GVI103" s="1568"/>
      <c r="GVJ103" s="1568"/>
      <c r="GVK103" s="1568"/>
      <c r="GVL103" s="1568"/>
      <c r="GVM103" s="1568"/>
      <c r="GVN103" s="1568"/>
      <c r="GVO103" s="1568"/>
      <c r="GVP103" s="1568"/>
      <c r="GVQ103" s="1568"/>
      <c r="GVR103" s="1568"/>
      <c r="GVS103" s="1568"/>
      <c r="GVT103" s="1568"/>
      <c r="GVU103" s="1568"/>
      <c r="GVV103" s="1568"/>
      <c r="GVW103" s="1568"/>
      <c r="GVX103" s="1568"/>
      <c r="GVY103" s="1568"/>
      <c r="GVZ103" s="1568"/>
      <c r="GWA103" s="1568"/>
      <c r="GWB103" s="1568"/>
      <c r="GWC103" s="1568"/>
      <c r="GWD103" s="1568"/>
      <c r="GWE103" s="1568"/>
      <c r="GWF103" s="1568"/>
      <c r="GWG103" s="1568"/>
      <c r="GWH103" s="1568"/>
      <c r="GWI103" s="1568"/>
      <c r="GWJ103" s="1568"/>
      <c r="GWK103" s="1568"/>
      <c r="GWL103" s="1568"/>
      <c r="GWM103" s="1568"/>
      <c r="GWN103" s="1568"/>
      <c r="GWO103" s="1568"/>
      <c r="GWP103" s="1568"/>
      <c r="GWQ103" s="1568"/>
      <c r="GWR103" s="1568"/>
      <c r="GWS103" s="1568"/>
      <c r="GWT103" s="1568"/>
      <c r="GWU103" s="1568"/>
      <c r="GWV103" s="1568"/>
      <c r="GWW103" s="1568"/>
      <c r="GWX103" s="1568"/>
      <c r="GWY103" s="1568"/>
      <c r="GWZ103" s="1568"/>
      <c r="GXA103" s="1568"/>
      <c r="GXB103" s="1568"/>
      <c r="GXC103" s="1568"/>
      <c r="GXD103" s="1568"/>
      <c r="GXE103" s="1568"/>
      <c r="GXF103" s="1568"/>
      <c r="GXG103" s="1568"/>
      <c r="GXH103" s="1568"/>
      <c r="GXI103" s="1568"/>
      <c r="GXJ103" s="1568"/>
      <c r="GXK103" s="1568"/>
      <c r="GXL103" s="1568"/>
      <c r="GXM103" s="1568"/>
      <c r="GXN103" s="1568"/>
      <c r="GXO103" s="1568"/>
      <c r="GXP103" s="1568"/>
      <c r="GXQ103" s="1568"/>
      <c r="GXR103" s="1568"/>
      <c r="GXS103" s="1568"/>
      <c r="GXT103" s="1568"/>
      <c r="GXU103" s="1568"/>
      <c r="GXV103" s="1568"/>
      <c r="GXW103" s="1568"/>
      <c r="GXX103" s="1568"/>
      <c r="GXY103" s="1568"/>
      <c r="GXZ103" s="1568"/>
      <c r="GYA103" s="1568"/>
      <c r="GYB103" s="1568"/>
      <c r="GYC103" s="1568"/>
      <c r="GYD103" s="1568"/>
      <c r="GYE103" s="1568"/>
      <c r="GYF103" s="1568"/>
      <c r="GYG103" s="1568"/>
      <c r="GYH103" s="1568"/>
      <c r="GYI103" s="1568"/>
      <c r="GYJ103" s="1568"/>
      <c r="GYK103" s="1568"/>
      <c r="GYL103" s="1568"/>
      <c r="GYM103" s="1568"/>
      <c r="GYN103" s="1568"/>
      <c r="GYO103" s="1568"/>
      <c r="GYP103" s="1568"/>
      <c r="GYQ103" s="1568"/>
      <c r="GYR103" s="1568"/>
      <c r="GYS103" s="1568"/>
      <c r="GYT103" s="1568"/>
      <c r="GYU103" s="1568"/>
      <c r="GYV103" s="1568"/>
      <c r="GYW103" s="1568"/>
      <c r="GYX103" s="1568"/>
      <c r="GYY103" s="1568"/>
      <c r="GYZ103" s="1568"/>
      <c r="GZA103" s="1568"/>
      <c r="GZB103" s="1568"/>
      <c r="GZC103" s="1568"/>
      <c r="GZD103" s="1568"/>
      <c r="GZE103" s="1568"/>
      <c r="GZF103" s="1568"/>
      <c r="GZG103" s="1568"/>
      <c r="GZH103" s="1568"/>
      <c r="GZI103" s="1568"/>
      <c r="GZJ103" s="1568"/>
      <c r="GZK103" s="1568"/>
      <c r="GZL103" s="1568"/>
      <c r="GZM103" s="1568"/>
      <c r="GZN103" s="1568"/>
      <c r="GZO103" s="1568"/>
      <c r="GZP103" s="1568"/>
      <c r="GZQ103" s="1568"/>
      <c r="GZR103" s="1568"/>
      <c r="GZS103" s="1568"/>
      <c r="GZT103" s="1568"/>
      <c r="GZU103" s="1568"/>
      <c r="GZV103" s="1568"/>
      <c r="GZW103" s="1568"/>
      <c r="GZX103" s="1568"/>
      <c r="GZY103" s="1568"/>
      <c r="GZZ103" s="1568"/>
      <c r="HAA103" s="1568"/>
      <c r="HAB103" s="1568"/>
      <c r="HAC103" s="1568"/>
      <c r="HAD103" s="1568"/>
      <c r="HAE103" s="1568"/>
      <c r="HAF103" s="1568"/>
      <c r="HAG103" s="1568"/>
      <c r="HAH103" s="1568"/>
      <c r="HAI103" s="1568"/>
      <c r="HAJ103" s="1568"/>
      <c r="HAK103" s="1568"/>
      <c r="HAL103" s="1568"/>
      <c r="HAM103" s="1568"/>
      <c r="HAN103" s="1568"/>
      <c r="HAO103" s="1568"/>
      <c r="HAP103" s="1568"/>
      <c r="HAQ103" s="1568"/>
      <c r="HAR103" s="1568"/>
      <c r="HAS103" s="1568"/>
      <c r="HAT103" s="1568"/>
      <c r="HAU103" s="1568"/>
      <c r="HAV103" s="1568"/>
      <c r="HAW103" s="1568"/>
      <c r="HAX103" s="1568"/>
      <c r="HAY103" s="1568"/>
      <c r="HAZ103" s="1568"/>
      <c r="HBA103" s="1568"/>
      <c r="HBB103" s="1568"/>
      <c r="HBC103" s="1568"/>
      <c r="HBD103" s="1568"/>
      <c r="HBE103" s="1568"/>
      <c r="HBF103" s="1568"/>
      <c r="HBG103" s="1568"/>
      <c r="HBH103" s="1568"/>
      <c r="HBI103" s="1568"/>
      <c r="HBJ103" s="1568"/>
      <c r="HBK103" s="1568"/>
      <c r="HBL103" s="1568"/>
      <c r="HBM103" s="1568"/>
      <c r="HBN103" s="1568"/>
      <c r="HBO103" s="1568"/>
      <c r="HBP103" s="1568"/>
      <c r="HBQ103" s="1568"/>
      <c r="HBR103" s="1568"/>
      <c r="HBS103" s="1568"/>
      <c r="HBT103" s="1568"/>
      <c r="HBU103" s="1568"/>
      <c r="HBV103" s="1568"/>
      <c r="HBW103" s="1568"/>
      <c r="HBX103" s="1568"/>
      <c r="HBY103" s="1568"/>
      <c r="HBZ103" s="1568"/>
      <c r="HCA103" s="1568"/>
      <c r="HCB103" s="1568"/>
      <c r="HCC103" s="1568"/>
      <c r="HCD103" s="1568"/>
      <c r="HCE103" s="1568"/>
      <c r="HCF103" s="1568"/>
      <c r="HCG103" s="1568"/>
      <c r="HCH103" s="1568"/>
      <c r="HCI103" s="1568"/>
      <c r="HCJ103" s="1568"/>
      <c r="HCK103" s="1568"/>
      <c r="HCL103" s="1568"/>
      <c r="HCM103" s="1568"/>
      <c r="HCN103" s="1568"/>
      <c r="HCO103" s="1568"/>
      <c r="HCP103" s="1568"/>
      <c r="HCQ103" s="1568"/>
      <c r="HCR103" s="1568"/>
      <c r="HCS103" s="1568"/>
      <c r="HCT103" s="1568"/>
      <c r="HCU103" s="1568"/>
      <c r="HCV103" s="1568"/>
      <c r="HCW103" s="1568"/>
      <c r="HCX103" s="1568"/>
      <c r="HCY103" s="1568"/>
      <c r="HCZ103" s="1568"/>
      <c r="HDA103" s="1568"/>
      <c r="HDB103" s="1568"/>
      <c r="HDC103" s="1568"/>
      <c r="HDD103" s="1568"/>
      <c r="HDE103" s="1568"/>
      <c r="HDF103" s="1568"/>
      <c r="HDG103" s="1568"/>
      <c r="HDH103" s="1568"/>
      <c r="HDI103" s="1568"/>
      <c r="HDJ103" s="1568"/>
      <c r="HDK103" s="1568"/>
      <c r="HDL103" s="1568"/>
      <c r="HDM103" s="1568"/>
      <c r="HDN103" s="1568"/>
      <c r="HDO103" s="1568"/>
      <c r="HDP103" s="1568"/>
      <c r="HDQ103" s="1568"/>
      <c r="HDR103" s="1568"/>
      <c r="HDS103" s="1568"/>
      <c r="HDT103" s="1568"/>
      <c r="HDU103" s="1568"/>
      <c r="HDV103" s="1568"/>
      <c r="HDW103" s="1568"/>
      <c r="HDX103" s="1568"/>
      <c r="HDY103" s="1568"/>
      <c r="HDZ103" s="1568"/>
      <c r="HEA103" s="1568"/>
      <c r="HEB103" s="1568"/>
      <c r="HEC103" s="1568"/>
      <c r="HED103" s="1568"/>
      <c r="HEE103" s="1568"/>
      <c r="HEF103" s="1568"/>
      <c r="HEG103" s="1568"/>
      <c r="HEH103" s="1568"/>
      <c r="HEI103" s="1568"/>
      <c r="HEJ103" s="1568"/>
      <c r="HEK103" s="1568"/>
      <c r="HEL103" s="1568"/>
      <c r="HEM103" s="1568"/>
      <c r="HEN103" s="1568"/>
      <c r="HEO103" s="1568"/>
      <c r="HEP103" s="1568"/>
      <c r="HEQ103" s="1568"/>
      <c r="HER103" s="1568"/>
      <c r="HES103" s="1568"/>
      <c r="HET103" s="1568"/>
      <c r="HEU103" s="1568"/>
      <c r="HEV103" s="1568"/>
      <c r="HEW103" s="1568"/>
      <c r="HEX103" s="1568"/>
      <c r="HEY103" s="1568"/>
      <c r="HEZ103" s="1568"/>
      <c r="HFA103" s="1568"/>
      <c r="HFB103" s="1568"/>
      <c r="HFC103" s="1568"/>
      <c r="HFD103" s="1568"/>
      <c r="HFE103" s="1568"/>
      <c r="HFF103" s="1568"/>
      <c r="HFG103" s="1568"/>
      <c r="HFH103" s="1568"/>
      <c r="HFI103" s="1568"/>
      <c r="HFJ103" s="1568"/>
      <c r="HFK103" s="1568"/>
      <c r="HFL103" s="1568"/>
      <c r="HFM103" s="1568"/>
      <c r="HFN103" s="1568"/>
      <c r="HFO103" s="1568"/>
      <c r="HFP103" s="1568"/>
      <c r="HFQ103" s="1568"/>
      <c r="HFR103" s="1568"/>
      <c r="HFS103" s="1568"/>
      <c r="HFT103" s="1568"/>
      <c r="HFU103" s="1568"/>
      <c r="HFV103" s="1568"/>
      <c r="HFW103" s="1568"/>
      <c r="HFX103" s="1568"/>
      <c r="HFY103" s="1568"/>
      <c r="HFZ103" s="1568"/>
      <c r="HGA103" s="1568"/>
      <c r="HGB103" s="1568"/>
      <c r="HGC103" s="1568"/>
      <c r="HGD103" s="1568"/>
      <c r="HGE103" s="1568"/>
      <c r="HGF103" s="1568"/>
      <c r="HGG103" s="1568"/>
      <c r="HGH103" s="1568"/>
      <c r="HGI103" s="1568"/>
      <c r="HGJ103" s="1568"/>
      <c r="HGK103" s="1568"/>
      <c r="HGL103" s="1568"/>
      <c r="HGM103" s="1568"/>
      <c r="HGN103" s="1568"/>
      <c r="HGO103" s="1568"/>
      <c r="HGP103" s="1568"/>
      <c r="HGQ103" s="1568"/>
      <c r="HGR103" s="1568"/>
      <c r="HGS103" s="1568"/>
      <c r="HGT103" s="1568"/>
      <c r="HGU103" s="1568"/>
      <c r="HGV103" s="1568"/>
      <c r="HGW103" s="1568"/>
      <c r="HGX103" s="1568"/>
      <c r="HGY103" s="1568"/>
      <c r="HGZ103" s="1568"/>
      <c r="HHA103" s="1568"/>
      <c r="HHB103" s="1568"/>
      <c r="HHC103" s="1568"/>
      <c r="HHD103" s="1568"/>
      <c r="HHE103" s="1568"/>
      <c r="HHF103" s="1568"/>
      <c r="HHG103" s="1568"/>
      <c r="HHH103" s="1568"/>
      <c r="HHI103" s="1568"/>
      <c r="HHJ103" s="1568"/>
      <c r="HHK103" s="1568"/>
      <c r="HHL103" s="1568"/>
      <c r="HHM103" s="1568"/>
      <c r="HHN103" s="1568"/>
      <c r="HHO103" s="1568"/>
      <c r="HHP103" s="1568"/>
      <c r="HHQ103" s="1568"/>
      <c r="HHR103" s="1568"/>
      <c r="HHS103" s="1568"/>
      <c r="HHT103" s="1568"/>
      <c r="HHU103" s="1568"/>
      <c r="HHV103" s="1568"/>
      <c r="HHW103" s="1568"/>
      <c r="HHX103" s="1568"/>
      <c r="HHY103" s="1568"/>
      <c r="HHZ103" s="1568"/>
      <c r="HIA103" s="1568"/>
      <c r="HIB103" s="1568"/>
      <c r="HIC103" s="1568"/>
      <c r="HID103" s="1568"/>
      <c r="HIE103" s="1568"/>
      <c r="HIF103" s="1568"/>
      <c r="HIG103" s="1568"/>
      <c r="HIH103" s="1568"/>
      <c r="HII103" s="1568"/>
      <c r="HIJ103" s="1568"/>
      <c r="HIK103" s="1568"/>
      <c r="HIL103" s="1568"/>
      <c r="HIM103" s="1568"/>
      <c r="HIN103" s="1568"/>
      <c r="HIO103" s="1568"/>
      <c r="HIP103" s="1568"/>
      <c r="HIQ103" s="1568"/>
      <c r="HIR103" s="1568"/>
      <c r="HIS103" s="1568"/>
      <c r="HIT103" s="1568"/>
      <c r="HIU103" s="1568"/>
      <c r="HIV103" s="1568"/>
      <c r="HIW103" s="1568"/>
      <c r="HIX103" s="1568"/>
      <c r="HIY103" s="1568"/>
      <c r="HIZ103" s="1568"/>
      <c r="HJA103" s="1568"/>
      <c r="HJB103" s="1568"/>
      <c r="HJC103" s="1568"/>
      <c r="HJD103" s="1568"/>
      <c r="HJE103" s="1568"/>
      <c r="HJF103" s="1568"/>
      <c r="HJG103" s="1568"/>
      <c r="HJH103" s="1568"/>
      <c r="HJI103" s="1568"/>
      <c r="HJJ103" s="1568"/>
      <c r="HJK103" s="1568"/>
      <c r="HJL103" s="1568"/>
      <c r="HJM103" s="1568"/>
      <c r="HJN103" s="1568"/>
      <c r="HJO103" s="1568"/>
      <c r="HJP103" s="1568"/>
      <c r="HJQ103" s="1568"/>
      <c r="HJR103" s="1568"/>
      <c r="HJS103" s="1568"/>
      <c r="HJT103" s="1568"/>
      <c r="HJU103" s="1568"/>
      <c r="HJV103" s="1568"/>
      <c r="HJW103" s="1568"/>
      <c r="HJX103" s="1568"/>
      <c r="HJY103" s="1568"/>
      <c r="HJZ103" s="1568"/>
      <c r="HKA103" s="1568"/>
      <c r="HKB103" s="1568"/>
      <c r="HKC103" s="1568"/>
      <c r="HKD103" s="1568"/>
      <c r="HKE103" s="1568"/>
      <c r="HKF103" s="1568"/>
      <c r="HKG103" s="1568"/>
      <c r="HKH103" s="1568"/>
      <c r="HKI103" s="1568"/>
      <c r="HKJ103" s="1568"/>
      <c r="HKK103" s="1568"/>
      <c r="HKL103" s="1568"/>
      <c r="HKM103" s="1568"/>
      <c r="HKN103" s="1568"/>
      <c r="HKO103" s="1568"/>
      <c r="HKP103" s="1568"/>
      <c r="HKQ103" s="1568"/>
      <c r="HKR103" s="1568"/>
      <c r="HKS103" s="1568"/>
      <c r="HKT103" s="1568"/>
      <c r="HKU103" s="1568"/>
      <c r="HKV103" s="1568"/>
      <c r="HKW103" s="1568"/>
      <c r="HKX103" s="1568"/>
      <c r="HKY103" s="1568"/>
      <c r="HKZ103" s="1568"/>
      <c r="HLA103" s="1568"/>
      <c r="HLB103" s="1568"/>
      <c r="HLC103" s="1568"/>
      <c r="HLD103" s="1568"/>
      <c r="HLE103" s="1568"/>
      <c r="HLF103" s="1568"/>
      <c r="HLG103" s="1568"/>
      <c r="HLH103" s="1568"/>
      <c r="HLI103" s="1568"/>
      <c r="HLJ103" s="1568"/>
      <c r="HLK103" s="1568"/>
      <c r="HLL103" s="1568"/>
      <c r="HLM103" s="1568"/>
      <c r="HLN103" s="1568"/>
      <c r="HLO103" s="1568"/>
      <c r="HLP103" s="1568"/>
      <c r="HLQ103" s="1568"/>
      <c r="HLR103" s="1568"/>
      <c r="HLS103" s="1568"/>
      <c r="HLT103" s="1568"/>
      <c r="HLU103" s="1568"/>
      <c r="HLV103" s="1568"/>
      <c r="HLW103" s="1568"/>
      <c r="HLX103" s="1568"/>
      <c r="HLY103" s="1568"/>
      <c r="HLZ103" s="1568"/>
      <c r="HMA103" s="1568"/>
      <c r="HMB103" s="1568"/>
      <c r="HMC103" s="1568"/>
      <c r="HMD103" s="1568"/>
      <c r="HME103" s="1568"/>
      <c r="HMF103" s="1568"/>
      <c r="HMG103" s="1568"/>
      <c r="HMH103" s="1568"/>
      <c r="HMI103" s="1568"/>
      <c r="HMJ103" s="1568"/>
      <c r="HMK103" s="1568"/>
      <c r="HML103" s="1568"/>
      <c r="HMM103" s="1568"/>
      <c r="HMN103" s="1568"/>
      <c r="HMO103" s="1568"/>
      <c r="HMP103" s="1568"/>
      <c r="HMQ103" s="1568"/>
      <c r="HMR103" s="1568"/>
      <c r="HMS103" s="1568"/>
      <c r="HMT103" s="1568"/>
      <c r="HMU103" s="1568"/>
      <c r="HMV103" s="1568"/>
      <c r="HMW103" s="1568"/>
      <c r="HMX103" s="1568"/>
      <c r="HMY103" s="1568"/>
      <c r="HMZ103" s="1568"/>
      <c r="HNA103" s="1568"/>
      <c r="HNB103" s="1568"/>
      <c r="HNC103" s="1568"/>
      <c r="HND103" s="1568"/>
      <c r="HNE103" s="1568"/>
      <c r="HNF103" s="1568"/>
      <c r="HNG103" s="1568"/>
      <c r="HNH103" s="1568"/>
      <c r="HNI103" s="1568"/>
      <c r="HNJ103" s="1568"/>
      <c r="HNK103" s="1568"/>
      <c r="HNL103" s="1568"/>
      <c r="HNM103" s="1568"/>
      <c r="HNN103" s="1568"/>
      <c r="HNO103" s="1568"/>
      <c r="HNP103" s="1568"/>
      <c r="HNQ103" s="1568"/>
      <c r="HNR103" s="1568"/>
      <c r="HNS103" s="1568"/>
      <c r="HNT103" s="1568"/>
      <c r="HNU103" s="1568"/>
      <c r="HNV103" s="1568"/>
      <c r="HNW103" s="1568"/>
      <c r="HNX103" s="1568"/>
      <c r="HNY103" s="1568"/>
      <c r="HNZ103" s="1568"/>
      <c r="HOA103" s="1568"/>
      <c r="HOB103" s="1568"/>
      <c r="HOC103" s="1568"/>
      <c r="HOD103" s="1568"/>
      <c r="HOE103" s="1568"/>
      <c r="HOF103" s="1568"/>
      <c r="HOG103" s="1568"/>
      <c r="HOH103" s="1568"/>
      <c r="HOI103" s="1568"/>
      <c r="HOJ103" s="1568"/>
      <c r="HOK103" s="1568"/>
      <c r="HOL103" s="1568"/>
      <c r="HOM103" s="1568"/>
      <c r="HON103" s="1568"/>
      <c r="HOO103" s="1568"/>
      <c r="HOP103" s="1568"/>
      <c r="HOQ103" s="1568"/>
      <c r="HOR103" s="1568"/>
      <c r="HOS103" s="1568"/>
      <c r="HOT103" s="1568"/>
      <c r="HOU103" s="1568"/>
      <c r="HOV103" s="1568"/>
      <c r="HOW103" s="1568"/>
      <c r="HOX103" s="1568"/>
      <c r="HOY103" s="1568"/>
      <c r="HOZ103" s="1568"/>
      <c r="HPA103" s="1568"/>
      <c r="HPB103" s="1568"/>
      <c r="HPC103" s="1568"/>
      <c r="HPD103" s="1568"/>
      <c r="HPE103" s="1568"/>
      <c r="HPF103" s="1568"/>
      <c r="HPG103" s="1568"/>
      <c r="HPH103" s="1568"/>
      <c r="HPI103" s="1568"/>
      <c r="HPJ103" s="1568"/>
      <c r="HPK103" s="1568"/>
      <c r="HPL103" s="1568"/>
      <c r="HPM103" s="1568"/>
      <c r="HPN103" s="1568"/>
      <c r="HPO103" s="1568"/>
      <c r="HPP103" s="1568"/>
      <c r="HPQ103" s="1568"/>
      <c r="HPR103" s="1568"/>
      <c r="HPS103" s="1568"/>
      <c r="HPT103" s="1568"/>
      <c r="HPU103" s="1568"/>
      <c r="HPV103" s="1568"/>
      <c r="HPW103" s="1568"/>
      <c r="HPX103" s="1568"/>
      <c r="HPY103" s="1568"/>
      <c r="HPZ103" s="1568"/>
      <c r="HQA103" s="1568"/>
      <c r="HQB103" s="1568"/>
      <c r="HQC103" s="1568"/>
      <c r="HQD103" s="1568"/>
      <c r="HQE103" s="1568"/>
      <c r="HQF103" s="1568"/>
      <c r="HQG103" s="1568"/>
      <c r="HQH103" s="1568"/>
      <c r="HQI103" s="1568"/>
      <c r="HQJ103" s="1568"/>
      <c r="HQK103" s="1568"/>
      <c r="HQL103" s="1568"/>
      <c r="HQM103" s="1568"/>
      <c r="HQN103" s="1568"/>
      <c r="HQO103" s="1568"/>
      <c r="HQP103" s="1568"/>
      <c r="HQQ103" s="1568"/>
      <c r="HQR103" s="1568"/>
      <c r="HQS103" s="1568"/>
      <c r="HQT103" s="1568"/>
      <c r="HQU103" s="1568"/>
      <c r="HQV103" s="1568"/>
      <c r="HQW103" s="1568"/>
      <c r="HQX103" s="1568"/>
      <c r="HQY103" s="1568"/>
      <c r="HQZ103" s="1568"/>
      <c r="HRA103" s="1568"/>
      <c r="HRB103" s="1568"/>
      <c r="HRC103" s="1568"/>
      <c r="HRD103" s="1568"/>
      <c r="HRE103" s="1568"/>
      <c r="HRF103" s="1568"/>
      <c r="HRG103" s="1568"/>
      <c r="HRH103" s="1568"/>
      <c r="HRI103" s="1568"/>
      <c r="HRJ103" s="1568"/>
      <c r="HRK103" s="1568"/>
      <c r="HRL103" s="1568"/>
      <c r="HRM103" s="1568"/>
      <c r="HRN103" s="1568"/>
      <c r="HRO103" s="1568"/>
      <c r="HRP103" s="1568"/>
      <c r="HRQ103" s="1568"/>
      <c r="HRR103" s="1568"/>
      <c r="HRS103" s="1568"/>
      <c r="HRT103" s="1568"/>
      <c r="HRU103" s="1568"/>
      <c r="HRV103" s="1568"/>
      <c r="HRW103" s="1568"/>
      <c r="HRX103" s="1568"/>
      <c r="HRY103" s="1568"/>
      <c r="HRZ103" s="1568"/>
      <c r="HSA103" s="1568"/>
      <c r="HSB103" s="1568"/>
      <c r="HSC103" s="1568"/>
      <c r="HSD103" s="1568"/>
      <c r="HSE103" s="1568"/>
      <c r="HSF103" s="1568"/>
      <c r="HSG103" s="1568"/>
      <c r="HSH103" s="1568"/>
      <c r="HSI103" s="1568"/>
      <c r="HSJ103" s="1568"/>
      <c r="HSK103" s="1568"/>
      <c r="HSL103" s="1568"/>
      <c r="HSM103" s="1568"/>
      <c r="HSN103" s="1568"/>
      <c r="HSO103" s="1568"/>
      <c r="HSP103" s="1568"/>
      <c r="HSQ103" s="1568"/>
      <c r="HSR103" s="1568"/>
      <c r="HSS103" s="1568"/>
      <c r="HST103" s="1568"/>
      <c r="HSU103" s="1568"/>
      <c r="HSV103" s="1568"/>
      <c r="HSW103" s="1568"/>
      <c r="HSX103" s="1568"/>
      <c r="HSY103" s="1568"/>
      <c r="HSZ103" s="1568"/>
      <c r="HTA103" s="1568"/>
      <c r="HTB103" s="1568"/>
      <c r="HTC103" s="1568"/>
      <c r="HTD103" s="1568"/>
      <c r="HTE103" s="1568"/>
      <c r="HTF103" s="1568"/>
      <c r="HTG103" s="1568"/>
      <c r="HTH103" s="1568"/>
      <c r="HTI103" s="1568"/>
      <c r="HTJ103" s="1568"/>
      <c r="HTK103" s="1568"/>
      <c r="HTL103" s="1568"/>
      <c r="HTM103" s="1568"/>
      <c r="HTN103" s="1568"/>
      <c r="HTO103" s="1568"/>
      <c r="HTP103" s="1568"/>
      <c r="HTQ103" s="1568"/>
      <c r="HTR103" s="1568"/>
      <c r="HTS103" s="1568"/>
      <c r="HTT103" s="1568"/>
      <c r="HTU103" s="1568"/>
      <c r="HTV103" s="1568"/>
      <c r="HTW103" s="1568"/>
      <c r="HTX103" s="1568"/>
      <c r="HTY103" s="1568"/>
      <c r="HTZ103" s="1568"/>
      <c r="HUA103" s="1568"/>
      <c r="HUB103" s="1568"/>
      <c r="HUC103" s="1568"/>
      <c r="HUD103" s="1568"/>
      <c r="HUE103" s="1568"/>
      <c r="HUF103" s="1568"/>
      <c r="HUG103" s="1568"/>
      <c r="HUH103" s="1568"/>
      <c r="HUI103" s="1568"/>
      <c r="HUJ103" s="1568"/>
      <c r="HUK103" s="1568"/>
      <c r="HUL103" s="1568"/>
      <c r="HUM103" s="1568"/>
      <c r="HUN103" s="1568"/>
      <c r="HUO103" s="1568"/>
      <c r="HUP103" s="1568"/>
      <c r="HUQ103" s="1568"/>
      <c r="HUR103" s="1568"/>
      <c r="HUS103" s="1568"/>
      <c r="HUT103" s="1568"/>
      <c r="HUU103" s="1568"/>
      <c r="HUV103" s="1568"/>
      <c r="HUW103" s="1568"/>
      <c r="HUX103" s="1568"/>
      <c r="HUY103" s="1568"/>
      <c r="HUZ103" s="1568"/>
      <c r="HVA103" s="1568"/>
      <c r="HVB103" s="1568"/>
      <c r="HVC103" s="1568"/>
      <c r="HVD103" s="1568"/>
      <c r="HVE103" s="1568"/>
      <c r="HVF103" s="1568"/>
      <c r="HVG103" s="1568"/>
      <c r="HVH103" s="1568"/>
      <c r="HVI103" s="1568"/>
      <c r="HVJ103" s="1568"/>
      <c r="HVK103" s="1568"/>
      <c r="HVL103" s="1568"/>
      <c r="HVM103" s="1568"/>
      <c r="HVN103" s="1568"/>
      <c r="HVO103" s="1568"/>
      <c r="HVP103" s="1568"/>
      <c r="HVQ103" s="1568"/>
      <c r="HVR103" s="1568"/>
      <c r="HVS103" s="1568"/>
      <c r="HVT103" s="1568"/>
      <c r="HVU103" s="1568"/>
      <c r="HVV103" s="1568"/>
      <c r="HVW103" s="1568"/>
      <c r="HVX103" s="1568"/>
      <c r="HVY103" s="1568"/>
      <c r="HVZ103" s="1568"/>
      <c r="HWA103" s="1568"/>
      <c r="HWB103" s="1568"/>
      <c r="HWC103" s="1568"/>
      <c r="HWD103" s="1568"/>
      <c r="HWE103" s="1568"/>
      <c r="HWF103" s="1568"/>
      <c r="HWG103" s="1568"/>
      <c r="HWH103" s="1568"/>
      <c r="HWI103" s="1568"/>
      <c r="HWJ103" s="1568"/>
      <c r="HWK103" s="1568"/>
      <c r="HWL103" s="1568"/>
      <c r="HWM103" s="1568"/>
      <c r="HWN103" s="1568"/>
      <c r="HWO103" s="1568"/>
      <c r="HWP103" s="1568"/>
      <c r="HWQ103" s="1568"/>
      <c r="HWR103" s="1568"/>
      <c r="HWS103" s="1568"/>
      <c r="HWT103" s="1568"/>
      <c r="HWU103" s="1568"/>
      <c r="HWV103" s="1568"/>
      <c r="HWW103" s="1568"/>
      <c r="HWX103" s="1568"/>
      <c r="HWY103" s="1568"/>
      <c r="HWZ103" s="1568"/>
      <c r="HXA103" s="1568"/>
      <c r="HXB103" s="1568"/>
      <c r="HXC103" s="1568"/>
      <c r="HXD103" s="1568"/>
      <c r="HXE103" s="1568"/>
      <c r="HXF103" s="1568"/>
      <c r="HXG103" s="1568"/>
      <c r="HXH103" s="1568"/>
      <c r="HXI103" s="1568"/>
      <c r="HXJ103" s="1568"/>
      <c r="HXK103" s="1568"/>
      <c r="HXL103" s="1568"/>
      <c r="HXM103" s="1568"/>
      <c r="HXN103" s="1568"/>
      <c r="HXO103" s="1568"/>
      <c r="HXP103" s="1568"/>
      <c r="HXQ103" s="1568"/>
      <c r="HXR103" s="1568"/>
      <c r="HXS103" s="1568"/>
      <c r="HXT103" s="1568"/>
      <c r="HXU103" s="1568"/>
      <c r="HXV103" s="1568"/>
      <c r="HXW103" s="1568"/>
      <c r="HXX103" s="1568"/>
      <c r="HXY103" s="1568"/>
      <c r="HXZ103" s="1568"/>
      <c r="HYA103" s="1568"/>
      <c r="HYB103" s="1568"/>
      <c r="HYC103" s="1568"/>
      <c r="HYD103" s="1568"/>
      <c r="HYE103" s="1568"/>
      <c r="HYF103" s="1568"/>
      <c r="HYG103" s="1568"/>
      <c r="HYH103" s="1568"/>
      <c r="HYI103" s="1568"/>
      <c r="HYJ103" s="1568"/>
      <c r="HYK103" s="1568"/>
      <c r="HYL103" s="1568"/>
      <c r="HYM103" s="1568"/>
      <c r="HYN103" s="1568"/>
      <c r="HYO103" s="1568"/>
      <c r="HYP103" s="1568"/>
      <c r="HYQ103" s="1568"/>
      <c r="HYR103" s="1568"/>
      <c r="HYS103" s="1568"/>
      <c r="HYT103" s="1568"/>
      <c r="HYU103" s="1568"/>
      <c r="HYV103" s="1568"/>
      <c r="HYW103" s="1568"/>
      <c r="HYX103" s="1568"/>
      <c r="HYY103" s="1568"/>
      <c r="HYZ103" s="1568"/>
      <c r="HZA103" s="1568"/>
      <c r="HZB103" s="1568"/>
      <c r="HZC103" s="1568"/>
      <c r="HZD103" s="1568"/>
      <c r="HZE103" s="1568"/>
      <c r="HZF103" s="1568"/>
      <c r="HZG103" s="1568"/>
      <c r="HZH103" s="1568"/>
      <c r="HZI103" s="1568"/>
      <c r="HZJ103" s="1568"/>
      <c r="HZK103" s="1568"/>
      <c r="HZL103" s="1568"/>
      <c r="HZM103" s="1568"/>
      <c r="HZN103" s="1568"/>
      <c r="HZO103" s="1568"/>
      <c r="HZP103" s="1568"/>
      <c r="HZQ103" s="1568"/>
      <c r="HZR103" s="1568"/>
      <c r="HZS103" s="1568"/>
      <c r="HZT103" s="1568"/>
      <c r="HZU103" s="1568"/>
      <c r="HZV103" s="1568"/>
      <c r="HZW103" s="1568"/>
      <c r="HZX103" s="1568"/>
      <c r="HZY103" s="1568"/>
      <c r="HZZ103" s="1568"/>
      <c r="IAA103" s="1568"/>
      <c r="IAB103" s="1568"/>
      <c r="IAC103" s="1568"/>
      <c r="IAD103" s="1568"/>
      <c r="IAE103" s="1568"/>
      <c r="IAF103" s="1568"/>
      <c r="IAG103" s="1568"/>
      <c r="IAH103" s="1568"/>
      <c r="IAI103" s="1568"/>
      <c r="IAJ103" s="1568"/>
      <c r="IAK103" s="1568"/>
      <c r="IAL103" s="1568"/>
      <c r="IAM103" s="1568"/>
      <c r="IAN103" s="1568"/>
      <c r="IAO103" s="1568"/>
      <c r="IAP103" s="1568"/>
      <c r="IAQ103" s="1568"/>
      <c r="IAR103" s="1568"/>
      <c r="IAS103" s="1568"/>
      <c r="IAT103" s="1568"/>
      <c r="IAU103" s="1568"/>
      <c r="IAV103" s="1568"/>
      <c r="IAW103" s="1568"/>
      <c r="IAX103" s="1568"/>
      <c r="IAY103" s="1568"/>
      <c r="IAZ103" s="1568"/>
      <c r="IBA103" s="1568"/>
      <c r="IBB103" s="1568"/>
      <c r="IBC103" s="1568"/>
      <c r="IBD103" s="1568"/>
      <c r="IBE103" s="1568"/>
      <c r="IBF103" s="1568"/>
      <c r="IBG103" s="1568"/>
      <c r="IBH103" s="1568"/>
      <c r="IBI103" s="1568"/>
      <c r="IBJ103" s="1568"/>
      <c r="IBK103" s="1568"/>
      <c r="IBL103" s="1568"/>
      <c r="IBM103" s="1568"/>
      <c r="IBN103" s="1568"/>
      <c r="IBO103" s="1568"/>
      <c r="IBP103" s="1568"/>
      <c r="IBQ103" s="1568"/>
      <c r="IBR103" s="1568"/>
      <c r="IBS103" s="1568"/>
      <c r="IBT103" s="1568"/>
      <c r="IBU103" s="1568"/>
      <c r="IBV103" s="1568"/>
      <c r="IBW103" s="1568"/>
      <c r="IBX103" s="1568"/>
      <c r="IBY103" s="1568"/>
      <c r="IBZ103" s="1568"/>
      <c r="ICA103" s="1568"/>
      <c r="ICB103" s="1568"/>
      <c r="ICC103" s="1568"/>
      <c r="ICD103" s="1568"/>
      <c r="ICE103" s="1568"/>
      <c r="ICF103" s="1568"/>
      <c r="ICG103" s="1568"/>
      <c r="ICH103" s="1568"/>
      <c r="ICI103" s="1568"/>
      <c r="ICJ103" s="1568"/>
      <c r="ICK103" s="1568"/>
      <c r="ICL103" s="1568"/>
      <c r="ICM103" s="1568"/>
      <c r="ICN103" s="1568"/>
      <c r="ICO103" s="1568"/>
      <c r="ICP103" s="1568"/>
      <c r="ICQ103" s="1568"/>
      <c r="ICR103" s="1568"/>
      <c r="ICS103" s="1568"/>
      <c r="ICT103" s="1568"/>
      <c r="ICU103" s="1568"/>
      <c r="ICV103" s="1568"/>
      <c r="ICW103" s="1568"/>
      <c r="ICX103" s="1568"/>
      <c r="ICY103" s="1568"/>
      <c r="ICZ103" s="1568"/>
      <c r="IDA103" s="1568"/>
      <c r="IDB103" s="1568"/>
      <c r="IDC103" s="1568"/>
      <c r="IDD103" s="1568"/>
      <c r="IDE103" s="1568"/>
      <c r="IDF103" s="1568"/>
      <c r="IDG103" s="1568"/>
      <c r="IDH103" s="1568"/>
      <c r="IDI103" s="1568"/>
      <c r="IDJ103" s="1568"/>
      <c r="IDK103" s="1568"/>
      <c r="IDL103" s="1568"/>
      <c r="IDM103" s="1568"/>
      <c r="IDN103" s="1568"/>
      <c r="IDO103" s="1568"/>
      <c r="IDP103" s="1568"/>
      <c r="IDQ103" s="1568"/>
      <c r="IDR103" s="1568"/>
      <c r="IDS103" s="1568"/>
      <c r="IDT103" s="1568"/>
      <c r="IDU103" s="1568"/>
      <c r="IDV103" s="1568"/>
      <c r="IDW103" s="1568"/>
      <c r="IDX103" s="1568"/>
      <c r="IDY103" s="1568"/>
      <c r="IDZ103" s="1568"/>
      <c r="IEA103" s="1568"/>
      <c r="IEB103" s="1568"/>
      <c r="IEC103" s="1568"/>
      <c r="IED103" s="1568"/>
      <c r="IEE103" s="1568"/>
      <c r="IEF103" s="1568"/>
      <c r="IEG103" s="1568"/>
      <c r="IEH103" s="1568"/>
      <c r="IEI103" s="1568"/>
      <c r="IEJ103" s="1568"/>
      <c r="IEK103" s="1568"/>
      <c r="IEL103" s="1568"/>
      <c r="IEM103" s="1568"/>
      <c r="IEN103" s="1568"/>
      <c r="IEO103" s="1568"/>
      <c r="IEP103" s="1568"/>
      <c r="IEQ103" s="1568"/>
      <c r="IER103" s="1568"/>
      <c r="IES103" s="1568"/>
      <c r="IET103" s="1568"/>
      <c r="IEU103" s="1568"/>
      <c r="IEV103" s="1568"/>
      <c r="IEW103" s="1568"/>
      <c r="IEX103" s="1568"/>
      <c r="IEY103" s="1568"/>
      <c r="IEZ103" s="1568"/>
      <c r="IFA103" s="1568"/>
      <c r="IFB103" s="1568"/>
      <c r="IFC103" s="1568"/>
      <c r="IFD103" s="1568"/>
      <c r="IFE103" s="1568"/>
      <c r="IFF103" s="1568"/>
      <c r="IFG103" s="1568"/>
      <c r="IFH103" s="1568"/>
      <c r="IFI103" s="1568"/>
      <c r="IFJ103" s="1568"/>
      <c r="IFK103" s="1568"/>
      <c r="IFL103" s="1568"/>
      <c r="IFM103" s="1568"/>
      <c r="IFN103" s="1568"/>
      <c r="IFO103" s="1568"/>
      <c r="IFP103" s="1568"/>
      <c r="IFQ103" s="1568"/>
      <c r="IFR103" s="1568"/>
      <c r="IFS103" s="1568"/>
      <c r="IFT103" s="1568"/>
      <c r="IFU103" s="1568"/>
      <c r="IFV103" s="1568"/>
      <c r="IFW103" s="1568"/>
      <c r="IFX103" s="1568"/>
      <c r="IFY103" s="1568"/>
      <c r="IFZ103" s="1568"/>
      <c r="IGA103" s="1568"/>
      <c r="IGB103" s="1568"/>
      <c r="IGC103" s="1568"/>
      <c r="IGD103" s="1568"/>
      <c r="IGE103" s="1568"/>
      <c r="IGF103" s="1568"/>
      <c r="IGG103" s="1568"/>
      <c r="IGH103" s="1568"/>
      <c r="IGI103" s="1568"/>
      <c r="IGJ103" s="1568"/>
      <c r="IGK103" s="1568"/>
      <c r="IGL103" s="1568"/>
      <c r="IGM103" s="1568"/>
      <c r="IGN103" s="1568"/>
      <c r="IGO103" s="1568"/>
      <c r="IGP103" s="1568"/>
      <c r="IGQ103" s="1568"/>
      <c r="IGR103" s="1568"/>
      <c r="IGS103" s="1568"/>
      <c r="IGT103" s="1568"/>
      <c r="IGU103" s="1568"/>
      <c r="IGV103" s="1568"/>
      <c r="IGW103" s="1568"/>
      <c r="IGX103" s="1568"/>
      <c r="IGY103" s="1568"/>
      <c r="IGZ103" s="1568"/>
      <c r="IHA103" s="1568"/>
      <c r="IHB103" s="1568"/>
      <c r="IHC103" s="1568"/>
      <c r="IHD103" s="1568"/>
      <c r="IHE103" s="1568"/>
      <c r="IHF103" s="1568"/>
      <c r="IHG103" s="1568"/>
      <c r="IHH103" s="1568"/>
      <c r="IHI103" s="1568"/>
      <c r="IHJ103" s="1568"/>
      <c r="IHK103" s="1568"/>
      <c r="IHL103" s="1568"/>
      <c r="IHM103" s="1568"/>
      <c r="IHN103" s="1568"/>
      <c r="IHO103" s="1568"/>
      <c r="IHP103" s="1568"/>
      <c r="IHQ103" s="1568"/>
      <c r="IHR103" s="1568"/>
      <c r="IHS103" s="1568"/>
      <c r="IHT103" s="1568"/>
      <c r="IHU103" s="1568"/>
      <c r="IHV103" s="1568"/>
      <c r="IHW103" s="1568"/>
      <c r="IHX103" s="1568"/>
      <c r="IHY103" s="1568"/>
      <c r="IHZ103" s="1568"/>
      <c r="IIA103" s="1568"/>
      <c r="IIB103" s="1568"/>
      <c r="IIC103" s="1568"/>
      <c r="IID103" s="1568"/>
      <c r="IIE103" s="1568"/>
      <c r="IIF103" s="1568"/>
      <c r="IIG103" s="1568"/>
      <c r="IIH103" s="1568"/>
      <c r="III103" s="1568"/>
      <c r="IIJ103" s="1568"/>
      <c r="IIK103" s="1568"/>
      <c r="IIL103" s="1568"/>
      <c r="IIM103" s="1568"/>
      <c r="IIN103" s="1568"/>
      <c r="IIO103" s="1568"/>
      <c r="IIP103" s="1568"/>
      <c r="IIQ103" s="1568"/>
      <c r="IIR103" s="1568"/>
      <c r="IIS103" s="1568"/>
      <c r="IIT103" s="1568"/>
      <c r="IIU103" s="1568"/>
      <c r="IIV103" s="1568"/>
      <c r="IIW103" s="1568"/>
      <c r="IIX103" s="1568"/>
      <c r="IIY103" s="1568"/>
      <c r="IIZ103" s="1568"/>
      <c r="IJA103" s="1568"/>
      <c r="IJB103" s="1568"/>
      <c r="IJC103" s="1568"/>
      <c r="IJD103" s="1568"/>
      <c r="IJE103" s="1568"/>
      <c r="IJF103" s="1568"/>
      <c r="IJG103" s="1568"/>
      <c r="IJH103" s="1568"/>
      <c r="IJI103" s="1568"/>
      <c r="IJJ103" s="1568"/>
      <c r="IJK103" s="1568"/>
      <c r="IJL103" s="1568"/>
      <c r="IJM103" s="1568"/>
      <c r="IJN103" s="1568"/>
      <c r="IJO103" s="1568"/>
      <c r="IJP103" s="1568"/>
      <c r="IJQ103" s="1568"/>
      <c r="IJR103" s="1568"/>
      <c r="IJS103" s="1568"/>
      <c r="IJT103" s="1568"/>
      <c r="IJU103" s="1568"/>
      <c r="IJV103" s="1568"/>
      <c r="IJW103" s="1568"/>
      <c r="IJX103" s="1568"/>
      <c r="IJY103" s="1568"/>
      <c r="IJZ103" s="1568"/>
      <c r="IKA103" s="1568"/>
      <c r="IKB103" s="1568"/>
      <c r="IKC103" s="1568"/>
      <c r="IKD103" s="1568"/>
      <c r="IKE103" s="1568"/>
      <c r="IKF103" s="1568"/>
      <c r="IKG103" s="1568"/>
      <c r="IKH103" s="1568"/>
      <c r="IKI103" s="1568"/>
      <c r="IKJ103" s="1568"/>
      <c r="IKK103" s="1568"/>
      <c r="IKL103" s="1568"/>
      <c r="IKM103" s="1568"/>
      <c r="IKN103" s="1568"/>
      <c r="IKO103" s="1568"/>
      <c r="IKP103" s="1568"/>
      <c r="IKQ103" s="1568"/>
      <c r="IKR103" s="1568"/>
      <c r="IKS103" s="1568"/>
      <c r="IKT103" s="1568"/>
      <c r="IKU103" s="1568"/>
      <c r="IKV103" s="1568"/>
      <c r="IKW103" s="1568"/>
      <c r="IKX103" s="1568"/>
      <c r="IKY103" s="1568"/>
      <c r="IKZ103" s="1568"/>
      <c r="ILA103" s="1568"/>
      <c r="ILB103" s="1568"/>
      <c r="ILC103" s="1568"/>
      <c r="ILD103" s="1568"/>
      <c r="ILE103" s="1568"/>
      <c r="ILF103" s="1568"/>
      <c r="ILG103" s="1568"/>
      <c r="ILH103" s="1568"/>
      <c r="ILI103" s="1568"/>
      <c r="ILJ103" s="1568"/>
      <c r="ILK103" s="1568"/>
      <c r="ILL103" s="1568"/>
      <c r="ILM103" s="1568"/>
      <c r="ILN103" s="1568"/>
      <c r="ILO103" s="1568"/>
      <c r="ILP103" s="1568"/>
      <c r="ILQ103" s="1568"/>
      <c r="ILR103" s="1568"/>
      <c r="ILS103" s="1568"/>
      <c r="ILT103" s="1568"/>
      <c r="ILU103" s="1568"/>
      <c r="ILV103" s="1568"/>
      <c r="ILW103" s="1568"/>
      <c r="ILX103" s="1568"/>
      <c r="ILY103" s="1568"/>
      <c r="ILZ103" s="1568"/>
      <c r="IMA103" s="1568"/>
      <c r="IMB103" s="1568"/>
      <c r="IMC103" s="1568"/>
      <c r="IMD103" s="1568"/>
      <c r="IME103" s="1568"/>
      <c r="IMF103" s="1568"/>
      <c r="IMG103" s="1568"/>
      <c r="IMH103" s="1568"/>
      <c r="IMI103" s="1568"/>
      <c r="IMJ103" s="1568"/>
      <c r="IMK103" s="1568"/>
      <c r="IML103" s="1568"/>
      <c r="IMM103" s="1568"/>
      <c r="IMN103" s="1568"/>
      <c r="IMO103" s="1568"/>
      <c r="IMP103" s="1568"/>
      <c r="IMQ103" s="1568"/>
      <c r="IMR103" s="1568"/>
      <c r="IMS103" s="1568"/>
      <c r="IMT103" s="1568"/>
      <c r="IMU103" s="1568"/>
      <c r="IMV103" s="1568"/>
      <c r="IMW103" s="1568"/>
      <c r="IMX103" s="1568"/>
      <c r="IMY103" s="1568"/>
      <c r="IMZ103" s="1568"/>
      <c r="INA103" s="1568"/>
      <c r="INB103" s="1568"/>
      <c r="INC103" s="1568"/>
      <c r="IND103" s="1568"/>
      <c r="INE103" s="1568"/>
      <c r="INF103" s="1568"/>
      <c r="ING103" s="1568"/>
      <c r="INH103" s="1568"/>
      <c r="INI103" s="1568"/>
      <c r="INJ103" s="1568"/>
      <c r="INK103" s="1568"/>
      <c r="INL103" s="1568"/>
      <c r="INM103" s="1568"/>
      <c r="INN103" s="1568"/>
      <c r="INO103" s="1568"/>
      <c r="INP103" s="1568"/>
      <c r="INQ103" s="1568"/>
      <c r="INR103" s="1568"/>
      <c r="INS103" s="1568"/>
      <c r="INT103" s="1568"/>
      <c r="INU103" s="1568"/>
      <c r="INV103" s="1568"/>
      <c r="INW103" s="1568"/>
      <c r="INX103" s="1568"/>
      <c r="INY103" s="1568"/>
      <c r="INZ103" s="1568"/>
      <c r="IOA103" s="1568"/>
      <c r="IOB103" s="1568"/>
      <c r="IOC103" s="1568"/>
      <c r="IOD103" s="1568"/>
      <c r="IOE103" s="1568"/>
      <c r="IOF103" s="1568"/>
      <c r="IOG103" s="1568"/>
      <c r="IOH103" s="1568"/>
      <c r="IOI103" s="1568"/>
      <c r="IOJ103" s="1568"/>
      <c r="IOK103" s="1568"/>
      <c r="IOL103" s="1568"/>
      <c r="IOM103" s="1568"/>
      <c r="ION103" s="1568"/>
      <c r="IOO103" s="1568"/>
      <c r="IOP103" s="1568"/>
      <c r="IOQ103" s="1568"/>
      <c r="IOR103" s="1568"/>
      <c r="IOS103" s="1568"/>
      <c r="IOT103" s="1568"/>
      <c r="IOU103" s="1568"/>
      <c r="IOV103" s="1568"/>
      <c r="IOW103" s="1568"/>
      <c r="IOX103" s="1568"/>
      <c r="IOY103" s="1568"/>
      <c r="IOZ103" s="1568"/>
      <c r="IPA103" s="1568"/>
      <c r="IPB103" s="1568"/>
      <c r="IPC103" s="1568"/>
      <c r="IPD103" s="1568"/>
      <c r="IPE103" s="1568"/>
      <c r="IPF103" s="1568"/>
      <c r="IPG103" s="1568"/>
      <c r="IPH103" s="1568"/>
      <c r="IPI103" s="1568"/>
      <c r="IPJ103" s="1568"/>
      <c r="IPK103" s="1568"/>
      <c r="IPL103" s="1568"/>
      <c r="IPM103" s="1568"/>
      <c r="IPN103" s="1568"/>
      <c r="IPO103" s="1568"/>
      <c r="IPP103" s="1568"/>
      <c r="IPQ103" s="1568"/>
      <c r="IPR103" s="1568"/>
      <c r="IPS103" s="1568"/>
      <c r="IPT103" s="1568"/>
      <c r="IPU103" s="1568"/>
      <c r="IPV103" s="1568"/>
      <c r="IPW103" s="1568"/>
      <c r="IPX103" s="1568"/>
      <c r="IPY103" s="1568"/>
      <c r="IPZ103" s="1568"/>
      <c r="IQA103" s="1568"/>
      <c r="IQB103" s="1568"/>
      <c r="IQC103" s="1568"/>
      <c r="IQD103" s="1568"/>
      <c r="IQE103" s="1568"/>
      <c r="IQF103" s="1568"/>
      <c r="IQG103" s="1568"/>
      <c r="IQH103" s="1568"/>
      <c r="IQI103" s="1568"/>
      <c r="IQJ103" s="1568"/>
      <c r="IQK103" s="1568"/>
      <c r="IQL103" s="1568"/>
      <c r="IQM103" s="1568"/>
      <c r="IQN103" s="1568"/>
      <c r="IQO103" s="1568"/>
      <c r="IQP103" s="1568"/>
      <c r="IQQ103" s="1568"/>
      <c r="IQR103" s="1568"/>
      <c r="IQS103" s="1568"/>
      <c r="IQT103" s="1568"/>
      <c r="IQU103" s="1568"/>
      <c r="IQV103" s="1568"/>
      <c r="IQW103" s="1568"/>
      <c r="IQX103" s="1568"/>
      <c r="IQY103" s="1568"/>
      <c r="IQZ103" s="1568"/>
      <c r="IRA103" s="1568"/>
      <c r="IRB103" s="1568"/>
      <c r="IRC103" s="1568"/>
      <c r="IRD103" s="1568"/>
      <c r="IRE103" s="1568"/>
      <c r="IRF103" s="1568"/>
      <c r="IRG103" s="1568"/>
      <c r="IRH103" s="1568"/>
      <c r="IRI103" s="1568"/>
      <c r="IRJ103" s="1568"/>
      <c r="IRK103" s="1568"/>
      <c r="IRL103" s="1568"/>
      <c r="IRM103" s="1568"/>
      <c r="IRN103" s="1568"/>
      <c r="IRO103" s="1568"/>
      <c r="IRP103" s="1568"/>
      <c r="IRQ103" s="1568"/>
      <c r="IRR103" s="1568"/>
      <c r="IRS103" s="1568"/>
      <c r="IRT103" s="1568"/>
      <c r="IRU103" s="1568"/>
      <c r="IRV103" s="1568"/>
      <c r="IRW103" s="1568"/>
      <c r="IRX103" s="1568"/>
      <c r="IRY103" s="1568"/>
      <c r="IRZ103" s="1568"/>
      <c r="ISA103" s="1568"/>
      <c r="ISB103" s="1568"/>
      <c r="ISC103" s="1568"/>
      <c r="ISD103" s="1568"/>
      <c r="ISE103" s="1568"/>
      <c r="ISF103" s="1568"/>
      <c r="ISG103" s="1568"/>
      <c r="ISH103" s="1568"/>
      <c r="ISI103" s="1568"/>
      <c r="ISJ103" s="1568"/>
      <c r="ISK103" s="1568"/>
      <c r="ISL103" s="1568"/>
      <c r="ISM103" s="1568"/>
      <c r="ISN103" s="1568"/>
      <c r="ISO103" s="1568"/>
      <c r="ISP103" s="1568"/>
      <c r="ISQ103" s="1568"/>
      <c r="ISR103" s="1568"/>
      <c r="ISS103" s="1568"/>
      <c r="IST103" s="1568"/>
      <c r="ISU103" s="1568"/>
      <c r="ISV103" s="1568"/>
      <c r="ISW103" s="1568"/>
      <c r="ISX103" s="1568"/>
      <c r="ISY103" s="1568"/>
      <c r="ISZ103" s="1568"/>
      <c r="ITA103" s="1568"/>
      <c r="ITB103" s="1568"/>
      <c r="ITC103" s="1568"/>
      <c r="ITD103" s="1568"/>
      <c r="ITE103" s="1568"/>
      <c r="ITF103" s="1568"/>
      <c r="ITG103" s="1568"/>
      <c r="ITH103" s="1568"/>
      <c r="ITI103" s="1568"/>
      <c r="ITJ103" s="1568"/>
      <c r="ITK103" s="1568"/>
      <c r="ITL103" s="1568"/>
      <c r="ITM103" s="1568"/>
      <c r="ITN103" s="1568"/>
      <c r="ITO103" s="1568"/>
      <c r="ITP103" s="1568"/>
      <c r="ITQ103" s="1568"/>
      <c r="ITR103" s="1568"/>
      <c r="ITS103" s="1568"/>
      <c r="ITT103" s="1568"/>
      <c r="ITU103" s="1568"/>
      <c r="ITV103" s="1568"/>
      <c r="ITW103" s="1568"/>
      <c r="ITX103" s="1568"/>
      <c r="ITY103" s="1568"/>
      <c r="ITZ103" s="1568"/>
      <c r="IUA103" s="1568"/>
      <c r="IUB103" s="1568"/>
      <c r="IUC103" s="1568"/>
      <c r="IUD103" s="1568"/>
      <c r="IUE103" s="1568"/>
      <c r="IUF103" s="1568"/>
      <c r="IUG103" s="1568"/>
      <c r="IUH103" s="1568"/>
      <c r="IUI103" s="1568"/>
      <c r="IUJ103" s="1568"/>
      <c r="IUK103" s="1568"/>
      <c r="IUL103" s="1568"/>
      <c r="IUM103" s="1568"/>
      <c r="IUN103" s="1568"/>
      <c r="IUO103" s="1568"/>
      <c r="IUP103" s="1568"/>
      <c r="IUQ103" s="1568"/>
      <c r="IUR103" s="1568"/>
      <c r="IUS103" s="1568"/>
      <c r="IUT103" s="1568"/>
      <c r="IUU103" s="1568"/>
      <c r="IUV103" s="1568"/>
      <c r="IUW103" s="1568"/>
      <c r="IUX103" s="1568"/>
      <c r="IUY103" s="1568"/>
      <c r="IUZ103" s="1568"/>
      <c r="IVA103" s="1568"/>
      <c r="IVB103" s="1568"/>
      <c r="IVC103" s="1568"/>
      <c r="IVD103" s="1568"/>
      <c r="IVE103" s="1568"/>
      <c r="IVF103" s="1568"/>
      <c r="IVG103" s="1568"/>
      <c r="IVH103" s="1568"/>
      <c r="IVI103" s="1568"/>
      <c r="IVJ103" s="1568"/>
      <c r="IVK103" s="1568"/>
      <c r="IVL103" s="1568"/>
      <c r="IVM103" s="1568"/>
      <c r="IVN103" s="1568"/>
      <c r="IVO103" s="1568"/>
      <c r="IVP103" s="1568"/>
      <c r="IVQ103" s="1568"/>
      <c r="IVR103" s="1568"/>
      <c r="IVS103" s="1568"/>
      <c r="IVT103" s="1568"/>
      <c r="IVU103" s="1568"/>
      <c r="IVV103" s="1568"/>
      <c r="IVW103" s="1568"/>
      <c r="IVX103" s="1568"/>
      <c r="IVY103" s="1568"/>
      <c r="IVZ103" s="1568"/>
      <c r="IWA103" s="1568"/>
      <c r="IWB103" s="1568"/>
      <c r="IWC103" s="1568"/>
      <c r="IWD103" s="1568"/>
      <c r="IWE103" s="1568"/>
      <c r="IWF103" s="1568"/>
      <c r="IWG103" s="1568"/>
      <c r="IWH103" s="1568"/>
      <c r="IWI103" s="1568"/>
      <c r="IWJ103" s="1568"/>
      <c r="IWK103" s="1568"/>
      <c r="IWL103" s="1568"/>
      <c r="IWM103" s="1568"/>
      <c r="IWN103" s="1568"/>
      <c r="IWO103" s="1568"/>
      <c r="IWP103" s="1568"/>
      <c r="IWQ103" s="1568"/>
      <c r="IWR103" s="1568"/>
      <c r="IWS103" s="1568"/>
      <c r="IWT103" s="1568"/>
      <c r="IWU103" s="1568"/>
      <c r="IWV103" s="1568"/>
      <c r="IWW103" s="1568"/>
      <c r="IWX103" s="1568"/>
      <c r="IWY103" s="1568"/>
      <c r="IWZ103" s="1568"/>
      <c r="IXA103" s="1568"/>
      <c r="IXB103" s="1568"/>
      <c r="IXC103" s="1568"/>
      <c r="IXD103" s="1568"/>
      <c r="IXE103" s="1568"/>
      <c r="IXF103" s="1568"/>
      <c r="IXG103" s="1568"/>
      <c r="IXH103" s="1568"/>
      <c r="IXI103" s="1568"/>
      <c r="IXJ103" s="1568"/>
      <c r="IXK103" s="1568"/>
      <c r="IXL103" s="1568"/>
      <c r="IXM103" s="1568"/>
      <c r="IXN103" s="1568"/>
      <c r="IXO103" s="1568"/>
      <c r="IXP103" s="1568"/>
      <c r="IXQ103" s="1568"/>
      <c r="IXR103" s="1568"/>
      <c r="IXS103" s="1568"/>
      <c r="IXT103" s="1568"/>
      <c r="IXU103" s="1568"/>
      <c r="IXV103" s="1568"/>
      <c r="IXW103" s="1568"/>
      <c r="IXX103" s="1568"/>
      <c r="IXY103" s="1568"/>
      <c r="IXZ103" s="1568"/>
      <c r="IYA103" s="1568"/>
      <c r="IYB103" s="1568"/>
      <c r="IYC103" s="1568"/>
      <c r="IYD103" s="1568"/>
      <c r="IYE103" s="1568"/>
      <c r="IYF103" s="1568"/>
      <c r="IYG103" s="1568"/>
      <c r="IYH103" s="1568"/>
      <c r="IYI103" s="1568"/>
      <c r="IYJ103" s="1568"/>
      <c r="IYK103" s="1568"/>
      <c r="IYL103" s="1568"/>
      <c r="IYM103" s="1568"/>
      <c r="IYN103" s="1568"/>
      <c r="IYO103" s="1568"/>
      <c r="IYP103" s="1568"/>
      <c r="IYQ103" s="1568"/>
      <c r="IYR103" s="1568"/>
      <c r="IYS103" s="1568"/>
      <c r="IYT103" s="1568"/>
      <c r="IYU103" s="1568"/>
      <c r="IYV103" s="1568"/>
      <c r="IYW103" s="1568"/>
      <c r="IYX103" s="1568"/>
      <c r="IYY103" s="1568"/>
      <c r="IYZ103" s="1568"/>
      <c r="IZA103" s="1568"/>
      <c r="IZB103" s="1568"/>
      <c r="IZC103" s="1568"/>
      <c r="IZD103" s="1568"/>
      <c r="IZE103" s="1568"/>
      <c r="IZF103" s="1568"/>
      <c r="IZG103" s="1568"/>
      <c r="IZH103" s="1568"/>
      <c r="IZI103" s="1568"/>
      <c r="IZJ103" s="1568"/>
      <c r="IZK103" s="1568"/>
      <c r="IZL103" s="1568"/>
      <c r="IZM103" s="1568"/>
      <c r="IZN103" s="1568"/>
      <c r="IZO103" s="1568"/>
      <c r="IZP103" s="1568"/>
      <c r="IZQ103" s="1568"/>
      <c r="IZR103" s="1568"/>
      <c r="IZS103" s="1568"/>
      <c r="IZT103" s="1568"/>
      <c r="IZU103" s="1568"/>
      <c r="IZV103" s="1568"/>
      <c r="IZW103" s="1568"/>
      <c r="IZX103" s="1568"/>
      <c r="IZY103" s="1568"/>
      <c r="IZZ103" s="1568"/>
      <c r="JAA103" s="1568"/>
      <c r="JAB103" s="1568"/>
      <c r="JAC103" s="1568"/>
      <c r="JAD103" s="1568"/>
      <c r="JAE103" s="1568"/>
      <c r="JAF103" s="1568"/>
      <c r="JAG103" s="1568"/>
      <c r="JAH103" s="1568"/>
      <c r="JAI103" s="1568"/>
      <c r="JAJ103" s="1568"/>
      <c r="JAK103" s="1568"/>
      <c r="JAL103" s="1568"/>
      <c r="JAM103" s="1568"/>
      <c r="JAN103" s="1568"/>
      <c r="JAO103" s="1568"/>
      <c r="JAP103" s="1568"/>
      <c r="JAQ103" s="1568"/>
      <c r="JAR103" s="1568"/>
      <c r="JAS103" s="1568"/>
      <c r="JAT103" s="1568"/>
      <c r="JAU103" s="1568"/>
      <c r="JAV103" s="1568"/>
      <c r="JAW103" s="1568"/>
      <c r="JAX103" s="1568"/>
      <c r="JAY103" s="1568"/>
      <c r="JAZ103" s="1568"/>
      <c r="JBA103" s="1568"/>
      <c r="JBB103" s="1568"/>
      <c r="JBC103" s="1568"/>
      <c r="JBD103" s="1568"/>
      <c r="JBE103" s="1568"/>
      <c r="JBF103" s="1568"/>
      <c r="JBG103" s="1568"/>
      <c r="JBH103" s="1568"/>
      <c r="JBI103" s="1568"/>
      <c r="JBJ103" s="1568"/>
      <c r="JBK103" s="1568"/>
      <c r="JBL103" s="1568"/>
      <c r="JBM103" s="1568"/>
      <c r="JBN103" s="1568"/>
      <c r="JBO103" s="1568"/>
      <c r="JBP103" s="1568"/>
      <c r="JBQ103" s="1568"/>
      <c r="JBR103" s="1568"/>
      <c r="JBS103" s="1568"/>
      <c r="JBT103" s="1568"/>
      <c r="JBU103" s="1568"/>
      <c r="JBV103" s="1568"/>
      <c r="JBW103" s="1568"/>
      <c r="JBX103" s="1568"/>
      <c r="JBY103" s="1568"/>
      <c r="JBZ103" s="1568"/>
      <c r="JCA103" s="1568"/>
      <c r="JCB103" s="1568"/>
      <c r="JCC103" s="1568"/>
      <c r="JCD103" s="1568"/>
      <c r="JCE103" s="1568"/>
      <c r="JCF103" s="1568"/>
      <c r="JCG103" s="1568"/>
      <c r="JCH103" s="1568"/>
      <c r="JCI103" s="1568"/>
      <c r="JCJ103" s="1568"/>
      <c r="JCK103" s="1568"/>
      <c r="JCL103" s="1568"/>
      <c r="JCM103" s="1568"/>
      <c r="JCN103" s="1568"/>
      <c r="JCO103" s="1568"/>
      <c r="JCP103" s="1568"/>
      <c r="JCQ103" s="1568"/>
      <c r="JCR103" s="1568"/>
      <c r="JCS103" s="1568"/>
      <c r="JCT103" s="1568"/>
      <c r="JCU103" s="1568"/>
      <c r="JCV103" s="1568"/>
      <c r="JCW103" s="1568"/>
      <c r="JCX103" s="1568"/>
      <c r="JCY103" s="1568"/>
      <c r="JCZ103" s="1568"/>
      <c r="JDA103" s="1568"/>
      <c r="JDB103" s="1568"/>
      <c r="JDC103" s="1568"/>
      <c r="JDD103" s="1568"/>
      <c r="JDE103" s="1568"/>
      <c r="JDF103" s="1568"/>
      <c r="JDG103" s="1568"/>
      <c r="JDH103" s="1568"/>
      <c r="JDI103" s="1568"/>
      <c r="JDJ103" s="1568"/>
      <c r="JDK103" s="1568"/>
      <c r="JDL103" s="1568"/>
      <c r="JDM103" s="1568"/>
      <c r="JDN103" s="1568"/>
      <c r="JDO103" s="1568"/>
      <c r="JDP103" s="1568"/>
      <c r="JDQ103" s="1568"/>
      <c r="JDR103" s="1568"/>
      <c r="JDS103" s="1568"/>
      <c r="JDT103" s="1568"/>
      <c r="JDU103" s="1568"/>
      <c r="JDV103" s="1568"/>
      <c r="JDW103" s="1568"/>
      <c r="JDX103" s="1568"/>
      <c r="JDY103" s="1568"/>
      <c r="JDZ103" s="1568"/>
      <c r="JEA103" s="1568"/>
      <c r="JEB103" s="1568"/>
      <c r="JEC103" s="1568"/>
      <c r="JED103" s="1568"/>
      <c r="JEE103" s="1568"/>
      <c r="JEF103" s="1568"/>
      <c r="JEG103" s="1568"/>
      <c r="JEH103" s="1568"/>
      <c r="JEI103" s="1568"/>
      <c r="JEJ103" s="1568"/>
      <c r="JEK103" s="1568"/>
      <c r="JEL103" s="1568"/>
      <c r="JEM103" s="1568"/>
      <c r="JEN103" s="1568"/>
      <c r="JEO103" s="1568"/>
      <c r="JEP103" s="1568"/>
      <c r="JEQ103" s="1568"/>
      <c r="JER103" s="1568"/>
      <c r="JES103" s="1568"/>
      <c r="JET103" s="1568"/>
      <c r="JEU103" s="1568"/>
      <c r="JEV103" s="1568"/>
      <c r="JEW103" s="1568"/>
      <c r="JEX103" s="1568"/>
      <c r="JEY103" s="1568"/>
      <c r="JEZ103" s="1568"/>
      <c r="JFA103" s="1568"/>
      <c r="JFB103" s="1568"/>
      <c r="JFC103" s="1568"/>
      <c r="JFD103" s="1568"/>
      <c r="JFE103" s="1568"/>
      <c r="JFF103" s="1568"/>
      <c r="JFG103" s="1568"/>
      <c r="JFH103" s="1568"/>
      <c r="JFI103" s="1568"/>
      <c r="JFJ103" s="1568"/>
      <c r="JFK103" s="1568"/>
      <c r="JFL103" s="1568"/>
      <c r="JFM103" s="1568"/>
      <c r="JFN103" s="1568"/>
      <c r="JFO103" s="1568"/>
      <c r="JFP103" s="1568"/>
      <c r="JFQ103" s="1568"/>
      <c r="JFR103" s="1568"/>
      <c r="JFS103" s="1568"/>
      <c r="JFT103" s="1568"/>
      <c r="JFU103" s="1568"/>
      <c r="JFV103" s="1568"/>
      <c r="JFW103" s="1568"/>
      <c r="JFX103" s="1568"/>
      <c r="JFY103" s="1568"/>
      <c r="JFZ103" s="1568"/>
      <c r="JGA103" s="1568"/>
      <c r="JGB103" s="1568"/>
      <c r="JGC103" s="1568"/>
      <c r="JGD103" s="1568"/>
      <c r="JGE103" s="1568"/>
      <c r="JGF103" s="1568"/>
      <c r="JGG103" s="1568"/>
      <c r="JGH103" s="1568"/>
      <c r="JGI103" s="1568"/>
      <c r="JGJ103" s="1568"/>
      <c r="JGK103" s="1568"/>
      <c r="JGL103" s="1568"/>
      <c r="JGM103" s="1568"/>
      <c r="JGN103" s="1568"/>
      <c r="JGO103" s="1568"/>
      <c r="JGP103" s="1568"/>
      <c r="JGQ103" s="1568"/>
      <c r="JGR103" s="1568"/>
      <c r="JGS103" s="1568"/>
      <c r="JGT103" s="1568"/>
      <c r="JGU103" s="1568"/>
      <c r="JGV103" s="1568"/>
      <c r="JGW103" s="1568"/>
      <c r="JGX103" s="1568"/>
      <c r="JGY103" s="1568"/>
      <c r="JGZ103" s="1568"/>
      <c r="JHA103" s="1568"/>
      <c r="JHB103" s="1568"/>
      <c r="JHC103" s="1568"/>
      <c r="JHD103" s="1568"/>
      <c r="JHE103" s="1568"/>
      <c r="JHF103" s="1568"/>
      <c r="JHG103" s="1568"/>
      <c r="JHH103" s="1568"/>
      <c r="JHI103" s="1568"/>
      <c r="JHJ103" s="1568"/>
      <c r="JHK103" s="1568"/>
      <c r="JHL103" s="1568"/>
      <c r="JHM103" s="1568"/>
      <c r="JHN103" s="1568"/>
      <c r="JHO103" s="1568"/>
      <c r="JHP103" s="1568"/>
      <c r="JHQ103" s="1568"/>
      <c r="JHR103" s="1568"/>
      <c r="JHS103" s="1568"/>
      <c r="JHT103" s="1568"/>
      <c r="JHU103" s="1568"/>
      <c r="JHV103" s="1568"/>
      <c r="JHW103" s="1568"/>
      <c r="JHX103" s="1568"/>
      <c r="JHY103" s="1568"/>
      <c r="JHZ103" s="1568"/>
      <c r="JIA103" s="1568"/>
      <c r="JIB103" s="1568"/>
      <c r="JIC103" s="1568"/>
      <c r="JID103" s="1568"/>
      <c r="JIE103" s="1568"/>
      <c r="JIF103" s="1568"/>
      <c r="JIG103" s="1568"/>
      <c r="JIH103" s="1568"/>
      <c r="JII103" s="1568"/>
      <c r="JIJ103" s="1568"/>
      <c r="JIK103" s="1568"/>
      <c r="JIL103" s="1568"/>
      <c r="JIM103" s="1568"/>
      <c r="JIN103" s="1568"/>
      <c r="JIO103" s="1568"/>
      <c r="JIP103" s="1568"/>
      <c r="JIQ103" s="1568"/>
      <c r="JIR103" s="1568"/>
      <c r="JIS103" s="1568"/>
      <c r="JIT103" s="1568"/>
      <c r="JIU103" s="1568"/>
      <c r="JIV103" s="1568"/>
      <c r="JIW103" s="1568"/>
      <c r="JIX103" s="1568"/>
      <c r="JIY103" s="1568"/>
      <c r="JIZ103" s="1568"/>
      <c r="JJA103" s="1568"/>
      <c r="JJB103" s="1568"/>
      <c r="JJC103" s="1568"/>
      <c r="JJD103" s="1568"/>
      <c r="JJE103" s="1568"/>
      <c r="JJF103" s="1568"/>
      <c r="JJG103" s="1568"/>
      <c r="JJH103" s="1568"/>
      <c r="JJI103" s="1568"/>
      <c r="JJJ103" s="1568"/>
      <c r="JJK103" s="1568"/>
      <c r="JJL103" s="1568"/>
      <c r="JJM103" s="1568"/>
      <c r="JJN103" s="1568"/>
      <c r="JJO103" s="1568"/>
      <c r="JJP103" s="1568"/>
      <c r="JJQ103" s="1568"/>
      <c r="JJR103" s="1568"/>
      <c r="JJS103" s="1568"/>
      <c r="JJT103" s="1568"/>
      <c r="JJU103" s="1568"/>
      <c r="JJV103" s="1568"/>
      <c r="JJW103" s="1568"/>
      <c r="JJX103" s="1568"/>
      <c r="JJY103" s="1568"/>
      <c r="JJZ103" s="1568"/>
      <c r="JKA103" s="1568"/>
      <c r="JKB103" s="1568"/>
      <c r="JKC103" s="1568"/>
      <c r="JKD103" s="1568"/>
      <c r="JKE103" s="1568"/>
      <c r="JKF103" s="1568"/>
      <c r="JKG103" s="1568"/>
      <c r="JKH103" s="1568"/>
      <c r="JKI103" s="1568"/>
      <c r="JKJ103" s="1568"/>
      <c r="JKK103" s="1568"/>
      <c r="JKL103" s="1568"/>
      <c r="JKM103" s="1568"/>
      <c r="JKN103" s="1568"/>
      <c r="JKO103" s="1568"/>
      <c r="JKP103" s="1568"/>
      <c r="JKQ103" s="1568"/>
      <c r="JKR103" s="1568"/>
      <c r="JKS103" s="1568"/>
      <c r="JKT103" s="1568"/>
      <c r="JKU103" s="1568"/>
      <c r="JKV103" s="1568"/>
      <c r="JKW103" s="1568"/>
      <c r="JKX103" s="1568"/>
      <c r="JKY103" s="1568"/>
      <c r="JKZ103" s="1568"/>
      <c r="JLA103" s="1568"/>
      <c r="JLB103" s="1568"/>
      <c r="JLC103" s="1568"/>
      <c r="JLD103" s="1568"/>
      <c r="JLE103" s="1568"/>
      <c r="JLF103" s="1568"/>
      <c r="JLG103" s="1568"/>
      <c r="JLH103" s="1568"/>
      <c r="JLI103" s="1568"/>
      <c r="JLJ103" s="1568"/>
      <c r="JLK103" s="1568"/>
      <c r="JLL103" s="1568"/>
      <c r="JLM103" s="1568"/>
      <c r="JLN103" s="1568"/>
      <c r="JLO103" s="1568"/>
      <c r="JLP103" s="1568"/>
      <c r="JLQ103" s="1568"/>
      <c r="JLR103" s="1568"/>
      <c r="JLS103" s="1568"/>
      <c r="JLT103" s="1568"/>
      <c r="JLU103" s="1568"/>
      <c r="JLV103" s="1568"/>
      <c r="JLW103" s="1568"/>
      <c r="JLX103" s="1568"/>
      <c r="JLY103" s="1568"/>
      <c r="JLZ103" s="1568"/>
      <c r="JMA103" s="1568"/>
      <c r="JMB103" s="1568"/>
      <c r="JMC103" s="1568"/>
      <c r="JMD103" s="1568"/>
      <c r="JME103" s="1568"/>
      <c r="JMF103" s="1568"/>
      <c r="JMG103" s="1568"/>
      <c r="JMH103" s="1568"/>
      <c r="JMI103" s="1568"/>
      <c r="JMJ103" s="1568"/>
      <c r="JMK103" s="1568"/>
      <c r="JML103" s="1568"/>
      <c r="JMM103" s="1568"/>
      <c r="JMN103" s="1568"/>
      <c r="JMO103" s="1568"/>
      <c r="JMP103" s="1568"/>
      <c r="JMQ103" s="1568"/>
      <c r="JMR103" s="1568"/>
      <c r="JMS103" s="1568"/>
      <c r="JMT103" s="1568"/>
      <c r="JMU103" s="1568"/>
      <c r="JMV103" s="1568"/>
      <c r="JMW103" s="1568"/>
      <c r="JMX103" s="1568"/>
      <c r="JMY103" s="1568"/>
      <c r="JMZ103" s="1568"/>
      <c r="JNA103" s="1568"/>
      <c r="JNB103" s="1568"/>
      <c r="JNC103" s="1568"/>
      <c r="JND103" s="1568"/>
      <c r="JNE103" s="1568"/>
      <c r="JNF103" s="1568"/>
      <c r="JNG103" s="1568"/>
      <c r="JNH103" s="1568"/>
      <c r="JNI103" s="1568"/>
      <c r="JNJ103" s="1568"/>
      <c r="JNK103" s="1568"/>
      <c r="JNL103" s="1568"/>
      <c r="JNM103" s="1568"/>
      <c r="JNN103" s="1568"/>
      <c r="JNO103" s="1568"/>
      <c r="JNP103" s="1568"/>
      <c r="JNQ103" s="1568"/>
      <c r="JNR103" s="1568"/>
      <c r="JNS103" s="1568"/>
      <c r="JNT103" s="1568"/>
      <c r="JNU103" s="1568"/>
      <c r="JNV103" s="1568"/>
      <c r="JNW103" s="1568"/>
      <c r="JNX103" s="1568"/>
      <c r="JNY103" s="1568"/>
      <c r="JNZ103" s="1568"/>
      <c r="JOA103" s="1568"/>
      <c r="JOB103" s="1568"/>
      <c r="JOC103" s="1568"/>
      <c r="JOD103" s="1568"/>
      <c r="JOE103" s="1568"/>
      <c r="JOF103" s="1568"/>
      <c r="JOG103" s="1568"/>
      <c r="JOH103" s="1568"/>
      <c r="JOI103" s="1568"/>
      <c r="JOJ103" s="1568"/>
      <c r="JOK103" s="1568"/>
      <c r="JOL103" s="1568"/>
      <c r="JOM103" s="1568"/>
      <c r="JON103" s="1568"/>
      <c r="JOO103" s="1568"/>
      <c r="JOP103" s="1568"/>
      <c r="JOQ103" s="1568"/>
      <c r="JOR103" s="1568"/>
      <c r="JOS103" s="1568"/>
      <c r="JOT103" s="1568"/>
      <c r="JOU103" s="1568"/>
      <c r="JOV103" s="1568"/>
      <c r="JOW103" s="1568"/>
      <c r="JOX103" s="1568"/>
      <c r="JOY103" s="1568"/>
      <c r="JOZ103" s="1568"/>
      <c r="JPA103" s="1568"/>
      <c r="JPB103" s="1568"/>
      <c r="JPC103" s="1568"/>
      <c r="JPD103" s="1568"/>
      <c r="JPE103" s="1568"/>
      <c r="JPF103" s="1568"/>
      <c r="JPG103" s="1568"/>
      <c r="JPH103" s="1568"/>
      <c r="JPI103" s="1568"/>
      <c r="JPJ103" s="1568"/>
      <c r="JPK103" s="1568"/>
      <c r="JPL103" s="1568"/>
      <c r="JPM103" s="1568"/>
      <c r="JPN103" s="1568"/>
      <c r="JPO103" s="1568"/>
      <c r="JPP103" s="1568"/>
      <c r="JPQ103" s="1568"/>
      <c r="JPR103" s="1568"/>
      <c r="JPS103" s="1568"/>
      <c r="JPT103" s="1568"/>
      <c r="JPU103" s="1568"/>
      <c r="JPV103" s="1568"/>
      <c r="JPW103" s="1568"/>
      <c r="JPX103" s="1568"/>
      <c r="JPY103" s="1568"/>
      <c r="JPZ103" s="1568"/>
      <c r="JQA103" s="1568"/>
      <c r="JQB103" s="1568"/>
      <c r="JQC103" s="1568"/>
      <c r="JQD103" s="1568"/>
      <c r="JQE103" s="1568"/>
      <c r="JQF103" s="1568"/>
      <c r="JQG103" s="1568"/>
      <c r="JQH103" s="1568"/>
      <c r="JQI103" s="1568"/>
      <c r="JQJ103" s="1568"/>
      <c r="JQK103" s="1568"/>
      <c r="JQL103" s="1568"/>
      <c r="JQM103" s="1568"/>
      <c r="JQN103" s="1568"/>
      <c r="JQO103" s="1568"/>
      <c r="JQP103" s="1568"/>
      <c r="JQQ103" s="1568"/>
      <c r="JQR103" s="1568"/>
      <c r="JQS103" s="1568"/>
      <c r="JQT103" s="1568"/>
      <c r="JQU103" s="1568"/>
      <c r="JQV103" s="1568"/>
      <c r="JQW103" s="1568"/>
      <c r="JQX103" s="1568"/>
      <c r="JQY103" s="1568"/>
      <c r="JQZ103" s="1568"/>
      <c r="JRA103" s="1568"/>
      <c r="JRB103" s="1568"/>
      <c r="JRC103" s="1568"/>
      <c r="JRD103" s="1568"/>
      <c r="JRE103" s="1568"/>
      <c r="JRF103" s="1568"/>
      <c r="JRG103" s="1568"/>
      <c r="JRH103" s="1568"/>
      <c r="JRI103" s="1568"/>
      <c r="JRJ103" s="1568"/>
      <c r="JRK103" s="1568"/>
      <c r="JRL103" s="1568"/>
      <c r="JRM103" s="1568"/>
      <c r="JRN103" s="1568"/>
      <c r="JRO103" s="1568"/>
      <c r="JRP103" s="1568"/>
      <c r="JRQ103" s="1568"/>
      <c r="JRR103" s="1568"/>
      <c r="JRS103" s="1568"/>
      <c r="JRT103" s="1568"/>
      <c r="JRU103" s="1568"/>
      <c r="JRV103" s="1568"/>
      <c r="JRW103" s="1568"/>
      <c r="JRX103" s="1568"/>
      <c r="JRY103" s="1568"/>
      <c r="JRZ103" s="1568"/>
      <c r="JSA103" s="1568"/>
      <c r="JSB103" s="1568"/>
      <c r="JSC103" s="1568"/>
      <c r="JSD103" s="1568"/>
      <c r="JSE103" s="1568"/>
      <c r="JSF103" s="1568"/>
      <c r="JSG103" s="1568"/>
      <c r="JSH103" s="1568"/>
      <c r="JSI103" s="1568"/>
      <c r="JSJ103" s="1568"/>
      <c r="JSK103" s="1568"/>
      <c r="JSL103" s="1568"/>
      <c r="JSM103" s="1568"/>
      <c r="JSN103" s="1568"/>
      <c r="JSO103" s="1568"/>
      <c r="JSP103" s="1568"/>
      <c r="JSQ103" s="1568"/>
      <c r="JSR103" s="1568"/>
      <c r="JSS103" s="1568"/>
      <c r="JST103" s="1568"/>
      <c r="JSU103" s="1568"/>
      <c r="JSV103" s="1568"/>
      <c r="JSW103" s="1568"/>
      <c r="JSX103" s="1568"/>
      <c r="JSY103" s="1568"/>
      <c r="JSZ103" s="1568"/>
      <c r="JTA103" s="1568"/>
      <c r="JTB103" s="1568"/>
      <c r="JTC103" s="1568"/>
      <c r="JTD103" s="1568"/>
      <c r="JTE103" s="1568"/>
      <c r="JTF103" s="1568"/>
      <c r="JTG103" s="1568"/>
      <c r="JTH103" s="1568"/>
      <c r="JTI103" s="1568"/>
      <c r="JTJ103" s="1568"/>
      <c r="JTK103" s="1568"/>
      <c r="JTL103" s="1568"/>
      <c r="JTM103" s="1568"/>
      <c r="JTN103" s="1568"/>
      <c r="JTO103" s="1568"/>
      <c r="JTP103" s="1568"/>
      <c r="JTQ103" s="1568"/>
      <c r="JTR103" s="1568"/>
      <c r="JTS103" s="1568"/>
      <c r="JTT103" s="1568"/>
      <c r="JTU103" s="1568"/>
      <c r="JTV103" s="1568"/>
      <c r="JTW103" s="1568"/>
      <c r="JTX103" s="1568"/>
      <c r="JTY103" s="1568"/>
      <c r="JTZ103" s="1568"/>
      <c r="JUA103" s="1568"/>
      <c r="JUB103" s="1568"/>
      <c r="JUC103" s="1568"/>
      <c r="JUD103" s="1568"/>
      <c r="JUE103" s="1568"/>
      <c r="JUF103" s="1568"/>
      <c r="JUG103" s="1568"/>
      <c r="JUH103" s="1568"/>
      <c r="JUI103" s="1568"/>
      <c r="JUJ103" s="1568"/>
      <c r="JUK103" s="1568"/>
      <c r="JUL103" s="1568"/>
      <c r="JUM103" s="1568"/>
      <c r="JUN103" s="1568"/>
      <c r="JUO103" s="1568"/>
      <c r="JUP103" s="1568"/>
      <c r="JUQ103" s="1568"/>
      <c r="JUR103" s="1568"/>
      <c r="JUS103" s="1568"/>
      <c r="JUT103" s="1568"/>
      <c r="JUU103" s="1568"/>
      <c r="JUV103" s="1568"/>
      <c r="JUW103" s="1568"/>
      <c r="JUX103" s="1568"/>
      <c r="JUY103" s="1568"/>
      <c r="JUZ103" s="1568"/>
      <c r="JVA103" s="1568"/>
      <c r="JVB103" s="1568"/>
      <c r="JVC103" s="1568"/>
      <c r="JVD103" s="1568"/>
      <c r="JVE103" s="1568"/>
      <c r="JVF103" s="1568"/>
      <c r="JVG103" s="1568"/>
      <c r="JVH103" s="1568"/>
      <c r="JVI103" s="1568"/>
      <c r="JVJ103" s="1568"/>
      <c r="JVK103" s="1568"/>
      <c r="JVL103" s="1568"/>
      <c r="JVM103" s="1568"/>
      <c r="JVN103" s="1568"/>
      <c r="JVO103" s="1568"/>
      <c r="JVP103" s="1568"/>
      <c r="JVQ103" s="1568"/>
      <c r="JVR103" s="1568"/>
      <c r="JVS103" s="1568"/>
      <c r="JVT103" s="1568"/>
      <c r="JVU103" s="1568"/>
      <c r="JVV103" s="1568"/>
      <c r="JVW103" s="1568"/>
      <c r="JVX103" s="1568"/>
      <c r="JVY103" s="1568"/>
      <c r="JVZ103" s="1568"/>
      <c r="JWA103" s="1568"/>
      <c r="JWB103" s="1568"/>
      <c r="JWC103" s="1568"/>
      <c r="JWD103" s="1568"/>
      <c r="JWE103" s="1568"/>
      <c r="JWF103" s="1568"/>
      <c r="JWG103" s="1568"/>
      <c r="JWH103" s="1568"/>
      <c r="JWI103" s="1568"/>
      <c r="JWJ103" s="1568"/>
      <c r="JWK103" s="1568"/>
      <c r="JWL103" s="1568"/>
      <c r="JWM103" s="1568"/>
      <c r="JWN103" s="1568"/>
      <c r="JWO103" s="1568"/>
      <c r="JWP103" s="1568"/>
      <c r="JWQ103" s="1568"/>
      <c r="JWR103" s="1568"/>
      <c r="JWS103" s="1568"/>
      <c r="JWT103" s="1568"/>
      <c r="JWU103" s="1568"/>
      <c r="JWV103" s="1568"/>
      <c r="JWW103" s="1568"/>
      <c r="JWX103" s="1568"/>
      <c r="JWY103" s="1568"/>
      <c r="JWZ103" s="1568"/>
      <c r="JXA103" s="1568"/>
      <c r="JXB103" s="1568"/>
      <c r="JXC103" s="1568"/>
      <c r="JXD103" s="1568"/>
      <c r="JXE103" s="1568"/>
      <c r="JXF103" s="1568"/>
      <c r="JXG103" s="1568"/>
      <c r="JXH103" s="1568"/>
      <c r="JXI103" s="1568"/>
      <c r="JXJ103" s="1568"/>
      <c r="JXK103" s="1568"/>
      <c r="JXL103" s="1568"/>
      <c r="JXM103" s="1568"/>
      <c r="JXN103" s="1568"/>
      <c r="JXO103" s="1568"/>
      <c r="JXP103" s="1568"/>
      <c r="JXQ103" s="1568"/>
      <c r="JXR103" s="1568"/>
      <c r="JXS103" s="1568"/>
      <c r="JXT103" s="1568"/>
      <c r="JXU103" s="1568"/>
      <c r="JXV103" s="1568"/>
      <c r="JXW103" s="1568"/>
      <c r="JXX103" s="1568"/>
      <c r="JXY103" s="1568"/>
      <c r="JXZ103" s="1568"/>
      <c r="JYA103" s="1568"/>
      <c r="JYB103" s="1568"/>
      <c r="JYC103" s="1568"/>
      <c r="JYD103" s="1568"/>
      <c r="JYE103" s="1568"/>
      <c r="JYF103" s="1568"/>
      <c r="JYG103" s="1568"/>
      <c r="JYH103" s="1568"/>
      <c r="JYI103" s="1568"/>
      <c r="JYJ103" s="1568"/>
      <c r="JYK103" s="1568"/>
      <c r="JYL103" s="1568"/>
      <c r="JYM103" s="1568"/>
      <c r="JYN103" s="1568"/>
      <c r="JYO103" s="1568"/>
      <c r="JYP103" s="1568"/>
      <c r="JYQ103" s="1568"/>
      <c r="JYR103" s="1568"/>
      <c r="JYS103" s="1568"/>
      <c r="JYT103" s="1568"/>
      <c r="JYU103" s="1568"/>
      <c r="JYV103" s="1568"/>
      <c r="JYW103" s="1568"/>
      <c r="JYX103" s="1568"/>
      <c r="JYY103" s="1568"/>
      <c r="JYZ103" s="1568"/>
      <c r="JZA103" s="1568"/>
      <c r="JZB103" s="1568"/>
      <c r="JZC103" s="1568"/>
      <c r="JZD103" s="1568"/>
      <c r="JZE103" s="1568"/>
      <c r="JZF103" s="1568"/>
      <c r="JZG103" s="1568"/>
      <c r="JZH103" s="1568"/>
      <c r="JZI103" s="1568"/>
      <c r="JZJ103" s="1568"/>
      <c r="JZK103" s="1568"/>
      <c r="JZL103" s="1568"/>
      <c r="JZM103" s="1568"/>
      <c r="JZN103" s="1568"/>
      <c r="JZO103" s="1568"/>
      <c r="JZP103" s="1568"/>
      <c r="JZQ103" s="1568"/>
      <c r="JZR103" s="1568"/>
      <c r="JZS103" s="1568"/>
      <c r="JZT103" s="1568"/>
      <c r="JZU103" s="1568"/>
      <c r="JZV103" s="1568"/>
      <c r="JZW103" s="1568"/>
      <c r="JZX103" s="1568"/>
      <c r="JZY103" s="1568"/>
      <c r="JZZ103" s="1568"/>
      <c r="KAA103" s="1568"/>
      <c r="KAB103" s="1568"/>
      <c r="KAC103" s="1568"/>
      <c r="KAD103" s="1568"/>
      <c r="KAE103" s="1568"/>
      <c r="KAF103" s="1568"/>
      <c r="KAG103" s="1568"/>
      <c r="KAH103" s="1568"/>
      <c r="KAI103" s="1568"/>
      <c r="KAJ103" s="1568"/>
      <c r="KAK103" s="1568"/>
      <c r="KAL103" s="1568"/>
      <c r="KAM103" s="1568"/>
      <c r="KAN103" s="1568"/>
      <c r="KAO103" s="1568"/>
      <c r="KAP103" s="1568"/>
      <c r="KAQ103" s="1568"/>
      <c r="KAR103" s="1568"/>
      <c r="KAS103" s="1568"/>
      <c r="KAT103" s="1568"/>
      <c r="KAU103" s="1568"/>
      <c r="KAV103" s="1568"/>
      <c r="KAW103" s="1568"/>
      <c r="KAX103" s="1568"/>
      <c r="KAY103" s="1568"/>
      <c r="KAZ103" s="1568"/>
      <c r="KBA103" s="1568"/>
      <c r="KBB103" s="1568"/>
      <c r="KBC103" s="1568"/>
      <c r="KBD103" s="1568"/>
      <c r="KBE103" s="1568"/>
      <c r="KBF103" s="1568"/>
      <c r="KBG103" s="1568"/>
      <c r="KBH103" s="1568"/>
      <c r="KBI103" s="1568"/>
      <c r="KBJ103" s="1568"/>
      <c r="KBK103" s="1568"/>
      <c r="KBL103" s="1568"/>
      <c r="KBM103" s="1568"/>
      <c r="KBN103" s="1568"/>
      <c r="KBO103" s="1568"/>
      <c r="KBP103" s="1568"/>
      <c r="KBQ103" s="1568"/>
      <c r="KBR103" s="1568"/>
      <c r="KBS103" s="1568"/>
      <c r="KBT103" s="1568"/>
      <c r="KBU103" s="1568"/>
      <c r="KBV103" s="1568"/>
      <c r="KBW103" s="1568"/>
      <c r="KBX103" s="1568"/>
      <c r="KBY103" s="1568"/>
      <c r="KBZ103" s="1568"/>
      <c r="KCA103" s="1568"/>
      <c r="KCB103" s="1568"/>
      <c r="KCC103" s="1568"/>
      <c r="KCD103" s="1568"/>
      <c r="KCE103" s="1568"/>
      <c r="KCF103" s="1568"/>
      <c r="KCG103" s="1568"/>
      <c r="KCH103" s="1568"/>
      <c r="KCI103" s="1568"/>
      <c r="KCJ103" s="1568"/>
      <c r="KCK103" s="1568"/>
      <c r="KCL103" s="1568"/>
      <c r="KCM103" s="1568"/>
      <c r="KCN103" s="1568"/>
      <c r="KCO103" s="1568"/>
      <c r="KCP103" s="1568"/>
      <c r="KCQ103" s="1568"/>
      <c r="KCR103" s="1568"/>
      <c r="KCS103" s="1568"/>
      <c r="KCT103" s="1568"/>
      <c r="KCU103" s="1568"/>
      <c r="KCV103" s="1568"/>
      <c r="KCW103" s="1568"/>
      <c r="KCX103" s="1568"/>
      <c r="KCY103" s="1568"/>
      <c r="KCZ103" s="1568"/>
      <c r="KDA103" s="1568"/>
      <c r="KDB103" s="1568"/>
      <c r="KDC103" s="1568"/>
      <c r="KDD103" s="1568"/>
      <c r="KDE103" s="1568"/>
      <c r="KDF103" s="1568"/>
      <c r="KDG103" s="1568"/>
      <c r="KDH103" s="1568"/>
      <c r="KDI103" s="1568"/>
      <c r="KDJ103" s="1568"/>
      <c r="KDK103" s="1568"/>
      <c r="KDL103" s="1568"/>
      <c r="KDM103" s="1568"/>
      <c r="KDN103" s="1568"/>
      <c r="KDO103" s="1568"/>
      <c r="KDP103" s="1568"/>
      <c r="KDQ103" s="1568"/>
      <c r="KDR103" s="1568"/>
      <c r="KDS103" s="1568"/>
      <c r="KDT103" s="1568"/>
      <c r="KDU103" s="1568"/>
      <c r="KDV103" s="1568"/>
      <c r="KDW103" s="1568"/>
      <c r="KDX103" s="1568"/>
      <c r="KDY103" s="1568"/>
      <c r="KDZ103" s="1568"/>
      <c r="KEA103" s="1568"/>
      <c r="KEB103" s="1568"/>
      <c r="KEC103" s="1568"/>
      <c r="KED103" s="1568"/>
      <c r="KEE103" s="1568"/>
      <c r="KEF103" s="1568"/>
      <c r="KEG103" s="1568"/>
      <c r="KEH103" s="1568"/>
      <c r="KEI103" s="1568"/>
      <c r="KEJ103" s="1568"/>
      <c r="KEK103" s="1568"/>
      <c r="KEL103" s="1568"/>
      <c r="KEM103" s="1568"/>
      <c r="KEN103" s="1568"/>
      <c r="KEO103" s="1568"/>
      <c r="KEP103" s="1568"/>
      <c r="KEQ103" s="1568"/>
      <c r="KER103" s="1568"/>
      <c r="KES103" s="1568"/>
      <c r="KET103" s="1568"/>
      <c r="KEU103" s="1568"/>
      <c r="KEV103" s="1568"/>
      <c r="KEW103" s="1568"/>
      <c r="KEX103" s="1568"/>
      <c r="KEY103" s="1568"/>
      <c r="KEZ103" s="1568"/>
      <c r="KFA103" s="1568"/>
      <c r="KFB103" s="1568"/>
      <c r="KFC103" s="1568"/>
      <c r="KFD103" s="1568"/>
      <c r="KFE103" s="1568"/>
      <c r="KFF103" s="1568"/>
      <c r="KFG103" s="1568"/>
      <c r="KFH103" s="1568"/>
      <c r="KFI103" s="1568"/>
      <c r="KFJ103" s="1568"/>
      <c r="KFK103" s="1568"/>
      <c r="KFL103" s="1568"/>
      <c r="KFM103" s="1568"/>
      <c r="KFN103" s="1568"/>
      <c r="KFO103" s="1568"/>
      <c r="KFP103" s="1568"/>
      <c r="KFQ103" s="1568"/>
      <c r="KFR103" s="1568"/>
      <c r="KFS103" s="1568"/>
      <c r="KFT103" s="1568"/>
      <c r="KFU103" s="1568"/>
      <c r="KFV103" s="1568"/>
      <c r="KFW103" s="1568"/>
      <c r="KFX103" s="1568"/>
      <c r="KFY103" s="1568"/>
      <c r="KFZ103" s="1568"/>
      <c r="KGA103" s="1568"/>
      <c r="KGB103" s="1568"/>
      <c r="KGC103" s="1568"/>
      <c r="KGD103" s="1568"/>
      <c r="KGE103" s="1568"/>
      <c r="KGF103" s="1568"/>
      <c r="KGG103" s="1568"/>
      <c r="KGH103" s="1568"/>
      <c r="KGI103" s="1568"/>
      <c r="KGJ103" s="1568"/>
      <c r="KGK103" s="1568"/>
      <c r="KGL103" s="1568"/>
      <c r="KGM103" s="1568"/>
      <c r="KGN103" s="1568"/>
      <c r="KGO103" s="1568"/>
      <c r="KGP103" s="1568"/>
      <c r="KGQ103" s="1568"/>
      <c r="KGR103" s="1568"/>
      <c r="KGS103" s="1568"/>
      <c r="KGT103" s="1568"/>
      <c r="KGU103" s="1568"/>
      <c r="KGV103" s="1568"/>
      <c r="KGW103" s="1568"/>
      <c r="KGX103" s="1568"/>
      <c r="KGY103" s="1568"/>
      <c r="KGZ103" s="1568"/>
      <c r="KHA103" s="1568"/>
      <c r="KHB103" s="1568"/>
      <c r="KHC103" s="1568"/>
      <c r="KHD103" s="1568"/>
      <c r="KHE103" s="1568"/>
      <c r="KHF103" s="1568"/>
      <c r="KHG103" s="1568"/>
      <c r="KHH103" s="1568"/>
      <c r="KHI103" s="1568"/>
      <c r="KHJ103" s="1568"/>
      <c r="KHK103" s="1568"/>
      <c r="KHL103" s="1568"/>
      <c r="KHM103" s="1568"/>
      <c r="KHN103" s="1568"/>
      <c r="KHO103" s="1568"/>
      <c r="KHP103" s="1568"/>
      <c r="KHQ103" s="1568"/>
      <c r="KHR103" s="1568"/>
      <c r="KHS103" s="1568"/>
      <c r="KHT103" s="1568"/>
      <c r="KHU103" s="1568"/>
      <c r="KHV103" s="1568"/>
      <c r="KHW103" s="1568"/>
      <c r="KHX103" s="1568"/>
      <c r="KHY103" s="1568"/>
      <c r="KHZ103" s="1568"/>
      <c r="KIA103" s="1568"/>
      <c r="KIB103" s="1568"/>
      <c r="KIC103" s="1568"/>
      <c r="KID103" s="1568"/>
      <c r="KIE103" s="1568"/>
      <c r="KIF103" s="1568"/>
      <c r="KIG103" s="1568"/>
      <c r="KIH103" s="1568"/>
      <c r="KII103" s="1568"/>
      <c r="KIJ103" s="1568"/>
      <c r="KIK103" s="1568"/>
      <c r="KIL103" s="1568"/>
      <c r="KIM103" s="1568"/>
      <c r="KIN103" s="1568"/>
      <c r="KIO103" s="1568"/>
      <c r="KIP103" s="1568"/>
      <c r="KIQ103" s="1568"/>
      <c r="KIR103" s="1568"/>
      <c r="KIS103" s="1568"/>
      <c r="KIT103" s="1568"/>
      <c r="KIU103" s="1568"/>
      <c r="KIV103" s="1568"/>
      <c r="KIW103" s="1568"/>
      <c r="KIX103" s="1568"/>
      <c r="KIY103" s="1568"/>
      <c r="KIZ103" s="1568"/>
      <c r="KJA103" s="1568"/>
      <c r="KJB103" s="1568"/>
      <c r="KJC103" s="1568"/>
      <c r="KJD103" s="1568"/>
      <c r="KJE103" s="1568"/>
      <c r="KJF103" s="1568"/>
      <c r="KJG103" s="1568"/>
      <c r="KJH103" s="1568"/>
      <c r="KJI103" s="1568"/>
      <c r="KJJ103" s="1568"/>
      <c r="KJK103" s="1568"/>
      <c r="KJL103" s="1568"/>
      <c r="KJM103" s="1568"/>
      <c r="KJN103" s="1568"/>
      <c r="KJO103" s="1568"/>
      <c r="KJP103" s="1568"/>
      <c r="KJQ103" s="1568"/>
      <c r="KJR103" s="1568"/>
      <c r="KJS103" s="1568"/>
      <c r="KJT103" s="1568"/>
      <c r="KJU103" s="1568"/>
      <c r="KJV103" s="1568"/>
      <c r="KJW103" s="1568"/>
      <c r="KJX103" s="1568"/>
      <c r="KJY103" s="1568"/>
      <c r="KJZ103" s="1568"/>
      <c r="KKA103" s="1568"/>
      <c r="KKB103" s="1568"/>
      <c r="KKC103" s="1568"/>
      <c r="KKD103" s="1568"/>
      <c r="KKE103" s="1568"/>
      <c r="KKF103" s="1568"/>
      <c r="KKG103" s="1568"/>
      <c r="KKH103" s="1568"/>
      <c r="KKI103" s="1568"/>
      <c r="KKJ103" s="1568"/>
      <c r="KKK103" s="1568"/>
      <c r="KKL103" s="1568"/>
      <c r="KKM103" s="1568"/>
      <c r="KKN103" s="1568"/>
      <c r="KKO103" s="1568"/>
      <c r="KKP103" s="1568"/>
      <c r="KKQ103" s="1568"/>
      <c r="KKR103" s="1568"/>
      <c r="KKS103" s="1568"/>
      <c r="KKT103" s="1568"/>
      <c r="KKU103" s="1568"/>
      <c r="KKV103" s="1568"/>
      <c r="KKW103" s="1568"/>
      <c r="KKX103" s="1568"/>
      <c r="KKY103" s="1568"/>
      <c r="KKZ103" s="1568"/>
      <c r="KLA103" s="1568"/>
      <c r="KLB103" s="1568"/>
      <c r="KLC103" s="1568"/>
      <c r="KLD103" s="1568"/>
      <c r="KLE103" s="1568"/>
      <c r="KLF103" s="1568"/>
      <c r="KLG103" s="1568"/>
      <c r="KLH103" s="1568"/>
      <c r="KLI103" s="1568"/>
      <c r="KLJ103" s="1568"/>
      <c r="KLK103" s="1568"/>
      <c r="KLL103" s="1568"/>
      <c r="KLM103" s="1568"/>
      <c r="KLN103" s="1568"/>
      <c r="KLO103" s="1568"/>
      <c r="KLP103" s="1568"/>
      <c r="KLQ103" s="1568"/>
      <c r="KLR103" s="1568"/>
      <c r="KLS103" s="1568"/>
      <c r="KLT103" s="1568"/>
      <c r="KLU103" s="1568"/>
      <c r="KLV103" s="1568"/>
      <c r="KLW103" s="1568"/>
      <c r="KLX103" s="1568"/>
      <c r="KLY103" s="1568"/>
      <c r="KLZ103" s="1568"/>
      <c r="KMA103" s="1568"/>
      <c r="KMB103" s="1568"/>
      <c r="KMC103" s="1568"/>
      <c r="KMD103" s="1568"/>
      <c r="KME103" s="1568"/>
      <c r="KMF103" s="1568"/>
      <c r="KMG103" s="1568"/>
      <c r="KMH103" s="1568"/>
      <c r="KMI103" s="1568"/>
      <c r="KMJ103" s="1568"/>
      <c r="KMK103" s="1568"/>
      <c r="KML103" s="1568"/>
      <c r="KMM103" s="1568"/>
      <c r="KMN103" s="1568"/>
      <c r="KMO103" s="1568"/>
      <c r="KMP103" s="1568"/>
      <c r="KMQ103" s="1568"/>
      <c r="KMR103" s="1568"/>
      <c r="KMS103" s="1568"/>
      <c r="KMT103" s="1568"/>
      <c r="KMU103" s="1568"/>
      <c r="KMV103" s="1568"/>
      <c r="KMW103" s="1568"/>
      <c r="KMX103" s="1568"/>
      <c r="KMY103" s="1568"/>
      <c r="KMZ103" s="1568"/>
      <c r="KNA103" s="1568"/>
      <c r="KNB103" s="1568"/>
      <c r="KNC103" s="1568"/>
      <c r="KND103" s="1568"/>
      <c r="KNE103" s="1568"/>
      <c r="KNF103" s="1568"/>
      <c r="KNG103" s="1568"/>
      <c r="KNH103" s="1568"/>
      <c r="KNI103" s="1568"/>
      <c r="KNJ103" s="1568"/>
      <c r="KNK103" s="1568"/>
      <c r="KNL103" s="1568"/>
      <c r="KNM103" s="1568"/>
      <c r="KNN103" s="1568"/>
      <c r="KNO103" s="1568"/>
      <c r="KNP103" s="1568"/>
      <c r="KNQ103" s="1568"/>
      <c r="KNR103" s="1568"/>
      <c r="KNS103" s="1568"/>
      <c r="KNT103" s="1568"/>
      <c r="KNU103" s="1568"/>
      <c r="KNV103" s="1568"/>
      <c r="KNW103" s="1568"/>
      <c r="KNX103" s="1568"/>
      <c r="KNY103" s="1568"/>
      <c r="KNZ103" s="1568"/>
      <c r="KOA103" s="1568"/>
      <c r="KOB103" s="1568"/>
      <c r="KOC103" s="1568"/>
      <c r="KOD103" s="1568"/>
      <c r="KOE103" s="1568"/>
      <c r="KOF103" s="1568"/>
      <c r="KOG103" s="1568"/>
      <c r="KOH103" s="1568"/>
      <c r="KOI103" s="1568"/>
      <c r="KOJ103" s="1568"/>
      <c r="KOK103" s="1568"/>
      <c r="KOL103" s="1568"/>
      <c r="KOM103" s="1568"/>
      <c r="KON103" s="1568"/>
      <c r="KOO103" s="1568"/>
      <c r="KOP103" s="1568"/>
      <c r="KOQ103" s="1568"/>
      <c r="KOR103" s="1568"/>
      <c r="KOS103" s="1568"/>
      <c r="KOT103" s="1568"/>
      <c r="KOU103" s="1568"/>
      <c r="KOV103" s="1568"/>
      <c r="KOW103" s="1568"/>
      <c r="KOX103" s="1568"/>
      <c r="KOY103" s="1568"/>
      <c r="KOZ103" s="1568"/>
      <c r="KPA103" s="1568"/>
      <c r="KPB103" s="1568"/>
      <c r="KPC103" s="1568"/>
      <c r="KPD103" s="1568"/>
      <c r="KPE103" s="1568"/>
      <c r="KPF103" s="1568"/>
      <c r="KPG103" s="1568"/>
      <c r="KPH103" s="1568"/>
      <c r="KPI103" s="1568"/>
      <c r="KPJ103" s="1568"/>
      <c r="KPK103" s="1568"/>
      <c r="KPL103" s="1568"/>
      <c r="KPM103" s="1568"/>
      <c r="KPN103" s="1568"/>
      <c r="KPO103" s="1568"/>
      <c r="KPP103" s="1568"/>
      <c r="KPQ103" s="1568"/>
      <c r="KPR103" s="1568"/>
      <c r="KPS103" s="1568"/>
      <c r="KPT103" s="1568"/>
      <c r="KPU103" s="1568"/>
      <c r="KPV103" s="1568"/>
      <c r="KPW103" s="1568"/>
      <c r="KPX103" s="1568"/>
      <c r="KPY103" s="1568"/>
      <c r="KPZ103" s="1568"/>
      <c r="KQA103" s="1568"/>
      <c r="KQB103" s="1568"/>
      <c r="KQC103" s="1568"/>
      <c r="KQD103" s="1568"/>
      <c r="KQE103" s="1568"/>
      <c r="KQF103" s="1568"/>
      <c r="KQG103" s="1568"/>
      <c r="KQH103" s="1568"/>
      <c r="KQI103" s="1568"/>
      <c r="KQJ103" s="1568"/>
      <c r="KQK103" s="1568"/>
      <c r="KQL103" s="1568"/>
      <c r="KQM103" s="1568"/>
      <c r="KQN103" s="1568"/>
      <c r="KQO103" s="1568"/>
      <c r="KQP103" s="1568"/>
      <c r="KQQ103" s="1568"/>
      <c r="KQR103" s="1568"/>
      <c r="KQS103" s="1568"/>
      <c r="KQT103" s="1568"/>
      <c r="KQU103" s="1568"/>
      <c r="KQV103" s="1568"/>
      <c r="KQW103" s="1568"/>
      <c r="KQX103" s="1568"/>
      <c r="KQY103" s="1568"/>
      <c r="KQZ103" s="1568"/>
      <c r="KRA103" s="1568"/>
      <c r="KRB103" s="1568"/>
      <c r="KRC103" s="1568"/>
      <c r="KRD103" s="1568"/>
      <c r="KRE103" s="1568"/>
      <c r="KRF103" s="1568"/>
      <c r="KRG103" s="1568"/>
      <c r="KRH103" s="1568"/>
      <c r="KRI103" s="1568"/>
      <c r="KRJ103" s="1568"/>
      <c r="KRK103" s="1568"/>
      <c r="KRL103" s="1568"/>
      <c r="KRM103" s="1568"/>
      <c r="KRN103" s="1568"/>
      <c r="KRO103" s="1568"/>
      <c r="KRP103" s="1568"/>
      <c r="KRQ103" s="1568"/>
      <c r="KRR103" s="1568"/>
      <c r="KRS103" s="1568"/>
      <c r="KRT103" s="1568"/>
      <c r="KRU103" s="1568"/>
      <c r="KRV103" s="1568"/>
      <c r="KRW103" s="1568"/>
      <c r="KRX103" s="1568"/>
      <c r="KRY103" s="1568"/>
      <c r="KRZ103" s="1568"/>
      <c r="KSA103" s="1568"/>
      <c r="KSB103" s="1568"/>
      <c r="KSC103" s="1568"/>
      <c r="KSD103" s="1568"/>
      <c r="KSE103" s="1568"/>
      <c r="KSF103" s="1568"/>
      <c r="KSG103" s="1568"/>
      <c r="KSH103" s="1568"/>
      <c r="KSI103" s="1568"/>
      <c r="KSJ103" s="1568"/>
      <c r="KSK103" s="1568"/>
      <c r="KSL103" s="1568"/>
      <c r="KSM103" s="1568"/>
      <c r="KSN103" s="1568"/>
      <c r="KSO103" s="1568"/>
      <c r="KSP103" s="1568"/>
      <c r="KSQ103" s="1568"/>
      <c r="KSR103" s="1568"/>
      <c r="KSS103" s="1568"/>
      <c r="KST103" s="1568"/>
      <c r="KSU103" s="1568"/>
      <c r="KSV103" s="1568"/>
      <c r="KSW103" s="1568"/>
      <c r="KSX103" s="1568"/>
      <c r="KSY103" s="1568"/>
      <c r="KSZ103" s="1568"/>
      <c r="KTA103" s="1568"/>
      <c r="KTB103" s="1568"/>
      <c r="KTC103" s="1568"/>
      <c r="KTD103" s="1568"/>
      <c r="KTE103" s="1568"/>
      <c r="KTF103" s="1568"/>
      <c r="KTG103" s="1568"/>
      <c r="KTH103" s="1568"/>
      <c r="KTI103" s="1568"/>
      <c r="KTJ103" s="1568"/>
      <c r="KTK103" s="1568"/>
      <c r="KTL103" s="1568"/>
      <c r="KTM103" s="1568"/>
      <c r="KTN103" s="1568"/>
      <c r="KTO103" s="1568"/>
      <c r="KTP103" s="1568"/>
      <c r="KTQ103" s="1568"/>
      <c r="KTR103" s="1568"/>
      <c r="KTS103" s="1568"/>
      <c r="KTT103" s="1568"/>
      <c r="KTU103" s="1568"/>
      <c r="KTV103" s="1568"/>
      <c r="KTW103" s="1568"/>
      <c r="KTX103" s="1568"/>
      <c r="KTY103" s="1568"/>
      <c r="KTZ103" s="1568"/>
      <c r="KUA103" s="1568"/>
      <c r="KUB103" s="1568"/>
      <c r="KUC103" s="1568"/>
      <c r="KUD103" s="1568"/>
      <c r="KUE103" s="1568"/>
      <c r="KUF103" s="1568"/>
      <c r="KUG103" s="1568"/>
      <c r="KUH103" s="1568"/>
      <c r="KUI103" s="1568"/>
      <c r="KUJ103" s="1568"/>
      <c r="KUK103" s="1568"/>
      <c r="KUL103" s="1568"/>
      <c r="KUM103" s="1568"/>
      <c r="KUN103" s="1568"/>
      <c r="KUO103" s="1568"/>
      <c r="KUP103" s="1568"/>
      <c r="KUQ103" s="1568"/>
      <c r="KUR103" s="1568"/>
      <c r="KUS103" s="1568"/>
      <c r="KUT103" s="1568"/>
      <c r="KUU103" s="1568"/>
      <c r="KUV103" s="1568"/>
      <c r="KUW103" s="1568"/>
      <c r="KUX103" s="1568"/>
      <c r="KUY103" s="1568"/>
      <c r="KUZ103" s="1568"/>
      <c r="KVA103" s="1568"/>
      <c r="KVB103" s="1568"/>
      <c r="KVC103" s="1568"/>
      <c r="KVD103" s="1568"/>
      <c r="KVE103" s="1568"/>
      <c r="KVF103" s="1568"/>
      <c r="KVG103" s="1568"/>
      <c r="KVH103" s="1568"/>
      <c r="KVI103" s="1568"/>
      <c r="KVJ103" s="1568"/>
      <c r="KVK103" s="1568"/>
      <c r="KVL103" s="1568"/>
      <c r="KVM103" s="1568"/>
      <c r="KVN103" s="1568"/>
      <c r="KVO103" s="1568"/>
      <c r="KVP103" s="1568"/>
      <c r="KVQ103" s="1568"/>
      <c r="KVR103" s="1568"/>
      <c r="KVS103" s="1568"/>
      <c r="KVT103" s="1568"/>
      <c r="KVU103" s="1568"/>
      <c r="KVV103" s="1568"/>
      <c r="KVW103" s="1568"/>
      <c r="KVX103" s="1568"/>
      <c r="KVY103" s="1568"/>
      <c r="KVZ103" s="1568"/>
      <c r="KWA103" s="1568"/>
      <c r="KWB103" s="1568"/>
      <c r="KWC103" s="1568"/>
      <c r="KWD103" s="1568"/>
      <c r="KWE103" s="1568"/>
      <c r="KWF103" s="1568"/>
      <c r="KWG103" s="1568"/>
      <c r="KWH103" s="1568"/>
      <c r="KWI103" s="1568"/>
      <c r="KWJ103" s="1568"/>
      <c r="KWK103" s="1568"/>
      <c r="KWL103" s="1568"/>
      <c r="KWM103" s="1568"/>
      <c r="KWN103" s="1568"/>
      <c r="KWO103" s="1568"/>
      <c r="KWP103" s="1568"/>
      <c r="KWQ103" s="1568"/>
      <c r="KWR103" s="1568"/>
      <c r="KWS103" s="1568"/>
      <c r="KWT103" s="1568"/>
      <c r="KWU103" s="1568"/>
      <c r="KWV103" s="1568"/>
      <c r="KWW103" s="1568"/>
      <c r="KWX103" s="1568"/>
      <c r="KWY103" s="1568"/>
      <c r="KWZ103" s="1568"/>
      <c r="KXA103" s="1568"/>
      <c r="KXB103" s="1568"/>
      <c r="KXC103" s="1568"/>
      <c r="KXD103" s="1568"/>
      <c r="KXE103" s="1568"/>
      <c r="KXF103" s="1568"/>
      <c r="KXG103" s="1568"/>
      <c r="KXH103" s="1568"/>
      <c r="KXI103" s="1568"/>
      <c r="KXJ103" s="1568"/>
      <c r="KXK103" s="1568"/>
      <c r="KXL103" s="1568"/>
      <c r="KXM103" s="1568"/>
      <c r="KXN103" s="1568"/>
      <c r="KXO103" s="1568"/>
      <c r="KXP103" s="1568"/>
      <c r="KXQ103" s="1568"/>
      <c r="KXR103" s="1568"/>
      <c r="KXS103" s="1568"/>
      <c r="KXT103" s="1568"/>
      <c r="KXU103" s="1568"/>
      <c r="KXV103" s="1568"/>
      <c r="KXW103" s="1568"/>
      <c r="KXX103" s="1568"/>
      <c r="KXY103" s="1568"/>
      <c r="KXZ103" s="1568"/>
      <c r="KYA103" s="1568"/>
      <c r="KYB103" s="1568"/>
      <c r="KYC103" s="1568"/>
      <c r="KYD103" s="1568"/>
      <c r="KYE103" s="1568"/>
      <c r="KYF103" s="1568"/>
      <c r="KYG103" s="1568"/>
      <c r="KYH103" s="1568"/>
      <c r="KYI103" s="1568"/>
      <c r="KYJ103" s="1568"/>
      <c r="KYK103" s="1568"/>
      <c r="KYL103" s="1568"/>
      <c r="KYM103" s="1568"/>
      <c r="KYN103" s="1568"/>
      <c r="KYO103" s="1568"/>
      <c r="KYP103" s="1568"/>
      <c r="KYQ103" s="1568"/>
      <c r="KYR103" s="1568"/>
      <c r="KYS103" s="1568"/>
      <c r="KYT103" s="1568"/>
      <c r="KYU103" s="1568"/>
      <c r="KYV103" s="1568"/>
      <c r="KYW103" s="1568"/>
      <c r="KYX103" s="1568"/>
      <c r="KYY103" s="1568"/>
      <c r="KYZ103" s="1568"/>
      <c r="KZA103" s="1568"/>
      <c r="KZB103" s="1568"/>
      <c r="KZC103" s="1568"/>
      <c r="KZD103" s="1568"/>
      <c r="KZE103" s="1568"/>
      <c r="KZF103" s="1568"/>
      <c r="KZG103" s="1568"/>
      <c r="KZH103" s="1568"/>
      <c r="KZI103" s="1568"/>
      <c r="KZJ103" s="1568"/>
      <c r="KZK103" s="1568"/>
      <c r="KZL103" s="1568"/>
      <c r="KZM103" s="1568"/>
      <c r="KZN103" s="1568"/>
      <c r="KZO103" s="1568"/>
      <c r="KZP103" s="1568"/>
      <c r="KZQ103" s="1568"/>
      <c r="KZR103" s="1568"/>
      <c r="KZS103" s="1568"/>
      <c r="KZT103" s="1568"/>
      <c r="KZU103" s="1568"/>
      <c r="KZV103" s="1568"/>
      <c r="KZW103" s="1568"/>
      <c r="KZX103" s="1568"/>
      <c r="KZY103" s="1568"/>
      <c r="KZZ103" s="1568"/>
      <c r="LAA103" s="1568"/>
      <c r="LAB103" s="1568"/>
      <c r="LAC103" s="1568"/>
      <c r="LAD103" s="1568"/>
      <c r="LAE103" s="1568"/>
      <c r="LAF103" s="1568"/>
      <c r="LAG103" s="1568"/>
      <c r="LAH103" s="1568"/>
      <c r="LAI103" s="1568"/>
      <c r="LAJ103" s="1568"/>
      <c r="LAK103" s="1568"/>
      <c r="LAL103" s="1568"/>
      <c r="LAM103" s="1568"/>
      <c r="LAN103" s="1568"/>
      <c r="LAO103" s="1568"/>
      <c r="LAP103" s="1568"/>
      <c r="LAQ103" s="1568"/>
      <c r="LAR103" s="1568"/>
      <c r="LAS103" s="1568"/>
      <c r="LAT103" s="1568"/>
      <c r="LAU103" s="1568"/>
      <c r="LAV103" s="1568"/>
      <c r="LAW103" s="1568"/>
      <c r="LAX103" s="1568"/>
      <c r="LAY103" s="1568"/>
      <c r="LAZ103" s="1568"/>
      <c r="LBA103" s="1568"/>
      <c r="LBB103" s="1568"/>
      <c r="LBC103" s="1568"/>
      <c r="LBD103" s="1568"/>
      <c r="LBE103" s="1568"/>
      <c r="LBF103" s="1568"/>
      <c r="LBG103" s="1568"/>
      <c r="LBH103" s="1568"/>
      <c r="LBI103" s="1568"/>
      <c r="LBJ103" s="1568"/>
      <c r="LBK103" s="1568"/>
      <c r="LBL103" s="1568"/>
      <c r="LBM103" s="1568"/>
      <c r="LBN103" s="1568"/>
      <c r="LBO103" s="1568"/>
      <c r="LBP103" s="1568"/>
      <c r="LBQ103" s="1568"/>
      <c r="LBR103" s="1568"/>
      <c r="LBS103" s="1568"/>
      <c r="LBT103" s="1568"/>
      <c r="LBU103" s="1568"/>
      <c r="LBV103" s="1568"/>
      <c r="LBW103" s="1568"/>
      <c r="LBX103" s="1568"/>
      <c r="LBY103" s="1568"/>
      <c r="LBZ103" s="1568"/>
      <c r="LCA103" s="1568"/>
      <c r="LCB103" s="1568"/>
      <c r="LCC103" s="1568"/>
      <c r="LCD103" s="1568"/>
      <c r="LCE103" s="1568"/>
      <c r="LCF103" s="1568"/>
      <c r="LCG103" s="1568"/>
      <c r="LCH103" s="1568"/>
      <c r="LCI103" s="1568"/>
      <c r="LCJ103" s="1568"/>
      <c r="LCK103" s="1568"/>
      <c r="LCL103" s="1568"/>
      <c r="LCM103" s="1568"/>
      <c r="LCN103" s="1568"/>
      <c r="LCO103" s="1568"/>
      <c r="LCP103" s="1568"/>
      <c r="LCQ103" s="1568"/>
      <c r="LCR103" s="1568"/>
      <c r="LCS103" s="1568"/>
      <c r="LCT103" s="1568"/>
      <c r="LCU103" s="1568"/>
      <c r="LCV103" s="1568"/>
      <c r="LCW103" s="1568"/>
      <c r="LCX103" s="1568"/>
      <c r="LCY103" s="1568"/>
      <c r="LCZ103" s="1568"/>
      <c r="LDA103" s="1568"/>
      <c r="LDB103" s="1568"/>
      <c r="LDC103" s="1568"/>
      <c r="LDD103" s="1568"/>
      <c r="LDE103" s="1568"/>
      <c r="LDF103" s="1568"/>
      <c r="LDG103" s="1568"/>
      <c r="LDH103" s="1568"/>
      <c r="LDI103" s="1568"/>
      <c r="LDJ103" s="1568"/>
      <c r="LDK103" s="1568"/>
      <c r="LDL103" s="1568"/>
      <c r="LDM103" s="1568"/>
      <c r="LDN103" s="1568"/>
      <c r="LDO103" s="1568"/>
      <c r="LDP103" s="1568"/>
      <c r="LDQ103" s="1568"/>
      <c r="LDR103" s="1568"/>
      <c r="LDS103" s="1568"/>
      <c r="LDT103" s="1568"/>
      <c r="LDU103" s="1568"/>
      <c r="LDV103" s="1568"/>
      <c r="LDW103" s="1568"/>
      <c r="LDX103" s="1568"/>
      <c r="LDY103" s="1568"/>
      <c r="LDZ103" s="1568"/>
      <c r="LEA103" s="1568"/>
      <c r="LEB103" s="1568"/>
      <c r="LEC103" s="1568"/>
      <c r="LED103" s="1568"/>
      <c r="LEE103" s="1568"/>
      <c r="LEF103" s="1568"/>
      <c r="LEG103" s="1568"/>
      <c r="LEH103" s="1568"/>
      <c r="LEI103" s="1568"/>
      <c r="LEJ103" s="1568"/>
      <c r="LEK103" s="1568"/>
      <c r="LEL103" s="1568"/>
      <c r="LEM103" s="1568"/>
      <c r="LEN103" s="1568"/>
      <c r="LEO103" s="1568"/>
      <c r="LEP103" s="1568"/>
      <c r="LEQ103" s="1568"/>
      <c r="LER103" s="1568"/>
      <c r="LES103" s="1568"/>
      <c r="LET103" s="1568"/>
      <c r="LEU103" s="1568"/>
      <c r="LEV103" s="1568"/>
      <c r="LEW103" s="1568"/>
      <c r="LEX103" s="1568"/>
      <c r="LEY103" s="1568"/>
      <c r="LEZ103" s="1568"/>
      <c r="LFA103" s="1568"/>
      <c r="LFB103" s="1568"/>
      <c r="LFC103" s="1568"/>
      <c r="LFD103" s="1568"/>
      <c r="LFE103" s="1568"/>
      <c r="LFF103" s="1568"/>
      <c r="LFG103" s="1568"/>
      <c r="LFH103" s="1568"/>
      <c r="LFI103" s="1568"/>
      <c r="LFJ103" s="1568"/>
      <c r="LFK103" s="1568"/>
      <c r="LFL103" s="1568"/>
      <c r="LFM103" s="1568"/>
      <c r="LFN103" s="1568"/>
      <c r="LFO103" s="1568"/>
      <c r="LFP103" s="1568"/>
      <c r="LFQ103" s="1568"/>
      <c r="LFR103" s="1568"/>
      <c r="LFS103" s="1568"/>
      <c r="LFT103" s="1568"/>
      <c r="LFU103" s="1568"/>
      <c r="LFV103" s="1568"/>
      <c r="LFW103" s="1568"/>
      <c r="LFX103" s="1568"/>
      <c r="LFY103" s="1568"/>
      <c r="LFZ103" s="1568"/>
      <c r="LGA103" s="1568"/>
      <c r="LGB103" s="1568"/>
      <c r="LGC103" s="1568"/>
      <c r="LGD103" s="1568"/>
      <c r="LGE103" s="1568"/>
      <c r="LGF103" s="1568"/>
      <c r="LGG103" s="1568"/>
      <c r="LGH103" s="1568"/>
      <c r="LGI103" s="1568"/>
      <c r="LGJ103" s="1568"/>
      <c r="LGK103" s="1568"/>
      <c r="LGL103" s="1568"/>
      <c r="LGM103" s="1568"/>
      <c r="LGN103" s="1568"/>
      <c r="LGO103" s="1568"/>
      <c r="LGP103" s="1568"/>
      <c r="LGQ103" s="1568"/>
      <c r="LGR103" s="1568"/>
      <c r="LGS103" s="1568"/>
      <c r="LGT103" s="1568"/>
      <c r="LGU103" s="1568"/>
      <c r="LGV103" s="1568"/>
      <c r="LGW103" s="1568"/>
      <c r="LGX103" s="1568"/>
      <c r="LGY103" s="1568"/>
      <c r="LGZ103" s="1568"/>
      <c r="LHA103" s="1568"/>
      <c r="LHB103" s="1568"/>
      <c r="LHC103" s="1568"/>
      <c r="LHD103" s="1568"/>
      <c r="LHE103" s="1568"/>
      <c r="LHF103" s="1568"/>
      <c r="LHG103" s="1568"/>
      <c r="LHH103" s="1568"/>
      <c r="LHI103" s="1568"/>
      <c r="LHJ103" s="1568"/>
      <c r="LHK103" s="1568"/>
      <c r="LHL103" s="1568"/>
      <c r="LHM103" s="1568"/>
      <c r="LHN103" s="1568"/>
      <c r="LHO103" s="1568"/>
      <c r="LHP103" s="1568"/>
      <c r="LHQ103" s="1568"/>
      <c r="LHR103" s="1568"/>
      <c r="LHS103" s="1568"/>
      <c r="LHT103" s="1568"/>
      <c r="LHU103" s="1568"/>
      <c r="LHV103" s="1568"/>
      <c r="LHW103" s="1568"/>
      <c r="LHX103" s="1568"/>
      <c r="LHY103" s="1568"/>
      <c r="LHZ103" s="1568"/>
      <c r="LIA103" s="1568"/>
      <c r="LIB103" s="1568"/>
      <c r="LIC103" s="1568"/>
      <c r="LID103" s="1568"/>
      <c r="LIE103" s="1568"/>
      <c r="LIF103" s="1568"/>
      <c r="LIG103" s="1568"/>
      <c r="LIH103" s="1568"/>
      <c r="LII103" s="1568"/>
      <c r="LIJ103" s="1568"/>
      <c r="LIK103" s="1568"/>
      <c r="LIL103" s="1568"/>
      <c r="LIM103" s="1568"/>
      <c r="LIN103" s="1568"/>
      <c r="LIO103" s="1568"/>
      <c r="LIP103" s="1568"/>
      <c r="LIQ103" s="1568"/>
      <c r="LIR103" s="1568"/>
      <c r="LIS103" s="1568"/>
      <c r="LIT103" s="1568"/>
      <c r="LIU103" s="1568"/>
      <c r="LIV103" s="1568"/>
      <c r="LIW103" s="1568"/>
      <c r="LIX103" s="1568"/>
      <c r="LIY103" s="1568"/>
      <c r="LIZ103" s="1568"/>
      <c r="LJA103" s="1568"/>
      <c r="LJB103" s="1568"/>
      <c r="LJC103" s="1568"/>
      <c r="LJD103" s="1568"/>
      <c r="LJE103" s="1568"/>
      <c r="LJF103" s="1568"/>
      <c r="LJG103" s="1568"/>
      <c r="LJH103" s="1568"/>
      <c r="LJI103" s="1568"/>
      <c r="LJJ103" s="1568"/>
      <c r="LJK103" s="1568"/>
      <c r="LJL103" s="1568"/>
      <c r="LJM103" s="1568"/>
      <c r="LJN103" s="1568"/>
      <c r="LJO103" s="1568"/>
      <c r="LJP103" s="1568"/>
      <c r="LJQ103" s="1568"/>
      <c r="LJR103" s="1568"/>
      <c r="LJS103" s="1568"/>
      <c r="LJT103" s="1568"/>
      <c r="LJU103" s="1568"/>
      <c r="LJV103" s="1568"/>
      <c r="LJW103" s="1568"/>
      <c r="LJX103" s="1568"/>
      <c r="LJY103" s="1568"/>
      <c r="LJZ103" s="1568"/>
      <c r="LKA103" s="1568"/>
      <c r="LKB103" s="1568"/>
      <c r="LKC103" s="1568"/>
      <c r="LKD103" s="1568"/>
      <c r="LKE103" s="1568"/>
      <c r="LKF103" s="1568"/>
      <c r="LKG103" s="1568"/>
      <c r="LKH103" s="1568"/>
      <c r="LKI103" s="1568"/>
      <c r="LKJ103" s="1568"/>
      <c r="LKK103" s="1568"/>
      <c r="LKL103" s="1568"/>
      <c r="LKM103" s="1568"/>
      <c r="LKN103" s="1568"/>
      <c r="LKO103" s="1568"/>
      <c r="LKP103" s="1568"/>
      <c r="LKQ103" s="1568"/>
      <c r="LKR103" s="1568"/>
      <c r="LKS103" s="1568"/>
      <c r="LKT103" s="1568"/>
      <c r="LKU103" s="1568"/>
      <c r="LKV103" s="1568"/>
      <c r="LKW103" s="1568"/>
      <c r="LKX103" s="1568"/>
      <c r="LKY103" s="1568"/>
      <c r="LKZ103" s="1568"/>
      <c r="LLA103" s="1568"/>
      <c r="LLB103" s="1568"/>
      <c r="LLC103" s="1568"/>
      <c r="LLD103" s="1568"/>
      <c r="LLE103" s="1568"/>
      <c r="LLF103" s="1568"/>
      <c r="LLG103" s="1568"/>
      <c r="LLH103" s="1568"/>
      <c r="LLI103" s="1568"/>
      <c r="LLJ103" s="1568"/>
      <c r="LLK103" s="1568"/>
      <c r="LLL103" s="1568"/>
      <c r="LLM103" s="1568"/>
      <c r="LLN103" s="1568"/>
      <c r="LLO103" s="1568"/>
      <c r="LLP103" s="1568"/>
      <c r="LLQ103" s="1568"/>
      <c r="LLR103" s="1568"/>
      <c r="LLS103" s="1568"/>
      <c r="LLT103" s="1568"/>
      <c r="LLU103" s="1568"/>
      <c r="LLV103" s="1568"/>
      <c r="LLW103" s="1568"/>
      <c r="LLX103" s="1568"/>
      <c r="LLY103" s="1568"/>
      <c r="LLZ103" s="1568"/>
      <c r="LMA103" s="1568"/>
      <c r="LMB103" s="1568"/>
      <c r="LMC103" s="1568"/>
      <c r="LMD103" s="1568"/>
      <c r="LME103" s="1568"/>
      <c r="LMF103" s="1568"/>
      <c r="LMG103" s="1568"/>
      <c r="LMH103" s="1568"/>
      <c r="LMI103" s="1568"/>
      <c r="LMJ103" s="1568"/>
      <c r="LMK103" s="1568"/>
      <c r="LML103" s="1568"/>
      <c r="LMM103" s="1568"/>
      <c r="LMN103" s="1568"/>
      <c r="LMO103" s="1568"/>
      <c r="LMP103" s="1568"/>
      <c r="LMQ103" s="1568"/>
      <c r="LMR103" s="1568"/>
      <c r="LMS103" s="1568"/>
      <c r="LMT103" s="1568"/>
      <c r="LMU103" s="1568"/>
      <c r="LMV103" s="1568"/>
      <c r="LMW103" s="1568"/>
      <c r="LMX103" s="1568"/>
      <c r="LMY103" s="1568"/>
      <c r="LMZ103" s="1568"/>
      <c r="LNA103" s="1568"/>
      <c r="LNB103" s="1568"/>
      <c r="LNC103" s="1568"/>
      <c r="LND103" s="1568"/>
      <c r="LNE103" s="1568"/>
      <c r="LNF103" s="1568"/>
      <c r="LNG103" s="1568"/>
      <c r="LNH103" s="1568"/>
      <c r="LNI103" s="1568"/>
      <c r="LNJ103" s="1568"/>
      <c r="LNK103" s="1568"/>
      <c r="LNL103" s="1568"/>
      <c r="LNM103" s="1568"/>
      <c r="LNN103" s="1568"/>
      <c r="LNO103" s="1568"/>
      <c r="LNP103" s="1568"/>
      <c r="LNQ103" s="1568"/>
      <c r="LNR103" s="1568"/>
      <c r="LNS103" s="1568"/>
      <c r="LNT103" s="1568"/>
      <c r="LNU103" s="1568"/>
      <c r="LNV103" s="1568"/>
      <c r="LNW103" s="1568"/>
      <c r="LNX103" s="1568"/>
      <c r="LNY103" s="1568"/>
      <c r="LNZ103" s="1568"/>
      <c r="LOA103" s="1568"/>
      <c r="LOB103" s="1568"/>
      <c r="LOC103" s="1568"/>
      <c r="LOD103" s="1568"/>
      <c r="LOE103" s="1568"/>
      <c r="LOF103" s="1568"/>
      <c r="LOG103" s="1568"/>
      <c r="LOH103" s="1568"/>
      <c r="LOI103" s="1568"/>
      <c r="LOJ103" s="1568"/>
      <c r="LOK103" s="1568"/>
      <c r="LOL103" s="1568"/>
      <c r="LOM103" s="1568"/>
      <c r="LON103" s="1568"/>
      <c r="LOO103" s="1568"/>
      <c r="LOP103" s="1568"/>
      <c r="LOQ103" s="1568"/>
      <c r="LOR103" s="1568"/>
      <c r="LOS103" s="1568"/>
      <c r="LOT103" s="1568"/>
      <c r="LOU103" s="1568"/>
      <c r="LOV103" s="1568"/>
      <c r="LOW103" s="1568"/>
      <c r="LOX103" s="1568"/>
      <c r="LOY103" s="1568"/>
      <c r="LOZ103" s="1568"/>
      <c r="LPA103" s="1568"/>
      <c r="LPB103" s="1568"/>
      <c r="LPC103" s="1568"/>
      <c r="LPD103" s="1568"/>
      <c r="LPE103" s="1568"/>
      <c r="LPF103" s="1568"/>
      <c r="LPG103" s="1568"/>
      <c r="LPH103" s="1568"/>
      <c r="LPI103" s="1568"/>
      <c r="LPJ103" s="1568"/>
      <c r="LPK103" s="1568"/>
      <c r="LPL103" s="1568"/>
      <c r="LPM103" s="1568"/>
      <c r="LPN103" s="1568"/>
      <c r="LPO103" s="1568"/>
      <c r="LPP103" s="1568"/>
      <c r="LPQ103" s="1568"/>
      <c r="LPR103" s="1568"/>
      <c r="LPS103" s="1568"/>
      <c r="LPT103" s="1568"/>
      <c r="LPU103" s="1568"/>
      <c r="LPV103" s="1568"/>
      <c r="LPW103" s="1568"/>
      <c r="LPX103" s="1568"/>
      <c r="LPY103" s="1568"/>
      <c r="LPZ103" s="1568"/>
      <c r="LQA103" s="1568"/>
      <c r="LQB103" s="1568"/>
      <c r="LQC103" s="1568"/>
      <c r="LQD103" s="1568"/>
      <c r="LQE103" s="1568"/>
      <c r="LQF103" s="1568"/>
      <c r="LQG103" s="1568"/>
      <c r="LQH103" s="1568"/>
      <c r="LQI103" s="1568"/>
      <c r="LQJ103" s="1568"/>
      <c r="LQK103" s="1568"/>
      <c r="LQL103" s="1568"/>
      <c r="LQM103" s="1568"/>
      <c r="LQN103" s="1568"/>
      <c r="LQO103" s="1568"/>
      <c r="LQP103" s="1568"/>
      <c r="LQQ103" s="1568"/>
      <c r="LQR103" s="1568"/>
      <c r="LQS103" s="1568"/>
      <c r="LQT103" s="1568"/>
      <c r="LQU103" s="1568"/>
      <c r="LQV103" s="1568"/>
      <c r="LQW103" s="1568"/>
      <c r="LQX103" s="1568"/>
      <c r="LQY103" s="1568"/>
      <c r="LQZ103" s="1568"/>
      <c r="LRA103" s="1568"/>
      <c r="LRB103" s="1568"/>
      <c r="LRC103" s="1568"/>
      <c r="LRD103" s="1568"/>
      <c r="LRE103" s="1568"/>
      <c r="LRF103" s="1568"/>
      <c r="LRG103" s="1568"/>
      <c r="LRH103" s="1568"/>
      <c r="LRI103" s="1568"/>
      <c r="LRJ103" s="1568"/>
      <c r="LRK103" s="1568"/>
      <c r="LRL103" s="1568"/>
      <c r="LRM103" s="1568"/>
      <c r="LRN103" s="1568"/>
      <c r="LRO103" s="1568"/>
      <c r="LRP103" s="1568"/>
      <c r="LRQ103" s="1568"/>
      <c r="LRR103" s="1568"/>
      <c r="LRS103" s="1568"/>
      <c r="LRT103" s="1568"/>
      <c r="LRU103" s="1568"/>
      <c r="LRV103" s="1568"/>
      <c r="LRW103" s="1568"/>
      <c r="LRX103" s="1568"/>
      <c r="LRY103" s="1568"/>
      <c r="LRZ103" s="1568"/>
      <c r="LSA103" s="1568"/>
      <c r="LSB103" s="1568"/>
      <c r="LSC103" s="1568"/>
      <c r="LSD103" s="1568"/>
      <c r="LSE103" s="1568"/>
      <c r="LSF103" s="1568"/>
      <c r="LSG103" s="1568"/>
      <c r="LSH103" s="1568"/>
      <c r="LSI103" s="1568"/>
      <c r="LSJ103" s="1568"/>
      <c r="LSK103" s="1568"/>
      <c r="LSL103" s="1568"/>
      <c r="LSM103" s="1568"/>
      <c r="LSN103" s="1568"/>
      <c r="LSO103" s="1568"/>
      <c r="LSP103" s="1568"/>
      <c r="LSQ103" s="1568"/>
      <c r="LSR103" s="1568"/>
      <c r="LSS103" s="1568"/>
      <c r="LST103" s="1568"/>
      <c r="LSU103" s="1568"/>
      <c r="LSV103" s="1568"/>
      <c r="LSW103" s="1568"/>
      <c r="LSX103" s="1568"/>
      <c r="LSY103" s="1568"/>
      <c r="LSZ103" s="1568"/>
      <c r="LTA103" s="1568"/>
      <c r="LTB103" s="1568"/>
      <c r="LTC103" s="1568"/>
      <c r="LTD103" s="1568"/>
      <c r="LTE103" s="1568"/>
      <c r="LTF103" s="1568"/>
      <c r="LTG103" s="1568"/>
      <c r="LTH103" s="1568"/>
      <c r="LTI103" s="1568"/>
      <c r="LTJ103" s="1568"/>
      <c r="LTK103" s="1568"/>
      <c r="LTL103" s="1568"/>
      <c r="LTM103" s="1568"/>
      <c r="LTN103" s="1568"/>
      <c r="LTO103" s="1568"/>
      <c r="LTP103" s="1568"/>
      <c r="LTQ103" s="1568"/>
      <c r="LTR103" s="1568"/>
      <c r="LTS103" s="1568"/>
      <c r="LTT103" s="1568"/>
      <c r="LTU103" s="1568"/>
      <c r="LTV103" s="1568"/>
      <c r="LTW103" s="1568"/>
      <c r="LTX103" s="1568"/>
      <c r="LTY103" s="1568"/>
      <c r="LTZ103" s="1568"/>
      <c r="LUA103" s="1568"/>
      <c r="LUB103" s="1568"/>
      <c r="LUC103" s="1568"/>
      <c r="LUD103" s="1568"/>
      <c r="LUE103" s="1568"/>
      <c r="LUF103" s="1568"/>
      <c r="LUG103" s="1568"/>
      <c r="LUH103" s="1568"/>
      <c r="LUI103" s="1568"/>
      <c r="LUJ103" s="1568"/>
      <c r="LUK103" s="1568"/>
      <c r="LUL103" s="1568"/>
      <c r="LUM103" s="1568"/>
      <c r="LUN103" s="1568"/>
      <c r="LUO103" s="1568"/>
      <c r="LUP103" s="1568"/>
      <c r="LUQ103" s="1568"/>
      <c r="LUR103" s="1568"/>
      <c r="LUS103" s="1568"/>
      <c r="LUT103" s="1568"/>
      <c r="LUU103" s="1568"/>
      <c r="LUV103" s="1568"/>
      <c r="LUW103" s="1568"/>
      <c r="LUX103" s="1568"/>
      <c r="LUY103" s="1568"/>
      <c r="LUZ103" s="1568"/>
      <c r="LVA103" s="1568"/>
      <c r="LVB103" s="1568"/>
      <c r="LVC103" s="1568"/>
      <c r="LVD103" s="1568"/>
      <c r="LVE103" s="1568"/>
      <c r="LVF103" s="1568"/>
      <c r="LVG103" s="1568"/>
      <c r="LVH103" s="1568"/>
      <c r="LVI103" s="1568"/>
      <c r="LVJ103" s="1568"/>
      <c r="LVK103" s="1568"/>
      <c r="LVL103" s="1568"/>
      <c r="LVM103" s="1568"/>
      <c r="LVN103" s="1568"/>
      <c r="LVO103" s="1568"/>
      <c r="LVP103" s="1568"/>
      <c r="LVQ103" s="1568"/>
      <c r="LVR103" s="1568"/>
      <c r="LVS103" s="1568"/>
      <c r="LVT103" s="1568"/>
      <c r="LVU103" s="1568"/>
      <c r="LVV103" s="1568"/>
      <c r="LVW103" s="1568"/>
      <c r="LVX103" s="1568"/>
      <c r="LVY103" s="1568"/>
      <c r="LVZ103" s="1568"/>
      <c r="LWA103" s="1568"/>
      <c r="LWB103" s="1568"/>
      <c r="LWC103" s="1568"/>
      <c r="LWD103" s="1568"/>
      <c r="LWE103" s="1568"/>
      <c r="LWF103" s="1568"/>
      <c r="LWG103" s="1568"/>
      <c r="LWH103" s="1568"/>
      <c r="LWI103" s="1568"/>
      <c r="LWJ103" s="1568"/>
      <c r="LWK103" s="1568"/>
      <c r="LWL103" s="1568"/>
      <c r="LWM103" s="1568"/>
      <c r="LWN103" s="1568"/>
      <c r="LWO103" s="1568"/>
      <c r="LWP103" s="1568"/>
      <c r="LWQ103" s="1568"/>
      <c r="LWR103" s="1568"/>
      <c r="LWS103" s="1568"/>
      <c r="LWT103" s="1568"/>
      <c r="LWU103" s="1568"/>
      <c r="LWV103" s="1568"/>
      <c r="LWW103" s="1568"/>
      <c r="LWX103" s="1568"/>
      <c r="LWY103" s="1568"/>
      <c r="LWZ103" s="1568"/>
      <c r="LXA103" s="1568"/>
      <c r="LXB103" s="1568"/>
      <c r="LXC103" s="1568"/>
      <c r="LXD103" s="1568"/>
      <c r="LXE103" s="1568"/>
      <c r="LXF103" s="1568"/>
      <c r="LXG103" s="1568"/>
      <c r="LXH103" s="1568"/>
      <c r="LXI103" s="1568"/>
      <c r="LXJ103" s="1568"/>
      <c r="LXK103" s="1568"/>
      <c r="LXL103" s="1568"/>
      <c r="LXM103" s="1568"/>
      <c r="LXN103" s="1568"/>
      <c r="LXO103" s="1568"/>
      <c r="LXP103" s="1568"/>
      <c r="LXQ103" s="1568"/>
      <c r="LXR103" s="1568"/>
      <c r="LXS103" s="1568"/>
      <c r="LXT103" s="1568"/>
      <c r="LXU103" s="1568"/>
      <c r="LXV103" s="1568"/>
      <c r="LXW103" s="1568"/>
      <c r="LXX103" s="1568"/>
      <c r="LXY103" s="1568"/>
      <c r="LXZ103" s="1568"/>
      <c r="LYA103" s="1568"/>
      <c r="LYB103" s="1568"/>
      <c r="LYC103" s="1568"/>
      <c r="LYD103" s="1568"/>
      <c r="LYE103" s="1568"/>
      <c r="LYF103" s="1568"/>
      <c r="LYG103" s="1568"/>
      <c r="LYH103" s="1568"/>
      <c r="LYI103" s="1568"/>
      <c r="LYJ103" s="1568"/>
      <c r="LYK103" s="1568"/>
      <c r="LYL103" s="1568"/>
      <c r="LYM103" s="1568"/>
      <c r="LYN103" s="1568"/>
      <c r="LYO103" s="1568"/>
      <c r="LYP103" s="1568"/>
      <c r="LYQ103" s="1568"/>
      <c r="LYR103" s="1568"/>
      <c r="LYS103" s="1568"/>
      <c r="LYT103" s="1568"/>
      <c r="LYU103" s="1568"/>
      <c r="LYV103" s="1568"/>
      <c r="LYW103" s="1568"/>
      <c r="LYX103" s="1568"/>
      <c r="LYY103" s="1568"/>
      <c r="LYZ103" s="1568"/>
      <c r="LZA103" s="1568"/>
      <c r="LZB103" s="1568"/>
      <c r="LZC103" s="1568"/>
      <c r="LZD103" s="1568"/>
      <c r="LZE103" s="1568"/>
      <c r="LZF103" s="1568"/>
      <c r="LZG103" s="1568"/>
      <c r="LZH103" s="1568"/>
      <c r="LZI103" s="1568"/>
      <c r="LZJ103" s="1568"/>
      <c r="LZK103" s="1568"/>
      <c r="LZL103" s="1568"/>
      <c r="LZM103" s="1568"/>
      <c r="LZN103" s="1568"/>
      <c r="LZO103" s="1568"/>
      <c r="LZP103" s="1568"/>
      <c r="LZQ103" s="1568"/>
      <c r="LZR103" s="1568"/>
      <c r="LZS103" s="1568"/>
      <c r="LZT103" s="1568"/>
      <c r="LZU103" s="1568"/>
      <c r="LZV103" s="1568"/>
      <c r="LZW103" s="1568"/>
      <c r="LZX103" s="1568"/>
      <c r="LZY103" s="1568"/>
      <c r="LZZ103" s="1568"/>
      <c r="MAA103" s="1568"/>
      <c r="MAB103" s="1568"/>
      <c r="MAC103" s="1568"/>
      <c r="MAD103" s="1568"/>
      <c r="MAE103" s="1568"/>
      <c r="MAF103" s="1568"/>
      <c r="MAG103" s="1568"/>
      <c r="MAH103" s="1568"/>
      <c r="MAI103" s="1568"/>
      <c r="MAJ103" s="1568"/>
      <c r="MAK103" s="1568"/>
      <c r="MAL103" s="1568"/>
      <c r="MAM103" s="1568"/>
      <c r="MAN103" s="1568"/>
      <c r="MAO103" s="1568"/>
      <c r="MAP103" s="1568"/>
      <c r="MAQ103" s="1568"/>
      <c r="MAR103" s="1568"/>
      <c r="MAS103" s="1568"/>
      <c r="MAT103" s="1568"/>
      <c r="MAU103" s="1568"/>
      <c r="MAV103" s="1568"/>
      <c r="MAW103" s="1568"/>
      <c r="MAX103" s="1568"/>
      <c r="MAY103" s="1568"/>
      <c r="MAZ103" s="1568"/>
      <c r="MBA103" s="1568"/>
      <c r="MBB103" s="1568"/>
      <c r="MBC103" s="1568"/>
      <c r="MBD103" s="1568"/>
      <c r="MBE103" s="1568"/>
      <c r="MBF103" s="1568"/>
      <c r="MBG103" s="1568"/>
      <c r="MBH103" s="1568"/>
      <c r="MBI103" s="1568"/>
      <c r="MBJ103" s="1568"/>
      <c r="MBK103" s="1568"/>
      <c r="MBL103" s="1568"/>
      <c r="MBM103" s="1568"/>
      <c r="MBN103" s="1568"/>
      <c r="MBO103" s="1568"/>
      <c r="MBP103" s="1568"/>
      <c r="MBQ103" s="1568"/>
      <c r="MBR103" s="1568"/>
      <c r="MBS103" s="1568"/>
      <c r="MBT103" s="1568"/>
      <c r="MBU103" s="1568"/>
      <c r="MBV103" s="1568"/>
      <c r="MBW103" s="1568"/>
      <c r="MBX103" s="1568"/>
      <c r="MBY103" s="1568"/>
      <c r="MBZ103" s="1568"/>
      <c r="MCA103" s="1568"/>
      <c r="MCB103" s="1568"/>
      <c r="MCC103" s="1568"/>
      <c r="MCD103" s="1568"/>
      <c r="MCE103" s="1568"/>
      <c r="MCF103" s="1568"/>
      <c r="MCG103" s="1568"/>
      <c r="MCH103" s="1568"/>
      <c r="MCI103" s="1568"/>
      <c r="MCJ103" s="1568"/>
      <c r="MCK103" s="1568"/>
      <c r="MCL103" s="1568"/>
      <c r="MCM103" s="1568"/>
      <c r="MCN103" s="1568"/>
      <c r="MCO103" s="1568"/>
      <c r="MCP103" s="1568"/>
      <c r="MCQ103" s="1568"/>
      <c r="MCR103" s="1568"/>
      <c r="MCS103" s="1568"/>
      <c r="MCT103" s="1568"/>
      <c r="MCU103" s="1568"/>
      <c r="MCV103" s="1568"/>
      <c r="MCW103" s="1568"/>
      <c r="MCX103" s="1568"/>
      <c r="MCY103" s="1568"/>
      <c r="MCZ103" s="1568"/>
      <c r="MDA103" s="1568"/>
      <c r="MDB103" s="1568"/>
      <c r="MDC103" s="1568"/>
      <c r="MDD103" s="1568"/>
      <c r="MDE103" s="1568"/>
      <c r="MDF103" s="1568"/>
      <c r="MDG103" s="1568"/>
      <c r="MDH103" s="1568"/>
      <c r="MDI103" s="1568"/>
      <c r="MDJ103" s="1568"/>
      <c r="MDK103" s="1568"/>
      <c r="MDL103" s="1568"/>
      <c r="MDM103" s="1568"/>
      <c r="MDN103" s="1568"/>
      <c r="MDO103" s="1568"/>
      <c r="MDP103" s="1568"/>
      <c r="MDQ103" s="1568"/>
      <c r="MDR103" s="1568"/>
      <c r="MDS103" s="1568"/>
      <c r="MDT103" s="1568"/>
      <c r="MDU103" s="1568"/>
      <c r="MDV103" s="1568"/>
      <c r="MDW103" s="1568"/>
      <c r="MDX103" s="1568"/>
      <c r="MDY103" s="1568"/>
      <c r="MDZ103" s="1568"/>
      <c r="MEA103" s="1568"/>
      <c r="MEB103" s="1568"/>
      <c r="MEC103" s="1568"/>
      <c r="MED103" s="1568"/>
      <c r="MEE103" s="1568"/>
      <c r="MEF103" s="1568"/>
      <c r="MEG103" s="1568"/>
      <c r="MEH103" s="1568"/>
      <c r="MEI103" s="1568"/>
      <c r="MEJ103" s="1568"/>
      <c r="MEK103" s="1568"/>
      <c r="MEL103" s="1568"/>
      <c r="MEM103" s="1568"/>
      <c r="MEN103" s="1568"/>
      <c r="MEO103" s="1568"/>
      <c r="MEP103" s="1568"/>
      <c r="MEQ103" s="1568"/>
      <c r="MER103" s="1568"/>
      <c r="MES103" s="1568"/>
      <c r="MET103" s="1568"/>
      <c r="MEU103" s="1568"/>
      <c r="MEV103" s="1568"/>
      <c r="MEW103" s="1568"/>
      <c r="MEX103" s="1568"/>
      <c r="MEY103" s="1568"/>
      <c r="MEZ103" s="1568"/>
      <c r="MFA103" s="1568"/>
      <c r="MFB103" s="1568"/>
      <c r="MFC103" s="1568"/>
      <c r="MFD103" s="1568"/>
      <c r="MFE103" s="1568"/>
      <c r="MFF103" s="1568"/>
      <c r="MFG103" s="1568"/>
      <c r="MFH103" s="1568"/>
      <c r="MFI103" s="1568"/>
      <c r="MFJ103" s="1568"/>
      <c r="MFK103" s="1568"/>
      <c r="MFL103" s="1568"/>
      <c r="MFM103" s="1568"/>
      <c r="MFN103" s="1568"/>
      <c r="MFO103" s="1568"/>
      <c r="MFP103" s="1568"/>
      <c r="MFQ103" s="1568"/>
      <c r="MFR103" s="1568"/>
      <c r="MFS103" s="1568"/>
      <c r="MFT103" s="1568"/>
      <c r="MFU103" s="1568"/>
      <c r="MFV103" s="1568"/>
      <c r="MFW103" s="1568"/>
      <c r="MFX103" s="1568"/>
      <c r="MFY103" s="1568"/>
      <c r="MFZ103" s="1568"/>
      <c r="MGA103" s="1568"/>
      <c r="MGB103" s="1568"/>
      <c r="MGC103" s="1568"/>
      <c r="MGD103" s="1568"/>
      <c r="MGE103" s="1568"/>
      <c r="MGF103" s="1568"/>
      <c r="MGG103" s="1568"/>
      <c r="MGH103" s="1568"/>
      <c r="MGI103" s="1568"/>
      <c r="MGJ103" s="1568"/>
      <c r="MGK103" s="1568"/>
      <c r="MGL103" s="1568"/>
      <c r="MGM103" s="1568"/>
      <c r="MGN103" s="1568"/>
      <c r="MGO103" s="1568"/>
      <c r="MGP103" s="1568"/>
      <c r="MGQ103" s="1568"/>
      <c r="MGR103" s="1568"/>
      <c r="MGS103" s="1568"/>
      <c r="MGT103" s="1568"/>
      <c r="MGU103" s="1568"/>
      <c r="MGV103" s="1568"/>
      <c r="MGW103" s="1568"/>
      <c r="MGX103" s="1568"/>
      <c r="MGY103" s="1568"/>
      <c r="MGZ103" s="1568"/>
      <c r="MHA103" s="1568"/>
      <c r="MHB103" s="1568"/>
      <c r="MHC103" s="1568"/>
      <c r="MHD103" s="1568"/>
      <c r="MHE103" s="1568"/>
      <c r="MHF103" s="1568"/>
      <c r="MHG103" s="1568"/>
      <c r="MHH103" s="1568"/>
      <c r="MHI103" s="1568"/>
      <c r="MHJ103" s="1568"/>
      <c r="MHK103" s="1568"/>
      <c r="MHL103" s="1568"/>
      <c r="MHM103" s="1568"/>
      <c r="MHN103" s="1568"/>
      <c r="MHO103" s="1568"/>
      <c r="MHP103" s="1568"/>
      <c r="MHQ103" s="1568"/>
      <c r="MHR103" s="1568"/>
      <c r="MHS103" s="1568"/>
      <c r="MHT103" s="1568"/>
      <c r="MHU103" s="1568"/>
      <c r="MHV103" s="1568"/>
      <c r="MHW103" s="1568"/>
      <c r="MHX103" s="1568"/>
      <c r="MHY103" s="1568"/>
      <c r="MHZ103" s="1568"/>
      <c r="MIA103" s="1568"/>
      <c r="MIB103" s="1568"/>
      <c r="MIC103" s="1568"/>
      <c r="MID103" s="1568"/>
      <c r="MIE103" s="1568"/>
      <c r="MIF103" s="1568"/>
      <c r="MIG103" s="1568"/>
      <c r="MIH103" s="1568"/>
      <c r="MII103" s="1568"/>
      <c r="MIJ103" s="1568"/>
      <c r="MIK103" s="1568"/>
      <c r="MIL103" s="1568"/>
      <c r="MIM103" s="1568"/>
      <c r="MIN103" s="1568"/>
      <c r="MIO103" s="1568"/>
      <c r="MIP103" s="1568"/>
      <c r="MIQ103" s="1568"/>
      <c r="MIR103" s="1568"/>
      <c r="MIS103" s="1568"/>
      <c r="MIT103" s="1568"/>
      <c r="MIU103" s="1568"/>
      <c r="MIV103" s="1568"/>
      <c r="MIW103" s="1568"/>
      <c r="MIX103" s="1568"/>
      <c r="MIY103" s="1568"/>
      <c r="MIZ103" s="1568"/>
      <c r="MJA103" s="1568"/>
      <c r="MJB103" s="1568"/>
      <c r="MJC103" s="1568"/>
      <c r="MJD103" s="1568"/>
      <c r="MJE103" s="1568"/>
      <c r="MJF103" s="1568"/>
      <c r="MJG103" s="1568"/>
      <c r="MJH103" s="1568"/>
      <c r="MJI103" s="1568"/>
      <c r="MJJ103" s="1568"/>
      <c r="MJK103" s="1568"/>
      <c r="MJL103" s="1568"/>
      <c r="MJM103" s="1568"/>
      <c r="MJN103" s="1568"/>
      <c r="MJO103" s="1568"/>
      <c r="MJP103" s="1568"/>
      <c r="MJQ103" s="1568"/>
      <c r="MJR103" s="1568"/>
      <c r="MJS103" s="1568"/>
      <c r="MJT103" s="1568"/>
      <c r="MJU103" s="1568"/>
      <c r="MJV103" s="1568"/>
      <c r="MJW103" s="1568"/>
      <c r="MJX103" s="1568"/>
      <c r="MJY103" s="1568"/>
      <c r="MJZ103" s="1568"/>
      <c r="MKA103" s="1568"/>
      <c r="MKB103" s="1568"/>
      <c r="MKC103" s="1568"/>
      <c r="MKD103" s="1568"/>
      <c r="MKE103" s="1568"/>
      <c r="MKF103" s="1568"/>
      <c r="MKG103" s="1568"/>
      <c r="MKH103" s="1568"/>
      <c r="MKI103" s="1568"/>
      <c r="MKJ103" s="1568"/>
      <c r="MKK103" s="1568"/>
      <c r="MKL103" s="1568"/>
      <c r="MKM103" s="1568"/>
      <c r="MKN103" s="1568"/>
      <c r="MKO103" s="1568"/>
      <c r="MKP103" s="1568"/>
      <c r="MKQ103" s="1568"/>
      <c r="MKR103" s="1568"/>
      <c r="MKS103" s="1568"/>
      <c r="MKT103" s="1568"/>
      <c r="MKU103" s="1568"/>
      <c r="MKV103" s="1568"/>
      <c r="MKW103" s="1568"/>
      <c r="MKX103" s="1568"/>
      <c r="MKY103" s="1568"/>
      <c r="MKZ103" s="1568"/>
      <c r="MLA103" s="1568"/>
      <c r="MLB103" s="1568"/>
      <c r="MLC103" s="1568"/>
      <c r="MLD103" s="1568"/>
      <c r="MLE103" s="1568"/>
      <c r="MLF103" s="1568"/>
      <c r="MLG103" s="1568"/>
      <c r="MLH103" s="1568"/>
      <c r="MLI103" s="1568"/>
      <c r="MLJ103" s="1568"/>
      <c r="MLK103" s="1568"/>
      <c r="MLL103" s="1568"/>
      <c r="MLM103" s="1568"/>
      <c r="MLN103" s="1568"/>
      <c r="MLO103" s="1568"/>
      <c r="MLP103" s="1568"/>
      <c r="MLQ103" s="1568"/>
      <c r="MLR103" s="1568"/>
      <c r="MLS103" s="1568"/>
      <c r="MLT103" s="1568"/>
      <c r="MLU103" s="1568"/>
      <c r="MLV103" s="1568"/>
      <c r="MLW103" s="1568"/>
      <c r="MLX103" s="1568"/>
      <c r="MLY103" s="1568"/>
      <c r="MLZ103" s="1568"/>
      <c r="MMA103" s="1568"/>
      <c r="MMB103" s="1568"/>
      <c r="MMC103" s="1568"/>
      <c r="MMD103" s="1568"/>
      <c r="MME103" s="1568"/>
      <c r="MMF103" s="1568"/>
      <c r="MMG103" s="1568"/>
      <c r="MMH103" s="1568"/>
      <c r="MMI103" s="1568"/>
      <c r="MMJ103" s="1568"/>
      <c r="MMK103" s="1568"/>
      <c r="MML103" s="1568"/>
      <c r="MMM103" s="1568"/>
      <c r="MMN103" s="1568"/>
      <c r="MMO103" s="1568"/>
      <c r="MMP103" s="1568"/>
      <c r="MMQ103" s="1568"/>
      <c r="MMR103" s="1568"/>
      <c r="MMS103" s="1568"/>
      <c r="MMT103" s="1568"/>
      <c r="MMU103" s="1568"/>
      <c r="MMV103" s="1568"/>
      <c r="MMW103" s="1568"/>
      <c r="MMX103" s="1568"/>
      <c r="MMY103" s="1568"/>
      <c r="MMZ103" s="1568"/>
      <c r="MNA103" s="1568"/>
      <c r="MNB103" s="1568"/>
      <c r="MNC103" s="1568"/>
      <c r="MND103" s="1568"/>
      <c r="MNE103" s="1568"/>
      <c r="MNF103" s="1568"/>
      <c r="MNG103" s="1568"/>
      <c r="MNH103" s="1568"/>
      <c r="MNI103" s="1568"/>
      <c r="MNJ103" s="1568"/>
      <c r="MNK103" s="1568"/>
      <c r="MNL103" s="1568"/>
      <c r="MNM103" s="1568"/>
      <c r="MNN103" s="1568"/>
      <c r="MNO103" s="1568"/>
      <c r="MNP103" s="1568"/>
      <c r="MNQ103" s="1568"/>
      <c r="MNR103" s="1568"/>
      <c r="MNS103" s="1568"/>
      <c r="MNT103" s="1568"/>
      <c r="MNU103" s="1568"/>
      <c r="MNV103" s="1568"/>
      <c r="MNW103" s="1568"/>
      <c r="MNX103" s="1568"/>
      <c r="MNY103" s="1568"/>
      <c r="MNZ103" s="1568"/>
      <c r="MOA103" s="1568"/>
      <c r="MOB103" s="1568"/>
      <c r="MOC103" s="1568"/>
      <c r="MOD103" s="1568"/>
      <c r="MOE103" s="1568"/>
      <c r="MOF103" s="1568"/>
      <c r="MOG103" s="1568"/>
      <c r="MOH103" s="1568"/>
      <c r="MOI103" s="1568"/>
      <c r="MOJ103" s="1568"/>
      <c r="MOK103" s="1568"/>
      <c r="MOL103" s="1568"/>
      <c r="MOM103" s="1568"/>
      <c r="MON103" s="1568"/>
      <c r="MOO103" s="1568"/>
      <c r="MOP103" s="1568"/>
      <c r="MOQ103" s="1568"/>
      <c r="MOR103" s="1568"/>
      <c r="MOS103" s="1568"/>
      <c r="MOT103" s="1568"/>
      <c r="MOU103" s="1568"/>
      <c r="MOV103" s="1568"/>
      <c r="MOW103" s="1568"/>
      <c r="MOX103" s="1568"/>
      <c r="MOY103" s="1568"/>
      <c r="MOZ103" s="1568"/>
      <c r="MPA103" s="1568"/>
      <c r="MPB103" s="1568"/>
      <c r="MPC103" s="1568"/>
      <c r="MPD103" s="1568"/>
      <c r="MPE103" s="1568"/>
      <c r="MPF103" s="1568"/>
      <c r="MPG103" s="1568"/>
      <c r="MPH103" s="1568"/>
      <c r="MPI103" s="1568"/>
      <c r="MPJ103" s="1568"/>
      <c r="MPK103" s="1568"/>
      <c r="MPL103" s="1568"/>
      <c r="MPM103" s="1568"/>
      <c r="MPN103" s="1568"/>
      <c r="MPO103" s="1568"/>
      <c r="MPP103" s="1568"/>
      <c r="MPQ103" s="1568"/>
      <c r="MPR103" s="1568"/>
      <c r="MPS103" s="1568"/>
      <c r="MPT103" s="1568"/>
      <c r="MPU103" s="1568"/>
      <c r="MPV103" s="1568"/>
      <c r="MPW103" s="1568"/>
      <c r="MPX103" s="1568"/>
      <c r="MPY103" s="1568"/>
      <c r="MPZ103" s="1568"/>
      <c r="MQA103" s="1568"/>
      <c r="MQB103" s="1568"/>
      <c r="MQC103" s="1568"/>
      <c r="MQD103" s="1568"/>
      <c r="MQE103" s="1568"/>
      <c r="MQF103" s="1568"/>
      <c r="MQG103" s="1568"/>
      <c r="MQH103" s="1568"/>
      <c r="MQI103" s="1568"/>
      <c r="MQJ103" s="1568"/>
      <c r="MQK103" s="1568"/>
      <c r="MQL103" s="1568"/>
      <c r="MQM103" s="1568"/>
      <c r="MQN103" s="1568"/>
      <c r="MQO103" s="1568"/>
      <c r="MQP103" s="1568"/>
      <c r="MQQ103" s="1568"/>
      <c r="MQR103" s="1568"/>
      <c r="MQS103" s="1568"/>
      <c r="MQT103" s="1568"/>
      <c r="MQU103" s="1568"/>
      <c r="MQV103" s="1568"/>
      <c r="MQW103" s="1568"/>
      <c r="MQX103" s="1568"/>
      <c r="MQY103" s="1568"/>
      <c r="MQZ103" s="1568"/>
      <c r="MRA103" s="1568"/>
      <c r="MRB103" s="1568"/>
      <c r="MRC103" s="1568"/>
      <c r="MRD103" s="1568"/>
      <c r="MRE103" s="1568"/>
      <c r="MRF103" s="1568"/>
      <c r="MRG103" s="1568"/>
      <c r="MRH103" s="1568"/>
      <c r="MRI103" s="1568"/>
      <c r="MRJ103" s="1568"/>
      <c r="MRK103" s="1568"/>
      <c r="MRL103" s="1568"/>
      <c r="MRM103" s="1568"/>
      <c r="MRN103" s="1568"/>
      <c r="MRO103" s="1568"/>
      <c r="MRP103" s="1568"/>
      <c r="MRQ103" s="1568"/>
      <c r="MRR103" s="1568"/>
      <c r="MRS103" s="1568"/>
      <c r="MRT103" s="1568"/>
      <c r="MRU103" s="1568"/>
      <c r="MRV103" s="1568"/>
      <c r="MRW103" s="1568"/>
      <c r="MRX103" s="1568"/>
      <c r="MRY103" s="1568"/>
      <c r="MRZ103" s="1568"/>
      <c r="MSA103" s="1568"/>
      <c r="MSB103" s="1568"/>
      <c r="MSC103" s="1568"/>
      <c r="MSD103" s="1568"/>
      <c r="MSE103" s="1568"/>
      <c r="MSF103" s="1568"/>
      <c r="MSG103" s="1568"/>
      <c r="MSH103" s="1568"/>
      <c r="MSI103" s="1568"/>
      <c r="MSJ103" s="1568"/>
      <c r="MSK103" s="1568"/>
      <c r="MSL103" s="1568"/>
      <c r="MSM103" s="1568"/>
      <c r="MSN103" s="1568"/>
      <c r="MSO103" s="1568"/>
      <c r="MSP103" s="1568"/>
      <c r="MSQ103" s="1568"/>
      <c r="MSR103" s="1568"/>
      <c r="MSS103" s="1568"/>
      <c r="MST103" s="1568"/>
      <c r="MSU103" s="1568"/>
      <c r="MSV103" s="1568"/>
      <c r="MSW103" s="1568"/>
      <c r="MSX103" s="1568"/>
      <c r="MSY103" s="1568"/>
      <c r="MSZ103" s="1568"/>
      <c r="MTA103" s="1568"/>
      <c r="MTB103" s="1568"/>
      <c r="MTC103" s="1568"/>
      <c r="MTD103" s="1568"/>
      <c r="MTE103" s="1568"/>
      <c r="MTF103" s="1568"/>
      <c r="MTG103" s="1568"/>
      <c r="MTH103" s="1568"/>
      <c r="MTI103" s="1568"/>
      <c r="MTJ103" s="1568"/>
      <c r="MTK103" s="1568"/>
      <c r="MTL103" s="1568"/>
      <c r="MTM103" s="1568"/>
      <c r="MTN103" s="1568"/>
      <c r="MTO103" s="1568"/>
      <c r="MTP103" s="1568"/>
      <c r="MTQ103" s="1568"/>
      <c r="MTR103" s="1568"/>
      <c r="MTS103" s="1568"/>
      <c r="MTT103" s="1568"/>
      <c r="MTU103" s="1568"/>
      <c r="MTV103" s="1568"/>
      <c r="MTW103" s="1568"/>
      <c r="MTX103" s="1568"/>
      <c r="MTY103" s="1568"/>
      <c r="MTZ103" s="1568"/>
      <c r="MUA103" s="1568"/>
      <c r="MUB103" s="1568"/>
      <c r="MUC103" s="1568"/>
      <c r="MUD103" s="1568"/>
      <c r="MUE103" s="1568"/>
      <c r="MUF103" s="1568"/>
      <c r="MUG103" s="1568"/>
      <c r="MUH103" s="1568"/>
      <c r="MUI103" s="1568"/>
      <c r="MUJ103" s="1568"/>
      <c r="MUK103" s="1568"/>
      <c r="MUL103" s="1568"/>
      <c r="MUM103" s="1568"/>
      <c r="MUN103" s="1568"/>
      <c r="MUO103" s="1568"/>
      <c r="MUP103" s="1568"/>
      <c r="MUQ103" s="1568"/>
      <c r="MUR103" s="1568"/>
      <c r="MUS103" s="1568"/>
      <c r="MUT103" s="1568"/>
      <c r="MUU103" s="1568"/>
      <c r="MUV103" s="1568"/>
      <c r="MUW103" s="1568"/>
      <c r="MUX103" s="1568"/>
      <c r="MUY103" s="1568"/>
      <c r="MUZ103" s="1568"/>
      <c r="MVA103" s="1568"/>
      <c r="MVB103" s="1568"/>
      <c r="MVC103" s="1568"/>
      <c r="MVD103" s="1568"/>
      <c r="MVE103" s="1568"/>
      <c r="MVF103" s="1568"/>
      <c r="MVG103" s="1568"/>
      <c r="MVH103" s="1568"/>
      <c r="MVI103" s="1568"/>
      <c r="MVJ103" s="1568"/>
      <c r="MVK103" s="1568"/>
      <c r="MVL103" s="1568"/>
      <c r="MVM103" s="1568"/>
      <c r="MVN103" s="1568"/>
      <c r="MVO103" s="1568"/>
      <c r="MVP103" s="1568"/>
      <c r="MVQ103" s="1568"/>
      <c r="MVR103" s="1568"/>
      <c r="MVS103" s="1568"/>
      <c r="MVT103" s="1568"/>
      <c r="MVU103" s="1568"/>
      <c r="MVV103" s="1568"/>
      <c r="MVW103" s="1568"/>
      <c r="MVX103" s="1568"/>
      <c r="MVY103" s="1568"/>
      <c r="MVZ103" s="1568"/>
      <c r="MWA103" s="1568"/>
      <c r="MWB103" s="1568"/>
      <c r="MWC103" s="1568"/>
      <c r="MWD103" s="1568"/>
      <c r="MWE103" s="1568"/>
      <c r="MWF103" s="1568"/>
      <c r="MWG103" s="1568"/>
      <c r="MWH103" s="1568"/>
      <c r="MWI103" s="1568"/>
      <c r="MWJ103" s="1568"/>
      <c r="MWK103" s="1568"/>
      <c r="MWL103" s="1568"/>
      <c r="MWM103" s="1568"/>
      <c r="MWN103" s="1568"/>
      <c r="MWO103" s="1568"/>
      <c r="MWP103" s="1568"/>
      <c r="MWQ103" s="1568"/>
      <c r="MWR103" s="1568"/>
      <c r="MWS103" s="1568"/>
      <c r="MWT103" s="1568"/>
      <c r="MWU103" s="1568"/>
      <c r="MWV103" s="1568"/>
      <c r="MWW103" s="1568"/>
      <c r="MWX103" s="1568"/>
      <c r="MWY103" s="1568"/>
      <c r="MWZ103" s="1568"/>
      <c r="MXA103" s="1568"/>
      <c r="MXB103" s="1568"/>
      <c r="MXC103" s="1568"/>
      <c r="MXD103" s="1568"/>
      <c r="MXE103" s="1568"/>
      <c r="MXF103" s="1568"/>
      <c r="MXG103" s="1568"/>
      <c r="MXH103" s="1568"/>
      <c r="MXI103" s="1568"/>
      <c r="MXJ103" s="1568"/>
      <c r="MXK103" s="1568"/>
      <c r="MXL103" s="1568"/>
      <c r="MXM103" s="1568"/>
      <c r="MXN103" s="1568"/>
      <c r="MXO103" s="1568"/>
      <c r="MXP103" s="1568"/>
      <c r="MXQ103" s="1568"/>
      <c r="MXR103" s="1568"/>
      <c r="MXS103" s="1568"/>
      <c r="MXT103" s="1568"/>
      <c r="MXU103" s="1568"/>
      <c r="MXV103" s="1568"/>
      <c r="MXW103" s="1568"/>
      <c r="MXX103" s="1568"/>
      <c r="MXY103" s="1568"/>
      <c r="MXZ103" s="1568"/>
      <c r="MYA103" s="1568"/>
      <c r="MYB103" s="1568"/>
      <c r="MYC103" s="1568"/>
      <c r="MYD103" s="1568"/>
      <c r="MYE103" s="1568"/>
      <c r="MYF103" s="1568"/>
      <c r="MYG103" s="1568"/>
      <c r="MYH103" s="1568"/>
      <c r="MYI103" s="1568"/>
      <c r="MYJ103" s="1568"/>
      <c r="MYK103" s="1568"/>
      <c r="MYL103" s="1568"/>
      <c r="MYM103" s="1568"/>
      <c r="MYN103" s="1568"/>
      <c r="MYO103" s="1568"/>
      <c r="MYP103" s="1568"/>
      <c r="MYQ103" s="1568"/>
      <c r="MYR103" s="1568"/>
      <c r="MYS103" s="1568"/>
      <c r="MYT103" s="1568"/>
      <c r="MYU103" s="1568"/>
      <c r="MYV103" s="1568"/>
      <c r="MYW103" s="1568"/>
      <c r="MYX103" s="1568"/>
      <c r="MYY103" s="1568"/>
      <c r="MYZ103" s="1568"/>
      <c r="MZA103" s="1568"/>
      <c r="MZB103" s="1568"/>
      <c r="MZC103" s="1568"/>
      <c r="MZD103" s="1568"/>
      <c r="MZE103" s="1568"/>
      <c r="MZF103" s="1568"/>
      <c r="MZG103" s="1568"/>
      <c r="MZH103" s="1568"/>
      <c r="MZI103" s="1568"/>
      <c r="MZJ103" s="1568"/>
      <c r="MZK103" s="1568"/>
      <c r="MZL103" s="1568"/>
      <c r="MZM103" s="1568"/>
      <c r="MZN103" s="1568"/>
      <c r="MZO103" s="1568"/>
      <c r="MZP103" s="1568"/>
      <c r="MZQ103" s="1568"/>
      <c r="MZR103" s="1568"/>
      <c r="MZS103" s="1568"/>
      <c r="MZT103" s="1568"/>
      <c r="MZU103" s="1568"/>
      <c r="MZV103" s="1568"/>
      <c r="MZW103" s="1568"/>
      <c r="MZX103" s="1568"/>
      <c r="MZY103" s="1568"/>
      <c r="MZZ103" s="1568"/>
      <c r="NAA103" s="1568"/>
      <c r="NAB103" s="1568"/>
      <c r="NAC103" s="1568"/>
      <c r="NAD103" s="1568"/>
      <c r="NAE103" s="1568"/>
      <c r="NAF103" s="1568"/>
      <c r="NAG103" s="1568"/>
      <c r="NAH103" s="1568"/>
      <c r="NAI103" s="1568"/>
      <c r="NAJ103" s="1568"/>
      <c r="NAK103" s="1568"/>
      <c r="NAL103" s="1568"/>
      <c r="NAM103" s="1568"/>
      <c r="NAN103" s="1568"/>
      <c r="NAO103" s="1568"/>
      <c r="NAP103" s="1568"/>
      <c r="NAQ103" s="1568"/>
      <c r="NAR103" s="1568"/>
      <c r="NAS103" s="1568"/>
      <c r="NAT103" s="1568"/>
      <c r="NAU103" s="1568"/>
      <c r="NAV103" s="1568"/>
      <c r="NAW103" s="1568"/>
      <c r="NAX103" s="1568"/>
      <c r="NAY103" s="1568"/>
      <c r="NAZ103" s="1568"/>
      <c r="NBA103" s="1568"/>
      <c r="NBB103" s="1568"/>
      <c r="NBC103" s="1568"/>
      <c r="NBD103" s="1568"/>
      <c r="NBE103" s="1568"/>
      <c r="NBF103" s="1568"/>
      <c r="NBG103" s="1568"/>
      <c r="NBH103" s="1568"/>
      <c r="NBI103" s="1568"/>
      <c r="NBJ103" s="1568"/>
      <c r="NBK103" s="1568"/>
      <c r="NBL103" s="1568"/>
      <c r="NBM103" s="1568"/>
      <c r="NBN103" s="1568"/>
      <c r="NBO103" s="1568"/>
      <c r="NBP103" s="1568"/>
      <c r="NBQ103" s="1568"/>
      <c r="NBR103" s="1568"/>
      <c r="NBS103" s="1568"/>
      <c r="NBT103" s="1568"/>
      <c r="NBU103" s="1568"/>
      <c r="NBV103" s="1568"/>
      <c r="NBW103" s="1568"/>
      <c r="NBX103" s="1568"/>
      <c r="NBY103" s="1568"/>
      <c r="NBZ103" s="1568"/>
      <c r="NCA103" s="1568"/>
      <c r="NCB103" s="1568"/>
      <c r="NCC103" s="1568"/>
      <c r="NCD103" s="1568"/>
      <c r="NCE103" s="1568"/>
      <c r="NCF103" s="1568"/>
      <c r="NCG103" s="1568"/>
      <c r="NCH103" s="1568"/>
      <c r="NCI103" s="1568"/>
      <c r="NCJ103" s="1568"/>
      <c r="NCK103" s="1568"/>
      <c r="NCL103" s="1568"/>
      <c r="NCM103" s="1568"/>
      <c r="NCN103" s="1568"/>
      <c r="NCO103" s="1568"/>
      <c r="NCP103" s="1568"/>
      <c r="NCQ103" s="1568"/>
      <c r="NCR103" s="1568"/>
      <c r="NCS103" s="1568"/>
      <c r="NCT103" s="1568"/>
      <c r="NCU103" s="1568"/>
      <c r="NCV103" s="1568"/>
      <c r="NCW103" s="1568"/>
      <c r="NCX103" s="1568"/>
      <c r="NCY103" s="1568"/>
      <c r="NCZ103" s="1568"/>
      <c r="NDA103" s="1568"/>
      <c r="NDB103" s="1568"/>
      <c r="NDC103" s="1568"/>
      <c r="NDD103" s="1568"/>
      <c r="NDE103" s="1568"/>
      <c r="NDF103" s="1568"/>
      <c r="NDG103" s="1568"/>
      <c r="NDH103" s="1568"/>
      <c r="NDI103" s="1568"/>
      <c r="NDJ103" s="1568"/>
      <c r="NDK103" s="1568"/>
      <c r="NDL103" s="1568"/>
      <c r="NDM103" s="1568"/>
      <c r="NDN103" s="1568"/>
      <c r="NDO103" s="1568"/>
      <c r="NDP103" s="1568"/>
      <c r="NDQ103" s="1568"/>
      <c r="NDR103" s="1568"/>
      <c r="NDS103" s="1568"/>
      <c r="NDT103" s="1568"/>
      <c r="NDU103" s="1568"/>
      <c r="NDV103" s="1568"/>
      <c r="NDW103" s="1568"/>
      <c r="NDX103" s="1568"/>
      <c r="NDY103" s="1568"/>
      <c r="NDZ103" s="1568"/>
      <c r="NEA103" s="1568"/>
      <c r="NEB103" s="1568"/>
      <c r="NEC103" s="1568"/>
      <c r="NED103" s="1568"/>
      <c r="NEE103" s="1568"/>
      <c r="NEF103" s="1568"/>
      <c r="NEG103" s="1568"/>
      <c r="NEH103" s="1568"/>
      <c r="NEI103" s="1568"/>
      <c r="NEJ103" s="1568"/>
      <c r="NEK103" s="1568"/>
      <c r="NEL103" s="1568"/>
      <c r="NEM103" s="1568"/>
      <c r="NEN103" s="1568"/>
      <c r="NEO103" s="1568"/>
      <c r="NEP103" s="1568"/>
      <c r="NEQ103" s="1568"/>
      <c r="NER103" s="1568"/>
      <c r="NES103" s="1568"/>
      <c r="NET103" s="1568"/>
      <c r="NEU103" s="1568"/>
      <c r="NEV103" s="1568"/>
      <c r="NEW103" s="1568"/>
      <c r="NEX103" s="1568"/>
      <c r="NEY103" s="1568"/>
      <c r="NEZ103" s="1568"/>
      <c r="NFA103" s="1568"/>
      <c r="NFB103" s="1568"/>
      <c r="NFC103" s="1568"/>
      <c r="NFD103" s="1568"/>
      <c r="NFE103" s="1568"/>
      <c r="NFF103" s="1568"/>
      <c r="NFG103" s="1568"/>
      <c r="NFH103" s="1568"/>
      <c r="NFI103" s="1568"/>
      <c r="NFJ103" s="1568"/>
      <c r="NFK103" s="1568"/>
      <c r="NFL103" s="1568"/>
      <c r="NFM103" s="1568"/>
      <c r="NFN103" s="1568"/>
      <c r="NFO103" s="1568"/>
      <c r="NFP103" s="1568"/>
      <c r="NFQ103" s="1568"/>
      <c r="NFR103" s="1568"/>
      <c r="NFS103" s="1568"/>
      <c r="NFT103" s="1568"/>
      <c r="NFU103" s="1568"/>
      <c r="NFV103" s="1568"/>
      <c r="NFW103" s="1568"/>
      <c r="NFX103" s="1568"/>
      <c r="NFY103" s="1568"/>
      <c r="NFZ103" s="1568"/>
      <c r="NGA103" s="1568"/>
      <c r="NGB103" s="1568"/>
      <c r="NGC103" s="1568"/>
      <c r="NGD103" s="1568"/>
      <c r="NGE103" s="1568"/>
      <c r="NGF103" s="1568"/>
      <c r="NGG103" s="1568"/>
      <c r="NGH103" s="1568"/>
      <c r="NGI103" s="1568"/>
      <c r="NGJ103" s="1568"/>
      <c r="NGK103" s="1568"/>
      <c r="NGL103" s="1568"/>
      <c r="NGM103" s="1568"/>
      <c r="NGN103" s="1568"/>
      <c r="NGO103" s="1568"/>
      <c r="NGP103" s="1568"/>
      <c r="NGQ103" s="1568"/>
      <c r="NGR103" s="1568"/>
      <c r="NGS103" s="1568"/>
      <c r="NGT103" s="1568"/>
      <c r="NGU103" s="1568"/>
      <c r="NGV103" s="1568"/>
      <c r="NGW103" s="1568"/>
      <c r="NGX103" s="1568"/>
      <c r="NGY103" s="1568"/>
      <c r="NGZ103" s="1568"/>
      <c r="NHA103" s="1568"/>
      <c r="NHB103" s="1568"/>
      <c r="NHC103" s="1568"/>
      <c r="NHD103" s="1568"/>
      <c r="NHE103" s="1568"/>
      <c r="NHF103" s="1568"/>
      <c r="NHG103" s="1568"/>
      <c r="NHH103" s="1568"/>
      <c r="NHI103" s="1568"/>
      <c r="NHJ103" s="1568"/>
      <c r="NHK103" s="1568"/>
      <c r="NHL103" s="1568"/>
      <c r="NHM103" s="1568"/>
      <c r="NHN103" s="1568"/>
      <c r="NHO103" s="1568"/>
      <c r="NHP103" s="1568"/>
      <c r="NHQ103" s="1568"/>
      <c r="NHR103" s="1568"/>
      <c r="NHS103" s="1568"/>
      <c r="NHT103" s="1568"/>
      <c r="NHU103" s="1568"/>
      <c r="NHV103" s="1568"/>
      <c r="NHW103" s="1568"/>
      <c r="NHX103" s="1568"/>
      <c r="NHY103" s="1568"/>
      <c r="NHZ103" s="1568"/>
      <c r="NIA103" s="1568"/>
      <c r="NIB103" s="1568"/>
      <c r="NIC103" s="1568"/>
      <c r="NID103" s="1568"/>
      <c r="NIE103" s="1568"/>
      <c r="NIF103" s="1568"/>
      <c r="NIG103" s="1568"/>
      <c r="NIH103" s="1568"/>
      <c r="NII103" s="1568"/>
      <c r="NIJ103" s="1568"/>
      <c r="NIK103" s="1568"/>
      <c r="NIL103" s="1568"/>
      <c r="NIM103" s="1568"/>
      <c r="NIN103" s="1568"/>
      <c r="NIO103" s="1568"/>
      <c r="NIP103" s="1568"/>
      <c r="NIQ103" s="1568"/>
      <c r="NIR103" s="1568"/>
      <c r="NIS103" s="1568"/>
      <c r="NIT103" s="1568"/>
      <c r="NIU103" s="1568"/>
      <c r="NIV103" s="1568"/>
      <c r="NIW103" s="1568"/>
      <c r="NIX103" s="1568"/>
      <c r="NIY103" s="1568"/>
      <c r="NIZ103" s="1568"/>
      <c r="NJA103" s="1568"/>
      <c r="NJB103" s="1568"/>
      <c r="NJC103" s="1568"/>
      <c r="NJD103" s="1568"/>
      <c r="NJE103" s="1568"/>
      <c r="NJF103" s="1568"/>
      <c r="NJG103" s="1568"/>
      <c r="NJH103" s="1568"/>
      <c r="NJI103" s="1568"/>
      <c r="NJJ103" s="1568"/>
      <c r="NJK103" s="1568"/>
      <c r="NJL103" s="1568"/>
      <c r="NJM103" s="1568"/>
      <c r="NJN103" s="1568"/>
      <c r="NJO103" s="1568"/>
      <c r="NJP103" s="1568"/>
      <c r="NJQ103" s="1568"/>
      <c r="NJR103" s="1568"/>
      <c r="NJS103" s="1568"/>
      <c r="NJT103" s="1568"/>
      <c r="NJU103" s="1568"/>
      <c r="NJV103" s="1568"/>
      <c r="NJW103" s="1568"/>
      <c r="NJX103" s="1568"/>
      <c r="NJY103" s="1568"/>
      <c r="NJZ103" s="1568"/>
      <c r="NKA103" s="1568"/>
      <c r="NKB103" s="1568"/>
      <c r="NKC103" s="1568"/>
      <c r="NKD103" s="1568"/>
      <c r="NKE103" s="1568"/>
      <c r="NKF103" s="1568"/>
      <c r="NKG103" s="1568"/>
      <c r="NKH103" s="1568"/>
      <c r="NKI103" s="1568"/>
      <c r="NKJ103" s="1568"/>
      <c r="NKK103" s="1568"/>
      <c r="NKL103" s="1568"/>
      <c r="NKM103" s="1568"/>
      <c r="NKN103" s="1568"/>
      <c r="NKO103" s="1568"/>
      <c r="NKP103" s="1568"/>
      <c r="NKQ103" s="1568"/>
      <c r="NKR103" s="1568"/>
      <c r="NKS103" s="1568"/>
      <c r="NKT103" s="1568"/>
      <c r="NKU103" s="1568"/>
      <c r="NKV103" s="1568"/>
      <c r="NKW103" s="1568"/>
      <c r="NKX103" s="1568"/>
      <c r="NKY103" s="1568"/>
      <c r="NKZ103" s="1568"/>
      <c r="NLA103" s="1568"/>
      <c r="NLB103" s="1568"/>
      <c r="NLC103" s="1568"/>
      <c r="NLD103" s="1568"/>
      <c r="NLE103" s="1568"/>
      <c r="NLF103" s="1568"/>
      <c r="NLG103" s="1568"/>
      <c r="NLH103" s="1568"/>
      <c r="NLI103" s="1568"/>
      <c r="NLJ103" s="1568"/>
      <c r="NLK103" s="1568"/>
      <c r="NLL103" s="1568"/>
      <c r="NLM103" s="1568"/>
      <c r="NLN103" s="1568"/>
      <c r="NLO103" s="1568"/>
      <c r="NLP103" s="1568"/>
      <c r="NLQ103" s="1568"/>
      <c r="NLR103" s="1568"/>
      <c r="NLS103" s="1568"/>
      <c r="NLT103" s="1568"/>
      <c r="NLU103" s="1568"/>
      <c r="NLV103" s="1568"/>
      <c r="NLW103" s="1568"/>
      <c r="NLX103" s="1568"/>
      <c r="NLY103" s="1568"/>
      <c r="NLZ103" s="1568"/>
      <c r="NMA103" s="1568"/>
      <c r="NMB103" s="1568"/>
      <c r="NMC103" s="1568"/>
      <c r="NMD103" s="1568"/>
      <c r="NME103" s="1568"/>
      <c r="NMF103" s="1568"/>
      <c r="NMG103" s="1568"/>
      <c r="NMH103" s="1568"/>
      <c r="NMI103" s="1568"/>
      <c r="NMJ103" s="1568"/>
      <c r="NMK103" s="1568"/>
      <c r="NML103" s="1568"/>
      <c r="NMM103" s="1568"/>
      <c r="NMN103" s="1568"/>
      <c r="NMO103" s="1568"/>
      <c r="NMP103" s="1568"/>
      <c r="NMQ103" s="1568"/>
      <c r="NMR103" s="1568"/>
      <c r="NMS103" s="1568"/>
      <c r="NMT103" s="1568"/>
      <c r="NMU103" s="1568"/>
      <c r="NMV103" s="1568"/>
      <c r="NMW103" s="1568"/>
      <c r="NMX103" s="1568"/>
      <c r="NMY103" s="1568"/>
      <c r="NMZ103" s="1568"/>
      <c r="NNA103" s="1568"/>
      <c r="NNB103" s="1568"/>
      <c r="NNC103" s="1568"/>
      <c r="NND103" s="1568"/>
      <c r="NNE103" s="1568"/>
      <c r="NNF103" s="1568"/>
      <c r="NNG103" s="1568"/>
      <c r="NNH103" s="1568"/>
      <c r="NNI103" s="1568"/>
      <c r="NNJ103" s="1568"/>
      <c r="NNK103" s="1568"/>
      <c r="NNL103" s="1568"/>
      <c r="NNM103" s="1568"/>
      <c r="NNN103" s="1568"/>
      <c r="NNO103" s="1568"/>
      <c r="NNP103" s="1568"/>
      <c r="NNQ103" s="1568"/>
      <c r="NNR103" s="1568"/>
      <c r="NNS103" s="1568"/>
      <c r="NNT103" s="1568"/>
      <c r="NNU103" s="1568"/>
      <c r="NNV103" s="1568"/>
      <c r="NNW103" s="1568"/>
      <c r="NNX103" s="1568"/>
      <c r="NNY103" s="1568"/>
      <c r="NNZ103" s="1568"/>
      <c r="NOA103" s="1568"/>
      <c r="NOB103" s="1568"/>
      <c r="NOC103" s="1568"/>
      <c r="NOD103" s="1568"/>
      <c r="NOE103" s="1568"/>
      <c r="NOF103" s="1568"/>
      <c r="NOG103" s="1568"/>
      <c r="NOH103" s="1568"/>
      <c r="NOI103" s="1568"/>
      <c r="NOJ103" s="1568"/>
      <c r="NOK103" s="1568"/>
      <c r="NOL103" s="1568"/>
      <c r="NOM103" s="1568"/>
      <c r="NON103" s="1568"/>
      <c r="NOO103" s="1568"/>
      <c r="NOP103" s="1568"/>
      <c r="NOQ103" s="1568"/>
      <c r="NOR103" s="1568"/>
      <c r="NOS103" s="1568"/>
      <c r="NOT103" s="1568"/>
      <c r="NOU103" s="1568"/>
      <c r="NOV103" s="1568"/>
      <c r="NOW103" s="1568"/>
      <c r="NOX103" s="1568"/>
      <c r="NOY103" s="1568"/>
      <c r="NOZ103" s="1568"/>
      <c r="NPA103" s="1568"/>
      <c r="NPB103" s="1568"/>
      <c r="NPC103" s="1568"/>
      <c r="NPD103" s="1568"/>
      <c r="NPE103" s="1568"/>
      <c r="NPF103" s="1568"/>
      <c r="NPG103" s="1568"/>
      <c r="NPH103" s="1568"/>
      <c r="NPI103" s="1568"/>
      <c r="NPJ103" s="1568"/>
      <c r="NPK103" s="1568"/>
      <c r="NPL103" s="1568"/>
      <c r="NPM103" s="1568"/>
      <c r="NPN103" s="1568"/>
      <c r="NPO103" s="1568"/>
      <c r="NPP103" s="1568"/>
      <c r="NPQ103" s="1568"/>
      <c r="NPR103" s="1568"/>
      <c r="NPS103" s="1568"/>
      <c r="NPT103" s="1568"/>
      <c r="NPU103" s="1568"/>
      <c r="NPV103" s="1568"/>
      <c r="NPW103" s="1568"/>
      <c r="NPX103" s="1568"/>
      <c r="NPY103" s="1568"/>
      <c r="NPZ103" s="1568"/>
      <c r="NQA103" s="1568"/>
      <c r="NQB103" s="1568"/>
      <c r="NQC103" s="1568"/>
      <c r="NQD103" s="1568"/>
      <c r="NQE103" s="1568"/>
      <c r="NQF103" s="1568"/>
      <c r="NQG103" s="1568"/>
      <c r="NQH103" s="1568"/>
      <c r="NQI103" s="1568"/>
      <c r="NQJ103" s="1568"/>
      <c r="NQK103" s="1568"/>
      <c r="NQL103" s="1568"/>
      <c r="NQM103" s="1568"/>
      <c r="NQN103" s="1568"/>
      <c r="NQO103" s="1568"/>
      <c r="NQP103" s="1568"/>
      <c r="NQQ103" s="1568"/>
      <c r="NQR103" s="1568"/>
      <c r="NQS103" s="1568"/>
      <c r="NQT103" s="1568"/>
      <c r="NQU103" s="1568"/>
      <c r="NQV103" s="1568"/>
      <c r="NQW103" s="1568"/>
      <c r="NQX103" s="1568"/>
      <c r="NQY103" s="1568"/>
      <c r="NQZ103" s="1568"/>
      <c r="NRA103" s="1568"/>
      <c r="NRB103" s="1568"/>
      <c r="NRC103" s="1568"/>
      <c r="NRD103" s="1568"/>
      <c r="NRE103" s="1568"/>
      <c r="NRF103" s="1568"/>
      <c r="NRG103" s="1568"/>
      <c r="NRH103" s="1568"/>
      <c r="NRI103" s="1568"/>
      <c r="NRJ103" s="1568"/>
      <c r="NRK103" s="1568"/>
      <c r="NRL103" s="1568"/>
      <c r="NRM103" s="1568"/>
      <c r="NRN103" s="1568"/>
      <c r="NRO103" s="1568"/>
      <c r="NRP103" s="1568"/>
      <c r="NRQ103" s="1568"/>
      <c r="NRR103" s="1568"/>
      <c r="NRS103" s="1568"/>
      <c r="NRT103" s="1568"/>
      <c r="NRU103" s="1568"/>
      <c r="NRV103" s="1568"/>
      <c r="NRW103" s="1568"/>
      <c r="NRX103" s="1568"/>
      <c r="NRY103" s="1568"/>
      <c r="NRZ103" s="1568"/>
      <c r="NSA103" s="1568"/>
      <c r="NSB103" s="1568"/>
      <c r="NSC103" s="1568"/>
      <c r="NSD103" s="1568"/>
      <c r="NSE103" s="1568"/>
      <c r="NSF103" s="1568"/>
      <c r="NSG103" s="1568"/>
      <c r="NSH103" s="1568"/>
      <c r="NSI103" s="1568"/>
      <c r="NSJ103" s="1568"/>
      <c r="NSK103" s="1568"/>
      <c r="NSL103" s="1568"/>
      <c r="NSM103" s="1568"/>
      <c r="NSN103" s="1568"/>
      <c r="NSO103" s="1568"/>
      <c r="NSP103" s="1568"/>
      <c r="NSQ103" s="1568"/>
      <c r="NSR103" s="1568"/>
      <c r="NSS103" s="1568"/>
      <c r="NST103" s="1568"/>
      <c r="NSU103" s="1568"/>
      <c r="NSV103" s="1568"/>
      <c r="NSW103" s="1568"/>
      <c r="NSX103" s="1568"/>
      <c r="NSY103" s="1568"/>
      <c r="NSZ103" s="1568"/>
      <c r="NTA103" s="1568"/>
      <c r="NTB103" s="1568"/>
      <c r="NTC103" s="1568"/>
      <c r="NTD103" s="1568"/>
      <c r="NTE103" s="1568"/>
      <c r="NTF103" s="1568"/>
      <c r="NTG103" s="1568"/>
      <c r="NTH103" s="1568"/>
      <c r="NTI103" s="1568"/>
      <c r="NTJ103" s="1568"/>
      <c r="NTK103" s="1568"/>
      <c r="NTL103" s="1568"/>
      <c r="NTM103" s="1568"/>
      <c r="NTN103" s="1568"/>
      <c r="NTO103" s="1568"/>
      <c r="NTP103" s="1568"/>
      <c r="NTQ103" s="1568"/>
      <c r="NTR103" s="1568"/>
      <c r="NTS103" s="1568"/>
      <c r="NTT103" s="1568"/>
      <c r="NTU103" s="1568"/>
      <c r="NTV103" s="1568"/>
      <c r="NTW103" s="1568"/>
      <c r="NTX103" s="1568"/>
      <c r="NTY103" s="1568"/>
      <c r="NTZ103" s="1568"/>
      <c r="NUA103" s="1568"/>
      <c r="NUB103" s="1568"/>
      <c r="NUC103" s="1568"/>
      <c r="NUD103" s="1568"/>
      <c r="NUE103" s="1568"/>
      <c r="NUF103" s="1568"/>
      <c r="NUG103" s="1568"/>
      <c r="NUH103" s="1568"/>
      <c r="NUI103" s="1568"/>
      <c r="NUJ103" s="1568"/>
      <c r="NUK103" s="1568"/>
      <c r="NUL103" s="1568"/>
      <c r="NUM103" s="1568"/>
      <c r="NUN103" s="1568"/>
      <c r="NUO103" s="1568"/>
      <c r="NUP103" s="1568"/>
      <c r="NUQ103" s="1568"/>
      <c r="NUR103" s="1568"/>
      <c r="NUS103" s="1568"/>
      <c r="NUT103" s="1568"/>
      <c r="NUU103" s="1568"/>
      <c r="NUV103" s="1568"/>
      <c r="NUW103" s="1568"/>
      <c r="NUX103" s="1568"/>
      <c r="NUY103" s="1568"/>
      <c r="NUZ103" s="1568"/>
      <c r="NVA103" s="1568"/>
      <c r="NVB103" s="1568"/>
      <c r="NVC103" s="1568"/>
      <c r="NVD103" s="1568"/>
      <c r="NVE103" s="1568"/>
      <c r="NVF103" s="1568"/>
      <c r="NVG103" s="1568"/>
      <c r="NVH103" s="1568"/>
      <c r="NVI103" s="1568"/>
      <c r="NVJ103" s="1568"/>
      <c r="NVK103" s="1568"/>
      <c r="NVL103" s="1568"/>
      <c r="NVM103" s="1568"/>
      <c r="NVN103" s="1568"/>
      <c r="NVO103" s="1568"/>
      <c r="NVP103" s="1568"/>
      <c r="NVQ103" s="1568"/>
      <c r="NVR103" s="1568"/>
      <c r="NVS103" s="1568"/>
      <c r="NVT103" s="1568"/>
      <c r="NVU103" s="1568"/>
      <c r="NVV103" s="1568"/>
      <c r="NVW103" s="1568"/>
      <c r="NVX103" s="1568"/>
      <c r="NVY103" s="1568"/>
      <c r="NVZ103" s="1568"/>
      <c r="NWA103" s="1568"/>
      <c r="NWB103" s="1568"/>
      <c r="NWC103" s="1568"/>
      <c r="NWD103" s="1568"/>
      <c r="NWE103" s="1568"/>
      <c r="NWF103" s="1568"/>
      <c r="NWG103" s="1568"/>
      <c r="NWH103" s="1568"/>
      <c r="NWI103" s="1568"/>
      <c r="NWJ103" s="1568"/>
      <c r="NWK103" s="1568"/>
      <c r="NWL103" s="1568"/>
      <c r="NWM103" s="1568"/>
      <c r="NWN103" s="1568"/>
      <c r="NWO103" s="1568"/>
      <c r="NWP103" s="1568"/>
      <c r="NWQ103" s="1568"/>
      <c r="NWR103" s="1568"/>
      <c r="NWS103" s="1568"/>
      <c r="NWT103" s="1568"/>
      <c r="NWU103" s="1568"/>
      <c r="NWV103" s="1568"/>
      <c r="NWW103" s="1568"/>
      <c r="NWX103" s="1568"/>
      <c r="NWY103" s="1568"/>
      <c r="NWZ103" s="1568"/>
      <c r="NXA103" s="1568"/>
      <c r="NXB103" s="1568"/>
      <c r="NXC103" s="1568"/>
      <c r="NXD103" s="1568"/>
      <c r="NXE103" s="1568"/>
      <c r="NXF103" s="1568"/>
      <c r="NXG103" s="1568"/>
      <c r="NXH103" s="1568"/>
      <c r="NXI103" s="1568"/>
      <c r="NXJ103" s="1568"/>
      <c r="NXK103" s="1568"/>
      <c r="NXL103" s="1568"/>
      <c r="NXM103" s="1568"/>
      <c r="NXN103" s="1568"/>
      <c r="NXO103" s="1568"/>
      <c r="NXP103" s="1568"/>
      <c r="NXQ103" s="1568"/>
      <c r="NXR103" s="1568"/>
      <c r="NXS103" s="1568"/>
      <c r="NXT103" s="1568"/>
      <c r="NXU103" s="1568"/>
      <c r="NXV103" s="1568"/>
      <c r="NXW103" s="1568"/>
      <c r="NXX103" s="1568"/>
      <c r="NXY103" s="1568"/>
      <c r="NXZ103" s="1568"/>
      <c r="NYA103" s="1568"/>
      <c r="NYB103" s="1568"/>
      <c r="NYC103" s="1568"/>
      <c r="NYD103" s="1568"/>
      <c r="NYE103" s="1568"/>
      <c r="NYF103" s="1568"/>
      <c r="NYG103" s="1568"/>
      <c r="NYH103" s="1568"/>
      <c r="NYI103" s="1568"/>
      <c r="NYJ103" s="1568"/>
      <c r="NYK103" s="1568"/>
      <c r="NYL103" s="1568"/>
      <c r="NYM103" s="1568"/>
      <c r="NYN103" s="1568"/>
      <c r="NYO103" s="1568"/>
      <c r="NYP103" s="1568"/>
      <c r="NYQ103" s="1568"/>
      <c r="NYR103" s="1568"/>
      <c r="NYS103" s="1568"/>
      <c r="NYT103" s="1568"/>
      <c r="NYU103" s="1568"/>
      <c r="NYV103" s="1568"/>
      <c r="NYW103" s="1568"/>
      <c r="NYX103" s="1568"/>
      <c r="NYY103" s="1568"/>
      <c r="NYZ103" s="1568"/>
      <c r="NZA103" s="1568"/>
      <c r="NZB103" s="1568"/>
      <c r="NZC103" s="1568"/>
      <c r="NZD103" s="1568"/>
      <c r="NZE103" s="1568"/>
      <c r="NZF103" s="1568"/>
      <c r="NZG103" s="1568"/>
      <c r="NZH103" s="1568"/>
      <c r="NZI103" s="1568"/>
      <c r="NZJ103" s="1568"/>
      <c r="NZK103" s="1568"/>
      <c r="NZL103" s="1568"/>
      <c r="NZM103" s="1568"/>
      <c r="NZN103" s="1568"/>
      <c r="NZO103" s="1568"/>
      <c r="NZP103" s="1568"/>
      <c r="NZQ103" s="1568"/>
      <c r="NZR103" s="1568"/>
      <c r="NZS103" s="1568"/>
      <c r="NZT103" s="1568"/>
      <c r="NZU103" s="1568"/>
      <c r="NZV103" s="1568"/>
      <c r="NZW103" s="1568"/>
      <c r="NZX103" s="1568"/>
      <c r="NZY103" s="1568"/>
      <c r="NZZ103" s="1568"/>
      <c r="OAA103" s="1568"/>
      <c r="OAB103" s="1568"/>
      <c r="OAC103" s="1568"/>
      <c r="OAD103" s="1568"/>
      <c r="OAE103" s="1568"/>
      <c r="OAF103" s="1568"/>
      <c r="OAG103" s="1568"/>
      <c r="OAH103" s="1568"/>
      <c r="OAI103" s="1568"/>
      <c r="OAJ103" s="1568"/>
      <c r="OAK103" s="1568"/>
      <c r="OAL103" s="1568"/>
      <c r="OAM103" s="1568"/>
      <c r="OAN103" s="1568"/>
      <c r="OAO103" s="1568"/>
      <c r="OAP103" s="1568"/>
      <c r="OAQ103" s="1568"/>
      <c r="OAR103" s="1568"/>
      <c r="OAS103" s="1568"/>
      <c r="OAT103" s="1568"/>
      <c r="OAU103" s="1568"/>
      <c r="OAV103" s="1568"/>
      <c r="OAW103" s="1568"/>
      <c r="OAX103" s="1568"/>
      <c r="OAY103" s="1568"/>
      <c r="OAZ103" s="1568"/>
      <c r="OBA103" s="1568"/>
      <c r="OBB103" s="1568"/>
      <c r="OBC103" s="1568"/>
      <c r="OBD103" s="1568"/>
      <c r="OBE103" s="1568"/>
      <c r="OBF103" s="1568"/>
      <c r="OBG103" s="1568"/>
      <c r="OBH103" s="1568"/>
      <c r="OBI103" s="1568"/>
      <c r="OBJ103" s="1568"/>
      <c r="OBK103" s="1568"/>
      <c r="OBL103" s="1568"/>
      <c r="OBM103" s="1568"/>
      <c r="OBN103" s="1568"/>
      <c r="OBO103" s="1568"/>
      <c r="OBP103" s="1568"/>
      <c r="OBQ103" s="1568"/>
      <c r="OBR103" s="1568"/>
      <c r="OBS103" s="1568"/>
      <c r="OBT103" s="1568"/>
      <c r="OBU103" s="1568"/>
      <c r="OBV103" s="1568"/>
      <c r="OBW103" s="1568"/>
      <c r="OBX103" s="1568"/>
      <c r="OBY103" s="1568"/>
      <c r="OBZ103" s="1568"/>
      <c r="OCA103" s="1568"/>
      <c r="OCB103" s="1568"/>
      <c r="OCC103" s="1568"/>
      <c r="OCD103" s="1568"/>
      <c r="OCE103" s="1568"/>
      <c r="OCF103" s="1568"/>
      <c r="OCG103" s="1568"/>
      <c r="OCH103" s="1568"/>
      <c r="OCI103" s="1568"/>
      <c r="OCJ103" s="1568"/>
      <c r="OCK103" s="1568"/>
      <c r="OCL103" s="1568"/>
      <c r="OCM103" s="1568"/>
      <c r="OCN103" s="1568"/>
      <c r="OCO103" s="1568"/>
      <c r="OCP103" s="1568"/>
      <c r="OCQ103" s="1568"/>
      <c r="OCR103" s="1568"/>
      <c r="OCS103" s="1568"/>
      <c r="OCT103" s="1568"/>
      <c r="OCU103" s="1568"/>
      <c r="OCV103" s="1568"/>
      <c r="OCW103" s="1568"/>
      <c r="OCX103" s="1568"/>
      <c r="OCY103" s="1568"/>
      <c r="OCZ103" s="1568"/>
      <c r="ODA103" s="1568"/>
      <c r="ODB103" s="1568"/>
      <c r="ODC103" s="1568"/>
      <c r="ODD103" s="1568"/>
      <c r="ODE103" s="1568"/>
      <c r="ODF103" s="1568"/>
      <c r="ODG103" s="1568"/>
      <c r="ODH103" s="1568"/>
      <c r="ODI103" s="1568"/>
      <c r="ODJ103" s="1568"/>
      <c r="ODK103" s="1568"/>
      <c r="ODL103" s="1568"/>
      <c r="ODM103" s="1568"/>
      <c r="ODN103" s="1568"/>
      <c r="ODO103" s="1568"/>
      <c r="ODP103" s="1568"/>
      <c r="ODQ103" s="1568"/>
      <c r="ODR103" s="1568"/>
      <c r="ODS103" s="1568"/>
      <c r="ODT103" s="1568"/>
      <c r="ODU103" s="1568"/>
      <c r="ODV103" s="1568"/>
      <c r="ODW103" s="1568"/>
      <c r="ODX103" s="1568"/>
      <c r="ODY103" s="1568"/>
      <c r="ODZ103" s="1568"/>
      <c r="OEA103" s="1568"/>
      <c r="OEB103" s="1568"/>
      <c r="OEC103" s="1568"/>
      <c r="OED103" s="1568"/>
      <c r="OEE103" s="1568"/>
      <c r="OEF103" s="1568"/>
      <c r="OEG103" s="1568"/>
      <c r="OEH103" s="1568"/>
      <c r="OEI103" s="1568"/>
      <c r="OEJ103" s="1568"/>
      <c r="OEK103" s="1568"/>
      <c r="OEL103" s="1568"/>
      <c r="OEM103" s="1568"/>
      <c r="OEN103" s="1568"/>
      <c r="OEO103" s="1568"/>
      <c r="OEP103" s="1568"/>
      <c r="OEQ103" s="1568"/>
      <c r="OER103" s="1568"/>
      <c r="OES103" s="1568"/>
      <c r="OET103" s="1568"/>
      <c r="OEU103" s="1568"/>
      <c r="OEV103" s="1568"/>
      <c r="OEW103" s="1568"/>
      <c r="OEX103" s="1568"/>
      <c r="OEY103" s="1568"/>
      <c r="OEZ103" s="1568"/>
      <c r="OFA103" s="1568"/>
      <c r="OFB103" s="1568"/>
      <c r="OFC103" s="1568"/>
      <c r="OFD103" s="1568"/>
      <c r="OFE103" s="1568"/>
      <c r="OFF103" s="1568"/>
      <c r="OFG103" s="1568"/>
      <c r="OFH103" s="1568"/>
      <c r="OFI103" s="1568"/>
      <c r="OFJ103" s="1568"/>
      <c r="OFK103" s="1568"/>
      <c r="OFL103" s="1568"/>
      <c r="OFM103" s="1568"/>
      <c r="OFN103" s="1568"/>
      <c r="OFO103" s="1568"/>
      <c r="OFP103" s="1568"/>
      <c r="OFQ103" s="1568"/>
      <c r="OFR103" s="1568"/>
      <c r="OFS103" s="1568"/>
      <c r="OFT103" s="1568"/>
      <c r="OFU103" s="1568"/>
      <c r="OFV103" s="1568"/>
      <c r="OFW103" s="1568"/>
      <c r="OFX103" s="1568"/>
      <c r="OFY103" s="1568"/>
      <c r="OFZ103" s="1568"/>
      <c r="OGA103" s="1568"/>
      <c r="OGB103" s="1568"/>
      <c r="OGC103" s="1568"/>
      <c r="OGD103" s="1568"/>
      <c r="OGE103" s="1568"/>
      <c r="OGF103" s="1568"/>
      <c r="OGG103" s="1568"/>
      <c r="OGH103" s="1568"/>
      <c r="OGI103" s="1568"/>
      <c r="OGJ103" s="1568"/>
      <c r="OGK103" s="1568"/>
      <c r="OGL103" s="1568"/>
      <c r="OGM103" s="1568"/>
      <c r="OGN103" s="1568"/>
      <c r="OGO103" s="1568"/>
      <c r="OGP103" s="1568"/>
      <c r="OGQ103" s="1568"/>
      <c r="OGR103" s="1568"/>
      <c r="OGS103" s="1568"/>
      <c r="OGT103" s="1568"/>
      <c r="OGU103" s="1568"/>
      <c r="OGV103" s="1568"/>
      <c r="OGW103" s="1568"/>
      <c r="OGX103" s="1568"/>
      <c r="OGY103" s="1568"/>
      <c r="OGZ103" s="1568"/>
      <c r="OHA103" s="1568"/>
      <c r="OHB103" s="1568"/>
      <c r="OHC103" s="1568"/>
      <c r="OHD103" s="1568"/>
      <c r="OHE103" s="1568"/>
      <c r="OHF103" s="1568"/>
      <c r="OHG103" s="1568"/>
      <c r="OHH103" s="1568"/>
      <c r="OHI103" s="1568"/>
      <c r="OHJ103" s="1568"/>
      <c r="OHK103" s="1568"/>
      <c r="OHL103" s="1568"/>
      <c r="OHM103" s="1568"/>
      <c r="OHN103" s="1568"/>
      <c r="OHO103" s="1568"/>
      <c r="OHP103" s="1568"/>
      <c r="OHQ103" s="1568"/>
      <c r="OHR103" s="1568"/>
      <c r="OHS103" s="1568"/>
      <c r="OHT103" s="1568"/>
      <c r="OHU103" s="1568"/>
      <c r="OHV103" s="1568"/>
      <c r="OHW103" s="1568"/>
      <c r="OHX103" s="1568"/>
      <c r="OHY103" s="1568"/>
      <c r="OHZ103" s="1568"/>
      <c r="OIA103" s="1568"/>
      <c r="OIB103" s="1568"/>
      <c r="OIC103" s="1568"/>
      <c r="OID103" s="1568"/>
      <c r="OIE103" s="1568"/>
      <c r="OIF103" s="1568"/>
      <c r="OIG103" s="1568"/>
      <c r="OIH103" s="1568"/>
      <c r="OII103" s="1568"/>
      <c r="OIJ103" s="1568"/>
      <c r="OIK103" s="1568"/>
      <c r="OIL103" s="1568"/>
      <c r="OIM103" s="1568"/>
      <c r="OIN103" s="1568"/>
      <c r="OIO103" s="1568"/>
      <c r="OIP103" s="1568"/>
      <c r="OIQ103" s="1568"/>
      <c r="OIR103" s="1568"/>
      <c r="OIS103" s="1568"/>
      <c r="OIT103" s="1568"/>
      <c r="OIU103" s="1568"/>
      <c r="OIV103" s="1568"/>
      <c r="OIW103" s="1568"/>
      <c r="OIX103" s="1568"/>
      <c r="OIY103" s="1568"/>
      <c r="OIZ103" s="1568"/>
      <c r="OJA103" s="1568"/>
      <c r="OJB103" s="1568"/>
      <c r="OJC103" s="1568"/>
      <c r="OJD103" s="1568"/>
      <c r="OJE103" s="1568"/>
      <c r="OJF103" s="1568"/>
      <c r="OJG103" s="1568"/>
      <c r="OJH103" s="1568"/>
      <c r="OJI103" s="1568"/>
      <c r="OJJ103" s="1568"/>
      <c r="OJK103" s="1568"/>
      <c r="OJL103" s="1568"/>
      <c r="OJM103" s="1568"/>
      <c r="OJN103" s="1568"/>
      <c r="OJO103" s="1568"/>
      <c r="OJP103" s="1568"/>
      <c r="OJQ103" s="1568"/>
      <c r="OJR103" s="1568"/>
      <c r="OJS103" s="1568"/>
      <c r="OJT103" s="1568"/>
      <c r="OJU103" s="1568"/>
      <c r="OJV103" s="1568"/>
      <c r="OJW103" s="1568"/>
      <c r="OJX103" s="1568"/>
      <c r="OJY103" s="1568"/>
      <c r="OJZ103" s="1568"/>
      <c r="OKA103" s="1568"/>
      <c r="OKB103" s="1568"/>
      <c r="OKC103" s="1568"/>
      <c r="OKD103" s="1568"/>
      <c r="OKE103" s="1568"/>
      <c r="OKF103" s="1568"/>
      <c r="OKG103" s="1568"/>
      <c r="OKH103" s="1568"/>
      <c r="OKI103" s="1568"/>
      <c r="OKJ103" s="1568"/>
      <c r="OKK103" s="1568"/>
      <c r="OKL103" s="1568"/>
      <c r="OKM103" s="1568"/>
      <c r="OKN103" s="1568"/>
      <c r="OKO103" s="1568"/>
      <c r="OKP103" s="1568"/>
      <c r="OKQ103" s="1568"/>
      <c r="OKR103" s="1568"/>
      <c r="OKS103" s="1568"/>
      <c r="OKT103" s="1568"/>
      <c r="OKU103" s="1568"/>
      <c r="OKV103" s="1568"/>
      <c r="OKW103" s="1568"/>
      <c r="OKX103" s="1568"/>
      <c r="OKY103" s="1568"/>
      <c r="OKZ103" s="1568"/>
      <c r="OLA103" s="1568"/>
      <c r="OLB103" s="1568"/>
      <c r="OLC103" s="1568"/>
      <c r="OLD103" s="1568"/>
      <c r="OLE103" s="1568"/>
      <c r="OLF103" s="1568"/>
      <c r="OLG103" s="1568"/>
      <c r="OLH103" s="1568"/>
      <c r="OLI103" s="1568"/>
      <c r="OLJ103" s="1568"/>
      <c r="OLK103" s="1568"/>
      <c r="OLL103" s="1568"/>
      <c r="OLM103" s="1568"/>
      <c r="OLN103" s="1568"/>
      <c r="OLO103" s="1568"/>
      <c r="OLP103" s="1568"/>
      <c r="OLQ103" s="1568"/>
      <c r="OLR103" s="1568"/>
      <c r="OLS103" s="1568"/>
      <c r="OLT103" s="1568"/>
      <c r="OLU103" s="1568"/>
      <c r="OLV103" s="1568"/>
      <c r="OLW103" s="1568"/>
      <c r="OLX103" s="1568"/>
      <c r="OLY103" s="1568"/>
      <c r="OLZ103" s="1568"/>
      <c r="OMA103" s="1568"/>
      <c r="OMB103" s="1568"/>
      <c r="OMC103" s="1568"/>
      <c r="OMD103" s="1568"/>
      <c r="OME103" s="1568"/>
      <c r="OMF103" s="1568"/>
      <c r="OMG103" s="1568"/>
      <c r="OMH103" s="1568"/>
      <c r="OMI103" s="1568"/>
      <c r="OMJ103" s="1568"/>
      <c r="OMK103" s="1568"/>
      <c r="OML103" s="1568"/>
      <c r="OMM103" s="1568"/>
      <c r="OMN103" s="1568"/>
      <c r="OMO103" s="1568"/>
      <c r="OMP103" s="1568"/>
      <c r="OMQ103" s="1568"/>
      <c r="OMR103" s="1568"/>
      <c r="OMS103" s="1568"/>
      <c r="OMT103" s="1568"/>
      <c r="OMU103" s="1568"/>
      <c r="OMV103" s="1568"/>
      <c r="OMW103" s="1568"/>
      <c r="OMX103" s="1568"/>
      <c r="OMY103" s="1568"/>
      <c r="OMZ103" s="1568"/>
      <c r="ONA103" s="1568"/>
      <c r="ONB103" s="1568"/>
      <c r="ONC103" s="1568"/>
      <c r="OND103" s="1568"/>
      <c r="ONE103" s="1568"/>
      <c r="ONF103" s="1568"/>
      <c r="ONG103" s="1568"/>
      <c r="ONH103" s="1568"/>
      <c r="ONI103" s="1568"/>
      <c r="ONJ103" s="1568"/>
      <c r="ONK103" s="1568"/>
      <c r="ONL103" s="1568"/>
      <c r="ONM103" s="1568"/>
      <c r="ONN103" s="1568"/>
      <c r="ONO103" s="1568"/>
      <c r="ONP103" s="1568"/>
      <c r="ONQ103" s="1568"/>
      <c r="ONR103" s="1568"/>
      <c r="ONS103" s="1568"/>
      <c r="ONT103" s="1568"/>
      <c r="ONU103" s="1568"/>
      <c r="ONV103" s="1568"/>
      <c r="ONW103" s="1568"/>
      <c r="ONX103" s="1568"/>
      <c r="ONY103" s="1568"/>
      <c r="ONZ103" s="1568"/>
      <c r="OOA103" s="1568"/>
      <c r="OOB103" s="1568"/>
      <c r="OOC103" s="1568"/>
      <c r="OOD103" s="1568"/>
      <c r="OOE103" s="1568"/>
      <c r="OOF103" s="1568"/>
      <c r="OOG103" s="1568"/>
      <c r="OOH103" s="1568"/>
      <c r="OOI103" s="1568"/>
      <c r="OOJ103" s="1568"/>
      <c r="OOK103" s="1568"/>
      <c r="OOL103" s="1568"/>
      <c r="OOM103" s="1568"/>
      <c r="OON103" s="1568"/>
      <c r="OOO103" s="1568"/>
      <c r="OOP103" s="1568"/>
      <c r="OOQ103" s="1568"/>
      <c r="OOR103" s="1568"/>
      <c r="OOS103" s="1568"/>
      <c r="OOT103" s="1568"/>
      <c r="OOU103" s="1568"/>
      <c r="OOV103" s="1568"/>
      <c r="OOW103" s="1568"/>
      <c r="OOX103" s="1568"/>
      <c r="OOY103" s="1568"/>
      <c r="OOZ103" s="1568"/>
      <c r="OPA103" s="1568"/>
      <c r="OPB103" s="1568"/>
      <c r="OPC103" s="1568"/>
      <c r="OPD103" s="1568"/>
      <c r="OPE103" s="1568"/>
      <c r="OPF103" s="1568"/>
      <c r="OPG103" s="1568"/>
      <c r="OPH103" s="1568"/>
      <c r="OPI103" s="1568"/>
      <c r="OPJ103" s="1568"/>
      <c r="OPK103" s="1568"/>
      <c r="OPL103" s="1568"/>
      <c r="OPM103" s="1568"/>
      <c r="OPN103" s="1568"/>
      <c r="OPO103" s="1568"/>
      <c r="OPP103" s="1568"/>
      <c r="OPQ103" s="1568"/>
      <c r="OPR103" s="1568"/>
      <c r="OPS103" s="1568"/>
      <c r="OPT103" s="1568"/>
      <c r="OPU103" s="1568"/>
      <c r="OPV103" s="1568"/>
      <c r="OPW103" s="1568"/>
      <c r="OPX103" s="1568"/>
      <c r="OPY103" s="1568"/>
      <c r="OPZ103" s="1568"/>
      <c r="OQA103" s="1568"/>
      <c r="OQB103" s="1568"/>
      <c r="OQC103" s="1568"/>
      <c r="OQD103" s="1568"/>
      <c r="OQE103" s="1568"/>
      <c r="OQF103" s="1568"/>
      <c r="OQG103" s="1568"/>
      <c r="OQH103" s="1568"/>
      <c r="OQI103" s="1568"/>
      <c r="OQJ103" s="1568"/>
      <c r="OQK103" s="1568"/>
      <c r="OQL103" s="1568"/>
      <c r="OQM103" s="1568"/>
      <c r="OQN103" s="1568"/>
      <c r="OQO103" s="1568"/>
      <c r="OQP103" s="1568"/>
      <c r="OQQ103" s="1568"/>
      <c r="OQR103" s="1568"/>
      <c r="OQS103" s="1568"/>
      <c r="OQT103" s="1568"/>
      <c r="OQU103" s="1568"/>
      <c r="OQV103" s="1568"/>
      <c r="OQW103" s="1568"/>
      <c r="OQX103" s="1568"/>
      <c r="OQY103" s="1568"/>
      <c r="OQZ103" s="1568"/>
      <c r="ORA103" s="1568"/>
      <c r="ORB103" s="1568"/>
      <c r="ORC103" s="1568"/>
      <c r="ORD103" s="1568"/>
      <c r="ORE103" s="1568"/>
      <c r="ORF103" s="1568"/>
      <c r="ORG103" s="1568"/>
      <c r="ORH103" s="1568"/>
      <c r="ORI103" s="1568"/>
      <c r="ORJ103" s="1568"/>
      <c r="ORK103" s="1568"/>
      <c r="ORL103" s="1568"/>
      <c r="ORM103" s="1568"/>
      <c r="ORN103" s="1568"/>
      <c r="ORO103" s="1568"/>
      <c r="ORP103" s="1568"/>
      <c r="ORQ103" s="1568"/>
      <c r="ORR103" s="1568"/>
      <c r="ORS103" s="1568"/>
      <c r="ORT103" s="1568"/>
      <c r="ORU103" s="1568"/>
      <c r="ORV103" s="1568"/>
      <c r="ORW103" s="1568"/>
      <c r="ORX103" s="1568"/>
      <c r="ORY103" s="1568"/>
      <c r="ORZ103" s="1568"/>
      <c r="OSA103" s="1568"/>
      <c r="OSB103" s="1568"/>
      <c r="OSC103" s="1568"/>
      <c r="OSD103" s="1568"/>
      <c r="OSE103" s="1568"/>
      <c r="OSF103" s="1568"/>
      <c r="OSG103" s="1568"/>
      <c r="OSH103" s="1568"/>
      <c r="OSI103" s="1568"/>
      <c r="OSJ103" s="1568"/>
      <c r="OSK103" s="1568"/>
      <c r="OSL103" s="1568"/>
      <c r="OSM103" s="1568"/>
      <c r="OSN103" s="1568"/>
      <c r="OSO103" s="1568"/>
      <c r="OSP103" s="1568"/>
      <c r="OSQ103" s="1568"/>
      <c r="OSR103" s="1568"/>
      <c r="OSS103" s="1568"/>
      <c r="OST103" s="1568"/>
      <c r="OSU103" s="1568"/>
      <c r="OSV103" s="1568"/>
      <c r="OSW103" s="1568"/>
      <c r="OSX103" s="1568"/>
      <c r="OSY103" s="1568"/>
      <c r="OSZ103" s="1568"/>
      <c r="OTA103" s="1568"/>
      <c r="OTB103" s="1568"/>
      <c r="OTC103" s="1568"/>
      <c r="OTD103" s="1568"/>
      <c r="OTE103" s="1568"/>
      <c r="OTF103" s="1568"/>
      <c r="OTG103" s="1568"/>
      <c r="OTH103" s="1568"/>
      <c r="OTI103" s="1568"/>
      <c r="OTJ103" s="1568"/>
      <c r="OTK103" s="1568"/>
      <c r="OTL103" s="1568"/>
      <c r="OTM103" s="1568"/>
      <c r="OTN103" s="1568"/>
      <c r="OTO103" s="1568"/>
      <c r="OTP103" s="1568"/>
      <c r="OTQ103" s="1568"/>
      <c r="OTR103" s="1568"/>
      <c r="OTS103" s="1568"/>
      <c r="OTT103" s="1568"/>
      <c r="OTU103" s="1568"/>
      <c r="OTV103" s="1568"/>
      <c r="OTW103" s="1568"/>
      <c r="OTX103" s="1568"/>
      <c r="OTY103" s="1568"/>
      <c r="OTZ103" s="1568"/>
      <c r="OUA103" s="1568"/>
      <c r="OUB103" s="1568"/>
      <c r="OUC103" s="1568"/>
      <c r="OUD103" s="1568"/>
      <c r="OUE103" s="1568"/>
      <c r="OUF103" s="1568"/>
      <c r="OUG103" s="1568"/>
      <c r="OUH103" s="1568"/>
      <c r="OUI103" s="1568"/>
      <c r="OUJ103" s="1568"/>
      <c r="OUK103" s="1568"/>
      <c r="OUL103" s="1568"/>
      <c r="OUM103" s="1568"/>
      <c r="OUN103" s="1568"/>
      <c r="OUO103" s="1568"/>
      <c r="OUP103" s="1568"/>
      <c r="OUQ103" s="1568"/>
      <c r="OUR103" s="1568"/>
      <c r="OUS103" s="1568"/>
      <c r="OUT103" s="1568"/>
      <c r="OUU103" s="1568"/>
      <c r="OUV103" s="1568"/>
      <c r="OUW103" s="1568"/>
      <c r="OUX103" s="1568"/>
      <c r="OUY103" s="1568"/>
      <c r="OUZ103" s="1568"/>
      <c r="OVA103" s="1568"/>
      <c r="OVB103" s="1568"/>
      <c r="OVC103" s="1568"/>
      <c r="OVD103" s="1568"/>
      <c r="OVE103" s="1568"/>
      <c r="OVF103" s="1568"/>
      <c r="OVG103" s="1568"/>
      <c r="OVH103" s="1568"/>
      <c r="OVI103" s="1568"/>
      <c r="OVJ103" s="1568"/>
      <c r="OVK103" s="1568"/>
      <c r="OVL103" s="1568"/>
      <c r="OVM103" s="1568"/>
      <c r="OVN103" s="1568"/>
      <c r="OVO103" s="1568"/>
      <c r="OVP103" s="1568"/>
      <c r="OVQ103" s="1568"/>
      <c r="OVR103" s="1568"/>
      <c r="OVS103" s="1568"/>
      <c r="OVT103" s="1568"/>
      <c r="OVU103" s="1568"/>
      <c r="OVV103" s="1568"/>
      <c r="OVW103" s="1568"/>
      <c r="OVX103" s="1568"/>
      <c r="OVY103" s="1568"/>
      <c r="OVZ103" s="1568"/>
      <c r="OWA103" s="1568"/>
      <c r="OWB103" s="1568"/>
      <c r="OWC103" s="1568"/>
      <c r="OWD103" s="1568"/>
      <c r="OWE103" s="1568"/>
      <c r="OWF103" s="1568"/>
      <c r="OWG103" s="1568"/>
      <c r="OWH103" s="1568"/>
      <c r="OWI103" s="1568"/>
      <c r="OWJ103" s="1568"/>
      <c r="OWK103" s="1568"/>
      <c r="OWL103" s="1568"/>
      <c r="OWM103" s="1568"/>
      <c r="OWN103" s="1568"/>
      <c r="OWO103" s="1568"/>
      <c r="OWP103" s="1568"/>
      <c r="OWQ103" s="1568"/>
      <c r="OWR103" s="1568"/>
      <c r="OWS103" s="1568"/>
      <c r="OWT103" s="1568"/>
      <c r="OWU103" s="1568"/>
      <c r="OWV103" s="1568"/>
      <c r="OWW103" s="1568"/>
      <c r="OWX103" s="1568"/>
      <c r="OWY103" s="1568"/>
      <c r="OWZ103" s="1568"/>
      <c r="OXA103" s="1568"/>
      <c r="OXB103" s="1568"/>
      <c r="OXC103" s="1568"/>
      <c r="OXD103" s="1568"/>
      <c r="OXE103" s="1568"/>
      <c r="OXF103" s="1568"/>
      <c r="OXG103" s="1568"/>
      <c r="OXH103" s="1568"/>
      <c r="OXI103" s="1568"/>
      <c r="OXJ103" s="1568"/>
      <c r="OXK103" s="1568"/>
      <c r="OXL103" s="1568"/>
      <c r="OXM103" s="1568"/>
      <c r="OXN103" s="1568"/>
      <c r="OXO103" s="1568"/>
      <c r="OXP103" s="1568"/>
      <c r="OXQ103" s="1568"/>
      <c r="OXR103" s="1568"/>
      <c r="OXS103" s="1568"/>
      <c r="OXT103" s="1568"/>
      <c r="OXU103" s="1568"/>
      <c r="OXV103" s="1568"/>
      <c r="OXW103" s="1568"/>
      <c r="OXX103" s="1568"/>
      <c r="OXY103" s="1568"/>
      <c r="OXZ103" s="1568"/>
      <c r="OYA103" s="1568"/>
      <c r="OYB103" s="1568"/>
      <c r="OYC103" s="1568"/>
      <c r="OYD103" s="1568"/>
      <c r="OYE103" s="1568"/>
      <c r="OYF103" s="1568"/>
      <c r="OYG103" s="1568"/>
      <c r="OYH103" s="1568"/>
      <c r="OYI103" s="1568"/>
      <c r="OYJ103" s="1568"/>
      <c r="OYK103" s="1568"/>
      <c r="OYL103" s="1568"/>
      <c r="OYM103" s="1568"/>
      <c r="OYN103" s="1568"/>
      <c r="OYO103" s="1568"/>
      <c r="OYP103" s="1568"/>
      <c r="OYQ103" s="1568"/>
      <c r="OYR103" s="1568"/>
      <c r="OYS103" s="1568"/>
      <c r="OYT103" s="1568"/>
      <c r="OYU103" s="1568"/>
      <c r="OYV103" s="1568"/>
      <c r="OYW103" s="1568"/>
      <c r="OYX103" s="1568"/>
      <c r="OYY103" s="1568"/>
      <c r="OYZ103" s="1568"/>
      <c r="OZA103" s="1568"/>
      <c r="OZB103" s="1568"/>
      <c r="OZC103" s="1568"/>
      <c r="OZD103" s="1568"/>
      <c r="OZE103" s="1568"/>
      <c r="OZF103" s="1568"/>
      <c r="OZG103" s="1568"/>
      <c r="OZH103" s="1568"/>
      <c r="OZI103" s="1568"/>
      <c r="OZJ103" s="1568"/>
      <c r="OZK103" s="1568"/>
      <c r="OZL103" s="1568"/>
      <c r="OZM103" s="1568"/>
      <c r="OZN103" s="1568"/>
      <c r="OZO103" s="1568"/>
      <c r="OZP103" s="1568"/>
      <c r="OZQ103" s="1568"/>
      <c r="OZR103" s="1568"/>
      <c r="OZS103" s="1568"/>
      <c r="OZT103" s="1568"/>
      <c r="OZU103" s="1568"/>
      <c r="OZV103" s="1568"/>
      <c r="OZW103" s="1568"/>
      <c r="OZX103" s="1568"/>
      <c r="OZY103" s="1568"/>
      <c r="OZZ103" s="1568"/>
      <c r="PAA103" s="1568"/>
      <c r="PAB103" s="1568"/>
      <c r="PAC103" s="1568"/>
      <c r="PAD103" s="1568"/>
      <c r="PAE103" s="1568"/>
      <c r="PAF103" s="1568"/>
      <c r="PAG103" s="1568"/>
      <c r="PAH103" s="1568"/>
      <c r="PAI103" s="1568"/>
      <c r="PAJ103" s="1568"/>
      <c r="PAK103" s="1568"/>
      <c r="PAL103" s="1568"/>
      <c r="PAM103" s="1568"/>
      <c r="PAN103" s="1568"/>
      <c r="PAO103" s="1568"/>
      <c r="PAP103" s="1568"/>
      <c r="PAQ103" s="1568"/>
      <c r="PAR103" s="1568"/>
      <c r="PAS103" s="1568"/>
      <c r="PAT103" s="1568"/>
      <c r="PAU103" s="1568"/>
      <c r="PAV103" s="1568"/>
      <c r="PAW103" s="1568"/>
      <c r="PAX103" s="1568"/>
      <c r="PAY103" s="1568"/>
      <c r="PAZ103" s="1568"/>
      <c r="PBA103" s="1568"/>
      <c r="PBB103" s="1568"/>
      <c r="PBC103" s="1568"/>
      <c r="PBD103" s="1568"/>
      <c r="PBE103" s="1568"/>
      <c r="PBF103" s="1568"/>
      <c r="PBG103" s="1568"/>
      <c r="PBH103" s="1568"/>
      <c r="PBI103" s="1568"/>
      <c r="PBJ103" s="1568"/>
      <c r="PBK103" s="1568"/>
      <c r="PBL103" s="1568"/>
      <c r="PBM103" s="1568"/>
      <c r="PBN103" s="1568"/>
      <c r="PBO103" s="1568"/>
      <c r="PBP103" s="1568"/>
      <c r="PBQ103" s="1568"/>
      <c r="PBR103" s="1568"/>
      <c r="PBS103" s="1568"/>
      <c r="PBT103" s="1568"/>
      <c r="PBU103" s="1568"/>
      <c r="PBV103" s="1568"/>
      <c r="PBW103" s="1568"/>
      <c r="PBX103" s="1568"/>
      <c r="PBY103" s="1568"/>
      <c r="PBZ103" s="1568"/>
      <c r="PCA103" s="1568"/>
      <c r="PCB103" s="1568"/>
      <c r="PCC103" s="1568"/>
      <c r="PCD103" s="1568"/>
      <c r="PCE103" s="1568"/>
      <c r="PCF103" s="1568"/>
      <c r="PCG103" s="1568"/>
      <c r="PCH103" s="1568"/>
      <c r="PCI103" s="1568"/>
      <c r="PCJ103" s="1568"/>
      <c r="PCK103" s="1568"/>
      <c r="PCL103" s="1568"/>
      <c r="PCM103" s="1568"/>
      <c r="PCN103" s="1568"/>
      <c r="PCO103" s="1568"/>
      <c r="PCP103" s="1568"/>
      <c r="PCQ103" s="1568"/>
      <c r="PCR103" s="1568"/>
      <c r="PCS103" s="1568"/>
      <c r="PCT103" s="1568"/>
      <c r="PCU103" s="1568"/>
      <c r="PCV103" s="1568"/>
      <c r="PCW103" s="1568"/>
      <c r="PCX103" s="1568"/>
      <c r="PCY103" s="1568"/>
      <c r="PCZ103" s="1568"/>
      <c r="PDA103" s="1568"/>
      <c r="PDB103" s="1568"/>
      <c r="PDC103" s="1568"/>
      <c r="PDD103" s="1568"/>
      <c r="PDE103" s="1568"/>
      <c r="PDF103" s="1568"/>
      <c r="PDG103" s="1568"/>
      <c r="PDH103" s="1568"/>
      <c r="PDI103" s="1568"/>
      <c r="PDJ103" s="1568"/>
      <c r="PDK103" s="1568"/>
      <c r="PDL103" s="1568"/>
      <c r="PDM103" s="1568"/>
      <c r="PDN103" s="1568"/>
      <c r="PDO103" s="1568"/>
      <c r="PDP103" s="1568"/>
      <c r="PDQ103" s="1568"/>
      <c r="PDR103" s="1568"/>
      <c r="PDS103" s="1568"/>
      <c r="PDT103" s="1568"/>
      <c r="PDU103" s="1568"/>
      <c r="PDV103" s="1568"/>
      <c r="PDW103" s="1568"/>
      <c r="PDX103" s="1568"/>
      <c r="PDY103" s="1568"/>
      <c r="PDZ103" s="1568"/>
      <c r="PEA103" s="1568"/>
      <c r="PEB103" s="1568"/>
      <c r="PEC103" s="1568"/>
      <c r="PED103" s="1568"/>
      <c r="PEE103" s="1568"/>
      <c r="PEF103" s="1568"/>
      <c r="PEG103" s="1568"/>
      <c r="PEH103" s="1568"/>
      <c r="PEI103" s="1568"/>
      <c r="PEJ103" s="1568"/>
      <c r="PEK103" s="1568"/>
      <c r="PEL103" s="1568"/>
      <c r="PEM103" s="1568"/>
      <c r="PEN103" s="1568"/>
      <c r="PEO103" s="1568"/>
      <c r="PEP103" s="1568"/>
      <c r="PEQ103" s="1568"/>
      <c r="PER103" s="1568"/>
      <c r="PES103" s="1568"/>
      <c r="PET103" s="1568"/>
      <c r="PEU103" s="1568"/>
      <c r="PEV103" s="1568"/>
      <c r="PEW103" s="1568"/>
      <c r="PEX103" s="1568"/>
      <c r="PEY103" s="1568"/>
      <c r="PEZ103" s="1568"/>
      <c r="PFA103" s="1568"/>
      <c r="PFB103" s="1568"/>
      <c r="PFC103" s="1568"/>
      <c r="PFD103" s="1568"/>
      <c r="PFE103" s="1568"/>
      <c r="PFF103" s="1568"/>
      <c r="PFG103" s="1568"/>
      <c r="PFH103" s="1568"/>
      <c r="PFI103" s="1568"/>
      <c r="PFJ103" s="1568"/>
      <c r="PFK103" s="1568"/>
      <c r="PFL103" s="1568"/>
      <c r="PFM103" s="1568"/>
      <c r="PFN103" s="1568"/>
      <c r="PFO103" s="1568"/>
      <c r="PFP103" s="1568"/>
      <c r="PFQ103" s="1568"/>
      <c r="PFR103" s="1568"/>
      <c r="PFS103" s="1568"/>
      <c r="PFT103" s="1568"/>
      <c r="PFU103" s="1568"/>
      <c r="PFV103" s="1568"/>
      <c r="PFW103" s="1568"/>
      <c r="PFX103" s="1568"/>
      <c r="PFY103" s="1568"/>
      <c r="PFZ103" s="1568"/>
      <c r="PGA103" s="1568"/>
      <c r="PGB103" s="1568"/>
      <c r="PGC103" s="1568"/>
      <c r="PGD103" s="1568"/>
      <c r="PGE103" s="1568"/>
      <c r="PGF103" s="1568"/>
      <c r="PGG103" s="1568"/>
      <c r="PGH103" s="1568"/>
      <c r="PGI103" s="1568"/>
      <c r="PGJ103" s="1568"/>
      <c r="PGK103" s="1568"/>
      <c r="PGL103" s="1568"/>
      <c r="PGM103" s="1568"/>
      <c r="PGN103" s="1568"/>
      <c r="PGO103" s="1568"/>
      <c r="PGP103" s="1568"/>
      <c r="PGQ103" s="1568"/>
      <c r="PGR103" s="1568"/>
      <c r="PGS103" s="1568"/>
      <c r="PGT103" s="1568"/>
      <c r="PGU103" s="1568"/>
      <c r="PGV103" s="1568"/>
      <c r="PGW103" s="1568"/>
      <c r="PGX103" s="1568"/>
      <c r="PGY103" s="1568"/>
      <c r="PGZ103" s="1568"/>
      <c r="PHA103" s="1568"/>
      <c r="PHB103" s="1568"/>
      <c r="PHC103" s="1568"/>
      <c r="PHD103" s="1568"/>
      <c r="PHE103" s="1568"/>
      <c r="PHF103" s="1568"/>
      <c r="PHG103" s="1568"/>
      <c r="PHH103" s="1568"/>
      <c r="PHI103" s="1568"/>
      <c r="PHJ103" s="1568"/>
      <c r="PHK103" s="1568"/>
      <c r="PHL103" s="1568"/>
      <c r="PHM103" s="1568"/>
      <c r="PHN103" s="1568"/>
      <c r="PHO103" s="1568"/>
      <c r="PHP103" s="1568"/>
      <c r="PHQ103" s="1568"/>
      <c r="PHR103" s="1568"/>
      <c r="PHS103" s="1568"/>
      <c r="PHT103" s="1568"/>
      <c r="PHU103" s="1568"/>
      <c r="PHV103" s="1568"/>
      <c r="PHW103" s="1568"/>
      <c r="PHX103" s="1568"/>
      <c r="PHY103" s="1568"/>
      <c r="PHZ103" s="1568"/>
      <c r="PIA103" s="1568"/>
      <c r="PIB103" s="1568"/>
      <c r="PIC103" s="1568"/>
      <c r="PID103" s="1568"/>
      <c r="PIE103" s="1568"/>
      <c r="PIF103" s="1568"/>
      <c r="PIG103" s="1568"/>
      <c r="PIH103" s="1568"/>
      <c r="PII103" s="1568"/>
      <c r="PIJ103" s="1568"/>
      <c r="PIK103" s="1568"/>
      <c r="PIL103" s="1568"/>
      <c r="PIM103" s="1568"/>
      <c r="PIN103" s="1568"/>
      <c r="PIO103" s="1568"/>
      <c r="PIP103" s="1568"/>
      <c r="PIQ103" s="1568"/>
      <c r="PIR103" s="1568"/>
      <c r="PIS103" s="1568"/>
      <c r="PIT103" s="1568"/>
      <c r="PIU103" s="1568"/>
      <c r="PIV103" s="1568"/>
      <c r="PIW103" s="1568"/>
      <c r="PIX103" s="1568"/>
      <c r="PIY103" s="1568"/>
      <c r="PIZ103" s="1568"/>
      <c r="PJA103" s="1568"/>
      <c r="PJB103" s="1568"/>
      <c r="PJC103" s="1568"/>
      <c r="PJD103" s="1568"/>
      <c r="PJE103" s="1568"/>
      <c r="PJF103" s="1568"/>
      <c r="PJG103" s="1568"/>
      <c r="PJH103" s="1568"/>
      <c r="PJI103" s="1568"/>
      <c r="PJJ103" s="1568"/>
      <c r="PJK103" s="1568"/>
      <c r="PJL103" s="1568"/>
      <c r="PJM103" s="1568"/>
      <c r="PJN103" s="1568"/>
      <c r="PJO103" s="1568"/>
      <c r="PJP103" s="1568"/>
      <c r="PJQ103" s="1568"/>
      <c r="PJR103" s="1568"/>
      <c r="PJS103" s="1568"/>
      <c r="PJT103" s="1568"/>
      <c r="PJU103" s="1568"/>
      <c r="PJV103" s="1568"/>
      <c r="PJW103" s="1568"/>
      <c r="PJX103" s="1568"/>
      <c r="PJY103" s="1568"/>
      <c r="PJZ103" s="1568"/>
      <c r="PKA103" s="1568"/>
      <c r="PKB103" s="1568"/>
      <c r="PKC103" s="1568"/>
      <c r="PKD103" s="1568"/>
      <c r="PKE103" s="1568"/>
      <c r="PKF103" s="1568"/>
      <c r="PKG103" s="1568"/>
      <c r="PKH103" s="1568"/>
      <c r="PKI103" s="1568"/>
      <c r="PKJ103" s="1568"/>
      <c r="PKK103" s="1568"/>
      <c r="PKL103" s="1568"/>
      <c r="PKM103" s="1568"/>
      <c r="PKN103" s="1568"/>
      <c r="PKO103" s="1568"/>
      <c r="PKP103" s="1568"/>
      <c r="PKQ103" s="1568"/>
      <c r="PKR103" s="1568"/>
      <c r="PKS103" s="1568"/>
      <c r="PKT103" s="1568"/>
      <c r="PKU103" s="1568"/>
      <c r="PKV103" s="1568"/>
      <c r="PKW103" s="1568"/>
      <c r="PKX103" s="1568"/>
      <c r="PKY103" s="1568"/>
      <c r="PKZ103" s="1568"/>
      <c r="PLA103" s="1568"/>
      <c r="PLB103" s="1568"/>
      <c r="PLC103" s="1568"/>
      <c r="PLD103" s="1568"/>
      <c r="PLE103" s="1568"/>
      <c r="PLF103" s="1568"/>
      <c r="PLG103" s="1568"/>
      <c r="PLH103" s="1568"/>
      <c r="PLI103" s="1568"/>
      <c r="PLJ103" s="1568"/>
      <c r="PLK103" s="1568"/>
      <c r="PLL103" s="1568"/>
      <c r="PLM103" s="1568"/>
      <c r="PLN103" s="1568"/>
      <c r="PLO103" s="1568"/>
      <c r="PLP103" s="1568"/>
      <c r="PLQ103" s="1568"/>
      <c r="PLR103" s="1568"/>
      <c r="PLS103" s="1568"/>
      <c r="PLT103" s="1568"/>
      <c r="PLU103" s="1568"/>
      <c r="PLV103" s="1568"/>
      <c r="PLW103" s="1568"/>
      <c r="PLX103" s="1568"/>
      <c r="PLY103" s="1568"/>
      <c r="PLZ103" s="1568"/>
      <c r="PMA103" s="1568"/>
      <c r="PMB103" s="1568"/>
      <c r="PMC103" s="1568"/>
      <c r="PMD103" s="1568"/>
      <c r="PME103" s="1568"/>
      <c r="PMF103" s="1568"/>
      <c r="PMG103" s="1568"/>
      <c r="PMH103" s="1568"/>
      <c r="PMI103" s="1568"/>
      <c r="PMJ103" s="1568"/>
      <c r="PMK103" s="1568"/>
      <c r="PML103" s="1568"/>
      <c r="PMM103" s="1568"/>
      <c r="PMN103" s="1568"/>
      <c r="PMO103" s="1568"/>
      <c r="PMP103" s="1568"/>
      <c r="PMQ103" s="1568"/>
      <c r="PMR103" s="1568"/>
      <c r="PMS103" s="1568"/>
      <c r="PMT103" s="1568"/>
      <c r="PMU103" s="1568"/>
      <c r="PMV103" s="1568"/>
      <c r="PMW103" s="1568"/>
      <c r="PMX103" s="1568"/>
      <c r="PMY103" s="1568"/>
      <c r="PMZ103" s="1568"/>
      <c r="PNA103" s="1568"/>
      <c r="PNB103" s="1568"/>
      <c r="PNC103" s="1568"/>
      <c r="PND103" s="1568"/>
      <c r="PNE103" s="1568"/>
      <c r="PNF103" s="1568"/>
      <c r="PNG103" s="1568"/>
      <c r="PNH103" s="1568"/>
      <c r="PNI103" s="1568"/>
      <c r="PNJ103" s="1568"/>
      <c r="PNK103" s="1568"/>
      <c r="PNL103" s="1568"/>
      <c r="PNM103" s="1568"/>
      <c r="PNN103" s="1568"/>
      <c r="PNO103" s="1568"/>
      <c r="PNP103" s="1568"/>
      <c r="PNQ103" s="1568"/>
      <c r="PNR103" s="1568"/>
      <c r="PNS103" s="1568"/>
      <c r="PNT103" s="1568"/>
      <c r="PNU103" s="1568"/>
      <c r="PNV103" s="1568"/>
      <c r="PNW103" s="1568"/>
      <c r="PNX103" s="1568"/>
      <c r="PNY103" s="1568"/>
      <c r="PNZ103" s="1568"/>
      <c r="POA103" s="1568"/>
      <c r="POB103" s="1568"/>
      <c r="POC103" s="1568"/>
      <c r="POD103" s="1568"/>
      <c r="POE103" s="1568"/>
      <c r="POF103" s="1568"/>
      <c r="POG103" s="1568"/>
      <c r="POH103" s="1568"/>
      <c r="POI103" s="1568"/>
      <c r="POJ103" s="1568"/>
      <c r="POK103" s="1568"/>
      <c r="POL103" s="1568"/>
      <c r="POM103" s="1568"/>
      <c r="PON103" s="1568"/>
      <c r="POO103" s="1568"/>
      <c r="POP103" s="1568"/>
      <c r="POQ103" s="1568"/>
      <c r="POR103" s="1568"/>
      <c r="POS103" s="1568"/>
      <c r="POT103" s="1568"/>
      <c r="POU103" s="1568"/>
      <c r="POV103" s="1568"/>
      <c r="POW103" s="1568"/>
      <c r="POX103" s="1568"/>
      <c r="POY103" s="1568"/>
      <c r="POZ103" s="1568"/>
      <c r="PPA103" s="1568"/>
      <c r="PPB103" s="1568"/>
      <c r="PPC103" s="1568"/>
      <c r="PPD103" s="1568"/>
      <c r="PPE103" s="1568"/>
      <c r="PPF103" s="1568"/>
      <c r="PPG103" s="1568"/>
      <c r="PPH103" s="1568"/>
      <c r="PPI103" s="1568"/>
      <c r="PPJ103" s="1568"/>
      <c r="PPK103" s="1568"/>
      <c r="PPL103" s="1568"/>
      <c r="PPM103" s="1568"/>
      <c r="PPN103" s="1568"/>
      <c r="PPO103" s="1568"/>
      <c r="PPP103" s="1568"/>
      <c r="PPQ103" s="1568"/>
      <c r="PPR103" s="1568"/>
      <c r="PPS103" s="1568"/>
      <c r="PPT103" s="1568"/>
      <c r="PPU103" s="1568"/>
      <c r="PPV103" s="1568"/>
      <c r="PPW103" s="1568"/>
      <c r="PPX103" s="1568"/>
      <c r="PPY103" s="1568"/>
      <c r="PPZ103" s="1568"/>
      <c r="PQA103" s="1568"/>
      <c r="PQB103" s="1568"/>
      <c r="PQC103" s="1568"/>
      <c r="PQD103" s="1568"/>
      <c r="PQE103" s="1568"/>
      <c r="PQF103" s="1568"/>
      <c r="PQG103" s="1568"/>
      <c r="PQH103" s="1568"/>
      <c r="PQI103" s="1568"/>
      <c r="PQJ103" s="1568"/>
      <c r="PQK103" s="1568"/>
      <c r="PQL103" s="1568"/>
      <c r="PQM103" s="1568"/>
      <c r="PQN103" s="1568"/>
      <c r="PQO103" s="1568"/>
      <c r="PQP103" s="1568"/>
      <c r="PQQ103" s="1568"/>
      <c r="PQR103" s="1568"/>
      <c r="PQS103" s="1568"/>
      <c r="PQT103" s="1568"/>
      <c r="PQU103" s="1568"/>
      <c r="PQV103" s="1568"/>
      <c r="PQW103" s="1568"/>
      <c r="PQX103" s="1568"/>
      <c r="PQY103" s="1568"/>
      <c r="PQZ103" s="1568"/>
      <c r="PRA103" s="1568"/>
      <c r="PRB103" s="1568"/>
      <c r="PRC103" s="1568"/>
      <c r="PRD103" s="1568"/>
      <c r="PRE103" s="1568"/>
      <c r="PRF103" s="1568"/>
      <c r="PRG103" s="1568"/>
      <c r="PRH103" s="1568"/>
      <c r="PRI103" s="1568"/>
      <c r="PRJ103" s="1568"/>
      <c r="PRK103" s="1568"/>
      <c r="PRL103" s="1568"/>
      <c r="PRM103" s="1568"/>
      <c r="PRN103" s="1568"/>
      <c r="PRO103" s="1568"/>
      <c r="PRP103" s="1568"/>
      <c r="PRQ103" s="1568"/>
      <c r="PRR103" s="1568"/>
      <c r="PRS103" s="1568"/>
      <c r="PRT103" s="1568"/>
      <c r="PRU103" s="1568"/>
      <c r="PRV103" s="1568"/>
      <c r="PRW103" s="1568"/>
      <c r="PRX103" s="1568"/>
      <c r="PRY103" s="1568"/>
      <c r="PRZ103" s="1568"/>
      <c r="PSA103" s="1568"/>
      <c r="PSB103" s="1568"/>
      <c r="PSC103" s="1568"/>
      <c r="PSD103" s="1568"/>
      <c r="PSE103" s="1568"/>
      <c r="PSF103" s="1568"/>
      <c r="PSG103" s="1568"/>
      <c r="PSH103" s="1568"/>
      <c r="PSI103" s="1568"/>
      <c r="PSJ103" s="1568"/>
      <c r="PSK103" s="1568"/>
      <c r="PSL103" s="1568"/>
      <c r="PSM103" s="1568"/>
      <c r="PSN103" s="1568"/>
      <c r="PSO103" s="1568"/>
      <c r="PSP103" s="1568"/>
      <c r="PSQ103" s="1568"/>
      <c r="PSR103" s="1568"/>
      <c r="PSS103" s="1568"/>
      <c r="PST103" s="1568"/>
      <c r="PSU103" s="1568"/>
      <c r="PSV103" s="1568"/>
      <c r="PSW103" s="1568"/>
      <c r="PSX103" s="1568"/>
      <c r="PSY103" s="1568"/>
      <c r="PSZ103" s="1568"/>
      <c r="PTA103" s="1568"/>
      <c r="PTB103" s="1568"/>
      <c r="PTC103" s="1568"/>
      <c r="PTD103" s="1568"/>
      <c r="PTE103" s="1568"/>
      <c r="PTF103" s="1568"/>
      <c r="PTG103" s="1568"/>
      <c r="PTH103" s="1568"/>
      <c r="PTI103" s="1568"/>
      <c r="PTJ103" s="1568"/>
      <c r="PTK103" s="1568"/>
      <c r="PTL103" s="1568"/>
      <c r="PTM103" s="1568"/>
      <c r="PTN103" s="1568"/>
      <c r="PTO103" s="1568"/>
      <c r="PTP103" s="1568"/>
      <c r="PTQ103" s="1568"/>
      <c r="PTR103" s="1568"/>
      <c r="PTS103" s="1568"/>
      <c r="PTT103" s="1568"/>
      <c r="PTU103" s="1568"/>
      <c r="PTV103" s="1568"/>
      <c r="PTW103" s="1568"/>
      <c r="PTX103" s="1568"/>
      <c r="PTY103" s="1568"/>
      <c r="PTZ103" s="1568"/>
      <c r="PUA103" s="1568"/>
      <c r="PUB103" s="1568"/>
      <c r="PUC103" s="1568"/>
      <c r="PUD103" s="1568"/>
      <c r="PUE103" s="1568"/>
      <c r="PUF103" s="1568"/>
      <c r="PUG103" s="1568"/>
      <c r="PUH103" s="1568"/>
      <c r="PUI103" s="1568"/>
      <c r="PUJ103" s="1568"/>
      <c r="PUK103" s="1568"/>
      <c r="PUL103" s="1568"/>
      <c r="PUM103" s="1568"/>
      <c r="PUN103" s="1568"/>
      <c r="PUO103" s="1568"/>
      <c r="PUP103" s="1568"/>
      <c r="PUQ103" s="1568"/>
      <c r="PUR103" s="1568"/>
      <c r="PUS103" s="1568"/>
      <c r="PUT103" s="1568"/>
      <c r="PUU103" s="1568"/>
      <c r="PUV103" s="1568"/>
      <c r="PUW103" s="1568"/>
      <c r="PUX103" s="1568"/>
      <c r="PUY103" s="1568"/>
      <c r="PUZ103" s="1568"/>
      <c r="PVA103" s="1568"/>
      <c r="PVB103" s="1568"/>
      <c r="PVC103" s="1568"/>
      <c r="PVD103" s="1568"/>
      <c r="PVE103" s="1568"/>
      <c r="PVF103" s="1568"/>
      <c r="PVG103" s="1568"/>
      <c r="PVH103" s="1568"/>
      <c r="PVI103" s="1568"/>
      <c r="PVJ103" s="1568"/>
      <c r="PVK103" s="1568"/>
      <c r="PVL103" s="1568"/>
      <c r="PVM103" s="1568"/>
      <c r="PVN103" s="1568"/>
      <c r="PVO103" s="1568"/>
      <c r="PVP103" s="1568"/>
      <c r="PVQ103" s="1568"/>
      <c r="PVR103" s="1568"/>
      <c r="PVS103" s="1568"/>
      <c r="PVT103" s="1568"/>
      <c r="PVU103" s="1568"/>
      <c r="PVV103" s="1568"/>
      <c r="PVW103" s="1568"/>
      <c r="PVX103" s="1568"/>
      <c r="PVY103" s="1568"/>
      <c r="PVZ103" s="1568"/>
      <c r="PWA103" s="1568"/>
      <c r="PWB103" s="1568"/>
      <c r="PWC103" s="1568"/>
      <c r="PWD103" s="1568"/>
      <c r="PWE103" s="1568"/>
      <c r="PWF103" s="1568"/>
      <c r="PWG103" s="1568"/>
      <c r="PWH103" s="1568"/>
      <c r="PWI103" s="1568"/>
      <c r="PWJ103" s="1568"/>
      <c r="PWK103" s="1568"/>
      <c r="PWL103" s="1568"/>
      <c r="PWM103" s="1568"/>
      <c r="PWN103" s="1568"/>
      <c r="PWO103" s="1568"/>
      <c r="PWP103" s="1568"/>
      <c r="PWQ103" s="1568"/>
      <c r="PWR103" s="1568"/>
      <c r="PWS103" s="1568"/>
      <c r="PWT103" s="1568"/>
      <c r="PWU103" s="1568"/>
      <c r="PWV103" s="1568"/>
      <c r="PWW103" s="1568"/>
      <c r="PWX103" s="1568"/>
      <c r="PWY103" s="1568"/>
      <c r="PWZ103" s="1568"/>
      <c r="PXA103" s="1568"/>
      <c r="PXB103" s="1568"/>
      <c r="PXC103" s="1568"/>
      <c r="PXD103" s="1568"/>
      <c r="PXE103" s="1568"/>
      <c r="PXF103" s="1568"/>
      <c r="PXG103" s="1568"/>
      <c r="PXH103" s="1568"/>
      <c r="PXI103" s="1568"/>
      <c r="PXJ103" s="1568"/>
      <c r="PXK103" s="1568"/>
      <c r="PXL103" s="1568"/>
      <c r="PXM103" s="1568"/>
      <c r="PXN103" s="1568"/>
      <c r="PXO103" s="1568"/>
      <c r="PXP103" s="1568"/>
      <c r="PXQ103" s="1568"/>
      <c r="PXR103" s="1568"/>
      <c r="PXS103" s="1568"/>
      <c r="PXT103" s="1568"/>
      <c r="PXU103" s="1568"/>
      <c r="PXV103" s="1568"/>
      <c r="PXW103" s="1568"/>
      <c r="PXX103" s="1568"/>
      <c r="PXY103" s="1568"/>
      <c r="PXZ103" s="1568"/>
      <c r="PYA103" s="1568"/>
      <c r="PYB103" s="1568"/>
      <c r="PYC103" s="1568"/>
      <c r="PYD103" s="1568"/>
      <c r="PYE103" s="1568"/>
      <c r="PYF103" s="1568"/>
      <c r="PYG103" s="1568"/>
      <c r="PYH103" s="1568"/>
      <c r="PYI103" s="1568"/>
      <c r="PYJ103" s="1568"/>
      <c r="PYK103" s="1568"/>
      <c r="PYL103" s="1568"/>
      <c r="PYM103" s="1568"/>
      <c r="PYN103" s="1568"/>
      <c r="PYO103" s="1568"/>
      <c r="PYP103" s="1568"/>
      <c r="PYQ103" s="1568"/>
      <c r="PYR103" s="1568"/>
      <c r="PYS103" s="1568"/>
      <c r="PYT103" s="1568"/>
      <c r="PYU103" s="1568"/>
      <c r="PYV103" s="1568"/>
      <c r="PYW103" s="1568"/>
      <c r="PYX103" s="1568"/>
      <c r="PYY103" s="1568"/>
      <c r="PYZ103" s="1568"/>
      <c r="PZA103" s="1568"/>
      <c r="PZB103" s="1568"/>
      <c r="PZC103" s="1568"/>
      <c r="PZD103" s="1568"/>
      <c r="PZE103" s="1568"/>
      <c r="PZF103" s="1568"/>
      <c r="PZG103" s="1568"/>
      <c r="PZH103" s="1568"/>
      <c r="PZI103" s="1568"/>
      <c r="PZJ103" s="1568"/>
      <c r="PZK103" s="1568"/>
      <c r="PZL103" s="1568"/>
      <c r="PZM103" s="1568"/>
      <c r="PZN103" s="1568"/>
      <c r="PZO103" s="1568"/>
      <c r="PZP103" s="1568"/>
      <c r="PZQ103" s="1568"/>
      <c r="PZR103" s="1568"/>
      <c r="PZS103" s="1568"/>
      <c r="PZT103" s="1568"/>
      <c r="PZU103" s="1568"/>
      <c r="PZV103" s="1568"/>
      <c r="PZW103" s="1568"/>
      <c r="PZX103" s="1568"/>
      <c r="PZY103" s="1568"/>
      <c r="PZZ103" s="1568"/>
      <c r="QAA103" s="1568"/>
      <c r="QAB103" s="1568"/>
      <c r="QAC103" s="1568"/>
      <c r="QAD103" s="1568"/>
      <c r="QAE103" s="1568"/>
      <c r="QAF103" s="1568"/>
      <c r="QAG103" s="1568"/>
      <c r="QAH103" s="1568"/>
      <c r="QAI103" s="1568"/>
      <c r="QAJ103" s="1568"/>
      <c r="QAK103" s="1568"/>
      <c r="QAL103" s="1568"/>
      <c r="QAM103" s="1568"/>
      <c r="QAN103" s="1568"/>
      <c r="QAO103" s="1568"/>
      <c r="QAP103" s="1568"/>
      <c r="QAQ103" s="1568"/>
      <c r="QAR103" s="1568"/>
      <c r="QAS103" s="1568"/>
      <c r="QAT103" s="1568"/>
      <c r="QAU103" s="1568"/>
      <c r="QAV103" s="1568"/>
      <c r="QAW103" s="1568"/>
      <c r="QAX103" s="1568"/>
      <c r="QAY103" s="1568"/>
      <c r="QAZ103" s="1568"/>
      <c r="QBA103" s="1568"/>
      <c r="QBB103" s="1568"/>
      <c r="QBC103" s="1568"/>
      <c r="QBD103" s="1568"/>
      <c r="QBE103" s="1568"/>
      <c r="QBF103" s="1568"/>
      <c r="QBG103" s="1568"/>
      <c r="QBH103" s="1568"/>
      <c r="QBI103" s="1568"/>
      <c r="QBJ103" s="1568"/>
      <c r="QBK103" s="1568"/>
      <c r="QBL103" s="1568"/>
      <c r="QBM103" s="1568"/>
      <c r="QBN103" s="1568"/>
      <c r="QBO103" s="1568"/>
      <c r="QBP103" s="1568"/>
      <c r="QBQ103" s="1568"/>
      <c r="QBR103" s="1568"/>
      <c r="QBS103" s="1568"/>
      <c r="QBT103" s="1568"/>
      <c r="QBU103" s="1568"/>
      <c r="QBV103" s="1568"/>
      <c r="QBW103" s="1568"/>
      <c r="QBX103" s="1568"/>
      <c r="QBY103" s="1568"/>
      <c r="QBZ103" s="1568"/>
      <c r="QCA103" s="1568"/>
      <c r="QCB103" s="1568"/>
      <c r="QCC103" s="1568"/>
      <c r="QCD103" s="1568"/>
      <c r="QCE103" s="1568"/>
      <c r="QCF103" s="1568"/>
      <c r="QCG103" s="1568"/>
      <c r="QCH103" s="1568"/>
      <c r="QCI103" s="1568"/>
      <c r="QCJ103" s="1568"/>
      <c r="QCK103" s="1568"/>
      <c r="QCL103" s="1568"/>
      <c r="QCM103" s="1568"/>
      <c r="QCN103" s="1568"/>
      <c r="QCO103" s="1568"/>
      <c r="QCP103" s="1568"/>
      <c r="QCQ103" s="1568"/>
      <c r="QCR103" s="1568"/>
      <c r="QCS103" s="1568"/>
      <c r="QCT103" s="1568"/>
      <c r="QCU103" s="1568"/>
      <c r="QCV103" s="1568"/>
      <c r="QCW103" s="1568"/>
      <c r="QCX103" s="1568"/>
      <c r="QCY103" s="1568"/>
      <c r="QCZ103" s="1568"/>
      <c r="QDA103" s="1568"/>
      <c r="QDB103" s="1568"/>
      <c r="QDC103" s="1568"/>
      <c r="QDD103" s="1568"/>
      <c r="QDE103" s="1568"/>
      <c r="QDF103" s="1568"/>
      <c r="QDG103" s="1568"/>
      <c r="QDH103" s="1568"/>
      <c r="QDI103" s="1568"/>
      <c r="QDJ103" s="1568"/>
      <c r="QDK103" s="1568"/>
      <c r="QDL103" s="1568"/>
      <c r="QDM103" s="1568"/>
      <c r="QDN103" s="1568"/>
      <c r="QDO103" s="1568"/>
      <c r="QDP103" s="1568"/>
      <c r="QDQ103" s="1568"/>
      <c r="QDR103" s="1568"/>
      <c r="QDS103" s="1568"/>
      <c r="QDT103" s="1568"/>
      <c r="QDU103" s="1568"/>
      <c r="QDV103" s="1568"/>
      <c r="QDW103" s="1568"/>
      <c r="QDX103" s="1568"/>
      <c r="QDY103" s="1568"/>
      <c r="QDZ103" s="1568"/>
      <c r="QEA103" s="1568"/>
      <c r="QEB103" s="1568"/>
      <c r="QEC103" s="1568"/>
      <c r="QED103" s="1568"/>
      <c r="QEE103" s="1568"/>
      <c r="QEF103" s="1568"/>
      <c r="QEG103" s="1568"/>
      <c r="QEH103" s="1568"/>
      <c r="QEI103" s="1568"/>
      <c r="QEJ103" s="1568"/>
      <c r="QEK103" s="1568"/>
      <c r="QEL103" s="1568"/>
      <c r="QEM103" s="1568"/>
      <c r="QEN103" s="1568"/>
      <c r="QEO103" s="1568"/>
      <c r="QEP103" s="1568"/>
      <c r="QEQ103" s="1568"/>
      <c r="QER103" s="1568"/>
      <c r="QES103" s="1568"/>
      <c r="QET103" s="1568"/>
      <c r="QEU103" s="1568"/>
      <c r="QEV103" s="1568"/>
      <c r="QEW103" s="1568"/>
      <c r="QEX103" s="1568"/>
      <c r="QEY103" s="1568"/>
      <c r="QEZ103" s="1568"/>
      <c r="QFA103" s="1568"/>
      <c r="QFB103" s="1568"/>
      <c r="QFC103" s="1568"/>
      <c r="QFD103" s="1568"/>
      <c r="QFE103" s="1568"/>
      <c r="QFF103" s="1568"/>
      <c r="QFG103" s="1568"/>
      <c r="QFH103" s="1568"/>
      <c r="QFI103" s="1568"/>
      <c r="QFJ103" s="1568"/>
      <c r="QFK103" s="1568"/>
      <c r="QFL103" s="1568"/>
      <c r="QFM103" s="1568"/>
      <c r="QFN103" s="1568"/>
      <c r="QFO103" s="1568"/>
      <c r="QFP103" s="1568"/>
      <c r="QFQ103" s="1568"/>
      <c r="QFR103" s="1568"/>
      <c r="QFS103" s="1568"/>
      <c r="QFT103" s="1568"/>
      <c r="QFU103" s="1568"/>
      <c r="QFV103" s="1568"/>
      <c r="QFW103" s="1568"/>
      <c r="QFX103" s="1568"/>
      <c r="QFY103" s="1568"/>
      <c r="QFZ103" s="1568"/>
      <c r="QGA103" s="1568"/>
      <c r="QGB103" s="1568"/>
      <c r="QGC103" s="1568"/>
      <c r="QGD103" s="1568"/>
      <c r="QGE103" s="1568"/>
      <c r="QGF103" s="1568"/>
      <c r="QGG103" s="1568"/>
      <c r="QGH103" s="1568"/>
      <c r="QGI103" s="1568"/>
      <c r="QGJ103" s="1568"/>
      <c r="QGK103" s="1568"/>
      <c r="QGL103" s="1568"/>
      <c r="QGM103" s="1568"/>
      <c r="QGN103" s="1568"/>
      <c r="QGO103" s="1568"/>
      <c r="QGP103" s="1568"/>
      <c r="QGQ103" s="1568"/>
      <c r="QGR103" s="1568"/>
      <c r="QGS103" s="1568"/>
      <c r="QGT103" s="1568"/>
      <c r="QGU103" s="1568"/>
      <c r="QGV103" s="1568"/>
      <c r="QGW103" s="1568"/>
      <c r="QGX103" s="1568"/>
      <c r="QGY103" s="1568"/>
      <c r="QGZ103" s="1568"/>
      <c r="QHA103" s="1568"/>
      <c r="QHB103" s="1568"/>
      <c r="QHC103" s="1568"/>
      <c r="QHD103" s="1568"/>
      <c r="QHE103" s="1568"/>
      <c r="QHF103" s="1568"/>
      <c r="QHG103" s="1568"/>
      <c r="QHH103" s="1568"/>
      <c r="QHI103" s="1568"/>
      <c r="QHJ103" s="1568"/>
      <c r="QHK103" s="1568"/>
      <c r="QHL103" s="1568"/>
      <c r="QHM103" s="1568"/>
      <c r="QHN103" s="1568"/>
      <c r="QHO103" s="1568"/>
      <c r="QHP103" s="1568"/>
      <c r="QHQ103" s="1568"/>
      <c r="QHR103" s="1568"/>
      <c r="QHS103" s="1568"/>
      <c r="QHT103" s="1568"/>
      <c r="QHU103" s="1568"/>
      <c r="QHV103" s="1568"/>
      <c r="QHW103" s="1568"/>
      <c r="QHX103" s="1568"/>
      <c r="QHY103" s="1568"/>
      <c r="QHZ103" s="1568"/>
      <c r="QIA103" s="1568"/>
      <c r="QIB103" s="1568"/>
      <c r="QIC103" s="1568"/>
      <c r="QID103" s="1568"/>
      <c r="QIE103" s="1568"/>
      <c r="QIF103" s="1568"/>
      <c r="QIG103" s="1568"/>
      <c r="QIH103" s="1568"/>
      <c r="QII103" s="1568"/>
      <c r="QIJ103" s="1568"/>
      <c r="QIK103" s="1568"/>
      <c r="QIL103" s="1568"/>
      <c r="QIM103" s="1568"/>
      <c r="QIN103" s="1568"/>
      <c r="QIO103" s="1568"/>
      <c r="QIP103" s="1568"/>
      <c r="QIQ103" s="1568"/>
      <c r="QIR103" s="1568"/>
      <c r="QIS103" s="1568"/>
      <c r="QIT103" s="1568"/>
      <c r="QIU103" s="1568"/>
      <c r="QIV103" s="1568"/>
      <c r="QIW103" s="1568"/>
      <c r="QIX103" s="1568"/>
      <c r="QIY103" s="1568"/>
      <c r="QIZ103" s="1568"/>
      <c r="QJA103" s="1568"/>
      <c r="QJB103" s="1568"/>
      <c r="QJC103" s="1568"/>
      <c r="QJD103" s="1568"/>
      <c r="QJE103" s="1568"/>
      <c r="QJF103" s="1568"/>
      <c r="QJG103" s="1568"/>
      <c r="QJH103" s="1568"/>
      <c r="QJI103" s="1568"/>
      <c r="QJJ103" s="1568"/>
      <c r="QJK103" s="1568"/>
      <c r="QJL103" s="1568"/>
      <c r="QJM103" s="1568"/>
      <c r="QJN103" s="1568"/>
      <c r="QJO103" s="1568"/>
      <c r="QJP103" s="1568"/>
      <c r="QJQ103" s="1568"/>
      <c r="QJR103" s="1568"/>
      <c r="QJS103" s="1568"/>
      <c r="QJT103" s="1568"/>
      <c r="QJU103" s="1568"/>
      <c r="QJV103" s="1568"/>
      <c r="QJW103" s="1568"/>
      <c r="QJX103" s="1568"/>
      <c r="QJY103" s="1568"/>
      <c r="QJZ103" s="1568"/>
      <c r="QKA103" s="1568"/>
      <c r="QKB103" s="1568"/>
      <c r="QKC103" s="1568"/>
      <c r="QKD103" s="1568"/>
      <c r="QKE103" s="1568"/>
      <c r="QKF103" s="1568"/>
      <c r="QKG103" s="1568"/>
      <c r="QKH103" s="1568"/>
      <c r="QKI103" s="1568"/>
      <c r="QKJ103" s="1568"/>
      <c r="QKK103" s="1568"/>
      <c r="QKL103" s="1568"/>
      <c r="QKM103" s="1568"/>
      <c r="QKN103" s="1568"/>
      <c r="QKO103" s="1568"/>
      <c r="QKP103" s="1568"/>
      <c r="QKQ103" s="1568"/>
      <c r="QKR103" s="1568"/>
      <c r="QKS103" s="1568"/>
      <c r="QKT103" s="1568"/>
      <c r="QKU103" s="1568"/>
      <c r="QKV103" s="1568"/>
      <c r="QKW103" s="1568"/>
      <c r="QKX103" s="1568"/>
      <c r="QKY103" s="1568"/>
      <c r="QKZ103" s="1568"/>
      <c r="QLA103" s="1568"/>
      <c r="QLB103" s="1568"/>
      <c r="QLC103" s="1568"/>
      <c r="QLD103" s="1568"/>
      <c r="QLE103" s="1568"/>
      <c r="QLF103" s="1568"/>
      <c r="QLG103" s="1568"/>
      <c r="QLH103" s="1568"/>
      <c r="QLI103" s="1568"/>
      <c r="QLJ103" s="1568"/>
      <c r="QLK103" s="1568"/>
      <c r="QLL103" s="1568"/>
      <c r="QLM103" s="1568"/>
      <c r="QLN103" s="1568"/>
      <c r="QLO103" s="1568"/>
      <c r="QLP103" s="1568"/>
      <c r="QLQ103" s="1568"/>
      <c r="QLR103" s="1568"/>
      <c r="QLS103" s="1568"/>
      <c r="QLT103" s="1568"/>
      <c r="QLU103" s="1568"/>
      <c r="QLV103" s="1568"/>
      <c r="QLW103" s="1568"/>
      <c r="QLX103" s="1568"/>
      <c r="QLY103" s="1568"/>
      <c r="QLZ103" s="1568"/>
      <c r="QMA103" s="1568"/>
      <c r="QMB103" s="1568"/>
      <c r="QMC103" s="1568"/>
      <c r="QMD103" s="1568"/>
      <c r="QME103" s="1568"/>
      <c r="QMF103" s="1568"/>
      <c r="QMG103" s="1568"/>
      <c r="QMH103" s="1568"/>
      <c r="QMI103" s="1568"/>
      <c r="QMJ103" s="1568"/>
      <c r="QMK103" s="1568"/>
      <c r="QML103" s="1568"/>
      <c r="QMM103" s="1568"/>
      <c r="QMN103" s="1568"/>
      <c r="QMO103" s="1568"/>
      <c r="QMP103" s="1568"/>
      <c r="QMQ103" s="1568"/>
      <c r="QMR103" s="1568"/>
      <c r="QMS103" s="1568"/>
      <c r="QMT103" s="1568"/>
      <c r="QMU103" s="1568"/>
      <c r="QMV103" s="1568"/>
      <c r="QMW103" s="1568"/>
      <c r="QMX103" s="1568"/>
      <c r="QMY103" s="1568"/>
      <c r="QMZ103" s="1568"/>
      <c r="QNA103" s="1568"/>
      <c r="QNB103" s="1568"/>
      <c r="QNC103" s="1568"/>
      <c r="QND103" s="1568"/>
      <c r="QNE103" s="1568"/>
      <c r="QNF103" s="1568"/>
      <c r="QNG103" s="1568"/>
      <c r="QNH103" s="1568"/>
      <c r="QNI103" s="1568"/>
      <c r="QNJ103" s="1568"/>
      <c r="QNK103" s="1568"/>
      <c r="QNL103" s="1568"/>
      <c r="QNM103" s="1568"/>
      <c r="QNN103" s="1568"/>
      <c r="QNO103" s="1568"/>
      <c r="QNP103" s="1568"/>
      <c r="QNQ103" s="1568"/>
      <c r="QNR103" s="1568"/>
      <c r="QNS103" s="1568"/>
      <c r="QNT103" s="1568"/>
      <c r="QNU103" s="1568"/>
      <c r="QNV103" s="1568"/>
      <c r="QNW103" s="1568"/>
      <c r="QNX103" s="1568"/>
      <c r="QNY103" s="1568"/>
      <c r="QNZ103" s="1568"/>
      <c r="QOA103" s="1568"/>
      <c r="QOB103" s="1568"/>
      <c r="QOC103" s="1568"/>
      <c r="QOD103" s="1568"/>
      <c r="QOE103" s="1568"/>
      <c r="QOF103" s="1568"/>
      <c r="QOG103" s="1568"/>
      <c r="QOH103" s="1568"/>
      <c r="QOI103" s="1568"/>
      <c r="QOJ103" s="1568"/>
      <c r="QOK103" s="1568"/>
      <c r="QOL103" s="1568"/>
      <c r="QOM103" s="1568"/>
      <c r="QON103" s="1568"/>
      <c r="QOO103" s="1568"/>
      <c r="QOP103" s="1568"/>
      <c r="QOQ103" s="1568"/>
      <c r="QOR103" s="1568"/>
      <c r="QOS103" s="1568"/>
      <c r="QOT103" s="1568"/>
      <c r="QOU103" s="1568"/>
      <c r="QOV103" s="1568"/>
      <c r="QOW103" s="1568"/>
      <c r="QOX103" s="1568"/>
      <c r="QOY103" s="1568"/>
      <c r="QOZ103" s="1568"/>
      <c r="QPA103" s="1568"/>
      <c r="QPB103" s="1568"/>
      <c r="QPC103" s="1568"/>
      <c r="QPD103" s="1568"/>
      <c r="QPE103" s="1568"/>
      <c r="QPF103" s="1568"/>
      <c r="QPG103" s="1568"/>
      <c r="QPH103" s="1568"/>
      <c r="QPI103" s="1568"/>
      <c r="QPJ103" s="1568"/>
      <c r="QPK103" s="1568"/>
      <c r="QPL103" s="1568"/>
      <c r="QPM103" s="1568"/>
      <c r="QPN103" s="1568"/>
      <c r="QPO103" s="1568"/>
      <c r="QPP103" s="1568"/>
      <c r="QPQ103" s="1568"/>
      <c r="QPR103" s="1568"/>
      <c r="QPS103" s="1568"/>
      <c r="QPT103" s="1568"/>
      <c r="QPU103" s="1568"/>
      <c r="QPV103" s="1568"/>
      <c r="QPW103" s="1568"/>
      <c r="QPX103" s="1568"/>
      <c r="QPY103" s="1568"/>
      <c r="QPZ103" s="1568"/>
      <c r="QQA103" s="1568"/>
      <c r="QQB103" s="1568"/>
      <c r="QQC103" s="1568"/>
      <c r="QQD103" s="1568"/>
      <c r="QQE103" s="1568"/>
      <c r="QQF103" s="1568"/>
      <c r="QQG103" s="1568"/>
      <c r="QQH103" s="1568"/>
      <c r="QQI103" s="1568"/>
      <c r="QQJ103" s="1568"/>
      <c r="QQK103" s="1568"/>
      <c r="QQL103" s="1568"/>
      <c r="QQM103" s="1568"/>
      <c r="QQN103" s="1568"/>
      <c r="QQO103" s="1568"/>
      <c r="QQP103" s="1568"/>
      <c r="QQQ103" s="1568"/>
      <c r="QQR103" s="1568"/>
      <c r="QQS103" s="1568"/>
      <c r="QQT103" s="1568"/>
      <c r="QQU103" s="1568"/>
      <c r="QQV103" s="1568"/>
      <c r="QQW103" s="1568"/>
      <c r="QQX103" s="1568"/>
      <c r="QQY103" s="1568"/>
      <c r="QQZ103" s="1568"/>
      <c r="QRA103" s="1568"/>
      <c r="QRB103" s="1568"/>
      <c r="QRC103" s="1568"/>
      <c r="QRD103" s="1568"/>
      <c r="QRE103" s="1568"/>
      <c r="QRF103" s="1568"/>
      <c r="QRG103" s="1568"/>
      <c r="QRH103" s="1568"/>
      <c r="QRI103" s="1568"/>
      <c r="QRJ103" s="1568"/>
      <c r="QRK103" s="1568"/>
      <c r="QRL103" s="1568"/>
      <c r="QRM103" s="1568"/>
      <c r="QRN103" s="1568"/>
      <c r="QRO103" s="1568"/>
      <c r="QRP103" s="1568"/>
      <c r="QRQ103" s="1568"/>
      <c r="QRR103" s="1568"/>
      <c r="QRS103" s="1568"/>
      <c r="QRT103" s="1568"/>
      <c r="QRU103" s="1568"/>
      <c r="QRV103" s="1568"/>
      <c r="QRW103" s="1568"/>
      <c r="QRX103" s="1568"/>
      <c r="QRY103" s="1568"/>
      <c r="QRZ103" s="1568"/>
      <c r="QSA103" s="1568"/>
      <c r="QSB103" s="1568"/>
      <c r="QSC103" s="1568"/>
      <c r="QSD103" s="1568"/>
      <c r="QSE103" s="1568"/>
      <c r="QSF103" s="1568"/>
      <c r="QSG103" s="1568"/>
      <c r="QSH103" s="1568"/>
      <c r="QSI103" s="1568"/>
      <c r="QSJ103" s="1568"/>
      <c r="QSK103" s="1568"/>
      <c r="QSL103" s="1568"/>
      <c r="QSM103" s="1568"/>
      <c r="QSN103" s="1568"/>
      <c r="QSO103" s="1568"/>
      <c r="QSP103" s="1568"/>
      <c r="QSQ103" s="1568"/>
      <c r="QSR103" s="1568"/>
      <c r="QSS103" s="1568"/>
      <c r="QST103" s="1568"/>
      <c r="QSU103" s="1568"/>
      <c r="QSV103" s="1568"/>
      <c r="QSW103" s="1568"/>
      <c r="QSX103" s="1568"/>
      <c r="QSY103" s="1568"/>
      <c r="QSZ103" s="1568"/>
      <c r="QTA103" s="1568"/>
      <c r="QTB103" s="1568"/>
      <c r="QTC103" s="1568"/>
      <c r="QTD103" s="1568"/>
      <c r="QTE103" s="1568"/>
      <c r="QTF103" s="1568"/>
      <c r="QTG103" s="1568"/>
      <c r="QTH103" s="1568"/>
      <c r="QTI103" s="1568"/>
      <c r="QTJ103" s="1568"/>
      <c r="QTK103" s="1568"/>
      <c r="QTL103" s="1568"/>
      <c r="QTM103" s="1568"/>
      <c r="QTN103" s="1568"/>
      <c r="QTO103" s="1568"/>
      <c r="QTP103" s="1568"/>
      <c r="QTQ103" s="1568"/>
      <c r="QTR103" s="1568"/>
      <c r="QTS103" s="1568"/>
      <c r="QTT103" s="1568"/>
      <c r="QTU103" s="1568"/>
      <c r="QTV103" s="1568"/>
      <c r="QTW103" s="1568"/>
      <c r="QTX103" s="1568"/>
      <c r="QTY103" s="1568"/>
      <c r="QTZ103" s="1568"/>
      <c r="QUA103" s="1568"/>
      <c r="QUB103" s="1568"/>
      <c r="QUC103" s="1568"/>
      <c r="QUD103" s="1568"/>
      <c r="QUE103" s="1568"/>
      <c r="QUF103" s="1568"/>
      <c r="QUG103" s="1568"/>
      <c r="QUH103" s="1568"/>
      <c r="QUI103" s="1568"/>
      <c r="QUJ103" s="1568"/>
      <c r="QUK103" s="1568"/>
      <c r="QUL103" s="1568"/>
      <c r="QUM103" s="1568"/>
      <c r="QUN103" s="1568"/>
      <c r="QUO103" s="1568"/>
      <c r="QUP103" s="1568"/>
      <c r="QUQ103" s="1568"/>
      <c r="QUR103" s="1568"/>
      <c r="QUS103" s="1568"/>
      <c r="QUT103" s="1568"/>
      <c r="QUU103" s="1568"/>
      <c r="QUV103" s="1568"/>
      <c r="QUW103" s="1568"/>
      <c r="QUX103" s="1568"/>
      <c r="QUY103" s="1568"/>
      <c r="QUZ103" s="1568"/>
      <c r="QVA103" s="1568"/>
      <c r="QVB103" s="1568"/>
      <c r="QVC103" s="1568"/>
      <c r="QVD103" s="1568"/>
      <c r="QVE103" s="1568"/>
      <c r="QVF103" s="1568"/>
      <c r="QVG103" s="1568"/>
      <c r="QVH103" s="1568"/>
      <c r="QVI103" s="1568"/>
      <c r="QVJ103" s="1568"/>
      <c r="QVK103" s="1568"/>
      <c r="QVL103" s="1568"/>
      <c r="QVM103" s="1568"/>
      <c r="QVN103" s="1568"/>
      <c r="QVO103" s="1568"/>
      <c r="QVP103" s="1568"/>
      <c r="QVQ103" s="1568"/>
      <c r="QVR103" s="1568"/>
      <c r="QVS103" s="1568"/>
      <c r="QVT103" s="1568"/>
      <c r="QVU103" s="1568"/>
      <c r="QVV103" s="1568"/>
      <c r="QVW103" s="1568"/>
      <c r="QVX103" s="1568"/>
      <c r="QVY103" s="1568"/>
      <c r="QVZ103" s="1568"/>
      <c r="QWA103" s="1568"/>
      <c r="QWB103" s="1568"/>
      <c r="QWC103" s="1568"/>
      <c r="QWD103" s="1568"/>
      <c r="QWE103" s="1568"/>
      <c r="QWF103" s="1568"/>
      <c r="QWG103" s="1568"/>
      <c r="QWH103" s="1568"/>
      <c r="QWI103" s="1568"/>
      <c r="QWJ103" s="1568"/>
      <c r="QWK103" s="1568"/>
      <c r="QWL103" s="1568"/>
      <c r="QWM103" s="1568"/>
      <c r="QWN103" s="1568"/>
      <c r="QWO103" s="1568"/>
      <c r="QWP103" s="1568"/>
      <c r="QWQ103" s="1568"/>
      <c r="QWR103" s="1568"/>
      <c r="QWS103" s="1568"/>
      <c r="QWT103" s="1568"/>
      <c r="QWU103" s="1568"/>
      <c r="QWV103" s="1568"/>
      <c r="QWW103" s="1568"/>
      <c r="QWX103" s="1568"/>
      <c r="QWY103" s="1568"/>
      <c r="QWZ103" s="1568"/>
      <c r="QXA103" s="1568"/>
      <c r="QXB103" s="1568"/>
      <c r="QXC103" s="1568"/>
      <c r="QXD103" s="1568"/>
      <c r="QXE103" s="1568"/>
      <c r="QXF103" s="1568"/>
      <c r="QXG103" s="1568"/>
      <c r="QXH103" s="1568"/>
      <c r="QXI103" s="1568"/>
      <c r="QXJ103" s="1568"/>
      <c r="QXK103" s="1568"/>
      <c r="QXL103" s="1568"/>
      <c r="QXM103" s="1568"/>
      <c r="QXN103" s="1568"/>
      <c r="QXO103" s="1568"/>
      <c r="QXP103" s="1568"/>
      <c r="QXQ103" s="1568"/>
      <c r="QXR103" s="1568"/>
      <c r="QXS103" s="1568"/>
      <c r="QXT103" s="1568"/>
      <c r="QXU103" s="1568"/>
      <c r="QXV103" s="1568"/>
      <c r="QXW103" s="1568"/>
      <c r="QXX103" s="1568"/>
      <c r="QXY103" s="1568"/>
      <c r="QXZ103" s="1568"/>
      <c r="QYA103" s="1568"/>
      <c r="QYB103" s="1568"/>
      <c r="QYC103" s="1568"/>
      <c r="QYD103" s="1568"/>
      <c r="QYE103" s="1568"/>
      <c r="QYF103" s="1568"/>
      <c r="QYG103" s="1568"/>
      <c r="QYH103" s="1568"/>
      <c r="QYI103" s="1568"/>
      <c r="QYJ103" s="1568"/>
      <c r="QYK103" s="1568"/>
      <c r="QYL103" s="1568"/>
      <c r="QYM103" s="1568"/>
      <c r="QYN103" s="1568"/>
      <c r="QYO103" s="1568"/>
      <c r="QYP103" s="1568"/>
      <c r="QYQ103" s="1568"/>
      <c r="QYR103" s="1568"/>
      <c r="QYS103" s="1568"/>
      <c r="QYT103" s="1568"/>
      <c r="QYU103" s="1568"/>
      <c r="QYV103" s="1568"/>
      <c r="QYW103" s="1568"/>
      <c r="QYX103" s="1568"/>
      <c r="QYY103" s="1568"/>
      <c r="QYZ103" s="1568"/>
      <c r="QZA103" s="1568"/>
      <c r="QZB103" s="1568"/>
      <c r="QZC103" s="1568"/>
      <c r="QZD103" s="1568"/>
      <c r="QZE103" s="1568"/>
      <c r="QZF103" s="1568"/>
      <c r="QZG103" s="1568"/>
      <c r="QZH103" s="1568"/>
      <c r="QZI103" s="1568"/>
      <c r="QZJ103" s="1568"/>
      <c r="QZK103" s="1568"/>
      <c r="QZL103" s="1568"/>
      <c r="QZM103" s="1568"/>
      <c r="QZN103" s="1568"/>
      <c r="QZO103" s="1568"/>
      <c r="QZP103" s="1568"/>
      <c r="QZQ103" s="1568"/>
      <c r="QZR103" s="1568"/>
      <c r="QZS103" s="1568"/>
      <c r="QZT103" s="1568"/>
      <c r="QZU103" s="1568"/>
      <c r="QZV103" s="1568"/>
      <c r="QZW103" s="1568"/>
      <c r="QZX103" s="1568"/>
      <c r="QZY103" s="1568"/>
      <c r="QZZ103" s="1568"/>
      <c r="RAA103" s="1568"/>
      <c r="RAB103" s="1568"/>
      <c r="RAC103" s="1568"/>
      <c r="RAD103" s="1568"/>
      <c r="RAE103" s="1568"/>
      <c r="RAF103" s="1568"/>
      <c r="RAG103" s="1568"/>
      <c r="RAH103" s="1568"/>
      <c r="RAI103" s="1568"/>
      <c r="RAJ103" s="1568"/>
      <c r="RAK103" s="1568"/>
      <c r="RAL103" s="1568"/>
      <c r="RAM103" s="1568"/>
      <c r="RAN103" s="1568"/>
      <c r="RAO103" s="1568"/>
      <c r="RAP103" s="1568"/>
      <c r="RAQ103" s="1568"/>
      <c r="RAR103" s="1568"/>
      <c r="RAS103" s="1568"/>
      <c r="RAT103" s="1568"/>
      <c r="RAU103" s="1568"/>
      <c r="RAV103" s="1568"/>
      <c r="RAW103" s="1568"/>
      <c r="RAX103" s="1568"/>
      <c r="RAY103" s="1568"/>
      <c r="RAZ103" s="1568"/>
      <c r="RBA103" s="1568"/>
      <c r="RBB103" s="1568"/>
      <c r="RBC103" s="1568"/>
      <c r="RBD103" s="1568"/>
      <c r="RBE103" s="1568"/>
      <c r="RBF103" s="1568"/>
      <c r="RBG103" s="1568"/>
      <c r="RBH103" s="1568"/>
      <c r="RBI103" s="1568"/>
      <c r="RBJ103" s="1568"/>
      <c r="RBK103" s="1568"/>
      <c r="RBL103" s="1568"/>
      <c r="RBM103" s="1568"/>
      <c r="RBN103" s="1568"/>
      <c r="RBO103" s="1568"/>
      <c r="RBP103" s="1568"/>
      <c r="RBQ103" s="1568"/>
      <c r="RBR103" s="1568"/>
      <c r="RBS103" s="1568"/>
      <c r="RBT103" s="1568"/>
      <c r="RBU103" s="1568"/>
      <c r="RBV103" s="1568"/>
      <c r="RBW103" s="1568"/>
      <c r="RBX103" s="1568"/>
      <c r="RBY103" s="1568"/>
      <c r="RBZ103" s="1568"/>
      <c r="RCA103" s="1568"/>
      <c r="RCB103" s="1568"/>
      <c r="RCC103" s="1568"/>
      <c r="RCD103" s="1568"/>
      <c r="RCE103" s="1568"/>
      <c r="RCF103" s="1568"/>
      <c r="RCG103" s="1568"/>
      <c r="RCH103" s="1568"/>
      <c r="RCI103" s="1568"/>
      <c r="RCJ103" s="1568"/>
      <c r="RCK103" s="1568"/>
      <c r="RCL103" s="1568"/>
      <c r="RCM103" s="1568"/>
      <c r="RCN103" s="1568"/>
      <c r="RCO103" s="1568"/>
      <c r="RCP103" s="1568"/>
      <c r="RCQ103" s="1568"/>
      <c r="RCR103" s="1568"/>
      <c r="RCS103" s="1568"/>
      <c r="RCT103" s="1568"/>
      <c r="RCU103" s="1568"/>
      <c r="RCV103" s="1568"/>
      <c r="RCW103" s="1568"/>
      <c r="RCX103" s="1568"/>
      <c r="RCY103" s="1568"/>
      <c r="RCZ103" s="1568"/>
      <c r="RDA103" s="1568"/>
      <c r="RDB103" s="1568"/>
      <c r="RDC103" s="1568"/>
      <c r="RDD103" s="1568"/>
      <c r="RDE103" s="1568"/>
      <c r="RDF103" s="1568"/>
      <c r="RDG103" s="1568"/>
      <c r="RDH103" s="1568"/>
      <c r="RDI103" s="1568"/>
      <c r="RDJ103" s="1568"/>
      <c r="RDK103" s="1568"/>
      <c r="RDL103" s="1568"/>
      <c r="RDM103" s="1568"/>
      <c r="RDN103" s="1568"/>
      <c r="RDO103" s="1568"/>
      <c r="RDP103" s="1568"/>
      <c r="RDQ103" s="1568"/>
      <c r="RDR103" s="1568"/>
      <c r="RDS103" s="1568"/>
      <c r="RDT103" s="1568"/>
      <c r="RDU103" s="1568"/>
      <c r="RDV103" s="1568"/>
      <c r="RDW103" s="1568"/>
      <c r="RDX103" s="1568"/>
      <c r="RDY103" s="1568"/>
      <c r="RDZ103" s="1568"/>
      <c r="REA103" s="1568"/>
      <c r="REB103" s="1568"/>
      <c r="REC103" s="1568"/>
      <c r="RED103" s="1568"/>
      <c r="REE103" s="1568"/>
      <c r="REF103" s="1568"/>
      <c r="REG103" s="1568"/>
      <c r="REH103" s="1568"/>
      <c r="REI103" s="1568"/>
      <c r="REJ103" s="1568"/>
      <c r="REK103" s="1568"/>
      <c r="REL103" s="1568"/>
      <c r="REM103" s="1568"/>
      <c r="REN103" s="1568"/>
      <c r="REO103" s="1568"/>
      <c r="REP103" s="1568"/>
      <c r="REQ103" s="1568"/>
      <c r="RER103" s="1568"/>
      <c r="RES103" s="1568"/>
      <c r="RET103" s="1568"/>
      <c r="REU103" s="1568"/>
      <c r="REV103" s="1568"/>
      <c r="REW103" s="1568"/>
      <c r="REX103" s="1568"/>
      <c r="REY103" s="1568"/>
      <c r="REZ103" s="1568"/>
      <c r="RFA103" s="1568"/>
      <c r="RFB103" s="1568"/>
      <c r="RFC103" s="1568"/>
      <c r="RFD103" s="1568"/>
      <c r="RFE103" s="1568"/>
      <c r="RFF103" s="1568"/>
      <c r="RFG103" s="1568"/>
      <c r="RFH103" s="1568"/>
      <c r="RFI103" s="1568"/>
      <c r="RFJ103" s="1568"/>
      <c r="RFK103" s="1568"/>
      <c r="RFL103" s="1568"/>
      <c r="RFM103" s="1568"/>
      <c r="RFN103" s="1568"/>
      <c r="RFO103" s="1568"/>
      <c r="RFP103" s="1568"/>
      <c r="RFQ103" s="1568"/>
      <c r="RFR103" s="1568"/>
      <c r="RFS103" s="1568"/>
      <c r="RFT103" s="1568"/>
      <c r="RFU103" s="1568"/>
      <c r="RFV103" s="1568"/>
      <c r="RFW103" s="1568"/>
      <c r="RFX103" s="1568"/>
      <c r="RFY103" s="1568"/>
      <c r="RFZ103" s="1568"/>
      <c r="RGA103" s="1568"/>
      <c r="RGB103" s="1568"/>
      <c r="RGC103" s="1568"/>
      <c r="RGD103" s="1568"/>
      <c r="RGE103" s="1568"/>
      <c r="RGF103" s="1568"/>
      <c r="RGG103" s="1568"/>
      <c r="RGH103" s="1568"/>
      <c r="RGI103" s="1568"/>
      <c r="RGJ103" s="1568"/>
      <c r="RGK103" s="1568"/>
      <c r="RGL103" s="1568"/>
      <c r="RGM103" s="1568"/>
      <c r="RGN103" s="1568"/>
      <c r="RGO103" s="1568"/>
      <c r="RGP103" s="1568"/>
      <c r="RGQ103" s="1568"/>
      <c r="RGR103" s="1568"/>
      <c r="RGS103" s="1568"/>
      <c r="RGT103" s="1568"/>
      <c r="RGU103" s="1568"/>
      <c r="RGV103" s="1568"/>
      <c r="RGW103" s="1568"/>
      <c r="RGX103" s="1568"/>
      <c r="RGY103" s="1568"/>
      <c r="RGZ103" s="1568"/>
      <c r="RHA103" s="1568"/>
      <c r="RHB103" s="1568"/>
      <c r="RHC103" s="1568"/>
      <c r="RHD103" s="1568"/>
      <c r="RHE103" s="1568"/>
      <c r="RHF103" s="1568"/>
      <c r="RHG103" s="1568"/>
      <c r="RHH103" s="1568"/>
      <c r="RHI103" s="1568"/>
      <c r="RHJ103" s="1568"/>
      <c r="RHK103" s="1568"/>
      <c r="RHL103" s="1568"/>
      <c r="RHM103" s="1568"/>
      <c r="RHN103" s="1568"/>
      <c r="RHO103" s="1568"/>
      <c r="RHP103" s="1568"/>
      <c r="RHQ103" s="1568"/>
      <c r="RHR103" s="1568"/>
      <c r="RHS103" s="1568"/>
      <c r="RHT103" s="1568"/>
      <c r="RHU103" s="1568"/>
      <c r="RHV103" s="1568"/>
      <c r="RHW103" s="1568"/>
      <c r="RHX103" s="1568"/>
      <c r="RHY103" s="1568"/>
      <c r="RHZ103" s="1568"/>
      <c r="RIA103" s="1568"/>
      <c r="RIB103" s="1568"/>
      <c r="RIC103" s="1568"/>
      <c r="RID103" s="1568"/>
      <c r="RIE103" s="1568"/>
      <c r="RIF103" s="1568"/>
      <c r="RIG103" s="1568"/>
      <c r="RIH103" s="1568"/>
      <c r="RII103" s="1568"/>
      <c r="RIJ103" s="1568"/>
      <c r="RIK103" s="1568"/>
      <c r="RIL103" s="1568"/>
      <c r="RIM103" s="1568"/>
      <c r="RIN103" s="1568"/>
      <c r="RIO103" s="1568"/>
      <c r="RIP103" s="1568"/>
      <c r="RIQ103" s="1568"/>
      <c r="RIR103" s="1568"/>
      <c r="RIS103" s="1568"/>
      <c r="RIT103" s="1568"/>
      <c r="RIU103" s="1568"/>
      <c r="RIV103" s="1568"/>
      <c r="RIW103" s="1568"/>
      <c r="RIX103" s="1568"/>
      <c r="RIY103" s="1568"/>
      <c r="RIZ103" s="1568"/>
      <c r="RJA103" s="1568"/>
      <c r="RJB103" s="1568"/>
      <c r="RJC103" s="1568"/>
      <c r="RJD103" s="1568"/>
      <c r="RJE103" s="1568"/>
      <c r="RJF103" s="1568"/>
      <c r="RJG103" s="1568"/>
      <c r="RJH103" s="1568"/>
      <c r="RJI103" s="1568"/>
      <c r="RJJ103" s="1568"/>
      <c r="RJK103" s="1568"/>
      <c r="RJL103" s="1568"/>
      <c r="RJM103" s="1568"/>
      <c r="RJN103" s="1568"/>
      <c r="RJO103" s="1568"/>
      <c r="RJP103" s="1568"/>
      <c r="RJQ103" s="1568"/>
      <c r="RJR103" s="1568"/>
      <c r="RJS103" s="1568"/>
      <c r="RJT103" s="1568"/>
      <c r="RJU103" s="1568"/>
      <c r="RJV103" s="1568"/>
      <c r="RJW103" s="1568"/>
      <c r="RJX103" s="1568"/>
      <c r="RJY103" s="1568"/>
      <c r="RJZ103" s="1568"/>
      <c r="RKA103" s="1568"/>
      <c r="RKB103" s="1568"/>
      <c r="RKC103" s="1568"/>
      <c r="RKD103" s="1568"/>
      <c r="RKE103" s="1568"/>
      <c r="RKF103" s="1568"/>
      <c r="RKG103" s="1568"/>
      <c r="RKH103" s="1568"/>
      <c r="RKI103" s="1568"/>
      <c r="RKJ103" s="1568"/>
      <c r="RKK103" s="1568"/>
      <c r="RKL103" s="1568"/>
      <c r="RKM103" s="1568"/>
      <c r="RKN103" s="1568"/>
      <c r="RKO103" s="1568"/>
      <c r="RKP103" s="1568"/>
      <c r="RKQ103" s="1568"/>
      <c r="RKR103" s="1568"/>
      <c r="RKS103" s="1568"/>
      <c r="RKT103" s="1568"/>
      <c r="RKU103" s="1568"/>
      <c r="RKV103" s="1568"/>
      <c r="RKW103" s="1568"/>
      <c r="RKX103" s="1568"/>
      <c r="RKY103" s="1568"/>
      <c r="RKZ103" s="1568"/>
      <c r="RLA103" s="1568"/>
      <c r="RLB103" s="1568"/>
      <c r="RLC103" s="1568"/>
      <c r="RLD103" s="1568"/>
      <c r="RLE103" s="1568"/>
      <c r="RLF103" s="1568"/>
      <c r="RLG103" s="1568"/>
      <c r="RLH103" s="1568"/>
      <c r="RLI103" s="1568"/>
      <c r="RLJ103" s="1568"/>
      <c r="RLK103" s="1568"/>
      <c r="RLL103" s="1568"/>
      <c r="RLM103" s="1568"/>
      <c r="RLN103" s="1568"/>
      <c r="RLO103" s="1568"/>
      <c r="RLP103" s="1568"/>
      <c r="RLQ103" s="1568"/>
      <c r="RLR103" s="1568"/>
      <c r="RLS103" s="1568"/>
      <c r="RLT103" s="1568"/>
      <c r="RLU103" s="1568"/>
      <c r="RLV103" s="1568"/>
      <c r="RLW103" s="1568"/>
      <c r="RLX103" s="1568"/>
      <c r="RLY103" s="1568"/>
      <c r="RLZ103" s="1568"/>
      <c r="RMA103" s="1568"/>
      <c r="RMB103" s="1568"/>
      <c r="RMC103" s="1568"/>
      <c r="RMD103" s="1568"/>
      <c r="RME103" s="1568"/>
      <c r="RMF103" s="1568"/>
      <c r="RMG103" s="1568"/>
      <c r="RMH103" s="1568"/>
      <c r="RMI103" s="1568"/>
      <c r="RMJ103" s="1568"/>
      <c r="RMK103" s="1568"/>
      <c r="RML103" s="1568"/>
      <c r="RMM103" s="1568"/>
      <c r="RMN103" s="1568"/>
      <c r="RMO103" s="1568"/>
      <c r="RMP103" s="1568"/>
      <c r="RMQ103" s="1568"/>
      <c r="RMR103" s="1568"/>
      <c r="RMS103" s="1568"/>
      <c r="RMT103" s="1568"/>
      <c r="RMU103" s="1568"/>
      <c r="RMV103" s="1568"/>
      <c r="RMW103" s="1568"/>
      <c r="RMX103" s="1568"/>
      <c r="RMY103" s="1568"/>
      <c r="RMZ103" s="1568"/>
      <c r="RNA103" s="1568"/>
      <c r="RNB103" s="1568"/>
      <c r="RNC103" s="1568"/>
      <c r="RND103" s="1568"/>
      <c r="RNE103" s="1568"/>
      <c r="RNF103" s="1568"/>
      <c r="RNG103" s="1568"/>
      <c r="RNH103" s="1568"/>
      <c r="RNI103" s="1568"/>
      <c r="RNJ103" s="1568"/>
      <c r="RNK103" s="1568"/>
      <c r="RNL103" s="1568"/>
      <c r="RNM103" s="1568"/>
      <c r="RNN103" s="1568"/>
      <c r="RNO103" s="1568"/>
      <c r="RNP103" s="1568"/>
      <c r="RNQ103" s="1568"/>
      <c r="RNR103" s="1568"/>
      <c r="RNS103" s="1568"/>
      <c r="RNT103" s="1568"/>
      <c r="RNU103" s="1568"/>
      <c r="RNV103" s="1568"/>
      <c r="RNW103" s="1568"/>
      <c r="RNX103" s="1568"/>
      <c r="RNY103" s="1568"/>
      <c r="RNZ103" s="1568"/>
      <c r="ROA103" s="1568"/>
      <c r="ROB103" s="1568"/>
      <c r="ROC103" s="1568"/>
      <c r="ROD103" s="1568"/>
      <c r="ROE103" s="1568"/>
      <c r="ROF103" s="1568"/>
      <c r="ROG103" s="1568"/>
      <c r="ROH103" s="1568"/>
      <c r="ROI103" s="1568"/>
      <c r="ROJ103" s="1568"/>
      <c r="ROK103" s="1568"/>
      <c r="ROL103" s="1568"/>
      <c r="ROM103" s="1568"/>
      <c r="RON103" s="1568"/>
      <c r="ROO103" s="1568"/>
      <c r="ROP103" s="1568"/>
      <c r="ROQ103" s="1568"/>
      <c r="ROR103" s="1568"/>
      <c r="ROS103" s="1568"/>
      <c r="ROT103" s="1568"/>
      <c r="ROU103" s="1568"/>
      <c r="ROV103" s="1568"/>
      <c r="ROW103" s="1568"/>
      <c r="ROX103" s="1568"/>
      <c r="ROY103" s="1568"/>
      <c r="ROZ103" s="1568"/>
      <c r="RPA103" s="1568"/>
      <c r="RPB103" s="1568"/>
      <c r="RPC103" s="1568"/>
      <c r="RPD103" s="1568"/>
      <c r="RPE103" s="1568"/>
      <c r="RPF103" s="1568"/>
      <c r="RPG103" s="1568"/>
      <c r="RPH103" s="1568"/>
      <c r="RPI103" s="1568"/>
      <c r="RPJ103" s="1568"/>
      <c r="RPK103" s="1568"/>
      <c r="RPL103" s="1568"/>
      <c r="RPM103" s="1568"/>
      <c r="RPN103" s="1568"/>
      <c r="RPO103" s="1568"/>
      <c r="RPP103" s="1568"/>
      <c r="RPQ103" s="1568"/>
      <c r="RPR103" s="1568"/>
      <c r="RPS103" s="1568"/>
      <c r="RPT103" s="1568"/>
      <c r="RPU103" s="1568"/>
      <c r="RPV103" s="1568"/>
      <c r="RPW103" s="1568"/>
      <c r="RPX103" s="1568"/>
      <c r="RPY103" s="1568"/>
      <c r="RPZ103" s="1568"/>
      <c r="RQA103" s="1568"/>
      <c r="RQB103" s="1568"/>
      <c r="RQC103" s="1568"/>
      <c r="RQD103" s="1568"/>
      <c r="RQE103" s="1568"/>
      <c r="RQF103" s="1568"/>
      <c r="RQG103" s="1568"/>
      <c r="RQH103" s="1568"/>
      <c r="RQI103" s="1568"/>
      <c r="RQJ103" s="1568"/>
      <c r="RQK103" s="1568"/>
      <c r="RQL103" s="1568"/>
      <c r="RQM103" s="1568"/>
      <c r="RQN103" s="1568"/>
      <c r="RQO103" s="1568"/>
      <c r="RQP103" s="1568"/>
      <c r="RQQ103" s="1568"/>
      <c r="RQR103" s="1568"/>
      <c r="RQS103" s="1568"/>
      <c r="RQT103" s="1568"/>
      <c r="RQU103" s="1568"/>
      <c r="RQV103" s="1568"/>
      <c r="RQW103" s="1568"/>
      <c r="RQX103" s="1568"/>
      <c r="RQY103" s="1568"/>
      <c r="RQZ103" s="1568"/>
      <c r="RRA103" s="1568"/>
      <c r="RRB103" s="1568"/>
      <c r="RRC103" s="1568"/>
      <c r="RRD103" s="1568"/>
      <c r="RRE103" s="1568"/>
      <c r="RRF103" s="1568"/>
      <c r="RRG103" s="1568"/>
      <c r="RRH103" s="1568"/>
      <c r="RRI103" s="1568"/>
      <c r="RRJ103" s="1568"/>
      <c r="RRK103" s="1568"/>
      <c r="RRL103" s="1568"/>
      <c r="RRM103" s="1568"/>
      <c r="RRN103" s="1568"/>
      <c r="RRO103" s="1568"/>
      <c r="RRP103" s="1568"/>
      <c r="RRQ103" s="1568"/>
      <c r="RRR103" s="1568"/>
      <c r="RRS103" s="1568"/>
      <c r="RRT103" s="1568"/>
      <c r="RRU103" s="1568"/>
      <c r="RRV103" s="1568"/>
      <c r="RRW103" s="1568"/>
      <c r="RRX103" s="1568"/>
      <c r="RRY103" s="1568"/>
      <c r="RRZ103" s="1568"/>
      <c r="RSA103" s="1568"/>
      <c r="RSB103" s="1568"/>
      <c r="RSC103" s="1568"/>
      <c r="RSD103" s="1568"/>
      <c r="RSE103" s="1568"/>
      <c r="RSF103" s="1568"/>
      <c r="RSG103" s="1568"/>
      <c r="RSH103" s="1568"/>
      <c r="RSI103" s="1568"/>
      <c r="RSJ103" s="1568"/>
      <c r="RSK103" s="1568"/>
      <c r="RSL103" s="1568"/>
      <c r="RSM103" s="1568"/>
      <c r="RSN103" s="1568"/>
      <c r="RSO103" s="1568"/>
      <c r="RSP103" s="1568"/>
      <c r="RSQ103" s="1568"/>
      <c r="RSR103" s="1568"/>
      <c r="RSS103" s="1568"/>
      <c r="RST103" s="1568"/>
      <c r="RSU103" s="1568"/>
      <c r="RSV103" s="1568"/>
      <c r="RSW103" s="1568"/>
      <c r="RSX103" s="1568"/>
      <c r="RSY103" s="1568"/>
      <c r="RSZ103" s="1568"/>
      <c r="RTA103" s="1568"/>
      <c r="RTB103" s="1568"/>
      <c r="RTC103" s="1568"/>
      <c r="RTD103" s="1568"/>
      <c r="RTE103" s="1568"/>
      <c r="RTF103" s="1568"/>
      <c r="RTG103" s="1568"/>
      <c r="RTH103" s="1568"/>
      <c r="RTI103" s="1568"/>
      <c r="RTJ103" s="1568"/>
      <c r="RTK103" s="1568"/>
      <c r="RTL103" s="1568"/>
      <c r="RTM103" s="1568"/>
      <c r="RTN103" s="1568"/>
      <c r="RTO103" s="1568"/>
      <c r="RTP103" s="1568"/>
      <c r="RTQ103" s="1568"/>
      <c r="RTR103" s="1568"/>
      <c r="RTS103" s="1568"/>
      <c r="RTT103" s="1568"/>
      <c r="RTU103" s="1568"/>
      <c r="RTV103" s="1568"/>
      <c r="RTW103" s="1568"/>
      <c r="RTX103" s="1568"/>
      <c r="RTY103" s="1568"/>
      <c r="RTZ103" s="1568"/>
      <c r="RUA103" s="1568"/>
      <c r="RUB103" s="1568"/>
      <c r="RUC103" s="1568"/>
      <c r="RUD103" s="1568"/>
      <c r="RUE103" s="1568"/>
      <c r="RUF103" s="1568"/>
      <c r="RUG103" s="1568"/>
      <c r="RUH103" s="1568"/>
      <c r="RUI103" s="1568"/>
      <c r="RUJ103" s="1568"/>
      <c r="RUK103" s="1568"/>
      <c r="RUL103" s="1568"/>
      <c r="RUM103" s="1568"/>
      <c r="RUN103" s="1568"/>
      <c r="RUO103" s="1568"/>
      <c r="RUP103" s="1568"/>
      <c r="RUQ103" s="1568"/>
      <c r="RUR103" s="1568"/>
      <c r="RUS103" s="1568"/>
      <c r="RUT103" s="1568"/>
      <c r="RUU103" s="1568"/>
      <c r="RUV103" s="1568"/>
      <c r="RUW103" s="1568"/>
      <c r="RUX103" s="1568"/>
      <c r="RUY103" s="1568"/>
      <c r="RUZ103" s="1568"/>
      <c r="RVA103" s="1568"/>
      <c r="RVB103" s="1568"/>
      <c r="RVC103" s="1568"/>
      <c r="RVD103" s="1568"/>
      <c r="RVE103" s="1568"/>
      <c r="RVF103" s="1568"/>
      <c r="RVG103" s="1568"/>
      <c r="RVH103" s="1568"/>
      <c r="RVI103" s="1568"/>
      <c r="RVJ103" s="1568"/>
      <c r="RVK103" s="1568"/>
      <c r="RVL103" s="1568"/>
      <c r="RVM103" s="1568"/>
      <c r="RVN103" s="1568"/>
      <c r="RVO103" s="1568"/>
      <c r="RVP103" s="1568"/>
      <c r="RVQ103" s="1568"/>
      <c r="RVR103" s="1568"/>
      <c r="RVS103" s="1568"/>
      <c r="RVT103" s="1568"/>
      <c r="RVU103" s="1568"/>
      <c r="RVV103" s="1568"/>
      <c r="RVW103" s="1568"/>
      <c r="RVX103" s="1568"/>
      <c r="RVY103" s="1568"/>
      <c r="RVZ103" s="1568"/>
      <c r="RWA103" s="1568"/>
      <c r="RWB103" s="1568"/>
      <c r="RWC103" s="1568"/>
      <c r="RWD103" s="1568"/>
      <c r="RWE103" s="1568"/>
      <c r="RWF103" s="1568"/>
      <c r="RWG103" s="1568"/>
      <c r="RWH103" s="1568"/>
      <c r="RWI103" s="1568"/>
      <c r="RWJ103" s="1568"/>
      <c r="RWK103" s="1568"/>
      <c r="RWL103" s="1568"/>
      <c r="RWM103" s="1568"/>
      <c r="RWN103" s="1568"/>
      <c r="RWO103" s="1568"/>
      <c r="RWP103" s="1568"/>
      <c r="RWQ103" s="1568"/>
      <c r="RWR103" s="1568"/>
      <c r="RWS103" s="1568"/>
      <c r="RWT103" s="1568"/>
      <c r="RWU103" s="1568"/>
      <c r="RWV103" s="1568"/>
      <c r="RWW103" s="1568"/>
      <c r="RWX103" s="1568"/>
      <c r="RWY103" s="1568"/>
      <c r="RWZ103" s="1568"/>
      <c r="RXA103" s="1568"/>
      <c r="RXB103" s="1568"/>
      <c r="RXC103" s="1568"/>
      <c r="RXD103" s="1568"/>
      <c r="RXE103" s="1568"/>
      <c r="RXF103" s="1568"/>
      <c r="RXG103" s="1568"/>
      <c r="RXH103" s="1568"/>
      <c r="RXI103" s="1568"/>
      <c r="RXJ103" s="1568"/>
      <c r="RXK103" s="1568"/>
      <c r="RXL103" s="1568"/>
      <c r="RXM103" s="1568"/>
      <c r="RXN103" s="1568"/>
      <c r="RXO103" s="1568"/>
      <c r="RXP103" s="1568"/>
      <c r="RXQ103" s="1568"/>
      <c r="RXR103" s="1568"/>
      <c r="RXS103" s="1568"/>
      <c r="RXT103" s="1568"/>
      <c r="RXU103" s="1568"/>
      <c r="RXV103" s="1568"/>
      <c r="RXW103" s="1568"/>
      <c r="RXX103" s="1568"/>
      <c r="RXY103" s="1568"/>
      <c r="RXZ103" s="1568"/>
      <c r="RYA103" s="1568"/>
      <c r="RYB103" s="1568"/>
      <c r="RYC103" s="1568"/>
      <c r="RYD103" s="1568"/>
      <c r="RYE103" s="1568"/>
      <c r="RYF103" s="1568"/>
      <c r="RYG103" s="1568"/>
      <c r="RYH103" s="1568"/>
      <c r="RYI103" s="1568"/>
      <c r="RYJ103" s="1568"/>
      <c r="RYK103" s="1568"/>
      <c r="RYL103" s="1568"/>
      <c r="RYM103" s="1568"/>
      <c r="RYN103" s="1568"/>
      <c r="RYO103" s="1568"/>
      <c r="RYP103" s="1568"/>
      <c r="RYQ103" s="1568"/>
      <c r="RYR103" s="1568"/>
      <c r="RYS103" s="1568"/>
      <c r="RYT103" s="1568"/>
      <c r="RYU103" s="1568"/>
      <c r="RYV103" s="1568"/>
      <c r="RYW103" s="1568"/>
      <c r="RYX103" s="1568"/>
      <c r="RYY103" s="1568"/>
      <c r="RYZ103" s="1568"/>
      <c r="RZA103" s="1568"/>
      <c r="RZB103" s="1568"/>
      <c r="RZC103" s="1568"/>
      <c r="RZD103" s="1568"/>
      <c r="RZE103" s="1568"/>
      <c r="RZF103" s="1568"/>
      <c r="RZG103" s="1568"/>
      <c r="RZH103" s="1568"/>
      <c r="RZI103" s="1568"/>
      <c r="RZJ103" s="1568"/>
      <c r="RZK103" s="1568"/>
      <c r="RZL103" s="1568"/>
      <c r="RZM103" s="1568"/>
      <c r="RZN103" s="1568"/>
      <c r="RZO103" s="1568"/>
      <c r="RZP103" s="1568"/>
      <c r="RZQ103" s="1568"/>
      <c r="RZR103" s="1568"/>
      <c r="RZS103" s="1568"/>
      <c r="RZT103" s="1568"/>
      <c r="RZU103" s="1568"/>
      <c r="RZV103" s="1568"/>
      <c r="RZW103" s="1568"/>
      <c r="RZX103" s="1568"/>
      <c r="RZY103" s="1568"/>
      <c r="RZZ103" s="1568"/>
      <c r="SAA103" s="1568"/>
      <c r="SAB103" s="1568"/>
      <c r="SAC103" s="1568"/>
      <c r="SAD103" s="1568"/>
      <c r="SAE103" s="1568"/>
      <c r="SAF103" s="1568"/>
      <c r="SAG103" s="1568"/>
      <c r="SAH103" s="1568"/>
      <c r="SAI103" s="1568"/>
      <c r="SAJ103" s="1568"/>
      <c r="SAK103" s="1568"/>
      <c r="SAL103" s="1568"/>
      <c r="SAM103" s="1568"/>
      <c r="SAN103" s="1568"/>
      <c r="SAO103" s="1568"/>
      <c r="SAP103" s="1568"/>
      <c r="SAQ103" s="1568"/>
      <c r="SAR103" s="1568"/>
      <c r="SAS103" s="1568"/>
      <c r="SAT103" s="1568"/>
      <c r="SAU103" s="1568"/>
      <c r="SAV103" s="1568"/>
      <c r="SAW103" s="1568"/>
      <c r="SAX103" s="1568"/>
      <c r="SAY103" s="1568"/>
      <c r="SAZ103" s="1568"/>
      <c r="SBA103" s="1568"/>
      <c r="SBB103" s="1568"/>
      <c r="SBC103" s="1568"/>
      <c r="SBD103" s="1568"/>
      <c r="SBE103" s="1568"/>
      <c r="SBF103" s="1568"/>
      <c r="SBG103" s="1568"/>
      <c r="SBH103" s="1568"/>
      <c r="SBI103" s="1568"/>
      <c r="SBJ103" s="1568"/>
      <c r="SBK103" s="1568"/>
      <c r="SBL103" s="1568"/>
      <c r="SBM103" s="1568"/>
      <c r="SBN103" s="1568"/>
      <c r="SBO103" s="1568"/>
      <c r="SBP103" s="1568"/>
      <c r="SBQ103" s="1568"/>
      <c r="SBR103" s="1568"/>
      <c r="SBS103" s="1568"/>
      <c r="SBT103" s="1568"/>
      <c r="SBU103" s="1568"/>
      <c r="SBV103" s="1568"/>
      <c r="SBW103" s="1568"/>
      <c r="SBX103" s="1568"/>
      <c r="SBY103" s="1568"/>
      <c r="SBZ103" s="1568"/>
      <c r="SCA103" s="1568"/>
      <c r="SCB103" s="1568"/>
      <c r="SCC103" s="1568"/>
      <c r="SCD103" s="1568"/>
      <c r="SCE103" s="1568"/>
      <c r="SCF103" s="1568"/>
      <c r="SCG103" s="1568"/>
      <c r="SCH103" s="1568"/>
      <c r="SCI103" s="1568"/>
      <c r="SCJ103" s="1568"/>
      <c r="SCK103" s="1568"/>
      <c r="SCL103" s="1568"/>
      <c r="SCM103" s="1568"/>
      <c r="SCN103" s="1568"/>
      <c r="SCO103" s="1568"/>
      <c r="SCP103" s="1568"/>
      <c r="SCQ103" s="1568"/>
      <c r="SCR103" s="1568"/>
      <c r="SCS103" s="1568"/>
      <c r="SCT103" s="1568"/>
      <c r="SCU103" s="1568"/>
      <c r="SCV103" s="1568"/>
      <c r="SCW103" s="1568"/>
      <c r="SCX103" s="1568"/>
      <c r="SCY103" s="1568"/>
      <c r="SCZ103" s="1568"/>
      <c r="SDA103" s="1568"/>
      <c r="SDB103" s="1568"/>
      <c r="SDC103" s="1568"/>
      <c r="SDD103" s="1568"/>
      <c r="SDE103" s="1568"/>
      <c r="SDF103" s="1568"/>
      <c r="SDG103" s="1568"/>
      <c r="SDH103" s="1568"/>
      <c r="SDI103" s="1568"/>
      <c r="SDJ103" s="1568"/>
      <c r="SDK103" s="1568"/>
      <c r="SDL103" s="1568"/>
      <c r="SDM103" s="1568"/>
      <c r="SDN103" s="1568"/>
      <c r="SDO103" s="1568"/>
      <c r="SDP103" s="1568"/>
      <c r="SDQ103" s="1568"/>
      <c r="SDR103" s="1568"/>
      <c r="SDS103" s="1568"/>
      <c r="SDT103" s="1568"/>
      <c r="SDU103" s="1568"/>
      <c r="SDV103" s="1568"/>
      <c r="SDW103" s="1568"/>
      <c r="SDX103" s="1568"/>
      <c r="SDY103" s="1568"/>
      <c r="SDZ103" s="1568"/>
      <c r="SEA103" s="1568"/>
      <c r="SEB103" s="1568"/>
      <c r="SEC103" s="1568"/>
      <c r="SED103" s="1568"/>
      <c r="SEE103" s="1568"/>
      <c r="SEF103" s="1568"/>
      <c r="SEG103" s="1568"/>
      <c r="SEH103" s="1568"/>
      <c r="SEI103" s="1568"/>
      <c r="SEJ103" s="1568"/>
      <c r="SEK103" s="1568"/>
      <c r="SEL103" s="1568"/>
      <c r="SEM103" s="1568"/>
      <c r="SEN103" s="1568"/>
      <c r="SEO103" s="1568"/>
      <c r="SEP103" s="1568"/>
      <c r="SEQ103" s="1568"/>
      <c r="SER103" s="1568"/>
      <c r="SES103" s="1568"/>
      <c r="SET103" s="1568"/>
      <c r="SEU103" s="1568"/>
      <c r="SEV103" s="1568"/>
      <c r="SEW103" s="1568"/>
      <c r="SEX103" s="1568"/>
      <c r="SEY103" s="1568"/>
      <c r="SEZ103" s="1568"/>
      <c r="SFA103" s="1568"/>
      <c r="SFB103" s="1568"/>
      <c r="SFC103" s="1568"/>
      <c r="SFD103" s="1568"/>
      <c r="SFE103" s="1568"/>
      <c r="SFF103" s="1568"/>
      <c r="SFG103" s="1568"/>
      <c r="SFH103" s="1568"/>
      <c r="SFI103" s="1568"/>
      <c r="SFJ103" s="1568"/>
      <c r="SFK103" s="1568"/>
      <c r="SFL103" s="1568"/>
      <c r="SFM103" s="1568"/>
      <c r="SFN103" s="1568"/>
      <c r="SFO103" s="1568"/>
      <c r="SFP103" s="1568"/>
      <c r="SFQ103" s="1568"/>
      <c r="SFR103" s="1568"/>
      <c r="SFS103" s="1568"/>
      <c r="SFT103" s="1568"/>
      <c r="SFU103" s="1568"/>
      <c r="SFV103" s="1568"/>
      <c r="SFW103" s="1568"/>
      <c r="SFX103" s="1568"/>
      <c r="SFY103" s="1568"/>
      <c r="SFZ103" s="1568"/>
      <c r="SGA103" s="1568"/>
      <c r="SGB103" s="1568"/>
      <c r="SGC103" s="1568"/>
      <c r="SGD103" s="1568"/>
      <c r="SGE103" s="1568"/>
      <c r="SGF103" s="1568"/>
      <c r="SGG103" s="1568"/>
      <c r="SGH103" s="1568"/>
      <c r="SGI103" s="1568"/>
      <c r="SGJ103" s="1568"/>
      <c r="SGK103" s="1568"/>
      <c r="SGL103" s="1568"/>
      <c r="SGM103" s="1568"/>
      <c r="SGN103" s="1568"/>
      <c r="SGO103" s="1568"/>
      <c r="SGP103" s="1568"/>
      <c r="SGQ103" s="1568"/>
      <c r="SGR103" s="1568"/>
      <c r="SGS103" s="1568"/>
      <c r="SGT103" s="1568"/>
      <c r="SGU103" s="1568"/>
      <c r="SGV103" s="1568"/>
      <c r="SGW103" s="1568"/>
      <c r="SGX103" s="1568"/>
      <c r="SGY103" s="1568"/>
      <c r="SGZ103" s="1568"/>
      <c r="SHA103" s="1568"/>
      <c r="SHB103" s="1568"/>
      <c r="SHC103" s="1568"/>
      <c r="SHD103" s="1568"/>
      <c r="SHE103" s="1568"/>
      <c r="SHF103" s="1568"/>
      <c r="SHG103" s="1568"/>
      <c r="SHH103" s="1568"/>
      <c r="SHI103" s="1568"/>
      <c r="SHJ103" s="1568"/>
      <c r="SHK103" s="1568"/>
      <c r="SHL103" s="1568"/>
      <c r="SHM103" s="1568"/>
      <c r="SHN103" s="1568"/>
      <c r="SHO103" s="1568"/>
      <c r="SHP103" s="1568"/>
      <c r="SHQ103" s="1568"/>
      <c r="SHR103" s="1568"/>
      <c r="SHS103" s="1568"/>
      <c r="SHT103" s="1568"/>
      <c r="SHU103" s="1568"/>
      <c r="SHV103" s="1568"/>
      <c r="SHW103" s="1568"/>
      <c r="SHX103" s="1568"/>
      <c r="SHY103" s="1568"/>
      <c r="SHZ103" s="1568"/>
      <c r="SIA103" s="1568"/>
      <c r="SIB103" s="1568"/>
      <c r="SIC103" s="1568"/>
      <c r="SID103" s="1568"/>
      <c r="SIE103" s="1568"/>
      <c r="SIF103" s="1568"/>
      <c r="SIG103" s="1568"/>
      <c r="SIH103" s="1568"/>
      <c r="SII103" s="1568"/>
      <c r="SIJ103" s="1568"/>
      <c r="SIK103" s="1568"/>
      <c r="SIL103" s="1568"/>
      <c r="SIM103" s="1568"/>
      <c r="SIN103" s="1568"/>
      <c r="SIO103" s="1568"/>
      <c r="SIP103" s="1568"/>
      <c r="SIQ103" s="1568"/>
      <c r="SIR103" s="1568"/>
      <c r="SIS103" s="1568"/>
      <c r="SIT103" s="1568"/>
      <c r="SIU103" s="1568"/>
      <c r="SIV103" s="1568"/>
      <c r="SIW103" s="1568"/>
      <c r="SIX103" s="1568"/>
      <c r="SIY103" s="1568"/>
      <c r="SIZ103" s="1568"/>
      <c r="SJA103" s="1568"/>
      <c r="SJB103" s="1568"/>
      <c r="SJC103" s="1568"/>
      <c r="SJD103" s="1568"/>
      <c r="SJE103" s="1568"/>
      <c r="SJF103" s="1568"/>
      <c r="SJG103" s="1568"/>
      <c r="SJH103" s="1568"/>
      <c r="SJI103" s="1568"/>
      <c r="SJJ103" s="1568"/>
      <c r="SJK103" s="1568"/>
      <c r="SJL103" s="1568"/>
      <c r="SJM103" s="1568"/>
      <c r="SJN103" s="1568"/>
      <c r="SJO103" s="1568"/>
      <c r="SJP103" s="1568"/>
      <c r="SJQ103" s="1568"/>
      <c r="SJR103" s="1568"/>
      <c r="SJS103" s="1568"/>
      <c r="SJT103" s="1568"/>
      <c r="SJU103" s="1568"/>
      <c r="SJV103" s="1568"/>
      <c r="SJW103" s="1568"/>
      <c r="SJX103" s="1568"/>
      <c r="SJY103" s="1568"/>
      <c r="SJZ103" s="1568"/>
      <c r="SKA103" s="1568"/>
      <c r="SKB103" s="1568"/>
      <c r="SKC103" s="1568"/>
      <c r="SKD103" s="1568"/>
      <c r="SKE103" s="1568"/>
      <c r="SKF103" s="1568"/>
      <c r="SKG103" s="1568"/>
      <c r="SKH103" s="1568"/>
      <c r="SKI103" s="1568"/>
      <c r="SKJ103" s="1568"/>
      <c r="SKK103" s="1568"/>
      <c r="SKL103" s="1568"/>
      <c r="SKM103" s="1568"/>
      <c r="SKN103" s="1568"/>
      <c r="SKO103" s="1568"/>
      <c r="SKP103" s="1568"/>
      <c r="SKQ103" s="1568"/>
      <c r="SKR103" s="1568"/>
      <c r="SKS103" s="1568"/>
      <c r="SKT103" s="1568"/>
      <c r="SKU103" s="1568"/>
      <c r="SKV103" s="1568"/>
      <c r="SKW103" s="1568"/>
      <c r="SKX103" s="1568"/>
      <c r="SKY103" s="1568"/>
      <c r="SKZ103" s="1568"/>
      <c r="SLA103" s="1568"/>
      <c r="SLB103" s="1568"/>
      <c r="SLC103" s="1568"/>
      <c r="SLD103" s="1568"/>
      <c r="SLE103" s="1568"/>
      <c r="SLF103" s="1568"/>
      <c r="SLG103" s="1568"/>
      <c r="SLH103" s="1568"/>
      <c r="SLI103" s="1568"/>
      <c r="SLJ103" s="1568"/>
      <c r="SLK103" s="1568"/>
      <c r="SLL103" s="1568"/>
      <c r="SLM103" s="1568"/>
      <c r="SLN103" s="1568"/>
      <c r="SLO103" s="1568"/>
      <c r="SLP103" s="1568"/>
      <c r="SLQ103" s="1568"/>
      <c r="SLR103" s="1568"/>
      <c r="SLS103" s="1568"/>
      <c r="SLT103" s="1568"/>
      <c r="SLU103" s="1568"/>
      <c r="SLV103" s="1568"/>
      <c r="SLW103" s="1568"/>
      <c r="SLX103" s="1568"/>
      <c r="SLY103" s="1568"/>
      <c r="SLZ103" s="1568"/>
      <c r="SMA103" s="1568"/>
      <c r="SMB103" s="1568"/>
      <c r="SMC103" s="1568"/>
      <c r="SMD103" s="1568"/>
      <c r="SME103" s="1568"/>
      <c r="SMF103" s="1568"/>
      <c r="SMG103" s="1568"/>
      <c r="SMH103" s="1568"/>
      <c r="SMI103" s="1568"/>
      <c r="SMJ103" s="1568"/>
      <c r="SMK103" s="1568"/>
      <c r="SML103" s="1568"/>
      <c r="SMM103" s="1568"/>
      <c r="SMN103" s="1568"/>
      <c r="SMO103" s="1568"/>
      <c r="SMP103" s="1568"/>
      <c r="SMQ103" s="1568"/>
      <c r="SMR103" s="1568"/>
      <c r="SMS103" s="1568"/>
      <c r="SMT103" s="1568"/>
      <c r="SMU103" s="1568"/>
      <c r="SMV103" s="1568"/>
      <c r="SMW103" s="1568"/>
      <c r="SMX103" s="1568"/>
      <c r="SMY103" s="1568"/>
      <c r="SMZ103" s="1568"/>
      <c r="SNA103" s="1568"/>
      <c r="SNB103" s="1568"/>
      <c r="SNC103" s="1568"/>
      <c r="SND103" s="1568"/>
      <c r="SNE103" s="1568"/>
      <c r="SNF103" s="1568"/>
      <c r="SNG103" s="1568"/>
      <c r="SNH103" s="1568"/>
      <c r="SNI103" s="1568"/>
      <c r="SNJ103" s="1568"/>
      <c r="SNK103" s="1568"/>
      <c r="SNL103" s="1568"/>
      <c r="SNM103" s="1568"/>
      <c r="SNN103" s="1568"/>
      <c r="SNO103" s="1568"/>
      <c r="SNP103" s="1568"/>
      <c r="SNQ103" s="1568"/>
      <c r="SNR103" s="1568"/>
      <c r="SNS103" s="1568"/>
      <c r="SNT103" s="1568"/>
      <c r="SNU103" s="1568"/>
      <c r="SNV103" s="1568"/>
      <c r="SNW103" s="1568"/>
      <c r="SNX103" s="1568"/>
      <c r="SNY103" s="1568"/>
      <c r="SNZ103" s="1568"/>
      <c r="SOA103" s="1568"/>
      <c r="SOB103" s="1568"/>
      <c r="SOC103" s="1568"/>
      <c r="SOD103" s="1568"/>
      <c r="SOE103" s="1568"/>
      <c r="SOF103" s="1568"/>
      <c r="SOG103" s="1568"/>
      <c r="SOH103" s="1568"/>
      <c r="SOI103" s="1568"/>
      <c r="SOJ103" s="1568"/>
      <c r="SOK103" s="1568"/>
      <c r="SOL103" s="1568"/>
      <c r="SOM103" s="1568"/>
      <c r="SON103" s="1568"/>
      <c r="SOO103" s="1568"/>
      <c r="SOP103" s="1568"/>
      <c r="SOQ103" s="1568"/>
      <c r="SOR103" s="1568"/>
      <c r="SOS103" s="1568"/>
      <c r="SOT103" s="1568"/>
      <c r="SOU103" s="1568"/>
      <c r="SOV103" s="1568"/>
      <c r="SOW103" s="1568"/>
      <c r="SOX103" s="1568"/>
      <c r="SOY103" s="1568"/>
      <c r="SOZ103" s="1568"/>
      <c r="SPA103" s="1568"/>
      <c r="SPB103" s="1568"/>
      <c r="SPC103" s="1568"/>
      <c r="SPD103" s="1568"/>
      <c r="SPE103" s="1568"/>
      <c r="SPF103" s="1568"/>
      <c r="SPG103" s="1568"/>
      <c r="SPH103" s="1568"/>
      <c r="SPI103" s="1568"/>
      <c r="SPJ103" s="1568"/>
      <c r="SPK103" s="1568"/>
      <c r="SPL103" s="1568"/>
      <c r="SPM103" s="1568"/>
      <c r="SPN103" s="1568"/>
      <c r="SPO103" s="1568"/>
      <c r="SPP103" s="1568"/>
      <c r="SPQ103" s="1568"/>
      <c r="SPR103" s="1568"/>
      <c r="SPS103" s="1568"/>
      <c r="SPT103" s="1568"/>
      <c r="SPU103" s="1568"/>
      <c r="SPV103" s="1568"/>
      <c r="SPW103" s="1568"/>
      <c r="SPX103" s="1568"/>
      <c r="SPY103" s="1568"/>
      <c r="SPZ103" s="1568"/>
      <c r="SQA103" s="1568"/>
      <c r="SQB103" s="1568"/>
      <c r="SQC103" s="1568"/>
      <c r="SQD103" s="1568"/>
      <c r="SQE103" s="1568"/>
      <c r="SQF103" s="1568"/>
      <c r="SQG103" s="1568"/>
      <c r="SQH103" s="1568"/>
      <c r="SQI103" s="1568"/>
      <c r="SQJ103" s="1568"/>
      <c r="SQK103" s="1568"/>
      <c r="SQL103" s="1568"/>
      <c r="SQM103" s="1568"/>
      <c r="SQN103" s="1568"/>
      <c r="SQO103" s="1568"/>
      <c r="SQP103" s="1568"/>
      <c r="SQQ103" s="1568"/>
      <c r="SQR103" s="1568"/>
      <c r="SQS103" s="1568"/>
      <c r="SQT103" s="1568"/>
      <c r="SQU103" s="1568"/>
      <c r="SQV103" s="1568"/>
      <c r="SQW103" s="1568"/>
      <c r="SQX103" s="1568"/>
      <c r="SQY103" s="1568"/>
      <c r="SQZ103" s="1568"/>
      <c r="SRA103" s="1568"/>
      <c r="SRB103" s="1568"/>
      <c r="SRC103" s="1568"/>
      <c r="SRD103" s="1568"/>
      <c r="SRE103" s="1568"/>
      <c r="SRF103" s="1568"/>
      <c r="SRG103" s="1568"/>
      <c r="SRH103" s="1568"/>
      <c r="SRI103" s="1568"/>
      <c r="SRJ103" s="1568"/>
      <c r="SRK103" s="1568"/>
      <c r="SRL103" s="1568"/>
      <c r="SRM103" s="1568"/>
      <c r="SRN103" s="1568"/>
      <c r="SRO103" s="1568"/>
      <c r="SRP103" s="1568"/>
      <c r="SRQ103" s="1568"/>
      <c r="SRR103" s="1568"/>
      <c r="SRS103" s="1568"/>
      <c r="SRT103" s="1568"/>
      <c r="SRU103" s="1568"/>
      <c r="SRV103" s="1568"/>
      <c r="SRW103" s="1568"/>
      <c r="SRX103" s="1568"/>
      <c r="SRY103" s="1568"/>
      <c r="SRZ103" s="1568"/>
      <c r="SSA103" s="1568"/>
      <c r="SSB103" s="1568"/>
      <c r="SSC103" s="1568"/>
      <c r="SSD103" s="1568"/>
      <c r="SSE103" s="1568"/>
      <c r="SSF103" s="1568"/>
      <c r="SSG103" s="1568"/>
      <c r="SSH103" s="1568"/>
      <c r="SSI103" s="1568"/>
      <c r="SSJ103" s="1568"/>
      <c r="SSK103" s="1568"/>
      <c r="SSL103" s="1568"/>
      <c r="SSM103" s="1568"/>
      <c r="SSN103" s="1568"/>
      <c r="SSO103" s="1568"/>
      <c r="SSP103" s="1568"/>
      <c r="SSQ103" s="1568"/>
      <c r="SSR103" s="1568"/>
      <c r="SSS103" s="1568"/>
      <c r="SST103" s="1568"/>
      <c r="SSU103" s="1568"/>
      <c r="SSV103" s="1568"/>
      <c r="SSW103" s="1568"/>
      <c r="SSX103" s="1568"/>
      <c r="SSY103" s="1568"/>
      <c r="SSZ103" s="1568"/>
      <c r="STA103" s="1568"/>
      <c r="STB103" s="1568"/>
      <c r="STC103" s="1568"/>
      <c r="STD103" s="1568"/>
      <c r="STE103" s="1568"/>
      <c r="STF103" s="1568"/>
      <c r="STG103" s="1568"/>
      <c r="STH103" s="1568"/>
      <c r="STI103" s="1568"/>
      <c r="STJ103" s="1568"/>
      <c r="STK103" s="1568"/>
      <c r="STL103" s="1568"/>
      <c r="STM103" s="1568"/>
      <c r="STN103" s="1568"/>
      <c r="STO103" s="1568"/>
      <c r="STP103" s="1568"/>
      <c r="STQ103" s="1568"/>
      <c r="STR103" s="1568"/>
      <c r="STS103" s="1568"/>
      <c r="STT103" s="1568"/>
      <c r="STU103" s="1568"/>
      <c r="STV103" s="1568"/>
      <c r="STW103" s="1568"/>
      <c r="STX103" s="1568"/>
      <c r="STY103" s="1568"/>
      <c r="STZ103" s="1568"/>
      <c r="SUA103" s="1568"/>
      <c r="SUB103" s="1568"/>
      <c r="SUC103" s="1568"/>
      <c r="SUD103" s="1568"/>
      <c r="SUE103" s="1568"/>
      <c r="SUF103" s="1568"/>
      <c r="SUG103" s="1568"/>
      <c r="SUH103" s="1568"/>
      <c r="SUI103" s="1568"/>
      <c r="SUJ103" s="1568"/>
      <c r="SUK103" s="1568"/>
      <c r="SUL103" s="1568"/>
      <c r="SUM103" s="1568"/>
      <c r="SUN103" s="1568"/>
      <c r="SUO103" s="1568"/>
      <c r="SUP103" s="1568"/>
      <c r="SUQ103" s="1568"/>
      <c r="SUR103" s="1568"/>
      <c r="SUS103" s="1568"/>
      <c r="SUT103" s="1568"/>
      <c r="SUU103" s="1568"/>
      <c r="SUV103" s="1568"/>
      <c r="SUW103" s="1568"/>
      <c r="SUX103" s="1568"/>
      <c r="SUY103" s="1568"/>
      <c r="SUZ103" s="1568"/>
      <c r="SVA103" s="1568"/>
      <c r="SVB103" s="1568"/>
      <c r="SVC103" s="1568"/>
      <c r="SVD103" s="1568"/>
      <c r="SVE103" s="1568"/>
      <c r="SVF103" s="1568"/>
      <c r="SVG103" s="1568"/>
      <c r="SVH103" s="1568"/>
      <c r="SVI103" s="1568"/>
      <c r="SVJ103" s="1568"/>
      <c r="SVK103" s="1568"/>
      <c r="SVL103" s="1568"/>
      <c r="SVM103" s="1568"/>
      <c r="SVN103" s="1568"/>
      <c r="SVO103" s="1568"/>
      <c r="SVP103" s="1568"/>
      <c r="SVQ103" s="1568"/>
      <c r="SVR103" s="1568"/>
      <c r="SVS103" s="1568"/>
      <c r="SVT103" s="1568"/>
      <c r="SVU103" s="1568"/>
      <c r="SVV103" s="1568"/>
      <c r="SVW103" s="1568"/>
      <c r="SVX103" s="1568"/>
      <c r="SVY103" s="1568"/>
      <c r="SVZ103" s="1568"/>
      <c r="SWA103" s="1568"/>
      <c r="SWB103" s="1568"/>
      <c r="SWC103" s="1568"/>
      <c r="SWD103" s="1568"/>
      <c r="SWE103" s="1568"/>
      <c r="SWF103" s="1568"/>
      <c r="SWG103" s="1568"/>
      <c r="SWH103" s="1568"/>
      <c r="SWI103" s="1568"/>
      <c r="SWJ103" s="1568"/>
      <c r="SWK103" s="1568"/>
      <c r="SWL103" s="1568"/>
      <c r="SWM103" s="1568"/>
      <c r="SWN103" s="1568"/>
      <c r="SWO103" s="1568"/>
      <c r="SWP103" s="1568"/>
      <c r="SWQ103" s="1568"/>
      <c r="SWR103" s="1568"/>
      <c r="SWS103" s="1568"/>
      <c r="SWT103" s="1568"/>
      <c r="SWU103" s="1568"/>
      <c r="SWV103" s="1568"/>
      <c r="SWW103" s="1568"/>
      <c r="SWX103" s="1568"/>
      <c r="SWY103" s="1568"/>
      <c r="SWZ103" s="1568"/>
      <c r="SXA103" s="1568"/>
      <c r="SXB103" s="1568"/>
      <c r="SXC103" s="1568"/>
      <c r="SXD103" s="1568"/>
      <c r="SXE103" s="1568"/>
      <c r="SXF103" s="1568"/>
      <c r="SXG103" s="1568"/>
      <c r="SXH103" s="1568"/>
      <c r="SXI103" s="1568"/>
      <c r="SXJ103" s="1568"/>
      <c r="SXK103" s="1568"/>
      <c r="SXL103" s="1568"/>
      <c r="SXM103" s="1568"/>
      <c r="SXN103" s="1568"/>
      <c r="SXO103" s="1568"/>
      <c r="SXP103" s="1568"/>
      <c r="SXQ103" s="1568"/>
      <c r="SXR103" s="1568"/>
      <c r="SXS103" s="1568"/>
      <c r="SXT103" s="1568"/>
      <c r="SXU103" s="1568"/>
      <c r="SXV103" s="1568"/>
      <c r="SXW103" s="1568"/>
      <c r="SXX103" s="1568"/>
      <c r="SXY103" s="1568"/>
      <c r="SXZ103" s="1568"/>
      <c r="SYA103" s="1568"/>
      <c r="SYB103" s="1568"/>
      <c r="SYC103" s="1568"/>
      <c r="SYD103" s="1568"/>
      <c r="SYE103" s="1568"/>
      <c r="SYF103" s="1568"/>
      <c r="SYG103" s="1568"/>
      <c r="SYH103" s="1568"/>
      <c r="SYI103" s="1568"/>
      <c r="SYJ103" s="1568"/>
      <c r="SYK103" s="1568"/>
      <c r="SYL103" s="1568"/>
      <c r="SYM103" s="1568"/>
      <c r="SYN103" s="1568"/>
      <c r="SYO103" s="1568"/>
      <c r="SYP103" s="1568"/>
      <c r="SYQ103" s="1568"/>
      <c r="SYR103" s="1568"/>
      <c r="SYS103" s="1568"/>
      <c r="SYT103" s="1568"/>
      <c r="SYU103" s="1568"/>
      <c r="SYV103" s="1568"/>
      <c r="SYW103" s="1568"/>
      <c r="SYX103" s="1568"/>
      <c r="SYY103" s="1568"/>
      <c r="SYZ103" s="1568"/>
      <c r="SZA103" s="1568"/>
      <c r="SZB103" s="1568"/>
      <c r="SZC103" s="1568"/>
      <c r="SZD103" s="1568"/>
      <c r="SZE103" s="1568"/>
      <c r="SZF103" s="1568"/>
      <c r="SZG103" s="1568"/>
      <c r="SZH103" s="1568"/>
      <c r="SZI103" s="1568"/>
      <c r="SZJ103" s="1568"/>
      <c r="SZK103" s="1568"/>
      <c r="SZL103" s="1568"/>
      <c r="SZM103" s="1568"/>
      <c r="SZN103" s="1568"/>
      <c r="SZO103" s="1568"/>
      <c r="SZP103" s="1568"/>
      <c r="SZQ103" s="1568"/>
      <c r="SZR103" s="1568"/>
      <c r="SZS103" s="1568"/>
      <c r="SZT103" s="1568"/>
      <c r="SZU103" s="1568"/>
      <c r="SZV103" s="1568"/>
      <c r="SZW103" s="1568"/>
      <c r="SZX103" s="1568"/>
      <c r="SZY103" s="1568"/>
      <c r="SZZ103" s="1568"/>
      <c r="TAA103" s="1568"/>
      <c r="TAB103" s="1568"/>
      <c r="TAC103" s="1568"/>
      <c r="TAD103" s="1568"/>
      <c r="TAE103" s="1568"/>
      <c r="TAF103" s="1568"/>
      <c r="TAG103" s="1568"/>
      <c r="TAH103" s="1568"/>
      <c r="TAI103" s="1568"/>
      <c r="TAJ103" s="1568"/>
      <c r="TAK103" s="1568"/>
      <c r="TAL103" s="1568"/>
      <c r="TAM103" s="1568"/>
      <c r="TAN103" s="1568"/>
      <c r="TAO103" s="1568"/>
      <c r="TAP103" s="1568"/>
      <c r="TAQ103" s="1568"/>
      <c r="TAR103" s="1568"/>
      <c r="TAS103" s="1568"/>
      <c r="TAT103" s="1568"/>
      <c r="TAU103" s="1568"/>
      <c r="TAV103" s="1568"/>
      <c r="TAW103" s="1568"/>
      <c r="TAX103" s="1568"/>
      <c r="TAY103" s="1568"/>
      <c r="TAZ103" s="1568"/>
      <c r="TBA103" s="1568"/>
      <c r="TBB103" s="1568"/>
      <c r="TBC103" s="1568"/>
      <c r="TBD103" s="1568"/>
      <c r="TBE103" s="1568"/>
      <c r="TBF103" s="1568"/>
      <c r="TBG103" s="1568"/>
      <c r="TBH103" s="1568"/>
      <c r="TBI103" s="1568"/>
      <c r="TBJ103" s="1568"/>
      <c r="TBK103" s="1568"/>
      <c r="TBL103" s="1568"/>
      <c r="TBM103" s="1568"/>
      <c r="TBN103" s="1568"/>
      <c r="TBO103" s="1568"/>
      <c r="TBP103" s="1568"/>
      <c r="TBQ103" s="1568"/>
      <c r="TBR103" s="1568"/>
      <c r="TBS103" s="1568"/>
      <c r="TBT103" s="1568"/>
      <c r="TBU103" s="1568"/>
      <c r="TBV103" s="1568"/>
      <c r="TBW103" s="1568"/>
      <c r="TBX103" s="1568"/>
      <c r="TBY103" s="1568"/>
      <c r="TBZ103" s="1568"/>
      <c r="TCA103" s="1568"/>
      <c r="TCB103" s="1568"/>
      <c r="TCC103" s="1568"/>
      <c r="TCD103" s="1568"/>
      <c r="TCE103" s="1568"/>
      <c r="TCF103" s="1568"/>
      <c r="TCG103" s="1568"/>
      <c r="TCH103" s="1568"/>
      <c r="TCI103" s="1568"/>
      <c r="TCJ103" s="1568"/>
      <c r="TCK103" s="1568"/>
      <c r="TCL103" s="1568"/>
      <c r="TCM103" s="1568"/>
      <c r="TCN103" s="1568"/>
      <c r="TCO103" s="1568"/>
      <c r="TCP103" s="1568"/>
      <c r="TCQ103" s="1568"/>
      <c r="TCR103" s="1568"/>
      <c r="TCS103" s="1568"/>
      <c r="TCT103" s="1568"/>
      <c r="TCU103" s="1568"/>
      <c r="TCV103" s="1568"/>
      <c r="TCW103" s="1568"/>
      <c r="TCX103" s="1568"/>
      <c r="TCY103" s="1568"/>
      <c r="TCZ103" s="1568"/>
      <c r="TDA103" s="1568"/>
      <c r="TDB103" s="1568"/>
      <c r="TDC103" s="1568"/>
      <c r="TDD103" s="1568"/>
      <c r="TDE103" s="1568"/>
      <c r="TDF103" s="1568"/>
      <c r="TDG103" s="1568"/>
      <c r="TDH103" s="1568"/>
      <c r="TDI103" s="1568"/>
      <c r="TDJ103" s="1568"/>
      <c r="TDK103" s="1568"/>
      <c r="TDL103" s="1568"/>
      <c r="TDM103" s="1568"/>
      <c r="TDN103" s="1568"/>
      <c r="TDO103" s="1568"/>
      <c r="TDP103" s="1568"/>
      <c r="TDQ103" s="1568"/>
      <c r="TDR103" s="1568"/>
      <c r="TDS103" s="1568"/>
      <c r="TDT103" s="1568"/>
      <c r="TDU103" s="1568"/>
      <c r="TDV103" s="1568"/>
      <c r="TDW103" s="1568"/>
      <c r="TDX103" s="1568"/>
      <c r="TDY103" s="1568"/>
      <c r="TDZ103" s="1568"/>
      <c r="TEA103" s="1568"/>
      <c r="TEB103" s="1568"/>
      <c r="TEC103" s="1568"/>
      <c r="TED103" s="1568"/>
      <c r="TEE103" s="1568"/>
      <c r="TEF103" s="1568"/>
      <c r="TEG103" s="1568"/>
      <c r="TEH103" s="1568"/>
      <c r="TEI103" s="1568"/>
      <c r="TEJ103" s="1568"/>
      <c r="TEK103" s="1568"/>
      <c r="TEL103" s="1568"/>
      <c r="TEM103" s="1568"/>
      <c r="TEN103" s="1568"/>
      <c r="TEO103" s="1568"/>
      <c r="TEP103" s="1568"/>
      <c r="TEQ103" s="1568"/>
      <c r="TER103" s="1568"/>
      <c r="TES103" s="1568"/>
      <c r="TET103" s="1568"/>
      <c r="TEU103" s="1568"/>
      <c r="TEV103" s="1568"/>
      <c r="TEW103" s="1568"/>
      <c r="TEX103" s="1568"/>
      <c r="TEY103" s="1568"/>
      <c r="TEZ103" s="1568"/>
      <c r="TFA103" s="1568"/>
      <c r="TFB103" s="1568"/>
      <c r="TFC103" s="1568"/>
      <c r="TFD103" s="1568"/>
      <c r="TFE103" s="1568"/>
      <c r="TFF103" s="1568"/>
      <c r="TFG103" s="1568"/>
      <c r="TFH103" s="1568"/>
      <c r="TFI103" s="1568"/>
      <c r="TFJ103" s="1568"/>
      <c r="TFK103" s="1568"/>
      <c r="TFL103" s="1568"/>
      <c r="TFM103" s="1568"/>
      <c r="TFN103" s="1568"/>
      <c r="TFO103" s="1568"/>
      <c r="TFP103" s="1568"/>
      <c r="TFQ103" s="1568"/>
      <c r="TFR103" s="1568"/>
      <c r="TFS103" s="1568"/>
      <c r="TFT103" s="1568"/>
      <c r="TFU103" s="1568"/>
      <c r="TFV103" s="1568"/>
      <c r="TFW103" s="1568"/>
      <c r="TFX103" s="1568"/>
      <c r="TFY103" s="1568"/>
      <c r="TFZ103" s="1568"/>
      <c r="TGA103" s="1568"/>
      <c r="TGB103" s="1568"/>
      <c r="TGC103" s="1568"/>
      <c r="TGD103" s="1568"/>
      <c r="TGE103" s="1568"/>
      <c r="TGF103" s="1568"/>
      <c r="TGG103" s="1568"/>
      <c r="TGH103" s="1568"/>
      <c r="TGI103" s="1568"/>
      <c r="TGJ103" s="1568"/>
      <c r="TGK103" s="1568"/>
      <c r="TGL103" s="1568"/>
      <c r="TGM103" s="1568"/>
      <c r="TGN103" s="1568"/>
      <c r="TGO103" s="1568"/>
      <c r="TGP103" s="1568"/>
      <c r="TGQ103" s="1568"/>
      <c r="TGR103" s="1568"/>
      <c r="TGS103" s="1568"/>
      <c r="TGT103" s="1568"/>
      <c r="TGU103" s="1568"/>
      <c r="TGV103" s="1568"/>
      <c r="TGW103" s="1568"/>
      <c r="TGX103" s="1568"/>
      <c r="TGY103" s="1568"/>
      <c r="TGZ103" s="1568"/>
      <c r="THA103" s="1568"/>
      <c r="THB103" s="1568"/>
      <c r="THC103" s="1568"/>
      <c r="THD103" s="1568"/>
      <c r="THE103" s="1568"/>
      <c r="THF103" s="1568"/>
      <c r="THG103" s="1568"/>
      <c r="THH103" s="1568"/>
      <c r="THI103" s="1568"/>
      <c r="THJ103" s="1568"/>
      <c r="THK103" s="1568"/>
      <c r="THL103" s="1568"/>
      <c r="THM103" s="1568"/>
      <c r="THN103" s="1568"/>
      <c r="THO103" s="1568"/>
      <c r="THP103" s="1568"/>
      <c r="THQ103" s="1568"/>
      <c r="THR103" s="1568"/>
      <c r="THS103" s="1568"/>
      <c r="THT103" s="1568"/>
      <c r="THU103" s="1568"/>
      <c r="THV103" s="1568"/>
      <c r="THW103" s="1568"/>
      <c r="THX103" s="1568"/>
      <c r="THY103" s="1568"/>
      <c r="THZ103" s="1568"/>
      <c r="TIA103" s="1568"/>
      <c r="TIB103" s="1568"/>
      <c r="TIC103" s="1568"/>
      <c r="TID103" s="1568"/>
      <c r="TIE103" s="1568"/>
      <c r="TIF103" s="1568"/>
      <c r="TIG103" s="1568"/>
      <c r="TIH103" s="1568"/>
      <c r="TII103" s="1568"/>
      <c r="TIJ103" s="1568"/>
      <c r="TIK103" s="1568"/>
      <c r="TIL103" s="1568"/>
      <c r="TIM103" s="1568"/>
      <c r="TIN103" s="1568"/>
      <c r="TIO103" s="1568"/>
      <c r="TIP103" s="1568"/>
      <c r="TIQ103" s="1568"/>
      <c r="TIR103" s="1568"/>
      <c r="TIS103" s="1568"/>
      <c r="TIT103" s="1568"/>
      <c r="TIU103" s="1568"/>
      <c r="TIV103" s="1568"/>
      <c r="TIW103" s="1568"/>
      <c r="TIX103" s="1568"/>
      <c r="TIY103" s="1568"/>
      <c r="TIZ103" s="1568"/>
      <c r="TJA103" s="1568"/>
      <c r="TJB103" s="1568"/>
      <c r="TJC103" s="1568"/>
      <c r="TJD103" s="1568"/>
      <c r="TJE103" s="1568"/>
      <c r="TJF103" s="1568"/>
      <c r="TJG103" s="1568"/>
      <c r="TJH103" s="1568"/>
      <c r="TJI103" s="1568"/>
      <c r="TJJ103" s="1568"/>
      <c r="TJK103" s="1568"/>
      <c r="TJL103" s="1568"/>
      <c r="TJM103" s="1568"/>
      <c r="TJN103" s="1568"/>
      <c r="TJO103" s="1568"/>
      <c r="TJP103" s="1568"/>
      <c r="TJQ103" s="1568"/>
      <c r="TJR103" s="1568"/>
      <c r="TJS103" s="1568"/>
      <c r="TJT103" s="1568"/>
      <c r="TJU103" s="1568"/>
      <c r="TJV103" s="1568"/>
      <c r="TJW103" s="1568"/>
      <c r="TJX103" s="1568"/>
      <c r="TJY103" s="1568"/>
      <c r="TJZ103" s="1568"/>
      <c r="TKA103" s="1568"/>
      <c r="TKB103" s="1568"/>
      <c r="TKC103" s="1568"/>
      <c r="TKD103" s="1568"/>
      <c r="TKE103" s="1568"/>
      <c r="TKF103" s="1568"/>
      <c r="TKG103" s="1568"/>
      <c r="TKH103" s="1568"/>
      <c r="TKI103" s="1568"/>
      <c r="TKJ103" s="1568"/>
      <c r="TKK103" s="1568"/>
      <c r="TKL103" s="1568"/>
      <c r="TKM103" s="1568"/>
      <c r="TKN103" s="1568"/>
      <c r="TKO103" s="1568"/>
      <c r="TKP103" s="1568"/>
      <c r="TKQ103" s="1568"/>
      <c r="TKR103" s="1568"/>
      <c r="TKS103" s="1568"/>
      <c r="TKT103" s="1568"/>
      <c r="TKU103" s="1568"/>
      <c r="TKV103" s="1568"/>
      <c r="TKW103" s="1568"/>
      <c r="TKX103" s="1568"/>
      <c r="TKY103" s="1568"/>
      <c r="TKZ103" s="1568"/>
      <c r="TLA103" s="1568"/>
      <c r="TLB103" s="1568"/>
      <c r="TLC103" s="1568"/>
      <c r="TLD103" s="1568"/>
      <c r="TLE103" s="1568"/>
      <c r="TLF103" s="1568"/>
      <c r="TLG103" s="1568"/>
      <c r="TLH103" s="1568"/>
      <c r="TLI103" s="1568"/>
      <c r="TLJ103" s="1568"/>
      <c r="TLK103" s="1568"/>
      <c r="TLL103" s="1568"/>
      <c r="TLM103" s="1568"/>
      <c r="TLN103" s="1568"/>
      <c r="TLO103" s="1568"/>
      <c r="TLP103" s="1568"/>
      <c r="TLQ103" s="1568"/>
      <c r="TLR103" s="1568"/>
      <c r="TLS103" s="1568"/>
      <c r="TLT103" s="1568"/>
      <c r="TLU103" s="1568"/>
      <c r="TLV103" s="1568"/>
      <c r="TLW103" s="1568"/>
      <c r="TLX103" s="1568"/>
      <c r="TLY103" s="1568"/>
      <c r="TLZ103" s="1568"/>
      <c r="TMA103" s="1568"/>
      <c r="TMB103" s="1568"/>
      <c r="TMC103" s="1568"/>
      <c r="TMD103" s="1568"/>
      <c r="TME103" s="1568"/>
      <c r="TMF103" s="1568"/>
      <c r="TMG103" s="1568"/>
      <c r="TMH103" s="1568"/>
      <c r="TMI103" s="1568"/>
      <c r="TMJ103" s="1568"/>
      <c r="TMK103" s="1568"/>
      <c r="TML103" s="1568"/>
      <c r="TMM103" s="1568"/>
      <c r="TMN103" s="1568"/>
      <c r="TMO103" s="1568"/>
      <c r="TMP103" s="1568"/>
      <c r="TMQ103" s="1568"/>
      <c r="TMR103" s="1568"/>
      <c r="TMS103" s="1568"/>
      <c r="TMT103" s="1568"/>
      <c r="TMU103" s="1568"/>
      <c r="TMV103" s="1568"/>
      <c r="TMW103" s="1568"/>
      <c r="TMX103" s="1568"/>
      <c r="TMY103" s="1568"/>
      <c r="TMZ103" s="1568"/>
      <c r="TNA103" s="1568"/>
      <c r="TNB103" s="1568"/>
      <c r="TNC103" s="1568"/>
      <c r="TND103" s="1568"/>
      <c r="TNE103" s="1568"/>
      <c r="TNF103" s="1568"/>
      <c r="TNG103" s="1568"/>
      <c r="TNH103" s="1568"/>
      <c r="TNI103" s="1568"/>
      <c r="TNJ103" s="1568"/>
      <c r="TNK103" s="1568"/>
      <c r="TNL103" s="1568"/>
      <c r="TNM103" s="1568"/>
      <c r="TNN103" s="1568"/>
      <c r="TNO103" s="1568"/>
      <c r="TNP103" s="1568"/>
      <c r="TNQ103" s="1568"/>
      <c r="TNR103" s="1568"/>
      <c r="TNS103" s="1568"/>
      <c r="TNT103" s="1568"/>
      <c r="TNU103" s="1568"/>
      <c r="TNV103" s="1568"/>
      <c r="TNW103" s="1568"/>
      <c r="TNX103" s="1568"/>
      <c r="TNY103" s="1568"/>
      <c r="TNZ103" s="1568"/>
      <c r="TOA103" s="1568"/>
      <c r="TOB103" s="1568"/>
      <c r="TOC103" s="1568"/>
      <c r="TOD103" s="1568"/>
      <c r="TOE103" s="1568"/>
      <c r="TOF103" s="1568"/>
      <c r="TOG103" s="1568"/>
      <c r="TOH103" s="1568"/>
      <c r="TOI103" s="1568"/>
      <c r="TOJ103" s="1568"/>
      <c r="TOK103" s="1568"/>
      <c r="TOL103" s="1568"/>
      <c r="TOM103" s="1568"/>
      <c r="TON103" s="1568"/>
      <c r="TOO103" s="1568"/>
      <c r="TOP103" s="1568"/>
      <c r="TOQ103" s="1568"/>
      <c r="TOR103" s="1568"/>
      <c r="TOS103" s="1568"/>
      <c r="TOT103" s="1568"/>
      <c r="TOU103" s="1568"/>
      <c r="TOV103" s="1568"/>
      <c r="TOW103" s="1568"/>
      <c r="TOX103" s="1568"/>
      <c r="TOY103" s="1568"/>
      <c r="TOZ103" s="1568"/>
      <c r="TPA103" s="1568"/>
      <c r="TPB103" s="1568"/>
      <c r="TPC103" s="1568"/>
      <c r="TPD103" s="1568"/>
      <c r="TPE103" s="1568"/>
      <c r="TPF103" s="1568"/>
      <c r="TPG103" s="1568"/>
      <c r="TPH103" s="1568"/>
      <c r="TPI103" s="1568"/>
      <c r="TPJ103" s="1568"/>
      <c r="TPK103" s="1568"/>
      <c r="TPL103" s="1568"/>
      <c r="TPM103" s="1568"/>
      <c r="TPN103" s="1568"/>
      <c r="TPO103" s="1568"/>
      <c r="TPP103" s="1568"/>
      <c r="TPQ103" s="1568"/>
      <c r="TPR103" s="1568"/>
      <c r="TPS103" s="1568"/>
      <c r="TPT103" s="1568"/>
      <c r="TPU103" s="1568"/>
      <c r="TPV103" s="1568"/>
      <c r="TPW103" s="1568"/>
      <c r="TPX103" s="1568"/>
      <c r="TPY103" s="1568"/>
      <c r="TPZ103" s="1568"/>
      <c r="TQA103" s="1568"/>
      <c r="TQB103" s="1568"/>
      <c r="TQC103" s="1568"/>
      <c r="TQD103" s="1568"/>
      <c r="TQE103" s="1568"/>
      <c r="TQF103" s="1568"/>
      <c r="TQG103" s="1568"/>
      <c r="TQH103" s="1568"/>
      <c r="TQI103" s="1568"/>
      <c r="TQJ103" s="1568"/>
      <c r="TQK103" s="1568"/>
      <c r="TQL103" s="1568"/>
      <c r="TQM103" s="1568"/>
      <c r="TQN103" s="1568"/>
      <c r="TQO103" s="1568"/>
      <c r="TQP103" s="1568"/>
      <c r="TQQ103" s="1568"/>
      <c r="TQR103" s="1568"/>
      <c r="TQS103" s="1568"/>
      <c r="TQT103" s="1568"/>
      <c r="TQU103" s="1568"/>
      <c r="TQV103" s="1568"/>
      <c r="TQW103" s="1568"/>
      <c r="TQX103" s="1568"/>
      <c r="TQY103" s="1568"/>
      <c r="TQZ103" s="1568"/>
      <c r="TRA103" s="1568"/>
      <c r="TRB103" s="1568"/>
      <c r="TRC103" s="1568"/>
      <c r="TRD103" s="1568"/>
      <c r="TRE103" s="1568"/>
      <c r="TRF103" s="1568"/>
      <c r="TRG103" s="1568"/>
      <c r="TRH103" s="1568"/>
      <c r="TRI103" s="1568"/>
      <c r="TRJ103" s="1568"/>
      <c r="TRK103" s="1568"/>
      <c r="TRL103" s="1568"/>
      <c r="TRM103" s="1568"/>
      <c r="TRN103" s="1568"/>
      <c r="TRO103" s="1568"/>
      <c r="TRP103" s="1568"/>
      <c r="TRQ103" s="1568"/>
      <c r="TRR103" s="1568"/>
      <c r="TRS103" s="1568"/>
      <c r="TRT103" s="1568"/>
      <c r="TRU103" s="1568"/>
      <c r="TRV103" s="1568"/>
      <c r="TRW103" s="1568"/>
      <c r="TRX103" s="1568"/>
      <c r="TRY103" s="1568"/>
      <c r="TRZ103" s="1568"/>
      <c r="TSA103" s="1568"/>
      <c r="TSB103" s="1568"/>
      <c r="TSC103" s="1568"/>
      <c r="TSD103" s="1568"/>
      <c r="TSE103" s="1568"/>
      <c r="TSF103" s="1568"/>
      <c r="TSG103" s="1568"/>
      <c r="TSH103" s="1568"/>
      <c r="TSI103" s="1568"/>
      <c r="TSJ103" s="1568"/>
      <c r="TSK103" s="1568"/>
      <c r="TSL103" s="1568"/>
      <c r="TSM103" s="1568"/>
      <c r="TSN103" s="1568"/>
      <c r="TSO103" s="1568"/>
      <c r="TSP103" s="1568"/>
      <c r="TSQ103" s="1568"/>
      <c r="TSR103" s="1568"/>
      <c r="TSS103" s="1568"/>
      <c r="TST103" s="1568"/>
      <c r="TSU103" s="1568"/>
      <c r="TSV103" s="1568"/>
      <c r="TSW103" s="1568"/>
      <c r="TSX103" s="1568"/>
      <c r="TSY103" s="1568"/>
      <c r="TSZ103" s="1568"/>
      <c r="TTA103" s="1568"/>
      <c r="TTB103" s="1568"/>
      <c r="TTC103" s="1568"/>
      <c r="TTD103" s="1568"/>
      <c r="TTE103" s="1568"/>
      <c r="TTF103" s="1568"/>
      <c r="TTG103" s="1568"/>
      <c r="TTH103" s="1568"/>
      <c r="TTI103" s="1568"/>
      <c r="TTJ103" s="1568"/>
      <c r="TTK103" s="1568"/>
      <c r="TTL103" s="1568"/>
      <c r="TTM103" s="1568"/>
      <c r="TTN103" s="1568"/>
      <c r="TTO103" s="1568"/>
      <c r="TTP103" s="1568"/>
      <c r="TTQ103" s="1568"/>
      <c r="TTR103" s="1568"/>
      <c r="TTS103" s="1568"/>
      <c r="TTT103" s="1568"/>
      <c r="TTU103" s="1568"/>
      <c r="TTV103" s="1568"/>
      <c r="TTW103" s="1568"/>
      <c r="TTX103" s="1568"/>
      <c r="TTY103" s="1568"/>
      <c r="TTZ103" s="1568"/>
      <c r="TUA103" s="1568"/>
      <c r="TUB103" s="1568"/>
      <c r="TUC103" s="1568"/>
      <c r="TUD103" s="1568"/>
      <c r="TUE103" s="1568"/>
      <c r="TUF103" s="1568"/>
      <c r="TUG103" s="1568"/>
      <c r="TUH103" s="1568"/>
      <c r="TUI103" s="1568"/>
      <c r="TUJ103" s="1568"/>
      <c r="TUK103" s="1568"/>
      <c r="TUL103" s="1568"/>
      <c r="TUM103" s="1568"/>
      <c r="TUN103" s="1568"/>
      <c r="TUO103" s="1568"/>
      <c r="TUP103" s="1568"/>
      <c r="TUQ103" s="1568"/>
      <c r="TUR103" s="1568"/>
      <c r="TUS103" s="1568"/>
      <c r="TUT103" s="1568"/>
      <c r="TUU103" s="1568"/>
      <c r="TUV103" s="1568"/>
      <c r="TUW103" s="1568"/>
      <c r="TUX103" s="1568"/>
      <c r="TUY103" s="1568"/>
      <c r="TUZ103" s="1568"/>
      <c r="TVA103" s="1568"/>
      <c r="TVB103" s="1568"/>
      <c r="TVC103" s="1568"/>
      <c r="TVD103" s="1568"/>
      <c r="TVE103" s="1568"/>
      <c r="TVF103" s="1568"/>
      <c r="TVG103" s="1568"/>
      <c r="TVH103" s="1568"/>
      <c r="TVI103" s="1568"/>
      <c r="TVJ103" s="1568"/>
      <c r="TVK103" s="1568"/>
      <c r="TVL103" s="1568"/>
      <c r="TVM103" s="1568"/>
      <c r="TVN103" s="1568"/>
      <c r="TVO103" s="1568"/>
      <c r="TVP103" s="1568"/>
      <c r="TVQ103" s="1568"/>
      <c r="TVR103" s="1568"/>
      <c r="TVS103" s="1568"/>
      <c r="TVT103" s="1568"/>
      <c r="TVU103" s="1568"/>
      <c r="TVV103" s="1568"/>
      <c r="TVW103" s="1568"/>
      <c r="TVX103" s="1568"/>
      <c r="TVY103" s="1568"/>
      <c r="TVZ103" s="1568"/>
      <c r="TWA103" s="1568"/>
      <c r="TWB103" s="1568"/>
      <c r="TWC103" s="1568"/>
      <c r="TWD103" s="1568"/>
      <c r="TWE103" s="1568"/>
      <c r="TWF103" s="1568"/>
      <c r="TWG103" s="1568"/>
      <c r="TWH103" s="1568"/>
      <c r="TWI103" s="1568"/>
      <c r="TWJ103" s="1568"/>
      <c r="TWK103" s="1568"/>
      <c r="TWL103" s="1568"/>
      <c r="TWM103" s="1568"/>
      <c r="TWN103" s="1568"/>
      <c r="TWO103" s="1568"/>
      <c r="TWP103" s="1568"/>
      <c r="TWQ103" s="1568"/>
      <c r="TWR103" s="1568"/>
      <c r="TWS103" s="1568"/>
      <c r="TWT103" s="1568"/>
      <c r="TWU103" s="1568"/>
      <c r="TWV103" s="1568"/>
      <c r="TWW103" s="1568"/>
      <c r="TWX103" s="1568"/>
      <c r="TWY103" s="1568"/>
      <c r="TWZ103" s="1568"/>
      <c r="TXA103" s="1568"/>
      <c r="TXB103" s="1568"/>
      <c r="TXC103" s="1568"/>
      <c r="TXD103" s="1568"/>
      <c r="TXE103" s="1568"/>
      <c r="TXF103" s="1568"/>
      <c r="TXG103" s="1568"/>
      <c r="TXH103" s="1568"/>
      <c r="TXI103" s="1568"/>
      <c r="TXJ103" s="1568"/>
      <c r="TXK103" s="1568"/>
      <c r="TXL103" s="1568"/>
      <c r="TXM103" s="1568"/>
      <c r="TXN103" s="1568"/>
      <c r="TXO103" s="1568"/>
      <c r="TXP103" s="1568"/>
      <c r="TXQ103" s="1568"/>
      <c r="TXR103" s="1568"/>
      <c r="TXS103" s="1568"/>
      <c r="TXT103" s="1568"/>
      <c r="TXU103" s="1568"/>
      <c r="TXV103" s="1568"/>
      <c r="TXW103" s="1568"/>
      <c r="TXX103" s="1568"/>
      <c r="TXY103" s="1568"/>
      <c r="TXZ103" s="1568"/>
      <c r="TYA103" s="1568"/>
      <c r="TYB103" s="1568"/>
      <c r="TYC103" s="1568"/>
      <c r="TYD103" s="1568"/>
      <c r="TYE103" s="1568"/>
      <c r="TYF103" s="1568"/>
      <c r="TYG103" s="1568"/>
      <c r="TYH103" s="1568"/>
      <c r="TYI103" s="1568"/>
      <c r="TYJ103" s="1568"/>
      <c r="TYK103" s="1568"/>
      <c r="TYL103" s="1568"/>
      <c r="TYM103" s="1568"/>
      <c r="TYN103" s="1568"/>
      <c r="TYO103" s="1568"/>
      <c r="TYP103" s="1568"/>
      <c r="TYQ103" s="1568"/>
      <c r="TYR103" s="1568"/>
      <c r="TYS103" s="1568"/>
      <c r="TYT103" s="1568"/>
      <c r="TYU103" s="1568"/>
      <c r="TYV103" s="1568"/>
      <c r="TYW103" s="1568"/>
      <c r="TYX103" s="1568"/>
      <c r="TYY103" s="1568"/>
      <c r="TYZ103" s="1568"/>
      <c r="TZA103" s="1568"/>
      <c r="TZB103" s="1568"/>
      <c r="TZC103" s="1568"/>
      <c r="TZD103" s="1568"/>
      <c r="TZE103" s="1568"/>
      <c r="TZF103" s="1568"/>
      <c r="TZG103" s="1568"/>
      <c r="TZH103" s="1568"/>
      <c r="TZI103" s="1568"/>
      <c r="TZJ103" s="1568"/>
      <c r="TZK103" s="1568"/>
      <c r="TZL103" s="1568"/>
      <c r="TZM103" s="1568"/>
      <c r="TZN103" s="1568"/>
      <c r="TZO103" s="1568"/>
      <c r="TZP103" s="1568"/>
      <c r="TZQ103" s="1568"/>
      <c r="TZR103" s="1568"/>
      <c r="TZS103" s="1568"/>
      <c r="TZT103" s="1568"/>
      <c r="TZU103" s="1568"/>
      <c r="TZV103" s="1568"/>
      <c r="TZW103" s="1568"/>
      <c r="TZX103" s="1568"/>
      <c r="TZY103" s="1568"/>
      <c r="TZZ103" s="1568"/>
      <c r="UAA103" s="1568"/>
      <c r="UAB103" s="1568"/>
      <c r="UAC103" s="1568"/>
      <c r="UAD103" s="1568"/>
      <c r="UAE103" s="1568"/>
      <c r="UAF103" s="1568"/>
      <c r="UAG103" s="1568"/>
      <c r="UAH103" s="1568"/>
      <c r="UAI103" s="1568"/>
      <c r="UAJ103" s="1568"/>
      <c r="UAK103" s="1568"/>
      <c r="UAL103" s="1568"/>
      <c r="UAM103" s="1568"/>
      <c r="UAN103" s="1568"/>
      <c r="UAO103" s="1568"/>
      <c r="UAP103" s="1568"/>
      <c r="UAQ103" s="1568"/>
      <c r="UAR103" s="1568"/>
      <c r="UAS103" s="1568"/>
      <c r="UAT103" s="1568"/>
      <c r="UAU103" s="1568"/>
      <c r="UAV103" s="1568"/>
      <c r="UAW103" s="1568"/>
      <c r="UAX103" s="1568"/>
      <c r="UAY103" s="1568"/>
      <c r="UAZ103" s="1568"/>
      <c r="UBA103" s="1568"/>
      <c r="UBB103" s="1568"/>
      <c r="UBC103" s="1568"/>
      <c r="UBD103" s="1568"/>
      <c r="UBE103" s="1568"/>
      <c r="UBF103" s="1568"/>
      <c r="UBG103" s="1568"/>
      <c r="UBH103" s="1568"/>
      <c r="UBI103" s="1568"/>
      <c r="UBJ103" s="1568"/>
      <c r="UBK103" s="1568"/>
      <c r="UBL103" s="1568"/>
      <c r="UBM103" s="1568"/>
      <c r="UBN103" s="1568"/>
      <c r="UBO103" s="1568"/>
      <c r="UBP103" s="1568"/>
      <c r="UBQ103" s="1568"/>
      <c r="UBR103" s="1568"/>
      <c r="UBS103" s="1568"/>
      <c r="UBT103" s="1568"/>
      <c r="UBU103" s="1568"/>
      <c r="UBV103" s="1568"/>
      <c r="UBW103" s="1568"/>
      <c r="UBX103" s="1568"/>
      <c r="UBY103" s="1568"/>
      <c r="UBZ103" s="1568"/>
      <c r="UCA103" s="1568"/>
      <c r="UCB103" s="1568"/>
      <c r="UCC103" s="1568"/>
      <c r="UCD103" s="1568"/>
      <c r="UCE103" s="1568"/>
      <c r="UCF103" s="1568"/>
      <c r="UCG103" s="1568"/>
      <c r="UCH103" s="1568"/>
      <c r="UCI103" s="1568"/>
      <c r="UCJ103" s="1568"/>
      <c r="UCK103" s="1568"/>
      <c r="UCL103" s="1568"/>
      <c r="UCM103" s="1568"/>
      <c r="UCN103" s="1568"/>
      <c r="UCO103" s="1568"/>
      <c r="UCP103" s="1568"/>
      <c r="UCQ103" s="1568"/>
      <c r="UCR103" s="1568"/>
      <c r="UCS103" s="1568"/>
      <c r="UCT103" s="1568"/>
      <c r="UCU103" s="1568"/>
      <c r="UCV103" s="1568"/>
      <c r="UCW103" s="1568"/>
      <c r="UCX103" s="1568"/>
      <c r="UCY103" s="1568"/>
      <c r="UCZ103" s="1568"/>
      <c r="UDA103" s="1568"/>
      <c r="UDB103" s="1568"/>
      <c r="UDC103" s="1568"/>
      <c r="UDD103" s="1568"/>
      <c r="UDE103" s="1568"/>
      <c r="UDF103" s="1568"/>
      <c r="UDG103" s="1568"/>
      <c r="UDH103" s="1568"/>
      <c r="UDI103" s="1568"/>
      <c r="UDJ103" s="1568"/>
      <c r="UDK103" s="1568"/>
      <c r="UDL103" s="1568"/>
      <c r="UDM103" s="1568"/>
      <c r="UDN103" s="1568"/>
      <c r="UDO103" s="1568"/>
      <c r="UDP103" s="1568"/>
      <c r="UDQ103" s="1568"/>
      <c r="UDR103" s="1568"/>
      <c r="UDS103" s="1568"/>
      <c r="UDT103" s="1568"/>
      <c r="UDU103" s="1568"/>
      <c r="UDV103" s="1568"/>
      <c r="UDW103" s="1568"/>
      <c r="UDX103" s="1568"/>
      <c r="UDY103" s="1568"/>
      <c r="UDZ103" s="1568"/>
      <c r="UEA103" s="1568"/>
      <c r="UEB103" s="1568"/>
      <c r="UEC103" s="1568"/>
      <c r="UED103" s="1568"/>
      <c r="UEE103" s="1568"/>
      <c r="UEF103" s="1568"/>
      <c r="UEG103" s="1568"/>
      <c r="UEH103" s="1568"/>
      <c r="UEI103" s="1568"/>
      <c r="UEJ103" s="1568"/>
      <c r="UEK103" s="1568"/>
      <c r="UEL103" s="1568"/>
      <c r="UEM103" s="1568"/>
      <c r="UEN103" s="1568"/>
      <c r="UEO103" s="1568"/>
      <c r="UEP103" s="1568"/>
      <c r="UEQ103" s="1568"/>
      <c r="UER103" s="1568"/>
      <c r="UES103" s="1568"/>
      <c r="UET103" s="1568"/>
      <c r="UEU103" s="1568"/>
      <c r="UEV103" s="1568"/>
      <c r="UEW103" s="1568"/>
      <c r="UEX103" s="1568"/>
      <c r="UEY103" s="1568"/>
      <c r="UEZ103" s="1568"/>
      <c r="UFA103" s="1568"/>
      <c r="UFB103" s="1568"/>
      <c r="UFC103" s="1568"/>
      <c r="UFD103" s="1568"/>
      <c r="UFE103" s="1568"/>
      <c r="UFF103" s="1568"/>
      <c r="UFG103" s="1568"/>
      <c r="UFH103" s="1568"/>
      <c r="UFI103" s="1568"/>
      <c r="UFJ103" s="1568"/>
      <c r="UFK103" s="1568"/>
      <c r="UFL103" s="1568"/>
      <c r="UFM103" s="1568"/>
      <c r="UFN103" s="1568"/>
      <c r="UFO103" s="1568"/>
      <c r="UFP103" s="1568"/>
      <c r="UFQ103" s="1568"/>
      <c r="UFR103" s="1568"/>
      <c r="UFS103" s="1568"/>
      <c r="UFT103" s="1568"/>
      <c r="UFU103" s="1568"/>
      <c r="UFV103" s="1568"/>
      <c r="UFW103" s="1568"/>
      <c r="UFX103" s="1568"/>
      <c r="UFY103" s="1568"/>
      <c r="UFZ103" s="1568"/>
      <c r="UGA103" s="1568"/>
      <c r="UGB103" s="1568"/>
      <c r="UGC103" s="1568"/>
      <c r="UGD103" s="1568"/>
      <c r="UGE103" s="1568"/>
      <c r="UGF103" s="1568"/>
      <c r="UGG103" s="1568"/>
      <c r="UGH103" s="1568"/>
      <c r="UGI103" s="1568"/>
      <c r="UGJ103" s="1568"/>
      <c r="UGK103" s="1568"/>
      <c r="UGL103" s="1568"/>
      <c r="UGM103" s="1568"/>
      <c r="UGN103" s="1568"/>
      <c r="UGO103" s="1568"/>
      <c r="UGP103" s="1568"/>
      <c r="UGQ103" s="1568"/>
      <c r="UGR103" s="1568"/>
      <c r="UGS103" s="1568"/>
      <c r="UGT103" s="1568"/>
      <c r="UGU103" s="1568"/>
      <c r="UGV103" s="1568"/>
      <c r="UGW103" s="1568"/>
      <c r="UGX103" s="1568"/>
      <c r="UGY103" s="1568"/>
      <c r="UGZ103" s="1568"/>
      <c r="UHA103" s="1568"/>
      <c r="UHB103" s="1568"/>
      <c r="UHC103" s="1568"/>
      <c r="UHD103" s="1568"/>
      <c r="UHE103" s="1568"/>
      <c r="UHF103" s="1568"/>
      <c r="UHG103" s="1568"/>
      <c r="UHH103" s="1568"/>
      <c r="UHI103" s="1568"/>
      <c r="UHJ103" s="1568"/>
      <c r="UHK103" s="1568"/>
      <c r="UHL103" s="1568"/>
      <c r="UHM103" s="1568"/>
      <c r="UHN103" s="1568"/>
      <c r="UHO103" s="1568"/>
      <c r="UHP103" s="1568"/>
      <c r="UHQ103" s="1568"/>
      <c r="UHR103" s="1568"/>
      <c r="UHS103" s="1568"/>
      <c r="UHT103" s="1568"/>
      <c r="UHU103" s="1568"/>
      <c r="UHV103" s="1568"/>
      <c r="UHW103" s="1568"/>
      <c r="UHX103" s="1568"/>
      <c r="UHY103" s="1568"/>
      <c r="UHZ103" s="1568"/>
      <c r="UIA103" s="1568"/>
      <c r="UIB103" s="1568"/>
      <c r="UIC103" s="1568"/>
      <c r="UID103" s="1568"/>
      <c r="UIE103" s="1568"/>
      <c r="UIF103" s="1568"/>
      <c r="UIG103" s="1568"/>
      <c r="UIH103" s="1568"/>
      <c r="UII103" s="1568"/>
      <c r="UIJ103" s="1568"/>
      <c r="UIK103" s="1568"/>
      <c r="UIL103" s="1568"/>
      <c r="UIM103" s="1568"/>
      <c r="UIN103" s="1568"/>
      <c r="UIO103" s="1568"/>
      <c r="UIP103" s="1568"/>
      <c r="UIQ103" s="1568"/>
      <c r="UIR103" s="1568"/>
      <c r="UIS103" s="1568"/>
      <c r="UIT103" s="1568"/>
      <c r="UIU103" s="1568"/>
      <c r="UIV103" s="1568"/>
      <c r="UIW103" s="1568"/>
      <c r="UIX103" s="1568"/>
      <c r="UIY103" s="1568"/>
      <c r="UIZ103" s="1568"/>
      <c r="UJA103" s="1568"/>
      <c r="UJB103" s="1568"/>
      <c r="UJC103" s="1568"/>
      <c r="UJD103" s="1568"/>
      <c r="UJE103" s="1568"/>
      <c r="UJF103" s="1568"/>
      <c r="UJG103" s="1568"/>
      <c r="UJH103" s="1568"/>
      <c r="UJI103" s="1568"/>
      <c r="UJJ103" s="1568"/>
      <c r="UJK103" s="1568"/>
      <c r="UJL103" s="1568"/>
      <c r="UJM103" s="1568"/>
      <c r="UJN103" s="1568"/>
      <c r="UJO103" s="1568"/>
      <c r="UJP103" s="1568"/>
      <c r="UJQ103" s="1568"/>
      <c r="UJR103" s="1568"/>
      <c r="UJS103" s="1568"/>
      <c r="UJT103" s="1568"/>
      <c r="UJU103" s="1568"/>
      <c r="UJV103" s="1568"/>
      <c r="UJW103" s="1568"/>
      <c r="UJX103" s="1568"/>
      <c r="UJY103" s="1568"/>
      <c r="UJZ103" s="1568"/>
      <c r="UKA103" s="1568"/>
      <c r="UKB103" s="1568"/>
      <c r="UKC103" s="1568"/>
      <c r="UKD103" s="1568"/>
      <c r="UKE103" s="1568"/>
      <c r="UKF103" s="1568"/>
      <c r="UKG103" s="1568"/>
      <c r="UKH103" s="1568"/>
      <c r="UKI103" s="1568"/>
      <c r="UKJ103" s="1568"/>
      <c r="UKK103" s="1568"/>
      <c r="UKL103" s="1568"/>
      <c r="UKM103" s="1568"/>
      <c r="UKN103" s="1568"/>
      <c r="UKO103" s="1568"/>
      <c r="UKP103" s="1568"/>
      <c r="UKQ103" s="1568"/>
      <c r="UKR103" s="1568"/>
      <c r="UKS103" s="1568"/>
      <c r="UKT103" s="1568"/>
      <c r="UKU103" s="1568"/>
      <c r="UKV103" s="1568"/>
      <c r="UKW103" s="1568"/>
      <c r="UKX103" s="1568"/>
      <c r="UKY103" s="1568"/>
      <c r="UKZ103" s="1568"/>
      <c r="ULA103" s="1568"/>
      <c r="ULB103" s="1568"/>
      <c r="ULC103" s="1568"/>
      <c r="ULD103" s="1568"/>
      <c r="ULE103" s="1568"/>
      <c r="ULF103" s="1568"/>
      <c r="ULG103" s="1568"/>
      <c r="ULH103" s="1568"/>
      <c r="ULI103" s="1568"/>
      <c r="ULJ103" s="1568"/>
      <c r="ULK103" s="1568"/>
      <c r="ULL103" s="1568"/>
      <c r="ULM103" s="1568"/>
      <c r="ULN103" s="1568"/>
      <c r="ULO103" s="1568"/>
      <c r="ULP103" s="1568"/>
      <c r="ULQ103" s="1568"/>
      <c r="ULR103" s="1568"/>
      <c r="ULS103" s="1568"/>
      <c r="ULT103" s="1568"/>
      <c r="ULU103" s="1568"/>
      <c r="ULV103" s="1568"/>
      <c r="ULW103" s="1568"/>
      <c r="ULX103" s="1568"/>
      <c r="ULY103" s="1568"/>
      <c r="ULZ103" s="1568"/>
      <c r="UMA103" s="1568"/>
      <c r="UMB103" s="1568"/>
      <c r="UMC103" s="1568"/>
      <c r="UMD103" s="1568"/>
      <c r="UME103" s="1568"/>
      <c r="UMF103" s="1568"/>
      <c r="UMG103" s="1568"/>
      <c r="UMH103" s="1568"/>
      <c r="UMI103" s="1568"/>
      <c r="UMJ103" s="1568"/>
      <c r="UMK103" s="1568"/>
      <c r="UML103" s="1568"/>
      <c r="UMM103" s="1568"/>
      <c r="UMN103" s="1568"/>
      <c r="UMO103" s="1568"/>
      <c r="UMP103" s="1568"/>
      <c r="UMQ103" s="1568"/>
      <c r="UMR103" s="1568"/>
      <c r="UMS103" s="1568"/>
      <c r="UMT103" s="1568"/>
      <c r="UMU103" s="1568"/>
      <c r="UMV103" s="1568"/>
      <c r="UMW103" s="1568"/>
      <c r="UMX103" s="1568"/>
      <c r="UMY103" s="1568"/>
      <c r="UMZ103" s="1568"/>
      <c r="UNA103" s="1568"/>
      <c r="UNB103" s="1568"/>
      <c r="UNC103" s="1568"/>
      <c r="UND103" s="1568"/>
      <c r="UNE103" s="1568"/>
      <c r="UNF103" s="1568"/>
      <c r="UNG103" s="1568"/>
      <c r="UNH103" s="1568"/>
      <c r="UNI103" s="1568"/>
      <c r="UNJ103" s="1568"/>
      <c r="UNK103" s="1568"/>
      <c r="UNL103" s="1568"/>
      <c r="UNM103" s="1568"/>
      <c r="UNN103" s="1568"/>
      <c r="UNO103" s="1568"/>
      <c r="UNP103" s="1568"/>
      <c r="UNQ103" s="1568"/>
      <c r="UNR103" s="1568"/>
      <c r="UNS103" s="1568"/>
      <c r="UNT103" s="1568"/>
      <c r="UNU103" s="1568"/>
      <c r="UNV103" s="1568"/>
      <c r="UNW103" s="1568"/>
      <c r="UNX103" s="1568"/>
      <c r="UNY103" s="1568"/>
      <c r="UNZ103" s="1568"/>
      <c r="UOA103" s="1568"/>
      <c r="UOB103" s="1568"/>
      <c r="UOC103" s="1568"/>
      <c r="UOD103" s="1568"/>
      <c r="UOE103" s="1568"/>
      <c r="UOF103" s="1568"/>
      <c r="UOG103" s="1568"/>
      <c r="UOH103" s="1568"/>
      <c r="UOI103" s="1568"/>
      <c r="UOJ103" s="1568"/>
      <c r="UOK103" s="1568"/>
      <c r="UOL103" s="1568"/>
      <c r="UOM103" s="1568"/>
      <c r="UON103" s="1568"/>
      <c r="UOO103" s="1568"/>
      <c r="UOP103" s="1568"/>
      <c r="UOQ103" s="1568"/>
      <c r="UOR103" s="1568"/>
      <c r="UOS103" s="1568"/>
      <c r="UOT103" s="1568"/>
      <c r="UOU103" s="1568"/>
      <c r="UOV103" s="1568"/>
      <c r="UOW103" s="1568"/>
      <c r="UOX103" s="1568"/>
      <c r="UOY103" s="1568"/>
      <c r="UOZ103" s="1568"/>
      <c r="UPA103" s="1568"/>
      <c r="UPB103" s="1568"/>
      <c r="UPC103" s="1568"/>
      <c r="UPD103" s="1568"/>
      <c r="UPE103" s="1568"/>
      <c r="UPF103" s="1568"/>
      <c r="UPG103" s="1568"/>
      <c r="UPH103" s="1568"/>
      <c r="UPI103" s="1568"/>
      <c r="UPJ103" s="1568"/>
      <c r="UPK103" s="1568"/>
      <c r="UPL103" s="1568"/>
      <c r="UPM103" s="1568"/>
      <c r="UPN103" s="1568"/>
      <c r="UPO103" s="1568"/>
      <c r="UPP103" s="1568"/>
      <c r="UPQ103" s="1568"/>
      <c r="UPR103" s="1568"/>
      <c r="UPS103" s="1568"/>
      <c r="UPT103" s="1568"/>
      <c r="UPU103" s="1568"/>
      <c r="UPV103" s="1568"/>
      <c r="UPW103" s="1568"/>
      <c r="UPX103" s="1568"/>
      <c r="UPY103" s="1568"/>
      <c r="UPZ103" s="1568"/>
      <c r="UQA103" s="1568"/>
      <c r="UQB103" s="1568"/>
      <c r="UQC103" s="1568"/>
      <c r="UQD103" s="1568"/>
      <c r="UQE103" s="1568"/>
      <c r="UQF103" s="1568"/>
      <c r="UQG103" s="1568"/>
      <c r="UQH103" s="1568"/>
      <c r="UQI103" s="1568"/>
      <c r="UQJ103" s="1568"/>
      <c r="UQK103" s="1568"/>
      <c r="UQL103" s="1568"/>
      <c r="UQM103" s="1568"/>
      <c r="UQN103" s="1568"/>
      <c r="UQO103" s="1568"/>
      <c r="UQP103" s="1568"/>
      <c r="UQQ103" s="1568"/>
      <c r="UQR103" s="1568"/>
      <c r="UQS103" s="1568"/>
      <c r="UQT103" s="1568"/>
      <c r="UQU103" s="1568"/>
      <c r="UQV103" s="1568"/>
      <c r="UQW103" s="1568"/>
      <c r="UQX103" s="1568"/>
      <c r="UQY103" s="1568"/>
      <c r="UQZ103" s="1568"/>
      <c r="URA103" s="1568"/>
      <c r="URB103" s="1568"/>
      <c r="URC103" s="1568"/>
      <c r="URD103" s="1568"/>
      <c r="URE103" s="1568"/>
      <c r="URF103" s="1568"/>
      <c r="URG103" s="1568"/>
      <c r="URH103" s="1568"/>
      <c r="URI103" s="1568"/>
      <c r="URJ103" s="1568"/>
      <c r="URK103" s="1568"/>
      <c r="URL103" s="1568"/>
      <c r="URM103" s="1568"/>
      <c r="URN103" s="1568"/>
      <c r="URO103" s="1568"/>
      <c r="URP103" s="1568"/>
      <c r="URQ103" s="1568"/>
      <c r="URR103" s="1568"/>
      <c r="URS103" s="1568"/>
      <c r="URT103" s="1568"/>
      <c r="URU103" s="1568"/>
      <c r="URV103" s="1568"/>
      <c r="URW103" s="1568"/>
      <c r="URX103" s="1568"/>
      <c r="URY103" s="1568"/>
      <c r="URZ103" s="1568"/>
      <c r="USA103" s="1568"/>
      <c r="USB103" s="1568"/>
      <c r="USC103" s="1568"/>
      <c r="USD103" s="1568"/>
      <c r="USE103" s="1568"/>
      <c r="USF103" s="1568"/>
      <c r="USG103" s="1568"/>
      <c r="USH103" s="1568"/>
      <c r="USI103" s="1568"/>
      <c r="USJ103" s="1568"/>
      <c r="USK103" s="1568"/>
      <c r="USL103" s="1568"/>
      <c r="USM103" s="1568"/>
      <c r="USN103" s="1568"/>
      <c r="USO103" s="1568"/>
      <c r="USP103" s="1568"/>
      <c r="USQ103" s="1568"/>
      <c r="USR103" s="1568"/>
      <c r="USS103" s="1568"/>
      <c r="UST103" s="1568"/>
      <c r="USU103" s="1568"/>
      <c r="USV103" s="1568"/>
      <c r="USW103" s="1568"/>
      <c r="USX103" s="1568"/>
      <c r="USY103" s="1568"/>
      <c r="USZ103" s="1568"/>
      <c r="UTA103" s="1568"/>
      <c r="UTB103" s="1568"/>
      <c r="UTC103" s="1568"/>
      <c r="UTD103" s="1568"/>
      <c r="UTE103" s="1568"/>
      <c r="UTF103" s="1568"/>
      <c r="UTG103" s="1568"/>
      <c r="UTH103" s="1568"/>
      <c r="UTI103" s="1568"/>
      <c r="UTJ103" s="1568"/>
      <c r="UTK103" s="1568"/>
      <c r="UTL103" s="1568"/>
      <c r="UTM103" s="1568"/>
      <c r="UTN103" s="1568"/>
      <c r="UTO103" s="1568"/>
      <c r="UTP103" s="1568"/>
      <c r="UTQ103" s="1568"/>
      <c r="UTR103" s="1568"/>
      <c r="UTS103" s="1568"/>
      <c r="UTT103" s="1568"/>
      <c r="UTU103" s="1568"/>
      <c r="UTV103" s="1568"/>
      <c r="UTW103" s="1568"/>
      <c r="UTX103" s="1568"/>
      <c r="UTY103" s="1568"/>
      <c r="UTZ103" s="1568"/>
      <c r="UUA103" s="1568"/>
      <c r="UUB103" s="1568"/>
      <c r="UUC103" s="1568"/>
      <c r="UUD103" s="1568"/>
      <c r="UUE103" s="1568"/>
      <c r="UUF103" s="1568"/>
      <c r="UUG103" s="1568"/>
      <c r="UUH103" s="1568"/>
      <c r="UUI103" s="1568"/>
      <c r="UUJ103" s="1568"/>
      <c r="UUK103" s="1568"/>
      <c r="UUL103" s="1568"/>
      <c r="UUM103" s="1568"/>
      <c r="UUN103" s="1568"/>
      <c r="UUO103" s="1568"/>
      <c r="UUP103" s="1568"/>
      <c r="UUQ103" s="1568"/>
      <c r="UUR103" s="1568"/>
      <c r="UUS103" s="1568"/>
      <c r="UUT103" s="1568"/>
      <c r="UUU103" s="1568"/>
      <c r="UUV103" s="1568"/>
      <c r="UUW103" s="1568"/>
      <c r="UUX103" s="1568"/>
      <c r="UUY103" s="1568"/>
      <c r="UUZ103" s="1568"/>
      <c r="UVA103" s="1568"/>
      <c r="UVB103" s="1568"/>
      <c r="UVC103" s="1568"/>
      <c r="UVD103" s="1568"/>
      <c r="UVE103" s="1568"/>
      <c r="UVF103" s="1568"/>
      <c r="UVG103" s="1568"/>
      <c r="UVH103" s="1568"/>
      <c r="UVI103" s="1568"/>
      <c r="UVJ103" s="1568"/>
      <c r="UVK103" s="1568"/>
      <c r="UVL103" s="1568"/>
      <c r="UVM103" s="1568"/>
      <c r="UVN103" s="1568"/>
      <c r="UVO103" s="1568"/>
      <c r="UVP103" s="1568"/>
      <c r="UVQ103" s="1568"/>
      <c r="UVR103" s="1568"/>
      <c r="UVS103" s="1568"/>
      <c r="UVT103" s="1568"/>
      <c r="UVU103" s="1568"/>
      <c r="UVV103" s="1568"/>
      <c r="UVW103" s="1568"/>
      <c r="UVX103" s="1568"/>
      <c r="UVY103" s="1568"/>
      <c r="UVZ103" s="1568"/>
      <c r="UWA103" s="1568"/>
      <c r="UWB103" s="1568"/>
      <c r="UWC103" s="1568"/>
      <c r="UWD103" s="1568"/>
      <c r="UWE103" s="1568"/>
      <c r="UWF103" s="1568"/>
      <c r="UWG103" s="1568"/>
      <c r="UWH103" s="1568"/>
      <c r="UWI103" s="1568"/>
      <c r="UWJ103" s="1568"/>
      <c r="UWK103" s="1568"/>
      <c r="UWL103" s="1568"/>
      <c r="UWM103" s="1568"/>
      <c r="UWN103" s="1568"/>
      <c r="UWO103" s="1568"/>
      <c r="UWP103" s="1568"/>
      <c r="UWQ103" s="1568"/>
      <c r="UWR103" s="1568"/>
      <c r="UWS103" s="1568"/>
      <c r="UWT103" s="1568"/>
      <c r="UWU103" s="1568"/>
      <c r="UWV103" s="1568"/>
      <c r="UWW103" s="1568"/>
      <c r="UWX103" s="1568"/>
      <c r="UWY103" s="1568"/>
      <c r="UWZ103" s="1568"/>
      <c r="UXA103" s="1568"/>
      <c r="UXB103" s="1568"/>
      <c r="UXC103" s="1568"/>
      <c r="UXD103" s="1568"/>
      <c r="UXE103" s="1568"/>
      <c r="UXF103" s="1568"/>
      <c r="UXG103" s="1568"/>
      <c r="UXH103" s="1568"/>
      <c r="UXI103" s="1568"/>
      <c r="UXJ103" s="1568"/>
      <c r="UXK103" s="1568"/>
      <c r="UXL103" s="1568"/>
      <c r="UXM103" s="1568"/>
      <c r="UXN103" s="1568"/>
      <c r="UXO103" s="1568"/>
      <c r="UXP103" s="1568"/>
      <c r="UXQ103" s="1568"/>
      <c r="UXR103" s="1568"/>
      <c r="UXS103" s="1568"/>
      <c r="UXT103" s="1568"/>
      <c r="UXU103" s="1568"/>
      <c r="UXV103" s="1568"/>
      <c r="UXW103" s="1568"/>
      <c r="UXX103" s="1568"/>
      <c r="UXY103" s="1568"/>
      <c r="UXZ103" s="1568"/>
      <c r="UYA103" s="1568"/>
      <c r="UYB103" s="1568"/>
      <c r="UYC103" s="1568"/>
      <c r="UYD103" s="1568"/>
      <c r="UYE103" s="1568"/>
      <c r="UYF103" s="1568"/>
      <c r="UYG103" s="1568"/>
      <c r="UYH103" s="1568"/>
      <c r="UYI103" s="1568"/>
      <c r="UYJ103" s="1568"/>
      <c r="UYK103" s="1568"/>
      <c r="UYL103" s="1568"/>
      <c r="UYM103" s="1568"/>
      <c r="UYN103" s="1568"/>
      <c r="UYO103" s="1568"/>
      <c r="UYP103" s="1568"/>
      <c r="UYQ103" s="1568"/>
      <c r="UYR103" s="1568"/>
      <c r="UYS103" s="1568"/>
      <c r="UYT103" s="1568"/>
      <c r="UYU103" s="1568"/>
      <c r="UYV103" s="1568"/>
      <c r="UYW103" s="1568"/>
      <c r="UYX103" s="1568"/>
      <c r="UYY103" s="1568"/>
      <c r="UYZ103" s="1568"/>
      <c r="UZA103" s="1568"/>
      <c r="UZB103" s="1568"/>
      <c r="UZC103" s="1568"/>
      <c r="UZD103" s="1568"/>
      <c r="UZE103" s="1568"/>
      <c r="UZF103" s="1568"/>
      <c r="UZG103" s="1568"/>
      <c r="UZH103" s="1568"/>
      <c r="UZI103" s="1568"/>
      <c r="UZJ103" s="1568"/>
      <c r="UZK103" s="1568"/>
      <c r="UZL103" s="1568"/>
      <c r="UZM103" s="1568"/>
      <c r="UZN103" s="1568"/>
      <c r="UZO103" s="1568"/>
      <c r="UZP103" s="1568"/>
      <c r="UZQ103" s="1568"/>
      <c r="UZR103" s="1568"/>
      <c r="UZS103" s="1568"/>
      <c r="UZT103" s="1568"/>
      <c r="UZU103" s="1568"/>
      <c r="UZV103" s="1568"/>
      <c r="UZW103" s="1568"/>
      <c r="UZX103" s="1568"/>
      <c r="UZY103" s="1568"/>
      <c r="UZZ103" s="1568"/>
      <c r="VAA103" s="1568"/>
      <c r="VAB103" s="1568"/>
      <c r="VAC103" s="1568"/>
      <c r="VAD103" s="1568"/>
      <c r="VAE103" s="1568"/>
      <c r="VAF103" s="1568"/>
      <c r="VAG103" s="1568"/>
      <c r="VAH103" s="1568"/>
      <c r="VAI103" s="1568"/>
      <c r="VAJ103" s="1568"/>
      <c r="VAK103" s="1568"/>
      <c r="VAL103" s="1568"/>
      <c r="VAM103" s="1568"/>
      <c r="VAN103" s="1568"/>
      <c r="VAO103" s="1568"/>
      <c r="VAP103" s="1568"/>
      <c r="VAQ103" s="1568"/>
      <c r="VAR103" s="1568"/>
      <c r="VAS103" s="1568"/>
      <c r="VAT103" s="1568"/>
      <c r="VAU103" s="1568"/>
      <c r="VAV103" s="1568"/>
      <c r="VAW103" s="1568"/>
      <c r="VAX103" s="1568"/>
      <c r="VAY103" s="1568"/>
      <c r="VAZ103" s="1568"/>
      <c r="VBA103" s="1568"/>
      <c r="VBB103" s="1568"/>
      <c r="VBC103" s="1568"/>
      <c r="VBD103" s="1568"/>
      <c r="VBE103" s="1568"/>
      <c r="VBF103" s="1568"/>
      <c r="VBG103" s="1568"/>
      <c r="VBH103" s="1568"/>
      <c r="VBI103" s="1568"/>
      <c r="VBJ103" s="1568"/>
      <c r="VBK103" s="1568"/>
      <c r="VBL103" s="1568"/>
      <c r="VBM103" s="1568"/>
      <c r="VBN103" s="1568"/>
      <c r="VBO103" s="1568"/>
      <c r="VBP103" s="1568"/>
      <c r="VBQ103" s="1568"/>
      <c r="VBR103" s="1568"/>
      <c r="VBS103" s="1568"/>
      <c r="VBT103" s="1568"/>
      <c r="VBU103" s="1568"/>
      <c r="VBV103" s="1568"/>
      <c r="VBW103" s="1568"/>
      <c r="VBX103" s="1568"/>
      <c r="VBY103" s="1568"/>
      <c r="VBZ103" s="1568"/>
      <c r="VCA103" s="1568"/>
      <c r="VCB103" s="1568"/>
      <c r="VCC103" s="1568"/>
      <c r="VCD103" s="1568"/>
      <c r="VCE103" s="1568"/>
      <c r="VCF103" s="1568"/>
      <c r="VCG103" s="1568"/>
      <c r="VCH103" s="1568"/>
      <c r="VCI103" s="1568"/>
      <c r="VCJ103" s="1568"/>
      <c r="VCK103" s="1568"/>
      <c r="VCL103" s="1568"/>
      <c r="VCM103" s="1568"/>
      <c r="VCN103" s="1568"/>
      <c r="VCO103" s="1568"/>
      <c r="VCP103" s="1568"/>
      <c r="VCQ103" s="1568"/>
      <c r="VCR103" s="1568"/>
      <c r="VCS103" s="1568"/>
      <c r="VCT103" s="1568"/>
      <c r="VCU103" s="1568"/>
      <c r="VCV103" s="1568"/>
      <c r="VCW103" s="1568"/>
      <c r="VCX103" s="1568"/>
      <c r="VCY103" s="1568"/>
      <c r="VCZ103" s="1568"/>
      <c r="VDA103" s="1568"/>
      <c r="VDB103" s="1568"/>
      <c r="VDC103" s="1568"/>
      <c r="VDD103" s="1568"/>
      <c r="VDE103" s="1568"/>
      <c r="VDF103" s="1568"/>
      <c r="VDG103" s="1568"/>
      <c r="VDH103" s="1568"/>
      <c r="VDI103" s="1568"/>
      <c r="VDJ103" s="1568"/>
      <c r="VDK103" s="1568"/>
      <c r="VDL103" s="1568"/>
      <c r="VDM103" s="1568"/>
      <c r="VDN103" s="1568"/>
      <c r="VDO103" s="1568"/>
      <c r="VDP103" s="1568"/>
      <c r="VDQ103" s="1568"/>
      <c r="VDR103" s="1568"/>
      <c r="VDS103" s="1568"/>
      <c r="VDT103" s="1568"/>
      <c r="VDU103" s="1568"/>
      <c r="VDV103" s="1568"/>
      <c r="VDW103" s="1568"/>
      <c r="VDX103" s="1568"/>
      <c r="VDY103" s="1568"/>
      <c r="VDZ103" s="1568"/>
      <c r="VEA103" s="1568"/>
      <c r="VEB103" s="1568"/>
      <c r="VEC103" s="1568"/>
      <c r="VED103" s="1568"/>
      <c r="VEE103" s="1568"/>
      <c r="VEF103" s="1568"/>
      <c r="VEG103" s="1568"/>
      <c r="VEH103" s="1568"/>
      <c r="VEI103" s="1568"/>
      <c r="VEJ103" s="1568"/>
      <c r="VEK103" s="1568"/>
      <c r="VEL103" s="1568"/>
      <c r="VEM103" s="1568"/>
      <c r="VEN103" s="1568"/>
      <c r="VEO103" s="1568"/>
      <c r="VEP103" s="1568"/>
      <c r="VEQ103" s="1568"/>
      <c r="VER103" s="1568"/>
      <c r="VES103" s="1568"/>
      <c r="VET103" s="1568"/>
      <c r="VEU103" s="1568"/>
      <c r="VEV103" s="1568"/>
      <c r="VEW103" s="1568"/>
      <c r="VEX103" s="1568"/>
      <c r="VEY103" s="1568"/>
      <c r="VEZ103" s="1568"/>
      <c r="VFA103" s="1568"/>
      <c r="VFB103" s="1568"/>
      <c r="VFC103" s="1568"/>
      <c r="VFD103" s="1568"/>
      <c r="VFE103" s="1568"/>
      <c r="VFF103" s="1568"/>
      <c r="VFG103" s="1568"/>
      <c r="VFH103" s="1568"/>
      <c r="VFI103" s="1568"/>
      <c r="VFJ103" s="1568"/>
      <c r="VFK103" s="1568"/>
      <c r="VFL103" s="1568"/>
      <c r="VFM103" s="1568"/>
      <c r="VFN103" s="1568"/>
      <c r="VFO103" s="1568"/>
      <c r="VFP103" s="1568"/>
      <c r="VFQ103" s="1568"/>
      <c r="VFR103" s="1568"/>
      <c r="VFS103" s="1568"/>
      <c r="VFT103" s="1568"/>
      <c r="VFU103" s="1568"/>
      <c r="VFV103" s="1568"/>
      <c r="VFW103" s="1568"/>
      <c r="VFX103" s="1568"/>
      <c r="VFY103" s="1568"/>
      <c r="VFZ103" s="1568"/>
      <c r="VGA103" s="1568"/>
      <c r="VGB103" s="1568"/>
      <c r="VGC103" s="1568"/>
      <c r="VGD103" s="1568"/>
      <c r="VGE103" s="1568"/>
      <c r="VGF103" s="1568"/>
      <c r="VGG103" s="1568"/>
      <c r="VGH103" s="1568"/>
      <c r="VGI103" s="1568"/>
      <c r="VGJ103" s="1568"/>
      <c r="VGK103" s="1568"/>
      <c r="VGL103" s="1568"/>
      <c r="VGM103" s="1568"/>
      <c r="VGN103" s="1568"/>
      <c r="VGO103" s="1568"/>
      <c r="VGP103" s="1568"/>
      <c r="VGQ103" s="1568"/>
      <c r="VGR103" s="1568"/>
      <c r="VGS103" s="1568"/>
      <c r="VGT103" s="1568"/>
      <c r="VGU103" s="1568"/>
      <c r="VGV103" s="1568"/>
      <c r="VGW103" s="1568"/>
      <c r="VGX103" s="1568"/>
      <c r="VGY103" s="1568"/>
      <c r="VGZ103" s="1568"/>
      <c r="VHA103" s="1568"/>
      <c r="VHB103" s="1568"/>
      <c r="VHC103" s="1568"/>
      <c r="VHD103" s="1568"/>
      <c r="VHE103" s="1568"/>
      <c r="VHF103" s="1568"/>
      <c r="VHG103" s="1568"/>
      <c r="VHH103" s="1568"/>
      <c r="VHI103" s="1568"/>
      <c r="VHJ103" s="1568"/>
      <c r="VHK103" s="1568"/>
      <c r="VHL103" s="1568"/>
      <c r="VHM103" s="1568"/>
      <c r="VHN103" s="1568"/>
      <c r="VHO103" s="1568"/>
      <c r="VHP103" s="1568"/>
      <c r="VHQ103" s="1568"/>
      <c r="VHR103" s="1568"/>
      <c r="VHS103" s="1568"/>
      <c r="VHT103" s="1568"/>
      <c r="VHU103" s="1568"/>
      <c r="VHV103" s="1568"/>
      <c r="VHW103" s="1568"/>
      <c r="VHX103" s="1568"/>
      <c r="VHY103" s="1568"/>
      <c r="VHZ103" s="1568"/>
      <c r="VIA103" s="1568"/>
      <c r="VIB103" s="1568"/>
      <c r="VIC103" s="1568"/>
      <c r="VID103" s="1568"/>
      <c r="VIE103" s="1568"/>
      <c r="VIF103" s="1568"/>
      <c r="VIG103" s="1568"/>
      <c r="VIH103" s="1568"/>
      <c r="VII103" s="1568"/>
      <c r="VIJ103" s="1568"/>
      <c r="VIK103" s="1568"/>
      <c r="VIL103" s="1568"/>
      <c r="VIM103" s="1568"/>
      <c r="VIN103" s="1568"/>
      <c r="VIO103" s="1568"/>
      <c r="VIP103" s="1568"/>
      <c r="VIQ103" s="1568"/>
      <c r="VIR103" s="1568"/>
      <c r="VIS103" s="1568"/>
      <c r="VIT103" s="1568"/>
      <c r="VIU103" s="1568"/>
      <c r="VIV103" s="1568"/>
      <c r="VIW103" s="1568"/>
      <c r="VIX103" s="1568"/>
      <c r="VIY103" s="1568"/>
      <c r="VIZ103" s="1568"/>
      <c r="VJA103" s="1568"/>
      <c r="VJB103" s="1568"/>
      <c r="VJC103" s="1568"/>
      <c r="VJD103" s="1568"/>
      <c r="VJE103" s="1568"/>
      <c r="VJF103" s="1568"/>
      <c r="VJG103" s="1568"/>
      <c r="VJH103" s="1568"/>
      <c r="VJI103" s="1568"/>
      <c r="VJJ103" s="1568"/>
      <c r="VJK103" s="1568"/>
      <c r="VJL103" s="1568"/>
      <c r="VJM103" s="1568"/>
      <c r="VJN103" s="1568"/>
      <c r="VJO103" s="1568"/>
      <c r="VJP103" s="1568"/>
      <c r="VJQ103" s="1568"/>
      <c r="VJR103" s="1568"/>
      <c r="VJS103" s="1568"/>
      <c r="VJT103" s="1568"/>
      <c r="VJU103" s="1568"/>
      <c r="VJV103" s="1568"/>
      <c r="VJW103" s="1568"/>
      <c r="VJX103" s="1568"/>
      <c r="VJY103" s="1568"/>
      <c r="VJZ103" s="1568"/>
      <c r="VKA103" s="1568"/>
      <c r="VKB103" s="1568"/>
      <c r="VKC103" s="1568"/>
      <c r="VKD103" s="1568"/>
      <c r="VKE103" s="1568"/>
      <c r="VKF103" s="1568"/>
      <c r="VKG103" s="1568"/>
      <c r="VKH103" s="1568"/>
      <c r="VKI103" s="1568"/>
      <c r="VKJ103" s="1568"/>
      <c r="VKK103" s="1568"/>
      <c r="VKL103" s="1568"/>
      <c r="VKM103" s="1568"/>
      <c r="VKN103" s="1568"/>
      <c r="VKO103" s="1568"/>
      <c r="VKP103" s="1568"/>
      <c r="VKQ103" s="1568"/>
      <c r="VKR103" s="1568"/>
      <c r="VKS103" s="1568"/>
      <c r="VKT103" s="1568"/>
      <c r="VKU103" s="1568"/>
      <c r="VKV103" s="1568"/>
      <c r="VKW103" s="1568"/>
      <c r="VKX103" s="1568"/>
      <c r="VKY103" s="1568"/>
      <c r="VKZ103" s="1568"/>
      <c r="VLA103" s="1568"/>
      <c r="VLB103" s="1568"/>
      <c r="VLC103" s="1568"/>
      <c r="VLD103" s="1568"/>
      <c r="VLE103" s="1568"/>
      <c r="VLF103" s="1568"/>
      <c r="VLG103" s="1568"/>
      <c r="VLH103" s="1568"/>
      <c r="VLI103" s="1568"/>
      <c r="VLJ103" s="1568"/>
      <c r="VLK103" s="1568"/>
      <c r="VLL103" s="1568"/>
      <c r="VLM103" s="1568"/>
      <c r="VLN103" s="1568"/>
      <c r="VLO103" s="1568"/>
      <c r="VLP103" s="1568"/>
      <c r="VLQ103" s="1568"/>
      <c r="VLR103" s="1568"/>
      <c r="VLS103" s="1568"/>
      <c r="VLT103" s="1568"/>
      <c r="VLU103" s="1568"/>
      <c r="VLV103" s="1568"/>
      <c r="VLW103" s="1568"/>
      <c r="VLX103" s="1568"/>
      <c r="VLY103" s="1568"/>
      <c r="VLZ103" s="1568"/>
      <c r="VMA103" s="1568"/>
      <c r="VMB103" s="1568"/>
      <c r="VMC103" s="1568"/>
      <c r="VMD103" s="1568"/>
      <c r="VME103" s="1568"/>
      <c r="VMF103" s="1568"/>
      <c r="VMG103" s="1568"/>
      <c r="VMH103" s="1568"/>
      <c r="VMI103" s="1568"/>
      <c r="VMJ103" s="1568"/>
      <c r="VMK103" s="1568"/>
      <c r="VML103" s="1568"/>
      <c r="VMM103" s="1568"/>
      <c r="VMN103" s="1568"/>
      <c r="VMO103" s="1568"/>
      <c r="VMP103" s="1568"/>
      <c r="VMQ103" s="1568"/>
      <c r="VMR103" s="1568"/>
      <c r="VMS103" s="1568"/>
      <c r="VMT103" s="1568"/>
      <c r="VMU103" s="1568"/>
      <c r="VMV103" s="1568"/>
      <c r="VMW103" s="1568"/>
      <c r="VMX103" s="1568"/>
      <c r="VMY103" s="1568"/>
      <c r="VMZ103" s="1568"/>
      <c r="VNA103" s="1568"/>
      <c r="VNB103" s="1568"/>
      <c r="VNC103" s="1568"/>
      <c r="VND103" s="1568"/>
      <c r="VNE103" s="1568"/>
      <c r="VNF103" s="1568"/>
      <c r="VNG103" s="1568"/>
      <c r="VNH103" s="1568"/>
      <c r="VNI103" s="1568"/>
      <c r="VNJ103" s="1568"/>
      <c r="VNK103" s="1568"/>
      <c r="VNL103" s="1568"/>
      <c r="VNM103" s="1568"/>
      <c r="VNN103" s="1568"/>
      <c r="VNO103" s="1568"/>
      <c r="VNP103" s="1568"/>
      <c r="VNQ103" s="1568"/>
      <c r="VNR103" s="1568"/>
      <c r="VNS103" s="1568"/>
      <c r="VNT103" s="1568"/>
      <c r="VNU103" s="1568"/>
      <c r="VNV103" s="1568"/>
      <c r="VNW103" s="1568"/>
      <c r="VNX103" s="1568"/>
      <c r="VNY103" s="1568"/>
      <c r="VNZ103" s="1568"/>
      <c r="VOA103" s="1568"/>
      <c r="VOB103" s="1568"/>
      <c r="VOC103" s="1568"/>
      <c r="VOD103" s="1568"/>
      <c r="VOE103" s="1568"/>
      <c r="VOF103" s="1568"/>
      <c r="VOG103" s="1568"/>
      <c r="VOH103" s="1568"/>
      <c r="VOI103" s="1568"/>
      <c r="VOJ103" s="1568"/>
      <c r="VOK103" s="1568"/>
      <c r="VOL103" s="1568"/>
      <c r="VOM103" s="1568"/>
      <c r="VON103" s="1568"/>
      <c r="VOO103" s="1568"/>
      <c r="VOP103" s="1568"/>
      <c r="VOQ103" s="1568"/>
      <c r="VOR103" s="1568"/>
      <c r="VOS103" s="1568"/>
      <c r="VOT103" s="1568"/>
      <c r="VOU103" s="1568"/>
      <c r="VOV103" s="1568"/>
      <c r="VOW103" s="1568"/>
      <c r="VOX103" s="1568"/>
      <c r="VOY103" s="1568"/>
      <c r="VOZ103" s="1568"/>
      <c r="VPA103" s="1568"/>
      <c r="VPB103" s="1568"/>
      <c r="VPC103" s="1568"/>
      <c r="VPD103" s="1568"/>
      <c r="VPE103" s="1568"/>
      <c r="VPF103" s="1568"/>
      <c r="VPG103" s="1568"/>
      <c r="VPH103" s="1568"/>
      <c r="VPI103" s="1568"/>
      <c r="VPJ103" s="1568"/>
      <c r="VPK103" s="1568"/>
      <c r="VPL103" s="1568"/>
      <c r="VPM103" s="1568"/>
      <c r="VPN103" s="1568"/>
      <c r="VPO103" s="1568"/>
      <c r="VPP103" s="1568"/>
      <c r="VPQ103" s="1568"/>
      <c r="VPR103" s="1568"/>
      <c r="VPS103" s="1568"/>
      <c r="VPT103" s="1568"/>
      <c r="VPU103" s="1568"/>
      <c r="VPV103" s="1568"/>
      <c r="VPW103" s="1568"/>
      <c r="VPX103" s="1568"/>
      <c r="VPY103" s="1568"/>
      <c r="VPZ103" s="1568"/>
      <c r="VQA103" s="1568"/>
      <c r="VQB103" s="1568"/>
      <c r="VQC103" s="1568"/>
      <c r="VQD103" s="1568"/>
      <c r="VQE103" s="1568"/>
      <c r="VQF103" s="1568"/>
      <c r="VQG103" s="1568"/>
      <c r="VQH103" s="1568"/>
      <c r="VQI103" s="1568"/>
      <c r="VQJ103" s="1568"/>
      <c r="VQK103" s="1568"/>
      <c r="VQL103" s="1568"/>
      <c r="VQM103" s="1568"/>
      <c r="VQN103" s="1568"/>
      <c r="VQO103" s="1568"/>
      <c r="VQP103" s="1568"/>
      <c r="VQQ103" s="1568"/>
      <c r="VQR103" s="1568"/>
      <c r="VQS103" s="1568"/>
      <c r="VQT103" s="1568"/>
      <c r="VQU103" s="1568"/>
      <c r="VQV103" s="1568"/>
      <c r="VQW103" s="1568"/>
      <c r="VQX103" s="1568"/>
      <c r="VQY103" s="1568"/>
      <c r="VQZ103" s="1568"/>
      <c r="VRA103" s="1568"/>
      <c r="VRB103" s="1568"/>
      <c r="VRC103" s="1568"/>
      <c r="VRD103" s="1568"/>
      <c r="VRE103" s="1568"/>
      <c r="VRF103" s="1568"/>
      <c r="VRG103" s="1568"/>
      <c r="VRH103" s="1568"/>
      <c r="VRI103" s="1568"/>
      <c r="VRJ103" s="1568"/>
      <c r="VRK103" s="1568"/>
      <c r="VRL103" s="1568"/>
      <c r="VRM103" s="1568"/>
      <c r="VRN103" s="1568"/>
      <c r="VRO103" s="1568"/>
      <c r="VRP103" s="1568"/>
      <c r="VRQ103" s="1568"/>
      <c r="VRR103" s="1568"/>
      <c r="VRS103" s="1568"/>
      <c r="VRT103" s="1568"/>
      <c r="VRU103" s="1568"/>
      <c r="VRV103" s="1568"/>
      <c r="VRW103" s="1568"/>
      <c r="VRX103" s="1568"/>
      <c r="VRY103" s="1568"/>
      <c r="VRZ103" s="1568"/>
      <c r="VSA103" s="1568"/>
      <c r="VSB103" s="1568"/>
      <c r="VSC103" s="1568"/>
      <c r="VSD103" s="1568"/>
      <c r="VSE103" s="1568"/>
      <c r="VSF103" s="1568"/>
      <c r="VSG103" s="1568"/>
      <c r="VSH103" s="1568"/>
      <c r="VSI103" s="1568"/>
      <c r="VSJ103" s="1568"/>
      <c r="VSK103" s="1568"/>
      <c r="VSL103" s="1568"/>
      <c r="VSM103" s="1568"/>
      <c r="VSN103" s="1568"/>
      <c r="VSO103" s="1568"/>
      <c r="VSP103" s="1568"/>
      <c r="VSQ103" s="1568"/>
      <c r="VSR103" s="1568"/>
      <c r="VSS103" s="1568"/>
      <c r="VST103" s="1568"/>
      <c r="VSU103" s="1568"/>
      <c r="VSV103" s="1568"/>
      <c r="VSW103" s="1568"/>
      <c r="VSX103" s="1568"/>
      <c r="VSY103" s="1568"/>
      <c r="VSZ103" s="1568"/>
      <c r="VTA103" s="1568"/>
      <c r="VTB103" s="1568"/>
      <c r="VTC103" s="1568"/>
      <c r="VTD103" s="1568"/>
      <c r="VTE103" s="1568"/>
      <c r="VTF103" s="1568"/>
      <c r="VTG103" s="1568"/>
      <c r="VTH103" s="1568"/>
      <c r="VTI103" s="1568"/>
      <c r="VTJ103" s="1568"/>
      <c r="VTK103" s="1568"/>
      <c r="VTL103" s="1568"/>
      <c r="VTM103" s="1568"/>
      <c r="VTN103" s="1568"/>
      <c r="VTO103" s="1568"/>
      <c r="VTP103" s="1568"/>
      <c r="VTQ103" s="1568"/>
      <c r="VTR103" s="1568"/>
      <c r="VTS103" s="1568"/>
      <c r="VTT103" s="1568"/>
      <c r="VTU103" s="1568"/>
      <c r="VTV103" s="1568"/>
      <c r="VTW103" s="1568"/>
      <c r="VTX103" s="1568"/>
      <c r="VTY103" s="1568"/>
      <c r="VTZ103" s="1568"/>
      <c r="VUA103" s="1568"/>
      <c r="VUB103" s="1568"/>
      <c r="VUC103" s="1568"/>
      <c r="VUD103" s="1568"/>
      <c r="VUE103" s="1568"/>
      <c r="VUF103" s="1568"/>
      <c r="VUG103" s="1568"/>
      <c r="VUH103" s="1568"/>
      <c r="VUI103" s="1568"/>
      <c r="VUJ103" s="1568"/>
      <c r="VUK103" s="1568"/>
      <c r="VUL103" s="1568"/>
      <c r="VUM103" s="1568"/>
      <c r="VUN103" s="1568"/>
      <c r="VUO103" s="1568"/>
      <c r="VUP103" s="1568"/>
      <c r="VUQ103" s="1568"/>
      <c r="VUR103" s="1568"/>
      <c r="VUS103" s="1568"/>
      <c r="VUT103" s="1568"/>
      <c r="VUU103" s="1568"/>
      <c r="VUV103" s="1568"/>
      <c r="VUW103" s="1568"/>
      <c r="VUX103" s="1568"/>
      <c r="VUY103" s="1568"/>
      <c r="VUZ103" s="1568"/>
      <c r="VVA103" s="1568"/>
      <c r="VVB103" s="1568"/>
      <c r="VVC103" s="1568"/>
      <c r="VVD103" s="1568"/>
      <c r="VVE103" s="1568"/>
      <c r="VVF103" s="1568"/>
      <c r="VVG103" s="1568"/>
      <c r="VVH103" s="1568"/>
      <c r="VVI103" s="1568"/>
      <c r="VVJ103" s="1568"/>
      <c r="VVK103" s="1568"/>
      <c r="VVL103" s="1568"/>
      <c r="VVM103" s="1568"/>
      <c r="VVN103" s="1568"/>
      <c r="VVO103" s="1568"/>
      <c r="VVP103" s="1568"/>
      <c r="VVQ103" s="1568"/>
      <c r="VVR103" s="1568"/>
      <c r="VVS103" s="1568"/>
      <c r="VVT103" s="1568"/>
      <c r="VVU103" s="1568"/>
      <c r="VVV103" s="1568"/>
      <c r="VVW103" s="1568"/>
      <c r="VVX103" s="1568"/>
      <c r="VVY103" s="1568"/>
      <c r="VVZ103" s="1568"/>
      <c r="VWA103" s="1568"/>
      <c r="VWB103" s="1568"/>
      <c r="VWC103" s="1568"/>
      <c r="VWD103" s="1568"/>
      <c r="VWE103" s="1568"/>
      <c r="VWF103" s="1568"/>
      <c r="VWG103" s="1568"/>
      <c r="VWH103" s="1568"/>
      <c r="VWI103" s="1568"/>
      <c r="VWJ103" s="1568"/>
      <c r="VWK103" s="1568"/>
      <c r="VWL103" s="1568"/>
      <c r="VWM103" s="1568"/>
      <c r="VWN103" s="1568"/>
      <c r="VWO103" s="1568"/>
      <c r="VWP103" s="1568"/>
      <c r="VWQ103" s="1568"/>
      <c r="VWR103" s="1568"/>
      <c r="VWS103" s="1568"/>
      <c r="VWT103" s="1568"/>
      <c r="VWU103" s="1568"/>
      <c r="VWV103" s="1568"/>
      <c r="VWW103" s="1568"/>
      <c r="VWX103" s="1568"/>
      <c r="VWY103" s="1568"/>
      <c r="VWZ103" s="1568"/>
      <c r="VXA103" s="1568"/>
      <c r="VXB103" s="1568"/>
      <c r="VXC103" s="1568"/>
      <c r="VXD103" s="1568"/>
      <c r="VXE103" s="1568"/>
      <c r="VXF103" s="1568"/>
      <c r="VXG103" s="1568"/>
      <c r="VXH103" s="1568"/>
      <c r="VXI103" s="1568"/>
      <c r="VXJ103" s="1568"/>
      <c r="VXK103" s="1568"/>
      <c r="VXL103" s="1568"/>
      <c r="VXM103" s="1568"/>
      <c r="VXN103" s="1568"/>
      <c r="VXO103" s="1568"/>
      <c r="VXP103" s="1568"/>
      <c r="VXQ103" s="1568"/>
      <c r="VXR103" s="1568"/>
      <c r="VXS103" s="1568"/>
      <c r="VXT103" s="1568"/>
      <c r="VXU103" s="1568"/>
      <c r="VXV103" s="1568"/>
      <c r="VXW103" s="1568"/>
      <c r="VXX103" s="1568"/>
      <c r="VXY103" s="1568"/>
      <c r="VXZ103" s="1568"/>
      <c r="VYA103" s="1568"/>
      <c r="VYB103" s="1568"/>
      <c r="VYC103" s="1568"/>
      <c r="VYD103" s="1568"/>
      <c r="VYE103" s="1568"/>
      <c r="VYF103" s="1568"/>
      <c r="VYG103" s="1568"/>
      <c r="VYH103" s="1568"/>
      <c r="VYI103" s="1568"/>
      <c r="VYJ103" s="1568"/>
      <c r="VYK103" s="1568"/>
      <c r="VYL103" s="1568"/>
      <c r="VYM103" s="1568"/>
      <c r="VYN103" s="1568"/>
      <c r="VYO103" s="1568"/>
      <c r="VYP103" s="1568"/>
      <c r="VYQ103" s="1568"/>
      <c r="VYR103" s="1568"/>
      <c r="VYS103" s="1568"/>
      <c r="VYT103" s="1568"/>
      <c r="VYU103" s="1568"/>
      <c r="VYV103" s="1568"/>
      <c r="VYW103" s="1568"/>
      <c r="VYX103" s="1568"/>
      <c r="VYY103" s="1568"/>
      <c r="VYZ103" s="1568"/>
      <c r="VZA103" s="1568"/>
      <c r="VZB103" s="1568"/>
      <c r="VZC103" s="1568"/>
      <c r="VZD103" s="1568"/>
      <c r="VZE103" s="1568"/>
      <c r="VZF103" s="1568"/>
      <c r="VZG103" s="1568"/>
      <c r="VZH103" s="1568"/>
      <c r="VZI103" s="1568"/>
      <c r="VZJ103" s="1568"/>
      <c r="VZK103" s="1568"/>
      <c r="VZL103" s="1568"/>
      <c r="VZM103" s="1568"/>
      <c r="VZN103" s="1568"/>
      <c r="VZO103" s="1568"/>
      <c r="VZP103" s="1568"/>
      <c r="VZQ103" s="1568"/>
      <c r="VZR103" s="1568"/>
      <c r="VZS103" s="1568"/>
      <c r="VZT103" s="1568"/>
      <c r="VZU103" s="1568"/>
      <c r="VZV103" s="1568"/>
      <c r="VZW103" s="1568"/>
      <c r="VZX103" s="1568"/>
      <c r="VZY103" s="1568"/>
      <c r="VZZ103" s="1568"/>
      <c r="WAA103" s="1568"/>
      <c r="WAB103" s="1568"/>
      <c r="WAC103" s="1568"/>
      <c r="WAD103" s="1568"/>
      <c r="WAE103" s="1568"/>
      <c r="WAF103" s="1568"/>
      <c r="WAG103" s="1568"/>
      <c r="WAH103" s="1568"/>
      <c r="WAI103" s="1568"/>
      <c r="WAJ103" s="1568"/>
      <c r="WAK103" s="1568"/>
      <c r="WAL103" s="1568"/>
      <c r="WAM103" s="1568"/>
      <c r="WAN103" s="1568"/>
      <c r="WAO103" s="1568"/>
      <c r="WAP103" s="1568"/>
      <c r="WAQ103" s="1568"/>
      <c r="WAR103" s="1568"/>
      <c r="WAS103" s="1568"/>
      <c r="WAT103" s="1568"/>
      <c r="WAU103" s="1568"/>
      <c r="WAV103" s="1568"/>
      <c r="WAW103" s="1568"/>
      <c r="WAX103" s="1568"/>
      <c r="WAY103" s="1568"/>
      <c r="WAZ103" s="1568"/>
      <c r="WBA103" s="1568"/>
      <c r="WBB103" s="1568"/>
      <c r="WBC103" s="1568"/>
      <c r="WBD103" s="1568"/>
      <c r="WBE103" s="1568"/>
      <c r="WBF103" s="1568"/>
      <c r="WBG103" s="1568"/>
      <c r="WBH103" s="1568"/>
      <c r="WBI103" s="1568"/>
      <c r="WBJ103" s="1568"/>
      <c r="WBK103" s="1568"/>
      <c r="WBL103" s="1568"/>
      <c r="WBM103" s="1568"/>
      <c r="WBN103" s="1568"/>
      <c r="WBO103" s="1568"/>
      <c r="WBP103" s="1568"/>
      <c r="WBQ103" s="1568"/>
      <c r="WBR103" s="1568"/>
      <c r="WBS103" s="1568"/>
      <c r="WBT103" s="1568"/>
      <c r="WBU103" s="1568"/>
      <c r="WBV103" s="1568"/>
      <c r="WBW103" s="1568"/>
      <c r="WBX103" s="1568"/>
      <c r="WBY103" s="1568"/>
      <c r="WBZ103" s="1568"/>
      <c r="WCA103" s="1568"/>
      <c r="WCB103" s="1568"/>
      <c r="WCC103" s="1568"/>
      <c r="WCD103" s="1568"/>
      <c r="WCE103" s="1568"/>
      <c r="WCF103" s="1568"/>
      <c r="WCG103" s="1568"/>
      <c r="WCH103" s="1568"/>
      <c r="WCI103" s="1568"/>
      <c r="WCJ103" s="1568"/>
      <c r="WCK103" s="1568"/>
      <c r="WCL103" s="1568"/>
      <c r="WCM103" s="1568"/>
      <c r="WCN103" s="1568"/>
      <c r="WCO103" s="1568"/>
      <c r="WCP103" s="1568"/>
      <c r="WCQ103" s="1568"/>
      <c r="WCR103" s="1568"/>
      <c r="WCS103" s="1568"/>
      <c r="WCT103" s="1568"/>
      <c r="WCU103" s="1568"/>
      <c r="WCV103" s="1568"/>
      <c r="WCW103" s="1568"/>
      <c r="WCX103" s="1568"/>
      <c r="WCY103" s="1568"/>
      <c r="WCZ103" s="1568"/>
      <c r="WDA103" s="1568"/>
      <c r="WDB103" s="1568"/>
      <c r="WDC103" s="1568"/>
      <c r="WDD103" s="1568"/>
      <c r="WDE103" s="1568"/>
      <c r="WDF103" s="1568"/>
      <c r="WDG103" s="1568"/>
      <c r="WDH103" s="1568"/>
      <c r="WDI103" s="1568"/>
      <c r="WDJ103" s="1568"/>
      <c r="WDK103" s="1568"/>
      <c r="WDL103" s="1568"/>
      <c r="WDM103" s="1568"/>
      <c r="WDN103" s="1568"/>
      <c r="WDO103" s="1568"/>
      <c r="WDP103" s="1568"/>
      <c r="WDQ103" s="1568"/>
      <c r="WDR103" s="1568"/>
      <c r="WDS103" s="1568"/>
      <c r="WDT103" s="1568"/>
      <c r="WDU103" s="1568"/>
      <c r="WDV103" s="1568"/>
      <c r="WDW103" s="1568"/>
      <c r="WDX103" s="1568"/>
      <c r="WDY103" s="1568"/>
      <c r="WDZ103" s="1568"/>
      <c r="WEA103" s="1568"/>
      <c r="WEB103" s="1568"/>
      <c r="WEC103" s="1568"/>
      <c r="WED103" s="1568"/>
      <c r="WEE103" s="1568"/>
      <c r="WEF103" s="1568"/>
      <c r="WEG103" s="1568"/>
      <c r="WEH103" s="1568"/>
      <c r="WEI103" s="1568"/>
      <c r="WEJ103" s="1568"/>
      <c r="WEK103" s="1568"/>
      <c r="WEL103" s="1568"/>
      <c r="WEM103" s="1568"/>
      <c r="WEN103" s="1568"/>
      <c r="WEO103" s="1568"/>
      <c r="WEP103" s="1568"/>
      <c r="WEQ103" s="1568"/>
      <c r="WER103" s="1568"/>
      <c r="WES103" s="1568"/>
      <c r="WET103" s="1568"/>
      <c r="WEU103" s="1568"/>
      <c r="WEV103" s="1568"/>
      <c r="WEW103" s="1568"/>
      <c r="WEX103" s="1568"/>
      <c r="WEY103" s="1568"/>
      <c r="WEZ103" s="1568"/>
      <c r="WFA103" s="1568"/>
      <c r="WFB103" s="1568"/>
      <c r="WFC103" s="1568"/>
      <c r="WFD103" s="1568"/>
      <c r="WFE103" s="1568"/>
      <c r="WFF103" s="1568"/>
      <c r="WFG103" s="1568"/>
      <c r="WFH103" s="1568"/>
      <c r="WFI103" s="1568"/>
      <c r="WFJ103" s="1568"/>
      <c r="WFK103" s="1568"/>
      <c r="WFL103" s="1568"/>
      <c r="WFM103" s="1568"/>
      <c r="WFN103" s="1568"/>
      <c r="WFO103" s="1568"/>
      <c r="WFP103" s="1568"/>
      <c r="WFQ103" s="1568"/>
      <c r="WFR103" s="1568"/>
      <c r="WFS103" s="1568"/>
      <c r="WFT103" s="1568"/>
      <c r="WFU103" s="1568"/>
      <c r="WFV103" s="1568"/>
      <c r="WFW103" s="1568"/>
      <c r="WFX103" s="1568"/>
      <c r="WFY103" s="1568"/>
      <c r="WFZ103" s="1568"/>
      <c r="WGA103" s="1568"/>
      <c r="WGB103" s="1568"/>
      <c r="WGC103" s="1568"/>
      <c r="WGD103" s="1568"/>
      <c r="WGE103" s="1568"/>
      <c r="WGF103" s="1568"/>
      <c r="WGG103" s="1568"/>
      <c r="WGH103" s="1568"/>
      <c r="WGI103" s="1568"/>
      <c r="WGJ103" s="1568"/>
      <c r="WGK103" s="1568"/>
      <c r="WGL103" s="1568"/>
      <c r="WGM103" s="1568"/>
      <c r="WGN103" s="1568"/>
      <c r="WGO103" s="1568"/>
      <c r="WGP103" s="1568"/>
      <c r="WGQ103" s="1568"/>
      <c r="WGR103" s="1568"/>
      <c r="WGS103" s="1568"/>
      <c r="WGT103" s="1568"/>
      <c r="WGU103" s="1568"/>
      <c r="WGV103" s="1568"/>
      <c r="WGW103" s="1568"/>
      <c r="WGX103" s="1568"/>
      <c r="WGY103" s="1568"/>
      <c r="WGZ103" s="1568"/>
      <c r="WHA103" s="1568"/>
      <c r="WHB103" s="1568"/>
      <c r="WHC103" s="1568"/>
      <c r="WHD103" s="1568"/>
      <c r="WHE103" s="1568"/>
      <c r="WHF103" s="1568"/>
      <c r="WHG103" s="1568"/>
      <c r="WHH103" s="1568"/>
      <c r="WHI103" s="1568"/>
      <c r="WHJ103" s="1568"/>
      <c r="WHK103" s="1568"/>
      <c r="WHL103" s="1568"/>
      <c r="WHM103" s="1568"/>
      <c r="WHN103" s="1568"/>
      <c r="WHO103" s="1568"/>
      <c r="WHP103" s="1568"/>
      <c r="WHQ103" s="1568"/>
      <c r="WHR103" s="1568"/>
      <c r="WHS103" s="1568"/>
      <c r="WHT103" s="1568"/>
      <c r="WHU103" s="1568"/>
      <c r="WHV103" s="1568"/>
      <c r="WHW103" s="1568"/>
      <c r="WHX103" s="1568"/>
      <c r="WHY103" s="1568"/>
      <c r="WHZ103" s="1568"/>
      <c r="WIA103" s="1568"/>
      <c r="WIB103" s="1568"/>
      <c r="WIC103" s="1568"/>
      <c r="WID103" s="1568"/>
      <c r="WIE103" s="1568"/>
      <c r="WIF103" s="1568"/>
      <c r="WIG103" s="1568"/>
      <c r="WIH103" s="1568"/>
      <c r="WII103" s="1568"/>
      <c r="WIJ103" s="1568"/>
      <c r="WIK103" s="1568"/>
      <c r="WIL103" s="1568"/>
      <c r="WIM103" s="1568"/>
      <c r="WIN103" s="1568"/>
      <c r="WIO103" s="1568"/>
      <c r="WIP103" s="1568"/>
      <c r="WIQ103" s="1568"/>
      <c r="WIR103" s="1568"/>
      <c r="WIS103" s="1568"/>
      <c r="WIT103" s="1568"/>
      <c r="WIU103" s="1568"/>
      <c r="WIV103" s="1568"/>
      <c r="WIW103" s="1568"/>
      <c r="WIX103" s="1568"/>
      <c r="WIY103" s="1568"/>
      <c r="WIZ103" s="1568"/>
      <c r="WJA103" s="1568"/>
      <c r="WJB103" s="1568"/>
      <c r="WJC103" s="1568"/>
      <c r="WJD103" s="1568"/>
      <c r="WJE103" s="1568"/>
      <c r="WJF103" s="1568"/>
      <c r="WJG103" s="1568"/>
      <c r="WJH103" s="1568"/>
      <c r="WJI103" s="1568"/>
      <c r="WJJ103" s="1568"/>
      <c r="WJK103" s="1568"/>
      <c r="WJL103" s="1568"/>
      <c r="WJM103" s="1568"/>
      <c r="WJN103" s="1568"/>
      <c r="WJO103" s="1568"/>
      <c r="WJP103" s="1568"/>
      <c r="WJQ103" s="1568"/>
      <c r="WJR103" s="1568"/>
      <c r="WJS103" s="1568"/>
      <c r="WJT103" s="1568"/>
      <c r="WJU103" s="1568"/>
      <c r="WJV103" s="1568"/>
      <c r="WJW103" s="1568"/>
      <c r="WJX103" s="1568"/>
      <c r="WJY103" s="1568"/>
      <c r="WJZ103" s="1568"/>
      <c r="WKA103" s="1568"/>
      <c r="WKB103" s="1568"/>
      <c r="WKC103" s="1568"/>
      <c r="WKD103" s="1568"/>
      <c r="WKE103" s="1568"/>
      <c r="WKF103" s="1568"/>
      <c r="WKG103" s="1568"/>
      <c r="WKH103" s="1568"/>
      <c r="WKI103" s="1568"/>
      <c r="WKJ103" s="1568"/>
      <c r="WKK103" s="1568"/>
      <c r="WKL103" s="1568"/>
      <c r="WKM103" s="1568"/>
      <c r="WKN103" s="1568"/>
      <c r="WKO103" s="1568"/>
      <c r="WKP103" s="1568"/>
      <c r="WKQ103" s="1568"/>
      <c r="WKR103" s="1568"/>
      <c r="WKS103" s="1568"/>
      <c r="WKT103" s="1568"/>
      <c r="WKU103" s="1568"/>
      <c r="WKV103" s="1568"/>
      <c r="WKW103" s="1568"/>
      <c r="WKX103" s="1568"/>
      <c r="WKY103" s="1568"/>
      <c r="WKZ103" s="1568"/>
      <c r="WLA103" s="1568"/>
      <c r="WLB103" s="1568"/>
      <c r="WLC103" s="1568"/>
      <c r="WLD103" s="1568"/>
      <c r="WLE103" s="1568"/>
      <c r="WLF103" s="1568"/>
      <c r="WLG103" s="1568"/>
      <c r="WLH103" s="1568"/>
      <c r="WLI103" s="1568"/>
      <c r="WLJ103" s="1568"/>
      <c r="WLK103" s="1568"/>
      <c r="WLL103" s="1568"/>
      <c r="WLM103" s="1568"/>
      <c r="WLN103" s="1568"/>
      <c r="WLO103" s="1568"/>
      <c r="WLP103" s="1568"/>
      <c r="WLQ103" s="1568"/>
      <c r="WLR103" s="1568"/>
      <c r="WLS103" s="1568"/>
      <c r="WLT103" s="1568"/>
      <c r="WLU103" s="1568"/>
      <c r="WLV103" s="1568"/>
      <c r="WLW103" s="1568"/>
      <c r="WLX103" s="1568"/>
      <c r="WLY103" s="1568"/>
      <c r="WLZ103" s="1568"/>
      <c r="WMA103" s="1568"/>
      <c r="WMB103" s="1568"/>
      <c r="WMC103" s="1568"/>
      <c r="WMD103" s="1568"/>
      <c r="WME103" s="1568"/>
      <c r="WMF103" s="1568"/>
      <c r="WMG103" s="1568"/>
      <c r="WMH103" s="1568"/>
      <c r="WMI103" s="1568"/>
      <c r="WMJ103" s="1568"/>
      <c r="WMK103" s="1568"/>
      <c r="WML103" s="1568"/>
      <c r="WMM103" s="1568"/>
      <c r="WMN103" s="1568"/>
      <c r="WMO103" s="1568"/>
      <c r="WMP103" s="1568"/>
      <c r="WMQ103" s="1568"/>
      <c r="WMR103" s="1568"/>
      <c r="WMS103" s="1568"/>
      <c r="WMT103" s="1568"/>
      <c r="WMU103" s="1568"/>
      <c r="WMV103" s="1568"/>
      <c r="WMW103" s="1568"/>
      <c r="WMX103" s="1568"/>
      <c r="WMY103" s="1568"/>
      <c r="WMZ103" s="1568"/>
      <c r="WNA103" s="1568"/>
      <c r="WNB103" s="1568"/>
      <c r="WNC103" s="1568"/>
      <c r="WND103" s="1568"/>
      <c r="WNE103" s="1568"/>
      <c r="WNF103" s="1568"/>
      <c r="WNG103" s="1568"/>
      <c r="WNH103" s="1568"/>
      <c r="WNI103" s="1568"/>
      <c r="WNJ103" s="1568"/>
      <c r="WNK103" s="1568"/>
      <c r="WNL103" s="1568"/>
      <c r="WNM103" s="1568"/>
      <c r="WNN103" s="1568"/>
      <c r="WNO103" s="1568"/>
      <c r="WNP103" s="1568"/>
      <c r="WNQ103" s="1568"/>
      <c r="WNR103" s="1568"/>
      <c r="WNS103" s="1568"/>
      <c r="WNT103" s="1568"/>
      <c r="WNU103" s="1568"/>
      <c r="WNV103" s="1568"/>
      <c r="WNW103" s="1568"/>
      <c r="WNX103" s="1568"/>
      <c r="WNY103" s="1568"/>
      <c r="WNZ103" s="1568"/>
      <c r="WOA103" s="1568"/>
      <c r="WOB103" s="1568"/>
      <c r="WOC103" s="1568"/>
      <c r="WOD103" s="1568"/>
      <c r="WOE103" s="1568"/>
      <c r="WOF103" s="1568"/>
      <c r="WOG103" s="1568"/>
      <c r="WOH103" s="1568"/>
      <c r="WOI103" s="1568"/>
      <c r="WOJ103" s="1568"/>
      <c r="WOK103" s="1568"/>
      <c r="WOL103" s="1568"/>
      <c r="WOM103" s="1568"/>
      <c r="WON103" s="1568"/>
      <c r="WOO103" s="1568"/>
      <c r="WOP103" s="1568"/>
      <c r="WOQ103" s="1568"/>
      <c r="WOR103" s="1568"/>
      <c r="WOS103" s="1568"/>
      <c r="WOT103" s="1568"/>
      <c r="WOU103" s="1568"/>
      <c r="WOV103" s="1568"/>
      <c r="WOW103" s="1568"/>
      <c r="WOX103" s="1568"/>
      <c r="WOY103" s="1568"/>
      <c r="WOZ103" s="1568"/>
      <c r="WPA103" s="1568"/>
      <c r="WPB103" s="1568"/>
      <c r="WPC103" s="1568"/>
      <c r="WPD103" s="1568"/>
      <c r="WPE103" s="1568"/>
      <c r="WPF103" s="1568"/>
      <c r="WPG103" s="1568"/>
      <c r="WPH103" s="1568"/>
      <c r="WPI103" s="1568"/>
      <c r="WPJ103" s="1568"/>
      <c r="WPK103" s="1568"/>
      <c r="WPL103" s="1568"/>
      <c r="WPM103" s="1568"/>
      <c r="WPN103" s="1568"/>
      <c r="WPO103" s="1568"/>
      <c r="WPP103" s="1568"/>
      <c r="WPQ103" s="1568"/>
      <c r="WPR103" s="1568"/>
      <c r="WPS103" s="1568"/>
      <c r="WPT103" s="1568"/>
      <c r="WPU103" s="1568"/>
      <c r="WPV103" s="1568"/>
      <c r="WPW103" s="1568"/>
      <c r="WPX103" s="1568"/>
      <c r="WPY103" s="1568"/>
      <c r="WPZ103" s="1568"/>
      <c r="WQA103" s="1568"/>
      <c r="WQB103" s="1568"/>
      <c r="WQC103" s="1568"/>
      <c r="WQD103" s="1568"/>
      <c r="WQE103" s="1568"/>
      <c r="WQF103" s="1568"/>
      <c r="WQG103" s="1568"/>
      <c r="WQH103" s="1568"/>
      <c r="WQI103" s="1568"/>
      <c r="WQJ103" s="1568"/>
      <c r="WQK103" s="1568"/>
      <c r="WQL103" s="1568"/>
      <c r="WQM103" s="1568"/>
      <c r="WQN103" s="1568"/>
      <c r="WQO103" s="1568"/>
      <c r="WQP103" s="1568"/>
      <c r="WQQ103" s="1568"/>
      <c r="WQR103" s="1568"/>
      <c r="WQS103" s="1568"/>
      <c r="WQT103" s="1568"/>
      <c r="WQU103" s="1568"/>
      <c r="WQV103" s="1568"/>
      <c r="WQW103" s="1568"/>
      <c r="WQX103" s="1568"/>
      <c r="WQY103" s="1568"/>
      <c r="WQZ103" s="1568"/>
      <c r="WRA103" s="1568"/>
      <c r="WRB103" s="1568"/>
      <c r="WRC103" s="1568"/>
      <c r="WRD103" s="1568"/>
      <c r="WRE103" s="1568"/>
      <c r="WRF103" s="1568"/>
      <c r="WRG103" s="1568"/>
      <c r="WRH103" s="1568"/>
      <c r="WRI103" s="1568"/>
      <c r="WRJ103" s="1568"/>
      <c r="WRK103" s="1568"/>
      <c r="WRL103" s="1568"/>
      <c r="WRM103" s="1568"/>
      <c r="WRN103" s="1568"/>
      <c r="WRO103" s="1568"/>
      <c r="WRP103" s="1568"/>
      <c r="WRQ103" s="1568"/>
      <c r="WRR103" s="1568"/>
      <c r="WRS103" s="1568"/>
      <c r="WRT103" s="1568"/>
      <c r="WRU103" s="1568"/>
      <c r="WRV103" s="1568"/>
      <c r="WRW103" s="1568"/>
      <c r="WRX103" s="1568"/>
      <c r="WRY103" s="1568"/>
      <c r="WRZ103" s="1568"/>
      <c r="WSA103" s="1568"/>
      <c r="WSB103" s="1568"/>
      <c r="WSC103" s="1568"/>
      <c r="WSD103" s="1568"/>
      <c r="WSE103" s="1568"/>
      <c r="WSF103" s="1568"/>
      <c r="WSG103" s="1568"/>
      <c r="WSH103" s="1568"/>
      <c r="WSI103" s="1568"/>
      <c r="WSJ103" s="1568"/>
      <c r="WSK103" s="1568"/>
      <c r="WSL103" s="1568"/>
      <c r="WSM103" s="1568"/>
      <c r="WSN103" s="1568"/>
      <c r="WSO103" s="1568"/>
      <c r="WSP103" s="1568"/>
      <c r="WSQ103" s="1568"/>
      <c r="WSR103" s="1568"/>
      <c r="WSS103" s="1568"/>
      <c r="WST103" s="1568"/>
      <c r="WSU103" s="1568"/>
      <c r="WSV103" s="1568"/>
      <c r="WSW103" s="1568"/>
      <c r="WSX103" s="1568"/>
      <c r="WSY103" s="1568"/>
      <c r="WSZ103" s="1568"/>
      <c r="WTA103" s="1568"/>
      <c r="WTB103" s="1568"/>
      <c r="WTC103" s="1568"/>
      <c r="WTD103" s="1568"/>
      <c r="WTE103" s="1568"/>
      <c r="WTF103" s="1568"/>
      <c r="WTG103" s="1568"/>
      <c r="WTH103" s="1568"/>
      <c r="WTI103" s="1568"/>
      <c r="WTJ103" s="1568"/>
      <c r="WTK103" s="1568"/>
      <c r="WTL103" s="1568"/>
      <c r="WTM103" s="1568"/>
      <c r="WTN103" s="1568"/>
      <c r="WTO103" s="1568"/>
      <c r="WTP103" s="1568"/>
      <c r="WTQ103" s="1568"/>
      <c r="WTR103" s="1568"/>
      <c r="WTS103" s="1568"/>
      <c r="WTT103" s="1568"/>
      <c r="WTU103" s="1568"/>
      <c r="WTV103" s="1568"/>
      <c r="WTW103" s="1568"/>
      <c r="WTX103" s="1568"/>
      <c r="WTY103" s="1568"/>
      <c r="WTZ103" s="1568"/>
      <c r="WUA103" s="1568"/>
      <c r="WUB103" s="1568"/>
      <c r="WUC103" s="1568"/>
      <c r="WUD103" s="1568"/>
      <c r="WUE103" s="1568"/>
      <c r="WUF103" s="1568"/>
      <c r="WUG103" s="1568"/>
      <c r="WUH103" s="1568"/>
      <c r="WUI103" s="1568"/>
      <c r="WUJ103" s="1568"/>
      <c r="WUK103" s="1568"/>
      <c r="WUL103" s="1568"/>
      <c r="WUM103" s="1568"/>
      <c r="WUN103" s="1568"/>
      <c r="WUO103" s="1568"/>
      <c r="WUP103" s="1568"/>
      <c r="WUQ103" s="1568"/>
      <c r="WUR103" s="1568"/>
      <c r="WUS103" s="1568"/>
      <c r="WUT103" s="1568"/>
      <c r="WUU103" s="1568"/>
      <c r="WUV103" s="1568"/>
      <c r="WUW103" s="1568"/>
      <c r="WUX103" s="1568"/>
      <c r="WUY103" s="1568"/>
      <c r="WUZ103" s="1568"/>
      <c r="WVA103" s="1568"/>
      <c r="WVB103" s="1568"/>
      <c r="WVC103" s="1568"/>
      <c r="WVD103" s="1568"/>
      <c r="WVE103" s="1568"/>
      <c r="WVF103" s="1568"/>
      <c r="WVG103" s="1568"/>
      <c r="WVH103" s="1568"/>
      <c r="WVI103" s="1568"/>
      <c r="WVJ103" s="1568"/>
      <c r="WVK103" s="1568"/>
      <c r="WVL103" s="1568"/>
      <c r="WVM103" s="1568"/>
      <c r="WVN103" s="1568"/>
      <c r="WVO103" s="1568"/>
      <c r="WVP103" s="1568"/>
      <c r="WVQ103" s="1568"/>
      <c r="WVR103" s="1568"/>
      <c r="WVS103" s="1568"/>
      <c r="WVT103" s="1568"/>
      <c r="WVU103" s="1568"/>
      <c r="WVV103" s="1568"/>
      <c r="WVW103" s="1568"/>
      <c r="WVX103" s="1568"/>
      <c r="WVY103" s="1568"/>
      <c r="WVZ103" s="1568"/>
      <c r="WWA103" s="1568"/>
      <c r="WWB103" s="1568"/>
      <c r="WWC103" s="1568"/>
      <c r="WWD103" s="1568"/>
      <c r="WWE103" s="1568"/>
      <c r="WWF103" s="1568"/>
      <c r="WWG103" s="1568"/>
      <c r="WWH103" s="1568"/>
      <c r="WWI103" s="1568"/>
      <c r="WWJ103" s="1568"/>
      <c r="WWK103" s="1568"/>
      <c r="WWL103" s="1568"/>
      <c r="WWM103" s="1568"/>
      <c r="WWN103" s="1568"/>
      <c r="WWO103" s="1568"/>
      <c r="WWP103" s="1568"/>
      <c r="WWQ103" s="1568"/>
      <c r="WWR103" s="1568"/>
      <c r="WWS103" s="1568"/>
      <c r="WWT103" s="1568"/>
      <c r="WWU103" s="1568"/>
      <c r="WWV103" s="1568"/>
      <c r="WWW103" s="1568"/>
      <c r="WWX103" s="1568"/>
      <c r="WWY103" s="1568"/>
      <c r="WWZ103" s="1568"/>
      <c r="WXA103" s="1568"/>
      <c r="WXB103" s="1568"/>
      <c r="WXC103" s="1568"/>
      <c r="WXD103" s="1568"/>
      <c r="WXE103" s="1568"/>
      <c r="WXF103" s="1568"/>
      <c r="WXG103" s="1568"/>
      <c r="WXH103" s="1568"/>
      <c r="WXI103" s="1568"/>
      <c r="WXJ103" s="1568"/>
      <c r="WXK103" s="1568"/>
      <c r="WXL103" s="1568"/>
      <c r="WXM103" s="1568"/>
      <c r="WXN103" s="1568"/>
      <c r="WXO103" s="1568"/>
      <c r="WXP103" s="1568"/>
      <c r="WXQ103" s="1568"/>
      <c r="WXR103" s="1568"/>
      <c r="WXS103" s="1568"/>
      <c r="WXT103" s="1568"/>
      <c r="WXU103" s="1568"/>
      <c r="WXV103" s="1568"/>
      <c r="WXW103" s="1568"/>
      <c r="WXX103" s="1568"/>
      <c r="WXY103" s="1568"/>
      <c r="WXZ103" s="1568"/>
      <c r="WYA103" s="1568"/>
      <c r="WYB103" s="1568"/>
      <c r="WYC103" s="1568"/>
      <c r="WYD103" s="1568"/>
      <c r="WYE103" s="1568"/>
      <c r="WYF103" s="1568"/>
      <c r="WYG103" s="1568"/>
      <c r="WYH103" s="1568"/>
      <c r="WYI103" s="1568"/>
      <c r="WYJ103" s="1568"/>
      <c r="WYK103" s="1568"/>
      <c r="WYL103" s="1568"/>
      <c r="WYM103" s="1568"/>
      <c r="WYN103" s="1568"/>
      <c r="WYO103" s="1568"/>
      <c r="WYP103" s="1568"/>
      <c r="WYQ103" s="1568"/>
      <c r="WYR103" s="1568"/>
      <c r="WYS103" s="1568"/>
      <c r="WYT103" s="1568"/>
      <c r="WYU103" s="1568"/>
      <c r="WYV103" s="1568"/>
      <c r="WYW103" s="1568"/>
      <c r="WYX103" s="1568"/>
      <c r="WYY103" s="1568"/>
      <c r="WYZ103" s="1568"/>
      <c r="WZA103" s="1568"/>
      <c r="WZB103" s="1568"/>
      <c r="WZC103" s="1568"/>
      <c r="WZD103" s="1568"/>
      <c r="WZE103" s="1568"/>
      <c r="WZF103" s="1568"/>
      <c r="WZG103" s="1568"/>
      <c r="WZH103" s="1568"/>
      <c r="WZI103" s="1568"/>
      <c r="WZJ103" s="1568"/>
      <c r="WZK103" s="1568"/>
      <c r="WZL103" s="1568"/>
      <c r="WZM103" s="1568"/>
      <c r="WZN103" s="1568"/>
      <c r="WZO103" s="1568"/>
      <c r="WZP103" s="1568"/>
      <c r="WZQ103" s="1568"/>
      <c r="WZR103" s="1568"/>
      <c r="WZS103" s="1568"/>
      <c r="WZT103" s="1568"/>
      <c r="WZU103" s="1568"/>
      <c r="WZV103" s="1568"/>
      <c r="WZW103" s="1568"/>
      <c r="WZX103" s="1568"/>
      <c r="WZY103" s="1568"/>
      <c r="WZZ103" s="1568"/>
      <c r="XAA103" s="1568"/>
      <c r="XAB103" s="1568"/>
      <c r="XAC103" s="1568"/>
      <c r="XAD103" s="1568"/>
      <c r="XAE103" s="1568"/>
      <c r="XAF103" s="1568"/>
      <c r="XAG103" s="1568"/>
      <c r="XAH103" s="1568"/>
      <c r="XAI103" s="1568"/>
      <c r="XAJ103" s="1568"/>
      <c r="XAK103" s="1568"/>
      <c r="XAL103" s="1568"/>
      <c r="XAM103" s="1568"/>
      <c r="XAN103" s="1568"/>
      <c r="XAO103" s="1568"/>
      <c r="XAP103" s="1568"/>
      <c r="XAQ103" s="1568"/>
      <c r="XAR103" s="1568"/>
      <c r="XAS103" s="1568"/>
      <c r="XAT103" s="1568"/>
      <c r="XAU103" s="1568"/>
      <c r="XAV103" s="1568"/>
      <c r="XAW103" s="1568"/>
      <c r="XAX103" s="1568"/>
      <c r="XAY103" s="1568"/>
      <c r="XAZ103" s="1568"/>
      <c r="XBA103" s="1568"/>
      <c r="XBB103" s="1568"/>
      <c r="XBC103" s="1568"/>
      <c r="XBD103" s="1568"/>
      <c r="XBE103" s="1568"/>
      <c r="XBF103" s="1568"/>
      <c r="XBG103" s="1568"/>
      <c r="XBH103" s="1568"/>
      <c r="XBI103" s="1568"/>
      <c r="XBJ103" s="1568"/>
      <c r="XBK103" s="1568"/>
      <c r="XBL103" s="1568"/>
      <c r="XBM103" s="1568"/>
      <c r="XBN103" s="1568"/>
      <c r="XBO103" s="1568"/>
      <c r="XBP103" s="1568"/>
      <c r="XBQ103" s="1568"/>
      <c r="XBR103" s="1568"/>
      <c r="XBS103" s="1568"/>
      <c r="XBT103" s="1568"/>
      <c r="XBU103" s="1568"/>
      <c r="XBV103" s="1568"/>
      <c r="XBW103" s="1568"/>
      <c r="XBX103" s="1568"/>
      <c r="XBY103" s="1568"/>
      <c r="XBZ103" s="1568"/>
      <c r="XCA103" s="1568"/>
      <c r="XCB103" s="1568"/>
      <c r="XCC103" s="1568"/>
      <c r="XCD103" s="1568"/>
      <c r="XCE103" s="1568"/>
      <c r="XCF103" s="1568"/>
      <c r="XCG103" s="1568"/>
      <c r="XCH103" s="1568"/>
      <c r="XCI103" s="1568"/>
      <c r="XCJ103" s="1568"/>
      <c r="XCK103" s="1568"/>
      <c r="XCL103" s="1568"/>
      <c r="XCM103" s="1568"/>
      <c r="XCN103" s="1568"/>
      <c r="XCO103" s="1568"/>
      <c r="XCP103" s="1568"/>
      <c r="XCQ103" s="1568"/>
      <c r="XCR103" s="1568"/>
      <c r="XCS103" s="1568"/>
      <c r="XCT103" s="1568"/>
      <c r="XCU103" s="1568"/>
      <c r="XCV103" s="1568"/>
      <c r="XCW103" s="1568"/>
      <c r="XCX103" s="1568"/>
      <c r="XCY103" s="1568"/>
      <c r="XCZ103" s="1568"/>
      <c r="XDA103" s="1568"/>
      <c r="XDB103" s="1568"/>
      <c r="XDC103" s="1568"/>
      <c r="XDD103" s="1568"/>
      <c r="XDE103" s="1568"/>
      <c r="XDF103" s="1568"/>
      <c r="XDG103" s="1568"/>
      <c r="XDH103" s="1568"/>
      <c r="XDI103" s="1568"/>
      <c r="XDJ103" s="1568"/>
      <c r="XDK103" s="1568"/>
      <c r="XDL103" s="1568"/>
      <c r="XDM103" s="1568"/>
      <c r="XDN103" s="1568"/>
      <c r="XDO103" s="1568"/>
      <c r="XDP103" s="1568"/>
      <c r="XDQ103" s="1568"/>
      <c r="XDR103" s="1568"/>
      <c r="XDS103" s="1568"/>
      <c r="XDT103" s="1568"/>
      <c r="XDU103" s="1568"/>
      <c r="XDV103" s="1568"/>
      <c r="XDW103" s="1568"/>
      <c r="XDX103" s="1568"/>
      <c r="XDY103" s="1568"/>
      <c r="XDZ103" s="1568"/>
      <c r="XEA103" s="1568"/>
      <c r="XEB103" s="1568"/>
      <c r="XEC103" s="1568"/>
      <c r="XED103" s="1568"/>
      <c r="XEE103" s="1568"/>
      <c r="XEF103" s="1568"/>
      <c r="XEG103" s="1568"/>
      <c r="XEH103" s="1568"/>
      <c r="XEI103" s="1568"/>
      <c r="XEJ103" s="1568"/>
      <c r="XEK103" s="1568"/>
      <c r="XEL103" s="1568"/>
      <c r="XEM103" s="1568"/>
      <c r="XEN103" s="1568"/>
      <c r="XEO103" s="1568"/>
      <c r="XEP103" s="1568"/>
      <c r="XEQ103" s="1568"/>
      <c r="XER103" s="1568"/>
      <c r="XES103" s="1568"/>
      <c r="XET103" s="1568"/>
      <c r="XEU103" s="1568"/>
      <c r="XEV103" s="1568"/>
      <c r="XEW103" s="1568"/>
      <c r="XEX103" s="1568"/>
      <c r="XEY103" s="1568"/>
      <c r="XEZ103" s="1568"/>
      <c r="XFA103" s="1568"/>
      <c r="XFB103" s="748"/>
      <c r="XFC103" s="748"/>
      <c r="XFD103" s="748"/>
    </row>
    <row r="104" spans="1:16384" s="744" customFormat="1" ht="12.75">
      <c r="A104" s="580" t="s">
        <v>1215</v>
      </c>
      <c r="B104" s="1569" t="e" cm="1">
        <f t="array" ref="B104">SUM($B$86:$LY$86+$B$63:$LY$63)/SUM($B$84:$LY$87+$B$61:$LY$64)</f>
        <v>#VALUE!</v>
      </c>
      <c r="C104" s="1569"/>
      <c r="D104" s="1569"/>
      <c r="E104" s="1569"/>
      <c r="F104" s="1569"/>
      <c r="G104" s="1569"/>
      <c r="H104" s="1569"/>
      <c r="I104" s="1569"/>
      <c r="J104" s="1569"/>
      <c r="K104" s="1569"/>
      <c r="L104" s="1569"/>
      <c r="M104" s="1569"/>
      <c r="N104" s="1569"/>
      <c r="O104" s="1569"/>
      <c r="P104" s="1569"/>
      <c r="Q104" s="1569"/>
      <c r="R104" s="1569"/>
      <c r="S104" s="1569"/>
      <c r="T104" s="1569"/>
      <c r="U104" s="1569"/>
      <c r="V104" s="1569"/>
      <c r="W104" s="1569"/>
      <c r="X104" s="1569"/>
      <c r="Y104" s="1569"/>
      <c r="Z104" s="1569"/>
      <c r="AA104" s="1569"/>
      <c r="AB104" s="1569"/>
      <c r="AC104" s="1569"/>
      <c r="AD104" s="1569"/>
      <c r="AE104" s="1569"/>
      <c r="AF104" s="1569"/>
      <c r="AG104" s="1569"/>
      <c r="AH104" s="1569"/>
      <c r="AI104" s="1569"/>
      <c r="AJ104" s="1569"/>
      <c r="AK104" s="1569"/>
      <c r="AL104" s="1569"/>
      <c r="AM104" s="1569"/>
      <c r="AN104" s="1569"/>
      <c r="AO104" s="1569"/>
      <c r="AP104" s="1569"/>
      <c r="AQ104" s="1569"/>
      <c r="AR104" s="1569"/>
      <c r="AS104" s="1569"/>
      <c r="AT104" s="1569"/>
      <c r="AU104" s="1569"/>
      <c r="AV104" s="1569"/>
      <c r="AW104" s="1569"/>
      <c r="AX104" s="1569"/>
      <c r="AY104" s="1569"/>
      <c r="AZ104" s="1569"/>
      <c r="BA104" s="1569"/>
      <c r="BB104" s="1569"/>
      <c r="BC104" s="1569"/>
      <c r="BD104" s="1569"/>
      <c r="BE104" s="1569"/>
      <c r="BF104" s="1569"/>
      <c r="BG104" s="1569"/>
      <c r="BH104" s="1569"/>
      <c r="BI104" s="1569"/>
      <c r="BJ104" s="1569"/>
      <c r="BK104" s="1569"/>
      <c r="BL104" s="1569"/>
      <c r="BM104" s="1569"/>
      <c r="BN104" s="1569"/>
      <c r="BO104" s="1569"/>
      <c r="BP104" s="1569"/>
      <c r="BQ104" s="1569"/>
      <c r="BR104" s="1569"/>
      <c r="BS104" s="1569"/>
      <c r="BT104" s="1569"/>
      <c r="BU104" s="1569"/>
      <c r="BV104" s="1569"/>
      <c r="BW104" s="1569"/>
      <c r="BX104" s="1569"/>
      <c r="BY104" s="1569"/>
      <c r="BZ104" s="1569"/>
      <c r="CA104" s="1569"/>
      <c r="CB104" s="1569"/>
      <c r="CC104" s="1569"/>
      <c r="CD104" s="1569"/>
      <c r="CE104" s="1569"/>
      <c r="CF104" s="1569"/>
      <c r="CG104" s="1569"/>
      <c r="CH104" s="1569"/>
      <c r="CI104" s="1569"/>
      <c r="CJ104" s="1569"/>
      <c r="CK104" s="1569"/>
      <c r="CL104" s="1569"/>
      <c r="CM104" s="1569"/>
      <c r="CN104" s="1569"/>
      <c r="CO104" s="1569"/>
      <c r="CP104" s="1569"/>
      <c r="CQ104" s="1569"/>
      <c r="CR104" s="1569"/>
      <c r="CS104" s="1569"/>
      <c r="CT104" s="1569"/>
      <c r="CU104" s="1569"/>
      <c r="CV104" s="1569"/>
      <c r="CW104" s="1569"/>
      <c r="CX104" s="1569"/>
      <c r="CY104" s="1569"/>
      <c r="CZ104" s="1569"/>
      <c r="DA104" s="1569"/>
      <c r="DB104" s="1569"/>
      <c r="DC104" s="1569"/>
      <c r="DD104" s="1569"/>
      <c r="DE104" s="1569"/>
      <c r="DF104" s="1569"/>
      <c r="DG104" s="1569"/>
      <c r="DH104" s="1569"/>
      <c r="DI104" s="1569"/>
      <c r="DJ104" s="1569"/>
      <c r="DK104" s="1569"/>
      <c r="DL104" s="1569"/>
      <c r="DM104" s="1569"/>
      <c r="DN104" s="1569"/>
      <c r="DO104" s="1569"/>
      <c r="DP104" s="1569"/>
      <c r="DQ104" s="1569"/>
      <c r="DR104" s="1569"/>
      <c r="DS104" s="1569"/>
      <c r="DT104" s="1569"/>
      <c r="DU104" s="1569"/>
      <c r="DV104" s="1569"/>
      <c r="DW104" s="1569"/>
      <c r="DX104" s="1569"/>
      <c r="DY104" s="1569"/>
      <c r="DZ104" s="1569"/>
      <c r="EA104" s="1569"/>
      <c r="EB104" s="1569"/>
      <c r="EC104" s="1569"/>
      <c r="ED104" s="1569"/>
      <c r="EE104" s="1569"/>
      <c r="EF104" s="1569"/>
      <c r="EG104" s="1569"/>
      <c r="EH104" s="1569"/>
      <c r="EI104" s="1569"/>
      <c r="EJ104" s="1569"/>
      <c r="EK104" s="1569"/>
      <c r="EL104" s="1569"/>
      <c r="EM104" s="1569"/>
      <c r="EN104" s="1569"/>
      <c r="EO104" s="1569"/>
      <c r="EP104" s="1569"/>
      <c r="EQ104" s="1569"/>
      <c r="ER104" s="1569"/>
      <c r="ES104" s="1569"/>
      <c r="ET104" s="1569"/>
      <c r="EU104" s="1569"/>
      <c r="EV104" s="1569"/>
      <c r="EW104" s="1569"/>
      <c r="EX104" s="1569"/>
      <c r="EY104" s="1569"/>
      <c r="EZ104" s="1569"/>
      <c r="FA104" s="1569"/>
      <c r="FB104" s="1569"/>
      <c r="FC104" s="1569"/>
      <c r="FD104" s="1569"/>
      <c r="FE104" s="1569"/>
      <c r="FF104" s="1569"/>
      <c r="FG104" s="1569"/>
      <c r="FH104" s="1569"/>
      <c r="FI104" s="1569"/>
      <c r="FJ104" s="1569"/>
      <c r="FK104" s="1569"/>
      <c r="FL104" s="1569"/>
      <c r="FM104" s="1569"/>
      <c r="FN104" s="1569"/>
      <c r="FO104" s="1569"/>
      <c r="FP104" s="1569"/>
      <c r="FQ104" s="1569"/>
      <c r="FR104" s="1569"/>
      <c r="FS104" s="1569"/>
      <c r="FT104" s="1569"/>
      <c r="FU104" s="1569"/>
      <c r="FV104" s="1569"/>
      <c r="FW104" s="1569"/>
      <c r="FX104" s="1569"/>
      <c r="FY104" s="1569"/>
      <c r="FZ104" s="1569"/>
      <c r="GA104" s="1569"/>
      <c r="GB104" s="1569"/>
      <c r="GC104" s="1569"/>
      <c r="GD104" s="1569"/>
      <c r="GE104" s="1569"/>
      <c r="GF104" s="1569"/>
      <c r="GG104" s="1569"/>
      <c r="GH104" s="1569"/>
      <c r="GI104" s="1569"/>
      <c r="GJ104" s="1569"/>
      <c r="GK104" s="1569"/>
      <c r="GL104" s="1569"/>
      <c r="GM104" s="1569"/>
      <c r="GN104" s="1569"/>
      <c r="GO104" s="1569"/>
      <c r="GP104" s="1569"/>
      <c r="GQ104" s="1569"/>
      <c r="GR104" s="1569"/>
      <c r="GS104" s="1569"/>
      <c r="GT104" s="1569"/>
      <c r="GU104" s="1569"/>
      <c r="GV104" s="1569"/>
      <c r="GW104" s="1569"/>
      <c r="GX104" s="1569"/>
      <c r="GY104" s="1569"/>
      <c r="GZ104" s="1569"/>
      <c r="HA104" s="1569"/>
      <c r="HB104" s="1569"/>
      <c r="HC104" s="1569"/>
      <c r="HD104" s="1569"/>
      <c r="HE104" s="1569"/>
      <c r="HF104" s="1569"/>
      <c r="HG104" s="1569"/>
      <c r="HH104" s="1569"/>
      <c r="HI104" s="1569"/>
      <c r="HJ104" s="1569"/>
      <c r="HK104" s="1569"/>
      <c r="HL104" s="1569"/>
      <c r="HM104" s="1569"/>
      <c r="HN104" s="1569"/>
      <c r="HO104" s="1569"/>
      <c r="HP104" s="1569"/>
      <c r="HQ104" s="1569"/>
      <c r="HR104" s="1569"/>
      <c r="HS104" s="1569"/>
      <c r="HT104" s="1569"/>
      <c r="HU104" s="1569"/>
      <c r="HV104" s="1569"/>
      <c r="HW104" s="1569"/>
      <c r="HX104" s="1569"/>
      <c r="HY104" s="1569"/>
      <c r="HZ104" s="1569"/>
      <c r="IA104" s="1569"/>
      <c r="IB104" s="1569"/>
      <c r="IC104" s="1569"/>
      <c r="ID104" s="1569"/>
      <c r="IE104" s="1569"/>
      <c r="IF104" s="1569"/>
      <c r="IG104" s="1569"/>
      <c r="IH104" s="1569"/>
      <c r="II104" s="1569"/>
      <c r="IJ104" s="1569"/>
      <c r="IK104" s="1569"/>
      <c r="IL104" s="1569"/>
      <c r="IM104" s="1569"/>
      <c r="IN104" s="1569"/>
      <c r="IO104" s="1569"/>
      <c r="IP104" s="1569"/>
      <c r="IQ104" s="1569"/>
      <c r="IR104" s="1569"/>
      <c r="IS104" s="1569"/>
      <c r="IT104" s="1569"/>
      <c r="IU104" s="1569"/>
      <c r="IV104" s="1569"/>
      <c r="IW104" s="1569"/>
      <c r="IX104" s="1569"/>
      <c r="IY104" s="1569"/>
      <c r="IZ104" s="1569"/>
      <c r="JA104" s="1569"/>
      <c r="JB104" s="1569"/>
      <c r="JC104" s="1569"/>
      <c r="JD104" s="1569"/>
      <c r="JE104" s="1569"/>
      <c r="JF104" s="1569"/>
      <c r="JG104" s="1569"/>
      <c r="JH104" s="1569"/>
      <c r="JI104" s="1569"/>
      <c r="JJ104" s="1569"/>
      <c r="JK104" s="1569"/>
      <c r="JL104" s="1569"/>
      <c r="JM104" s="1569"/>
      <c r="JN104" s="1569"/>
      <c r="JO104" s="1569"/>
      <c r="JP104" s="1569"/>
      <c r="JQ104" s="1569"/>
      <c r="JR104" s="1569"/>
      <c r="JS104" s="1569"/>
      <c r="JT104" s="1569"/>
      <c r="JU104" s="1569"/>
      <c r="JV104" s="1569"/>
      <c r="JW104" s="1569"/>
      <c r="JX104" s="1569"/>
      <c r="JY104" s="1569"/>
      <c r="JZ104" s="1569"/>
      <c r="KA104" s="1569"/>
      <c r="KB104" s="1569"/>
      <c r="KC104" s="1569"/>
      <c r="KD104" s="1569"/>
      <c r="KE104" s="1569"/>
      <c r="KF104" s="1569"/>
      <c r="KG104" s="1569"/>
      <c r="KH104" s="1569"/>
      <c r="KI104" s="1569"/>
      <c r="KJ104" s="1569"/>
      <c r="KK104" s="1569"/>
      <c r="KL104" s="1569"/>
      <c r="KM104" s="1569"/>
      <c r="KN104" s="1569"/>
      <c r="KO104" s="1569"/>
      <c r="KP104" s="1569"/>
      <c r="KQ104" s="1569"/>
      <c r="KR104" s="1569"/>
      <c r="KS104" s="1569"/>
      <c r="KT104" s="1569"/>
      <c r="KU104" s="1569"/>
      <c r="KV104" s="1569"/>
      <c r="KW104" s="1569"/>
      <c r="KX104" s="1569"/>
      <c r="KY104" s="1569"/>
      <c r="KZ104" s="1569"/>
      <c r="LA104" s="1569"/>
      <c r="LB104" s="1569"/>
      <c r="LC104" s="1569"/>
      <c r="LD104" s="1569"/>
      <c r="LE104" s="1569"/>
      <c r="LF104" s="1569"/>
      <c r="LG104" s="1569"/>
      <c r="LH104" s="1569"/>
      <c r="LI104" s="1569"/>
      <c r="LJ104" s="1569"/>
      <c r="LK104" s="1569"/>
      <c r="LL104" s="1569"/>
      <c r="LM104" s="1569"/>
      <c r="LN104" s="1569"/>
      <c r="LO104" s="1569"/>
      <c r="LP104" s="1569"/>
      <c r="LQ104" s="1569"/>
      <c r="LR104" s="1569"/>
      <c r="LS104" s="1569"/>
      <c r="LT104" s="1569"/>
      <c r="LU104" s="1569"/>
      <c r="LV104" s="1569"/>
      <c r="LW104" s="1569"/>
      <c r="LX104" s="1569"/>
      <c r="LY104" s="1569"/>
      <c r="LZ104" s="1569"/>
      <c r="MA104" s="1569"/>
      <c r="MB104" s="1569"/>
      <c r="MC104" s="1569"/>
      <c r="MD104" s="1569"/>
      <c r="ME104" s="1569"/>
      <c r="MF104" s="1569"/>
      <c r="MG104" s="1569"/>
      <c r="MH104" s="1569"/>
      <c r="MI104" s="1569"/>
      <c r="MJ104" s="1569"/>
      <c r="MK104" s="1569"/>
      <c r="ML104" s="1569"/>
      <c r="MM104" s="1569"/>
      <c r="MN104" s="1569"/>
      <c r="MO104" s="1569"/>
      <c r="MP104" s="1569"/>
      <c r="MQ104" s="1569"/>
      <c r="MR104" s="1569"/>
      <c r="MS104" s="1569"/>
      <c r="MT104" s="1569"/>
      <c r="MU104" s="1569"/>
      <c r="MV104" s="1569"/>
      <c r="MW104" s="1569"/>
      <c r="MX104" s="1569"/>
      <c r="MY104" s="1569"/>
      <c r="MZ104" s="1569"/>
      <c r="NA104" s="1569"/>
      <c r="NB104" s="1569"/>
      <c r="NC104" s="1569"/>
      <c r="ND104" s="1569"/>
      <c r="NE104" s="1569"/>
      <c r="NF104" s="1569"/>
      <c r="NG104" s="1569"/>
      <c r="NH104" s="1569"/>
      <c r="NI104" s="1569"/>
      <c r="NJ104" s="1569"/>
      <c r="NK104" s="1569"/>
      <c r="NL104" s="1569"/>
      <c r="NM104" s="1569"/>
      <c r="NN104" s="1569"/>
      <c r="NO104" s="1569"/>
      <c r="NP104" s="1569"/>
      <c r="NQ104" s="1569"/>
      <c r="NR104" s="1569"/>
      <c r="NS104" s="1569"/>
      <c r="NT104" s="1569"/>
      <c r="NU104" s="1569"/>
      <c r="NV104" s="1569"/>
      <c r="NW104" s="1569"/>
      <c r="NX104" s="1569"/>
      <c r="NY104" s="1569"/>
      <c r="NZ104" s="1569"/>
      <c r="OA104" s="1569"/>
      <c r="OB104" s="1569"/>
      <c r="OC104" s="1569"/>
      <c r="OD104" s="1569"/>
      <c r="OE104" s="1569"/>
      <c r="OF104" s="1569"/>
      <c r="OG104" s="1569"/>
      <c r="OH104" s="1569"/>
      <c r="OI104" s="1569"/>
      <c r="OJ104" s="1569"/>
      <c r="OK104" s="1569"/>
      <c r="OL104" s="1569"/>
      <c r="OM104" s="1569"/>
      <c r="ON104" s="1569"/>
      <c r="OO104" s="1569"/>
      <c r="OP104" s="1569"/>
      <c r="OQ104" s="1569"/>
      <c r="OR104" s="1569"/>
      <c r="OS104" s="1569"/>
      <c r="OT104" s="1569"/>
      <c r="OU104" s="1569"/>
      <c r="OV104" s="1569"/>
      <c r="OW104" s="1569"/>
      <c r="OX104" s="1569"/>
      <c r="OY104" s="1569"/>
      <c r="OZ104" s="1569"/>
      <c r="PA104" s="1569"/>
      <c r="PB104" s="1569"/>
      <c r="PC104" s="1569"/>
      <c r="PD104" s="1569"/>
      <c r="PE104" s="1569"/>
      <c r="PF104" s="1569"/>
      <c r="PG104" s="1569"/>
      <c r="PH104" s="1569"/>
      <c r="PI104" s="1569"/>
      <c r="PJ104" s="1569"/>
      <c r="PK104" s="1569"/>
      <c r="PL104" s="1569"/>
      <c r="PM104" s="1569"/>
      <c r="PN104" s="1569"/>
      <c r="PO104" s="1569"/>
      <c r="PP104" s="1569"/>
      <c r="PQ104" s="1569"/>
      <c r="PR104" s="1569"/>
      <c r="PS104" s="1569"/>
      <c r="PT104" s="1569"/>
      <c r="PU104" s="1569"/>
      <c r="PV104" s="1569"/>
      <c r="PW104" s="1569"/>
      <c r="PX104" s="1569"/>
      <c r="PY104" s="1569"/>
      <c r="PZ104" s="1569"/>
      <c r="QA104" s="1569"/>
      <c r="QB104" s="1569"/>
      <c r="QC104" s="1569"/>
      <c r="QD104" s="1569"/>
      <c r="QE104" s="1569"/>
      <c r="QF104" s="1569"/>
      <c r="QG104" s="1569"/>
      <c r="QH104" s="1569"/>
      <c r="QI104" s="1569"/>
      <c r="QJ104" s="1569"/>
      <c r="QK104" s="1569"/>
      <c r="QL104" s="1569"/>
      <c r="QM104" s="1569"/>
      <c r="QN104" s="1569"/>
      <c r="QO104" s="1569"/>
      <c r="QP104" s="1569"/>
      <c r="QQ104" s="1569"/>
      <c r="QR104" s="1569"/>
      <c r="QS104" s="1569"/>
      <c r="QT104" s="1569"/>
      <c r="QU104" s="1569"/>
      <c r="QV104" s="1569"/>
      <c r="QW104" s="1569"/>
      <c r="QX104" s="1569"/>
      <c r="QY104" s="1569"/>
      <c r="QZ104" s="1569"/>
      <c r="RA104" s="1569"/>
      <c r="RB104" s="1569"/>
      <c r="RC104" s="1569"/>
      <c r="RD104" s="1569"/>
      <c r="RE104" s="1569"/>
      <c r="RF104" s="1569"/>
      <c r="RG104" s="1569"/>
      <c r="RH104" s="1569"/>
      <c r="RI104" s="1569"/>
      <c r="RJ104" s="1569"/>
      <c r="RK104" s="1569"/>
      <c r="RL104" s="1569"/>
      <c r="RM104" s="1569"/>
      <c r="RN104" s="1569"/>
      <c r="RO104" s="1569"/>
      <c r="RP104" s="1569"/>
      <c r="RQ104" s="1569"/>
      <c r="RR104" s="1569"/>
      <c r="RS104" s="1569"/>
      <c r="RT104" s="1569"/>
      <c r="RU104" s="1569"/>
      <c r="RV104" s="1569"/>
      <c r="RW104" s="1569"/>
      <c r="RX104" s="1569"/>
      <c r="RY104" s="1569"/>
      <c r="RZ104" s="1569"/>
      <c r="SA104" s="1569"/>
      <c r="SB104" s="1569"/>
      <c r="SC104" s="1569"/>
      <c r="SD104" s="1569"/>
      <c r="SE104" s="1569"/>
      <c r="SF104" s="1569"/>
      <c r="SG104" s="1569"/>
      <c r="SH104" s="1569"/>
      <c r="SI104" s="1569"/>
      <c r="SJ104" s="1569"/>
      <c r="SK104" s="1569"/>
      <c r="SL104" s="1569"/>
      <c r="SM104" s="1569"/>
      <c r="SN104" s="1569"/>
      <c r="SO104" s="1569"/>
      <c r="SP104" s="1569"/>
      <c r="SQ104" s="1569"/>
      <c r="SR104" s="1569"/>
      <c r="SS104" s="1569"/>
      <c r="ST104" s="1569"/>
      <c r="SU104" s="1569"/>
      <c r="SV104" s="1569"/>
      <c r="SW104" s="1569"/>
      <c r="SX104" s="1569"/>
      <c r="SY104" s="1569"/>
      <c r="SZ104" s="1569"/>
      <c r="TA104" s="1569"/>
      <c r="TB104" s="1569"/>
      <c r="TC104" s="1569"/>
      <c r="TD104" s="1569"/>
      <c r="TE104" s="1569"/>
      <c r="TF104" s="1569"/>
      <c r="TG104" s="1569"/>
      <c r="TH104" s="1569"/>
      <c r="TI104" s="1569"/>
      <c r="TJ104" s="1569"/>
      <c r="TK104" s="1569"/>
      <c r="TL104" s="1569"/>
      <c r="TM104" s="1569"/>
      <c r="TN104" s="1569"/>
      <c r="TO104" s="1569"/>
      <c r="TP104" s="1569"/>
      <c r="TQ104" s="1569"/>
      <c r="TR104" s="1569"/>
      <c r="TS104" s="1569"/>
      <c r="TT104" s="1569"/>
      <c r="TU104" s="1569"/>
      <c r="TV104" s="1569"/>
      <c r="TW104" s="1569"/>
      <c r="TX104" s="1569"/>
      <c r="TY104" s="1569"/>
      <c r="TZ104" s="1569"/>
      <c r="UA104" s="1569"/>
      <c r="UB104" s="1569"/>
      <c r="UC104" s="1569"/>
      <c r="UD104" s="1569"/>
      <c r="UE104" s="1569"/>
      <c r="UF104" s="1569"/>
      <c r="UG104" s="1569"/>
      <c r="UH104" s="1569"/>
      <c r="UI104" s="1569"/>
      <c r="UJ104" s="1569"/>
      <c r="UK104" s="1569"/>
      <c r="UL104" s="1569"/>
      <c r="UM104" s="1569"/>
      <c r="UN104" s="1569"/>
      <c r="UO104" s="1569"/>
      <c r="UP104" s="1569"/>
      <c r="UQ104" s="1569"/>
      <c r="UR104" s="1569"/>
      <c r="US104" s="1569"/>
      <c r="UT104" s="1569"/>
      <c r="UU104" s="1569"/>
      <c r="UV104" s="1569"/>
      <c r="UW104" s="1569"/>
      <c r="UX104" s="1569"/>
      <c r="UY104" s="1569"/>
      <c r="UZ104" s="1569"/>
      <c r="VA104" s="1569"/>
      <c r="VB104" s="1569"/>
      <c r="VC104" s="1569"/>
      <c r="VD104" s="1569"/>
      <c r="VE104" s="1569"/>
      <c r="VF104" s="1569"/>
      <c r="VG104" s="1569"/>
      <c r="VH104" s="1569"/>
      <c r="VI104" s="1569"/>
      <c r="VJ104" s="1569"/>
      <c r="VK104" s="1569"/>
      <c r="VL104" s="1569"/>
      <c r="VM104" s="1569"/>
      <c r="VN104" s="1569"/>
      <c r="VO104" s="1569"/>
      <c r="VP104" s="1569"/>
      <c r="VQ104" s="1569"/>
      <c r="VR104" s="1569"/>
      <c r="VS104" s="1569"/>
      <c r="VT104" s="1569"/>
      <c r="VU104" s="1569"/>
      <c r="VV104" s="1569"/>
      <c r="VW104" s="1569"/>
      <c r="VX104" s="1569"/>
      <c r="VY104" s="1569"/>
      <c r="VZ104" s="1569"/>
      <c r="WA104" s="1569"/>
      <c r="WB104" s="1569"/>
      <c r="WC104" s="1569"/>
      <c r="WD104" s="1569"/>
      <c r="WE104" s="1569"/>
      <c r="WF104" s="1569"/>
      <c r="WG104" s="1569"/>
      <c r="WH104" s="1569"/>
      <c r="WI104" s="1569"/>
      <c r="WJ104" s="1569"/>
      <c r="WK104" s="1569"/>
      <c r="WL104" s="1569"/>
      <c r="WM104" s="1569"/>
      <c r="WN104" s="1569"/>
      <c r="WO104" s="1569"/>
      <c r="WP104" s="1569"/>
      <c r="WQ104" s="1569"/>
      <c r="WR104" s="1569"/>
      <c r="WS104" s="1569"/>
      <c r="WT104" s="1569"/>
      <c r="WU104" s="1569"/>
      <c r="WV104" s="1569"/>
      <c r="WW104" s="1569"/>
      <c r="WX104" s="1569"/>
      <c r="WY104" s="1569"/>
      <c r="WZ104" s="1569"/>
      <c r="XA104" s="1569"/>
      <c r="XB104" s="1569"/>
      <c r="XC104" s="1569"/>
      <c r="XD104" s="1569"/>
      <c r="XE104" s="1569"/>
      <c r="XF104" s="1569"/>
      <c r="XG104" s="1569"/>
      <c r="XH104" s="1569"/>
      <c r="XI104" s="1569"/>
      <c r="XJ104" s="1569"/>
      <c r="XK104" s="1569"/>
      <c r="XL104" s="1569"/>
      <c r="XM104" s="1569"/>
      <c r="XN104" s="1569"/>
      <c r="XO104" s="1569"/>
      <c r="XP104" s="1569"/>
      <c r="XQ104" s="1569"/>
      <c r="XR104" s="1569"/>
      <c r="XS104" s="1569"/>
      <c r="XT104" s="1569"/>
      <c r="XU104" s="1569"/>
      <c r="XV104" s="1569"/>
      <c r="XW104" s="1569"/>
      <c r="XX104" s="1569"/>
      <c r="XY104" s="1569"/>
      <c r="XZ104" s="1569"/>
      <c r="YA104" s="1569"/>
      <c r="YB104" s="1569"/>
      <c r="YC104" s="1569"/>
      <c r="YD104" s="1569"/>
      <c r="YE104" s="1569"/>
      <c r="YF104" s="1569"/>
      <c r="YG104" s="1569"/>
      <c r="YH104" s="1569"/>
      <c r="YI104" s="1569"/>
      <c r="YJ104" s="1569"/>
      <c r="YK104" s="1569"/>
      <c r="YL104" s="1569"/>
      <c r="YM104" s="1569"/>
      <c r="YN104" s="1569"/>
      <c r="YO104" s="1569"/>
      <c r="YP104" s="1569"/>
      <c r="YQ104" s="1569"/>
      <c r="YR104" s="1569"/>
      <c r="YS104" s="1569"/>
      <c r="YT104" s="1569"/>
      <c r="YU104" s="1569"/>
      <c r="YV104" s="1569"/>
      <c r="YW104" s="1569"/>
      <c r="YX104" s="1569"/>
      <c r="YY104" s="1569"/>
      <c r="YZ104" s="1569"/>
      <c r="ZA104" s="1569"/>
      <c r="ZB104" s="1569"/>
      <c r="ZC104" s="1569"/>
      <c r="ZD104" s="1569"/>
      <c r="ZE104" s="1569"/>
      <c r="ZF104" s="1569"/>
      <c r="ZG104" s="1569"/>
      <c r="ZH104" s="1569"/>
      <c r="ZI104" s="1569"/>
      <c r="ZJ104" s="1569"/>
      <c r="ZK104" s="1569"/>
      <c r="ZL104" s="1569"/>
      <c r="ZM104" s="1569"/>
      <c r="ZN104" s="1569"/>
      <c r="ZO104" s="1569"/>
      <c r="ZP104" s="1569"/>
      <c r="ZQ104" s="1569"/>
      <c r="ZR104" s="1569"/>
      <c r="ZS104" s="1569"/>
      <c r="ZT104" s="1569"/>
      <c r="ZU104" s="1569"/>
      <c r="ZV104" s="1569"/>
      <c r="ZW104" s="1569"/>
      <c r="ZX104" s="1569"/>
      <c r="ZY104" s="1569"/>
      <c r="ZZ104" s="1569"/>
      <c r="AAA104" s="1569"/>
      <c r="AAB104" s="1569"/>
      <c r="AAC104" s="1569"/>
      <c r="AAD104" s="1569"/>
      <c r="AAE104" s="1569"/>
      <c r="AAF104" s="1569"/>
      <c r="AAG104" s="1569"/>
      <c r="AAH104" s="1569"/>
      <c r="AAI104" s="1569"/>
      <c r="AAJ104" s="1569"/>
      <c r="AAK104" s="1569"/>
      <c r="AAL104" s="1569"/>
      <c r="AAM104" s="1569"/>
      <c r="AAN104" s="1569"/>
      <c r="AAO104" s="1569"/>
      <c r="AAP104" s="1569"/>
      <c r="AAQ104" s="1569"/>
      <c r="AAR104" s="1569"/>
      <c r="AAS104" s="1569"/>
      <c r="AAT104" s="1569"/>
      <c r="AAU104" s="1569"/>
      <c r="AAV104" s="1569"/>
      <c r="AAW104" s="1569"/>
      <c r="AAX104" s="1569"/>
      <c r="AAY104" s="1569"/>
      <c r="AAZ104" s="1569"/>
      <c r="ABA104" s="1569"/>
      <c r="ABB104" s="1569"/>
      <c r="ABC104" s="1569"/>
      <c r="ABD104" s="1569"/>
      <c r="ABE104" s="1569"/>
      <c r="ABF104" s="1569"/>
      <c r="ABG104" s="1569"/>
      <c r="ABH104" s="1569"/>
      <c r="ABI104" s="1569"/>
      <c r="ABJ104" s="1569"/>
      <c r="ABK104" s="1569"/>
      <c r="ABL104" s="1569"/>
      <c r="ABM104" s="1569"/>
      <c r="ABN104" s="1569"/>
      <c r="ABO104" s="1569"/>
      <c r="ABP104" s="1569"/>
      <c r="ABQ104" s="1569"/>
      <c r="ABR104" s="1569"/>
      <c r="ABS104" s="1569"/>
      <c r="ABT104" s="1569"/>
      <c r="ABU104" s="1569"/>
      <c r="ABV104" s="1569"/>
      <c r="ABW104" s="1569"/>
      <c r="ABX104" s="1569"/>
      <c r="ABY104" s="1569"/>
      <c r="ABZ104" s="1569"/>
      <c r="ACA104" s="1569"/>
      <c r="ACB104" s="1569"/>
      <c r="ACC104" s="1569"/>
      <c r="ACD104" s="1569"/>
      <c r="ACE104" s="1569"/>
      <c r="ACF104" s="1569"/>
      <c r="ACG104" s="1569"/>
      <c r="ACH104" s="1569"/>
      <c r="ACI104" s="1569"/>
      <c r="ACJ104" s="1569"/>
      <c r="ACK104" s="1569"/>
      <c r="ACL104" s="1569"/>
      <c r="ACM104" s="1569"/>
      <c r="ACN104" s="1569"/>
      <c r="ACO104" s="1569"/>
      <c r="ACP104" s="1569"/>
      <c r="ACQ104" s="1569"/>
      <c r="ACR104" s="1569"/>
      <c r="ACS104" s="1569"/>
      <c r="ACT104" s="1569"/>
      <c r="ACU104" s="1569"/>
      <c r="ACV104" s="1569"/>
      <c r="ACW104" s="1569"/>
      <c r="ACX104" s="1569"/>
      <c r="ACY104" s="1569"/>
      <c r="ACZ104" s="1569"/>
      <c r="ADA104" s="1569"/>
      <c r="ADB104" s="1569"/>
      <c r="ADC104" s="1569"/>
      <c r="ADD104" s="1569"/>
      <c r="ADE104" s="1569"/>
      <c r="ADF104" s="1569"/>
      <c r="ADG104" s="1569"/>
      <c r="ADH104" s="1569"/>
      <c r="ADI104" s="1569"/>
      <c r="ADJ104" s="1569"/>
      <c r="ADK104" s="1569"/>
      <c r="ADL104" s="1569"/>
      <c r="ADM104" s="1569"/>
      <c r="ADN104" s="1569"/>
      <c r="ADO104" s="1569"/>
      <c r="ADP104" s="1569"/>
      <c r="ADQ104" s="1569"/>
      <c r="ADR104" s="1569"/>
      <c r="ADS104" s="1569"/>
      <c r="ADT104" s="1569"/>
      <c r="ADU104" s="1569"/>
      <c r="ADV104" s="1569"/>
      <c r="ADW104" s="1569"/>
      <c r="ADX104" s="1569"/>
      <c r="ADY104" s="1569"/>
      <c r="ADZ104" s="1569"/>
      <c r="AEA104" s="1569"/>
      <c r="AEB104" s="1569"/>
      <c r="AEC104" s="1569"/>
      <c r="AED104" s="1569"/>
      <c r="AEE104" s="1569"/>
      <c r="AEF104" s="1569"/>
      <c r="AEG104" s="1569"/>
      <c r="AEH104" s="1569"/>
      <c r="AEI104" s="1569"/>
      <c r="AEJ104" s="1569"/>
      <c r="AEK104" s="1569"/>
      <c r="AEL104" s="1569"/>
      <c r="AEM104" s="1569"/>
      <c r="AEN104" s="1569"/>
      <c r="AEO104" s="1569"/>
      <c r="AEP104" s="1569"/>
      <c r="AEQ104" s="1569"/>
      <c r="AER104" s="1569"/>
      <c r="AES104" s="1569"/>
      <c r="AET104" s="1569"/>
      <c r="AEU104" s="1569"/>
      <c r="AEV104" s="1569"/>
      <c r="AEW104" s="1569"/>
      <c r="AEX104" s="1569"/>
      <c r="AEY104" s="1569"/>
      <c r="AEZ104" s="1569"/>
      <c r="AFA104" s="1569"/>
      <c r="AFB104" s="1569"/>
      <c r="AFC104" s="1569"/>
      <c r="AFD104" s="1569"/>
      <c r="AFE104" s="1569"/>
      <c r="AFF104" s="1569"/>
      <c r="AFG104" s="1569"/>
      <c r="AFH104" s="1569"/>
      <c r="AFI104" s="1569"/>
      <c r="AFJ104" s="1569"/>
      <c r="AFK104" s="1569"/>
      <c r="AFL104" s="1569"/>
      <c r="AFM104" s="1569"/>
      <c r="AFN104" s="1569"/>
      <c r="AFO104" s="1569"/>
      <c r="AFP104" s="1569"/>
      <c r="AFQ104" s="1569"/>
      <c r="AFR104" s="1569"/>
      <c r="AFS104" s="1569"/>
      <c r="AFT104" s="1569"/>
      <c r="AFU104" s="1569"/>
      <c r="AFV104" s="1569"/>
      <c r="AFW104" s="1569"/>
      <c r="AFX104" s="1569"/>
      <c r="AFY104" s="1569"/>
      <c r="AFZ104" s="1569"/>
      <c r="AGA104" s="1569"/>
      <c r="AGB104" s="1569"/>
      <c r="AGC104" s="1569"/>
      <c r="AGD104" s="1569"/>
      <c r="AGE104" s="1569"/>
      <c r="AGF104" s="1569"/>
      <c r="AGG104" s="1569"/>
      <c r="AGH104" s="1569"/>
      <c r="AGI104" s="1569"/>
      <c r="AGJ104" s="1569"/>
      <c r="AGK104" s="1569"/>
      <c r="AGL104" s="1569"/>
      <c r="AGM104" s="1569"/>
      <c r="AGN104" s="1569"/>
      <c r="AGO104" s="1569"/>
      <c r="AGP104" s="1569"/>
      <c r="AGQ104" s="1569"/>
      <c r="AGR104" s="1569"/>
      <c r="AGS104" s="1569"/>
      <c r="AGT104" s="1569"/>
      <c r="AGU104" s="1569"/>
      <c r="AGV104" s="1569"/>
      <c r="AGW104" s="1569"/>
      <c r="AGX104" s="1569"/>
      <c r="AGY104" s="1569"/>
      <c r="AGZ104" s="1569"/>
      <c r="AHA104" s="1569"/>
      <c r="AHB104" s="1569"/>
      <c r="AHC104" s="1569"/>
      <c r="AHD104" s="1569"/>
      <c r="AHE104" s="1569"/>
      <c r="AHF104" s="1569"/>
      <c r="AHG104" s="1569"/>
      <c r="AHH104" s="1569"/>
      <c r="AHI104" s="1569"/>
      <c r="AHJ104" s="1569"/>
      <c r="AHK104" s="1569"/>
      <c r="AHL104" s="1569"/>
      <c r="AHM104" s="1569"/>
      <c r="AHN104" s="1569"/>
      <c r="AHO104" s="1569"/>
      <c r="AHP104" s="1569"/>
      <c r="AHQ104" s="1569"/>
      <c r="AHR104" s="1569"/>
      <c r="AHS104" s="1569"/>
      <c r="AHT104" s="1569"/>
      <c r="AHU104" s="1569"/>
      <c r="AHV104" s="1569"/>
      <c r="AHW104" s="1569"/>
      <c r="AHX104" s="1569"/>
      <c r="AHY104" s="1569"/>
      <c r="AHZ104" s="1569"/>
      <c r="AIA104" s="1569"/>
      <c r="AIB104" s="1569"/>
      <c r="AIC104" s="1569"/>
      <c r="AID104" s="1569"/>
      <c r="AIE104" s="1569"/>
      <c r="AIF104" s="1569"/>
      <c r="AIG104" s="1569"/>
      <c r="AIH104" s="1569"/>
      <c r="AII104" s="1569"/>
      <c r="AIJ104" s="1569"/>
      <c r="AIK104" s="1569"/>
      <c r="AIL104" s="1569"/>
      <c r="AIM104" s="1569"/>
      <c r="AIN104" s="1569"/>
      <c r="AIO104" s="1569"/>
      <c r="AIP104" s="1569"/>
      <c r="AIQ104" s="1569"/>
      <c r="AIR104" s="1569"/>
      <c r="AIS104" s="1569"/>
      <c r="AIT104" s="1569"/>
      <c r="AIU104" s="1569"/>
      <c r="AIV104" s="1569"/>
      <c r="AIW104" s="1569"/>
      <c r="AIX104" s="1569"/>
      <c r="AIY104" s="1569"/>
      <c r="AIZ104" s="1569"/>
      <c r="AJA104" s="1569"/>
      <c r="AJB104" s="1569"/>
      <c r="AJC104" s="1569"/>
      <c r="AJD104" s="1569"/>
      <c r="AJE104" s="1569"/>
      <c r="AJF104" s="1569"/>
      <c r="AJG104" s="1569"/>
      <c r="AJH104" s="1569"/>
      <c r="AJI104" s="1569"/>
      <c r="AJJ104" s="1569"/>
      <c r="AJK104" s="1569"/>
      <c r="AJL104" s="1569"/>
      <c r="AJM104" s="1569"/>
      <c r="AJN104" s="1569"/>
      <c r="AJO104" s="1569"/>
      <c r="AJP104" s="1569"/>
      <c r="AJQ104" s="1569"/>
      <c r="AJR104" s="1569"/>
      <c r="AJS104" s="1569"/>
      <c r="AJT104" s="1569"/>
      <c r="AJU104" s="1569"/>
      <c r="AJV104" s="1569"/>
      <c r="AJW104" s="1569"/>
      <c r="AJX104" s="1569"/>
      <c r="AJY104" s="1569"/>
      <c r="AJZ104" s="1569"/>
      <c r="AKA104" s="1569"/>
      <c r="AKB104" s="1569"/>
      <c r="AKC104" s="1569"/>
      <c r="AKD104" s="1569"/>
      <c r="AKE104" s="1569"/>
      <c r="AKF104" s="1569"/>
      <c r="AKG104" s="1569"/>
      <c r="AKH104" s="1569"/>
      <c r="AKI104" s="1569"/>
      <c r="AKJ104" s="1569"/>
      <c r="AKK104" s="1569"/>
      <c r="AKL104" s="1569"/>
      <c r="AKM104" s="1569"/>
      <c r="AKN104" s="1569"/>
      <c r="AKO104" s="1569"/>
      <c r="AKP104" s="1569"/>
      <c r="AKQ104" s="1569"/>
      <c r="AKR104" s="1569"/>
      <c r="AKS104" s="1569"/>
      <c r="AKT104" s="1569"/>
      <c r="AKU104" s="1569"/>
      <c r="AKV104" s="1569"/>
      <c r="AKW104" s="1569"/>
      <c r="AKX104" s="1569"/>
      <c r="AKY104" s="1569"/>
      <c r="AKZ104" s="1569"/>
      <c r="ALA104" s="1569"/>
      <c r="ALB104" s="1569"/>
      <c r="ALC104" s="1569"/>
      <c r="ALD104" s="1569"/>
      <c r="ALE104" s="1569"/>
      <c r="ALF104" s="1569"/>
      <c r="ALG104" s="1569"/>
      <c r="ALH104" s="1569"/>
      <c r="ALI104" s="1569"/>
      <c r="ALJ104" s="1569"/>
      <c r="ALK104" s="1569"/>
      <c r="ALL104" s="1569"/>
      <c r="ALM104" s="1569"/>
      <c r="ALN104" s="1569"/>
      <c r="ALO104" s="1569"/>
      <c r="ALP104" s="1569"/>
      <c r="ALQ104" s="1569"/>
      <c r="ALR104" s="1569"/>
      <c r="ALS104" s="1569"/>
      <c r="ALT104" s="1569"/>
      <c r="ALU104" s="1569"/>
      <c r="ALV104" s="1569"/>
      <c r="ALW104" s="1569"/>
      <c r="ALX104" s="1569"/>
      <c r="ALY104" s="1569"/>
      <c r="ALZ104" s="1569"/>
      <c r="AMA104" s="1569"/>
      <c r="AMB104" s="1569"/>
      <c r="AMC104" s="1569"/>
      <c r="AMD104" s="1569"/>
      <c r="AME104" s="1569"/>
      <c r="AMF104" s="1569"/>
      <c r="AMG104" s="1569"/>
      <c r="AMH104" s="1569"/>
      <c r="AMI104" s="1569"/>
      <c r="AMJ104" s="1569"/>
      <c r="AMK104" s="1569"/>
      <c r="AML104" s="1569"/>
      <c r="AMM104" s="1569"/>
      <c r="AMN104" s="1569"/>
      <c r="AMO104" s="1569"/>
      <c r="AMP104" s="1569"/>
      <c r="AMQ104" s="1569"/>
      <c r="AMR104" s="1569"/>
      <c r="AMS104" s="1569"/>
      <c r="AMT104" s="1569"/>
      <c r="AMU104" s="1569"/>
      <c r="AMV104" s="1569"/>
      <c r="AMW104" s="1569"/>
      <c r="AMX104" s="1569"/>
      <c r="AMY104" s="1569"/>
      <c r="AMZ104" s="1569"/>
      <c r="ANA104" s="1569"/>
      <c r="ANB104" s="1569"/>
      <c r="ANC104" s="1569"/>
      <c r="AND104" s="1569"/>
      <c r="ANE104" s="1569"/>
      <c r="ANF104" s="1569"/>
      <c r="ANG104" s="1569"/>
      <c r="ANH104" s="1569"/>
      <c r="ANI104" s="1569"/>
      <c r="ANJ104" s="1569"/>
      <c r="ANK104" s="1569"/>
      <c r="ANL104" s="1569"/>
      <c r="ANM104" s="1569"/>
      <c r="ANN104" s="1569"/>
      <c r="ANO104" s="1569"/>
      <c r="ANP104" s="1569"/>
      <c r="ANQ104" s="1569"/>
      <c r="ANR104" s="1569"/>
      <c r="ANS104" s="1569"/>
      <c r="ANT104" s="1569"/>
      <c r="ANU104" s="1569"/>
      <c r="ANV104" s="1569"/>
      <c r="ANW104" s="1569"/>
      <c r="ANX104" s="1569"/>
      <c r="ANY104" s="1569"/>
      <c r="ANZ104" s="1569"/>
      <c r="AOA104" s="1569"/>
      <c r="AOB104" s="1569"/>
      <c r="AOC104" s="1569"/>
      <c r="AOD104" s="1569"/>
      <c r="AOE104" s="1569"/>
      <c r="AOF104" s="1569"/>
      <c r="AOG104" s="1569"/>
      <c r="AOH104" s="1569"/>
      <c r="AOI104" s="1569"/>
      <c r="AOJ104" s="1569"/>
      <c r="AOK104" s="1569"/>
      <c r="AOL104" s="1569"/>
      <c r="AOM104" s="1569"/>
      <c r="AON104" s="1569"/>
      <c r="AOO104" s="1569"/>
      <c r="AOP104" s="1569"/>
      <c r="AOQ104" s="1569"/>
      <c r="AOR104" s="1569"/>
      <c r="AOS104" s="1569"/>
      <c r="AOT104" s="1569"/>
      <c r="AOU104" s="1569"/>
      <c r="AOV104" s="1569"/>
      <c r="AOW104" s="1569"/>
      <c r="AOX104" s="1569"/>
      <c r="AOY104" s="1569"/>
      <c r="AOZ104" s="1569"/>
      <c r="APA104" s="1569"/>
      <c r="APB104" s="1569"/>
      <c r="APC104" s="1569"/>
      <c r="APD104" s="1569"/>
      <c r="APE104" s="1569"/>
      <c r="APF104" s="1569"/>
      <c r="APG104" s="1569"/>
      <c r="APH104" s="1569"/>
      <c r="API104" s="1569"/>
      <c r="APJ104" s="1569"/>
      <c r="APK104" s="1569"/>
      <c r="APL104" s="1569"/>
      <c r="APM104" s="1569"/>
      <c r="APN104" s="1569"/>
      <c r="APO104" s="1569"/>
      <c r="APP104" s="1569"/>
      <c r="APQ104" s="1569"/>
      <c r="APR104" s="1569"/>
      <c r="APS104" s="1569"/>
      <c r="APT104" s="1569"/>
      <c r="APU104" s="1569"/>
      <c r="APV104" s="1569"/>
      <c r="APW104" s="1569"/>
      <c r="APX104" s="1569"/>
      <c r="APY104" s="1569"/>
      <c r="APZ104" s="1569"/>
      <c r="AQA104" s="1569"/>
      <c r="AQB104" s="1569"/>
      <c r="AQC104" s="1569"/>
      <c r="AQD104" s="1569"/>
      <c r="AQE104" s="1569"/>
      <c r="AQF104" s="1569"/>
      <c r="AQG104" s="1569"/>
      <c r="AQH104" s="1569"/>
      <c r="AQI104" s="1569"/>
      <c r="AQJ104" s="1569"/>
      <c r="AQK104" s="1569"/>
      <c r="AQL104" s="1569"/>
      <c r="AQM104" s="1569"/>
      <c r="AQN104" s="1569"/>
      <c r="AQO104" s="1569"/>
      <c r="AQP104" s="1569"/>
      <c r="AQQ104" s="1569"/>
      <c r="AQR104" s="1569"/>
      <c r="AQS104" s="1569"/>
      <c r="AQT104" s="1569"/>
      <c r="AQU104" s="1569"/>
      <c r="AQV104" s="1569"/>
      <c r="AQW104" s="1569"/>
      <c r="AQX104" s="1569"/>
      <c r="AQY104" s="1569"/>
      <c r="AQZ104" s="1569"/>
      <c r="ARA104" s="1569"/>
      <c r="ARB104" s="1569"/>
      <c r="ARC104" s="1569"/>
      <c r="ARD104" s="1569"/>
      <c r="ARE104" s="1569"/>
      <c r="ARF104" s="1569"/>
      <c r="ARG104" s="1569"/>
      <c r="ARH104" s="1569"/>
      <c r="ARI104" s="1569"/>
      <c r="ARJ104" s="1569"/>
      <c r="ARK104" s="1569"/>
      <c r="ARL104" s="1569"/>
      <c r="ARM104" s="1569"/>
      <c r="ARN104" s="1569"/>
      <c r="ARO104" s="1569"/>
      <c r="ARP104" s="1569"/>
      <c r="ARQ104" s="1569"/>
      <c r="ARR104" s="1569"/>
      <c r="ARS104" s="1569"/>
      <c r="ART104" s="1569"/>
      <c r="ARU104" s="1569"/>
      <c r="ARV104" s="1569"/>
      <c r="ARW104" s="1569"/>
      <c r="ARX104" s="1569"/>
      <c r="ARY104" s="1569"/>
      <c r="ARZ104" s="1569"/>
      <c r="ASA104" s="1569"/>
      <c r="ASB104" s="1569"/>
      <c r="ASC104" s="1569"/>
      <c r="ASD104" s="1569"/>
      <c r="ASE104" s="1569"/>
      <c r="ASF104" s="1569"/>
      <c r="ASG104" s="1569"/>
      <c r="ASH104" s="1569"/>
      <c r="ASI104" s="1569"/>
      <c r="ASJ104" s="1569"/>
      <c r="ASK104" s="1569"/>
      <c r="ASL104" s="1569"/>
      <c r="ASM104" s="1569"/>
      <c r="ASN104" s="1569"/>
      <c r="ASO104" s="1569"/>
      <c r="ASP104" s="1569"/>
      <c r="ASQ104" s="1569"/>
      <c r="ASR104" s="1569"/>
      <c r="ASS104" s="1569"/>
      <c r="AST104" s="1569"/>
      <c r="ASU104" s="1569"/>
      <c r="ASV104" s="1569"/>
      <c r="ASW104" s="1569"/>
      <c r="ASX104" s="1569"/>
      <c r="ASY104" s="1569"/>
      <c r="ASZ104" s="1569"/>
      <c r="ATA104" s="1569"/>
      <c r="ATB104" s="1569"/>
      <c r="ATC104" s="1569"/>
      <c r="ATD104" s="1569"/>
      <c r="ATE104" s="1569"/>
      <c r="ATF104" s="1569"/>
      <c r="ATG104" s="1569"/>
      <c r="ATH104" s="1569"/>
      <c r="ATI104" s="1569"/>
      <c r="ATJ104" s="1569"/>
      <c r="ATK104" s="1569"/>
      <c r="ATL104" s="1569"/>
      <c r="ATM104" s="1569"/>
      <c r="ATN104" s="1569"/>
      <c r="ATO104" s="1569"/>
      <c r="ATP104" s="1569"/>
      <c r="ATQ104" s="1569"/>
      <c r="ATR104" s="1569"/>
      <c r="ATS104" s="1569"/>
      <c r="ATT104" s="1569"/>
      <c r="ATU104" s="1569"/>
      <c r="ATV104" s="1569"/>
      <c r="ATW104" s="1569"/>
      <c r="ATX104" s="1569"/>
      <c r="ATY104" s="1569"/>
      <c r="ATZ104" s="1569"/>
      <c r="AUA104" s="1569"/>
      <c r="AUB104" s="1569"/>
      <c r="AUC104" s="1569"/>
      <c r="AUD104" s="1569"/>
      <c r="AUE104" s="1569"/>
      <c r="AUF104" s="1569"/>
      <c r="AUG104" s="1569"/>
      <c r="AUH104" s="1569"/>
      <c r="AUI104" s="1569"/>
      <c r="AUJ104" s="1569"/>
      <c r="AUK104" s="1569"/>
      <c r="AUL104" s="1569"/>
      <c r="AUM104" s="1569"/>
      <c r="AUN104" s="1569"/>
      <c r="AUO104" s="1569"/>
      <c r="AUP104" s="1569"/>
      <c r="AUQ104" s="1569"/>
      <c r="AUR104" s="1569"/>
      <c r="AUS104" s="1569"/>
      <c r="AUT104" s="1569"/>
      <c r="AUU104" s="1569"/>
      <c r="AUV104" s="1569"/>
      <c r="AUW104" s="1569"/>
      <c r="AUX104" s="1569"/>
      <c r="AUY104" s="1569"/>
      <c r="AUZ104" s="1569"/>
      <c r="AVA104" s="1569"/>
      <c r="AVB104" s="1569"/>
      <c r="AVC104" s="1569"/>
      <c r="AVD104" s="1569"/>
      <c r="AVE104" s="1569"/>
      <c r="AVF104" s="1569"/>
      <c r="AVG104" s="1569"/>
      <c r="AVH104" s="1569"/>
      <c r="AVI104" s="1569"/>
      <c r="AVJ104" s="1569"/>
      <c r="AVK104" s="1569"/>
      <c r="AVL104" s="1569"/>
      <c r="AVM104" s="1569"/>
      <c r="AVN104" s="1569"/>
      <c r="AVO104" s="1569"/>
      <c r="AVP104" s="1569"/>
      <c r="AVQ104" s="1569"/>
      <c r="AVR104" s="1569"/>
      <c r="AVS104" s="1569"/>
      <c r="AVT104" s="1569"/>
      <c r="AVU104" s="1569"/>
      <c r="AVV104" s="1569"/>
      <c r="AVW104" s="1569"/>
      <c r="AVX104" s="1569"/>
      <c r="AVY104" s="1569"/>
      <c r="AVZ104" s="1569"/>
      <c r="AWA104" s="1569"/>
      <c r="AWB104" s="1569"/>
      <c r="AWC104" s="1569"/>
      <c r="AWD104" s="1569"/>
      <c r="AWE104" s="1569"/>
      <c r="AWF104" s="1569"/>
      <c r="AWG104" s="1569"/>
      <c r="AWH104" s="1569"/>
      <c r="AWI104" s="1569"/>
      <c r="AWJ104" s="1569"/>
      <c r="AWK104" s="1569"/>
      <c r="AWL104" s="1569"/>
      <c r="AWM104" s="1569"/>
      <c r="AWN104" s="1569"/>
      <c r="AWO104" s="1569"/>
      <c r="AWP104" s="1569"/>
      <c r="AWQ104" s="1569"/>
      <c r="AWR104" s="1569"/>
      <c r="AWS104" s="1569"/>
      <c r="AWT104" s="1569"/>
      <c r="AWU104" s="1569"/>
      <c r="AWV104" s="1569"/>
      <c r="AWW104" s="1569"/>
      <c r="AWX104" s="1569"/>
      <c r="AWY104" s="1569"/>
      <c r="AWZ104" s="1569"/>
      <c r="AXA104" s="1569"/>
      <c r="AXB104" s="1569"/>
      <c r="AXC104" s="1569"/>
      <c r="AXD104" s="1569"/>
      <c r="AXE104" s="1569"/>
      <c r="AXF104" s="1569"/>
      <c r="AXG104" s="1569"/>
      <c r="AXH104" s="1569"/>
      <c r="AXI104" s="1569"/>
      <c r="AXJ104" s="1569"/>
      <c r="AXK104" s="1569"/>
      <c r="AXL104" s="1569"/>
      <c r="AXM104" s="1569"/>
      <c r="AXN104" s="1569"/>
      <c r="AXO104" s="1569"/>
      <c r="AXP104" s="1569"/>
      <c r="AXQ104" s="1569"/>
      <c r="AXR104" s="1569"/>
      <c r="AXS104" s="1569"/>
      <c r="AXT104" s="1569"/>
      <c r="AXU104" s="1569"/>
      <c r="AXV104" s="1569"/>
      <c r="AXW104" s="1569"/>
      <c r="AXX104" s="1569"/>
      <c r="AXY104" s="1569"/>
      <c r="AXZ104" s="1569"/>
      <c r="AYA104" s="1569"/>
      <c r="AYB104" s="1569"/>
      <c r="AYC104" s="1569"/>
      <c r="AYD104" s="1569"/>
      <c r="AYE104" s="1569"/>
      <c r="AYF104" s="1569"/>
      <c r="AYG104" s="1569"/>
      <c r="AYH104" s="1569"/>
      <c r="AYI104" s="1569"/>
      <c r="AYJ104" s="1569"/>
      <c r="AYK104" s="1569"/>
      <c r="AYL104" s="1569"/>
      <c r="AYM104" s="1569"/>
      <c r="AYN104" s="1569"/>
      <c r="AYO104" s="1569"/>
      <c r="AYP104" s="1569"/>
      <c r="AYQ104" s="1569"/>
      <c r="AYR104" s="1569"/>
      <c r="AYS104" s="1569"/>
      <c r="AYT104" s="1569"/>
      <c r="AYU104" s="1569"/>
      <c r="AYV104" s="1569"/>
      <c r="AYW104" s="1569"/>
      <c r="AYX104" s="1569"/>
      <c r="AYY104" s="1569"/>
      <c r="AYZ104" s="1569"/>
      <c r="AZA104" s="1569"/>
      <c r="AZB104" s="1569"/>
      <c r="AZC104" s="1569"/>
      <c r="AZD104" s="1569"/>
      <c r="AZE104" s="1569"/>
      <c r="AZF104" s="1569"/>
      <c r="AZG104" s="1569"/>
      <c r="AZH104" s="1569"/>
      <c r="AZI104" s="1569"/>
      <c r="AZJ104" s="1569"/>
      <c r="AZK104" s="1569"/>
      <c r="AZL104" s="1569"/>
      <c r="AZM104" s="1569"/>
      <c r="AZN104" s="1569"/>
      <c r="AZO104" s="1569"/>
      <c r="AZP104" s="1569"/>
      <c r="AZQ104" s="1569"/>
      <c r="AZR104" s="1569"/>
      <c r="AZS104" s="1569"/>
      <c r="AZT104" s="1569"/>
      <c r="AZU104" s="1569"/>
      <c r="AZV104" s="1569"/>
      <c r="AZW104" s="1569"/>
      <c r="AZX104" s="1569"/>
      <c r="AZY104" s="1569"/>
      <c r="AZZ104" s="1569"/>
      <c r="BAA104" s="1569"/>
      <c r="BAB104" s="1569"/>
      <c r="BAC104" s="1569"/>
      <c r="BAD104" s="1569"/>
      <c r="BAE104" s="1569"/>
      <c r="BAF104" s="1569"/>
      <c r="BAG104" s="1569"/>
      <c r="BAH104" s="1569"/>
      <c r="BAI104" s="1569"/>
      <c r="BAJ104" s="1569"/>
      <c r="BAK104" s="1569"/>
      <c r="BAL104" s="1569"/>
      <c r="BAM104" s="1569"/>
      <c r="BAN104" s="1569"/>
      <c r="BAO104" s="1569"/>
      <c r="BAP104" s="1569"/>
      <c r="BAQ104" s="1569"/>
      <c r="BAR104" s="1569"/>
      <c r="BAS104" s="1569"/>
      <c r="BAT104" s="1569"/>
      <c r="BAU104" s="1569"/>
      <c r="BAV104" s="1569"/>
      <c r="BAW104" s="1569"/>
      <c r="BAX104" s="1569"/>
      <c r="BAY104" s="1569"/>
      <c r="BAZ104" s="1569"/>
      <c r="BBA104" s="1569"/>
      <c r="BBB104" s="1569"/>
      <c r="BBC104" s="1569"/>
      <c r="BBD104" s="1569"/>
      <c r="BBE104" s="1569"/>
      <c r="BBF104" s="1569"/>
      <c r="BBG104" s="1569"/>
      <c r="BBH104" s="1569"/>
      <c r="BBI104" s="1569"/>
      <c r="BBJ104" s="1569"/>
      <c r="BBK104" s="1569"/>
      <c r="BBL104" s="1569"/>
      <c r="BBM104" s="1569"/>
      <c r="BBN104" s="1569"/>
      <c r="BBO104" s="1569"/>
      <c r="BBP104" s="1569"/>
      <c r="BBQ104" s="1569"/>
      <c r="BBR104" s="1569"/>
      <c r="BBS104" s="1569"/>
      <c r="BBT104" s="1569"/>
      <c r="BBU104" s="1569"/>
      <c r="BBV104" s="1569"/>
      <c r="BBW104" s="1569"/>
      <c r="BBX104" s="1569"/>
      <c r="BBY104" s="1569"/>
      <c r="BBZ104" s="1569"/>
      <c r="BCA104" s="1569"/>
      <c r="BCB104" s="1569"/>
      <c r="BCC104" s="1569"/>
      <c r="BCD104" s="1569"/>
      <c r="BCE104" s="1569"/>
      <c r="BCF104" s="1569"/>
      <c r="BCG104" s="1569"/>
      <c r="BCH104" s="1569"/>
      <c r="BCI104" s="1569"/>
      <c r="BCJ104" s="1569"/>
      <c r="BCK104" s="1569"/>
      <c r="BCL104" s="1569"/>
      <c r="BCM104" s="1569"/>
      <c r="BCN104" s="1569"/>
      <c r="BCO104" s="1569"/>
      <c r="BCP104" s="1569"/>
      <c r="BCQ104" s="1569"/>
      <c r="BCR104" s="1569"/>
      <c r="BCS104" s="1569"/>
      <c r="BCT104" s="1569"/>
      <c r="BCU104" s="1569"/>
      <c r="BCV104" s="1569"/>
      <c r="BCW104" s="1569"/>
      <c r="BCX104" s="1569"/>
      <c r="BCY104" s="1569"/>
      <c r="BCZ104" s="1569"/>
      <c r="BDA104" s="1569"/>
      <c r="BDB104" s="1569"/>
      <c r="BDC104" s="1569"/>
      <c r="BDD104" s="1569"/>
      <c r="BDE104" s="1569"/>
      <c r="BDF104" s="1569"/>
      <c r="BDG104" s="1569"/>
      <c r="BDH104" s="1569"/>
      <c r="BDI104" s="1569"/>
      <c r="BDJ104" s="1569"/>
      <c r="BDK104" s="1569"/>
      <c r="BDL104" s="1569"/>
      <c r="BDM104" s="1569"/>
      <c r="BDN104" s="1569"/>
      <c r="BDO104" s="1569"/>
      <c r="BDP104" s="1569"/>
      <c r="BDQ104" s="1569"/>
      <c r="BDR104" s="1569"/>
      <c r="BDS104" s="1569"/>
      <c r="BDT104" s="1569"/>
      <c r="BDU104" s="1569"/>
      <c r="BDV104" s="1569"/>
      <c r="BDW104" s="1569"/>
      <c r="BDX104" s="1569"/>
      <c r="BDY104" s="1569"/>
      <c r="BDZ104" s="1569"/>
      <c r="BEA104" s="1569"/>
      <c r="BEB104" s="1569"/>
      <c r="BEC104" s="1569"/>
      <c r="BED104" s="1569"/>
      <c r="BEE104" s="1569"/>
      <c r="BEF104" s="1569"/>
      <c r="BEG104" s="1569"/>
      <c r="BEH104" s="1569"/>
      <c r="BEI104" s="1569"/>
      <c r="BEJ104" s="1569"/>
      <c r="BEK104" s="1569"/>
      <c r="BEL104" s="1569"/>
      <c r="BEM104" s="1569"/>
      <c r="BEN104" s="1569"/>
      <c r="BEO104" s="1569"/>
      <c r="BEP104" s="1569"/>
      <c r="BEQ104" s="1569"/>
      <c r="BER104" s="1569"/>
      <c r="BES104" s="1569"/>
      <c r="BET104" s="1569"/>
      <c r="BEU104" s="1569"/>
      <c r="BEV104" s="1569"/>
      <c r="BEW104" s="1569"/>
      <c r="BEX104" s="1569"/>
      <c r="BEY104" s="1569"/>
      <c r="BEZ104" s="1569"/>
      <c r="BFA104" s="1569"/>
      <c r="BFB104" s="1569"/>
      <c r="BFC104" s="1569"/>
      <c r="BFD104" s="1569"/>
      <c r="BFE104" s="1569"/>
      <c r="BFF104" s="1569"/>
      <c r="BFG104" s="1569"/>
      <c r="BFH104" s="1569"/>
      <c r="BFI104" s="1569"/>
      <c r="BFJ104" s="1569"/>
      <c r="BFK104" s="1569"/>
      <c r="BFL104" s="1569"/>
      <c r="BFM104" s="1569"/>
      <c r="BFN104" s="1569"/>
      <c r="BFO104" s="1569"/>
      <c r="BFP104" s="1569"/>
      <c r="BFQ104" s="1569"/>
      <c r="BFR104" s="1569"/>
      <c r="BFS104" s="1569"/>
      <c r="BFT104" s="1569"/>
      <c r="BFU104" s="1569"/>
      <c r="BFV104" s="1569"/>
      <c r="BFW104" s="1569"/>
      <c r="BFX104" s="1569"/>
      <c r="BFY104" s="1569"/>
      <c r="BFZ104" s="1569"/>
      <c r="BGA104" s="1569"/>
      <c r="BGB104" s="1569"/>
      <c r="BGC104" s="1569"/>
      <c r="BGD104" s="1569"/>
      <c r="BGE104" s="1569"/>
      <c r="BGF104" s="1569"/>
      <c r="BGG104" s="1569"/>
      <c r="BGH104" s="1569"/>
      <c r="BGI104" s="1569"/>
      <c r="BGJ104" s="1569"/>
      <c r="BGK104" s="1569"/>
      <c r="BGL104" s="1569"/>
      <c r="BGM104" s="1569"/>
      <c r="BGN104" s="1569"/>
      <c r="BGO104" s="1569"/>
      <c r="BGP104" s="1569"/>
      <c r="BGQ104" s="1569"/>
      <c r="BGR104" s="1569"/>
      <c r="BGS104" s="1569"/>
      <c r="BGT104" s="1569"/>
      <c r="BGU104" s="1569"/>
      <c r="BGV104" s="1569"/>
      <c r="BGW104" s="1569"/>
      <c r="BGX104" s="1569"/>
      <c r="BGY104" s="1569"/>
      <c r="BGZ104" s="1569"/>
      <c r="BHA104" s="1569"/>
      <c r="BHB104" s="1569"/>
      <c r="BHC104" s="1569"/>
      <c r="BHD104" s="1569"/>
      <c r="BHE104" s="1569"/>
      <c r="BHF104" s="1569"/>
      <c r="BHG104" s="1569"/>
      <c r="BHH104" s="1569"/>
      <c r="BHI104" s="1569"/>
      <c r="BHJ104" s="1569"/>
      <c r="BHK104" s="1569"/>
      <c r="BHL104" s="1569"/>
      <c r="BHM104" s="1569"/>
      <c r="BHN104" s="1569"/>
      <c r="BHO104" s="1569"/>
      <c r="BHP104" s="1569"/>
      <c r="BHQ104" s="1569"/>
      <c r="BHR104" s="1569"/>
      <c r="BHS104" s="1569"/>
      <c r="BHT104" s="1569"/>
      <c r="BHU104" s="1569"/>
      <c r="BHV104" s="1569"/>
      <c r="BHW104" s="1569"/>
      <c r="BHX104" s="1569"/>
      <c r="BHY104" s="1569"/>
      <c r="BHZ104" s="1569"/>
      <c r="BIA104" s="1569"/>
      <c r="BIB104" s="1569"/>
      <c r="BIC104" s="1569"/>
      <c r="BID104" s="1569"/>
      <c r="BIE104" s="1569"/>
      <c r="BIF104" s="1569"/>
      <c r="BIG104" s="1569"/>
      <c r="BIH104" s="1569"/>
      <c r="BII104" s="1569"/>
      <c r="BIJ104" s="1569"/>
      <c r="BIK104" s="1569"/>
      <c r="BIL104" s="1569"/>
      <c r="BIM104" s="1569"/>
      <c r="BIN104" s="1569"/>
      <c r="BIO104" s="1569"/>
      <c r="BIP104" s="1569"/>
      <c r="BIQ104" s="1569"/>
      <c r="BIR104" s="1569"/>
      <c r="BIS104" s="1569"/>
      <c r="BIT104" s="1569"/>
      <c r="BIU104" s="1569"/>
      <c r="BIV104" s="1569"/>
      <c r="BIW104" s="1569"/>
      <c r="BIX104" s="1569"/>
      <c r="BIY104" s="1569"/>
      <c r="BIZ104" s="1569"/>
      <c r="BJA104" s="1569"/>
      <c r="BJB104" s="1569"/>
      <c r="BJC104" s="1569"/>
      <c r="BJD104" s="1569"/>
      <c r="BJE104" s="1569"/>
      <c r="BJF104" s="1569"/>
      <c r="BJG104" s="1569"/>
      <c r="BJH104" s="1569"/>
      <c r="BJI104" s="1569"/>
      <c r="BJJ104" s="1569"/>
      <c r="BJK104" s="1569"/>
      <c r="BJL104" s="1569"/>
      <c r="BJM104" s="1569"/>
      <c r="BJN104" s="1569"/>
      <c r="BJO104" s="1569"/>
      <c r="BJP104" s="1569"/>
      <c r="BJQ104" s="1569"/>
      <c r="BJR104" s="1569"/>
      <c r="BJS104" s="1569"/>
      <c r="BJT104" s="1569"/>
      <c r="BJU104" s="1569"/>
      <c r="BJV104" s="1569"/>
      <c r="BJW104" s="1569"/>
      <c r="BJX104" s="1569"/>
      <c r="BJY104" s="1569"/>
      <c r="BJZ104" s="1569"/>
      <c r="BKA104" s="1569"/>
      <c r="BKB104" s="1569"/>
      <c r="BKC104" s="1569"/>
      <c r="BKD104" s="1569"/>
      <c r="BKE104" s="1569"/>
      <c r="BKF104" s="1569"/>
      <c r="BKG104" s="1569"/>
      <c r="BKH104" s="1569"/>
      <c r="BKI104" s="1569"/>
      <c r="BKJ104" s="1569"/>
      <c r="BKK104" s="1569"/>
      <c r="BKL104" s="1569"/>
      <c r="BKM104" s="1569"/>
      <c r="BKN104" s="1569"/>
      <c r="BKO104" s="1569"/>
      <c r="BKP104" s="1569"/>
      <c r="BKQ104" s="1569"/>
      <c r="BKR104" s="1569"/>
      <c r="BKS104" s="1569"/>
      <c r="BKT104" s="1569"/>
      <c r="BKU104" s="1569"/>
      <c r="BKV104" s="1569"/>
      <c r="BKW104" s="1569"/>
      <c r="BKX104" s="1569"/>
      <c r="BKY104" s="1569"/>
      <c r="BKZ104" s="1569"/>
      <c r="BLA104" s="1569"/>
      <c r="BLB104" s="1569"/>
      <c r="BLC104" s="1569"/>
      <c r="BLD104" s="1569"/>
      <c r="BLE104" s="1569"/>
      <c r="BLF104" s="1569"/>
      <c r="BLG104" s="1569"/>
      <c r="BLH104" s="1569"/>
      <c r="BLI104" s="1569"/>
      <c r="BLJ104" s="1569"/>
      <c r="BLK104" s="1569"/>
      <c r="BLL104" s="1569"/>
      <c r="BLM104" s="1569"/>
      <c r="BLN104" s="1569"/>
      <c r="BLO104" s="1569"/>
      <c r="BLP104" s="1569"/>
      <c r="BLQ104" s="1569"/>
      <c r="BLR104" s="1569"/>
      <c r="BLS104" s="1569"/>
      <c r="BLT104" s="1569"/>
      <c r="BLU104" s="1569"/>
      <c r="BLV104" s="1569"/>
      <c r="BLW104" s="1569"/>
      <c r="BLX104" s="1569"/>
      <c r="BLY104" s="1569"/>
      <c r="BLZ104" s="1569"/>
      <c r="BMA104" s="1569"/>
      <c r="BMB104" s="1569"/>
      <c r="BMC104" s="1569"/>
      <c r="BMD104" s="1569"/>
      <c r="BME104" s="1569"/>
      <c r="BMF104" s="1569"/>
      <c r="BMG104" s="1569"/>
      <c r="BMH104" s="1569"/>
      <c r="BMI104" s="1569"/>
      <c r="BMJ104" s="1569"/>
      <c r="BMK104" s="1569"/>
      <c r="BML104" s="1569"/>
      <c r="BMM104" s="1569"/>
      <c r="BMN104" s="1569"/>
      <c r="BMO104" s="1569"/>
      <c r="BMP104" s="1569"/>
      <c r="BMQ104" s="1569"/>
      <c r="BMR104" s="1569"/>
      <c r="BMS104" s="1569"/>
      <c r="BMT104" s="1569"/>
      <c r="BMU104" s="1569"/>
      <c r="BMV104" s="1569"/>
      <c r="BMW104" s="1569"/>
      <c r="BMX104" s="1569"/>
      <c r="BMY104" s="1569"/>
      <c r="BMZ104" s="1569"/>
      <c r="BNA104" s="1569"/>
      <c r="BNB104" s="1569"/>
      <c r="BNC104" s="1569"/>
      <c r="BND104" s="1569"/>
      <c r="BNE104" s="1569"/>
      <c r="BNF104" s="1569"/>
      <c r="BNG104" s="1569"/>
      <c r="BNH104" s="1569"/>
      <c r="BNI104" s="1569"/>
      <c r="BNJ104" s="1569"/>
      <c r="BNK104" s="1569"/>
      <c r="BNL104" s="1569"/>
      <c r="BNM104" s="1569"/>
      <c r="BNN104" s="1569"/>
      <c r="BNO104" s="1569"/>
      <c r="BNP104" s="1569"/>
      <c r="BNQ104" s="1569"/>
      <c r="BNR104" s="1569"/>
      <c r="BNS104" s="1569"/>
      <c r="BNT104" s="1569"/>
      <c r="BNU104" s="1569"/>
      <c r="BNV104" s="1569"/>
      <c r="BNW104" s="1569"/>
      <c r="BNX104" s="1569"/>
      <c r="BNY104" s="1569"/>
      <c r="BNZ104" s="1569"/>
      <c r="BOA104" s="1569"/>
      <c r="BOB104" s="1569"/>
      <c r="BOC104" s="1569"/>
      <c r="BOD104" s="1569"/>
      <c r="BOE104" s="1569"/>
      <c r="BOF104" s="1569"/>
      <c r="BOG104" s="1569"/>
      <c r="BOH104" s="1569"/>
      <c r="BOI104" s="1569"/>
      <c r="BOJ104" s="1569"/>
      <c r="BOK104" s="1569"/>
      <c r="BOL104" s="1569"/>
      <c r="BOM104" s="1569"/>
      <c r="BON104" s="1569"/>
      <c r="BOO104" s="1569"/>
      <c r="BOP104" s="1569"/>
      <c r="BOQ104" s="1569"/>
      <c r="BOR104" s="1569"/>
      <c r="BOS104" s="1569"/>
      <c r="BOT104" s="1569"/>
      <c r="BOU104" s="1569"/>
      <c r="BOV104" s="1569"/>
      <c r="BOW104" s="1569"/>
      <c r="BOX104" s="1569"/>
      <c r="BOY104" s="1569"/>
      <c r="BOZ104" s="1569"/>
      <c r="BPA104" s="1569"/>
      <c r="BPB104" s="1569"/>
      <c r="BPC104" s="1569"/>
      <c r="BPD104" s="1569"/>
      <c r="BPE104" s="1569"/>
      <c r="BPF104" s="1569"/>
      <c r="BPG104" s="1569"/>
      <c r="BPH104" s="1569"/>
      <c r="BPI104" s="1569"/>
      <c r="BPJ104" s="1569"/>
      <c r="BPK104" s="1569"/>
      <c r="BPL104" s="1569"/>
      <c r="BPM104" s="1569"/>
      <c r="BPN104" s="1569"/>
      <c r="BPO104" s="1569"/>
      <c r="BPP104" s="1569"/>
      <c r="BPQ104" s="1569"/>
      <c r="BPR104" s="1569"/>
      <c r="BPS104" s="1569"/>
      <c r="BPT104" s="1569"/>
      <c r="BPU104" s="1569"/>
      <c r="BPV104" s="1569"/>
      <c r="BPW104" s="1569"/>
      <c r="BPX104" s="1569"/>
      <c r="BPY104" s="1569"/>
      <c r="BPZ104" s="1569"/>
      <c r="BQA104" s="1569"/>
      <c r="BQB104" s="1569"/>
      <c r="BQC104" s="1569"/>
      <c r="BQD104" s="1569"/>
      <c r="BQE104" s="1569"/>
      <c r="BQF104" s="1569"/>
      <c r="BQG104" s="1569"/>
      <c r="BQH104" s="1569"/>
      <c r="BQI104" s="1569"/>
      <c r="BQJ104" s="1569"/>
      <c r="BQK104" s="1569"/>
      <c r="BQL104" s="1569"/>
      <c r="BQM104" s="1569"/>
      <c r="BQN104" s="1569"/>
      <c r="BQO104" s="1569"/>
      <c r="BQP104" s="1569"/>
      <c r="BQQ104" s="1569"/>
      <c r="BQR104" s="1569"/>
      <c r="BQS104" s="1569"/>
      <c r="BQT104" s="1569"/>
      <c r="BQU104" s="1569"/>
      <c r="BQV104" s="1569"/>
      <c r="BQW104" s="1569"/>
      <c r="BQX104" s="1569"/>
      <c r="BQY104" s="1569"/>
      <c r="BQZ104" s="1569"/>
      <c r="BRA104" s="1569"/>
      <c r="BRB104" s="1569"/>
      <c r="BRC104" s="1569"/>
      <c r="BRD104" s="1569"/>
      <c r="BRE104" s="1569"/>
      <c r="BRF104" s="1569"/>
      <c r="BRG104" s="1569"/>
      <c r="BRH104" s="1569"/>
      <c r="BRI104" s="1569"/>
      <c r="BRJ104" s="1569"/>
      <c r="BRK104" s="1569"/>
      <c r="BRL104" s="1569"/>
      <c r="BRM104" s="1569"/>
      <c r="BRN104" s="1569"/>
      <c r="BRO104" s="1569"/>
      <c r="BRP104" s="1569"/>
      <c r="BRQ104" s="1569"/>
      <c r="BRR104" s="1569"/>
      <c r="BRS104" s="1569"/>
      <c r="BRT104" s="1569"/>
      <c r="BRU104" s="1569"/>
      <c r="BRV104" s="1569"/>
      <c r="BRW104" s="1569"/>
      <c r="BRX104" s="1569"/>
      <c r="BRY104" s="1569"/>
      <c r="BRZ104" s="1569"/>
      <c r="BSA104" s="1569"/>
      <c r="BSB104" s="1569"/>
      <c r="BSC104" s="1569"/>
      <c r="BSD104" s="1569"/>
      <c r="BSE104" s="1569"/>
      <c r="BSF104" s="1569"/>
      <c r="BSG104" s="1569"/>
      <c r="BSH104" s="1569"/>
      <c r="BSI104" s="1569"/>
      <c r="BSJ104" s="1569"/>
      <c r="BSK104" s="1569"/>
      <c r="BSL104" s="1569"/>
      <c r="BSM104" s="1569"/>
      <c r="BSN104" s="1569"/>
      <c r="BSO104" s="1569"/>
      <c r="BSP104" s="1569"/>
      <c r="BSQ104" s="1569"/>
      <c r="BSR104" s="1569"/>
      <c r="BSS104" s="1569"/>
      <c r="BST104" s="1569"/>
      <c r="BSU104" s="1569"/>
      <c r="BSV104" s="1569"/>
      <c r="BSW104" s="1569"/>
      <c r="BSX104" s="1569"/>
      <c r="BSY104" s="1569"/>
      <c r="BSZ104" s="1569"/>
      <c r="BTA104" s="1569"/>
      <c r="BTB104" s="1569"/>
      <c r="BTC104" s="1569"/>
      <c r="BTD104" s="1569"/>
      <c r="BTE104" s="1569"/>
      <c r="BTF104" s="1569"/>
      <c r="BTG104" s="1569"/>
      <c r="BTH104" s="1569"/>
      <c r="BTI104" s="1569"/>
      <c r="BTJ104" s="1569"/>
      <c r="BTK104" s="1569"/>
      <c r="BTL104" s="1569"/>
      <c r="BTM104" s="1569"/>
      <c r="BTN104" s="1569"/>
      <c r="BTO104" s="1569"/>
      <c r="BTP104" s="1569"/>
      <c r="BTQ104" s="1569"/>
      <c r="BTR104" s="1569"/>
      <c r="BTS104" s="1569"/>
      <c r="BTT104" s="1569"/>
      <c r="BTU104" s="1569"/>
      <c r="BTV104" s="1569"/>
      <c r="BTW104" s="1569"/>
      <c r="BTX104" s="1569"/>
      <c r="BTY104" s="1569"/>
      <c r="BTZ104" s="1569"/>
      <c r="BUA104" s="1569"/>
      <c r="BUB104" s="1569"/>
      <c r="BUC104" s="1569"/>
      <c r="BUD104" s="1569"/>
      <c r="BUE104" s="1569"/>
      <c r="BUF104" s="1569"/>
      <c r="BUG104" s="1569"/>
      <c r="BUH104" s="1569"/>
      <c r="BUI104" s="1569"/>
      <c r="BUJ104" s="1569"/>
      <c r="BUK104" s="1569"/>
      <c r="BUL104" s="1569"/>
      <c r="BUM104" s="1569"/>
      <c r="BUN104" s="1569"/>
      <c r="BUO104" s="1569"/>
      <c r="BUP104" s="1569"/>
      <c r="BUQ104" s="1569"/>
      <c r="BUR104" s="1569"/>
      <c r="BUS104" s="1569"/>
      <c r="BUT104" s="1569"/>
      <c r="BUU104" s="1569"/>
      <c r="BUV104" s="1569"/>
      <c r="BUW104" s="1569"/>
      <c r="BUX104" s="1569"/>
      <c r="BUY104" s="1569"/>
      <c r="BUZ104" s="1569"/>
      <c r="BVA104" s="1569"/>
      <c r="BVB104" s="1569"/>
      <c r="BVC104" s="1569"/>
      <c r="BVD104" s="1569"/>
      <c r="BVE104" s="1569"/>
      <c r="BVF104" s="1569"/>
      <c r="BVG104" s="1569"/>
      <c r="BVH104" s="1569"/>
      <c r="BVI104" s="1569"/>
      <c r="BVJ104" s="1569"/>
      <c r="BVK104" s="1569"/>
      <c r="BVL104" s="1569"/>
      <c r="BVM104" s="1569"/>
      <c r="BVN104" s="1569"/>
      <c r="BVO104" s="1569"/>
      <c r="BVP104" s="1569"/>
      <c r="BVQ104" s="1569"/>
      <c r="BVR104" s="1569"/>
      <c r="BVS104" s="1569"/>
      <c r="BVT104" s="1569"/>
      <c r="BVU104" s="1569"/>
      <c r="BVV104" s="1569"/>
      <c r="BVW104" s="1569"/>
      <c r="BVX104" s="1569"/>
      <c r="BVY104" s="1569"/>
      <c r="BVZ104" s="1569"/>
      <c r="BWA104" s="1569"/>
      <c r="BWB104" s="1569"/>
      <c r="BWC104" s="1569"/>
      <c r="BWD104" s="1569"/>
      <c r="BWE104" s="1569"/>
      <c r="BWF104" s="1569"/>
      <c r="BWG104" s="1569"/>
      <c r="BWH104" s="1569"/>
      <c r="BWI104" s="1569"/>
      <c r="BWJ104" s="1569"/>
      <c r="BWK104" s="1569"/>
      <c r="BWL104" s="1569"/>
      <c r="BWM104" s="1569"/>
      <c r="BWN104" s="1569"/>
      <c r="BWO104" s="1569"/>
      <c r="BWP104" s="1569"/>
      <c r="BWQ104" s="1569"/>
      <c r="BWR104" s="1569"/>
      <c r="BWS104" s="1569"/>
      <c r="BWT104" s="1569"/>
      <c r="BWU104" s="1569"/>
      <c r="BWV104" s="1569"/>
      <c r="BWW104" s="1569"/>
      <c r="BWX104" s="1569"/>
      <c r="BWY104" s="1569"/>
      <c r="BWZ104" s="1569"/>
      <c r="BXA104" s="1569"/>
      <c r="BXB104" s="1569"/>
      <c r="BXC104" s="1569"/>
      <c r="BXD104" s="1569"/>
      <c r="BXE104" s="1569"/>
      <c r="BXF104" s="1569"/>
      <c r="BXG104" s="1569"/>
      <c r="BXH104" s="1569"/>
      <c r="BXI104" s="1569"/>
      <c r="BXJ104" s="1569"/>
      <c r="BXK104" s="1569"/>
      <c r="BXL104" s="1569"/>
      <c r="BXM104" s="1569"/>
      <c r="BXN104" s="1569"/>
      <c r="BXO104" s="1569"/>
      <c r="BXP104" s="1569"/>
      <c r="BXQ104" s="1569"/>
      <c r="BXR104" s="1569"/>
      <c r="BXS104" s="1569"/>
      <c r="BXT104" s="1569"/>
      <c r="BXU104" s="1569"/>
      <c r="BXV104" s="1569"/>
      <c r="BXW104" s="1569"/>
      <c r="BXX104" s="1569"/>
      <c r="BXY104" s="1569"/>
      <c r="BXZ104" s="1569"/>
      <c r="BYA104" s="1569"/>
      <c r="BYB104" s="1569"/>
      <c r="BYC104" s="1569"/>
      <c r="BYD104" s="1569"/>
      <c r="BYE104" s="1569"/>
      <c r="BYF104" s="1569"/>
      <c r="BYG104" s="1569"/>
      <c r="BYH104" s="1569"/>
      <c r="BYI104" s="1569"/>
      <c r="BYJ104" s="1569"/>
      <c r="BYK104" s="1569"/>
      <c r="BYL104" s="1569"/>
      <c r="BYM104" s="1569"/>
      <c r="BYN104" s="1569"/>
      <c r="BYO104" s="1569"/>
      <c r="BYP104" s="1569"/>
      <c r="BYQ104" s="1569"/>
      <c r="BYR104" s="1569"/>
      <c r="BYS104" s="1569"/>
      <c r="BYT104" s="1569"/>
      <c r="BYU104" s="1569"/>
      <c r="BYV104" s="1569"/>
      <c r="BYW104" s="1569"/>
      <c r="BYX104" s="1569"/>
      <c r="BYY104" s="1569"/>
      <c r="BYZ104" s="1569"/>
      <c r="BZA104" s="1569"/>
      <c r="BZB104" s="1569"/>
      <c r="BZC104" s="1569"/>
      <c r="BZD104" s="1569"/>
      <c r="BZE104" s="1569"/>
      <c r="BZF104" s="1569"/>
      <c r="BZG104" s="1569"/>
      <c r="BZH104" s="1569"/>
      <c r="BZI104" s="1569"/>
      <c r="BZJ104" s="1569"/>
      <c r="BZK104" s="1569"/>
      <c r="BZL104" s="1569"/>
      <c r="BZM104" s="1569"/>
      <c r="BZN104" s="1569"/>
      <c r="BZO104" s="1569"/>
      <c r="BZP104" s="1569"/>
      <c r="BZQ104" s="1569"/>
      <c r="BZR104" s="1569"/>
      <c r="BZS104" s="1569"/>
      <c r="BZT104" s="1569"/>
      <c r="BZU104" s="1569"/>
      <c r="BZV104" s="1569"/>
      <c r="BZW104" s="1569"/>
      <c r="BZX104" s="1569"/>
      <c r="BZY104" s="1569"/>
      <c r="BZZ104" s="1569"/>
      <c r="CAA104" s="1569"/>
      <c r="CAB104" s="1569"/>
      <c r="CAC104" s="1569"/>
      <c r="CAD104" s="1569"/>
      <c r="CAE104" s="1569"/>
      <c r="CAF104" s="1569"/>
      <c r="CAG104" s="1569"/>
      <c r="CAH104" s="1569"/>
      <c r="CAI104" s="1569"/>
      <c r="CAJ104" s="1569"/>
      <c r="CAK104" s="1569"/>
      <c r="CAL104" s="1569"/>
      <c r="CAM104" s="1569"/>
      <c r="CAN104" s="1569"/>
      <c r="CAO104" s="1569"/>
      <c r="CAP104" s="1569"/>
      <c r="CAQ104" s="1569"/>
      <c r="CAR104" s="1569"/>
      <c r="CAS104" s="1569"/>
      <c r="CAT104" s="1569"/>
      <c r="CAU104" s="1569"/>
      <c r="CAV104" s="1569"/>
      <c r="CAW104" s="1569"/>
      <c r="CAX104" s="1569"/>
      <c r="CAY104" s="1569"/>
      <c r="CAZ104" s="1569"/>
      <c r="CBA104" s="1569"/>
      <c r="CBB104" s="1569"/>
      <c r="CBC104" s="1569"/>
      <c r="CBD104" s="1569"/>
      <c r="CBE104" s="1569"/>
      <c r="CBF104" s="1569"/>
      <c r="CBG104" s="1569"/>
      <c r="CBH104" s="1569"/>
      <c r="CBI104" s="1569"/>
      <c r="CBJ104" s="1569"/>
      <c r="CBK104" s="1569"/>
      <c r="CBL104" s="1569"/>
      <c r="CBM104" s="1569"/>
      <c r="CBN104" s="1569"/>
      <c r="CBO104" s="1569"/>
      <c r="CBP104" s="1569"/>
      <c r="CBQ104" s="1569"/>
      <c r="CBR104" s="1569"/>
      <c r="CBS104" s="1569"/>
      <c r="CBT104" s="1569"/>
      <c r="CBU104" s="1569"/>
      <c r="CBV104" s="1569"/>
      <c r="CBW104" s="1569"/>
      <c r="CBX104" s="1569"/>
      <c r="CBY104" s="1569"/>
      <c r="CBZ104" s="1569"/>
      <c r="CCA104" s="1569"/>
      <c r="CCB104" s="1569"/>
      <c r="CCC104" s="1569"/>
      <c r="CCD104" s="1569"/>
      <c r="CCE104" s="1569"/>
      <c r="CCF104" s="1569"/>
      <c r="CCG104" s="1569"/>
      <c r="CCH104" s="1569"/>
      <c r="CCI104" s="1569"/>
      <c r="CCJ104" s="1569"/>
      <c r="CCK104" s="1569"/>
      <c r="CCL104" s="1569"/>
      <c r="CCM104" s="1569"/>
      <c r="CCN104" s="1569"/>
      <c r="CCO104" s="1569"/>
      <c r="CCP104" s="1569"/>
      <c r="CCQ104" s="1569"/>
      <c r="CCR104" s="1569"/>
      <c r="CCS104" s="1569"/>
      <c r="CCT104" s="1569"/>
      <c r="CCU104" s="1569"/>
      <c r="CCV104" s="1569"/>
      <c r="CCW104" s="1569"/>
      <c r="CCX104" s="1569"/>
      <c r="CCY104" s="1569"/>
      <c r="CCZ104" s="1569"/>
      <c r="CDA104" s="1569"/>
      <c r="CDB104" s="1569"/>
      <c r="CDC104" s="1569"/>
      <c r="CDD104" s="1569"/>
      <c r="CDE104" s="1569"/>
      <c r="CDF104" s="1569"/>
      <c r="CDG104" s="1569"/>
      <c r="CDH104" s="1569"/>
      <c r="CDI104" s="1569"/>
      <c r="CDJ104" s="1569"/>
      <c r="CDK104" s="1569"/>
      <c r="CDL104" s="1569"/>
      <c r="CDM104" s="1569"/>
      <c r="CDN104" s="1569"/>
      <c r="CDO104" s="1569"/>
      <c r="CDP104" s="1569"/>
      <c r="CDQ104" s="1569"/>
      <c r="CDR104" s="1569"/>
      <c r="CDS104" s="1569"/>
      <c r="CDT104" s="1569"/>
      <c r="CDU104" s="1569"/>
      <c r="CDV104" s="1569"/>
      <c r="CDW104" s="1569"/>
      <c r="CDX104" s="1569"/>
      <c r="CDY104" s="1569"/>
      <c r="CDZ104" s="1569"/>
      <c r="CEA104" s="1569"/>
      <c r="CEB104" s="1569"/>
      <c r="CEC104" s="1569"/>
      <c r="CED104" s="1569"/>
      <c r="CEE104" s="1569"/>
      <c r="CEF104" s="1569"/>
      <c r="CEG104" s="1569"/>
      <c r="CEH104" s="1569"/>
      <c r="CEI104" s="1569"/>
      <c r="CEJ104" s="1569"/>
      <c r="CEK104" s="1569"/>
      <c r="CEL104" s="1569"/>
      <c r="CEM104" s="1569"/>
      <c r="CEN104" s="1569"/>
      <c r="CEO104" s="1569"/>
      <c r="CEP104" s="1569"/>
      <c r="CEQ104" s="1569"/>
      <c r="CER104" s="1569"/>
      <c r="CES104" s="1569"/>
      <c r="CET104" s="1569"/>
      <c r="CEU104" s="1569"/>
      <c r="CEV104" s="1569"/>
      <c r="CEW104" s="1569"/>
      <c r="CEX104" s="1569"/>
      <c r="CEY104" s="1569"/>
      <c r="CEZ104" s="1569"/>
      <c r="CFA104" s="1569"/>
      <c r="CFB104" s="1569"/>
      <c r="CFC104" s="1569"/>
      <c r="CFD104" s="1569"/>
      <c r="CFE104" s="1569"/>
      <c r="CFF104" s="1569"/>
      <c r="CFG104" s="1569"/>
      <c r="CFH104" s="1569"/>
      <c r="CFI104" s="1569"/>
      <c r="CFJ104" s="1569"/>
      <c r="CFK104" s="1569"/>
      <c r="CFL104" s="1569"/>
      <c r="CFM104" s="1569"/>
      <c r="CFN104" s="1569"/>
      <c r="CFO104" s="1569"/>
      <c r="CFP104" s="1569"/>
      <c r="CFQ104" s="1569"/>
      <c r="CFR104" s="1569"/>
      <c r="CFS104" s="1569"/>
      <c r="CFT104" s="1569"/>
      <c r="CFU104" s="1569"/>
      <c r="CFV104" s="1569"/>
      <c r="CFW104" s="1569"/>
      <c r="CFX104" s="1569"/>
      <c r="CFY104" s="1569"/>
      <c r="CFZ104" s="1569"/>
      <c r="CGA104" s="1569"/>
      <c r="CGB104" s="1569"/>
      <c r="CGC104" s="1569"/>
      <c r="CGD104" s="1569"/>
      <c r="CGE104" s="1569"/>
      <c r="CGF104" s="1569"/>
      <c r="CGG104" s="1569"/>
      <c r="CGH104" s="1569"/>
      <c r="CGI104" s="1569"/>
      <c r="CGJ104" s="1569"/>
      <c r="CGK104" s="1569"/>
      <c r="CGL104" s="1569"/>
      <c r="CGM104" s="1569"/>
      <c r="CGN104" s="1569"/>
      <c r="CGO104" s="1569"/>
      <c r="CGP104" s="1569"/>
      <c r="CGQ104" s="1569"/>
      <c r="CGR104" s="1569"/>
      <c r="CGS104" s="1569"/>
      <c r="CGT104" s="1569"/>
      <c r="CGU104" s="1569"/>
      <c r="CGV104" s="1569"/>
      <c r="CGW104" s="1569"/>
      <c r="CGX104" s="1569"/>
      <c r="CGY104" s="1569"/>
      <c r="CGZ104" s="1569"/>
      <c r="CHA104" s="1569"/>
      <c r="CHB104" s="1569"/>
      <c r="CHC104" s="1569"/>
      <c r="CHD104" s="1569"/>
      <c r="CHE104" s="1569"/>
      <c r="CHF104" s="1569"/>
      <c r="CHG104" s="1569"/>
      <c r="CHH104" s="1569"/>
      <c r="CHI104" s="1569"/>
      <c r="CHJ104" s="1569"/>
      <c r="CHK104" s="1569"/>
      <c r="CHL104" s="1569"/>
      <c r="CHM104" s="1569"/>
      <c r="CHN104" s="1569"/>
      <c r="CHO104" s="1569"/>
      <c r="CHP104" s="1569"/>
      <c r="CHQ104" s="1569"/>
      <c r="CHR104" s="1569"/>
      <c r="CHS104" s="1569"/>
      <c r="CHT104" s="1569"/>
      <c r="CHU104" s="1569"/>
      <c r="CHV104" s="1569"/>
      <c r="CHW104" s="1569"/>
      <c r="CHX104" s="1569"/>
      <c r="CHY104" s="1569"/>
      <c r="CHZ104" s="1569"/>
      <c r="CIA104" s="1569"/>
      <c r="CIB104" s="1569"/>
      <c r="CIC104" s="1569"/>
      <c r="CID104" s="1569"/>
      <c r="CIE104" s="1569"/>
      <c r="CIF104" s="1569"/>
      <c r="CIG104" s="1569"/>
      <c r="CIH104" s="1569"/>
      <c r="CII104" s="1569"/>
      <c r="CIJ104" s="1569"/>
      <c r="CIK104" s="1569"/>
      <c r="CIL104" s="1569"/>
      <c r="CIM104" s="1569"/>
      <c r="CIN104" s="1569"/>
      <c r="CIO104" s="1569"/>
      <c r="CIP104" s="1569"/>
      <c r="CIQ104" s="1569"/>
      <c r="CIR104" s="1569"/>
      <c r="CIS104" s="1569"/>
      <c r="CIT104" s="1569"/>
      <c r="CIU104" s="1569"/>
      <c r="CIV104" s="1569"/>
      <c r="CIW104" s="1569"/>
      <c r="CIX104" s="1569"/>
      <c r="CIY104" s="1569"/>
      <c r="CIZ104" s="1569"/>
      <c r="CJA104" s="1569"/>
      <c r="CJB104" s="1569"/>
      <c r="CJC104" s="1569"/>
      <c r="CJD104" s="1569"/>
      <c r="CJE104" s="1569"/>
      <c r="CJF104" s="1569"/>
      <c r="CJG104" s="1569"/>
      <c r="CJH104" s="1569"/>
      <c r="CJI104" s="1569"/>
      <c r="CJJ104" s="1569"/>
      <c r="CJK104" s="1569"/>
      <c r="CJL104" s="1569"/>
      <c r="CJM104" s="1569"/>
      <c r="CJN104" s="1569"/>
      <c r="CJO104" s="1569"/>
      <c r="CJP104" s="1569"/>
      <c r="CJQ104" s="1569"/>
      <c r="CJR104" s="1569"/>
      <c r="CJS104" s="1569"/>
      <c r="CJT104" s="1569"/>
      <c r="CJU104" s="1569"/>
      <c r="CJV104" s="1569"/>
      <c r="CJW104" s="1569"/>
      <c r="CJX104" s="1569"/>
      <c r="CJY104" s="1569"/>
      <c r="CJZ104" s="1569"/>
      <c r="CKA104" s="1569"/>
      <c r="CKB104" s="1569"/>
      <c r="CKC104" s="1569"/>
      <c r="CKD104" s="1569"/>
      <c r="CKE104" s="1569"/>
      <c r="CKF104" s="1569"/>
      <c r="CKG104" s="1569"/>
      <c r="CKH104" s="1569"/>
      <c r="CKI104" s="1569"/>
      <c r="CKJ104" s="1569"/>
      <c r="CKK104" s="1569"/>
      <c r="CKL104" s="1569"/>
      <c r="CKM104" s="1569"/>
      <c r="CKN104" s="1569"/>
      <c r="CKO104" s="1569"/>
      <c r="CKP104" s="1569"/>
      <c r="CKQ104" s="1569"/>
      <c r="CKR104" s="1569"/>
      <c r="CKS104" s="1569"/>
      <c r="CKT104" s="1569"/>
      <c r="CKU104" s="1569"/>
      <c r="CKV104" s="1569"/>
      <c r="CKW104" s="1569"/>
      <c r="CKX104" s="1569"/>
      <c r="CKY104" s="1569"/>
      <c r="CKZ104" s="1569"/>
      <c r="CLA104" s="1569"/>
      <c r="CLB104" s="1569"/>
      <c r="CLC104" s="1569"/>
      <c r="CLD104" s="1569"/>
      <c r="CLE104" s="1569"/>
      <c r="CLF104" s="1569"/>
      <c r="CLG104" s="1569"/>
      <c r="CLH104" s="1569"/>
      <c r="CLI104" s="1569"/>
      <c r="CLJ104" s="1569"/>
      <c r="CLK104" s="1569"/>
      <c r="CLL104" s="1569"/>
      <c r="CLM104" s="1569"/>
      <c r="CLN104" s="1569"/>
      <c r="CLO104" s="1569"/>
      <c r="CLP104" s="1569"/>
      <c r="CLQ104" s="1569"/>
      <c r="CLR104" s="1569"/>
      <c r="CLS104" s="1569"/>
      <c r="CLT104" s="1569"/>
      <c r="CLU104" s="1569"/>
      <c r="CLV104" s="1569"/>
      <c r="CLW104" s="1569"/>
      <c r="CLX104" s="1569"/>
      <c r="CLY104" s="1569"/>
      <c r="CLZ104" s="1569"/>
      <c r="CMA104" s="1569"/>
      <c r="CMB104" s="1569"/>
      <c r="CMC104" s="1569"/>
      <c r="CMD104" s="1569"/>
      <c r="CME104" s="1569"/>
      <c r="CMF104" s="1569"/>
      <c r="CMG104" s="1569"/>
      <c r="CMH104" s="1569"/>
      <c r="CMI104" s="1569"/>
      <c r="CMJ104" s="1569"/>
      <c r="CMK104" s="1569"/>
      <c r="CML104" s="1569"/>
      <c r="CMM104" s="1569"/>
      <c r="CMN104" s="1569"/>
      <c r="CMO104" s="1569"/>
      <c r="CMP104" s="1569"/>
      <c r="CMQ104" s="1569"/>
      <c r="CMR104" s="1569"/>
      <c r="CMS104" s="1569"/>
      <c r="CMT104" s="1569"/>
      <c r="CMU104" s="1569"/>
      <c r="CMV104" s="1569"/>
      <c r="CMW104" s="1569"/>
      <c r="CMX104" s="1569"/>
      <c r="CMY104" s="1569"/>
      <c r="CMZ104" s="1569"/>
      <c r="CNA104" s="1569"/>
      <c r="CNB104" s="1569"/>
      <c r="CNC104" s="1569"/>
      <c r="CND104" s="1569"/>
      <c r="CNE104" s="1569"/>
      <c r="CNF104" s="1569"/>
      <c r="CNG104" s="1569"/>
      <c r="CNH104" s="1569"/>
      <c r="CNI104" s="1569"/>
      <c r="CNJ104" s="1569"/>
      <c r="CNK104" s="1569"/>
      <c r="CNL104" s="1569"/>
      <c r="CNM104" s="1569"/>
      <c r="CNN104" s="1569"/>
      <c r="CNO104" s="1569"/>
      <c r="CNP104" s="1569"/>
      <c r="CNQ104" s="1569"/>
      <c r="CNR104" s="1569"/>
      <c r="CNS104" s="1569"/>
      <c r="CNT104" s="1569"/>
      <c r="CNU104" s="1569"/>
      <c r="CNV104" s="1569"/>
      <c r="CNW104" s="1569"/>
      <c r="CNX104" s="1569"/>
      <c r="CNY104" s="1569"/>
      <c r="CNZ104" s="1569"/>
      <c r="COA104" s="1569"/>
      <c r="COB104" s="1569"/>
      <c r="COC104" s="1569"/>
      <c r="COD104" s="1569"/>
      <c r="COE104" s="1569"/>
      <c r="COF104" s="1569"/>
      <c r="COG104" s="1569"/>
      <c r="COH104" s="1569"/>
      <c r="COI104" s="1569"/>
      <c r="COJ104" s="1569"/>
      <c r="COK104" s="1569"/>
      <c r="COL104" s="1569"/>
      <c r="COM104" s="1569"/>
      <c r="CON104" s="1569"/>
      <c r="COO104" s="1569"/>
      <c r="COP104" s="1569"/>
      <c r="COQ104" s="1569"/>
      <c r="COR104" s="1569"/>
      <c r="COS104" s="1569"/>
      <c r="COT104" s="1569"/>
      <c r="COU104" s="1569"/>
      <c r="COV104" s="1569"/>
      <c r="COW104" s="1569"/>
      <c r="COX104" s="1569"/>
      <c r="COY104" s="1569"/>
      <c r="COZ104" s="1569"/>
      <c r="CPA104" s="1569"/>
      <c r="CPB104" s="1569"/>
      <c r="CPC104" s="1569"/>
      <c r="CPD104" s="1569"/>
      <c r="CPE104" s="1569"/>
      <c r="CPF104" s="1569"/>
      <c r="CPG104" s="1569"/>
      <c r="CPH104" s="1569"/>
      <c r="CPI104" s="1569"/>
      <c r="CPJ104" s="1569"/>
      <c r="CPK104" s="1569"/>
      <c r="CPL104" s="1569"/>
      <c r="CPM104" s="1569"/>
      <c r="CPN104" s="1569"/>
      <c r="CPO104" s="1569"/>
      <c r="CPP104" s="1569"/>
      <c r="CPQ104" s="1569"/>
      <c r="CPR104" s="1569"/>
      <c r="CPS104" s="1569"/>
      <c r="CPT104" s="1569"/>
      <c r="CPU104" s="1569"/>
      <c r="CPV104" s="1569"/>
      <c r="CPW104" s="1569"/>
      <c r="CPX104" s="1569"/>
      <c r="CPY104" s="1569"/>
      <c r="CPZ104" s="1569"/>
      <c r="CQA104" s="1569"/>
      <c r="CQB104" s="1569"/>
      <c r="CQC104" s="1569"/>
      <c r="CQD104" s="1569"/>
      <c r="CQE104" s="1569"/>
      <c r="CQF104" s="1569"/>
      <c r="CQG104" s="1569"/>
      <c r="CQH104" s="1569"/>
      <c r="CQI104" s="1569"/>
      <c r="CQJ104" s="1569"/>
      <c r="CQK104" s="1569"/>
      <c r="CQL104" s="1569"/>
      <c r="CQM104" s="1569"/>
      <c r="CQN104" s="1569"/>
      <c r="CQO104" s="1569"/>
      <c r="CQP104" s="1569"/>
      <c r="CQQ104" s="1569"/>
      <c r="CQR104" s="1569"/>
      <c r="CQS104" s="1569"/>
      <c r="CQT104" s="1569"/>
      <c r="CQU104" s="1569"/>
      <c r="CQV104" s="1569"/>
      <c r="CQW104" s="1569"/>
      <c r="CQX104" s="1569"/>
      <c r="CQY104" s="1569"/>
      <c r="CQZ104" s="1569"/>
      <c r="CRA104" s="1569"/>
      <c r="CRB104" s="1569"/>
      <c r="CRC104" s="1569"/>
      <c r="CRD104" s="1569"/>
      <c r="CRE104" s="1569"/>
      <c r="CRF104" s="1569"/>
      <c r="CRG104" s="1569"/>
      <c r="CRH104" s="1569"/>
      <c r="CRI104" s="1569"/>
      <c r="CRJ104" s="1569"/>
      <c r="CRK104" s="1569"/>
      <c r="CRL104" s="1569"/>
      <c r="CRM104" s="1569"/>
      <c r="CRN104" s="1569"/>
      <c r="CRO104" s="1569"/>
      <c r="CRP104" s="1569"/>
      <c r="CRQ104" s="1569"/>
      <c r="CRR104" s="1569"/>
      <c r="CRS104" s="1569"/>
      <c r="CRT104" s="1569"/>
      <c r="CRU104" s="1569"/>
      <c r="CRV104" s="1569"/>
      <c r="CRW104" s="1569"/>
      <c r="CRX104" s="1569"/>
      <c r="CRY104" s="1569"/>
      <c r="CRZ104" s="1569"/>
      <c r="CSA104" s="1569"/>
      <c r="CSB104" s="1569"/>
      <c r="CSC104" s="1569"/>
      <c r="CSD104" s="1569"/>
      <c r="CSE104" s="1569"/>
      <c r="CSF104" s="1569"/>
      <c r="CSG104" s="1569"/>
      <c r="CSH104" s="1569"/>
      <c r="CSI104" s="1569"/>
      <c r="CSJ104" s="1569"/>
      <c r="CSK104" s="1569"/>
      <c r="CSL104" s="1569"/>
      <c r="CSM104" s="1569"/>
      <c r="CSN104" s="1569"/>
      <c r="CSO104" s="1569"/>
      <c r="CSP104" s="1569"/>
      <c r="CSQ104" s="1569"/>
      <c r="CSR104" s="1569"/>
      <c r="CSS104" s="1569"/>
      <c r="CST104" s="1569"/>
      <c r="CSU104" s="1569"/>
      <c r="CSV104" s="1569"/>
      <c r="CSW104" s="1569"/>
      <c r="CSX104" s="1569"/>
      <c r="CSY104" s="1569"/>
      <c r="CSZ104" s="1569"/>
      <c r="CTA104" s="1569"/>
      <c r="CTB104" s="1569"/>
      <c r="CTC104" s="1569"/>
      <c r="CTD104" s="1569"/>
      <c r="CTE104" s="1569"/>
      <c r="CTF104" s="1569"/>
      <c r="CTG104" s="1569"/>
      <c r="CTH104" s="1569"/>
      <c r="CTI104" s="1569"/>
      <c r="CTJ104" s="1569"/>
      <c r="CTK104" s="1569"/>
      <c r="CTL104" s="1569"/>
      <c r="CTM104" s="1569"/>
      <c r="CTN104" s="1569"/>
      <c r="CTO104" s="1569"/>
      <c r="CTP104" s="1569"/>
      <c r="CTQ104" s="1569"/>
      <c r="CTR104" s="1569"/>
      <c r="CTS104" s="1569"/>
      <c r="CTT104" s="1569"/>
      <c r="CTU104" s="1569"/>
      <c r="CTV104" s="1569"/>
      <c r="CTW104" s="1569"/>
      <c r="CTX104" s="1569"/>
      <c r="CTY104" s="1569"/>
      <c r="CTZ104" s="1569"/>
      <c r="CUA104" s="1569"/>
      <c r="CUB104" s="1569"/>
      <c r="CUC104" s="1569"/>
      <c r="CUD104" s="1569"/>
      <c r="CUE104" s="1569"/>
      <c r="CUF104" s="1569"/>
      <c r="CUG104" s="1569"/>
      <c r="CUH104" s="1569"/>
      <c r="CUI104" s="1569"/>
      <c r="CUJ104" s="1569"/>
      <c r="CUK104" s="1569"/>
      <c r="CUL104" s="1569"/>
      <c r="CUM104" s="1569"/>
      <c r="CUN104" s="1569"/>
      <c r="CUO104" s="1569"/>
      <c r="CUP104" s="1569"/>
      <c r="CUQ104" s="1569"/>
      <c r="CUR104" s="1569"/>
      <c r="CUS104" s="1569"/>
      <c r="CUT104" s="1569"/>
      <c r="CUU104" s="1569"/>
      <c r="CUV104" s="1569"/>
      <c r="CUW104" s="1569"/>
      <c r="CUX104" s="1569"/>
      <c r="CUY104" s="1569"/>
      <c r="CUZ104" s="1569"/>
      <c r="CVA104" s="1569"/>
      <c r="CVB104" s="1569"/>
      <c r="CVC104" s="1569"/>
      <c r="CVD104" s="1569"/>
      <c r="CVE104" s="1569"/>
      <c r="CVF104" s="1569"/>
      <c r="CVG104" s="1569"/>
      <c r="CVH104" s="1569"/>
      <c r="CVI104" s="1569"/>
      <c r="CVJ104" s="1569"/>
      <c r="CVK104" s="1569"/>
      <c r="CVL104" s="1569"/>
      <c r="CVM104" s="1569"/>
      <c r="CVN104" s="1569"/>
      <c r="CVO104" s="1569"/>
      <c r="CVP104" s="1569"/>
      <c r="CVQ104" s="1569"/>
      <c r="CVR104" s="1569"/>
      <c r="CVS104" s="1569"/>
      <c r="CVT104" s="1569"/>
      <c r="CVU104" s="1569"/>
      <c r="CVV104" s="1569"/>
      <c r="CVW104" s="1569"/>
      <c r="CVX104" s="1569"/>
      <c r="CVY104" s="1569"/>
      <c r="CVZ104" s="1569"/>
      <c r="CWA104" s="1569"/>
      <c r="CWB104" s="1569"/>
      <c r="CWC104" s="1569"/>
      <c r="CWD104" s="1569"/>
      <c r="CWE104" s="1569"/>
      <c r="CWF104" s="1569"/>
      <c r="CWG104" s="1569"/>
      <c r="CWH104" s="1569"/>
      <c r="CWI104" s="1569"/>
      <c r="CWJ104" s="1569"/>
      <c r="CWK104" s="1569"/>
      <c r="CWL104" s="1569"/>
      <c r="CWM104" s="1569"/>
      <c r="CWN104" s="1569"/>
      <c r="CWO104" s="1569"/>
      <c r="CWP104" s="1569"/>
      <c r="CWQ104" s="1569"/>
      <c r="CWR104" s="1569"/>
      <c r="CWS104" s="1569"/>
      <c r="CWT104" s="1569"/>
      <c r="CWU104" s="1569"/>
      <c r="CWV104" s="1569"/>
      <c r="CWW104" s="1569"/>
      <c r="CWX104" s="1569"/>
      <c r="CWY104" s="1569"/>
      <c r="CWZ104" s="1569"/>
      <c r="CXA104" s="1569"/>
      <c r="CXB104" s="1569"/>
      <c r="CXC104" s="1569"/>
      <c r="CXD104" s="1569"/>
      <c r="CXE104" s="1569"/>
      <c r="CXF104" s="1569"/>
      <c r="CXG104" s="1569"/>
      <c r="CXH104" s="1569"/>
      <c r="CXI104" s="1569"/>
      <c r="CXJ104" s="1569"/>
      <c r="CXK104" s="1569"/>
      <c r="CXL104" s="1569"/>
      <c r="CXM104" s="1569"/>
      <c r="CXN104" s="1569"/>
      <c r="CXO104" s="1569"/>
      <c r="CXP104" s="1569"/>
      <c r="CXQ104" s="1569"/>
      <c r="CXR104" s="1569"/>
      <c r="CXS104" s="1569"/>
      <c r="CXT104" s="1569"/>
      <c r="CXU104" s="1569"/>
      <c r="CXV104" s="1569"/>
      <c r="CXW104" s="1569"/>
      <c r="CXX104" s="1569"/>
      <c r="CXY104" s="1569"/>
      <c r="CXZ104" s="1569"/>
      <c r="CYA104" s="1569"/>
      <c r="CYB104" s="1569"/>
      <c r="CYC104" s="1569"/>
      <c r="CYD104" s="1569"/>
      <c r="CYE104" s="1569"/>
      <c r="CYF104" s="1569"/>
      <c r="CYG104" s="1569"/>
      <c r="CYH104" s="1569"/>
      <c r="CYI104" s="1569"/>
      <c r="CYJ104" s="1569"/>
      <c r="CYK104" s="1569"/>
      <c r="CYL104" s="1569"/>
      <c r="CYM104" s="1569"/>
      <c r="CYN104" s="1569"/>
      <c r="CYO104" s="1569"/>
      <c r="CYP104" s="1569"/>
      <c r="CYQ104" s="1569"/>
      <c r="CYR104" s="1569"/>
      <c r="CYS104" s="1569"/>
      <c r="CYT104" s="1569"/>
      <c r="CYU104" s="1569"/>
      <c r="CYV104" s="1569"/>
      <c r="CYW104" s="1569"/>
      <c r="CYX104" s="1569"/>
      <c r="CYY104" s="1569"/>
      <c r="CYZ104" s="1569"/>
      <c r="CZA104" s="1569"/>
      <c r="CZB104" s="1569"/>
      <c r="CZC104" s="1569"/>
      <c r="CZD104" s="1569"/>
      <c r="CZE104" s="1569"/>
      <c r="CZF104" s="1569"/>
      <c r="CZG104" s="1569"/>
      <c r="CZH104" s="1569"/>
      <c r="CZI104" s="1569"/>
      <c r="CZJ104" s="1569"/>
      <c r="CZK104" s="1569"/>
      <c r="CZL104" s="1569"/>
      <c r="CZM104" s="1569"/>
      <c r="CZN104" s="1569"/>
      <c r="CZO104" s="1569"/>
      <c r="CZP104" s="1569"/>
      <c r="CZQ104" s="1569"/>
      <c r="CZR104" s="1569"/>
      <c r="CZS104" s="1569"/>
      <c r="CZT104" s="1569"/>
      <c r="CZU104" s="1569"/>
      <c r="CZV104" s="1569"/>
      <c r="CZW104" s="1569"/>
      <c r="CZX104" s="1569"/>
      <c r="CZY104" s="1569"/>
      <c r="CZZ104" s="1569"/>
      <c r="DAA104" s="1569"/>
      <c r="DAB104" s="1569"/>
      <c r="DAC104" s="1569"/>
      <c r="DAD104" s="1569"/>
      <c r="DAE104" s="1569"/>
      <c r="DAF104" s="1569"/>
      <c r="DAG104" s="1569"/>
      <c r="DAH104" s="1569"/>
      <c r="DAI104" s="1569"/>
      <c r="DAJ104" s="1569"/>
      <c r="DAK104" s="1569"/>
      <c r="DAL104" s="1569"/>
      <c r="DAM104" s="1569"/>
      <c r="DAN104" s="1569"/>
      <c r="DAO104" s="1569"/>
      <c r="DAP104" s="1569"/>
      <c r="DAQ104" s="1569"/>
      <c r="DAR104" s="1569"/>
      <c r="DAS104" s="1569"/>
      <c r="DAT104" s="1569"/>
      <c r="DAU104" s="1569"/>
      <c r="DAV104" s="1569"/>
      <c r="DAW104" s="1569"/>
      <c r="DAX104" s="1569"/>
      <c r="DAY104" s="1569"/>
      <c r="DAZ104" s="1569"/>
      <c r="DBA104" s="1569"/>
      <c r="DBB104" s="1569"/>
      <c r="DBC104" s="1569"/>
      <c r="DBD104" s="1569"/>
      <c r="DBE104" s="1569"/>
      <c r="DBF104" s="1569"/>
      <c r="DBG104" s="1569"/>
      <c r="DBH104" s="1569"/>
      <c r="DBI104" s="1569"/>
      <c r="DBJ104" s="1569"/>
      <c r="DBK104" s="1569"/>
      <c r="DBL104" s="1569"/>
      <c r="DBM104" s="1569"/>
      <c r="DBN104" s="1569"/>
      <c r="DBO104" s="1569"/>
      <c r="DBP104" s="1569"/>
      <c r="DBQ104" s="1569"/>
      <c r="DBR104" s="1569"/>
      <c r="DBS104" s="1569"/>
      <c r="DBT104" s="1569"/>
      <c r="DBU104" s="1569"/>
      <c r="DBV104" s="1569"/>
      <c r="DBW104" s="1569"/>
      <c r="DBX104" s="1569"/>
      <c r="DBY104" s="1569"/>
      <c r="DBZ104" s="1569"/>
      <c r="DCA104" s="1569"/>
      <c r="DCB104" s="1569"/>
      <c r="DCC104" s="1569"/>
      <c r="DCD104" s="1569"/>
      <c r="DCE104" s="1569"/>
      <c r="DCF104" s="1569"/>
      <c r="DCG104" s="1569"/>
      <c r="DCH104" s="1569"/>
      <c r="DCI104" s="1569"/>
      <c r="DCJ104" s="1569"/>
      <c r="DCK104" s="1569"/>
      <c r="DCL104" s="1569"/>
      <c r="DCM104" s="1569"/>
      <c r="DCN104" s="1569"/>
      <c r="DCO104" s="1569"/>
      <c r="DCP104" s="1569"/>
      <c r="DCQ104" s="1569"/>
      <c r="DCR104" s="1569"/>
      <c r="DCS104" s="1569"/>
      <c r="DCT104" s="1569"/>
      <c r="DCU104" s="1569"/>
      <c r="DCV104" s="1569"/>
      <c r="DCW104" s="1569"/>
      <c r="DCX104" s="1569"/>
      <c r="DCY104" s="1569"/>
      <c r="DCZ104" s="1569"/>
      <c r="DDA104" s="1569"/>
      <c r="DDB104" s="1569"/>
      <c r="DDC104" s="1569"/>
      <c r="DDD104" s="1569"/>
      <c r="DDE104" s="1569"/>
      <c r="DDF104" s="1569"/>
      <c r="DDG104" s="1569"/>
      <c r="DDH104" s="1569"/>
      <c r="DDI104" s="1569"/>
      <c r="DDJ104" s="1569"/>
      <c r="DDK104" s="1569"/>
      <c r="DDL104" s="1569"/>
      <c r="DDM104" s="1569"/>
      <c r="DDN104" s="1569"/>
      <c r="DDO104" s="1569"/>
      <c r="DDP104" s="1569"/>
      <c r="DDQ104" s="1569"/>
      <c r="DDR104" s="1569"/>
      <c r="DDS104" s="1569"/>
      <c r="DDT104" s="1569"/>
      <c r="DDU104" s="1569"/>
      <c r="DDV104" s="1569"/>
      <c r="DDW104" s="1569"/>
      <c r="DDX104" s="1569"/>
      <c r="DDY104" s="1569"/>
      <c r="DDZ104" s="1569"/>
      <c r="DEA104" s="1569"/>
      <c r="DEB104" s="1569"/>
      <c r="DEC104" s="1569"/>
      <c r="DED104" s="1569"/>
      <c r="DEE104" s="1569"/>
      <c r="DEF104" s="1569"/>
      <c r="DEG104" s="1569"/>
      <c r="DEH104" s="1569"/>
      <c r="DEI104" s="1569"/>
      <c r="DEJ104" s="1569"/>
      <c r="DEK104" s="1569"/>
      <c r="DEL104" s="1569"/>
      <c r="DEM104" s="1569"/>
      <c r="DEN104" s="1569"/>
      <c r="DEO104" s="1569"/>
      <c r="DEP104" s="1569"/>
      <c r="DEQ104" s="1569"/>
      <c r="DER104" s="1569"/>
      <c r="DES104" s="1569"/>
      <c r="DET104" s="1569"/>
      <c r="DEU104" s="1569"/>
      <c r="DEV104" s="1569"/>
      <c r="DEW104" s="1569"/>
      <c r="DEX104" s="1569"/>
      <c r="DEY104" s="1569"/>
      <c r="DEZ104" s="1569"/>
      <c r="DFA104" s="1569"/>
      <c r="DFB104" s="1569"/>
      <c r="DFC104" s="1569"/>
      <c r="DFD104" s="1569"/>
      <c r="DFE104" s="1569"/>
      <c r="DFF104" s="1569"/>
      <c r="DFG104" s="1569"/>
      <c r="DFH104" s="1569"/>
      <c r="DFI104" s="1569"/>
      <c r="DFJ104" s="1569"/>
      <c r="DFK104" s="1569"/>
      <c r="DFL104" s="1569"/>
      <c r="DFM104" s="1569"/>
      <c r="DFN104" s="1569"/>
      <c r="DFO104" s="1569"/>
      <c r="DFP104" s="1569"/>
      <c r="DFQ104" s="1569"/>
      <c r="DFR104" s="1569"/>
      <c r="DFS104" s="1569"/>
      <c r="DFT104" s="1569"/>
      <c r="DFU104" s="1569"/>
      <c r="DFV104" s="1569"/>
      <c r="DFW104" s="1569"/>
      <c r="DFX104" s="1569"/>
      <c r="DFY104" s="1569"/>
      <c r="DFZ104" s="1569"/>
      <c r="DGA104" s="1569"/>
      <c r="DGB104" s="1569"/>
      <c r="DGC104" s="1569"/>
      <c r="DGD104" s="1569"/>
      <c r="DGE104" s="1569"/>
      <c r="DGF104" s="1569"/>
      <c r="DGG104" s="1569"/>
      <c r="DGH104" s="1569"/>
      <c r="DGI104" s="1569"/>
      <c r="DGJ104" s="1569"/>
      <c r="DGK104" s="1569"/>
      <c r="DGL104" s="1569"/>
      <c r="DGM104" s="1569"/>
      <c r="DGN104" s="1569"/>
      <c r="DGO104" s="1569"/>
      <c r="DGP104" s="1569"/>
      <c r="DGQ104" s="1569"/>
      <c r="DGR104" s="1569"/>
      <c r="DGS104" s="1569"/>
      <c r="DGT104" s="1569"/>
      <c r="DGU104" s="1569"/>
      <c r="DGV104" s="1569"/>
      <c r="DGW104" s="1569"/>
      <c r="DGX104" s="1569"/>
      <c r="DGY104" s="1569"/>
      <c r="DGZ104" s="1569"/>
      <c r="DHA104" s="1569"/>
      <c r="DHB104" s="1569"/>
      <c r="DHC104" s="1569"/>
      <c r="DHD104" s="1569"/>
      <c r="DHE104" s="1569"/>
      <c r="DHF104" s="1569"/>
      <c r="DHG104" s="1569"/>
      <c r="DHH104" s="1569"/>
      <c r="DHI104" s="1569"/>
      <c r="DHJ104" s="1569"/>
      <c r="DHK104" s="1569"/>
      <c r="DHL104" s="1569"/>
      <c r="DHM104" s="1569"/>
      <c r="DHN104" s="1569"/>
      <c r="DHO104" s="1569"/>
      <c r="DHP104" s="1569"/>
      <c r="DHQ104" s="1569"/>
      <c r="DHR104" s="1569"/>
      <c r="DHS104" s="1569"/>
      <c r="DHT104" s="1569"/>
      <c r="DHU104" s="1569"/>
      <c r="DHV104" s="1569"/>
      <c r="DHW104" s="1569"/>
      <c r="DHX104" s="1569"/>
      <c r="DHY104" s="1569"/>
      <c r="DHZ104" s="1569"/>
      <c r="DIA104" s="1569"/>
      <c r="DIB104" s="1569"/>
      <c r="DIC104" s="1569"/>
      <c r="DID104" s="1569"/>
      <c r="DIE104" s="1569"/>
      <c r="DIF104" s="1569"/>
      <c r="DIG104" s="1569"/>
      <c r="DIH104" s="1569"/>
      <c r="DII104" s="1569"/>
      <c r="DIJ104" s="1569"/>
      <c r="DIK104" s="1569"/>
      <c r="DIL104" s="1569"/>
      <c r="DIM104" s="1569"/>
      <c r="DIN104" s="1569"/>
      <c r="DIO104" s="1569"/>
      <c r="DIP104" s="1569"/>
      <c r="DIQ104" s="1569"/>
      <c r="DIR104" s="1569"/>
      <c r="DIS104" s="1569"/>
      <c r="DIT104" s="1569"/>
      <c r="DIU104" s="1569"/>
      <c r="DIV104" s="1569"/>
      <c r="DIW104" s="1569"/>
      <c r="DIX104" s="1569"/>
      <c r="DIY104" s="1569"/>
      <c r="DIZ104" s="1569"/>
      <c r="DJA104" s="1569"/>
      <c r="DJB104" s="1569"/>
      <c r="DJC104" s="1569"/>
      <c r="DJD104" s="1569"/>
      <c r="DJE104" s="1569"/>
      <c r="DJF104" s="1569"/>
      <c r="DJG104" s="1569"/>
      <c r="DJH104" s="1569"/>
      <c r="DJI104" s="1569"/>
      <c r="DJJ104" s="1569"/>
      <c r="DJK104" s="1569"/>
      <c r="DJL104" s="1569"/>
      <c r="DJM104" s="1569"/>
      <c r="DJN104" s="1569"/>
      <c r="DJO104" s="1569"/>
      <c r="DJP104" s="1569"/>
      <c r="DJQ104" s="1569"/>
      <c r="DJR104" s="1569"/>
      <c r="DJS104" s="1569"/>
      <c r="DJT104" s="1569"/>
      <c r="DJU104" s="1569"/>
      <c r="DJV104" s="1569"/>
      <c r="DJW104" s="1569"/>
      <c r="DJX104" s="1569"/>
      <c r="DJY104" s="1569"/>
      <c r="DJZ104" s="1569"/>
      <c r="DKA104" s="1569"/>
      <c r="DKB104" s="1569"/>
      <c r="DKC104" s="1569"/>
      <c r="DKD104" s="1569"/>
      <c r="DKE104" s="1569"/>
      <c r="DKF104" s="1569"/>
      <c r="DKG104" s="1569"/>
      <c r="DKH104" s="1569"/>
      <c r="DKI104" s="1569"/>
      <c r="DKJ104" s="1569"/>
      <c r="DKK104" s="1569"/>
      <c r="DKL104" s="1569"/>
      <c r="DKM104" s="1569"/>
      <c r="DKN104" s="1569"/>
      <c r="DKO104" s="1569"/>
      <c r="DKP104" s="1569"/>
      <c r="DKQ104" s="1569"/>
      <c r="DKR104" s="1569"/>
      <c r="DKS104" s="1569"/>
      <c r="DKT104" s="1569"/>
      <c r="DKU104" s="1569"/>
      <c r="DKV104" s="1569"/>
      <c r="DKW104" s="1569"/>
      <c r="DKX104" s="1569"/>
      <c r="DKY104" s="1569"/>
      <c r="DKZ104" s="1569"/>
      <c r="DLA104" s="1569"/>
      <c r="DLB104" s="1569"/>
      <c r="DLC104" s="1569"/>
      <c r="DLD104" s="1569"/>
      <c r="DLE104" s="1569"/>
      <c r="DLF104" s="1569"/>
      <c r="DLG104" s="1569"/>
      <c r="DLH104" s="1569"/>
      <c r="DLI104" s="1569"/>
      <c r="DLJ104" s="1569"/>
      <c r="DLK104" s="1569"/>
      <c r="DLL104" s="1569"/>
      <c r="DLM104" s="1569"/>
      <c r="DLN104" s="1569"/>
      <c r="DLO104" s="1569"/>
      <c r="DLP104" s="1569"/>
      <c r="DLQ104" s="1569"/>
      <c r="DLR104" s="1569"/>
      <c r="DLS104" s="1569"/>
      <c r="DLT104" s="1569"/>
      <c r="DLU104" s="1569"/>
      <c r="DLV104" s="1569"/>
      <c r="DLW104" s="1569"/>
      <c r="DLX104" s="1569"/>
      <c r="DLY104" s="1569"/>
      <c r="DLZ104" s="1569"/>
      <c r="DMA104" s="1569"/>
      <c r="DMB104" s="1569"/>
      <c r="DMC104" s="1569"/>
      <c r="DMD104" s="1569"/>
      <c r="DME104" s="1569"/>
      <c r="DMF104" s="1569"/>
      <c r="DMG104" s="1569"/>
      <c r="DMH104" s="1569"/>
      <c r="DMI104" s="1569"/>
      <c r="DMJ104" s="1569"/>
      <c r="DMK104" s="1569"/>
      <c r="DML104" s="1569"/>
      <c r="DMM104" s="1569"/>
      <c r="DMN104" s="1569"/>
      <c r="DMO104" s="1569"/>
      <c r="DMP104" s="1569"/>
      <c r="DMQ104" s="1569"/>
      <c r="DMR104" s="1569"/>
      <c r="DMS104" s="1569"/>
      <c r="DMT104" s="1569"/>
      <c r="DMU104" s="1569"/>
      <c r="DMV104" s="1569"/>
      <c r="DMW104" s="1569"/>
      <c r="DMX104" s="1569"/>
      <c r="DMY104" s="1569"/>
      <c r="DMZ104" s="1569"/>
      <c r="DNA104" s="1569"/>
      <c r="DNB104" s="1569"/>
      <c r="DNC104" s="1569"/>
      <c r="DND104" s="1569"/>
      <c r="DNE104" s="1569"/>
      <c r="DNF104" s="1569"/>
      <c r="DNG104" s="1569"/>
      <c r="DNH104" s="1569"/>
      <c r="DNI104" s="1569"/>
      <c r="DNJ104" s="1569"/>
      <c r="DNK104" s="1569"/>
      <c r="DNL104" s="1569"/>
      <c r="DNM104" s="1569"/>
      <c r="DNN104" s="1569"/>
      <c r="DNO104" s="1569"/>
      <c r="DNP104" s="1569"/>
      <c r="DNQ104" s="1569"/>
      <c r="DNR104" s="1569"/>
      <c r="DNS104" s="1569"/>
      <c r="DNT104" s="1569"/>
      <c r="DNU104" s="1569"/>
      <c r="DNV104" s="1569"/>
      <c r="DNW104" s="1569"/>
      <c r="DNX104" s="1569"/>
      <c r="DNY104" s="1569"/>
      <c r="DNZ104" s="1569"/>
      <c r="DOA104" s="1569"/>
      <c r="DOB104" s="1569"/>
      <c r="DOC104" s="1569"/>
      <c r="DOD104" s="1569"/>
      <c r="DOE104" s="1569"/>
      <c r="DOF104" s="1569"/>
      <c r="DOG104" s="1569"/>
      <c r="DOH104" s="1569"/>
      <c r="DOI104" s="1569"/>
      <c r="DOJ104" s="1569"/>
      <c r="DOK104" s="1569"/>
      <c r="DOL104" s="1569"/>
      <c r="DOM104" s="1569"/>
      <c r="DON104" s="1569"/>
      <c r="DOO104" s="1569"/>
      <c r="DOP104" s="1569"/>
      <c r="DOQ104" s="1569"/>
      <c r="DOR104" s="1569"/>
      <c r="DOS104" s="1569"/>
      <c r="DOT104" s="1569"/>
      <c r="DOU104" s="1569"/>
      <c r="DOV104" s="1569"/>
      <c r="DOW104" s="1569"/>
      <c r="DOX104" s="1569"/>
      <c r="DOY104" s="1569"/>
      <c r="DOZ104" s="1569"/>
      <c r="DPA104" s="1569"/>
      <c r="DPB104" s="1569"/>
      <c r="DPC104" s="1569"/>
      <c r="DPD104" s="1569"/>
      <c r="DPE104" s="1569"/>
      <c r="DPF104" s="1569"/>
      <c r="DPG104" s="1569"/>
      <c r="DPH104" s="1569"/>
      <c r="DPI104" s="1569"/>
      <c r="DPJ104" s="1569"/>
      <c r="DPK104" s="1569"/>
      <c r="DPL104" s="1569"/>
      <c r="DPM104" s="1569"/>
      <c r="DPN104" s="1569"/>
      <c r="DPO104" s="1569"/>
      <c r="DPP104" s="1569"/>
      <c r="DPQ104" s="1569"/>
      <c r="DPR104" s="1569"/>
      <c r="DPS104" s="1569"/>
      <c r="DPT104" s="1569"/>
      <c r="DPU104" s="1569"/>
      <c r="DPV104" s="1569"/>
      <c r="DPW104" s="1569"/>
      <c r="DPX104" s="1569"/>
      <c r="DPY104" s="1569"/>
      <c r="DPZ104" s="1569"/>
      <c r="DQA104" s="1569"/>
      <c r="DQB104" s="1569"/>
      <c r="DQC104" s="1569"/>
      <c r="DQD104" s="1569"/>
      <c r="DQE104" s="1569"/>
      <c r="DQF104" s="1569"/>
      <c r="DQG104" s="1569"/>
      <c r="DQH104" s="1569"/>
      <c r="DQI104" s="1569"/>
      <c r="DQJ104" s="1569"/>
      <c r="DQK104" s="1569"/>
      <c r="DQL104" s="1569"/>
      <c r="DQM104" s="1569"/>
      <c r="DQN104" s="1569"/>
      <c r="DQO104" s="1569"/>
      <c r="DQP104" s="1569"/>
      <c r="DQQ104" s="1569"/>
      <c r="DQR104" s="1569"/>
      <c r="DQS104" s="1569"/>
      <c r="DQT104" s="1569"/>
      <c r="DQU104" s="1569"/>
      <c r="DQV104" s="1569"/>
      <c r="DQW104" s="1569"/>
      <c r="DQX104" s="1569"/>
      <c r="DQY104" s="1569"/>
      <c r="DQZ104" s="1569"/>
      <c r="DRA104" s="1569"/>
      <c r="DRB104" s="1569"/>
      <c r="DRC104" s="1569"/>
      <c r="DRD104" s="1569"/>
      <c r="DRE104" s="1569"/>
      <c r="DRF104" s="1569"/>
      <c r="DRG104" s="1569"/>
      <c r="DRH104" s="1569"/>
      <c r="DRI104" s="1569"/>
      <c r="DRJ104" s="1569"/>
      <c r="DRK104" s="1569"/>
      <c r="DRL104" s="1569"/>
      <c r="DRM104" s="1569"/>
      <c r="DRN104" s="1569"/>
      <c r="DRO104" s="1569"/>
      <c r="DRP104" s="1569"/>
      <c r="DRQ104" s="1569"/>
      <c r="DRR104" s="1569"/>
      <c r="DRS104" s="1569"/>
      <c r="DRT104" s="1569"/>
      <c r="DRU104" s="1569"/>
      <c r="DRV104" s="1569"/>
      <c r="DRW104" s="1569"/>
      <c r="DRX104" s="1569"/>
      <c r="DRY104" s="1569"/>
      <c r="DRZ104" s="1569"/>
      <c r="DSA104" s="1569"/>
      <c r="DSB104" s="1569"/>
      <c r="DSC104" s="1569"/>
      <c r="DSD104" s="1569"/>
      <c r="DSE104" s="1569"/>
      <c r="DSF104" s="1569"/>
      <c r="DSG104" s="1569"/>
      <c r="DSH104" s="1569"/>
      <c r="DSI104" s="1569"/>
      <c r="DSJ104" s="1569"/>
      <c r="DSK104" s="1569"/>
      <c r="DSL104" s="1569"/>
      <c r="DSM104" s="1569"/>
      <c r="DSN104" s="1569"/>
      <c r="DSO104" s="1569"/>
      <c r="DSP104" s="1569"/>
      <c r="DSQ104" s="1569"/>
      <c r="DSR104" s="1569"/>
      <c r="DSS104" s="1569"/>
      <c r="DST104" s="1569"/>
      <c r="DSU104" s="1569"/>
      <c r="DSV104" s="1569"/>
      <c r="DSW104" s="1569"/>
      <c r="DSX104" s="1569"/>
      <c r="DSY104" s="1569"/>
      <c r="DSZ104" s="1569"/>
      <c r="DTA104" s="1569"/>
      <c r="DTB104" s="1569"/>
      <c r="DTC104" s="1569"/>
      <c r="DTD104" s="1569"/>
      <c r="DTE104" s="1569"/>
      <c r="DTF104" s="1569"/>
      <c r="DTG104" s="1569"/>
      <c r="DTH104" s="1569"/>
      <c r="DTI104" s="1569"/>
      <c r="DTJ104" s="1569"/>
      <c r="DTK104" s="1569"/>
      <c r="DTL104" s="1569"/>
      <c r="DTM104" s="1569"/>
      <c r="DTN104" s="1569"/>
      <c r="DTO104" s="1569"/>
      <c r="DTP104" s="1569"/>
      <c r="DTQ104" s="1569"/>
      <c r="DTR104" s="1569"/>
      <c r="DTS104" s="1569"/>
      <c r="DTT104" s="1569"/>
      <c r="DTU104" s="1569"/>
      <c r="DTV104" s="1569"/>
      <c r="DTW104" s="1569"/>
      <c r="DTX104" s="1569"/>
      <c r="DTY104" s="1569"/>
      <c r="DTZ104" s="1569"/>
      <c r="DUA104" s="1569"/>
      <c r="DUB104" s="1569"/>
      <c r="DUC104" s="1569"/>
      <c r="DUD104" s="1569"/>
      <c r="DUE104" s="1569"/>
      <c r="DUF104" s="1569"/>
      <c r="DUG104" s="1569"/>
      <c r="DUH104" s="1569"/>
      <c r="DUI104" s="1569"/>
      <c r="DUJ104" s="1569"/>
      <c r="DUK104" s="1569"/>
      <c r="DUL104" s="1569"/>
      <c r="DUM104" s="1569"/>
      <c r="DUN104" s="1569"/>
      <c r="DUO104" s="1569"/>
      <c r="DUP104" s="1569"/>
      <c r="DUQ104" s="1569"/>
      <c r="DUR104" s="1569"/>
      <c r="DUS104" s="1569"/>
      <c r="DUT104" s="1569"/>
      <c r="DUU104" s="1569"/>
      <c r="DUV104" s="1569"/>
      <c r="DUW104" s="1569"/>
      <c r="DUX104" s="1569"/>
      <c r="DUY104" s="1569"/>
      <c r="DUZ104" s="1569"/>
      <c r="DVA104" s="1569"/>
      <c r="DVB104" s="1569"/>
      <c r="DVC104" s="1569"/>
      <c r="DVD104" s="1569"/>
      <c r="DVE104" s="1569"/>
      <c r="DVF104" s="1569"/>
      <c r="DVG104" s="1569"/>
      <c r="DVH104" s="1569"/>
      <c r="DVI104" s="1569"/>
      <c r="DVJ104" s="1569"/>
      <c r="DVK104" s="1569"/>
      <c r="DVL104" s="1569"/>
      <c r="DVM104" s="1569"/>
      <c r="DVN104" s="1569"/>
      <c r="DVO104" s="1569"/>
      <c r="DVP104" s="1569"/>
      <c r="DVQ104" s="1569"/>
      <c r="DVR104" s="1569"/>
      <c r="DVS104" s="1569"/>
      <c r="DVT104" s="1569"/>
      <c r="DVU104" s="1569"/>
      <c r="DVV104" s="1569"/>
      <c r="DVW104" s="1569"/>
      <c r="DVX104" s="1569"/>
      <c r="DVY104" s="1569"/>
      <c r="DVZ104" s="1569"/>
      <c r="DWA104" s="1569"/>
      <c r="DWB104" s="1569"/>
      <c r="DWC104" s="1569"/>
      <c r="DWD104" s="1569"/>
      <c r="DWE104" s="1569"/>
      <c r="DWF104" s="1569"/>
      <c r="DWG104" s="1569"/>
      <c r="DWH104" s="1569"/>
      <c r="DWI104" s="1569"/>
      <c r="DWJ104" s="1569"/>
      <c r="DWK104" s="1569"/>
      <c r="DWL104" s="1569"/>
      <c r="DWM104" s="1569"/>
      <c r="DWN104" s="1569"/>
      <c r="DWO104" s="1569"/>
      <c r="DWP104" s="1569"/>
      <c r="DWQ104" s="1569"/>
      <c r="DWR104" s="1569"/>
      <c r="DWS104" s="1569"/>
      <c r="DWT104" s="1569"/>
      <c r="DWU104" s="1569"/>
      <c r="DWV104" s="1569"/>
      <c r="DWW104" s="1569"/>
      <c r="DWX104" s="1569"/>
      <c r="DWY104" s="1569"/>
      <c r="DWZ104" s="1569"/>
      <c r="DXA104" s="1569"/>
      <c r="DXB104" s="1569"/>
      <c r="DXC104" s="1569"/>
      <c r="DXD104" s="1569"/>
      <c r="DXE104" s="1569"/>
      <c r="DXF104" s="1569"/>
      <c r="DXG104" s="1569"/>
      <c r="DXH104" s="1569"/>
      <c r="DXI104" s="1569"/>
      <c r="DXJ104" s="1569"/>
      <c r="DXK104" s="1569"/>
      <c r="DXL104" s="1569"/>
      <c r="DXM104" s="1569"/>
      <c r="DXN104" s="1569"/>
      <c r="DXO104" s="1569"/>
      <c r="DXP104" s="1569"/>
      <c r="DXQ104" s="1569"/>
      <c r="DXR104" s="1569"/>
      <c r="DXS104" s="1569"/>
      <c r="DXT104" s="1569"/>
      <c r="DXU104" s="1569"/>
      <c r="DXV104" s="1569"/>
      <c r="DXW104" s="1569"/>
      <c r="DXX104" s="1569"/>
      <c r="DXY104" s="1569"/>
      <c r="DXZ104" s="1569"/>
      <c r="DYA104" s="1569"/>
      <c r="DYB104" s="1569"/>
      <c r="DYC104" s="1569"/>
      <c r="DYD104" s="1569"/>
      <c r="DYE104" s="1569"/>
      <c r="DYF104" s="1569"/>
      <c r="DYG104" s="1569"/>
      <c r="DYH104" s="1569"/>
      <c r="DYI104" s="1569"/>
      <c r="DYJ104" s="1569"/>
      <c r="DYK104" s="1569"/>
      <c r="DYL104" s="1569"/>
      <c r="DYM104" s="1569"/>
      <c r="DYN104" s="1569"/>
      <c r="DYO104" s="1569"/>
      <c r="DYP104" s="1569"/>
      <c r="DYQ104" s="1569"/>
      <c r="DYR104" s="1569"/>
      <c r="DYS104" s="1569"/>
      <c r="DYT104" s="1569"/>
      <c r="DYU104" s="1569"/>
      <c r="DYV104" s="1569"/>
      <c r="DYW104" s="1569"/>
      <c r="DYX104" s="1569"/>
      <c r="DYY104" s="1569"/>
      <c r="DYZ104" s="1569"/>
      <c r="DZA104" s="1569"/>
      <c r="DZB104" s="1569"/>
      <c r="DZC104" s="1569"/>
      <c r="DZD104" s="1569"/>
      <c r="DZE104" s="1569"/>
      <c r="DZF104" s="1569"/>
      <c r="DZG104" s="1569"/>
      <c r="DZH104" s="1569"/>
      <c r="DZI104" s="1569"/>
      <c r="DZJ104" s="1569"/>
      <c r="DZK104" s="1569"/>
      <c r="DZL104" s="1569"/>
      <c r="DZM104" s="1569"/>
      <c r="DZN104" s="1569"/>
      <c r="DZO104" s="1569"/>
      <c r="DZP104" s="1569"/>
      <c r="DZQ104" s="1569"/>
      <c r="DZR104" s="1569"/>
      <c r="DZS104" s="1569"/>
      <c r="DZT104" s="1569"/>
      <c r="DZU104" s="1569"/>
      <c r="DZV104" s="1569"/>
      <c r="DZW104" s="1569"/>
      <c r="DZX104" s="1569"/>
      <c r="DZY104" s="1569"/>
      <c r="DZZ104" s="1569"/>
      <c r="EAA104" s="1569"/>
      <c r="EAB104" s="1569"/>
      <c r="EAC104" s="1569"/>
      <c r="EAD104" s="1569"/>
      <c r="EAE104" s="1569"/>
      <c r="EAF104" s="1569"/>
      <c r="EAG104" s="1569"/>
      <c r="EAH104" s="1569"/>
      <c r="EAI104" s="1569"/>
      <c r="EAJ104" s="1569"/>
      <c r="EAK104" s="1569"/>
      <c r="EAL104" s="1569"/>
      <c r="EAM104" s="1569"/>
      <c r="EAN104" s="1569"/>
      <c r="EAO104" s="1569"/>
      <c r="EAP104" s="1569"/>
      <c r="EAQ104" s="1569"/>
      <c r="EAR104" s="1569"/>
      <c r="EAS104" s="1569"/>
      <c r="EAT104" s="1569"/>
      <c r="EAU104" s="1569"/>
      <c r="EAV104" s="1569"/>
      <c r="EAW104" s="1569"/>
      <c r="EAX104" s="1569"/>
      <c r="EAY104" s="1569"/>
      <c r="EAZ104" s="1569"/>
      <c r="EBA104" s="1569"/>
      <c r="EBB104" s="1569"/>
      <c r="EBC104" s="1569"/>
      <c r="EBD104" s="1569"/>
      <c r="EBE104" s="1569"/>
      <c r="EBF104" s="1569"/>
      <c r="EBG104" s="1569"/>
      <c r="EBH104" s="1569"/>
      <c r="EBI104" s="1569"/>
      <c r="EBJ104" s="1569"/>
      <c r="EBK104" s="1569"/>
      <c r="EBL104" s="1569"/>
      <c r="EBM104" s="1569"/>
      <c r="EBN104" s="1569"/>
      <c r="EBO104" s="1569"/>
      <c r="EBP104" s="1569"/>
      <c r="EBQ104" s="1569"/>
      <c r="EBR104" s="1569"/>
      <c r="EBS104" s="1569"/>
      <c r="EBT104" s="1569"/>
      <c r="EBU104" s="1569"/>
      <c r="EBV104" s="1569"/>
      <c r="EBW104" s="1569"/>
      <c r="EBX104" s="1569"/>
      <c r="EBY104" s="1569"/>
      <c r="EBZ104" s="1569"/>
      <c r="ECA104" s="1569"/>
      <c r="ECB104" s="1569"/>
      <c r="ECC104" s="1569"/>
      <c r="ECD104" s="1569"/>
      <c r="ECE104" s="1569"/>
      <c r="ECF104" s="1569"/>
      <c r="ECG104" s="1569"/>
      <c r="ECH104" s="1569"/>
      <c r="ECI104" s="1569"/>
      <c r="ECJ104" s="1569"/>
      <c r="ECK104" s="1569"/>
      <c r="ECL104" s="1569"/>
      <c r="ECM104" s="1569"/>
      <c r="ECN104" s="1569"/>
      <c r="ECO104" s="1569"/>
      <c r="ECP104" s="1569"/>
      <c r="ECQ104" s="1569"/>
      <c r="ECR104" s="1569"/>
      <c r="ECS104" s="1569"/>
      <c r="ECT104" s="1569"/>
      <c r="ECU104" s="1569"/>
      <c r="ECV104" s="1569"/>
      <c r="ECW104" s="1569"/>
      <c r="ECX104" s="1569"/>
      <c r="ECY104" s="1569"/>
      <c r="ECZ104" s="1569"/>
      <c r="EDA104" s="1569"/>
      <c r="EDB104" s="1569"/>
      <c r="EDC104" s="1569"/>
      <c r="EDD104" s="1569"/>
      <c r="EDE104" s="1569"/>
      <c r="EDF104" s="1569"/>
      <c r="EDG104" s="1569"/>
      <c r="EDH104" s="1569"/>
      <c r="EDI104" s="1569"/>
      <c r="EDJ104" s="1569"/>
      <c r="EDK104" s="1569"/>
      <c r="EDL104" s="1569"/>
      <c r="EDM104" s="1569"/>
      <c r="EDN104" s="1569"/>
      <c r="EDO104" s="1569"/>
      <c r="EDP104" s="1569"/>
      <c r="EDQ104" s="1569"/>
      <c r="EDR104" s="1569"/>
      <c r="EDS104" s="1569"/>
      <c r="EDT104" s="1569"/>
      <c r="EDU104" s="1569"/>
      <c r="EDV104" s="1569"/>
      <c r="EDW104" s="1569"/>
      <c r="EDX104" s="1569"/>
      <c r="EDY104" s="1569"/>
      <c r="EDZ104" s="1569"/>
      <c r="EEA104" s="1569"/>
      <c r="EEB104" s="1569"/>
      <c r="EEC104" s="1569"/>
      <c r="EED104" s="1569"/>
      <c r="EEE104" s="1569"/>
      <c r="EEF104" s="1569"/>
      <c r="EEG104" s="1569"/>
      <c r="EEH104" s="1569"/>
      <c r="EEI104" s="1569"/>
      <c r="EEJ104" s="1569"/>
      <c r="EEK104" s="1569"/>
      <c r="EEL104" s="1569"/>
      <c r="EEM104" s="1569"/>
      <c r="EEN104" s="1569"/>
      <c r="EEO104" s="1569"/>
      <c r="EEP104" s="1569"/>
      <c r="EEQ104" s="1569"/>
      <c r="EER104" s="1569"/>
      <c r="EES104" s="1569"/>
      <c r="EET104" s="1569"/>
      <c r="EEU104" s="1569"/>
      <c r="EEV104" s="1569"/>
      <c r="EEW104" s="1569"/>
      <c r="EEX104" s="1569"/>
      <c r="EEY104" s="1569"/>
      <c r="EEZ104" s="1569"/>
      <c r="EFA104" s="1569"/>
      <c r="EFB104" s="1569"/>
      <c r="EFC104" s="1569"/>
      <c r="EFD104" s="1569"/>
      <c r="EFE104" s="1569"/>
      <c r="EFF104" s="1569"/>
      <c r="EFG104" s="1569"/>
      <c r="EFH104" s="1569"/>
      <c r="EFI104" s="1569"/>
      <c r="EFJ104" s="1569"/>
      <c r="EFK104" s="1569"/>
      <c r="EFL104" s="1569"/>
      <c r="EFM104" s="1569"/>
      <c r="EFN104" s="1569"/>
      <c r="EFO104" s="1569"/>
      <c r="EFP104" s="1569"/>
      <c r="EFQ104" s="1569"/>
      <c r="EFR104" s="1569"/>
      <c r="EFS104" s="1569"/>
      <c r="EFT104" s="1569"/>
      <c r="EFU104" s="1569"/>
      <c r="EFV104" s="1569"/>
      <c r="EFW104" s="1569"/>
      <c r="EFX104" s="1569"/>
      <c r="EFY104" s="1569"/>
      <c r="EFZ104" s="1569"/>
      <c r="EGA104" s="1569"/>
      <c r="EGB104" s="1569"/>
      <c r="EGC104" s="1569"/>
      <c r="EGD104" s="1569"/>
      <c r="EGE104" s="1569"/>
      <c r="EGF104" s="1569"/>
      <c r="EGG104" s="1569"/>
      <c r="EGH104" s="1569"/>
      <c r="EGI104" s="1569"/>
      <c r="EGJ104" s="1569"/>
      <c r="EGK104" s="1569"/>
      <c r="EGL104" s="1569"/>
      <c r="EGM104" s="1569"/>
      <c r="EGN104" s="1569"/>
      <c r="EGO104" s="1569"/>
      <c r="EGP104" s="1569"/>
      <c r="EGQ104" s="1569"/>
      <c r="EGR104" s="1569"/>
      <c r="EGS104" s="1569"/>
      <c r="EGT104" s="1569"/>
      <c r="EGU104" s="1569"/>
      <c r="EGV104" s="1569"/>
      <c r="EGW104" s="1569"/>
      <c r="EGX104" s="1569"/>
      <c r="EGY104" s="1569"/>
      <c r="EGZ104" s="1569"/>
      <c r="EHA104" s="1569"/>
      <c r="EHB104" s="1569"/>
      <c r="EHC104" s="1569"/>
      <c r="EHD104" s="1569"/>
      <c r="EHE104" s="1569"/>
      <c r="EHF104" s="1569"/>
      <c r="EHG104" s="1569"/>
      <c r="EHH104" s="1569"/>
      <c r="EHI104" s="1569"/>
      <c r="EHJ104" s="1569"/>
      <c r="EHK104" s="1569"/>
      <c r="EHL104" s="1569"/>
      <c r="EHM104" s="1569"/>
      <c r="EHN104" s="1569"/>
      <c r="EHO104" s="1569"/>
      <c r="EHP104" s="1569"/>
      <c r="EHQ104" s="1569"/>
      <c r="EHR104" s="1569"/>
      <c r="EHS104" s="1569"/>
      <c r="EHT104" s="1569"/>
      <c r="EHU104" s="1569"/>
      <c r="EHV104" s="1569"/>
      <c r="EHW104" s="1569"/>
      <c r="EHX104" s="1569"/>
      <c r="EHY104" s="1569"/>
      <c r="EHZ104" s="1569"/>
      <c r="EIA104" s="1569"/>
      <c r="EIB104" s="1569"/>
      <c r="EIC104" s="1569"/>
      <c r="EID104" s="1569"/>
      <c r="EIE104" s="1569"/>
      <c r="EIF104" s="1569"/>
      <c r="EIG104" s="1569"/>
      <c r="EIH104" s="1569"/>
      <c r="EII104" s="1569"/>
      <c r="EIJ104" s="1569"/>
      <c r="EIK104" s="1569"/>
      <c r="EIL104" s="1569"/>
      <c r="EIM104" s="1569"/>
      <c r="EIN104" s="1569"/>
      <c r="EIO104" s="1569"/>
      <c r="EIP104" s="1569"/>
      <c r="EIQ104" s="1569"/>
      <c r="EIR104" s="1569"/>
      <c r="EIS104" s="1569"/>
      <c r="EIT104" s="1569"/>
      <c r="EIU104" s="1569"/>
      <c r="EIV104" s="1569"/>
      <c r="EIW104" s="1569"/>
      <c r="EIX104" s="1569"/>
      <c r="EIY104" s="1569"/>
      <c r="EIZ104" s="1569"/>
      <c r="EJA104" s="1569"/>
      <c r="EJB104" s="1569"/>
      <c r="EJC104" s="1569"/>
      <c r="EJD104" s="1569"/>
      <c r="EJE104" s="1569"/>
      <c r="EJF104" s="1569"/>
      <c r="EJG104" s="1569"/>
      <c r="EJH104" s="1569"/>
      <c r="EJI104" s="1569"/>
      <c r="EJJ104" s="1569"/>
      <c r="EJK104" s="1569"/>
      <c r="EJL104" s="1569"/>
      <c r="EJM104" s="1569"/>
      <c r="EJN104" s="1569"/>
      <c r="EJO104" s="1569"/>
      <c r="EJP104" s="1569"/>
      <c r="EJQ104" s="1569"/>
      <c r="EJR104" s="1569"/>
      <c r="EJS104" s="1569"/>
      <c r="EJT104" s="1569"/>
      <c r="EJU104" s="1569"/>
      <c r="EJV104" s="1569"/>
      <c r="EJW104" s="1569"/>
      <c r="EJX104" s="1569"/>
      <c r="EJY104" s="1569"/>
      <c r="EJZ104" s="1569"/>
      <c r="EKA104" s="1569"/>
      <c r="EKB104" s="1569"/>
      <c r="EKC104" s="1569"/>
      <c r="EKD104" s="1569"/>
      <c r="EKE104" s="1569"/>
      <c r="EKF104" s="1569"/>
      <c r="EKG104" s="1569"/>
      <c r="EKH104" s="1569"/>
      <c r="EKI104" s="1569"/>
      <c r="EKJ104" s="1569"/>
      <c r="EKK104" s="1569"/>
      <c r="EKL104" s="1569"/>
      <c r="EKM104" s="1569"/>
      <c r="EKN104" s="1569"/>
      <c r="EKO104" s="1569"/>
      <c r="EKP104" s="1569"/>
      <c r="EKQ104" s="1569"/>
      <c r="EKR104" s="1569"/>
      <c r="EKS104" s="1569"/>
      <c r="EKT104" s="1569"/>
      <c r="EKU104" s="1569"/>
      <c r="EKV104" s="1569"/>
      <c r="EKW104" s="1569"/>
      <c r="EKX104" s="1569"/>
      <c r="EKY104" s="1569"/>
      <c r="EKZ104" s="1569"/>
      <c r="ELA104" s="1569"/>
      <c r="ELB104" s="1569"/>
      <c r="ELC104" s="1569"/>
      <c r="ELD104" s="1569"/>
      <c r="ELE104" s="1569"/>
      <c r="ELF104" s="1569"/>
      <c r="ELG104" s="1569"/>
      <c r="ELH104" s="1569"/>
      <c r="ELI104" s="1569"/>
      <c r="ELJ104" s="1569"/>
      <c r="ELK104" s="1569"/>
      <c r="ELL104" s="1569"/>
      <c r="ELM104" s="1569"/>
      <c r="ELN104" s="1569"/>
      <c r="ELO104" s="1569"/>
      <c r="ELP104" s="1569"/>
      <c r="ELQ104" s="1569"/>
      <c r="ELR104" s="1569"/>
      <c r="ELS104" s="1569"/>
      <c r="ELT104" s="1569"/>
      <c r="ELU104" s="1569"/>
      <c r="ELV104" s="1569"/>
      <c r="ELW104" s="1569"/>
      <c r="ELX104" s="1569"/>
      <c r="ELY104" s="1569"/>
      <c r="ELZ104" s="1569"/>
      <c r="EMA104" s="1569"/>
      <c r="EMB104" s="1569"/>
      <c r="EMC104" s="1569"/>
      <c r="EMD104" s="1569"/>
      <c r="EME104" s="1569"/>
      <c r="EMF104" s="1569"/>
      <c r="EMG104" s="1569"/>
      <c r="EMH104" s="1569"/>
      <c r="EMI104" s="1569"/>
      <c r="EMJ104" s="1569"/>
      <c r="EMK104" s="1569"/>
      <c r="EML104" s="1569"/>
      <c r="EMM104" s="1569"/>
      <c r="EMN104" s="1569"/>
      <c r="EMO104" s="1569"/>
      <c r="EMP104" s="1569"/>
      <c r="EMQ104" s="1569"/>
      <c r="EMR104" s="1569"/>
      <c r="EMS104" s="1569"/>
      <c r="EMT104" s="1569"/>
      <c r="EMU104" s="1569"/>
      <c r="EMV104" s="1569"/>
      <c r="EMW104" s="1569"/>
      <c r="EMX104" s="1569"/>
      <c r="EMY104" s="1569"/>
      <c r="EMZ104" s="1569"/>
      <c r="ENA104" s="1569"/>
      <c r="ENB104" s="1569"/>
      <c r="ENC104" s="1569"/>
      <c r="END104" s="1569"/>
      <c r="ENE104" s="1569"/>
      <c r="ENF104" s="1569"/>
      <c r="ENG104" s="1569"/>
      <c r="ENH104" s="1569"/>
      <c r="ENI104" s="1569"/>
      <c r="ENJ104" s="1569"/>
      <c r="ENK104" s="1569"/>
      <c r="ENL104" s="1569"/>
      <c r="ENM104" s="1569"/>
      <c r="ENN104" s="1569"/>
      <c r="ENO104" s="1569"/>
      <c r="ENP104" s="1569"/>
      <c r="ENQ104" s="1569"/>
      <c r="ENR104" s="1569"/>
      <c r="ENS104" s="1569"/>
      <c r="ENT104" s="1569"/>
      <c r="ENU104" s="1569"/>
      <c r="ENV104" s="1569"/>
      <c r="ENW104" s="1569"/>
      <c r="ENX104" s="1569"/>
      <c r="ENY104" s="1569"/>
      <c r="ENZ104" s="1569"/>
      <c r="EOA104" s="1569"/>
      <c r="EOB104" s="1569"/>
      <c r="EOC104" s="1569"/>
      <c r="EOD104" s="1569"/>
      <c r="EOE104" s="1569"/>
      <c r="EOF104" s="1569"/>
      <c r="EOG104" s="1569"/>
      <c r="EOH104" s="1569"/>
      <c r="EOI104" s="1569"/>
      <c r="EOJ104" s="1569"/>
      <c r="EOK104" s="1569"/>
      <c r="EOL104" s="1569"/>
      <c r="EOM104" s="1569"/>
      <c r="EON104" s="1569"/>
      <c r="EOO104" s="1569"/>
      <c r="EOP104" s="1569"/>
      <c r="EOQ104" s="1569"/>
      <c r="EOR104" s="1569"/>
      <c r="EOS104" s="1569"/>
      <c r="EOT104" s="1569"/>
      <c r="EOU104" s="1569"/>
      <c r="EOV104" s="1569"/>
      <c r="EOW104" s="1569"/>
      <c r="EOX104" s="1569"/>
      <c r="EOY104" s="1569"/>
      <c r="EOZ104" s="1569"/>
      <c r="EPA104" s="1569"/>
      <c r="EPB104" s="1569"/>
      <c r="EPC104" s="1569"/>
      <c r="EPD104" s="1569"/>
      <c r="EPE104" s="1569"/>
      <c r="EPF104" s="1569"/>
      <c r="EPG104" s="1569"/>
      <c r="EPH104" s="1569"/>
      <c r="EPI104" s="1569"/>
      <c r="EPJ104" s="1569"/>
      <c r="EPK104" s="1569"/>
      <c r="EPL104" s="1569"/>
      <c r="EPM104" s="1569"/>
      <c r="EPN104" s="1569"/>
      <c r="EPO104" s="1569"/>
      <c r="EPP104" s="1569"/>
      <c r="EPQ104" s="1569"/>
      <c r="EPR104" s="1569"/>
      <c r="EPS104" s="1569"/>
      <c r="EPT104" s="1569"/>
      <c r="EPU104" s="1569"/>
      <c r="EPV104" s="1569"/>
      <c r="EPW104" s="1569"/>
      <c r="EPX104" s="1569"/>
      <c r="EPY104" s="1569"/>
      <c r="EPZ104" s="1569"/>
      <c r="EQA104" s="1569"/>
      <c r="EQB104" s="1569"/>
      <c r="EQC104" s="1569"/>
      <c r="EQD104" s="1569"/>
      <c r="EQE104" s="1569"/>
      <c r="EQF104" s="1569"/>
      <c r="EQG104" s="1569"/>
      <c r="EQH104" s="1569"/>
      <c r="EQI104" s="1569"/>
      <c r="EQJ104" s="1569"/>
      <c r="EQK104" s="1569"/>
      <c r="EQL104" s="1569"/>
      <c r="EQM104" s="1569"/>
      <c r="EQN104" s="1569"/>
      <c r="EQO104" s="1569"/>
      <c r="EQP104" s="1569"/>
      <c r="EQQ104" s="1569"/>
      <c r="EQR104" s="1569"/>
      <c r="EQS104" s="1569"/>
      <c r="EQT104" s="1569"/>
      <c r="EQU104" s="1569"/>
      <c r="EQV104" s="1569"/>
      <c r="EQW104" s="1569"/>
      <c r="EQX104" s="1569"/>
      <c r="EQY104" s="1569"/>
      <c r="EQZ104" s="1569"/>
      <c r="ERA104" s="1569"/>
      <c r="ERB104" s="1569"/>
      <c r="ERC104" s="1569"/>
      <c r="ERD104" s="1569"/>
      <c r="ERE104" s="1569"/>
      <c r="ERF104" s="1569"/>
      <c r="ERG104" s="1569"/>
      <c r="ERH104" s="1569"/>
      <c r="ERI104" s="1569"/>
      <c r="ERJ104" s="1569"/>
      <c r="ERK104" s="1569"/>
      <c r="ERL104" s="1569"/>
      <c r="ERM104" s="1569"/>
      <c r="ERN104" s="1569"/>
      <c r="ERO104" s="1569"/>
      <c r="ERP104" s="1569"/>
      <c r="ERQ104" s="1569"/>
      <c r="ERR104" s="1569"/>
      <c r="ERS104" s="1569"/>
      <c r="ERT104" s="1569"/>
      <c r="ERU104" s="1569"/>
      <c r="ERV104" s="1569"/>
      <c r="ERW104" s="1569"/>
      <c r="ERX104" s="1569"/>
      <c r="ERY104" s="1569"/>
      <c r="ERZ104" s="1569"/>
      <c r="ESA104" s="1569"/>
      <c r="ESB104" s="1569"/>
      <c r="ESC104" s="1569"/>
      <c r="ESD104" s="1569"/>
      <c r="ESE104" s="1569"/>
      <c r="ESF104" s="1569"/>
      <c r="ESG104" s="1569"/>
      <c r="ESH104" s="1569"/>
      <c r="ESI104" s="1569"/>
      <c r="ESJ104" s="1569"/>
      <c r="ESK104" s="1569"/>
      <c r="ESL104" s="1569"/>
      <c r="ESM104" s="1569"/>
      <c r="ESN104" s="1569"/>
      <c r="ESO104" s="1569"/>
      <c r="ESP104" s="1569"/>
      <c r="ESQ104" s="1569"/>
      <c r="ESR104" s="1569"/>
      <c r="ESS104" s="1569"/>
      <c r="EST104" s="1569"/>
      <c r="ESU104" s="1569"/>
      <c r="ESV104" s="1569"/>
      <c r="ESW104" s="1569"/>
      <c r="ESX104" s="1569"/>
      <c r="ESY104" s="1569"/>
      <c r="ESZ104" s="1569"/>
      <c r="ETA104" s="1569"/>
      <c r="ETB104" s="1569"/>
      <c r="ETC104" s="1569"/>
      <c r="ETD104" s="1569"/>
      <c r="ETE104" s="1569"/>
      <c r="ETF104" s="1569"/>
      <c r="ETG104" s="1569"/>
      <c r="ETH104" s="1569"/>
      <c r="ETI104" s="1569"/>
      <c r="ETJ104" s="1569"/>
      <c r="ETK104" s="1569"/>
      <c r="ETL104" s="1569"/>
      <c r="ETM104" s="1569"/>
      <c r="ETN104" s="1569"/>
      <c r="ETO104" s="1569"/>
      <c r="ETP104" s="1569"/>
      <c r="ETQ104" s="1569"/>
      <c r="ETR104" s="1569"/>
      <c r="ETS104" s="1569"/>
      <c r="ETT104" s="1569"/>
      <c r="ETU104" s="1569"/>
      <c r="ETV104" s="1569"/>
      <c r="ETW104" s="1569"/>
      <c r="ETX104" s="1569"/>
      <c r="ETY104" s="1569"/>
      <c r="ETZ104" s="1569"/>
      <c r="EUA104" s="1569"/>
      <c r="EUB104" s="1569"/>
      <c r="EUC104" s="1569"/>
      <c r="EUD104" s="1569"/>
      <c r="EUE104" s="1569"/>
      <c r="EUF104" s="1569"/>
      <c r="EUG104" s="1569"/>
      <c r="EUH104" s="1569"/>
      <c r="EUI104" s="1569"/>
      <c r="EUJ104" s="1569"/>
      <c r="EUK104" s="1569"/>
      <c r="EUL104" s="1569"/>
      <c r="EUM104" s="1569"/>
      <c r="EUN104" s="1569"/>
      <c r="EUO104" s="1569"/>
      <c r="EUP104" s="1569"/>
      <c r="EUQ104" s="1569"/>
      <c r="EUR104" s="1569"/>
      <c r="EUS104" s="1569"/>
      <c r="EUT104" s="1569"/>
      <c r="EUU104" s="1569"/>
      <c r="EUV104" s="1569"/>
      <c r="EUW104" s="1569"/>
      <c r="EUX104" s="1569"/>
      <c r="EUY104" s="1569"/>
      <c r="EUZ104" s="1569"/>
      <c r="EVA104" s="1569"/>
      <c r="EVB104" s="1569"/>
      <c r="EVC104" s="1569"/>
      <c r="EVD104" s="1569"/>
      <c r="EVE104" s="1569"/>
      <c r="EVF104" s="1569"/>
      <c r="EVG104" s="1569"/>
      <c r="EVH104" s="1569"/>
      <c r="EVI104" s="1569"/>
      <c r="EVJ104" s="1569"/>
      <c r="EVK104" s="1569"/>
      <c r="EVL104" s="1569"/>
      <c r="EVM104" s="1569"/>
      <c r="EVN104" s="1569"/>
      <c r="EVO104" s="1569"/>
      <c r="EVP104" s="1569"/>
      <c r="EVQ104" s="1569"/>
      <c r="EVR104" s="1569"/>
      <c r="EVS104" s="1569"/>
      <c r="EVT104" s="1569"/>
      <c r="EVU104" s="1569"/>
      <c r="EVV104" s="1569"/>
      <c r="EVW104" s="1569"/>
      <c r="EVX104" s="1569"/>
      <c r="EVY104" s="1569"/>
      <c r="EVZ104" s="1569"/>
      <c r="EWA104" s="1569"/>
      <c r="EWB104" s="1569"/>
      <c r="EWC104" s="1569"/>
      <c r="EWD104" s="1569"/>
      <c r="EWE104" s="1569"/>
      <c r="EWF104" s="1569"/>
      <c r="EWG104" s="1569"/>
      <c r="EWH104" s="1569"/>
      <c r="EWI104" s="1569"/>
      <c r="EWJ104" s="1569"/>
      <c r="EWK104" s="1569"/>
      <c r="EWL104" s="1569"/>
      <c r="EWM104" s="1569"/>
      <c r="EWN104" s="1569"/>
      <c r="EWO104" s="1569"/>
      <c r="EWP104" s="1569"/>
      <c r="EWQ104" s="1569"/>
      <c r="EWR104" s="1569"/>
      <c r="EWS104" s="1569"/>
      <c r="EWT104" s="1569"/>
      <c r="EWU104" s="1569"/>
      <c r="EWV104" s="1569"/>
      <c r="EWW104" s="1569"/>
      <c r="EWX104" s="1569"/>
      <c r="EWY104" s="1569"/>
      <c r="EWZ104" s="1569"/>
      <c r="EXA104" s="1569"/>
      <c r="EXB104" s="1569"/>
      <c r="EXC104" s="1569"/>
      <c r="EXD104" s="1569"/>
      <c r="EXE104" s="1569"/>
      <c r="EXF104" s="1569"/>
      <c r="EXG104" s="1569"/>
      <c r="EXH104" s="1569"/>
      <c r="EXI104" s="1569"/>
      <c r="EXJ104" s="1569"/>
      <c r="EXK104" s="1569"/>
      <c r="EXL104" s="1569"/>
      <c r="EXM104" s="1569"/>
      <c r="EXN104" s="1569"/>
      <c r="EXO104" s="1569"/>
      <c r="EXP104" s="1569"/>
      <c r="EXQ104" s="1569"/>
      <c r="EXR104" s="1569"/>
      <c r="EXS104" s="1569"/>
      <c r="EXT104" s="1569"/>
      <c r="EXU104" s="1569"/>
      <c r="EXV104" s="1569"/>
      <c r="EXW104" s="1569"/>
      <c r="EXX104" s="1569"/>
      <c r="EXY104" s="1569"/>
      <c r="EXZ104" s="1569"/>
      <c r="EYA104" s="1569"/>
      <c r="EYB104" s="1569"/>
      <c r="EYC104" s="1569"/>
      <c r="EYD104" s="1569"/>
      <c r="EYE104" s="1569"/>
      <c r="EYF104" s="1569"/>
      <c r="EYG104" s="1569"/>
      <c r="EYH104" s="1569"/>
      <c r="EYI104" s="1569"/>
      <c r="EYJ104" s="1569"/>
      <c r="EYK104" s="1569"/>
      <c r="EYL104" s="1569"/>
      <c r="EYM104" s="1569"/>
      <c r="EYN104" s="1569"/>
      <c r="EYO104" s="1569"/>
      <c r="EYP104" s="1569"/>
      <c r="EYQ104" s="1569"/>
      <c r="EYR104" s="1569"/>
      <c r="EYS104" s="1569"/>
      <c r="EYT104" s="1569"/>
      <c r="EYU104" s="1569"/>
      <c r="EYV104" s="1569"/>
      <c r="EYW104" s="1569"/>
      <c r="EYX104" s="1569"/>
      <c r="EYY104" s="1569"/>
      <c r="EYZ104" s="1569"/>
      <c r="EZA104" s="1569"/>
      <c r="EZB104" s="1569"/>
      <c r="EZC104" s="1569"/>
      <c r="EZD104" s="1569"/>
      <c r="EZE104" s="1569"/>
      <c r="EZF104" s="1569"/>
      <c r="EZG104" s="1569"/>
      <c r="EZH104" s="1569"/>
      <c r="EZI104" s="1569"/>
      <c r="EZJ104" s="1569"/>
      <c r="EZK104" s="1569"/>
      <c r="EZL104" s="1569"/>
      <c r="EZM104" s="1569"/>
      <c r="EZN104" s="1569"/>
      <c r="EZO104" s="1569"/>
      <c r="EZP104" s="1569"/>
      <c r="EZQ104" s="1569"/>
      <c r="EZR104" s="1569"/>
      <c r="EZS104" s="1569"/>
      <c r="EZT104" s="1569"/>
      <c r="EZU104" s="1569"/>
      <c r="EZV104" s="1569"/>
      <c r="EZW104" s="1569"/>
      <c r="EZX104" s="1569"/>
      <c r="EZY104" s="1569"/>
      <c r="EZZ104" s="1569"/>
      <c r="FAA104" s="1569"/>
      <c r="FAB104" s="1569"/>
      <c r="FAC104" s="1569"/>
      <c r="FAD104" s="1569"/>
      <c r="FAE104" s="1569"/>
      <c r="FAF104" s="1569"/>
      <c r="FAG104" s="1569"/>
      <c r="FAH104" s="1569"/>
      <c r="FAI104" s="1569"/>
      <c r="FAJ104" s="1569"/>
      <c r="FAK104" s="1569"/>
      <c r="FAL104" s="1569"/>
      <c r="FAM104" s="1569"/>
      <c r="FAN104" s="1569"/>
      <c r="FAO104" s="1569"/>
      <c r="FAP104" s="1569"/>
      <c r="FAQ104" s="1569"/>
      <c r="FAR104" s="1569"/>
      <c r="FAS104" s="1569"/>
      <c r="FAT104" s="1569"/>
      <c r="FAU104" s="1569"/>
      <c r="FAV104" s="1569"/>
      <c r="FAW104" s="1569"/>
      <c r="FAX104" s="1569"/>
      <c r="FAY104" s="1569"/>
      <c r="FAZ104" s="1569"/>
      <c r="FBA104" s="1569"/>
      <c r="FBB104" s="1569"/>
      <c r="FBC104" s="1569"/>
      <c r="FBD104" s="1569"/>
      <c r="FBE104" s="1569"/>
      <c r="FBF104" s="1569"/>
      <c r="FBG104" s="1569"/>
      <c r="FBH104" s="1569"/>
      <c r="FBI104" s="1569"/>
      <c r="FBJ104" s="1569"/>
      <c r="FBK104" s="1569"/>
      <c r="FBL104" s="1569"/>
      <c r="FBM104" s="1569"/>
      <c r="FBN104" s="1569"/>
      <c r="FBO104" s="1569"/>
      <c r="FBP104" s="1569"/>
      <c r="FBQ104" s="1569"/>
      <c r="FBR104" s="1569"/>
      <c r="FBS104" s="1569"/>
      <c r="FBT104" s="1569"/>
      <c r="FBU104" s="1569"/>
      <c r="FBV104" s="1569"/>
      <c r="FBW104" s="1569"/>
      <c r="FBX104" s="1569"/>
      <c r="FBY104" s="1569"/>
      <c r="FBZ104" s="1569"/>
      <c r="FCA104" s="1569"/>
      <c r="FCB104" s="1569"/>
      <c r="FCC104" s="1569"/>
      <c r="FCD104" s="1569"/>
      <c r="FCE104" s="1569"/>
      <c r="FCF104" s="1569"/>
      <c r="FCG104" s="1569"/>
      <c r="FCH104" s="1569"/>
      <c r="FCI104" s="1569"/>
      <c r="FCJ104" s="1569"/>
      <c r="FCK104" s="1569"/>
      <c r="FCL104" s="1569"/>
      <c r="FCM104" s="1569"/>
      <c r="FCN104" s="1569"/>
      <c r="FCO104" s="1569"/>
      <c r="FCP104" s="1569"/>
      <c r="FCQ104" s="1569"/>
      <c r="FCR104" s="1569"/>
      <c r="FCS104" s="1569"/>
      <c r="FCT104" s="1569"/>
      <c r="FCU104" s="1569"/>
      <c r="FCV104" s="1569"/>
      <c r="FCW104" s="1569"/>
      <c r="FCX104" s="1569"/>
      <c r="FCY104" s="1569"/>
      <c r="FCZ104" s="1569"/>
      <c r="FDA104" s="1569"/>
      <c r="FDB104" s="1569"/>
      <c r="FDC104" s="1569"/>
      <c r="FDD104" s="1569"/>
      <c r="FDE104" s="1569"/>
      <c r="FDF104" s="1569"/>
      <c r="FDG104" s="1569"/>
      <c r="FDH104" s="1569"/>
      <c r="FDI104" s="1569"/>
      <c r="FDJ104" s="1569"/>
      <c r="FDK104" s="1569"/>
      <c r="FDL104" s="1569"/>
      <c r="FDM104" s="1569"/>
      <c r="FDN104" s="1569"/>
      <c r="FDO104" s="1569"/>
      <c r="FDP104" s="1569"/>
      <c r="FDQ104" s="1569"/>
      <c r="FDR104" s="1569"/>
      <c r="FDS104" s="1569"/>
      <c r="FDT104" s="1569"/>
      <c r="FDU104" s="1569"/>
      <c r="FDV104" s="1569"/>
      <c r="FDW104" s="1569"/>
      <c r="FDX104" s="1569"/>
      <c r="FDY104" s="1569"/>
      <c r="FDZ104" s="1569"/>
      <c r="FEA104" s="1569"/>
      <c r="FEB104" s="1569"/>
      <c r="FEC104" s="1569"/>
      <c r="FED104" s="1569"/>
      <c r="FEE104" s="1569"/>
      <c r="FEF104" s="1569"/>
      <c r="FEG104" s="1569"/>
      <c r="FEH104" s="1569"/>
      <c r="FEI104" s="1569"/>
      <c r="FEJ104" s="1569"/>
      <c r="FEK104" s="1569"/>
      <c r="FEL104" s="1569"/>
      <c r="FEM104" s="1569"/>
      <c r="FEN104" s="1569"/>
      <c r="FEO104" s="1569"/>
      <c r="FEP104" s="1569"/>
      <c r="FEQ104" s="1569"/>
      <c r="FER104" s="1569"/>
      <c r="FES104" s="1569"/>
      <c r="FET104" s="1569"/>
      <c r="FEU104" s="1569"/>
      <c r="FEV104" s="1569"/>
      <c r="FEW104" s="1569"/>
      <c r="FEX104" s="1569"/>
      <c r="FEY104" s="1569"/>
      <c r="FEZ104" s="1569"/>
      <c r="FFA104" s="1569"/>
      <c r="FFB104" s="1569"/>
      <c r="FFC104" s="1569"/>
      <c r="FFD104" s="1569"/>
      <c r="FFE104" s="1569"/>
      <c r="FFF104" s="1569"/>
      <c r="FFG104" s="1569"/>
      <c r="FFH104" s="1569"/>
      <c r="FFI104" s="1569"/>
      <c r="FFJ104" s="1569"/>
      <c r="FFK104" s="1569"/>
      <c r="FFL104" s="1569"/>
      <c r="FFM104" s="1569"/>
      <c r="FFN104" s="1569"/>
      <c r="FFO104" s="1569"/>
      <c r="FFP104" s="1569"/>
      <c r="FFQ104" s="1569"/>
      <c r="FFR104" s="1569"/>
      <c r="FFS104" s="1569"/>
      <c r="FFT104" s="1569"/>
      <c r="FFU104" s="1569"/>
      <c r="FFV104" s="1569"/>
      <c r="FFW104" s="1569"/>
      <c r="FFX104" s="1569"/>
      <c r="FFY104" s="1569"/>
      <c r="FFZ104" s="1569"/>
      <c r="FGA104" s="1569"/>
      <c r="FGB104" s="1569"/>
      <c r="FGC104" s="1569"/>
      <c r="FGD104" s="1569"/>
      <c r="FGE104" s="1569"/>
      <c r="FGF104" s="1569"/>
      <c r="FGG104" s="1569"/>
      <c r="FGH104" s="1569"/>
      <c r="FGI104" s="1569"/>
      <c r="FGJ104" s="1569"/>
      <c r="FGK104" s="1569"/>
      <c r="FGL104" s="1569"/>
      <c r="FGM104" s="1569"/>
      <c r="FGN104" s="1569"/>
      <c r="FGO104" s="1569"/>
      <c r="FGP104" s="1569"/>
      <c r="FGQ104" s="1569"/>
      <c r="FGR104" s="1569"/>
      <c r="FGS104" s="1569"/>
      <c r="FGT104" s="1569"/>
      <c r="FGU104" s="1569"/>
      <c r="FGV104" s="1569"/>
      <c r="FGW104" s="1569"/>
      <c r="FGX104" s="1569"/>
      <c r="FGY104" s="1569"/>
      <c r="FGZ104" s="1569"/>
      <c r="FHA104" s="1569"/>
      <c r="FHB104" s="1569"/>
      <c r="FHC104" s="1569"/>
      <c r="FHD104" s="1569"/>
      <c r="FHE104" s="1569"/>
      <c r="FHF104" s="1569"/>
      <c r="FHG104" s="1569"/>
      <c r="FHH104" s="1569"/>
      <c r="FHI104" s="1569"/>
      <c r="FHJ104" s="1569"/>
      <c r="FHK104" s="1569"/>
      <c r="FHL104" s="1569"/>
      <c r="FHM104" s="1569"/>
      <c r="FHN104" s="1569"/>
      <c r="FHO104" s="1569"/>
      <c r="FHP104" s="1569"/>
      <c r="FHQ104" s="1569"/>
      <c r="FHR104" s="1569"/>
      <c r="FHS104" s="1569"/>
      <c r="FHT104" s="1569"/>
      <c r="FHU104" s="1569"/>
      <c r="FHV104" s="1569"/>
      <c r="FHW104" s="1569"/>
      <c r="FHX104" s="1569"/>
      <c r="FHY104" s="1569"/>
      <c r="FHZ104" s="1569"/>
      <c r="FIA104" s="1569"/>
      <c r="FIB104" s="1569"/>
      <c r="FIC104" s="1569"/>
      <c r="FID104" s="1569"/>
      <c r="FIE104" s="1569"/>
      <c r="FIF104" s="1569"/>
      <c r="FIG104" s="1569"/>
      <c r="FIH104" s="1569"/>
      <c r="FII104" s="1569"/>
      <c r="FIJ104" s="1569"/>
      <c r="FIK104" s="1569"/>
      <c r="FIL104" s="1569"/>
      <c r="FIM104" s="1569"/>
      <c r="FIN104" s="1569"/>
      <c r="FIO104" s="1569"/>
      <c r="FIP104" s="1569"/>
      <c r="FIQ104" s="1569"/>
      <c r="FIR104" s="1569"/>
      <c r="FIS104" s="1569"/>
      <c r="FIT104" s="1569"/>
      <c r="FIU104" s="1569"/>
      <c r="FIV104" s="1569"/>
      <c r="FIW104" s="1569"/>
      <c r="FIX104" s="1569"/>
      <c r="FIY104" s="1569"/>
      <c r="FIZ104" s="1569"/>
      <c r="FJA104" s="1569"/>
      <c r="FJB104" s="1569"/>
      <c r="FJC104" s="1569"/>
      <c r="FJD104" s="1569"/>
      <c r="FJE104" s="1569"/>
      <c r="FJF104" s="1569"/>
      <c r="FJG104" s="1569"/>
      <c r="FJH104" s="1569"/>
      <c r="FJI104" s="1569"/>
      <c r="FJJ104" s="1569"/>
      <c r="FJK104" s="1569"/>
      <c r="FJL104" s="1569"/>
      <c r="FJM104" s="1569"/>
      <c r="FJN104" s="1569"/>
      <c r="FJO104" s="1569"/>
      <c r="FJP104" s="1569"/>
      <c r="FJQ104" s="1569"/>
      <c r="FJR104" s="1569"/>
      <c r="FJS104" s="1569"/>
      <c r="FJT104" s="1569"/>
      <c r="FJU104" s="1569"/>
      <c r="FJV104" s="1569"/>
      <c r="FJW104" s="1569"/>
      <c r="FJX104" s="1569"/>
      <c r="FJY104" s="1569"/>
      <c r="FJZ104" s="1569"/>
      <c r="FKA104" s="1569"/>
      <c r="FKB104" s="1569"/>
      <c r="FKC104" s="1569"/>
      <c r="FKD104" s="1569"/>
      <c r="FKE104" s="1569"/>
      <c r="FKF104" s="1569"/>
      <c r="FKG104" s="1569"/>
      <c r="FKH104" s="1569"/>
      <c r="FKI104" s="1569"/>
      <c r="FKJ104" s="1569"/>
      <c r="FKK104" s="1569"/>
      <c r="FKL104" s="1569"/>
      <c r="FKM104" s="1569"/>
      <c r="FKN104" s="1569"/>
      <c r="FKO104" s="1569"/>
      <c r="FKP104" s="1569"/>
      <c r="FKQ104" s="1569"/>
      <c r="FKR104" s="1569"/>
      <c r="FKS104" s="1569"/>
      <c r="FKT104" s="1569"/>
      <c r="FKU104" s="1569"/>
      <c r="FKV104" s="1569"/>
      <c r="FKW104" s="1569"/>
      <c r="FKX104" s="1569"/>
      <c r="FKY104" s="1569"/>
      <c r="FKZ104" s="1569"/>
      <c r="FLA104" s="1569"/>
      <c r="FLB104" s="1569"/>
      <c r="FLC104" s="1569"/>
      <c r="FLD104" s="1569"/>
      <c r="FLE104" s="1569"/>
      <c r="FLF104" s="1569"/>
      <c r="FLG104" s="1569"/>
      <c r="FLH104" s="1569"/>
      <c r="FLI104" s="1569"/>
      <c r="FLJ104" s="1569"/>
      <c r="FLK104" s="1569"/>
      <c r="FLL104" s="1569"/>
      <c r="FLM104" s="1569"/>
      <c r="FLN104" s="1569"/>
      <c r="FLO104" s="1569"/>
      <c r="FLP104" s="1569"/>
      <c r="FLQ104" s="1569"/>
      <c r="FLR104" s="1569"/>
      <c r="FLS104" s="1569"/>
      <c r="FLT104" s="1569"/>
      <c r="FLU104" s="1569"/>
      <c r="FLV104" s="1569"/>
      <c r="FLW104" s="1569"/>
      <c r="FLX104" s="1569"/>
      <c r="FLY104" s="1569"/>
      <c r="FLZ104" s="1569"/>
      <c r="FMA104" s="1569"/>
      <c r="FMB104" s="1569"/>
      <c r="FMC104" s="1569"/>
      <c r="FMD104" s="1569"/>
      <c r="FME104" s="1569"/>
      <c r="FMF104" s="1569"/>
      <c r="FMG104" s="1569"/>
      <c r="FMH104" s="1569"/>
      <c r="FMI104" s="1569"/>
      <c r="FMJ104" s="1569"/>
      <c r="FMK104" s="1569"/>
      <c r="FML104" s="1569"/>
      <c r="FMM104" s="1569"/>
      <c r="FMN104" s="1569"/>
      <c r="FMO104" s="1569"/>
      <c r="FMP104" s="1569"/>
      <c r="FMQ104" s="1569"/>
      <c r="FMR104" s="1569"/>
      <c r="FMS104" s="1569"/>
      <c r="FMT104" s="1569"/>
      <c r="FMU104" s="1569"/>
      <c r="FMV104" s="1569"/>
      <c r="FMW104" s="1569"/>
      <c r="FMX104" s="1569"/>
      <c r="FMY104" s="1569"/>
      <c r="FMZ104" s="1569"/>
      <c r="FNA104" s="1569"/>
      <c r="FNB104" s="1569"/>
      <c r="FNC104" s="1569"/>
      <c r="FND104" s="1569"/>
      <c r="FNE104" s="1569"/>
      <c r="FNF104" s="1569"/>
      <c r="FNG104" s="1569"/>
      <c r="FNH104" s="1569"/>
      <c r="FNI104" s="1569"/>
      <c r="FNJ104" s="1569"/>
      <c r="FNK104" s="1569"/>
      <c r="FNL104" s="1569"/>
      <c r="FNM104" s="1569"/>
      <c r="FNN104" s="1569"/>
      <c r="FNO104" s="1569"/>
      <c r="FNP104" s="1569"/>
      <c r="FNQ104" s="1569"/>
      <c r="FNR104" s="1569"/>
      <c r="FNS104" s="1569"/>
      <c r="FNT104" s="1569"/>
      <c r="FNU104" s="1569"/>
      <c r="FNV104" s="1569"/>
      <c r="FNW104" s="1569"/>
      <c r="FNX104" s="1569"/>
      <c r="FNY104" s="1569"/>
      <c r="FNZ104" s="1569"/>
      <c r="FOA104" s="1569"/>
      <c r="FOB104" s="1569"/>
      <c r="FOC104" s="1569"/>
      <c r="FOD104" s="1569"/>
      <c r="FOE104" s="1569"/>
      <c r="FOF104" s="1569"/>
      <c r="FOG104" s="1569"/>
      <c r="FOH104" s="1569"/>
      <c r="FOI104" s="1569"/>
      <c r="FOJ104" s="1569"/>
      <c r="FOK104" s="1569"/>
      <c r="FOL104" s="1569"/>
      <c r="FOM104" s="1569"/>
      <c r="FON104" s="1569"/>
      <c r="FOO104" s="1569"/>
      <c r="FOP104" s="1569"/>
      <c r="FOQ104" s="1569"/>
      <c r="FOR104" s="1569"/>
      <c r="FOS104" s="1569"/>
      <c r="FOT104" s="1569"/>
      <c r="FOU104" s="1569"/>
      <c r="FOV104" s="1569"/>
      <c r="FOW104" s="1569"/>
      <c r="FOX104" s="1569"/>
      <c r="FOY104" s="1569"/>
      <c r="FOZ104" s="1569"/>
      <c r="FPA104" s="1569"/>
      <c r="FPB104" s="1569"/>
      <c r="FPC104" s="1569"/>
      <c r="FPD104" s="1569"/>
      <c r="FPE104" s="1569"/>
      <c r="FPF104" s="1569"/>
      <c r="FPG104" s="1569"/>
      <c r="FPH104" s="1569"/>
      <c r="FPI104" s="1569"/>
      <c r="FPJ104" s="1569"/>
      <c r="FPK104" s="1569"/>
      <c r="FPL104" s="1569"/>
      <c r="FPM104" s="1569"/>
      <c r="FPN104" s="1569"/>
      <c r="FPO104" s="1569"/>
      <c r="FPP104" s="1569"/>
      <c r="FPQ104" s="1569"/>
      <c r="FPR104" s="1569"/>
      <c r="FPS104" s="1569"/>
      <c r="FPT104" s="1569"/>
      <c r="FPU104" s="1569"/>
      <c r="FPV104" s="1569"/>
      <c r="FPW104" s="1569"/>
      <c r="FPX104" s="1569"/>
      <c r="FPY104" s="1569"/>
      <c r="FPZ104" s="1569"/>
      <c r="FQA104" s="1569"/>
      <c r="FQB104" s="1569"/>
      <c r="FQC104" s="1569"/>
      <c r="FQD104" s="1569"/>
      <c r="FQE104" s="1569"/>
      <c r="FQF104" s="1569"/>
      <c r="FQG104" s="1569"/>
      <c r="FQH104" s="1569"/>
      <c r="FQI104" s="1569"/>
      <c r="FQJ104" s="1569"/>
      <c r="FQK104" s="1569"/>
      <c r="FQL104" s="1569"/>
      <c r="FQM104" s="1569"/>
      <c r="FQN104" s="1569"/>
      <c r="FQO104" s="1569"/>
      <c r="FQP104" s="1569"/>
      <c r="FQQ104" s="1569"/>
      <c r="FQR104" s="1569"/>
      <c r="FQS104" s="1569"/>
      <c r="FQT104" s="1569"/>
      <c r="FQU104" s="1569"/>
      <c r="FQV104" s="1569"/>
      <c r="FQW104" s="1569"/>
      <c r="FQX104" s="1569"/>
      <c r="FQY104" s="1569"/>
      <c r="FQZ104" s="1569"/>
      <c r="FRA104" s="1569"/>
      <c r="FRB104" s="1569"/>
      <c r="FRC104" s="1569"/>
      <c r="FRD104" s="1569"/>
      <c r="FRE104" s="1569"/>
      <c r="FRF104" s="1569"/>
      <c r="FRG104" s="1569"/>
      <c r="FRH104" s="1569"/>
      <c r="FRI104" s="1569"/>
      <c r="FRJ104" s="1569"/>
      <c r="FRK104" s="1569"/>
      <c r="FRL104" s="1569"/>
      <c r="FRM104" s="1569"/>
      <c r="FRN104" s="1569"/>
      <c r="FRO104" s="1569"/>
      <c r="FRP104" s="1569"/>
      <c r="FRQ104" s="1569"/>
      <c r="FRR104" s="1569"/>
      <c r="FRS104" s="1569"/>
      <c r="FRT104" s="1569"/>
      <c r="FRU104" s="1569"/>
      <c r="FRV104" s="1569"/>
      <c r="FRW104" s="1569"/>
      <c r="FRX104" s="1569"/>
      <c r="FRY104" s="1569"/>
      <c r="FRZ104" s="1569"/>
      <c r="FSA104" s="1569"/>
      <c r="FSB104" s="1569"/>
      <c r="FSC104" s="1569"/>
      <c r="FSD104" s="1569"/>
      <c r="FSE104" s="1569"/>
      <c r="FSF104" s="1569"/>
      <c r="FSG104" s="1569"/>
      <c r="FSH104" s="1569"/>
      <c r="FSI104" s="1569"/>
      <c r="FSJ104" s="1569"/>
      <c r="FSK104" s="1569"/>
      <c r="FSL104" s="1569"/>
      <c r="FSM104" s="1569"/>
      <c r="FSN104" s="1569"/>
      <c r="FSO104" s="1569"/>
      <c r="FSP104" s="1569"/>
      <c r="FSQ104" s="1569"/>
      <c r="FSR104" s="1569"/>
      <c r="FSS104" s="1569"/>
      <c r="FST104" s="1569"/>
      <c r="FSU104" s="1569"/>
      <c r="FSV104" s="1569"/>
      <c r="FSW104" s="1569"/>
      <c r="FSX104" s="1569"/>
      <c r="FSY104" s="1569"/>
      <c r="FSZ104" s="1569"/>
      <c r="FTA104" s="1569"/>
      <c r="FTB104" s="1569"/>
      <c r="FTC104" s="1569"/>
      <c r="FTD104" s="1569"/>
      <c r="FTE104" s="1569"/>
      <c r="FTF104" s="1569"/>
      <c r="FTG104" s="1569"/>
      <c r="FTH104" s="1569"/>
      <c r="FTI104" s="1569"/>
      <c r="FTJ104" s="1569"/>
      <c r="FTK104" s="1569"/>
      <c r="FTL104" s="1569"/>
      <c r="FTM104" s="1569"/>
      <c r="FTN104" s="1569"/>
      <c r="FTO104" s="1569"/>
      <c r="FTP104" s="1569"/>
      <c r="FTQ104" s="1569"/>
      <c r="FTR104" s="1569"/>
      <c r="FTS104" s="1569"/>
      <c r="FTT104" s="1569"/>
      <c r="FTU104" s="1569"/>
      <c r="FTV104" s="1569"/>
      <c r="FTW104" s="1569"/>
      <c r="FTX104" s="1569"/>
      <c r="FTY104" s="1569"/>
      <c r="FTZ104" s="1569"/>
      <c r="FUA104" s="1569"/>
      <c r="FUB104" s="1569"/>
      <c r="FUC104" s="1569"/>
      <c r="FUD104" s="1569"/>
      <c r="FUE104" s="1569"/>
      <c r="FUF104" s="1569"/>
      <c r="FUG104" s="1569"/>
      <c r="FUH104" s="1569"/>
      <c r="FUI104" s="1569"/>
      <c r="FUJ104" s="1569"/>
      <c r="FUK104" s="1569"/>
      <c r="FUL104" s="1569"/>
      <c r="FUM104" s="1569"/>
      <c r="FUN104" s="1569"/>
      <c r="FUO104" s="1569"/>
      <c r="FUP104" s="1569"/>
      <c r="FUQ104" s="1569"/>
      <c r="FUR104" s="1569"/>
      <c r="FUS104" s="1569"/>
      <c r="FUT104" s="1569"/>
      <c r="FUU104" s="1569"/>
      <c r="FUV104" s="1569"/>
      <c r="FUW104" s="1569"/>
      <c r="FUX104" s="1569"/>
      <c r="FUY104" s="1569"/>
      <c r="FUZ104" s="1569"/>
      <c r="FVA104" s="1569"/>
      <c r="FVB104" s="1569"/>
      <c r="FVC104" s="1569"/>
      <c r="FVD104" s="1569"/>
      <c r="FVE104" s="1569"/>
      <c r="FVF104" s="1569"/>
      <c r="FVG104" s="1569"/>
      <c r="FVH104" s="1569"/>
      <c r="FVI104" s="1569"/>
      <c r="FVJ104" s="1569"/>
      <c r="FVK104" s="1569"/>
      <c r="FVL104" s="1569"/>
      <c r="FVM104" s="1569"/>
      <c r="FVN104" s="1569"/>
      <c r="FVO104" s="1569"/>
      <c r="FVP104" s="1569"/>
      <c r="FVQ104" s="1569"/>
      <c r="FVR104" s="1569"/>
      <c r="FVS104" s="1569"/>
      <c r="FVT104" s="1569"/>
      <c r="FVU104" s="1569"/>
      <c r="FVV104" s="1569"/>
      <c r="FVW104" s="1569"/>
      <c r="FVX104" s="1569"/>
      <c r="FVY104" s="1569"/>
      <c r="FVZ104" s="1569"/>
      <c r="FWA104" s="1569"/>
      <c r="FWB104" s="1569"/>
      <c r="FWC104" s="1569"/>
      <c r="FWD104" s="1569"/>
      <c r="FWE104" s="1569"/>
      <c r="FWF104" s="1569"/>
      <c r="FWG104" s="1569"/>
      <c r="FWH104" s="1569"/>
      <c r="FWI104" s="1569"/>
      <c r="FWJ104" s="1569"/>
      <c r="FWK104" s="1569"/>
      <c r="FWL104" s="1569"/>
      <c r="FWM104" s="1569"/>
      <c r="FWN104" s="1569"/>
      <c r="FWO104" s="1569"/>
      <c r="FWP104" s="1569"/>
      <c r="FWQ104" s="1569"/>
      <c r="FWR104" s="1569"/>
      <c r="FWS104" s="1569"/>
      <c r="FWT104" s="1569"/>
      <c r="FWU104" s="1569"/>
      <c r="FWV104" s="1569"/>
      <c r="FWW104" s="1569"/>
      <c r="FWX104" s="1569"/>
      <c r="FWY104" s="1569"/>
      <c r="FWZ104" s="1569"/>
      <c r="FXA104" s="1569"/>
      <c r="FXB104" s="1569"/>
      <c r="FXC104" s="1569"/>
      <c r="FXD104" s="1569"/>
      <c r="FXE104" s="1569"/>
      <c r="FXF104" s="1569"/>
      <c r="FXG104" s="1569"/>
      <c r="FXH104" s="1569"/>
      <c r="FXI104" s="1569"/>
      <c r="FXJ104" s="1569"/>
      <c r="FXK104" s="1569"/>
      <c r="FXL104" s="1569"/>
      <c r="FXM104" s="1569"/>
      <c r="FXN104" s="1569"/>
      <c r="FXO104" s="1569"/>
      <c r="FXP104" s="1569"/>
      <c r="FXQ104" s="1569"/>
      <c r="FXR104" s="1569"/>
      <c r="FXS104" s="1569"/>
      <c r="FXT104" s="1569"/>
      <c r="FXU104" s="1569"/>
      <c r="FXV104" s="1569"/>
      <c r="FXW104" s="1569"/>
      <c r="FXX104" s="1569"/>
      <c r="FXY104" s="1569"/>
      <c r="FXZ104" s="1569"/>
      <c r="FYA104" s="1569"/>
      <c r="FYB104" s="1569"/>
      <c r="FYC104" s="1569"/>
      <c r="FYD104" s="1569"/>
      <c r="FYE104" s="1569"/>
      <c r="FYF104" s="1569"/>
      <c r="FYG104" s="1569"/>
      <c r="FYH104" s="1569"/>
      <c r="FYI104" s="1569"/>
      <c r="FYJ104" s="1569"/>
      <c r="FYK104" s="1569"/>
      <c r="FYL104" s="1569"/>
      <c r="FYM104" s="1569"/>
      <c r="FYN104" s="1569"/>
      <c r="FYO104" s="1569"/>
      <c r="FYP104" s="1569"/>
      <c r="FYQ104" s="1569"/>
      <c r="FYR104" s="1569"/>
      <c r="FYS104" s="1569"/>
      <c r="FYT104" s="1569"/>
      <c r="FYU104" s="1569"/>
      <c r="FYV104" s="1569"/>
      <c r="FYW104" s="1569"/>
      <c r="FYX104" s="1569"/>
      <c r="FYY104" s="1569"/>
      <c r="FYZ104" s="1569"/>
      <c r="FZA104" s="1569"/>
      <c r="FZB104" s="1569"/>
      <c r="FZC104" s="1569"/>
      <c r="FZD104" s="1569"/>
      <c r="FZE104" s="1569"/>
      <c r="FZF104" s="1569"/>
      <c r="FZG104" s="1569"/>
      <c r="FZH104" s="1569"/>
      <c r="FZI104" s="1569"/>
      <c r="FZJ104" s="1569"/>
      <c r="FZK104" s="1569"/>
      <c r="FZL104" s="1569"/>
      <c r="FZM104" s="1569"/>
      <c r="FZN104" s="1569"/>
      <c r="FZO104" s="1569"/>
      <c r="FZP104" s="1569"/>
      <c r="FZQ104" s="1569"/>
      <c r="FZR104" s="1569"/>
      <c r="FZS104" s="1569"/>
      <c r="FZT104" s="1569"/>
      <c r="FZU104" s="1569"/>
      <c r="FZV104" s="1569"/>
      <c r="FZW104" s="1569"/>
      <c r="FZX104" s="1569"/>
      <c r="FZY104" s="1569"/>
      <c r="FZZ104" s="1569"/>
      <c r="GAA104" s="1569"/>
      <c r="GAB104" s="1569"/>
      <c r="GAC104" s="1569"/>
      <c r="GAD104" s="1569"/>
      <c r="GAE104" s="1569"/>
      <c r="GAF104" s="1569"/>
      <c r="GAG104" s="1569"/>
      <c r="GAH104" s="1569"/>
      <c r="GAI104" s="1569"/>
      <c r="GAJ104" s="1569"/>
      <c r="GAK104" s="1569"/>
      <c r="GAL104" s="1569"/>
      <c r="GAM104" s="1569"/>
      <c r="GAN104" s="1569"/>
      <c r="GAO104" s="1569"/>
      <c r="GAP104" s="1569"/>
      <c r="GAQ104" s="1569"/>
      <c r="GAR104" s="1569"/>
      <c r="GAS104" s="1569"/>
      <c r="GAT104" s="1569"/>
      <c r="GAU104" s="1569"/>
      <c r="GAV104" s="1569"/>
      <c r="GAW104" s="1569"/>
      <c r="GAX104" s="1569"/>
      <c r="GAY104" s="1569"/>
      <c r="GAZ104" s="1569"/>
      <c r="GBA104" s="1569"/>
      <c r="GBB104" s="1569"/>
      <c r="GBC104" s="1569"/>
      <c r="GBD104" s="1569"/>
      <c r="GBE104" s="1569"/>
      <c r="GBF104" s="1569"/>
      <c r="GBG104" s="1569"/>
      <c r="GBH104" s="1569"/>
      <c r="GBI104" s="1569"/>
      <c r="GBJ104" s="1569"/>
      <c r="GBK104" s="1569"/>
      <c r="GBL104" s="1569"/>
      <c r="GBM104" s="1569"/>
      <c r="GBN104" s="1569"/>
      <c r="GBO104" s="1569"/>
      <c r="GBP104" s="1569"/>
      <c r="GBQ104" s="1569"/>
      <c r="GBR104" s="1569"/>
      <c r="GBS104" s="1569"/>
      <c r="GBT104" s="1569"/>
      <c r="GBU104" s="1569"/>
      <c r="GBV104" s="1569"/>
      <c r="GBW104" s="1569"/>
      <c r="GBX104" s="1569"/>
      <c r="GBY104" s="1569"/>
      <c r="GBZ104" s="1569"/>
      <c r="GCA104" s="1569"/>
      <c r="GCB104" s="1569"/>
      <c r="GCC104" s="1569"/>
      <c r="GCD104" s="1569"/>
      <c r="GCE104" s="1569"/>
      <c r="GCF104" s="1569"/>
      <c r="GCG104" s="1569"/>
      <c r="GCH104" s="1569"/>
      <c r="GCI104" s="1569"/>
      <c r="GCJ104" s="1569"/>
      <c r="GCK104" s="1569"/>
      <c r="GCL104" s="1569"/>
      <c r="GCM104" s="1569"/>
      <c r="GCN104" s="1569"/>
      <c r="GCO104" s="1569"/>
      <c r="GCP104" s="1569"/>
      <c r="GCQ104" s="1569"/>
      <c r="GCR104" s="1569"/>
      <c r="GCS104" s="1569"/>
      <c r="GCT104" s="1569"/>
      <c r="GCU104" s="1569"/>
      <c r="GCV104" s="1569"/>
      <c r="GCW104" s="1569"/>
      <c r="GCX104" s="1569"/>
      <c r="GCY104" s="1569"/>
      <c r="GCZ104" s="1569"/>
      <c r="GDA104" s="1569"/>
      <c r="GDB104" s="1569"/>
      <c r="GDC104" s="1569"/>
      <c r="GDD104" s="1569"/>
      <c r="GDE104" s="1569"/>
      <c r="GDF104" s="1569"/>
      <c r="GDG104" s="1569"/>
      <c r="GDH104" s="1569"/>
      <c r="GDI104" s="1569"/>
      <c r="GDJ104" s="1569"/>
      <c r="GDK104" s="1569"/>
      <c r="GDL104" s="1569"/>
      <c r="GDM104" s="1569"/>
      <c r="GDN104" s="1569"/>
      <c r="GDO104" s="1569"/>
      <c r="GDP104" s="1569"/>
      <c r="GDQ104" s="1569"/>
      <c r="GDR104" s="1569"/>
      <c r="GDS104" s="1569"/>
      <c r="GDT104" s="1569"/>
      <c r="GDU104" s="1569"/>
      <c r="GDV104" s="1569"/>
      <c r="GDW104" s="1569"/>
      <c r="GDX104" s="1569"/>
      <c r="GDY104" s="1569"/>
      <c r="GDZ104" s="1569"/>
      <c r="GEA104" s="1569"/>
      <c r="GEB104" s="1569"/>
      <c r="GEC104" s="1569"/>
      <c r="GED104" s="1569"/>
      <c r="GEE104" s="1569"/>
      <c r="GEF104" s="1569"/>
      <c r="GEG104" s="1569"/>
      <c r="GEH104" s="1569"/>
      <c r="GEI104" s="1569"/>
      <c r="GEJ104" s="1569"/>
      <c r="GEK104" s="1569"/>
      <c r="GEL104" s="1569"/>
      <c r="GEM104" s="1569"/>
      <c r="GEN104" s="1569"/>
      <c r="GEO104" s="1569"/>
      <c r="GEP104" s="1569"/>
      <c r="GEQ104" s="1569"/>
      <c r="GER104" s="1569"/>
      <c r="GES104" s="1569"/>
      <c r="GET104" s="1569"/>
      <c r="GEU104" s="1569"/>
      <c r="GEV104" s="1569"/>
      <c r="GEW104" s="1569"/>
      <c r="GEX104" s="1569"/>
      <c r="GEY104" s="1569"/>
      <c r="GEZ104" s="1569"/>
      <c r="GFA104" s="1569"/>
      <c r="GFB104" s="1569"/>
      <c r="GFC104" s="1569"/>
      <c r="GFD104" s="1569"/>
      <c r="GFE104" s="1569"/>
      <c r="GFF104" s="1569"/>
      <c r="GFG104" s="1569"/>
      <c r="GFH104" s="1569"/>
      <c r="GFI104" s="1569"/>
      <c r="GFJ104" s="1569"/>
      <c r="GFK104" s="1569"/>
      <c r="GFL104" s="1569"/>
      <c r="GFM104" s="1569"/>
      <c r="GFN104" s="1569"/>
      <c r="GFO104" s="1569"/>
      <c r="GFP104" s="1569"/>
      <c r="GFQ104" s="1569"/>
      <c r="GFR104" s="1569"/>
      <c r="GFS104" s="1569"/>
      <c r="GFT104" s="1569"/>
      <c r="GFU104" s="1569"/>
      <c r="GFV104" s="1569"/>
      <c r="GFW104" s="1569"/>
      <c r="GFX104" s="1569"/>
      <c r="GFY104" s="1569"/>
      <c r="GFZ104" s="1569"/>
      <c r="GGA104" s="1569"/>
      <c r="GGB104" s="1569"/>
      <c r="GGC104" s="1569"/>
      <c r="GGD104" s="1569"/>
      <c r="GGE104" s="1569"/>
      <c r="GGF104" s="1569"/>
      <c r="GGG104" s="1569"/>
      <c r="GGH104" s="1569"/>
      <c r="GGI104" s="1569"/>
      <c r="GGJ104" s="1569"/>
      <c r="GGK104" s="1569"/>
      <c r="GGL104" s="1569"/>
      <c r="GGM104" s="1569"/>
      <c r="GGN104" s="1569"/>
      <c r="GGO104" s="1569"/>
      <c r="GGP104" s="1569"/>
      <c r="GGQ104" s="1569"/>
      <c r="GGR104" s="1569"/>
      <c r="GGS104" s="1569"/>
      <c r="GGT104" s="1569"/>
      <c r="GGU104" s="1569"/>
      <c r="GGV104" s="1569"/>
      <c r="GGW104" s="1569"/>
      <c r="GGX104" s="1569"/>
      <c r="GGY104" s="1569"/>
      <c r="GGZ104" s="1569"/>
      <c r="GHA104" s="1569"/>
      <c r="GHB104" s="1569"/>
      <c r="GHC104" s="1569"/>
      <c r="GHD104" s="1569"/>
      <c r="GHE104" s="1569"/>
      <c r="GHF104" s="1569"/>
      <c r="GHG104" s="1569"/>
      <c r="GHH104" s="1569"/>
      <c r="GHI104" s="1569"/>
      <c r="GHJ104" s="1569"/>
      <c r="GHK104" s="1569"/>
      <c r="GHL104" s="1569"/>
      <c r="GHM104" s="1569"/>
      <c r="GHN104" s="1569"/>
      <c r="GHO104" s="1569"/>
      <c r="GHP104" s="1569"/>
      <c r="GHQ104" s="1569"/>
      <c r="GHR104" s="1569"/>
      <c r="GHS104" s="1569"/>
      <c r="GHT104" s="1569"/>
      <c r="GHU104" s="1569"/>
      <c r="GHV104" s="1569"/>
      <c r="GHW104" s="1569"/>
      <c r="GHX104" s="1569"/>
      <c r="GHY104" s="1569"/>
      <c r="GHZ104" s="1569"/>
      <c r="GIA104" s="1569"/>
      <c r="GIB104" s="1569"/>
      <c r="GIC104" s="1569"/>
      <c r="GID104" s="1569"/>
      <c r="GIE104" s="1569"/>
      <c r="GIF104" s="1569"/>
      <c r="GIG104" s="1569"/>
      <c r="GIH104" s="1569"/>
      <c r="GII104" s="1569"/>
      <c r="GIJ104" s="1569"/>
      <c r="GIK104" s="1569"/>
      <c r="GIL104" s="1569"/>
      <c r="GIM104" s="1569"/>
      <c r="GIN104" s="1569"/>
      <c r="GIO104" s="1569"/>
      <c r="GIP104" s="1569"/>
      <c r="GIQ104" s="1569"/>
      <c r="GIR104" s="1569"/>
      <c r="GIS104" s="1569"/>
      <c r="GIT104" s="1569"/>
      <c r="GIU104" s="1569"/>
      <c r="GIV104" s="1569"/>
      <c r="GIW104" s="1569"/>
      <c r="GIX104" s="1569"/>
      <c r="GIY104" s="1569"/>
      <c r="GIZ104" s="1569"/>
      <c r="GJA104" s="1569"/>
      <c r="GJB104" s="1569"/>
      <c r="GJC104" s="1569"/>
      <c r="GJD104" s="1569"/>
      <c r="GJE104" s="1569"/>
      <c r="GJF104" s="1569"/>
      <c r="GJG104" s="1569"/>
      <c r="GJH104" s="1569"/>
      <c r="GJI104" s="1569"/>
      <c r="GJJ104" s="1569"/>
      <c r="GJK104" s="1569"/>
      <c r="GJL104" s="1569"/>
      <c r="GJM104" s="1569"/>
      <c r="GJN104" s="1569"/>
      <c r="GJO104" s="1569"/>
      <c r="GJP104" s="1569"/>
      <c r="GJQ104" s="1569"/>
      <c r="GJR104" s="1569"/>
      <c r="GJS104" s="1569"/>
      <c r="GJT104" s="1569"/>
      <c r="GJU104" s="1569"/>
      <c r="GJV104" s="1569"/>
      <c r="GJW104" s="1569"/>
      <c r="GJX104" s="1569"/>
      <c r="GJY104" s="1569"/>
      <c r="GJZ104" s="1569"/>
      <c r="GKA104" s="1569"/>
      <c r="GKB104" s="1569"/>
      <c r="GKC104" s="1569"/>
      <c r="GKD104" s="1569"/>
      <c r="GKE104" s="1569"/>
      <c r="GKF104" s="1569"/>
      <c r="GKG104" s="1569"/>
      <c r="GKH104" s="1569"/>
      <c r="GKI104" s="1569"/>
      <c r="GKJ104" s="1569"/>
      <c r="GKK104" s="1569"/>
      <c r="GKL104" s="1569"/>
      <c r="GKM104" s="1569"/>
      <c r="GKN104" s="1569"/>
      <c r="GKO104" s="1569"/>
      <c r="GKP104" s="1569"/>
      <c r="GKQ104" s="1569"/>
      <c r="GKR104" s="1569"/>
      <c r="GKS104" s="1569"/>
      <c r="GKT104" s="1569"/>
      <c r="GKU104" s="1569"/>
      <c r="GKV104" s="1569"/>
      <c r="GKW104" s="1569"/>
      <c r="GKX104" s="1569"/>
      <c r="GKY104" s="1569"/>
      <c r="GKZ104" s="1569"/>
      <c r="GLA104" s="1569"/>
      <c r="GLB104" s="1569"/>
      <c r="GLC104" s="1569"/>
      <c r="GLD104" s="1569"/>
      <c r="GLE104" s="1569"/>
      <c r="GLF104" s="1569"/>
      <c r="GLG104" s="1569"/>
      <c r="GLH104" s="1569"/>
      <c r="GLI104" s="1569"/>
      <c r="GLJ104" s="1569"/>
      <c r="GLK104" s="1569"/>
      <c r="GLL104" s="1569"/>
      <c r="GLM104" s="1569"/>
      <c r="GLN104" s="1569"/>
      <c r="GLO104" s="1569"/>
      <c r="GLP104" s="1569"/>
      <c r="GLQ104" s="1569"/>
      <c r="GLR104" s="1569"/>
      <c r="GLS104" s="1569"/>
      <c r="GLT104" s="1569"/>
      <c r="GLU104" s="1569"/>
      <c r="GLV104" s="1569"/>
      <c r="GLW104" s="1569"/>
      <c r="GLX104" s="1569"/>
      <c r="GLY104" s="1569"/>
      <c r="GLZ104" s="1569"/>
      <c r="GMA104" s="1569"/>
      <c r="GMB104" s="1569"/>
      <c r="GMC104" s="1569"/>
      <c r="GMD104" s="1569"/>
      <c r="GME104" s="1569"/>
      <c r="GMF104" s="1569"/>
      <c r="GMG104" s="1569"/>
      <c r="GMH104" s="1569"/>
      <c r="GMI104" s="1569"/>
      <c r="GMJ104" s="1569"/>
      <c r="GMK104" s="1569"/>
      <c r="GML104" s="1569"/>
      <c r="GMM104" s="1569"/>
      <c r="GMN104" s="1569"/>
      <c r="GMO104" s="1569"/>
      <c r="GMP104" s="1569"/>
      <c r="GMQ104" s="1569"/>
      <c r="GMR104" s="1569"/>
      <c r="GMS104" s="1569"/>
      <c r="GMT104" s="1569"/>
      <c r="GMU104" s="1569"/>
      <c r="GMV104" s="1569"/>
      <c r="GMW104" s="1569"/>
      <c r="GMX104" s="1569"/>
      <c r="GMY104" s="1569"/>
      <c r="GMZ104" s="1569"/>
      <c r="GNA104" s="1569"/>
      <c r="GNB104" s="1569"/>
      <c r="GNC104" s="1569"/>
      <c r="GND104" s="1569"/>
      <c r="GNE104" s="1569"/>
      <c r="GNF104" s="1569"/>
      <c r="GNG104" s="1569"/>
      <c r="GNH104" s="1569"/>
      <c r="GNI104" s="1569"/>
      <c r="GNJ104" s="1569"/>
      <c r="GNK104" s="1569"/>
      <c r="GNL104" s="1569"/>
      <c r="GNM104" s="1569"/>
      <c r="GNN104" s="1569"/>
      <c r="GNO104" s="1569"/>
      <c r="GNP104" s="1569"/>
      <c r="GNQ104" s="1569"/>
      <c r="GNR104" s="1569"/>
      <c r="GNS104" s="1569"/>
      <c r="GNT104" s="1569"/>
      <c r="GNU104" s="1569"/>
      <c r="GNV104" s="1569"/>
      <c r="GNW104" s="1569"/>
      <c r="GNX104" s="1569"/>
      <c r="GNY104" s="1569"/>
      <c r="GNZ104" s="1569"/>
      <c r="GOA104" s="1569"/>
      <c r="GOB104" s="1569"/>
      <c r="GOC104" s="1569"/>
      <c r="GOD104" s="1569"/>
      <c r="GOE104" s="1569"/>
      <c r="GOF104" s="1569"/>
      <c r="GOG104" s="1569"/>
      <c r="GOH104" s="1569"/>
      <c r="GOI104" s="1569"/>
      <c r="GOJ104" s="1569"/>
      <c r="GOK104" s="1569"/>
      <c r="GOL104" s="1569"/>
      <c r="GOM104" s="1569"/>
      <c r="GON104" s="1569"/>
      <c r="GOO104" s="1569"/>
      <c r="GOP104" s="1569"/>
      <c r="GOQ104" s="1569"/>
      <c r="GOR104" s="1569"/>
      <c r="GOS104" s="1569"/>
      <c r="GOT104" s="1569"/>
      <c r="GOU104" s="1569"/>
      <c r="GOV104" s="1569"/>
      <c r="GOW104" s="1569"/>
      <c r="GOX104" s="1569"/>
      <c r="GOY104" s="1569"/>
      <c r="GOZ104" s="1569"/>
      <c r="GPA104" s="1569"/>
      <c r="GPB104" s="1569"/>
      <c r="GPC104" s="1569"/>
      <c r="GPD104" s="1569"/>
      <c r="GPE104" s="1569"/>
      <c r="GPF104" s="1569"/>
      <c r="GPG104" s="1569"/>
      <c r="GPH104" s="1569"/>
      <c r="GPI104" s="1569"/>
      <c r="GPJ104" s="1569"/>
      <c r="GPK104" s="1569"/>
      <c r="GPL104" s="1569"/>
      <c r="GPM104" s="1569"/>
      <c r="GPN104" s="1569"/>
      <c r="GPO104" s="1569"/>
      <c r="GPP104" s="1569"/>
      <c r="GPQ104" s="1569"/>
      <c r="GPR104" s="1569"/>
      <c r="GPS104" s="1569"/>
      <c r="GPT104" s="1569"/>
      <c r="GPU104" s="1569"/>
      <c r="GPV104" s="1569"/>
      <c r="GPW104" s="1569"/>
      <c r="GPX104" s="1569"/>
      <c r="GPY104" s="1569"/>
      <c r="GPZ104" s="1569"/>
      <c r="GQA104" s="1569"/>
      <c r="GQB104" s="1569"/>
      <c r="GQC104" s="1569"/>
      <c r="GQD104" s="1569"/>
      <c r="GQE104" s="1569"/>
      <c r="GQF104" s="1569"/>
      <c r="GQG104" s="1569"/>
      <c r="GQH104" s="1569"/>
      <c r="GQI104" s="1569"/>
      <c r="GQJ104" s="1569"/>
      <c r="GQK104" s="1569"/>
      <c r="GQL104" s="1569"/>
      <c r="GQM104" s="1569"/>
      <c r="GQN104" s="1569"/>
      <c r="GQO104" s="1569"/>
      <c r="GQP104" s="1569"/>
      <c r="GQQ104" s="1569"/>
      <c r="GQR104" s="1569"/>
      <c r="GQS104" s="1569"/>
      <c r="GQT104" s="1569"/>
      <c r="GQU104" s="1569"/>
      <c r="GQV104" s="1569"/>
      <c r="GQW104" s="1569"/>
      <c r="GQX104" s="1569"/>
      <c r="GQY104" s="1569"/>
      <c r="GQZ104" s="1569"/>
      <c r="GRA104" s="1569"/>
      <c r="GRB104" s="1569"/>
      <c r="GRC104" s="1569"/>
      <c r="GRD104" s="1569"/>
      <c r="GRE104" s="1569"/>
      <c r="GRF104" s="1569"/>
      <c r="GRG104" s="1569"/>
      <c r="GRH104" s="1569"/>
      <c r="GRI104" s="1569"/>
      <c r="GRJ104" s="1569"/>
      <c r="GRK104" s="1569"/>
      <c r="GRL104" s="1569"/>
      <c r="GRM104" s="1569"/>
      <c r="GRN104" s="1569"/>
      <c r="GRO104" s="1569"/>
      <c r="GRP104" s="1569"/>
      <c r="GRQ104" s="1569"/>
      <c r="GRR104" s="1569"/>
      <c r="GRS104" s="1569"/>
      <c r="GRT104" s="1569"/>
      <c r="GRU104" s="1569"/>
      <c r="GRV104" s="1569"/>
      <c r="GRW104" s="1569"/>
      <c r="GRX104" s="1569"/>
      <c r="GRY104" s="1569"/>
      <c r="GRZ104" s="1569"/>
      <c r="GSA104" s="1569"/>
      <c r="GSB104" s="1569"/>
      <c r="GSC104" s="1569"/>
      <c r="GSD104" s="1569"/>
      <c r="GSE104" s="1569"/>
      <c r="GSF104" s="1569"/>
      <c r="GSG104" s="1569"/>
      <c r="GSH104" s="1569"/>
      <c r="GSI104" s="1569"/>
      <c r="GSJ104" s="1569"/>
      <c r="GSK104" s="1569"/>
      <c r="GSL104" s="1569"/>
      <c r="GSM104" s="1569"/>
      <c r="GSN104" s="1569"/>
      <c r="GSO104" s="1569"/>
      <c r="GSP104" s="1569"/>
      <c r="GSQ104" s="1569"/>
      <c r="GSR104" s="1569"/>
      <c r="GSS104" s="1569"/>
      <c r="GST104" s="1569"/>
      <c r="GSU104" s="1569"/>
      <c r="GSV104" s="1569"/>
      <c r="GSW104" s="1569"/>
      <c r="GSX104" s="1569"/>
      <c r="GSY104" s="1569"/>
      <c r="GSZ104" s="1569"/>
      <c r="GTA104" s="1569"/>
      <c r="GTB104" s="1569"/>
      <c r="GTC104" s="1569"/>
      <c r="GTD104" s="1569"/>
      <c r="GTE104" s="1569"/>
      <c r="GTF104" s="1569"/>
      <c r="GTG104" s="1569"/>
      <c r="GTH104" s="1569"/>
      <c r="GTI104" s="1569"/>
      <c r="GTJ104" s="1569"/>
      <c r="GTK104" s="1569"/>
      <c r="GTL104" s="1569"/>
      <c r="GTM104" s="1569"/>
      <c r="GTN104" s="1569"/>
      <c r="GTO104" s="1569"/>
      <c r="GTP104" s="1569"/>
      <c r="GTQ104" s="1569"/>
      <c r="GTR104" s="1569"/>
      <c r="GTS104" s="1569"/>
      <c r="GTT104" s="1569"/>
      <c r="GTU104" s="1569"/>
      <c r="GTV104" s="1569"/>
      <c r="GTW104" s="1569"/>
      <c r="GTX104" s="1569"/>
      <c r="GTY104" s="1569"/>
      <c r="GTZ104" s="1569"/>
      <c r="GUA104" s="1569"/>
      <c r="GUB104" s="1569"/>
      <c r="GUC104" s="1569"/>
      <c r="GUD104" s="1569"/>
      <c r="GUE104" s="1569"/>
      <c r="GUF104" s="1569"/>
      <c r="GUG104" s="1569"/>
      <c r="GUH104" s="1569"/>
      <c r="GUI104" s="1569"/>
      <c r="GUJ104" s="1569"/>
      <c r="GUK104" s="1569"/>
      <c r="GUL104" s="1569"/>
      <c r="GUM104" s="1569"/>
      <c r="GUN104" s="1569"/>
      <c r="GUO104" s="1569"/>
      <c r="GUP104" s="1569"/>
      <c r="GUQ104" s="1569"/>
      <c r="GUR104" s="1569"/>
      <c r="GUS104" s="1569"/>
      <c r="GUT104" s="1569"/>
      <c r="GUU104" s="1569"/>
      <c r="GUV104" s="1569"/>
      <c r="GUW104" s="1569"/>
      <c r="GUX104" s="1569"/>
      <c r="GUY104" s="1569"/>
      <c r="GUZ104" s="1569"/>
      <c r="GVA104" s="1569"/>
      <c r="GVB104" s="1569"/>
      <c r="GVC104" s="1569"/>
      <c r="GVD104" s="1569"/>
      <c r="GVE104" s="1569"/>
      <c r="GVF104" s="1569"/>
      <c r="GVG104" s="1569"/>
      <c r="GVH104" s="1569"/>
      <c r="GVI104" s="1569"/>
      <c r="GVJ104" s="1569"/>
      <c r="GVK104" s="1569"/>
      <c r="GVL104" s="1569"/>
      <c r="GVM104" s="1569"/>
      <c r="GVN104" s="1569"/>
      <c r="GVO104" s="1569"/>
      <c r="GVP104" s="1569"/>
      <c r="GVQ104" s="1569"/>
      <c r="GVR104" s="1569"/>
      <c r="GVS104" s="1569"/>
      <c r="GVT104" s="1569"/>
      <c r="GVU104" s="1569"/>
      <c r="GVV104" s="1569"/>
      <c r="GVW104" s="1569"/>
      <c r="GVX104" s="1569"/>
      <c r="GVY104" s="1569"/>
      <c r="GVZ104" s="1569"/>
      <c r="GWA104" s="1569"/>
      <c r="GWB104" s="1569"/>
      <c r="GWC104" s="1569"/>
      <c r="GWD104" s="1569"/>
      <c r="GWE104" s="1569"/>
      <c r="GWF104" s="1569"/>
      <c r="GWG104" s="1569"/>
      <c r="GWH104" s="1569"/>
      <c r="GWI104" s="1569"/>
      <c r="GWJ104" s="1569"/>
      <c r="GWK104" s="1569"/>
      <c r="GWL104" s="1569"/>
      <c r="GWM104" s="1569"/>
      <c r="GWN104" s="1569"/>
      <c r="GWO104" s="1569"/>
      <c r="GWP104" s="1569"/>
      <c r="GWQ104" s="1569"/>
      <c r="GWR104" s="1569"/>
      <c r="GWS104" s="1569"/>
      <c r="GWT104" s="1569"/>
      <c r="GWU104" s="1569"/>
      <c r="GWV104" s="1569"/>
      <c r="GWW104" s="1569"/>
      <c r="GWX104" s="1569"/>
      <c r="GWY104" s="1569"/>
      <c r="GWZ104" s="1569"/>
      <c r="GXA104" s="1569"/>
      <c r="GXB104" s="1569"/>
      <c r="GXC104" s="1569"/>
      <c r="GXD104" s="1569"/>
      <c r="GXE104" s="1569"/>
      <c r="GXF104" s="1569"/>
      <c r="GXG104" s="1569"/>
      <c r="GXH104" s="1569"/>
      <c r="GXI104" s="1569"/>
      <c r="GXJ104" s="1569"/>
      <c r="GXK104" s="1569"/>
      <c r="GXL104" s="1569"/>
      <c r="GXM104" s="1569"/>
      <c r="GXN104" s="1569"/>
      <c r="GXO104" s="1569"/>
      <c r="GXP104" s="1569"/>
      <c r="GXQ104" s="1569"/>
      <c r="GXR104" s="1569"/>
      <c r="GXS104" s="1569"/>
      <c r="GXT104" s="1569"/>
      <c r="GXU104" s="1569"/>
      <c r="GXV104" s="1569"/>
      <c r="GXW104" s="1569"/>
      <c r="GXX104" s="1569"/>
      <c r="GXY104" s="1569"/>
      <c r="GXZ104" s="1569"/>
      <c r="GYA104" s="1569"/>
      <c r="GYB104" s="1569"/>
      <c r="GYC104" s="1569"/>
      <c r="GYD104" s="1569"/>
      <c r="GYE104" s="1569"/>
      <c r="GYF104" s="1569"/>
      <c r="GYG104" s="1569"/>
      <c r="GYH104" s="1569"/>
      <c r="GYI104" s="1569"/>
      <c r="GYJ104" s="1569"/>
      <c r="GYK104" s="1569"/>
      <c r="GYL104" s="1569"/>
      <c r="GYM104" s="1569"/>
      <c r="GYN104" s="1569"/>
      <c r="GYO104" s="1569"/>
      <c r="GYP104" s="1569"/>
      <c r="GYQ104" s="1569"/>
      <c r="GYR104" s="1569"/>
      <c r="GYS104" s="1569"/>
      <c r="GYT104" s="1569"/>
      <c r="GYU104" s="1569"/>
      <c r="GYV104" s="1569"/>
      <c r="GYW104" s="1569"/>
      <c r="GYX104" s="1569"/>
      <c r="GYY104" s="1569"/>
      <c r="GYZ104" s="1569"/>
      <c r="GZA104" s="1569"/>
      <c r="GZB104" s="1569"/>
      <c r="GZC104" s="1569"/>
      <c r="GZD104" s="1569"/>
      <c r="GZE104" s="1569"/>
      <c r="GZF104" s="1569"/>
      <c r="GZG104" s="1569"/>
      <c r="GZH104" s="1569"/>
      <c r="GZI104" s="1569"/>
      <c r="GZJ104" s="1569"/>
      <c r="GZK104" s="1569"/>
      <c r="GZL104" s="1569"/>
      <c r="GZM104" s="1569"/>
      <c r="GZN104" s="1569"/>
      <c r="GZO104" s="1569"/>
      <c r="GZP104" s="1569"/>
      <c r="GZQ104" s="1569"/>
      <c r="GZR104" s="1569"/>
      <c r="GZS104" s="1569"/>
      <c r="GZT104" s="1569"/>
      <c r="GZU104" s="1569"/>
      <c r="GZV104" s="1569"/>
      <c r="GZW104" s="1569"/>
      <c r="GZX104" s="1569"/>
      <c r="GZY104" s="1569"/>
      <c r="GZZ104" s="1569"/>
      <c r="HAA104" s="1569"/>
      <c r="HAB104" s="1569"/>
      <c r="HAC104" s="1569"/>
      <c r="HAD104" s="1569"/>
      <c r="HAE104" s="1569"/>
      <c r="HAF104" s="1569"/>
      <c r="HAG104" s="1569"/>
      <c r="HAH104" s="1569"/>
      <c r="HAI104" s="1569"/>
      <c r="HAJ104" s="1569"/>
      <c r="HAK104" s="1569"/>
      <c r="HAL104" s="1569"/>
      <c r="HAM104" s="1569"/>
      <c r="HAN104" s="1569"/>
      <c r="HAO104" s="1569"/>
      <c r="HAP104" s="1569"/>
      <c r="HAQ104" s="1569"/>
      <c r="HAR104" s="1569"/>
      <c r="HAS104" s="1569"/>
      <c r="HAT104" s="1569"/>
      <c r="HAU104" s="1569"/>
      <c r="HAV104" s="1569"/>
      <c r="HAW104" s="1569"/>
      <c r="HAX104" s="1569"/>
      <c r="HAY104" s="1569"/>
      <c r="HAZ104" s="1569"/>
      <c r="HBA104" s="1569"/>
      <c r="HBB104" s="1569"/>
      <c r="HBC104" s="1569"/>
      <c r="HBD104" s="1569"/>
      <c r="HBE104" s="1569"/>
      <c r="HBF104" s="1569"/>
      <c r="HBG104" s="1569"/>
      <c r="HBH104" s="1569"/>
      <c r="HBI104" s="1569"/>
      <c r="HBJ104" s="1569"/>
      <c r="HBK104" s="1569"/>
      <c r="HBL104" s="1569"/>
      <c r="HBM104" s="1569"/>
      <c r="HBN104" s="1569"/>
      <c r="HBO104" s="1569"/>
      <c r="HBP104" s="1569"/>
      <c r="HBQ104" s="1569"/>
      <c r="HBR104" s="1569"/>
      <c r="HBS104" s="1569"/>
      <c r="HBT104" s="1569"/>
      <c r="HBU104" s="1569"/>
      <c r="HBV104" s="1569"/>
      <c r="HBW104" s="1569"/>
      <c r="HBX104" s="1569"/>
      <c r="HBY104" s="1569"/>
      <c r="HBZ104" s="1569"/>
      <c r="HCA104" s="1569"/>
      <c r="HCB104" s="1569"/>
      <c r="HCC104" s="1569"/>
      <c r="HCD104" s="1569"/>
      <c r="HCE104" s="1569"/>
      <c r="HCF104" s="1569"/>
      <c r="HCG104" s="1569"/>
      <c r="HCH104" s="1569"/>
      <c r="HCI104" s="1569"/>
      <c r="HCJ104" s="1569"/>
      <c r="HCK104" s="1569"/>
      <c r="HCL104" s="1569"/>
      <c r="HCM104" s="1569"/>
      <c r="HCN104" s="1569"/>
      <c r="HCO104" s="1569"/>
      <c r="HCP104" s="1569"/>
      <c r="HCQ104" s="1569"/>
      <c r="HCR104" s="1569"/>
      <c r="HCS104" s="1569"/>
      <c r="HCT104" s="1569"/>
      <c r="HCU104" s="1569"/>
      <c r="HCV104" s="1569"/>
      <c r="HCW104" s="1569"/>
      <c r="HCX104" s="1569"/>
      <c r="HCY104" s="1569"/>
      <c r="HCZ104" s="1569"/>
      <c r="HDA104" s="1569"/>
      <c r="HDB104" s="1569"/>
      <c r="HDC104" s="1569"/>
      <c r="HDD104" s="1569"/>
      <c r="HDE104" s="1569"/>
      <c r="HDF104" s="1569"/>
      <c r="HDG104" s="1569"/>
      <c r="HDH104" s="1569"/>
      <c r="HDI104" s="1569"/>
      <c r="HDJ104" s="1569"/>
      <c r="HDK104" s="1569"/>
      <c r="HDL104" s="1569"/>
      <c r="HDM104" s="1569"/>
      <c r="HDN104" s="1569"/>
      <c r="HDO104" s="1569"/>
      <c r="HDP104" s="1569"/>
      <c r="HDQ104" s="1569"/>
      <c r="HDR104" s="1569"/>
      <c r="HDS104" s="1569"/>
      <c r="HDT104" s="1569"/>
      <c r="HDU104" s="1569"/>
      <c r="HDV104" s="1569"/>
      <c r="HDW104" s="1569"/>
      <c r="HDX104" s="1569"/>
      <c r="HDY104" s="1569"/>
      <c r="HDZ104" s="1569"/>
      <c r="HEA104" s="1569"/>
      <c r="HEB104" s="1569"/>
      <c r="HEC104" s="1569"/>
      <c r="HED104" s="1569"/>
      <c r="HEE104" s="1569"/>
      <c r="HEF104" s="1569"/>
      <c r="HEG104" s="1569"/>
      <c r="HEH104" s="1569"/>
      <c r="HEI104" s="1569"/>
      <c r="HEJ104" s="1569"/>
      <c r="HEK104" s="1569"/>
      <c r="HEL104" s="1569"/>
      <c r="HEM104" s="1569"/>
      <c r="HEN104" s="1569"/>
      <c r="HEO104" s="1569"/>
      <c r="HEP104" s="1569"/>
      <c r="HEQ104" s="1569"/>
      <c r="HER104" s="1569"/>
      <c r="HES104" s="1569"/>
      <c r="HET104" s="1569"/>
      <c r="HEU104" s="1569"/>
      <c r="HEV104" s="1569"/>
      <c r="HEW104" s="1569"/>
      <c r="HEX104" s="1569"/>
      <c r="HEY104" s="1569"/>
      <c r="HEZ104" s="1569"/>
      <c r="HFA104" s="1569"/>
      <c r="HFB104" s="1569"/>
      <c r="HFC104" s="1569"/>
      <c r="HFD104" s="1569"/>
      <c r="HFE104" s="1569"/>
      <c r="HFF104" s="1569"/>
      <c r="HFG104" s="1569"/>
      <c r="HFH104" s="1569"/>
      <c r="HFI104" s="1569"/>
      <c r="HFJ104" s="1569"/>
      <c r="HFK104" s="1569"/>
      <c r="HFL104" s="1569"/>
      <c r="HFM104" s="1569"/>
      <c r="HFN104" s="1569"/>
      <c r="HFO104" s="1569"/>
      <c r="HFP104" s="1569"/>
      <c r="HFQ104" s="1569"/>
      <c r="HFR104" s="1569"/>
      <c r="HFS104" s="1569"/>
      <c r="HFT104" s="1569"/>
      <c r="HFU104" s="1569"/>
      <c r="HFV104" s="1569"/>
      <c r="HFW104" s="1569"/>
      <c r="HFX104" s="1569"/>
      <c r="HFY104" s="1569"/>
      <c r="HFZ104" s="1569"/>
      <c r="HGA104" s="1569"/>
      <c r="HGB104" s="1569"/>
      <c r="HGC104" s="1569"/>
      <c r="HGD104" s="1569"/>
      <c r="HGE104" s="1569"/>
      <c r="HGF104" s="1569"/>
      <c r="HGG104" s="1569"/>
      <c r="HGH104" s="1569"/>
      <c r="HGI104" s="1569"/>
      <c r="HGJ104" s="1569"/>
      <c r="HGK104" s="1569"/>
      <c r="HGL104" s="1569"/>
      <c r="HGM104" s="1569"/>
      <c r="HGN104" s="1569"/>
      <c r="HGO104" s="1569"/>
      <c r="HGP104" s="1569"/>
      <c r="HGQ104" s="1569"/>
      <c r="HGR104" s="1569"/>
      <c r="HGS104" s="1569"/>
      <c r="HGT104" s="1569"/>
      <c r="HGU104" s="1569"/>
      <c r="HGV104" s="1569"/>
      <c r="HGW104" s="1569"/>
      <c r="HGX104" s="1569"/>
      <c r="HGY104" s="1569"/>
      <c r="HGZ104" s="1569"/>
      <c r="HHA104" s="1569"/>
      <c r="HHB104" s="1569"/>
      <c r="HHC104" s="1569"/>
      <c r="HHD104" s="1569"/>
      <c r="HHE104" s="1569"/>
      <c r="HHF104" s="1569"/>
      <c r="HHG104" s="1569"/>
      <c r="HHH104" s="1569"/>
      <c r="HHI104" s="1569"/>
      <c r="HHJ104" s="1569"/>
      <c r="HHK104" s="1569"/>
      <c r="HHL104" s="1569"/>
      <c r="HHM104" s="1569"/>
      <c r="HHN104" s="1569"/>
      <c r="HHO104" s="1569"/>
      <c r="HHP104" s="1569"/>
      <c r="HHQ104" s="1569"/>
      <c r="HHR104" s="1569"/>
      <c r="HHS104" s="1569"/>
      <c r="HHT104" s="1569"/>
      <c r="HHU104" s="1569"/>
      <c r="HHV104" s="1569"/>
      <c r="HHW104" s="1569"/>
      <c r="HHX104" s="1569"/>
      <c r="HHY104" s="1569"/>
      <c r="HHZ104" s="1569"/>
      <c r="HIA104" s="1569"/>
      <c r="HIB104" s="1569"/>
      <c r="HIC104" s="1569"/>
      <c r="HID104" s="1569"/>
      <c r="HIE104" s="1569"/>
      <c r="HIF104" s="1569"/>
      <c r="HIG104" s="1569"/>
      <c r="HIH104" s="1569"/>
      <c r="HII104" s="1569"/>
      <c r="HIJ104" s="1569"/>
      <c r="HIK104" s="1569"/>
      <c r="HIL104" s="1569"/>
      <c r="HIM104" s="1569"/>
      <c r="HIN104" s="1569"/>
      <c r="HIO104" s="1569"/>
      <c r="HIP104" s="1569"/>
      <c r="HIQ104" s="1569"/>
      <c r="HIR104" s="1569"/>
      <c r="HIS104" s="1569"/>
      <c r="HIT104" s="1569"/>
      <c r="HIU104" s="1569"/>
      <c r="HIV104" s="1569"/>
      <c r="HIW104" s="1569"/>
      <c r="HIX104" s="1569"/>
      <c r="HIY104" s="1569"/>
      <c r="HIZ104" s="1569"/>
      <c r="HJA104" s="1569"/>
      <c r="HJB104" s="1569"/>
      <c r="HJC104" s="1569"/>
      <c r="HJD104" s="1569"/>
      <c r="HJE104" s="1569"/>
      <c r="HJF104" s="1569"/>
      <c r="HJG104" s="1569"/>
      <c r="HJH104" s="1569"/>
      <c r="HJI104" s="1569"/>
      <c r="HJJ104" s="1569"/>
      <c r="HJK104" s="1569"/>
      <c r="HJL104" s="1569"/>
      <c r="HJM104" s="1569"/>
      <c r="HJN104" s="1569"/>
      <c r="HJO104" s="1569"/>
      <c r="HJP104" s="1569"/>
      <c r="HJQ104" s="1569"/>
      <c r="HJR104" s="1569"/>
      <c r="HJS104" s="1569"/>
      <c r="HJT104" s="1569"/>
      <c r="HJU104" s="1569"/>
      <c r="HJV104" s="1569"/>
      <c r="HJW104" s="1569"/>
      <c r="HJX104" s="1569"/>
      <c r="HJY104" s="1569"/>
      <c r="HJZ104" s="1569"/>
      <c r="HKA104" s="1569"/>
      <c r="HKB104" s="1569"/>
      <c r="HKC104" s="1569"/>
      <c r="HKD104" s="1569"/>
      <c r="HKE104" s="1569"/>
      <c r="HKF104" s="1569"/>
      <c r="HKG104" s="1569"/>
      <c r="HKH104" s="1569"/>
      <c r="HKI104" s="1569"/>
      <c r="HKJ104" s="1569"/>
      <c r="HKK104" s="1569"/>
      <c r="HKL104" s="1569"/>
      <c r="HKM104" s="1569"/>
      <c r="HKN104" s="1569"/>
      <c r="HKO104" s="1569"/>
      <c r="HKP104" s="1569"/>
      <c r="HKQ104" s="1569"/>
      <c r="HKR104" s="1569"/>
      <c r="HKS104" s="1569"/>
      <c r="HKT104" s="1569"/>
      <c r="HKU104" s="1569"/>
      <c r="HKV104" s="1569"/>
      <c r="HKW104" s="1569"/>
      <c r="HKX104" s="1569"/>
      <c r="HKY104" s="1569"/>
      <c r="HKZ104" s="1569"/>
      <c r="HLA104" s="1569"/>
      <c r="HLB104" s="1569"/>
      <c r="HLC104" s="1569"/>
      <c r="HLD104" s="1569"/>
      <c r="HLE104" s="1569"/>
      <c r="HLF104" s="1569"/>
      <c r="HLG104" s="1569"/>
      <c r="HLH104" s="1569"/>
      <c r="HLI104" s="1569"/>
      <c r="HLJ104" s="1569"/>
      <c r="HLK104" s="1569"/>
      <c r="HLL104" s="1569"/>
      <c r="HLM104" s="1569"/>
      <c r="HLN104" s="1569"/>
      <c r="HLO104" s="1569"/>
      <c r="HLP104" s="1569"/>
      <c r="HLQ104" s="1569"/>
      <c r="HLR104" s="1569"/>
      <c r="HLS104" s="1569"/>
      <c r="HLT104" s="1569"/>
      <c r="HLU104" s="1569"/>
      <c r="HLV104" s="1569"/>
      <c r="HLW104" s="1569"/>
      <c r="HLX104" s="1569"/>
      <c r="HLY104" s="1569"/>
      <c r="HLZ104" s="1569"/>
      <c r="HMA104" s="1569"/>
      <c r="HMB104" s="1569"/>
      <c r="HMC104" s="1569"/>
      <c r="HMD104" s="1569"/>
      <c r="HME104" s="1569"/>
      <c r="HMF104" s="1569"/>
      <c r="HMG104" s="1569"/>
      <c r="HMH104" s="1569"/>
      <c r="HMI104" s="1569"/>
      <c r="HMJ104" s="1569"/>
      <c r="HMK104" s="1569"/>
      <c r="HML104" s="1569"/>
      <c r="HMM104" s="1569"/>
      <c r="HMN104" s="1569"/>
      <c r="HMO104" s="1569"/>
      <c r="HMP104" s="1569"/>
      <c r="HMQ104" s="1569"/>
      <c r="HMR104" s="1569"/>
      <c r="HMS104" s="1569"/>
      <c r="HMT104" s="1569"/>
      <c r="HMU104" s="1569"/>
      <c r="HMV104" s="1569"/>
      <c r="HMW104" s="1569"/>
      <c r="HMX104" s="1569"/>
      <c r="HMY104" s="1569"/>
      <c r="HMZ104" s="1569"/>
      <c r="HNA104" s="1569"/>
      <c r="HNB104" s="1569"/>
      <c r="HNC104" s="1569"/>
      <c r="HND104" s="1569"/>
      <c r="HNE104" s="1569"/>
      <c r="HNF104" s="1569"/>
      <c r="HNG104" s="1569"/>
      <c r="HNH104" s="1569"/>
      <c r="HNI104" s="1569"/>
      <c r="HNJ104" s="1569"/>
      <c r="HNK104" s="1569"/>
      <c r="HNL104" s="1569"/>
      <c r="HNM104" s="1569"/>
      <c r="HNN104" s="1569"/>
      <c r="HNO104" s="1569"/>
      <c r="HNP104" s="1569"/>
      <c r="HNQ104" s="1569"/>
      <c r="HNR104" s="1569"/>
      <c r="HNS104" s="1569"/>
      <c r="HNT104" s="1569"/>
      <c r="HNU104" s="1569"/>
      <c r="HNV104" s="1569"/>
      <c r="HNW104" s="1569"/>
      <c r="HNX104" s="1569"/>
      <c r="HNY104" s="1569"/>
      <c r="HNZ104" s="1569"/>
      <c r="HOA104" s="1569"/>
      <c r="HOB104" s="1569"/>
      <c r="HOC104" s="1569"/>
      <c r="HOD104" s="1569"/>
      <c r="HOE104" s="1569"/>
      <c r="HOF104" s="1569"/>
      <c r="HOG104" s="1569"/>
      <c r="HOH104" s="1569"/>
      <c r="HOI104" s="1569"/>
      <c r="HOJ104" s="1569"/>
      <c r="HOK104" s="1569"/>
      <c r="HOL104" s="1569"/>
      <c r="HOM104" s="1569"/>
      <c r="HON104" s="1569"/>
      <c r="HOO104" s="1569"/>
      <c r="HOP104" s="1569"/>
      <c r="HOQ104" s="1569"/>
      <c r="HOR104" s="1569"/>
      <c r="HOS104" s="1569"/>
      <c r="HOT104" s="1569"/>
      <c r="HOU104" s="1569"/>
      <c r="HOV104" s="1569"/>
      <c r="HOW104" s="1569"/>
      <c r="HOX104" s="1569"/>
      <c r="HOY104" s="1569"/>
      <c r="HOZ104" s="1569"/>
      <c r="HPA104" s="1569"/>
      <c r="HPB104" s="1569"/>
      <c r="HPC104" s="1569"/>
      <c r="HPD104" s="1569"/>
      <c r="HPE104" s="1569"/>
      <c r="HPF104" s="1569"/>
      <c r="HPG104" s="1569"/>
      <c r="HPH104" s="1569"/>
      <c r="HPI104" s="1569"/>
      <c r="HPJ104" s="1569"/>
      <c r="HPK104" s="1569"/>
      <c r="HPL104" s="1569"/>
      <c r="HPM104" s="1569"/>
      <c r="HPN104" s="1569"/>
      <c r="HPO104" s="1569"/>
      <c r="HPP104" s="1569"/>
      <c r="HPQ104" s="1569"/>
      <c r="HPR104" s="1569"/>
      <c r="HPS104" s="1569"/>
      <c r="HPT104" s="1569"/>
      <c r="HPU104" s="1569"/>
      <c r="HPV104" s="1569"/>
      <c r="HPW104" s="1569"/>
      <c r="HPX104" s="1569"/>
      <c r="HPY104" s="1569"/>
      <c r="HPZ104" s="1569"/>
      <c r="HQA104" s="1569"/>
      <c r="HQB104" s="1569"/>
      <c r="HQC104" s="1569"/>
      <c r="HQD104" s="1569"/>
      <c r="HQE104" s="1569"/>
      <c r="HQF104" s="1569"/>
      <c r="HQG104" s="1569"/>
      <c r="HQH104" s="1569"/>
      <c r="HQI104" s="1569"/>
      <c r="HQJ104" s="1569"/>
      <c r="HQK104" s="1569"/>
      <c r="HQL104" s="1569"/>
      <c r="HQM104" s="1569"/>
      <c r="HQN104" s="1569"/>
      <c r="HQO104" s="1569"/>
      <c r="HQP104" s="1569"/>
      <c r="HQQ104" s="1569"/>
      <c r="HQR104" s="1569"/>
      <c r="HQS104" s="1569"/>
      <c r="HQT104" s="1569"/>
      <c r="HQU104" s="1569"/>
      <c r="HQV104" s="1569"/>
      <c r="HQW104" s="1569"/>
      <c r="HQX104" s="1569"/>
      <c r="HQY104" s="1569"/>
      <c r="HQZ104" s="1569"/>
      <c r="HRA104" s="1569"/>
      <c r="HRB104" s="1569"/>
      <c r="HRC104" s="1569"/>
      <c r="HRD104" s="1569"/>
      <c r="HRE104" s="1569"/>
      <c r="HRF104" s="1569"/>
      <c r="HRG104" s="1569"/>
      <c r="HRH104" s="1569"/>
      <c r="HRI104" s="1569"/>
      <c r="HRJ104" s="1569"/>
      <c r="HRK104" s="1569"/>
      <c r="HRL104" s="1569"/>
      <c r="HRM104" s="1569"/>
      <c r="HRN104" s="1569"/>
      <c r="HRO104" s="1569"/>
      <c r="HRP104" s="1569"/>
      <c r="HRQ104" s="1569"/>
      <c r="HRR104" s="1569"/>
      <c r="HRS104" s="1569"/>
      <c r="HRT104" s="1569"/>
      <c r="HRU104" s="1569"/>
      <c r="HRV104" s="1569"/>
      <c r="HRW104" s="1569"/>
      <c r="HRX104" s="1569"/>
      <c r="HRY104" s="1569"/>
      <c r="HRZ104" s="1569"/>
      <c r="HSA104" s="1569"/>
      <c r="HSB104" s="1569"/>
      <c r="HSC104" s="1569"/>
      <c r="HSD104" s="1569"/>
      <c r="HSE104" s="1569"/>
      <c r="HSF104" s="1569"/>
      <c r="HSG104" s="1569"/>
      <c r="HSH104" s="1569"/>
      <c r="HSI104" s="1569"/>
      <c r="HSJ104" s="1569"/>
      <c r="HSK104" s="1569"/>
      <c r="HSL104" s="1569"/>
      <c r="HSM104" s="1569"/>
      <c r="HSN104" s="1569"/>
      <c r="HSO104" s="1569"/>
      <c r="HSP104" s="1569"/>
      <c r="HSQ104" s="1569"/>
      <c r="HSR104" s="1569"/>
      <c r="HSS104" s="1569"/>
      <c r="HST104" s="1569"/>
      <c r="HSU104" s="1569"/>
      <c r="HSV104" s="1569"/>
      <c r="HSW104" s="1569"/>
      <c r="HSX104" s="1569"/>
      <c r="HSY104" s="1569"/>
      <c r="HSZ104" s="1569"/>
      <c r="HTA104" s="1569"/>
      <c r="HTB104" s="1569"/>
      <c r="HTC104" s="1569"/>
      <c r="HTD104" s="1569"/>
      <c r="HTE104" s="1569"/>
      <c r="HTF104" s="1569"/>
      <c r="HTG104" s="1569"/>
      <c r="HTH104" s="1569"/>
      <c r="HTI104" s="1569"/>
      <c r="HTJ104" s="1569"/>
      <c r="HTK104" s="1569"/>
      <c r="HTL104" s="1569"/>
      <c r="HTM104" s="1569"/>
      <c r="HTN104" s="1569"/>
      <c r="HTO104" s="1569"/>
      <c r="HTP104" s="1569"/>
      <c r="HTQ104" s="1569"/>
      <c r="HTR104" s="1569"/>
      <c r="HTS104" s="1569"/>
      <c r="HTT104" s="1569"/>
      <c r="HTU104" s="1569"/>
      <c r="HTV104" s="1569"/>
      <c r="HTW104" s="1569"/>
      <c r="HTX104" s="1569"/>
      <c r="HTY104" s="1569"/>
      <c r="HTZ104" s="1569"/>
      <c r="HUA104" s="1569"/>
      <c r="HUB104" s="1569"/>
      <c r="HUC104" s="1569"/>
      <c r="HUD104" s="1569"/>
      <c r="HUE104" s="1569"/>
      <c r="HUF104" s="1569"/>
      <c r="HUG104" s="1569"/>
      <c r="HUH104" s="1569"/>
      <c r="HUI104" s="1569"/>
      <c r="HUJ104" s="1569"/>
      <c r="HUK104" s="1569"/>
      <c r="HUL104" s="1569"/>
      <c r="HUM104" s="1569"/>
      <c r="HUN104" s="1569"/>
      <c r="HUO104" s="1569"/>
      <c r="HUP104" s="1569"/>
      <c r="HUQ104" s="1569"/>
      <c r="HUR104" s="1569"/>
      <c r="HUS104" s="1569"/>
      <c r="HUT104" s="1569"/>
      <c r="HUU104" s="1569"/>
      <c r="HUV104" s="1569"/>
      <c r="HUW104" s="1569"/>
      <c r="HUX104" s="1569"/>
      <c r="HUY104" s="1569"/>
      <c r="HUZ104" s="1569"/>
      <c r="HVA104" s="1569"/>
      <c r="HVB104" s="1569"/>
      <c r="HVC104" s="1569"/>
      <c r="HVD104" s="1569"/>
      <c r="HVE104" s="1569"/>
      <c r="HVF104" s="1569"/>
      <c r="HVG104" s="1569"/>
      <c r="HVH104" s="1569"/>
      <c r="HVI104" s="1569"/>
      <c r="HVJ104" s="1569"/>
      <c r="HVK104" s="1569"/>
      <c r="HVL104" s="1569"/>
      <c r="HVM104" s="1569"/>
      <c r="HVN104" s="1569"/>
      <c r="HVO104" s="1569"/>
      <c r="HVP104" s="1569"/>
      <c r="HVQ104" s="1569"/>
      <c r="HVR104" s="1569"/>
      <c r="HVS104" s="1569"/>
      <c r="HVT104" s="1569"/>
      <c r="HVU104" s="1569"/>
      <c r="HVV104" s="1569"/>
      <c r="HVW104" s="1569"/>
      <c r="HVX104" s="1569"/>
      <c r="HVY104" s="1569"/>
      <c r="HVZ104" s="1569"/>
      <c r="HWA104" s="1569"/>
      <c r="HWB104" s="1569"/>
      <c r="HWC104" s="1569"/>
      <c r="HWD104" s="1569"/>
      <c r="HWE104" s="1569"/>
      <c r="HWF104" s="1569"/>
      <c r="HWG104" s="1569"/>
      <c r="HWH104" s="1569"/>
      <c r="HWI104" s="1569"/>
      <c r="HWJ104" s="1569"/>
      <c r="HWK104" s="1569"/>
      <c r="HWL104" s="1569"/>
      <c r="HWM104" s="1569"/>
      <c r="HWN104" s="1569"/>
      <c r="HWO104" s="1569"/>
      <c r="HWP104" s="1569"/>
      <c r="HWQ104" s="1569"/>
      <c r="HWR104" s="1569"/>
      <c r="HWS104" s="1569"/>
      <c r="HWT104" s="1569"/>
      <c r="HWU104" s="1569"/>
      <c r="HWV104" s="1569"/>
      <c r="HWW104" s="1569"/>
      <c r="HWX104" s="1569"/>
      <c r="HWY104" s="1569"/>
      <c r="HWZ104" s="1569"/>
      <c r="HXA104" s="1569"/>
      <c r="HXB104" s="1569"/>
      <c r="HXC104" s="1569"/>
      <c r="HXD104" s="1569"/>
      <c r="HXE104" s="1569"/>
      <c r="HXF104" s="1569"/>
      <c r="HXG104" s="1569"/>
      <c r="HXH104" s="1569"/>
      <c r="HXI104" s="1569"/>
      <c r="HXJ104" s="1569"/>
      <c r="HXK104" s="1569"/>
      <c r="HXL104" s="1569"/>
      <c r="HXM104" s="1569"/>
      <c r="HXN104" s="1569"/>
      <c r="HXO104" s="1569"/>
      <c r="HXP104" s="1569"/>
      <c r="HXQ104" s="1569"/>
      <c r="HXR104" s="1569"/>
      <c r="HXS104" s="1569"/>
      <c r="HXT104" s="1569"/>
      <c r="HXU104" s="1569"/>
      <c r="HXV104" s="1569"/>
      <c r="HXW104" s="1569"/>
      <c r="HXX104" s="1569"/>
      <c r="HXY104" s="1569"/>
      <c r="HXZ104" s="1569"/>
      <c r="HYA104" s="1569"/>
      <c r="HYB104" s="1569"/>
      <c r="HYC104" s="1569"/>
      <c r="HYD104" s="1569"/>
      <c r="HYE104" s="1569"/>
      <c r="HYF104" s="1569"/>
      <c r="HYG104" s="1569"/>
      <c r="HYH104" s="1569"/>
      <c r="HYI104" s="1569"/>
      <c r="HYJ104" s="1569"/>
      <c r="HYK104" s="1569"/>
      <c r="HYL104" s="1569"/>
      <c r="HYM104" s="1569"/>
      <c r="HYN104" s="1569"/>
      <c r="HYO104" s="1569"/>
      <c r="HYP104" s="1569"/>
      <c r="HYQ104" s="1569"/>
      <c r="HYR104" s="1569"/>
      <c r="HYS104" s="1569"/>
      <c r="HYT104" s="1569"/>
      <c r="HYU104" s="1569"/>
      <c r="HYV104" s="1569"/>
      <c r="HYW104" s="1569"/>
      <c r="HYX104" s="1569"/>
      <c r="HYY104" s="1569"/>
      <c r="HYZ104" s="1569"/>
      <c r="HZA104" s="1569"/>
      <c r="HZB104" s="1569"/>
      <c r="HZC104" s="1569"/>
      <c r="HZD104" s="1569"/>
      <c r="HZE104" s="1569"/>
      <c r="HZF104" s="1569"/>
      <c r="HZG104" s="1569"/>
      <c r="HZH104" s="1569"/>
      <c r="HZI104" s="1569"/>
      <c r="HZJ104" s="1569"/>
      <c r="HZK104" s="1569"/>
      <c r="HZL104" s="1569"/>
      <c r="HZM104" s="1569"/>
      <c r="HZN104" s="1569"/>
      <c r="HZO104" s="1569"/>
      <c r="HZP104" s="1569"/>
      <c r="HZQ104" s="1569"/>
      <c r="HZR104" s="1569"/>
      <c r="HZS104" s="1569"/>
      <c r="HZT104" s="1569"/>
      <c r="HZU104" s="1569"/>
      <c r="HZV104" s="1569"/>
      <c r="HZW104" s="1569"/>
      <c r="HZX104" s="1569"/>
      <c r="HZY104" s="1569"/>
      <c r="HZZ104" s="1569"/>
      <c r="IAA104" s="1569"/>
      <c r="IAB104" s="1569"/>
      <c r="IAC104" s="1569"/>
      <c r="IAD104" s="1569"/>
      <c r="IAE104" s="1569"/>
      <c r="IAF104" s="1569"/>
      <c r="IAG104" s="1569"/>
      <c r="IAH104" s="1569"/>
      <c r="IAI104" s="1569"/>
      <c r="IAJ104" s="1569"/>
      <c r="IAK104" s="1569"/>
      <c r="IAL104" s="1569"/>
      <c r="IAM104" s="1569"/>
      <c r="IAN104" s="1569"/>
      <c r="IAO104" s="1569"/>
      <c r="IAP104" s="1569"/>
      <c r="IAQ104" s="1569"/>
      <c r="IAR104" s="1569"/>
      <c r="IAS104" s="1569"/>
      <c r="IAT104" s="1569"/>
      <c r="IAU104" s="1569"/>
      <c r="IAV104" s="1569"/>
      <c r="IAW104" s="1569"/>
      <c r="IAX104" s="1569"/>
      <c r="IAY104" s="1569"/>
      <c r="IAZ104" s="1569"/>
      <c r="IBA104" s="1569"/>
      <c r="IBB104" s="1569"/>
      <c r="IBC104" s="1569"/>
      <c r="IBD104" s="1569"/>
      <c r="IBE104" s="1569"/>
      <c r="IBF104" s="1569"/>
      <c r="IBG104" s="1569"/>
      <c r="IBH104" s="1569"/>
      <c r="IBI104" s="1569"/>
      <c r="IBJ104" s="1569"/>
      <c r="IBK104" s="1569"/>
      <c r="IBL104" s="1569"/>
      <c r="IBM104" s="1569"/>
      <c r="IBN104" s="1569"/>
      <c r="IBO104" s="1569"/>
      <c r="IBP104" s="1569"/>
      <c r="IBQ104" s="1569"/>
      <c r="IBR104" s="1569"/>
      <c r="IBS104" s="1569"/>
      <c r="IBT104" s="1569"/>
      <c r="IBU104" s="1569"/>
      <c r="IBV104" s="1569"/>
      <c r="IBW104" s="1569"/>
      <c r="IBX104" s="1569"/>
      <c r="IBY104" s="1569"/>
      <c r="IBZ104" s="1569"/>
      <c r="ICA104" s="1569"/>
      <c r="ICB104" s="1569"/>
      <c r="ICC104" s="1569"/>
      <c r="ICD104" s="1569"/>
      <c r="ICE104" s="1569"/>
      <c r="ICF104" s="1569"/>
      <c r="ICG104" s="1569"/>
      <c r="ICH104" s="1569"/>
      <c r="ICI104" s="1569"/>
      <c r="ICJ104" s="1569"/>
      <c r="ICK104" s="1569"/>
      <c r="ICL104" s="1569"/>
      <c r="ICM104" s="1569"/>
      <c r="ICN104" s="1569"/>
      <c r="ICO104" s="1569"/>
      <c r="ICP104" s="1569"/>
      <c r="ICQ104" s="1569"/>
      <c r="ICR104" s="1569"/>
      <c r="ICS104" s="1569"/>
      <c r="ICT104" s="1569"/>
      <c r="ICU104" s="1569"/>
      <c r="ICV104" s="1569"/>
      <c r="ICW104" s="1569"/>
      <c r="ICX104" s="1569"/>
      <c r="ICY104" s="1569"/>
      <c r="ICZ104" s="1569"/>
      <c r="IDA104" s="1569"/>
      <c r="IDB104" s="1569"/>
      <c r="IDC104" s="1569"/>
      <c r="IDD104" s="1569"/>
      <c r="IDE104" s="1569"/>
      <c r="IDF104" s="1569"/>
      <c r="IDG104" s="1569"/>
      <c r="IDH104" s="1569"/>
      <c r="IDI104" s="1569"/>
      <c r="IDJ104" s="1569"/>
      <c r="IDK104" s="1569"/>
      <c r="IDL104" s="1569"/>
      <c r="IDM104" s="1569"/>
      <c r="IDN104" s="1569"/>
      <c r="IDO104" s="1569"/>
      <c r="IDP104" s="1569"/>
      <c r="IDQ104" s="1569"/>
      <c r="IDR104" s="1569"/>
      <c r="IDS104" s="1569"/>
      <c r="IDT104" s="1569"/>
      <c r="IDU104" s="1569"/>
      <c r="IDV104" s="1569"/>
      <c r="IDW104" s="1569"/>
      <c r="IDX104" s="1569"/>
      <c r="IDY104" s="1569"/>
      <c r="IDZ104" s="1569"/>
      <c r="IEA104" s="1569"/>
      <c r="IEB104" s="1569"/>
      <c r="IEC104" s="1569"/>
      <c r="IED104" s="1569"/>
      <c r="IEE104" s="1569"/>
      <c r="IEF104" s="1569"/>
      <c r="IEG104" s="1569"/>
      <c r="IEH104" s="1569"/>
      <c r="IEI104" s="1569"/>
      <c r="IEJ104" s="1569"/>
      <c r="IEK104" s="1569"/>
      <c r="IEL104" s="1569"/>
      <c r="IEM104" s="1569"/>
      <c r="IEN104" s="1569"/>
      <c r="IEO104" s="1569"/>
      <c r="IEP104" s="1569"/>
      <c r="IEQ104" s="1569"/>
      <c r="IER104" s="1569"/>
      <c r="IES104" s="1569"/>
      <c r="IET104" s="1569"/>
      <c r="IEU104" s="1569"/>
      <c r="IEV104" s="1569"/>
      <c r="IEW104" s="1569"/>
      <c r="IEX104" s="1569"/>
      <c r="IEY104" s="1569"/>
      <c r="IEZ104" s="1569"/>
      <c r="IFA104" s="1569"/>
      <c r="IFB104" s="1569"/>
      <c r="IFC104" s="1569"/>
      <c r="IFD104" s="1569"/>
      <c r="IFE104" s="1569"/>
      <c r="IFF104" s="1569"/>
      <c r="IFG104" s="1569"/>
      <c r="IFH104" s="1569"/>
      <c r="IFI104" s="1569"/>
      <c r="IFJ104" s="1569"/>
      <c r="IFK104" s="1569"/>
      <c r="IFL104" s="1569"/>
      <c r="IFM104" s="1569"/>
      <c r="IFN104" s="1569"/>
      <c r="IFO104" s="1569"/>
      <c r="IFP104" s="1569"/>
      <c r="IFQ104" s="1569"/>
      <c r="IFR104" s="1569"/>
      <c r="IFS104" s="1569"/>
      <c r="IFT104" s="1569"/>
      <c r="IFU104" s="1569"/>
      <c r="IFV104" s="1569"/>
      <c r="IFW104" s="1569"/>
      <c r="IFX104" s="1569"/>
      <c r="IFY104" s="1569"/>
      <c r="IFZ104" s="1569"/>
      <c r="IGA104" s="1569"/>
      <c r="IGB104" s="1569"/>
      <c r="IGC104" s="1569"/>
      <c r="IGD104" s="1569"/>
      <c r="IGE104" s="1569"/>
      <c r="IGF104" s="1569"/>
      <c r="IGG104" s="1569"/>
      <c r="IGH104" s="1569"/>
      <c r="IGI104" s="1569"/>
      <c r="IGJ104" s="1569"/>
      <c r="IGK104" s="1569"/>
      <c r="IGL104" s="1569"/>
      <c r="IGM104" s="1569"/>
      <c r="IGN104" s="1569"/>
      <c r="IGO104" s="1569"/>
      <c r="IGP104" s="1569"/>
      <c r="IGQ104" s="1569"/>
      <c r="IGR104" s="1569"/>
      <c r="IGS104" s="1569"/>
      <c r="IGT104" s="1569"/>
      <c r="IGU104" s="1569"/>
      <c r="IGV104" s="1569"/>
      <c r="IGW104" s="1569"/>
      <c r="IGX104" s="1569"/>
      <c r="IGY104" s="1569"/>
      <c r="IGZ104" s="1569"/>
      <c r="IHA104" s="1569"/>
      <c r="IHB104" s="1569"/>
      <c r="IHC104" s="1569"/>
      <c r="IHD104" s="1569"/>
      <c r="IHE104" s="1569"/>
      <c r="IHF104" s="1569"/>
      <c r="IHG104" s="1569"/>
      <c r="IHH104" s="1569"/>
      <c r="IHI104" s="1569"/>
      <c r="IHJ104" s="1569"/>
      <c r="IHK104" s="1569"/>
      <c r="IHL104" s="1569"/>
      <c r="IHM104" s="1569"/>
      <c r="IHN104" s="1569"/>
      <c r="IHO104" s="1569"/>
      <c r="IHP104" s="1569"/>
      <c r="IHQ104" s="1569"/>
      <c r="IHR104" s="1569"/>
      <c r="IHS104" s="1569"/>
      <c r="IHT104" s="1569"/>
      <c r="IHU104" s="1569"/>
      <c r="IHV104" s="1569"/>
      <c r="IHW104" s="1569"/>
      <c r="IHX104" s="1569"/>
      <c r="IHY104" s="1569"/>
      <c r="IHZ104" s="1569"/>
      <c r="IIA104" s="1569"/>
      <c r="IIB104" s="1569"/>
      <c r="IIC104" s="1569"/>
      <c r="IID104" s="1569"/>
      <c r="IIE104" s="1569"/>
      <c r="IIF104" s="1569"/>
      <c r="IIG104" s="1569"/>
      <c r="IIH104" s="1569"/>
      <c r="III104" s="1569"/>
      <c r="IIJ104" s="1569"/>
      <c r="IIK104" s="1569"/>
      <c r="IIL104" s="1569"/>
      <c r="IIM104" s="1569"/>
      <c r="IIN104" s="1569"/>
      <c r="IIO104" s="1569"/>
      <c r="IIP104" s="1569"/>
      <c r="IIQ104" s="1569"/>
      <c r="IIR104" s="1569"/>
      <c r="IIS104" s="1569"/>
      <c r="IIT104" s="1569"/>
      <c r="IIU104" s="1569"/>
      <c r="IIV104" s="1569"/>
      <c r="IIW104" s="1569"/>
      <c r="IIX104" s="1569"/>
      <c r="IIY104" s="1569"/>
      <c r="IIZ104" s="1569"/>
      <c r="IJA104" s="1569"/>
      <c r="IJB104" s="1569"/>
      <c r="IJC104" s="1569"/>
      <c r="IJD104" s="1569"/>
      <c r="IJE104" s="1569"/>
      <c r="IJF104" s="1569"/>
      <c r="IJG104" s="1569"/>
      <c r="IJH104" s="1569"/>
      <c r="IJI104" s="1569"/>
      <c r="IJJ104" s="1569"/>
      <c r="IJK104" s="1569"/>
      <c r="IJL104" s="1569"/>
      <c r="IJM104" s="1569"/>
      <c r="IJN104" s="1569"/>
      <c r="IJO104" s="1569"/>
      <c r="IJP104" s="1569"/>
      <c r="IJQ104" s="1569"/>
      <c r="IJR104" s="1569"/>
      <c r="IJS104" s="1569"/>
      <c r="IJT104" s="1569"/>
      <c r="IJU104" s="1569"/>
      <c r="IJV104" s="1569"/>
      <c r="IJW104" s="1569"/>
      <c r="IJX104" s="1569"/>
      <c r="IJY104" s="1569"/>
      <c r="IJZ104" s="1569"/>
      <c r="IKA104" s="1569"/>
      <c r="IKB104" s="1569"/>
      <c r="IKC104" s="1569"/>
      <c r="IKD104" s="1569"/>
      <c r="IKE104" s="1569"/>
      <c r="IKF104" s="1569"/>
      <c r="IKG104" s="1569"/>
      <c r="IKH104" s="1569"/>
      <c r="IKI104" s="1569"/>
      <c r="IKJ104" s="1569"/>
      <c r="IKK104" s="1569"/>
      <c r="IKL104" s="1569"/>
      <c r="IKM104" s="1569"/>
      <c r="IKN104" s="1569"/>
      <c r="IKO104" s="1569"/>
      <c r="IKP104" s="1569"/>
      <c r="IKQ104" s="1569"/>
      <c r="IKR104" s="1569"/>
      <c r="IKS104" s="1569"/>
      <c r="IKT104" s="1569"/>
      <c r="IKU104" s="1569"/>
      <c r="IKV104" s="1569"/>
      <c r="IKW104" s="1569"/>
      <c r="IKX104" s="1569"/>
      <c r="IKY104" s="1569"/>
      <c r="IKZ104" s="1569"/>
      <c r="ILA104" s="1569"/>
      <c r="ILB104" s="1569"/>
      <c r="ILC104" s="1569"/>
      <c r="ILD104" s="1569"/>
      <c r="ILE104" s="1569"/>
      <c r="ILF104" s="1569"/>
      <c r="ILG104" s="1569"/>
      <c r="ILH104" s="1569"/>
      <c r="ILI104" s="1569"/>
      <c r="ILJ104" s="1569"/>
      <c r="ILK104" s="1569"/>
      <c r="ILL104" s="1569"/>
      <c r="ILM104" s="1569"/>
      <c r="ILN104" s="1569"/>
      <c r="ILO104" s="1569"/>
      <c r="ILP104" s="1569"/>
      <c r="ILQ104" s="1569"/>
      <c r="ILR104" s="1569"/>
      <c r="ILS104" s="1569"/>
      <c r="ILT104" s="1569"/>
      <c r="ILU104" s="1569"/>
      <c r="ILV104" s="1569"/>
      <c r="ILW104" s="1569"/>
      <c r="ILX104" s="1569"/>
      <c r="ILY104" s="1569"/>
      <c r="ILZ104" s="1569"/>
      <c r="IMA104" s="1569"/>
      <c r="IMB104" s="1569"/>
      <c r="IMC104" s="1569"/>
      <c r="IMD104" s="1569"/>
      <c r="IME104" s="1569"/>
      <c r="IMF104" s="1569"/>
      <c r="IMG104" s="1569"/>
      <c r="IMH104" s="1569"/>
      <c r="IMI104" s="1569"/>
      <c r="IMJ104" s="1569"/>
      <c r="IMK104" s="1569"/>
      <c r="IML104" s="1569"/>
      <c r="IMM104" s="1569"/>
      <c r="IMN104" s="1569"/>
      <c r="IMO104" s="1569"/>
      <c r="IMP104" s="1569"/>
      <c r="IMQ104" s="1569"/>
      <c r="IMR104" s="1569"/>
      <c r="IMS104" s="1569"/>
      <c r="IMT104" s="1569"/>
      <c r="IMU104" s="1569"/>
      <c r="IMV104" s="1569"/>
      <c r="IMW104" s="1569"/>
      <c r="IMX104" s="1569"/>
      <c r="IMY104" s="1569"/>
      <c r="IMZ104" s="1569"/>
      <c r="INA104" s="1569"/>
      <c r="INB104" s="1569"/>
      <c r="INC104" s="1569"/>
      <c r="IND104" s="1569"/>
      <c r="INE104" s="1569"/>
      <c r="INF104" s="1569"/>
      <c r="ING104" s="1569"/>
      <c r="INH104" s="1569"/>
      <c r="INI104" s="1569"/>
      <c r="INJ104" s="1569"/>
      <c r="INK104" s="1569"/>
      <c r="INL104" s="1569"/>
      <c r="INM104" s="1569"/>
      <c r="INN104" s="1569"/>
      <c r="INO104" s="1569"/>
      <c r="INP104" s="1569"/>
      <c r="INQ104" s="1569"/>
      <c r="INR104" s="1569"/>
      <c r="INS104" s="1569"/>
      <c r="INT104" s="1569"/>
      <c r="INU104" s="1569"/>
      <c r="INV104" s="1569"/>
      <c r="INW104" s="1569"/>
      <c r="INX104" s="1569"/>
      <c r="INY104" s="1569"/>
      <c r="INZ104" s="1569"/>
      <c r="IOA104" s="1569"/>
      <c r="IOB104" s="1569"/>
      <c r="IOC104" s="1569"/>
      <c r="IOD104" s="1569"/>
      <c r="IOE104" s="1569"/>
      <c r="IOF104" s="1569"/>
      <c r="IOG104" s="1569"/>
      <c r="IOH104" s="1569"/>
      <c r="IOI104" s="1569"/>
      <c r="IOJ104" s="1569"/>
      <c r="IOK104" s="1569"/>
      <c r="IOL104" s="1569"/>
      <c r="IOM104" s="1569"/>
      <c r="ION104" s="1569"/>
      <c r="IOO104" s="1569"/>
      <c r="IOP104" s="1569"/>
      <c r="IOQ104" s="1569"/>
      <c r="IOR104" s="1569"/>
      <c r="IOS104" s="1569"/>
      <c r="IOT104" s="1569"/>
      <c r="IOU104" s="1569"/>
      <c r="IOV104" s="1569"/>
      <c r="IOW104" s="1569"/>
      <c r="IOX104" s="1569"/>
      <c r="IOY104" s="1569"/>
      <c r="IOZ104" s="1569"/>
      <c r="IPA104" s="1569"/>
      <c r="IPB104" s="1569"/>
      <c r="IPC104" s="1569"/>
      <c r="IPD104" s="1569"/>
      <c r="IPE104" s="1569"/>
      <c r="IPF104" s="1569"/>
      <c r="IPG104" s="1569"/>
      <c r="IPH104" s="1569"/>
      <c r="IPI104" s="1569"/>
      <c r="IPJ104" s="1569"/>
      <c r="IPK104" s="1569"/>
      <c r="IPL104" s="1569"/>
      <c r="IPM104" s="1569"/>
      <c r="IPN104" s="1569"/>
      <c r="IPO104" s="1569"/>
      <c r="IPP104" s="1569"/>
      <c r="IPQ104" s="1569"/>
      <c r="IPR104" s="1569"/>
      <c r="IPS104" s="1569"/>
      <c r="IPT104" s="1569"/>
      <c r="IPU104" s="1569"/>
      <c r="IPV104" s="1569"/>
      <c r="IPW104" s="1569"/>
      <c r="IPX104" s="1569"/>
      <c r="IPY104" s="1569"/>
      <c r="IPZ104" s="1569"/>
      <c r="IQA104" s="1569"/>
      <c r="IQB104" s="1569"/>
      <c r="IQC104" s="1569"/>
      <c r="IQD104" s="1569"/>
      <c r="IQE104" s="1569"/>
      <c r="IQF104" s="1569"/>
      <c r="IQG104" s="1569"/>
      <c r="IQH104" s="1569"/>
      <c r="IQI104" s="1569"/>
      <c r="IQJ104" s="1569"/>
      <c r="IQK104" s="1569"/>
      <c r="IQL104" s="1569"/>
      <c r="IQM104" s="1569"/>
      <c r="IQN104" s="1569"/>
      <c r="IQO104" s="1569"/>
      <c r="IQP104" s="1569"/>
      <c r="IQQ104" s="1569"/>
      <c r="IQR104" s="1569"/>
      <c r="IQS104" s="1569"/>
      <c r="IQT104" s="1569"/>
      <c r="IQU104" s="1569"/>
      <c r="IQV104" s="1569"/>
      <c r="IQW104" s="1569"/>
      <c r="IQX104" s="1569"/>
      <c r="IQY104" s="1569"/>
      <c r="IQZ104" s="1569"/>
      <c r="IRA104" s="1569"/>
      <c r="IRB104" s="1569"/>
      <c r="IRC104" s="1569"/>
      <c r="IRD104" s="1569"/>
      <c r="IRE104" s="1569"/>
      <c r="IRF104" s="1569"/>
      <c r="IRG104" s="1569"/>
      <c r="IRH104" s="1569"/>
      <c r="IRI104" s="1569"/>
      <c r="IRJ104" s="1569"/>
      <c r="IRK104" s="1569"/>
      <c r="IRL104" s="1569"/>
      <c r="IRM104" s="1569"/>
      <c r="IRN104" s="1569"/>
      <c r="IRO104" s="1569"/>
      <c r="IRP104" s="1569"/>
      <c r="IRQ104" s="1569"/>
      <c r="IRR104" s="1569"/>
      <c r="IRS104" s="1569"/>
      <c r="IRT104" s="1569"/>
      <c r="IRU104" s="1569"/>
      <c r="IRV104" s="1569"/>
      <c r="IRW104" s="1569"/>
      <c r="IRX104" s="1569"/>
      <c r="IRY104" s="1569"/>
      <c r="IRZ104" s="1569"/>
      <c r="ISA104" s="1569"/>
      <c r="ISB104" s="1569"/>
      <c r="ISC104" s="1569"/>
      <c r="ISD104" s="1569"/>
      <c r="ISE104" s="1569"/>
      <c r="ISF104" s="1569"/>
      <c r="ISG104" s="1569"/>
      <c r="ISH104" s="1569"/>
      <c r="ISI104" s="1569"/>
      <c r="ISJ104" s="1569"/>
      <c r="ISK104" s="1569"/>
      <c r="ISL104" s="1569"/>
      <c r="ISM104" s="1569"/>
      <c r="ISN104" s="1569"/>
      <c r="ISO104" s="1569"/>
      <c r="ISP104" s="1569"/>
      <c r="ISQ104" s="1569"/>
      <c r="ISR104" s="1569"/>
      <c r="ISS104" s="1569"/>
      <c r="IST104" s="1569"/>
      <c r="ISU104" s="1569"/>
      <c r="ISV104" s="1569"/>
      <c r="ISW104" s="1569"/>
      <c r="ISX104" s="1569"/>
      <c r="ISY104" s="1569"/>
      <c r="ISZ104" s="1569"/>
      <c r="ITA104" s="1569"/>
      <c r="ITB104" s="1569"/>
      <c r="ITC104" s="1569"/>
      <c r="ITD104" s="1569"/>
      <c r="ITE104" s="1569"/>
      <c r="ITF104" s="1569"/>
      <c r="ITG104" s="1569"/>
      <c r="ITH104" s="1569"/>
      <c r="ITI104" s="1569"/>
      <c r="ITJ104" s="1569"/>
      <c r="ITK104" s="1569"/>
      <c r="ITL104" s="1569"/>
      <c r="ITM104" s="1569"/>
      <c r="ITN104" s="1569"/>
      <c r="ITO104" s="1569"/>
      <c r="ITP104" s="1569"/>
      <c r="ITQ104" s="1569"/>
      <c r="ITR104" s="1569"/>
      <c r="ITS104" s="1569"/>
      <c r="ITT104" s="1569"/>
      <c r="ITU104" s="1569"/>
      <c r="ITV104" s="1569"/>
      <c r="ITW104" s="1569"/>
      <c r="ITX104" s="1569"/>
      <c r="ITY104" s="1569"/>
      <c r="ITZ104" s="1569"/>
      <c r="IUA104" s="1569"/>
      <c r="IUB104" s="1569"/>
      <c r="IUC104" s="1569"/>
      <c r="IUD104" s="1569"/>
      <c r="IUE104" s="1569"/>
      <c r="IUF104" s="1569"/>
      <c r="IUG104" s="1569"/>
      <c r="IUH104" s="1569"/>
      <c r="IUI104" s="1569"/>
      <c r="IUJ104" s="1569"/>
      <c r="IUK104" s="1569"/>
      <c r="IUL104" s="1569"/>
      <c r="IUM104" s="1569"/>
      <c r="IUN104" s="1569"/>
      <c r="IUO104" s="1569"/>
      <c r="IUP104" s="1569"/>
      <c r="IUQ104" s="1569"/>
      <c r="IUR104" s="1569"/>
      <c r="IUS104" s="1569"/>
      <c r="IUT104" s="1569"/>
      <c r="IUU104" s="1569"/>
      <c r="IUV104" s="1569"/>
      <c r="IUW104" s="1569"/>
      <c r="IUX104" s="1569"/>
      <c r="IUY104" s="1569"/>
      <c r="IUZ104" s="1569"/>
      <c r="IVA104" s="1569"/>
      <c r="IVB104" s="1569"/>
      <c r="IVC104" s="1569"/>
      <c r="IVD104" s="1569"/>
      <c r="IVE104" s="1569"/>
      <c r="IVF104" s="1569"/>
      <c r="IVG104" s="1569"/>
      <c r="IVH104" s="1569"/>
      <c r="IVI104" s="1569"/>
      <c r="IVJ104" s="1569"/>
      <c r="IVK104" s="1569"/>
      <c r="IVL104" s="1569"/>
      <c r="IVM104" s="1569"/>
      <c r="IVN104" s="1569"/>
      <c r="IVO104" s="1569"/>
      <c r="IVP104" s="1569"/>
      <c r="IVQ104" s="1569"/>
      <c r="IVR104" s="1569"/>
      <c r="IVS104" s="1569"/>
      <c r="IVT104" s="1569"/>
      <c r="IVU104" s="1569"/>
      <c r="IVV104" s="1569"/>
      <c r="IVW104" s="1569"/>
      <c r="IVX104" s="1569"/>
      <c r="IVY104" s="1569"/>
      <c r="IVZ104" s="1569"/>
      <c r="IWA104" s="1569"/>
      <c r="IWB104" s="1569"/>
      <c r="IWC104" s="1569"/>
      <c r="IWD104" s="1569"/>
      <c r="IWE104" s="1569"/>
      <c r="IWF104" s="1569"/>
      <c r="IWG104" s="1569"/>
      <c r="IWH104" s="1569"/>
      <c r="IWI104" s="1569"/>
      <c r="IWJ104" s="1569"/>
      <c r="IWK104" s="1569"/>
      <c r="IWL104" s="1569"/>
      <c r="IWM104" s="1569"/>
      <c r="IWN104" s="1569"/>
      <c r="IWO104" s="1569"/>
      <c r="IWP104" s="1569"/>
      <c r="IWQ104" s="1569"/>
      <c r="IWR104" s="1569"/>
      <c r="IWS104" s="1569"/>
      <c r="IWT104" s="1569"/>
      <c r="IWU104" s="1569"/>
      <c r="IWV104" s="1569"/>
      <c r="IWW104" s="1569"/>
      <c r="IWX104" s="1569"/>
      <c r="IWY104" s="1569"/>
      <c r="IWZ104" s="1569"/>
      <c r="IXA104" s="1569"/>
      <c r="IXB104" s="1569"/>
      <c r="IXC104" s="1569"/>
      <c r="IXD104" s="1569"/>
      <c r="IXE104" s="1569"/>
      <c r="IXF104" s="1569"/>
      <c r="IXG104" s="1569"/>
      <c r="IXH104" s="1569"/>
      <c r="IXI104" s="1569"/>
      <c r="IXJ104" s="1569"/>
      <c r="IXK104" s="1569"/>
      <c r="IXL104" s="1569"/>
      <c r="IXM104" s="1569"/>
      <c r="IXN104" s="1569"/>
      <c r="IXO104" s="1569"/>
      <c r="IXP104" s="1569"/>
      <c r="IXQ104" s="1569"/>
      <c r="IXR104" s="1569"/>
      <c r="IXS104" s="1569"/>
      <c r="IXT104" s="1569"/>
      <c r="IXU104" s="1569"/>
      <c r="IXV104" s="1569"/>
      <c r="IXW104" s="1569"/>
      <c r="IXX104" s="1569"/>
      <c r="IXY104" s="1569"/>
      <c r="IXZ104" s="1569"/>
      <c r="IYA104" s="1569"/>
      <c r="IYB104" s="1569"/>
      <c r="IYC104" s="1569"/>
      <c r="IYD104" s="1569"/>
      <c r="IYE104" s="1569"/>
      <c r="IYF104" s="1569"/>
      <c r="IYG104" s="1569"/>
      <c r="IYH104" s="1569"/>
      <c r="IYI104" s="1569"/>
      <c r="IYJ104" s="1569"/>
      <c r="IYK104" s="1569"/>
      <c r="IYL104" s="1569"/>
      <c r="IYM104" s="1569"/>
      <c r="IYN104" s="1569"/>
      <c r="IYO104" s="1569"/>
      <c r="IYP104" s="1569"/>
      <c r="IYQ104" s="1569"/>
      <c r="IYR104" s="1569"/>
      <c r="IYS104" s="1569"/>
      <c r="IYT104" s="1569"/>
      <c r="IYU104" s="1569"/>
      <c r="IYV104" s="1569"/>
      <c r="IYW104" s="1569"/>
      <c r="IYX104" s="1569"/>
      <c r="IYY104" s="1569"/>
      <c r="IYZ104" s="1569"/>
      <c r="IZA104" s="1569"/>
      <c r="IZB104" s="1569"/>
      <c r="IZC104" s="1569"/>
      <c r="IZD104" s="1569"/>
      <c r="IZE104" s="1569"/>
      <c r="IZF104" s="1569"/>
      <c r="IZG104" s="1569"/>
      <c r="IZH104" s="1569"/>
      <c r="IZI104" s="1569"/>
      <c r="IZJ104" s="1569"/>
      <c r="IZK104" s="1569"/>
      <c r="IZL104" s="1569"/>
      <c r="IZM104" s="1569"/>
      <c r="IZN104" s="1569"/>
      <c r="IZO104" s="1569"/>
      <c r="IZP104" s="1569"/>
      <c r="IZQ104" s="1569"/>
      <c r="IZR104" s="1569"/>
      <c r="IZS104" s="1569"/>
      <c r="IZT104" s="1569"/>
      <c r="IZU104" s="1569"/>
      <c r="IZV104" s="1569"/>
      <c r="IZW104" s="1569"/>
      <c r="IZX104" s="1569"/>
      <c r="IZY104" s="1569"/>
      <c r="IZZ104" s="1569"/>
      <c r="JAA104" s="1569"/>
      <c r="JAB104" s="1569"/>
      <c r="JAC104" s="1569"/>
      <c r="JAD104" s="1569"/>
      <c r="JAE104" s="1569"/>
      <c r="JAF104" s="1569"/>
      <c r="JAG104" s="1569"/>
      <c r="JAH104" s="1569"/>
      <c r="JAI104" s="1569"/>
      <c r="JAJ104" s="1569"/>
      <c r="JAK104" s="1569"/>
      <c r="JAL104" s="1569"/>
      <c r="JAM104" s="1569"/>
      <c r="JAN104" s="1569"/>
      <c r="JAO104" s="1569"/>
      <c r="JAP104" s="1569"/>
      <c r="JAQ104" s="1569"/>
      <c r="JAR104" s="1569"/>
      <c r="JAS104" s="1569"/>
      <c r="JAT104" s="1569"/>
      <c r="JAU104" s="1569"/>
      <c r="JAV104" s="1569"/>
      <c r="JAW104" s="1569"/>
      <c r="JAX104" s="1569"/>
      <c r="JAY104" s="1569"/>
      <c r="JAZ104" s="1569"/>
      <c r="JBA104" s="1569"/>
      <c r="JBB104" s="1569"/>
      <c r="JBC104" s="1569"/>
      <c r="JBD104" s="1569"/>
      <c r="JBE104" s="1569"/>
      <c r="JBF104" s="1569"/>
      <c r="JBG104" s="1569"/>
      <c r="JBH104" s="1569"/>
      <c r="JBI104" s="1569"/>
      <c r="JBJ104" s="1569"/>
      <c r="JBK104" s="1569"/>
      <c r="JBL104" s="1569"/>
      <c r="JBM104" s="1569"/>
      <c r="JBN104" s="1569"/>
      <c r="JBO104" s="1569"/>
      <c r="JBP104" s="1569"/>
      <c r="JBQ104" s="1569"/>
      <c r="JBR104" s="1569"/>
      <c r="JBS104" s="1569"/>
      <c r="JBT104" s="1569"/>
      <c r="JBU104" s="1569"/>
      <c r="JBV104" s="1569"/>
      <c r="JBW104" s="1569"/>
      <c r="JBX104" s="1569"/>
      <c r="JBY104" s="1569"/>
      <c r="JBZ104" s="1569"/>
      <c r="JCA104" s="1569"/>
      <c r="JCB104" s="1569"/>
      <c r="JCC104" s="1569"/>
      <c r="JCD104" s="1569"/>
      <c r="JCE104" s="1569"/>
      <c r="JCF104" s="1569"/>
      <c r="JCG104" s="1569"/>
      <c r="JCH104" s="1569"/>
      <c r="JCI104" s="1569"/>
      <c r="JCJ104" s="1569"/>
      <c r="JCK104" s="1569"/>
      <c r="JCL104" s="1569"/>
      <c r="JCM104" s="1569"/>
      <c r="JCN104" s="1569"/>
      <c r="JCO104" s="1569"/>
      <c r="JCP104" s="1569"/>
      <c r="JCQ104" s="1569"/>
      <c r="JCR104" s="1569"/>
      <c r="JCS104" s="1569"/>
      <c r="JCT104" s="1569"/>
      <c r="JCU104" s="1569"/>
      <c r="JCV104" s="1569"/>
      <c r="JCW104" s="1569"/>
      <c r="JCX104" s="1569"/>
      <c r="JCY104" s="1569"/>
      <c r="JCZ104" s="1569"/>
      <c r="JDA104" s="1569"/>
      <c r="JDB104" s="1569"/>
      <c r="JDC104" s="1569"/>
      <c r="JDD104" s="1569"/>
      <c r="JDE104" s="1569"/>
      <c r="JDF104" s="1569"/>
      <c r="JDG104" s="1569"/>
      <c r="JDH104" s="1569"/>
      <c r="JDI104" s="1569"/>
      <c r="JDJ104" s="1569"/>
      <c r="JDK104" s="1569"/>
      <c r="JDL104" s="1569"/>
      <c r="JDM104" s="1569"/>
      <c r="JDN104" s="1569"/>
      <c r="JDO104" s="1569"/>
      <c r="JDP104" s="1569"/>
      <c r="JDQ104" s="1569"/>
      <c r="JDR104" s="1569"/>
      <c r="JDS104" s="1569"/>
      <c r="JDT104" s="1569"/>
      <c r="JDU104" s="1569"/>
      <c r="JDV104" s="1569"/>
      <c r="JDW104" s="1569"/>
      <c r="JDX104" s="1569"/>
      <c r="JDY104" s="1569"/>
      <c r="JDZ104" s="1569"/>
      <c r="JEA104" s="1569"/>
      <c r="JEB104" s="1569"/>
      <c r="JEC104" s="1569"/>
      <c r="JED104" s="1569"/>
      <c r="JEE104" s="1569"/>
      <c r="JEF104" s="1569"/>
      <c r="JEG104" s="1569"/>
      <c r="JEH104" s="1569"/>
      <c r="JEI104" s="1569"/>
      <c r="JEJ104" s="1569"/>
      <c r="JEK104" s="1569"/>
      <c r="JEL104" s="1569"/>
      <c r="JEM104" s="1569"/>
      <c r="JEN104" s="1569"/>
      <c r="JEO104" s="1569"/>
      <c r="JEP104" s="1569"/>
      <c r="JEQ104" s="1569"/>
      <c r="JER104" s="1569"/>
      <c r="JES104" s="1569"/>
      <c r="JET104" s="1569"/>
      <c r="JEU104" s="1569"/>
      <c r="JEV104" s="1569"/>
      <c r="JEW104" s="1569"/>
      <c r="JEX104" s="1569"/>
      <c r="JEY104" s="1569"/>
      <c r="JEZ104" s="1569"/>
      <c r="JFA104" s="1569"/>
      <c r="JFB104" s="1569"/>
      <c r="JFC104" s="1569"/>
      <c r="JFD104" s="1569"/>
      <c r="JFE104" s="1569"/>
      <c r="JFF104" s="1569"/>
      <c r="JFG104" s="1569"/>
      <c r="JFH104" s="1569"/>
      <c r="JFI104" s="1569"/>
      <c r="JFJ104" s="1569"/>
      <c r="JFK104" s="1569"/>
      <c r="JFL104" s="1569"/>
      <c r="JFM104" s="1569"/>
      <c r="JFN104" s="1569"/>
      <c r="JFO104" s="1569"/>
      <c r="JFP104" s="1569"/>
      <c r="JFQ104" s="1569"/>
      <c r="JFR104" s="1569"/>
      <c r="JFS104" s="1569"/>
      <c r="JFT104" s="1569"/>
      <c r="JFU104" s="1569"/>
      <c r="JFV104" s="1569"/>
      <c r="JFW104" s="1569"/>
      <c r="JFX104" s="1569"/>
      <c r="JFY104" s="1569"/>
      <c r="JFZ104" s="1569"/>
      <c r="JGA104" s="1569"/>
      <c r="JGB104" s="1569"/>
      <c r="JGC104" s="1569"/>
      <c r="JGD104" s="1569"/>
      <c r="JGE104" s="1569"/>
      <c r="JGF104" s="1569"/>
      <c r="JGG104" s="1569"/>
      <c r="JGH104" s="1569"/>
      <c r="JGI104" s="1569"/>
      <c r="JGJ104" s="1569"/>
      <c r="JGK104" s="1569"/>
      <c r="JGL104" s="1569"/>
      <c r="JGM104" s="1569"/>
      <c r="JGN104" s="1569"/>
      <c r="JGO104" s="1569"/>
      <c r="JGP104" s="1569"/>
      <c r="JGQ104" s="1569"/>
      <c r="JGR104" s="1569"/>
      <c r="JGS104" s="1569"/>
      <c r="JGT104" s="1569"/>
      <c r="JGU104" s="1569"/>
      <c r="JGV104" s="1569"/>
      <c r="JGW104" s="1569"/>
      <c r="JGX104" s="1569"/>
      <c r="JGY104" s="1569"/>
      <c r="JGZ104" s="1569"/>
      <c r="JHA104" s="1569"/>
      <c r="JHB104" s="1569"/>
      <c r="JHC104" s="1569"/>
      <c r="JHD104" s="1569"/>
      <c r="JHE104" s="1569"/>
      <c r="JHF104" s="1569"/>
      <c r="JHG104" s="1569"/>
      <c r="JHH104" s="1569"/>
      <c r="JHI104" s="1569"/>
      <c r="JHJ104" s="1569"/>
      <c r="JHK104" s="1569"/>
      <c r="JHL104" s="1569"/>
      <c r="JHM104" s="1569"/>
      <c r="JHN104" s="1569"/>
      <c r="JHO104" s="1569"/>
      <c r="JHP104" s="1569"/>
      <c r="JHQ104" s="1569"/>
      <c r="JHR104" s="1569"/>
      <c r="JHS104" s="1569"/>
      <c r="JHT104" s="1569"/>
      <c r="JHU104" s="1569"/>
      <c r="JHV104" s="1569"/>
      <c r="JHW104" s="1569"/>
      <c r="JHX104" s="1569"/>
      <c r="JHY104" s="1569"/>
      <c r="JHZ104" s="1569"/>
      <c r="JIA104" s="1569"/>
      <c r="JIB104" s="1569"/>
      <c r="JIC104" s="1569"/>
      <c r="JID104" s="1569"/>
      <c r="JIE104" s="1569"/>
      <c r="JIF104" s="1569"/>
      <c r="JIG104" s="1569"/>
      <c r="JIH104" s="1569"/>
      <c r="JII104" s="1569"/>
      <c r="JIJ104" s="1569"/>
      <c r="JIK104" s="1569"/>
      <c r="JIL104" s="1569"/>
      <c r="JIM104" s="1569"/>
      <c r="JIN104" s="1569"/>
      <c r="JIO104" s="1569"/>
      <c r="JIP104" s="1569"/>
      <c r="JIQ104" s="1569"/>
      <c r="JIR104" s="1569"/>
      <c r="JIS104" s="1569"/>
      <c r="JIT104" s="1569"/>
      <c r="JIU104" s="1569"/>
      <c r="JIV104" s="1569"/>
      <c r="JIW104" s="1569"/>
      <c r="JIX104" s="1569"/>
      <c r="JIY104" s="1569"/>
      <c r="JIZ104" s="1569"/>
      <c r="JJA104" s="1569"/>
      <c r="JJB104" s="1569"/>
      <c r="JJC104" s="1569"/>
      <c r="JJD104" s="1569"/>
      <c r="JJE104" s="1569"/>
      <c r="JJF104" s="1569"/>
      <c r="JJG104" s="1569"/>
      <c r="JJH104" s="1569"/>
      <c r="JJI104" s="1569"/>
      <c r="JJJ104" s="1569"/>
      <c r="JJK104" s="1569"/>
      <c r="JJL104" s="1569"/>
      <c r="JJM104" s="1569"/>
      <c r="JJN104" s="1569"/>
      <c r="JJO104" s="1569"/>
      <c r="JJP104" s="1569"/>
      <c r="JJQ104" s="1569"/>
      <c r="JJR104" s="1569"/>
      <c r="JJS104" s="1569"/>
      <c r="JJT104" s="1569"/>
      <c r="JJU104" s="1569"/>
      <c r="JJV104" s="1569"/>
      <c r="JJW104" s="1569"/>
      <c r="JJX104" s="1569"/>
      <c r="JJY104" s="1569"/>
      <c r="JJZ104" s="1569"/>
      <c r="JKA104" s="1569"/>
      <c r="JKB104" s="1569"/>
      <c r="JKC104" s="1569"/>
      <c r="JKD104" s="1569"/>
      <c r="JKE104" s="1569"/>
      <c r="JKF104" s="1569"/>
      <c r="JKG104" s="1569"/>
      <c r="JKH104" s="1569"/>
      <c r="JKI104" s="1569"/>
      <c r="JKJ104" s="1569"/>
      <c r="JKK104" s="1569"/>
      <c r="JKL104" s="1569"/>
      <c r="JKM104" s="1569"/>
      <c r="JKN104" s="1569"/>
      <c r="JKO104" s="1569"/>
      <c r="JKP104" s="1569"/>
      <c r="JKQ104" s="1569"/>
      <c r="JKR104" s="1569"/>
      <c r="JKS104" s="1569"/>
      <c r="JKT104" s="1569"/>
      <c r="JKU104" s="1569"/>
      <c r="JKV104" s="1569"/>
      <c r="JKW104" s="1569"/>
      <c r="JKX104" s="1569"/>
      <c r="JKY104" s="1569"/>
      <c r="JKZ104" s="1569"/>
      <c r="JLA104" s="1569"/>
      <c r="JLB104" s="1569"/>
      <c r="JLC104" s="1569"/>
      <c r="JLD104" s="1569"/>
      <c r="JLE104" s="1569"/>
      <c r="JLF104" s="1569"/>
      <c r="JLG104" s="1569"/>
      <c r="JLH104" s="1569"/>
      <c r="JLI104" s="1569"/>
      <c r="JLJ104" s="1569"/>
      <c r="JLK104" s="1569"/>
      <c r="JLL104" s="1569"/>
      <c r="JLM104" s="1569"/>
      <c r="JLN104" s="1569"/>
      <c r="JLO104" s="1569"/>
      <c r="JLP104" s="1569"/>
      <c r="JLQ104" s="1569"/>
      <c r="JLR104" s="1569"/>
      <c r="JLS104" s="1569"/>
      <c r="JLT104" s="1569"/>
      <c r="JLU104" s="1569"/>
      <c r="JLV104" s="1569"/>
      <c r="JLW104" s="1569"/>
      <c r="JLX104" s="1569"/>
      <c r="JLY104" s="1569"/>
      <c r="JLZ104" s="1569"/>
      <c r="JMA104" s="1569"/>
      <c r="JMB104" s="1569"/>
      <c r="JMC104" s="1569"/>
      <c r="JMD104" s="1569"/>
      <c r="JME104" s="1569"/>
      <c r="JMF104" s="1569"/>
      <c r="JMG104" s="1569"/>
      <c r="JMH104" s="1569"/>
      <c r="JMI104" s="1569"/>
      <c r="JMJ104" s="1569"/>
      <c r="JMK104" s="1569"/>
      <c r="JML104" s="1569"/>
      <c r="JMM104" s="1569"/>
      <c r="JMN104" s="1569"/>
      <c r="JMO104" s="1569"/>
      <c r="JMP104" s="1569"/>
      <c r="JMQ104" s="1569"/>
      <c r="JMR104" s="1569"/>
      <c r="JMS104" s="1569"/>
      <c r="JMT104" s="1569"/>
      <c r="JMU104" s="1569"/>
      <c r="JMV104" s="1569"/>
      <c r="JMW104" s="1569"/>
      <c r="JMX104" s="1569"/>
      <c r="JMY104" s="1569"/>
      <c r="JMZ104" s="1569"/>
      <c r="JNA104" s="1569"/>
      <c r="JNB104" s="1569"/>
      <c r="JNC104" s="1569"/>
      <c r="JND104" s="1569"/>
      <c r="JNE104" s="1569"/>
      <c r="JNF104" s="1569"/>
      <c r="JNG104" s="1569"/>
      <c r="JNH104" s="1569"/>
      <c r="JNI104" s="1569"/>
      <c r="JNJ104" s="1569"/>
      <c r="JNK104" s="1569"/>
      <c r="JNL104" s="1569"/>
      <c r="JNM104" s="1569"/>
      <c r="JNN104" s="1569"/>
      <c r="JNO104" s="1569"/>
      <c r="JNP104" s="1569"/>
      <c r="JNQ104" s="1569"/>
      <c r="JNR104" s="1569"/>
      <c r="JNS104" s="1569"/>
      <c r="JNT104" s="1569"/>
      <c r="JNU104" s="1569"/>
      <c r="JNV104" s="1569"/>
      <c r="JNW104" s="1569"/>
      <c r="JNX104" s="1569"/>
      <c r="JNY104" s="1569"/>
      <c r="JNZ104" s="1569"/>
      <c r="JOA104" s="1569"/>
      <c r="JOB104" s="1569"/>
      <c r="JOC104" s="1569"/>
      <c r="JOD104" s="1569"/>
      <c r="JOE104" s="1569"/>
      <c r="JOF104" s="1569"/>
      <c r="JOG104" s="1569"/>
      <c r="JOH104" s="1569"/>
      <c r="JOI104" s="1569"/>
      <c r="JOJ104" s="1569"/>
      <c r="JOK104" s="1569"/>
      <c r="JOL104" s="1569"/>
      <c r="JOM104" s="1569"/>
      <c r="JON104" s="1569"/>
      <c r="JOO104" s="1569"/>
      <c r="JOP104" s="1569"/>
      <c r="JOQ104" s="1569"/>
      <c r="JOR104" s="1569"/>
      <c r="JOS104" s="1569"/>
      <c r="JOT104" s="1569"/>
      <c r="JOU104" s="1569"/>
      <c r="JOV104" s="1569"/>
      <c r="JOW104" s="1569"/>
      <c r="JOX104" s="1569"/>
      <c r="JOY104" s="1569"/>
      <c r="JOZ104" s="1569"/>
      <c r="JPA104" s="1569"/>
      <c r="JPB104" s="1569"/>
      <c r="JPC104" s="1569"/>
      <c r="JPD104" s="1569"/>
      <c r="JPE104" s="1569"/>
      <c r="JPF104" s="1569"/>
      <c r="JPG104" s="1569"/>
      <c r="JPH104" s="1569"/>
      <c r="JPI104" s="1569"/>
      <c r="JPJ104" s="1569"/>
      <c r="JPK104" s="1569"/>
      <c r="JPL104" s="1569"/>
      <c r="JPM104" s="1569"/>
      <c r="JPN104" s="1569"/>
      <c r="JPO104" s="1569"/>
      <c r="JPP104" s="1569"/>
      <c r="JPQ104" s="1569"/>
      <c r="JPR104" s="1569"/>
      <c r="JPS104" s="1569"/>
      <c r="JPT104" s="1569"/>
      <c r="JPU104" s="1569"/>
      <c r="JPV104" s="1569"/>
      <c r="JPW104" s="1569"/>
      <c r="JPX104" s="1569"/>
      <c r="JPY104" s="1569"/>
      <c r="JPZ104" s="1569"/>
      <c r="JQA104" s="1569"/>
      <c r="JQB104" s="1569"/>
      <c r="JQC104" s="1569"/>
      <c r="JQD104" s="1569"/>
      <c r="JQE104" s="1569"/>
      <c r="JQF104" s="1569"/>
      <c r="JQG104" s="1569"/>
      <c r="JQH104" s="1569"/>
      <c r="JQI104" s="1569"/>
      <c r="JQJ104" s="1569"/>
      <c r="JQK104" s="1569"/>
      <c r="JQL104" s="1569"/>
      <c r="JQM104" s="1569"/>
      <c r="JQN104" s="1569"/>
      <c r="JQO104" s="1569"/>
      <c r="JQP104" s="1569"/>
      <c r="JQQ104" s="1569"/>
      <c r="JQR104" s="1569"/>
      <c r="JQS104" s="1569"/>
      <c r="JQT104" s="1569"/>
      <c r="JQU104" s="1569"/>
      <c r="JQV104" s="1569"/>
      <c r="JQW104" s="1569"/>
      <c r="JQX104" s="1569"/>
      <c r="JQY104" s="1569"/>
      <c r="JQZ104" s="1569"/>
      <c r="JRA104" s="1569"/>
      <c r="JRB104" s="1569"/>
      <c r="JRC104" s="1569"/>
      <c r="JRD104" s="1569"/>
      <c r="JRE104" s="1569"/>
      <c r="JRF104" s="1569"/>
      <c r="JRG104" s="1569"/>
      <c r="JRH104" s="1569"/>
      <c r="JRI104" s="1569"/>
      <c r="JRJ104" s="1569"/>
      <c r="JRK104" s="1569"/>
      <c r="JRL104" s="1569"/>
      <c r="JRM104" s="1569"/>
      <c r="JRN104" s="1569"/>
      <c r="JRO104" s="1569"/>
      <c r="JRP104" s="1569"/>
      <c r="JRQ104" s="1569"/>
      <c r="JRR104" s="1569"/>
      <c r="JRS104" s="1569"/>
      <c r="JRT104" s="1569"/>
      <c r="JRU104" s="1569"/>
      <c r="JRV104" s="1569"/>
      <c r="JRW104" s="1569"/>
      <c r="JRX104" s="1569"/>
      <c r="JRY104" s="1569"/>
      <c r="JRZ104" s="1569"/>
      <c r="JSA104" s="1569"/>
      <c r="JSB104" s="1569"/>
      <c r="JSC104" s="1569"/>
      <c r="JSD104" s="1569"/>
      <c r="JSE104" s="1569"/>
      <c r="JSF104" s="1569"/>
      <c r="JSG104" s="1569"/>
      <c r="JSH104" s="1569"/>
      <c r="JSI104" s="1569"/>
      <c r="JSJ104" s="1569"/>
      <c r="JSK104" s="1569"/>
      <c r="JSL104" s="1569"/>
      <c r="JSM104" s="1569"/>
      <c r="JSN104" s="1569"/>
      <c r="JSO104" s="1569"/>
      <c r="JSP104" s="1569"/>
      <c r="JSQ104" s="1569"/>
      <c r="JSR104" s="1569"/>
      <c r="JSS104" s="1569"/>
      <c r="JST104" s="1569"/>
      <c r="JSU104" s="1569"/>
      <c r="JSV104" s="1569"/>
      <c r="JSW104" s="1569"/>
      <c r="JSX104" s="1569"/>
      <c r="JSY104" s="1569"/>
      <c r="JSZ104" s="1569"/>
      <c r="JTA104" s="1569"/>
      <c r="JTB104" s="1569"/>
      <c r="JTC104" s="1569"/>
      <c r="JTD104" s="1569"/>
      <c r="JTE104" s="1569"/>
      <c r="JTF104" s="1569"/>
      <c r="JTG104" s="1569"/>
      <c r="JTH104" s="1569"/>
      <c r="JTI104" s="1569"/>
      <c r="JTJ104" s="1569"/>
      <c r="JTK104" s="1569"/>
      <c r="JTL104" s="1569"/>
      <c r="JTM104" s="1569"/>
      <c r="JTN104" s="1569"/>
      <c r="JTO104" s="1569"/>
      <c r="JTP104" s="1569"/>
      <c r="JTQ104" s="1569"/>
      <c r="JTR104" s="1569"/>
      <c r="JTS104" s="1569"/>
      <c r="JTT104" s="1569"/>
      <c r="JTU104" s="1569"/>
      <c r="JTV104" s="1569"/>
      <c r="JTW104" s="1569"/>
      <c r="JTX104" s="1569"/>
      <c r="JTY104" s="1569"/>
      <c r="JTZ104" s="1569"/>
      <c r="JUA104" s="1569"/>
      <c r="JUB104" s="1569"/>
      <c r="JUC104" s="1569"/>
      <c r="JUD104" s="1569"/>
      <c r="JUE104" s="1569"/>
      <c r="JUF104" s="1569"/>
      <c r="JUG104" s="1569"/>
      <c r="JUH104" s="1569"/>
      <c r="JUI104" s="1569"/>
      <c r="JUJ104" s="1569"/>
      <c r="JUK104" s="1569"/>
      <c r="JUL104" s="1569"/>
      <c r="JUM104" s="1569"/>
      <c r="JUN104" s="1569"/>
      <c r="JUO104" s="1569"/>
      <c r="JUP104" s="1569"/>
      <c r="JUQ104" s="1569"/>
      <c r="JUR104" s="1569"/>
      <c r="JUS104" s="1569"/>
      <c r="JUT104" s="1569"/>
      <c r="JUU104" s="1569"/>
      <c r="JUV104" s="1569"/>
      <c r="JUW104" s="1569"/>
      <c r="JUX104" s="1569"/>
      <c r="JUY104" s="1569"/>
      <c r="JUZ104" s="1569"/>
      <c r="JVA104" s="1569"/>
      <c r="JVB104" s="1569"/>
      <c r="JVC104" s="1569"/>
      <c r="JVD104" s="1569"/>
      <c r="JVE104" s="1569"/>
      <c r="JVF104" s="1569"/>
      <c r="JVG104" s="1569"/>
      <c r="JVH104" s="1569"/>
      <c r="JVI104" s="1569"/>
      <c r="JVJ104" s="1569"/>
      <c r="JVK104" s="1569"/>
      <c r="JVL104" s="1569"/>
      <c r="JVM104" s="1569"/>
      <c r="JVN104" s="1569"/>
      <c r="JVO104" s="1569"/>
      <c r="JVP104" s="1569"/>
      <c r="JVQ104" s="1569"/>
      <c r="JVR104" s="1569"/>
      <c r="JVS104" s="1569"/>
      <c r="JVT104" s="1569"/>
      <c r="JVU104" s="1569"/>
      <c r="JVV104" s="1569"/>
      <c r="JVW104" s="1569"/>
      <c r="JVX104" s="1569"/>
      <c r="JVY104" s="1569"/>
      <c r="JVZ104" s="1569"/>
      <c r="JWA104" s="1569"/>
      <c r="JWB104" s="1569"/>
      <c r="JWC104" s="1569"/>
      <c r="JWD104" s="1569"/>
      <c r="JWE104" s="1569"/>
      <c r="JWF104" s="1569"/>
      <c r="JWG104" s="1569"/>
      <c r="JWH104" s="1569"/>
      <c r="JWI104" s="1569"/>
      <c r="JWJ104" s="1569"/>
      <c r="JWK104" s="1569"/>
      <c r="JWL104" s="1569"/>
      <c r="JWM104" s="1569"/>
      <c r="JWN104" s="1569"/>
      <c r="JWO104" s="1569"/>
      <c r="JWP104" s="1569"/>
      <c r="JWQ104" s="1569"/>
      <c r="JWR104" s="1569"/>
      <c r="JWS104" s="1569"/>
      <c r="JWT104" s="1569"/>
      <c r="JWU104" s="1569"/>
      <c r="JWV104" s="1569"/>
      <c r="JWW104" s="1569"/>
      <c r="JWX104" s="1569"/>
      <c r="JWY104" s="1569"/>
      <c r="JWZ104" s="1569"/>
      <c r="JXA104" s="1569"/>
      <c r="JXB104" s="1569"/>
      <c r="JXC104" s="1569"/>
      <c r="JXD104" s="1569"/>
      <c r="JXE104" s="1569"/>
      <c r="JXF104" s="1569"/>
      <c r="JXG104" s="1569"/>
      <c r="JXH104" s="1569"/>
      <c r="JXI104" s="1569"/>
      <c r="JXJ104" s="1569"/>
      <c r="JXK104" s="1569"/>
      <c r="JXL104" s="1569"/>
      <c r="JXM104" s="1569"/>
      <c r="JXN104" s="1569"/>
      <c r="JXO104" s="1569"/>
      <c r="JXP104" s="1569"/>
      <c r="JXQ104" s="1569"/>
      <c r="JXR104" s="1569"/>
      <c r="JXS104" s="1569"/>
      <c r="JXT104" s="1569"/>
      <c r="JXU104" s="1569"/>
      <c r="JXV104" s="1569"/>
      <c r="JXW104" s="1569"/>
      <c r="JXX104" s="1569"/>
      <c r="JXY104" s="1569"/>
      <c r="JXZ104" s="1569"/>
      <c r="JYA104" s="1569"/>
      <c r="JYB104" s="1569"/>
      <c r="JYC104" s="1569"/>
      <c r="JYD104" s="1569"/>
      <c r="JYE104" s="1569"/>
      <c r="JYF104" s="1569"/>
      <c r="JYG104" s="1569"/>
      <c r="JYH104" s="1569"/>
      <c r="JYI104" s="1569"/>
      <c r="JYJ104" s="1569"/>
      <c r="JYK104" s="1569"/>
      <c r="JYL104" s="1569"/>
      <c r="JYM104" s="1569"/>
      <c r="JYN104" s="1569"/>
      <c r="JYO104" s="1569"/>
      <c r="JYP104" s="1569"/>
      <c r="JYQ104" s="1569"/>
      <c r="JYR104" s="1569"/>
      <c r="JYS104" s="1569"/>
      <c r="JYT104" s="1569"/>
      <c r="JYU104" s="1569"/>
      <c r="JYV104" s="1569"/>
      <c r="JYW104" s="1569"/>
      <c r="JYX104" s="1569"/>
      <c r="JYY104" s="1569"/>
      <c r="JYZ104" s="1569"/>
      <c r="JZA104" s="1569"/>
      <c r="JZB104" s="1569"/>
      <c r="JZC104" s="1569"/>
      <c r="JZD104" s="1569"/>
      <c r="JZE104" s="1569"/>
      <c r="JZF104" s="1569"/>
      <c r="JZG104" s="1569"/>
      <c r="JZH104" s="1569"/>
      <c r="JZI104" s="1569"/>
      <c r="JZJ104" s="1569"/>
      <c r="JZK104" s="1569"/>
      <c r="JZL104" s="1569"/>
      <c r="JZM104" s="1569"/>
      <c r="JZN104" s="1569"/>
      <c r="JZO104" s="1569"/>
      <c r="JZP104" s="1569"/>
      <c r="JZQ104" s="1569"/>
      <c r="JZR104" s="1569"/>
      <c r="JZS104" s="1569"/>
      <c r="JZT104" s="1569"/>
      <c r="JZU104" s="1569"/>
      <c r="JZV104" s="1569"/>
      <c r="JZW104" s="1569"/>
      <c r="JZX104" s="1569"/>
      <c r="JZY104" s="1569"/>
      <c r="JZZ104" s="1569"/>
      <c r="KAA104" s="1569"/>
      <c r="KAB104" s="1569"/>
      <c r="KAC104" s="1569"/>
      <c r="KAD104" s="1569"/>
      <c r="KAE104" s="1569"/>
      <c r="KAF104" s="1569"/>
      <c r="KAG104" s="1569"/>
      <c r="KAH104" s="1569"/>
      <c r="KAI104" s="1569"/>
      <c r="KAJ104" s="1569"/>
      <c r="KAK104" s="1569"/>
      <c r="KAL104" s="1569"/>
      <c r="KAM104" s="1569"/>
      <c r="KAN104" s="1569"/>
      <c r="KAO104" s="1569"/>
      <c r="KAP104" s="1569"/>
      <c r="KAQ104" s="1569"/>
      <c r="KAR104" s="1569"/>
      <c r="KAS104" s="1569"/>
      <c r="KAT104" s="1569"/>
      <c r="KAU104" s="1569"/>
      <c r="KAV104" s="1569"/>
      <c r="KAW104" s="1569"/>
      <c r="KAX104" s="1569"/>
      <c r="KAY104" s="1569"/>
      <c r="KAZ104" s="1569"/>
      <c r="KBA104" s="1569"/>
      <c r="KBB104" s="1569"/>
      <c r="KBC104" s="1569"/>
      <c r="KBD104" s="1569"/>
      <c r="KBE104" s="1569"/>
      <c r="KBF104" s="1569"/>
      <c r="KBG104" s="1569"/>
      <c r="KBH104" s="1569"/>
      <c r="KBI104" s="1569"/>
      <c r="KBJ104" s="1569"/>
      <c r="KBK104" s="1569"/>
      <c r="KBL104" s="1569"/>
      <c r="KBM104" s="1569"/>
      <c r="KBN104" s="1569"/>
      <c r="KBO104" s="1569"/>
      <c r="KBP104" s="1569"/>
      <c r="KBQ104" s="1569"/>
      <c r="KBR104" s="1569"/>
      <c r="KBS104" s="1569"/>
      <c r="KBT104" s="1569"/>
      <c r="KBU104" s="1569"/>
      <c r="KBV104" s="1569"/>
      <c r="KBW104" s="1569"/>
      <c r="KBX104" s="1569"/>
      <c r="KBY104" s="1569"/>
      <c r="KBZ104" s="1569"/>
      <c r="KCA104" s="1569"/>
      <c r="KCB104" s="1569"/>
      <c r="KCC104" s="1569"/>
      <c r="KCD104" s="1569"/>
      <c r="KCE104" s="1569"/>
      <c r="KCF104" s="1569"/>
      <c r="KCG104" s="1569"/>
      <c r="KCH104" s="1569"/>
      <c r="KCI104" s="1569"/>
      <c r="KCJ104" s="1569"/>
      <c r="KCK104" s="1569"/>
      <c r="KCL104" s="1569"/>
      <c r="KCM104" s="1569"/>
      <c r="KCN104" s="1569"/>
      <c r="KCO104" s="1569"/>
      <c r="KCP104" s="1569"/>
      <c r="KCQ104" s="1569"/>
      <c r="KCR104" s="1569"/>
      <c r="KCS104" s="1569"/>
      <c r="KCT104" s="1569"/>
      <c r="KCU104" s="1569"/>
      <c r="KCV104" s="1569"/>
      <c r="KCW104" s="1569"/>
      <c r="KCX104" s="1569"/>
      <c r="KCY104" s="1569"/>
      <c r="KCZ104" s="1569"/>
      <c r="KDA104" s="1569"/>
      <c r="KDB104" s="1569"/>
      <c r="KDC104" s="1569"/>
      <c r="KDD104" s="1569"/>
      <c r="KDE104" s="1569"/>
      <c r="KDF104" s="1569"/>
      <c r="KDG104" s="1569"/>
      <c r="KDH104" s="1569"/>
      <c r="KDI104" s="1569"/>
      <c r="KDJ104" s="1569"/>
      <c r="KDK104" s="1569"/>
      <c r="KDL104" s="1569"/>
      <c r="KDM104" s="1569"/>
      <c r="KDN104" s="1569"/>
      <c r="KDO104" s="1569"/>
      <c r="KDP104" s="1569"/>
      <c r="KDQ104" s="1569"/>
      <c r="KDR104" s="1569"/>
      <c r="KDS104" s="1569"/>
      <c r="KDT104" s="1569"/>
      <c r="KDU104" s="1569"/>
      <c r="KDV104" s="1569"/>
      <c r="KDW104" s="1569"/>
      <c r="KDX104" s="1569"/>
      <c r="KDY104" s="1569"/>
      <c r="KDZ104" s="1569"/>
      <c r="KEA104" s="1569"/>
      <c r="KEB104" s="1569"/>
      <c r="KEC104" s="1569"/>
      <c r="KED104" s="1569"/>
      <c r="KEE104" s="1569"/>
      <c r="KEF104" s="1569"/>
      <c r="KEG104" s="1569"/>
      <c r="KEH104" s="1569"/>
      <c r="KEI104" s="1569"/>
      <c r="KEJ104" s="1569"/>
      <c r="KEK104" s="1569"/>
      <c r="KEL104" s="1569"/>
      <c r="KEM104" s="1569"/>
      <c r="KEN104" s="1569"/>
      <c r="KEO104" s="1569"/>
      <c r="KEP104" s="1569"/>
      <c r="KEQ104" s="1569"/>
      <c r="KER104" s="1569"/>
      <c r="KES104" s="1569"/>
      <c r="KET104" s="1569"/>
      <c r="KEU104" s="1569"/>
      <c r="KEV104" s="1569"/>
      <c r="KEW104" s="1569"/>
      <c r="KEX104" s="1569"/>
      <c r="KEY104" s="1569"/>
      <c r="KEZ104" s="1569"/>
      <c r="KFA104" s="1569"/>
      <c r="KFB104" s="1569"/>
      <c r="KFC104" s="1569"/>
      <c r="KFD104" s="1569"/>
      <c r="KFE104" s="1569"/>
      <c r="KFF104" s="1569"/>
      <c r="KFG104" s="1569"/>
      <c r="KFH104" s="1569"/>
      <c r="KFI104" s="1569"/>
      <c r="KFJ104" s="1569"/>
      <c r="KFK104" s="1569"/>
      <c r="KFL104" s="1569"/>
      <c r="KFM104" s="1569"/>
      <c r="KFN104" s="1569"/>
      <c r="KFO104" s="1569"/>
      <c r="KFP104" s="1569"/>
      <c r="KFQ104" s="1569"/>
      <c r="KFR104" s="1569"/>
      <c r="KFS104" s="1569"/>
      <c r="KFT104" s="1569"/>
      <c r="KFU104" s="1569"/>
      <c r="KFV104" s="1569"/>
      <c r="KFW104" s="1569"/>
      <c r="KFX104" s="1569"/>
      <c r="KFY104" s="1569"/>
      <c r="KFZ104" s="1569"/>
      <c r="KGA104" s="1569"/>
      <c r="KGB104" s="1569"/>
      <c r="KGC104" s="1569"/>
      <c r="KGD104" s="1569"/>
      <c r="KGE104" s="1569"/>
      <c r="KGF104" s="1569"/>
      <c r="KGG104" s="1569"/>
      <c r="KGH104" s="1569"/>
      <c r="KGI104" s="1569"/>
      <c r="KGJ104" s="1569"/>
      <c r="KGK104" s="1569"/>
      <c r="KGL104" s="1569"/>
      <c r="KGM104" s="1569"/>
      <c r="KGN104" s="1569"/>
      <c r="KGO104" s="1569"/>
      <c r="KGP104" s="1569"/>
      <c r="KGQ104" s="1569"/>
      <c r="KGR104" s="1569"/>
      <c r="KGS104" s="1569"/>
      <c r="KGT104" s="1569"/>
      <c r="KGU104" s="1569"/>
      <c r="KGV104" s="1569"/>
      <c r="KGW104" s="1569"/>
      <c r="KGX104" s="1569"/>
      <c r="KGY104" s="1569"/>
      <c r="KGZ104" s="1569"/>
      <c r="KHA104" s="1569"/>
      <c r="KHB104" s="1569"/>
      <c r="KHC104" s="1569"/>
      <c r="KHD104" s="1569"/>
      <c r="KHE104" s="1569"/>
      <c r="KHF104" s="1569"/>
      <c r="KHG104" s="1569"/>
      <c r="KHH104" s="1569"/>
      <c r="KHI104" s="1569"/>
      <c r="KHJ104" s="1569"/>
      <c r="KHK104" s="1569"/>
      <c r="KHL104" s="1569"/>
      <c r="KHM104" s="1569"/>
      <c r="KHN104" s="1569"/>
      <c r="KHO104" s="1569"/>
      <c r="KHP104" s="1569"/>
      <c r="KHQ104" s="1569"/>
      <c r="KHR104" s="1569"/>
      <c r="KHS104" s="1569"/>
      <c r="KHT104" s="1569"/>
      <c r="KHU104" s="1569"/>
      <c r="KHV104" s="1569"/>
      <c r="KHW104" s="1569"/>
      <c r="KHX104" s="1569"/>
      <c r="KHY104" s="1569"/>
      <c r="KHZ104" s="1569"/>
      <c r="KIA104" s="1569"/>
      <c r="KIB104" s="1569"/>
      <c r="KIC104" s="1569"/>
      <c r="KID104" s="1569"/>
      <c r="KIE104" s="1569"/>
      <c r="KIF104" s="1569"/>
      <c r="KIG104" s="1569"/>
      <c r="KIH104" s="1569"/>
      <c r="KII104" s="1569"/>
      <c r="KIJ104" s="1569"/>
      <c r="KIK104" s="1569"/>
      <c r="KIL104" s="1569"/>
      <c r="KIM104" s="1569"/>
      <c r="KIN104" s="1569"/>
      <c r="KIO104" s="1569"/>
      <c r="KIP104" s="1569"/>
      <c r="KIQ104" s="1569"/>
      <c r="KIR104" s="1569"/>
      <c r="KIS104" s="1569"/>
      <c r="KIT104" s="1569"/>
      <c r="KIU104" s="1569"/>
      <c r="KIV104" s="1569"/>
      <c r="KIW104" s="1569"/>
      <c r="KIX104" s="1569"/>
      <c r="KIY104" s="1569"/>
      <c r="KIZ104" s="1569"/>
      <c r="KJA104" s="1569"/>
      <c r="KJB104" s="1569"/>
      <c r="KJC104" s="1569"/>
      <c r="KJD104" s="1569"/>
      <c r="KJE104" s="1569"/>
      <c r="KJF104" s="1569"/>
      <c r="KJG104" s="1569"/>
      <c r="KJH104" s="1569"/>
      <c r="KJI104" s="1569"/>
      <c r="KJJ104" s="1569"/>
      <c r="KJK104" s="1569"/>
      <c r="KJL104" s="1569"/>
      <c r="KJM104" s="1569"/>
      <c r="KJN104" s="1569"/>
      <c r="KJO104" s="1569"/>
      <c r="KJP104" s="1569"/>
      <c r="KJQ104" s="1569"/>
      <c r="KJR104" s="1569"/>
      <c r="KJS104" s="1569"/>
      <c r="KJT104" s="1569"/>
      <c r="KJU104" s="1569"/>
      <c r="KJV104" s="1569"/>
      <c r="KJW104" s="1569"/>
      <c r="KJX104" s="1569"/>
      <c r="KJY104" s="1569"/>
      <c r="KJZ104" s="1569"/>
      <c r="KKA104" s="1569"/>
      <c r="KKB104" s="1569"/>
      <c r="KKC104" s="1569"/>
      <c r="KKD104" s="1569"/>
      <c r="KKE104" s="1569"/>
      <c r="KKF104" s="1569"/>
      <c r="KKG104" s="1569"/>
      <c r="KKH104" s="1569"/>
      <c r="KKI104" s="1569"/>
      <c r="KKJ104" s="1569"/>
      <c r="KKK104" s="1569"/>
      <c r="KKL104" s="1569"/>
      <c r="KKM104" s="1569"/>
      <c r="KKN104" s="1569"/>
      <c r="KKO104" s="1569"/>
      <c r="KKP104" s="1569"/>
      <c r="KKQ104" s="1569"/>
      <c r="KKR104" s="1569"/>
      <c r="KKS104" s="1569"/>
      <c r="KKT104" s="1569"/>
      <c r="KKU104" s="1569"/>
      <c r="KKV104" s="1569"/>
      <c r="KKW104" s="1569"/>
      <c r="KKX104" s="1569"/>
      <c r="KKY104" s="1569"/>
      <c r="KKZ104" s="1569"/>
      <c r="KLA104" s="1569"/>
      <c r="KLB104" s="1569"/>
      <c r="KLC104" s="1569"/>
      <c r="KLD104" s="1569"/>
      <c r="KLE104" s="1569"/>
      <c r="KLF104" s="1569"/>
      <c r="KLG104" s="1569"/>
      <c r="KLH104" s="1569"/>
      <c r="KLI104" s="1569"/>
      <c r="KLJ104" s="1569"/>
      <c r="KLK104" s="1569"/>
      <c r="KLL104" s="1569"/>
      <c r="KLM104" s="1569"/>
      <c r="KLN104" s="1569"/>
      <c r="KLO104" s="1569"/>
      <c r="KLP104" s="1569"/>
      <c r="KLQ104" s="1569"/>
      <c r="KLR104" s="1569"/>
      <c r="KLS104" s="1569"/>
      <c r="KLT104" s="1569"/>
      <c r="KLU104" s="1569"/>
      <c r="KLV104" s="1569"/>
      <c r="KLW104" s="1569"/>
      <c r="KLX104" s="1569"/>
      <c r="KLY104" s="1569"/>
      <c r="KLZ104" s="1569"/>
      <c r="KMA104" s="1569"/>
      <c r="KMB104" s="1569"/>
      <c r="KMC104" s="1569"/>
      <c r="KMD104" s="1569"/>
      <c r="KME104" s="1569"/>
      <c r="KMF104" s="1569"/>
      <c r="KMG104" s="1569"/>
      <c r="KMH104" s="1569"/>
      <c r="KMI104" s="1569"/>
      <c r="KMJ104" s="1569"/>
      <c r="KMK104" s="1569"/>
      <c r="KML104" s="1569"/>
      <c r="KMM104" s="1569"/>
      <c r="KMN104" s="1569"/>
      <c r="KMO104" s="1569"/>
      <c r="KMP104" s="1569"/>
      <c r="KMQ104" s="1569"/>
      <c r="KMR104" s="1569"/>
      <c r="KMS104" s="1569"/>
      <c r="KMT104" s="1569"/>
      <c r="KMU104" s="1569"/>
      <c r="KMV104" s="1569"/>
      <c r="KMW104" s="1569"/>
      <c r="KMX104" s="1569"/>
      <c r="KMY104" s="1569"/>
      <c r="KMZ104" s="1569"/>
      <c r="KNA104" s="1569"/>
      <c r="KNB104" s="1569"/>
      <c r="KNC104" s="1569"/>
      <c r="KND104" s="1569"/>
      <c r="KNE104" s="1569"/>
      <c r="KNF104" s="1569"/>
      <c r="KNG104" s="1569"/>
      <c r="KNH104" s="1569"/>
      <c r="KNI104" s="1569"/>
      <c r="KNJ104" s="1569"/>
      <c r="KNK104" s="1569"/>
      <c r="KNL104" s="1569"/>
      <c r="KNM104" s="1569"/>
      <c r="KNN104" s="1569"/>
      <c r="KNO104" s="1569"/>
      <c r="KNP104" s="1569"/>
      <c r="KNQ104" s="1569"/>
      <c r="KNR104" s="1569"/>
      <c r="KNS104" s="1569"/>
      <c r="KNT104" s="1569"/>
      <c r="KNU104" s="1569"/>
      <c r="KNV104" s="1569"/>
      <c r="KNW104" s="1569"/>
      <c r="KNX104" s="1569"/>
      <c r="KNY104" s="1569"/>
      <c r="KNZ104" s="1569"/>
      <c r="KOA104" s="1569"/>
      <c r="KOB104" s="1569"/>
      <c r="KOC104" s="1569"/>
      <c r="KOD104" s="1569"/>
      <c r="KOE104" s="1569"/>
      <c r="KOF104" s="1569"/>
      <c r="KOG104" s="1569"/>
      <c r="KOH104" s="1569"/>
      <c r="KOI104" s="1569"/>
      <c r="KOJ104" s="1569"/>
      <c r="KOK104" s="1569"/>
      <c r="KOL104" s="1569"/>
      <c r="KOM104" s="1569"/>
      <c r="KON104" s="1569"/>
      <c r="KOO104" s="1569"/>
      <c r="KOP104" s="1569"/>
      <c r="KOQ104" s="1569"/>
      <c r="KOR104" s="1569"/>
      <c r="KOS104" s="1569"/>
      <c r="KOT104" s="1569"/>
      <c r="KOU104" s="1569"/>
      <c r="KOV104" s="1569"/>
      <c r="KOW104" s="1569"/>
      <c r="KOX104" s="1569"/>
      <c r="KOY104" s="1569"/>
      <c r="KOZ104" s="1569"/>
      <c r="KPA104" s="1569"/>
      <c r="KPB104" s="1569"/>
      <c r="KPC104" s="1569"/>
      <c r="KPD104" s="1569"/>
      <c r="KPE104" s="1569"/>
      <c r="KPF104" s="1569"/>
      <c r="KPG104" s="1569"/>
      <c r="KPH104" s="1569"/>
      <c r="KPI104" s="1569"/>
      <c r="KPJ104" s="1569"/>
      <c r="KPK104" s="1569"/>
      <c r="KPL104" s="1569"/>
      <c r="KPM104" s="1569"/>
      <c r="KPN104" s="1569"/>
      <c r="KPO104" s="1569"/>
      <c r="KPP104" s="1569"/>
      <c r="KPQ104" s="1569"/>
      <c r="KPR104" s="1569"/>
      <c r="KPS104" s="1569"/>
      <c r="KPT104" s="1569"/>
      <c r="KPU104" s="1569"/>
      <c r="KPV104" s="1569"/>
      <c r="KPW104" s="1569"/>
      <c r="KPX104" s="1569"/>
      <c r="KPY104" s="1569"/>
      <c r="KPZ104" s="1569"/>
      <c r="KQA104" s="1569"/>
      <c r="KQB104" s="1569"/>
      <c r="KQC104" s="1569"/>
      <c r="KQD104" s="1569"/>
      <c r="KQE104" s="1569"/>
      <c r="KQF104" s="1569"/>
      <c r="KQG104" s="1569"/>
      <c r="KQH104" s="1569"/>
      <c r="KQI104" s="1569"/>
      <c r="KQJ104" s="1569"/>
      <c r="KQK104" s="1569"/>
      <c r="KQL104" s="1569"/>
      <c r="KQM104" s="1569"/>
      <c r="KQN104" s="1569"/>
      <c r="KQO104" s="1569"/>
      <c r="KQP104" s="1569"/>
      <c r="KQQ104" s="1569"/>
      <c r="KQR104" s="1569"/>
      <c r="KQS104" s="1569"/>
      <c r="KQT104" s="1569"/>
      <c r="KQU104" s="1569"/>
      <c r="KQV104" s="1569"/>
      <c r="KQW104" s="1569"/>
      <c r="KQX104" s="1569"/>
      <c r="KQY104" s="1569"/>
      <c r="KQZ104" s="1569"/>
      <c r="KRA104" s="1569"/>
      <c r="KRB104" s="1569"/>
      <c r="KRC104" s="1569"/>
      <c r="KRD104" s="1569"/>
      <c r="KRE104" s="1569"/>
      <c r="KRF104" s="1569"/>
      <c r="KRG104" s="1569"/>
      <c r="KRH104" s="1569"/>
      <c r="KRI104" s="1569"/>
      <c r="KRJ104" s="1569"/>
      <c r="KRK104" s="1569"/>
      <c r="KRL104" s="1569"/>
      <c r="KRM104" s="1569"/>
      <c r="KRN104" s="1569"/>
      <c r="KRO104" s="1569"/>
      <c r="KRP104" s="1569"/>
      <c r="KRQ104" s="1569"/>
      <c r="KRR104" s="1569"/>
      <c r="KRS104" s="1569"/>
      <c r="KRT104" s="1569"/>
      <c r="KRU104" s="1569"/>
      <c r="KRV104" s="1569"/>
      <c r="KRW104" s="1569"/>
      <c r="KRX104" s="1569"/>
      <c r="KRY104" s="1569"/>
      <c r="KRZ104" s="1569"/>
      <c r="KSA104" s="1569"/>
      <c r="KSB104" s="1569"/>
      <c r="KSC104" s="1569"/>
      <c r="KSD104" s="1569"/>
      <c r="KSE104" s="1569"/>
      <c r="KSF104" s="1569"/>
      <c r="KSG104" s="1569"/>
      <c r="KSH104" s="1569"/>
      <c r="KSI104" s="1569"/>
      <c r="KSJ104" s="1569"/>
      <c r="KSK104" s="1569"/>
      <c r="KSL104" s="1569"/>
      <c r="KSM104" s="1569"/>
      <c r="KSN104" s="1569"/>
      <c r="KSO104" s="1569"/>
      <c r="KSP104" s="1569"/>
      <c r="KSQ104" s="1569"/>
      <c r="KSR104" s="1569"/>
      <c r="KSS104" s="1569"/>
      <c r="KST104" s="1569"/>
      <c r="KSU104" s="1569"/>
      <c r="KSV104" s="1569"/>
      <c r="KSW104" s="1569"/>
      <c r="KSX104" s="1569"/>
      <c r="KSY104" s="1569"/>
      <c r="KSZ104" s="1569"/>
      <c r="KTA104" s="1569"/>
      <c r="KTB104" s="1569"/>
      <c r="KTC104" s="1569"/>
      <c r="KTD104" s="1569"/>
      <c r="KTE104" s="1569"/>
      <c r="KTF104" s="1569"/>
      <c r="KTG104" s="1569"/>
      <c r="KTH104" s="1569"/>
      <c r="KTI104" s="1569"/>
      <c r="KTJ104" s="1569"/>
      <c r="KTK104" s="1569"/>
      <c r="KTL104" s="1569"/>
      <c r="KTM104" s="1569"/>
      <c r="KTN104" s="1569"/>
      <c r="KTO104" s="1569"/>
      <c r="KTP104" s="1569"/>
      <c r="KTQ104" s="1569"/>
      <c r="KTR104" s="1569"/>
      <c r="KTS104" s="1569"/>
      <c r="KTT104" s="1569"/>
      <c r="KTU104" s="1569"/>
      <c r="KTV104" s="1569"/>
      <c r="KTW104" s="1569"/>
      <c r="KTX104" s="1569"/>
      <c r="KTY104" s="1569"/>
      <c r="KTZ104" s="1569"/>
      <c r="KUA104" s="1569"/>
      <c r="KUB104" s="1569"/>
      <c r="KUC104" s="1569"/>
      <c r="KUD104" s="1569"/>
      <c r="KUE104" s="1569"/>
      <c r="KUF104" s="1569"/>
      <c r="KUG104" s="1569"/>
      <c r="KUH104" s="1569"/>
      <c r="KUI104" s="1569"/>
      <c r="KUJ104" s="1569"/>
      <c r="KUK104" s="1569"/>
      <c r="KUL104" s="1569"/>
      <c r="KUM104" s="1569"/>
      <c r="KUN104" s="1569"/>
      <c r="KUO104" s="1569"/>
      <c r="KUP104" s="1569"/>
      <c r="KUQ104" s="1569"/>
      <c r="KUR104" s="1569"/>
      <c r="KUS104" s="1569"/>
      <c r="KUT104" s="1569"/>
      <c r="KUU104" s="1569"/>
      <c r="KUV104" s="1569"/>
      <c r="KUW104" s="1569"/>
      <c r="KUX104" s="1569"/>
      <c r="KUY104" s="1569"/>
      <c r="KUZ104" s="1569"/>
      <c r="KVA104" s="1569"/>
      <c r="KVB104" s="1569"/>
      <c r="KVC104" s="1569"/>
      <c r="KVD104" s="1569"/>
      <c r="KVE104" s="1569"/>
      <c r="KVF104" s="1569"/>
      <c r="KVG104" s="1569"/>
      <c r="KVH104" s="1569"/>
      <c r="KVI104" s="1569"/>
      <c r="KVJ104" s="1569"/>
      <c r="KVK104" s="1569"/>
      <c r="KVL104" s="1569"/>
      <c r="KVM104" s="1569"/>
      <c r="KVN104" s="1569"/>
      <c r="KVO104" s="1569"/>
      <c r="KVP104" s="1569"/>
      <c r="KVQ104" s="1569"/>
      <c r="KVR104" s="1569"/>
      <c r="KVS104" s="1569"/>
      <c r="KVT104" s="1569"/>
      <c r="KVU104" s="1569"/>
      <c r="KVV104" s="1569"/>
      <c r="KVW104" s="1569"/>
      <c r="KVX104" s="1569"/>
      <c r="KVY104" s="1569"/>
      <c r="KVZ104" s="1569"/>
      <c r="KWA104" s="1569"/>
      <c r="KWB104" s="1569"/>
      <c r="KWC104" s="1569"/>
      <c r="KWD104" s="1569"/>
      <c r="KWE104" s="1569"/>
      <c r="KWF104" s="1569"/>
      <c r="KWG104" s="1569"/>
      <c r="KWH104" s="1569"/>
      <c r="KWI104" s="1569"/>
      <c r="KWJ104" s="1569"/>
      <c r="KWK104" s="1569"/>
      <c r="KWL104" s="1569"/>
      <c r="KWM104" s="1569"/>
      <c r="KWN104" s="1569"/>
      <c r="KWO104" s="1569"/>
      <c r="KWP104" s="1569"/>
      <c r="KWQ104" s="1569"/>
      <c r="KWR104" s="1569"/>
      <c r="KWS104" s="1569"/>
      <c r="KWT104" s="1569"/>
      <c r="KWU104" s="1569"/>
      <c r="KWV104" s="1569"/>
      <c r="KWW104" s="1569"/>
      <c r="KWX104" s="1569"/>
      <c r="KWY104" s="1569"/>
      <c r="KWZ104" s="1569"/>
      <c r="KXA104" s="1569"/>
      <c r="KXB104" s="1569"/>
      <c r="KXC104" s="1569"/>
      <c r="KXD104" s="1569"/>
      <c r="KXE104" s="1569"/>
      <c r="KXF104" s="1569"/>
      <c r="KXG104" s="1569"/>
      <c r="KXH104" s="1569"/>
      <c r="KXI104" s="1569"/>
      <c r="KXJ104" s="1569"/>
      <c r="KXK104" s="1569"/>
      <c r="KXL104" s="1569"/>
      <c r="KXM104" s="1569"/>
      <c r="KXN104" s="1569"/>
      <c r="KXO104" s="1569"/>
      <c r="KXP104" s="1569"/>
      <c r="KXQ104" s="1569"/>
      <c r="KXR104" s="1569"/>
      <c r="KXS104" s="1569"/>
      <c r="KXT104" s="1569"/>
      <c r="KXU104" s="1569"/>
      <c r="KXV104" s="1569"/>
      <c r="KXW104" s="1569"/>
      <c r="KXX104" s="1569"/>
      <c r="KXY104" s="1569"/>
      <c r="KXZ104" s="1569"/>
      <c r="KYA104" s="1569"/>
      <c r="KYB104" s="1569"/>
      <c r="KYC104" s="1569"/>
      <c r="KYD104" s="1569"/>
      <c r="KYE104" s="1569"/>
      <c r="KYF104" s="1569"/>
      <c r="KYG104" s="1569"/>
      <c r="KYH104" s="1569"/>
      <c r="KYI104" s="1569"/>
      <c r="KYJ104" s="1569"/>
      <c r="KYK104" s="1569"/>
      <c r="KYL104" s="1569"/>
      <c r="KYM104" s="1569"/>
      <c r="KYN104" s="1569"/>
      <c r="KYO104" s="1569"/>
      <c r="KYP104" s="1569"/>
      <c r="KYQ104" s="1569"/>
      <c r="KYR104" s="1569"/>
      <c r="KYS104" s="1569"/>
      <c r="KYT104" s="1569"/>
      <c r="KYU104" s="1569"/>
      <c r="KYV104" s="1569"/>
      <c r="KYW104" s="1569"/>
      <c r="KYX104" s="1569"/>
      <c r="KYY104" s="1569"/>
      <c r="KYZ104" s="1569"/>
      <c r="KZA104" s="1569"/>
      <c r="KZB104" s="1569"/>
      <c r="KZC104" s="1569"/>
      <c r="KZD104" s="1569"/>
      <c r="KZE104" s="1569"/>
      <c r="KZF104" s="1569"/>
      <c r="KZG104" s="1569"/>
      <c r="KZH104" s="1569"/>
      <c r="KZI104" s="1569"/>
      <c r="KZJ104" s="1569"/>
      <c r="KZK104" s="1569"/>
      <c r="KZL104" s="1569"/>
      <c r="KZM104" s="1569"/>
      <c r="KZN104" s="1569"/>
      <c r="KZO104" s="1569"/>
      <c r="KZP104" s="1569"/>
      <c r="KZQ104" s="1569"/>
      <c r="KZR104" s="1569"/>
      <c r="KZS104" s="1569"/>
      <c r="KZT104" s="1569"/>
      <c r="KZU104" s="1569"/>
      <c r="KZV104" s="1569"/>
      <c r="KZW104" s="1569"/>
      <c r="KZX104" s="1569"/>
      <c r="KZY104" s="1569"/>
      <c r="KZZ104" s="1569"/>
      <c r="LAA104" s="1569"/>
      <c r="LAB104" s="1569"/>
      <c r="LAC104" s="1569"/>
      <c r="LAD104" s="1569"/>
      <c r="LAE104" s="1569"/>
      <c r="LAF104" s="1569"/>
      <c r="LAG104" s="1569"/>
      <c r="LAH104" s="1569"/>
      <c r="LAI104" s="1569"/>
      <c r="LAJ104" s="1569"/>
      <c r="LAK104" s="1569"/>
      <c r="LAL104" s="1569"/>
      <c r="LAM104" s="1569"/>
      <c r="LAN104" s="1569"/>
      <c r="LAO104" s="1569"/>
      <c r="LAP104" s="1569"/>
      <c r="LAQ104" s="1569"/>
      <c r="LAR104" s="1569"/>
      <c r="LAS104" s="1569"/>
      <c r="LAT104" s="1569"/>
      <c r="LAU104" s="1569"/>
      <c r="LAV104" s="1569"/>
      <c r="LAW104" s="1569"/>
      <c r="LAX104" s="1569"/>
      <c r="LAY104" s="1569"/>
      <c r="LAZ104" s="1569"/>
      <c r="LBA104" s="1569"/>
      <c r="LBB104" s="1569"/>
      <c r="LBC104" s="1569"/>
      <c r="LBD104" s="1569"/>
      <c r="LBE104" s="1569"/>
      <c r="LBF104" s="1569"/>
      <c r="LBG104" s="1569"/>
      <c r="LBH104" s="1569"/>
      <c r="LBI104" s="1569"/>
      <c r="LBJ104" s="1569"/>
      <c r="LBK104" s="1569"/>
      <c r="LBL104" s="1569"/>
      <c r="LBM104" s="1569"/>
      <c r="LBN104" s="1569"/>
      <c r="LBO104" s="1569"/>
      <c r="LBP104" s="1569"/>
      <c r="LBQ104" s="1569"/>
      <c r="LBR104" s="1569"/>
      <c r="LBS104" s="1569"/>
      <c r="LBT104" s="1569"/>
      <c r="LBU104" s="1569"/>
      <c r="LBV104" s="1569"/>
      <c r="LBW104" s="1569"/>
      <c r="LBX104" s="1569"/>
      <c r="LBY104" s="1569"/>
      <c r="LBZ104" s="1569"/>
      <c r="LCA104" s="1569"/>
      <c r="LCB104" s="1569"/>
      <c r="LCC104" s="1569"/>
      <c r="LCD104" s="1569"/>
      <c r="LCE104" s="1569"/>
      <c r="LCF104" s="1569"/>
      <c r="LCG104" s="1569"/>
      <c r="LCH104" s="1569"/>
      <c r="LCI104" s="1569"/>
      <c r="LCJ104" s="1569"/>
      <c r="LCK104" s="1569"/>
      <c r="LCL104" s="1569"/>
      <c r="LCM104" s="1569"/>
      <c r="LCN104" s="1569"/>
      <c r="LCO104" s="1569"/>
      <c r="LCP104" s="1569"/>
      <c r="LCQ104" s="1569"/>
      <c r="LCR104" s="1569"/>
      <c r="LCS104" s="1569"/>
      <c r="LCT104" s="1569"/>
      <c r="LCU104" s="1569"/>
      <c r="LCV104" s="1569"/>
      <c r="LCW104" s="1569"/>
      <c r="LCX104" s="1569"/>
      <c r="LCY104" s="1569"/>
      <c r="LCZ104" s="1569"/>
      <c r="LDA104" s="1569"/>
      <c r="LDB104" s="1569"/>
      <c r="LDC104" s="1569"/>
      <c r="LDD104" s="1569"/>
      <c r="LDE104" s="1569"/>
      <c r="LDF104" s="1569"/>
      <c r="LDG104" s="1569"/>
      <c r="LDH104" s="1569"/>
      <c r="LDI104" s="1569"/>
      <c r="LDJ104" s="1569"/>
      <c r="LDK104" s="1569"/>
      <c r="LDL104" s="1569"/>
      <c r="LDM104" s="1569"/>
      <c r="LDN104" s="1569"/>
      <c r="LDO104" s="1569"/>
      <c r="LDP104" s="1569"/>
      <c r="LDQ104" s="1569"/>
      <c r="LDR104" s="1569"/>
      <c r="LDS104" s="1569"/>
      <c r="LDT104" s="1569"/>
      <c r="LDU104" s="1569"/>
      <c r="LDV104" s="1569"/>
      <c r="LDW104" s="1569"/>
      <c r="LDX104" s="1569"/>
      <c r="LDY104" s="1569"/>
      <c r="LDZ104" s="1569"/>
      <c r="LEA104" s="1569"/>
      <c r="LEB104" s="1569"/>
      <c r="LEC104" s="1569"/>
      <c r="LED104" s="1569"/>
      <c r="LEE104" s="1569"/>
      <c r="LEF104" s="1569"/>
      <c r="LEG104" s="1569"/>
      <c r="LEH104" s="1569"/>
      <c r="LEI104" s="1569"/>
      <c r="LEJ104" s="1569"/>
      <c r="LEK104" s="1569"/>
      <c r="LEL104" s="1569"/>
      <c r="LEM104" s="1569"/>
      <c r="LEN104" s="1569"/>
      <c r="LEO104" s="1569"/>
      <c r="LEP104" s="1569"/>
      <c r="LEQ104" s="1569"/>
      <c r="LER104" s="1569"/>
      <c r="LES104" s="1569"/>
      <c r="LET104" s="1569"/>
      <c r="LEU104" s="1569"/>
      <c r="LEV104" s="1569"/>
      <c r="LEW104" s="1569"/>
      <c r="LEX104" s="1569"/>
      <c r="LEY104" s="1569"/>
      <c r="LEZ104" s="1569"/>
      <c r="LFA104" s="1569"/>
      <c r="LFB104" s="1569"/>
      <c r="LFC104" s="1569"/>
      <c r="LFD104" s="1569"/>
      <c r="LFE104" s="1569"/>
      <c r="LFF104" s="1569"/>
      <c r="LFG104" s="1569"/>
      <c r="LFH104" s="1569"/>
      <c r="LFI104" s="1569"/>
      <c r="LFJ104" s="1569"/>
      <c r="LFK104" s="1569"/>
      <c r="LFL104" s="1569"/>
      <c r="LFM104" s="1569"/>
      <c r="LFN104" s="1569"/>
      <c r="LFO104" s="1569"/>
      <c r="LFP104" s="1569"/>
      <c r="LFQ104" s="1569"/>
      <c r="LFR104" s="1569"/>
      <c r="LFS104" s="1569"/>
      <c r="LFT104" s="1569"/>
      <c r="LFU104" s="1569"/>
      <c r="LFV104" s="1569"/>
      <c r="LFW104" s="1569"/>
      <c r="LFX104" s="1569"/>
      <c r="LFY104" s="1569"/>
      <c r="LFZ104" s="1569"/>
      <c r="LGA104" s="1569"/>
      <c r="LGB104" s="1569"/>
      <c r="LGC104" s="1569"/>
      <c r="LGD104" s="1569"/>
      <c r="LGE104" s="1569"/>
      <c r="LGF104" s="1569"/>
      <c r="LGG104" s="1569"/>
      <c r="LGH104" s="1569"/>
      <c r="LGI104" s="1569"/>
      <c r="LGJ104" s="1569"/>
      <c r="LGK104" s="1569"/>
      <c r="LGL104" s="1569"/>
      <c r="LGM104" s="1569"/>
      <c r="LGN104" s="1569"/>
      <c r="LGO104" s="1569"/>
      <c r="LGP104" s="1569"/>
      <c r="LGQ104" s="1569"/>
      <c r="LGR104" s="1569"/>
      <c r="LGS104" s="1569"/>
      <c r="LGT104" s="1569"/>
      <c r="LGU104" s="1569"/>
      <c r="LGV104" s="1569"/>
      <c r="LGW104" s="1569"/>
      <c r="LGX104" s="1569"/>
      <c r="LGY104" s="1569"/>
      <c r="LGZ104" s="1569"/>
      <c r="LHA104" s="1569"/>
      <c r="LHB104" s="1569"/>
      <c r="LHC104" s="1569"/>
      <c r="LHD104" s="1569"/>
      <c r="LHE104" s="1569"/>
      <c r="LHF104" s="1569"/>
      <c r="LHG104" s="1569"/>
      <c r="LHH104" s="1569"/>
      <c r="LHI104" s="1569"/>
      <c r="LHJ104" s="1569"/>
      <c r="LHK104" s="1569"/>
      <c r="LHL104" s="1569"/>
      <c r="LHM104" s="1569"/>
      <c r="LHN104" s="1569"/>
      <c r="LHO104" s="1569"/>
      <c r="LHP104" s="1569"/>
      <c r="LHQ104" s="1569"/>
      <c r="LHR104" s="1569"/>
      <c r="LHS104" s="1569"/>
      <c r="LHT104" s="1569"/>
      <c r="LHU104" s="1569"/>
      <c r="LHV104" s="1569"/>
      <c r="LHW104" s="1569"/>
      <c r="LHX104" s="1569"/>
      <c r="LHY104" s="1569"/>
      <c r="LHZ104" s="1569"/>
      <c r="LIA104" s="1569"/>
      <c r="LIB104" s="1569"/>
      <c r="LIC104" s="1569"/>
      <c r="LID104" s="1569"/>
      <c r="LIE104" s="1569"/>
      <c r="LIF104" s="1569"/>
      <c r="LIG104" s="1569"/>
      <c r="LIH104" s="1569"/>
      <c r="LII104" s="1569"/>
      <c r="LIJ104" s="1569"/>
      <c r="LIK104" s="1569"/>
      <c r="LIL104" s="1569"/>
      <c r="LIM104" s="1569"/>
      <c r="LIN104" s="1569"/>
      <c r="LIO104" s="1569"/>
      <c r="LIP104" s="1569"/>
      <c r="LIQ104" s="1569"/>
      <c r="LIR104" s="1569"/>
      <c r="LIS104" s="1569"/>
      <c r="LIT104" s="1569"/>
      <c r="LIU104" s="1569"/>
      <c r="LIV104" s="1569"/>
      <c r="LIW104" s="1569"/>
      <c r="LIX104" s="1569"/>
      <c r="LIY104" s="1569"/>
      <c r="LIZ104" s="1569"/>
      <c r="LJA104" s="1569"/>
      <c r="LJB104" s="1569"/>
      <c r="LJC104" s="1569"/>
      <c r="LJD104" s="1569"/>
      <c r="LJE104" s="1569"/>
      <c r="LJF104" s="1569"/>
      <c r="LJG104" s="1569"/>
      <c r="LJH104" s="1569"/>
      <c r="LJI104" s="1569"/>
      <c r="LJJ104" s="1569"/>
      <c r="LJK104" s="1569"/>
      <c r="LJL104" s="1569"/>
      <c r="LJM104" s="1569"/>
      <c r="LJN104" s="1569"/>
      <c r="LJO104" s="1569"/>
      <c r="LJP104" s="1569"/>
      <c r="LJQ104" s="1569"/>
      <c r="LJR104" s="1569"/>
      <c r="LJS104" s="1569"/>
      <c r="LJT104" s="1569"/>
      <c r="LJU104" s="1569"/>
      <c r="LJV104" s="1569"/>
      <c r="LJW104" s="1569"/>
      <c r="LJX104" s="1569"/>
      <c r="LJY104" s="1569"/>
      <c r="LJZ104" s="1569"/>
      <c r="LKA104" s="1569"/>
      <c r="LKB104" s="1569"/>
      <c r="LKC104" s="1569"/>
      <c r="LKD104" s="1569"/>
      <c r="LKE104" s="1569"/>
      <c r="LKF104" s="1569"/>
      <c r="LKG104" s="1569"/>
      <c r="LKH104" s="1569"/>
      <c r="LKI104" s="1569"/>
      <c r="LKJ104" s="1569"/>
      <c r="LKK104" s="1569"/>
      <c r="LKL104" s="1569"/>
      <c r="LKM104" s="1569"/>
      <c r="LKN104" s="1569"/>
      <c r="LKO104" s="1569"/>
      <c r="LKP104" s="1569"/>
      <c r="LKQ104" s="1569"/>
      <c r="LKR104" s="1569"/>
      <c r="LKS104" s="1569"/>
      <c r="LKT104" s="1569"/>
      <c r="LKU104" s="1569"/>
      <c r="LKV104" s="1569"/>
      <c r="LKW104" s="1569"/>
      <c r="LKX104" s="1569"/>
      <c r="LKY104" s="1569"/>
      <c r="LKZ104" s="1569"/>
      <c r="LLA104" s="1569"/>
      <c r="LLB104" s="1569"/>
      <c r="LLC104" s="1569"/>
      <c r="LLD104" s="1569"/>
      <c r="LLE104" s="1569"/>
      <c r="LLF104" s="1569"/>
      <c r="LLG104" s="1569"/>
      <c r="LLH104" s="1569"/>
      <c r="LLI104" s="1569"/>
      <c r="LLJ104" s="1569"/>
      <c r="LLK104" s="1569"/>
      <c r="LLL104" s="1569"/>
      <c r="LLM104" s="1569"/>
      <c r="LLN104" s="1569"/>
      <c r="LLO104" s="1569"/>
      <c r="LLP104" s="1569"/>
      <c r="LLQ104" s="1569"/>
      <c r="LLR104" s="1569"/>
      <c r="LLS104" s="1569"/>
      <c r="LLT104" s="1569"/>
      <c r="LLU104" s="1569"/>
      <c r="LLV104" s="1569"/>
      <c r="LLW104" s="1569"/>
      <c r="LLX104" s="1569"/>
      <c r="LLY104" s="1569"/>
      <c r="LLZ104" s="1569"/>
      <c r="LMA104" s="1569"/>
      <c r="LMB104" s="1569"/>
      <c r="LMC104" s="1569"/>
      <c r="LMD104" s="1569"/>
      <c r="LME104" s="1569"/>
      <c r="LMF104" s="1569"/>
      <c r="LMG104" s="1569"/>
      <c r="LMH104" s="1569"/>
      <c r="LMI104" s="1569"/>
      <c r="LMJ104" s="1569"/>
      <c r="LMK104" s="1569"/>
      <c r="LML104" s="1569"/>
      <c r="LMM104" s="1569"/>
      <c r="LMN104" s="1569"/>
      <c r="LMO104" s="1569"/>
      <c r="LMP104" s="1569"/>
      <c r="LMQ104" s="1569"/>
      <c r="LMR104" s="1569"/>
      <c r="LMS104" s="1569"/>
      <c r="LMT104" s="1569"/>
      <c r="LMU104" s="1569"/>
      <c r="LMV104" s="1569"/>
      <c r="LMW104" s="1569"/>
      <c r="LMX104" s="1569"/>
      <c r="LMY104" s="1569"/>
      <c r="LMZ104" s="1569"/>
      <c r="LNA104" s="1569"/>
      <c r="LNB104" s="1569"/>
      <c r="LNC104" s="1569"/>
      <c r="LND104" s="1569"/>
      <c r="LNE104" s="1569"/>
      <c r="LNF104" s="1569"/>
      <c r="LNG104" s="1569"/>
      <c r="LNH104" s="1569"/>
      <c r="LNI104" s="1569"/>
      <c r="LNJ104" s="1569"/>
      <c r="LNK104" s="1569"/>
      <c r="LNL104" s="1569"/>
      <c r="LNM104" s="1569"/>
      <c r="LNN104" s="1569"/>
      <c r="LNO104" s="1569"/>
      <c r="LNP104" s="1569"/>
      <c r="LNQ104" s="1569"/>
      <c r="LNR104" s="1569"/>
      <c r="LNS104" s="1569"/>
      <c r="LNT104" s="1569"/>
      <c r="LNU104" s="1569"/>
      <c r="LNV104" s="1569"/>
      <c r="LNW104" s="1569"/>
      <c r="LNX104" s="1569"/>
      <c r="LNY104" s="1569"/>
      <c r="LNZ104" s="1569"/>
      <c r="LOA104" s="1569"/>
      <c r="LOB104" s="1569"/>
      <c r="LOC104" s="1569"/>
      <c r="LOD104" s="1569"/>
      <c r="LOE104" s="1569"/>
      <c r="LOF104" s="1569"/>
      <c r="LOG104" s="1569"/>
      <c r="LOH104" s="1569"/>
      <c r="LOI104" s="1569"/>
      <c r="LOJ104" s="1569"/>
      <c r="LOK104" s="1569"/>
      <c r="LOL104" s="1569"/>
      <c r="LOM104" s="1569"/>
      <c r="LON104" s="1569"/>
      <c r="LOO104" s="1569"/>
      <c r="LOP104" s="1569"/>
      <c r="LOQ104" s="1569"/>
      <c r="LOR104" s="1569"/>
      <c r="LOS104" s="1569"/>
      <c r="LOT104" s="1569"/>
      <c r="LOU104" s="1569"/>
      <c r="LOV104" s="1569"/>
      <c r="LOW104" s="1569"/>
      <c r="LOX104" s="1569"/>
      <c r="LOY104" s="1569"/>
      <c r="LOZ104" s="1569"/>
      <c r="LPA104" s="1569"/>
      <c r="LPB104" s="1569"/>
      <c r="LPC104" s="1569"/>
      <c r="LPD104" s="1569"/>
      <c r="LPE104" s="1569"/>
      <c r="LPF104" s="1569"/>
      <c r="LPG104" s="1569"/>
      <c r="LPH104" s="1569"/>
      <c r="LPI104" s="1569"/>
      <c r="LPJ104" s="1569"/>
      <c r="LPK104" s="1569"/>
      <c r="LPL104" s="1569"/>
      <c r="LPM104" s="1569"/>
      <c r="LPN104" s="1569"/>
      <c r="LPO104" s="1569"/>
      <c r="LPP104" s="1569"/>
      <c r="LPQ104" s="1569"/>
      <c r="LPR104" s="1569"/>
      <c r="LPS104" s="1569"/>
      <c r="LPT104" s="1569"/>
      <c r="LPU104" s="1569"/>
      <c r="LPV104" s="1569"/>
      <c r="LPW104" s="1569"/>
      <c r="LPX104" s="1569"/>
      <c r="LPY104" s="1569"/>
      <c r="LPZ104" s="1569"/>
      <c r="LQA104" s="1569"/>
      <c r="LQB104" s="1569"/>
      <c r="LQC104" s="1569"/>
      <c r="LQD104" s="1569"/>
      <c r="LQE104" s="1569"/>
      <c r="LQF104" s="1569"/>
      <c r="LQG104" s="1569"/>
      <c r="LQH104" s="1569"/>
      <c r="LQI104" s="1569"/>
      <c r="LQJ104" s="1569"/>
      <c r="LQK104" s="1569"/>
      <c r="LQL104" s="1569"/>
      <c r="LQM104" s="1569"/>
      <c r="LQN104" s="1569"/>
      <c r="LQO104" s="1569"/>
      <c r="LQP104" s="1569"/>
      <c r="LQQ104" s="1569"/>
      <c r="LQR104" s="1569"/>
      <c r="LQS104" s="1569"/>
      <c r="LQT104" s="1569"/>
      <c r="LQU104" s="1569"/>
      <c r="LQV104" s="1569"/>
      <c r="LQW104" s="1569"/>
      <c r="LQX104" s="1569"/>
      <c r="LQY104" s="1569"/>
      <c r="LQZ104" s="1569"/>
      <c r="LRA104" s="1569"/>
      <c r="LRB104" s="1569"/>
      <c r="LRC104" s="1569"/>
      <c r="LRD104" s="1569"/>
      <c r="LRE104" s="1569"/>
      <c r="LRF104" s="1569"/>
      <c r="LRG104" s="1569"/>
      <c r="LRH104" s="1569"/>
      <c r="LRI104" s="1569"/>
      <c r="LRJ104" s="1569"/>
      <c r="LRK104" s="1569"/>
      <c r="LRL104" s="1569"/>
      <c r="LRM104" s="1569"/>
      <c r="LRN104" s="1569"/>
      <c r="LRO104" s="1569"/>
      <c r="LRP104" s="1569"/>
      <c r="LRQ104" s="1569"/>
      <c r="LRR104" s="1569"/>
      <c r="LRS104" s="1569"/>
      <c r="LRT104" s="1569"/>
      <c r="LRU104" s="1569"/>
      <c r="LRV104" s="1569"/>
      <c r="LRW104" s="1569"/>
      <c r="LRX104" s="1569"/>
      <c r="LRY104" s="1569"/>
      <c r="LRZ104" s="1569"/>
      <c r="LSA104" s="1569"/>
      <c r="LSB104" s="1569"/>
      <c r="LSC104" s="1569"/>
      <c r="LSD104" s="1569"/>
      <c r="LSE104" s="1569"/>
      <c r="LSF104" s="1569"/>
      <c r="LSG104" s="1569"/>
      <c r="LSH104" s="1569"/>
      <c r="LSI104" s="1569"/>
      <c r="LSJ104" s="1569"/>
      <c r="LSK104" s="1569"/>
      <c r="LSL104" s="1569"/>
      <c r="LSM104" s="1569"/>
      <c r="LSN104" s="1569"/>
      <c r="LSO104" s="1569"/>
      <c r="LSP104" s="1569"/>
      <c r="LSQ104" s="1569"/>
      <c r="LSR104" s="1569"/>
      <c r="LSS104" s="1569"/>
      <c r="LST104" s="1569"/>
      <c r="LSU104" s="1569"/>
      <c r="LSV104" s="1569"/>
      <c r="LSW104" s="1569"/>
      <c r="LSX104" s="1569"/>
      <c r="LSY104" s="1569"/>
      <c r="LSZ104" s="1569"/>
      <c r="LTA104" s="1569"/>
      <c r="LTB104" s="1569"/>
      <c r="LTC104" s="1569"/>
      <c r="LTD104" s="1569"/>
      <c r="LTE104" s="1569"/>
      <c r="LTF104" s="1569"/>
      <c r="LTG104" s="1569"/>
      <c r="LTH104" s="1569"/>
      <c r="LTI104" s="1569"/>
      <c r="LTJ104" s="1569"/>
      <c r="LTK104" s="1569"/>
      <c r="LTL104" s="1569"/>
      <c r="LTM104" s="1569"/>
      <c r="LTN104" s="1569"/>
      <c r="LTO104" s="1569"/>
      <c r="LTP104" s="1569"/>
      <c r="LTQ104" s="1569"/>
      <c r="LTR104" s="1569"/>
      <c r="LTS104" s="1569"/>
      <c r="LTT104" s="1569"/>
      <c r="LTU104" s="1569"/>
      <c r="LTV104" s="1569"/>
      <c r="LTW104" s="1569"/>
      <c r="LTX104" s="1569"/>
      <c r="LTY104" s="1569"/>
      <c r="LTZ104" s="1569"/>
      <c r="LUA104" s="1569"/>
      <c r="LUB104" s="1569"/>
      <c r="LUC104" s="1569"/>
      <c r="LUD104" s="1569"/>
      <c r="LUE104" s="1569"/>
      <c r="LUF104" s="1569"/>
      <c r="LUG104" s="1569"/>
      <c r="LUH104" s="1569"/>
      <c r="LUI104" s="1569"/>
      <c r="LUJ104" s="1569"/>
      <c r="LUK104" s="1569"/>
      <c r="LUL104" s="1569"/>
      <c r="LUM104" s="1569"/>
      <c r="LUN104" s="1569"/>
      <c r="LUO104" s="1569"/>
      <c r="LUP104" s="1569"/>
      <c r="LUQ104" s="1569"/>
      <c r="LUR104" s="1569"/>
      <c r="LUS104" s="1569"/>
      <c r="LUT104" s="1569"/>
      <c r="LUU104" s="1569"/>
      <c r="LUV104" s="1569"/>
      <c r="LUW104" s="1569"/>
      <c r="LUX104" s="1569"/>
      <c r="LUY104" s="1569"/>
      <c r="LUZ104" s="1569"/>
      <c r="LVA104" s="1569"/>
      <c r="LVB104" s="1569"/>
      <c r="LVC104" s="1569"/>
      <c r="LVD104" s="1569"/>
      <c r="LVE104" s="1569"/>
      <c r="LVF104" s="1569"/>
      <c r="LVG104" s="1569"/>
      <c r="LVH104" s="1569"/>
      <c r="LVI104" s="1569"/>
      <c r="LVJ104" s="1569"/>
      <c r="LVK104" s="1569"/>
      <c r="LVL104" s="1569"/>
      <c r="LVM104" s="1569"/>
      <c r="LVN104" s="1569"/>
      <c r="LVO104" s="1569"/>
      <c r="LVP104" s="1569"/>
      <c r="LVQ104" s="1569"/>
      <c r="LVR104" s="1569"/>
      <c r="LVS104" s="1569"/>
      <c r="LVT104" s="1569"/>
      <c r="LVU104" s="1569"/>
      <c r="LVV104" s="1569"/>
      <c r="LVW104" s="1569"/>
      <c r="LVX104" s="1569"/>
      <c r="LVY104" s="1569"/>
      <c r="LVZ104" s="1569"/>
      <c r="LWA104" s="1569"/>
      <c r="LWB104" s="1569"/>
      <c r="LWC104" s="1569"/>
      <c r="LWD104" s="1569"/>
      <c r="LWE104" s="1569"/>
      <c r="LWF104" s="1569"/>
      <c r="LWG104" s="1569"/>
      <c r="LWH104" s="1569"/>
      <c r="LWI104" s="1569"/>
      <c r="LWJ104" s="1569"/>
      <c r="LWK104" s="1569"/>
      <c r="LWL104" s="1569"/>
      <c r="LWM104" s="1569"/>
      <c r="LWN104" s="1569"/>
      <c r="LWO104" s="1569"/>
      <c r="LWP104" s="1569"/>
      <c r="LWQ104" s="1569"/>
      <c r="LWR104" s="1569"/>
      <c r="LWS104" s="1569"/>
      <c r="LWT104" s="1569"/>
      <c r="LWU104" s="1569"/>
      <c r="LWV104" s="1569"/>
      <c r="LWW104" s="1569"/>
      <c r="LWX104" s="1569"/>
      <c r="LWY104" s="1569"/>
      <c r="LWZ104" s="1569"/>
      <c r="LXA104" s="1569"/>
      <c r="LXB104" s="1569"/>
      <c r="LXC104" s="1569"/>
      <c r="LXD104" s="1569"/>
      <c r="LXE104" s="1569"/>
      <c r="LXF104" s="1569"/>
      <c r="LXG104" s="1569"/>
      <c r="LXH104" s="1569"/>
      <c r="LXI104" s="1569"/>
      <c r="LXJ104" s="1569"/>
      <c r="LXK104" s="1569"/>
      <c r="LXL104" s="1569"/>
      <c r="LXM104" s="1569"/>
      <c r="LXN104" s="1569"/>
      <c r="LXO104" s="1569"/>
      <c r="LXP104" s="1569"/>
      <c r="LXQ104" s="1569"/>
      <c r="LXR104" s="1569"/>
      <c r="LXS104" s="1569"/>
      <c r="LXT104" s="1569"/>
      <c r="LXU104" s="1569"/>
      <c r="LXV104" s="1569"/>
      <c r="LXW104" s="1569"/>
      <c r="LXX104" s="1569"/>
      <c r="LXY104" s="1569"/>
      <c r="LXZ104" s="1569"/>
      <c r="LYA104" s="1569"/>
      <c r="LYB104" s="1569"/>
      <c r="LYC104" s="1569"/>
      <c r="LYD104" s="1569"/>
      <c r="LYE104" s="1569"/>
      <c r="LYF104" s="1569"/>
      <c r="LYG104" s="1569"/>
      <c r="LYH104" s="1569"/>
      <c r="LYI104" s="1569"/>
      <c r="LYJ104" s="1569"/>
      <c r="LYK104" s="1569"/>
      <c r="LYL104" s="1569"/>
      <c r="LYM104" s="1569"/>
      <c r="LYN104" s="1569"/>
      <c r="LYO104" s="1569"/>
      <c r="LYP104" s="1569"/>
      <c r="LYQ104" s="1569"/>
      <c r="LYR104" s="1569"/>
      <c r="LYS104" s="1569"/>
      <c r="LYT104" s="1569"/>
      <c r="LYU104" s="1569"/>
      <c r="LYV104" s="1569"/>
      <c r="LYW104" s="1569"/>
      <c r="LYX104" s="1569"/>
      <c r="LYY104" s="1569"/>
      <c r="LYZ104" s="1569"/>
      <c r="LZA104" s="1569"/>
      <c r="LZB104" s="1569"/>
      <c r="LZC104" s="1569"/>
      <c r="LZD104" s="1569"/>
      <c r="LZE104" s="1569"/>
      <c r="LZF104" s="1569"/>
      <c r="LZG104" s="1569"/>
      <c r="LZH104" s="1569"/>
      <c r="LZI104" s="1569"/>
      <c r="LZJ104" s="1569"/>
      <c r="LZK104" s="1569"/>
      <c r="LZL104" s="1569"/>
      <c r="LZM104" s="1569"/>
      <c r="LZN104" s="1569"/>
      <c r="LZO104" s="1569"/>
      <c r="LZP104" s="1569"/>
      <c r="LZQ104" s="1569"/>
      <c r="LZR104" s="1569"/>
      <c r="LZS104" s="1569"/>
      <c r="LZT104" s="1569"/>
      <c r="LZU104" s="1569"/>
      <c r="LZV104" s="1569"/>
      <c r="LZW104" s="1569"/>
      <c r="LZX104" s="1569"/>
      <c r="LZY104" s="1569"/>
      <c r="LZZ104" s="1569"/>
      <c r="MAA104" s="1569"/>
      <c r="MAB104" s="1569"/>
      <c r="MAC104" s="1569"/>
      <c r="MAD104" s="1569"/>
      <c r="MAE104" s="1569"/>
      <c r="MAF104" s="1569"/>
      <c r="MAG104" s="1569"/>
      <c r="MAH104" s="1569"/>
      <c r="MAI104" s="1569"/>
      <c r="MAJ104" s="1569"/>
      <c r="MAK104" s="1569"/>
      <c r="MAL104" s="1569"/>
      <c r="MAM104" s="1569"/>
      <c r="MAN104" s="1569"/>
      <c r="MAO104" s="1569"/>
      <c r="MAP104" s="1569"/>
      <c r="MAQ104" s="1569"/>
      <c r="MAR104" s="1569"/>
      <c r="MAS104" s="1569"/>
      <c r="MAT104" s="1569"/>
      <c r="MAU104" s="1569"/>
      <c r="MAV104" s="1569"/>
      <c r="MAW104" s="1569"/>
      <c r="MAX104" s="1569"/>
      <c r="MAY104" s="1569"/>
      <c r="MAZ104" s="1569"/>
      <c r="MBA104" s="1569"/>
      <c r="MBB104" s="1569"/>
      <c r="MBC104" s="1569"/>
      <c r="MBD104" s="1569"/>
      <c r="MBE104" s="1569"/>
      <c r="MBF104" s="1569"/>
      <c r="MBG104" s="1569"/>
      <c r="MBH104" s="1569"/>
      <c r="MBI104" s="1569"/>
      <c r="MBJ104" s="1569"/>
      <c r="MBK104" s="1569"/>
      <c r="MBL104" s="1569"/>
      <c r="MBM104" s="1569"/>
      <c r="MBN104" s="1569"/>
      <c r="MBO104" s="1569"/>
      <c r="MBP104" s="1569"/>
      <c r="MBQ104" s="1569"/>
      <c r="MBR104" s="1569"/>
      <c r="MBS104" s="1569"/>
      <c r="MBT104" s="1569"/>
      <c r="MBU104" s="1569"/>
      <c r="MBV104" s="1569"/>
      <c r="MBW104" s="1569"/>
      <c r="MBX104" s="1569"/>
      <c r="MBY104" s="1569"/>
      <c r="MBZ104" s="1569"/>
      <c r="MCA104" s="1569"/>
      <c r="MCB104" s="1569"/>
      <c r="MCC104" s="1569"/>
      <c r="MCD104" s="1569"/>
      <c r="MCE104" s="1569"/>
      <c r="MCF104" s="1569"/>
      <c r="MCG104" s="1569"/>
      <c r="MCH104" s="1569"/>
      <c r="MCI104" s="1569"/>
      <c r="MCJ104" s="1569"/>
      <c r="MCK104" s="1569"/>
      <c r="MCL104" s="1569"/>
      <c r="MCM104" s="1569"/>
      <c r="MCN104" s="1569"/>
      <c r="MCO104" s="1569"/>
      <c r="MCP104" s="1569"/>
      <c r="MCQ104" s="1569"/>
      <c r="MCR104" s="1569"/>
      <c r="MCS104" s="1569"/>
      <c r="MCT104" s="1569"/>
      <c r="MCU104" s="1569"/>
      <c r="MCV104" s="1569"/>
      <c r="MCW104" s="1569"/>
      <c r="MCX104" s="1569"/>
      <c r="MCY104" s="1569"/>
      <c r="MCZ104" s="1569"/>
      <c r="MDA104" s="1569"/>
      <c r="MDB104" s="1569"/>
      <c r="MDC104" s="1569"/>
      <c r="MDD104" s="1569"/>
      <c r="MDE104" s="1569"/>
      <c r="MDF104" s="1569"/>
      <c r="MDG104" s="1569"/>
      <c r="MDH104" s="1569"/>
      <c r="MDI104" s="1569"/>
      <c r="MDJ104" s="1569"/>
      <c r="MDK104" s="1569"/>
      <c r="MDL104" s="1569"/>
      <c r="MDM104" s="1569"/>
      <c r="MDN104" s="1569"/>
      <c r="MDO104" s="1569"/>
      <c r="MDP104" s="1569"/>
      <c r="MDQ104" s="1569"/>
      <c r="MDR104" s="1569"/>
      <c r="MDS104" s="1569"/>
      <c r="MDT104" s="1569"/>
      <c r="MDU104" s="1569"/>
      <c r="MDV104" s="1569"/>
      <c r="MDW104" s="1569"/>
      <c r="MDX104" s="1569"/>
      <c r="MDY104" s="1569"/>
      <c r="MDZ104" s="1569"/>
      <c r="MEA104" s="1569"/>
      <c r="MEB104" s="1569"/>
      <c r="MEC104" s="1569"/>
      <c r="MED104" s="1569"/>
      <c r="MEE104" s="1569"/>
      <c r="MEF104" s="1569"/>
      <c r="MEG104" s="1569"/>
      <c r="MEH104" s="1569"/>
      <c r="MEI104" s="1569"/>
      <c r="MEJ104" s="1569"/>
      <c r="MEK104" s="1569"/>
      <c r="MEL104" s="1569"/>
      <c r="MEM104" s="1569"/>
      <c r="MEN104" s="1569"/>
      <c r="MEO104" s="1569"/>
      <c r="MEP104" s="1569"/>
      <c r="MEQ104" s="1569"/>
      <c r="MER104" s="1569"/>
      <c r="MES104" s="1569"/>
      <c r="MET104" s="1569"/>
      <c r="MEU104" s="1569"/>
      <c r="MEV104" s="1569"/>
      <c r="MEW104" s="1569"/>
      <c r="MEX104" s="1569"/>
      <c r="MEY104" s="1569"/>
      <c r="MEZ104" s="1569"/>
      <c r="MFA104" s="1569"/>
      <c r="MFB104" s="1569"/>
      <c r="MFC104" s="1569"/>
      <c r="MFD104" s="1569"/>
      <c r="MFE104" s="1569"/>
      <c r="MFF104" s="1569"/>
      <c r="MFG104" s="1569"/>
      <c r="MFH104" s="1569"/>
      <c r="MFI104" s="1569"/>
      <c r="MFJ104" s="1569"/>
      <c r="MFK104" s="1569"/>
      <c r="MFL104" s="1569"/>
      <c r="MFM104" s="1569"/>
      <c r="MFN104" s="1569"/>
      <c r="MFO104" s="1569"/>
      <c r="MFP104" s="1569"/>
      <c r="MFQ104" s="1569"/>
      <c r="MFR104" s="1569"/>
      <c r="MFS104" s="1569"/>
      <c r="MFT104" s="1569"/>
      <c r="MFU104" s="1569"/>
      <c r="MFV104" s="1569"/>
      <c r="MFW104" s="1569"/>
      <c r="MFX104" s="1569"/>
      <c r="MFY104" s="1569"/>
      <c r="MFZ104" s="1569"/>
      <c r="MGA104" s="1569"/>
      <c r="MGB104" s="1569"/>
      <c r="MGC104" s="1569"/>
      <c r="MGD104" s="1569"/>
      <c r="MGE104" s="1569"/>
      <c r="MGF104" s="1569"/>
      <c r="MGG104" s="1569"/>
      <c r="MGH104" s="1569"/>
      <c r="MGI104" s="1569"/>
      <c r="MGJ104" s="1569"/>
      <c r="MGK104" s="1569"/>
      <c r="MGL104" s="1569"/>
      <c r="MGM104" s="1569"/>
      <c r="MGN104" s="1569"/>
      <c r="MGO104" s="1569"/>
      <c r="MGP104" s="1569"/>
      <c r="MGQ104" s="1569"/>
      <c r="MGR104" s="1569"/>
      <c r="MGS104" s="1569"/>
      <c r="MGT104" s="1569"/>
      <c r="MGU104" s="1569"/>
      <c r="MGV104" s="1569"/>
      <c r="MGW104" s="1569"/>
      <c r="MGX104" s="1569"/>
      <c r="MGY104" s="1569"/>
      <c r="MGZ104" s="1569"/>
      <c r="MHA104" s="1569"/>
      <c r="MHB104" s="1569"/>
      <c r="MHC104" s="1569"/>
      <c r="MHD104" s="1569"/>
      <c r="MHE104" s="1569"/>
      <c r="MHF104" s="1569"/>
      <c r="MHG104" s="1569"/>
      <c r="MHH104" s="1569"/>
      <c r="MHI104" s="1569"/>
      <c r="MHJ104" s="1569"/>
      <c r="MHK104" s="1569"/>
      <c r="MHL104" s="1569"/>
      <c r="MHM104" s="1569"/>
      <c r="MHN104" s="1569"/>
      <c r="MHO104" s="1569"/>
      <c r="MHP104" s="1569"/>
      <c r="MHQ104" s="1569"/>
      <c r="MHR104" s="1569"/>
      <c r="MHS104" s="1569"/>
      <c r="MHT104" s="1569"/>
      <c r="MHU104" s="1569"/>
      <c r="MHV104" s="1569"/>
      <c r="MHW104" s="1569"/>
      <c r="MHX104" s="1569"/>
      <c r="MHY104" s="1569"/>
      <c r="MHZ104" s="1569"/>
      <c r="MIA104" s="1569"/>
      <c r="MIB104" s="1569"/>
      <c r="MIC104" s="1569"/>
      <c r="MID104" s="1569"/>
      <c r="MIE104" s="1569"/>
      <c r="MIF104" s="1569"/>
      <c r="MIG104" s="1569"/>
      <c r="MIH104" s="1569"/>
      <c r="MII104" s="1569"/>
      <c r="MIJ104" s="1569"/>
      <c r="MIK104" s="1569"/>
      <c r="MIL104" s="1569"/>
      <c r="MIM104" s="1569"/>
      <c r="MIN104" s="1569"/>
      <c r="MIO104" s="1569"/>
      <c r="MIP104" s="1569"/>
      <c r="MIQ104" s="1569"/>
      <c r="MIR104" s="1569"/>
      <c r="MIS104" s="1569"/>
      <c r="MIT104" s="1569"/>
      <c r="MIU104" s="1569"/>
      <c r="MIV104" s="1569"/>
      <c r="MIW104" s="1569"/>
      <c r="MIX104" s="1569"/>
      <c r="MIY104" s="1569"/>
      <c r="MIZ104" s="1569"/>
      <c r="MJA104" s="1569"/>
      <c r="MJB104" s="1569"/>
      <c r="MJC104" s="1569"/>
      <c r="MJD104" s="1569"/>
      <c r="MJE104" s="1569"/>
      <c r="MJF104" s="1569"/>
      <c r="MJG104" s="1569"/>
      <c r="MJH104" s="1569"/>
      <c r="MJI104" s="1569"/>
      <c r="MJJ104" s="1569"/>
      <c r="MJK104" s="1569"/>
      <c r="MJL104" s="1569"/>
      <c r="MJM104" s="1569"/>
      <c r="MJN104" s="1569"/>
      <c r="MJO104" s="1569"/>
      <c r="MJP104" s="1569"/>
      <c r="MJQ104" s="1569"/>
      <c r="MJR104" s="1569"/>
      <c r="MJS104" s="1569"/>
      <c r="MJT104" s="1569"/>
      <c r="MJU104" s="1569"/>
      <c r="MJV104" s="1569"/>
      <c r="MJW104" s="1569"/>
      <c r="MJX104" s="1569"/>
      <c r="MJY104" s="1569"/>
      <c r="MJZ104" s="1569"/>
      <c r="MKA104" s="1569"/>
      <c r="MKB104" s="1569"/>
      <c r="MKC104" s="1569"/>
      <c r="MKD104" s="1569"/>
      <c r="MKE104" s="1569"/>
      <c r="MKF104" s="1569"/>
      <c r="MKG104" s="1569"/>
      <c r="MKH104" s="1569"/>
      <c r="MKI104" s="1569"/>
      <c r="MKJ104" s="1569"/>
      <c r="MKK104" s="1569"/>
      <c r="MKL104" s="1569"/>
      <c r="MKM104" s="1569"/>
      <c r="MKN104" s="1569"/>
      <c r="MKO104" s="1569"/>
      <c r="MKP104" s="1569"/>
      <c r="MKQ104" s="1569"/>
      <c r="MKR104" s="1569"/>
      <c r="MKS104" s="1569"/>
      <c r="MKT104" s="1569"/>
      <c r="MKU104" s="1569"/>
      <c r="MKV104" s="1569"/>
      <c r="MKW104" s="1569"/>
      <c r="MKX104" s="1569"/>
      <c r="MKY104" s="1569"/>
      <c r="MKZ104" s="1569"/>
      <c r="MLA104" s="1569"/>
      <c r="MLB104" s="1569"/>
      <c r="MLC104" s="1569"/>
      <c r="MLD104" s="1569"/>
      <c r="MLE104" s="1569"/>
      <c r="MLF104" s="1569"/>
      <c r="MLG104" s="1569"/>
      <c r="MLH104" s="1569"/>
      <c r="MLI104" s="1569"/>
      <c r="MLJ104" s="1569"/>
      <c r="MLK104" s="1569"/>
      <c r="MLL104" s="1569"/>
      <c r="MLM104" s="1569"/>
      <c r="MLN104" s="1569"/>
      <c r="MLO104" s="1569"/>
      <c r="MLP104" s="1569"/>
      <c r="MLQ104" s="1569"/>
      <c r="MLR104" s="1569"/>
      <c r="MLS104" s="1569"/>
      <c r="MLT104" s="1569"/>
      <c r="MLU104" s="1569"/>
      <c r="MLV104" s="1569"/>
      <c r="MLW104" s="1569"/>
      <c r="MLX104" s="1569"/>
      <c r="MLY104" s="1569"/>
      <c r="MLZ104" s="1569"/>
      <c r="MMA104" s="1569"/>
      <c r="MMB104" s="1569"/>
      <c r="MMC104" s="1569"/>
      <c r="MMD104" s="1569"/>
      <c r="MME104" s="1569"/>
      <c r="MMF104" s="1569"/>
      <c r="MMG104" s="1569"/>
      <c r="MMH104" s="1569"/>
      <c r="MMI104" s="1569"/>
      <c r="MMJ104" s="1569"/>
      <c r="MMK104" s="1569"/>
      <c r="MML104" s="1569"/>
      <c r="MMM104" s="1569"/>
      <c r="MMN104" s="1569"/>
      <c r="MMO104" s="1569"/>
      <c r="MMP104" s="1569"/>
      <c r="MMQ104" s="1569"/>
      <c r="MMR104" s="1569"/>
      <c r="MMS104" s="1569"/>
      <c r="MMT104" s="1569"/>
      <c r="MMU104" s="1569"/>
      <c r="MMV104" s="1569"/>
      <c r="MMW104" s="1569"/>
      <c r="MMX104" s="1569"/>
      <c r="MMY104" s="1569"/>
      <c r="MMZ104" s="1569"/>
      <c r="MNA104" s="1569"/>
      <c r="MNB104" s="1569"/>
      <c r="MNC104" s="1569"/>
      <c r="MND104" s="1569"/>
      <c r="MNE104" s="1569"/>
      <c r="MNF104" s="1569"/>
      <c r="MNG104" s="1569"/>
      <c r="MNH104" s="1569"/>
      <c r="MNI104" s="1569"/>
      <c r="MNJ104" s="1569"/>
      <c r="MNK104" s="1569"/>
      <c r="MNL104" s="1569"/>
      <c r="MNM104" s="1569"/>
      <c r="MNN104" s="1569"/>
      <c r="MNO104" s="1569"/>
      <c r="MNP104" s="1569"/>
      <c r="MNQ104" s="1569"/>
      <c r="MNR104" s="1569"/>
      <c r="MNS104" s="1569"/>
      <c r="MNT104" s="1569"/>
      <c r="MNU104" s="1569"/>
      <c r="MNV104" s="1569"/>
      <c r="MNW104" s="1569"/>
      <c r="MNX104" s="1569"/>
      <c r="MNY104" s="1569"/>
      <c r="MNZ104" s="1569"/>
      <c r="MOA104" s="1569"/>
      <c r="MOB104" s="1569"/>
      <c r="MOC104" s="1569"/>
      <c r="MOD104" s="1569"/>
      <c r="MOE104" s="1569"/>
      <c r="MOF104" s="1569"/>
      <c r="MOG104" s="1569"/>
      <c r="MOH104" s="1569"/>
      <c r="MOI104" s="1569"/>
      <c r="MOJ104" s="1569"/>
      <c r="MOK104" s="1569"/>
      <c r="MOL104" s="1569"/>
      <c r="MOM104" s="1569"/>
      <c r="MON104" s="1569"/>
      <c r="MOO104" s="1569"/>
      <c r="MOP104" s="1569"/>
      <c r="MOQ104" s="1569"/>
      <c r="MOR104" s="1569"/>
      <c r="MOS104" s="1569"/>
      <c r="MOT104" s="1569"/>
      <c r="MOU104" s="1569"/>
      <c r="MOV104" s="1569"/>
      <c r="MOW104" s="1569"/>
      <c r="MOX104" s="1569"/>
      <c r="MOY104" s="1569"/>
      <c r="MOZ104" s="1569"/>
      <c r="MPA104" s="1569"/>
      <c r="MPB104" s="1569"/>
      <c r="MPC104" s="1569"/>
      <c r="MPD104" s="1569"/>
      <c r="MPE104" s="1569"/>
      <c r="MPF104" s="1569"/>
      <c r="MPG104" s="1569"/>
      <c r="MPH104" s="1569"/>
      <c r="MPI104" s="1569"/>
      <c r="MPJ104" s="1569"/>
      <c r="MPK104" s="1569"/>
      <c r="MPL104" s="1569"/>
      <c r="MPM104" s="1569"/>
      <c r="MPN104" s="1569"/>
      <c r="MPO104" s="1569"/>
      <c r="MPP104" s="1569"/>
      <c r="MPQ104" s="1569"/>
      <c r="MPR104" s="1569"/>
      <c r="MPS104" s="1569"/>
      <c r="MPT104" s="1569"/>
      <c r="MPU104" s="1569"/>
      <c r="MPV104" s="1569"/>
      <c r="MPW104" s="1569"/>
      <c r="MPX104" s="1569"/>
      <c r="MPY104" s="1569"/>
      <c r="MPZ104" s="1569"/>
      <c r="MQA104" s="1569"/>
      <c r="MQB104" s="1569"/>
      <c r="MQC104" s="1569"/>
      <c r="MQD104" s="1569"/>
      <c r="MQE104" s="1569"/>
      <c r="MQF104" s="1569"/>
      <c r="MQG104" s="1569"/>
      <c r="MQH104" s="1569"/>
      <c r="MQI104" s="1569"/>
      <c r="MQJ104" s="1569"/>
      <c r="MQK104" s="1569"/>
      <c r="MQL104" s="1569"/>
      <c r="MQM104" s="1569"/>
      <c r="MQN104" s="1569"/>
      <c r="MQO104" s="1569"/>
      <c r="MQP104" s="1569"/>
      <c r="MQQ104" s="1569"/>
      <c r="MQR104" s="1569"/>
      <c r="MQS104" s="1569"/>
      <c r="MQT104" s="1569"/>
      <c r="MQU104" s="1569"/>
      <c r="MQV104" s="1569"/>
      <c r="MQW104" s="1569"/>
      <c r="MQX104" s="1569"/>
      <c r="MQY104" s="1569"/>
      <c r="MQZ104" s="1569"/>
      <c r="MRA104" s="1569"/>
      <c r="MRB104" s="1569"/>
      <c r="MRC104" s="1569"/>
      <c r="MRD104" s="1569"/>
      <c r="MRE104" s="1569"/>
      <c r="MRF104" s="1569"/>
      <c r="MRG104" s="1569"/>
      <c r="MRH104" s="1569"/>
      <c r="MRI104" s="1569"/>
      <c r="MRJ104" s="1569"/>
      <c r="MRK104" s="1569"/>
      <c r="MRL104" s="1569"/>
      <c r="MRM104" s="1569"/>
      <c r="MRN104" s="1569"/>
      <c r="MRO104" s="1569"/>
      <c r="MRP104" s="1569"/>
      <c r="MRQ104" s="1569"/>
      <c r="MRR104" s="1569"/>
      <c r="MRS104" s="1569"/>
      <c r="MRT104" s="1569"/>
      <c r="MRU104" s="1569"/>
      <c r="MRV104" s="1569"/>
      <c r="MRW104" s="1569"/>
      <c r="MRX104" s="1569"/>
      <c r="MRY104" s="1569"/>
      <c r="MRZ104" s="1569"/>
      <c r="MSA104" s="1569"/>
      <c r="MSB104" s="1569"/>
      <c r="MSC104" s="1569"/>
      <c r="MSD104" s="1569"/>
      <c r="MSE104" s="1569"/>
      <c r="MSF104" s="1569"/>
      <c r="MSG104" s="1569"/>
      <c r="MSH104" s="1569"/>
      <c r="MSI104" s="1569"/>
      <c r="MSJ104" s="1569"/>
      <c r="MSK104" s="1569"/>
      <c r="MSL104" s="1569"/>
      <c r="MSM104" s="1569"/>
      <c r="MSN104" s="1569"/>
      <c r="MSO104" s="1569"/>
      <c r="MSP104" s="1569"/>
      <c r="MSQ104" s="1569"/>
      <c r="MSR104" s="1569"/>
      <c r="MSS104" s="1569"/>
      <c r="MST104" s="1569"/>
      <c r="MSU104" s="1569"/>
      <c r="MSV104" s="1569"/>
      <c r="MSW104" s="1569"/>
      <c r="MSX104" s="1569"/>
      <c r="MSY104" s="1569"/>
      <c r="MSZ104" s="1569"/>
      <c r="MTA104" s="1569"/>
      <c r="MTB104" s="1569"/>
      <c r="MTC104" s="1569"/>
      <c r="MTD104" s="1569"/>
      <c r="MTE104" s="1569"/>
      <c r="MTF104" s="1569"/>
      <c r="MTG104" s="1569"/>
      <c r="MTH104" s="1569"/>
      <c r="MTI104" s="1569"/>
      <c r="MTJ104" s="1569"/>
      <c r="MTK104" s="1569"/>
      <c r="MTL104" s="1569"/>
      <c r="MTM104" s="1569"/>
      <c r="MTN104" s="1569"/>
      <c r="MTO104" s="1569"/>
      <c r="MTP104" s="1569"/>
      <c r="MTQ104" s="1569"/>
      <c r="MTR104" s="1569"/>
      <c r="MTS104" s="1569"/>
      <c r="MTT104" s="1569"/>
      <c r="MTU104" s="1569"/>
      <c r="MTV104" s="1569"/>
      <c r="MTW104" s="1569"/>
      <c r="MTX104" s="1569"/>
      <c r="MTY104" s="1569"/>
      <c r="MTZ104" s="1569"/>
      <c r="MUA104" s="1569"/>
      <c r="MUB104" s="1569"/>
      <c r="MUC104" s="1569"/>
      <c r="MUD104" s="1569"/>
      <c r="MUE104" s="1569"/>
      <c r="MUF104" s="1569"/>
      <c r="MUG104" s="1569"/>
      <c r="MUH104" s="1569"/>
      <c r="MUI104" s="1569"/>
      <c r="MUJ104" s="1569"/>
      <c r="MUK104" s="1569"/>
      <c r="MUL104" s="1569"/>
      <c r="MUM104" s="1569"/>
      <c r="MUN104" s="1569"/>
      <c r="MUO104" s="1569"/>
      <c r="MUP104" s="1569"/>
      <c r="MUQ104" s="1569"/>
      <c r="MUR104" s="1569"/>
      <c r="MUS104" s="1569"/>
      <c r="MUT104" s="1569"/>
      <c r="MUU104" s="1569"/>
      <c r="MUV104" s="1569"/>
      <c r="MUW104" s="1569"/>
      <c r="MUX104" s="1569"/>
      <c r="MUY104" s="1569"/>
      <c r="MUZ104" s="1569"/>
      <c r="MVA104" s="1569"/>
      <c r="MVB104" s="1569"/>
      <c r="MVC104" s="1569"/>
      <c r="MVD104" s="1569"/>
      <c r="MVE104" s="1569"/>
      <c r="MVF104" s="1569"/>
      <c r="MVG104" s="1569"/>
      <c r="MVH104" s="1569"/>
      <c r="MVI104" s="1569"/>
      <c r="MVJ104" s="1569"/>
      <c r="MVK104" s="1569"/>
      <c r="MVL104" s="1569"/>
      <c r="MVM104" s="1569"/>
      <c r="MVN104" s="1569"/>
      <c r="MVO104" s="1569"/>
      <c r="MVP104" s="1569"/>
      <c r="MVQ104" s="1569"/>
      <c r="MVR104" s="1569"/>
      <c r="MVS104" s="1569"/>
      <c r="MVT104" s="1569"/>
      <c r="MVU104" s="1569"/>
      <c r="MVV104" s="1569"/>
      <c r="MVW104" s="1569"/>
      <c r="MVX104" s="1569"/>
      <c r="MVY104" s="1569"/>
      <c r="MVZ104" s="1569"/>
      <c r="MWA104" s="1569"/>
      <c r="MWB104" s="1569"/>
      <c r="MWC104" s="1569"/>
      <c r="MWD104" s="1569"/>
      <c r="MWE104" s="1569"/>
      <c r="MWF104" s="1569"/>
      <c r="MWG104" s="1569"/>
      <c r="MWH104" s="1569"/>
      <c r="MWI104" s="1569"/>
      <c r="MWJ104" s="1569"/>
      <c r="MWK104" s="1569"/>
      <c r="MWL104" s="1569"/>
      <c r="MWM104" s="1569"/>
      <c r="MWN104" s="1569"/>
      <c r="MWO104" s="1569"/>
      <c r="MWP104" s="1569"/>
      <c r="MWQ104" s="1569"/>
      <c r="MWR104" s="1569"/>
      <c r="MWS104" s="1569"/>
      <c r="MWT104" s="1569"/>
      <c r="MWU104" s="1569"/>
      <c r="MWV104" s="1569"/>
      <c r="MWW104" s="1569"/>
      <c r="MWX104" s="1569"/>
      <c r="MWY104" s="1569"/>
      <c r="MWZ104" s="1569"/>
      <c r="MXA104" s="1569"/>
      <c r="MXB104" s="1569"/>
      <c r="MXC104" s="1569"/>
      <c r="MXD104" s="1569"/>
      <c r="MXE104" s="1569"/>
      <c r="MXF104" s="1569"/>
      <c r="MXG104" s="1569"/>
      <c r="MXH104" s="1569"/>
      <c r="MXI104" s="1569"/>
      <c r="MXJ104" s="1569"/>
      <c r="MXK104" s="1569"/>
      <c r="MXL104" s="1569"/>
      <c r="MXM104" s="1569"/>
      <c r="MXN104" s="1569"/>
      <c r="MXO104" s="1569"/>
      <c r="MXP104" s="1569"/>
      <c r="MXQ104" s="1569"/>
      <c r="MXR104" s="1569"/>
      <c r="MXS104" s="1569"/>
      <c r="MXT104" s="1569"/>
      <c r="MXU104" s="1569"/>
      <c r="MXV104" s="1569"/>
      <c r="MXW104" s="1569"/>
      <c r="MXX104" s="1569"/>
      <c r="MXY104" s="1569"/>
      <c r="MXZ104" s="1569"/>
      <c r="MYA104" s="1569"/>
      <c r="MYB104" s="1569"/>
      <c r="MYC104" s="1569"/>
      <c r="MYD104" s="1569"/>
      <c r="MYE104" s="1569"/>
      <c r="MYF104" s="1569"/>
      <c r="MYG104" s="1569"/>
      <c r="MYH104" s="1569"/>
      <c r="MYI104" s="1569"/>
      <c r="MYJ104" s="1569"/>
      <c r="MYK104" s="1569"/>
      <c r="MYL104" s="1569"/>
      <c r="MYM104" s="1569"/>
      <c r="MYN104" s="1569"/>
      <c r="MYO104" s="1569"/>
      <c r="MYP104" s="1569"/>
      <c r="MYQ104" s="1569"/>
      <c r="MYR104" s="1569"/>
      <c r="MYS104" s="1569"/>
      <c r="MYT104" s="1569"/>
      <c r="MYU104" s="1569"/>
      <c r="MYV104" s="1569"/>
      <c r="MYW104" s="1569"/>
      <c r="MYX104" s="1569"/>
      <c r="MYY104" s="1569"/>
      <c r="MYZ104" s="1569"/>
      <c r="MZA104" s="1569"/>
      <c r="MZB104" s="1569"/>
      <c r="MZC104" s="1569"/>
      <c r="MZD104" s="1569"/>
      <c r="MZE104" s="1569"/>
      <c r="MZF104" s="1569"/>
      <c r="MZG104" s="1569"/>
      <c r="MZH104" s="1569"/>
      <c r="MZI104" s="1569"/>
      <c r="MZJ104" s="1569"/>
      <c r="MZK104" s="1569"/>
      <c r="MZL104" s="1569"/>
      <c r="MZM104" s="1569"/>
      <c r="MZN104" s="1569"/>
      <c r="MZO104" s="1569"/>
      <c r="MZP104" s="1569"/>
      <c r="MZQ104" s="1569"/>
      <c r="MZR104" s="1569"/>
      <c r="MZS104" s="1569"/>
      <c r="MZT104" s="1569"/>
      <c r="MZU104" s="1569"/>
      <c r="MZV104" s="1569"/>
      <c r="MZW104" s="1569"/>
      <c r="MZX104" s="1569"/>
      <c r="MZY104" s="1569"/>
      <c r="MZZ104" s="1569"/>
      <c r="NAA104" s="1569"/>
      <c r="NAB104" s="1569"/>
      <c r="NAC104" s="1569"/>
      <c r="NAD104" s="1569"/>
      <c r="NAE104" s="1569"/>
      <c r="NAF104" s="1569"/>
      <c r="NAG104" s="1569"/>
      <c r="NAH104" s="1569"/>
      <c r="NAI104" s="1569"/>
      <c r="NAJ104" s="1569"/>
      <c r="NAK104" s="1569"/>
      <c r="NAL104" s="1569"/>
      <c r="NAM104" s="1569"/>
      <c r="NAN104" s="1569"/>
      <c r="NAO104" s="1569"/>
      <c r="NAP104" s="1569"/>
      <c r="NAQ104" s="1569"/>
      <c r="NAR104" s="1569"/>
      <c r="NAS104" s="1569"/>
      <c r="NAT104" s="1569"/>
      <c r="NAU104" s="1569"/>
      <c r="NAV104" s="1569"/>
      <c r="NAW104" s="1569"/>
      <c r="NAX104" s="1569"/>
      <c r="NAY104" s="1569"/>
      <c r="NAZ104" s="1569"/>
      <c r="NBA104" s="1569"/>
      <c r="NBB104" s="1569"/>
      <c r="NBC104" s="1569"/>
      <c r="NBD104" s="1569"/>
      <c r="NBE104" s="1569"/>
      <c r="NBF104" s="1569"/>
      <c r="NBG104" s="1569"/>
      <c r="NBH104" s="1569"/>
      <c r="NBI104" s="1569"/>
      <c r="NBJ104" s="1569"/>
      <c r="NBK104" s="1569"/>
      <c r="NBL104" s="1569"/>
      <c r="NBM104" s="1569"/>
      <c r="NBN104" s="1569"/>
      <c r="NBO104" s="1569"/>
      <c r="NBP104" s="1569"/>
      <c r="NBQ104" s="1569"/>
      <c r="NBR104" s="1569"/>
      <c r="NBS104" s="1569"/>
      <c r="NBT104" s="1569"/>
      <c r="NBU104" s="1569"/>
      <c r="NBV104" s="1569"/>
      <c r="NBW104" s="1569"/>
      <c r="NBX104" s="1569"/>
      <c r="NBY104" s="1569"/>
      <c r="NBZ104" s="1569"/>
      <c r="NCA104" s="1569"/>
      <c r="NCB104" s="1569"/>
      <c r="NCC104" s="1569"/>
      <c r="NCD104" s="1569"/>
      <c r="NCE104" s="1569"/>
      <c r="NCF104" s="1569"/>
      <c r="NCG104" s="1569"/>
      <c r="NCH104" s="1569"/>
      <c r="NCI104" s="1569"/>
      <c r="NCJ104" s="1569"/>
      <c r="NCK104" s="1569"/>
      <c r="NCL104" s="1569"/>
      <c r="NCM104" s="1569"/>
      <c r="NCN104" s="1569"/>
      <c r="NCO104" s="1569"/>
      <c r="NCP104" s="1569"/>
      <c r="NCQ104" s="1569"/>
      <c r="NCR104" s="1569"/>
      <c r="NCS104" s="1569"/>
      <c r="NCT104" s="1569"/>
      <c r="NCU104" s="1569"/>
      <c r="NCV104" s="1569"/>
      <c r="NCW104" s="1569"/>
      <c r="NCX104" s="1569"/>
      <c r="NCY104" s="1569"/>
      <c r="NCZ104" s="1569"/>
      <c r="NDA104" s="1569"/>
      <c r="NDB104" s="1569"/>
      <c r="NDC104" s="1569"/>
      <c r="NDD104" s="1569"/>
      <c r="NDE104" s="1569"/>
      <c r="NDF104" s="1569"/>
      <c r="NDG104" s="1569"/>
      <c r="NDH104" s="1569"/>
      <c r="NDI104" s="1569"/>
      <c r="NDJ104" s="1569"/>
      <c r="NDK104" s="1569"/>
      <c r="NDL104" s="1569"/>
      <c r="NDM104" s="1569"/>
      <c r="NDN104" s="1569"/>
      <c r="NDO104" s="1569"/>
      <c r="NDP104" s="1569"/>
      <c r="NDQ104" s="1569"/>
      <c r="NDR104" s="1569"/>
      <c r="NDS104" s="1569"/>
      <c r="NDT104" s="1569"/>
      <c r="NDU104" s="1569"/>
      <c r="NDV104" s="1569"/>
      <c r="NDW104" s="1569"/>
      <c r="NDX104" s="1569"/>
      <c r="NDY104" s="1569"/>
      <c r="NDZ104" s="1569"/>
      <c r="NEA104" s="1569"/>
      <c r="NEB104" s="1569"/>
      <c r="NEC104" s="1569"/>
      <c r="NED104" s="1569"/>
      <c r="NEE104" s="1569"/>
      <c r="NEF104" s="1569"/>
      <c r="NEG104" s="1569"/>
      <c r="NEH104" s="1569"/>
      <c r="NEI104" s="1569"/>
      <c r="NEJ104" s="1569"/>
      <c r="NEK104" s="1569"/>
      <c r="NEL104" s="1569"/>
      <c r="NEM104" s="1569"/>
      <c r="NEN104" s="1569"/>
      <c r="NEO104" s="1569"/>
      <c r="NEP104" s="1569"/>
      <c r="NEQ104" s="1569"/>
      <c r="NER104" s="1569"/>
      <c r="NES104" s="1569"/>
      <c r="NET104" s="1569"/>
      <c r="NEU104" s="1569"/>
      <c r="NEV104" s="1569"/>
      <c r="NEW104" s="1569"/>
      <c r="NEX104" s="1569"/>
      <c r="NEY104" s="1569"/>
      <c r="NEZ104" s="1569"/>
      <c r="NFA104" s="1569"/>
      <c r="NFB104" s="1569"/>
      <c r="NFC104" s="1569"/>
      <c r="NFD104" s="1569"/>
      <c r="NFE104" s="1569"/>
      <c r="NFF104" s="1569"/>
      <c r="NFG104" s="1569"/>
      <c r="NFH104" s="1569"/>
      <c r="NFI104" s="1569"/>
      <c r="NFJ104" s="1569"/>
      <c r="NFK104" s="1569"/>
      <c r="NFL104" s="1569"/>
      <c r="NFM104" s="1569"/>
      <c r="NFN104" s="1569"/>
      <c r="NFO104" s="1569"/>
      <c r="NFP104" s="1569"/>
      <c r="NFQ104" s="1569"/>
      <c r="NFR104" s="1569"/>
      <c r="NFS104" s="1569"/>
      <c r="NFT104" s="1569"/>
      <c r="NFU104" s="1569"/>
      <c r="NFV104" s="1569"/>
      <c r="NFW104" s="1569"/>
      <c r="NFX104" s="1569"/>
      <c r="NFY104" s="1569"/>
      <c r="NFZ104" s="1569"/>
      <c r="NGA104" s="1569"/>
      <c r="NGB104" s="1569"/>
      <c r="NGC104" s="1569"/>
      <c r="NGD104" s="1569"/>
      <c r="NGE104" s="1569"/>
      <c r="NGF104" s="1569"/>
      <c r="NGG104" s="1569"/>
      <c r="NGH104" s="1569"/>
      <c r="NGI104" s="1569"/>
      <c r="NGJ104" s="1569"/>
      <c r="NGK104" s="1569"/>
      <c r="NGL104" s="1569"/>
      <c r="NGM104" s="1569"/>
      <c r="NGN104" s="1569"/>
      <c r="NGO104" s="1569"/>
      <c r="NGP104" s="1569"/>
      <c r="NGQ104" s="1569"/>
      <c r="NGR104" s="1569"/>
      <c r="NGS104" s="1569"/>
      <c r="NGT104" s="1569"/>
      <c r="NGU104" s="1569"/>
      <c r="NGV104" s="1569"/>
      <c r="NGW104" s="1569"/>
      <c r="NGX104" s="1569"/>
      <c r="NGY104" s="1569"/>
      <c r="NGZ104" s="1569"/>
      <c r="NHA104" s="1569"/>
      <c r="NHB104" s="1569"/>
      <c r="NHC104" s="1569"/>
      <c r="NHD104" s="1569"/>
      <c r="NHE104" s="1569"/>
      <c r="NHF104" s="1569"/>
      <c r="NHG104" s="1569"/>
      <c r="NHH104" s="1569"/>
      <c r="NHI104" s="1569"/>
      <c r="NHJ104" s="1569"/>
      <c r="NHK104" s="1569"/>
      <c r="NHL104" s="1569"/>
      <c r="NHM104" s="1569"/>
      <c r="NHN104" s="1569"/>
      <c r="NHO104" s="1569"/>
      <c r="NHP104" s="1569"/>
      <c r="NHQ104" s="1569"/>
      <c r="NHR104" s="1569"/>
      <c r="NHS104" s="1569"/>
      <c r="NHT104" s="1569"/>
      <c r="NHU104" s="1569"/>
      <c r="NHV104" s="1569"/>
      <c r="NHW104" s="1569"/>
      <c r="NHX104" s="1569"/>
      <c r="NHY104" s="1569"/>
      <c r="NHZ104" s="1569"/>
      <c r="NIA104" s="1569"/>
      <c r="NIB104" s="1569"/>
      <c r="NIC104" s="1569"/>
      <c r="NID104" s="1569"/>
      <c r="NIE104" s="1569"/>
      <c r="NIF104" s="1569"/>
      <c r="NIG104" s="1569"/>
      <c r="NIH104" s="1569"/>
      <c r="NII104" s="1569"/>
      <c r="NIJ104" s="1569"/>
      <c r="NIK104" s="1569"/>
      <c r="NIL104" s="1569"/>
      <c r="NIM104" s="1569"/>
      <c r="NIN104" s="1569"/>
      <c r="NIO104" s="1569"/>
      <c r="NIP104" s="1569"/>
      <c r="NIQ104" s="1569"/>
      <c r="NIR104" s="1569"/>
      <c r="NIS104" s="1569"/>
      <c r="NIT104" s="1569"/>
      <c r="NIU104" s="1569"/>
      <c r="NIV104" s="1569"/>
      <c r="NIW104" s="1569"/>
      <c r="NIX104" s="1569"/>
      <c r="NIY104" s="1569"/>
      <c r="NIZ104" s="1569"/>
      <c r="NJA104" s="1569"/>
      <c r="NJB104" s="1569"/>
      <c r="NJC104" s="1569"/>
      <c r="NJD104" s="1569"/>
      <c r="NJE104" s="1569"/>
      <c r="NJF104" s="1569"/>
      <c r="NJG104" s="1569"/>
      <c r="NJH104" s="1569"/>
      <c r="NJI104" s="1569"/>
      <c r="NJJ104" s="1569"/>
      <c r="NJK104" s="1569"/>
      <c r="NJL104" s="1569"/>
      <c r="NJM104" s="1569"/>
      <c r="NJN104" s="1569"/>
      <c r="NJO104" s="1569"/>
      <c r="NJP104" s="1569"/>
      <c r="NJQ104" s="1569"/>
      <c r="NJR104" s="1569"/>
      <c r="NJS104" s="1569"/>
      <c r="NJT104" s="1569"/>
      <c r="NJU104" s="1569"/>
      <c r="NJV104" s="1569"/>
      <c r="NJW104" s="1569"/>
      <c r="NJX104" s="1569"/>
      <c r="NJY104" s="1569"/>
      <c r="NJZ104" s="1569"/>
      <c r="NKA104" s="1569"/>
      <c r="NKB104" s="1569"/>
      <c r="NKC104" s="1569"/>
      <c r="NKD104" s="1569"/>
      <c r="NKE104" s="1569"/>
      <c r="NKF104" s="1569"/>
      <c r="NKG104" s="1569"/>
      <c r="NKH104" s="1569"/>
      <c r="NKI104" s="1569"/>
      <c r="NKJ104" s="1569"/>
      <c r="NKK104" s="1569"/>
      <c r="NKL104" s="1569"/>
      <c r="NKM104" s="1569"/>
      <c r="NKN104" s="1569"/>
      <c r="NKO104" s="1569"/>
      <c r="NKP104" s="1569"/>
      <c r="NKQ104" s="1569"/>
      <c r="NKR104" s="1569"/>
      <c r="NKS104" s="1569"/>
      <c r="NKT104" s="1569"/>
      <c r="NKU104" s="1569"/>
      <c r="NKV104" s="1569"/>
      <c r="NKW104" s="1569"/>
      <c r="NKX104" s="1569"/>
      <c r="NKY104" s="1569"/>
      <c r="NKZ104" s="1569"/>
      <c r="NLA104" s="1569"/>
      <c r="NLB104" s="1569"/>
      <c r="NLC104" s="1569"/>
      <c r="NLD104" s="1569"/>
      <c r="NLE104" s="1569"/>
      <c r="NLF104" s="1569"/>
      <c r="NLG104" s="1569"/>
      <c r="NLH104" s="1569"/>
      <c r="NLI104" s="1569"/>
      <c r="NLJ104" s="1569"/>
      <c r="NLK104" s="1569"/>
      <c r="NLL104" s="1569"/>
      <c r="NLM104" s="1569"/>
      <c r="NLN104" s="1569"/>
      <c r="NLO104" s="1569"/>
      <c r="NLP104" s="1569"/>
      <c r="NLQ104" s="1569"/>
      <c r="NLR104" s="1569"/>
      <c r="NLS104" s="1569"/>
      <c r="NLT104" s="1569"/>
      <c r="NLU104" s="1569"/>
      <c r="NLV104" s="1569"/>
      <c r="NLW104" s="1569"/>
      <c r="NLX104" s="1569"/>
      <c r="NLY104" s="1569"/>
      <c r="NLZ104" s="1569"/>
      <c r="NMA104" s="1569"/>
      <c r="NMB104" s="1569"/>
      <c r="NMC104" s="1569"/>
      <c r="NMD104" s="1569"/>
      <c r="NME104" s="1569"/>
      <c r="NMF104" s="1569"/>
      <c r="NMG104" s="1569"/>
      <c r="NMH104" s="1569"/>
      <c r="NMI104" s="1569"/>
      <c r="NMJ104" s="1569"/>
      <c r="NMK104" s="1569"/>
      <c r="NML104" s="1569"/>
      <c r="NMM104" s="1569"/>
      <c r="NMN104" s="1569"/>
      <c r="NMO104" s="1569"/>
      <c r="NMP104" s="1569"/>
      <c r="NMQ104" s="1569"/>
      <c r="NMR104" s="1569"/>
      <c r="NMS104" s="1569"/>
      <c r="NMT104" s="1569"/>
      <c r="NMU104" s="1569"/>
      <c r="NMV104" s="1569"/>
      <c r="NMW104" s="1569"/>
      <c r="NMX104" s="1569"/>
      <c r="NMY104" s="1569"/>
      <c r="NMZ104" s="1569"/>
      <c r="NNA104" s="1569"/>
      <c r="NNB104" s="1569"/>
      <c r="NNC104" s="1569"/>
      <c r="NND104" s="1569"/>
      <c r="NNE104" s="1569"/>
      <c r="NNF104" s="1569"/>
      <c r="NNG104" s="1569"/>
      <c r="NNH104" s="1569"/>
      <c r="NNI104" s="1569"/>
      <c r="NNJ104" s="1569"/>
      <c r="NNK104" s="1569"/>
      <c r="NNL104" s="1569"/>
      <c r="NNM104" s="1569"/>
      <c r="NNN104" s="1569"/>
      <c r="NNO104" s="1569"/>
      <c r="NNP104" s="1569"/>
      <c r="NNQ104" s="1569"/>
      <c r="NNR104" s="1569"/>
      <c r="NNS104" s="1569"/>
      <c r="NNT104" s="1569"/>
      <c r="NNU104" s="1569"/>
      <c r="NNV104" s="1569"/>
      <c r="NNW104" s="1569"/>
      <c r="NNX104" s="1569"/>
      <c r="NNY104" s="1569"/>
      <c r="NNZ104" s="1569"/>
      <c r="NOA104" s="1569"/>
      <c r="NOB104" s="1569"/>
      <c r="NOC104" s="1569"/>
      <c r="NOD104" s="1569"/>
      <c r="NOE104" s="1569"/>
      <c r="NOF104" s="1569"/>
      <c r="NOG104" s="1569"/>
      <c r="NOH104" s="1569"/>
      <c r="NOI104" s="1569"/>
      <c r="NOJ104" s="1569"/>
      <c r="NOK104" s="1569"/>
      <c r="NOL104" s="1569"/>
      <c r="NOM104" s="1569"/>
      <c r="NON104" s="1569"/>
      <c r="NOO104" s="1569"/>
      <c r="NOP104" s="1569"/>
      <c r="NOQ104" s="1569"/>
      <c r="NOR104" s="1569"/>
      <c r="NOS104" s="1569"/>
      <c r="NOT104" s="1569"/>
      <c r="NOU104" s="1569"/>
      <c r="NOV104" s="1569"/>
      <c r="NOW104" s="1569"/>
      <c r="NOX104" s="1569"/>
      <c r="NOY104" s="1569"/>
      <c r="NOZ104" s="1569"/>
      <c r="NPA104" s="1569"/>
      <c r="NPB104" s="1569"/>
      <c r="NPC104" s="1569"/>
      <c r="NPD104" s="1569"/>
      <c r="NPE104" s="1569"/>
      <c r="NPF104" s="1569"/>
      <c r="NPG104" s="1569"/>
      <c r="NPH104" s="1569"/>
      <c r="NPI104" s="1569"/>
      <c r="NPJ104" s="1569"/>
      <c r="NPK104" s="1569"/>
      <c r="NPL104" s="1569"/>
      <c r="NPM104" s="1569"/>
      <c r="NPN104" s="1569"/>
      <c r="NPO104" s="1569"/>
      <c r="NPP104" s="1569"/>
      <c r="NPQ104" s="1569"/>
      <c r="NPR104" s="1569"/>
      <c r="NPS104" s="1569"/>
      <c r="NPT104" s="1569"/>
      <c r="NPU104" s="1569"/>
      <c r="NPV104" s="1569"/>
      <c r="NPW104" s="1569"/>
      <c r="NPX104" s="1569"/>
      <c r="NPY104" s="1569"/>
      <c r="NPZ104" s="1569"/>
      <c r="NQA104" s="1569"/>
      <c r="NQB104" s="1569"/>
      <c r="NQC104" s="1569"/>
      <c r="NQD104" s="1569"/>
      <c r="NQE104" s="1569"/>
      <c r="NQF104" s="1569"/>
      <c r="NQG104" s="1569"/>
      <c r="NQH104" s="1569"/>
      <c r="NQI104" s="1569"/>
      <c r="NQJ104" s="1569"/>
      <c r="NQK104" s="1569"/>
      <c r="NQL104" s="1569"/>
      <c r="NQM104" s="1569"/>
      <c r="NQN104" s="1569"/>
      <c r="NQO104" s="1569"/>
      <c r="NQP104" s="1569"/>
      <c r="NQQ104" s="1569"/>
      <c r="NQR104" s="1569"/>
      <c r="NQS104" s="1569"/>
      <c r="NQT104" s="1569"/>
      <c r="NQU104" s="1569"/>
      <c r="NQV104" s="1569"/>
      <c r="NQW104" s="1569"/>
      <c r="NQX104" s="1569"/>
      <c r="NQY104" s="1569"/>
      <c r="NQZ104" s="1569"/>
      <c r="NRA104" s="1569"/>
      <c r="NRB104" s="1569"/>
      <c r="NRC104" s="1569"/>
      <c r="NRD104" s="1569"/>
      <c r="NRE104" s="1569"/>
      <c r="NRF104" s="1569"/>
      <c r="NRG104" s="1569"/>
      <c r="NRH104" s="1569"/>
      <c r="NRI104" s="1569"/>
      <c r="NRJ104" s="1569"/>
      <c r="NRK104" s="1569"/>
      <c r="NRL104" s="1569"/>
      <c r="NRM104" s="1569"/>
      <c r="NRN104" s="1569"/>
      <c r="NRO104" s="1569"/>
      <c r="NRP104" s="1569"/>
      <c r="NRQ104" s="1569"/>
      <c r="NRR104" s="1569"/>
      <c r="NRS104" s="1569"/>
      <c r="NRT104" s="1569"/>
      <c r="NRU104" s="1569"/>
      <c r="NRV104" s="1569"/>
      <c r="NRW104" s="1569"/>
      <c r="NRX104" s="1569"/>
      <c r="NRY104" s="1569"/>
      <c r="NRZ104" s="1569"/>
      <c r="NSA104" s="1569"/>
      <c r="NSB104" s="1569"/>
      <c r="NSC104" s="1569"/>
      <c r="NSD104" s="1569"/>
      <c r="NSE104" s="1569"/>
      <c r="NSF104" s="1569"/>
      <c r="NSG104" s="1569"/>
      <c r="NSH104" s="1569"/>
      <c r="NSI104" s="1569"/>
      <c r="NSJ104" s="1569"/>
      <c r="NSK104" s="1569"/>
      <c r="NSL104" s="1569"/>
      <c r="NSM104" s="1569"/>
      <c r="NSN104" s="1569"/>
      <c r="NSO104" s="1569"/>
      <c r="NSP104" s="1569"/>
      <c r="NSQ104" s="1569"/>
      <c r="NSR104" s="1569"/>
      <c r="NSS104" s="1569"/>
      <c r="NST104" s="1569"/>
      <c r="NSU104" s="1569"/>
      <c r="NSV104" s="1569"/>
      <c r="NSW104" s="1569"/>
      <c r="NSX104" s="1569"/>
      <c r="NSY104" s="1569"/>
      <c r="NSZ104" s="1569"/>
      <c r="NTA104" s="1569"/>
      <c r="NTB104" s="1569"/>
      <c r="NTC104" s="1569"/>
      <c r="NTD104" s="1569"/>
      <c r="NTE104" s="1569"/>
      <c r="NTF104" s="1569"/>
      <c r="NTG104" s="1569"/>
      <c r="NTH104" s="1569"/>
      <c r="NTI104" s="1569"/>
      <c r="NTJ104" s="1569"/>
      <c r="NTK104" s="1569"/>
      <c r="NTL104" s="1569"/>
      <c r="NTM104" s="1569"/>
      <c r="NTN104" s="1569"/>
      <c r="NTO104" s="1569"/>
      <c r="NTP104" s="1569"/>
      <c r="NTQ104" s="1569"/>
      <c r="NTR104" s="1569"/>
      <c r="NTS104" s="1569"/>
      <c r="NTT104" s="1569"/>
      <c r="NTU104" s="1569"/>
      <c r="NTV104" s="1569"/>
      <c r="NTW104" s="1569"/>
      <c r="NTX104" s="1569"/>
      <c r="NTY104" s="1569"/>
      <c r="NTZ104" s="1569"/>
      <c r="NUA104" s="1569"/>
      <c r="NUB104" s="1569"/>
      <c r="NUC104" s="1569"/>
      <c r="NUD104" s="1569"/>
      <c r="NUE104" s="1569"/>
      <c r="NUF104" s="1569"/>
      <c r="NUG104" s="1569"/>
      <c r="NUH104" s="1569"/>
      <c r="NUI104" s="1569"/>
      <c r="NUJ104" s="1569"/>
      <c r="NUK104" s="1569"/>
      <c r="NUL104" s="1569"/>
      <c r="NUM104" s="1569"/>
      <c r="NUN104" s="1569"/>
      <c r="NUO104" s="1569"/>
      <c r="NUP104" s="1569"/>
      <c r="NUQ104" s="1569"/>
      <c r="NUR104" s="1569"/>
      <c r="NUS104" s="1569"/>
      <c r="NUT104" s="1569"/>
      <c r="NUU104" s="1569"/>
      <c r="NUV104" s="1569"/>
      <c r="NUW104" s="1569"/>
      <c r="NUX104" s="1569"/>
      <c r="NUY104" s="1569"/>
      <c r="NUZ104" s="1569"/>
      <c r="NVA104" s="1569"/>
      <c r="NVB104" s="1569"/>
      <c r="NVC104" s="1569"/>
      <c r="NVD104" s="1569"/>
      <c r="NVE104" s="1569"/>
      <c r="NVF104" s="1569"/>
      <c r="NVG104" s="1569"/>
      <c r="NVH104" s="1569"/>
      <c r="NVI104" s="1569"/>
      <c r="NVJ104" s="1569"/>
      <c r="NVK104" s="1569"/>
      <c r="NVL104" s="1569"/>
      <c r="NVM104" s="1569"/>
      <c r="NVN104" s="1569"/>
      <c r="NVO104" s="1569"/>
      <c r="NVP104" s="1569"/>
      <c r="NVQ104" s="1569"/>
      <c r="NVR104" s="1569"/>
      <c r="NVS104" s="1569"/>
      <c r="NVT104" s="1569"/>
      <c r="NVU104" s="1569"/>
      <c r="NVV104" s="1569"/>
      <c r="NVW104" s="1569"/>
      <c r="NVX104" s="1569"/>
      <c r="NVY104" s="1569"/>
      <c r="NVZ104" s="1569"/>
      <c r="NWA104" s="1569"/>
      <c r="NWB104" s="1569"/>
      <c r="NWC104" s="1569"/>
      <c r="NWD104" s="1569"/>
      <c r="NWE104" s="1569"/>
      <c r="NWF104" s="1569"/>
      <c r="NWG104" s="1569"/>
      <c r="NWH104" s="1569"/>
      <c r="NWI104" s="1569"/>
      <c r="NWJ104" s="1569"/>
      <c r="NWK104" s="1569"/>
      <c r="NWL104" s="1569"/>
      <c r="NWM104" s="1569"/>
      <c r="NWN104" s="1569"/>
      <c r="NWO104" s="1569"/>
      <c r="NWP104" s="1569"/>
      <c r="NWQ104" s="1569"/>
      <c r="NWR104" s="1569"/>
      <c r="NWS104" s="1569"/>
      <c r="NWT104" s="1569"/>
      <c r="NWU104" s="1569"/>
      <c r="NWV104" s="1569"/>
      <c r="NWW104" s="1569"/>
      <c r="NWX104" s="1569"/>
      <c r="NWY104" s="1569"/>
      <c r="NWZ104" s="1569"/>
      <c r="NXA104" s="1569"/>
      <c r="NXB104" s="1569"/>
      <c r="NXC104" s="1569"/>
      <c r="NXD104" s="1569"/>
      <c r="NXE104" s="1569"/>
      <c r="NXF104" s="1569"/>
      <c r="NXG104" s="1569"/>
      <c r="NXH104" s="1569"/>
      <c r="NXI104" s="1569"/>
      <c r="NXJ104" s="1569"/>
      <c r="NXK104" s="1569"/>
      <c r="NXL104" s="1569"/>
      <c r="NXM104" s="1569"/>
      <c r="NXN104" s="1569"/>
      <c r="NXO104" s="1569"/>
      <c r="NXP104" s="1569"/>
      <c r="NXQ104" s="1569"/>
      <c r="NXR104" s="1569"/>
      <c r="NXS104" s="1569"/>
      <c r="NXT104" s="1569"/>
      <c r="NXU104" s="1569"/>
      <c r="NXV104" s="1569"/>
      <c r="NXW104" s="1569"/>
      <c r="NXX104" s="1569"/>
      <c r="NXY104" s="1569"/>
      <c r="NXZ104" s="1569"/>
      <c r="NYA104" s="1569"/>
      <c r="NYB104" s="1569"/>
      <c r="NYC104" s="1569"/>
      <c r="NYD104" s="1569"/>
      <c r="NYE104" s="1569"/>
      <c r="NYF104" s="1569"/>
      <c r="NYG104" s="1569"/>
      <c r="NYH104" s="1569"/>
      <c r="NYI104" s="1569"/>
      <c r="NYJ104" s="1569"/>
      <c r="NYK104" s="1569"/>
      <c r="NYL104" s="1569"/>
      <c r="NYM104" s="1569"/>
      <c r="NYN104" s="1569"/>
      <c r="NYO104" s="1569"/>
      <c r="NYP104" s="1569"/>
      <c r="NYQ104" s="1569"/>
      <c r="NYR104" s="1569"/>
      <c r="NYS104" s="1569"/>
      <c r="NYT104" s="1569"/>
      <c r="NYU104" s="1569"/>
      <c r="NYV104" s="1569"/>
      <c r="NYW104" s="1569"/>
      <c r="NYX104" s="1569"/>
      <c r="NYY104" s="1569"/>
      <c r="NYZ104" s="1569"/>
      <c r="NZA104" s="1569"/>
      <c r="NZB104" s="1569"/>
      <c r="NZC104" s="1569"/>
      <c r="NZD104" s="1569"/>
      <c r="NZE104" s="1569"/>
      <c r="NZF104" s="1569"/>
      <c r="NZG104" s="1569"/>
      <c r="NZH104" s="1569"/>
      <c r="NZI104" s="1569"/>
      <c r="NZJ104" s="1569"/>
      <c r="NZK104" s="1569"/>
      <c r="NZL104" s="1569"/>
      <c r="NZM104" s="1569"/>
      <c r="NZN104" s="1569"/>
      <c r="NZO104" s="1569"/>
      <c r="NZP104" s="1569"/>
      <c r="NZQ104" s="1569"/>
      <c r="NZR104" s="1569"/>
      <c r="NZS104" s="1569"/>
      <c r="NZT104" s="1569"/>
      <c r="NZU104" s="1569"/>
      <c r="NZV104" s="1569"/>
      <c r="NZW104" s="1569"/>
      <c r="NZX104" s="1569"/>
      <c r="NZY104" s="1569"/>
      <c r="NZZ104" s="1569"/>
      <c r="OAA104" s="1569"/>
      <c r="OAB104" s="1569"/>
      <c r="OAC104" s="1569"/>
      <c r="OAD104" s="1569"/>
      <c r="OAE104" s="1569"/>
      <c r="OAF104" s="1569"/>
      <c r="OAG104" s="1569"/>
      <c r="OAH104" s="1569"/>
      <c r="OAI104" s="1569"/>
      <c r="OAJ104" s="1569"/>
      <c r="OAK104" s="1569"/>
      <c r="OAL104" s="1569"/>
      <c r="OAM104" s="1569"/>
      <c r="OAN104" s="1569"/>
      <c r="OAO104" s="1569"/>
      <c r="OAP104" s="1569"/>
      <c r="OAQ104" s="1569"/>
      <c r="OAR104" s="1569"/>
      <c r="OAS104" s="1569"/>
      <c r="OAT104" s="1569"/>
      <c r="OAU104" s="1569"/>
      <c r="OAV104" s="1569"/>
      <c r="OAW104" s="1569"/>
      <c r="OAX104" s="1569"/>
      <c r="OAY104" s="1569"/>
      <c r="OAZ104" s="1569"/>
      <c r="OBA104" s="1569"/>
      <c r="OBB104" s="1569"/>
      <c r="OBC104" s="1569"/>
      <c r="OBD104" s="1569"/>
      <c r="OBE104" s="1569"/>
      <c r="OBF104" s="1569"/>
      <c r="OBG104" s="1569"/>
      <c r="OBH104" s="1569"/>
      <c r="OBI104" s="1569"/>
      <c r="OBJ104" s="1569"/>
      <c r="OBK104" s="1569"/>
      <c r="OBL104" s="1569"/>
      <c r="OBM104" s="1569"/>
      <c r="OBN104" s="1569"/>
      <c r="OBO104" s="1569"/>
      <c r="OBP104" s="1569"/>
      <c r="OBQ104" s="1569"/>
      <c r="OBR104" s="1569"/>
      <c r="OBS104" s="1569"/>
      <c r="OBT104" s="1569"/>
      <c r="OBU104" s="1569"/>
      <c r="OBV104" s="1569"/>
      <c r="OBW104" s="1569"/>
      <c r="OBX104" s="1569"/>
      <c r="OBY104" s="1569"/>
      <c r="OBZ104" s="1569"/>
      <c r="OCA104" s="1569"/>
      <c r="OCB104" s="1569"/>
      <c r="OCC104" s="1569"/>
      <c r="OCD104" s="1569"/>
      <c r="OCE104" s="1569"/>
      <c r="OCF104" s="1569"/>
      <c r="OCG104" s="1569"/>
      <c r="OCH104" s="1569"/>
      <c r="OCI104" s="1569"/>
      <c r="OCJ104" s="1569"/>
      <c r="OCK104" s="1569"/>
      <c r="OCL104" s="1569"/>
      <c r="OCM104" s="1569"/>
      <c r="OCN104" s="1569"/>
      <c r="OCO104" s="1569"/>
      <c r="OCP104" s="1569"/>
      <c r="OCQ104" s="1569"/>
      <c r="OCR104" s="1569"/>
      <c r="OCS104" s="1569"/>
      <c r="OCT104" s="1569"/>
      <c r="OCU104" s="1569"/>
      <c r="OCV104" s="1569"/>
      <c r="OCW104" s="1569"/>
      <c r="OCX104" s="1569"/>
      <c r="OCY104" s="1569"/>
      <c r="OCZ104" s="1569"/>
      <c r="ODA104" s="1569"/>
      <c r="ODB104" s="1569"/>
      <c r="ODC104" s="1569"/>
      <c r="ODD104" s="1569"/>
      <c r="ODE104" s="1569"/>
      <c r="ODF104" s="1569"/>
      <c r="ODG104" s="1569"/>
      <c r="ODH104" s="1569"/>
      <c r="ODI104" s="1569"/>
      <c r="ODJ104" s="1569"/>
      <c r="ODK104" s="1569"/>
      <c r="ODL104" s="1569"/>
      <c r="ODM104" s="1569"/>
      <c r="ODN104" s="1569"/>
      <c r="ODO104" s="1569"/>
      <c r="ODP104" s="1569"/>
      <c r="ODQ104" s="1569"/>
      <c r="ODR104" s="1569"/>
      <c r="ODS104" s="1569"/>
      <c r="ODT104" s="1569"/>
      <c r="ODU104" s="1569"/>
      <c r="ODV104" s="1569"/>
      <c r="ODW104" s="1569"/>
      <c r="ODX104" s="1569"/>
      <c r="ODY104" s="1569"/>
      <c r="ODZ104" s="1569"/>
      <c r="OEA104" s="1569"/>
      <c r="OEB104" s="1569"/>
      <c r="OEC104" s="1569"/>
      <c r="OED104" s="1569"/>
      <c r="OEE104" s="1569"/>
      <c r="OEF104" s="1569"/>
      <c r="OEG104" s="1569"/>
      <c r="OEH104" s="1569"/>
      <c r="OEI104" s="1569"/>
      <c r="OEJ104" s="1569"/>
      <c r="OEK104" s="1569"/>
      <c r="OEL104" s="1569"/>
      <c r="OEM104" s="1569"/>
      <c r="OEN104" s="1569"/>
      <c r="OEO104" s="1569"/>
      <c r="OEP104" s="1569"/>
      <c r="OEQ104" s="1569"/>
      <c r="OER104" s="1569"/>
      <c r="OES104" s="1569"/>
      <c r="OET104" s="1569"/>
      <c r="OEU104" s="1569"/>
      <c r="OEV104" s="1569"/>
      <c r="OEW104" s="1569"/>
      <c r="OEX104" s="1569"/>
      <c r="OEY104" s="1569"/>
      <c r="OEZ104" s="1569"/>
      <c r="OFA104" s="1569"/>
      <c r="OFB104" s="1569"/>
      <c r="OFC104" s="1569"/>
      <c r="OFD104" s="1569"/>
      <c r="OFE104" s="1569"/>
      <c r="OFF104" s="1569"/>
      <c r="OFG104" s="1569"/>
      <c r="OFH104" s="1569"/>
      <c r="OFI104" s="1569"/>
      <c r="OFJ104" s="1569"/>
      <c r="OFK104" s="1569"/>
      <c r="OFL104" s="1569"/>
      <c r="OFM104" s="1569"/>
      <c r="OFN104" s="1569"/>
      <c r="OFO104" s="1569"/>
      <c r="OFP104" s="1569"/>
      <c r="OFQ104" s="1569"/>
      <c r="OFR104" s="1569"/>
      <c r="OFS104" s="1569"/>
      <c r="OFT104" s="1569"/>
      <c r="OFU104" s="1569"/>
      <c r="OFV104" s="1569"/>
      <c r="OFW104" s="1569"/>
      <c r="OFX104" s="1569"/>
      <c r="OFY104" s="1569"/>
      <c r="OFZ104" s="1569"/>
      <c r="OGA104" s="1569"/>
      <c r="OGB104" s="1569"/>
      <c r="OGC104" s="1569"/>
      <c r="OGD104" s="1569"/>
      <c r="OGE104" s="1569"/>
      <c r="OGF104" s="1569"/>
      <c r="OGG104" s="1569"/>
      <c r="OGH104" s="1569"/>
      <c r="OGI104" s="1569"/>
      <c r="OGJ104" s="1569"/>
      <c r="OGK104" s="1569"/>
      <c r="OGL104" s="1569"/>
      <c r="OGM104" s="1569"/>
      <c r="OGN104" s="1569"/>
      <c r="OGO104" s="1569"/>
      <c r="OGP104" s="1569"/>
      <c r="OGQ104" s="1569"/>
      <c r="OGR104" s="1569"/>
      <c r="OGS104" s="1569"/>
      <c r="OGT104" s="1569"/>
      <c r="OGU104" s="1569"/>
      <c r="OGV104" s="1569"/>
      <c r="OGW104" s="1569"/>
      <c r="OGX104" s="1569"/>
      <c r="OGY104" s="1569"/>
      <c r="OGZ104" s="1569"/>
      <c r="OHA104" s="1569"/>
      <c r="OHB104" s="1569"/>
      <c r="OHC104" s="1569"/>
      <c r="OHD104" s="1569"/>
      <c r="OHE104" s="1569"/>
      <c r="OHF104" s="1569"/>
      <c r="OHG104" s="1569"/>
      <c r="OHH104" s="1569"/>
      <c r="OHI104" s="1569"/>
      <c r="OHJ104" s="1569"/>
      <c r="OHK104" s="1569"/>
      <c r="OHL104" s="1569"/>
      <c r="OHM104" s="1569"/>
      <c r="OHN104" s="1569"/>
      <c r="OHO104" s="1569"/>
      <c r="OHP104" s="1569"/>
      <c r="OHQ104" s="1569"/>
      <c r="OHR104" s="1569"/>
      <c r="OHS104" s="1569"/>
      <c r="OHT104" s="1569"/>
      <c r="OHU104" s="1569"/>
      <c r="OHV104" s="1569"/>
      <c r="OHW104" s="1569"/>
      <c r="OHX104" s="1569"/>
      <c r="OHY104" s="1569"/>
      <c r="OHZ104" s="1569"/>
      <c r="OIA104" s="1569"/>
      <c r="OIB104" s="1569"/>
      <c r="OIC104" s="1569"/>
      <c r="OID104" s="1569"/>
      <c r="OIE104" s="1569"/>
      <c r="OIF104" s="1569"/>
      <c r="OIG104" s="1569"/>
      <c r="OIH104" s="1569"/>
      <c r="OII104" s="1569"/>
      <c r="OIJ104" s="1569"/>
      <c r="OIK104" s="1569"/>
      <c r="OIL104" s="1569"/>
      <c r="OIM104" s="1569"/>
      <c r="OIN104" s="1569"/>
      <c r="OIO104" s="1569"/>
      <c r="OIP104" s="1569"/>
      <c r="OIQ104" s="1569"/>
      <c r="OIR104" s="1569"/>
      <c r="OIS104" s="1569"/>
      <c r="OIT104" s="1569"/>
      <c r="OIU104" s="1569"/>
      <c r="OIV104" s="1569"/>
      <c r="OIW104" s="1569"/>
      <c r="OIX104" s="1569"/>
      <c r="OIY104" s="1569"/>
      <c r="OIZ104" s="1569"/>
      <c r="OJA104" s="1569"/>
      <c r="OJB104" s="1569"/>
      <c r="OJC104" s="1569"/>
      <c r="OJD104" s="1569"/>
      <c r="OJE104" s="1569"/>
      <c r="OJF104" s="1569"/>
      <c r="OJG104" s="1569"/>
      <c r="OJH104" s="1569"/>
      <c r="OJI104" s="1569"/>
      <c r="OJJ104" s="1569"/>
      <c r="OJK104" s="1569"/>
      <c r="OJL104" s="1569"/>
      <c r="OJM104" s="1569"/>
      <c r="OJN104" s="1569"/>
      <c r="OJO104" s="1569"/>
      <c r="OJP104" s="1569"/>
      <c r="OJQ104" s="1569"/>
      <c r="OJR104" s="1569"/>
      <c r="OJS104" s="1569"/>
      <c r="OJT104" s="1569"/>
      <c r="OJU104" s="1569"/>
      <c r="OJV104" s="1569"/>
      <c r="OJW104" s="1569"/>
      <c r="OJX104" s="1569"/>
      <c r="OJY104" s="1569"/>
      <c r="OJZ104" s="1569"/>
      <c r="OKA104" s="1569"/>
      <c r="OKB104" s="1569"/>
      <c r="OKC104" s="1569"/>
      <c r="OKD104" s="1569"/>
      <c r="OKE104" s="1569"/>
      <c r="OKF104" s="1569"/>
      <c r="OKG104" s="1569"/>
      <c r="OKH104" s="1569"/>
      <c r="OKI104" s="1569"/>
      <c r="OKJ104" s="1569"/>
      <c r="OKK104" s="1569"/>
      <c r="OKL104" s="1569"/>
      <c r="OKM104" s="1569"/>
      <c r="OKN104" s="1569"/>
      <c r="OKO104" s="1569"/>
      <c r="OKP104" s="1569"/>
      <c r="OKQ104" s="1569"/>
      <c r="OKR104" s="1569"/>
      <c r="OKS104" s="1569"/>
      <c r="OKT104" s="1569"/>
      <c r="OKU104" s="1569"/>
      <c r="OKV104" s="1569"/>
      <c r="OKW104" s="1569"/>
      <c r="OKX104" s="1569"/>
      <c r="OKY104" s="1569"/>
      <c r="OKZ104" s="1569"/>
      <c r="OLA104" s="1569"/>
      <c r="OLB104" s="1569"/>
      <c r="OLC104" s="1569"/>
      <c r="OLD104" s="1569"/>
      <c r="OLE104" s="1569"/>
      <c r="OLF104" s="1569"/>
      <c r="OLG104" s="1569"/>
      <c r="OLH104" s="1569"/>
      <c r="OLI104" s="1569"/>
      <c r="OLJ104" s="1569"/>
      <c r="OLK104" s="1569"/>
      <c r="OLL104" s="1569"/>
      <c r="OLM104" s="1569"/>
      <c r="OLN104" s="1569"/>
      <c r="OLO104" s="1569"/>
      <c r="OLP104" s="1569"/>
      <c r="OLQ104" s="1569"/>
      <c r="OLR104" s="1569"/>
      <c r="OLS104" s="1569"/>
      <c r="OLT104" s="1569"/>
      <c r="OLU104" s="1569"/>
      <c r="OLV104" s="1569"/>
      <c r="OLW104" s="1569"/>
      <c r="OLX104" s="1569"/>
      <c r="OLY104" s="1569"/>
      <c r="OLZ104" s="1569"/>
      <c r="OMA104" s="1569"/>
      <c r="OMB104" s="1569"/>
      <c r="OMC104" s="1569"/>
      <c r="OMD104" s="1569"/>
      <c r="OME104" s="1569"/>
      <c r="OMF104" s="1569"/>
      <c r="OMG104" s="1569"/>
      <c r="OMH104" s="1569"/>
      <c r="OMI104" s="1569"/>
      <c r="OMJ104" s="1569"/>
      <c r="OMK104" s="1569"/>
      <c r="OML104" s="1569"/>
      <c r="OMM104" s="1569"/>
      <c r="OMN104" s="1569"/>
      <c r="OMO104" s="1569"/>
      <c r="OMP104" s="1569"/>
      <c r="OMQ104" s="1569"/>
      <c r="OMR104" s="1569"/>
      <c r="OMS104" s="1569"/>
      <c r="OMT104" s="1569"/>
      <c r="OMU104" s="1569"/>
      <c r="OMV104" s="1569"/>
      <c r="OMW104" s="1569"/>
      <c r="OMX104" s="1569"/>
      <c r="OMY104" s="1569"/>
      <c r="OMZ104" s="1569"/>
      <c r="ONA104" s="1569"/>
      <c r="ONB104" s="1569"/>
      <c r="ONC104" s="1569"/>
      <c r="OND104" s="1569"/>
      <c r="ONE104" s="1569"/>
      <c r="ONF104" s="1569"/>
      <c r="ONG104" s="1569"/>
      <c r="ONH104" s="1569"/>
      <c r="ONI104" s="1569"/>
      <c r="ONJ104" s="1569"/>
      <c r="ONK104" s="1569"/>
      <c r="ONL104" s="1569"/>
      <c r="ONM104" s="1569"/>
      <c r="ONN104" s="1569"/>
      <c r="ONO104" s="1569"/>
      <c r="ONP104" s="1569"/>
      <c r="ONQ104" s="1569"/>
      <c r="ONR104" s="1569"/>
      <c r="ONS104" s="1569"/>
      <c r="ONT104" s="1569"/>
      <c r="ONU104" s="1569"/>
      <c r="ONV104" s="1569"/>
      <c r="ONW104" s="1569"/>
      <c r="ONX104" s="1569"/>
      <c r="ONY104" s="1569"/>
      <c r="ONZ104" s="1569"/>
      <c r="OOA104" s="1569"/>
      <c r="OOB104" s="1569"/>
      <c r="OOC104" s="1569"/>
      <c r="OOD104" s="1569"/>
      <c r="OOE104" s="1569"/>
      <c r="OOF104" s="1569"/>
      <c r="OOG104" s="1569"/>
      <c r="OOH104" s="1569"/>
      <c r="OOI104" s="1569"/>
      <c r="OOJ104" s="1569"/>
      <c r="OOK104" s="1569"/>
      <c r="OOL104" s="1569"/>
      <c r="OOM104" s="1569"/>
      <c r="OON104" s="1569"/>
      <c r="OOO104" s="1569"/>
      <c r="OOP104" s="1569"/>
      <c r="OOQ104" s="1569"/>
      <c r="OOR104" s="1569"/>
      <c r="OOS104" s="1569"/>
      <c r="OOT104" s="1569"/>
      <c r="OOU104" s="1569"/>
      <c r="OOV104" s="1569"/>
      <c r="OOW104" s="1569"/>
      <c r="OOX104" s="1569"/>
      <c r="OOY104" s="1569"/>
      <c r="OOZ104" s="1569"/>
      <c r="OPA104" s="1569"/>
      <c r="OPB104" s="1569"/>
      <c r="OPC104" s="1569"/>
      <c r="OPD104" s="1569"/>
      <c r="OPE104" s="1569"/>
      <c r="OPF104" s="1569"/>
      <c r="OPG104" s="1569"/>
      <c r="OPH104" s="1569"/>
      <c r="OPI104" s="1569"/>
      <c r="OPJ104" s="1569"/>
      <c r="OPK104" s="1569"/>
      <c r="OPL104" s="1569"/>
      <c r="OPM104" s="1569"/>
      <c r="OPN104" s="1569"/>
      <c r="OPO104" s="1569"/>
      <c r="OPP104" s="1569"/>
      <c r="OPQ104" s="1569"/>
      <c r="OPR104" s="1569"/>
      <c r="OPS104" s="1569"/>
      <c r="OPT104" s="1569"/>
      <c r="OPU104" s="1569"/>
      <c r="OPV104" s="1569"/>
      <c r="OPW104" s="1569"/>
      <c r="OPX104" s="1569"/>
      <c r="OPY104" s="1569"/>
      <c r="OPZ104" s="1569"/>
      <c r="OQA104" s="1569"/>
      <c r="OQB104" s="1569"/>
      <c r="OQC104" s="1569"/>
      <c r="OQD104" s="1569"/>
      <c r="OQE104" s="1569"/>
      <c r="OQF104" s="1569"/>
      <c r="OQG104" s="1569"/>
      <c r="OQH104" s="1569"/>
      <c r="OQI104" s="1569"/>
      <c r="OQJ104" s="1569"/>
      <c r="OQK104" s="1569"/>
      <c r="OQL104" s="1569"/>
      <c r="OQM104" s="1569"/>
      <c r="OQN104" s="1569"/>
      <c r="OQO104" s="1569"/>
      <c r="OQP104" s="1569"/>
      <c r="OQQ104" s="1569"/>
      <c r="OQR104" s="1569"/>
      <c r="OQS104" s="1569"/>
      <c r="OQT104" s="1569"/>
      <c r="OQU104" s="1569"/>
      <c r="OQV104" s="1569"/>
      <c r="OQW104" s="1569"/>
      <c r="OQX104" s="1569"/>
      <c r="OQY104" s="1569"/>
      <c r="OQZ104" s="1569"/>
      <c r="ORA104" s="1569"/>
      <c r="ORB104" s="1569"/>
      <c r="ORC104" s="1569"/>
      <c r="ORD104" s="1569"/>
      <c r="ORE104" s="1569"/>
      <c r="ORF104" s="1569"/>
      <c r="ORG104" s="1569"/>
      <c r="ORH104" s="1569"/>
      <c r="ORI104" s="1569"/>
      <c r="ORJ104" s="1569"/>
      <c r="ORK104" s="1569"/>
      <c r="ORL104" s="1569"/>
      <c r="ORM104" s="1569"/>
      <c r="ORN104" s="1569"/>
      <c r="ORO104" s="1569"/>
      <c r="ORP104" s="1569"/>
      <c r="ORQ104" s="1569"/>
      <c r="ORR104" s="1569"/>
      <c r="ORS104" s="1569"/>
      <c r="ORT104" s="1569"/>
      <c r="ORU104" s="1569"/>
      <c r="ORV104" s="1569"/>
      <c r="ORW104" s="1569"/>
      <c r="ORX104" s="1569"/>
      <c r="ORY104" s="1569"/>
      <c r="ORZ104" s="1569"/>
      <c r="OSA104" s="1569"/>
      <c r="OSB104" s="1569"/>
      <c r="OSC104" s="1569"/>
      <c r="OSD104" s="1569"/>
      <c r="OSE104" s="1569"/>
      <c r="OSF104" s="1569"/>
      <c r="OSG104" s="1569"/>
      <c r="OSH104" s="1569"/>
      <c r="OSI104" s="1569"/>
      <c r="OSJ104" s="1569"/>
      <c r="OSK104" s="1569"/>
      <c r="OSL104" s="1569"/>
      <c r="OSM104" s="1569"/>
      <c r="OSN104" s="1569"/>
      <c r="OSO104" s="1569"/>
      <c r="OSP104" s="1569"/>
      <c r="OSQ104" s="1569"/>
      <c r="OSR104" s="1569"/>
      <c r="OSS104" s="1569"/>
      <c r="OST104" s="1569"/>
      <c r="OSU104" s="1569"/>
      <c r="OSV104" s="1569"/>
      <c r="OSW104" s="1569"/>
      <c r="OSX104" s="1569"/>
      <c r="OSY104" s="1569"/>
      <c r="OSZ104" s="1569"/>
      <c r="OTA104" s="1569"/>
      <c r="OTB104" s="1569"/>
      <c r="OTC104" s="1569"/>
      <c r="OTD104" s="1569"/>
      <c r="OTE104" s="1569"/>
      <c r="OTF104" s="1569"/>
      <c r="OTG104" s="1569"/>
      <c r="OTH104" s="1569"/>
      <c r="OTI104" s="1569"/>
      <c r="OTJ104" s="1569"/>
      <c r="OTK104" s="1569"/>
      <c r="OTL104" s="1569"/>
      <c r="OTM104" s="1569"/>
      <c r="OTN104" s="1569"/>
      <c r="OTO104" s="1569"/>
      <c r="OTP104" s="1569"/>
      <c r="OTQ104" s="1569"/>
      <c r="OTR104" s="1569"/>
      <c r="OTS104" s="1569"/>
      <c r="OTT104" s="1569"/>
      <c r="OTU104" s="1569"/>
      <c r="OTV104" s="1569"/>
      <c r="OTW104" s="1569"/>
      <c r="OTX104" s="1569"/>
      <c r="OTY104" s="1569"/>
      <c r="OTZ104" s="1569"/>
      <c r="OUA104" s="1569"/>
      <c r="OUB104" s="1569"/>
      <c r="OUC104" s="1569"/>
      <c r="OUD104" s="1569"/>
      <c r="OUE104" s="1569"/>
      <c r="OUF104" s="1569"/>
      <c r="OUG104" s="1569"/>
      <c r="OUH104" s="1569"/>
      <c r="OUI104" s="1569"/>
      <c r="OUJ104" s="1569"/>
      <c r="OUK104" s="1569"/>
      <c r="OUL104" s="1569"/>
      <c r="OUM104" s="1569"/>
      <c r="OUN104" s="1569"/>
      <c r="OUO104" s="1569"/>
      <c r="OUP104" s="1569"/>
      <c r="OUQ104" s="1569"/>
      <c r="OUR104" s="1569"/>
      <c r="OUS104" s="1569"/>
      <c r="OUT104" s="1569"/>
      <c r="OUU104" s="1569"/>
      <c r="OUV104" s="1569"/>
      <c r="OUW104" s="1569"/>
      <c r="OUX104" s="1569"/>
      <c r="OUY104" s="1569"/>
      <c r="OUZ104" s="1569"/>
      <c r="OVA104" s="1569"/>
      <c r="OVB104" s="1569"/>
      <c r="OVC104" s="1569"/>
      <c r="OVD104" s="1569"/>
      <c r="OVE104" s="1569"/>
      <c r="OVF104" s="1569"/>
      <c r="OVG104" s="1569"/>
      <c r="OVH104" s="1569"/>
      <c r="OVI104" s="1569"/>
      <c r="OVJ104" s="1569"/>
      <c r="OVK104" s="1569"/>
      <c r="OVL104" s="1569"/>
      <c r="OVM104" s="1569"/>
      <c r="OVN104" s="1569"/>
      <c r="OVO104" s="1569"/>
      <c r="OVP104" s="1569"/>
      <c r="OVQ104" s="1569"/>
      <c r="OVR104" s="1569"/>
      <c r="OVS104" s="1569"/>
      <c r="OVT104" s="1569"/>
      <c r="OVU104" s="1569"/>
      <c r="OVV104" s="1569"/>
      <c r="OVW104" s="1569"/>
      <c r="OVX104" s="1569"/>
      <c r="OVY104" s="1569"/>
      <c r="OVZ104" s="1569"/>
      <c r="OWA104" s="1569"/>
      <c r="OWB104" s="1569"/>
      <c r="OWC104" s="1569"/>
      <c r="OWD104" s="1569"/>
      <c r="OWE104" s="1569"/>
      <c r="OWF104" s="1569"/>
      <c r="OWG104" s="1569"/>
      <c r="OWH104" s="1569"/>
      <c r="OWI104" s="1569"/>
      <c r="OWJ104" s="1569"/>
      <c r="OWK104" s="1569"/>
      <c r="OWL104" s="1569"/>
      <c r="OWM104" s="1569"/>
      <c r="OWN104" s="1569"/>
      <c r="OWO104" s="1569"/>
      <c r="OWP104" s="1569"/>
      <c r="OWQ104" s="1569"/>
      <c r="OWR104" s="1569"/>
      <c r="OWS104" s="1569"/>
      <c r="OWT104" s="1569"/>
      <c r="OWU104" s="1569"/>
      <c r="OWV104" s="1569"/>
      <c r="OWW104" s="1569"/>
      <c r="OWX104" s="1569"/>
      <c r="OWY104" s="1569"/>
      <c r="OWZ104" s="1569"/>
      <c r="OXA104" s="1569"/>
      <c r="OXB104" s="1569"/>
      <c r="OXC104" s="1569"/>
      <c r="OXD104" s="1569"/>
      <c r="OXE104" s="1569"/>
      <c r="OXF104" s="1569"/>
      <c r="OXG104" s="1569"/>
      <c r="OXH104" s="1569"/>
      <c r="OXI104" s="1569"/>
      <c r="OXJ104" s="1569"/>
      <c r="OXK104" s="1569"/>
      <c r="OXL104" s="1569"/>
      <c r="OXM104" s="1569"/>
      <c r="OXN104" s="1569"/>
      <c r="OXO104" s="1569"/>
      <c r="OXP104" s="1569"/>
      <c r="OXQ104" s="1569"/>
      <c r="OXR104" s="1569"/>
      <c r="OXS104" s="1569"/>
      <c r="OXT104" s="1569"/>
      <c r="OXU104" s="1569"/>
      <c r="OXV104" s="1569"/>
      <c r="OXW104" s="1569"/>
      <c r="OXX104" s="1569"/>
      <c r="OXY104" s="1569"/>
      <c r="OXZ104" s="1569"/>
      <c r="OYA104" s="1569"/>
      <c r="OYB104" s="1569"/>
      <c r="OYC104" s="1569"/>
      <c r="OYD104" s="1569"/>
      <c r="OYE104" s="1569"/>
      <c r="OYF104" s="1569"/>
      <c r="OYG104" s="1569"/>
      <c r="OYH104" s="1569"/>
      <c r="OYI104" s="1569"/>
      <c r="OYJ104" s="1569"/>
      <c r="OYK104" s="1569"/>
      <c r="OYL104" s="1569"/>
      <c r="OYM104" s="1569"/>
      <c r="OYN104" s="1569"/>
      <c r="OYO104" s="1569"/>
      <c r="OYP104" s="1569"/>
      <c r="OYQ104" s="1569"/>
      <c r="OYR104" s="1569"/>
      <c r="OYS104" s="1569"/>
      <c r="OYT104" s="1569"/>
      <c r="OYU104" s="1569"/>
      <c r="OYV104" s="1569"/>
      <c r="OYW104" s="1569"/>
      <c r="OYX104" s="1569"/>
      <c r="OYY104" s="1569"/>
      <c r="OYZ104" s="1569"/>
      <c r="OZA104" s="1569"/>
      <c r="OZB104" s="1569"/>
      <c r="OZC104" s="1569"/>
      <c r="OZD104" s="1569"/>
      <c r="OZE104" s="1569"/>
      <c r="OZF104" s="1569"/>
      <c r="OZG104" s="1569"/>
      <c r="OZH104" s="1569"/>
      <c r="OZI104" s="1569"/>
      <c r="OZJ104" s="1569"/>
      <c r="OZK104" s="1569"/>
      <c r="OZL104" s="1569"/>
      <c r="OZM104" s="1569"/>
      <c r="OZN104" s="1569"/>
      <c r="OZO104" s="1569"/>
      <c r="OZP104" s="1569"/>
      <c r="OZQ104" s="1569"/>
      <c r="OZR104" s="1569"/>
      <c r="OZS104" s="1569"/>
      <c r="OZT104" s="1569"/>
      <c r="OZU104" s="1569"/>
      <c r="OZV104" s="1569"/>
      <c r="OZW104" s="1569"/>
      <c r="OZX104" s="1569"/>
      <c r="OZY104" s="1569"/>
      <c r="OZZ104" s="1569"/>
      <c r="PAA104" s="1569"/>
      <c r="PAB104" s="1569"/>
      <c r="PAC104" s="1569"/>
      <c r="PAD104" s="1569"/>
      <c r="PAE104" s="1569"/>
      <c r="PAF104" s="1569"/>
      <c r="PAG104" s="1569"/>
      <c r="PAH104" s="1569"/>
      <c r="PAI104" s="1569"/>
      <c r="PAJ104" s="1569"/>
      <c r="PAK104" s="1569"/>
      <c r="PAL104" s="1569"/>
      <c r="PAM104" s="1569"/>
      <c r="PAN104" s="1569"/>
      <c r="PAO104" s="1569"/>
      <c r="PAP104" s="1569"/>
      <c r="PAQ104" s="1569"/>
      <c r="PAR104" s="1569"/>
      <c r="PAS104" s="1569"/>
      <c r="PAT104" s="1569"/>
      <c r="PAU104" s="1569"/>
      <c r="PAV104" s="1569"/>
      <c r="PAW104" s="1569"/>
      <c r="PAX104" s="1569"/>
      <c r="PAY104" s="1569"/>
      <c r="PAZ104" s="1569"/>
      <c r="PBA104" s="1569"/>
      <c r="PBB104" s="1569"/>
      <c r="PBC104" s="1569"/>
      <c r="PBD104" s="1569"/>
      <c r="PBE104" s="1569"/>
      <c r="PBF104" s="1569"/>
      <c r="PBG104" s="1569"/>
      <c r="PBH104" s="1569"/>
      <c r="PBI104" s="1569"/>
      <c r="PBJ104" s="1569"/>
      <c r="PBK104" s="1569"/>
      <c r="PBL104" s="1569"/>
      <c r="PBM104" s="1569"/>
      <c r="PBN104" s="1569"/>
      <c r="PBO104" s="1569"/>
      <c r="PBP104" s="1569"/>
      <c r="PBQ104" s="1569"/>
      <c r="PBR104" s="1569"/>
      <c r="PBS104" s="1569"/>
      <c r="PBT104" s="1569"/>
      <c r="PBU104" s="1569"/>
      <c r="PBV104" s="1569"/>
      <c r="PBW104" s="1569"/>
      <c r="PBX104" s="1569"/>
      <c r="PBY104" s="1569"/>
      <c r="PBZ104" s="1569"/>
      <c r="PCA104" s="1569"/>
      <c r="PCB104" s="1569"/>
      <c r="PCC104" s="1569"/>
      <c r="PCD104" s="1569"/>
      <c r="PCE104" s="1569"/>
      <c r="PCF104" s="1569"/>
      <c r="PCG104" s="1569"/>
      <c r="PCH104" s="1569"/>
      <c r="PCI104" s="1569"/>
      <c r="PCJ104" s="1569"/>
      <c r="PCK104" s="1569"/>
      <c r="PCL104" s="1569"/>
      <c r="PCM104" s="1569"/>
      <c r="PCN104" s="1569"/>
      <c r="PCO104" s="1569"/>
      <c r="PCP104" s="1569"/>
      <c r="PCQ104" s="1569"/>
      <c r="PCR104" s="1569"/>
      <c r="PCS104" s="1569"/>
      <c r="PCT104" s="1569"/>
      <c r="PCU104" s="1569"/>
      <c r="PCV104" s="1569"/>
      <c r="PCW104" s="1569"/>
      <c r="PCX104" s="1569"/>
      <c r="PCY104" s="1569"/>
      <c r="PCZ104" s="1569"/>
      <c r="PDA104" s="1569"/>
      <c r="PDB104" s="1569"/>
      <c r="PDC104" s="1569"/>
      <c r="PDD104" s="1569"/>
      <c r="PDE104" s="1569"/>
      <c r="PDF104" s="1569"/>
      <c r="PDG104" s="1569"/>
      <c r="PDH104" s="1569"/>
      <c r="PDI104" s="1569"/>
      <c r="PDJ104" s="1569"/>
      <c r="PDK104" s="1569"/>
      <c r="PDL104" s="1569"/>
      <c r="PDM104" s="1569"/>
      <c r="PDN104" s="1569"/>
      <c r="PDO104" s="1569"/>
      <c r="PDP104" s="1569"/>
      <c r="PDQ104" s="1569"/>
      <c r="PDR104" s="1569"/>
      <c r="PDS104" s="1569"/>
      <c r="PDT104" s="1569"/>
      <c r="PDU104" s="1569"/>
      <c r="PDV104" s="1569"/>
      <c r="PDW104" s="1569"/>
      <c r="PDX104" s="1569"/>
      <c r="PDY104" s="1569"/>
      <c r="PDZ104" s="1569"/>
      <c r="PEA104" s="1569"/>
      <c r="PEB104" s="1569"/>
      <c r="PEC104" s="1569"/>
      <c r="PED104" s="1569"/>
      <c r="PEE104" s="1569"/>
      <c r="PEF104" s="1569"/>
      <c r="PEG104" s="1569"/>
      <c r="PEH104" s="1569"/>
      <c r="PEI104" s="1569"/>
      <c r="PEJ104" s="1569"/>
      <c r="PEK104" s="1569"/>
      <c r="PEL104" s="1569"/>
      <c r="PEM104" s="1569"/>
      <c r="PEN104" s="1569"/>
      <c r="PEO104" s="1569"/>
      <c r="PEP104" s="1569"/>
      <c r="PEQ104" s="1569"/>
      <c r="PER104" s="1569"/>
      <c r="PES104" s="1569"/>
      <c r="PET104" s="1569"/>
      <c r="PEU104" s="1569"/>
      <c r="PEV104" s="1569"/>
      <c r="PEW104" s="1569"/>
      <c r="PEX104" s="1569"/>
      <c r="PEY104" s="1569"/>
      <c r="PEZ104" s="1569"/>
      <c r="PFA104" s="1569"/>
      <c r="PFB104" s="1569"/>
      <c r="PFC104" s="1569"/>
      <c r="PFD104" s="1569"/>
      <c r="PFE104" s="1569"/>
      <c r="PFF104" s="1569"/>
      <c r="PFG104" s="1569"/>
      <c r="PFH104" s="1569"/>
      <c r="PFI104" s="1569"/>
      <c r="PFJ104" s="1569"/>
      <c r="PFK104" s="1569"/>
      <c r="PFL104" s="1569"/>
      <c r="PFM104" s="1569"/>
      <c r="PFN104" s="1569"/>
      <c r="PFO104" s="1569"/>
      <c r="PFP104" s="1569"/>
      <c r="PFQ104" s="1569"/>
      <c r="PFR104" s="1569"/>
      <c r="PFS104" s="1569"/>
      <c r="PFT104" s="1569"/>
      <c r="PFU104" s="1569"/>
      <c r="PFV104" s="1569"/>
      <c r="PFW104" s="1569"/>
      <c r="PFX104" s="1569"/>
      <c r="PFY104" s="1569"/>
      <c r="PFZ104" s="1569"/>
      <c r="PGA104" s="1569"/>
      <c r="PGB104" s="1569"/>
      <c r="PGC104" s="1569"/>
      <c r="PGD104" s="1569"/>
      <c r="PGE104" s="1569"/>
      <c r="PGF104" s="1569"/>
      <c r="PGG104" s="1569"/>
      <c r="PGH104" s="1569"/>
      <c r="PGI104" s="1569"/>
      <c r="PGJ104" s="1569"/>
      <c r="PGK104" s="1569"/>
      <c r="PGL104" s="1569"/>
      <c r="PGM104" s="1569"/>
      <c r="PGN104" s="1569"/>
      <c r="PGO104" s="1569"/>
      <c r="PGP104" s="1569"/>
      <c r="PGQ104" s="1569"/>
      <c r="PGR104" s="1569"/>
      <c r="PGS104" s="1569"/>
      <c r="PGT104" s="1569"/>
      <c r="PGU104" s="1569"/>
      <c r="PGV104" s="1569"/>
      <c r="PGW104" s="1569"/>
      <c r="PGX104" s="1569"/>
      <c r="PGY104" s="1569"/>
      <c r="PGZ104" s="1569"/>
      <c r="PHA104" s="1569"/>
      <c r="PHB104" s="1569"/>
      <c r="PHC104" s="1569"/>
      <c r="PHD104" s="1569"/>
      <c r="PHE104" s="1569"/>
      <c r="PHF104" s="1569"/>
      <c r="PHG104" s="1569"/>
      <c r="PHH104" s="1569"/>
      <c r="PHI104" s="1569"/>
      <c r="PHJ104" s="1569"/>
      <c r="PHK104" s="1569"/>
      <c r="PHL104" s="1569"/>
      <c r="PHM104" s="1569"/>
      <c r="PHN104" s="1569"/>
      <c r="PHO104" s="1569"/>
      <c r="PHP104" s="1569"/>
      <c r="PHQ104" s="1569"/>
      <c r="PHR104" s="1569"/>
      <c r="PHS104" s="1569"/>
      <c r="PHT104" s="1569"/>
      <c r="PHU104" s="1569"/>
      <c r="PHV104" s="1569"/>
      <c r="PHW104" s="1569"/>
      <c r="PHX104" s="1569"/>
      <c r="PHY104" s="1569"/>
      <c r="PHZ104" s="1569"/>
      <c r="PIA104" s="1569"/>
      <c r="PIB104" s="1569"/>
      <c r="PIC104" s="1569"/>
      <c r="PID104" s="1569"/>
      <c r="PIE104" s="1569"/>
      <c r="PIF104" s="1569"/>
      <c r="PIG104" s="1569"/>
      <c r="PIH104" s="1569"/>
      <c r="PII104" s="1569"/>
      <c r="PIJ104" s="1569"/>
      <c r="PIK104" s="1569"/>
      <c r="PIL104" s="1569"/>
      <c r="PIM104" s="1569"/>
      <c r="PIN104" s="1569"/>
      <c r="PIO104" s="1569"/>
      <c r="PIP104" s="1569"/>
      <c r="PIQ104" s="1569"/>
      <c r="PIR104" s="1569"/>
      <c r="PIS104" s="1569"/>
      <c r="PIT104" s="1569"/>
      <c r="PIU104" s="1569"/>
      <c r="PIV104" s="1569"/>
      <c r="PIW104" s="1569"/>
      <c r="PIX104" s="1569"/>
      <c r="PIY104" s="1569"/>
      <c r="PIZ104" s="1569"/>
      <c r="PJA104" s="1569"/>
      <c r="PJB104" s="1569"/>
      <c r="PJC104" s="1569"/>
      <c r="PJD104" s="1569"/>
      <c r="PJE104" s="1569"/>
      <c r="PJF104" s="1569"/>
      <c r="PJG104" s="1569"/>
      <c r="PJH104" s="1569"/>
      <c r="PJI104" s="1569"/>
      <c r="PJJ104" s="1569"/>
      <c r="PJK104" s="1569"/>
      <c r="PJL104" s="1569"/>
      <c r="PJM104" s="1569"/>
      <c r="PJN104" s="1569"/>
      <c r="PJO104" s="1569"/>
      <c r="PJP104" s="1569"/>
      <c r="PJQ104" s="1569"/>
      <c r="PJR104" s="1569"/>
      <c r="PJS104" s="1569"/>
      <c r="PJT104" s="1569"/>
      <c r="PJU104" s="1569"/>
      <c r="PJV104" s="1569"/>
      <c r="PJW104" s="1569"/>
      <c r="PJX104" s="1569"/>
      <c r="PJY104" s="1569"/>
      <c r="PJZ104" s="1569"/>
      <c r="PKA104" s="1569"/>
      <c r="PKB104" s="1569"/>
      <c r="PKC104" s="1569"/>
      <c r="PKD104" s="1569"/>
      <c r="PKE104" s="1569"/>
      <c r="PKF104" s="1569"/>
      <c r="PKG104" s="1569"/>
      <c r="PKH104" s="1569"/>
      <c r="PKI104" s="1569"/>
      <c r="PKJ104" s="1569"/>
      <c r="PKK104" s="1569"/>
      <c r="PKL104" s="1569"/>
      <c r="PKM104" s="1569"/>
      <c r="PKN104" s="1569"/>
      <c r="PKO104" s="1569"/>
      <c r="PKP104" s="1569"/>
      <c r="PKQ104" s="1569"/>
      <c r="PKR104" s="1569"/>
      <c r="PKS104" s="1569"/>
      <c r="PKT104" s="1569"/>
      <c r="PKU104" s="1569"/>
      <c r="PKV104" s="1569"/>
      <c r="PKW104" s="1569"/>
      <c r="PKX104" s="1569"/>
      <c r="PKY104" s="1569"/>
      <c r="PKZ104" s="1569"/>
      <c r="PLA104" s="1569"/>
      <c r="PLB104" s="1569"/>
      <c r="PLC104" s="1569"/>
      <c r="PLD104" s="1569"/>
      <c r="PLE104" s="1569"/>
      <c r="PLF104" s="1569"/>
      <c r="PLG104" s="1569"/>
      <c r="PLH104" s="1569"/>
      <c r="PLI104" s="1569"/>
      <c r="PLJ104" s="1569"/>
      <c r="PLK104" s="1569"/>
      <c r="PLL104" s="1569"/>
      <c r="PLM104" s="1569"/>
      <c r="PLN104" s="1569"/>
      <c r="PLO104" s="1569"/>
      <c r="PLP104" s="1569"/>
      <c r="PLQ104" s="1569"/>
      <c r="PLR104" s="1569"/>
      <c r="PLS104" s="1569"/>
      <c r="PLT104" s="1569"/>
      <c r="PLU104" s="1569"/>
      <c r="PLV104" s="1569"/>
      <c r="PLW104" s="1569"/>
      <c r="PLX104" s="1569"/>
      <c r="PLY104" s="1569"/>
      <c r="PLZ104" s="1569"/>
      <c r="PMA104" s="1569"/>
      <c r="PMB104" s="1569"/>
      <c r="PMC104" s="1569"/>
      <c r="PMD104" s="1569"/>
      <c r="PME104" s="1569"/>
      <c r="PMF104" s="1569"/>
      <c r="PMG104" s="1569"/>
      <c r="PMH104" s="1569"/>
      <c r="PMI104" s="1569"/>
      <c r="PMJ104" s="1569"/>
      <c r="PMK104" s="1569"/>
      <c r="PML104" s="1569"/>
      <c r="PMM104" s="1569"/>
      <c r="PMN104" s="1569"/>
      <c r="PMO104" s="1569"/>
      <c r="PMP104" s="1569"/>
      <c r="PMQ104" s="1569"/>
      <c r="PMR104" s="1569"/>
      <c r="PMS104" s="1569"/>
      <c r="PMT104" s="1569"/>
      <c r="PMU104" s="1569"/>
      <c r="PMV104" s="1569"/>
      <c r="PMW104" s="1569"/>
      <c r="PMX104" s="1569"/>
      <c r="PMY104" s="1569"/>
      <c r="PMZ104" s="1569"/>
      <c r="PNA104" s="1569"/>
      <c r="PNB104" s="1569"/>
      <c r="PNC104" s="1569"/>
      <c r="PND104" s="1569"/>
      <c r="PNE104" s="1569"/>
      <c r="PNF104" s="1569"/>
      <c r="PNG104" s="1569"/>
      <c r="PNH104" s="1569"/>
      <c r="PNI104" s="1569"/>
      <c r="PNJ104" s="1569"/>
      <c r="PNK104" s="1569"/>
      <c r="PNL104" s="1569"/>
      <c r="PNM104" s="1569"/>
      <c r="PNN104" s="1569"/>
      <c r="PNO104" s="1569"/>
      <c r="PNP104" s="1569"/>
      <c r="PNQ104" s="1569"/>
      <c r="PNR104" s="1569"/>
      <c r="PNS104" s="1569"/>
      <c r="PNT104" s="1569"/>
      <c r="PNU104" s="1569"/>
      <c r="PNV104" s="1569"/>
      <c r="PNW104" s="1569"/>
      <c r="PNX104" s="1569"/>
      <c r="PNY104" s="1569"/>
      <c r="PNZ104" s="1569"/>
      <c r="POA104" s="1569"/>
      <c r="POB104" s="1569"/>
      <c r="POC104" s="1569"/>
      <c r="POD104" s="1569"/>
      <c r="POE104" s="1569"/>
      <c r="POF104" s="1569"/>
      <c r="POG104" s="1569"/>
      <c r="POH104" s="1569"/>
      <c r="POI104" s="1569"/>
      <c r="POJ104" s="1569"/>
      <c r="POK104" s="1569"/>
      <c r="POL104" s="1569"/>
      <c r="POM104" s="1569"/>
      <c r="PON104" s="1569"/>
      <c r="POO104" s="1569"/>
      <c r="POP104" s="1569"/>
      <c r="POQ104" s="1569"/>
      <c r="POR104" s="1569"/>
      <c r="POS104" s="1569"/>
      <c r="POT104" s="1569"/>
      <c r="POU104" s="1569"/>
      <c r="POV104" s="1569"/>
      <c r="POW104" s="1569"/>
      <c r="POX104" s="1569"/>
      <c r="POY104" s="1569"/>
      <c r="POZ104" s="1569"/>
      <c r="PPA104" s="1569"/>
      <c r="PPB104" s="1569"/>
      <c r="PPC104" s="1569"/>
      <c r="PPD104" s="1569"/>
      <c r="PPE104" s="1569"/>
      <c r="PPF104" s="1569"/>
      <c r="PPG104" s="1569"/>
      <c r="PPH104" s="1569"/>
      <c r="PPI104" s="1569"/>
      <c r="PPJ104" s="1569"/>
      <c r="PPK104" s="1569"/>
      <c r="PPL104" s="1569"/>
      <c r="PPM104" s="1569"/>
      <c r="PPN104" s="1569"/>
      <c r="PPO104" s="1569"/>
      <c r="PPP104" s="1569"/>
      <c r="PPQ104" s="1569"/>
      <c r="PPR104" s="1569"/>
      <c r="PPS104" s="1569"/>
      <c r="PPT104" s="1569"/>
      <c r="PPU104" s="1569"/>
      <c r="PPV104" s="1569"/>
      <c r="PPW104" s="1569"/>
      <c r="PPX104" s="1569"/>
      <c r="PPY104" s="1569"/>
      <c r="PPZ104" s="1569"/>
      <c r="PQA104" s="1569"/>
      <c r="PQB104" s="1569"/>
      <c r="PQC104" s="1569"/>
      <c r="PQD104" s="1569"/>
      <c r="PQE104" s="1569"/>
      <c r="PQF104" s="1569"/>
      <c r="PQG104" s="1569"/>
      <c r="PQH104" s="1569"/>
      <c r="PQI104" s="1569"/>
      <c r="PQJ104" s="1569"/>
      <c r="PQK104" s="1569"/>
      <c r="PQL104" s="1569"/>
      <c r="PQM104" s="1569"/>
      <c r="PQN104" s="1569"/>
      <c r="PQO104" s="1569"/>
      <c r="PQP104" s="1569"/>
      <c r="PQQ104" s="1569"/>
      <c r="PQR104" s="1569"/>
      <c r="PQS104" s="1569"/>
      <c r="PQT104" s="1569"/>
      <c r="PQU104" s="1569"/>
      <c r="PQV104" s="1569"/>
      <c r="PQW104" s="1569"/>
      <c r="PQX104" s="1569"/>
      <c r="PQY104" s="1569"/>
      <c r="PQZ104" s="1569"/>
      <c r="PRA104" s="1569"/>
      <c r="PRB104" s="1569"/>
      <c r="PRC104" s="1569"/>
      <c r="PRD104" s="1569"/>
      <c r="PRE104" s="1569"/>
      <c r="PRF104" s="1569"/>
      <c r="PRG104" s="1569"/>
      <c r="PRH104" s="1569"/>
      <c r="PRI104" s="1569"/>
      <c r="PRJ104" s="1569"/>
      <c r="PRK104" s="1569"/>
      <c r="PRL104" s="1569"/>
      <c r="PRM104" s="1569"/>
      <c r="PRN104" s="1569"/>
      <c r="PRO104" s="1569"/>
      <c r="PRP104" s="1569"/>
      <c r="PRQ104" s="1569"/>
      <c r="PRR104" s="1569"/>
      <c r="PRS104" s="1569"/>
      <c r="PRT104" s="1569"/>
      <c r="PRU104" s="1569"/>
      <c r="PRV104" s="1569"/>
      <c r="PRW104" s="1569"/>
      <c r="PRX104" s="1569"/>
      <c r="PRY104" s="1569"/>
      <c r="PRZ104" s="1569"/>
      <c r="PSA104" s="1569"/>
      <c r="PSB104" s="1569"/>
      <c r="PSC104" s="1569"/>
      <c r="PSD104" s="1569"/>
      <c r="PSE104" s="1569"/>
      <c r="PSF104" s="1569"/>
      <c r="PSG104" s="1569"/>
      <c r="PSH104" s="1569"/>
      <c r="PSI104" s="1569"/>
      <c r="PSJ104" s="1569"/>
      <c r="PSK104" s="1569"/>
      <c r="PSL104" s="1569"/>
      <c r="PSM104" s="1569"/>
      <c r="PSN104" s="1569"/>
      <c r="PSO104" s="1569"/>
      <c r="PSP104" s="1569"/>
      <c r="PSQ104" s="1569"/>
      <c r="PSR104" s="1569"/>
      <c r="PSS104" s="1569"/>
      <c r="PST104" s="1569"/>
      <c r="PSU104" s="1569"/>
      <c r="PSV104" s="1569"/>
      <c r="PSW104" s="1569"/>
      <c r="PSX104" s="1569"/>
      <c r="PSY104" s="1569"/>
      <c r="PSZ104" s="1569"/>
      <c r="PTA104" s="1569"/>
      <c r="PTB104" s="1569"/>
      <c r="PTC104" s="1569"/>
      <c r="PTD104" s="1569"/>
      <c r="PTE104" s="1569"/>
      <c r="PTF104" s="1569"/>
      <c r="PTG104" s="1569"/>
      <c r="PTH104" s="1569"/>
      <c r="PTI104" s="1569"/>
      <c r="PTJ104" s="1569"/>
      <c r="PTK104" s="1569"/>
      <c r="PTL104" s="1569"/>
      <c r="PTM104" s="1569"/>
      <c r="PTN104" s="1569"/>
      <c r="PTO104" s="1569"/>
      <c r="PTP104" s="1569"/>
      <c r="PTQ104" s="1569"/>
      <c r="PTR104" s="1569"/>
      <c r="PTS104" s="1569"/>
      <c r="PTT104" s="1569"/>
      <c r="PTU104" s="1569"/>
      <c r="PTV104" s="1569"/>
      <c r="PTW104" s="1569"/>
      <c r="PTX104" s="1569"/>
      <c r="PTY104" s="1569"/>
      <c r="PTZ104" s="1569"/>
      <c r="PUA104" s="1569"/>
      <c r="PUB104" s="1569"/>
      <c r="PUC104" s="1569"/>
      <c r="PUD104" s="1569"/>
      <c r="PUE104" s="1569"/>
      <c r="PUF104" s="1569"/>
      <c r="PUG104" s="1569"/>
      <c r="PUH104" s="1569"/>
      <c r="PUI104" s="1569"/>
      <c r="PUJ104" s="1569"/>
      <c r="PUK104" s="1569"/>
      <c r="PUL104" s="1569"/>
      <c r="PUM104" s="1569"/>
      <c r="PUN104" s="1569"/>
      <c r="PUO104" s="1569"/>
      <c r="PUP104" s="1569"/>
      <c r="PUQ104" s="1569"/>
      <c r="PUR104" s="1569"/>
      <c r="PUS104" s="1569"/>
      <c r="PUT104" s="1569"/>
      <c r="PUU104" s="1569"/>
      <c r="PUV104" s="1569"/>
      <c r="PUW104" s="1569"/>
      <c r="PUX104" s="1569"/>
      <c r="PUY104" s="1569"/>
      <c r="PUZ104" s="1569"/>
      <c r="PVA104" s="1569"/>
      <c r="PVB104" s="1569"/>
      <c r="PVC104" s="1569"/>
      <c r="PVD104" s="1569"/>
      <c r="PVE104" s="1569"/>
      <c r="PVF104" s="1569"/>
      <c r="PVG104" s="1569"/>
      <c r="PVH104" s="1569"/>
      <c r="PVI104" s="1569"/>
      <c r="PVJ104" s="1569"/>
      <c r="PVK104" s="1569"/>
      <c r="PVL104" s="1569"/>
      <c r="PVM104" s="1569"/>
      <c r="PVN104" s="1569"/>
      <c r="PVO104" s="1569"/>
      <c r="PVP104" s="1569"/>
      <c r="PVQ104" s="1569"/>
      <c r="PVR104" s="1569"/>
      <c r="PVS104" s="1569"/>
      <c r="PVT104" s="1569"/>
      <c r="PVU104" s="1569"/>
      <c r="PVV104" s="1569"/>
      <c r="PVW104" s="1569"/>
      <c r="PVX104" s="1569"/>
      <c r="PVY104" s="1569"/>
      <c r="PVZ104" s="1569"/>
      <c r="PWA104" s="1569"/>
      <c r="PWB104" s="1569"/>
      <c r="PWC104" s="1569"/>
      <c r="PWD104" s="1569"/>
      <c r="PWE104" s="1569"/>
      <c r="PWF104" s="1569"/>
      <c r="PWG104" s="1569"/>
      <c r="PWH104" s="1569"/>
      <c r="PWI104" s="1569"/>
      <c r="PWJ104" s="1569"/>
      <c r="PWK104" s="1569"/>
      <c r="PWL104" s="1569"/>
      <c r="PWM104" s="1569"/>
      <c r="PWN104" s="1569"/>
      <c r="PWO104" s="1569"/>
      <c r="PWP104" s="1569"/>
      <c r="PWQ104" s="1569"/>
      <c r="PWR104" s="1569"/>
      <c r="PWS104" s="1569"/>
      <c r="PWT104" s="1569"/>
      <c r="PWU104" s="1569"/>
      <c r="PWV104" s="1569"/>
      <c r="PWW104" s="1569"/>
      <c r="PWX104" s="1569"/>
      <c r="PWY104" s="1569"/>
      <c r="PWZ104" s="1569"/>
      <c r="PXA104" s="1569"/>
      <c r="PXB104" s="1569"/>
      <c r="PXC104" s="1569"/>
      <c r="PXD104" s="1569"/>
      <c r="PXE104" s="1569"/>
      <c r="PXF104" s="1569"/>
      <c r="PXG104" s="1569"/>
      <c r="PXH104" s="1569"/>
      <c r="PXI104" s="1569"/>
      <c r="PXJ104" s="1569"/>
      <c r="PXK104" s="1569"/>
      <c r="PXL104" s="1569"/>
      <c r="PXM104" s="1569"/>
      <c r="PXN104" s="1569"/>
      <c r="PXO104" s="1569"/>
      <c r="PXP104" s="1569"/>
      <c r="PXQ104" s="1569"/>
      <c r="PXR104" s="1569"/>
      <c r="PXS104" s="1569"/>
      <c r="PXT104" s="1569"/>
      <c r="PXU104" s="1569"/>
      <c r="PXV104" s="1569"/>
      <c r="PXW104" s="1569"/>
      <c r="PXX104" s="1569"/>
      <c r="PXY104" s="1569"/>
      <c r="PXZ104" s="1569"/>
      <c r="PYA104" s="1569"/>
      <c r="PYB104" s="1569"/>
      <c r="PYC104" s="1569"/>
      <c r="PYD104" s="1569"/>
      <c r="PYE104" s="1569"/>
      <c r="PYF104" s="1569"/>
      <c r="PYG104" s="1569"/>
      <c r="PYH104" s="1569"/>
      <c r="PYI104" s="1569"/>
      <c r="PYJ104" s="1569"/>
      <c r="PYK104" s="1569"/>
      <c r="PYL104" s="1569"/>
      <c r="PYM104" s="1569"/>
      <c r="PYN104" s="1569"/>
      <c r="PYO104" s="1569"/>
      <c r="PYP104" s="1569"/>
      <c r="PYQ104" s="1569"/>
      <c r="PYR104" s="1569"/>
      <c r="PYS104" s="1569"/>
      <c r="PYT104" s="1569"/>
      <c r="PYU104" s="1569"/>
      <c r="PYV104" s="1569"/>
      <c r="PYW104" s="1569"/>
      <c r="PYX104" s="1569"/>
      <c r="PYY104" s="1569"/>
      <c r="PYZ104" s="1569"/>
      <c r="PZA104" s="1569"/>
      <c r="PZB104" s="1569"/>
      <c r="PZC104" s="1569"/>
      <c r="PZD104" s="1569"/>
      <c r="PZE104" s="1569"/>
      <c r="PZF104" s="1569"/>
      <c r="PZG104" s="1569"/>
      <c r="PZH104" s="1569"/>
      <c r="PZI104" s="1569"/>
      <c r="PZJ104" s="1569"/>
      <c r="PZK104" s="1569"/>
      <c r="PZL104" s="1569"/>
      <c r="PZM104" s="1569"/>
      <c r="PZN104" s="1569"/>
      <c r="PZO104" s="1569"/>
      <c r="PZP104" s="1569"/>
      <c r="PZQ104" s="1569"/>
      <c r="PZR104" s="1569"/>
      <c r="PZS104" s="1569"/>
      <c r="PZT104" s="1569"/>
      <c r="PZU104" s="1569"/>
      <c r="PZV104" s="1569"/>
      <c r="PZW104" s="1569"/>
      <c r="PZX104" s="1569"/>
      <c r="PZY104" s="1569"/>
      <c r="PZZ104" s="1569"/>
      <c r="QAA104" s="1569"/>
      <c r="QAB104" s="1569"/>
      <c r="QAC104" s="1569"/>
      <c r="QAD104" s="1569"/>
      <c r="QAE104" s="1569"/>
      <c r="QAF104" s="1569"/>
      <c r="QAG104" s="1569"/>
      <c r="QAH104" s="1569"/>
      <c r="QAI104" s="1569"/>
      <c r="QAJ104" s="1569"/>
      <c r="QAK104" s="1569"/>
      <c r="QAL104" s="1569"/>
      <c r="QAM104" s="1569"/>
      <c r="QAN104" s="1569"/>
      <c r="QAO104" s="1569"/>
      <c r="QAP104" s="1569"/>
      <c r="QAQ104" s="1569"/>
      <c r="QAR104" s="1569"/>
      <c r="QAS104" s="1569"/>
      <c r="QAT104" s="1569"/>
      <c r="QAU104" s="1569"/>
      <c r="QAV104" s="1569"/>
      <c r="QAW104" s="1569"/>
      <c r="QAX104" s="1569"/>
      <c r="QAY104" s="1569"/>
      <c r="QAZ104" s="1569"/>
      <c r="QBA104" s="1569"/>
      <c r="QBB104" s="1569"/>
      <c r="QBC104" s="1569"/>
      <c r="QBD104" s="1569"/>
      <c r="QBE104" s="1569"/>
      <c r="QBF104" s="1569"/>
      <c r="QBG104" s="1569"/>
      <c r="QBH104" s="1569"/>
      <c r="QBI104" s="1569"/>
      <c r="QBJ104" s="1569"/>
      <c r="QBK104" s="1569"/>
      <c r="QBL104" s="1569"/>
      <c r="QBM104" s="1569"/>
      <c r="QBN104" s="1569"/>
      <c r="QBO104" s="1569"/>
      <c r="QBP104" s="1569"/>
      <c r="QBQ104" s="1569"/>
      <c r="QBR104" s="1569"/>
      <c r="QBS104" s="1569"/>
      <c r="QBT104" s="1569"/>
      <c r="QBU104" s="1569"/>
      <c r="QBV104" s="1569"/>
      <c r="QBW104" s="1569"/>
      <c r="QBX104" s="1569"/>
      <c r="QBY104" s="1569"/>
      <c r="QBZ104" s="1569"/>
      <c r="QCA104" s="1569"/>
      <c r="QCB104" s="1569"/>
      <c r="QCC104" s="1569"/>
      <c r="QCD104" s="1569"/>
      <c r="QCE104" s="1569"/>
      <c r="QCF104" s="1569"/>
      <c r="QCG104" s="1569"/>
      <c r="QCH104" s="1569"/>
      <c r="QCI104" s="1569"/>
      <c r="QCJ104" s="1569"/>
      <c r="QCK104" s="1569"/>
      <c r="QCL104" s="1569"/>
      <c r="QCM104" s="1569"/>
      <c r="QCN104" s="1569"/>
      <c r="QCO104" s="1569"/>
      <c r="QCP104" s="1569"/>
      <c r="QCQ104" s="1569"/>
      <c r="QCR104" s="1569"/>
      <c r="QCS104" s="1569"/>
      <c r="QCT104" s="1569"/>
      <c r="QCU104" s="1569"/>
      <c r="QCV104" s="1569"/>
      <c r="QCW104" s="1569"/>
      <c r="QCX104" s="1569"/>
      <c r="QCY104" s="1569"/>
      <c r="QCZ104" s="1569"/>
      <c r="QDA104" s="1569"/>
      <c r="QDB104" s="1569"/>
      <c r="QDC104" s="1569"/>
      <c r="QDD104" s="1569"/>
      <c r="QDE104" s="1569"/>
      <c r="QDF104" s="1569"/>
      <c r="QDG104" s="1569"/>
      <c r="QDH104" s="1569"/>
      <c r="QDI104" s="1569"/>
      <c r="QDJ104" s="1569"/>
      <c r="QDK104" s="1569"/>
      <c r="QDL104" s="1569"/>
      <c r="QDM104" s="1569"/>
      <c r="QDN104" s="1569"/>
      <c r="QDO104" s="1569"/>
      <c r="QDP104" s="1569"/>
      <c r="QDQ104" s="1569"/>
      <c r="QDR104" s="1569"/>
      <c r="QDS104" s="1569"/>
      <c r="QDT104" s="1569"/>
      <c r="QDU104" s="1569"/>
      <c r="QDV104" s="1569"/>
      <c r="QDW104" s="1569"/>
      <c r="QDX104" s="1569"/>
      <c r="QDY104" s="1569"/>
      <c r="QDZ104" s="1569"/>
      <c r="QEA104" s="1569"/>
      <c r="QEB104" s="1569"/>
      <c r="QEC104" s="1569"/>
      <c r="QED104" s="1569"/>
      <c r="QEE104" s="1569"/>
      <c r="QEF104" s="1569"/>
      <c r="QEG104" s="1569"/>
      <c r="QEH104" s="1569"/>
      <c r="QEI104" s="1569"/>
      <c r="QEJ104" s="1569"/>
      <c r="QEK104" s="1569"/>
      <c r="QEL104" s="1569"/>
      <c r="QEM104" s="1569"/>
      <c r="QEN104" s="1569"/>
      <c r="QEO104" s="1569"/>
      <c r="QEP104" s="1569"/>
      <c r="QEQ104" s="1569"/>
      <c r="QER104" s="1569"/>
      <c r="QES104" s="1569"/>
      <c r="QET104" s="1569"/>
      <c r="QEU104" s="1569"/>
      <c r="QEV104" s="1569"/>
      <c r="QEW104" s="1569"/>
      <c r="QEX104" s="1569"/>
      <c r="QEY104" s="1569"/>
      <c r="QEZ104" s="1569"/>
      <c r="QFA104" s="1569"/>
      <c r="QFB104" s="1569"/>
      <c r="QFC104" s="1569"/>
      <c r="QFD104" s="1569"/>
      <c r="QFE104" s="1569"/>
      <c r="QFF104" s="1569"/>
      <c r="QFG104" s="1569"/>
      <c r="QFH104" s="1569"/>
      <c r="QFI104" s="1569"/>
      <c r="QFJ104" s="1569"/>
      <c r="QFK104" s="1569"/>
      <c r="QFL104" s="1569"/>
      <c r="QFM104" s="1569"/>
      <c r="QFN104" s="1569"/>
      <c r="QFO104" s="1569"/>
      <c r="QFP104" s="1569"/>
      <c r="QFQ104" s="1569"/>
      <c r="QFR104" s="1569"/>
      <c r="QFS104" s="1569"/>
      <c r="QFT104" s="1569"/>
      <c r="QFU104" s="1569"/>
      <c r="QFV104" s="1569"/>
      <c r="QFW104" s="1569"/>
      <c r="QFX104" s="1569"/>
      <c r="QFY104" s="1569"/>
      <c r="QFZ104" s="1569"/>
      <c r="QGA104" s="1569"/>
      <c r="QGB104" s="1569"/>
      <c r="QGC104" s="1569"/>
      <c r="QGD104" s="1569"/>
      <c r="QGE104" s="1569"/>
      <c r="QGF104" s="1569"/>
      <c r="QGG104" s="1569"/>
      <c r="QGH104" s="1569"/>
      <c r="QGI104" s="1569"/>
      <c r="QGJ104" s="1569"/>
      <c r="QGK104" s="1569"/>
      <c r="QGL104" s="1569"/>
      <c r="QGM104" s="1569"/>
      <c r="QGN104" s="1569"/>
      <c r="QGO104" s="1569"/>
      <c r="QGP104" s="1569"/>
      <c r="QGQ104" s="1569"/>
      <c r="QGR104" s="1569"/>
      <c r="QGS104" s="1569"/>
      <c r="QGT104" s="1569"/>
      <c r="QGU104" s="1569"/>
      <c r="QGV104" s="1569"/>
      <c r="QGW104" s="1569"/>
      <c r="QGX104" s="1569"/>
      <c r="QGY104" s="1569"/>
      <c r="QGZ104" s="1569"/>
      <c r="QHA104" s="1569"/>
      <c r="QHB104" s="1569"/>
      <c r="QHC104" s="1569"/>
      <c r="QHD104" s="1569"/>
      <c r="QHE104" s="1569"/>
      <c r="QHF104" s="1569"/>
      <c r="QHG104" s="1569"/>
      <c r="QHH104" s="1569"/>
      <c r="QHI104" s="1569"/>
      <c r="QHJ104" s="1569"/>
      <c r="QHK104" s="1569"/>
      <c r="QHL104" s="1569"/>
      <c r="QHM104" s="1569"/>
      <c r="QHN104" s="1569"/>
      <c r="QHO104" s="1569"/>
      <c r="QHP104" s="1569"/>
      <c r="QHQ104" s="1569"/>
      <c r="QHR104" s="1569"/>
      <c r="QHS104" s="1569"/>
      <c r="QHT104" s="1569"/>
      <c r="QHU104" s="1569"/>
      <c r="QHV104" s="1569"/>
      <c r="QHW104" s="1569"/>
      <c r="QHX104" s="1569"/>
      <c r="QHY104" s="1569"/>
      <c r="QHZ104" s="1569"/>
      <c r="QIA104" s="1569"/>
      <c r="QIB104" s="1569"/>
      <c r="QIC104" s="1569"/>
      <c r="QID104" s="1569"/>
      <c r="QIE104" s="1569"/>
      <c r="QIF104" s="1569"/>
      <c r="QIG104" s="1569"/>
      <c r="QIH104" s="1569"/>
      <c r="QII104" s="1569"/>
      <c r="QIJ104" s="1569"/>
      <c r="QIK104" s="1569"/>
      <c r="QIL104" s="1569"/>
      <c r="QIM104" s="1569"/>
      <c r="QIN104" s="1569"/>
      <c r="QIO104" s="1569"/>
      <c r="QIP104" s="1569"/>
      <c r="QIQ104" s="1569"/>
      <c r="QIR104" s="1569"/>
      <c r="QIS104" s="1569"/>
      <c r="QIT104" s="1569"/>
      <c r="QIU104" s="1569"/>
      <c r="QIV104" s="1569"/>
      <c r="QIW104" s="1569"/>
      <c r="QIX104" s="1569"/>
      <c r="QIY104" s="1569"/>
      <c r="QIZ104" s="1569"/>
      <c r="QJA104" s="1569"/>
      <c r="QJB104" s="1569"/>
      <c r="QJC104" s="1569"/>
      <c r="QJD104" s="1569"/>
      <c r="QJE104" s="1569"/>
      <c r="QJF104" s="1569"/>
      <c r="QJG104" s="1569"/>
      <c r="QJH104" s="1569"/>
      <c r="QJI104" s="1569"/>
      <c r="QJJ104" s="1569"/>
      <c r="QJK104" s="1569"/>
      <c r="QJL104" s="1569"/>
      <c r="QJM104" s="1569"/>
      <c r="QJN104" s="1569"/>
      <c r="QJO104" s="1569"/>
      <c r="QJP104" s="1569"/>
      <c r="QJQ104" s="1569"/>
      <c r="QJR104" s="1569"/>
      <c r="QJS104" s="1569"/>
      <c r="QJT104" s="1569"/>
      <c r="QJU104" s="1569"/>
      <c r="QJV104" s="1569"/>
      <c r="QJW104" s="1569"/>
      <c r="QJX104" s="1569"/>
      <c r="QJY104" s="1569"/>
      <c r="QJZ104" s="1569"/>
      <c r="QKA104" s="1569"/>
      <c r="QKB104" s="1569"/>
      <c r="QKC104" s="1569"/>
      <c r="QKD104" s="1569"/>
      <c r="QKE104" s="1569"/>
      <c r="QKF104" s="1569"/>
      <c r="QKG104" s="1569"/>
      <c r="QKH104" s="1569"/>
      <c r="QKI104" s="1569"/>
      <c r="QKJ104" s="1569"/>
      <c r="QKK104" s="1569"/>
      <c r="QKL104" s="1569"/>
      <c r="QKM104" s="1569"/>
      <c r="QKN104" s="1569"/>
      <c r="QKO104" s="1569"/>
      <c r="QKP104" s="1569"/>
      <c r="QKQ104" s="1569"/>
      <c r="QKR104" s="1569"/>
      <c r="QKS104" s="1569"/>
      <c r="QKT104" s="1569"/>
      <c r="QKU104" s="1569"/>
      <c r="QKV104" s="1569"/>
      <c r="QKW104" s="1569"/>
      <c r="QKX104" s="1569"/>
      <c r="QKY104" s="1569"/>
      <c r="QKZ104" s="1569"/>
      <c r="QLA104" s="1569"/>
      <c r="QLB104" s="1569"/>
      <c r="QLC104" s="1569"/>
      <c r="QLD104" s="1569"/>
      <c r="QLE104" s="1569"/>
      <c r="QLF104" s="1569"/>
      <c r="QLG104" s="1569"/>
      <c r="QLH104" s="1569"/>
      <c r="QLI104" s="1569"/>
      <c r="QLJ104" s="1569"/>
      <c r="QLK104" s="1569"/>
      <c r="QLL104" s="1569"/>
      <c r="QLM104" s="1569"/>
      <c r="QLN104" s="1569"/>
      <c r="QLO104" s="1569"/>
      <c r="QLP104" s="1569"/>
      <c r="QLQ104" s="1569"/>
      <c r="QLR104" s="1569"/>
      <c r="QLS104" s="1569"/>
      <c r="QLT104" s="1569"/>
      <c r="QLU104" s="1569"/>
      <c r="QLV104" s="1569"/>
      <c r="QLW104" s="1569"/>
      <c r="QLX104" s="1569"/>
      <c r="QLY104" s="1569"/>
      <c r="QLZ104" s="1569"/>
      <c r="QMA104" s="1569"/>
      <c r="QMB104" s="1569"/>
      <c r="QMC104" s="1569"/>
      <c r="QMD104" s="1569"/>
      <c r="QME104" s="1569"/>
      <c r="QMF104" s="1569"/>
      <c r="QMG104" s="1569"/>
      <c r="QMH104" s="1569"/>
      <c r="QMI104" s="1569"/>
      <c r="QMJ104" s="1569"/>
      <c r="QMK104" s="1569"/>
      <c r="QML104" s="1569"/>
      <c r="QMM104" s="1569"/>
      <c r="QMN104" s="1569"/>
      <c r="QMO104" s="1569"/>
      <c r="QMP104" s="1569"/>
      <c r="QMQ104" s="1569"/>
      <c r="QMR104" s="1569"/>
      <c r="QMS104" s="1569"/>
      <c r="QMT104" s="1569"/>
      <c r="QMU104" s="1569"/>
      <c r="QMV104" s="1569"/>
      <c r="QMW104" s="1569"/>
      <c r="QMX104" s="1569"/>
      <c r="QMY104" s="1569"/>
      <c r="QMZ104" s="1569"/>
      <c r="QNA104" s="1569"/>
      <c r="QNB104" s="1569"/>
      <c r="QNC104" s="1569"/>
      <c r="QND104" s="1569"/>
      <c r="QNE104" s="1569"/>
      <c r="QNF104" s="1569"/>
      <c r="QNG104" s="1569"/>
      <c r="QNH104" s="1569"/>
      <c r="QNI104" s="1569"/>
      <c r="QNJ104" s="1569"/>
      <c r="QNK104" s="1569"/>
      <c r="QNL104" s="1569"/>
      <c r="QNM104" s="1569"/>
      <c r="QNN104" s="1569"/>
      <c r="QNO104" s="1569"/>
      <c r="QNP104" s="1569"/>
      <c r="QNQ104" s="1569"/>
      <c r="QNR104" s="1569"/>
      <c r="QNS104" s="1569"/>
      <c r="QNT104" s="1569"/>
      <c r="QNU104" s="1569"/>
      <c r="QNV104" s="1569"/>
      <c r="QNW104" s="1569"/>
      <c r="QNX104" s="1569"/>
      <c r="QNY104" s="1569"/>
      <c r="QNZ104" s="1569"/>
      <c r="QOA104" s="1569"/>
      <c r="QOB104" s="1569"/>
      <c r="QOC104" s="1569"/>
      <c r="QOD104" s="1569"/>
      <c r="QOE104" s="1569"/>
      <c r="QOF104" s="1569"/>
      <c r="QOG104" s="1569"/>
      <c r="QOH104" s="1569"/>
      <c r="QOI104" s="1569"/>
      <c r="QOJ104" s="1569"/>
      <c r="QOK104" s="1569"/>
      <c r="QOL104" s="1569"/>
      <c r="QOM104" s="1569"/>
      <c r="QON104" s="1569"/>
      <c r="QOO104" s="1569"/>
      <c r="QOP104" s="1569"/>
      <c r="QOQ104" s="1569"/>
      <c r="QOR104" s="1569"/>
      <c r="QOS104" s="1569"/>
      <c r="QOT104" s="1569"/>
      <c r="QOU104" s="1569"/>
      <c r="QOV104" s="1569"/>
      <c r="QOW104" s="1569"/>
      <c r="QOX104" s="1569"/>
      <c r="QOY104" s="1569"/>
      <c r="QOZ104" s="1569"/>
      <c r="QPA104" s="1569"/>
      <c r="QPB104" s="1569"/>
      <c r="QPC104" s="1569"/>
      <c r="QPD104" s="1569"/>
      <c r="QPE104" s="1569"/>
      <c r="QPF104" s="1569"/>
      <c r="QPG104" s="1569"/>
      <c r="QPH104" s="1569"/>
      <c r="QPI104" s="1569"/>
      <c r="QPJ104" s="1569"/>
      <c r="QPK104" s="1569"/>
      <c r="QPL104" s="1569"/>
      <c r="QPM104" s="1569"/>
      <c r="QPN104" s="1569"/>
      <c r="QPO104" s="1569"/>
      <c r="QPP104" s="1569"/>
      <c r="QPQ104" s="1569"/>
      <c r="QPR104" s="1569"/>
      <c r="QPS104" s="1569"/>
      <c r="QPT104" s="1569"/>
      <c r="QPU104" s="1569"/>
      <c r="QPV104" s="1569"/>
      <c r="QPW104" s="1569"/>
      <c r="QPX104" s="1569"/>
      <c r="QPY104" s="1569"/>
      <c r="QPZ104" s="1569"/>
      <c r="QQA104" s="1569"/>
      <c r="QQB104" s="1569"/>
      <c r="QQC104" s="1569"/>
      <c r="QQD104" s="1569"/>
      <c r="QQE104" s="1569"/>
      <c r="QQF104" s="1569"/>
      <c r="QQG104" s="1569"/>
      <c r="QQH104" s="1569"/>
      <c r="QQI104" s="1569"/>
      <c r="QQJ104" s="1569"/>
      <c r="QQK104" s="1569"/>
      <c r="QQL104" s="1569"/>
      <c r="QQM104" s="1569"/>
      <c r="QQN104" s="1569"/>
      <c r="QQO104" s="1569"/>
      <c r="QQP104" s="1569"/>
      <c r="QQQ104" s="1569"/>
      <c r="QQR104" s="1569"/>
      <c r="QQS104" s="1569"/>
      <c r="QQT104" s="1569"/>
      <c r="QQU104" s="1569"/>
      <c r="QQV104" s="1569"/>
      <c r="QQW104" s="1569"/>
      <c r="QQX104" s="1569"/>
      <c r="QQY104" s="1569"/>
      <c r="QQZ104" s="1569"/>
      <c r="QRA104" s="1569"/>
      <c r="QRB104" s="1569"/>
      <c r="QRC104" s="1569"/>
      <c r="QRD104" s="1569"/>
      <c r="QRE104" s="1569"/>
      <c r="QRF104" s="1569"/>
      <c r="QRG104" s="1569"/>
      <c r="QRH104" s="1569"/>
      <c r="QRI104" s="1569"/>
      <c r="QRJ104" s="1569"/>
      <c r="QRK104" s="1569"/>
      <c r="QRL104" s="1569"/>
      <c r="QRM104" s="1569"/>
      <c r="QRN104" s="1569"/>
      <c r="QRO104" s="1569"/>
      <c r="QRP104" s="1569"/>
      <c r="QRQ104" s="1569"/>
      <c r="QRR104" s="1569"/>
      <c r="QRS104" s="1569"/>
      <c r="QRT104" s="1569"/>
      <c r="QRU104" s="1569"/>
      <c r="QRV104" s="1569"/>
      <c r="QRW104" s="1569"/>
      <c r="QRX104" s="1569"/>
      <c r="QRY104" s="1569"/>
      <c r="QRZ104" s="1569"/>
      <c r="QSA104" s="1569"/>
      <c r="QSB104" s="1569"/>
      <c r="QSC104" s="1569"/>
      <c r="QSD104" s="1569"/>
      <c r="QSE104" s="1569"/>
      <c r="QSF104" s="1569"/>
      <c r="QSG104" s="1569"/>
      <c r="QSH104" s="1569"/>
      <c r="QSI104" s="1569"/>
      <c r="QSJ104" s="1569"/>
      <c r="QSK104" s="1569"/>
      <c r="QSL104" s="1569"/>
      <c r="QSM104" s="1569"/>
      <c r="QSN104" s="1569"/>
      <c r="QSO104" s="1569"/>
      <c r="QSP104" s="1569"/>
      <c r="QSQ104" s="1569"/>
      <c r="QSR104" s="1569"/>
      <c r="QSS104" s="1569"/>
      <c r="QST104" s="1569"/>
      <c r="QSU104" s="1569"/>
      <c r="QSV104" s="1569"/>
      <c r="QSW104" s="1569"/>
      <c r="QSX104" s="1569"/>
      <c r="QSY104" s="1569"/>
      <c r="QSZ104" s="1569"/>
      <c r="QTA104" s="1569"/>
      <c r="QTB104" s="1569"/>
      <c r="QTC104" s="1569"/>
      <c r="QTD104" s="1569"/>
      <c r="QTE104" s="1569"/>
      <c r="QTF104" s="1569"/>
      <c r="QTG104" s="1569"/>
      <c r="QTH104" s="1569"/>
      <c r="QTI104" s="1569"/>
      <c r="QTJ104" s="1569"/>
      <c r="QTK104" s="1569"/>
      <c r="QTL104" s="1569"/>
      <c r="QTM104" s="1569"/>
      <c r="QTN104" s="1569"/>
      <c r="QTO104" s="1569"/>
      <c r="QTP104" s="1569"/>
      <c r="QTQ104" s="1569"/>
      <c r="QTR104" s="1569"/>
      <c r="QTS104" s="1569"/>
      <c r="QTT104" s="1569"/>
      <c r="QTU104" s="1569"/>
      <c r="QTV104" s="1569"/>
      <c r="QTW104" s="1569"/>
      <c r="QTX104" s="1569"/>
      <c r="QTY104" s="1569"/>
      <c r="QTZ104" s="1569"/>
      <c r="QUA104" s="1569"/>
      <c r="QUB104" s="1569"/>
      <c r="QUC104" s="1569"/>
      <c r="QUD104" s="1569"/>
      <c r="QUE104" s="1569"/>
      <c r="QUF104" s="1569"/>
      <c r="QUG104" s="1569"/>
      <c r="QUH104" s="1569"/>
      <c r="QUI104" s="1569"/>
      <c r="QUJ104" s="1569"/>
      <c r="QUK104" s="1569"/>
      <c r="QUL104" s="1569"/>
      <c r="QUM104" s="1569"/>
      <c r="QUN104" s="1569"/>
      <c r="QUO104" s="1569"/>
      <c r="QUP104" s="1569"/>
      <c r="QUQ104" s="1569"/>
      <c r="QUR104" s="1569"/>
      <c r="QUS104" s="1569"/>
      <c r="QUT104" s="1569"/>
      <c r="QUU104" s="1569"/>
      <c r="QUV104" s="1569"/>
      <c r="QUW104" s="1569"/>
      <c r="QUX104" s="1569"/>
      <c r="QUY104" s="1569"/>
      <c r="QUZ104" s="1569"/>
      <c r="QVA104" s="1569"/>
      <c r="QVB104" s="1569"/>
      <c r="QVC104" s="1569"/>
      <c r="QVD104" s="1569"/>
      <c r="QVE104" s="1569"/>
      <c r="QVF104" s="1569"/>
      <c r="QVG104" s="1569"/>
      <c r="QVH104" s="1569"/>
      <c r="QVI104" s="1569"/>
      <c r="QVJ104" s="1569"/>
      <c r="QVK104" s="1569"/>
      <c r="QVL104" s="1569"/>
      <c r="QVM104" s="1569"/>
      <c r="QVN104" s="1569"/>
      <c r="QVO104" s="1569"/>
      <c r="QVP104" s="1569"/>
      <c r="QVQ104" s="1569"/>
      <c r="QVR104" s="1569"/>
      <c r="QVS104" s="1569"/>
      <c r="QVT104" s="1569"/>
      <c r="QVU104" s="1569"/>
      <c r="QVV104" s="1569"/>
      <c r="QVW104" s="1569"/>
      <c r="QVX104" s="1569"/>
      <c r="QVY104" s="1569"/>
      <c r="QVZ104" s="1569"/>
      <c r="QWA104" s="1569"/>
      <c r="QWB104" s="1569"/>
      <c r="QWC104" s="1569"/>
      <c r="QWD104" s="1569"/>
      <c r="QWE104" s="1569"/>
      <c r="QWF104" s="1569"/>
      <c r="QWG104" s="1569"/>
      <c r="QWH104" s="1569"/>
      <c r="QWI104" s="1569"/>
      <c r="QWJ104" s="1569"/>
      <c r="QWK104" s="1569"/>
      <c r="QWL104" s="1569"/>
      <c r="QWM104" s="1569"/>
      <c r="QWN104" s="1569"/>
      <c r="QWO104" s="1569"/>
      <c r="QWP104" s="1569"/>
      <c r="QWQ104" s="1569"/>
      <c r="QWR104" s="1569"/>
      <c r="QWS104" s="1569"/>
      <c r="QWT104" s="1569"/>
      <c r="QWU104" s="1569"/>
      <c r="QWV104" s="1569"/>
      <c r="QWW104" s="1569"/>
      <c r="QWX104" s="1569"/>
      <c r="QWY104" s="1569"/>
      <c r="QWZ104" s="1569"/>
      <c r="QXA104" s="1569"/>
      <c r="QXB104" s="1569"/>
      <c r="QXC104" s="1569"/>
      <c r="QXD104" s="1569"/>
      <c r="QXE104" s="1569"/>
      <c r="QXF104" s="1569"/>
      <c r="QXG104" s="1569"/>
      <c r="QXH104" s="1569"/>
      <c r="QXI104" s="1569"/>
      <c r="QXJ104" s="1569"/>
      <c r="QXK104" s="1569"/>
      <c r="QXL104" s="1569"/>
      <c r="QXM104" s="1569"/>
      <c r="QXN104" s="1569"/>
      <c r="QXO104" s="1569"/>
      <c r="QXP104" s="1569"/>
      <c r="QXQ104" s="1569"/>
      <c r="QXR104" s="1569"/>
      <c r="QXS104" s="1569"/>
      <c r="QXT104" s="1569"/>
      <c r="QXU104" s="1569"/>
      <c r="QXV104" s="1569"/>
      <c r="QXW104" s="1569"/>
      <c r="QXX104" s="1569"/>
      <c r="QXY104" s="1569"/>
      <c r="QXZ104" s="1569"/>
      <c r="QYA104" s="1569"/>
      <c r="QYB104" s="1569"/>
      <c r="QYC104" s="1569"/>
      <c r="QYD104" s="1569"/>
      <c r="QYE104" s="1569"/>
      <c r="QYF104" s="1569"/>
      <c r="QYG104" s="1569"/>
      <c r="QYH104" s="1569"/>
      <c r="QYI104" s="1569"/>
      <c r="QYJ104" s="1569"/>
      <c r="QYK104" s="1569"/>
      <c r="QYL104" s="1569"/>
      <c r="QYM104" s="1569"/>
      <c r="QYN104" s="1569"/>
      <c r="QYO104" s="1569"/>
      <c r="QYP104" s="1569"/>
      <c r="QYQ104" s="1569"/>
      <c r="QYR104" s="1569"/>
      <c r="QYS104" s="1569"/>
      <c r="QYT104" s="1569"/>
      <c r="QYU104" s="1569"/>
      <c r="QYV104" s="1569"/>
      <c r="QYW104" s="1569"/>
      <c r="QYX104" s="1569"/>
      <c r="QYY104" s="1569"/>
      <c r="QYZ104" s="1569"/>
      <c r="QZA104" s="1569"/>
      <c r="QZB104" s="1569"/>
      <c r="QZC104" s="1569"/>
      <c r="QZD104" s="1569"/>
      <c r="QZE104" s="1569"/>
      <c r="QZF104" s="1569"/>
      <c r="QZG104" s="1569"/>
      <c r="QZH104" s="1569"/>
      <c r="QZI104" s="1569"/>
      <c r="QZJ104" s="1569"/>
      <c r="QZK104" s="1569"/>
      <c r="QZL104" s="1569"/>
      <c r="QZM104" s="1569"/>
      <c r="QZN104" s="1569"/>
      <c r="QZO104" s="1569"/>
      <c r="QZP104" s="1569"/>
      <c r="QZQ104" s="1569"/>
      <c r="QZR104" s="1569"/>
      <c r="QZS104" s="1569"/>
      <c r="QZT104" s="1569"/>
      <c r="QZU104" s="1569"/>
      <c r="QZV104" s="1569"/>
      <c r="QZW104" s="1569"/>
      <c r="QZX104" s="1569"/>
      <c r="QZY104" s="1569"/>
      <c r="QZZ104" s="1569"/>
      <c r="RAA104" s="1569"/>
      <c r="RAB104" s="1569"/>
      <c r="RAC104" s="1569"/>
      <c r="RAD104" s="1569"/>
      <c r="RAE104" s="1569"/>
      <c r="RAF104" s="1569"/>
      <c r="RAG104" s="1569"/>
      <c r="RAH104" s="1569"/>
      <c r="RAI104" s="1569"/>
      <c r="RAJ104" s="1569"/>
      <c r="RAK104" s="1569"/>
      <c r="RAL104" s="1569"/>
      <c r="RAM104" s="1569"/>
      <c r="RAN104" s="1569"/>
      <c r="RAO104" s="1569"/>
      <c r="RAP104" s="1569"/>
      <c r="RAQ104" s="1569"/>
      <c r="RAR104" s="1569"/>
      <c r="RAS104" s="1569"/>
      <c r="RAT104" s="1569"/>
      <c r="RAU104" s="1569"/>
      <c r="RAV104" s="1569"/>
      <c r="RAW104" s="1569"/>
      <c r="RAX104" s="1569"/>
      <c r="RAY104" s="1569"/>
      <c r="RAZ104" s="1569"/>
      <c r="RBA104" s="1569"/>
      <c r="RBB104" s="1569"/>
      <c r="RBC104" s="1569"/>
      <c r="RBD104" s="1569"/>
      <c r="RBE104" s="1569"/>
      <c r="RBF104" s="1569"/>
      <c r="RBG104" s="1569"/>
      <c r="RBH104" s="1569"/>
      <c r="RBI104" s="1569"/>
      <c r="RBJ104" s="1569"/>
      <c r="RBK104" s="1569"/>
      <c r="RBL104" s="1569"/>
      <c r="RBM104" s="1569"/>
      <c r="RBN104" s="1569"/>
      <c r="RBO104" s="1569"/>
      <c r="RBP104" s="1569"/>
      <c r="RBQ104" s="1569"/>
      <c r="RBR104" s="1569"/>
      <c r="RBS104" s="1569"/>
      <c r="RBT104" s="1569"/>
      <c r="RBU104" s="1569"/>
      <c r="RBV104" s="1569"/>
      <c r="RBW104" s="1569"/>
      <c r="RBX104" s="1569"/>
      <c r="RBY104" s="1569"/>
      <c r="RBZ104" s="1569"/>
      <c r="RCA104" s="1569"/>
      <c r="RCB104" s="1569"/>
      <c r="RCC104" s="1569"/>
      <c r="RCD104" s="1569"/>
      <c r="RCE104" s="1569"/>
      <c r="RCF104" s="1569"/>
      <c r="RCG104" s="1569"/>
      <c r="RCH104" s="1569"/>
      <c r="RCI104" s="1569"/>
      <c r="RCJ104" s="1569"/>
      <c r="RCK104" s="1569"/>
      <c r="RCL104" s="1569"/>
      <c r="RCM104" s="1569"/>
      <c r="RCN104" s="1569"/>
      <c r="RCO104" s="1569"/>
      <c r="RCP104" s="1569"/>
      <c r="RCQ104" s="1569"/>
      <c r="RCR104" s="1569"/>
      <c r="RCS104" s="1569"/>
      <c r="RCT104" s="1569"/>
      <c r="RCU104" s="1569"/>
      <c r="RCV104" s="1569"/>
      <c r="RCW104" s="1569"/>
      <c r="RCX104" s="1569"/>
      <c r="RCY104" s="1569"/>
      <c r="RCZ104" s="1569"/>
      <c r="RDA104" s="1569"/>
      <c r="RDB104" s="1569"/>
      <c r="RDC104" s="1569"/>
      <c r="RDD104" s="1569"/>
      <c r="RDE104" s="1569"/>
      <c r="RDF104" s="1569"/>
      <c r="RDG104" s="1569"/>
      <c r="RDH104" s="1569"/>
      <c r="RDI104" s="1569"/>
      <c r="RDJ104" s="1569"/>
      <c r="RDK104" s="1569"/>
      <c r="RDL104" s="1569"/>
      <c r="RDM104" s="1569"/>
      <c r="RDN104" s="1569"/>
      <c r="RDO104" s="1569"/>
      <c r="RDP104" s="1569"/>
      <c r="RDQ104" s="1569"/>
      <c r="RDR104" s="1569"/>
      <c r="RDS104" s="1569"/>
      <c r="RDT104" s="1569"/>
      <c r="RDU104" s="1569"/>
      <c r="RDV104" s="1569"/>
      <c r="RDW104" s="1569"/>
      <c r="RDX104" s="1569"/>
      <c r="RDY104" s="1569"/>
      <c r="RDZ104" s="1569"/>
      <c r="REA104" s="1569"/>
      <c r="REB104" s="1569"/>
      <c r="REC104" s="1569"/>
      <c r="RED104" s="1569"/>
      <c r="REE104" s="1569"/>
      <c r="REF104" s="1569"/>
      <c r="REG104" s="1569"/>
      <c r="REH104" s="1569"/>
      <c r="REI104" s="1569"/>
      <c r="REJ104" s="1569"/>
      <c r="REK104" s="1569"/>
      <c r="REL104" s="1569"/>
      <c r="REM104" s="1569"/>
      <c r="REN104" s="1569"/>
      <c r="REO104" s="1569"/>
      <c r="REP104" s="1569"/>
      <c r="REQ104" s="1569"/>
      <c r="RER104" s="1569"/>
      <c r="RES104" s="1569"/>
      <c r="RET104" s="1569"/>
      <c r="REU104" s="1569"/>
      <c r="REV104" s="1569"/>
      <c r="REW104" s="1569"/>
      <c r="REX104" s="1569"/>
      <c r="REY104" s="1569"/>
      <c r="REZ104" s="1569"/>
      <c r="RFA104" s="1569"/>
      <c r="RFB104" s="1569"/>
      <c r="RFC104" s="1569"/>
      <c r="RFD104" s="1569"/>
      <c r="RFE104" s="1569"/>
      <c r="RFF104" s="1569"/>
      <c r="RFG104" s="1569"/>
      <c r="RFH104" s="1569"/>
      <c r="RFI104" s="1569"/>
      <c r="RFJ104" s="1569"/>
      <c r="RFK104" s="1569"/>
      <c r="RFL104" s="1569"/>
      <c r="RFM104" s="1569"/>
      <c r="RFN104" s="1569"/>
      <c r="RFO104" s="1569"/>
      <c r="RFP104" s="1569"/>
      <c r="RFQ104" s="1569"/>
      <c r="RFR104" s="1569"/>
      <c r="RFS104" s="1569"/>
      <c r="RFT104" s="1569"/>
      <c r="RFU104" s="1569"/>
      <c r="RFV104" s="1569"/>
      <c r="RFW104" s="1569"/>
      <c r="RFX104" s="1569"/>
      <c r="RFY104" s="1569"/>
      <c r="RFZ104" s="1569"/>
      <c r="RGA104" s="1569"/>
      <c r="RGB104" s="1569"/>
      <c r="RGC104" s="1569"/>
      <c r="RGD104" s="1569"/>
      <c r="RGE104" s="1569"/>
      <c r="RGF104" s="1569"/>
      <c r="RGG104" s="1569"/>
      <c r="RGH104" s="1569"/>
      <c r="RGI104" s="1569"/>
      <c r="RGJ104" s="1569"/>
      <c r="RGK104" s="1569"/>
      <c r="RGL104" s="1569"/>
      <c r="RGM104" s="1569"/>
      <c r="RGN104" s="1569"/>
      <c r="RGO104" s="1569"/>
      <c r="RGP104" s="1569"/>
      <c r="RGQ104" s="1569"/>
      <c r="RGR104" s="1569"/>
      <c r="RGS104" s="1569"/>
      <c r="RGT104" s="1569"/>
      <c r="RGU104" s="1569"/>
      <c r="RGV104" s="1569"/>
      <c r="RGW104" s="1569"/>
      <c r="RGX104" s="1569"/>
      <c r="RGY104" s="1569"/>
      <c r="RGZ104" s="1569"/>
      <c r="RHA104" s="1569"/>
      <c r="RHB104" s="1569"/>
      <c r="RHC104" s="1569"/>
      <c r="RHD104" s="1569"/>
      <c r="RHE104" s="1569"/>
      <c r="RHF104" s="1569"/>
      <c r="RHG104" s="1569"/>
      <c r="RHH104" s="1569"/>
      <c r="RHI104" s="1569"/>
      <c r="RHJ104" s="1569"/>
      <c r="RHK104" s="1569"/>
      <c r="RHL104" s="1569"/>
      <c r="RHM104" s="1569"/>
      <c r="RHN104" s="1569"/>
      <c r="RHO104" s="1569"/>
      <c r="RHP104" s="1569"/>
      <c r="RHQ104" s="1569"/>
      <c r="RHR104" s="1569"/>
      <c r="RHS104" s="1569"/>
      <c r="RHT104" s="1569"/>
      <c r="RHU104" s="1569"/>
      <c r="RHV104" s="1569"/>
      <c r="RHW104" s="1569"/>
      <c r="RHX104" s="1569"/>
      <c r="RHY104" s="1569"/>
      <c r="RHZ104" s="1569"/>
      <c r="RIA104" s="1569"/>
      <c r="RIB104" s="1569"/>
      <c r="RIC104" s="1569"/>
      <c r="RID104" s="1569"/>
      <c r="RIE104" s="1569"/>
      <c r="RIF104" s="1569"/>
      <c r="RIG104" s="1569"/>
      <c r="RIH104" s="1569"/>
      <c r="RII104" s="1569"/>
      <c r="RIJ104" s="1569"/>
      <c r="RIK104" s="1569"/>
      <c r="RIL104" s="1569"/>
      <c r="RIM104" s="1569"/>
      <c r="RIN104" s="1569"/>
      <c r="RIO104" s="1569"/>
      <c r="RIP104" s="1569"/>
      <c r="RIQ104" s="1569"/>
      <c r="RIR104" s="1569"/>
      <c r="RIS104" s="1569"/>
      <c r="RIT104" s="1569"/>
      <c r="RIU104" s="1569"/>
      <c r="RIV104" s="1569"/>
      <c r="RIW104" s="1569"/>
      <c r="RIX104" s="1569"/>
      <c r="RIY104" s="1569"/>
      <c r="RIZ104" s="1569"/>
      <c r="RJA104" s="1569"/>
      <c r="RJB104" s="1569"/>
      <c r="RJC104" s="1569"/>
      <c r="RJD104" s="1569"/>
      <c r="RJE104" s="1569"/>
      <c r="RJF104" s="1569"/>
      <c r="RJG104" s="1569"/>
      <c r="RJH104" s="1569"/>
      <c r="RJI104" s="1569"/>
      <c r="RJJ104" s="1569"/>
      <c r="RJK104" s="1569"/>
      <c r="RJL104" s="1569"/>
      <c r="RJM104" s="1569"/>
      <c r="RJN104" s="1569"/>
      <c r="RJO104" s="1569"/>
      <c r="RJP104" s="1569"/>
      <c r="RJQ104" s="1569"/>
      <c r="RJR104" s="1569"/>
      <c r="RJS104" s="1569"/>
      <c r="RJT104" s="1569"/>
      <c r="RJU104" s="1569"/>
      <c r="RJV104" s="1569"/>
      <c r="RJW104" s="1569"/>
      <c r="RJX104" s="1569"/>
      <c r="RJY104" s="1569"/>
      <c r="RJZ104" s="1569"/>
      <c r="RKA104" s="1569"/>
      <c r="RKB104" s="1569"/>
      <c r="RKC104" s="1569"/>
      <c r="RKD104" s="1569"/>
      <c r="RKE104" s="1569"/>
      <c r="RKF104" s="1569"/>
      <c r="RKG104" s="1569"/>
      <c r="RKH104" s="1569"/>
      <c r="RKI104" s="1569"/>
      <c r="RKJ104" s="1569"/>
      <c r="RKK104" s="1569"/>
      <c r="RKL104" s="1569"/>
      <c r="RKM104" s="1569"/>
      <c r="RKN104" s="1569"/>
      <c r="RKO104" s="1569"/>
      <c r="RKP104" s="1569"/>
      <c r="RKQ104" s="1569"/>
      <c r="RKR104" s="1569"/>
      <c r="RKS104" s="1569"/>
      <c r="RKT104" s="1569"/>
      <c r="RKU104" s="1569"/>
      <c r="RKV104" s="1569"/>
      <c r="RKW104" s="1569"/>
      <c r="RKX104" s="1569"/>
      <c r="RKY104" s="1569"/>
      <c r="RKZ104" s="1569"/>
      <c r="RLA104" s="1569"/>
      <c r="RLB104" s="1569"/>
      <c r="RLC104" s="1569"/>
      <c r="RLD104" s="1569"/>
      <c r="RLE104" s="1569"/>
      <c r="RLF104" s="1569"/>
      <c r="RLG104" s="1569"/>
      <c r="RLH104" s="1569"/>
      <c r="RLI104" s="1569"/>
      <c r="RLJ104" s="1569"/>
      <c r="RLK104" s="1569"/>
      <c r="RLL104" s="1569"/>
      <c r="RLM104" s="1569"/>
      <c r="RLN104" s="1569"/>
      <c r="RLO104" s="1569"/>
      <c r="RLP104" s="1569"/>
      <c r="RLQ104" s="1569"/>
      <c r="RLR104" s="1569"/>
      <c r="RLS104" s="1569"/>
      <c r="RLT104" s="1569"/>
      <c r="RLU104" s="1569"/>
      <c r="RLV104" s="1569"/>
      <c r="RLW104" s="1569"/>
      <c r="RLX104" s="1569"/>
      <c r="RLY104" s="1569"/>
      <c r="RLZ104" s="1569"/>
      <c r="RMA104" s="1569"/>
      <c r="RMB104" s="1569"/>
      <c r="RMC104" s="1569"/>
      <c r="RMD104" s="1569"/>
      <c r="RME104" s="1569"/>
      <c r="RMF104" s="1569"/>
      <c r="RMG104" s="1569"/>
      <c r="RMH104" s="1569"/>
      <c r="RMI104" s="1569"/>
      <c r="RMJ104" s="1569"/>
      <c r="RMK104" s="1569"/>
      <c r="RML104" s="1569"/>
      <c r="RMM104" s="1569"/>
      <c r="RMN104" s="1569"/>
      <c r="RMO104" s="1569"/>
      <c r="RMP104" s="1569"/>
      <c r="RMQ104" s="1569"/>
      <c r="RMR104" s="1569"/>
      <c r="RMS104" s="1569"/>
      <c r="RMT104" s="1569"/>
      <c r="RMU104" s="1569"/>
      <c r="RMV104" s="1569"/>
      <c r="RMW104" s="1569"/>
      <c r="RMX104" s="1569"/>
      <c r="RMY104" s="1569"/>
      <c r="RMZ104" s="1569"/>
      <c r="RNA104" s="1569"/>
      <c r="RNB104" s="1569"/>
      <c r="RNC104" s="1569"/>
      <c r="RND104" s="1569"/>
      <c r="RNE104" s="1569"/>
      <c r="RNF104" s="1569"/>
      <c r="RNG104" s="1569"/>
      <c r="RNH104" s="1569"/>
      <c r="RNI104" s="1569"/>
      <c r="RNJ104" s="1569"/>
      <c r="RNK104" s="1569"/>
      <c r="RNL104" s="1569"/>
      <c r="RNM104" s="1569"/>
      <c r="RNN104" s="1569"/>
      <c r="RNO104" s="1569"/>
      <c r="RNP104" s="1569"/>
      <c r="RNQ104" s="1569"/>
      <c r="RNR104" s="1569"/>
      <c r="RNS104" s="1569"/>
      <c r="RNT104" s="1569"/>
      <c r="RNU104" s="1569"/>
      <c r="RNV104" s="1569"/>
      <c r="RNW104" s="1569"/>
      <c r="RNX104" s="1569"/>
      <c r="RNY104" s="1569"/>
      <c r="RNZ104" s="1569"/>
      <c r="ROA104" s="1569"/>
      <c r="ROB104" s="1569"/>
      <c r="ROC104" s="1569"/>
      <c r="ROD104" s="1569"/>
      <c r="ROE104" s="1569"/>
      <c r="ROF104" s="1569"/>
      <c r="ROG104" s="1569"/>
      <c r="ROH104" s="1569"/>
      <c r="ROI104" s="1569"/>
      <c r="ROJ104" s="1569"/>
      <c r="ROK104" s="1569"/>
      <c r="ROL104" s="1569"/>
      <c r="ROM104" s="1569"/>
      <c r="RON104" s="1569"/>
      <c r="ROO104" s="1569"/>
      <c r="ROP104" s="1569"/>
      <c r="ROQ104" s="1569"/>
      <c r="ROR104" s="1569"/>
      <c r="ROS104" s="1569"/>
      <c r="ROT104" s="1569"/>
      <c r="ROU104" s="1569"/>
      <c r="ROV104" s="1569"/>
      <c r="ROW104" s="1569"/>
      <c r="ROX104" s="1569"/>
      <c r="ROY104" s="1569"/>
      <c r="ROZ104" s="1569"/>
      <c r="RPA104" s="1569"/>
      <c r="RPB104" s="1569"/>
      <c r="RPC104" s="1569"/>
      <c r="RPD104" s="1569"/>
      <c r="RPE104" s="1569"/>
      <c r="RPF104" s="1569"/>
      <c r="RPG104" s="1569"/>
      <c r="RPH104" s="1569"/>
      <c r="RPI104" s="1569"/>
      <c r="RPJ104" s="1569"/>
      <c r="RPK104" s="1569"/>
      <c r="RPL104" s="1569"/>
      <c r="RPM104" s="1569"/>
      <c r="RPN104" s="1569"/>
      <c r="RPO104" s="1569"/>
      <c r="RPP104" s="1569"/>
      <c r="RPQ104" s="1569"/>
      <c r="RPR104" s="1569"/>
      <c r="RPS104" s="1569"/>
      <c r="RPT104" s="1569"/>
      <c r="RPU104" s="1569"/>
      <c r="RPV104" s="1569"/>
      <c r="RPW104" s="1569"/>
      <c r="RPX104" s="1569"/>
      <c r="RPY104" s="1569"/>
      <c r="RPZ104" s="1569"/>
      <c r="RQA104" s="1569"/>
      <c r="RQB104" s="1569"/>
      <c r="RQC104" s="1569"/>
      <c r="RQD104" s="1569"/>
      <c r="RQE104" s="1569"/>
      <c r="RQF104" s="1569"/>
      <c r="RQG104" s="1569"/>
      <c r="RQH104" s="1569"/>
      <c r="RQI104" s="1569"/>
      <c r="RQJ104" s="1569"/>
      <c r="RQK104" s="1569"/>
      <c r="RQL104" s="1569"/>
      <c r="RQM104" s="1569"/>
      <c r="RQN104" s="1569"/>
      <c r="RQO104" s="1569"/>
      <c r="RQP104" s="1569"/>
      <c r="RQQ104" s="1569"/>
      <c r="RQR104" s="1569"/>
      <c r="RQS104" s="1569"/>
      <c r="RQT104" s="1569"/>
      <c r="RQU104" s="1569"/>
      <c r="RQV104" s="1569"/>
      <c r="RQW104" s="1569"/>
      <c r="RQX104" s="1569"/>
      <c r="RQY104" s="1569"/>
      <c r="RQZ104" s="1569"/>
      <c r="RRA104" s="1569"/>
      <c r="RRB104" s="1569"/>
      <c r="RRC104" s="1569"/>
      <c r="RRD104" s="1569"/>
      <c r="RRE104" s="1569"/>
      <c r="RRF104" s="1569"/>
      <c r="RRG104" s="1569"/>
      <c r="RRH104" s="1569"/>
      <c r="RRI104" s="1569"/>
      <c r="RRJ104" s="1569"/>
      <c r="RRK104" s="1569"/>
      <c r="RRL104" s="1569"/>
      <c r="RRM104" s="1569"/>
      <c r="RRN104" s="1569"/>
      <c r="RRO104" s="1569"/>
      <c r="RRP104" s="1569"/>
      <c r="RRQ104" s="1569"/>
      <c r="RRR104" s="1569"/>
      <c r="RRS104" s="1569"/>
      <c r="RRT104" s="1569"/>
      <c r="RRU104" s="1569"/>
      <c r="RRV104" s="1569"/>
      <c r="RRW104" s="1569"/>
      <c r="RRX104" s="1569"/>
      <c r="RRY104" s="1569"/>
      <c r="RRZ104" s="1569"/>
      <c r="RSA104" s="1569"/>
      <c r="RSB104" s="1569"/>
      <c r="RSC104" s="1569"/>
      <c r="RSD104" s="1569"/>
      <c r="RSE104" s="1569"/>
      <c r="RSF104" s="1569"/>
      <c r="RSG104" s="1569"/>
      <c r="RSH104" s="1569"/>
      <c r="RSI104" s="1569"/>
      <c r="RSJ104" s="1569"/>
      <c r="RSK104" s="1569"/>
      <c r="RSL104" s="1569"/>
      <c r="RSM104" s="1569"/>
      <c r="RSN104" s="1569"/>
      <c r="RSO104" s="1569"/>
      <c r="RSP104" s="1569"/>
      <c r="RSQ104" s="1569"/>
      <c r="RSR104" s="1569"/>
      <c r="RSS104" s="1569"/>
      <c r="RST104" s="1569"/>
      <c r="RSU104" s="1569"/>
      <c r="RSV104" s="1569"/>
      <c r="RSW104" s="1569"/>
      <c r="RSX104" s="1569"/>
      <c r="RSY104" s="1569"/>
      <c r="RSZ104" s="1569"/>
      <c r="RTA104" s="1569"/>
      <c r="RTB104" s="1569"/>
      <c r="RTC104" s="1569"/>
      <c r="RTD104" s="1569"/>
      <c r="RTE104" s="1569"/>
      <c r="RTF104" s="1569"/>
      <c r="RTG104" s="1569"/>
      <c r="RTH104" s="1569"/>
      <c r="RTI104" s="1569"/>
      <c r="RTJ104" s="1569"/>
      <c r="RTK104" s="1569"/>
      <c r="RTL104" s="1569"/>
      <c r="RTM104" s="1569"/>
      <c r="RTN104" s="1569"/>
      <c r="RTO104" s="1569"/>
      <c r="RTP104" s="1569"/>
      <c r="RTQ104" s="1569"/>
      <c r="RTR104" s="1569"/>
      <c r="RTS104" s="1569"/>
      <c r="RTT104" s="1569"/>
      <c r="RTU104" s="1569"/>
      <c r="RTV104" s="1569"/>
      <c r="RTW104" s="1569"/>
      <c r="RTX104" s="1569"/>
      <c r="RTY104" s="1569"/>
      <c r="RTZ104" s="1569"/>
      <c r="RUA104" s="1569"/>
      <c r="RUB104" s="1569"/>
      <c r="RUC104" s="1569"/>
      <c r="RUD104" s="1569"/>
      <c r="RUE104" s="1569"/>
      <c r="RUF104" s="1569"/>
      <c r="RUG104" s="1569"/>
      <c r="RUH104" s="1569"/>
      <c r="RUI104" s="1569"/>
      <c r="RUJ104" s="1569"/>
      <c r="RUK104" s="1569"/>
      <c r="RUL104" s="1569"/>
      <c r="RUM104" s="1569"/>
      <c r="RUN104" s="1569"/>
      <c r="RUO104" s="1569"/>
      <c r="RUP104" s="1569"/>
      <c r="RUQ104" s="1569"/>
      <c r="RUR104" s="1569"/>
      <c r="RUS104" s="1569"/>
      <c r="RUT104" s="1569"/>
      <c r="RUU104" s="1569"/>
      <c r="RUV104" s="1569"/>
      <c r="RUW104" s="1569"/>
      <c r="RUX104" s="1569"/>
      <c r="RUY104" s="1569"/>
      <c r="RUZ104" s="1569"/>
      <c r="RVA104" s="1569"/>
      <c r="RVB104" s="1569"/>
      <c r="RVC104" s="1569"/>
      <c r="RVD104" s="1569"/>
      <c r="RVE104" s="1569"/>
      <c r="RVF104" s="1569"/>
      <c r="RVG104" s="1569"/>
      <c r="RVH104" s="1569"/>
      <c r="RVI104" s="1569"/>
      <c r="RVJ104" s="1569"/>
      <c r="RVK104" s="1569"/>
      <c r="RVL104" s="1569"/>
      <c r="RVM104" s="1569"/>
      <c r="RVN104" s="1569"/>
      <c r="RVO104" s="1569"/>
      <c r="RVP104" s="1569"/>
      <c r="RVQ104" s="1569"/>
      <c r="RVR104" s="1569"/>
      <c r="RVS104" s="1569"/>
      <c r="RVT104" s="1569"/>
      <c r="RVU104" s="1569"/>
      <c r="RVV104" s="1569"/>
      <c r="RVW104" s="1569"/>
      <c r="RVX104" s="1569"/>
      <c r="RVY104" s="1569"/>
      <c r="RVZ104" s="1569"/>
      <c r="RWA104" s="1569"/>
      <c r="RWB104" s="1569"/>
      <c r="RWC104" s="1569"/>
      <c r="RWD104" s="1569"/>
      <c r="RWE104" s="1569"/>
      <c r="RWF104" s="1569"/>
      <c r="RWG104" s="1569"/>
      <c r="RWH104" s="1569"/>
      <c r="RWI104" s="1569"/>
      <c r="RWJ104" s="1569"/>
      <c r="RWK104" s="1569"/>
      <c r="RWL104" s="1569"/>
      <c r="RWM104" s="1569"/>
      <c r="RWN104" s="1569"/>
      <c r="RWO104" s="1569"/>
      <c r="RWP104" s="1569"/>
      <c r="RWQ104" s="1569"/>
      <c r="RWR104" s="1569"/>
      <c r="RWS104" s="1569"/>
      <c r="RWT104" s="1569"/>
      <c r="RWU104" s="1569"/>
      <c r="RWV104" s="1569"/>
      <c r="RWW104" s="1569"/>
      <c r="RWX104" s="1569"/>
      <c r="RWY104" s="1569"/>
      <c r="RWZ104" s="1569"/>
      <c r="RXA104" s="1569"/>
      <c r="RXB104" s="1569"/>
      <c r="RXC104" s="1569"/>
      <c r="RXD104" s="1569"/>
      <c r="RXE104" s="1569"/>
      <c r="RXF104" s="1569"/>
      <c r="RXG104" s="1569"/>
      <c r="RXH104" s="1569"/>
      <c r="RXI104" s="1569"/>
      <c r="RXJ104" s="1569"/>
      <c r="RXK104" s="1569"/>
      <c r="RXL104" s="1569"/>
      <c r="RXM104" s="1569"/>
      <c r="RXN104" s="1569"/>
      <c r="RXO104" s="1569"/>
      <c r="RXP104" s="1569"/>
      <c r="RXQ104" s="1569"/>
      <c r="RXR104" s="1569"/>
      <c r="RXS104" s="1569"/>
      <c r="RXT104" s="1569"/>
      <c r="RXU104" s="1569"/>
      <c r="RXV104" s="1569"/>
      <c r="RXW104" s="1569"/>
      <c r="RXX104" s="1569"/>
      <c r="RXY104" s="1569"/>
      <c r="RXZ104" s="1569"/>
      <c r="RYA104" s="1569"/>
      <c r="RYB104" s="1569"/>
      <c r="RYC104" s="1569"/>
      <c r="RYD104" s="1569"/>
      <c r="RYE104" s="1569"/>
      <c r="RYF104" s="1569"/>
      <c r="RYG104" s="1569"/>
      <c r="RYH104" s="1569"/>
      <c r="RYI104" s="1569"/>
      <c r="RYJ104" s="1569"/>
      <c r="RYK104" s="1569"/>
      <c r="RYL104" s="1569"/>
      <c r="RYM104" s="1569"/>
      <c r="RYN104" s="1569"/>
      <c r="RYO104" s="1569"/>
      <c r="RYP104" s="1569"/>
      <c r="RYQ104" s="1569"/>
      <c r="RYR104" s="1569"/>
      <c r="RYS104" s="1569"/>
      <c r="RYT104" s="1569"/>
      <c r="RYU104" s="1569"/>
      <c r="RYV104" s="1569"/>
      <c r="RYW104" s="1569"/>
      <c r="RYX104" s="1569"/>
      <c r="RYY104" s="1569"/>
      <c r="RYZ104" s="1569"/>
      <c r="RZA104" s="1569"/>
      <c r="RZB104" s="1569"/>
      <c r="RZC104" s="1569"/>
      <c r="RZD104" s="1569"/>
      <c r="RZE104" s="1569"/>
      <c r="RZF104" s="1569"/>
      <c r="RZG104" s="1569"/>
      <c r="RZH104" s="1569"/>
      <c r="RZI104" s="1569"/>
      <c r="RZJ104" s="1569"/>
      <c r="RZK104" s="1569"/>
      <c r="RZL104" s="1569"/>
      <c r="RZM104" s="1569"/>
      <c r="RZN104" s="1569"/>
      <c r="RZO104" s="1569"/>
      <c r="RZP104" s="1569"/>
      <c r="RZQ104" s="1569"/>
      <c r="RZR104" s="1569"/>
      <c r="RZS104" s="1569"/>
      <c r="RZT104" s="1569"/>
      <c r="RZU104" s="1569"/>
      <c r="RZV104" s="1569"/>
      <c r="RZW104" s="1569"/>
      <c r="RZX104" s="1569"/>
      <c r="RZY104" s="1569"/>
      <c r="RZZ104" s="1569"/>
      <c r="SAA104" s="1569"/>
      <c r="SAB104" s="1569"/>
      <c r="SAC104" s="1569"/>
      <c r="SAD104" s="1569"/>
      <c r="SAE104" s="1569"/>
      <c r="SAF104" s="1569"/>
      <c r="SAG104" s="1569"/>
      <c r="SAH104" s="1569"/>
      <c r="SAI104" s="1569"/>
      <c r="SAJ104" s="1569"/>
      <c r="SAK104" s="1569"/>
      <c r="SAL104" s="1569"/>
      <c r="SAM104" s="1569"/>
      <c r="SAN104" s="1569"/>
      <c r="SAO104" s="1569"/>
      <c r="SAP104" s="1569"/>
      <c r="SAQ104" s="1569"/>
      <c r="SAR104" s="1569"/>
      <c r="SAS104" s="1569"/>
      <c r="SAT104" s="1569"/>
      <c r="SAU104" s="1569"/>
      <c r="SAV104" s="1569"/>
      <c r="SAW104" s="1569"/>
      <c r="SAX104" s="1569"/>
      <c r="SAY104" s="1569"/>
      <c r="SAZ104" s="1569"/>
      <c r="SBA104" s="1569"/>
      <c r="SBB104" s="1569"/>
      <c r="SBC104" s="1569"/>
      <c r="SBD104" s="1569"/>
      <c r="SBE104" s="1569"/>
      <c r="SBF104" s="1569"/>
      <c r="SBG104" s="1569"/>
      <c r="SBH104" s="1569"/>
      <c r="SBI104" s="1569"/>
      <c r="SBJ104" s="1569"/>
      <c r="SBK104" s="1569"/>
      <c r="SBL104" s="1569"/>
      <c r="SBM104" s="1569"/>
      <c r="SBN104" s="1569"/>
      <c r="SBO104" s="1569"/>
      <c r="SBP104" s="1569"/>
      <c r="SBQ104" s="1569"/>
      <c r="SBR104" s="1569"/>
      <c r="SBS104" s="1569"/>
      <c r="SBT104" s="1569"/>
      <c r="SBU104" s="1569"/>
      <c r="SBV104" s="1569"/>
      <c r="SBW104" s="1569"/>
      <c r="SBX104" s="1569"/>
      <c r="SBY104" s="1569"/>
      <c r="SBZ104" s="1569"/>
      <c r="SCA104" s="1569"/>
      <c r="SCB104" s="1569"/>
      <c r="SCC104" s="1569"/>
      <c r="SCD104" s="1569"/>
      <c r="SCE104" s="1569"/>
      <c r="SCF104" s="1569"/>
      <c r="SCG104" s="1569"/>
      <c r="SCH104" s="1569"/>
      <c r="SCI104" s="1569"/>
      <c r="SCJ104" s="1569"/>
      <c r="SCK104" s="1569"/>
      <c r="SCL104" s="1569"/>
      <c r="SCM104" s="1569"/>
      <c r="SCN104" s="1569"/>
      <c r="SCO104" s="1569"/>
      <c r="SCP104" s="1569"/>
      <c r="SCQ104" s="1569"/>
      <c r="SCR104" s="1569"/>
      <c r="SCS104" s="1569"/>
      <c r="SCT104" s="1569"/>
      <c r="SCU104" s="1569"/>
      <c r="SCV104" s="1569"/>
      <c r="SCW104" s="1569"/>
      <c r="SCX104" s="1569"/>
      <c r="SCY104" s="1569"/>
      <c r="SCZ104" s="1569"/>
      <c r="SDA104" s="1569"/>
      <c r="SDB104" s="1569"/>
      <c r="SDC104" s="1569"/>
      <c r="SDD104" s="1569"/>
      <c r="SDE104" s="1569"/>
      <c r="SDF104" s="1569"/>
      <c r="SDG104" s="1569"/>
      <c r="SDH104" s="1569"/>
      <c r="SDI104" s="1569"/>
      <c r="SDJ104" s="1569"/>
      <c r="SDK104" s="1569"/>
      <c r="SDL104" s="1569"/>
      <c r="SDM104" s="1569"/>
      <c r="SDN104" s="1569"/>
      <c r="SDO104" s="1569"/>
      <c r="SDP104" s="1569"/>
      <c r="SDQ104" s="1569"/>
      <c r="SDR104" s="1569"/>
      <c r="SDS104" s="1569"/>
      <c r="SDT104" s="1569"/>
      <c r="SDU104" s="1569"/>
      <c r="SDV104" s="1569"/>
      <c r="SDW104" s="1569"/>
      <c r="SDX104" s="1569"/>
      <c r="SDY104" s="1569"/>
      <c r="SDZ104" s="1569"/>
      <c r="SEA104" s="1569"/>
      <c r="SEB104" s="1569"/>
      <c r="SEC104" s="1569"/>
      <c r="SED104" s="1569"/>
      <c r="SEE104" s="1569"/>
      <c r="SEF104" s="1569"/>
      <c r="SEG104" s="1569"/>
      <c r="SEH104" s="1569"/>
      <c r="SEI104" s="1569"/>
      <c r="SEJ104" s="1569"/>
      <c r="SEK104" s="1569"/>
      <c r="SEL104" s="1569"/>
      <c r="SEM104" s="1569"/>
      <c r="SEN104" s="1569"/>
      <c r="SEO104" s="1569"/>
      <c r="SEP104" s="1569"/>
      <c r="SEQ104" s="1569"/>
      <c r="SER104" s="1569"/>
      <c r="SES104" s="1569"/>
      <c r="SET104" s="1569"/>
      <c r="SEU104" s="1569"/>
      <c r="SEV104" s="1569"/>
      <c r="SEW104" s="1569"/>
      <c r="SEX104" s="1569"/>
      <c r="SEY104" s="1569"/>
      <c r="SEZ104" s="1569"/>
      <c r="SFA104" s="1569"/>
      <c r="SFB104" s="1569"/>
      <c r="SFC104" s="1569"/>
      <c r="SFD104" s="1569"/>
      <c r="SFE104" s="1569"/>
      <c r="SFF104" s="1569"/>
      <c r="SFG104" s="1569"/>
      <c r="SFH104" s="1569"/>
      <c r="SFI104" s="1569"/>
      <c r="SFJ104" s="1569"/>
      <c r="SFK104" s="1569"/>
      <c r="SFL104" s="1569"/>
      <c r="SFM104" s="1569"/>
      <c r="SFN104" s="1569"/>
      <c r="SFO104" s="1569"/>
      <c r="SFP104" s="1569"/>
      <c r="SFQ104" s="1569"/>
      <c r="SFR104" s="1569"/>
      <c r="SFS104" s="1569"/>
      <c r="SFT104" s="1569"/>
      <c r="SFU104" s="1569"/>
      <c r="SFV104" s="1569"/>
      <c r="SFW104" s="1569"/>
      <c r="SFX104" s="1569"/>
      <c r="SFY104" s="1569"/>
      <c r="SFZ104" s="1569"/>
      <c r="SGA104" s="1569"/>
      <c r="SGB104" s="1569"/>
      <c r="SGC104" s="1569"/>
      <c r="SGD104" s="1569"/>
      <c r="SGE104" s="1569"/>
      <c r="SGF104" s="1569"/>
      <c r="SGG104" s="1569"/>
      <c r="SGH104" s="1569"/>
      <c r="SGI104" s="1569"/>
      <c r="SGJ104" s="1569"/>
      <c r="SGK104" s="1569"/>
      <c r="SGL104" s="1569"/>
      <c r="SGM104" s="1569"/>
      <c r="SGN104" s="1569"/>
      <c r="SGO104" s="1569"/>
      <c r="SGP104" s="1569"/>
      <c r="SGQ104" s="1569"/>
      <c r="SGR104" s="1569"/>
      <c r="SGS104" s="1569"/>
      <c r="SGT104" s="1569"/>
      <c r="SGU104" s="1569"/>
      <c r="SGV104" s="1569"/>
      <c r="SGW104" s="1569"/>
      <c r="SGX104" s="1569"/>
      <c r="SGY104" s="1569"/>
      <c r="SGZ104" s="1569"/>
      <c r="SHA104" s="1569"/>
      <c r="SHB104" s="1569"/>
      <c r="SHC104" s="1569"/>
      <c r="SHD104" s="1569"/>
      <c r="SHE104" s="1569"/>
      <c r="SHF104" s="1569"/>
      <c r="SHG104" s="1569"/>
      <c r="SHH104" s="1569"/>
      <c r="SHI104" s="1569"/>
      <c r="SHJ104" s="1569"/>
      <c r="SHK104" s="1569"/>
      <c r="SHL104" s="1569"/>
      <c r="SHM104" s="1569"/>
      <c r="SHN104" s="1569"/>
      <c r="SHO104" s="1569"/>
      <c r="SHP104" s="1569"/>
      <c r="SHQ104" s="1569"/>
      <c r="SHR104" s="1569"/>
      <c r="SHS104" s="1569"/>
      <c r="SHT104" s="1569"/>
      <c r="SHU104" s="1569"/>
      <c r="SHV104" s="1569"/>
      <c r="SHW104" s="1569"/>
      <c r="SHX104" s="1569"/>
      <c r="SHY104" s="1569"/>
      <c r="SHZ104" s="1569"/>
      <c r="SIA104" s="1569"/>
      <c r="SIB104" s="1569"/>
      <c r="SIC104" s="1569"/>
      <c r="SID104" s="1569"/>
      <c r="SIE104" s="1569"/>
      <c r="SIF104" s="1569"/>
      <c r="SIG104" s="1569"/>
      <c r="SIH104" s="1569"/>
      <c r="SII104" s="1569"/>
      <c r="SIJ104" s="1569"/>
      <c r="SIK104" s="1569"/>
      <c r="SIL104" s="1569"/>
      <c r="SIM104" s="1569"/>
      <c r="SIN104" s="1569"/>
      <c r="SIO104" s="1569"/>
      <c r="SIP104" s="1569"/>
      <c r="SIQ104" s="1569"/>
      <c r="SIR104" s="1569"/>
      <c r="SIS104" s="1569"/>
      <c r="SIT104" s="1569"/>
      <c r="SIU104" s="1569"/>
      <c r="SIV104" s="1569"/>
      <c r="SIW104" s="1569"/>
      <c r="SIX104" s="1569"/>
      <c r="SIY104" s="1569"/>
      <c r="SIZ104" s="1569"/>
      <c r="SJA104" s="1569"/>
      <c r="SJB104" s="1569"/>
      <c r="SJC104" s="1569"/>
      <c r="SJD104" s="1569"/>
      <c r="SJE104" s="1569"/>
      <c r="SJF104" s="1569"/>
      <c r="SJG104" s="1569"/>
      <c r="SJH104" s="1569"/>
      <c r="SJI104" s="1569"/>
      <c r="SJJ104" s="1569"/>
      <c r="SJK104" s="1569"/>
      <c r="SJL104" s="1569"/>
      <c r="SJM104" s="1569"/>
      <c r="SJN104" s="1569"/>
      <c r="SJO104" s="1569"/>
      <c r="SJP104" s="1569"/>
      <c r="SJQ104" s="1569"/>
      <c r="SJR104" s="1569"/>
      <c r="SJS104" s="1569"/>
      <c r="SJT104" s="1569"/>
      <c r="SJU104" s="1569"/>
      <c r="SJV104" s="1569"/>
      <c r="SJW104" s="1569"/>
      <c r="SJX104" s="1569"/>
      <c r="SJY104" s="1569"/>
      <c r="SJZ104" s="1569"/>
      <c r="SKA104" s="1569"/>
      <c r="SKB104" s="1569"/>
      <c r="SKC104" s="1569"/>
      <c r="SKD104" s="1569"/>
      <c r="SKE104" s="1569"/>
      <c r="SKF104" s="1569"/>
      <c r="SKG104" s="1569"/>
      <c r="SKH104" s="1569"/>
      <c r="SKI104" s="1569"/>
      <c r="SKJ104" s="1569"/>
      <c r="SKK104" s="1569"/>
      <c r="SKL104" s="1569"/>
      <c r="SKM104" s="1569"/>
      <c r="SKN104" s="1569"/>
      <c r="SKO104" s="1569"/>
      <c r="SKP104" s="1569"/>
      <c r="SKQ104" s="1569"/>
      <c r="SKR104" s="1569"/>
      <c r="SKS104" s="1569"/>
      <c r="SKT104" s="1569"/>
      <c r="SKU104" s="1569"/>
      <c r="SKV104" s="1569"/>
      <c r="SKW104" s="1569"/>
      <c r="SKX104" s="1569"/>
      <c r="SKY104" s="1569"/>
      <c r="SKZ104" s="1569"/>
      <c r="SLA104" s="1569"/>
      <c r="SLB104" s="1569"/>
      <c r="SLC104" s="1569"/>
      <c r="SLD104" s="1569"/>
      <c r="SLE104" s="1569"/>
      <c r="SLF104" s="1569"/>
      <c r="SLG104" s="1569"/>
      <c r="SLH104" s="1569"/>
      <c r="SLI104" s="1569"/>
      <c r="SLJ104" s="1569"/>
      <c r="SLK104" s="1569"/>
      <c r="SLL104" s="1569"/>
      <c r="SLM104" s="1569"/>
      <c r="SLN104" s="1569"/>
      <c r="SLO104" s="1569"/>
      <c r="SLP104" s="1569"/>
      <c r="SLQ104" s="1569"/>
      <c r="SLR104" s="1569"/>
      <c r="SLS104" s="1569"/>
      <c r="SLT104" s="1569"/>
      <c r="SLU104" s="1569"/>
      <c r="SLV104" s="1569"/>
      <c r="SLW104" s="1569"/>
      <c r="SLX104" s="1569"/>
      <c r="SLY104" s="1569"/>
      <c r="SLZ104" s="1569"/>
      <c r="SMA104" s="1569"/>
      <c r="SMB104" s="1569"/>
      <c r="SMC104" s="1569"/>
      <c r="SMD104" s="1569"/>
      <c r="SME104" s="1569"/>
      <c r="SMF104" s="1569"/>
      <c r="SMG104" s="1569"/>
      <c r="SMH104" s="1569"/>
      <c r="SMI104" s="1569"/>
      <c r="SMJ104" s="1569"/>
      <c r="SMK104" s="1569"/>
      <c r="SML104" s="1569"/>
      <c r="SMM104" s="1569"/>
      <c r="SMN104" s="1569"/>
      <c r="SMO104" s="1569"/>
      <c r="SMP104" s="1569"/>
      <c r="SMQ104" s="1569"/>
      <c r="SMR104" s="1569"/>
      <c r="SMS104" s="1569"/>
      <c r="SMT104" s="1569"/>
      <c r="SMU104" s="1569"/>
      <c r="SMV104" s="1569"/>
      <c r="SMW104" s="1569"/>
      <c r="SMX104" s="1569"/>
      <c r="SMY104" s="1569"/>
      <c r="SMZ104" s="1569"/>
      <c r="SNA104" s="1569"/>
      <c r="SNB104" s="1569"/>
      <c r="SNC104" s="1569"/>
      <c r="SND104" s="1569"/>
      <c r="SNE104" s="1569"/>
      <c r="SNF104" s="1569"/>
      <c r="SNG104" s="1569"/>
      <c r="SNH104" s="1569"/>
      <c r="SNI104" s="1569"/>
      <c r="SNJ104" s="1569"/>
      <c r="SNK104" s="1569"/>
      <c r="SNL104" s="1569"/>
      <c r="SNM104" s="1569"/>
      <c r="SNN104" s="1569"/>
      <c r="SNO104" s="1569"/>
      <c r="SNP104" s="1569"/>
      <c r="SNQ104" s="1569"/>
      <c r="SNR104" s="1569"/>
      <c r="SNS104" s="1569"/>
      <c r="SNT104" s="1569"/>
      <c r="SNU104" s="1569"/>
      <c r="SNV104" s="1569"/>
      <c r="SNW104" s="1569"/>
      <c r="SNX104" s="1569"/>
      <c r="SNY104" s="1569"/>
      <c r="SNZ104" s="1569"/>
      <c r="SOA104" s="1569"/>
      <c r="SOB104" s="1569"/>
      <c r="SOC104" s="1569"/>
      <c r="SOD104" s="1569"/>
      <c r="SOE104" s="1569"/>
      <c r="SOF104" s="1569"/>
      <c r="SOG104" s="1569"/>
      <c r="SOH104" s="1569"/>
      <c r="SOI104" s="1569"/>
      <c r="SOJ104" s="1569"/>
      <c r="SOK104" s="1569"/>
      <c r="SOL104" s="1569"/>
      <c r="SOM104" s="1569"/>
      <c r="SON104" s="1569"/>
      <c r="SOO104" s="1569"/>
      <c r="SOP104" s="1569"/>
      <c r="SOQ104" s="1569"/>
      <c r="SOR104" s="1569"/>
      <c r="SOS104" s="1569"/>
      <c r="SOT104" s="1569"/>
      <c r="SOU104" s="1569"/>
      <c r="SOV104" s="1569"/>
      <c r="SOW104" s="1569"/>
      <c r="SOX104" s="1569"/>
      <c r="SOY104" s="1569"/>
      <c r="SOZ104" s="1569"/>
      <c r="SPA104" s="1569"/>
      <c r="SPB104" s="1569"/>
      <c r="SPC104" s="1569"/>
      <c r="SPD104" s="1569"/>
      <c r="SPE104" s="1569"/>
      <c r="SPF104" s="1569"/>
      <c r="SPG104" s="1569"/>
      <c r="SPH104" s="1569"/>
      <c r="SPI104" s="1569"/>
      <c r="SPJ104" s="1569"/>
      <c r="SPK104" s="1569"/>
      <c r="SPL104" s="1569"/>
      <c r="SPM104" s="1569"/>
      <c r="SPN104" s="1569"/>
      <c r="SPO104" s="1569"/>
      <c r="SPP104" s="1569"/>
      <c r="SPQ104" s="1569"/>
      <c r="SPR104" s="1569"/>
      <c r="SPS104" s="1569"/>
      <c r="SPT104" s="1569"/>
      <c r="SPU104" s="1569"/>
      <c r="SPV104" s="1569"/>
      <c r="SPW104" s="1569"/>
      <c r="SPX104" s="1569"/>
      <c r="SPY104" s="1569"/>
      <c r="SPZ104" s="1569"/>
      <c r="SQA104" s="1569"/>
      <c r="SQB104" s="1569"/>
      <c r="SQC104" s="1569"/>
      <c r="SQD104" s="1569"/>
      <c r="SQE104" s="1569"/>
      <c r="SQF104" s="1569"/>
      <c r="SQG104" s="1569"/>
      <c r="SQH104" s="1569"/>
      <c r="SQI104" s="1569"/>
      <c r="SQJ104" s="1569"/>
      <c r="SQK104" s="1569"/>
      <c r="SQL104" s="1569"/>
      <c r="SQM104" s="1569"/>
      <c r="SQN104" s="1569"/>
      <c r="SQO104" s="1569"/>
      <c r="SQP104" s="1569"/>
      <c r="SQQ104" s="1569"/>
      <c r="SQR104" s="1569"/>
      <c r="SQS104" s="1569"/>
      <c r="SQT104" s="1569"/>
      <c r="SQU104" s="1569"/>
      <c r="SQV104" s="1569"/>
      <c r="SQW104" s="1569"/>
      <c r="SQX104" s="1569"/>
      <c r="SQY104" s="1569"/>
      <c r="SQZ104" s="1569"/>
      <c r="SRA104" s="1569"/>
      <c r="SRB104" s="1569"/>
      <c r="SRC104" s="1569"/>
      <c r="SRD104" s="1569"/>
      <c r="SRE104" s="1569"/>
      <c r="SRF104" s="1569"/>
      <c r="SRG104" s="1569"/>
      <c r="SRH104" s="1569"/>
      <c r="SRI104" s="1569"/>
      <c r="SRJ104" s="1569"/>
      <c r="SRK104" s="1569"/>
      <c r="SRL104" s="1569"/>
      <c r="SRM104" s="1569"/>
      <c r="SRN104" s="1569"/>
      <c r="SRO104" s="1569"/>
      <c r="SRP104" s="1569"/>
      <c r="SRQ104" s="1569"/>
      <c r="SRR104" s="1569"/>
      <c r="SRS104" s="1569"/>
      <c r="SRT104" s="1569"/>
      <c r="SRU104" s="1569"/>
      <c r="SRV104" s="1569"/>
      <c r="SRW104" s="1569"/>
      <c r="SRX104" s="1569"/>
      <c r="SRY104" s="1569"/>
      <c r="SRZ104" s="1569"/>
      <c r="SSA104" s="1569"/>
      <c r="SSB104" s="1569"/>
      <c r="SSC104" s="1569"/>
      <c r="SSD104" s="1569"/>
      <c r="SSE104" s="1569"/>
      <c r="SSF104" s="1569"/>
      <c r="SSG104" s="1569"/>
      <c r="SSH104" s="1569"/>
      <c r="SSI104" s="1569"/>
      <c r="SSJ104" s="1569"/>
      <c r="SSK104" s="1569"/>
      <c r="SSL104" s="1569"/>
      <c r="SSM104" s="1569"/>
      <c r="SSN104" s="1569"/>
      <c r="SSO104" s="1569"/>
      <c r="SSP104" s="1569"/>
      <c r="SSQ104" s="1569"/>
      <c r="SSR104" s="1569"/>
      <c r="SSS104" s="1569"/>
      <c r="SST104" s="1569"/>
      <c r="SSU104" s="1569"/>
      <c r="SSV104" s="1569"/>
      <c r="SSW104" s="1569"/>
      <c r="SSX104" s="1569"/>
      <c r="SSY104" s="1569"/>
      <c r="SSZ104" s="1569"/>
      <c r="STA104" s="1569"/>
      <c r="STB104" s="1569"/>
      <c r="STC104" s="1569"/>
      <c r="STD104" s="1569"/>
      <c r="STE104" s="1569"/>
      <c r="STF104" s="1569"/>
      <c r="STG104" s="1569"/>
      <c r="STH104" s="1569"/>
      <c r="STI104" s="1569"/>
      <c r="STJ104" s="1569"/>
      <c r="STK104" s="1569"/>
      <c r="STL104" s="1569"/>
      <c r="STM104" s="1569"/>
      <c r="STN104" s="1569"/>
      <c r="STO104" s="1569"/>
      <c r="STP104" s="1569"/>
      <c r="STQ104" s="1569"/>
      <c r="STR104" s="1569"/>
      <c r="STS104" s="1569"/>
      <c r="STT104" s="1569"/>
      <c r="STU104" s="1569"/>
      <c r="STV104" s="1569"/>
      <c r="STW104" s="1569"/>
      <c r="STX104" s="1569"/>
      <c r="STY104" s="1569"/>
      <c r="STZ104" s="1569"/>
      <c r="SUA104" s="1569"/>
      <c r="SUB104" s="1569"/>
      <c r="SUC104" s="1569"/>
      <c r="SUD104" s="1569"/>
      <c r="SUE104" s="1569"/>
      <c r="SUF104" s="1569"/>
      <c r="SUG104" s="1569"/>
      <c r="SUH104" s="1569"/>
      <c r="SUI104" s="1569"/>
      <c r="SUJ104" s="1569"/>
      <c r="SUK104" s="1569"/>
      <c r="SUL104" s="1569"/>
      <c r="SUM104" s="1569"/>
      <c r="SUN104" s="1569"/>
      <c r="SUO104" s="1569"/>
      <c r="SUP104" s="1569"/>
      <c r="SUQ104" s="1569"/>
      <c r="SUR104" s="1569"/>
      <c r="SUS104" s="1569"/>
      <c r="SUT104" s="1569"/>
      <c r="SUU104" s="1569"/>
      <c r="SUV104" s="1569"/>
      <c r="SUW104" s="1569"/>
      <c r="SUX104" s="1569"/>
      <c r="SUY104" s="1569"/>
      <c r="SUZ104" s="1569"/>
      <c r="SVA104" s="1569"/>
      <c r="SVB104" s="1569"/>
      <c r="SVC104" s="1569"/>
      <c r="SVD104" s="1569"/>
      <c r="SVE104" s="1569"/>
      <c r="SVF104" s="1569"/>
      <c r="SVG104" s="1569"/>
      <c r="SVH104" s="1569"/>
      <c r="SVI104" s="1569"/>
      <c r="SVJ104" s="1569"/>
      <c r="SVK104" s="1569"/>
      <c r="SVL104" s="1569"/>
      <c r="SVM104" s="1569"/>
      <c r="SVN104" s="1569"/>
      <c r="SVO104" s="1569"/>
      <c r="SVP104" s="1569"/>
      <c r="SVQ104" s="1569"/>
      <c r="SVR104" s="1569"/>
      <c r="SVS104" s="1569"/>
      <c r="SVT104" s="1569"/>
      <c r="SVU104" s="1569"/>
      <c r="SVV104" s="1569"/>
      <c r="SVW104" s="1569"/>
      <c r="SVX104" s="1569"/>
      <c r="SVY104" s="1569"/>
      <c r="SVZ104" s="1569"/>
      <c r="SWA104" s="1569"/>
      <c r="SWB104" s="1569"/>
      <c r="SWC104" s="1569"/>
      <c r="SWD104" s="1569"/>
      <c r="SWE104" s="1569"/>
      <c r="SWF104" s="1569"/>
      <c r="SWG104" s="1569"/>
      <c r="SWH104" s="1569"/>
      <c r="SWI104" s="1569"/>
      <c r="SWJ104" s="1569"/>
      <c r="SWK104" s="1569"/>
      <c r="SWL104" s="1569"/>
      <c r="SWM104" s="1569"/>
      <c r="SWN104" s="1569"/>
      <c r="SWO104" s="1569"/>
      <c r="SWP104" s="1569"/>
      <c r="SWQ104" s="1569"/>
      <c r="SWR104" s="1569"/>
      <c r="SWS104" s="1569"/>
      <c r="SWT104" s="1569"/>
      <c r="SWU104" s="1569"/>
      <c r="SWV104" s="1569"/>
      <c r="SWW104" s="1569"/>
      <c r="SWX104" s="1569"/>
      <c r="SWY104" s="1569"/>
      <c r="SWZ104" s="1569"/>
      <c r="SXA104" s="1569"/>
      <c r="SXB104" s="1569"/>
      <c r="SXC104" s="1569"/>
      <c r="SXD104" s="1569"/>
      <c r="SXE104" s="1569"/>
      <c r="SXF104" s="1569"/>
      <c r="SXG104" s="1569"/>
      <c r="SXH104" s="1569"/>
      <c r="SXI104" s="1569"/>
      <c r="SXJ104" s="1569"/>
      <c r="SXK104" s="1569"/>
      <c r="SXL104" s="1569"/>
      <c r="SXM104" s="1569"/>
      <c r="SXN104" s="1569"/>
      <c r="SXO104" s="1569"/>
      <c r="SXP104" s="1569"/>
      <c r="SXQ104" s="1569"/>
      <c r="SXR104" s="1569"/>
      <c r="SXS104" s="1569"/>
      <c r="SXT104" s="1569"/>
      <c r="SXU104" s="1569"/>
      <c r="SXV104" s="1569"/>
      <c r="SXW104" s="1569"/>
      <c r="SXX104" s="1569"/>
      <c r="SXY104" s="1569"/>
      <c r="SXZ104" s="1569"/>
      <c r="SYA104" s="1569"/>
      <c r="SYB104" s="1569"/>
      <c r="SYC104" s="1569"/>
      <c r="SYD104" s="1569"/>
      <c r="SYE104" s="1569"/>
      <c r="SYF104" s="1569"/>
      <c r="SYG104" s="1569"/>
      <c r="SYH104" s="1569"/>
      <c r="SYI104" s="1569"/>
      <c r="SYJ104" s="1569"/>
      <c r="SYK104" s="1569"/>
      <c r="SYL104" s="1569"/>
      <c r="SYM104" s="1569"/>
      <c r="SYN104" s="1569"/>
      <c r="SYO104" s="1569"/>
      <c r="SYP104" s="1569"/>
      <c r="SYQ104" s="1569"/>
      <c r="SYR104" s="1569"/>
      <c r="SYS104" s="1569"/>
      <c r="SYT104" s="1569"/>
      <c r="SYU104" s="1569"/>
      <c r="SYV104" s="1569"/>
      <c r="SYW104" s="1569"/>
      <c r="SYX104" s="1569"/>
      <c r="SYY104" s="1569"/>
      <c r="SYZ104" s="1569"/>
      <c r="SZA104" s="1569"/>
      <c r="SZB104" s="1569"/>
      <c r="SZC104" s="1569"/>
      <c r="SZD104" s="1569"/>
      <c r="SZE104" s="1569"/>
      <c r="SZF104" s="1569"/>
      <c r="SZG104" s="1569"/>
      <c r="SZH104" s="1569"/>
      <c r="SZI104" s="1569"/>
      <c r="SZJ104" s="1569"/>
      <c r="SZK104" s="1569"/>
      <c r="SZL104" s="1569"/>
      <c r="SZM104" s="1569"/>
      <c r="SZN104" s="1569"/>
      <c r="SZO104" s="1569"/>
      <c r="SZP104" s="1569"/>
      <c r="SZQ104" s="1569"/>
      <c r="SZR104" s="1569"/>
      <c r="SZS104" s="1569"/>
      <c r="SZT104" s="1569"/>
      <c r="SZU104" s="1569"/>
      <c r="SZV104" s="1569"/>
      <c r="SZW104" s="1569"/>
      <c r="SZX104" s="1569"/>
      <c r="SZY104" s="1569"/>
      <c r="SZZ104" s="1569"/>
      <c r="TAA104" s="1569"/>
      <c r="TAB104" s="1569"/>
      <c r="TAC104" s="1569"/>
      <c r="TAD104" s="1569"/>
      <c r="TAE104" s="1569"/>
      <c r="TAF104" s="1569"/>
      <c r="TAG104" s="1569"/>
      <c r="TAH104" s="1569"/>
      <c r="TAI104" s="1569"/>
      <c r="TAJ104" s="1569"/>
      <c r="TAK104" s="1569"/>
      <c r="TAL104" s="1569"/>
      <c r="TAM104" s="1569"/>
      <c r="TAN104" s="1569"/>
      <c r="TAO104" s="1569"/>
      <c r="TAP104" s="1569"/>
      <c r="TAQ104" s="1569"/>
      <c r="TAR104" s="1569"/>
      <c r="TAS104" s="1569"/>
      <c r="TAT104" s="1569"/>
      <c r="TAU104" s="1569"/>
      <c r="TAV104" s="1569"/>
      <c r="TAW104" s="1569"/>
      <c r="TAX104" s="1569"/>
      <c r="TAY104" s="1569"/>
      <c r="TAZ104" s="1569"/>
      <c r="TBA104" s="1569"/>
      <c r="TBB104" s="1569"/>
      <c r="TBC104" s="1569"/>
      <c r="TBD104" s="1569"/>
      <c r="TBE104" s="1569"/>
      <c r="TBF104" s="1569"/>
      <c r="TBG104" s="1569"/>
      <c r="TBH104" s="1569"/>
      <c r="TBI104" s="1569"/>
      <c r="TBJ104" s="1569"/>
      <c r="TBK104" s="1569"/>
      <c r="TBL104" s="1569"/>
      <c r="TBM104" s="1569"/>
      <c r="TBN104" s="1569"/>
      <c r="TBO104" s="1569"/>
      <c r="TBP104" s="1569"/>
      <c r="TBQ104" s="1569"/>
      <c r="TBR104" s="1569"/>
      <c r="TBS104" s="1569"/>
      <c r="TBT104" s="1569"/>
      <c r="TBU104" s="1569"/>
      <c r="TBV104" s="1569"/>
      <c r="TBW104" s="1569"/>
      <c r="TBX104" s="1569"/>
      <c r="TBY104" s="1569"/>
      <c r="TBZ104" s="1569"/>
      <c r="TCA104" s="1569"/>
      <c r="TCB104" s="1569"/>
      <c r="TCC104" s="1569"/>
      <c r="TCD104" s="1569"/>
      <c r="TCE104" s="1569"/>
      <c r="TCF104" s="1569"/>
      <c r="TCG104" s="1569"/>
      <c r="TCH104" s="1569"/>
      <c r="TCI104" s="1569"/>
      <c r="TCJ104" s="1569"/>
      <c r="TCK104" s="1569"/>
      <c r="TCL104" s="1569"/>
      <c r="TCM104" s="1569"/>
      <c r="TCN104" s="1569"/>
      <c r="TCO104" s="1569"/>
      <c r="TCP104" s="1569"/>
      <c r="TCQ104" s="1569"/>
      <c r="TCR104" s="1569"/>
      <c r="TCS104" s="1569"/>
      <c r="TCT104" s="1569"/>
      <c r="TCU104" s="1569"/>
      <c r="TCV104" s="1569"/>
      <c r="TCW104" s="1569"/>
      <c r="TCX104" s="1569"/>
      <c r="TCY104" s="1569"/>
      <c r="TCZ104" s="1569"/>
      <c r="TDA104" s="1569"/>
      <c r="TDB104" s="1569"/>
      <c r="TDC104" s="1569"/>
      <c r="TDD104" s="1569"/>
      <c r="TDE104" s="1569"/>
      <c r="TDF104" s="1569"/>
      <c r="TDG104" s="1569"/>
      <c r="TDH104" s="1569"/>
      <c r="TDI104" s="1569"/>
      <c r="TDJ104" s="1569"/>
      <c r="TDK104" s="1569"/>
      <c r="TDL104" s="1569"/>
      <c r="TDM104" s="1569"/>
      <c r="TDN104" s="1569"/>
      <c r="TDO104" s="1569"/>
      <c r="TDP104" s="1569"/>
      <c r="TDQ104" s="1569"/>
      <c r="TDR104" s="1569"/>
      <c r="TDS104" s="1569"/>
      <c r="TDT104" s="1569"/>
      <c r="TDU104" s="1569"/>
      <c r="TDV104" s="1569"/>
      <c r="TDW104" s="1569"/>
      <c r="TDX104" s="1569"/>
      <c r="TDY104" s="1569"/>
      <c r="TDZ104" s="1569"/>
      <c r="TEA104" s="1569"/>
      <c r="TEB104" s="1569"/>
      <c r="TEC104" s="1569"/>
      <c r="TED104" s="1569"/>
      <c r="TEE104" s="1569"/>
      <c r="TEF104" s="1569"/>
      <c r="TEG104" s="1569"/>
      <c r="TEH104" s="1569"/>
      <c r="TEI104" s="1569"/>
      <c r="TEJ104" s="1569"/>
      <c r="TEK104" s="1569"/>
      <c r="TEL104" s="1569"/>
      <c r="TEM104" s="1569"/>
      <c r="TEN104" s="1569"/>
      <c r="TEO104" s="1569"/>
      <c r="TEP104" s="1569"/>
      <c r="TEQ104" s="1569"/>
      <c r="TER104" s="1569"/>
      <c r="TES104" s="1569"/>
      <c r="TET104" s="1569"/>
      <c r="TEU104" s="1569"/>
      <c r="TEV104" s="1569"/>
      <c r="TEW104" s="1569"/>
      <c r="TEX104" s="1569"/>
      <c r="TEY104" s="1569"/>
      <c r="TEZ104" s="1569"/>
      <c r="TFA104" s="1569"/>
      <c r="TFB104" s="1569"/>
      <c r="TFC104" s="1569"/>
      <c r="TFD104" s="1569"/>
      <c r="TFE104" s="1569"/>
      <c r="TFF104" s="1569"/>
      <c r="TFG104" s="1569"/>
      <c r="TFH104" s="1569"/>
      <c r="TFI104" s="1569"/>
      <c r="TFJ104" s="1569"/>
      <c r="TFK104" s="1569"/>
      <c r="TFL104" s="1569"/>
      <c r="TFM104" s="1569"/>
      <c r="TFN104" s="1569"/>
      <c r="TFO104" s="1569"/>
      <c r="TFP104" s="1569"/>
      <c r="TFQ104" s="1569"/>
      <c r="TFR104" s="1569"/>
      <c r="TFS104" s="1569"/>
      <c r="TFT104" s="1569"/>
      <c r="TFU104" s="1569"/>
      <c r="TFV104" s="1569"/>
      <c r="TFW104" s="1569"/>
      <c r="TFX104" s="1569"/>
      <c r="TFY104" s="1569"/>
      <c r="TFZ104" s="1569"/>
      <c r="TGA104" s="1569"/>
      <c r="TGB104" s="1569"/>
      <c r="TGC104" s="1569"/>
      <c r="TGD104" s="1569"/>
      <c r="TGE104" s="1569"/>
      <c r="TGF104" s="1569"/>
      <c r="TGG104" s="1569"/>
      <c r="TGH104" s="1569"/>
      <c r="TGI104" s="1569"/>
      <c r="TGJ104" s="1569"/>
      <c r="TGK104" s="1569"/>
      <c r="TGL104" s="1569"/>
      <c r="TGM104" s="1569"/>
      <c r="TGN104" s="1569"/>
      <c r="TGO104" s="1569"/>
      <c r="TGP104" s="1569"/>
      <c r="TGQ104" s="1569"/>
      <c r="TGR104" s="1569"/>
      <c r="TGS104" s="1569"/>
      <c r="TGT104" s="1569"/>
      <c r="TGU104" s="1569"/>
      <c r="TGV104" s="1569"/>
      <c r="TGW104" s="1569"/>
      <c r="TGX104" s="1569"/>
      <c r="TGY104" s="1569"/>
      <c r="TGZ104" s="1569"/>
      <c r="THA104" s="1569"/>
      <c r="THB104" s="1569"/>
      <c r="THC104" s="1569"/>
      <c r="THD104" s="1569"/>
      <c r="THE104" s="1569"/>
      <c r="THF104" s="1569"/>
      <c r="THG104" s="1569"/>
      <c r="THH104" s="1569"/>
      <c r="THI104" s="1569"/>
      <c r="THJ104" s="1569"/>
      <c r="THK104" s="1569"/>
      <c r="THL104" s="1569"/>
      <c r="THM104" s="1569"/>
      <c r="THN104" s="1569"/>
      <c r="THO104" s="1569"/>
      <c r="THP104" s="1569"/>
      <c r="THQ104" s="1569"/>
      <c r="THR104" s="1569"/>
      <c r="THS104" s="1569"/>
      <c r="THT104" s="1569"/>
      <c r="THU104" s="1569"/>
      <c r="THV104" s="1569"/>
      <c r="THW104" s="1569"/>
      <c r="THX104" s="1569"/>
      <c r="THY104" s="1569"/>
      <c r="THZ104" s="1569"/>
      <c r="TIA104" s="1569"/>
      <c r="TIB104" s="1569"/>
      <c r="TIC104" s="1569"/>
      <c r="TID104" s="1569"/>
      <c r="TIE104" s="1569"/>
      <c r="TIF104" s="1569"/>
      <c r="TIG104" s="1569"/>
      <c r="TIH104" s="1569"/>
      <c r="TII104" s="1569"/>
      <c r="TIJ104" s="1569"/>
      <c r="TIK104" s="1569"/>
      <c r="TIL104" s="1569"/>
      <c r="TIM104" s="1569"/>
      <c r="TIN104" s="1569"/>
      <c r="TIO104" s="1569"/>
      <c r="TIP104" s="1569"/>
      <c r="TIQ104" s="1569"/>
      <c r="TIR104" s="1569"/>
      <c r="TIS104" s="1569"/>
      <c r="TIT104" s="1569"/>
      <c r="TIU104" s="1569"/>
      <c r="TIV104" s="1569"/>
      <c r="TIW104" s="1569"/>
      <c r="TIX104" s="1569"/>
      <c r="TIY104" s="1569"/>
      <c r="TIZ104" s="1569"/>
      <c r="TJA104" s="1569"/>
      <c r="TJB104" s="1569"/>
      <c r="TJC104" s="1569"/>
      <c r="TJD104" s="1569"/>
      <c r="TJE104" s="1569"/>
      <c r="TJF104" s="1569"/>
      <c r="TJG104" s="1569"/>
      <c r="TJH104" s="1569"/>
      <c r="TJI104" s="1569"/>
      <c r="TJJ104" s="1569"/>
      <c r="TJK104" s="1569"/>
      <c r="TJL104" s="1569"/>
      <c r="TJM104" s="1569"/>
      <c r="TJN104" s="1569"/>
      <c r="TJO104" s="1569"/>
      <c r="TJP104" s="1569"/>
      <c r="TJQ104" s="1569"/>
      <c r="TJR104" s="1569"/>
      <c r="TJS104" s="1569"/>
      <c r="TJT104" s="1569"/>
      <c r="TJU104" s="1569"/>
      <c r="TJV104" s="1569"/>
      <c r="TJW104" s="1569"/>
      <c r="TJX104" s="1569"/>
      <c r="TJY104" s="1569"/>
      <c r="TJZ104" s="1569"/>
      <c r="TKA104" s="1569"/>
      <c r="TKB104" s="1569"/>
      <c r="TKC104" s="1569"/>
      <c r="TKD104" s="1569"/>
      <c r="TKE104" s="1569"/>
      <c r="TKF104" s="1569"/>
      <c r="TKG104" s="1569"/>
      <c r="TKH104" s="1569"/>
      <c r="TKI104" s="1569"/>
      <c r="TKJ104" s="1569"/>
      <c r="TKK104" s="1569"/>
      <c r="TKL104" s="1569"/>
      <c r="TKM104" s="1569"/>
      <c r="TKN104" s="1569"/>
      <c r="TKO104" s="1569"/>
      <c r="TKP104" s="1569"/>
      <c r="TKQ104" s="1569"/>
      <c r="TKR104" s="1569"/>
      <c r="TKS104" s="1569"/>
      <c r="TKT104" s="1569"/>
      <c r="TKU104" s="1569"/>
      <c r="TKV104" s="1569"/>
      <c r="TKW104" s="1569"/>
      <c r="TKX104" s="1569"/>
      <c r="TKY104" s="1569"/>
      <c r="TKZ104" s="1569"/>
      <c r="TLA104" s="1569"/>
      <c r="TLB104" s="1569"/>
      <c r="TLC104" s="1569"/>
      <c r="TLD104" s="1569"/>
      <c r="TLE104" s="1569"/>
      <c r="TLF104" s="1569"/>
      <c r="TLG104" s="1569"/>
      <c r="TLH104" s="1569"/>
      <c r="TLI104" s="1569"/>
      <c r="TLJ104" s="1569"/>
      <c r="TLK104" s="1569"/>
      <c r="TLL104" s="1569"/>
      <c r="TLM104" s="1569"/>
      <c r="TLN104" s="1569"/>
      <c r="TLO104" s="1569"/>
      <c r="TLP104" s="1569"/>
      <c r="TLQ104" s="1569"/>
      <c r="TLR104" s="1569"/>
      <c r="TLS104" s="1569"/>
      <c r="TLT104" s="1569"/>
      <c r="TLU104" s="1569"/>
      <c r="TLV104" s="1569"/>
      <c r="TLW104" s="1569"/>
      <c r="TLX104" s="1569"/>
      <c r="TLY104" s="1569"/>
      <c r="TLZ104" s="1569"/>
      <c r="TMA104" s="1569"/>
      <c r="TMB104" s="1569"/>
      <c r="TMC104" s="1569"/>
      <c r="TMD104" s="1569"/>
      <c r="TME104" s="1569"/>
      <c r="TMF104" s="1569"/>
      <c r="TMG104" s="1569"/>
      <c r="TMH104" s="1569"/>
      <c r="TMI104" s="1569"/>
      <c r="TMJ104" s="1569"/>
      <c r="TMK104" s="1569"/>
      <c r="TML104" s="1569"/>
      <c r="TMM104" s="1569"/>
      <c r="TMN104" s="1569"/>
      <c r="TMO104" s="1569"/>
      <c r="TMP104" s="1569"/>
      <c r="TMQ104" s="1569"/>
      <c r="TMR104" s="1569"/>
      <c r="TMS104" s="1569"/>
      <c r="TMT104" s="1569"/>
      <c r="TMU104" s="1569"/>
      <c r="TMV104" s="1569"/>
      <c r="TMW104" s="1569"/>
      <c r="TMX104" s="1569"/>
      <c r="TMY104" s="1569"/>
      <c r="TMZ104" s="1569"/>
      <c r="TNA104" s="1569"/>
      <c r="TNB104" s="1569"/>
      <c r="TNC104" s="1569"/>
      <c r="TND104" s="1569"/>
      <c r="TNE104" s="1569"/>
      <c r="TNF104" s="1569"/>
      <c r="TNG104" s="1569"/>
      <c r="TNH104" s="1569"/>
      <c r="TNI104" s="1569"/>
      <c r="TNJ104" s="1569"/>
      <c r="TNK104" s="1569"/>
      <c r="TNL104" s="1569"/>
      <c r="TNM104" s="1569"/>
      <c r="TNN104" s="1569"/>
      <c r="TNO104" s="1569"/>
      <c r="TNP104" s="1569"/>
      <c r="TNQ104" s="1569"/>
      <c r="TNR104" s="1569"/>
      <c r="TNS104" s="1569"/>
      <c r="TNT104" s="1569"/>
      <c r="TNU104" s="1569"/>
      <c r="TNV104" s="1569"/>
      <c r="TNW104" s="1569"/>
      <c r="TNX104" s="1569"/>
      <c r="TNY104" s="1569"/>
      <c r="TNZ104" s="1569"/>
      <c r="TOA104" s="1569"/>
      <c r="TOB104" s="1569"/>
      <c r="TOC104" s="1569"/>
      <c r="TOD104" s="1569"/>
      <c r="TOE104" s="1569"/>
      <c r="TOF104" s="1569"/>
      <c r="TOG104" s="1569"/>
      <c r="TOH104" s="1569"/>
      <c r="TOI104" s="1569"/>
      <c r="TOJ104" s="1569"/>
      <c r="TOK104" s="1569"/>
      <c r="TOL104" s="1569"/>
      <c r="TOM104" s="1569"/>
      <c r="TON104" s="1569"/>
      <c r="TOO104" s="1569"/>
      <c r="TOP104" s="1569"/>
      <c r="TOQ104" s="1569"/>
      <c r="TOR104" s="1569"/>
      <c r="TOS104" s="1569"/>
      <c r="TOT104" s="1569"/>
      <c r="TOU104" s="1569"/>
      <c r="TOV104" s="1569"/>
      <c r="TOW104" s="1569"/>
      <c r="TOX104" s="1569"/>
      <c r="TOY104" s="1569"/>
      <c r="TOZ104" s="1569"/>
      <c r="TPA104" s="1569"/>
      <c r="TPB104" s="1569"/>
      <c r="TPC104" s="1569"/>
      <c r="TPD104" s="1569"/>
      <c r="TPE104" s="1569"/>
      <c r="TPF104" s="1569"/>
      <c r="TPG104" s="1569"/>
      <c r="TPH104" s="1569"/>
      <c r="TPI104" s="1569"/>
      <c r="TPJ104" s="1569"/>
      <c r="TPK104" s="1569"/>
      <c r="TPL104" s="1569"/>
      <c r="TPM104" s="1569"/>
      <c r="TPN104" s="1569"/>
      <c r="TPO104" s="1569"/>
      <c r="TPP104" s="1569"/>
      <c r="TPQ104" s="1569"/>
      <c r="TPR104" s="1569"/>
      <c r="TPS104" s="1569"/>
      <c r="TPT104" s="1569"/>
      <c r="TPU104" s="1569"/>
      <c r="TPV104" s="1569"/>
      <c r="TPW104" s="1569"/>
      <c r="TPX104" s="1569"/>
      <c r="TPY104" s="1569"/>
      <c r="TPZ104" s="1569"/>
      <c r="TQA104" s="1569"/>
      <c r="TQB104" s="1569"/>
      <c r="TQC104" s="1569"/>
      <c r="TQD104" s="1569"/>
      <c r="TQE104" s="1569"/>
      <c r="TQF104" s="1569"/>
      <c r="TQG104" s="1569"/>
      <c r="TQH104" s="1569"/>
      <c r="TQI104" s="1569"/>
      <c r="TQJ104" s="1569"/>
      <c r="TQK104" s="1569"/>
      <c r="TQL104" s="1569"/>
      <c r="TQM104" s="1569"/>
      <c r="TQN104" s="1569"/>
      <c r="TQO104" s="1569"/>
      <c r="TQP104" s="1569"/>
      <c r="TQQ104" s="1569"/>
      <c r="TQR104" s="1569"/>
      <c r="TQS104" s="1569"/>
      <c r="TQT104" s="1569"/>
      <c r="TQU104" s="1569"/>
      <c r="TQV104" s="1569"/>
      <c r="TQW104" s="1569"/>
      <c r="TQX104" s="1569"/>
      <c r="TQY104" s="1569"/>
      <c r="TQZ104" s="1569"/>
      <c r="TRA104" s="1569"/>
      <c r="TRB104" s="1569"/>
      <c r="TRC104" s="1569"/>
      <c r="TRD104" s="1569"/>
      <c r="TRE104" s="1569"/>
      <c r="TRF104" s="1569"/>
      <c r="TRG104" s="1569"/>
      <c r="TRH104" s="1569"/>
      <c r="TRI104" s="1569"/>
      <c r="TRJ104" s="1569"/>
      <c r="TRK104" s="1569"/>
      <c r="TRL104" s="1569"/>
      <c r="TRM104" s="1569"/>
      <c r="TRN104" s="1569"/>
      <c r="TRO104" s="1569"/>
      <c r="TRP104" s="1569"/>
      <c r="TRQ104" s="1569"/>
      <c r="TRR104" s="1569"/>
      <c r="TRS104" s="1569"/>
      <c r="TRT104" s="1569"/>
      <c r="TRU104" s="1569"/>
      <c r="TRV104" s="1569"/>
      <c r="TRW104" s="1569"/>
      <c r="TRX104" s="1569"/>
      <c r="TRY104" s="1569"/>
      <c r="TRZ104" s="1569"/>
      <c r="TSA104" s="1569"/>
      <c r="TSB104" s="1569"/>
      <c r="TSC104" s="1569"/>
      <c r="TSD104" s="1569"/>
      <c r="TSE104" s="1569"/>
      <c r="TSF104" s="1569"/>
      <c r="TSG104" s="1569"/>
      <c r="TSH104" s="1569"/>
      <c r="TSI104" s="1569"/>
      <c r="TSJ104" s="1569"/>
      <c r="TSK104" s="1569"/>
      <c r="TSL104" s="1569"/>
      <c r="TSM104" s="1569"/>
      <c r="TSN104" s="1569"/>
      <c r="TSO104" s="1569"/>
      <c r="TSP104" s="1569"/>
      <c r="TSQ104" s="1569"/>
      <c r="TSR104" s="1569"/>
      <c r="TSS104" s="1569"/>
      <c r="TST104" s="1569"/>
      <c r="TSU104" s="1569"/>
      <c r="TSV104" s="1569"/>
      <c r="TSW104" s="1569"/>
      <c r="TSX104" s="1569"/>
      <c r="TSY104" s="1569"/>
      <c r="TSZ104" s="1569"/>
      <c r="TTA104" s="1569"/>
      <c r="TTB104" s="1569"/>
      <c r="TTC104" s="1569"/>
      <c r="TTD104" s="1569"/>
      <c r="TTE104" s="1569"/>
      <c r="TTF104" s="1569"/>
      <c r="TTG104" s="1569"/>
      <c r="TTH104" s="1569"/>
      <c r="TTI104" s="1569"/>
      <c r="TTJ104" s="1569"/>
      <c r="TTK104" s="1569"/>
      <c r="TTL104" s="1569"/>
      <c r="TTM104" s="1569"/>
      <c r="TTN104" s="1569"/>
      <c r="TTO104" s="1569"/>
      <c r="TTP104" s="1569"/>
      <c r="TTQ104" s="1569"/>
      <c r="TTR104" s="1569"/>
      <c r="TTS104" s="1569"/>
      <c r="TTT104" s="1569"/>
      <c r="TTU104" s="1569"/>
      <c r="TTV104" s="1569"/>
      <c r="TTW104" s="1569"/>
      <c r="TTX104" s="1569"/>
      <c r="TTY104" s="1569"/>
      <c r="TTZ104" s="1569"/>
      <c r="TUA104" s="1569"/>
      <c r="TUB104" s="1569"/>
      <c r="TUC104" s="1569"/>
      <c r="TUD104" s="1569"/>
      <c r="TUE104" s="1569"/>
      <c r="TUF104" s="1569"/>
      <c r="TUG104" s="1569"/>
      <c r="TUH104" s="1569"/>
      <c r="TUI104" s="1569"/>
      <c r="TUJ104" s="1569"/>
      <c r="TUK104" s="1569"/>
      <c r="TUL104" s="1569"/>
      <c r="TUM104" s="1569"/>
      <c r="TUN104" s="1569"/>
      <c r="TUO104" s="1569"/>
      <c r="TUP104" s="1569"/>
      <c r="TUQ104" s="1569"/>
      <c r="TUR104" s="1569"/>
      <c r="TUS104" s="1569"/>
      <c r="TUT104" s="1569"/>
      <c r="TUU104" s="1569"/>
      <c r="TUV104" s="1569"/>
      <c r="TUW104" s="1569"/>
      <c r="TUX104" s="1569"/>
      <c r="TUY104" s="1569"/>
      <c r="TUZ104" s="1569"/>
      <c r="TVA104" s="1569"/>
      <c r="TVB104" s="1569"/>
      <c r="TVC104" s="1569"/>
      <c r="TVD104" s="1569"/>
      <c r="TVE104" s="1569"/>
      <c r="TVF104" s="1569"/>
      <c r="TVG104" s="1569"/>
      <c r="TVH104" s="1569"/>
      <c r="TVI104" s="1569"/>
      <c r="TVJ104" s="1569"/>
      <c r="TVK104" s="1569"/>
      <c r="TVL104" s="1569"/>
      <c r="TVM104" s="1569"/>
      <c r="TVN104" s="1569"/>
      <c r="TVO104" s="1569"/>
      <c r="TVP104" s="1569"/>
      <c r="TVQ104" s="1569"/>
      <c r="TVR104" s="1569"/>
      <c r="TVS104" s="1569"/>
      <c r="TVT104" s="1569"/>
      <c r="TVU104" s="1569"/>
      <c r="TVV104" s="1569"/>
      <c r="TVW104" s="1569"/>
      <c r="TVX104" s="1569"/>
      <c r="TVY104" s="1569"/>
      <c r="TVZ104" s="1569"/>
      <c r="TWA104" s="1569"/>
      <c r="TWB104" s="1569"/>
      <c r="TWC104" s="1569"/>
      <c r="TWD104" s="1569"/>
      <c r="TWE104" s="1569"/>
      <c r="TWF104" s="1569"/>
      <c r="TWG104" s="1569"/>
      <c r="TWH104" s="1569"/>
      <c r="TWI104" s="1569"/>
      <c r="TWJ104" s="1569"/>
      <c r="TWK104" s="1569"/>
      <c r="TWL104" s="1569"/>
      <c r="TWM104" s="1569"/>
      <c r="TWN104" s="1569"/>
      <c r="TWO104" s="1569"/>
      <c r="TWP104" s="1569"/>
      <c r="TWQ104" s="1569"/>
      <c r="TWR104" s="1569"/>
      <c r="TWS104" s="1569"/>
      <c r="TWT104" s="1569"/>
      <c r="TWU104" s="1569"/>
      <c r="TWV104" s="1569"/>
      <c r="TWW104" s="1569"/>
      <c r="TWX104" s="1569"/>
      <c r="TWY104" s="1569"/>
      <c r="TWZ104" s="1569"/>
      <c r="TXA104" s="1569"/>
      <c r="TXB104" s="1569"/>
      <c r="TXC104" s="1569"/>
      <c r="TXD104" s="1569"/>
      <c r="TXE104" s="1569"/>
      <c r="TXF104" s="1569"/>
      <c r="TXG104" s="1569"/>
      <c r="TXH104" s="1569"/>
      <c r="TXI104" s="1569"/>
      <c r="TXJ104" s="1569"/>
      <c r="TXK104" s="1569"/>
      <c r="TXL104" s="1569"/>
      <c r="TXM104" s="1569"/>
      <c r="TXN104" s="1569"/>
      <c r="TXO104" s="1569"/>
      <c r="TXP104" s="1569"/>
      <c r="TXQ104" s="1569"/>
      <c r="TXR104" s="1569"/>
      <c r="TXS104" s="1569"/>
      <c r="TXT104" s="1569"/>
      <c r="TXU104" s="1569"/>
      <c r="TXV104" s="1569"/>
      <c r="TXW104" s="1569"/>
      <c r="TXX104" s="1569"/>
      <c r="TXY104" s="1569"/>
      <c r="TXZ104" s="1569"/>
      <c r="TYA104" s="1569"/>
      <c r="TYB104" s="1569"/>
      <c r="TYC104" s="1569"/>
      <c r="TYD104" s="1569"/>
      <c r="TYE104" s="1569"/>
      <c r="TYF104" s="1569"/>
      <c r="TYG104" s="1569"/>
      <c r="TYH104" s="1569"/>
      <c r="TYI104" s="1569"/>
      <c r="TYJ104" s="1569"/>
      <c r="TYK104" s="1569"/>
      <c r="TYL104" s="1569"/>
      <c r="TYM104" s="1569"/>
      <c r="TYN104" s="1569"/>
      <c r="TYO104" s="1569"/>
      <c r="TYP104" s="1569"/>
      <c r="TYQ104" s="1569"/>
      <c r="TYR104" s="1569"/>
      <c r="TYS104" s="1569"/>
      <c r="TYT104" s="1569"/>
      <c r="TYU104" s="1569"/>
      <c r="TYV104" s="1569"/>
      <c r="TYW104" s="1569"/>
      <c r="TYX104" s="1569"/>
      <c r="TYY104" s="1569"/>
      <c r="TYZ104" s="1569"/>
      <c r="TZA104" s="1569"/>
      <c r="TZB104" s="1569"/>
      <c r="TZC104" s="1569"/>
      <c r="TZD104" s="1569"/>
      <c r="TZE104" s="1569"/>
      <c r="TZF104" s="1569"/>
      <c r="TZG104" s="1569"/>
      <c r="TZH104" s="1569"/>
      <c r="TZI104" s="1569"/>
      <c r="TZJ104" s="1569"/>
      <c r="TZK104" s="1569"/>
      <c r="TZL104" s="1569"/>
      <c r="TZM104" s="1569"/>
      <c r="TZN104" s="1569"/>
      <c r="TZO104" s="1569"/>
      <c r="TZP104" s="1569"/>
      <c r="TZQ104" s="1569"/>
      <c r="TZR104" s="1569"/>
      <c r="TZS104" s="1569"/>
      <c r="TZT104" s="1569"/>
      <c r="TZU104" s="1569"/>
      <c r="TZV104" s="1569"/>
      <c r="TZW104" s="1569"/>
      <c r="TZX104" s="1569"/>
      <c r="TZY104" s="1569"/>
      <c r="TZZ104" s="1569"/>
      <c r="UAA104" s="1569"/>
      <c r="UAB104" s="1569"/>
      <c r="UAC104" s="1569"/>
      <c r="UAD104" s="1569"/>
      <c r="UAE104" s="1569"/>
      <c r="UAF104" s="1569"/>
      <c r="UAG104" s="1569"/>
      <c r="UAH104" s="1569"/>
      <c r="UAI104" s="1569"/>
      <c r="UAJ104" s="1569"/>
      <c r="UAK104" s="1569"/>
      <c r="UAL104" s="1569"/>
      <c r="UAM104" s="1569"/>
      <c r="UAN104" s="1569"/>
      <c r="UAO104" s="1569"/>
      <c r="UAP104" s="1569"/>
      <c r="UAQ104" s="1569"/>
      <c r="UAR104" s="1569"/>
      <c r="UAS104" s="1569"/>
      <c r="UAT104" s="1569"/>
      <c r="UAU104" s="1569"/>
      <c r="UAV104" s="1569"/>
      <c r="UAW104" s="1569"/>
      <c r="UAX104" s="1569"/>
      <c r="UAY104" s="1569"/>
      <c r="UAZ104" s="1569"/>
      <c r="UBA104" s="1569"/>
      <c r="UBB104" s="1569"/>
      <c r="UBC104" s="1569"/>
      <c r="UBD104" s="1569"/>
      <c r="UBE104" s="1569"/>
      <c r="UBF104" s="1569"/>
      <c r="UBG104" s="1569"/>
      <c r="UBH104" s="1569"/>
      <c r="UBI104" s="1569"/>
      <c r="UBJ104" s="1569"/>
      <c r="UBK104" s="1569"/>
      <c r="UBL104" s="1569"/>
      <c r="UBM104" s="1569"/>
      <c r="UBN104" s="1569"/>
      <c r="UBO104" s="1569"/>
      <c r="UBP104" s="1569"/>
      <c r="UBQ104" s="1569"/>
      <c r="UBR104" s="1569"/>
      <c r="UBS104" s="1569"/>
      <c r="UBT104" s="1569"/>
      <c r="UBU104" s="1569"/>
      <c r="UBV104" s="1569"/>
      <c r="UBW104" s="1569"/>
      <c r="UBX104" s="1569"/>
      <c r="UBY104" s="1569"/>
      <c r="UBZ104" s="1569"/>
      <c r="UCA104" s="1569"/>
      <c r="UCB104" s="1569"/>
      <c r="UCC104" s="1569"/>
      <c r="UCD104" s="1569"/>
      <c r="UCE104" s="1569"/>
      <c r="UCF104" s="1569"/>
      <c r="UCG104" s="1569"/>
      <c r="UCH104" s="1569"/>
      <c r="UCI104" s="1569"/>
      <c r="UCJ104" s="1569"/>
      <c r="UCK104" s="1569"/>
      <c r="UCL104" s="1569"/>
      <c r="UCM104" s="1569"/>
      <c r="UCN104" s="1569"/>
      <c r="UCO104" s="1569"/>
      <c r="UCP104" s="1569"/>
      <c r="UCQ104" s="1569"/>
      <c r="UCR104" s="1569"/>
      <c r="UCS104" s="1569"/>
      <c r="UCT104" s="1569"/>
      <c r="UCU104" s="1569"/>
      <c r="UCV104" s="1569"/>
      <c r="UCW104" s="1569"/>
      <c r="UCX104" s="1569"/>
      <c r="UCY104" s="1569"/>
      <c r="UCZ104" s="1569"/>
      <c r="UDA104" s="1569"/>
      <c r="UDB104" s="1569"/>
      <c r="UDC104" s="1569"/>
      <c r="UDD104" s="1569"/>
      <c r="UDE104" s="1569"/>
      <c r="UDF104" s="1569"/>
      <c r="UDG104" s="1569"/>
      <c r="UDH104" s="1569"/>
      <c r="UDI104" s="1569"/>
      <c r="UDJ104" s="1569"/>
      <c r="UDK104" s="1569"/>
      <c r="UDL104" s="1569"/>
      <c r="UDM104" s="1569"/>
      <c r="UDN104" s="1569"/>
      <c r="UDO104" s="1569"/>
      <c r="UDP104" s="1569"/>
      <c r="UDQ104" s="1569"/>
      <c r="UDR104" s="1569"/>
      <c r="UDS104" s="1569"/>
      <c r="UDT104" s="1569"/>
      <c r="UDU104" s="1569"/>
      <c r="UDV104" s="1569"/>
      <c r="UDW104" s="1569"/>
      <c r="UDX104" s="1569"/>
      <c r="UDY104" s="1569"/>
      <c r="UDZ104" s="1569"/>
      <c r="UEA104" s="1569"/>
      <c r="UEB104" s="1569"/>
      <c r="UEC104" s="1569"/>
      <c r="UED104" s="1569"/>
      <c r="UEE104" s="1569"/>
      <c r="UEF104" s="1569"/>
      <c r="UEG104" s="1569"/>
      <c r="UEH104" s="1569"/>
      <c r="UEI104" s="1569"/>
      <c r="UEJ104" s="1569"/>
      <c r="UEK104" s="1569"/>
      <c r="UEL104" s="1569"/>
      <c r="UEM104" s="1569"/>
      <c r="UEN104" s="1569"/>
      <c r="UEO104" s="1569"/>
      <c r="UEP104" s="1569"/>
      <c r="UEQ104" s="1569"/>
      <c r="UER104" s="1569"/>
      <c r="UES104" s="1569"/>
      <c r="UET104" s="1569"/>
      <c r="UEU104" s="1569"/>
      <c r="UEV104" s="1569"/>
      <c r="UEW104" s="1569"/>
      <c r="UEX104" s="1569"/>
      <c r="UEY104" s="1569"/>
      <c r="UEZ104" s="1569"/>
      <c r="UFA104" s="1569"/>
      <c r="UFB104" s="1569"/>
      <c r="UFC104" s="1569"/>
      <c r="UFD104" s="1569"/>
      <c r="UFE104" s="1569"/>
      <c r="UFF104" s="1569"/>
      <c r="UFG104" s="1569"/>
      <c r="UFH104" s="1569"/>
      <c r="UFI104" s="1569"/>
      <c r="UFJ104" s="1569"/>
      <c r="UFK104" s="1569"/>
      <c r="UFL104" s="1569"/>
      <c r="UFM104" s="1569"/>
      <c r="UFN104" s="1569"/>
      <c r="UFO104" s="1569"/>
      <c r="UFP104" s="1569"/>
      <c r="UFQ104" s="1569"/>
      <c r="UFR104" s="1569"/>
      <c r="UFS104" s="1569"/>
      <c r="UFT104" s="1569"/>
      <c r="UFU104" s="1569"/>
      <c r="UFV104" s="1569"/>
      <c r="UFW104" s="1569"/>
      <c r="UFX104" s="1569"/>
      <c r="UFY104" s="1569"/>
      <c r="UFZ104" s="1569"/>
      <c r="UGA104" s="1569"/>
      <c r="UGB104" s="1569"/>
      <c r="UGC104" s="1569"/>
      <c r="UGD104" s="1569"/>
      <c r="UGE104" s="1569"/>
      <c r="UGF104" s="1569"/>
      <c r="UGG104" s="1569"/>
      <c r="UGH104" s="1569"/>
      <c r="UGI104" s="1569"/>
      <c r="UGJ104" s="1569"/>
      <c r="UGK104" s="1569"/>
      <c r="UGL104" s="1569"/>
      <c r="UGM104" s="1569"/>
      <c r="UGN104" s="1569"/>
      <c r="UGO104" s="1569"/>
      <c r="UGP104" s="1569"/>
      <c r="UGQ104" s="1569"/>
      <c r="UGR104" s="1569"/>
      <c r="UGS104" s="1569"/>
      <c r="UGT104" s="1569"/>
      <c r="UGU104" s="1569"/>
      <c r="UGV104" s="1569"/>
      <c r="UGW104" s="1569"/>
      <c r="UGX104" s="1569"/>
      <c r="UGY104" s="1569"/>
      <c r="UGZ104" s="1569"/>
      <c r="UHA104" s="1569"/>
      <c r="UHB104" s="1569"/>
      <c r="UHC104" s="1569"/>
      <c r="UHD104" s="1569"/>
      <c r="UHE104" s="1569"/>
      <c r="UHF104" s="1569"/>
      <c r="UHG104" s="1569"/>
      <c r="UHH104" s="1569"/>
      <c r="UHI104" s="1569"/>
      <c r="UHJ104" s="1569"/>
      <c r="UHK104" s="1569"/>
      <c r="UHL104" s="1569"/>
      <c r="UHM104" s="1569"/>
      <c r="UHN104" s="1569"/>
      <c r="UHO104" s="1569"/>
      <c r="UHP104" s="1569"/>
      <c r="UHQ104" s="1569"/>
      <c r="UHR104" s="1569"/>
      <c r="UHS104" s="1569"/>
      <c r="UHT104" s="1569"/>
      <c r="UHU104" s="1569"/>
      <c r="UHV104" s="1569"/>
      <c r="UHW104" s="1569"/>
      <c r="UHX104" s="1569"/>
      <c r="UHY104" s="1569"/>
      <c r="UHZ104" s="1569"/>
      <c r="UIA104" s="1569"/>
      <c r="UIB104" s="1569"/>
      <c r="UIC104" s="1569"/>
      <c r="UID104" s="1569"/>
      <c r="UIE104" s="1569"/>
      <c r="UIF104" s="1569"/>
      <c r="UIG104" s="1569"/>
      <c r="UIH104" s="1569"/>
      <c r="UII104" s="1569"/>
      <c r="UIJ104" s="1569"/>
      <c r="UIK104" s="1569"/>
      <c r="UIL104" s="1569"/>
      <c r="UIM104" s="1569"/>
      <c r="UIN104" s="1569"/>
      <c r="UIO104" s="1569"/>
      <c r="UIP104" s="1569"/>
      <c r="UIQ104" s="1569"/>
      <c r="UIR104" s="1569"/>
      <c r="UIS104" s="1569"/>
      <c r="UIT104" s="1569"/>
      <c r="UIU104" s="1569"/>
      <c r="UIV104" s="1569"/>
      <c r="UIW104" s="1569"/>
      <c r="UIX104" s="1569"/>
      <c r="UIY104" s="1569"/>
      <c r="UIZ104" s="1569"/>
      <c r="UJA104" s="1569"/>
      <c r="UJB104" s="1569"/>
      <c r="UJC104" s="1569"/>
      <c r="UJD104" s="1569"/>
      <c r="UJE104" s="1569"/>
      <c r="UJF104" s="1569"/>
      <c r="UJG104" s="1569"/>
      <c r="UJH104" s="1569"/>
      <c r="UJI104" s="1569"/>
      <c r="UJJ104" s="1569"/>
      <c r="UJK104" s="1569"/>
      <c r="UJL104" s="1569"/>
      <c r="UJM104" s="1569"/>
      <c r="UJN104" s="1569"/>
      <c r="UJO104" s="1569"/>
      <c r="UJP104" s="1569"/>
      <c r="UJQ104" s="1569"/>
      <c r="UJR104" s="1569"/>
      <c r="UJS104" s="1569"/>
      <c r="UJT104" s="1569"/>
      <c r="UJU104" s="1569"/>
      <c r="UJV104" s="1569"/>
      <c r="UJW104" s="1569"/>
      <c r="UJX104" s="1569"/>
      <c r="UJY104" s="1569"/>
      <c r="UJZ104" s="1569"/>
      <c r="UKA104" s="1569"/>
      <c r="UKB104" s="1569"/>
      <c r="UKC104" s="1569"/>
      <c r="UKD104" s="1569"/>
      <c r="UKE104" s="1569"/>
      <c r="UKF104" s="1569"/>
      <c r="UKG104" s="1569"/>
      <c r="UKH104" s="1569"/>
      <c r="UKI104" s="1569"/>
      <c r="UKJ104" s="1569"/>
      <c r="UKK104" s="1569"/>
      <c r="UKL104" s="1569"/>
      <c r="UKM104" s="1569"/>
      <c r="UKN104" s="1569"/>
      <c r="UKO104" s="1569"/>
      <c r="UKP104" s="1569"/>
      <c r="UKQ104" s="1569"/>
      <c r="UKR104" s="1569"/>
      <c r="UKS104" s="1569"/>
      <c r="UKT104" s="1569"/>
      <c r="UKU104" s="1569"/>
      <c r="UKV104" s="1569"/>
      <c r="UKW104" s="1569"/>
      <c r="UKX104" s="1569"/>
      <c r="UKY104" s="1569"/>
      <c r="UKZ104" s="1569"/>
      <c r="ULA104" s="1569"/>
      <c r="ULB104" s="1569"/>
      <c r="ULC104" s="1569"/>
      <c r="ULD104" s="1569"/>
      <c r="ULE104" s="1569"/>
      <c r="ULF104" s="1569"/>
      <c r="ULG104" s="1569"/>
      <c r="ULH104" s="1569"/>
      <c r="ULI104" s="1569"/>
      <c r="ULJ104" s="1569"/>
      <c r="ULK104" s="1569"/>
      <c r="ULL104" s="1569"/>
      <c r="ULM104" s="1569"/>
      <c r="ULN104" s="1569"/>
      <c r="ULO104" s="1569"/>
      <c r="ULP104" s="1569"/>
      <c r="ULQ104" s="1569"/>
      <c r="ULR104" s="1569"/>
      <c r="ULS104" s="1569"/>
      <c r="ULT104" s="1569"/>
      <c r="ULU104" s="1569"/>
      <c r="ULV104" s="1569"/>
      <c r="ULW104" s="1569"/>
      <c r="ULX104" s="1569"/>
      <c r="ULY104" s="1569"/>
      <c r="ULZ104" s="1569"/>
      <c r="UMA104" s="1569"/>
      <c r="UMB104" s="1569"/>
      <c r="UMC104" s="1569"/>
      <c r="UMD104" s="1569"/>
      <c r="UME104" s="1569"/>
      <c r="UMF104" s="1569"/>
      <c r="UMG104" s="1569"/>
      <c r="UMH104" s="1569"/>
      <c r="UMI104" s="1569"/>
      <c r="UMJ104" s="1569"/>
      <c r="UMK104" s="1569"/>
      <c r="UML104" s="1569"/>
      <c r="UMM104" s="1569"/>
      <c r="UMN104" s="1569"/>
      <c r="UMO104" s="1569"/>
      <c r="UMP104" s="1569"/>
      <c r="UMQ104" s="1569"/>
      <c r="UMR104" s="1569"/>
      <c r="UMS104" s="1569"/>
      <c r="UMT104" s="1569"/>
      <c r="UMU104" s="1569"/>
      <c r="UMV104" s="1569"/>
      <c r="UMW104" s="1569"/>
      <c r="UMX104" s="1569"/>
      <c r="UMY104" s="1569"/>
      <c r="UMZ104" s="1569"/>
      <c r="UNA104" s="1569"/>
      <c r="UNB104" s="1569"/>
      <c r="UNC104" s="1569"/>
      <c r="UND104" s="1569"/>
      <c r="UNE104" s="1569"/>
      <c r="UNF104" s="1569"/>
      <c r="UNG104" s="1569"/>
      <c r="UNH104" s="1569"/>
      <c r="UNI104" s="1569"/>
      <c r="UNJ104" s="1569"/>
      <c r="UNK104" s="1569"/>
      <c r="UNL104" s="1569"/>
      <c r="UNM104" s="1569"/>
      <c r="UNN104" s="1569"/>
      <c r="UNO104" s="1569"/>
      <c r="UNP104" s="1569"/>
      <c r="UNQ104" s="1569"/>
      <c r="UNR104" s="1569"/>
      <c r="UNS104" s="1569"/>
      <c r="UNT104" s="1569"/>
      <c r="UNU104" s="1569"/>
      <c r="UNV104" s="1569"/>
      <c r="UNW104" s="1569"/>
      <c r="UNX104" s="1569"/>
      <c r="UNY104" s="1569"/>
      <c r="UNZ104" s="1569"/>
      <c r="UOA104" s="1569"/>
      <c r="UOB104" s="1569"/>
      <c r="UOC104" s="1569"/>
      <c r="UOD104" s="1569"/>
      <c r="UOE104" s="1569"/>
      <c r="UOF104" s="1569"/>
      <c r="UOG104" s="1569"/>
      <c r="UOH104" s="1569"/>
      <c r="UOI104" s="1569"/>
      <c r="UOJ104" s="1569"/>
      <c r="UOK104" s="1569"/>
      <c r="UOL104" s="1569"/>
      <c r="UOM104" s="1569"/>
      <c r="UON104" s="1569"/>
      <c r="UOO104" s="1569"/>
      <c r="UOP104" s="1569"/>
      <c r="UOQ104" s="1569"/>
      <c r="UOR104" s="1569"/>
      <c r="UOS104" s="1569"/>
      <c r="UOT104" s="1569"/>
      <c r="UOU104" s="1569"/>
      <c r="UOV104" s="1569"/>
      <c r="UOW104" s="1569"/>
      <c r="UOX104" s="1569"/>
      <c r="UOY104" s="1569"/>
      <c r="UOZ104" s="1569"/>
      <c r="UPA104" s="1569"/>
      <c r="UPB104" s="1569"/>
      <c r="UPC104" s="1569"/>
      <c r="UPD104" s="1569"/>
      <c r="UPE104" s="1569"/>
      <c r="UPF104" s="1569"/>
      <c r="UPG104" s="1569"/>
      <c r="UPH104" s="1569"/>
      <c r="UPI104" s="1569"/>
      <c r="UPJ104" s="1569"/>
      <c r="UPK104" s="1569"/>
      <c r="UPL104" s="1569"/>
      <c r="UPM104" s="1569"/>
      <c r="UPN104" s="1569"/>
      <c r="UPO104" s="1569"/>
      <c r="UPP104" s="1569"/>
      <c r="UPQ104" s="1569"/>
      <c r="UPR104" s="1569"/>
      <c r="UPS104" s="1569"/>
      <c r="UPT104" s="1569"/>
      <c r="UPU104" s="1569"/>
      <c r="UPV104" s="1569"/>
      <c r="UPW104" s="1569"/>
      <c r="UPX104" s="1569"/>
      <c r="UPY104" s="1569"/>
      <c r="UPZ104" s="1569"/>
      <c r="UQA104" s="1569"/>
      <c r="UQB104" s="1569"/>
      <c r="UQC104" s="1569"/>
      <c r="UQD104" s="1569"/>
      <c r="UQE104" s="1569"/>
      <c r="UQF104" s="1569"/>
      <c r="UQG104" s="1569"/>
      <c r="UQH104" s="1569"/>
      <c r="UQI104" s="1569"/>
      <c r="UQJ104" s="1569"/>
      <c r="UQK104" s="1569"/>
      <c r="UQL104" s="1569"/>
      <c r="UQM104" s="1569"/>
      <c r="UQN104" s="1569"/>
      <c r="UQO104" s="1569"/>
      <c r="UQP104" s="1569"/>
      <c r="UQQ104" s="1569"/>
      <c r="UQR104" s="1569"/>
      <c r="UQS104" s="1569"/>
      <c r="UQT104" s="1569"/>
      <c r="UQU104" s="1569"/>
      <c r="UQV104" s="1569"/>
      <c r="UQW104" s="1569"/>
      <c r="UQX104" s="1569"/>
      <c r="UQY104" s="1569"/>
      <c r="UQZ104" s="1569"/>
      <c r="URA104" s="1569"/>
      <c r="URB104" s="1569"/>
      <c r="URC104" s="1569"/>
      <c r="URD104" s="1569"/>
      <c r="URE104" s="1569"/>
      <c r="URF104" s="1569"/>
      <c r="URG104" s="1569"/>
      <c r="URH104" s="1569"/>
      <c r="URI104" s="1569"/>
      <c r="URJ104" s="1569"/>
      <c r="URK104" s="1569"/>
      <c r="URL104" s="1569"/>
      <c r="URM104" s="1569"/>
      <c r="URN104" s="1569"/>
      <c r="URO104" s="1569"/>
      <c r="URP104" s="1569"/>
      <c r="URQ104" s="1569"/>
      <c r="URR104" s="1569"/>
      <c r="URS104" s="1569"/>
      <c r="URT104" s="1569"/>
      <c r="URU104" s="1569"/>
      <c r="URV104" s="1569"/>
      <c r="URW104" s="1569"/>
      <c r="URX104" s="1569"/>
      <c r="URY104" s="1569"/>
      <c r="URZ104" s="1569"/>
      <c r="USA104" s="1569"/>
      <c r="USB104" s="1569"/>
      <c r="USC104" s="1569"/>
      <c r="USD104" s="1569"/>
      <c r="USE104" s="1569"/>
      <c r="USF104" s="1569"/>
      <c r="USG104" s="1569"/>
      <c r="USH104" s="1569"/>
      <c r="USI104" s="1569"/>
      <c r="USJ104" s="1569"/>
      <c r="USK104" s="1569"/>
      <c r="USL104" s="1569"/>
      <c r="USM104" s="1569"/>
      <c r="USN104" s="1569"/>
      <c r="USO104" s="1569"/>
      <c r="USP104" s="1569"/>
      <c r="USQ104" s="1569"/>
      <c r="USR104" s="1569"/>
      <c r="USS104" s="1569"/>
      <c r="UST104" s="1569"/>
      <c r="USU104" s="1569"/>
      <c r="USV104" s="1569"/>
      <c r="USW104" s="1569"/>
      <c r="USX104" s="1569"/>
      <c r="USY104" s="1569"/>
      <c r="USZ104" s="1569"/>
      <c r="UTA104" s="1569"/>
      <c r="UTB104" s="1569"/>
      <c r="UTC104" s="1569"/>
      <c r="UTD104" s="1569"/>
      <c r="UTE104" s="1569"/>
      <c r="UTF104" s="1569"/>
      <c r="UTG104" s="1569"/>
      <c r="UTH104" s="1569"/>
      <c r="UTI104" s="1569"/>
      <c r="UTJ104" s="1569"/>
      <c r="UTK104" s="1569"/>
      <c r="UTL104" s="1569"/>
      <c r="UTM104" s="1569"/>
      <c r="UTN104" s="1569"/>
      <c r="UTO104" s="1569"/>
      <c r="UTP104" s="1569"/>
      <c r="UTQ104" s="1569"/>
      <c r="UTR104" s="1569"/>
      <c r="UTS104" s="1569"/>
      <c r="UTT104" s="1569"/>
      <c r="UTU104" s="1569"/>
      <c r="UTV104" s="1569"/>
      <c r="UTW104" s="1569"/>
      <c r="UTX104" s="1569"/>
      <c r="UTY104" s="1569"/>
      <c r="UTZ104" s="1569"/>
      <c r="UUA104" s="1569"/>
      <c r="UUB104" s="1569"/>
      <c r="UUC104" s="1569"/>
      <c r="UUD104" s="1569"/>
      <c r="UUE104" s="1569"/>
      <c r="UUF104" s="1569"/>
      <c r="UUG104" s="1569"/>
      <c r="UUH104" s="1569"/>
      <c r="UUI104" s="1569"/>
      <c r="UUJ104" s="1569"/>
      <c r="UUK104" s="1569"/>
      <c r="UUL104" s="1569"/>
      <c r="UUM104" s="1569"/>
      <c r="UUN104" s="1569"/>
      <c r="UUO104" s="1569"/>
      <c r="UUP104" s="1569"/>
      <c r="UUQ104" s="1569"/>
      <c r="UUR104" s="1569"/>
      <c r="UUS104" s="1569"/>
      <c r="UUT104" s="1569"/>
      <c r="UUU104" s="1569"/>
      <c r="UUV104" s="1569"/>
      <c r="UUW104" s="1569"/>
      <c r="UUX104" s="1569"/>
      <c r="UUY104" s="1569"/>
      <c r="UUZ104" s="1569"/>
      <c r="UVA104" s="1569"/>
      <c r="UVB104" s="1569"/>
      <c r="UVC104" s="1569"/>
      <c r="UVD104" s="1569"/>
      <c r="UVE104" s="1569"/>
      <c r="UVF104" s="1569"/>
      <c r="UVG104" s="1569"/>
      <c r="UVH104" s="1569"/>
      <c r="UVI104" s="1569"/>
      <c r="UVJ104" s="1569"/>
      <c r="UVK104" s="1569"/>
      <c r="UVL104" s="1569"/>
      <c r="UVM104" s="1569"/>
      <c r="UVN104" s="1569"/>
      <c r="UVO104" s="1569"/>
      <c r="UVP104" s="1569"/>
      <c r="UVQ104" s="1569"/>
      <c r="UVR104" s="1569"/>
      <c r="UVS104" s="1569"/>
      <c r="UVT104" s="1569"/>
      <c r="UVU104" s="1569"/>
      <c r="UVV104" s="1569"/>
      <c r="UVW104" s="1569"/>
      <c r="UVX104" s="1569"/>
      <c r="UVY104" s="1569"/>
      <c r="UVZ104" s="1569"/>
      <c r="UWA104" s="1569"/>
      <c r="UWB104" s="1569"/>
      <c r="UWC104" s="1569"/>
      <c r="UWD104" s="1569"/>
      <c r="UWE104" s="1569"/>
      <c r="UWF104" s="1569"/>
      <c r="UWG104" s="1569"/>
      <c r="UWH104" s="1569"/>
      <c r="UWI104" s="1569"/>
      <c r="UWJ104" s="1569"/>
      <c r="UWK104" s="1569"/>
      <c r="UWL104" s="1569"/>
      <c r="UWM104" s="1569"/>
      <c r="UWN104" s="1569"/>
      <c r="UWO104" s="1569"/>
      <c r="UWP104" s="1569"/>
      <c r="UWQ104" s="1569"/>
      <c r="UWR104" s="1569"/>
      <c r="UWS104" s="1569"/>
      <c r="UWT104" s="1569"/>
      <c r="UWU104" s="1569"/>
      <c r="UWV104" s="1569"/>
      <c r="UWW104" s="1569"/>
      <c r="UWX104" s="1569"/>
      <c r="UWY104" s="1569"/>
      <c r="UWZ104" s="1569"/>
      <c r="UXA104" s="1569"/>
      <c r="UXB104" s="1569"/>
      <c r="UXC104" s="1569"/>
      <c r="UXD104" s="1569"/>
      <c r="UXE104" s="1569"/>
      <c r="UXF104" s="1569"/>
      <c r="UXG104" s="1569"/>
      <c r="UXH104" s="1569"/>
      <c r="UXI104" s="1569"/>
      <c r="UXJ104" s="1569"/>
      <c r="UXK104" s="1569"/>
      <c r="UXL104" s="1569"/>
      <c r="UXM104" s="1569"/>
      <c r="UXN104" s="1569"/>
      <c r="UXO104" s="1569"/>
      <c r="UXP104" s="1569"/>
      <c r="UXQ104" s="1569"/>
      <c r="UXR104" s="1569"/>
      <c r="UXS104" s="1569"/>
      <c r="UXT104" s="1569"/>
      <c r="UXU104" s="1569"/>
      <c r="UXV104" s="1569"/>
      <c r="UXW104" s="1569"/>
      <c r="UXX104" s="1569"/>
      <c r="UXY104" s="1569"/>
      <c r="UXZ104" s="1569"/>
      <c r="UYA104" s="1569"/>
      <c r="UYB104" s="1569"/>
      <c r="UYC104" s="1569"/>
      <c r="UYD104" s="1569"/>
      <c r="UYE104" s="1569"/>
      <c r="UYF104" s="1569"/>
      <c r="UYG104" s="1569"/>
      <c r="UYH104" s="1569"/>
      <c r="UYI104" s="1569"/>
      <c r="UYJ104" s="1569"/>
      <c r="UYK104" s="1569"/>
      <c r="UYL104" s="1569"/>
      <c r="UYM104" s="1569"/>
      <c r="UYN104" s="1569"/>
      <c r="UYO104" s="1569"/>
      <c r="UYP104" s="1569"/>
      <c r="UYQ104" s="1569"/>
      <c r="UYR104" s="1569"/>
      <c r="UYS104" s="1569"/>
      <c r="UYT104" s="1569"/>
      <c r="UYU104" s="1569"/>
      <c r="UYV104" s="1569"/>
      <c r="UYW104" s="1569"/>
      <c r="UYX104" s="1569"/>
      <c r="UYY104" s="1569"/>
      <c r="UYZ104" s="1569"/>
      <c r="UZA104" s="1569"/>
      <c r="UZB104" s="1569"/>
      <c r="UZC104" s="1569"/>
      <c r="UZD104" s="1569"/>
      <c r="UZE104" s="1569"/>
      <c r="UZF104" s="1569"/>
      <c r="UZG104" s="1569"/>
      <c r="UZH104" s="1569"/>
      <c r="UZI104" s="1569"/>
      <c r="UZJ104" s="1569"/>
      <c r="UZK104" s="1569"/>
      <c r="UZL104" s="1569"/>
      <c r="UZM104" s="1569"/>
      <c r="UZN104" s="1569"/>
      <c r="UZO104" s="1569"/>
      <c r="UZP104" s="1569"/>
      <c r="UZQ104" s="1569"/>
      <c r="UZR104" s="1569"/>
      <c r="UZS104" s="1569"/>
      <c r="UZT104" s="1569"/>
      <c r="UZU104" s="1569"/>
      <c r="UZV104" s="1569"/>
      <c r="UZW104" s="1569"/>
      <c r="UZX104" s="1569"/>
      <c r="UZY104" s="1569"/>
      <c r="UZZ104" s="1569"/>
      <c r="VAA104" s="1569"/>
      <c r="VAB104" s="1569"/>
      <c r="VAC104" s="1569"/>
      <c r="VAD104" s="1569"/>
      <c r="VAE104" s="1569"/>
      <c r="VAF104" s="1569"/>
      <c r="VAG104" s="1569"/>
      <c r="VAH104" s="1569"/>
      <c r="VAI104" s="1569"/>
      <c r="VAJ104" s="1569"/>
      <c r="VAK104" s="1569"/>
      <c r="VAL104" s="1569"/>
      <c r="VAM104" s="1569"/>
      <c r="VAN104" s="1569"/>
      <c r="VAO104" s="1569"/>
      <c r="VAP104" s="1569"/>
      <c r="VAQ104" s="1569"/>
      <c r="VAR104" s="1569"/>
      <c r="VAS104" s="1569"/>
      <c r="VAT104" s="1569"/>
      <c r="VAU104" s="1569"/>
      <c r="VAV104" s="1569"/>
      <c r="VAW104" s="1569"/>
      <c r="VAX104" s="1569"/>
      <c r="VAY104" s="1569"/>
      <c r="VAZ104" s="1569"/>
      <c r="VBA104" s="1569"/>
      <c r="VBB104" s="1569"/>
      <c r="VBC104" s="1569"/>
      <c r="VBD104" s="1569"/>
      <c r="VBE104" s="1569"/>
      <c r="VBF104" s="1569"/>
      <c r="VBG104" s="1569"/>
      <c r="VBH104" s="1569"/>
      <c r="VBI104" s="1569"/>
      <c r="VBJ104" s="1569"/>
      <c r="VBK104" s="1569"/>
      <c r="VBL104" s="1569"/>
      <c r="VBM104" s="1569"/>
      <c r="VBN104" s="1569"/>
      <c r="VBO104" s="1569"/>
      <c r="VBP104" s="1569"/>
      <c r="VBQ104" s="1569"/>
      <c r="VBR104" s="1569"/>
      <c r="VBS104" s="1569"/>
      <c r="VBT104" s="1569"/>
      <c r="VBU104" s="1569"/>
      <c r="VBV104" s="1569"/>
      <c r="VBW104" s="1569"/>
      <c r="VBX104" s="1569"/>
      <c r="VBY104" s="1569"/>
      <c r="VBZ104" s="1569"/>
      <c r="VCA104" s="1569"/>
      <c r="VCB104" s="1569"/>
      <c r="VCC104" s="1569"/>
      <c r="VCD104" s="1569"/>
      <c r="VCE104" s="1569"/>
      <c r="VCF104" s="1569"/>
      <c r="VCG104" s="1569"/>
      <c r="VCH104" s="1569"/>
      <c r="VCI104" s="1569"/>
      <c r="VCJ104" s="1569"/>
      <c r="VCK104" s="1569"/>
      <c r="VCL104" s="1569"/>
      <c r="VCM104" s="1569"/>
      <c r="VCN104" s="1569"/>
      <c r="VCO104" s="1569"/>
      <c r="VCP104" s="1569"/>
      <c r="VCQ104" s="1569"/>
      <c r="VCR104" s="1569"/>
      <c r="VCS104" s="1569"/>
      <c r="VCT104" s="1569"/>
      <c r="VCU104" s="1569"/>
      <c r="VCV104" s="1569"/>
      <c r="VCW104" s="1569"/>
      <c r="VCX104" s="1569"/>
      <c r="VCY104" s="1569"/>
      <c r="VCZ104" s="1569"/>
      <c r="VDA104" s="1569"/>
      <c r="VDB104" s="1569"/>
      <c r="VDC104" s="1569"/>
      <c r="VDD104" s="1569"/>
      <c r="VDE104" s="1569"/>
      <c r="VDF104" s="1569"/>
      <c r="VDG104" s="1569"/>
      <c r="VDH104" s="1569"/>
      <c r="VDI104" s="1569"/>
      <c r="VDJ104" s="1569"/>
      <c r="VDK104" s="1569"/>
      <c r="VDL104" s="1569"/>
      <c r="VDM104" s="1569"/>
      <c r="VDN104" s="1569"/>
      <c r="VDO104" s="1569"/>
      <c r="VDP104" s="1569"/>
      <c r="VDQ104" s="1569"/>
      <c r="VDR104" s="1569"/>
      <c r="VDS104" s="1569"/>
      <c r="VDT104" s="1569"/>
      <c r="VDU104" s="1569"/>
      <c r="VDV104" s="1569"/>
      <c r="VDW104" s="1569"/>
      <c r="VDX104" s="1569"/>
      <c r="VDY104" s="1569"/>
      <c r="VDZ104" s="1569"/>
      <c r="VEA104" s="1569"/>
      <c r="VEB104" s="1569"/>
      <c r="VEC104" s="1569"/>
      <c r="VED104" s="1569"/>
      <c r="VEE104" s="1569"/>
      <c r="VEF104" s="1569"/>
      <c r="VEG104" s="1569"/>
      <c r="VEH104" s="1569"/>
      <c r="VEI104" s="1569"/>
      <c r="VEJ104" s="1569"/>
      <c r="VEK104" s="1569"/>
      <c r="VEL104" s="1569"/>
      <c r="VEM104" s="1569"/>
      <c r="VEN104" s="1569"/>
      <c r="VEO104" s="1569"/>
      <c r="VEP104" s="1569"/>
      <c r="VEQ104" s="1569"/>
      <c r="VER104" s="1569"/>
      <c r="VES104" s="1569"/>
      <c r="VET104" s="1569"/>
      <c r="VEU104" s="1569"/>
      <c r="VEV104" s="1569"/>
      <c r="VEW104" s="1569"/>
      <c r="VEX104" s="1569"/>
      <c r="VEY104" s="1569"/>
      <c r="VEZ104" s="1569"/>
      <c r="VFA104" s="1569"/>
      <c r="VFB104" s="1569"/>
      <c r="VFC104" s="1569"/>
      <c r="VFD104" s="1569"/>
      <c r="VFE104" s="1569"/>
      <c r="VFF104" s="1569"/>
      <c r="VFG104" s="1569"/>
      <c r="VFH104" s="1569"/>
      <c r="VFI104" s="1569"/>
      <c r="VFJ104" s="1569"/>
      <c r="VFK104" s="1569"/>
      <c r="VFL104" s="1569"/>
      <c r="VFM104" s="1569"/>
      <c r="VFN104" s="1569"/>
      <c r="VFO104" s="1569"/>
      <c r="VFP104" s="1569"/>
      <c r="VFQ104" s="1569"/>
      <c r="VFR104" s="1569"/>
      <c r="VFS104" s="1569"/>
      <c r="VFT104" s="1569"/>
      <c r="VFU104" s="1569"/>
      <c r="VFV104" s="1569"/>
      <c r="VFW104" s="1569"/>
      <c r="VFX104" s="1569"/>
      <c r="VFY104" s="1569"/>
      <c r="VFZ104" s="1569"/>
      <c r="VGA104" s="1569"/>
      <c r="VGB104" s="1569"/>
      <c r="VGC104" s="1569"/>
      <c r="VGD104" s="1569"/>
      <c r="VGE104" s="1569"/>
      <c r="VGF104" s="1569"/>
      <c r="VGG104" s="1569"/>
      <c r="VGH104" s="1569"/>
      <c r="VGI104" s="1569"/>
      <c r="VGJ104" s="1569"/>
      <c r="VGK104" s="1569"/>
      <c r="VGL104" s="1569"/>
      <c r="VGM104" s="1569"/>
      <c r="VGN104" s="1569"/>
      <c r="VGO104" s="1569"/>
      <c r="VGP104" s="1569"/>
      <c r="VGQ104" s="1569"/>
      <c r="VGR104" s="1569"/>
      <c r="VGS104" s="1569"/>
      <c r="VGT104" s="1569"/>
      <c r="VGU104" s="1569"/>
      <c r="VGV104" s="1569"/>
      <c r="VGW104" s="1569"/>
      <c r="VGX104" s="1569"/>
      <c r="VGY104" s="1569"/>
      <c r="VGZ104" s="1569"/>
      <c r="VHA104" s="1569"/>
      <c r="VHB104" s="1569"/>
      <c r="VHC104" s="1569"/>
      <c r="VHD104" s="1569"/>
      <c r="VHE104" s="1569"/>
      <c r="VHF104" s="1569"/>
      <c r="VHG104" s="1569"/>
      <c r="VHH104" s="1569"/>
      <c r="VHI104" s="1569"/>
      <c r="VHJ104" s="1569"/>
      <c r="VHK104" s="1569"/>
      <c r="VHL104" s="1569"/>
      <c r="VHM104" s="1569"/>
      <c r="VHN104" s="1569"/>
      <c r="VHO104" s="1569"/>
      <c r="VHP104" s="1569"/>
      <c r="VHQ104" s="1569"/>
      <c r="VHR104" s="1569"/>
      <c r="VHS104" s="1569"/>
      <c r="VHT104" s="1569"/>
      <c r="VHU104" s="1569"/>
      <c r="VHV104" s="1569"/>
      <c r="VHW104" s="1569"/>
      <c r="VHX104" s="1569"/>
      <c r="VHY104" s="1569"/>
      <c r="VHZ104" s="1569"/>
      <c r="VIA104" s="1569"/>
      <c r="VIB104" s="1569"/>
      <c r="VIC104" s="1569"/>
      <c r="VID104" s="1569"/>
      <c r="VIE104" s="1569"/>
      <c r="VIF104" s="1569"/>
      <c r="VIG104" s="1569"/>
      <c r="VIH104" s="1569"/>
      <c r="VII104" s="1569"/>
      <c r="VIJ104" s="1569"/>
      <c r="VIK104" s="1569"/>
      <c r="VIL104" s="1569"/>
      <c r="VIM104" s="1569"/>
      <c r="VIN104" s="1569"/>
      <c r="VIO104" s="1569"/>
      <c r="VIP104" s="1569"/>
      <c r="VIQ104" s="1569"/>
      <c r="VIR104" s="1569"/>
      <c r="VIS104" s="1569"/>
      <c r="VIT104" s="1569"/>
      <c r="VIU104" s="1569"/>
      <c r="VIV104" s="1569"/>
      <c r="VIW104" s="1569"/>
      <c r="VIX104" s="1569"/>
      <c r="VIY104" s="1569"/>
      <c r="VIZ104" s="1569"/>
      <c r="VJA104" s="1569"/>
      <c r="VJB104" s="1569"/>
      <c r="VJC104" s="1569"/>
      <c r="VJD104" s="1569"/>
      <c r="VJE104" s="1569"/>
      <c r="VJF104" s="1569"/>
      <c r="VJG104" s="1569"/>
      <c r="VJH104" s="1569"/>
      <c r="VJI104" s="1569"/>
      <c r="VJJ104" s="1569"/>
      <c r="VJK104" s="1569"/>
      <c r="VJL104" s="1569"/>
      <c r="VJM104" s="1569"/>
      <c r="VJN104" s="1569"/>
      <c r="VJO104" s="1569"/>
      <c r="VJP104" s="1569"/>
      <c r="VJQ104" s="1569"/>
      <c r="VJR104" s="1569"/>
      <c r="VJS104" s="1569"/>
      <c r="VJT104" s="1569"/>
      <c r="VJU104" s="1569"/>
      <c r="VJV104" s="1569"/>
      <c r="VJW104" s="1569"/>
      <c r="VJX104" s="1569"/>
      <c r="VJY104" s="1569"/>
      <c r="VJZ104" s="1569"/>
      <c r="VKA104" s="1569"/>
      <c r="VKB104" s="1569"/>
      <c r="VKC104" s="1569"/>
      <c r="VKD104" s="1569"/>
      <c r="VKE104" s="1569"/>
      <c r="VKF104" s="1569"/>
      <c r="VKG104" s="1569"/>
      <c r="VKH104" s="1569"/>
      <c r="VKI104" s="1569"/>
      <c r="VKJ104" s="1569"/>
      <c r="VKK104" s="1569"/>
      <c r="VKL104" s="1569"/>
      <c r="VKM104" s="1569"/>
      <c r="VKN104" s="1569"/>
      <c r="VKO104" s="1569"/>
      <c r="VKP104" s="1569"/>
      <c r="VKQ104" s="1569"/>
      <c r="VKR104" s="1569"/>
      <c r="VKS104" s="1569"/>
      <c r="VKT104" s="1569"/>
      <c r="VKU104" s="1569"/>
      <c r="VKV104" s="1569"/>
      <c r="VKW104" s="1569"/>
      <c r="VKX104" s="1569"/>
      <c r="VKY104" s="1569"/>
      <c r="VKZ104" s="1569"/>
      <c r="VLA104" s="1569"/>
      <c r="VLB104" s="1569"/>
      <c r="VLC104" s="1569"/>
      <c r="VLD104" s="1569"/>
      <c r="VLE104" s="1569"/>
      <c r="VLF104" s="1569"/>
      <c r="VLG104" s="1569"/>
      <c r="VLH104" s="1569"/>
      <c r="VLI104" s="1569"/>
      <c r="VLJ104" s="1569"/>
      <c r="VLK104" s="1569"/>
      <c r="VLL104" s="1569"/>
      <c r="VLM104" s="1569"/>
      <c r="VLN104" s="1569"/>
      <c r="VLO104" s="1569"/>
      <c r="VLP104" s="1569"/>
      <c r="VLQ104" s="1569"/>
      <c r="VLR104" s="1569"/>
      <c r="VLS104" s="1569"/>
      <c r="VLT104" s="1569"/>
      <c r="VLU104" s="1569"/>
      <c r="VLV104" s="1569"/>
      <c r="VLW104" s="1569"/>
      <c r="VLX104" s="1569"/>
      <c r="VLY104" s="1569"/>
      <c r="VLZ104" s="1569"/>
      <c r="VMA104" s="1569"/>
      <c r="VMB104" s="1569"/>
      <c r="VMC104" s="1569"/>
      <c r="VMD104" s="1569"/>
      <c r="VME104" s="1569"/>
      <c r="VMF104" s="1569"/>
      <c r="VMG104" s="1569"/>
      <c r="VMH104" s="1569"/>
      <c r="VMI104" s="1569"/>
      <c r="VMJ104" s="1569"/>
      <c r="VMK104" s="1569"/>
      <c r="VML104" s="1569"/>
      <c r="VMM104" s="1569"/>
      <c r="VMN104" s="1569"/>
      <c r="VMO104" s="1569"/>
      <c r="VMP104" s="1569"/>
      <c r="VMQ104" s="1569"/>
      <c r="VMR104" s="1569"/>
      <c r="VMS104" s="1569"/>
      <c r="VMT104" s="1569"/>
      <c r="VMU104" s="1569"/>
      <c r="VMV104" s="1569"/>
      <c r="VMW104" s="1569"/>
      <c r="VMX104" s="1569"/>
      <c r="VMY104" s="1569"/>
      <c r="VMZ104" s="1569"/>
      <c r="VNA104" s="1569"/>
      <c r="VNB104" s="1569"/>
      <c r="VNC104" s="1569"/>
      <c r="VND104" s="1569"/>
      <c r="VNE104" s="1569"/>
      <c r="VNF104" s="1569"/>
      <c r="VNG104" s="1569"/>
      <c r="VNH104" s="1569"/>
      <c r="VNI104" s="1569"/>
      <c r="VNJ104" s="1569"/>
      <c r="VNK104" s="1569"/>
      <c r="VNL104" s="1569"/>
      <c r="VNM104" s="1569"/>
      <c r="VNN104" s="1569"/>
      <c r="VNO104" s="1569"/>
      <c r="VNP104" s="1569"/>
      <c r="VNQ104" s="1569"/>
      <c r="VNR104" s="1569"/>
      <c r="VNS104" s="1569"/>
      <c r="VNT104" s="1569"/>
      <c r="VNU104" s="1569"/>
      <c r="VNV104" s="1569"/>
      <c r="VNW104" s="1569"/>
      <c r="VNX104" s="1569"/>
      <c r="VNY104" s="1569"/>
      <c r="VNZ104" s="1569"/>
      <c r="VOA104" s="1569"/>
      <c r="VOB104" s="1569"/>
      <c r="VOC104" s="1569"/>
      <c r="VOD104" s="1569"/>
      <c r="VOE104" s="1569"/>
      <c r="VOF104" s="1569"/>
      <c r="VOG104" s="1569"/>
      <c r="VOH104" s="1569"/>
      <c r="VOI104" s="1569"/>
      <c r="VOJ104" s="1569"/>
      <c r="VOK104" s="1569"/>
      <c r="VOL104" s="1569"/>
      <c r="VOM104" s="1569"/>
      <c r="VON104" s="1569"/>
      <c r="VOO104" s="1569"/>
      <c r="VOP104" s="1569"/>
      <c r="VOQ104" s="1569"/>
      <c r="VOR104" s="1569"/>
      <c r="VOS104" s="1569"/>
      <c r="VOT104" s="1569"/>
      <c r="VOU104" s="1569"/>
      <c r="VOV104" s="1569"/>
      <c r="VOW104" s="1569"/>
      <c r="VOX104" s="1569"/>
      <c r="VOY104" s="1569"/>
      <c r="VOZ104" s="1569"/>
      <c r="VPA104" s="1569"/>
      <c r="VPB104" s="1569"/>
      <c r="VPC104" s="1569"/>
      <c r="VPD104" s="1569"/>
      <c r="VPE104" s="1569"/>
      <c r="VPF104" s="1569"/>
      <c r="VPG104" s="1569"/>
      <c r="VPH104" s="1569"/>
      <c r="VPI104" s="1569"/>
      <c r="VPJ104" s="1569"/>
      <c r="VPK104" s="1569"/>
      <c r="VPL104" s="1569"/>
      <c r="VPM104" s="1569"/>
      <c r="VPN104" s="1569"/>
      <c r="VPO104" s="1569"/>
      <c r="VPP104" s="1569"/>
      <c r="VPQ104" s="1569"/>
      <c r="VPR104" s="1569"/>
      <c r="VPS104" s="1569"/>
      <c r="VPT104" s="1569"/>
      <c r="VPU104" s="1569"/>
      <c r="VPV104" s="1569"/>
      <c r="VPW104" s="1569"/>
      <c r="VPX104" s="1569"/>
      <c r="VPY104" s="1569"/>
      <c r="VPZ104" s="1569"/>
      <c r="VQA104" s="1569"/>
      <c r="VQB104" s="1569"/>
      <c r="VQC104" s="1569"/>
      <c r="VQD104" s="1569"/>
      <c r="VQE104" s="1569"/>
      <c r="VQF104" s="1569"/>
      <c r="VQG104" s="1569"/>
      <c r="VQH104" s="1569"/>
      <c r="VQI104" s="1569"/>
      <c r="VQJ104" s="1569"/>
      <c r="VQK104" s="1569"/>
      <c r="VQL104" s="1569"/>
      <c r="VQM104" s="1569"/>
      <c r="VQN104" s="1569"/>
      <c r="VQO104" s="1569"/>
      <c r="VQP104" s="1569"/>
      <c r="VQQ104" s="1569"/>
      <c r="VQR104" s="1569"/>
      <c r="VQS104" s="1569"/>
      <c r="VQT104" s="1569"/>
      <c r="VQU104" s="1569"/>
      <c r="VQV104" s="1569"/>
      <c r="VQW104" s="1569"/>
      <c r="VQX104" s="1569"/>
      <c r="VQY104" s="1569"/>
      <c r="VQZ104" s="1569"/>
      <c r="VRA104" s="1569"/>
      <c r="VRB104" s="1569"/>
      <c r="VRC104" s="1569"/>
      <c r="VRD104" s="1569"/>
      <c r="VRE104" s="1569"/>
      <c r="VRF104" s="1569"/>
      <c r="VRG104" s="1569"/>
      <c r="VRH104" s="1569"/>
      <c r="VRI104" s="1569"/>
      <c r="VRJ104" s="1569"/>
      <c r="VRK104" s="1569"/>
      <c r="VRL104" s="1569"/>
      <c r="VRM104" s="1569"/>
      <c r="VRN104" s="1569"/>
      <c r="VRO104" s="1569"/>
      <c r="VRP104" s="1569"/>
      <c r="VRQ104" s="1569"/>
      <c r="VRR104" s="1569"/>
      <c r="VRS104" s="1569"/>
      <c r="VRT104" s="1569"/>
      <c r="VRU104" s="1569"/>
      <c r="VRV104" s="1569"/>
      <c r="VRW104" s="1569"/>
      <c r="VRX104" s="1569"/>
      <c r="VRY104" s="1569"/>
      <c r="VRZ104" s="1569"/>
      <c r="VSA104" s="1569"/>
      <c r="VSB104" s="1569"/>
      <c r="VSC104" s="1569"/>
      <c r="VSD104" s="1569"/>
      <c r="VSE104" s="1569"/>
      <c r="VSF104" s="1569"/>
      <c r="VSG104" s="1569"/>
      <c r="VSH104" s="1569"/>
      <c r="VSI104" s="1569"/>
      <c r="VSJ104" s="1569"/>
      <c r="VSK104" s="1569"/>
      <c r="VSL104" s="1569"/>
      <c r="VSM104" s="1569"/>
      <c r="VSN104" s="1569"/>
      <c r="VSO104" s="1569"/>
      <c r="VSP104" s="1569"/>
      <c r="VSQ104" s="1569"/>
      <c r="VSR104" s="1569"/>
      <c r="VSS104" s="1569"/>
      <c r="VST104" s="1569"/>
      <c r="VSU104" s="1569"/>
      <c r="VSV104" s="1569"/>
      <c r="VSW104" s="1569"/>
      <c r="VSX104" s="1569"/>
      <c r="VSY104" s="1569"/>
      <c r="VSZ104" s="1569"/>
      <c r="VTA104" s="1569"/>
      <c r="VTB104" s="1569"/>
      <c r="VTC104" s="1569"/>
      <c r="VTD104" s="1569"/>
      <c r="VTE104" s="1569"/>
      <c r="VTF104" s="1569"/>
      <c r="VTG104" s="1569"/>
      <c r="VTH104" s="1569"/>
      <c r="VTI104" s="1569"/>
      <c r="VTJ104" s="1569"/>
      <c r="VTK104" s="1569"/>
      <c r="VTL104" s="1569"/>
      <c r="VTM104" s="1569"/>
      <c r="VTN104" s="1569"/>
      <c r="VTO104" s="1569"/>
      <c r="VTP104" s="1569"/>
      <c r="VTQ104" s="1569"/>
      <c r="VTR104" s="1569"/>
      <c r="VTS104" s="1569"/>
      <c r="VTT104" s="1569"/>
      <c r="VTU104" s="1569"/>
      <c r="VTV104" s="1569"/>
      <c r="VTW104" s="1569"/>
      <c r="VTX104" s="1569"/>
      <c r="VTY104" s="1569"/>
      <c r="VTZ104" s="1569"/>
      <c r="VUA104" s="1569"/>
      <c r="VUB104" s="1569"/>
      <c r="VUC104" s="1569"/>
      <c r="VUD104" s="1569"/>
      <c r="VUE104" s="1569"/>
      <c r="VUF104" s="1569"/>
      <c r="VUG104" s="1569"/>
      <c r="VUH104" s="1569"/>
      <c r="VUI104" s="1569"/>
      <c r="VUJ104" s="1569"/>
      <c r="VUK104" s="1569"/>
      <c r="VUL104" s="1569"/>
      <c r="VUM104" s="1569"/>
      <c r="VUN104" s="1569"/>
      <c r="VUO104" s="1569"/>
      <c r="VUP104" s="1569"/>
      <c r="VUQ104" s="1569"/>
      <c r="VUR104" s="1569"/>
      <c r="VUS104" s="1569"/>
      <c r="VUT104" s="1569"/>
      <c r="VUU104" s="1569"/>
      <c r="VUV104" s="1569"/>
      <c r="VUW104" s="1569"/>
      <c r="VUX104" s="1569"/>
      <c r="VUY104" s="1569"/>
      <c r="VUZ104" s="1569"/>
      <c r="VVA104" s="1569"/>
      <c r="VVB104" s="1569"/>
      <c r="VVC104" s="1569"/>
      <c r="VVD104" s="1569"/>
      <c r="VVE104" s="1569"/>
      <c r="VVF104" s="1569"/>
      <c r="VVG104" s="1569"/>
      <c r="VVH104" s="1569"/>
      <c r="VVI104" s="1569"/>
      <c r="VVJ104" s="1569"/>
      <c r="VVK104" s="1569"/>
      <c r="VVL104" s="1569"/>
      <c r="VVM104" s="1569"/>
      <c r="VVN104" s="1569"/>
      <c r="VVO104" s="1569"/>
      <c r="VVP104" s="1569"/>
      <c r="VVQ104" s="1569"/>
      <c r="VVR104" s="1569"/>
      <c r="VVS104" s="1569"/>
      <c r="VVT104" s="1569"/>
      <c r="VVU104" s="1569"/>
      <c r="VVV104" s="1569"/>
      <c r="VVW104" s="1569"/>
      <c r="VVX104" s="1569"/>
      <c r="VVY104" s="1569"/>
      <c r="VVZ104" s="1569"/>
      <c r="VWA104" s="1569"/>
      <c r="VWB104" s="1569"/>
      <c r="VWC104" s="1569"/>
      <c r="VWD104" s="1569"/>
      <c r="VWE104" s="1569"/>
      <c r="VWF104" s="1569"/>
      <c r="VWG104" s="1569"/>
      <c r="VWH104" s="1569"/>
      <c r="VWI104" s="1569"/>
      <c r="VWJ104" s="1569"/>
      <c r="VWK104" s="1569"/>
      <c r="VWL104" s="1569"/>
      <c r="VWM104" s="1569"/>
      <c r="VWN104" s="1569"/>
      <c r="VWO104" s="1569"/>
      <c r="VWP104" s="1569"/>
      <c r="VWQ104" s="1569"/>
      <c r="VWR104" s="1569"/>
      <c r="VWS104" s="1569"/>
      <c r="VWT104" s="1569"/>
      <c r="VWU104" s="1569"/>
      <c r="VWV104" s="1569"/>
      <c r="VWW104" s="1569"/>
      <c r="VWX104" s="1569"/>
      <c r="VWY104" s="1569"/>
      <c r="VWZ104" s="1569"/>
      <c r="VXA104" s="1569"/>
      <c r="VXB104" s="1569"/>
      <c r="VXC104" s="1569"/>
      <c r="VXD104" s="1569"/>
      <c r="VXE104" s="1569"/>
      <c r="VXF104" s="1569"/>
      <c r="VXG104" s="1569"/>
      <c r="VXH104" s="1569"/>
      <c r="VXI104" s="1569"/>
      <c r="VXJ104" s="1569"/>
      <c r="VXK104" s="1569"/>
      <c r="VXL104" s="1569"/>
      <c r="VXM104" s="1569"/>
      <c r="VXN104" s="1569"/>
      <c r="VXO104" s="1569"/>
      <c r="VXP104" s="1569"/>
      <c r="VXQ104" s="1569"/>
      <c r="VXR104" s="1569"/>
      <c r="VXS104" s="1569"/>
      <c r="VXT104" s="1569"/>
      <c r="VXU104" s="1569"/>
      <c r="VXV104" s="1569"/>
      <c r="VXW104" s="1569"/>
      <c r="VXX104" s="1569"/>
      <c r="VXY104" s="1569"/>
      <c r="VXZ104" s="1569"/>
      <c r="VYA104" s="1569"/>
      <c r="VYB104" s="1569"/>
      <c r="VYC104" s="1569"/>
      <c r="VYD104" s="1569"/>
      <c r="VYE104" s="1569"/>
      <c r="VYF104" s="1569"/>
      <c r="VYG104" s="1569"/>
      <c r="VYH104" s="1569"/>
      <c r="VYI104" s="1569"/>
      <c r="VYJ104" s="1569"/>
      <c r="VYK104" s="1569"/>
      <c r="VYL104" s="1569"/>
      <c r="VYM104" s="1569"/>
      <c r="VYN104" s="1569"/>
      <c r="VYO104" s="1569"/>
      <c r="VYP104" s="1569"/>
      <c r="VYQ104" s="1569"/>
      <c r="VYR104" s="1569"/>
      <c r="VYS104" s="1569"/>
      <c r="VYT104" s="1569"/>
      <c r="VYU104" s="1569"/>
      <c r="VYV104" s="1569"/>
      <c r="VYW104" s="1569"/>
      <c r="VYX104" s="1569"/>
      <c r="VYY104" s="1569"/>
      <c r="VYZ104" s="1569"/>
      <c r="VZA104" s="1569"/>
      <c r="VZB104" s="1569"/>
      <c r="VZC104" s="1569"/>
      <c r="VZD104" s="1569"/>
      <c r="VZE104" s="1569"/>
      <c r="VZF104" s="1569"/>
      <c r="VZG104" s="1569"/>
      <c r="VZH104" s="1569"/>
      <c r="VZI104" s="1569"/>
      <c r="VZJ104" s="1569"/>
      <c r="VZK104" s="1569"/>
      <c r="VZL104" s="1569"/>
      <c r="VZM104" s="1569"/>
      <c r="VZN104" s="1569"/>
      <c r="VZO104" s="1569"/>
      <c r="VZP104" s="1569"/>
      <c r="VZQ104" s="1569"/>
      <c r="VZR104" s="1569"/>
      <c r="VZS104" s="1569"/>
      <c r="VZT104" s="1569"/>
      <c r="VZU104" s="1569"/>
      <c r="VZV104" s="1569"/>
      <c r="VZW104" s="1569"/>
      <c r="VZX104" s="1569"/>
      <c r="VZY104" s="1569"/>
      <c r="VZZ104" s="1569"/>
      <c r="WAA104" s="1569"/>
      <c r="WAB104" s="1569"/>
      <c r="WAC104" s="1569"/>
      <c r="WAD104" s="1569"/>
      <c r="WAE104" s="1569"/>
      <c r="WAF104" s="1569"/>
      <c r="WAG104" s="1569"/>
      <c r="WAH104" s="1569"/>
      <c r="WAI104" s="1569"/>
      <c r="WAJ104" s="1569"/>
      <c r="WAK104" s="1569"/>
      <c r="WAL104" s="1569"/>
      <c r="WAM104" s="1569"/>
      <c r="WAN104" s="1569"/>
      <c r="WAO104" s="1569"/>
      <c r="WAP104" s="1569"/>
      <c r="WAQ104" s="1569"/>
      <c r="WAR104" s="1569"/>
      <c r="WAS104" s="1569"/>
      <c r="WAT104" s="1569"/>
      <c r="WAU104" s="1569"/>
      <c r="WAV104" s="1569"/>
      <c r="WAW104" s="1569"/>
      <c r="WAX104" s="1569"/>
      <c r="WAY104" s="1569"/>
      <c r="WAZ104" s="1569"/>
      <c r="WBA104" s="1569"/>
      <c r="WBB104" s="1569"/>
      <c r="WBC104" s="1569"/>
      <c r="WBD104" s="1569"/>
      <c r="WBE104" s="1569"/>
      <c r="WBF104" s="1569"/>
      <c r="WBG104" s="1569"/>
      <c r="WBH104" s="1569"/>
      <c r="WBI104" s="1569"/>
      <c r="WBJ104" s="1569"/>
      <c r="WBK104" s="1569"/>
      <c r="WBL104" s="1569"/>
      <c r="WBM104" s="1569"/>
      <c r="WBN104" s="1569"/>
      <c r="WBO104" s="1569"/>
      <c r="WBP104" s="1569"/>
      <c r="WBQ104" s="1569"/>
      <c r="WBR104" s="1569"/>
      <c r="WBS104" s="1569"/>
      <c r="WBT104" s="1569"/>
      <c r="WBU104" s="1569"/>
      <c r="WBV104" s="1569"/>
      <c r="WBW104" s="1569"/>
      <c r="WBX104" s="1569"/>
      <c r="WBY104" s="1569"/>
      <c r="WBZ104" s="1569"/>
      <c r="WCA104" s="1569"/>
      <c r="WCB104" s="1569"/>
      <c r="WCC104" s="1569"/>
      <c r="WCD104" s="1569"/>
      <c r="WCE104" s="1569"/>
      <c r="WCF104" s="1569"/>
      <c r="WCG104" s="1569"/>
      <c r="WCH104" s="1569"/>
      <c r="WCI104" s="1569"/>
      <c r="WCJ104" s="1569"/>
      <c r="WCK104" s="1569"/>
      <c r="WCL104" s="1569"/>
      <c r="WCM104" s="1569"/>
      <c r="WCN104" s="1569"/>
      <c r="WCO104" s="1569"/>
      <c r="WCP104" s="1569"/>
      <c r="WCQ104" s="1569"/>
      <c r="WCR104" s="1569"/>
      <c r="WCS104" s="1569"/>
      <c r="WCT104" s="1569"/>
      <c r="WCU104" s="1569"/>
      <c r="WCV104" s="1569"/>
      <c r="WCW104" s="1569"/>
      <c r="WCX104" s="1569"/>
      <c r="WCY104" s="1569"/>
      <c r="WCZ104" s="1569"/>
      <c r="WDA104" s="1569"/>
      <c r="WDB104" s="1569"/>
      <c r="WDC104" s="1569"/>
      <c r="WDD104" s="1569"/>
      <c r="WDE104" s="1569"/>
      <c r="WDF104" s="1569"/>
      <c r="WDG104" s="1569"/>
      <c r="WDH104" s="1569"/>
      <c r="WDI104" s="1569"/>
      <c r="WDJ104" s="1569"/>
      <c r="WDK104" s="1569"/>
      <c r="WDL104" s="1569"/>
      <c r="WDM104" s="1569"/>
      <c r="WDN104" s="1569"/>
      <c r="WDO104" s="1569"/>
      <c r="WDP104" s="1569"/>
      <c r="WDQ104" s="1569"/>
      <c r="WDR104" s="1569"/>
      <c r="WDS104" s="1569"/>
      <c r="WDT104" s="1569"/>
      <c r="WDU104" s="1569"/>
      <c r="WDV104" s="1569"/>
      <c r="WDW104" s="1569"/>
      <c r="WDX104" s="1569"/>
      <c r="WDY104" s="1569"/>
      <c r="WDZ104" s="1569"/>
      <c r="WEA104" s="1569"/>
      <c r="WEB104" s="1569"/>
      <c r="WEC104" s="1569"/>
      <c r="WED104" s="1569"/>
      <c r="WEE104" s="1569"/>
      <c r="WEF104" s="1569"/>
      <c r="WEG104" s="1569"/>
      <c r="WEH104" s="1569"/>
      <c r="WEI104" s="1569"/>
      <c r="WEJ104" s="1569"/>
      <c r="WEK104" s="1569"/>
      <c r="WEL104" s="1569"/>
      <c r="WEM104" s="1569"/>
      <c r="WEN104" s="1569"/>
      <c r="WEO104" s="1569"/>
      <c r="WEP104" s="1569"/>
      <c r="WEQ104" s="1569"/>
      <c r="WER104" s="1569"/>
      <c r="WES104" s="1569"/>
      <c r="WET104" s="1569"/>
      <c r="WEU104" s="1569"/>
      <c r="WEV104" s="1569"/>
      <c r="WEW104" s="1569"/>
      <c r="WEX104" s="1569"/>
      <c r="WEY104" s="1569"/>
      <c r="WEZ104" s="1569"/>
      <c r="WFA104" s="1569"/>
      <c r="WFB104" s="1569"/>
      <c r="WFC104" s="1569"/>
      <c r="WFD104" s="1569"/>
      <c r="WFE104" s="1569"/>
      <c r="WFF104" s="1569"/>
      <c r="WFG104" s="1569"/>
      <c r="WFH104" s="1569"/>
      <c r="WFI104" s="1569"/>
      <c r="WFJ104" s="1569"/>
      <c r="WFK104" s="1569"/>
      <c r="WFL104" s="1569"/>
      <c r="WFM104" s="1569"/>
      <c r="WFN104" s="1569"/>
      <c r="WFO104" s="1569"/>
      <c r="WFP104" s="1569"/>
      <c r="WFQ104" s="1569"/>
      <c r="WFR104" s="1569"/>
      <c r="WFS104" s="1569"/>
      <c r="WFT104" s="1569"/>
      <c r="WFU104" s="1569"/>
      <c r="WFV104" s="1569"/>
      <c r="WFW104" s="1569"/>
      <c r="WFX104" s="1569"/>
      <c r="WFY104" s="1569"/>
      <c r="WFZ104" s="1569"/>
      <c r="WGA104" s="1569"/>
      <c r="WGB104" s="1569"/>
      <c r="WGC104" s="1569"/>
      <c r="WGD104" s="1569"/>
      <c r="WGE104" s="1569"/>
      <c r="WGF104" s="1569"/>
      <c r="WGG104" s="1569"/>
      <c r="WGH104" s="1569"/>
      <c r="WGI104" s="1569"/>
      <c r="WGJ104" s="1569"/>
      <c r="WGK104" s="1569"/>
      <c r="WGL104" s="1569"/>
      <c r="WGM104" s="1569"/>
      <c r="WGN104" s="1569"/>
      <c r="WGO104" s="1569"/>
      <c r="WGP104" s="1569"/>
      <c r="WGQ104" s="1569"/>
      <c r="WGR104" s="1569"/>
      <c r="WGS104" s="1569"/>
      <c r="WGT104" s="1569"/>
      <c r="WGU104" s="1569"/>
      <c r="WGV104" s="1569"/>
      <c r="WGW104" s="1569"/>
      <c r="WGX104" s="1569"/>
      <c r="WGY104" s="1569"/>
      <c r="WGZ104" s="1569"/>
      <c r="WHA104" s="1569"/>
      <c r="WHB104" s="1569"/>
      <c r="WHC104" s="1569"/>
      <c r="WHD104" s="1569"/>
      <c r="WHE104" s="1569"/>
      <c r="WHF104" s="1569"/>
      <c r="WHG104" s="1569"/>
      <c r="WHH104" s="1569"/>
      <c r="WHI104" s="1569"/>
      <c r="WHJ104" s="1569"/>
      <c r="WHK104" s="1569"/>
      <c r="WHL104" s="1569"/>
      <c r="WHM104" s="1569"/>
      <c r="WHN104" s="1569"/>
      <c r="WHO104" s="1569"/>
      <c r="WHP104" s="1569"/>
      <c r="WHQ104" s="1569"/>
      <c r="WHR104" s="1569"/>
      <c r="WHS104" s="1569"/>
      <c r="WHT104" s="1569"/>
      <c r="WHU104" s="1569"/>
      <c r="WHV104" s="1569"/>
      <c r="WHW104" s="1569"/>
      <c r="WHX104" s="1569"/>
      <c r="WHY104" s="1569"/>
      <c r="WHZ104" s="1569"/>
      <c r="WIA104" s="1569"/>
      <c r="WIB104" s="1569"/>
      <c r="WIC104" s="1569"/>
      <c r="WID104" s="1569"/>
      <c r="WIE104" s="1569"/>
      <c r="WIF104" s="1569"/>
      <c r="WIG104" s="1569"/>
      <c r="WIH104" s="1569"/>
      <c r="WII104" s="1569"/>
      <c r="WIJ104" s="1569"/>
      <c r="WIK104" s="1569"/>
      <c r="WIL104" s="1569"/>
      <c r="WIM104" s="1569"/>
      <c r="WIN104" s="1569"/>
      <c r="WIO104" s="1569"/>
      <c r="WIP104" s="1569"/>
      <c r="WIQ104" s="1569"/>
      <c r="WIR104" s="1569"/>
      <c r="WIS104" s="1569"/>
      <c r="WIT104" s="1569"/>
      <c r="WIU104" s="1569"/>
      <c r="WIV104" s="1569"/>
      <c r="WIW104" s="1569"/>
      <c r="WIX104" s="1569"/>
      <c r="WIY104" s="1569"/>
      <c r="WIZ104" s="1569"/>
      <c r="WJA104" s="1569"/>
      <c r="WJB104" s="1569"/>
      <c r="WJC104" s="1569"/>
      <c r="WJD104" s="1569"/>
      <c r="WJE104" s="1569"/>
      <c r="WJF104" s="1569"/>
      <c r="WJG104" s="1569"/>
      <c r="WJH104" s="1569"/>
      <c r="WJI104" s="1569"/>
      <c r="WJJ104" s="1569"/>
      <c r="WJK104" s="1569"/>
      <c r="WJL104" s="1569"/>
      <c r="WJM104" s="1569"/>
      <c r="WJN104" s="1569"/>
      <c r="WJO104" s="1569"/>
      <c r="WJP104" s="1569"/>
      <c r="WJQ104" s="1569"/>
      <c r="WJR104" s="1569"/>
      <c r="WJS104" s="1569"/>
      <c r="WJT104" s="1569"/>
      <c r="WJU104" s="1569"/>
      <c r="WJV104" s="1569"/>
      <c r="WJW104" s="1569"/>
      <c r="WJX104" s="1569"/>
      <c r="WJY104" s="1569"/>
      <c r="WJZ104" s="1569"/>
      <c r="WKA104" s="1569"/>
      <c r="WKB104" s="1569"/>
      <c r="WKC104" s="1569"/>
      <c r="WKD104" s="1569"/>
      <c r="WKE104" s="1569"/>
      <c r="WKF104" s="1569"/>
      <c r="WKG104" s="1569"/>
      <c r="WKH104" s="1569"/>
      <c r="WKI104" s="1569"/>
      <c r="WKJ104" s="1569"/>
      <c r="WKK104" s="1569"/>
      <c r="WKL104" s="1569"/>
      <c r="WKM104" s="1569"/>
      <c r="WKN104" s="1569"/>
      <c r="WKO104" s="1569"/>
      <c r="WKP104" s="1569"/>
      <c r="WKQ104" s="1569"/>
      <c r="WKR104" s="1569"/>
      <c r="WKS104" s="1569"/>
      <c r="WKT104" s="1569"/>
      <c r="WKU104" s="1569"/>
      <c r="WKV104" s="1569"/>
      <c r="WKW104" s="1569"/>
      <c r="WKX104" s="1569"/>
      <c r="WKY104" s="1569"/>
      <c r="WKZ104" s="1569"/>
      <c r="WLA104" s="1569"/>
      <c r="WLB104" s="1569"/>
      <c r="WLC104" s="1569"/>
      <c r="WLD104" s="1569"/>
      <c r="WLE104" s="1569"/>
      <c r="WLF104" s="1569"/>
      <c r="WLG104" s="1569"/>
      <c r="WLH104" s="1569"/>
      <c r="WLI104" s="1569"/>
      <c r="WLJ104" s="1569"/>
      <c r="WLK104" s="1569"/>
      <c r="WLL104" s="1569"/>
      <c r="WLM104" s="1569"/>
      <c r="WLN104" s="1569"/>
      <c r="WLO104" s="1569"/>
      <c r="WLP104" s="1569"/>
      <c r="WLQ104" s="1569"/>
      <c r="WLR104" s="1569"/>
      <c r="WLS104" s="1569"/>
      <c r="WLT104" s="1569"/>
      <c r="WLU104" s="1569"/>
      <c r="WLV104" s="1569"/>
      <c r="WLW104" s="1569"/>
      <c r="WLX104" s="1569"/>
      <c r="WLY104" s="1569"/>
      <c r="WLZ104" s="1569"/>
      <c r="WMA104" s="1569"/>
      <c r="WMB104" s="1569"/>
      <c r="WMC104" s="1569"/>
      <c r="WMD104" s="1569"/>
      <c r="WME104" s="1569"/>
      <c r="WMF104" s="1569"/>
      <c r="WMG104" s="1569"/>
      <c r="WMH104" s="1569"/>
      <c r="WMI104" s="1569"/>
      <c r="WMJ104" s="1569"/>
      <c r="WMK104" s="1569"/>
      <c r="WML104" s="1569"/>
      <c r="WMM104" s="1569"/>
      <c r="WMN104" s="1569"/>
      <c r="WMO104" s="1569"/>
      <c r="WMP104" s="1569"/>
      <c r="WMQ104" s="1569"/>
      <c r="WMR104" s="1569"/>
      <c r="WMS104" s="1569"/>
      <c r="WMT104" s="1569"/>
      <c r="WMU104" s="1569"/>
      <c r="WMV104" s="1569"/>
      <c r="WMW104" s="1569"/>
      <c r="WMX104" s="1569"/>
      <c r="WMY104" s="1569"/>
      <c r="WMZ104" s="1569"/>
      <c r="WNA104" s="1569"/>
      <c r="WNB104" s="1569"/>
      <c r="WNC104" s="1569"/>
      <c r="WND104" s="1569"/>
      <c r="WNE104" s="1569"/>
      <c r="WNF104" s="1569"/>
      <c r="WNG104" s="1569"/>
      <c r="WNH104" s="1569"/>
      <c r="WNI104" s="1569"/>
      <c r="WNJ104" s="1569"/>
      <c r="WNK104" s="1569"/>
      <c r="WNL104" s="1569"/>
      <c r="WNM104" s="1569"/>
      <c r="WNN104" s="1569"/>
      <c r="WNO104" s="1569"/>
      <c r="WNP104" s="1569"/>
      <c r="WNQ104" s="1569"/>
      <c r="WNR104" s="1569"/>
      <c r="WNS104" s="1569"/>
      <c r="WNT104" s="1569"/>
      <c r="WNU104" s="1569"/>
      <c r="WNV104" s="1569"/>
      <c r="WNW104" s="1569"/>
      <c r="WNX104" s="1569"/>
      <c r="WNY104" s="1569"/>
      <c r="WNZ104" s="1569"/>
      <c r="WOA104" s="1569"/>
      <c r="WOB104" s="1569"/>
      <c r="WOC104" s="1569"/>
      <c r="WOD104" s="1569"/>
      <c r="WOE104" s="1569"/>
      <c r="WOF104" s="1569"/>
      <c r="WOG104" s="1569"/>
      <c r="WOH104" s="1569"/>
      <c r="WOI104" s="1569"/>
      <c r="WOJ104" s="1569"/>
      <c r="WOK104" s="1569"/>
      <c r="WOL104" s="1569"/>
      <c r="WOM104" s="1569"/>
      <c r="WON104" s="1569"/>
      <c r="WOO104" s="1569"/>
      <c r="WOP104" s="1569"/>
      <c r="WOQ104" s="1569"/>
      <c r="WOR104" s="1569"/>
      <c r="WOS104" s="1569"/>
      <c r="WOT104" s="1569"/>
      <c r="WOU104" s="1569"/>
      <c r="WOV104" s="1569"/>
      <c r="WOW104" s="1569"/>
      <c r="WOX104" s="1569"/>
      <c r="WOY104" s="1569"/>
      <c r="WOZ104" s="1569"/>
      <c r="WPA104" s="1569"/>
      <c r="WPB104" s="1569"/>
      <c r="WPC104" s="1569"/>
      <c r="WPD104" s="1569"/>
      <c r="WPE104" s="1569"/>
      <c r="WPF104" s="1569"/>
      <c r="WPG104" s="1569"/>
      <c r="WPH104" s="1569"/>
      <c r="WPI104" s="1569"/>
      <c r="WPJ104" s="1569"/>
      <c r="WPK104" s="1569"/>
      <c r="WPL104" s="1569"/>
      <c r="WPM104" s="1569"/>
      <c r="WPN104" s="1569"/>
      <c r="WPO104" s="1569"/>
      <c r="WPP104" s="1569"/>
      <c r="WPQ104" s="1569"/>
      <c r="WPR104" s="1569"/>
      <c r="WPS104" s="1569"/>
      <c r="WPT104" s="1569"/>
      <c r="WPU104" s="1569"/>
      <c r="WPV104" s="1569"/>
      <c r="WPW104" s="1569"/>
      <c r="WPX104" s="1569"/>
      <c r="WPY104" s="1569"/>
      <c r="WPZ104" s="1569"/>
      <c r="WQA104" s="1569"/>
      <c r="WQB104" s="1569"/>
      <c r="WQC104" s="1569"/>
      <c r="WQD104" s="1569"/>
      <c r="WQE104" s="1569"/>
      <c r="WQF104" s="1569"/>
      <c r="WQG104" s="1569"/>
      <c r="WQH104" s="1569"/>
      <c r="WQI104" s="1569"/>
      <c r="WQJ104" s="1569"/>
      <c r="WQK104" s="1569"/>
      <c r="WQL104" s="1569"/>
      <c r="WQM104" s="1569"/>
      <c r="WQN104" s="1569"/>
      <c r="WQO104" s="1569"/>
      <c r="WQP104" s="1569"/>
      <c r="WQQ104" s="1569"/>
      <c r="WQR104" s="1569"/>
      <c r="WQS104" s="1569"/>
      <c r="WQT104" s="1569"/>
      <c r="WQU104" s="1569"/>
      <c r="WQV104" s="1569"/>
      <c r="WQW104" s="1569"/>
      <c r="WQX104" s="1569"/>
      <c r="WQY104" s="1569"/>
      <c r="WQZ104" s="1569"/>
      <c r="WRA104" s="1569"/>
      <c r="WRB104" s="1569"/>
      <c r="WRC104" s="1569"/>
      <c r="WRD104" s="1569"/>
      <c r="WRE104" s="1569"/>
      <c r="WRF104" s="1569"/>
      <c r="WRG104" s="1569"/>
      <c r="WRH104" s="1569"/>
      <c r="WRI104" s="1569"/>
      <c r="WRJ104" s="1569"/>
      <c r="WRK104" s="1569"/>
      <c r="WRL104" s="1569"/>
      <c r="WRM104" s="1569"/>
      <c r="WRN104" s="1569"/>
      <c r="WRO104" s="1569"/>
      <c r="WRP104" s="1569"/>
      <c r="WRQ104" s="1569"/>
      <c r="WRR104" s="1569"/>
      <c r="WRS104" s="1569"/>
      <c r="WRT104" s="1569"/>
      <c r="WRU104" s="1569"/>
      <c r="WRV104" s="1569"/>
      <c r="WRW104" s="1569"/>
      <c r="WRX104" s="1569"/>
      <c r="WRY104" s="1569"/>
      <c r="WRZ104" s="1569"/>
      <c r="WSA104" s="1569"/>
      <c r="WSB104" s="1569"/>
      <c r="WSC104" s="1569"/>
      <c r="WSD104" s="1569"/>
      <c r="WSE104" s="1569"/>
      <c r="WSF104" s="1569"/>
      <c r="WSG104" s="1569"/>
      <c r="WSH104" s="1569"/>
      <c r="WSI104" s="1569"/>
      <c r="WSJ104" s="1569"/>
      <c r="WSK104" s="1569"/>
      <c r="WSL104" s="1569"/>
      <c r="WSM104" s="1569"/>
      <c r="WSN104" s="1569"/>
      <c r="WSO104" s="1569"/>
      <c r="WSP104" s="1569"/>
      <c r="WSQ104" s="1569"/>
      <c r="WSR104" s="1569"/>
      <c r="WSS104" s="1569"/>
      <c r="WST104" s="1569"/>
      <c r="WSU104" s="1569"/>
      <c r="WSV104" s="1569"/>
      <c r="WSW104" s="1569"/>
      <c r="WSX104" s="1569"/>
      <c r="WSY104" s="1569"/>
      <c r="WSZ104" s="1569"/>
      <c r="WTA104" s="1569"/>
      <c r="WTB104" s="1569"/>
      <c r="WTC104" s="1569"/>
      <c r="WTD104" s="1569"/>
      <c r="WTE104" s="1569"/>
      <c r="WTF104" s="1569"/>
      <c r="WTG104" s="1569"/>
      <c r="WTH104" s="1569"/>
      <c r="WTI104" s="1569"/>
      <c r="WTJ104" s="1569"/>
      <c r="WTK104" s="1569"/>
      <c r="WTL104" s="1569"/>
      <c r="WTM104" s="1569"/>
      <c r="WTN104" s="1569"/>
      <c r="WTO104" s="1569"/>
      <c r="WTP104" s="1569"/>
      <c r="WTQ104" s="1569"/>
      <c r="WTR104" s="1569"/>
      <c r="WTS104" s="1569"/>
      <c r="WTT104" s="1569"/>
      <c r="WTU104" s="1569"/>
      <c r="WTV104" s="1569"/>
      <c r="WTW104" s="1569"/>
      <c r="WTX104" s="1569"/>
      <c r="WTY104" s="1569"/>
      <c r="WTZ104" s="1569"/>
      <c r="WUA104" s="1569"/>
      <c r="WUB104" s="1569"/>
      <c r="WUC104" s="1569"/>
      <c r="WUD104" s="1569"/>
      <c r="WUE104" s="1569"/>
      <c r="WUF104" s="1569"/>
      <c r="WUG104" s="1569"/>
      <c r="WUH104" s="1569"/>
      <c r="WUI104" s="1569"/>
      <c r="WUJ104" s="1569"/>
      <c r="WUK104" s="1569"/>
      <c r="WUL104" s="1569"/>
      <c r="WUM104" s="1569"/>
      <c r="WUN104" s="1569"/>
      <c r="WUO104" s="1569"/>
      <c r="WUP104" s="1569"/>
      <c r="WUQ104" s="1569"/>
      <c r="WUR104" s="1569"/>
      <c r="WUS104" s="1569"/>
      <c r="WUT104" s="1569"/>
      <c r="WUU104" s="1569"/>
      <c r="WUV104" s="1569"/>
      <c r="WUW104" s="1569"/>
      <c r="WUX104" s="1569"/>
      <c r="WUY104" s="1569"/>
      <c r="WUZ104" s="1569"/>
      <c r="WVA104" s="1569"/>
      <c r="WVB104" s="1569"/>
      <c r="WVC104" s="1569"/>
      <c r="WVD104" s="1569"/>
      <c r="WVE104" s="1569"/>
      <c r="WVF104" s="1569"/>
      <c r="WVG104" s="1569"/>
      <c r="WVH104" s="1569"/>
      <c r="WVI104" s="1569"/>
      <c r="WVJ104" s="1569"/>
      <c r="WVK104" s="1569"/>
      <c r="WVL104" s="1569"/>
      <c r="WVM104" s="1569"/>
      <c r="WVN104" s="1569"/>
      <c r="WVO104" s="1569"/>
      <c r="WVP104" s="1569"/>
      <c r="WVQ104" s="1569"/>
      <c r="WVR104" s="1569"/>
      <c r="WVS104" s="1569"/>
      <c r="WVT104" s="1569"/>
      <c r="WVU104" s="1569"/>
      <c r="WVV104" s="1569"/>
      <c r="WVW104" s="1569"/>
      <c r="WVX104" s="1569"/>
      <c r="WVY104" s="1569"/>
      <c r="WVZ104" s="1569"/>
      <c r="WWA104" s="1569"/>
      <c r="WWB104" s="1569"/>
      <c r="WWC104" s="1569"/>
      <c r="WWD104" s="1569"/>
      <c r="WWE104" s="1569"/>
      <c r="WWF104" s="1569"/>
      <c r="WWG104" s="1569"/>
      <c r="WWH104" s="1569"/>
      <c r="WWI104" s="1569"/>
      <c r="WWJ104" s="1569"/>
      <c r="WWK104" s="1569"/>
      <c r="WWL104" s="1569"/>
      <c r="WWM104" s="1569"/>
      <c r="WWN104" s="1569"/>
      <c r="WWO104" s="1569"/>
      <c r="WWP104" s="1569"/>
      <c r="WWQ104" s="1569"/>
      <c r="WWR104" s="1569"/>
      <c r="WWS104" s="1569"/>
      <c r="WWT104" s="1569"/>
      <c r="WWU104" s="1569"/>
      <c r="WWV104" s="1569"/>
      <c r="WWW104" s="1569"/>
      <c r="WWX104" s="1569"/>
      <c r="WWY104" s="1569"/>
      <c r="WWZ104" s="1569"/>
      <c r="WXA104" s="1569"/>
      <c r="WXB104" s="1569"/>
      <c r="WXC104" s="1569"/>
      <c r="WXD104" s="1569"/>
      <c r="WXE104" s="1569"/>
      <c r="WXF104" s="1569"/>
      <c r="WXG104" s="1569"/>
      <c r="WXH104" s="1569"/>
      <c r="WXI104" s="1569"/>
      <c r="WXJ104" s="1569"/>
      <c r="WXK104" s="1569"/>
      <c r="WXL104" s="1569"/>
      <c r="WXM104" s="1569"/>
      <c r="WXN104" s="1569"/>
      <c r="WXO104" s="1569"/>
      <c r="WXP104" s="1569"/>
      <c r="WXQ104" s="1569"/>
      <c r="WXR104" s="1569"/>
      <c r="WXS104" s="1569"/>
      <c r="WXT104" s="1569"/>
      <c r="WXU104" s="1569"/>
      <c r="WXV104" s="1569"/>
      <c r="WXW104" s="1569"/>
      <c r="WXX104" s="1569"/>
      <c r="WXY104" s="1569"/>
      <c r="WXZ104" s="1569"/>
      <c r="WYA104" s="1569"/>
      <c r="WYB104" s="1569"/>
      <c r="WYC104" s="1569"/>
      <c r="WYD104" s="1569"/>
      <c r="WYE104" s="1569"/>
      <c r="WYF104" s="1569"/>
      <c r="WYG104" s="1569"/>
      <c r="WYH104" s="1569"/>
      <c r="WYI104" s="1569"/>
      <c r="WYJ104" s="1569"/>
      <c r="WYK104" s="1569"/>
      <c r="WYL104" s="1569"/>
      <c r="WYM104" s="1569"/>
      <c r="WYN104" s="1569"/>
      <c r="WYO104" s="1569"/>
      <c r="WYP104" s="1569"/>
      <c r="WYQ104" s="1569"/>
      <c r="WYR104" s="1569"/>
      <c r="WYS104" s="1569"/>
      <c r="WYT104" s="1569"/>
      <c r="WYU104" s="1569"/>
      <c r="WYV104" s="1569"/>
      <c r="WYW104" s="1569"/>
      <c r="WYX104" s="1569"/>
      <c r="WYY104" s="1569"/>
      <c r="WYZ104" s="1569"/>
      <c r="WZA104" s="1569"/>
      <c r="WZB104" s="1569"/>
      <c r="WZC104" s="1569"/>
      <c r="WZD104" s="1569"/>
      <c r="WZE104" s="1569"/>
      <c r="WZF104" s="1569"/>
      <c r="WZG104" s="1569"/>
      <c r="WZH104" s="1569"/>
      <c r="WZI104" s="1569"/>
      <c r="WZJ104" s="1569"/>
      <c r="WZK104" s="1569"/>
      <c r="WZL104" s="1569"/>
      <c r="WZM104" s="1569"/>
      <c r="WZN104" s="1569"/>
      <c r="WZO104" s="1569"/>
      <c r="WZP104" s="1569"/>
      <c r="WZQ104" s="1569"/>
      <c r="WZR104" s="1569"/>
      <c r="WZS104" s="1569"/>
      <c r="WZT104" s="1569"/>
      <c r="WZU104" s="1569"/>
      <c r="WZV104" s="1569"/>
      <c r="WZW104" s="1569"/>
      <c r="WZX104" s="1569"/>
      <c r="WZY104" s="1569"/>
      <c r="WZZ104" s="1569"/>
      <c r="XAA104" s="1569"/>
      <c r="XAB104" s="1569"/>
      <c r="XAC104" s="1569"/>
      <c r="XAD104" s="1569"/>
      <c r="XAE104" s="1569"/>
      <c r="XAF104" s="1569"/>
      <c r="XAG104" s="1569"/>
      <c r="XAH104" s="1569"/>
      <c r="XAI104" s="1569"/>
      <c r="XAJ104" s="1569"/>
      <c r="XAK104" s="1569"/>
      <c r="XAL104" s="1569"/>
      <c r="XAM104" s="1569"/>
      <c r="XAN104" s="1569"/>
      <c r="XAO104" s="1569"/>
      <c r="XAP104" s="1569"/>
      <c r="XAQ104" s="1569"/>
      <c r="XAR104" s="1569"/>
      <c r="XAS104" s="1569"/>
      <c r="XAT104" s="1569"/>
      <c r="XAU104" s="1569"/>
      <c r="XAV104" s="1569"/>
      <c r="XAW104" s="1569"/>
      <c r="XAX104" s="1569"/>
      <c r="XAY104" s="1569"/>
      <c r="XAZ104" s="1569"/>
      <c r="XBA104" s="1569"/>
      <c r="XBB104" s="1569"/>
      <c r="XBC104" s="1569"/>
      <c r="XBD104" s="1569"/>
      <c r="XBE104" s="1569"/>
      <c r="XBF104" s="1569"/>
      <c r="XBG104" s="1569"/>
      <c r="XBH104" s="1569"/>
      <c r="XBI104" s="1569"/>
      <c r="XBJ104" s="1569"/>
      <c r="XBK104" s="1569"/>
      <c r="XBL104" s="1569"/>
      <c r="XBM104" s="1569"/>
      <c r="XBN104" s="1569"/>
      <c r="XBO104" s="1569"/>
      <c r="XBP104" s="1569"/>
      <c r="XBQ104" s="1569"/>
      <c r="XBR104" s="1569"/>
      <c r="XBS104" s="1569"/>
      <c r="XBT104" s="1569"/>
      <c r="XBU104" s="1569"/>
      <c r="XBV104" s="1569"/>
      <c r="XBW104" s="1569"/>
      <c r="XBX104" s="1569"/>
      <c r="XBY104" s="1569"/>
      <c r="XBZ104" s="1569"/>
      <c r="XCA104" s="1569"/>
      <c r="XCB104" s="1569"/>
      <c r="XCC104" s="1569"/>
      <c r="XCD104" s="1569"/>
      <c r="XCE104" s="1569"/>
      <c r="XCF104" s="1569"/>
      <c r="XCG104" s="1569"/>
      <c r="XCH104" s="1569"/>
      <c r="XCI104" s="1569"/>
      <c r="XCJ104" s="1569"/>
      <c r="XCK104" s="1569"/>
      <c r="XCL104" s="1569"/>
      <c r="XCM104" s="1569"/>
      <c r="XCN104" s="1569"/>
      <c r="XCO104" s="1569"/>
      <c r="XCP104" s="1569"/>
      <c r="XCQ104" s="1569"/>
      <c r="XCR104" s="1569"/>
      <c r="XCS104" s="1569"/>
      <c r="XCT104" s="1569"/>
      <c r="XCU104" s="1569"/>
      <c r="XCV104" s="1569"/>
      <c r="XCW104" s="1569"/>
      <c r="XCX104" s="1569"/>
      <c r="XCY104" s="1569"/>
      <c r="XCZ104" s="1569"/>
      <c r="XDA104" s="1569"/>
      <c r="XDB104" s="1569"/>
      <c r="XDC104" s="1569"/>
      <c r="XDD104" s="1569"/>
      <c r="XDE104" s="1569"/>
      <c r="XDF104" s="1569"/>
      <c r="XDG104" s="1569"/>
      <c r="XDH104" s="1569"/>
      <c r="XDI104" s="1569"/>
      <c r="XDJ104" s="1569"/>
      <c r="XDK104" s="1569"/>
      <c r="XDL104" s="1569"/>
      <c r="XDM104" s="1569"/>
      <c r="XDN104" s="1569"/>
      <c r="XDO104" s="1569"/>
      <c r="XDP104" s="1569"/>
      <c r="XDQ104" s="1569"/>
      <c r="XDR104" s="1569"/>
      <c r="XDS104" s="1569"/>
      <c r="XDT104" s="1569"/>
      <c r="XDU104" s="1569"/>
      <c r="XDV104" s="1569"/>
      <c r="XDW104" s="1569"/>
      <c r="XDX104" s="1569"/>
      <c r="XDY104" s="1569"/>
      <c r="XDZ104" s="1569"/>
      <c r="XEA104" s="1569"/>
      <c r="XEB104" s="1569"/>
      <c r="XEC104" s="1569"/>
      <c r="XED104" s="1569"/>
      <c r="XEE104" s="1569"/>
      <c r="XEF104" s="1569"/>
      <c r="XEG104" s="1569"/>
      <c r="XEH104" s="1569"/>
      <c r="XEI104" s="1569"/>
      <c r="XEJ104" s="1569"/>
      <c r="XEK104" s="1569"/>
      <c r="XEL104" s="1569"/>
      <c r="XEM104" s="1569"/>
      <c r="XEN104" s="1569"/>
      <c r="XEO104" s="1569"/>
      <c r="XEP104" s="1569"/>
      <c r="XEQ104" s="1569"/>
      <c r="XER104" s="1569"/>
      <c r="XES104" s="1569"/>
      <c r="XET104" s="1569"/>
      <c r="XEU104" s="1569"/>
      <c r="XEV104" s="1569"/>
      <c r="XEW104" s="1569"/>
      <c r="XEX104" s="1569"/>
      <c r="XEY104" s="1569"/>
      <c r="XEZ104" s="1569"/>
      <c r="XFA104" s="1569"/>
      <c r="XFB104" s="749"/>
      <c r="XFC104" s="749"/>
      <c r="XFD104" s="749"/>
    </row>
    <row r="105" spans="1:16384" s="745" customFormat="1" ht="12.75">
      <c r="A105" s="581" t="s">
        <v>188</v>
      </c>
      <c r="B105" s="1570" t="e" cm="1">
        <f t="array" ref="B105">SUM($B$87:$LY$87+$B$64:$LY$64)/SUM($B$84:$LY$87+$B$61:$LY$64)</f>
        <v>#VALUE!</v>
      </c>
      <c r="C105" s="1570"/>
      <c r="D105" s="1570"/>
      <c r="E105" s="1570"/>
      <c r="F105" s="1570"/>
      <c r="G105" s="1570"/>
      <c r="H105" s="1570"/>
      <c r="I105" s="1570"/>
      <c r="J105" s="1570"/>
      <c r="K105" s="1570"/>
      <c r="L105" s="1570"/>
      <c r="M105" s="1570"/>
      <c r="N105" s="1570"/>
      <c r="O105" s="1570"/>
      <c r="P105" s="1570"/>
      <c r="Q105" s="1570"/>
      <c r="R105" s="1570"/>
      <c r="S105" s="1570"/>
      <c r="T105" s="1570"/>
      <c r="U105" s="1570"/>
      <c r="V105" s="1570"/>
      <c r="W105" s="1570"/>
      <c r="X105" s="1570"/>
      <c r="Y105" s="1570"/>
      <c r="Z105" s="1570"/>
      <c r="AA105" s="1570"/>
      <c r="AB105" s="1570"/>
      <c r="AC105" s="1570"/>
      <c r="AD105" s="1570"/>
      <c r="AE105" s="1570"/>
      <c r="AF105" s="1570"/>
      <c r="AG105" s="1570"/>
      <c r="AH105" s="1570"/>
      <c r="AI105" s="1570"/>
      <c r="AJ105" s="1570"/>
      <c r="AK105" s="1570"/>
      <c r="AL105" s="1570"/>
      <c r="AM105" s="1570"/>
      <c r="AN105" s="1570"/>
      <c r="AO105" s="1570"/>
      <c r="AP105" s="1570"/>
      <c r="AQ105" s="1570"/>
      <c r="AR105" s="1570"/>
      <c r="AS105" s="1570"/>
      <c r="AT105" s="1570"/>
      <c r="AU105" s="1570"/>
      <c r="AV105" s="1570"/>
      <c r="AW105" s="1570"/>
      <c r="AX105" s="1570"/>
      <c r="AY105" s="1570"/>
      <c r="AZ105" s="1570"/>
      <c r="BA105" s="1570"/>
      <c r="BB105" s="1570"/>
      <c r="BC105" s="1570"/>
      <c r="BD105" s="1570"/>
      <c r="BE105" s="1570"/>
      <c r="BF105" s="1570"/>
      <c r="BG105" s="1570"/>
      <c r="BH105" s="1570"/>
      <c r="BI105" s="1570"/>
      <c r="BJ105" s="1570"/>
      <c r="BK105" s="1570"/>
      <c r="BL105" s="1570"/>
      <c r="BM105" s="1570"/>
      <c r="BN105" s="1570"/>
      <c r="BO105" s="1570"/>
      <c r="BP105" s="1570"/>
      <c r="BQ105" s="1570"/>
      <c r="BR105" s="1570"/>
      <c r="BS105" s="1570"/>
      <c r="BT105" s="1570"/>
      <c r="BU105" s="1570"/>
      <c r="BV105" s="1570"/>
      <c r="BW105" s="1570"/>
      <c r="BX105" s="1570"/>
      <c r="BY105" s="1570"/>
      <c r="BZ105" s="1570"/>
      <c r="CA105" s="1570"/>
      <c r="CB105" s="1570"/>
      <c r="CC105" s="1570"/>
      <c r="CD105" s="1570"/>
      <c r="CE105" s="1570"/>
      <c r="CF105" s="1570"/>
      <c r="CG105" s="1570"/>
      <c r="CH105" s="1570"/>
      <c r="CI105" s="1570"/>
      <c r="CJ105" s="1570"/>
      <c r="CK105" s="1570"/>
      <c r="CL105" s="1570"/>
      <c r="CM105" s="1570"/>
      <c r="CN105" s="1570"/>
      <c r="CO105" s="1570"/>
      <c r="CP105" s="1570"/>
      <c r="CQ105" s="1570"/>
      <c r="CR105" s="1570"/>
      <c r="CS105" s="1570"/>
      <c r="CT105" s="1570"/>
      <c r="CU105" s="1570"/>
      <c r="CV105" s="1570"/>
      <c r="CW105" s="1570"/>
      <c r="CX105" s="1570"/>
      <c r="CY105" s="1570"/>
      <c r="CZ105" s="1570"/>
      <c r="DA105" s="1570"/>
      <c r="DB105" s="1570"/>
      <c r="DC105" s="1570"/>
      <c r="DD105" s="1570"/>
      <c r="DE105" s="1570"/>
      <c r="DF105" s="1570"/>
      <c r="DG105" s="1570"/>
      <c r="DH105" s="1570"/>
      <c r="DI105" s="1570"/>
      <c r="DJ105" s="1570"/>
      <c r="DK105" s="1570"/>
      <c r="DL105" s="1570"/>
      <c r="DM105" s="1570"/>
      <c r="DN105" s="1570"/>
      <c r="DO105" s="1570"/>
      <c r="DP105" s="1570"/>
      <c r="DQ105" s="1570"/>
      <c r="DR105" s="1570"/>
      <c r="DS105" s="1570"/>
      <c r="DT105" s="1570"/>
      <c r="DU105" s="1570"/>
      <c r="DV105" s="1570"/>
      <c r="DW105" s="1570"/>
      <c r="DX105" s="1570"/>
      <c r="DY105" s="1570"/>
      <c r="DZ105" s="1570"/>
      <c r="EA105" s="1570"/>
      <c r="EB105" s="1570"/>
      <c r="EC105" s="1570"/>
      <c r="ED105" s="1570"/>
      <c r="EE105" s="1570"/>
      <c r="EF105" s="1570"/>
      <c r="EG105" s="1570"/>
      <c r="EH105" s="1570"/>
      <c r="EI105" s="1570"/>
      <c r="EJ105" s="1570"/>
      <c r="EK105" s="1570"/>
      <c r="EL105" s="1570"/>
      <c r="EM105" s="1570"/>
      <c r="EN105" s="1570"/>
      <c r="EO105" s="1570"/>
      <c r="EP105" s="1570"/>
      <c r="EQ105" s="1570"/>
      <c r="ER105" s="1570"/>
      <c r="ES105" s="1570"/>
      <c r="ET105" s="1570"/>
      <c r="EU105" s="1570"/>
      <c r="EV105" s="1570"/>
      <c r="EW105" s="1570"/>
      <c r="EX105" s="1570"/>
      <c r="EY105" s="1570"/>
      <c r="EZ105" s="1570"/>
      <c r="FA105" s="1570"/>
      <c r="FB105" s="1570"/>
      <c r="FC105" s="1570"/>
      <c r="FD105" s="1570"/>
      <c r="FE105" s="1570"/>
      <c r="FF105" s="1570"/>
      <c r="FG105" s="1570"/>
      <c r="FH105" s="1570"/>
      <c r="FI105" s="1570"/>
      <c r="FJ105" s="1570"/>
      <c r="FK105" s="1570"/>
      <c r="FL105" s="1570"/>
      <c r="FM105" s="1570"/>
      <c r="FN105" s="1570"/>
      <c r="FO105" s="1570"/>
      <c r="FP105" s="1570"/>
      <c r="FQ105" s="1570"/>
      <c r="FR105" s="1570"/>
      <c r="FS105" s="1570"/>
      <c r="FT105" s="1570"/>
      <c r="FU105" s="1570"/>
      <c r="FV105" s="1570"/>
      <c r="FW105" s="1570"/>
      <c r="FX105" s="1570"/>
      <c r="FY105" s="1570"/>
      <c r="FZ105" s="1570"/>
      <c r="GA105" s="1570"/>
      <c r="GB105" s="1570"/>
      <c r="GC105" s="1570"/>
      <c r="GD105" s="1570"/>
      <c r="GE105" s="1570"/>
      <c r="GF105" s="1570"/>
      <c r="GG105" s="1570"/>
      <c r="GH105" s="1570"/>
      <c r="GI105" s="1570"/>
      <c r="GJ105" s="1570"/>
      <c r="GK105" s="1570"/>
      <c r="GL105" s="1570"/>
      <c r="GM105" s="1570"/>
      <c r="GN105" s="1570"/>
      <c r="GO105" s="1570"/>
      <c r="GP105" s="1570"/>
      <c r="GQ105" s="1570"/>
      <c r="GR105" s="1570"/>
      <c r="GS105" s="1570"/>
      <c r="GT105" s="1570"/>
      <c r="GU105" s="1570"/>
      <c r="GV105" s="1570"/>
      <c r="GW105" s="1570"/>
      <c r="GX105" s="1570"/>
      <c r="GY105" s="1570"/>
      <c r="GZ105" s="1570"/>
      <c r="HA105" s="1570"/>
      <c r="HB105" s="1570"/>
      <c r="HC105" s="1570"/>
      <c r="HD105" s="1570"/>
      <c r="HE105" s="1570"/>
      <c r="HF105" s="1570"/>
      <c r="HG105" s="1570"/>
      <c r="HH105" s="1570"/>
      <c r="HI105" s="1570"/>
      <c r="HJ105" s="1570"/>
      <c r="HK105" s="1570"/>
      <c r="HL105" s="1570"/>
      <c r="HM105" s="1570"/>
      <c r="HN105" s="1570"/>
      <c r="HO105" s="1570"/>
      <c r="HP105" s="1570"/>
      <c r="HQ105" s="1570"/>
      <c r="HR105" s="1570"/>
      <c r="HS105" s="1570"/>
      <c r="HT105" s="1570"/>
      <c r="HU105" s="1570"/>
      <c r="HV105" s="1570"/>
      <c r="HW105" s="1570"/>
      <c r="HX105" s="1570"/>
      <c r="HY105" s="1570"/>
      <c r="HZ105" s="1570"/>
      <c r="IA105" s="1570"/>
      <c r="IB105" s="1570"/>
      <c r="IC105" s="1570"/>
      <c r="ID105" s="1570"/>
      <c r="IE105" s="1570"/>
      <c r="IF105" s="1570"/>
      <c r="IG105" s="1570"/>
      <c r="IH105" s="1570"/>
      <c r="II105" s="1570"/>
      <c r="IJ105" s="1570"/>
      <c r="IK105" s="1570"/>
      <c r="IL105" s="1570"/>
      <c r="IM105" s="1570"/>
      <c r="IN105" s="1570"/>
      <c r="IO105" s="1570"/>
      <c r="IP105" s="1570"/>
      <c r="IQ105" s="1570"/>
      <c r="IR105" s="1570"/>
      <c r="IS105" s="1570"/>
      <c r="IT105" s="1570"/>
      <c r="IU105" s="1570"/>
      <c r="IV105" s="1570"/>
      <c r="IW105" s="1570"/>
      <c r="IX105" s="1570"/>
      <c r="IY105" s="1570"/>
      <c r="IZ105" s="1570"/>
      <c r="JA105" s="1570"/>
      <c r="JB105" s="1570"/>
      <c r="JC105" s="1570"/>
      <c r="JD105" s="1570"/>
      <c r="JE105" s="1570"/>
      <c r="JF105" s="1570"/>
      <c r="JG105" s="1570"/>
      <c r="JH105" s="1570"/>
      <c r="JI105" s="1570"/>
      <c r="JJ105" s="1570"/>
      <c r="JK105" s="1570"/>
      <c r="JL105" s="1570"/>
      <c r="JM105" s="1570"/>
      <c r="JN105" s="1570"/>
      <c r="JO105" s="1570"/>
      <c r="JP105" s="1570"/>
      <c r="JQ105" s="1570"/>
      <c r="JR105" s="1570"/>
      <c r="JS105" s="1570"/>
      <c r="JT105" s="1570"/>
      <c r="JU105" s="1570"/>
      <c r="JV105" s="1570"/>
      <c r="JW105" s="1570"/>
      <c r="JX105" s="1570"/>
      <c r="JY105" s="1570"/>
      <c r="JZ105" s="1570"/>
      <c r="KA105" s="1570"/>
      <c r="KB105" s="1570"/>
      <c r="KC105" s="1570"/>
      <c r="KD105" s="1570"/>
      <c r="KE105" s="1570"/>
      <c r="KF105" s="1570"/>
      <c r="KG105" s="1570"/>
      <c r="KH105" s="1570"/>
      <c r="KI105" s="1570"/>
      <c r="KJ105" s="1570"/>
      <c r="KK105" s="1570"/>
      <c r="KL105" s="1570"/>
      <c r="KM105" s="1570"/>
      <c r="KN105" s="1570"/>
      <c r="KO105" s="1570"/>
      <c r="KP105" s="1570"/>
      <c r="KQ105" s="1570"/>
      <c r="KR105" s="1570"/>
      <c r="KS105" s="1570"/>
      <c r="KT105" s="1570"/>
      <c r="KU105" s="1570"/>
      <c r="KV105" s="1570"/>
      <c r="KW105" s="1570"/>
      <c r="KX105" s="1570"/>
      <c r="KY105" s="1570"/>
      <c r="KZ105" s="1570"/>
      <c r="LA105" s="1570"/>
      <c r="LB105" s="1570"/>
      <c r="LC105" s="1570"/>
      <c r="LD105" s="1570"/>
      <c r="LE105" s="1570"/>
      <c r="LF105" s="1570"/>
      <c r="LG105" s="1570"/>
      <c r="LH105" s="1570"/>
      <c r="LI105" s="1570"/>
      <c r="LJ105" s="1570"/>
      <c r="LK105" s="1570"/>
      <c r="LL105" s="1570"/>
      <c r="LM105" s="1570"/>
      <c r="LN105" s="1570"/>
      <c r="LO105" s="1570"/>
      <c r="LP105" s="1570"/>
      <c r="LQ105" s="1570"/>
      <c r="LR105" s="1570"/>
      <c r="LS105" s="1570"/>
      <c r="LT105" s="1570"/>
      <c r="LU105" s="1570"/>
      <c r="LV105" s="1570"/>
      <c r="LW105" s="1570"/>
      <c r="LX105" s="1570"/>
      <c r="LY105" s="1570"/>
      <c r="LZ105" s="1570"/>
      <c r="MA105" s="1570"/>
      <c r="MB105" s="1570"/>
      <c r="MC105" s="1570"/>
      <c r="MD105" s="1570"/>
      <c r="ME105" s="1570"/>
      <c r="MF105" s="1570"/>
      <c r="MG105" s="1570"/>
      <c r="MH105" s="1570"/>
      <c r="MI105" s="1570"/>
      <c r="MJ105" s="1570"/>
      <c r="MK105" s="1570"/>
      <c r="ML105" s="1570"/>
      <c r="MM105" s="1570"/>
      <c r="MN105" s="1570"/>
      <c r="MO105" s="1570"/>
      <c r="MP105" s="1570"/>
      <c r="MQ105" s="1570"/>
      <c r="MR105" s="1570"/>
      <c r="MS105" s="1570"/>
      <c r="MT105" s="1570"/>
      <c r="MU105" s="1570"/>
      <c r="MV105" s="1570"/>
      <c r="MW105" s="1570"/>
      <c r="MX105" s="1570"/>
      <c r="MY105" s="1570"/>
      <c r="MZ105" s="1570"/>
      <c r="NA105" s="1570"/>
      <c r="NB105" s="1570"/>
      <c r="NC105" s="1570"/>
      <c r="ND105" s="1570"/>
      <c r="NE105" s="1570"/>
      <c r="NF105" s="1570"/>
      <c r="NG105" s="1570"/>
      <c r="NH105" s="1570"/>
      <c r="NI105" s="1570"/>
      <c r="NJ105" s="1570"/>
      <c r="NK105" s="1570"/>
      <c r="NL105" s="1570"/>
      <c r="NM105" s="1570"/>
      <c r="NN105" s="1570"/>
      <c r="NO105" s="1570"/>
      <c r="NP105" s="1570"/>
      <c r="NQ105" s="1570"/>
      <c r="NR105" s="1570"/>
      <c r="NS105" s="1570"/>
      <c r="NT105" s="1570"/>
      <c r="NU105" s="1570"/>
      <c r="NV105" s="1570"/>
      <c r="NW105" s="1570"/>
      <c r="NX105" s="1570"/>
      <c r="NY105" s="1570"/>
      <c r="NZ105" s="1570"/>
      <c r="OA105" s="1570"/>
      <c r="OB105" s="1570"/>
      <c r="OC105" s="1570"/>
      <c r="OD105" s="1570"/>
      <c r="OE105" s="1570"/>
      <c r="OF105" s="1570"/>
      <c r="OG105" s="1570"/>
      <c r="OH105" s="1570"/>
      <c r="OI105" s="1570"/>
      <c r="OJ105" s="1570"/>
      <c r="OK105" s="1570"/>
      <c r="OL105" s="1570"/>
      <c r="OM105" s="1570"/>
      <c r="ON105" s="1570"/>
      <c r="OO105" s="1570"/>
      <c r="OP105" s="1570"/>
      <c r="OQ105" s="1570"/>
      <c r="OR105" s="1570"/>
      <c r="OS105" s="1570"/>
      <c r="OT105" s="1570"/>
      <c r="OU105" s="1570"/>
      <c r="OV105" s="1570"/>
      <c r="OW105" s="1570"/>
      <c r="OX105" s="1570"/>
      <c r="OY105" s="1570"/>
      <c r="OZ105" s="1570"/>
      <c r="PA105" s="1570"/>
      <c r="PB105" s="1570"/>
      <c r="PC105" s="1570"/>
      <c r="PD105" s="1570"/>
      <c r="PE105" s="1570"/>
      <c r="PF105" s="1570"/>
      <c r="PG105" s="1570"/>
      <c r="PH105" s="1570"/>
      <c r="PI105" s="1570"/>
      <c r="PJ105" s="1570"/>
      <c r="PK105" s="1570"/>
      <c r="PL105" s="1570"/>
      <c r="PM105" s="1570"/>
      <c r="PN105" s="1570"/>
      <c r="PO105" s="1570"/>
      <c r="PP105" s="1570"/>
      <c r="PQ105" s="1570"/>
      <c r="PR105" s="1570"/>
      <c r="PS105" s="1570"/>
      <c r="PT105" s="1570"/>
      <c r="PU105" s="1570"/>
      <c r="PV105" s="1570"/>
      <c r="PW105" s="1570"/>
      <c r="PX105" s="1570"/>
      <c r="PY105" s="1570"/>
      <c r="PZ105" s="1570"/>
      <c r="QA105" s="1570"/>
      <c r="QB105" s="1570"/>
      <c r="QC105" s="1570"/>
      <c r="QD105" s="1570"/>
      <c r="QE105" s="1570"/>
      <c r="QF105" s="1570"/>
      <c r="QG105" s="1570"/>
      <c r="QH105" s="1570"/>
      <c r="QI105" s="1570"/>
      <c r="QJ105" s="1570"/>
      <c r="QK105" s="1570"/>
      <c r="QL105" s="1570"/>
      <c r="QM105" s="1570"/>
      <c r="QN105" s="1570"/>
      <c r="QO105" s="1570"/>
      <c r="QP105" s="1570"/>
      <c r="QQ105" s="1570"/>
      <c r="QR105" s="1570"/>
      <c r="QS105" s="1570"/>
      <c r="QT105" s="1570"/>
      <c r="QU105" s="1570"/>
      <c r="QV105" s="1570"/>
      <c r="QW105" s="1570"/>
      <c r="QX105" s="1570"/>
      <c r="QY105" s="1570"/>
      <c r="QZ105" s="1570"/>
      <c r="RA105" s="1570"/>
      <c r="RB105" s="1570"/>
      <c r="RC105" s="1570"/>
      <c r="RD105" s="1570"/>
      <c r="RE105" s="1570"/>
      <c r="RF105" s="1570"/>
      <c r="RG105" s="1570"/>
      <c r="RH105" s="1570"/>
      <c r="RI105" s="1570"/>
      <c r="RJ105" s="1570"/>
      <c r="RK105" s="1570"/>
      <c r="RL105" s="1570"/>
      <c r="RM105" s="1570"/>
      <c r="RN105" s="1570"/>
      <c r="RO105" s="1570"/>
      <c r="RP105" s="1570"/>
      <c r="RQ105" s="1570"/>
      <c r="RR105" s="1570"/>
      <c r="RS105" s="1570"/>
      <c r="RT105" s="1570"/>
      <c r="RU105" s="1570"/>
      <c r="RV105" s="1570"/>
      <c r="RW105" s="1570"/>
      <c r="RX105" s="1570"/>
      <c r="RY105" s="1570"/>
      <c r="RZ105" s="1570"/>
      <c r="SA105" s="1570"/>
      <c r="SB105" s="1570"/>
      <c r="SC105" s="1570"/>
      <c r="SD105" s="1570"/>
      <c r="SE105" s="1570"/>
      <c r="SF105" s="1570"/>
      <c r="SG105" s="1570"/>
      <c r="SH105" s="1570"/>
      <c r="SI105" s="1570"/>
      <c r="SJ105" s="1570"/>
      <c r="SK105" s="1570"/>
      <c r="SL105" s="1570"/>
      <c r="SM105" s="1570"/>
      <c r="SN105" s="1570"/>
      <c r="SO105" s="1570"/>
      <c r="SP105" s="1570"/>
      <c r="SQ105" s="1570"/>
      <c r="SR105" s="1570"/>
      <c r="SS105" s="1570"/>
      <c r="ST105" s="1570"/>
      <c r="SU105" s="1570"/>
      <c r="SV105" s="1570"/>
      <c r="SW105" s="1570"/>
      <c r="SX105" s="1570"/>
      <c r="SY105" s="1570"/>
      <c r="SZ105" s="1570"/>
      <c r="TA105" s="1570"/>
      <c r="TB105" s="1570"/>
      <c r="TC105" s="1570"/>
      <c r="TD105" s="1570"/>
      <c r="TE105" s="1570"/>
      <c r="TF105" s="1570"/>
      <c r="TG105" s="1570"/>
      <c r="TH105" s="1570"/>
      <c r="TI105" s="1570"/>
      <c r="TJ105" s="1570"/>
      <c r="TK105" s="1570"/>
      <c r="TL105" s="1570"/>
      <c r="TM105" s="1570"/>
      <c r="TN105" s="1570"/>
      <c r="TO105" s="1570"/>
      <c r="TP105" s="1570"/>
      <c r="TQ105" s="1570"/>
      <c r="TR105" s="1570"/>
      <c r="TS105" s="1570"/>
      <c r="TT105" s="1570"/>
      <c r="TU105" s="1570"/>
      <c r="TV105" s="1570"/>
      <c r="TW105" s="1570"/>
      <c r="TX105" s="1570"/>
      <c r="TY105" s="1570"/>
      <c r="TZ105" s="1570"/>
      <c r="UA105" s="1570"/>
      <c r="UB105" s="1570"/>
      <c r="UC105" s="1570"/>
      <c r="UD105" s="1570"/>
      <c r="UE105" s="1570"/>
      <c r="UF105" s="1570"/>
      <c r="UG105" s="1570"/>
      <c r="UH105" s="1570"/>
      <c r="UI105" s="1570"/>
      <c r="UJ105" s="1570"/>
      <c r="UK105" s="1570"/>
      <c r="UL105" s="1570"/>
      <c r="UM105" s="1570"/>
      <c r="UN105" s="1570"/>
      <c r="UO105" s="1570"/>
      <c r="UP105" s="1570"/>
      <c r="UQ105" s="1570"/>
      <c r="UR105" s="1570"/>
      <c r="US105" s="1570"/>
      <c r="UT105" s="1570"/>
      <c r="UU105" s="1570"/>
      <c r="UV105" s="1570"/>
      <c r="UW105" s="1570"/>
      <c r="UX105" s="1570"/>
      <c r="UY105" s="1570"/>
      <c r="UZ105" s="1570"/>
      <c r="VA105" s="1570"/>
      <c r="VB105" s="1570"/>
      <c r="VC105" s="1570"/>
      <c r="VD105" s="1570"/>
      <c r="VE105" s="1570"/>
      <c r="VF105" s="1570"/>
      <c r="VG105" s="1570"/>
      <c r="VH105" s="1570"/>
      <c r="VI105" s="1570"/>
      <c r="VJ105" s="1570"/>
      <c r="VK105" s="1570"/>
      <c r="VL105" s="1570"/>
      <c r="VM105" s="1570"/>
      <c r="VN105" s="1570"/>
      <c r="VO105" s="1570"/>
      <c r="VP105" s="1570"/>
      <c r="VQ105" s="1570"/>
      <c r="VR105" s="1570"/>
      <c r="VS105" s="1570"/>
      <c r="VT105" s="1570"/>
      <c r="VU105" s="1570"/>
      <c r="VV105" s="1570"/>
      <c r="VW105" s="1570"/>
      <c r="VX105" s="1570"/>
      <c r="VY105" s="1570"/>
      <c r="VZ105" s="1570"/>
      <c r="WA105" s="1570"/>
      <c r="WB105" s="1570"/>
      <c r="WC105" s="1570"/>
      <c r="WD105" s="1570"/>
      <c r="WE105" s="1570"/>
      <c r="WF105" s="1570"/>
      <c r="WG105" s="1570"/>
      <c r="WH105" s="1570"/>
      <c r="WI105" s="1570"/>
      <c r="WJ105" s="1570"/>
      <c r="WK105" s="1570"/>
      <c r="WL105" s="1570"/>
      <c r="WM105" s="1570"/>
      <c r="WN105" s="1570"/>
      <c r="WO105" s="1570"/>
      <c r="WP105" s="1570"/>
      <c r="WQ105" s="1570"/>
      <c r="WR105" s="1570"/>
      <c r="WS105" s="1570"/>
      <c r="WT105" s="1570"/>
      <c r="WU105" s="1570"/>
      <c r="WV105" s="1570"/>
      <c r="WW105" s="1570"/>
      <c r="WX105" s="1570"/>
      <c r="WY105" s="1570"/>
      <c r="WZ105" s="1570"/>
      <c r="XA105" s="1570"/>
      <c r="XB105" s="1570"/>
      <c r="XC105" s="1570"/>
      <c r="XD105" s="1570"/>
      <c r="XE105" s="1570"/>
      <c r="XF105" s="1570"/>
      <c r="XG105" s="1570"/>
      <c r="XH105" s="1570"/>
      <c r="XI105" s="1570"/>
      <c r="XJ105" s="1570"/>
      <c r="XK105" s="1570"/>
      <c r="XL105" s="1570"/>
      <c r="XM105" s="1570"/>
      <c r="XN105" s="1570"/>
      <c r="XO105" s="1570"/>
      <c r="XP105" s="1570"/>
      <c r="XQ105" s="1570"/>
      <c r="XR105" s="1570"/>
      <c r="XS105" s="1570"/>
      <c r="XT105" s="1570"/>
      <c r="XU105" s="1570"/>
      <c r="XV105" s="1570"/>
      <c r="XW105" s="1570"/>
      <c r="XX105" s="1570"/>
      <c r="XY105" s="1570"/>
      <c r="XZ105" s="1570"/>
      <c r="YA105" s="1570"/>
      <c r="YB105" s="1570"/>
      <c r="YC105" s="1570"/>
      <c r="YD105" s="1570"/>
      <c r="YE105" s="1570"/>
      <c r="YF105" s="1570"/>
      <c r="YG105" s="1570"/>
      <c r="YH105" s="1570"/>
      <c r="YI105" s="1570"/>
      <c r="YJ105" s="1570"/>
      <c r="YK105" s="1570"/>
      <c r="YL105" s="1570"/>
      <c r="YM105" s="1570"/>
      <c r="YN105" s="1570"/>
      <c r="YO105" s="1570"/>
      <c r="YP105" s="1570"/>
      <c r="YQ105" s="1570"/>
      <c r="YR105" s="1570"/>
      <c r="YS105" s="1570"/>
      <c r="YT105" s="1570"/>
      <c r="YU105" s="1570"/>
      <c r="YV105" s="1570"/>
      <c r="YW105" s="1570"/>
      <c r="YX105" s="1570"/>
      <c r="YY105" s="1570"/>
      <c r="YZ105" s="1570"/>
      <c r="ZA105" s="1570"/>
      <c r="ZB105" s="1570"/>
      <c r="ZC105" s="1570"/>
      <c r="ZD105" s="1570"/>
      <c r="ZE105" s="1570"/>
      <c r="ZF105" s="1570"/>
      <c r="ZG105" s="1570"/>
      <c r="ZH105" s="1570"/>
      <c r="ZI105" s="1570"/>
      <c r="ZJ105" s="1570"/>
      <c r="ZK105" s="1570"/>
      <c r="ZL105" s="1570"/>
      <c r="ZM105" s="1570"/>
      <c r="ZN105" s="1570"/>
      <c r="ZO105" s="1570"/>
      <c r="ZP105" s="1570"/>
      <c r="ZQ105" s="1570"/>
      <c r="ZR105" s="1570"/>
      <c r="ZS105" s="1570"/>
      <c r="ZT105" s="1570"/>
      <c r="ZU105" s="1570"/>
      <c r="ZV105" s="1570"/>
      <c r="ZW105" s="1570"/>
      <c r="ZX105" s="1570"/>
      <c r="ZY105" s="1570"/>
      <c r="ZZ105" s="1570"/>
      <c r="AAA105" s="1570"/>
      <c r="AAB105" s="1570"/>
      <c r="AAC105" s="1570"/>
      <c r="AAD105" s="1570"/>
      <c r="AAE105" s="1570"/>
      <c r="AAF105" s="1570"/>
      <c r="AAG105" s="1570"/>
      <c r="AAH105" s="1570"/>
      <c r="AAI105" s="1570"/>
      <c r="AAJ105" s="1570"/>
      <c r="AAK105" s="1570"/>
      <c r="AAL105" s="1570"/>
      <c r="AAM105" s="1570"/>
      <c r="AAN105" s="1570"/>
      <c r="AAO105" s="1570"/>
      <c r="AAP105" s="1570"/>
      <c r="AAQ105" s="1570"/>
      <c r="AAR105" s="1570"/>
      <c r="AAS105" s="1570"/>
      <c r="AAT105" s="1570"/>
      <c r="AAU105" s="1570"/>
      <c r="AAV105" s="1570"/>
      <c r="AAW105" s="1570"/>
      <c r="AAX105" s="1570"/>
      <c r="AAY105" s="1570"/>
      <c r="AAZ105" s="1570"/>
      <c r="ABA105" s="1570"/>
      <c r="ABB105" s="1570"/>
      <c r="ABC105" s="1570"/>
      <c r="ABD105" s="1570"/>
      <c r="ABE105" s="1570"/>
      <c r="ABF105" s="1570"/>
      <c r="ABG105" s="1570"/>
      <c r="ABH105" s="1570"/>
      <c r="ABI105" s="1570"/>
      <c r="ABJ105" s="1570"/>
      <c r="ABK105" s="1570"/>
      <c r="ABL105" s="1570"/>
      <c r="ABM105" s="1570"/>
      <c r="ABN105" s="1570"/>
      <c r="ABO105" s="1570"/>
      <c r="ABP105" s="1570"/>
      <c r="ABQ105" s="1570"/>
      <c r="ABR105" s="1570"/>
      <c r="ABS105" s="1570"/>
      <c r="ABT105" s="1570"/>
      <c r="ABU105" s="1570"/>
      <c r="ABV105" s="1570"/>
      <c r="ABW105" s="1570"/>
      <c r="ABX105" s="1570"/>
      <c r="ABY105" s="1570"/>
      <c r="ABZ105" s="1570"/>
      <c r="ACA105" s="1570"/>
      <c r="ACB105" s="1570"/>
      <c r="ACC105" s="1570"/>
      <c r="ACD105" s="1570"/>
      <c r="ACE105" s="1570"/>
      <c r="ACF105" s="1570"/>
      <c r="ACG105" s="1570"/>
      <c r="ACH105" s="1570"/>
      <c r="ACI105" s="1570"/>
      <c r="ACJ105" s="1570"/>
      <c r="ACK105" s="1570"/>
      <c r="ACL105" s="1570"/>
      <c r="ACM105" s="1570"/>
      <c r="ACN105" s="1570"/>
      <c r="ACO105" s="1570"/>
      <c r="ACP105" s="1570"/>
      <c r="ACQ105" s="1570"/>
      <c r="ACR105" s="1570"/>
      <c r="ACS105" s="1570"/>
      <c r="ACT105" s="1570"/>
      <c r="ACU105" s="1570"/>
      <c r="ACV105" s="1570"/>
      <c r="ACW105" s="1570"/>
      <c r="ACX105" s="1570"/>
      <c r="ACY105" s="1570"/>
      <c r="ACZ105" s="1570"/>
      <c r="ADA105" s="1570"/>
      <c r="ADB105" s="1570"/>
      <c r="ADC105" s="1570"/>
      <c r="ADD105" s="1570"/>
      <c r="ADE105" s="1570"/>
      <c r="ADF105" s="1570"/>
      <c r="ADG105" s="1570"/>
      <c r="ADH105" s="1570"/>
      <c r="ADI105" s="1570"/>
      <c r="ADJ105" s="1570"/>
      <c r="ADK105" s="1570"/>
      <c r="ADL105" s="1570"/>
      <c r="ADM105" s="1570"/>
      <c r="ADN105" s="1570"/>
      <c r="ADO105" s="1570"/>
      <c r="ADP105" s="1570"/>
      <c r="ADQ105" s="1570"/>
      <c r="ADR105" s="1570"/>
      <c r="ADS105" s="1570"/>
      <c r="ADT105" s="1570"/>
      <c r="ADU105" s="1570"/>
      <c r="ADV105" s="1570"/>
      <c r="ADW105" s="1570"/>
      <c r="ADX105" s="1570"/>
      <c r="ADY105" s="1570"/>
      <c r="ADZ105" s="1570"/>
      <c r="AEA105" s="1570"/>
      <c r="AEB105" s="1570"/>
      <c r="AEC105" s="1570"/>
      <c r="AED105" s="1570"/>
      <c r="AEE105" s="1570"/>
      <c r="AEF105" s="1570"/>
      <c r="AEG105" s="1570"/>
      <c r="AEH105" s="1570"/>
      <c r="AEI105" s="1570"/>
      <c r="AEJ105" s="1570"/>
      <c r="AEK105" s="1570"/>
      <c r="AEL105" s="1570"/>
      <c r="AEM105" s="1570"/>
      <c r="AEN105" s="1570"/>
      <c r="AEO105" s="1570"/>
      <c r="AEP105" s="1570"/>
      <c r="AEQ105" s="1570"/>
      <c r="AER105" s="1570"/>
      <c r="AES105" s="1570"/>
      <c r="AET105" s="1570"/>
      <c r="AEU105" s="1570"/>
      <c r="AEV105" s="1570"/>
      <c r="AEW105" s="1570"/>
      <c r="AEX105" s="1570"/>
      <c r="AEY105" s="1570"/>
      <c r="AEZ105" s="1570"/>
      <c r="AFA105" s="1570"/>
      <c r="AFB105" s="1570"/>
      <c r="AFC105" s="1570"/>
      <c r="AFD105" s="1570"/>
      <c r="AFE105" s="1570"/>
      <c r="AFF105" s="1570"/>
      <c r="AFG105" s="1570"/>
      <c r="AFH105" s="1570"/>
      <c r="AFI105" s="1570"/>
      <c r="AFJ105" s="1570"/>
      <c r="AFK105" s="1570"/>
      <c r="AFL105" s="1570"/>
      <c r="AFM105" s="1570"/>
      <c r="AFN105" s="1570"/>
      <c r="AFO105" s="1570"/>
      <c r="AFP105" s="1570"/>
      <c r="AFQ105" s="1570"/>
      <c r="AFR105" s="1570"/>
      <c r="AFS105" s="1570"/>
      <c r="AFT105" s="1570"/>
      <c r="AFU105" s="1570"/>
      <c r="AFV105" s="1570"/>
      <c r="AFW105" s="1570"/>
      <c r="AFX105" s="1570"/>
      <c r="AFY105" s="1570"/>
      <c r="AFZ105" s="1570"/>
      <c r="AGA105" s="1570"/>
      <c r="AGB105" s="1570"/>
      <c r="AGC105" s="1570"/>
      <c r="AGD105" s="1570"/>
      <c r="AGE105" s="1570"/>
      <c r="AGF105" s="1570"/>
      <c r="AGG105" s="1570"/>
      <c r="AGH105" s="1570"/>
      <c r="AGI105" s="1570"/>
      <c r="AGJ105" s="1570"/>
      <c r="AGK105" s="1570"/>
      <c r="AGL105" s="1570"/>
      <c r="AGM105" s="1570"/>
      <c r="AGN105" s="1570"/>
      <c r="AGO105" s="1570"/>
      <c r="AGP105" s="1570"/>
      <c r="AGQ105" s="1570"/>
      <c r="AGR105" s="1570"/>
      <c r="AGS105" s="1570"/>
      <c r="AGT105" s="1570"/>
      <c r="AGU105" s="1570"/>
      <c r="AGV105" s="1570"/>
      <c r="AGW105" s="1570"/>
      <c r="AGX105" s="1570"/>
      <c r="AGY105" s="1570"/>
      <c r="AGZ105" s="1570"/>
      <c r="AHA105" s="1570"/>
      <c r="AHB105" s="1570"/>
      <c r="AHC105" s="1570"/>
      <c r="AHD105" s="1570"/>
      <c r="AHE105" s="1570"/>
      <c r="AHF105" s="1570"/>
      <c r="AHG105" s="1570"/>
      <c r="AHH105" s="1570"/>
      <c r="AHI105" s="1570"/>
      <c r="AHJ105" s="1570"/>
      <c r="AHK105" s="1570"/>
      <c r="AHL105" s="1570"/>
      <c r="AHM105" s="1570"/>
      <c r="AHN105" s="1570"/>
      <c r="AHO105" s="1570"/>
      <c r="AHP105" s="1570"/>
      <c r="AHQ105" s="1570"/>
      <c r="AHR105" s="1570"/>
      <c r="AHS105" s="1570"/>
      <c r="AHT105" s="1570"/>
      <c r="AHU105" s="1570"/>
      <c r="AHV105" s="1570"/>
      <c r="AHW105" s="1570"/>
      <c r="AHX105" s="1570"/>
      <c r="AHY105" s="1570"/>
      <c r="AHZ105" s="1570"/>
      <c r="AIA105" s="1570"/>
      <c r="AIB105" s="1570"/>
      <c r="AIC105" s="1570"/>
      <c r="AID105" s="1570"/>
      <c r="AIE105" s="1570"/>
      <c r="AIF105" s="1570"/>
      <c r="AIG105" s="1570"/>
      <c r="AIH105" s="1570"/>
      <c r="AII105" s="1570"/>
      <c r="AIJ105" s="1570"/>
      <c r="AIK105" s="1570"/>
      <c r="AIL105" s="1570"/>
      <c r="AIM105" s="1570"/>
      <c r="AIN105" s="1570"/>
      <c r="AIO105" s="1570"/>
      <c r="AIP105" s="1570"/>
      <c r="AIQ105" s="1570"/>
      <c r="AIR105" s="1570"/>
      <c r="AIS105" s="1570"/>
      <c r="AIT105" s="1570"/>
      <c r="AIU105" s="1570"/>
      <c r="AIV105" s="1570"/>
      <c r="AIW105" s="1570"/>
      <c r="AIX105" s="1570"/>
      <c r="AIY105" s="1570"/>
      <c r="AIZ105" s="1570"/>
      <c r="AJA105" s="1570"/>
      <c r="AJB105" s="1570"/>
      <c r="AJC105" s="1570"/>
      <c r="AJD105" s="1570"/>
      <c r="AJE105" s="1570"/>
      <c r="AJF105" s="1570"/>
      <c r="AJG105" s="1570"/>
      <c r="AJH105" s="1570"/>
      <c r="AJI105" s="1570"/>
      <c r="AJJ105" s="1570"/>
      <c r="AJK105" s="1570"/>
      <c r="AJL105" s="1570"/>
      <c r="AJM105" s="1570"/>
      <c r="AJN105" s="1570"/>
      <c r="AJO105" s="1570"/>
      <c r="AJP105" s="1570"/>
      <c r="AJQ105" s="1570"/>
      <c r="AJR105" s="1570"/>
      <c r="AJS105" s="1570"/>
      <c r="AJT105" s="1570"/>
      <c r="AJU105" s="1570"/>
      <c r="AJV105" s="1570"/>
      <c r="AJW105" s="1570"/>
      <c r="AJX105" s="1570"/>
      <c r="AJY105" s="1570"/>
      <c r="AJZ105" s="1570"/>
      <c r="AKA105" s="1570"/>
      <c r="AKB105" s="1570"/>
      <c r="AKC105" s="1570"/>
      <c r="AKD105" s="1570"/>
      <c r="AKE105" s="1570"/>
      <c r="AKF105" s="1570"/>
      <c r="AKG105" s="1570"/>
      <c r="AKH105" s="1570"/>
      <c r="AKI105" s="1570"/>
      <c r="AKJ105" s="1570"/>
      <c r="AKK105" s="1570"/>
      <c r="AKL105" s="1570"/>
      <c r="AKM105" s="1570"/>
      <c r="AKN105" s="1570"/>
      <c r="AKO105" s="1570"/>
      <c r="AKP105" s="1570"/>
      <c r="AKQ105" s="1570"/>
      <c r="AKR105" s="1570"/>
      <c r="AKS105" s="1570"/>
      <c r="AKT105" s="1570"/>
      <c r="AKU105" s="1570"/>
      <c r="AKV105" s="1570"/>
      <c r="AKW105" s="1570"/>
      <c r="AKX105" s="1570"/>
      <c r="AKY105" s="1570"/>
      <c r="AKZ105" s="1570"/>
      <c r="ALA105" s="1570"/>
      <c r="ALB105" s="1570"/>
      <c r="ALC105" s="1570"/>
      <c r="ALD105" s="1570"/>
      <c r="ALE105" s="1570"/>
      <c r="ALF105" s="1570"/>
      <c r="ALG105" s="1570"/>
      <c r="ALH105" s="1570"/>
      <c r="ALI105" s="1570"/>
      <c r="ALJ105" s="1570"/>
      <c r="ALK105" s="1570"/>
      <c r="ALL105" s="1570"/>
      <c r="ALM105" s="1570"/>
      <c r="ALN105" s="1570"/>
      <c r="ALO105" s="1570"/>
      <c r="ALP105" s="1570"/>
      <c r="ALQ105" s="1570"/>
      <c r="ALR105" s="1570"/>
      <c r="ALS105" s="1570"/>
      <c r="ALT105" s="1570"/>
      <c r="ALU105" s="1570"/>
      <c r="ALV105" s="1570"/>
      <c r="ALW105" s="1570"/>
      <c r="ALX105" s="1570"/>
      <c r="ALY105" s="1570"/>
      <c r="ALZ105" s="1570"/>
      <c r="AMA105" s="1570"/>
      <c r="AMB105" s="1570"/>
      <c r="AMC105" s="1570"/>
      <c r="AMD105" s="1570"/>
      <c r="AME105" s="1570"/>
      <c r="AMF105" s="1570"/>
      <c r="AMG105" s="1570"/>
      <c r="AMH105" s="1570"/>
      <c r="AMI105" s="1570"/>
      <c r="AMJ105" s="1570"/>
      <c r="AMK105" s="1570"/>
      <c r="AML105" s="1570"/>
      <c r="AMM105" s="1570"/>
      <c r="AMN105" s="1570"/>
      <c r="AMO105" s="1570"/>
      <c r="AMP105" s="1570"/>
      <c r="AMQ105" s="1570"/>
      <c r="AMR105" s="1570"/>
      <c r="AMS105" s="1570"/>
      <c r="AMT105" s="1570"/>
      <c r="AMU105" s="1570"/>
      <c r="AMV105" s="1570"/>
      <c r="AMW105" s="1570"/>
      <c r="AMX105" s="1570"/>
      <c r="AMY105" s="1570"/>
      <c r="AMZ105" s="1570"/>
      <c r="ANA105" s="1570"/>
      <c r="ANB105" s="1570"/>
      <c r="ANC105" s="1570"/>
      <c r="AND105" s="1570"/>
      <c r="ANE105" s="1570"/>
      <c r="ANF105" s="1570"/>
      <c r="ANG105" s="1570"/>
      <c r="ANH105" s="1570"/>
      <c r="ANI105" s="1570"/>
      <c r="ANJ105" s="1570"/>
      <c r="ANK105" s="1570"/>
      <c r="ANL105" s="1570"/>
      <c r="ANM105" s="1570"/>
      <c r="ANN105" s="1570"/>
      <c r="ANO105" s="1570"/>
      <c r="ANP105" s="1570"/>
      <c r="ANQ105" s="1570"/>
      <c r="ANR105" s="1570"/>
      <c r="ANS105" s="1570"/>
      <c r="ANT105" s="1570"/>
      <c r="ANU105" s="1570"/>
      <c r="ANV105" s="1570"/>
      <c r="ANW105" s="1570"/>
      <c r="ANX105" s="1570"/>
      <c r="ANY105" s="1570"/>
      <c r="ANZ105" s="1570"/>
      <c r="AOA105" s="1570"/>
      <c r="AOB105" s="1570"/>
      <c r="AOC105" s="1570"/>
      <c r="AOD105" s="1570"/>
      <c r="AOE105" s="1570"/>
      <c r="AOF105" s="1570"/>
      <c r="AOG105" s="1570"/>
      <c r="AOH105" s="1570"/>
      <c r="AOI105" s="1570"/>
      <c r="AOJ105" s="1570"/>
      <c r="AOK105" s="1570"/>
      <c r="AOL105" s="1570"/>
      <c r="AOM105" s="1570"/>
      <c r="AON105" s="1570"/>
      <c r="AOO105" s="1570"/>
      <c r="AOP105" s="1570"/>
      <c r="AOQ105" s="1570"/>
      <c r="AOR105" s="1570"/>
      <c r="AOS105" s="1570"/>
      <c r="AOT105" s="1570"/>
      <c r="AOU105" s="1570"/>
      <c r="AOV105" s="1570"/>
      <c r="AOW105" s="1570"/>
      <c r="AOX105" s="1570"/>
      <c r="AOY105" s="1570"/>
      <c r="AOZ105" s="1570"/>
      <c r="APA105" s="1570"/>
      <c r="APB105" s="1570"/>
      <c r="APC105" s="1570"/>
      <c r="APD105" s="1570"/>
      <c r="APE105" s="1570"/>
      <c r="APF105" s="1570"/>
      <c r="APG105" s="1570"/>
      <c r="APH105" s="1570"/>
      <c r="API105" s="1570"/>
      <c r="APJ105" s="1570"/>
      <c r="APK105" s="1570"/>
      <c r="APL105" s="1570"/>
      <c r="APM105" s="1570"/>
      <c r="APN105" s="1570"/>
      <c r="APO105" s="1570"/>
      <c r="APP105" s="1570"/>
      <c r="APQ105" s="1570"/>
      <c r="APR105" s="1570"/>
      <c r="APS105" s="1570"/>
      <c r="APT105" s="1570"/>
      <c r="APU105" s="1570"/>
      <c r="APV105" s="1570"/>
      <c r="APW105" s="1570"/>
      <c r="APX105" s="1570"/>
      <c r="APY105" s="1570"/>
      <c r="APZ105" s="1570"/>
      <c r="AQA105" s="1570"/>
      <c r="AQB105" s="1570"/>
      <c r="AQC105" s="1570"/>
      <c r="AQD105" s="1570"/>
      <c r="AQE105" s="1570"/>
      <c r="AQF105" s="1570"/>
      <c r="AQG105" s="1570"/>
      <c r="AQH105" s="1570"/>
      <c r="AQI105" s="1570"/>
      <c r="AQJ105" s="1570"/>
      <c r="AQK105" s="1570"/>
      <c r="AQL105" s="1570"/>
      <c r="AQM105" s="1570"/>
      <c r="AQN105" s="1570"/>
      <c r="AQO105" s="1570"/>
      <c r="AQP105" s="1570"/>
      <c r="AQQ105" s="1570"/>
      <c r="AQR105" s="1570"/>
      <c r="AQS105" s="1570"/>
      <c r="AQT105" s="1570"/>
      <c r="AQU105" s="1570"/>
      <c r="AQV105" s="1570"/>
      <c r="AQW105" s="1570"/>
      <c r="AQX105" s="1570"/>
      <c r="AQY105" s="1570"/>
      <c r="AQZ105" s="1570"/>
      <c r="ARA105" s="1570"/>
      <c r="ARB105" s="1570"/>
      <c r="ARC105" s="1570"/>
      <c r="ARD105" s="1570"/>
      <c r="ARE105" s="1570"/>
      <c r="ARF105" s="1570"/>
      <c r="ARG105" s="1570"/>
      <c r="ARH105" s="1570"/>
      <c r="ARI105" s="1570"/>
      <c r="ARJ105" s="1570"/>
      <c r="ARK105" s="1570"/>
      <c r="ARL105" s="1570"/>
      <c r="ARM105" s="1570"/>
      <c r="ARN105" s="1570"/>
      <c r="ARO105" s="1570"/>
      <c r="ARP105" s="1570"/>
      <c r="ARQ105" s="1570"/>
      <c r="ARR105" s="1570"/>
      <c r="ARS105" s="1570"/>
      <c r="ART105" s="1570"/>
      <c r="ARU105" s="1570"/>
      <c r="ARV105" s="1570"/>
      <c r="ARW105" s="1570"/>
      <c r="ARX105" s="1570"/>
      <c r="ARY105" s="1570"/>
      <c r="ARZ105" s="1570"/>
      <c r="ASA105" s="1570"/>
      <c r="ASB105" s="1570"/>
      <c r="ASC105" s="1570"/>
      <c r="ASD105" s="1570"/>
      <c r="ASE105" s="1570"/>
      <c r="ASF105" s="1570"/>
      <c r="ASG105" s="1570"/>
      <c r="ASH105" s="1570"/>
      <c r="ASI105" s="1570"/>
      <c r="ASJ105" s="1570"/>
      <c r="ASK105" s="1570"/>
      <c r="ASL105" s="1570"/>
      <c r="ASM105" s="1570"/>
      <c r="ASN105" s="1570"/>
      <c r="ASO105" s="1570"/>
      <c r="ASP105" s="1570"/>
      <c r="ASQ105" s="1570"/>
      <c r="ASR105" s="1570"/>
      <c r="ASS105" s="1570"/>
      <c r="AST105" s="1570"/>
      <c r="ASU105" s="1570"/>
      <c r="ASV105" s="1570"/>
      <c r="ASW105" s="1570"/>
      <c r="ASX105" s="1570"/>
      <c r="ASY105" s="1570"/>
      <c r="ASZ105" s="1570"/>
      <c r="ATA105" s="1570"/>
      <c r="ATB105" s="1570"/>
      <c r="ATC105" s="1570"/>
      <c r="ATD105" s="1570"/>
      <c r="ATE105" s="1570"/>
      <c r="ATF105" s="1570"/>
      <c r="ATG105" s="1570"/>
      <c r="ATH105" s="1570"/>
      <c r="ATI105" s="1570"/>
      <c r="ATJ105" s="1570"/>
      <c r="ATK105" s="1570"/>
      <c r="ATL105" s="1570"/>
      <c r="ATM105" s="1570"/>
      <c r="ATN105" s="1570"/>
      <c r="ATO105" s="1570"/>
      <c r="ATP105" s="1570"/>
      <c r="ATQ105" s="1570"/>
      <c r="ATR105" s="1570"/>
      <c r="ATS105" s="1570"/>
      <c r="ATT105" s="1570"/>
      <c r="ATU105" s="1570"/>
      <c r="ATV105" s="1570"/>
      <c r="ATW105" s="1570"/>
      <c r="ATX105" s="1570"/>
      <c r="ATY105" s="1570"/>
      <c r="ATZ105" s="1570"/>
      <c r="AUA105" s="1570"/>
      <c r="AUB105" s="1570"/>
      <c r="AUC105" s="1570"/>
      <c r="AUD105" s="1570"/>
      <c r="AUE105" s="1570"/>
      <c r="AUF105" s="1570"/>
      <c r="AUG105" s="1570"/>
      <c r="AUH105" s="1570"/>
      <c r="AUI105" s="1570"/>
      <c r="AUJ105" s="1570"/>
      <c r="AUK105" s="1570"/>
      <c r="AUL105" s="1570"/>
      <c r="AUM105" s="1570"/>
      <c r="AUN105" s="1570"/>
      <c r="AUO105" s="1570"/>
      <c r="AUP105" s="1570"/>
      <c r="AUQ105" s="1570"/>
      <c r="AUR105" s="1570"/>
      <c r="AUS105" s="1570"/>
      <c r="AUT105" s="1570"/>
      <c r="AUU105" s="1570"/>
      <c r="AUV105" s="1570"/>
      <c r="AUW105" s="1570"/>
      <c r="AUX105" s="1570"/>
      <c r="AUY105" s="1570"/>
      <c r="AUZ105" s="1570"/>
      <c r="AVA105" s="1570"/>
      <c r="AVB105" s="1570"/>
      <c r="AVC105" s="1570"/>
      <c r="AVD105" s="1570"/>
      <c r="AVE105" s="1570"/>
      <c r="AVF105" s="1570"/>
      <c r="AVG105" s="1570"/>
      <c r="AVH105" s="1570"/>
      <c r="AVI105" s="1570"/>
      <c r="AVJ105" s="1570"/>
      <c r="AVK105" s="1570"/>
      <c r="AVL105" s="1570"/>
      <c r="AVM105" s="1570"/>
      <c r="AVN105" s="1570"/>
      <c r="AVO105" s="1570"/>
      <c r="AVP105" s="1570"/>
      <c r="AVQ105" s="1570"/>
      <c r="AVR105" s="1570"/>
      <c r="AVS105" s="1570"/>
      <c r="AVT105" s="1570"/>
      <c r="AVU105" s="1570"/>
      <c r="AVV105" s="1570"/>
      <c r="AVW105" s="1570"/>
      <c r="AVX105" s="1570"/>
      <c r="AVY105" s="1570"/>
      <c r="AVZ105" s="1570"/>
      <c r="AWA105" s="1570"/>
      <c r="AWB105" s="1570"/>
      <c r="AWC105" s="1570"/>
      <c r="AWD105" s="1570"/>
      <c r="AWE105" s="1570"/>
      <c r="AWF105" s="1570"/>
      <c r="AWG105" s="1570"/>
      <c r="AWH105" s="1570"/>
      <c r="AWI105" s="1570"/>
      <c r="AWJ105" s="1570"/>
      <c r="AWK105" s="1570"/>
      <c r="AWL105" s="1570"/>
      <c r="AWM105" s="1570"/>
      <c r="AWN105" s="1570"/>
      <c r="AWO105" s="1570"/>
      <c r="AWP105" s="1570"/>
      <c r="AWQ105" s="1570"/>
      <c r="AWR105" s="1570"/>
      <c r="AWS105" s="1570"/>
      <c r="AWT105" s="1570"/>
      <c r="AWU105" s="1570"/>
      <c r="AWV105" s="1570"/>
      <c r="AWW105" s="1570"/>
      <c r="AWX105" s="1570"/>
      <c r="AWY105" s="1570"/>
      <c r="AWZ105" s="1570"/>
      <c r="AXA105" s="1570"/>
      <c r="AXB105" s="1570"/>
      <c r="AXC105" s="1570"/>
      <c r="AXD105" s="1570"/>
      <c r="AXE105" s="1570"/>
      <c r="AXF105" s="1570"/>
      <c r="AXG105" s="1570"/>
      <c r="AXH105" s="1570"/>
      <c r="AXI105" s="1570"/>
      <c r="AXJ105" s="1570"/>
      <c r="AXK105" s="1570"/>
      <c r="AXL105" s="1570"/>
      <c r="AXM105" s="1570"/>
      <c r="AXN105" s="1570"/>
      <c r="AXO105" s="1570"/>
      <c r="AXP105" s="1570"/>
      <c r="AXQ105" s="1570"/>
      <c r="AXR105" s="1570"/>
      <c r="AXS105" s="1570"/>
      <c r="AXT105" s="1570"/>
      <c r="AXU105" s="1570"/>
      <c r="AXV105" s="1570"/>
      <c r="AXW105" s="1570"/>
      <c r="AXX105" s="1570"/>
      <c r="AXY105" s="1570"/>
      <c r="AXZ105" s="1570"/>
      <c r="AYA105" s="1570"/>
      <c r="AYB105" s="1570"/>
      <c r="AYC105" s="1570"/>
      <c r="AYD105" s="1570"/>
      <c r="AYE105" s="1570"/>
      <c r="AYF105" s="1570"/>
      <c r="AYG105" s="1570"/>
      <c r="AYH105" s="1570"/>
      <c r="AYI105" s="1570"/>
      <c r="AYJ105" s="1570"/>
      <c r="AYK105" s="1570"/>
      <c r="AYL105" s="1570"/>
      <c r="AYM105" s="1570"/>
      <c r="AYN105" s="1570"/>
      <c r="AYO105" s="1570"/>
      <c r="AYP105" s="1570"/>
      <c r="AYQ105" s="1570"/>
      <c r="AYR105" s="1570"/>
      <c r="AYS105" s="1570"/>
      <c r="AYT105" s="1570"/>
      <c r="AYU105" s="1570"/>
      <c r="AYV105" s="1570"/>
      <c r="AYW105" s="1570"/>
      <c r="AYX105" s="1570"/>
      <c r="AYY105" s="1570"/>
      <c r="AYZ105" s="1570"/>
      <c r="AZA105" s="1570"/>
      <c r="AZB105" s="1570"/>
      <c r="AZC105" s="1570"/>
      <c r="AZD105" s="1570"/>
      <c r="AZE105" s="1570"/>
      <c r="AZF105" s="1570"/>
      <c r="AZG105" s="1570"/>
      <c r="AZH105" s="1570"/>
      <c r="AZI105" s="1570"/>
      <c r="AZJ105" s="1570"/>
      <c r="AZK105" s="1570"/>
      <c r="AZL105" s="1570"/>
      <c r="AZM105" s="1570"/>
      <c r="AZN105" s="1570"/>
      <c r="AZO105" s="1570"/>
      <c r="AZP105" s="1570"/>
      <c r="AZQ105" s="1570"/>
      <c r="AZR105" s="1570"/>
      <c r="AZS105" s="1570"/>
      <c r="AZT105" s="1570"/>
      <c r="AZU105" s="1570"/>
      <c r="AZV105" s="1570"/>
      <c r="AZW105" s="1570"/>
      <c r="AZX105" s="1570"/>
      <c r="AZY105" s="1570"/>
      <c r="AZZ105" s="1570"/>
      <c r="BAA105" s="1570"/>
      <c r="BAB105" s="1570"/>
      <c r="BAC105" s="1570"/>
      <c r="BAD105" s="1570"/>
      <c r="BAE105" s="1570"/>
      <c r="BAF105" s="1570"/>
      <c r="BAG105" s="1570"/>
      <c r="BAH105" s="1570"/>
      <c r="BAI105" s="1570"/>
      <c r="BAJ105" s="1570"/>
      <c r="BAK105" s="1570"/>
      <c r="BAL105" s="1570"/>
      <c r="BAM105" s="1570"/>
      <c r="BAN105" s="1570"/>
      <c r="BAO105" s="1570"/>
      <c r="BAP105" s="1570"/>
      <c r="BAQ105" s="1570"/>
      <c r="BAR105" s="1570"/>
      <c r="BAS105" s="1570"/>
      <c r="BAT105" s="1570"/>
      <c r="BAU105" s="1570"/>
      <c r="BAV105" s="1570"/>
      <c r="BAW105" s="1570"/>
      <c r="BAX105" s="1570"/>
      <c r="BAY105" s="1570"/>
      <c r="BAZ105" s="1570"/>
      <c r="BBA105" s="1570"/>
      <c r="BBB105" s="1570"/>
      <c r="BBC105" s="1570"/>
      <c r="BBD105" s="1570"/>
      <c r="BBE105" s="1570"/>
      <c r="BBF105" s="1570"/>
      <c r="BBG105" s="1570"/>
      <c r="BBH105" s="1570"/>
      <c r="BBI105" s="1570"/>
      <c r="BBJ105" s="1570"/>
      <c r="BBK105" s="1570"/>
      <c r="BBL105" s="1570"/>
      <c r="BBM105" s="1570"/>
      <c r="BBN105" s="1570"/>
      <c r="BBO105" s="1570"/>
      <c r="BBP105" s="1570"/>
      <c r="BBQ105" s="1570"/>
      <c r="BBR105" s="1570"/>
      <c r="BBS105" s="1570"/>
      <c r="BBT105" s="1570"/>
      <c r="BBU105" s="1570"/>
      <c r="BBV105" s="1570"/>
      <c r="BBW105" s="1570"/>
      <c r="BBX105" s="1570"/>
      <c r="BBY105" s="1570"/>
      <c r="BBZ105" s="1570"/>
      <c r="BCA105" s="1570"/>
      <c r="BCB105" s="1570"/>
      <c r="BCC105" s="1570"/>
      <c r="BCD105" s="1570"/>
      <c r="BCE105" s="1570"/>
      <c r="BCF105" s="1570"/>
      <c r="BCG105" s="1570"/>
      <c r="BCH105" s="1570"/>
      <c r="BCI105" s="1570"/>
      <c r="BCJ105" s="1570"/>
      <c r="BCK105" s="1570"/>
      <c r="BCL105" s="1570"/>
      <c r="BCM105" s="1570"/>
      <c r="BCN105" s="1570"/>
      <c r="BCO105" s="1570"/>
      <c r="BCP105" s="1570"/>
      <c r="BCQ105" s="1570"/>
      <c r="BCR105" s="1570"/>
      <c r="BCS105" s="1570"/>
      <c r="BCT105" s="1570"/>
      <c r="BCU105" s="1570"/>
      <c r="BCV105" s="1570"/>
      <c r="BCW105" s="1570"/>
      <c r="BCX105" s="1570"/>
      <c r="BCY105" s="1570"/>
      <c r="BCZ105" s="1570"/>
      <c r="BDA105" s="1570"/>
      <c r="BDB105" s="1570"/>
      <c r="BDC105" s="1570"/>
      <c r="BDD105" s="1570"/>
      <c r="BDE105" s="1570"/>
      <c r="BDF105" s="1570"/>
      <c r="BDG105" s="1570"/>
      <c r="BDH105" s="1570"/>
      <c r="BDI105" s="1570"/>
      <c r="BDJ105" s="1570"/>
      <c r="BDK105" s="1570"/>
      <c r="BDL105" s="1570"/>
      <c r="BDM105" s="1570"/>
      <c r="BDN105" s="1570"/>
      <c r="BDO105" s="1570"/>
      <c r="BDP105" s="1570"/>
      <c r="BDQ105" s="1570"/>
      <c r="BDR105" s="1570"/>
      <c r="BDS105" s="1570"/>
      <c r="BDT105" s="1570"/>
      <c r="BDU105" s="1570"/>
      <c r="BDV105" s="1570"/>
      <c r="BDW105" s="1570"/>
      <c r="BDX105" s="1570"/>
      <c r="BDY105" s="1570"/>
      <c r="BDZ105" s="1570"/>
      <c r="BEA105" s="1570"/>
      <c r="BEB105" s="1570"/>
      <c r="BEC105" s="1570"/>
      <c r="BED105" s="1570"/>
      <c r="BEE105" s="1570"/>
      <c r="BEF105" s="1570"/>
      <c r="BEG105" s="1570"/>
      <c r="BEH105" s="1570"/>
      <c r="BEI105" s="1570"/>
      <c r="BEJ105" s="1570"/>
      <c r="BEK105" s="1570"/>
      <c r="BEL105" s="1570"/>
      <c r="BEM105" s="1570"/>
      <c r="BEN105" s="1570"/>
      <c r="BEO105" s="1570"/>
      <c r="BEP105" s="1570"/>
      <c r="BEQ105" s="1570"/>
      <c r="BER105" s="1570"/>
      <c r="BES105" s="1570"/>
      <c r="BET105" s="1570"/>
      <c r="BEU105" s="1570"/>
      <c r="BEV105" s="1570"/>
      <c r="BEW105" s="1570"/>
      <c r="BEX105" s="1570"/>
      <c r="BEY105" s="1570"/>
      <c r="BEZ105" s="1570"/>
      <c r="BFA105" s="1570"/>
      <c r="BFB105" s="1570"/>
      <c r="BFC105" s="1570"/>
      <c r="BFD105" s="1570"/>
      <c r="BFE105" s="1570"/>
      <c r="BFF105" s="1570"/>
      <c r="BFG105" s="1570"/>
      <c r="BFH105" s="1570"/>
      <c r="BFI105" s="1570"/>
      <c r="BFJ105" s="1570"/>
      <c r="BFK105" s="1570"/>
      <c r="BFL105" s="1570"/>
      <c r="BFM105" s="1570"/>
      <c r="BFN105" s="1570"/>
      <c r="BFO105" s="1570"/>
      <c r="BFP105" s="1570"/>
      <c r="BFQ105" s="1570"/>
      <c r="BFR105" s="1570"/>
      <c r="BFS105" s="1570"/>
      <c r="BFT105" s="1570"/>
      <c r="BFU105" s="1570"/>
      <c r="BFV105" s="1570"/>
      <c r="BFW105" s="1570"/>
      <c r="BFX105" s="1570"/>
      <c r="BFY105" s="1570"/>
      <c r="BFZ105" s="1570"/>
      <c r="BGA105" s="1570"/>
      <c r="BGB105" s="1570"/>
      <c r="BGC105" s="1570"/>
      <c r="BGD105" s="1570"/>
      <c r="BGE105" s="1570"/>
      <c r="BGF105" s="1570"/>
      <c r="BGG105" s="1570"/>
      <c r="BGH105" s="1570"/>
      <c r="BGI105" s="1570"/>
      <c r="BGJ105" s="1570"/>
      <c r="BGK105" s="1570"/>
      <c r="BGL105" s="1570"/>
      <c r="BGM105" s="1570"/>
      <c r="BGN105" s="1570"/>
      <c r="BGO105" s="1570"/>
      <c r="BGP105" s="1570"/>
      <c r="BGQ105" s="1570"/>
      <c r="BGR105" s="1570"/>
      <c r="BGS105" s="1570"/>
      <c r="BGT105" s="1570"/>
      <c r="BGU105" s="1570"/>
      <c r="BGV105" s="1570"/>
      <c r="BGW105" s="1570"/>
      <c r="BGX105" s="1570"/>
      <c r="BGY105" s="1570"/>
      <c r="BGZ105" s="1570"/>
      <c r="BHA105" s="1570"/>
      <c r="BHB105" s="1570"/>
      <c r="BHC105" s="1570"/>
      <c r="BHD105" s="1570"/>
      <c r="BHE105" s="1570"/>
      <c r="BHF105" s="1570"/>
      <c r="BHG105" s="1570"/>
      <c r="BHH105" s="1570"/>
      <c r="BHI105" s="1570"/>
      <c r="BHJ105" s="1570"/>
      <c r="BHK105" s="1570"/>
      <c r="BHL105" s="1570"/>
      <c r="BHM105" s="1570"/>
      <c r="BHN105" s="1570"/>
      <c r="BHO105" s="1570"/>
      <c r="BHP105" s="1570"/>
      <c r="BHQ105" s="1570"/>
      <c r="BHR105" s="1570"/>
      <c r="BHS105" s="1570"/>
      <c r="BHT105" s="1570"/>
      <c r="BHU105" s="1570"/>
      <c r="BHV105" s="1570"/>
      <c r="BHW105" s="1570"/>
      <c r="BHX105" s="1570"/>
      <c r="BHY105" s="1570"/>
      <c r="BHZ105" s="1570"/>
      <c r="BIA105" s="1570"/>
      <c r="BIB105" s="1570"/>
      <c r="BIC105" s="1570"/>
      <c r="BID105" s="1570"/>
      <c r="BIE105" s="1570"/>
      <c r="BIF105" s="1570"/>
      <c r="BIG105" s="1570"/>
      <c r="BIH105" s="1570"/>
      <c r="BII105" s="1570"/>
      <c r="BIJ105" s="1570"/>
      <c r="BIK105" s="1570"/>
      <c r="BIL105" s="1570"/>
      <c r="BIM105" s="1570"/>
      <c r="BIN105" s="1570"/>
      <c r="BIO105" s="1570"/>
      <c r="BIP105" s="1570"/>
      <c r="BIQ105" s="1570"/>
      <c r="BIR105" s="1570"/>
      <c r="BIS105" s="1570"/>
      <c r="BIT105" s="1570"/>
      <c r="BIU105" s="1570"/>
      <c r="BIV105" s="1570"/>
      <c r="BIW105" s="1570"/>
      <c r="BIX105" s="1570"/>
      <c r="BIY105" s="1570"/>
      <c r="BIZ105" s="1570"/>
      <c r="BJA105" s="1570"/>
      <c r="BJB105" s="1570"/>
      <c r="BJC105" s="1570"/>
      <c r="BJD105" s="1570"/>
      <c r="BJE105" s="1570"/>
      <c r="BJF105" s="1570"/>
      <c r="BJG105" s="1570"/>
      <c r="BJH105" s="1570"/>
      <c r="BJI105" s="1570"/>
      <c r="BJJ105" s="1570"/>
      <c r="BJK105" s="1570"/>
      <c r="BJL105" s="1570"/>
      <c r="BJM105" s="1570"/>
      <c r="BJN105" s="1570"/>
      <c r="BJO105" s="1570"/>
      <c r="BJP105" s="1570"/>
      <c r="BJQ105" s="1570"/>
      <c r="BJR105" s="1570"/>
      <c r="BJS105" s="1570"/>
      <c r="BJT105" s="1570"/>
      <c r="BJU105" s="1570"/>
      <c r="BJV105" s="1570"/>
      <c r="BJW105" s="1570"/>
      <c r="BJX105" s="1570"/>
      <c r="BJY105" s="1570"/>
      <c r="BJZ105" s="1570"/>
      <c r="BKA105" s="1570"/>
      <c r="BKB105" s="1570"/>
      <c r="BKC105" s="1570"/>
      <c r="BKD105" s="1570"/>
      <c r="BKE105" s="1570"/>
      <c r="BKF105" s="1570"/>
      <c r="BKG105" s="1570"/>
      <c r="BKH105" s="1570"/>
      <c r="BKI105" s="1570"/>
      <c r="BKJ105" s="1570"/>
      <c r="BKK105" s="1570"/>
      <c r="BKL105" s="1570"/>
      <c r="BKM105" s="1570"/>
      <c r="BKN105" s="1570"/>
      <c r="BKO105" s="1570"/>
      <c r="BKP105" s="1570"/>
      <c r="BKQ105" s="1570"/>
      <c r="BKR105" s="1570"/>
      <c r="BKS105" s="1570"/>
      <c r="BKT105" s="1570"/>
      <c r="BKU105" s="1570"/>
      <c r="BKV105" s="1570"/>
      <c r="BKW105" s="1570"/>
      <c r="BKX105" s="1570"/>
      <c r="BKY105" s="1570"/>
      <c r="BKZ105" s="1570"/>
      <c r="BLA105" s="1570"/>
      <c r="BLB105" s="1570"/>
      <c r="BLC105" s="1570"/>
      <c r="BLD105" s="1570"/>
      <c r="BLE105" s="1570"/>
      <c r="BLF105" s="1570"/>
      <c r="BLG105" s="1570"/>
      <c r="BLH105" s="1570"/>
      <c r="BLI105" s="1570"/>
      <c r="BLJ105" s="1570"/>
      <c r="BLK105" s="1570"/>
      <c r="BLL105" s="1570"/>
      <c r="BLM105" s="1570"/>
      <c r="BLN105" s="1570"/>
      <c r="BLO105" s="1570"/>
      <c r="BLP105" s="1570"/>
      <c r="BLQ105" s="1570"/>
      <c r="BLR105" s="1570"/>
      <c r="BLS105" s="1570"/>
      <c r="BLT105" s="1570"/>
      <c r="BLU105" s="1570"/>
      <c r="BLV105" s="1570"/>
      <c r="BLW105" s="1570"/>
      <c r="BLX105" s="1570"/>
      <c r="BLY105" s="1570"/>
      <c r="BLZ105" s="1570"/>
      <c r="BMA105" s="1570"/>
      <c r="BMB105" s="1570"/>
      <c r="BMC105" s="1570"/>
      <c r="BMD105" s="1570"/>
      <c r="BME105" s="1570"/>
      <c r="BMF105" s="1570"/>
      <c r="BMG105" s="1570"/>
      <c r="BMH105" s="1570"/>
      <c r="BMI105" s="1570"/>
      <c r="BMJ105" s="1570"/>
      <c r="BMK105" s="1570"/>
      <c r="BML105" s="1570"/>
      <c r="BMM105" s="1570"/>
      <c r="BMN105" s="1570"/>
      <c r="BMO105" s="1570"/>
      <c r="BMP105" s="1570"/>
      <c r="BMQ105" s="1570"/>
      <c r="BMR105" s="1570"/>
      <c r="BMS105" s="1570"/>
      <c r="BMT105" s="1570"/>
      <c r="BMU105" s="1570"/>
      <c r="BMV105" s="1570"/>
      <c r="BMW105" s="1570"/>
      <c r="BMX105" s="1570"/>
      <c r="BMY105" s="1570"/>
      <c r="BMZ105" s="1570"/>
      <c r="BNA105" s="1570"/>
      <c r="BNB105" s="1570"/>
      <c r="BNC105" s="1570"/>
      <c r="BND105" s="1570"/>
      <c r="BNE105" s="1570"/>
      <c r="BNF105" s="1570"/>
      <c r="BNG105" s="1570"/>
      <c r="BNH105" s="1570"/>
      <c r="BNI105" s="1570"/>
      <c r="BNJ105" s="1570"/>
      <c r="BNK105" s="1570"/>
      <c r="BNL105" s="1570"/>
      <c r="BNM105" s="1570"/>
      <c r="BNN105" s="1570"/>
      <c r="BNO105" s="1570"/>
      <c r="BNP105" s="1570"/>
      <c r="BNQ105" s="1570"/>
      <c r="BNR105" s="1570"/>
      <c r="BNS105" s="1570"/>
      <c r="BNT105" s="1570"/>
      <c r="BNU105" s="1570"/>
      <c r="BNV105" s="1570"/>
      <c r="BNW105" s="1570"/>
      <c r="BNX105" s="1570"/>
      <c r="BNY105" s="1570"/>
      <c r="BNZ105" s="1570"/>
      <c r="BOA105" s="1570"/>
      <c r="BOB105" s="1570"/>
      <c r="BOC105" s="1570"/>
      <c r="BOD105" s="1570"/>
      <c r="BOE105" s="1570"/>
      <c r="BOF105" s="1570"/>
      <c r="BOG105" s="1570"/>
      <c r="BOH105" s="1570"/>
      <c r="BOI105" s="1570"/>
      <c r="BOJ105" s="1570"/>
      <c r="BOK105" s="1570"/>
      <c r="BOL105" s="1570"/>
      <c r="BOM105" s="1570"/>
      <c r="BON105" s="1570"/>
      <c r="BOO105" s="1570"/>
      <c r="BOP105" s="1570"/>
      <c r="BOQ105" s="1570"/>
      <c r="BOR105" s="1570"/>
      <c r="BOS105" s="1570"/>
      <c r="BOT105" s="1570"/>
      <c r="BOU105" s="1570"/>
      <c r="BOV105" s="1570"/>
      <c r="BOW105" s="1570"/>
      <c r="BOX105" s="1570"/>
      <c r="BOY105" s="1570"/>
      <c r="BOZ105" s="1570"/>
      <c r="BPA105" s="1570"/>
      <c r="BPB105" s="1570"/>
      <c r="BPC105" s="1570"/>
      <c r="BPD105" s="1570"/>
      <c r="BPE105" s="1570"/>
      <c r="BPF105" s="1570"/>
      <c r="BPG105" s="1570"/>
      <c r="BPH105" s="1570"/>
      <c r="BPI105" s="1570"/>
      <c r="BPJ105" s="1570"/>
      <c r="BPK105" s="1570"/>
      <c r="BPL105" s="1570"/>
      <c r="BPM105" s="1570"/>
      <c r="BPN105" s="1570"/>
      <c r="BPO105" s="1570"/>
      <c r="BPP105" s="1570"/>
      <c r="BPQ105" s="1570"/>
      <c r="BPR105" s="1570"/>
      <c r="BPS105" s="1570"/>
      <c r="BPT105" s="1570"/>
      <c r="BPU105" s="1570"/>
      <c r="BPV105" s="1570"/>
      <c r="BPW105" s="1570"/>
      <c r="BPX105" s="1570"/>
      <c r="BPY105" s="1570"/>
      <c r="BPZ105" s="1570"/>
      <c r="BQA105" s="1570"/>
      <c r="BQB105" s="1570"/>
      <c r="BQC105" s="1570"/>
      <c r="BQD105" s="1570"/>
      <c r="BQE105" s="1570"/>
      <c r="BQF105" s="1570"/>
      <c r="BQG105" s="1570"/>
      <c r="BQH105" s="1570"/>
      <c r="BQI105" s="1570"/>
      <c r="BQJ105" s="1570"/>
      <c r="BQK105" s="1570"/>
      <c r="BQL105" s="1570"/>
      <c r="BQM105" s="1570"/>
      <c r="BQN105" s="1570"/>
      <c r="BQO105" s="1570"/>
      <c r="BQP105" s="1570"/>
      <c r="BQQ105" s="1570"/>
      <c r="BQR105" s="1570"/>
      <c r="BQS105" s="1570"/>
      <c r="BQT105" s="1570"/>
      <c r="BQU105" s="1570"/>
      <c r="BQV105" s="1570"/>
      <c r="BQW105" s="1570"/>
      <c r="BQX105" s="1570"/>
      <c r="BQY105" s="1570"/>
      <c r="BQZ105" s="1570"/>
      <c r="BRA105" s="1570"/>
      <c r="BRB105" s="1570"/>
      <c r="BRC105" s="1570"/>
      <c r="BRD105" s="1570"/>
      <c r="BRE105" s="1570"/>
      <c r="BRF105" s="1570"/>
      <c r="BRG105" s="1570"/>
      <c r="BRH105" s="1570"/>
      <c r="BRI105" s="1570"/>
      <c r="BRJ105" s="1570"/>
      <c r="BRK105" s="1570"/>
      <c r="BRL105" s="1570"/>
      <c r="BRM105" s="1570"/>
      <c r="BRN105" s="1570"/>
      <c r="BRO105" s="1570"/>
      <c r="BRP105" s="1570"/>
      <c r="BRQ105" s="1570"/>
      <c r="BRR105" s="1570"/>
      <c r="BRS105" s="1570"/>
      <c r="BRT105" s="1570"/>
      <c r="BRU105" s="1570"/>
      <c r="BRV105" s="1570"/>
      <c r="BRW105" s="1570"/>
      <c r="BRX105" s="1570"/>
      <c r="BRY105" s="1570"/>
      <c r="BRZ105" s="1570"/>
      <c r="BSA105" s="1570"/>
      <c r="BSB105" s="1570"/>
      <c r="BSC105" s="1570"/>
      <c r="BSD105" s="1570"/>
      <c r="BSE105" s="1570"/>
      <c r="BSF105" s="1570"/>
      <c r="BSG105" s="1570"/>
      <c r="BSH105" s="1570"/>
      <c r="BSI105" s="1570"/>
      <c r="BSJ105" s="1570"/>
      <c r="BSK105" s="1570"/>
      <c r="BSL105" s="1570"/>
      <c r="BSM105" s="1570"/>
      <c r="BSN105" s="1570"/>
      <c r="BSO105" s="1570"/>
      <c r="BSP105" s="1570"/>
      <c r="BSQ105" s="1570"/>
      <c r="BSR105" s="1570"/>
      <c r="BSS105" s="1570"/>
      <c r="BST105" s="1570"/>
      <c r="BSU105" s="1570"/>
      <c r="BSV105" s="1570"/>
      <c r="BSW105" s="1570"/>
      <c r="BSX105" s="1570"/>
      <c r="BSY105" s="1570"/>
      <c r="BSZ105" s="1570"/>
      <c r="BTA105" s="1570"/>
      <c r="BTB105" s="1570"/>
      <c r="BTC105" s="1570"/>
      <c r="BTD105" s="1570"/>
      <c r="BTE105" s="1570"/>
      <c r="BTF105" s="1570"/>
      <c r="BTG105" s="1570"/>
      <c r="BTH105" s="1570"/>
      <c r="BTI105" s="1570"/>
      <c r="BTJ105" s="1570"/>
      <c r="BTK105" s="1570"/>
      <c r="BTL105" s="1570"/>
      <c r="BTM105" s="1570"/>
      <c r="BTN105" s="1570"/>
      <c r="BTO105" s="1570"/>
      <c r="BTP105" s="1570"/>
      <c r="BTQ105" s="1570"/>
      <c r="BTR105" s="1570"/>
      <c r="BTS105" s="1570"/>
      <c r="BTT105" s="1570"/>
      <c r="BTU105" s="1570"/>
      <c r="BTV105" s="1570"/>
      <c r="BTW105" s="1570"/>
      <c r="BTX105" s="1570"/>
      <c r="BTY105" s="1570"/>
      <c r="BTZ105" s="1570"/>
      <c r="BUA105" s="1570"/>
      <c r="BUB105" s="1570"/>
      <c r="BUC105" s="1570"/>
      <c r="BUD105" s="1570"/>
      <c r="BUE105" s="1570"/>
      <c r="BUF105" s="1570"/>
      <c r="BUG105" s="1570"/>
      <c r="BUH105" s="1570"/>
      <c r="BUI105" s="1570"/>
      <c r="BUJ105" s="1570"/>
      <c r="BUK105" s="1570"/>
      <c r="BUL105" s="1570"/>
      <c r="BUM105" s="1570"/>
      <c r="BUN105" s="1570"/>
      <c r="BUO105" s="1570"/>
      <c r="BUP105" s="1570"/>
      <c r="BUQ105" s="1570"/>
      <c r="BUR105" s="1570"/>
      <c r="BUS105" s="1570"/>
      <c r="BUT105" s="1570"/>
      <c r="BUU105" s="1570"/>
      <c r="BUV105" s="1570"/>
      <c r="BUW105" s="1570"/>
      <c r="BUX105" s="1570"/>
      <c r="BUY105" s="1570"/>
      <c r="BUZ105" s="1570"/>
      <c r="BVA105" s="1570"/>
      <c r="BVB105" s="1570"/>
      <c r="BVC105" s="1570"/>
      <c r="BVD105" s="1570"/>
      <c r="BVE105" s="1570"/>
      <c r="BVF105" s="1570"/>
      <c r="BVG105" s="1570"/>
      <c r="BVH105" s="1570"/>
      <c r="BVI105" s="1570"/>
      <c r="BVJ105" s="1570"/>
      <c r="BVK105" s="1570"/>
      <c r="BVL105" s="1570"/>
      <c r="BVM105" s="1570"/>
      <c r="BVN105" s="1570"/>
      <c r="BVO105" s="1570"/>
      <c r="BVP105" s="1570"/>
      <c r="BVQ105" s="1570"/>
      <c r="BVR105" s="1570"/>
      <c r="BVS105" s="1570"/>
      <c r="BVT105" s="1570"/>
      <c r="BVU105" s="1570"/>
      <c r="BVV105" s="1570"/>
      <c r="BVW105" s="1570"/>
      <c r="BVX105" s="1570"/>
      <c r="BVY105" s="1570"/>
      <c r="BVZ105" s="1570"/>
      <c r="BWA105" s="1570"/>
      <c r="BWB105" s="1570"/>
      <c r="BWC105" s="1570"/>
      <c r="BWD105" s="1570"/>
      <c r="BWE105" s="1570"/>
      <c r="BWF105" s="1570"/>
      <c r="BWG105" s="1570"/>
      <c r="BWH105" s="1570"/>
      <c r="BWI105" s="1570"/>
      <c r="BWJ105" s="1570"/>
      <c r="BWK105" s="1570"/>
      <c r="BWL105" s="1570"/>
      <c r="BWM105" s="1570"/>
      <c r="BWN105" s="1570"/>
      <c r="BWO105" s="1570"/>
      <c r="BWP105" s="1570"/>
      <c r="BWQ105" s="1570"/>
      <c r="BWR105" s="1570"/>
      <c r="BWS105" s="1570"/>
      <c r="BWT105" s="1570"/>
      <c r="BWU105" s="1570"/>
      <c r="BWV105" s="1570"/>
      <c r="BWW105" s="1570"/>
      <c r="BWX105" s="1570"/>
      <c r="BWY105" s="1570"/>
      <c r="BWZ105" s="1570"/>
      <c r="BXA105" s="1570"/>
      <c r="BXB105" s="1570"/>
      <c r="BXC105" s="1570"/>
      <c r="BXD105" s="1570"/>
      <c r="BXE105" s="1570"/>
      <c r="BXF105" s="1570"/>
      <c r="BXG105" s="1570"/>
      <c r="BXH105" s="1570"/>
      <c r="BXI105" s="1570"/>
      <c r="BXJ105" s="1570"/>
      <c r="BXK105" s="1570"/>
      <c r="BXL105" s="1570"/>
      <c r="BXM105" s="1570"/>
      <c r="BXN105" s="1570"/>
      <c r="BXO105" s="1570"/>
      <c r="BXP105" s="1570"/>
      <c r="BXQ105" s="1570"/>
      <c r="BXR105" s="1570"/>
      <c r="BXS105" s="1570"/>
      <c r="BXT105" s="1570"/>
      <c r="BXU105" s="1570"/>
      <c r="BXV105" s="1570"/>
      <c r="BXW105" s="1570"/>
      <c r="BXX105" s="1570"/>
      <c r="BXY105" s="1570"/>
      <c r="BXZ105" s="1570"/>
      <c r="BYA105" s="1570"/>
      <c r="BYB105" s="1570"/>
      <c r="BYC105" s="1570"/>
      <c r="BYD105" s="1570"/>
      <c r="BYE105" s="1570"/>
      <c r="BYF105" s="1570"/>
      <c r="BYG105" s="1570"/>
      <c r="BYH105" s="1570"/>
      <c r="BYI105" s="1570"/>
      <c r="BYJ105" s="1570"/>
      <c r="BYK105" s="1570"/>
      <c r="BYL105" s="1570"/>
      <c r="BYM105" s="1570"/>
      <c r="BYN105" s="1570"/>
      <c r="BYO105" s="1570"/>
      <c r="BYP105" s="1570"/>
      <c r="BYQ105" s="1570"/>
      <c r="BYR105" s="1570"/>
      <c r="BYS105" s="1570"/>
      <c r="BYT105" s="1570"/>
      <c r="BYU105" s="1570"/>
      <c r="BYV105" s="1570"/>
      <c r="BYW105" s="1570"/>
      <c r="BYX105" s="1570"/>
      <c r="BYY105" s="1570"/>
      <c r="BYZ105" s="1570"/>
      <c r="BZA105" s="1570"/>
      <c r="BZB105" s="1570"/>
      <c r="BZC105" s="1570"/>
      <c r="BZD105" s="1570"/>
      <c r="BZE105" s="1570"/>
      <c r="BZF105" s="1570"/>
      <c r="BZG105" s="1570"/>
      <c r="BZH105" s="1570"/>
      <c r="BZI105" s="1570"/>
      <c r="BZJ105" s="1570"/>
      <c r="BZK105" s="1570"/>
      <c r="BZL105" s="1570"/>
      <c r="BZM105" s="1570"/>
      <c r="BZN105" s="1570"/>
      <c r="BZO105" s="1570"/>
      <c r="BZP105" s="1570"/>
      <c r="BZQ105" s="1570"/>
      <c r="BZR105" s="1570"/>
      <c r="BZS105" s="1570"/>
      <c r="BZT105" s="1570"/>
      <c r="BZU105" s="1570"/>
      <c r="BZV105" s="1570"/>
      <c r="BZW105" s="1570"/>
      <c r="BZX105" s="1570"/>
      <c r="BZY105" s="1570"/>
      <c r="BZZ105" s="1570"/>
      <c r="CAA105" s="1570"/>
      <c r="CAB105" s="1570"/>
      <c r="CAC105" s="1570"/>
      <c r="CAD105" s="1570"/>
      <c r="CAE105" s="1570"/>
      <c r="CAF105" s="1570"/>
      <c r="CAG105" s="1570"/>
      <c r="CAH105" s="1570"/>
      <c r="CAI105" s="1570"/>
      <c r="CAJ105" s="1570"/>
      <c r="CAK105" s="1570"/>
      <c r="CAL105" s="1570"/>
      <c r="CAM105" s="1570"/>
      <c r="CAN105" s="1570"/>
      <c r="CAO105" s="1570"/>
      <c r="CAP105" s="1570"/>
      <c r="CAQ105" s="1570"/>
      <c r="CAR105" s="1570"/>
      <c r="CAS105" s="1570"/>
      <c r="CAT105" s="1570"/>
      <c r="CAU105" s="1570"/>
      <c r="CAV105" s="1570"/>
      <c r="CAW105" s="1570"/>
      <c r="CAX105" s="1570"/>
      <c r="CAY105" s="1570"/>
      <c r="CAZ105" s="1570"/>
      <c r="CBA105" s="1570"/>
      <c r="CBB105" s="1570"/>
      <c r="CBC105" s="1570"/>
      <c r="CBD105" s="1570"/>
      <c r="CBE105" s="1570"/>
      <c r="CBF105" s="1570"/>
      <c r="CBG105" s="1570"/>
      <c r="CBH105" s="1570"/>
      <c r="CBI105" s="1570"/>
      <c r="CBJ105" s="1570"/>
      <c r="CBK105" s="1570"/>
      <c r="CBL105" s="1570"/>
      <c r="CBM105" s="1570"/>
      <c r="CBN105" s="1570"/>
      <c r="CBO105" s="1570"/>
      <c r="CBP105" s="1570"/>
      <c r="CBQ105" s="1570"/>
      <c r="CBR105" s="1570"/>
      <c r="CBS105" s="1570"/>
      <c r="CBT105" s="1570"/>
      <c r="CBU105" s="1570"/>
      <c r="CBV105" s="1570"/>
      <c r="CBW105" s="1570"/>
      <c r="CBX105" s="1570"/>
      <c r="CBY105" s="1570"/>
      <c r="CBZ105" s="1570"/>
      <c r="CCA105" s="1570"/>
      <c r="CCB105" s="1570"/>
      <c r="CCC105" s="1570"/>
      <c r="CCD105" s="1570"/>
      <c r="CCE105" s="1570"/>
      <c r="CCF105" s="1570"/>
      <c r="CCG105" s="1570"/>
      <c r="CCH105" s="1570"/>
      <c r="CCI105" s="1570"/>
      <c r="CCJ105" s="1570"/>
      <c r="CCK105" s="1570"/>
      <c r="CCL105" s="1570"/>
      <c r="CCM105" s="1570"/>
      <c r="CCN105" s="1570"/>
      <c r="CCO105" s="1570"/>
      <c r="CCP105" s="1570"/>
      <c r="CCQ105" s="1570"/>
      <c r="CCR105" s="1570"/>
      <c r="CCS105" s="1570"/>
      <c r="CCT105" s="1570"/>
      <c r="CCU105" s="1570"/>
      <c r="CCV105" s="1570"/>
      <c r="CCW105" s="1570"/>
      <c r="CCX105" s="1570"/>
      <c r="CCY105" s="1570"/>
      <c r="CCZ105" s="1570"/>
      <c r="CDA105" s="1570"/>
      <c r="CDB105" s="1570"/>
      <c r="CDC105" s="1570"/>
      <c r="CDD105" s="1570"/>
      <c r="CDE105" s="1570"/>
      <c r="CDF105" s="1570"/>
      <c r="CDG105" s="1570"/>
      <c r="CDH105" s="1570"/>
      <c r="CDI105" s="1570"/>
      <c r="CDJ105" s="1570"/>
      <c r="CDK105" s="1570"/>
      <c r="CDL105" s="1570"/>
      <c r="CDM105" s="1570"/>
      <c r="CDN105" s="1570"/>
      <c r="CDO105" s="1570"/>
      <c r="CDP105" s="1570"/>
      <c r="CDQ105" s="1570"/>
      <c r="CDR105" s="1570"/>
      <c r="CDS105" s="1570"/>
      <c r="CDT105" s="1570"/>
      <c r="CDU105" s="1570"/>
      <c r="CDV105" s="1570"/>
      <c r="CDW105" s="1570"/>
      <c r="CDX105" s="1570"/>
      <c r="CDY105" s="1570"/>
      <c r="CDZ105" s="1570"/>
      <c r="CEA105" s="1570"/>
      <c r="CEB105" s="1570"/>
      <c r="CEC105" s="1570"/>
      <c r="CED105" s="1570"/>
      <c r="CEE105" s="1570"/>
      <c r="CEF105" s="1570"/>
      <c r="CEG105" s="1570"/>
      <c r="CEH105" s="1570"/>
      <c r="CEI105" s="1570"/>
      <c r="CEJ105" s="1570"/>
      <c r="CEK105" s="1570"/>
      <c r="CEL105" s="1570"/>
      <c r="CEM105" s="1570"/>
      <c r="CEN105" s="1570"/>
      <c r="CEO105" s="1570"/>
      <c r="CEP105" s="1570"/>
      <c r="CEQ105" s="1570"/>
      <c r="CER105" s="1570"/>
      <c r="CES105" s="1570"/>
      <c r="CET105" s="1570"/>
      <c r="CEU105" s="1570"/>
      <c r="CEV105" s="1570"/>
      <c r="CEW105" s="1570"/>
      <c r="CEX105" s="1570"/>
      <c r="CEY105" s="1570"/>
      <c r="CEZ105" s="1570"/>
      <c r="CFA105" s="1570"/>
      <c r="CFB105" s="1570"/>
      <c r="CFC105" s="1570"/>
      <c r="CFD105" s="1570"/>
      <c r="CFE105" s="1570"/>
      <c r="CFF105" s="1570"/>
      <c r="CFG105" s="1570"/>
      <c r="CFH105" s="1570"/>
      <c r="CFI105" s="1570"/>
      <c r="CFJ105" s="1570"/>
      <c r="CFK105" s="1570"/>
      <c r="CFL105" s="1570"/>
      <c r="CFM105" s="1570"/>
      <c r="CFN105" s="1570"/>
      <c r="CFO105" s="1570"/>
      <c r="CFP105" s="1570"/>
      <c r="CFQ105" s="1570"/>
      <c r="CFR105" s="1570"/>
      <c r="CFS105" s="1570"/>
      <c r="CFT105" s="1570"/>
      <c r="CFU105" s="1570"/>
      <c r="CFV105" s="1570"/>
      <c r="CFW105" s="1570"/>
      <c r="CFX105" s="1570"/>
      <c r="CFY105" s="1570"/>
      <c r="CFZ105" s="1570"/>
      <c r="CGA105" s="1570"/>
      <c r="CGB105" s="1570"/>
      <c r="CGC105" s="1570"/>
      <c r="CGD105" s="1570"/>
      <c r="CGE105" s="1570"/>
      <c r="CGF105" s="1570"/>
      <c r="CGG105" s="1570"/>
      <c r="CGH105" s="1570"/>
      <c r="CGI105" s="1570"/>
      <c r="CGJ105" s="1570"/>
      <c r="CGK105" s="1570"/>
      <c r="CGL105" s="1570"/>
      <c r="CGM105" s="1570"/>
      <c r="CGN105" s="1570"/>
      <c r="CGO105" s="1570"/>
      <c r="CGP105" s="1570"/>
      <c r="CGQ105" s="1570"/>
      <c r="CGR105" s="1570"/>
      <c r="CGS105" s="1570"/>
      <c r="CGT105" s="1570"/>
      <c r="CGU105" s="1570"/>
      <c r="CGV105" s="1570"/>
      <c r="CGW105" s="1570"/>
      <c r="CGX105" s="1570"/>
      <c r="CGY105" s="1570"/>
      <c r="CGZ105" s="1570"/>
      <c r="CHA105" s="1570"/>
      <c r="CHB105" s="1570"/>
      <c r="CHC105" s="1570"/>
      <c r="CHD105" s="1570"/>
      <c r="CHE105" s="1570"/>
      <c r="CHF105" s="1570"/>
      <c r="CHG105" s="1570"/>
      <c r="CHH105" s="1570"/>
      <c r="CHI105" s="1570"/>
      <c r="CHJ105" s="1570"/>
      <c r="CHK105" s="1570"/>
      <c r="CHL105" s="1570"/>
      <c r="CHM105" s="1570"/>
      <c r="CHN105" s="1570"/>
      <c r="CHO105" s="1570"/>
      <c r="CHP105" s="1570"/>
      <c r="CHQ105" s="1570"/>
      <c r="CHR105" s="1570"/>
      <c r="CHS105" s="1570"/>
      <c r="CHT105" s="1570"/>
      <c r="CHU105" s="1570"/>
      <c r="CHV105" s="1570"/>
      <c r="CHW105" s="1570"/>
      <c r="CHX105" s="1570"/>
      <c r="CHY105" s="1570"/>
      <c r="CHZ105" s="1570"/>
      <c r="CIA105" s="1570"/>
      <c r="CIB105" s="1570"/>
      <c r="CIC105" s="1570"/>
      <c r="CID105" s="1570"/>
      <c r="CIE105" s="1570"/>
      <c r="CIF105" s="1570"/>
      <c r="CIG105" s="1570"/>
      <c r="CIH105" s="1570"/>
      <c r="CII105" s="1570"/>
      <c r="CIJ105" s="1570"/>
      <c r="CIK105" s="1570"/>
      <c r="CIL105" s="1570"/>
      <c r="CIM105" s="1570"/>
      <c r="CIN105" s="1570"/>
      <c r="CIO105" s="1570"/>
      <c r="CIP105" s="1570"/>
      <c r="CIQ105" s="1570"/>
      <c r="CIR105" s="1570"/>
      <c r="CIS105" s="1570"/>
      <c r="CIT105" s="1570"/>
      <c r="CIU105" s="1570"/>
      <c r="CIV105" s="1570"/>
      <c r="CIW105" s="1570"/>
      <c r="CIX105" s="1570"/>
      <c r="CIY105" s="1570"/>
      <c r="CIZ105" s="1570"/>
      <c r="CJA105" s="1570"/>
      <c r="CJB105" s="1570"/>
      <c r="CJC105" s="1570"/>
      <c r="CJD105" s="1570"/>
      <c r="CJE105" s="1570"/>
      <c r="CJF105" s="1570"/>
      <c r="CJG105" s="1570"/>
      <c r="CJH105" s="1570"/>
      <c r="CJI105" s="1570"/>
      <c r="CJJ105" s="1570"/>
      <c r="CJK105" s="1570"/>
      <c r="CJL105" s="1570"/>
      <c r="CJM105" s="1570"/>
      <c r="CJN105" s="1570"/>
      <c r="CJO105" s="1570"/>
      <c r="CJP105" s="1570"/>
      <c r="CJQ105" s="1570"/>
      <c r="CJR105" s="1570"/>
      <c r="CJS105" s="1570"/>
      <c r="CJT105" s="1570"/>
      <c r="CJU105" s="1570"/>
      <c r="CJV105" s="1570"/>
      <c r="CJW105" s="1570"/>
      <c r="CJX105" s="1570"/>
      <c r="CJY105" s="1570"/>
      <c r="CJZ105" s="1570"/>
      <c r="CKA105" s="1570"/>
      <c r="CKB105" s="1570"/>
      <c r="CKC105" s="1570"/>
      <c r="CKD105" s="1570"/>
      <c r="CKE105" s="1570"/>
      <c r="CKF105" s="1570"/>
      <c r="CKG105" s="1570"/>
      <c r="CKH105" s="1570"/>
      <c r="CKI105" s="1570"/>
      <c r="CKJ105" s="1570"/>
      <c r="CKK105" s="1570"/>
      <c r="CKL105" s="1570"/>
      <c r="CKM105" s="1570"/>
      <c r="CKN105" s="1570"/>
      <c r="CKO105" s="1570"/>
      <c r="CKP105" s="1570"/>
      <c r="CKQ105" s="1570"/>
      <c r="CKR105" s="1570"/>
      <c r="CKS105" s="1570"/>
      <c r="CKT105" s="1570"/>
      <c r="CKU105" s="1570"/>
      <c r="CKV105" s="1570"/>
      <c r="CKW105" s="1570"/>
      <c r="CKX105" s="1570"/>
      <c r="CKY105" s="1570"/>
      <c r="CKZ105" s="1570"/>
      <c r="CLA105" s="1570"/>
      <c r="CLB105" s="1570"/>
      <c r="CLC105" s="1570"/>
      <c r="CLD105" s="1570"/>
      <c r="CLE105" s="1570"/>
      <c r="CLF105" s="1570"/>
      <c r="CLG105" s="1570"/>
      <c r="CLH105" s="1570"/>
      <c r="CLI105" s="1570"/>
      <c r="CLJ105" s="1570"/>
      <c r="CLK105" s="1570"/>
      <c r="CLL105" s="1570"/>
      <c r="CLM105" s="1570"/>
      <c r="CLN105" s="1570"/>
      <c r="CLO105" s="1570"/>
      <c r="CLP105" s="1570"/>
      <c r="CLQ105" s="1570"/>
      <c r="CLR105" s="1570"/>
      <c r="CLS105" s="1570"/>
      <c r="CLT105" s="1570"/>
      <c r="CLU105" s="1570"/>
      <c r="CLV105" s="1570"/>
      <c r="CLW105" s="1570"/>
      <c r="CLX105" s="1570"/>
      <c r="CLY105" s="1570"/>
      <c r="CLZ105" s="1570"/>
      <c r="CMA105" s="1570"/>
      <c r="CMB105" s="1570"/>
      <c r="CMC105" s="1570"/>
      <c r="CMD105" s="1570"/>
      <c r="CME105" s="1570"/>
      <c r="CMF105" s="1570"/>
      <c r="CMG105" s="1570"/>
      <c r="CMH105" s="1570"/>
      <c r="CMI105" s="1570"/>
      <c r="CMJ105" s="1570"/>
      <c r="CMK105" s="1570"/>
      <c r="CML105" s="1570"/>
      <c r="CMM105" s="1570"/>
      <c r="CMN105" s="1570"/>
      <c r="CMO105" s="1570"/>
      <c r="CMP105" s="1570"/>
      <c r="CMQ105" s="1570"/>
      <c r="CMR105" s="1570"/>
      <c r="CMS105" s="1570"/>
      <c r="CMT105" s="1570"/>
      <c r="CMU105" s="1570"/>
      <c r="CMV105" s="1570"/>
      <c r="CMW105" s="1570"/>
      <c r="CMX105" s="1570"/>
      <c r="CMY105" s="1570"/>
      <c r="CMZ105" s="1570"/>
      <c r="CNA105" s="1570"/>
      <c r="CNB105" s="1570"/>
      <c r="CNC105" s="1570"/>
      <c r="CND105" s="1570"/>
      <c r="CNE105" s="1570"/>
      <c r="CNF105" s="1570"/>
      <c r="CNG105" s="1570"/>
      <c r="CNH105" s="1570"/>
      <c r="CNI105" s="1570"/>
      <c r="CNJ105" s="1570"/>
      <c r="CNK105" s="1570"/>
      <c r="CNL105" s="1570"/>
      <c r="CNM105" s="1570"/>
      <c r="CNN105" s="1570"/>
      <c r="CNO105" s="1570"/>
      <c r="CNP105" s="1570"/>
      <c r="CNQ105" s="1570"/>
      <c r="CNR105" s="1570"/>
      <c r="CNS105" s="1570"/>
      <c r="CNT105" s="1570"/>
      <c r="CNU105" s="1570"/>
      <c r="CNV105" s="1570"/>
      <c r="CNW105" s="1570"/>
      <c r="CNX105" s="1570"/>
      <c r="CNY105" s="1570"/>
      <c r="CNZ105" s="1570"/>
      <c r="COA105" s="1570"/>
      <c r="COB105" s="1570"/>
      <c r="COC105" s="1570"/>
      <c r="COD105" s="1570"/>
      <c r="COE105" s="1570"/>
      <c r="COF105" s="1570"/>
      <c r="COG105" s="1570"/>
      <c r="COH105" s="1570"/>
      <c r="COI105" s="1570"/>
      <c r="COJ105" s="1570"/>
      <c r="COK105" s="1570"/>
      <c r="COL105" s="1570"/>
      <c r="COM105" s="1570"/>
      <c r="CON105" s="1570"/>
      <c r="COO105" s="1570"/>
      <c r="COP105" s="1570"/>
      <c r="COQ105" s="1570"/>
      <c r="COR105" s="1570"/>
      <c r="COS105" s="1570"/>
      <c r="COT105" s="1570"/>
      <c r="COU105" s="1570"/>
      <c r="COV105" s="1570"/>
      <c r="COW105" s="1570"/>
      <c r="COX105" s="1570"/>
      <c r="COY105" s="1570"/>
      <c r="COZ105" s="1570"/>
      <c r="CPA105" s="1570"/>
      <c r="CPB105" s="1570"/>
      <c r="CPC105" s="1570"/>
      <c r="CPD105" s="1570"/>
      <c r="CPE105" s="1570"/>
      <c r="CPF105" s="1570"/>
      <c r="CPG105" s="1570"/>
      <c r="CPH105" s="1570"/>
      <c r="CPI105" s="1570"/>
      <c r="CPJ105" s="1570"/>
      <c r="CPK105" s="1570"/>
      <c r="CPL105" s="1570"/>
      <c r="CPM105" s="1570"/>
      <c r="CPN105" s="1570"/>
      <c r="CPO105" s="1570"/>
      <c r="CPP105" s="1570"/>
      <c r="CPQ105" s="1570"/>
      <c r="CPR105" s="1570"/>
      <c r="CPS105" s="1570"/>
      <c r="CPT105" s="1570"/>
      <c r="CPU105" s="1570"/>
      <c r="CPV105" s="1570"/>
      <c r="CPW105" s="1570"/>
      <c r="CPX105" s="1570"/>
      <c r="CPY105" s="1570"/>
      <c r="CPZ105" s="1570"/>
      <c r="CQA105" s="1570"/>
      <c r="CQB105" s="1570"/>
      <c r="CQC105" s="1570"/>
      <c r="CQD105" s="1570"/>
      <c r="CQE105" s="1570"/>
      <c r="CQF105" s="1570"/>
      <c r="CQG105" s="1570"/>
      <c r="CQH105" s="1570"/>
      <c r="CQI105" s="1570"/>
      <c r="CQJ105" s="1570"/>
      <c r="CQK105" s="1570"/>
      <c r="CQL105" s="1570"/>
      <c r="CQM105" s="1570"/>
      <c r="CQN105" s="1570"/>
      <c r="CQO105" s="1570"/>
      <c r="CQP105" s="1570"/>
      <c r="CQQ105" s="1570"/>
      <c r="CQR105" s="1570"/>
      <c r="CQS105" s="1570"/>
      <c r="CQT105" s="1570"/>
      <c r="CQU105" s="1570"/>
      <c r="CQV105" s="1570"/>
      <c r="CQW105" s="1570"/>
      <c r="CQX105" s="1570"/>
      <c r="CQY105" s="1570"/>
      <c r="CQZ105" s="1570"/>
      <c r="CRA105" s="1570"/>
      <c r="CRB105" s="1570"/>
      <c r="CRC105" s="1570"/>
      <c r="CRD105" s="1570"/>
      <c r="CRE105" s="1570"/>
      <c r="CRF105" s="1570"/>
      <c r="CRG105" s="1570"/>
      <c r="CRH105" s="1570"/>
      <c r="CRI105" s="1570"/>
      <c r="CRJ105" s="1570"/>
      <c r="CRK105" s="1570"/>
      <c r="CRL105" s="1570"/>
      <c r="CRM105" s="1570"/>
      <c r="CRN105" s="1570"/>
      <c r="CRO105" s="1570"/>
      <c r="CRP105" s="1570"/>
      <c r="CRQ105" s="1570"/>
      <c r="CRR105" s="1570"/>
      <c r="CRS105" s="1570"/>
      <c r="CRT105" s="1570"/>
      <c r="CRU105" s="1570"/>
      <c r="CRV105" s="1570"/>
      <c r="CRW105" s="1570"/>
      <c r="CRX105" s="1570"/>
      <c r="CRY105" s="1570"/>
      <c r="CRZ105" s="1570"/>
      <c r="CSA105" s="1570"/>
      <c r="CSB105" s="1570"/>
      <c r="CSC105" s="1570"/>
      <c r="CSD105" s="1570"/>
      <c r="CSE105" s="1570"/>
      <c r="CSF105" s="1570"/>
      <c r="CSG105" s="1570"/>
      <c r="CSH105" s="1570"/>
      <c r="CSI105" s="1570"/>
      <c r="CSJ105" s="1570"/>
      <c r="CSK105" s="1570"/>
      <c r="CSL105" s="1570"/>
      <c r="CSM105" s="1570"/>
      <c r="CSN105" s="1570"/>
      <c r="CSO105" s="1570"/>
      <c r="CSP105" s="1570"/>
      <c r="CSQ105" s="1570"/>
      <c r="CSR105" s="1570"/>
      <c r="CSS105" s="1570"/>
      <c r="CST105" s="1570"/>
      <c r="CSU105" s="1570"/>
      <c r="CSV105" s="1570"/>
      <c r="CSW105" s="1570"/>
      <c r="CSX105" s="1570"/>
      <c r="CSY105" s="1570"/>
      <c r="CSZ105" s="1570"/>
      <c r="CTA105" s="1570"/>
      <c r="CTB105" s="1570"/>
      <c r="CTC105" s="1570"/>
      <c r="CTD105" s="1570"/>
      <c r="CTE105" s="1570"/>
      <c r="CTF105" s="1570"/>
      <c r="CTG105" s="1570"/>
      <c r="CTH105" s="1570"/>
      <c r="CTI105" s="1570"/>
      <c r="CTJ105" s="1570"/>
      <c r="CTK105" s="1570"/>
      <c r="CTL105" s="1570"/>
      <c r="CTM105" s="1570"/>
      <c r="CTN105" s="1570"/>
      <c r="CTO105" s="1570"/>
      <c r="CTP105" s="1570"/>
      <c r="CTQ105" s="1570"/>
      <c r="CTR105" s="1570"/>
      <c r="CTS105" s="1570"/>
      <c r="CTT105" s="1570"/>
      <c r="CTU105" s="1570"/>
      <c r="CTV105" s="1570"/>
      <c r="CTW105" s="1570"/>
      <c r="CTX105" s="1570"/>
      <c r="CTY105" s="1570"/>
      <c r="CTZ105" s="1570"/>
      <c r="CUA105" s="1570"/>
      <c r="CUB105" s="1570"/>
      <c r="CUC105" s="1570"/>
      <c r="CUD105" s="1570"/>
      <c r="CUE105" s="1570"/>
      <c r="CUF105" s="1570"/>
      <c r="CUG105" s="1570"/>
      <c r="CUH105" s="1570"/>
      <c r="CUI105" s="1570"/>
      <c r="CUJ105" s="1570"/>
      <c r="CUK105" s="1570"/>
      <c r="CUL105" s="1570"/>
      <c r="CUM105" s="1570"/>
      <c r="CUN105" s="1570"/>
      <c r="CUO105" s="1570"/>
      <c r="CUP105" s="1570"/>
      <c r="CUQ105" s="1570"/>
      <c r="CUR105" s="1570"/>
      <c r="CUS105" s="1570"/>
      <c r="CUT105" s="1570"/>
      <c r="CUU105" s="1570"/>
      <c r="CUV105" s="1570"/>
      <c r="CUW105" s="1570"/>
      <c r="CUX105" s="1570"/>
      <c r="CUY105" s="1570"/>
      <c r="CUZ105" s="1570"/>
      <c r="CVA105" s="1570"/>
      <c r="CVB105" s="1570"/>
      <c r="CVC105" s="1570"/>
      <c r="CVD105" s="1570"/>
      <c r="CVE105" s="1570"/>
      <c r="CVF105" s="1570"/>
      <c r="CVG105" s="1570"/>
      <c r="CVH105" s="1570"/>
      <c r="CVI105" s="1570"/>
      <c r="CVJ105" s="1570"/>
      <c r="CVK105" s="1570"/>
      <c r="CVL105" s="1570"/>
      <c r="CVM105" s="1570"/>
      <c r="CVN105" s="1570"/>
      <c r="CVO105" s="1570"/>
      <c r="CVP105" s="1570"/>
      <c r="CVQ105" s="1570"/>
      <c r="CVR105" s="1570"/>
      <c r="CVS105" s="1570"/>
      <c r="CVT105" s="1570"/>
      <c r="CVU105" s="1570"/>
      <c r="CVV105" s="1570"/>
      <c r="CVW105" s="1570"/>
      <c r="CVX105" s="1570"/>
      <c r="CVY105" s="1570"/>
      <c r="CVZ105" s="1570"/>
      <c r="CWA105" s="1570"/>
      <c r="CWB105" s="1570"/>
      <c r="CWC105" s="1570"/>
      <c r="CWD105" s="1570"/>
      <c r="CWE105" s="1570"/>
      <c r="CWF105" s="1570"/>
      <c r="CWG105" s="1570"/>
      <c r="CWH105" s="1570"/>
      <c r="CWI105" s="1570"/>
      <c r="CWJ105" s="1570"/>
      <c r="CWK105" s="1570"/>
      <c r="CWL105" s="1570"/>
      <c r="CWM105" s="1570"/>
      <c r="CWN105" s="1570"/>
      <c r="CWO105" s="1570"/>
      <c r="CWP105" s="1570"/>
      <c r="CWQ105" s="1570"/>
      <c r="CWR105" s="1570"/>
      <c r="CWS105" s="1570"/>
      <c r="CWT105" s="1570"/>
      <c r="CWU105" s="1570"/>
      <c r="CWV105" s="1570"/>
      <c r="CWW105" s="1570"/>
      <c r="CWX105" s="1570"/>
      <c r="CWY105" s="1570"/>
      <c r="CWZ105" s="1570"/>
      <c r="CXA105" s="1570"/>
      <c r="CXB105" s="1570"/>
      <c r="CXC105" s="1570"/>
      <c r="CXD105" s="1570"/>
      <c r="CXE105" s="1570"/>
      <c r="CXF105" s="1570"/>
      <c r="CXG105" s="1570"/>
      <c r="CXH105" s="1570"/>
      <c r="CXI105" s="1570"/>
      <c r="CXJ105" s="1570"/>
      <c r="CXK105" s="1570"/>
      <c r="CXL105" s="1570"/>
      <c r="CXM105" s="1570"/>
      <c r="CXN105" s="1570"/>
      <c r="CXO105" s="1570"/>
      <c r="CXP105" s="1570"/>
      <c r="CXQ105" s="1570"/>
      <c r="CXR105" s="1570"/>
      <c r="CXS105" s="1570"/>
      <c r="CXT105" s="1570"/>
      <c r="CXU105" s="1570"/>
      <c r="CXV105" s="1570"/>
      <c r="CXW105" s="1570"/>
      <c r="CXX105" s="1570"/>
      <c r="CXY105" s="1570"/>
      <c r="CXZ105" s="1570"/>
      <c r="CYA105" s="1570"/>
      <c r="CYB105" s="1570"/>
      <c r="CYC105" s="1570"/>
      <c r="CYD105" s="1570"/>
      <c r="CYE105" s="1570"/>
      <c r="CYF105" s="1570"/>
      <c r="CYG105" s="1570"/>
      <c r="CYH105" s="1570"/>
      <c r="CYI105" s="1570"/>
      <c r="CYJ105" s="1570"/>
      <c r="CYK105" s="1570"/>
      <c r="CYL105" s="1570"/>
      <c r="CYM105" s="1570"/>
      <c r="CYN105" s="1570"/>
      <c r="CYO105" s="1570"/>
      <c r="CYP105" s="1570"/>
      <c r="CYQ105" s="1570"/>
      <c r="CYR105" s="1570"/>
      <c r="CYS105" s="1570"/>
      <c r="CYT105" s="1570"/>
      <c r="CYU105" s="1570"/>
      <c r="CYV105" s="1570"/>
      <c r="CYW105" s="1570"/>
      <c r="CYX105" s="1570"/>
      <c r="CYY105" s="1570"/>
      <c r="CYZ105" s="1570"/>
      <c r="CZA105" s="1570"/>
      <c r="CZB105" s="1570"/>
      <c r="CZC105" s="1570"/>
      <c r="CZD105" s="1570"/>
      <c r="CZE105" s="1570"/>
      <c r="CZF105" s="1570"/>
      <c r="CZG105" s="1570"/>
      <c r="CZH105" s="1570"/>
      <c r="CZI105" s="1570"/>
      <c r="CZJ105" s="1570"/>
      <c r="CZK105" s="1570"/>
      <c r="CZL105" s="1570"/>
      <c r="CZM105" s="1570"/>
      <c r="CZN105" s="1570"/>
      <c r="CZO105" s="1570"/>
      <c r="CZP105" s="1570"/>
      <c r="CZQ105" s="1570"/>
      <c r="CZR105" s="1570"/>
      <c r="CZS105" s="1570"/>
      <c r="CZT105" s="1570"/>
      <c r="CZU105" s="1570"/>
      <c r="CZV105" s="1570"/>
      <c r="CZW105" s="1570"/>
      <c r="CZX105" s="1570"/>
      <c r="CZY105" s="1570"/>
      <c r="CZZ105" s="1570"/>
      <c r="DAA105" s="1570"/>
      <c r="DAB105" s="1570"/>
      <c r="DAC105" s="1570"/>
      <c r="DAD105" s="1570"/>
      <c r="DAE105" s="1570"/>
      <c r="DAF105" s="1570"/>
      <c r="DAG105" s="1570"/>
      <c r="DAH105" s="1570"/>
      <c r="DAI105" s="1570"/>
      <c r="DAJ105" s="1570"/>
      <c r="DAK105" s="1570"/>
      <c r="DAL105" s="1570"/>
      <c r="DAM105" s="1570"/>
      <c r="DAN105" s="1570"/>
      <c r="DAO105" s="1570"/>
      <c r="DAP105" s="1570"/>
      <c r="DAQ105" s="1570"/>
      <c r="DAR105" s="1570"/>
      <c r="DAS105" s="1570"/>
      <c r="DAT105" s="1570"/>
      <c r="DAU105" s="1570"/>
      <c r="DAV105" s="1570"/>
      <c r="DAW105" s="1570"/>
      <c r="DAX105" s="1570"/>
      <c r="DAY105" s="1570"/>
      <c r="DAZ105" s="1570"/>
      <c r="DBA105" s="1570"/>
      <c r="DBB105" s="1570"/>
      <c r="DBC105" s="1570"/>
      <c r="DBD105" s="1570"/>
      <c r="DBE105" s="1570"/>
      <c r="DBF105" s="1570"/>
      <c r="DBG105" s="1570"/>
      <c r="DBH105" s="1570"/>
      <c r="DBI105" s="1570"/>
      <c r="DBJ105" s="1570"/>
      <c r="DBK105" s="1570"/>
      <c r="DBL105" s="1570"/>
      <c r="DBM105" s="1570"/>
      <c r="DBN105" s="1570"/>
      <c r="DBO105" s="1570"/>
      <c r="DBP105" s="1570"/>
      <c r="DBQ105" s="1570"/>
      <c r="DBR105" s="1570"/>
      <c r="DBS105" s="1570"/>
      <c r="DBT105" s="1570"/>
      <c r="DBU105" s="1570"/>
      <c r="DBV105" s="1570"/>
      <c r="DBW105" s="1570"/>
      <c r="DBX105" s="1570"/>
      <c r="DBY105" s="1570"/>
      <c r="DBZ105" s="1570"/>
      <c r="DCA105" s="1570"/>
      <c r="DCB105" s="1570"/>
      <c r="DCC105" s="1570"/>
      <c r="DCD105" s="1570"/>
      <c r="DCE105" s="1570"/>
      <c r="DCF105" s="1570"/>
      <c r="DCG105" s="1570"/>
      <c r="DCH105" s="1570"/>
      <c r="DCI105" s="1570"/>
      <c r="DCJ105" s="1570"/>
      <c r="DCK105" s="1570"/>
      <c r="DCL105" s="1570"/>
      <c r="DCM105" s="1570"/>
      <c r="DCN105" s="1570"/>
      <c r="DCO105" s="1570"/>
      <c r="DCP105" s="1570"/>
      <c r="DCQ105" s="1570"/>
      <c r="DCR105" s="1570"/>
      <c r="DCS105" s="1570"/>
      <c r="DCT105" s="1570"/>
      <c r="DCU105" s="1570"/>
      <c r="DCV105" s="1570"/>
      <c r="DCW105" s="1570"/>
      <c r="DCX105" s="1570"/>
      <c r="DCY105" s="1570"/>
      <c r="DCZ105" s="1570"/>
      <c r="DDA105" s="1570"/>
      <c r="DDB105" s="1570"/>
      <c r="DDC105" s="1570"/>
      <c r="DDD105" s="1570"/>
      <c r="DDE105" s="1570"/>
      <c r="DDF105" s="1570"/>
      <c r="DDG105" s="1570"/>
      <c r="DDH105" s="1570"/>
      <c r="DDI105" s="1570"/>
      <c r="DDJ105" s="1570"/>
      <c r="DDK105" s="1570"/>
      <c r="DDL105" s="1570"/>
      <c r="DDM105" s="1570"/>
      <c r="DDN105" s="1570"/>
      <c r="DDO105" s="1570"/>
      <c r="DDP105" s="1570"/>
      <c r="DDQ105" s="1570"/>
      <c r="DDR105" s="1570"/>
      <c r="DDS105" s="1570"/>
      <c r="DDT105" s="1570"/>
      <c r="DDU105" s="1570"/>
      <c r="DDV105" s="1570"/>
      <c r="DDW105" s="1570"/>
      <c r="DDX105" s="1570"/>
      <c r="DDY105" s="1570"/>
      <c r="DDZ105" s="1570"/>
      <c r="DEA105" s="1570"/>
      <c r="DEB105" s="1570"/>
      <c r="DEC105" s="1570"/>
      <c r="DED105" s="1570"/>
      <c r="DEE105" s="1570"/>
      <c r="DEF105" s="1570"/>
      <c r="DEG105" s="1570"/>
      <c r="DEH105" s="1570"/>
      <c r="DEI105" s="1570"/>
      <c r="DEJ105" s="1570"/>
      <c r="DEK105" s="1570"/>
      <c r="DEL105" s="1570"/>
      <c r="DEM105" s="1570"/>
      <c r="DEN105" s="1570"/>
      <c r="DEO105" s="1570"/>
      <c r="DEP105" s="1570"/>
      <c r="DEQ105" s="1570"/>
      <c r="DER105" s="1570"/>
      <c r="DES105" s="1570"/>
      <c r="DET105" s="1570"/>
      <c r="DEU105" s="1570"/>
      <c r="DEV105" s="1570"/>
      <c r="DEW105" s="1570"/>
      <c r="DEX105" s="1570"/>
      <c r="DEY105" s="1570"/>
      <c r="DEZ105" s="1570"/>
      <c r="DFA105" s="1570"/>
      <c r="DFB105" s="1570"/>
      <c r="DFC105" s="1570"/>
      <c r="DFD105" s="1570"/>
      <c r="DFE105" s="1570"/>
      <c r="DFF105" s="1570"/>
      <c r="DFG105" s="1570"/>
      <c r="DFH105" s="1570"/>
      <c r="DFI105" s="1570"/>
      <c r="DFJ105" s="1570"/>
      <c r="DFK105" s="1570"/>
      <c r="DFL105" s="1570"/>
      <c r="DFM105" s="1570"/>
      <c r="DFN105" s="1570"/>
      <c r="DFO105" s="1570"/>
      <c r="DFP105" s="1570"/>
      <c r="DFQ105" s="1570"/>
      <c r="DFR105" s="1570"/>
      <c r="DFS105" s="1570"/>
      <c r="DFT105" s="1570"/>
      <c r="DFU105" s="1570"/>
      <c r="DFV105" s="1570"/>
      <c r="DFW105" s="1570"/>
      <c r="DFX105" s="1570"/>
      <c r="DFY105" s="1570"/>
      <c r="DFZ105" s="1570"/>
      <c r="DGA105" s="1570"/>
      <c r="DGB105" s="1570"/>
      <c r="DGC105" s="1570"/>
      <c r="DGD105" s="1570"/>
      <c r="DGE105" s="1570"/>
      <c r="DGF105" s="1570"/>
      <c r="DGG105" s="1570"/>
      <c r="DGH105" s="1570"/>
      <c r="DGI105" s="1570"/>
      <c r="DGJ105" s="1570"/>
      <c r="DGK105" s="1570"/>
      <c r="DGL105" s="1570"/>
      <c r="DGM105" s="1570"/>
      <c r="DGN105" s="1570"/>
      <c r="DGO105" s="1570"/>
      <c r="DGP105" s="1570"/>
      <c r="DGQ105" s="1570"/>
      <c r="DGR105" s="1570"/>
      <c r="DGS105" s="1570"/>
      <c r="DGT105" s="1570"/>
      <c r="DGU105" s="1570"/>
      <c r="DGV105" s="1570"/>
      <c r="DGW105" s="1570"/>
      <c r="DGX105" s="1570"/>
      <c r="DGY105" s="1570"/>
      <c r="DGZ105" s="1570"/>
      <c r="DHA105" s="1570"/>
      <c r="DHB105" s="1570"/>
      <c r="DHC105" s="1570"/>
      <c r="DHD105" s="1570"/>
      <c r="DHE105" s="1570"/>
      <c r="DHF105" s="1570"/>
      <c r="DHG105" s="1570"/>
      <c r="DHH105" s="1570"/>
      <c r="DHI105" s="1570"/>
      <c r="DHJ105" s="1570"/>
      <c r="DHK105" s="1570"/>
      <c r="DHL105" s="1570"/>
      <c r="DHM105" s="1570"/>
      <c r="DHN105" s="1570"/>
      <c r="DHO105" s="1570"/>
      <c r="DHP105" s="1570"/>
      <c r="DHQ105" s="1570"/>
      <c r="DHR105" s="1570"/>
      <c r="DHS105" s="1570"/>
      <c r="DHT105" s="1570"/>
      <c r="DHU105" s="1570"/>
      <c r="DHV105" s="1570"/>
      <c r="DHW105" s="1570"/>
      <c r="DHX105" s="1570"/>
      <c r="DHY105" s="1570"/>
      <c r="DHZ105" s="1570"/>
      <c r="DIA105" s="1570"/>
      <c r="DIB105" s="1570"/>
      <c r="DIC105" s="1570"/>
      <c r="DID105" s="1570"/>
      <c r="DIE105" s="1570"/>
      <c r="DIF105" s="1570"/>
      <c r="DIG105" s="1570"/>
      <c r="DIH105" s="1570"/>
      <c r="DII105" s="1570"/>
      <c r="DIJ105" s="1570"/>
      <c r="DIK105" s="1570"/>
      <c r="DIL105" s="1570"/>
      <c r="DIM105" s="1570"/>
      <c r="DIN105" s="1570"/>
      <c r="DIO105" s="1570"/>
      <c r="DIP105" s="1570"/>
      <c r="DIQ105" s="1570"/>
      <c r="DIR105" s="1570"/>
      <c r="DIS105" s="1570"/>
      <c r="DIT105" s="1570"/>
      <c r="DIU105" s="1570"/>
      <c r="DIV105" s="1570"/>
      <c r="DIW105" s="1570"/>
      <c r="DIX105" s="1570"/>
      <c r="DIY105" s="1570"/>
      <c r="DIZ105" s="1570"/>
      <c r="DJA105" s="1570"/>
      <c r="DJB105" s="1570"/>
      <c r="DJC105" s="1570"/>
      <c r="DJD105" s="1570"/>
      <c r="DJE105" s="1570"/>
      <c r="DJF105" s="1570"/>
      <c r="DJG105" s="1570"/>
      <c r="DJH105" s="1570"/>
      <c r="DJI105" s="1570"/>
      <c r="DJJ105" s="1570"/>
      <c r="DJK105" s="1570"/>
      <c r="DJL105" s="1570"/>
      <c r="DJM105" s="1570"/>
      <c r="DJN105" s="1570"/>
      <c r="DJO105" s="1570"/>
      <c r="DJP105" s="1570"/>
      <c r="DJQ105" s="1570"/>
      <c r="DJR105" s="1570"/>
      <c r="DJS105" s="1570"/>
      <c r="DJT105" s="1570"/>
      <c r="DJU105" s="1570"/>
      <c r="DJV105" s="1570"/>
      <c r="DJW105" s="1570"/>
      <c r="DJX105" s="1570"/>
      <c r="DJY105" s="1570"/>
      <c r="DJZ105" s="1570"/>
      <c r="DKA105" s="1570"/>
      <c r="DKB105" s="1570"/>
      <c r="DKC105" s="1570"/>
      <c r="DKD105" s="1570"/>
      <c r="DKE105" s="1570"/>
      <c r="DKF105" s="1570"/>
      <c r="DKG105" s="1570"/>
      <c r="DKH105" s="1570"/>
      <c r="DKI105" s="1570"/>
      <c r="DKJ105" s="1570"/>
      <c r="DKK105" s="1570"/>
      <c r="DKL105" s="1570"/>
      <c r="DKM105" s="1570"/>
      <c r="DKN105" s="1570"/>
      <c r="DKO105" s="1570"/>
      <c r="DKP105" s="1570"/>
      <c r="DKQ105" s="1570"/>
      <c r="DKR105" s="1570"/>
      <c r="DKS105" s="1570"/>
      <c r="DKT105" s="1570"/>
      <c r="DKU105" s="1570"/>
      <c r="DKV105" s="1570"/>
      <c r="DKW105" s="1570"/>
      <c r="DKX105" s="1570"/>
      <c r="DKY105" s="1570"/>
      <c r="DKZ105" s="1570"/>
      <c r="DLA105" s="1570"/>
      <c r="DLB105" s="1570"/>
      <c r="DLC105" s="1570"/>
      <c r="DLD105" s="1570"/>
      <c r="DLE105" s="1570"/>
      <c r="DLF105" s="1570"/>
      <c r="DLG105" s="1570"/>
      <c r="DLH105" s="1570"/>
      <c r="DLI105" s="1570"/>
      <c r="DLJ105" s="1570"/>
      <c r="DLK105" s="1570"/>
      <c r="DLL105" s="1570"/>
      <c r="DLM105" s="1570"/>
      <c r="DLN105" s="1570"/>
      <c r="DLO105" s="1570"/>
      <c r="DLP105" s="1570"/>
      <c r="DLQ105" s="1570"/>
      <c r="DLR105" s="1570"/>
      <c r="DLS105" s="1570"/>
      <c r="DLT105" s="1570"/>
      <c r="DLU105" s="1570"/>
      <c r="DLV105" s="1570"/>
      <c r="DLW105" s="1570"/>
      <c r="DLX105" s="1570"/>
      <c r="DLY105" s="1570"/>
      <c r="DLZ105" s="1570"/>
      <c r="DMA105" s="1570"/>
      <c r="DMB105" s="1570"/>
      <c r="DMC105" s="1570"/>
      <c r="DMD105" s="1570"/>
      <c r="DME105" s="1570"/>
      <c r="DMF105" s="1570"/>
      <c r="DMG105" s="1570"/>
      <c r="DMH105" s="1570"/>
      <c r="DMI105" s="1570"/>
      <c r="DMJ105" s="1570"/>
      <c r="DMK105" s="1570"/>
      <c r="DML105" s="1570"/>
      <c r="DMM105" s="1570"/>
      <c r="DMN105" s="1570"/>
      <c r="DMO105" s="1570"/>
      <c r="DMP105" s="1570"/>
      <c r="DMQ105" s="1570"/>
      <c r="DMR105" s="1570"/>
      <c r="DMS105" s="1570"/>
      <c r="DMT105" s="1570"/>
      <c r="DMU105" s="1570"/>
      <c r="DMV105" s="1570"/>
      <c r="DMW105" s="1570"/>
      <c r="DMX105" s="1570"/>
      <c r="DMY105" s="1570"/>
      <c r="DMZ105" s="1570"/>
      <c r="DNA105" s="1570"/>
      <c r="DNB105" s="1570"/>
      <c r="DNC105" s="1570"/>
      <c r="DND105" s="1570"/>
      <c r="DNE105" s="1570"/>
      <c r="DNF105" s="1570"/>
      <c r="DNG105" s="1570"/>
      <c r="DNH105" s="1570"/>
      <c r="DNI105" s="1570"/>
      <c r="DNJ105" s="1570"/>
      <c r="DNK105" s="1570"/>
      <c r="DNL105" s="1570"/>
      <c r="DNM105" s="1570"/>
      <c r="DNN105" s="1570"/>
      <c r="DNO105" s="1570"/>
      <c r="DNP105" s="1570"/>
      <c r="DNQ105" s="1570"/>
      <c r="DNR105" s="1570"/>
      <c r="DNS105" s="1570"/>
      <c r="DNT105" s="1570"/>
      <c r="DNU105" s="1570"/>
      <c r="DNV105" s="1570"/>
      <c r="DNW105" s="1570"/>
      <c r="DNX105" s="1570"/>
      <c r="DNY105" s="1570"/>
      <c r="DNZ105" s="1570"/>
      <c r="DOA105" s="1570"/>
      <c r="DOB105" s="1570"/>
      <c r="DOC105" s="1570"/>
      <c r="DOD105" s="1570"/>
      <c r="DOE105" s="1570"/>
      <c r="DOF105" s="1570"/>
      <c r="DOG105" s="1570"/>
      <c r="DOH105" s="1570"/>
      <c r="DOI105" s="1570"/>
      <c r="DOJ105" s="1570"/>
      <c r="DOK105" s="1570"/>
      <c r="DOL105" s="1570"/>
      <c r="DOM105" s="1570"/>
      <c r="DON105" s="1570"/>
      <c r="DOO105" s="1570"/>
      <c r="DOP105" s="1570"/>
      <c r="DOQ105" s="1570"/>
      <c r="DOR105" s="1570"/>
      <c r="DOS105" s="1570"/>
      <c r="DOT105" s="1570"/>
      <c r="DOU105" s="1570"/>
      <c r="DOV105" s="1570"/>
      <c r="DOW105" s="1570"/>
      <c r="DOX105" s="1570"/>
      <c r="DOY105" s="1570"/>
      <c r="DOZ105" s="1570"/>
      <c r="DPA105" s="1570"/>
      <c r="DPB105" s="1570"/>
      <c r="DPC105" s="1570"/>
      <c r="DPD105" s="1570"/>
      <c r="DPE105" s="1570"/>
      <c r="DPF105" s="1570"/>
      <c r="DPG105" s="1570"/>
      <c r="DPH105" s="1570"/>
      <c r="DPI105" s="1570"/>
      <c r="DPJ105" s="1570"/>
      <c r="DPK105" s="1570"/>
      <c r="DPL105" s="1570"/>
      <c r="DPM105" s="1570"/>
      <c r="DPN105" s="1570"/>
      <c r="DPO105" s="1570"/>
      <c r="DPP105" s="1570"/>
      <c r="DPQ105" s="1570"/>
      <c r="DPR105" s="1570"/>
      <c r="DPS105" s="1570"/>
      <c r="DPT105" s="1570"/>
      <c r="DPU105" s="1570"/>
      <c r="DPV105" s="1570"/>
      <c r="DPW105" s="1570"/>
      <c r="DPX105" s="1570"/>
      <c r="DPY105" s="1570"/>
      <c r="DPZ105" s="1570"/>
      <c r="DQA105" s="1570"/>
      <c r="DQB105" s="1570"/>
      <c r="DQC105" s="1570"/>
      <c r="DQD105" s="1570"/>
      <c r="DQE105" s="1570"/>
      <c r="DQF105" s="1570"/>
      <c r="DQG105" s="1570"/>
      <c r="DQH105" s="1570"/>
      <c r="DQI105" s="1570"/>
      <c r="DQJ105" s="1570"/>
      <c r="DQK105" s="1570"/>
      <c r="DQL105" s="1570"/>
      <c r="DQM105" s="1570"/>
      <c r="DQN105" s="1570"/>
      <c r="DQO105" s="1570"/>
      <c r="DQP105" s="1570"/>
      <c r="DQQ105" s="1570"/>
      <c r="DQR105" s="1570"/>
      <c r="DQS105" s="1570"/>
      <c r="DQT105" s="1570"/>
      <c r="DQU105" s="1570"/>
      <c r="DQV105" s="1570"/>
      <c r="DQW105" s="1570"/>
      <c r="DQX105" s="1570"/>
      <c r="DQY105" s="1570"/>
      <c r="DQZ105" s="1570"/>
      <c r="DRA105" s="1570"/>
      <c r="DRB105" s="1570"/>
      <c r="DRC105" s="1570"/>
      <c r="DRD105" s="1570"/>
      <c r="DRE105" s="1570"/>
      <c r="DRF105" s="1570"/>
      <c r="DRG105" s="1570"/>
      <c r="DRH105" s="1570"/>
      <c r="DRI105" s="1570"/>
      <c r="DRJ105" s="1570"/>
      <c r="DRK105" s="1570"/>
      <c r="DRL105" s="1570"/>
      <c r="DRM105" s="1570"/>
      <c r="DRN105" s="1570"/>
      <c r="DRO105" s="1570"/>
      <c r="DRP105" s="1570"/>
      <c r="DRQ105" s="1570"/>
      <c r="DRR105" s="1570"/>
      <c r="DRS105" s="1570"/>
      <c r="DRT105" s="1570"/>
      <c r="DRU105" s="1570"/>
      <c r="DRV105" s="1570"/>
      <c r="DRW105" s="1570"/>
      <c r="DRX105" s="1570"/>
      <c r="DRY105" s="1570"/>
      <c r="DRZ105" s="1570"/>
      <c r="DSA105" s="1570"/>
      <c r="DSB105" s="1570"/>
      <c r="DSC105" s="1570"/>
      <c r="DSD105" s="1570"/>
      <c r="DSE105" s="1570"/>
      <c r="DSF105" s="1570"/>
      <c r="DSG105" s="1570"/>
      <c r="DSH105" s="1570"/>
      <c r="DSI105" s="1570"/>
      <c r="DSJ105" s="1570"/>
      <c r="DSK105" s="1570"/>
      <c r="DSL105" s="1570"/>
      <c r="DSM105" s="1570"/>
      <c r="DSN105" s="1570"/>
      <c r="DSO105" s="1570"/>
      <c r="DSP105" s="1570"/>
      <c r="DSQ105" s="1570"/>
      <c r="DSR105" s="1570"/>
      <c r="DSS105" s="1570"/>
      <c r="DST105" s="1570"/>
      <c r="DSU105" s="1570"/>
      <c r="DSV105" s="1570"/>
      <c r="DSW105" s="1570"/>
      <c r="DSX105" s="1570"/>
      <c r="DSY105" s="1570"/>
      <c r="DSZ105" s="1570"/>
      <c r="DTA105" s="1570"/>
      <c r="DTB105" s="1570"/>
      <c r="DTC105" s="1570"/>
      <c r="DTD105" s="1570"/>
      <c r="DTE105" s="1570"/>
      <c r="DTF105" s="1570"/>
      <c r="DTG105" s="1570"/>
      <c r="DTH105" s="1570"/>
      <c r="DTI105" s="1570"/>
      <c r="DTJ105" s="1570"/>
      <c r="DTK105" s="1570"/>
      <c r="DTL105" s="1570"/>
      <c r="DTM105" s="1570"/>
      <c r="DTN105" s="1570"/>
      <c r="DTO105" s="1570"/>
      <c r="DTP105" s="1570"/>
      <c r="DTQ105" s="1570"/>
      <c r="DTR105" s="1570"/>
      <c r="DTS105" s="1570"/>
      <c r="DTT105" s="1570"/>
      <c r="DTU105" s="1570"/>
      <c r="DTV105" s="1570"/>
      <c r="DTW105" s="1570"/>
      <c r="DTX105" s="1570"/>
      <c r="DTY105" s="1570"/>
      <c r="DTZ105" s="1570"/>
      <c r="DUA105" s="1570"/>
      <c r="DUB105" s="1570"/>
      <c r="DUC105" s="1570"/>
      <c r="DUD105" s="1570"/>
      <c r="DUE105" s="1570"/>
      <c r="DUF105" s="1570"/>
      <c r="DUG105" s="1570"/>
      <c r="DUH105" s="1570"/>
      <c r="DUI105" s="1570"/>
      <c r="DUJ105" s="1570"/>
      <c r="DUK105" s="1570"/>
      <c r="DUL105" s="1570"/>
      <c r="DUM105" s="1570"/>
      <c r="DUN105" s="1570"/>
      <c r="DUO105" s="1570"/>
      <c r="DUP105" s="1570"/>
      <c r="DUQ105" s="1570"/>
      <c r="DUR105" s="1570"/>
      <c r="DUS105" s="1570"/>
      <c r="DUT105" s="1570"/>
      <c r="DUU105" s="1570"/>
      <c r="DUV105" s="1570"/>
      <c r="DUW105" s="1570"/>
      <c r="DUX105" s="1570"/>
      <c r="DUY105" s="1570"/>
      <c r="DUZ105" s="1570"/>
      <c r="DVA105" s="1570"/>
      <c r="DVB105" s="1570"/>
      <c r="DVC105" s="1570"/>
      <c r="DVD105" s="1570"/>
      <c r="DVE105" s="1570"/>
      <c r="DVF105" s="1570"/>
      <c r="DVG105" s="1570"/>
      <c r="DVH105" s="1570"/>
      <c r="DVI105" s="1570"/>
      <c r="DVJ105" s="1570"/>
      <c r="DVK105" s="1570"/>
      <c r="DVL105" s="1570"/>
      <c r="DVM105" s="1570"/>
      <c r="DVN105" s="1570"/>
      <c r="DVO105" s="1570"/>
      <c r="DVP105" s="1570"/>
      <c r="DVQ105" s="1570"/>
      <c r="DVR105" s="1570"/>
      <c r="DVS105" s="1570"/>
      <c r="DVT105" s="1570"/>
      <c r="DVU105" s="1570"/>
      <c r="DVV105" s="1570"/>
      <c r="DVW105" s="1570"/>
      <c r="DVX105" s="1570"/>
      <c r="DVY105" s="1570"/>
      <c r="DVZ105" s="1570"/>
      <c r="DWA105" s="1570"/>
      <c r="DWB105" s="1570"/>
      <c r="DWC105" s="1570"/>
      <c r="DWD105" s="1570"/>
      <c r="DWE105" s="1570"/>
      <c r="DWF105" s="1570"/>
      <c r="DWG105" s="1570"/>
      <c r="DWH105" s="1570"/>
      <c r="DWI105" s="1570"/>
      <c r="DWJ105" s="1570"/>
      <c r="DWK105" s="1570"/>
      <c r="DWL105" s="1570"/>
      <c r="DWM105" s="1570"/>
      <c r="DWN105" s="1570"/>
      <c r="DWO105" s="1570"/>
      <c r="DWP105" s="1570"/>
      <c r="DWQ105" s="1570"/>
      <c r="DWR105" s="1570"/>
      <c r="DWS105" s="1570"/>
      <c r="DWT105" s="1570"/>
      <c r="DWU105" s="1570"/>
      <c r="DWV105" s="1570"/>
      <c r="DWW105" s="1570"/>
      <c r="DWX105" s="1570"/>
      <c r="DWY105" s="1570"/>
      <c r="DWZ105" s="1570"/>
      <c r="DXA105" s="1570"/>
      <c r="DXB105" s="1570"/>
      <c r="DXC105" s="1570"/>
      <c r="DXD105" s="1570"/>
      <c r="DXE105" s="1570"/>
      <c r="DXF105" s="1570"/>
      <c r="DXG105" s="1570"/>
      <c r="DXH105" s="1570"/>
      <c r="DXI105" s="1570"/>
      <c r="DXJ105" s="1570"/>
      <c r="DXK105" s="1570"/>
      <c r="DXL105" s="1570"/>
      <c r="DXM105" s="1570"/>
      <c r="DXN105" s="1570"/>
      <c r="DXO105" s="1570"/>
      <c r="DXP105" s="1570"/>
      <c r="DXQ105" s="1570"/>
      <c r="DXR105" s="1570"/>
      <c r="DXS105" s="1570"/>
      <c r="DXT105" s="1570"/>
      <c r="DXU105" s="1570"/>
      <c r="DXV105" s="1570"/>
      <c r="DXW105" s="1570"/>
      <c r="DXX105" s="1570"/>
      <c r="DXY105" s="1570"/>
      <c r="DXZ105" s="1570"/>
      <c r="DYA105" s="1570"/>
      <c r="DYB105" s="1570"/>
      <c r="DYC105" s="1570"/>
      <c r="DYD105" s="1570"/>
      <c r="DYE105" s="1570"/>
      <c r="DYF105" s="1570"/>
      <c r="DYG105" s="1570"/>
      <c r="DYH105" s="1570"/>
      <c r="DYI105" s="1570"/>
      <c r="DYJ105" s="1570"/>
      <c r="DYK105" s="1570"/>
      <c r="DYL105" s="1570"/>
      <c r="DYM105" s="1570"/>
      <c r="DYN105" s="1570"/>
      <c r="DYO105" s="1570"/>
      <c r="DYP105" s="1570"/>
      <c r="DYQ105" s="1570"/>
      <c r="DYR105" s="1570"/>
      <c r="DYS105" s="1570"/>
      <c r="DYT105" s="1570"/>
      <c r="DYU105" s="1570"/>
      <c r="DYV105" s="1570"/>
      <c r="DYW105" s="1570"/>
      <c r="DYX105" s="1570"/>
      <c r="DYY105" s="1570"/>
      <c r="DYZ105" s="1570"/>
      <c r="DZA105" s="1570"/>
      <c r="DZB105" s="1570"/>
      <c r="DZC105" s="1570"/>
      <c r="DZD105" s="1570"/>
      <c r="DZE105" s="1570"/>
      <c r="DZF105" s="1570"/>
      <c r="DZG105" s="1570"/>
      <c r="DZH105" s="1570"/>
      <c r="DZI105" s="1570"/>
      <c r="DZJ105" s="1570"/>
      <c r="DZK105" s="1570"/>
      <c r="DZL105" s="1570"/>
      <c r="DZM105" s="1570"/>
      <c r="DZN105" s="1570"/>
      <c r="DZO105" s="1570"/>
      <c r="DZP105" s="1570"/>
      <c r="DZQ105" s="1570"/>
      <c r="DZR105" s="1570"/>
      <c r="DZS105" s="1570"/>
      <c r="DZT105" s="1570"/>
      <c r="DZU105" s="1570"/>
      <c r="DZV105" s="1570"/>
      <c r="DZW105" s="1570"/>
      <c r="DZX105" s="1570"/>
      <c r="DZY105" s="1570"/>
      <c r="DZZ105" s="1570"/>
      <c r="EAA105" s="1570"/>
      <c r="EAB105" s="1570"/>
      <c r="EAC105" s="1570"/>
      <c r="EAD105" s="1570"/>
      <c r="EAE105" s="1570"/>
      <c r="EAF105" s="1570"/>
      <c r="EAG105" s="1570"/>
      <c r="EAH105" s="1570"/>
      <c r="EAI105" s="1570"/>
      <c r="EAJ105" s="1570"/>
      <c r="EAK105" s="1570"/>
      <c r="EAL105" s="1570"/>
      <c r="EAM105" s="1570"/>
      <c r="EAN105" s="1570"/>
      <c r="EAO105" s="1570"/>
      <c r="EAP105" s="1570"/>
      <c r="EAQ105" s="1570"/>
      <c r="EAR105" s="1570"/>
      <c r="EAS105" s="1570"/>
      <c r="EAT105" s="1570"/>
      <c r="EAU105" s="1570"/>
      <c r="EAV105" s="1570"/>
      <c r="EAW105" s="1570"/>
      <c r="EAX105" s="1570"/>
      <c r="EAY105" s="1570"/>
      <c r="EAZ105" s="1570"/>
      <c r="EBA105" s="1570"/>
      <c r="EBB105" s="1570"/>
      <c r="EBC105" s="1570"/>
      <c r="EBD105" s="1570"/>
      <c r="EBE105" s="1570"/>
      <c r="EBF105" s="1570"/>
      <c r="EBG105" s="1570"/>
      <c r="EBH105" s="1570"/>
      <c r="EBI105" s="1570"/>
      <c r="EBJ105" s="1570"/>
      <c r="EBK105" s="1570"/>
      <c r="EBL105" s="1570"/>
      <c r="EBM105" s="1570"/>
      <c r="EBN105" s="1570"/>
      <c r="EBO105" s="1570"/>
      <c r="EBP105" s="1570"/>
      <c r="EBQ105" s="1570"/>
      <c r="EBR105" s="1570"/>
      <c r="EBS105" s="1570"/>
      <c r="EBT105" s="1570"/>
      <c r="EBU105" s="1570"/>
      <c r="EBV105" s="1570"/>
      <c r="EBW105" s="1570"/>
      <c r="EBX105" s="1570"/>
      <c r="EBY105" s="1570"/>
      <c r="EBZ105" s="1570"/>
      <c r="ECA105" s="1570"/>
      <c r="ECB105" s="1570"/>
      <c r="ECC105" s="1570"/>
      <c r="ECD105" s="1570"/>
      <c r="ECE105" s="1570"/>
      <c r="ECF105" s="1570"/>
      <c r="ECG105" s="1570"/>
      <c r="ECH105" s="1570"/>
      <c r="ECI105" s="1570"/>
      <c r="ECJ105" s="1570"/>
      <c r="ECK105" s="1570"/>
      <c r="ECL105" s="1570"/>
      <c r="ECM105" s="1570"/>
      <c r="ECN105" s="1570"/>
      <c r="ECO105" s="1570"/>
      <c r="ECP105" s="1570"/>
      <c r="ECQ105" s="1570"/>
      <c r="ECR105" s="1570"/>
      <c r="ECS105" s="1570"/>
      <c r="ECT105" s="1570"/>
      <c r="ECU105" s="1570"/>
      <c r="ECV105" s="1570"/>
      <c r="ECW105" s="1570"/>
      <c r="ECX105" s="1570"/>
      <c r="ECY105" s="1570"/>
      <c r="ECZ105" s="1570"/>
      <c r="EDA105" s="1570"/>
      <c r="EDB105" s="1570"/>
      <c r="EDC105" s="1570"/>
      <c r="EDD105" s="1570"/>
      <c r="EDE105" s="1570"/>
      <c r="EDF105" s="1570"/>
      <c r="EDG105" s="1570"/>
      <c r="EDH105" s="1570"/>
      <c r="EDI105" s="1570"/>
      <c r="EDJ105" s="1570"/>
      <c r="EDK105" s="1570"/>
      <c r="EDL105" s="1570"/>
      <c r="EDM105" s="1570"/>
      <c r="EDN105" s="1570"/>
      <c r="EDO105" s="1570"/>
      <c r="EDP105" s="1570"/>
      <c r="EDQ105" s="1570"/>
      <c r="EDR105" s="1570"/>
      <c r="EDS105" s="1570"/>
      <c r="EDT105" s="1570"/>
      <c r="EDU105" s="1570"/>
      <c r="EDV105" s="1570"/>
      <c r="EDW105" s="1570"/>
      <c r="EDX105" s="1570"/>
      <c r="EDY105" s="1570"/>
      <c r="EDZ105" s="1570"/>
      <c r="EEA105" s="1570"/>
      <c r="EEB105" s="1570"/>
      <c r="EEC105" s="1570"/>
      <c r="EED105" s="1570"/>
      <c r="EEE105" s="1570"/>
      <c r="EEF105" s="1570"/>
      <c r="EEG105" s="1570"/>
      <c r="EEH105" s="1570"/>
      <c r="EEI105" s="1570"/>
      <c r="EEJ105" s="1570"/>
      <c r="EEK105" s="1570"/>
      <c r="EEL105" s="1570"/>
      <c r="EEM105" s="1570"/>
      <c r="EEN105" s="1570"/>
      <c r="EEO105" s="1570"/>
      <c r="EEP105" s="1570"/>
      <c r="EEQ105" s="1570"/>
      <c r="EER105" s="1570"/>
      <c r="EES105" s="1570"/>
      <c r="EET105" s="1570"/>
      <c r="EEU105" s="1570"/>
      <c r="EEV105" s="1570"/>
      <c r="EEW105" s="1570"/>
      <c r="EEX105" s="1570"/>
      <c r="EEY105" s="1570"/>
      <c r="EEZ105" s="1570"/>
      <c r="EFA105" s="1570"/>
      <c r="EFB105" s="1570"/>
      <c r="EFC105" s="1570"/>
      <c r="EFD105" s="1570"/>
      <c r="EFE105" s="1570"/>
      <c r="EFF105" s="1570"/>
      <c r="EFG105" s="1570"/>
      <c r="EFH105" s="1570"/>
      <c r="EFI105" s="1570"/>
      <c r="EFJ105" s="1570"/>
      <c r="EFK105" s="1570"/>
      <c r="EFL105" s="1570"/>
      <c r="EFM105" s="1570"/>
      <c r="EFN105" s="1570"/>
      <c r="EFO105" s="1570"/>
      <c r="EFP105" s="1570"/>
      <c r="EFQ105" s="1570"/>
      <c r="EFR105" s="1570"/>
      <c r="EFS105" s="1570"/>
      <c r="EFT105" s="1570"/>
      <c r="EFU105" s="1570"/>
      <c r="EFV105" s="1570"/>
      <c r="EFW105" s="1570"/>
      <c r="EFX105" s="1570"/>
      <c r="EFY105" s="1570"/>
      <c r="EFZ105" s="1570"/>
      <c r="EGA105" s="1570"/>
      <c r="EGB105" s="1570"/>
      <c r="EGC105" s="1570"/>
      <c r="EGD105" s="1570"/>
      <c r="EGE105" s="1570"/>
      <c r="EGF105" s="1570"/>
      <c r="EGG105" s="1570"/>
      <c r="EGH105" s="1570"/>
      <c r="EGI105" s="1570"/>
      <c r="EGJ105" s="1570"/>
      <c r="EGK105" s="1570"/>
      <c r="EGL105" s="1570"/>
      <c r="EGM105" s="1570"/>
      <c r="EGN105" s="1570"/>
      <c r="EGO105" s="1570"/>
      <c r="EGP105" s="1570"/>
      <c r="EGQ105" s="1570"/>
      <c r="EGR105" s="1570"/>
      <c r="EGS105" s="1570"/>
      <c r="EGT105" s="1570"/>
      <c r="EGU105" s="1570"/>
      <c r="EGV105" s="1570"/>
      <c r="EGW105" s="1570"/>
      <c r="EGX105" s="1570"/>
      <c r="EGY105" s="1570"/>
      <c r="EGZ105" s="1570"/>
      <c r="EHA105" s="1570"/>
      <c r="EHB105" s="1570"/>
      <c r="EHC105" s="1570"/>
      <c r="EHD105" s="1570"/>
      <c r="EHE105" s="1570"/>
      <c r="EHF105" s="1570"/>
      <c r="EHG105" s="1570"/>
      <c r="EHH105" s="1570"/>
      <c r="EHI105" s="1570"/>
      <c r="EHJ105" s="1570"/>
      <c r="EHK105" s="1570"/>
      <c r="EHL105" s="1570"/>
      <c r="EHM105" s="1570"/>
      <c r="EHN105" s="1570"/>
      <c r="EHO105" s="1570"/>
      <c r="EHP105" s="1570"/>
      <c r="EHQ105" s="1570"/>
      <c r="EHR105" s="1570"/>
      <c r="EHS105" s="1570"/>
      <c r="EHT105" s="1570"/>
      <c r="EHU105" s="1570"/>
      <c r="EHV105" s="1570"/>
      <c r="EHW105" s="1570"/>
      <c r="EHX105" s="1570"/>
      <c r="EHY105" s="1570"/>
      <c r="EHZ105" s="1570"/>
      <c r="EIA105" s="1570"/>
      <c r="EIB105" s="1570"/>
      <c r="EIC105" s="1570"/>
      <c r="EID105" s="1570"/>
      <c r="EIE105" s="1570"/>
      <c r="EIF105" s="1570"/>
      <c r="EIG105" s="1570"/>
      <c r="EIH105" s="1570"/>
      <c r="EII105" s="1570"/>
      <c r="EIJ105" s="1570"/>
      <c r="EIK105" s="1570"/>
      <c r="EIL105" s="1570"/>
      <c r="EIM105" s="1570"/>
      <c r="EIN105" s="1570"/>
      <c r="EIO105" s="1570"/>
      <c r="EIP105" s="1570"/>
      <c r="EIQ105" s="1570"/>
      <c r="EIR105" s="1570"/>
      <c r="EIS105" s="1570"/>
      <c r="EIT105" s="1570"/>
      <c r="EIU105" s="1570"/>
      <c r="EIV105" s="1570"/>
      <c r="EIW105" s="1570"/>
      <c r="EIX105" s="1570"/>
      <c r="EIY105" s="1570"/>
      <c r="EIZ105" s="1570"/>
      <c r="EJA105" s="1570"/>
      <c r="EJB105" s="1570"/>
      <c r="EJC105" s="1570"/>
      <c r="EJD105" s="1570"/>
      <c r="EJE105" s="1570"/>
      <c r="EJF105" s="1570"/>
      <c r="EJG105" s="1570"/>
      <c r="EJH105" s="1570"/>
      <c r="EJI105" s="1570"/>
      <c r="EJJ105" s="1570"/>
      <c r="EJK105" s="1570"/>
      <c r="EJL105" s="1570"/>
      <c r="EJM105" s="1570"/>
      <c r="EJN105" s="1570"/>
      <c r="EJO105" s="1570"/>
      <c r="EJP105" s="1570"/>
      <c r="EJQ105" s="1570"/>
      <c r="EJR105" s="1570"/>
      <c r="EJS105" s="1570"/>
      <c r="EJT105" s="1570"/>
      <c r="EJU105" s="1570"/>
      <c r="EJV105" s="1570"/>
      <c r="EJW105" s="1570"/>
      <c r="EJX105" s="1570"/>
      <c r="EJY105" s="1570"/>
      <c r="EJZ105" s="1570"/>
      <c r="EKA105" s="1570"/>
      <c r="EKB105" s="1570"/>
      <c r="EKC105" s="1570"/>
      <c r="EKD105" s="1570"/>
      <c r="EKE105" s="1570"/>
      <c r="EKF105" s="1570"/>
      <c r="EKG105" s="1570"/>
      <c r="EKH105" s="1570"/>
      <c r="EKI105" s="1570"/>
      <c r="EKJ105" s="1570"/>
      <c r="EKK105" s="1570"/>
      <c r="EKL105" s="1570"/>
      <c r="EKM105" s="1570"/>
      <c r="EKN105" s="1570"/>
      <c r="EKO105" s="1570"/>
      <c r="EKP105" s="1570"/>
      <c r="EKQ105" s="1570"/>
      <c r="EKR105" s="1570"/>
      <c r="EKS105" s="1570"/>
      <c r="EKT105" s="1570"/>
      <c r="EKU105" s="1570"/>
      <c r="EKV105" s="1570"/>
      <c r="EKW105" s="1570"/>
      <c r="EKX105" s="1570"/>
      <c r="EKY105" s="1570"/>
      <c r="EKZ105" s="1570"/>
      <c r="ELA105" s="1570"/>
      <c r="ELB105" s="1570"/>
      <c r="ELC105" s="1570"/>
      <c r="ELD105" s="1570"/>
      <c r="ELE105" s="1570"/>
      <c r="ELF105" s="1570"/>
      <c r="ELG105" s="1570"/>
      <c r="ELH105" s="1570"/>
      <c r="ELI105" s="1570"/>
      <c r="ELJ105" s="1570"/>
      <c r="ELK105" s="1570"/>
      <c r="ELL105" s="1570"/>
      <c r="ELM105" s="1570"/>
      <c r="ELN105" s="1570"/>
      <c r="ELO105" s="1570"/>
      <c r="ELP105" s="1570"/>
      <c r="ELQ105" s="1570"/>
      <c r="ELR105" s="1570"/>
      <c r="ELS105" s="1570"/>
      <c r="ELT105" s="1570"/>
      <c r="ELU105" s="1570"/>
      <c r="ELV105" s="1570"/>
      <c r="ELW105" s="1570"/>
      <c r="ELX105" s="1570"/>
      <c r="ELY105" s="1570"/>
      <c r="ELZ105" s="1570"/>
      <c r="EMA105" s="1570"/>
      <c r="EMB105" s="1570"/>
      <c r="EMC105" s="1570"/>
      <c r="EMD105" s="1570"/>
      <c r="EME105" s="1570"/>
      <c r="EMF105" s="1570"/>
      <c r="EMG105" s="1570"/>
      <c r="EMH105" s="1570"/>
      <c r="EMI105" s="1570"/>
      <c r="EMJ105" s="1570"/>
      <c r="EMK105" s="1570"/>
      <c r="EML105" s="1570"/>
      <c r="EMM105" s="1570"/>
      <c r="EMN105" s="1570"/>
      <c r="EMO105" s="1570"/>
      <c r="EMP105" s="1570"/>
      <c r="EMQ105" s="1570"/>
      <c r="EMR105" s="1570"/>
      <c r="EMS105" s="1570"/>
      <c r="EMT105" s="1570"/>
      <c r="EMU105" s="1570"/>
      <c r="EMV105" s="1570"/>
      <c r="EMW105" s="1570"/>
      <c r="EMX105" s="1570"/>
      <c r="EMY105" s="1570"/>
      <c r="EMZ105" s="1570"/>
      <c r="ENA105" s="1570"/>
      <c r="ENB105" s="1570"/>
      <c r="ENC105" s="1570"/>
      <c r="END105" s="1570"/>
      <c r="ENE105" s="1570"/>
      <c r="ENF105" s="1570"/>
      <c r="ENG105" s="1570"/>
      <c r="ENH105" s="1570"/>
      <c r="ENI105" s="1570"/>
      <c r="ENJ105" s="1570"/>
      <c r="ENK105" s="1570"/>
      <c r="ENL105" s="1570"/>
      <c r="ENM105" s="1570"/>
      <c r="ENN105" s="1570"/>
      <c r="ENO105" s="1570"/>
      <c r="ENP105" s="1570"/>
      <c r="ENQ105" s="1570"/>
      <c r="ENR105" s="1570"/>
      <c r="ENS105" s="1570"/>
      <c r="ENT105" s="1570"/>
      <c r="ENU105" s="1570"/>
      <c r="ENV105" s="1570"/>
      <c r="ENW105" s="1570"/>
      <c r="ENX105" s="1570"/>
      <c r="ENY105" s="1570"/>
      <c r="ENZ105" s="1570"/>
      <c r="EOA105" s="1570"/>
      <c r="EOB105" s="1570"/>
      <c r="EOC105" s="1570"/>
      <c r="EOD105" s="1570"/>
      <c r="EOE105" s="1570"/>
      <c r="EOF105" s="1570"/>
      <c r="EOG105" s="1570"/>
      <c r="EOH105" s="1570"/>
      <c r="EOI105" s="1570"/>
      <c r="EOJ105" s="1570"/>
      <c r="EOK105" s="1570"/>
      <c r="EOL105" s="1570"/>
      <c r="EOM105" s="1570"/>
      <c r="EON105" s="1570"/>
      <c r="EOO105" s="1570"/>
      <c r="EOP105" s="1570"/>
      <c r="EOQ105" s="1570"/>
      <c r="EOR105" s="1570"/>
      <c r="EOS105" s="1570"/>
      <c r="EOT105" s="1570"/>
      <c r="EOU105" s="1570"/>
      <c r="EOV105" s="1570"/>
      <c r="EOW105" s="1570"/>
      <c r="EOX105" s="1570"/>
      <c r="EOY105" s="1570"/>
      <c r="EOZ105" s="1570"/>
      <c r="EPA105" s="1570"/>
      <c r="EPB105" s="1570"/>
      <c r="EPC105" s="1570"/>
      <c r="EPD105" s="1570"/>
      <c r="EPE105" s="1570"/>
      <c r="EPF105" s="1570"/>
      <c r="EPG105" s="1570"/>
      <c r="EPH105" s="1570"/>
      <c r="EPI105" s="1570"/>
      <c r="EPJ105" s="1570"/>
      <c r="EPK105" s="1570"/>
      <c r="EPL105" s="1570"/>
      <c r="EPM105" s="1570"/>
      <c r="EPN105" s="1570"/>
      <c r="EPO105" s="1570"/>
      <c r="EPP105" s="1570"/>
      <c r="EPQ105" s="1570"/>
      <c r="EPR105" s="1570"/>
      <c r="EPS105" s="1570"/>
      <c r="EPT105" s="1570"/>
      <c r="EPU105" s="1570"/>
      <c r="EPV105" s="1570"/>
      <c r="EPW105" s="1570"/>
      <c r="EPX105" s="1570"/>
      <c r="EPY105" s="1570"/>
      <c r="EPZ105" s="1570"/>
      <c r="EQA105" s="1570"/>
      <c r="EQB105" s="1570"/>
      <c r="EQC105" s="1570"/>
      <c r="EQD105" s="1570"/>
      <c r="EQE105" s="1570"/>
      <c r="EQF105" s="1570"/>
      <c r="EQG105" s="1570"/>
      <c r="EQH105" s="1570"/>
      <c r="EQI105" s="1570"/>
      <c r="EQJ105" s="1570"/>
      <c r="EQK105" s="1570"/>
      <c r="EQL105" s="1570"/>
      <c r="EQM105" s="1570"/>
      <c r="EQN105" s="1570"/>
      <c r="EQO105" s="1570"/>
      <c r="EQP105" s="1570"/>
      <c r="EQQ105" s="1570"/>
      <c r="EQR105" s="1570"/>
      <c r="EQS105" s="1570"/>
      <c r="EQT105" s="1570"/>
      <c r="EQU105" s="1570"/>
      <c r="EQV105" s="1570"/>
      <c r="EQW105" s="1570"/>
      <c r="EQX105" s="1570"/>
      <c r="EQY105" s="1570"/>
      <c r="EQZ105" s="1570"/>
      <c r="ERA105" s="1570"/>
      <c r="ERB105" s="1570"/>
      <c r="ERC105" s="1570"/>
      <c r="ERD105" s="1570"/>
      <c r="ERE105" s="1570"/>
      <c r="ERF105" s="1570"/>
      <c r="ERG105" s="1570"/>
      <c r="ERH105" s="1570"/>
      <c r="ERI105" s="1570"/>
      <c r="ERJ105" s="1570"/>
      <c r="ERK105" s="1570"/>
      <c r="ERL105" s="1570"/>
      <c r="ERM105" s="1570"/>
      <c r="ERN105" s="1570"/>
      <c r="ERO105" s="1570"/>
      <c r="ERP105" s="1570"/>
      <c r="ERQ105" s="1570"/>
      <c r="ERR105" s="1570"/>
      <c r="ERS105" s="1570"/>
      <c r="ERT105" s="1570"/>
      <c r="ERU105" s="1570"/>
      <c r="ERV105" s="1570"/>
      <c r="ERW105" s="1570"/>
      <c r="ERX105" s="1570"/>
      <c r="ERY105" s="1570"/>
      <c r="ERZ105" s="1570"/>
      <c r="ESA105" s="1570"/>
      <c r="ESB105" s="1570"/>
      <c r="ESC105" s="1570"/>
      <c r="ESD105" s="1570"/>
      <c r="ESE105" s="1570"/>
      <c r="ESF105" s="1570"/>
      <c r="ESG105" s="1570"/>
      <c r="ESH105" s="1570"/>
      <c r="ESI105" s="1570"/>
      <c r="ESJ105" s="1570"/>
      <c r="ESK105" s="1570"/>
      <c r="ESL105" s="1570"/>
      <c r="ESM105" s="1570"/>
      <c r="ESN105" s="1570"/>
      <c r="ESO105" s="1570"/>
      <c r="ESP105" s="1570"/>
      <c r="ESQ105" s="1570"/>
      <c r="ESR105" s="1570"/>
      <c r="ESS105" s="1570"/>
      <c r="EST105" s="1570"/>
      <c r="ESU105" s="1570"/>
      <c r="ESV105" s="1570"/>
      <c r="ESW105" s="1570"/>
      <c r="ESX105" s="1570"/>
      <c r="ESY105" s="1570"/>
      <c r="ESZ105" s="1570"/>
      <c r="ETA105" s="1570"/>
      <c r="ETB105" s="1570"/>
      <c r="ETC105" s="1570"/>
      <c r="ETD105" s="1570"/>
      <c r="ETE105" s="1570"/>
      <c r="ETF105" s="1570"/>
      <c r="ETG105" s="1570"/>
      <c r="ETH105" s="1570"/>
      <c r="ETI105" s="1570"/>
      <c r="ETJ105" s="1570"/>
      <c r="ETK105" s="1570"/>
      <c r="ETL105" s="1570"/>
      <c r="ETM105" s="1570"/>
      <c r="ETN105" s="1570"/>
      <c r="ETO105" s="1570"/>
      <c r="ETP105" s="1570"/>
      <c r="ETQ105" s="1570"/>
      <c r="ETR105" s="1570"/>
      <c r="ETS105" s="1570"/>
      <c r="ETT105" s="1570"/>
      <c r="ETU105" s="1570"/>
      <c r="ETV105" s="1570"/>
      <c r="ETW105" s="1570"/>
      <c r="ETX105" s="1570"/>
      <c r="ETY105" s="1570"/>
      <c r="ETZ105" s="1570"/>
      <c r="EUA105" s="1570"/>
      <c r="EUB105" s="1570"/>
      <c r="EUC105" s="1570"/>
      <c r="EUD105" s="1570"/>
      <c r="EUE105" s="1570"/>
      <c r="EUF105" s="1570"/>
      <c r="EUG105" s="1570"/>
      <c r="EUH105" s="1570"/>
      <c r="EUI105" s="1570"/>
      <c r="EUJ105" s="1570"/>
      <c r="EUK105" s="1570"/>
      <c r="EUL105" s="1570"/>
      <c r="EUM105" s="1570"/>
      <c r="EUN105" s="1570"/>
      <c r="EUO105" s="1570"/>
      <c r="EUP105" s="1570"/>
      <c r="EUQ105" s="1570"/>
      <c r="EUR105" s="1570"/>
      <c r="EUS105" s="1570"/>
      <c r="EUT105" s="1570"/>
      <c r="EUU105" s="1570"/>
      <c r="EUV105" s="1570"/>
      <c r="EUW105" s="1570"/>
      <c r="EUX105" s="1570"/>
      <c r="EUY105" s="1570"/>
      <c r="EUZ105" s="1570"/>
      <c r="EVA105" s="1570"/>
      <c r="EVB105" s="1570"/>
      <c r="EVC105" s="1570"/>
      <c r="EVD105" s="1570"/>
      <c r="EVE105" s="1570"/>
      <c r="EVF105" s="1570"/>
      <c r="EVG105" s="1570"/>
      <c r="EVH105" s="1570"/>
      <c r="EVI105" s="1570"/>
      <c r="EVJ105" s="1570"/>
      <c r="EVK105" s="1570"/>
      <c r="EVL105" s="1570"/>
      <c r="EVM105" s="1570"/>
      <c r="EVN105" s="1570"/>
      <c r="EVO105" s="1570"/>
      <c r="EVP105" s="1570"/>
      <c r="EVQ105" s="1570"/>
      <c r="EVR105" s="1570"/>
      <c r="EVS105" s="1570"/>
      <c r="EVT105" s="1570"/>
      <c r="EVU105" s="1570"/>
      <c r="EVV105" s="1570"/>
      <c r="EVW105" s="1570"/>
      <c r="EVX105" s="1570"/>
      <c r="EVY105" s="1570"/>
      <c r="EVZ105" s="1570"/>
      <c r="EWA105" s="1570"/>
      <c r="EWB105" s="1570"/>
      <c r="EWC105" s="1570"/>
      <c r="EWD105" s="1570"/>
      <c r="EWE105" s="1570"/>
      <c r="EWF105" s="1570"/>
      <c r="EWG105" s="1570"/>
      <c r="EWH105" s="1570"/>
      <c r="EWI105" s="1570"/>
      <c r="EWJ105" s="1570"/>
      <c r="EWK105" s="1570"/>
      <c r="EWL105" s="1570"/>
      <c r="EWM105" s="1570"/>
      <c r="EWN105" s="1570"/>
      <c r="EWO105" s="1570"/>
      <c r="EWP105" s="1570"/>
      <c r="EWQ105" s="1570"/>
      <c r="EWR105" s="1570"/>
      <c r="EWS105" s="1570"/>
      <c r="EWT105" s="1570"/>
      <c r="EWU105" s="1570"/>
      <c r="EWV105" s="1570"/>
      <c r="EWW105" s="1570"/>
      <c r="EWX105" s="1570"/>
      <c r="EWY105" s="1570"/>
      <c r="EWZ105" s="1570"/>
      <c r="EXA105" s="1570"/>
      <c r="EXB105" s="1570"/>
      <c r="EXC105" s="1570"/>
      <c r="EXD105" s="1570"/>
      <c r="EXE105" s="1570"/>
      <c r="EXF105" s="1570"/>
      <c r="EXG105" s="1570"/>
      <c r="EXH105" s="1570"/>
      <c r="EXI105" s="1570"/>
      <c r="EXJ105" s="1570"/>
      <c r="EXK105" s="1570"/>
      <c r="EXL105" s="1570"/>
      <c r="EXM105" s="1570"/>
      <c r="EXN105" s="1570"/>
      <c r="EXO105" s="1570"/>
      <c r="EXP105" s="1570"/>
      <c r="EXQ105" s="1570"/>
      <c r="EXR105" s="1570"/>
      <c r="EXS105" s="1570"/>
      <c r="EXT105" s="1570"/>
      <c r="EXU105" s="1570"/>
      <c r="EXV105" s="1570"/>
      <c r="EXW105" s="1570"/>
      <c r="EXX105" s="1570"/>
      <c r="EXY105" s="1570"/>
      <c r="EXZ105" s="1570"/>
      <c r="EYA105" s="1570"/>
      <c r="EYB105" s="1570"/>
      <c r="EYC105" s="1570"/>
      <c r="EYD105" s="1570"/>
      <c r="EYE105" s="1570"/>
      <c r="EYF105" s="1570"/>
      <c r="EYG105" s="1570"/>
      <c r="EYH105" s="1570"/>
      <c r="EYI105" s="1570"/>
      <c r="EYJ105" s="1570"/>
      <c r="EYK105" s="1570"/>
      <c r="EYL105" s="1570"/>
      <c r="EYM105" s="1570"/>
      <c r="EYN105" s="1570"/>
      <c r="EYO105" s="1570"/>
      <c r="EYP105" s="1570"/>
      <c r="EYQ105" s="1570"/>
      <c r="EYR105" s="1570"/>
      <c r="EYS105" s="1570"/>
      <c r="EYT105" s="1570"/>
      <c r="EYU105" s="1570"/>
      <c r="EYV105" s="1570"/>
      <c r="EYW105" s="1570"/>
      <c r="EYX105" s="1570"/>
      <c r="EYY105" s="1570"/>
      <c r="EYZ105" s="1570"/>
      <c r="EZA105" s="1570"/>
      <c r="EZB105" s="1570"/>
      <c r="EZC105" s="1570"/>
      <c r="EZD105" s="1570"/>
      <c r="EZE105" s="1570"/>
      <c r="EZF105" s="1570"/>
      <c r="EZG105" s="1570"/>
      <c r="EZH105" s="1570"/>
      <c r="EZI105" s="1570"/>
      <c r="EZJ105" s="1570"/>
      <c r="EZK105" s="1570"/>
      <c r="EZL105" s="1570"/>
      <c r="EZM105" s="1570"/>
      <c r="EZN105" s="1570"/>
      <c r="EZO105" s="1570"/>
      <c r="EZP105" s="1570"/>
      <c r="EZQ105" s="1570"/>
      <c r="EZR105" s="1570"/>
      <c r="EZS105" s="1570"/>
      <c r="EZT105" s="1570"/>
      <c r="EZU105" s="1570"/>
      <c r="EZV105" s="1570"/>
      <c r="EZW105" s="1570"/>
      <c r="EZX105" s="1570"/>
      <c r="EZY105" s="1570"/>
      <c r="EZZ105" s="1570"/>
      <c r="FAA105" s="1570"/>
      <c r="FAB105" s="1570"/>
      <c r="FAC105" s="1570"/>
      <c r="FAD105" s="1570"/>
      <c r="FAE105" s="1570"/>
      <c r="FAF105" s="1570"/>
      <c r="FAG105" s="1570"/>
      <c r="FAH105" s="1570"/>
      <c r="FAI105" s="1570"/>
      <c r="FAJ105" s="1570"/>
      <c r="FAK105" s="1570"/>
      <c r="FAL105" s="1570"/>
      <c r="FAM105" s="1570"/>
      <c r="FAN105" s="1570"/>
      <c r="FAO105" s="1570"/>
      <c r="FAP105" s="1570"/>
      <c r="FAQ105" s="1570"/>
      <c r="FAR105" s="1570"/>
      <c r="FAS105" s="1570"/>
      <c r="FAT105" s="1570"/>
      <c r="FAU105" s="1570"/>
      <c r="FAV105" s="1570"/>
      <c r="FAW105" s="1570"/>
      <c r="FAX105" s="1570"/>
      <c r="FAY105" s="1570"/>
      <c r="FAZ105" s="1570"/>
      <c r="FBA105" s="1570"/>
      <c r="FBB105" s="1570"/>
      <c r="FBC105" s="1570"/>
      <c r="FBD105" s="1570"/>
      <c r="FBE105" s="1570"/>
      <c r="FBF105" s="1570"/>
      <c r="FBG105" s="1570"/>
      <c r="FBH105" s="1570"/>
      <c r="FBI105" s="1570"/>
      <c r="FBJ105" s="1570"/>
      <c r="FBK105" s="1570"/>
      <c r="FBL105" s="1570"/>
      <c r="FBM105" s="1570"/>
      <c r="FBN105" s="1570"/>
      <c r="FBO105" s="1570"/>
      <c r="FBP105" s="1570"/>
      <c r="FBQ105" s="1570"/>
      <c r="FBR105" s="1570"/>
      <c r="FBS105" s="1570"/>
      <c r="FBT105" s="1570"/>
      <c r="FBU105" s="1570"/>
      <c r="FBV105" s="1570"/>
      <c r="FBW105" s="1570"/>
      <c r="FBX105" s="1570"/>
      <c r="FBY105" s="1570"/>
      <c r="FBZ105" s="1570"/>
      <c r="FCA105" s="1570"/>
      <c r="FCB105" s="1570"/>
      <c r="FCC105" s="1570"/>
      <c r="FCD105" s="1570"/>
      <c r="FCE105" s="1570"/>
      <c r="FCF105" s="1570"/>
      <c r="FCG105" s="1570"/>
      <c r="FCH105" s="1570"/>
      <c r="FCI105" s="1570"/>
      <c r="FCJ105" s="1570"/>
      <c r="FCK105" s="1570"/>
      <c r="FCL105" s="1570"/>
      <c r="FCM105" s="1570"/>
      <c r="FCN105" s="1570"/>
      <c r="FCO105" s="1570"/>
      <c r="FCP105" s="1570"/>
      <c r="FCQ105" s="1570"/>
      <c r="FCR105" s="1570"/>
      <c r="FCS105" s="1570"/>
      <c r="FCT105" s="1570"/>
      <c r="FCU105" s="1570"/>
      <c r="FCV105" s="1570"/>
      <c r="FCW105" s="1570"/>
      <c r="FCX105" s="1570"/>
      <c r="FCY105" s="1570"/>
      <c r="FCZ105" s="1570"/>
      <c r="FDA105" s="1570"/>
      <c r="FDB105" s="1570"/>
      <c r="FDC105" s="1570"/>
      <c r="FDD105" s="1570"/>
      <c r="FDE105" s="1570"/>
      <c r="FDF105" s="1570"/>
      <c r="FDG105" s="1570"/>
      <c r="FDH105" s="1570"/>
      <c r="FDI105" s="1570"/>
      <c r="FDJ105" s="1570"/>
      <c r="FDK105" s="1570"/>
      <c r="FDL105" s="1570"/>
      <c r="FDM105" s="1570"/>
      <c r="FDN105" s="1570"/>
      <c r="FDO105" s="1570"/>
      <c r="FDP105" s="1570"/>
      <c r="FDQ105" s="1570"/>
      <c r="FDR105" s="1570"/>
      <c r="FDS105" s="1570"/>
      <c r="FDT105" s="1570"/>
      <c r="FDU105" s="1570"/>
      <c r="FDV105" s="1570"/>
      <c r="FDW105" s="1570"/>
      <c r="FDX105" s="1570"/>
      <c r="FDY105" s="1570"/>
      <c r="FDZ105" s="1570"/>
      <c r="FEA105" s="1570"/>
      <c r="FEB105" s="1570"/>
      <c r="FEC105" s="1570"/>
      <c r="FED105" s="1570"/>
      <c r="FEE105" s="1570"/>
      <c r="FEF105" s="1570"/>
      <c r="FEG105" s="1570"/>
      <c r="FEH105" s="1570"/>
      <c r="FEI105" s="1570"/>
      <c r="FEJ105" s="1570"/>
      <c r="FEK105" s="1570"/>
      <c r="FEL105" s="1570"/>
      <c r="FEM105" s="1570"/>
      <c r="FEN105" s="1570"/>
      <c r="FEO105" s="1570"/>
      <c r="FEP105" s="1570"/>
      <c r="FEQ105" s="1570"/>
      <c r="FER105" s="1570"/>
      <c r="FES105" s="1570"/>
      <c r="FET105" s="1570"/>
      <c r="FEU105" s="1570"/>
      <c r="FEV105" s="1570"/>
      <c r="FEW105" s="1570"/>
      <c r="FEX105" s="1570"/>
      <c r="FEY105" s="1570"/>
      <c r="FEZ105" s="1570"/>
      <c r="FFA105" s="1570"/>
      <c r="FFB105" s="1570"/>
      <c r="FFC105" s="1570"/>
      <c r="FFD105" s="1570"/>
      <c r="FFE105" s="1570"/>
      <c r="FFF105" s="1570"/>
      <c r="FFG105" s="1570"/>
      <c r="FFH105" s="1570"/>
      <c r="FFI105" s="1570"/>
      <c r="FFJ105" s="1570"/>
      <c r="FFK105" s="1570"/>
      <c r="FFL105" s="1570"/>
      <c r="FFM105" s="1570"/>
      <c r="FFN105" s="1570"/>
      <c r="FFO105" s="1570"/>
      <c r="FFP105" s="1570"/>
      <c r="FFQ105" s="1570"/>
      <c r="FFR105" s="1570"/>
      <c r="FFS105" s="1570"/>
      <c r="FFT105" s="1570"/>
      <c r="FFU105" s="1570"/>
      <c r="FFV105" s="1570"/>
      <c r="FFW105" s="1570"/>
      <c r="FFX105" s="1570"/>
      <c r="FFY105" s="1570"/>
      <c r="FFZ105" s="1570"/>
      <c r="FGA105" s="1570"/>
      <c r="FGB105" s="1570"/>
      <c r="FGC105" s="1570"/>
      <c r="FGD105" s="1570"/>
      <c r="FGE105" s="1570"/>
      <c r="FGF105" s="1570"/>
      <c r="FGG105" s="1570"/>
      <c r="FGH105" s="1570"/>
      <c r="FGI105" s="1570"/>
      <c r="FGJ105" s="1570"/>
      <c r="FGK105" s="1570"/>
      <c r="FGL105" s="1570"/>
      <c r="FGM105" s="1570"/>
      <c r="FGN105" s="1570"/>
      <c r="FGO105" s="1570"/>
      <c r="FGP105" s="1570"/>
      <c r="FGQ105" s="1570"/>
      <c r="FGR105" s="1570"/>
      <c r="FGS105" s="1570"/>
      <c r="FGT105" s="1570"/>
      <c r="FGU105" s="1570"/>
      <c r="FGV105" s="1570"/>
      <c r="FGW105" s="1570"/>
      <c r="FGX105" s="1570"/>
      <c r="FGY105" s="1570"/>
      <c r="FGZ105" s="1570"/>
      <c r="FHA105" s="1570"/>
      <c r="FHB105" s="1570"/>
      <c r="FHC105" s="1570"/>
      <c r="FHD105" s="1570"/>
      <c r="FHE105" s="1570"/>
      <c r="FHF105" s="1570"/>
      <c r="FHG105" s="1570"/>
      <c r="FHH105" s="1570"/>
      <c r="FHI105" s="1570"/>
      <c r="FHJ105" s="1570"/>
      <c r="FHK105" s="1570"/>
      <c r="FHL105" s="1570"/>
      <c r="FHM105" s="1570"/>
      <c r="FHN105" s="1570"/>
      <c r="FHO105" s="1570"/>
      <c r="FHP105" s="1570"/>
      <c r="FHQ105" s="1570"/>
      <c r="FHR105" s="1570"/>
      <c r="FHS105" s="1570"/>
      <c r="FHT105" s="1570"/>
      <c r="FHU105" s="1570"/>
      <c r="FHV105" s="1570"/>
      <c r="FHW105" s="1570"/>
      <c r="FHX105" s="1570"/>
      <c r="FHY105" s="1570"/>
      <c r="FHZ105" s="1570"/>
      <c r="FIA105" s="1570"/>
      <c r="FIB105" s="1570"/>
      <c r="FIC105" s="1570"/>
      <c r="FID105" s="1570"/>
      <c r="FIE105" s="1570"/>
      <c r="FIF105" s="1570"/>
      <c r="FIG105" s="1570"/>
      <c r="FIH105" s="1570"/>
      <c r="FII105" s="1570"/>
      <c r="FIJ105" s="1570"/>
      <c r="FIK105" s="1570"/>
      <c r="FIL105" s="1570"/>
      <c r="FIM105" s="1570"/>
      <c r="FIN105" s="1570"/>
      <c r="FIO105" s="1570"/>
      <c r="FIP105" s="1570"/>
      <c r="FIQ105" s="1570"/>
      <c r="FIR105" s="1570"/>
      <c r="FIS105" s="1570"/>
      <c r="FIT105" s="1570"/>
      <c r="FIU105" s="1570"/>
      <c r="FIV105" s="1570"/>
      <c r="FIW105" s="1570"/>
      <c r="FIX105" s="1570"/>
      <c r="FIY105" s="1570"/>
      <c r="FIZ105" s="1570"/>
      <c r="FJA105" s="1570"/>
      <c r="FJB105" s="1570"/>
      <c r="FJC105" s="1570"/>
      <c r="FJD105" s="1570"/>
      <c r="FJE105" s="1570"/>
      <c r="FJF105" s="1570"/>
      <c r="FJG105" s="1570"/>
      <c r="FJH105" s="1570"/>
      <c r="FJI105" s="1570"/>
      <c r="FJJ105" s="1570"/>
      <c r="FJK105" s="1570"/>
      <c r="FJL105" s="1570"/>
      <c r="FJM105" s="1570"/>
      <c r="FJN105" s="1570"/>
      <c r="FJO105" s="1570"/>
      <c r="FJP105" s="1570"/>
      <c r="FJQ105" s="1570"/>
      <c r="FJR105" s="1570"/>
      <c r="FJS105" s="1570"/>
      <c r="FJT105" s="1570"/>
      <c r="FJU105" s="1570"/>
      <c r="FJV105" s="1570"/>
      <c r="FJW105" s="1570"/>
      <c r="FJX105" s="1570"/>
      <c r="FJY105" s="1570"/>
      <c r="FJZ105" s="1570"/>
      <c r="FKA105" s="1570"/>
      <c r="FKB105" s="1570"/>
      <c r="FKC105" s="1570"/>
      <c r="FKD105" s="1570"/>
      <c r="FKE105" s="1570"/>
      <c r="FKF105" s="1570"/>
      <c r="FKG105" s="1570"/>
      <c r="FKH105" s="1570"/>
      <c r="FKI105" s="1570"/>
      <c r="FKJ105" s="1570"/>
      <c r="FKK105" s="1570"/>
      <c r="FKL105" s="1570"/>
      <c r="FKM105" s="1570"/>
      <c r="FKN105" s="1570"/>
      <c r="FKO105" s="1570"/>
      <c r="FKP105" s="1570"/>
      <c r="FKQ105" s="1570"/>
      <c r="FKR105" s="1570"/>
      <c r="FKS105" s="1570"/>
      <c r="FKT105" s="1570"/>
      <c r="FKU105" s="1570"/>
      <c r="FKV105" s="1570"/>
      <c r="FKW105" s="1570"/>
      <c r="FKX105" s="1570"/>
      <c r="FKY105" s="1570"/>
      <c r="FKZ105" s="1570"/>
      <c r="FLA105" s="1570"/>
      <c r="FLB105" s="1570"/>
      <c r="FLC105" s="1570"/>
      <c r="FLD105" s="1570"/>
      <c r="FLE105" s="1570"/>
      <c r="FLF105" s="1570"/>
      <c r="FLG105" s="1570"/>
      <c r="FLH105" s="1570"/>
      <c r="FLI105" s="1570"/>
      <c r="FLJ105" s="1570"/>
      <c r="FLK105" s="1570"/>
      <c r="FLL105" s="1570"/>
      <c r="FLM105" s="1570"/>
      <c r="FLN105" s="1570"/>
      <c r="FLO105" s="1570"/>
      <c r="FLP105" s="1570"/>
      <c r="FLQ105" s="1570"/>
      <c r="FLR105" s="1570"/>
      <c r="FLS105" s="1570"/>
      <c r="FLT105" s="1570"/>
      <c r="FLU105" s="1570"/>
      <c r="FLV105" s="1570"/>
      <c r="FLW105" s="1570"/>
      <c r="FLX105" s="1570"/>
      <c r="FLY105" s="1570"/>
      <c r="FLZ105" s="1570"/>
      <c r="FMA105" s="1570"/>
      <c r="FMB105" s="1570"/>
      <c r="FMC105" s="1570"/>
      <c r="FMD105" s="1570"/>
      <c r="FME105" s="1570"/>
      <c r="FMF105" s="1570"/>
      <c r="FMG105" s="1570"/>
      <c r="FMH105" s="1570"/>
      <c r="FMI105" s="1570"/>
      <c r="FMJ105" s="1570"/>
      <c r="FMK105" s="1570"/>
      <c r="FML105" s="1570"/>
      <c r="FMM105" s="1570"/>
      <c r="FMN105" s="1570"/>
      <c r="FMO105" s="1570"/>
      <c r="FMP105" s="1570"/>
      <c r="FMQ105" s="1570"/>
      <c r="FMR105" s="1570"/>
      <c r="FMS105" s="1570"/>
      <c r="FMT105" s="1570"/>
      <c r="FMU105" s="1570"/>
      <c r="FMV105" s="1570"/>
      <c r="FMW105" s="1570"/>
      <c r="FMX105" s="1570"/>
      <c r="FMY105" s="1570"/>
      <c r="FMZ105" s="1570"/>
      <c r="FNA105" s="1570"/>
      <c r="FNB105" s="1570"/>
      <c r="FNC105" s="1570"/>
      <c r="FND105" s="1570"/>
      <c r="FNE105" s="1570"/>
      <c r="FNF105" s="1570"/>
      <c r="FNG105" s="1570"/>
      <c r="FNH105" s="1570"/>
      <c r="FNI105" s="1570"/>
      <c r="FNJ105" s="1570"/>
      <c r="FNK105" s="1570"/>
      <c r="FNL105" s="1570"/>
      <c r="FNM105" s="1570"/>
      <c r="FNN105" s="1570"/>
      <c r="FNO105" s="1570"/>
      <c r="FNP105" s="1570"/>
      <c r="FNQ105" s="1570"/>
      <c r="FNR105" s="1570"/>
      <c r="FNS105" s="1570"/>
      <c r="FNT105" s="1570"/>
      <c r="FNU105" s="1570"/>
      <c r="FNV105" s="1570"/>
      <c r="FNW105" s="1570"/>
      <c r="FNX105" s="1570"/>
      <c r="FNY105" s="1570"/>
      <c r="FNZ105" s="1570"/>
      <c r="FOA105" s="1570"/>
      <c r="FOB105" s="1570"/>
      <c r="FOC105" s="1570"/>
      <c r="FOD105" s="1570"/>
      <c r="FOE105" s="1570"/>
      <c r="FOF105" s="1570"/>
      <c r="FOG105" s="1570"/>
      <c r="FOH105" s="1570"/>
      <c r="FOI105" s="1570"/>
      <c r="FOJ105" s="1570"/>
      <c r="FOK105" s="1570"/>
      <c r="FOL105" s="1570"/>
      <c r="FOM105" s="1570"/>
      <c r="FON105" s="1570"/>
      <c r="FOO105" s="1570"/>
      <c r="FOP105" s="1570"/>
      <c r="FOQ105" s="1570"/>
      <c r="FOR105" s="1570"/>
      <c r="FOS105" s="1570"/>
      <c r="FOT105" s="1570"/>
      <c r="FOU105" s="1570"/>
      <c r="FOV105" s="1570"/>
      <c r="FOW105" s="1570"/>
      <c r="FOX105" s="1570"/>
      <c r="FOY105" s="1570"/>
      <c r="FOZ105" s="1570"/>
      <c r="FPA105" s="1570"/>
      <c r="FPB105" s="1570"/>
      <c r="FPC105" s="1570"/>
      <c r="FPD105" s="1570"/>
      <c r="FPE105" s="1570"/>
      <c r="FPF105" s="1570"/>
      <c r="FPG105" s="1570"/>
      <c r="FPH105" s="1570"/>
      <c r="FPI105" s="1570"/>
      <c r="FPJ105" s="1570"/>
      <c r="FPK105" s="1570"/>
      <c r="FPL105" s="1570"/>
      <c r="FPM105" s="1570"/>
      <c r="FPN105" s="1570"/>
      <c r="FPO105" s="1570"/>
      <c r="FPP105" s="1570"/>
      <c r="FPQ105" s="1570"/>
      <c r="FPR105" s="1570"/>
      <c r="FPS105" s="1570"/>
      <c r="FPT105" s="1570"/>
      <c r="FPU105" s="1570"/>
      <c r="FPV105" s="1570"/>
      <c r="FPW105" s="1570"/>
      <c r="FPX105" s="1570"/>
      <c r="FPY105" s="1570"/>
      <c r="FPZ105" s="1570"/>
      <c r="FQA105" s="1570"/>
      <c r="FQB105" s="1570"/>
      <c r="FQC105" s="1570"/>
      <c r="FQD105" s="1570"/>
      <c r="FQE105" s="1570"/>
      <c r="FQF105" s="1570"/>
      <c r="FQG105" s="1570"/>
      <c r="FQH105" s="1570"/>
      <c r="FQI105" s="1570"/>
      <c r="FQJ105" s="1570"/>
      <c r="FQK105" s="1570"/>
      <c r="FQL105" s="1570"/>
      <c r="FQM105" s="1570"/>
      <c r="FQN105" s="1570"/>
      <c r="FQO105" s="1570"/>
      <c r="FQP105" s="1570"/>
      <c r="FQQ105" s="1570"/>
      <c r="FQR105" s="1570"/>
      <c r="FQS105" s="1570"/>
      <c r="FQT105" s="1570"/>
      <c r="FQU105" s="1570"/>
      <c r="FQV105" s="1570"/>
      <c r="FQW105" s="1570"/>
      <c r="FQX105" s="1570"/>
      <c r="FQY105" s="1570"/>
      <c r="FQZ105" s="1570"/>
      <c r="FRA105" s="1570"/>
      <c r="FRB105" s="1570"/>
      <c r="FRC105" s="1570"/>
      <c r="FRD105" s="1570"/>
      <c r="FRE105" s="1570"/>
      <c r="FRF105" s="1570"/>
      <c r="FRG105" s="1570"/>
      <c r="FRH105" s="1570"/>
      <c r="FRI105" s="1570"/>
      <c r="FRJ105" s="1570"/>
      <c r="FRK105" s="1570"/>
      <c r="FRL105" s="1570"/>
      <c r="FRM105" s="1570"/>
      <c r="FRN105" s="1570"/>
      <c r="FRO105" s="1570"/>
      <c r="FRP105" s="1570"/>
      <c r="FRQ105" s="1570"/>
      <c r="FRR105" s="1570"/>
      <c r="FRS105" s="1570"/>
      <c r="FRT105" s="1570"/>
      <c r="FRU105" s="1570"/>
      <c r="FRV105" s="1570"/>
      <c r="FRW105" s="1570"/>
      <c r="FRX105" s="1570"/>
      <c r="FRY105" s="1570"/>
      <c r="FRZ105" s="1570"/>
      <c r="FSA105" s="1570"/>
      <c r="FSB105" s="1570"/>
      <c r="FSC105" s="1570"/>
      <c r="FSD105" s="1570"/>
      <c r="FSE105" s="1570"/>
      <c r="FSF105" s="1570"/>
      <c r="FSG105" s="1570"/>
      <c r="FSH105" s="1570"/>
      <c r="FSI105" s="1570"/>
      <c r="FSJ105" s="1570"/>
      <c r="FSK105" s="1570"/>
      <c r="FSL105" s="1570"/>
      <c r="FSM105" s="1570"/>
      <c r="FSN105" s="1570"/>
      <c r="FSO105" s="1570"/>
      <c r="FSP105" s="1570"/>
      <c r="FSQ105" s="1570"/>
      <c r="FSR105" s="1570"/>
      <c r="FSS105" s="1570"/>
      <c r="FST105" s="1570"/>
      <c r="FSU105" s="1570"/>
      <c r="FSV105" s="1570"/>
      <c r="FSW105" s="1570"/>
      <c r="FSX105" s="1570"/>
      <c r="FSY105" s="1570"/>
      <c r="FSZ105" s="1570"/>
      <c r="FTA105" s="1570"/>
      <c r="FTB105" s="1570"/>
      <c r="FTC105" s="1570"/>
      <c r="FTD105" s="1570"/>
      <c r="FTE105" s="1570"/>
      <c r="FTF105" s="1570"/>
      <c r="FTG105" s="1570"/>
      <c r="FTH105" s="1570"/>
      <c r="FTI105" s="1570"/>
      <c r="FTJ105" s="1570"/>
      <c r="FTK105" s="1570"/>
      <c r="FTL105" s="1570"/>
      <c r="FTM105" s="1570"/>
      <c r="FTN105" s="1570"/>
      <c r="FTO105" s="1570"/>
      <c r="FTP105" s="1570"/>
      <c r="FTQ105" s="1570"/>
      <c r="FTR105" s="1570"/>
      <c r="FTS105" s="1570"/>
      <c r="FTT105" s="1570"/>
      <c r="FTU105" s="1570"/>
      <c r="FTV105" s="1570"/>
      <c r="FTW105" s="1570"/>
      <c r="FTX105" s="1570"/>
      <c r="FTY105" s="1570"/>
      <c r="FTZ105" s="1570"/>
      <c r="FUA105" s="1570"/>
      <c r="FUB105" s="1570"/>
      <c r="FUC105" s="1570"/>
      <c r="FUD105" s="1570"/>
      <c r="FUE105" s="1570"/>
      <c r="FUF105" s="1570"/>
      <c r="FUG105" s="1570"/>
      <c r="FUH105" s="1570"/>
      <c r="FUI105" s="1570"/>
      <c r="FUJ105" s="1570"/>
      <c r="FUK105" s="1570"/>
      <c r="FUL105" s="1570"/>
      <c r="FUM105" s="1570"/>
      <c r="FUN105" s="1570"/>
      <c r="FUO105" s="1570"/>
      <c r="FUP105" s="1570"/>
      <c r="FUQ105" s="1570"/>
      <c r="FUR105" s="1570"/>
      <c r="FUS105" s="1570"/>
      <c r="FUT105" s="1570"/>
      <c r="FUU105" s="1570"/>
      <c r="FUV105" s="1570"/>
      <c r="FUW105" s="1570"/>
      <c r="FUX105" s="1570"/>
      <c r="FUY105" s="1570"/>
      <c r="FUZ105" s="1570"/>
      <c r="FVA105" s="1570"/>
      <c r="FVB105" s="1570"/>
      <c r="FVC105" s="1570"/>
      <c r="FVD105" s="1570"/>
      <c r="FVE105" s="1570"/>
      <c r="FVF105" s="1570"/>
      <c r="FVG105" s="1570"/>
      <c r="FVH105" s="1570"/>
      <c r="FVI105" s="1570"/>
      <c r="FVJ105" s="1570"/>
      <c r="FVK105" s="1570"/>
      <c r="FVL105" s="1570"/>
      <c r="FVM105" s="1570"/>
      <c r="FVN105" s="1570"/>
      <c r="FVO105" s="1570"/>
      <c r="FVP105" s="1570"/>
      <c r="FVQ105" s="1570"/>
      <c r="FVR105" s="1570"/>
      <c r="FVS105" s="1570"/>
      <c r="FVT105" s="1570"/>
      <c r="FVU105" s="1570"/>
      <c r="FVV105" s="1570"/>
      <c r="FVW105" s="1570"/>
      <c r="FVX105" s="1570"/>
      <c r="FVY105" s="1570"/>
      <c r="FVZ105" s="1570"/>
      <c r="FWA105" s="1570"/>
      <c r="FWB105" s="1570"/>
      <c r="FWC105" s="1570"/>
      <c r="FWD105" s="1570"/>
      <c r="FWE105" s="1570"/>
      <c r="FWF105" s="1570"/>
      <c r="FWG105" s="1570"/>
      <c r="FWH105" s="1570"/>
      <c r="FWI105" s="1570"/>
      <c r="FWJ105" s="1570"/>
      <c r="FWK105" s="1570"/>
      <c r="FWL105" s="1570"/>
      <c r="FWM105" s="1570"/>
      <c r="FWN105" s="1570"/>
      <c r="FWO105" s="1570"/>
      <c r="FWP105" s="1570"/>
      <c r="FWQ105" s="1570"/>
      <c r="FWR105" s="1570"/>
      <c r="FWS105" s="1570"/>
      <c r="FWT105" s="1570"/>
      <c r="FWU105" s="1570"/>
      <c r="FWV105" s="1570"/>
      <c r="FWW105" s="1570"/>
      <c r="FWX105" s="1570"/>
      <c r="FWY105" s="1570"/>
      <c r="FWZ105" s="1570"/>
      <c r="FXA105" s="1570"/>
      <c r="FXB105" s="1570"/>
      <c r="FXC105" s="1570"/>
      <c r="FXD105" s="1570"/>
      <c r="FXE105" s="1570"/>
      <c r="FXF105" s="1570"/>
      <c r="FXG105" s="1570"/>
      <c r="FXH105" s="1570"/>
      <c r="FXI105" s="1570"/>
      <c r="FXJ105" s="1570"/>
      <c r="FXK105" s="1570"/>
      <c r="FXL105" s="1570"/>
      <c r="FXM105" s="1570"/>
      <c r="FXN105" s="1570"/>
      <c r="FXO105" s="1570"/>
      <c r="FXP105" s="1570"/>
      <c r="FXQ105" s="1570"/>
      <c r="FXR105" s="1570"/>
      <c r="FXS105" s="1570"/>
      <c r="FXT105" s="1570"/>
      <c r="FXU105" s="1570"/>
      <c r="FXV105" s="1570"/>
      <c r="FXW105" s="1570"/>
      <c r="FXX105" s="1570"/>
      <c r="FXY105" s="1570"/>
      <c r="FXZ105" s="1570"/>
      <c r="FYA105" s="1570"/>
      <c r="FYB105" s="1570"/>
      <c r="FYC105" s="1570"/>
      <c r="FYD105" s="1570"/>
      <c r="FYE105" s="1570"/>
      <c r="FYF105" s="1570"/>
      <c r="FYG105" s="1570"/>
      <c r="FYH105" s="1570"/>
      <c r="FYI105" s="1570"/>
      <c r="FYJ105" s="1570"/>
      <c r="FYK105" s="1570"/>
      <c r="FYL105" s="1570"/>
      <c r="FYM105" s="1570"/>
      <c r="FYN105" s="1570"/>
      <c r="FYO105" s="1570"/>
      <c r="FYP105" s="1570"/>
      <c r="FYQ105" s="1570"/>
      <c r="FYR105" s="1570"/>
      <c r="FYS105" s="1570"/>
      <c r="FYT105" s="1570"/>
      <c r="FYU105" s="1570"/>
      <c r="FYV105" s="1570"/>
      <c r="FYW105" s="1570"/>
      <c r="FYX105" s="1570"/>
      <c r="FYY105" s="1570"/>
      <c r="FYZ105" s="1570"/>
      <c r="FZA105" s="1570"/>
      <c r="FZB105" s="1570"/>
      <c r="FZC105" s="1570"/>
      <c r="FZD105" s="1570"/>
      <c r="FZE105" s="1570"/>
      <c r="FZF105" s="1570"/>
      <c r="FZG105" s="1570"/>
      <c r="FZH105" s="1570"/>
      <c r="FZI105" s="1570"/>
      <c r="FZJ105" s="1570"/>
      <c r="FZK105" s="1570"/>
      <c r="FZL105" s="1570"/>
      <c r="FZM105" s="1570"/>
      <c r="FZN105" s="1570"/>
      <c r="FZO105" s="1570"/>
      <c r="FZP105" s="1570"/>
      <c r="FZQ105" s="1570"/>
      <c r="FZR105" s="1570"/>
      <c r="FZS105" s="1570"/>
      <c r="FZT105" s="1570"/>
      <c r="FZU105" s="1570"/>
      <c r="FZV105" s="1570"/>
      <c r="FZW105" s="1570"/>
      <c r="FZX105" s="1570"/>
      <c r="FZY105" s="1570"/>
      <c r="FZZ105" s="1570"/>
      <c r="GAA105" s="1570"/>
      <c r="GAB105" s="1570"/>
      <c r="GAC105" s="1570"/>
      <c r="GAD105" s="1570"/>
      <c r="GAE105" s="1570"/>
      <c r="GAF105" s="1570"/>
      <c r="GAG105" s="1570"/>
      <c r="GAH105" s="1570"/>
      <c r="GAI105" s="1570"/>
      <c r="GAJ105" s="1570"/>
      <c r="GAK105" s="1570"/>
      <c r="GAL105" s="1570"/>
      <c r="GAM105" s="1570"/>
      <c r="GAN105" s="1570"/>
      <c r="GAO105" s="1570"/>
      <c r="GAP105" s="1570"/>
      <c r="GAQ105" s="1570"/>
      <c r="GAR105" s="1570"/>
      <c r="GAS105" s="1570"/>
      <c r="GAT105" s="1570"/>
      <c r="GAU105" s="1570"/>
      <c r="GAV105" s="1570"/>
      <c r="GAW105" s="1570"/>
      <c r="GAX105" s="1570"/>
      <c r="GAY105" s="1570"/>
      <c r="GAZ105" s="1570"/>
      <c r="GBA105" s="1570"/>
      <c r="GBB105" s="1570"/>
      <c r="GBC105" s="1570"/>
      <c r="GBD105" s="1570"/>
      <c r="GBE105" s="1570"/>
      <c r="GBF105" s="1570"/>
      <c r="GBG105" s="1570"/>
      <c r="GBH105" s="1570"/>
      <c r="GBI105" s="1570"/>
      <c r="GBJ105" s="1570"/>
      <c r="GBK105" s="1570"/>
      <c r="GBL105" s="1570"/>
      <c r="GBM105" s="1570"/>
      <c r="GBN105" s="1570"/>
      <c r="GBO105" s="1570"/>
      <c r="GBP105" s="1570"/>
      <c r="GBQ105" s="1570"/>
      <c r="GBR105" s="1570"/>
      <c r="GBS105" s="1570"/>
      <c r="GBT105" s="1570"/>
      <c r="GBU105" s="1570"/>
      <c r="GBV105" s="1570"/>
      <c r="GBW105" s="1570"/>
      <c r="GBX105" s="1570"/>
      <c r="GBY105" s="1570"/>
      <c r="GBZ105" s="1570"/>
      <c r="GCA105" s="1570"/>
      <c r="GCB105" s="1570"/>
      <c r="GCC105" s="1570"/>
      <c r="GCD105" s="1570"/>
      <c r="GCE105" s="1570"/>
      <c r="GCF105" s="1570"/>
      <c r="GCG105" s="1570"/>
      <c r="GCH105" s="1570"/>
      <c r="GCI105" s="1570"/>
      <c r="GCJ105" s="1570"/>
      <c r="GCK105" s="1570"/>
      <c r="GCL105" s="1570"/>
      <c r="GCM105" s="1570"/>
      <c r="GCN105" s="1570"/>
      <c r="GCO105" s="1570"/>
      <c r="GCP105" s="1570"/>
      <c r="GCQ105" s="1570"/>
      <c r="GCR105" s="1570"/>
      <c r="GCS105" s="1570"/>
      <c r="GCT105" s="1570"/>
      <c r="GCU105" s="1570"/>
      <c r="GCV105" s="1570"/>
      <c r="GCW105" s="1570"/>
      <c r="GCX105" s="1570"/>
      <c r="GCY105" s="1570"/>
      <c r="GCZ105" s="1570"/>
      <c r="GDA105" s="1570"/>
      <c r="GDB105" s="1570"/>
      <c r="GDC105" s="1570"/>
      <c r="GDD105" s="1570"/>
      <c r="GDE105" s="1570"/>
      <c r="GDF105" s="1570"/>
      <c r="GDG105" s="1570"/>
      <c r="GDH105" s="1570"/>
      <c r="GDI105" s="1570"/>
      <c r="GDJ105" s="1570"/>
      <c r="GDK105" s="1570"/>
      <c r="GDL105" s="1570"/>
      <c r="GDM105" s="1570"/>
      <c r="GDN105" s="1570"/>
      <c r="GDO105" s="1570"/>
      <c r="GDP105" s="1570"/>
      <c r="GDQ105" s="1570"/>
      <c r="GDR105" s="1570"/>
      <c r="GDS105" s="1570"/>
      <c r="GDT105" s="1570"/>
      <c r="GDU105" s="1570"/>
      <c r="GDV105" s="1570"/>
      <c r="GDW105" s="1570"/>
      <c r="GDX105" s="1570"/>
      <c r="GDY105" s="1570"/>
      <c r="GDZ105" s="1570"/>
      <c r="GEA105" s="1570"/>
      <c r="GEB105" s="1570"/>
      <c r="GEC105" s="1570"/>
      <c r="GED105" s="1570"/>
      <c r="GEE105" s="1570"/>
      <c r="GEF105" s="1570"/>
      <c r="GEG105" s="1570"/>
      <c r="GEH105" s="1570"/>
      <c r="GEI105" s="1570"/>
      <c r="GEJ105" s="1570"/>
      <c r="GEK105" s="1570"/>
      <c r="GEL105" s="1570"/>
      <c r="GEM105" s="1570"/>
      <c r="GEN105" s="1570"/>
      <c r="GEO105" s="1570"/>
      <c r="GEP105" s="1570"/>
      <c r="GEQ105" s="1570"/>
      <c r="GER105" s="1570"/>
      <c r="GES105" s="1570"/>
      <c r="GET105" s="1570"/>
      <c r="GEU105" s="1570"/>
      <c r="GEV105" s="1570"/>
      <c r="GEW105" s="1570"/>
      <c r="GEX105" s="1570"/>
      <c r="GEY105" s="1570"/>
      <c r="GEZ105" s="1570"/>
      <c r="GFA105" s="1570"/>
      <c r="GFB105" s="1570"/>
      <c r="GFC105" s="1570"/>
      <c r="GFD105" s="1570"/>
      <c r="GFE105" s="1570"/>
      <c r="GFF105" s="1570"/>
      <c r="GFG105" s="1570"/>
      <c r="GFH105" s="1570"/>
      <c r="GFI105" s="1570"/>
      <c r="GFJ105" s="1570"/>
      <c r="GFK105" s="1570"/>
      <c r="GFL105" s="1570"/>
      <c r="GFM105" s="1570"/>
      <c r="GFN105" s="1570"/>
      <c r="GFO105" s="1570"/>
      <c r="GFP105" s="1570"/>
      <c r="GFQ105" s="1570"/>
      <c r="GFR105" s="1570"/>
      <c r="GFS105" s="1570"/>
      <c r="GFT105" s="1570"/>
      <c r="GFU105" s="1570"/>
      <c r="GFV105" s="1570"/>
      <c r="GFW105" s="1570"/>
      <c r="GFX105" s="1570"/>
      <c r="GFY105" s="1570"/>
      <c r="GFZ105" s="1570"/>
      <c r="GGA105" s="1570"/>
      <c r="GGB105" s="1570"/>
      <c r="GGC105" s="1570"/>
      <c r="GGD105" s="1570"/>
      <c r="GGE105" s="1570"/>
      <c r="GGF105" s="1570"/>
      <c r="GGG105" s="1570"/>
      <c r="GGH105" s="1570"/>
      <c r="GGI105" s="1570"/>
      <c r="GGJ105" s="1570"/>
      <c r="GGK105" s="1570"/>
      <c r="GGL105" s="1570"/>
      <c r="GGM105" s="1570"/>
      <c r="GGN105" s="1570"/>
      <c r="GGO105" s="1570"/>
      <c r="GGP105" s="1570"/>
      <c r="GGQ105" s="1570"/>
      <c r="GGR105" s="1570"/>
      <c r="GGS105" s="1570"/>
      <c r="GGT105" s="1570"/>
      <c r="GGU105" s="1570"/>
      <c r="GGV105" s="1570"/>
      <c r="GGW105" s="1570"/>
      <c r="GGX105" s="1570"/>
      <c r="GGY105" s="1570"/>
      <c r="GGZ105" s="1570"/>
      <c r="GHA105" s="1570"/>
      <c r="GHB105" s="1570"/>
      <c r="GHC105" s="1570"/>
      <c r="GHD105" s="1570"/>
      <c r="GHE105" s="1570"/>
      <c r="GHF105" s="1570"/>
      <c r="GHG105" s="1570"/>
      <c r="GHH105" s="1570"/>
      <c r="GHI105" s="1570"/>
      <c r="GHJ105" s="1570"/>
      <c r="GHK105" s="1570"/>
      <c r="GHL105" s="1570"/>
      <c r="GHM105" s="1570"/>
      <c r="GHN105" s="1570"/>
      <c r="GHO105" s="1570"/>
      <c r="GHP105" s="1570"/>
      <c r="GHQ105" s="1570"/>
      <c r="GHR105" s="1570"/>
      <c r="GHS105" s="1570"/>
      <c r="GHT105" s="1570"/>
      <c r="GHU105" s="1570"/>
      <c r="GHV105" s="1570"/>
      <c r="GHW105" s="1570"/>
      <c r="GHX105" s="1570"/>
      <c r="GHY105" s="1570"/>
      <c r="GHZ105" s="1570"/>
      <c r="GIA105" s="1570"/>
      <c r="GIB105" s="1570"/>
      <c r="GIC105" s="1570"/>
      <c r="GID105" s="1570"/>
      <c r="GIE105" s="1570"/>
      <c r="GIF105" s="1570"/>
      <c r="GIG105" s="1570"/>
      <c r="GIH105" s="1570"/>
      <c r="GII105" s="1570"/>
      <c r="GIJ105" s="1570"/>
      <c r="GIK105" s="1570"/>
      <c r="GIL105" s="1570"/>
      <c r="GIM105" s="1570"/>
      <c r="GIN105" s="1570"/>
      <c r="GIO105" s="1570"/>
      <c r="GIP105" s="1570"/>
      <c r="GIQ105" s="1570"/>
      <c r="GIR105" s="1570"/>
      <c r="GIS105" s="1570"/>
      <c r="GIT105" s="1570"/>
      <c r="GIU105" s="1570"/>
      <c r="GIV105" s="1570"/>
      <c r="GIW105" s="1570"/>
      <c r="GIX105" s="1570"/>
      <c r="GIY105" s="1570"/>
      <c r="GIZ105" s="1570"/>
      <c r="GJA105" s="1570"/>
      <c r="GJB105" s="1570"/>
      <c r="GJC105" s="1570"/>
      <c r="GJD105" s="1570"/>
      <c r="GJE105" s="1570"/>
      <c r="GJF105" s="1570"/>
      <c r="GJG105" s="1570"/>
      <c r="GJH105" s="1570"/>
      <c r="GJI105" s="1570"/>
      <c r="GJJ105" s="1570"/>
      <c r="GJK105" s="1570"/>
      <c r="GJL105" s="1570"/>
      <c r="GJM105" s="1570"/>
      <c r="GJN105" s="1570"/>
      <c r="GJO105" s="1570"/>
      <c r="GJP105" s="1570"/>
      <c r="GJQ105" s="1570"/>
      <c r="GJR105" s="1570"/>
      <c r="GJS105" s="1570"/>
      <c r="GJT105" s="1570"/>
      <c r="GJU105" s="1570"/>
      <c r="GJV105" s="1570"/>
      <c r="GJW105" s="1570"/>
      <c r="GJX105" s="1570"/>
      <c r="GJY105" s="1570"/>
      <c r="GJZ105" s="1570"/>
      <c r="GKA105" s="1570"/>
      <c r="GKB105" s="1570"/>
      <c r="GKC105" s="1570"/>
      <c r="GKD105" s="1570"/>
      <c r="GKE105" s="1570"/>
      <c r="GKF105" s="1570"/>
      <c r="GKG105" s="1570"/>
      <c r="GKH105" s="1570"/>
      <c r="GKI105" s="1570"/>
      <c r="GKJ105" s="1570"/>
      <c r="GKK105" s="1570"/>
      <c r="GKL105" s="1570"/>
      <c r="GKM105" s="1570"/>
      <c r="GKN105" s="1570"/>
      <c r="GKO105" s="1570"/>
      <c r="GKP105" s="1570"/>
      <c r="GKQ105" s="1570"/>
      <c r="GKR105" s="1570"/>
      <c r="GKS105" s="1570"/>
      <c r="GKT105" s="1570"/>
      <c r="GKU105" s="1570"/>
      <c r="GKV105" s="1570"/>
      <c r="GKW105" s="1570"/>
      <c r="GKX105" s="1570"/>
      <c r="GKY105" s="1570"/>
      <c r="GKZ105" s="1570"/>
      <c r="GLA105" s="1570"/>
      <c r="GLB105" s="1570"/>
      <c r="GLC105" s="1570"/>
      <c r="GLD105" s="1570"/>
      <c r="GLE105" s="1570"/>
      <c r="GLF105" s="1570"/>
      <c r="GLG105" s="1570"/>
      <c r="GLH105" s="1570"/>
      <c r="GLI105" s="1570"/>
      <c r="GLJ105" s="1570"/>
      <c r="GLK105" s="1570"/>
      <c r="GLL105" s="1570"/>
      <c r="GLM105" s="1570"/>
      <c r="GLN105" s="1570"/>
      <c r="GLO105" s="1570"/>
      <c r="GLP105" s="1570"/>
      <c r="GLQ105" s="1570"/>
      <c r="GLR105" s="1570"/>
      <c r="GLS105" s="1570"/>
      <c r="GLT105" s="1570"/>
      <c r="GLU105" s="1570"/>
      <c r="GLV105" s="1570"/>
      <c r="GLW105" s="1570"/>
      <c r="GLX105" s="1570"/>
      <c r="GLY105" s="1570"/>
      <c r="GLZ105" s="1570"/>
      <c r="GMA105" s="1570"/>
      <c r="GMB105" s="1570"/>
      <c r="GMC105" s="1570"/>
      <c r="GMD105" s="1570"/>
      <c r="GME105" s="1570"/>
      <c r="GMF105" s="1570"/>
      <c r="GMG105" s="1570"/>
      <c r="GMH105" s="1570"/>
      <c r="GMI105" s="1570"/>
      <c r="GMJ105" s="1570"/>
      <c r="GMK105" s="1570"/>
      <c r="GML105" s="1570"/>
      <c r="GMM105" s="1570"/>
      <c r="GMN105" s="1570"/>
      <c r="GMO105" s="1570"/>
      <c r="GMP105" s="1570"/>
      <c r="GMQ105" s="1570"/>
      <c r="GMR105" s="1570"/>
      <c r="GMS105" s="1570"/>
      <c r="GMT105" s="1570"/>
      <c r="GMU105" s="1570"/>
      <c r="GMV105" s="1570"/>
      <c r="GMW105" s="1570"/>
      <c r="GMX105" s="1570"/>
      <c r="GMY105" s="1570"/>
      <c r="GMZ105" s="1570"/>
      <c r="GNA105" s="1570"/>
      <c r="GNB105" s="1570"/>
      <c r="GNC105" s="1570"/>
      <c r="GND105" s="1570"/>
      <c r="GNE105" s="1570"/>
      <c r="GNF105" s="1570"/>
      <c r="GNG105" s="1570"/>
      <c r="GNH105" s="1570"/>
      <c r="GNI105" s="1570"/>
      <c r="GNJ105" s="1570"/>
      <c r="GNK105" s="1570"/>
      <c r="GNL105" s="1570"/>
      <c r="GNM105" s="1570"/>
      <c r="GNN105" s="1570"/>
      <c r="GNO105" s="1570"/>
      <c r="GNP105" s="1570"/>
      <c r="GNQ105" s="1570"/>
      <c r="GNR105" s="1570"/>
      <c r="GNS105" s="1570"/>
      <c r="GNT105" s="1570"/>
      <c r="GNU105" s="1570"/>
      <c r="GNV105" s="1570"/>
      <c r="GNW105" s="1570"/>
      <c r="GNX105" s="1570"/>
      <c r="GNY105" s="1570"/>
      <c r="GNZ105" s="1570"/>
      <c r="GOA105" s="1570"/>
      <c r="GOB105" s="1570"/>
      <c r="GOC105" s="1570"/>
      <c r="GOD105" s="1570"/>
      <c r="GOE105" s="1570"/>
      <c r="GOF105" s="1570"/>
      <c r="GOG105" s="1570"/>
      <c r="GOH105" s="1570"/>
      <c r="GOI105" s="1570"/>
      <c r="GOJ105" s="1570"/>
      <c r="GOK105" s="1570"/>
      <c r="GOL105" s="1570"/>
      <c r="GOM105" s="1570"/>
      <c r="GON105" s="1570"/>
      <c r="GOO105" s="1570"/>
      <c r="GOP105" s="1570"/>
      <c r="GOQ105" s="1570"/>
      <c r="GOR105" s="1570"/>
      <c r="GOS105" s="1570"/>
      <c r="GOT105" s="1570"/>
      <c r="GOU105" s="1570"/>
      <c r="GOV105" s="1570"/>
      <c r="GOW105" s="1570"/>
      <c r="GOX105" s="1570"/>
      <c r="GOY105" s="1570"/>
      <c r="GOZ105" s="1570"/>
      <c r="GPA105" s="1570"/>
      <c r="GPB105" s="1570"/>
      <c r="GPC105" s="1570"/>
      <c r="GPD105" s="1570"/>
      <c r="GPE105" s="1570"/>
      <c r="GPF105" s="1570"/>
      <c r="GPG105" s="1570"/>
      <c r="GPH105" s="1570"/>
      <c r="GPI105" s="1570"/>
      <c r="GPJ105" s="1570"/>
      <c r="GPK105" s="1570"/>
      <c r="GPL105" s="1570"/>
      <c r="GPM105" s="1570"/>
      <c r="GPN105" s="1570"/>
      <c r="GPO105" s="1570"/>
      <c r="GPP105" s="1570"/>
      <c r="GPQ105" s="1570"/>
      <c r="GPR105" s="1570"/>
      <c r="GPS105" s="1570"/>
      <c r="GPT105" s="1570"/>
      <c r="GPU105" s="1570"/>
      <c r="GPV105" s="1570"/>
      <c r="GPW105" s="1570"/>
      <c r="GPX105" s="1570"/>
      <c r="GPY105" s="1570"/>
      <c r="GPZ105" s="1570"/>
      <c r="GQA105" s="1570"/>
      <c r="GQB105" s="1570"/>
      <c r="GQC105" s="1570"/>
      <c r="GQD105" s="1570"/>
      <c r="GQE105" s="1570"/>
      <c r="GQF105" s="1570"/>
      <c r="GQG105" s="1570"/>
      <c r="GQH105" s="1570"/>
      <c r="GQI105" s="1570"/>
      <c r="GQJ105" s="1570"/>
      <c r="GQK105" s="1570"/>
      <c r="GQL105" s="1570"/>
      <c r="GQM105" s="1570"/>
      <c r="GQN105" s="1570"/>
      <c r="GQO105" s="1570"/>
      <c r="GQP105" s="1570"/>
      <c r="GQQ105" s="1570"/>
      <c r="GQR105" s="1570"/>
      <c r="GQS105" s="1570"/>
      <c r="GQT105" s="1570"/>
      <c r="GQU105" s="1570"/>
      <c r="GQV105" s="1570"/>
      <c r="GQW105" s="1570"/>
      <c r="GQX105" s="1570"/>
      <c r="GQY105" s="1570"/>
      <c r="GQZ105" s="1570"/>
      <c r="GRA105" s="1570"/>
      <c r="GRB105" s="1570"/>
      <c r="GRC105" s="1570"/>
      <c r="GRD105" s="1570"/>
      <c r="GRE105" s="1570"/>
      <c r="GRF105" s="1570"/>
      <c r="GRG105" s="1570"/>
      <c r="GRH105" s="1570"/>
      <c r="GRI105" s="1570"/>
      <c r="GRJ105" s="1570"/>
      <c r="GRK105" s="1570"/>
      <c r="GRL105" s="1570"/>
      <c r="GRM105" s="1570"/>
      <c r="GRN105" s="1570"/>
      <c r="GRO105" s="1570"/>
      <c r="GRP105" s="1570"/>
      <c r="GRQ105" s="1570"/>
      <c r="GRR105" s="1570"/>
      <c r="GRS105" s="1570"/>
      <c r="GRT105" s="1570"/>
      <c r="GRU105" s="1570"/>
      <c r="GRV105" s="1570"/>
      <c r="GRW105" s="1570"/>
      <c r="GRX105" s="1570"/>
      <c r="GRY105" s="1570"/>
      <c r="GRZ105" s="1570"/>
      <c r="GSA105" s="1570"/>
      <c r="GSB105" s="1570"/>
      <c r="GSC105" s="1570"/>
      <c r="GSD105" s="1570"/>
      <c r="GSE105" s="1570"/>
      <c r="GSF105" s="1570"/>
      <c r="GSG105" s="1570"/>
      <c r="GSH105" s="1570"/>
      <c r="GSI105" s="1570"/>
      <c r="GSJ105" s="1570"/>
      <c r="GSK105" s="1570"/>
      <c r="GSL105" s="1570"/>
      <c r="GSM105" s="1570"/>
      <c r="GSN105" s="1570"/>
      <c r="GSO105" s="1570"/>
      <c r="GSP105" s="1570"/>
      <c r="GSQ105" s="1570"/>
      <c r="GSR105" s="1570"/>
      <c r="GSS105" s="1570"/>
      <c r="GST105" s="1570"/>
      <c r="GSU105" s="1570"/>
      <c r="GSV105" s="1570"/>
      <c r="GSW105" s="1570"/>
      <c r="GSX105" s="1570"/>
      <c r="GSY105" s="1570"/>
      <c r="GSZ105" s="1570"/>
      <c r="GTA105" s="1570"/>
      <c r="GTB105" s="1570"/>
      <c r="GTC105" s="1570"/>
      <c r="GTD105" s="1570"/>
      <c r="GTE105" s="1570"/>
      <c r="GTF105" s="1570"/>
      <c r="GTG105" s="1570"/>
      <c r="GTH105" s="1570"/>
      <c r="GTI105" s="1570"/>
      <c r="GTJ105" s="1570"/>
      <c r="GTK105" s="1570"/>
      <c r="GTL105" s="1570"/>
      <c r="GTM105" s="1570"/>
      <c r="GTN105" s="1570"/>
      <c r="GTO105" s="1570"/>
      <c r="GTP105" s="1570"/>
      <c r="GTQ105" s="1570"/>
      <c r="GTR105" s="1570"/>
      <c r="GTS105" s="1570"/>
      <c r="GTT105" s="1570"/>
      <c r="GTU105" s="1570"/>
      <c r="GTV105" s="1570"/>
      <c r="GTW105" s="1570"/>
      <c r="GTX105" s="1570"/>
      <c r="GTY105" s="1570"/>
      <c r="GTZ105" s="1570"/>
      <c r="GUA105" s="1570"/>
      <c r="GUB105" s="1570"/>
      <c r="GUC105" s="1570"/>
      <c r="GUD105" s="1570"/>
      <c r="GUE105" s="1570"/>
      <c r="GUF105" s="1570"/>
      <c r="GUG105" s="1570"/>
      <c r="GUH105" s="1570"/>
      <c r="GUI105" s="1570"/>
      <c r="GUJ105" s="1570"/>
      <c r="GUK105" s="1570"/>
      <c r="GUL105" s="1570"/>
      <c r="GUM105" s="1570"/>
      <c r="GUN105" s="1570"/>
      <c r="GUO105" s="1570"/>
      <c r="GUP105" s="1570"/>
      <c r="GUQ105" s="1570"/>
      <c r="GUR105" s="1570"/>
      <c r="GUS105" s="1570"/>
      <c r="GUT105" s="1570"/>
      <c r="GUU105" s="1570"/>
      <c r="GUV105" s="1570"/>
      <c r="GUW105" s="1570"/>
      <c r="GUX105" s="1570"/>
      <c r="GUY105" s="1570"/>
      <c r="GUZ105" s="1570"/>
      <c r="GVA105" s="1570"/>
      <c r="GVB105" s="1570"/>
      <c r="GVC105" s="1570"/>
      <c r="GVD105" s="1570"/>
      <c r="GVE105" s="1570"/>
      <c r="GVF105" s="1570"/>
      <c r="GVG105" s="1570"/>
      <c r="GVH105" s="1570"/>
      <c r="GVI105" s="1570"/>
      <c r="GVJ105" s="1570"/>
      <c r="GVK105" s="1570"/>
      <c r="GVL105" s="1570"/>
      <c r="GVM105" s="1570"/>
      <c r="GVN105" s="1570"/>
      <c r="GVO105" s="1570"/>
      <c r="GVP105" s="1570"/>
      <c r="GVQ105" s="1570"/>
      <c r="GVR105" s="1570"/>
      <c r="GVS105" s="1570"/>
      <c r="GVT105" s="1570"/>
      <c r="GVU105" s="1570"/>
      <c r="GVV105" s="1570"/>
      <c r="GVW105" s="1570"/>
      <c r="GVX105" s="1570"/>
      <c r="GVY105" s="1570"/>
      <c r="GVZ105" s="1570"/>
      <c r="GWA105" s="1570"/>
      <c r="GWB105" s="1570"/>
      <c r="GWC105" s="1570"/>
      <c r="GWD105" s="1570"/>
      <c r="GWE105" s="1570"/>
      <c r="GWF105" s="1570"/>
      <c r="GWG105" s="1570"/>
      <c r="GWH105" s="1570"/>
      <c r="GWI105" s="1570"/>
      <c r="GWJ105" s="1570"/>
      <c r="GWK105" s="1570"/>
      <c r="GWL105" s="1570"/>
      <c r="GWM105" s="1570"/>
      <c r="GWN105" s="1570"/>
      <c r="GWO105" s="1570"/>
      <c r="GWP105" s="1570"/>
      <c r="GWQ105" s="1570"/>
      <c r="GWR105" s="1570"/>
      <c r="GWS105" s="1570"/>
      <c r="GWT105" s="1570"/>
      <c r="GWU105" s="1570"/>
      <c r="GWV105" s="1570"/>
      <c r="GWW105" s="1570"/>
      <c r="GWX105" s="1570"/>
      <c r="GWY105" s="1570"/>
      <c r="GWZ105" s="1570"/>
      <c r="GXA105" s="1570"/>
      <c r="GXB105" s="1570"/>
      <c r="GXC105" s="1570"/>
      <c r="GXD105" s="1570"/>
      <c r="GXE105" s="1570"/>
      <c r="GXF105" s="1570"/>
      <c r="GXG105" s="1570"/>
      <c r="GXH105" s="1570"/>
      <c r="GXI105" s="1570"/>
      <c r="GXJ105" s="1570"/>
      <c r="GXK105" s="1570"/>
      <c r="GXL105" s="1570"/>
      <c r="GXM105" s="1570"/>
      <c r="GXN105" s="1570"/>
      <c r="GXO105" s="1570"/>
      <c r="GXP105" s="1570"/>
      <c r="GXQ105" s="1570"/>
      <c r="GXR105" s="1570"/>
      <c r="GXS105" s="1570"/>
      <c r="GXT105" s="1570"/>
      <c r="GXU105" s="1570"/>
      <c r="GXV105" s="1570"/>
      <c r="GXW105" s="1570"/>
      <c r="GXX105" s="1570"/>
      <c r="GXY105" s="1570"/>
      <c r="GXZ105" s="1570"/>
      <c r="GYA105" s="1570"/>
      <c r="GYB105" s="1570"/>
      <c r="GYC105" s="1570"/>
      <c r="GYD105" s="1570"/>
      <c r="GYE105" s="1570"/>
      <c r="GYF105" s="1570"/>
      <c r="GYG105" s="1570"/>
      <c r="GYH105" s="1570"/>
      <c r="GYI105" s="1570"/>
      <c r="GYJ105" s="1570"/>
      <c r="GYK105" s="1570"/>
      <c r="GYL105" s="1570"/>
      <c r="GYM105" s="1570"/>
      <c r="GYN105" s="1570"/>
      <c r="GYO105" s="1570"/>
      <c r="GYP105" s="1570"/>
      <c r="GYQ105" s="1570"/>
      <c r="GYR105" s="1570"/>
      <c r="GYS105" s="1570"/>
      <c r="GYT105" s="1570"/>
      <c r="GYU105" s="1570"/>
      <c r="GYV105" s="1570"/>
      <c r="GYW105" s="1570"/>
      <c r="GYX105" s="1570"/>
      <c r="GYY105" s="1570"/>
      <c r="GYZ105" s="1570"/>
      <c r="GZA105" s="1570"/>
      <c r="GZB105" s="1570"/>
      <c r="GZC105" s="1570"/>
      <c r="GZD105" s="1570"/>
      <c r="GZE105" s="1570"/>
      <c r="GZF105" s="1570"/>
      <c r="GZG105" s="1570"/>
      <c r="GZH105" s="1570"/>
      <c r="GZI105" s="1570"/>
      <c r="GZJ105" s="1570"/>
      <c r="GZK105" s="1570"/>
      <c r="GZL105" s="1570"/>
      <c r="GZM105" s="1570"/>
      <c r="GZN105" s="1570"/>
      <c r="GZO105" s="1570"/>
      <c r="GZP105" s="1570"/>
      <c r="GZQ105" s="1570"/>
      <c r="GZR105" s="1570"/>
      <c r="GZS105" s="1570"/>
      <c r="GZT105" s="1570"/>
      <c r="GZU105" s="1570"/>
      <c r="GZV105" s="1570"/>
      <c r="GZW105" s="1570"/>
      <c r="GZX105" s="1570"/>
      <c r="GZY105" s="1570"/>
      <c r="GZZ105" s="1570"/>
      <c r="HAA105" s="1570"/>
      <c r="HAB105" s="1570"/>
      <c r="HAC105" s="1570"/>
      <c r="HAD105" s="1570"/>
      <c r="HAE105" s="1570"/>
      <c r="HAF105" s="1570"/>
      <c r="HAG105" s="1570"/>
      <c r="HAH105" s="1570"/>
      <c r="HAI105" s="1570"/>
      <c r="HAJ105" s="1570"/>
      <c r="HAK105" s="1570"/>
      <c r="HAL105" s="1570"/>
      <c r="HAM105" s="1570"/>
      <c r="HAN105" s="1570"/>
      <c r="HAO105" s="1570"/>
      <c r="HAP105" s="1570"/>
      <c r="HAQ105" s="1570"/>
      <c r="HAR105" s="1570"/>
      <c r="HAS105" s="1570"/>
      <c r="HAT105" s="1570"/>
      <c r="HAU105" s="1570"/>
      <c r="HAV105" s="1570"/>
      <c r="HAW105" s="1570"/>
      <c r="HAX105" s="1570"/>
      <c r="HAY105" s="1570"/>
      <c r="HAZ105" s="1570"/>
      <c r="HBA105" s="1570"/>
      <c r="HBB105" s="1570"/>
      <c r="HBC105" s="1570"/>
      <c r="HBD105" s="1570"/>
      <c r="HBE105" s="1570"/>
      <c r="HBF105" s="1570"/>
      <c r="HBG105" s="1570"/>
      <c r="HBH105" s="1570"/>
      <c r="HBI105" s="1570"/>
      <c r="HBJ105" s="1570"/>
      <c r="HBK105" s="1570"/>
      <c r="HBL105" s="1570"/>
      <c r="HBM105" s="1570"/>
      <c r="HBN105" s="1570"/>
      <c r="HBO105" s="1570"/>
      <c r="HBP105" s="1570"/>
      <c r="HBQ105" s="1570"/>
      <c r="HBR105" s="1570"/>
      <c r="HBS105" s="1570"/>
      <c r="HBT105" s="1570"/>
      <c r="HBU105" s="1570"/>
      <c r="HBV105" s="1570"/>
      <c r="HBW105" s="1570"/>
      <c r="HBX105" s="1570"/>
      <c r="HBY105" s="1570"/>
      <c r="HBZ105" s="1570"/>
      <c r="HCA105" s="1570"/>
      <c r="HCB105" s="1570"/>
      <c r="HCC105" s="1570"/>
      <c r="HCD105" s="1570"/>
      <c r="HCE105" s="1570"/>
      <c r="HCF105" s="1570"/>
      <c r="HCG105" s="1570"/>
      <c r="HCH105" s="1570"/>
      <c r="HCI105" s="1570"/>
      <c r="HCJ105" s="1570"/>
      <c r="HCK105" s="1570"/>
      <c r="HCL105" s="1570"/>
      <c r="HCM105" s="1570"/>
      <c r="HCN105" s="1570"/>
      <c r="HCO105" s="1570"/>
      <c r="HCP105" s="1570"/>
      <c r="HCQ105" s="1570"/>
      <c r="HCR105" s="1570"/>
      <c r="HCS105" s="1570"/>
      <c r="HCT105" s="1570"/>
      <c r="HCU105" s="1570"/>
      <c r="HCV105" s="1570"/>
      <c r="HCW105" s="1570"/>
      <c r="HCX105" s="1570"/>
      <c r="HCY105" s="1570"/>
      <c r="HCZ105" s="1570"/>
      <c r="HDA105" s="1570"/>
      <c r="HDB105" s="1570"/>
      <c r="HDC105" s="1570"/>
      <c r="HDD105" s="1570"/>
      <c r="HDE105" s="1570"/>
      <c r="HDF105" s="1570"/>
      <c r="HDG105" s="1570"/>
      <c r="HDH105" s="1570"/>
      <c r="HDI105" s="1570"/>
      <c r="HDJ105" s="1570"/>
      <c r="HDK105" s="1570"/>
      <c r="HDL105" s="1570"/>
      <c r="HDM105" s="1570"/>
      <c r="HDN105" s="1570"/>
      <c r="HDO105" s="1570"/>
      <c r="HDP105" s="1570"/>
      <c r="HDQ105" s="1570"/>
      <c r="HDR105" s="1570"/>
      <c r="HDS105" s="1570"/>
      <c r="HDT105" s="1570"/>
      <c r="HDU105" s="1570"/>
      <c r="HDV105" s="1570"/>
      <c r="HDW105" s="1570"/>
      <c r="HDX105" s="1570"/>
      <c r="HDY105" s="1570"/>
      <c r="HDZ105" s="1570"/>
      <c r="HEA105" s="1570"/>
      <c r="HEB105" s="1570"/>
      <c r="HEC105" s="1570"/>
      <c r="HED105" s="1570"/>
      <c r="HEE105" s="1570"/>
      <c r="HEF105" s="1570"/>
      <c r="HEG105" s="1570"/>
      <c r="HEH105" s="1570"/>
      <c r="HEI105" s="1570"/>
      <c r="HEJ105" s="1570"/>
      <c r="HEK105" s="1570"/>
      <c r="HEL105" s="1570"/>
      <c r="HEM105" s="1570"/>
      <c r="HEN105" s="1570"/>
      <c r="HEO105" s="1570"/>
      <c r="HEP105" s="1570"/>
      <c r="HEQ105" s="1570"/>
      <c r="HER105" s="1570"/>
      <c r="HES105" s="1570"/>
      <c r="HET105" s="1570"/>
      <c r="HEU105" s="1570"/>
      <c r="HEV105" s="1570"/>
      <c r="HEW105" s="1570"/>
      <c r="HEX105" s="1570"/>
      <c r="HEY105" s="1570"/>
      <c r="HEZ105" s="1570"/>
      <c r="HFA105" s="1570"/>
      <c r="HFB105" s="1570"/>
      <c r="HFC105" s="1570"/>
      <c r="HFD105" s="1570"/>
      <c r="HFE105" s="1570"/>
      <c r="HFF105" s="1570"/>
      <c r="HFG105" s="1570"/>
      <c r="HFH105" s="1570"/>
      <c r="HFI105" s="1570"/>
      <c r="HFJ105" s="1570"/>
      <c r="HFK105" s="1570"/>
      <c r="HFL105" s="1570"/>
      <c r="HFM105" s="1570"/>
      <c r="HFN105" s="1570"/>
      <c r="HFO105" s="1570"/>
      <c r="HFP105" s="1570"/>
      <c r="HFQ105" s="1570"/>
      <c r="HFR105" s="1570"/>
      <c r="HFS105" s="1570"/>
      <c r="HFT105" s="1570"/>
      <c r="HFU105" s="1570"/>
      <c r="HFV105" s="1570"/>
      <c r="HFW105" s="1570"/>
      <c r="HFX105" s="1570"/>
      <c r="HFY105" s="1570"/>
      <c r="HFZ105" s="1570"/>
      <c r="HGA105" s="1570"/>
      <c r="HGB105" s="1570"/>
      <c r="HGC105" s="1570"/>
      <c r="HGD105" s="1570"/>
      <c r="HGE105" s="1570"/>
      <c r="HGF105" s="1570"/>
      <c r="HGG105" s="1570"/>
      <c r="HGH105" s="1570"/>
      <c r="HGI105" s="1570"/>
      <c r="HGJ105" s="1570"/>
      <c r="HGK105" s="1570"/>
      <c r="HGL105" s="1570"/>
      <c r="HGM105" s="1570"/>
      <c r="HGN105" s="1570"/>
      <c r="HGO105" s="1570"/>
      <c r="HGP105" s="1570"/>
      <c r="HGQ105" s="1570"/>
      <c r="HGR105" s="1570"/>
      <c r="HGS105" s="1570"/>
      <c r="HGT105" s="1570"/>
      <c r="HGU105" s="1570"/>
      <c r="HGV105" s="1570"/>
      <c r="HGW105" s="1570"/>
      <c r="HGX105" s="1570"/>
      <c r="HGY105" s="1570"/>
      <c r="HGZ105" s="1570"/>
      <c r="HHA105" s="1570"/>
      <c r="HHB105" s="1570"/>
      <c r="HHC105" s="1570"/>
      <c r="HHD105" s="1570"/>
      <c r="HHE105" s="1570"/>
      <c r="HHF105" s="1570"/>
      <c r="HHG105" s="1570"/>
      <c r="HHH105" s="1570"/>
      <c r="HHI105" s="1570"/>
      <c r="HHJ105" s="1570"/>
      <c r="HHK105" s="1570"/>
      <c r="HHL105" s="1570"/>
      <c r="HHM105" s="1570"/>
      <c r="HHN105" s="1570"/>
      <c r="HHO105" s="1570"/>
      <c r="HHP105" s="1570"/>
      <c r="HHQ105" s="1570"/>
      <c r="HHR105" s="1570"/>
      <c r="HHS105" s="1570"/>
      <c r="HHT105" s="1570"/>
      <c r="HHU105" s="1570"/>
      <c r="HHV105" s="1570"/>
      <c r="HHW105" s="1570"/>
      <c r="HHX105" s="1570"/>
      <c r="HHY105" s="1570"/>
      <c r="HHZ105" s="1570"/>
      <c r="HIA105" s="1570"/>
      <c r="HIB105" s="1570"/>
      <c r="HIC105" s="1570"/>
      <c r="HID105" s="1570"/>
      <c r="HIE105" s="1570"/>
      <c r="HIF105" s="1570"/>
      <c r="HIG105" s="1570"/>
      <c r="HIH105" s="1570"/>
      <c r="HII105" s="1570"/>
      <c r="HIJ105" s="1570"/>
      <c r="HIK105" s="1570"/>
      <c r="HIL105" s="1570"/>
      <c r="HIM105" s="1570"/>
      <c r="HIN105" s="1570"/>
      <c r="HIO105" s="1570"/>
      <c r="HIP105" s="1570"/>
      <c r="HIQ105" s="1570"/>
      <c r="HIR105" s="1570"/>
      <c r="HIS105" s="1570"/>
      <c r="HIT105" s="1570"/>
      <c r="HIU105" s="1570"/>
      <c r="HIV105" s="1570"/>
      <c r="HIW105" s="1570"/>
      <c r="HIX105" s="1570"/>
      <c r="HIY105" s="1570"/>
      <c r="HIZ105" s="1570"/>
      <c r="HJA105" s="1570"/>
      <c r="HJB105" s="1570"/>
      <c r="HJC105" s="1570"/>
      <c r="HJD105" s="1570"/>
      <c r="HJE105" s="1570"/>
      <c r="HJF105" s="1570"/>
      <c r="HJG105" s="1570"/>
      <c r="HJH105" s="1570"/>
      <c r="HJI105" s="1570"/>
      <c r="HJJ105" s="1570"/>
      <c r="HJK105" s="1570"/>
      <c r="HJL105" s="1570"/>
      <c r="HJM105" s="1570"/>
      <c r="HJN105" s="1570"/>
      <c r="HJO105" s="1570"/>
      <c r="HJP105" s="1570"/>
      <c r="HJQ105" s="1570"/>
      <c r="HJR105" s="1570"/>
      <c r="HJS105" s="1570"/>
      <c r="HJT105" s="1570"/>
      <c r="HJU105" s="1570"/>
      <c r="HJV105" s="1570"/>
      <c r="HJW105" s="1570"/>
      <c r="HJX105" s="1570"/>
      <c r="HJY105" s="1570"/>
      <c r="HJZ105" s="1570"/>
      <c r="HKA105" s="1570"/>
      <c r="HKB105" s="1570"/>
      <c r="HKC105" s="1570"/>
      <c r="HKD105" s="1570"/>
      <c r="HKE105" s="1570"/>
      <c r="HKF105" s="1570"/>
      <c r="HKG105" s="1570"/>
      <c r="HKH105" s="1570"/>
      <c r="HKI105" s="1570"/>
      <c r="HKJ105" s="1570"/>
      <c r="HKK105" s="1570"/>
      <c r="HKL105" s="1570"/>
      <c r="HKM105" s="1570"/>
      <c r="HKN105" s="1570"/>
      <c r="HKO105" s="1570"/>
      <c r="HKP105" s="1570"/>
      <c r="HKQ105" s="1570"/>
      <c r="HKR105" s="1570"/>
      <c r="HKS105" s="1570"/>
      <c r="HKT105" s="1570"/>
      <c r="HKU105" s="1570"/>
      <c r="HKV105" s="1570"/>
      <c r="HKW105" s="1570"/>
      <c r="HKX105" s="1570"/>
      <c r="HKY105" s="1570"/>
      <c r="HKZ105" s="1570"/>
      <c r="HLA105" s="1570"/>
      <c r="HLB105" s="1570"/>
      <c r="HLC105" s="1570"/>
      <c r="HLD105" s="1570"/>
      <c r="HLE105" s="1570"/>
      <c r="HLF105" s="1570"/>
      <c r="HLG105" s="1570"/>
      <c r="HLH105" s="1570"/>
      <c r="HLI105" s="1570"/>
      <c r="HLJ105" s="1570"/>
      <c r="HLK105" s="1570"/>
      <c r="HLL105" s="1570"/>
      <c r="HLM105" s="1570"/>
      <c r="HLN105" s="1570"/>
      <c r="HLO105" s="1570"/>
      <c r="HLP105" s="1570"/>
      <c r="HLQ105" s="1570"/>
      <c r="HLR105" s="1570"/>
      <c r="HLS105" s="1570"/>
      <c r="HLT105" s="1570"/>
      <c r="HLU105" s="1570"/>
      <c r="HLV105" s="1570"/>
      <c r="HLW105" s="1570"/>
      <c r="HLX105" s="1570"/>
      <c r="HLY105" s="1570"/>
      <c r="HLZ105" s="1570"/>
      <c r="HMA105" s="1570"/>
      <c r="HMB105" s="1570"/>
      <c r="HMC105" s="1570"/>
      <c r="HMD105" s="1570"/>
      <c r="HME105" s="1570"/>
      <c r="HMF105" s="1570"/>
      <c r="HMG105" s="1570"/>
      <c r="HMH105" s="1570"/>
      <c r="HMI105" s="1570"/>
      <c r="HMJ105" s="1570"/>
      <c r="HMK105" s="1570"/>
      <c r="HML105" s="1570"/>
      <c r="HMM105" s="1570"/>
      <c r="HMN105" s="1570"/>
      <c r="HMO105" s="1570"/>
      <c r="HMP105" s="1570"/>
      <c r="HMQ105" s="1570"/>
      <c r="HMR105" s="1570"/>
      <c r="HMS105" s="1570"/>
      <c r="HMT105" s="1570"/>
      <c r="HMU105" s="1570"/>
      <c r="HMV105" s="1570"/>
      <c r="HMW105" s="1570"/>
      <c r="HMX105" s="1570"/>
      <c r="HMY105" s="1570"/>
      <c r="HMZ105" s="1570"/>
      <c r="HNA105" s="1570"/>
      <c r="HNB105" s="1570"/>
      <c r="HNC105" s="1570"/>
      <c r="HND105" s="1570"/>
      <c r="HNE105" s="1570"/>
      <c r="HNF105" s="1570"/>
      <c r="HNG105" s="1570"/>
      <c r="HNH105" s="1570"/>
      <c r="HNI105" s="1570"/>
      <c r="HNJ105" s="1570"/>
      <c r="HNK105" s="1570"/>
      <c r="HNL105" s="1570"/>
      <c r="HNM105" s="1570"/>
      <c r="HNN105" s="1570"/>
      <c r="HNO105" s="1570"/>
      <c r="HNP105" s="1570"/>
      <c r="HNQ105" s="1570"/>
      <c r="HNR105" s="1570"/>
      <c r="HNS105" s="1570"/>
      <c r="HNT105" s="1570"/>
      <c r="HNU105" s="1570"/>
      <c r="HNV105" s="1570"/>
      <c r="HNW105" s="1570"/>
      <c r="HNX105" s="1570"/>
      <c r="HNY105" s="1570"/>
      <c r="HNZ105" s="1570"/>
      <c r="HOA105" s="1570"/>
      <c r="HOB105" s="1570"/>
      <c r="HOC105" s="1570"/>
      <c r="HOD105" s="1570"/>
      <c r="HOE105" s="1570"/>
      <c r="HOF105" s="1570"/>
      <c r="HOG105" s="1570"/>
      <c r="HOH105" s="1570"/>
      <c r="HOI105" s="1570"/>
      <c r="HOJ105" s="1570"/>
      <c r="HOK105" s="1570"/>
      <c r="HOL105" s="1570"/>
      <c r="HOM105" s="1570"/>
      <c r="HON105" s="1570"/>
      <c r="HOO105" s="1570"/>
      <c r="HOP105" s="1570"/>
      <c r="HOQ105" s="1570"/>
      <c r="HOR105" s="1570"/>
      <c r="HOS105" s="1570"/>
      <c r="HOT105" s="1570"/>
      <c r="HOU105" s="1570"/>
      <c r="HOV105" s="1570"/>
      <c r="HOW105" s="1570"/>
      <c r="HOX105" s="1570"/>
      <c r="HOY105" s="1570"/>
      <c r="HOZ105" s="1570"/>
      <c r="HPA105" s="1570"/>
      <c r="HPB105" s="1570"/>
      <c r="HPC105" s="1570"/>
      <c r="HPD105" s="1570"/>
      <c r="HPE105" s="1570"/>
      <c r="HPF105" s="1570"/>
      <c r="HPG105" s="1570"/>
      <c r="HPH105" s="1570"/>
      <c r="HPI105" s="1570"/>
      <c r="HPJ105" s="1570"/>
      <c r="HPK105" s="1570"/>
      <c r="HPL105" s="1570"/>
      <c r="HPM105" s="1570"/>
      <c r="HPN105" s="1570"/>
      <c r="HPO105" s="1570"/>
      <c r="HPP105" s="1570"/>
      <c r="HPQ105" s="1570"/>
      <c r="HPR105" s="1570"/>
      <c r="HPS105" s="1570"/>
      <c r="HPT105" s="1570"/>
      <c r="HPU105" s="1570"/>
      <c r="HPV105" s="1570"/>
      <c r="HPW105" s="1570"/>
      <c r="HPX105" s="1570"/>
      <c r="HPY105" s="1570"/>
      <c r="HPZ105" s="1570"/>
      <c r="HQA105" s="1570"/>
      <c r="HQB105" s="1570"/>
      <c r="HQC105" s="1570"/>
      <c r="HQD105" s="1570"/>
      <c r="HQE105" s="1570"/>
      <c r="HQF105" s="1570"/>
      <c r="HQG105" s="1570"/>
      <c r="HQH105" s="1570"/>
      <c r="HQI105" s="1570"/>
      <c r="HQJ105" s="1570"/>
      <c r="HQK105" s="1570"/>
      <c r="HQL105" s="1570"/>
      <c r="HQM105" s="1570"/>
      <c r="HQN105" s="1570"/>
      <c r="HQO105" s="1570"/>
      <c r="HQP105" s="1570"/>
      <c r="HQQ105" s="1570"/>
      <c r="HQR105" s="1570"/>
      <c r="HQS105" s="1570"/>
      <c r="HQT105" s="1570"/>
      <c r="HQU105" s="1570"/>
      <c r="HQV105" s="1570"/>
      <c r="HQW105" s="1570"/>
      <c r="HQX105" s="1570"/>
      <c r="HQY105" s="1570"/>
      <c r="HQZ105" s="1570"/>
      <c r="HRA105" s="1570"/>
      <c r="HRB105" s="1570"/>
      <c r="HRC105" s="1570"/>
      <c r="HRD105" s="1570"/>
      <c r="HRE105" s="1570"/>
      <c r="HRF105" s="1570"/>
      <c r="HRG105" s="1570"/>
      <c r="HRH105" s="1570"/>
      <c r="HRI105" s="1570"/>
      <c r="HRJ105" s="1570"/>
      <c r="HRK105" s="1570"/>
      <c r="HRL105" s="1570"/>
      <c r="HRM105" s="1570"/>
      <c r="HRN105" s="1570"/>
      <c r="HRO105" s="1570"/>
      <c r="HRP105" s="1570"/>
      <c r="HRQ105" s="1570"/>
      <c r="HRR105" s="1570"/>
      <c r="HRS105" s="1570"/>
      <c r="HRT105" s="1570"/>
      <c r="HRU105" s="1570"/>
      <c r="HRV105" s="1570"/>
      <c r="HRW105" s="1570"/>
      <c r="HRX105" s="1570"/>
      <c r="HRY105" s="1570"/>
      <c r="HRZ105" s="1570"/>
      <c r="HSA105" s="1570"/>
      <c r="HSB105" s="1570"/>
      <c r="HSC105" s="1570"/>
      <c r="HSD105" s="1570"/>
      <c r="HSE105" s="1570"/>
      <c r="HSF105" s="1570"/>
      <c r="HSG105" s="1570"/>
      <c r="HSH105" s="1570"/>
      <c r="HSI105" s="1570"/>
      <c r="HSJ105" s="1570"/>
      <c r="HSK105" s="1570"/>
      <c r="HSL105" s="1570"/>
      <c r="HSM105" s="1570"/>
      <c r="HSN105" s="1570"/>
      <c r="HSO105" s="1570"/>
      <c r="HSP105" s="1570"/>
      <c r="HSQ105" s="1570"/>
      <c r="HSR105" s="1570"/>
      <c r="HSS105" s="1570"/>
      <c r="HST105" s="1570"/>
      <c r="HSU105" s="1570"/>
      <c r="HSV105" s="1570"/>
      <c r="HSW105" s="1570"/>
      <c r="HSX105" s="1570"/>
      <c r="HSY105" s="1570"/>
      <c r="HSZ105" s="1570"/>
      <c r="HTA105" s="1570"/>
      <c r="HTB105" s="1570"/>
      <c r="HTC105" s="1570"/>
      <c r="HTD105" s="1570"/>
      <c r="HTE105" s="1570"/>
      <c r="HTF105" s="1570"/>
      <c r="HTG105" s="1570"/>
      <c r="HTH105" s="1570"/>
      <c r="HTI105" s="1570"/>
      <c r="HTJ105" s="1570"/>
      <c r="HTK105" s="1570"/>
      <c r="HTL105" s="1570"/>
      <c r="HTM105" s="1570"/>
      <c r="HTN105" s="1570"/>
      <c r="HTO105" s="1570"/>
      <c r="HTP105" s="1570"/>
      <c r="HTQ105" s="1570"/>
      <c r="HTR105" s="1570"/>
      <c r="HTS105" s="1570"/>
      <c r="HTT105" s="1570"/>
      <c r="HTU105" s="1570"/>
      <c r="HTV105" s="1570"/>
      <c r="HTW105" s="1570"/>
      <c r="HTX105" s="1570"/>
      <c r="HTY105" s="1570"/>
      <c r="HTZ105" s="1570"/>
      <c r="HUA105" s="1570"/>
      <c r="HUB105" s="1570"/>
      <c r="HUC105" s="1570"/>
      <c r="HUD105" s="1570"/>
      <c r="HUE105" s="1570"/>
      <c r="HUF105" s="1570"/>
      <c r="HUG105" s="1570"/>
      <c r="HUH105" s="1570"/>
      <c r="HUI105" s="1570"/>
      <c r="HUJ105" s="1570"/>
      <c r="HUK105" s="1570"/>
      <c r="HUL105" s="1570"/>
      <c r="HUM105" s="1570"/>
      <c r="HUN105" s="1570"/>
      <c r="HUO105" s="1570"/>
      <c r="HUP105" s="1570"/>
      <c r="HUQ105" s="1570"/>
      <c r="HUR105" s="1570"/>
      <c r="HUS105" s="1570"/>
      <c r="HUT105" s="1570"/>
      <c r="HUU105" s="1570"/>
      <c r="HUV105" s="1570"/>
      <c r="HUW105" s="1570"/>
      <c r="HUX105" s="1570"/>
      <c r="HUY105" s="1570"/>
      <c r="HUZ105" s="1570"/>
      <c r="HVA105" s="1570"/>
      <c r="HVB105" s="1570"/>
      <c r="HVC105" s="1570"/>
      <c r="HVD105" s="1570"/>
      <c r="HVE105" s="1570"/>
      <c r="HVF105" s="1570"/>
      <c r="HVG105" s="1570"/>
      <c r="HVH105" s="1570"/>
      <c r="HVI105" s="1570"/>
      <c r="HVJ105" s="1570"/>
      <c r="HVK105" s="1570"/>
      <c r="HVL105" s="1570"/>
      <c r="HVM105" s="1570"/>
      <c r="HVN105" s="1570"/>
      <c r="HVO105" s="1570"/>
      <c r="HVP105" s="1570"/>
      <c r="HVQ105" s="1570"/>
      <c r="HVR105" s="1570"/>
      <c r="HVS105" s="1570"/>
      <c r="HVT105" s="1570"/>
      <c r="HVU105" s="1570"/>
      <c r="HVV105" s="1570"/>
      <c r="HVW105" s="1570"/>
      <c r="HVX105" s="1570"/>
      <c r="HVY105" s="1570"/>
      <c r="HVZ105" s="1570"/>
      <c r="HWA105" s="1570"/>
      <c r="HWB105" s="1570"/>
      <c r="HWC105" s="1570"/>
      <c r="HWD105" s="1570"/>
      <c r="HWE105" s="1570"/>
      <c r="HWF105" s="1570"/>
      <c r="HWG105" s="1570"/>
      <c r="HWH105" s="1570"/>
      <c r="HWI105" s="1570"/>
      <c r="HWJ105" s="1570"/>
      <c r="HWK105" s="1570"/>
      <c r="HWL105" s="1570"/>
      <c r="HWM105" s="1570"/>
      <c r="HWN105" s="1570"/>
      <c r="HWO105" s="1570"/>
      <c r="HWP105" s="1570"/>
      <c r="HWQ105" s="1570"/>
      <c r="HWR105" s="1570"/>
      <c r="HWS105" s="1570"/>
      <c r="HWT105" s="1570"/>
      <c r="HWU105" s="1570"/>
      <c r="HWV105" s="1570"/>
      <c r="HWW105" s="1570"/>
      <c r="HWX105" s="1570"/>
      <c r="HWY105" s="1570"/>
      <c r="HWZ105" s="1570"/>
      <c r="HXA105" s="1570"/>
      <c r="HXB105" s="1570"/>
      <c r="HXC105" s="1570"/>
      <c r="HXD105" s="1570"/>
      <c r="HXE105" s="1570"/>
      <c r="HXF105" s="1570"/>
      <c r="HXG105" s="1570"/>
      <c r="HXH105" s="1570"/>
      <c r="HXI105" s="1570"/>
      <c r="HXJ105" s="1570"/>
      <c r="HXK105" s="1570"/>
      <c r="HXL105" s="1570"/>
      <c r="HXM105" s="1570"/>
      <c r="HXN105" s="1570"/>
      <c r="HXO105" s="1570"/>
      <c r="HXP105" s="1570"/>
      <c r="HXQ105" s="1570"/>
      <c r="HXR105" s="1570"/>
      <c r="HXS105" s="1570"/>
      <c r="HXT105" s="1570"/>
      <c r="HXU105" s="1570"/>
      <c r="HXV105" s="1570"/>
      <c r="HXW105" s="1570"/>
      <c r="HXX105" s="1570"/>
      <c r="HXY105" s="1570"/>
      <c r="HXZ105" s="1570"/>
      <c r="HYA105" s="1570"/>
      <c r="HYB105" s="1570"/>
      <c r="HYC105" s="1570"/>
      <c r="HYD105" s="1570"/>
      <c r="HYE105" s="1570"/>
      <c r="HYF105" s="1570"/>
      <c r="HYG105" s="1570"/>
      <c r="HYH105" s="1570"/>
      <c r="HYI105" s="1570"/>
      <c r="HYJ105" s="1570"/>
      <c r="HYK105" s="1570"/>
      <c r="HYL105" s="1570"/>
      <c r="HYM105" s="1570"/>
      <c r="HYN105" s="1570"/>
      <c r="HYO105" s="1570"/>
      <c r="HYP105" s="1570"/>
      <c r="HYQ105" s="1570"/>
      <c r="HYR105" s="1570"/>
      <c r="HYS105" s="1570"/>
      <c r="HYT105" s="1570"/>
      <c r="HYU105" s="1570"/>
      <c r="HYV105" s="1570"/>
      <c r="HYW105" s="1570"/>
      <c r="HYX105" s="1570"/>
      <c r="HYY105" s="1570"/>
      <c r="HYZ105" s="1570"/>
      <c r="HZA105" s="1570"/>
      <c r="HZB105" s="1570"/>
      <c r="HZC105" s="1570"/>
      <c r="HZD105" s="1570"/>
      <c r="HZE105" s="1570"/>
      <c r="HZF105" s="1570"/>
      <c r="HZG105" s="1570"/>
      <c r="HZH105" s="1570"/>
      <c r="HZI105" s="1570"/>
      <c r="HZJ105" s="1570"/>
      <c r="HZK105" s="1570"/>
      <c r="HZL105" s="1570"/>
      <c r="HZM105" s="1570"/>
      <c r="HZN105" s="1570"/>
      <c r="HZO105" s="1570"/>
      <c r="HZP105" s="1570"/>
      <c r="HZQ105" s="1570"/>
      <c r="HZR105" s="1570"/>
      <c r="HZS105" s="1570"/>
      <c r="HZT105" s="1570"/>
      <c r="HZU105" s="1570"/>
      <c r="HZV105" s="1570"/>
      <c r="HZW105" s="1570"/>
      <c r="HZX105" s="1570"/>
      <c r="HZY105" s="1570"/>
      <c r="HZZ105" s="1570"/>
      <c r="IAA105" s="1570"/>
      <c r="IAB105" s="1570"/>
      <c r="IAC105" s="1570"/>
      <c r="IAD105" s="1570"/>
      <c r="IAE105" s="1570"/>
      <c r="IAF105" s="1570"/>
      <c r="IAG105" s="1570"/>
      <c r="IAH105" s="1570"/>
      <c r="IAI105" s="1570"/>
      <c r="IAJ105" s="1570"/>
      <c r="IAK105" s="1570"/>
      <c r="IAL105" s="1570"/>
      <c r="IAM105" s="1570"/>
      <c r="IAN105" s="1570"/>
      <c r="IAO105" s="1570"/>
      <c r="IAP105" s="1570"/>
      <c r="IAQ105" s="1570"/>
      <c r="IAR105" s="1570"/>
      <c r="IAS105" s="1570"/>
      <c r="IAT105" s="1570"/>
      <c r="IAU105" s="1570"/>
      <c r="IAV105" s="1570"/>
      <c r="IAW105" s="1570"/>
      <c r="IAX105" s="1570"/>
      <c r="IAY105" s="1570"/>
      <c r="IAZ105" s="1570"/>
      <c r="IBA105" s="1570"/>
      <c r="IBB105" s="1570"/>
      <c r="IBC105" s="1570"/>
      <c r="IBD105" s="1570"/>
      <c r="IBE105" s="1570"/>
      <c r="IBF105" s="1570"/>
      <c r="IBG105" s="1570"/>
      <c r="IBH105" s="1570"/>
      <c r="IBI105" s="1570"/>
      <c r="IBJ105" s="1570"/>
      <c r="IBK105" s="1570"/>
      <c r="IBL105" s="1570"/>
      <c r="IBM105" s="1570"/>
      <c r="IBN105" s="1570"/>
      <c r="IBO105" s="1570"/>
      <c r="IBP105" s="1570"/>
      <c r="IBQ105" s="1570"/>
      <c r="IBR105" s="1570"/>
      <c r="IBS105" s="1570"/>
      <c r="IBT105" s="1570"/>
      <c r="IBU105" s="1570"/>
      <c r="IBV105" s="1570"/>
      <c r="IBW105" s="1570"/>
      <c r="IBX105" s="1570"/>
      <c r="IBY105" s="1570"/>
      <c r="IBZ105" s="1570"/>
      <c r="ICA105" s="1570"/>
      <c r="ICB105" s="1570"/>
      <c r="ICC105" s="1570"/>
      <c r="ICD105" s="1570"/>
      <c r="ICE105" s="1570"/>
      <c r="ICF105" s="1570"/>
      <c r="ICG105" s="1570"/>
      <c r="ICH105" s="1570"/>
      <c r="ICI105" s="1570"/>
      <c r="ICJ105" s="1570"/>
      <c r="ICK105" s="1570"/>
      <c r="ICL105" s="1570"/>
      <c r="ICM105" s="1570"/>
      <c r="ICN105" s="1570"/>
      <c r="ICO105" s="1570"/>
      <c r="ICP105" s="1570"/>
      <c r="ICQ105" s="1570"/>
      <c r="ICR105" s="1570"/>
      <c r="ICS105" s="1570"/>
      <c r="ICT105" s="1570"/>
      <c r="ICU105" s="1570"/>
      <c r="ICV105" s="1570"/>
      <c r="ICW105" s="1570"/>
      <c r="ICX105" s="1570"/>
      <c r="ICY105" s="1570"/>
      <c r="ICZ105" s="1570"/>
      <c r="IDA105" s="1570"/>
      <c r="IDB105" s="1570"/>
      <c r="IDC105" s="1570"/>
      <c r="IDD105" s="1570"/>
      <c r="IDE105" s="1570"/>
      <c r="IDF105" s="1570"/>
      <c r="IDG105" s="1570"/>
      <c r="IDH105" s="1570"/>
      <c r="IDI105" s="1570"/>
      <c r="IDJ105" s="1570"/>
      <c r="IDK105" s="1570"/>
      <c r="IDL105" s="1570"/>
      <c r="IDM105" s="1570"/>
      <c r="IDN105" s="1570"/>
      <c r="IDO105" s="1570"/>
      <c r="IDP105" s="1570"/>
      <c r="IDQ105" s="1570"/>
      <c r="IDR105" s="1570"/>
      <c r="IDS105" s="1570"/>
      <c r="IDT105" s="1570"/>
      <c r="IDU105" s="1570"/>
      <c r="IDV105" s="1570"/>
      <c r="IDW105" s="1570"/>
      <c r="IDX105" s="1570"/>
      <c r="IDY105" s="1570"/>
      <c r="IDZ105" s="1570"/>
      <c r="IEA105" s="1570"/>
      <c r="IEB105" s="1570"/>
      <c r="IEC105" s="1570"/>
      <c r="IED105" s="1570"/>
      <c r="IEE105" s="1570"/>
      <c r="IEF105" s="1570"/>
      <c r="IEG105" s="1570"/>
      <c r="IEH105" s="1570"/>
      <c r="IEI105" s="1570"/>
      <c r="IEJ105" s="1570"/>
      <c r="IEK105" s="1570"/>
      <c r="IEL105" s="1570"/>
      <c r="IEM105" s="1570"/>
      <c r="IEN105" s="1570"/>
      <c r="IEO105" s="1570"/>
      <c r="IEP105" s="1570"/>
      <c r="IEQ105" s="1570"/>
      <c r="IER105" s="1570"/>
      <c r="IES105" s="1570"/>
      <c r="IET105" s="1570"/>
      <c r="IEU105" s="1570"/>
      <c r="IEV105" s="1570"/>
      <c r="IEW105" s="1570"/>
      <c r="IEX105" s="1570"/>
      <c r="IEY105" s="1570"/>
      <c r="IEZ105" s="1570"/>
      <c r="IFA105" s="1570"/>
      <c r="IFB105" s="1570"/>
      <c r="IFC105" s="1570"/>
      <c r="IFD105" s="1570"/>
      <c r="IFE105" s="1570"/>
      <c r="IFF105" s="1570"/>
      <c r="IFG105" s="1570"/>
      <c r="IFH105" s="1570"/>
      <c r="IFI105" s="1570"/>
      <c r="IFJ105" s="1570"/>
      <c r="IFK105" s="1570"/>
      <c r="IFL105" s="1570"/>
      <c r="IFM105" s="1570"/>
      <c r="IFN105" s="1570"/>
      <c r="IFO105" s="1570"/>
      <c r="IFP105" s="1570"/>
      <c r="IFQ105" s="1570"/>
      <c r="IFR105" s="1570"/>
      <c r="IFS105" s="1570"/>
      <c r="IFT105" s="1570"/>
      <c r="IFU105" s="1570"/>
      <c r="IFV105" s="1570"/>
      <c r="IFW105" s="1570"/>
      <c r="IFX105" s="1570"/>
      <c r="IFY105" s="1570"/>
      <c r="IFZ105" s="1570"/>
      <c r="IGA105" s="1570"/>
      <c r="IGB105" s="1570"/>
      <c r="IGC105" s="1570"/>
      <c r="IGD105" s="1570"/>
      <c r="IGE105" s="1570"/>
      <c r="IGF105" s="1570"/>
      <c r="IGG105" s="1570"/>
      <c r="IGH105" s="1570"/>
      <c r="IGI105" s="1570"/>
      <c r="IGJ105" s="1570"/>
      <c r="IGK105" s="1570"/>
      <c r="IGL105" s="1570"/>
      <c r="IGM105" s="1570"/>
      <c r="IGN105" s="1570"/>
      <c r="IGO105" s="1570"/>
      <c r="IGP105" s="1570"/>
      <c r="IGQ105" s="1570"/>
      <c r="IGR105" s="1570"/>
      <c r="IGS105" s="1570"/>
      <c r="IGT105" s="1570"/>
      <c r="IGU105" s="1570"/>
      <c r="IGV105" s="1570"/>
      <c r="IGW105" s="1570"/>
      <c r="IGX105" s="1570"/>
      <c r="IGY105" s="1570"/>
      <c r="IGZ105" s="1570"/>
      <c r="IHA105" s="1570"/>
      <c r="IHB105" s="1570"/>
      <c r="IHC105" s="1570"/>
      <c r="IHD105" s="1570"/>
      <c r="IHE105" s="1570"/>
      <c r="IHF105" s="1570"/>
      <c r="IHG105" s="1570"/>
      <c r="IHH105" s="1570"/>
      <c r="IHI105" s="1570"/>
      <c r="IHJ105" s="1570"/>
      <c r="IHK105" s="1570"/>
      <c r="IHL105" s="1570"/>
      <c r="IHM105" s="1570"/>
      <c r="IHN105" s="1570"/>
      <c r="IHO105" s="1570"/>
      <c r="IHP105" s="1570"/>
      <c r="IHQ105" s="1570"/>
      <c r="IHR105" s="1570"/>
      <c r="IHS105" s="1570"/>
      <c r="IHT105" s="1570"/>
      <c r="IHU105" s="1570"/>
      <c r="IHV105" s="1570"/>
      <c r="IHW105" s="1570"/>
      <c r="IHX105" s="1570"/>
      <c r="IHY105" s="1570"/>
      <c r="IHZ105" s="1570"/>
      <c r="IIA105" s="1570"/>
      <c r="IIB105" s="1570"/>
      <c r="IIC105" s="1570"/>
      <c r="IID105" s="1570"/>
      <c r="IIE105" s="1570"/>
      <c r="IIF105" s="1570"/>
      <c r="IIG105" s="1570"/>
      <c r="IIH105" s="1570"/>
      <c r="III105" s="1570"/>
      <c r="IIJ105" s="1570"/>
      <c r="IIK105" s="1570"/>
      <c r="IIL105" s="1570"/>
      <c r="IIM105" s="1570"/>
      <c r="IIN105" s="1570"/>
      <c r="IIO105" s="1570"/>
      <c r="IIP105" s="1570"/>
      <c r="IIQ105" s="1570"/>
      <c r="IIR105" s="1570"/>
      <c r="IIS105" s="1570"/>
      <c r="IIT105" s="1570"/>
      <c r="IIU105" s="1570"/>
      <c r="IIV105" s="1570"/>
      <c r="IIW105" s="1570"/>
      <c r="IIX105" s="1570"/>
      <c r="IIY105" s="1570"/>
      <c r="IIZ105" s="1570"/>
      <c r="IJA105" s="1570"/>
      <c r="IJB105" s="1570"/>
      <c r="IJC105" s="1570"/>
      <c r="IJD105" s="1570"/>
      <c r="IJE105" s="1570"/>
      <c r="IJF105" s="1570"/>
      <c r="IJG105" s="1570"/>
      <c r="IJH105" s="1570"/>
      <c r="IJI105" s="1570"/>
      <c r="IJJ105" s="1570"/>
      <c r="IJK105" s="1570"/>
      <c r="IJL105" s="1570"/>
      <c r="IJM105" s="1570"/>
      <c r="IJN105" s="1570"/>
      <c r="IJO105" s="1570"/>
      <c r="IJP105" s="1570"/>
      <c r="IJQ105" s="1570"/>
      <c r="IJR105" s="1570"/>
      <c r="IJS105" s="1570"/>
      <c r="IJT105" s="1570"/>
      <c r="IJU105" s="1570"/>
      <c r="IJV105" s="1570"/>
      <c r="IJW105" s="1570"/>
      <c r="IJX105" s="1570"/>
      <c r="IJY105" s="1570"/>
      <c r="IJZ105" s="1570"/>
      <c r="IKA105" s="1570"/>
      <c r="IKB105" s="1570"/>
      <c r="IKC105" s="1570"/>
      <c r="IKD105" s="1570"/>
      <c r="IKE105" s="1570"/>
      <c r="IKF105" s="1570"/>
      <c r="IKG105" s="1570"/>
      <c r="IKH105" s="1570"/>
      <c r="IKI105" s="1570"/>
      <c r="IKJ105" s="1570"/>
      <c r="IKK105" s="1570"/>
      <c r="IKL105" s="1570"/>
      <c r="IKM105" s="1570"/>
      <c r="IKN105" s="1570"/>
      <c r="IKO105" s="1570"/>
      <c r="IKP105" s="1570"/>
      <c r="IKQ105" s="1570"/>
      <c r="IKR105" s="1570"/>
      <c r="IKS105" s="1570"/>
      <c r="IKT105" s="1570"/>
      <c r="IKU105" s="1570"/>
      <c r="IKV105" s="1570"/>
      <c r="IKW105" s="1570"/>
      <c r="IKX105" s="1570"/>
      <c r="IKY105" s="1570"/>
      <c r="IKZ105" s="1570"/>
      <c r="ILA105" s="1570"/>
      <c r="ILB105" s="1570"/>
      <c r="ILC105" s="1570"/>
      <c r="ILD105" s="1570"/>
      <c r="ILE105" s="1570"/>
      <c r="ILF105" s="1570"/>
      <c r="ILG105" s="1570"/>
      <c r="ILH105" s="1570"/>
      <c r="ILI105" s="1570"/>
      <c r="ILJ105" s="1570"/>
      <c r="ILK105" s="1570"/>
      <c r="ILL105" s="1570"/>
      <c r="ILM105" s="1570"/>
      <c r="ILN105" s="1570"/>
      <c r="ILO105" s="1570"/>
      <c r="ILP105" s="1570"/>
      <c r="ILQ105" s="1570"/>
      <c r="ILR105" s="1570"/>
      <c r="ILS105" s="1570"/>
      <c r="ILT105" s="1570"/>
      <c r="ILU105" s="1570"/>
      <c r="ILV105" s="1570"/>
      <c r="ILW105" s="1570"/>
      <c r="ILX105" s="1570"/>
      <c r="ILY105" s="1570"/>
      <c r="ILZ105" s="1570"/>
      <c r="IMA105" s="1570"/>
      <c r="IMB105" s="1570"/>
      <c r="IMC105" s="1570"/>
      <c r="IMD105" s="1570"/>
      <c r="IME105" s="1570"/>
      <c r="IMF105" s="1570"/>
      <c r="IMG105" s="1570"/>
      <c r="IMH105" s="1570"/>
      <c r="IMI105" s="1570"/>
      <c r="IMJ105" s="1570"/>
      <c r="IMK105" s="1570"/>
      <c r="IML105" s="1570"/>
      <c r="IMM105" s="1570"/>
      <c r="IMN105" s="1570"/>
      <c r="IMO105" s="1570"/>
      <c r="IMP105" s="1570"/>
      <c r="IMQ105" s="1570"/>
      <c r="IMR105" s="1570"/>
      <c r="IMS105" s="1570"/>
      <c r="IMT105" s="1570"/>
      <c r="IMU105" s="1570"/>
      <c r="IMV105" s="1570"/>
      <c r="IMW105" s="1570"/>
      <c r="IMX105" s="1570"/>
      <c r="IMY105" s="1570"/>
      <c r="IMZ105" s="1570"/>
      <c r="INA105" s="1570"/>
      <c r="INB105" s="1570"/>
      <c r="INC105" s="1570"/>
      <c r="IND105" s="1570"/>
      <c r="INE105" s="1570"/>
      <c r="INF105" s="1570"/>
      <c r="ING105" s="1570"/>
      <c r="INH105" s="1570"/>
      <c r="INI105" s="1570"/>
      <c r="INJ105" s="1570"/>
      <c r="INK105" s="1570"/>
      <c r="INL105" s="1570"/>
      <c r="INM105" s="1570"/>
      <c r="INN105" s="1570"/>
      <c r="INO105" s="1570"/>
      <c r="INP105" s="1570"/>
      <c r="INQ105" s="1570"/>
      <c r="INR105" s="1570"/>
      <c r="INS105" s="1570"/>
      <c r="INT105" s="1570"/>
      <c r="INU105" s="1570"/>
      <c r="INV105" s="1570"/>
      <c r="INW105" s="1570"/>
      <c r="INX105" s="1570"/>
      <c r="INY105" s="1570"/>
      <c r="INZ105" s="1570"/>
      <c r="IOA105" s="1570"/>
      <c r="IOB105" s="1570"/>
      <c r="IOC105" s="1570"/>
      <c r="IOD105" s="1570"/>
      <c r="IOE105" s="1570"/>
      <c r="IOF105" s="1570"/>
      <c r="IOG105" s="1570"/>
      <c r="IOH105" s="1570"/>
      <c r="IOI105" s="1570"/>
      <c r="IOJ105" s="1570"/>
      <c r="IOK105" s="1570"/>
      <c r="IOL105" s="1570"/>
      <c r="IOM105" s="1570"/>
      <c r="ION105" s="1570"/>
      <c r="IOO105" s="1570"/>
      <c r="IOP105" s="1570"/>
      <c r="IOQ105" s="1570"/>
      <c r="IOR105" s="1570"/>
      <c r="IOS105" s="1570"/>
      <c r="IOT105" s="1570"/>
      <c r="IOU105" s="1570"/>
      <c r="IOV105" s="1570"/>
      <c r="IOW105" s="1570"/>
      <c r="IOX105" s="1570"/>
      <c r="IOY105" s="1570"/>
      <c r="IOZ105" s="1570"/>
      <c r="IPA105" s="1570"/>
      <c r="IPB105" s="1570"/>
      <c r="IPC105" s="1570"/>
      <c r="IPD105" s="1570"/>
      <c r="IPE105" s="1570"/>
      <c r="IPF105" s="1570"/>
      <c r="IPG105" s="1570"/>
      <c r="IPH105" s="1570"/>
      <c r="IPI105" s="1570"/>
      <c r="IPJ105" s="1570"/>
      <c r="IPK105" s="1570"/>
      <c r="IPL105" s="1570"/>
      <c r="IPM105" s="1570"/>
      <c r="IPN105" s="1570"/>
      <c r="IPO105" s="1570"/>
      <c r="IPP105" s="1570"/>
      <c r="IPQ105" s="1570"/>
      <c r="IPR105" s="1570"/>
      <c r="IPS105" s="1570"/>
      <c r="IPT105" s="1570"/>
      <c r="IPU105" s="1570"/>
      <c r="IPV105" s="1570"/>
      <c r="IPW105" s="1570"/>
      <c r="IPX105" s="1570"/>
      <c r="IPY105" s="1570"/>
      <c r="IPZ105" s="1570"/>
      <c r="IQA105" s="1570"/>
      <c r="IQB105" s="1570"/>
      <c r="IQC105" s="1570"/>
      <c r="IQD105" s="1570"/>
      <c r="IQE105" s="1570"/>
      <c r="IQF105" s="1570"/>
      <c r="IQG105" s="1570"/>
      <c r="IQH105" s="1570"/>
      <c r="IQI105" s="1570"/>
      <c r="IQJ105" s="1570"/>
      <c r="IQK105" s="1570"/>
      <c r="IQL105" s="1570"/>
      <c r="IQM105" s="1570"/>
      <c r="IQN105" s="1570"/>
      <c r="IQO105" s="1570"/>
      <c r="IQP105" s="1570"/>
      <c r="IQQ105" s="1570"/>
      <c r="IQR105" s="1570"/>
      <c r="IQS105" s="1570"/>
      <c r="IQT105" s="1570"/>
      <c r="IQU105" s="1570"/>
      <c r="IQV105" s="1570"/>
      <c r="IQW105" s="1570"/>
      <c r="IQX105" s="1570"/>
      <c r="IQY105" s="1570"/>
      <c r="IQZ105" s="1570"/>
      <c r="IRA105" s="1570"/>
      <c r="IRB105" s="1570"/>
      <c r="IRC105" s="1570"/>
      <c r="IRD105" s="1570"/>
      <c r="IRE105" s="1570"/>
      <c r="IRF105" s="1570"/>
      <c r="IRG105" s="1570"/>
      <c r="IRH105" s="1570"/>
      <c r="IRI105" s="1570"/>
      <c r="IRJ105" s="1570"/>
      <c r="IRK105" s="1570"/>
      <c r="IRL105" s="1570"/>
      <c r="IRM105" s="1570"/>
      <c r="IRN105" s="1570"/>
      <c r="IRO105" s="1570"/>
      <c r="IRP105" s="1570"/>
      <c r="IRQ105" s="1570"/>
      <c r="IRR105" s="1570"/>
      <c r="IRS105" s="1570"/>
      <c r="IRT105" s="1570"/>
      <c r="IRU105" s="1570"/>
      <c r="IRV105" s="1570"/>
      <c r="IRW105" s="1570"/>
      <c r="IRX105" s="1570"/>
      <c r="IRY105" s="1570"/>
      <c r="IRZ105" s="1570"/>
      <c r="ISA105" s="1570"/>
      <c r="ISB105" s="1570"/>
      <c r="ISC105" s="1570"/>
      <c r="ISD105" s="1570"/>
      <c r="ISE105" s="1570"/>
      <c r="ISF105" s="1570"/>
      <c r="ISG105" s="1570"/>
      <c r="ISH105" s="1570"/>
      <c r="ISI105" s="1570"/>
      <c r="ISJ105" s="1570"/>
      <c r="ISK105" s="1570"/>
      <c r="ISL105" s="1570"/>
      <c r="ISM105" s="1570"/>
      <c r="ISN105" s="1570"/>
      <c r="ISO105" s="1570"/>
      <c r="ISP105" s="1570"/>
      <c r="ISQ105" s="1570"/>
      <c r="ISR105" s="1570"/>
      <c r="ISS105" s="1570"/>
      <c r="IST105" s="1570"/>
      <c r="ISU105" s="1570"/>
      <c r="ISV105" s="1570"/>
      <c r="ISW105" s="1570"/>
      <c r="ISX105" s="1570"/>
      <c r="ISY105" s="1570"/>
      <c r="ISZ105" s="1570"/>
      <c r="ITA105" s="1570"/>
      <c r="ITB105" s="1570"/>
      <c r="ITC105" s="1570"/>
      <c r="ITD105" s="1570"/>
      <c r="ITE105" s="1570"/>
      <c r="ITF105" s="1570"/>
      <c r="ITG105" s="1570"/>
      <c r="ITH105" s="1570"/>
      <c r="ITI105" s="1570"/>
      <c r="ITJ105" s="1570"/>
      <c r="ITK105" s="1570"/>
      <c r="ITL105" s="1570"/>
      <c r="ITM105" s="1570"/>
      <c r="ITN105" s="1570"/>
      <c r="ITO105" s="1570"/>
      <c r="ITP105" s="1570"/>
      <c r="ITQ105" s="1570"/>
      <c r="ITR105" s="1570"/>
      <c r="ITS105" s="1570"/>
      <c r="ITT105" s="1570"/>
      <c r="ITU105" s="1570"/>
      <c r="ITV105" s="1570"/>
      <c r="ITW105" s="1570"/>
      <c r="ITX105" s="1570"/>
      <c r="ITY105" s="1570"/>
      <c r="ITZ105" s="1570"/>
      <c r="IUA105" s="1570"/>
      <c r="IUB105" s="1570"/>
      <c r="IUC105" s="1570"/>
      <c r="IUD105" s="1570"/>
      <c r="IUE105" s="1570"/>
      <c r="IUF105" s="1570"/>
      <c r="IUG105" s="1570"/>
      <c r="IUH105" s="1570"/>
      <c r="IUI105" s="1570"/>
      <c r="IUJ105" s="1570"/>
      <c r="IUK105" s="1570"/>
      <c r="IUL105" s="1570"/>
      <c r="IUM105" s="1570"/>
      <c r="IUN105" s="1570"/>
      <c r="IUO105" s="1570"/>
      <c r="IUP105" s="1570"/>
      <c r="IUQ105" s="1570"/>
      <c r="IUR105" s="1570"/>
      <c r="IUS105" s="1570"/>
      <c r="IUT105" s="1570"/>
      <c r="IUU105" s="1570"/>
      <c r="IUV105" s="1570"/>
      <c r="IUW105" s="1570"/>
      <c r="IUX105" s="1570"/>
      <c r="IUY105" s="1570"/>
      <c r="IUZ105" s="1570"/>
      <c r="IVA105" s="1570"/>
      <c r="IVB105" s="1570"/>
      <c r="IVC105" s="1570"/>
      <c r="IVD105" s="1570"/>
      <c r="IVE105" s="1570"/>
      <c r="IVF105" s="1570"/>
      <c r="IVG105" s="1570"/>
      <c r="IVH105" s="1570"/>
      <c r="IVI105" s="1570"/>
      <c r="IVJ105" s="1570"/>
      <c r="IVK105" s="1570"/>
      <c r="IVL105" s="1570"/>
      <c r="IVM105" s="1570"/>
      <c r="IVN105" s="1570"/>
      <c r="IVO105" s="1570"/>
      <c r="IVP105" s="1570"/>
      <c r="IVQ105" s="1570"/>
      <c r="IVR105" s="1570"/>
      <c r="IVS105" s="1570"/>
      <c r="IVT105" s="1570"/>
      <c r="IVU105" s="1570"/>
      <c r="IVV105" s="1570"/>
      <c r="IVW105" s="1570"/>
      <c r="IVX105" s="1570"/>
      <c r="IVY105" s="1570"/>
      <c r="IVZ105" s="1570"/>
      <c r="IWA105" s="1570"/>
      <c r="IWB105" s="1570"/>
      <c r="IWC105" s="1570"/>
      <c r="IWD105" s="1570"/>
      <c r="IWE105" s="1570"/>
      <c r="IWF105" s="1570"/>
      <c r="IWG105" s="1570"/>
      <c r="IWH105" s="1570"/>
      <c r="IWI105" s="1570"/>
      <c r="IWJ105" s="1570"/>
      <c r="IWK105" s="1570"/>
      <c r="IWL105" s="1570"/>
      <c r="IWM105" s="1570"/>
      <c r="IWN105" s="1570"/>
      <c r="IWO105" s="1570"/>
      <c r="IWP105" s="1570"/>
      <c r="IWQ105" s="1570"/>
      <c r="IWR105" s="1570"/>
      <c r="IWS105" s="1570"/>
      <c r="IWT105" s="1570"/>
      <c r="IWU105" s="1570"/>
      <c r="IWV105" s="1570"/>
      <c r="IWW105" s="1570"/>
      <c r="IWX105" s="1570"/>
      <c r="IWY105" s="1570"/>
      <c r="IWZ105" s="1570"/>
      <c r="IXA105" s="1570"/>
      <c r="IXB105" s="1570"/>
      <c r="IXC105" s="1570"/>
      <c r="IXD105" s="1570"/>
      <c r="IXE105" s="1570"/>
      <c r="IXF105" s="1570"/>
      <c r="IXG105" s="1570"/>
      <c r="IXH105" s="1570"/>
      <c r="IXI105" s="1570"/>
      <c r="IXJ105" s="1570"/>
      <c r="IXK105" s="1570"/>
      <c r="IXL105" s="1570"/>
      <c r="IXM105" s="1570"/>
      <c r="IXN105" s="1570"/>
      <c r="IXO105" s="1570"/>
      <c r="IXP105" s="1570"/>
      <c r="IXQ105" s="1570"/>
      <c r="IXR105" s="1570"/>
      <c r="IXS105" s="1570"/>
      <c r="IXT105" s="1570"/>
      <c r="IXU105" s="1570"/>
      <c r="IXV105" s="1570"/>
      <c r="IXW105" s="1570"/>
      <c r="IXX105" s="1570"/>
      <c r="IXY105" s="1570"/>
      <c r="IXZ105" s="1570"/>
      <c r="IYA105" s="1570"/>
      <c r="IYB105" s="1570"/>
      <c r="IYC105" s="1570"/>
      <c r="IYD105" s="1570"/>
      <c r="IYE105" s="1570"/>
      <c r="IYF105" s="1570"/>
      <c r="IYG105" s="1570"/>
      <c r="IYH105" s="1570"/>
      <c r="IYI105" s="1570"/>
      <c r="IYJ105" s="1570"/>
      <c r="IYK105" s="1570"/>
      <c r="IYL105" s="1570"/>
      <c r="IYM105" s="1570"/>
      <c r="IYN105" s="1570"/>
      <c r="IYO105" s="1570"/>
      <c r="IYP105" s="1570"/>
      <c r="IYQ105" s="1570"/>
      <c r="IYR105" s="1570"/>
      <c r="IYS105" s="1570"/>
      <c r="IYT105" s="1570"/>
      <c r="IYU105" s="1570"/>
      <c r="IYV105" s="1570"/>
      <c r="IYW105" s="1570"/>
      <c r="IYX105" s="1570"/>
      <c r="IYY105" s="1570"/>
      <c r="IYZ105" s="1570"/>
      <c r="IZA105" s="1570"/>
      <c r="IZB105" s="1570"/>
      <c r="IZC105" s="1570"/>
      <c r="IZD105" s="1570"/>
      <c r="IZE105" s="1570"/>
      <c r="IZF105" s="1570"/>
      <c r="IZG105" s="1570"/>
      <c r="IZH105" s="1570"/>
      <c r="IZI105" s="1570"/>
      <c r="IZJ105" s="1570"/>
      <c r="IZK105" s="1570"/>
      <c r="IZL105" s="1570"/>
      <c r="IZM105" s="1570"/>
      <c r="IZN105" s="1570"/>
      <c r="IZO105" s="1570"/>
      <c r="IZP105" s="1570"/>
      <c r="IZQ105" s="1570"/>
      <c r="IZR105" s="1570"/>
      <c r="IZS105" s="1570"/>
      <c r="IZT105" s="1570"/>
      <c r="IZU105" s="1570"/>
      <c r="IZV105" s="1570"/>
      <c r="IZW105" s="1570"/>
      <c r="IZX105" s="1570"/>
      <c r="IZY105" s="1570"/>
      <c r="IZZ105" s="1570"/>
      <c r="JAA105" s="1570"/>
      <c r="JAB105" s="1570"/>
      <c r="JAC105" s="1570"/>
      <c r="JAD105" s="1570"/>
      <c r="JAE105" s="1570"/>
      <c r="JAF105" s="1570"/>
      <c r="JAG105" s="1570"/>
      <c r="JAH105" s="1570"/>
      <c r="JAI105" s="1570"/>
      <c r="JAJ105" s="1570"/>
      <c r="JAK105" s="1570"/>
      <c r="JAL105" s="1570"/>
      <c r="JAM105" s="1570"/>
      <c r="JAN105" s="1570"/>
      <c r="JAO105" s="1570"/>
      <c r="JAP105" s="1570"/>
      <c r="JAQ105" s="1570"/>
      <c r="JAR105" s="1570"/>
      <c r="JAS105" s="1570"/>
      <c r="JAT105" s="1570"/>
      <c r="JAU105" s="1570"/>
      <c r="JAV105" s="1570"/>
      <c r="JAW105" s="1570"/>
      <c r="JAX105" s="1570"/>
      <c r="JAY105" s="1570"/>
      <c r="JAZ105" s="1570"/>
      <c r="JBA105" s="1570"/>
      <c r="JBB105" s="1570"/>
      <c r="JBC105" s="1570"/>
      <c r="JBD105" s="1570"/>
      <c r="JBE105" s="1570"/>
      <c r="JBF105" s="1570"/>
      <c r="JBG105" s="1570"/>
      <c r="JBH105" s="1570"/>
      <c r="JBI105" s="1570"/>
      <c r="JBJ105" s="1570"/>
      <c r="JBK105" s="1570"/>
      <c r="JBL105" s="1570"/>
      <c r="JBM105" s="1570"/>
      <c r="JBN105" s="1570"/>
      <c r="JBO105" s="1570"/>
      <c r="JBP105" s="1570"/>
      <c r="JBQ105" s="1570"/>
      <c r="JBR105" s="1570"/>
      <c r="JBS105" s="1570"/>
      <c r="JBT105" s="1570"/>
      <c r="JBU105" s="1570"/>
      <c r="JBV105" s="1570"/>
      <c r="JBW105" s="1570"/>
      <c r="JBX105" s="1570"/>
      <c r="JBY105" s="1570"/>
      <c r="JBZ105" s="1570"/>
      <c r="JCA105" s="1570"/>
      <c r="JCB105" s="1570"/>
      <c r="JCC105" s="1570"/>
      <c r="JCD105" s="1570"/>
      <c r="JCE105" s="1570"/>
      <c r="JCF105" s="1570"/>
      <c r="JCG105" s="1570"/>
      <c r="JCH105" s="1570"/>
      <c r="JCI105" s="1570"/>
      <c r="JCJ105" s="1570"/>
      <c r="JCK105" s="1570"/>
      <c r="JCL105" s="1570"/>
      <c r="JCM105" s="1570"/>
      <c r="JCN105" s="1570"/>
      <c r="JCO105" s="1570"/>
      <c r="JCP105" s="1570"/>
      <c r="JCQ105" s="1570"/>
      <c r="JCR105" s="1570"/>
      <c r="JCS105" s="1570"/>
      <c r="JCT105" s="1570"/>
      <c r="JCU105" s="1570"/>
      <c r="JCV105" s="1570"/>
      <c r="JCW105" s="1570"/>
      <c r="JCX105" s="1570"/>
      <c r="JCY105" s="1570"/>
      <c r="JCZ105" s="1570"/>
      <c r="JDA105" s="1570"/>
      <c r="JDB105" s="1570"/>
      <c r="JDC105" s="1570"/>
      <c r="JDD105" s="1570"/>
      <c r="JDE105" s="1570"/>
      <c r="JDF105" s="1570"/>
      <c r="JDG105" s="1570"/>
      <c r="JDH105" s="1570"/>
      <c r="JDI105" s="1570"/>
      <c r="JDJ105" s="1570"/>
      <c r="JDK105" s="1570"/>
      <c r="JDL105" s="1570"/>
      <c r="JDM105" s="1570"/>
      <c r="JDN105" s="1570"/>
      <c r="JDO105" s="1570"/>
      <c r="JDP105" s="1570"/>
      <c r="JDQ105" s="1570"/>
      <c r="JDR105" s="1570"/>
      <c r="JDS105" s="1570"/>
      <c r="JDT105" s="1570"/>
      <c r="JDU105" s="1570"/>
      <c r="JDV105" s="1570"/>
      <c r="JDW105" s="1570"/>
      <c r="JDX105" s="1570"/>
      <c r="JDY105" s="1570"/>
      <c r="JDZ105" s="1570"/>
      <c r="JEA105" s="1570"/>
      <c r="JEB105" s="1570"/>
      <c r="JEC105" s="1570"/>
      <c r="JED105" s="1570"/>
      <c r="JEE105" s="1570"/>
      <c r="JEF105" s="1570"/>
      <c r="JEG105" s="1570"/>
      <c r="JEH105" s="1570"/>
      <c r="JEI105" s="1570"/>
      <c r="JEJ105" s="1570"/>
      <c r="JEK105" s="1570"/>
      <c r="JEL105" s="1570"/>
      <c r="JEM105" s="1570"/>
      <c r="JEN105" s="1570"/>
      <c r="JEO105" s="1570"/>
      <c r="JEP105" s="1570"/>
      <c r="JEQ105" s="1570"/>
      <c r="JER105" s="1570"/>
      <c r="JES105" s="1570"/>
      <c r="JET105" s="1570"/>
      <c r="JEU105" s="1570"/>
      <c r="JEV105" s="1570"/>
      <c r="JEW105" s="1570"/>
      <c r="JEX105" s="1570"/>
      <c r="JEY105" s="1570"/>
      <c r="JEZ105" s="1570"/>
      <c r="JFA105" s="1570"/>
      <c r="JFB105" s="1570"/>
      <c r="JFC105" s="1570"/>
      <c r="JFD105" s="1570"/>
      <c r="JFE105" s="1570"/>
      <c r="JFF105" s="1570"/>
      <c r="JFG105" s="1570"/>
      <c r="JFH105" s="1570"/>
      <c r="JFI105" s="1570"/>
      <c r="JFJ105" s="1570"/>
      <c r="JFK105" s="1570"/>
      <c r="JFL105" s="1570"/>
      <c r="JFM105" s="1570"/>
      <c r="JFN105" s="1570"/>
      <c r="JFO105" s="1570"/>
      <c r="JFP105" s="1570"/>
      <c r="JFQ105" s="1570"/>
      <c r="JFR105" s="1570"/>
      <c r="JFS105" s="1570"/>
      <c r="JFT105" s="1570"/>
      <c r="JFU105" s="1570"/>
      <c r="JFV105" s="1570"/>
      <c r="JFW105" s="1570"/>
      <c r="JFX105" s="1570"/>
      <c r="JFY105" s="1570"/>
      <c r="JFZ105" s="1570"/>
      <c r="JGA105" s="1570"/>
      <c r="JGB105" s="1570"/>
      <c r="JGC105" s="1570"/>
      <c r="JGD105" s="1570"/>
      <c r="JGE105" s="1570"/>
      <c r="JGF105" s="1570"/>
      <c r="JGG105" s="1570"/>
      <c r="JGH105" s="1570"/>
      <c r="JGI105" s="1570"/>
      <c r="JGJ105" s="1570"/>
      <c r="JGK105" s="1570"/>
      <c r="JGL105" s="1570"/>
      <c r="JGM105" s="1570"/>
      <c r="JGN105" s="1570"/>
      <c r="JGO105" s="1570"/>
      <c r="JGP105" s="1570"/>
      <c r="JGQ105" s="1570"/>
      <c r="JGR105" s="1570"/>
      <c r="JGS105" s="1570"/>
      <c r="JGT105" s="1570"/>
      <c r="JGU105" s="1570"/>
      <c r="JGV105" s="1570"/>
      <c r="JGW105" s="1570"/>
      <c r="JGX105" s="1570"/>
      <c r="JGY105" s="1570"/>
      <c r="JGZ105" s="1570"/>
      <c r="JHA105" s="1570"/>
      <c r="JHB105" s="1570"/>
      <c r="JHC105" s="1570"/>
      <c r="JHD105" s="1570"/>
      <c r="JHE105" s="1570"/>
      <c r="JHF105" s="1570"/>
      <c r="JHG105" s="1570"/>
      <c r="JHH105" s="1570"/>
      <c r="JHI105" s="1570"/>
      <c r="JHJ105" s="1570"/>
      <c r="JHK105" s="1570"/>
      <c r="JHL105" s="1570"/>
      <c r="JHM105" s="1570"/>
      <c r="JHN105" s="1570"/>
      <c r="JHO105" s="1570"/>
      <c r="JHP105" s="1570"/>
      <c r="JHQ105" s="1570"/>
      <c r="JHR105" s="1570"/>
      <c r="JHS105" s="1570"/>
      <c r="JHT105" s="1570"/>
      <c r="JHU105" s="1570"/>
      <c r="JHV105" s="1570"/>
      <c r="JHW105" s="1570"/>
      <c r="JHX105" s="1570"/>
      <c r="JHY105" s="1570"/>
      <c r="JHZ105" s="1570"/>
      <c r="JIA105" s="1570"/>
      <c r="JIB105" s="1570"/>
      <c r="JIC105" s="1570"/>
      <c r="JID105" s="1570"/>
      <c r="JIE105" s="1570"/>
      <c r="JIF105" s="1570"/>
      <c r="JIG105" s="1570"/>
      <c r="JIH105" s="1570"/>
      <c r="JII105" s="1570"/>
      <c r="JIJ105" s="1570"/>
      <c r="JIK105" s="1570"/>
      <c r="JIL105" s="1570"/>
      <c r="JIM105" s="1570"/>
      <c r="JIN105" s="1570"/>
      <c r="JIO105" s="1570"/>
      <c r="JIP105" s="1570"/>
      <c r="JIQ105" s="1570"/>
      <c r="JIR105" s="1570"/>
      <c r="JIS105" s="1570"/>
      <c r="JIT105" s="1570"/>
      <c r="JIU105" s="1570"/>
      <c r="JIV105" s="1570"/>
      <c r="JIW105" s="1570"/>
      <c r="JIX105" s="1570"/>
      <c r="JIY105" s="1570"/>
      <c r="JIZ105" s="1570"/>
      <c r="JJA105" s="1570"/>
      <c r="JJB105" s="1570"/>
      <c r="JJC105" s="1570"/>
      <c r="JJD105" s="1570"/>
      <c r="JJE105" s="1570"/>
      <c r="JJF105" s="1570"/>
      <c r="JJG105" s="1570"/>
      <c r="JJH105" s="1570"/>
      <c r="JJI105" s="1570"/>
      <c r="JJJ105" s="1570"/>
      <c r="JJK105" s="1570"/>
      <c r="JJL105" s="1570"/>
      <c r="JJM105" s="1570"/>
      <c r="JJN105" s="1570"/>
      <c r="JJO105" s="1570"/>
      <c r="JJP105" s="1570"/>
      <c r="JJQ105" s="1570"/>
      <c r="JJR105" s="1570"/>
      <c r="JJS105" s="1570"/>
      <c r="JJT105" s="1570"/>
      <c r="JJU105" s="1570"/>
      <c r="JJV105" s="1570"/>
      <c r="JJW105" s="1570"/>
      <c r="JJX105" s="1570"/>
      <c r="JJY105" s="1570"/>
      <c r="JJZ105" s="1570"/>
      <c r="JKA105" s="1570"/>
      <c r="JKB105" s="1570"/>
      <c r="JKC105" s="1570"/>
      <c r="JKD105" s="1570"/>
      <c r="JKE105" s="1570"/>
      <c r="JKF105" s="1570"/>
      <c r="JKG105" s="1570"/>
      <c r="JKH105" s="1570"/>
      <c r="JKI105" s="1570"/>
      <c r="JKJ105" s="1570"/>
      <c r="JKK105" s="1570"/>
      <c r="JKL105" s="1570"/>
      <c r="JKM105" s="1570"/>
      <c r="JKN105" s="1570"/>
      <c r="JKO105" s="1570"/>
      <c r="JKP105" s="1570"/>
      <c r="JKQ105" s="1570"/>
      <c r="JKR105" s="1570"/>
      <c r="JKS105" s="1570"/>
      <c r="JKT105" s="1570"/>
      <c r="JKU105" s="1570"/>
      <c r="JKV105" s="1570"/>
      <c r="JKW105" s="1570"/>
      <c r="JKX105" s="1570"/>
      <c r="JKY105" s="1570"/>
      <c r="JKZ105" s="1570"/>
      <c r="JLA105" s="1570"/>
      <c r="JLB105" s="1570"/>
      <c r="JLC105" s="1570"/>
      <c r="JLD105" s="1570"/>
      <c r="JLE105" s="1570"/>
      <c r="JLF105" s="1570"/>
      <c r="JLG105" s="1570"/>
      <c r="JLH105" s="1570"/>
      <c r="JLI105" s="1570"/>
      <c r="JLJ105" s="1570"/>
      <c r="JLK105" s="1570"/>
      <c r="JLL105" s="1570"/>
      <c r="JLM105" s="1570"/>
      <c r="JLN105" s="1570"/>
      <c r="JLO105" s="1570"/>
      <c r="JLP105" s="1570"/>
      <c r="JLQ105" s="1570"/>
      <c r="JLR105" s="1570"/>
      <c r="JLS105" s="1570"/>
      <c r="JLT105" s="1570"/>
      <c r="JLU105" s="1570"/>
      <c r="JLV105" s="1570"/>
      <c r="JLW105" s="1570"/>
      <c r="JLX105" s="1570"/>
      <c r="JLY105" s="1570"/>
      <c r="JLZ105" s="1570"/>
      <c r="JMA105" s="1570"/>
      <c r="JMB105" s="1570"/>
      <c r="JMC105" s="1570"/>
      <c r="JMD105" s="1570"/>
      <c r="JME105" s="1570"/>
      <c r="JMF105" s="1570"/>
      <c r="JMG105" s="1570"/>
      <c r="JMH105" s="1570"/>
      <c r="JMI105" s="1570"/>
      <c r="JMJ105" s="1570"/>
      <c r="JMK105" s="1570"/>
      <c r="JML105" s="1570"/>
      <c r="JMM105" s="1570"/>
      <c r="JMN105" s="1570"/>
      <c r="JMO105" s="1570"/>
      <c r="JMP105" s="1570"/>
      <c r="JMQ105" s="1570"/>
      <c r="JMR105" s="1570"/>
      <c r="JMS105" s="1570"/>
      <c r="JMT105" s="1570"/>
      <c r="JMU105" s="1570"/>
      <c r="JMV105" s="1570"/>
      <c r="JMW105" s="1570"/>
      <c r="JMX105" s="1570"/>
      <c r="JMY105" s="1570"/>
      <c r="JMZ105" s="1570"/>
      <c r="JNA105" s="1570"/>
      <c r="JNB105" s="1570"/>
      <c r="JNC105" s="1570"/>
      <c r="JND105" s="1570"/>
      <c r="JNE105" s="1570"/>
      <c r="JNF105" s="1570"/>
      <c r="JNG105" s="1570"/>
      <c r="JNH105" s="1570"/>
      <c r="JNI105" s="1570"/>
      <c r="JNJ105" s="1570"/>
      <c r="JNK105" s="1570"/>
      <c r="JNL105" s="1570"/>
      <c r="JNM105" s="1570"/>
      <c r="JNN105" s="1570"/>
      <c r="JNO105" s="1570"/>
      <c r="JNP105" s="1570"/>
      <c r="JNQ105" s="1570"/>
      <c r="JNR105" s="1570"/>
      <c r="JNS105" s="1570"/>
      <c r="JNT105" s="1570"/>
      <c r="JNU105" s="1570"/>
      <c r="JNV105" s="1570"/>
      <c r="JNW105" s="1570"/>
      <c r="JNX105" s="1570"/>
      <c r="JNY105" s="1570"/>
      <c r="JNZ105" s="1570"/>
      <c r="JOA105" s="1570"/>
      <c r="JOB105" s="1570"/>
      <c r="JOC105" s="1570"/>
      <c r="JOD105" s="1570"/>
      <c r="JOE105" s="1570"/>
      <c r="JOF105" s="1570"/>
      <c r="JOG105" s="1570"/>
      <c r="JOH105" s="1570"/>
      <c r="JOI105" s="1570"/>
      <c r="JOJ105" s="1570"/>
      <c r="JOK105" s="1570"/>
      <c r="JOL105" s="1570"/>
      <c r="JOM105" s="1570"/>
      <c r="JON105" s="1570"/>
      <c r="JOO105" s="1570"/>
      <c r="JOP105" s="1570"/>
      <c r="JOQ105" s="1570"/>
      <c r="JOR105" s="1570"/>
      <c r="JOS105" s="1570"/>
      <c r="JOT105" s="1570"/>
      <c r="JOU105" s="1570"/>
      <c r="JOV105" s="1570"/>
      <c r="JOW105" s="1570"/>
      <c r="JOX105" s="1570"/>
      <c r="JOY105" s="1570"/>
      <c r="JOZ105" s="1570"/>
      <c r="JPA105" s="1570"/>
      <c r="JPB105" s="1570"/>
      <c r="JPC105" s="1570"/>
      <c r="JPD105" s="1570"/>
      <c r="JPE105" s="1570"/>
      <c r="JPF105" s="1570"/>
      <c r="JPG105" s="1570"/>
      <c r="JPH105" s="1570"/>
      <c r="JPI105" s="1570"/>
      <c r="JPJ105" s="1570"/>
      <c r="JPK105" s="1570"/>
      <c r="JPL105" s="1570"/>
      <c r="JPM105" s="1570"/>
      <c r="JPN105" s="1570"/>
      <c r="JPO105" s="1570"/>
      <c r="JPP105" s="1570"/>
      <c r="JPQ105" s="1570"/>
      <c r="JPR105" s="1570"/>
      <c r="JPS105" s="1570"/>
      <c r="JPT105" s="1570"/>
      <c r="JPU105" s="1570"/>
      <c r="JPV105" s="1570"/>
      <c r="JPW105" s="1570"/>
      <c r="JPX105" s="1570"/>
      <c r="JPY105" s="1570"/>
      <c r="JPZ105" s="1570"/>
      <c r="JQA105" s="1570"/>
      <c r="JQB105" s="1570"/>
      <c r="JQC105" s="1570"/>
      <c r="JQD105" s="1570"/>
      <c r="JQE105" s="1570"/>
      <c r="JQF105" s="1570"/>
      <c r="JQG105" s="1570"/>
      <c r="JQH105" s="1570"/>
      <c r="JQI105" s="1570"/>
      <c r="JQJ105" s="1570"/>
      <c r="JQK105" s="1570"/>
      <c r="JQL105" s="1570"/>
      <c r="JQM105" s="1570"/>
      <c r="JQN105" s="1570"/>
      <c r="JQO105" s="1570"/>
      <c r="JQP105" s="1570"/>
      <c r="JQQ105" s="1570"/>
      <c r="JQR105" s="1570"/>
      <c r="JQS105" s="1570"/>
      <c r="JQT105" s="1570"/>
      <c r="JQU105" s="1570"/>
      <c r="JQV105" s="1570"/>
      <c r="JQW105" s="1570"/>
      <c r="JQX105" s="1570"/>
      <c r="JQY105" s="1570"/>
      <c r="JQZ105" s="1570"/>
      <c r="JRA105" s="1570"/>
      <c r="JRB105" s="1570"/>
      <c r="JRC105" s="1570"/>
      <c r="JRD105" s="1570"/>
      <c r="JRE105" s="1570"/>
      <c r="JRF105" s="1570"/>
      <c r="JRG105" s="1570"/>
      <c r="JRH105" s="1570"/>
      <c r="JRI105" s="1570"/>
      <c r="JRJ105" s="1570"/>
      <c r="JRK105" s="1570"/>
      <c r="JRL105" s="1570"/>
      <c r="JRM105" s="1570"/>
      <c r="JRN105" s="1570"/>
      <c r="JRO105" s="1570"/>
      <c r="JRP105" s="1570"/>
      <c r="JRQ105" s="1570"/>
      <c r="JRR105" s="1570"/>
      <c r="JRS105" s="1570"/>
      <c r="JRT105" s="1570"/>
      <c r="JRU105" s="1570"/>
      <c r="JRV105" s="1570"/>
      <c r="JRW105" s="1570"/>
      <c r="JRX105" s="1570"/>
      <c r="JRY105" s="1570"/>
      <c r="JRZ105" s="1570"/>
      <c r="JSA105" s="1570"/>
      <c r="JSB105" s="1570"/>
      <c r="JSC105" s="1570"/>
      <c r="JSD105" s="1570"/>
      <c r="JSE105" s="1570"/>
      <c r="JSF105" s="1570"/>
      <c r="JSG105" s="1570"/>
      <c r="JSH105" s="1570"/>
      <c r="JSI105" s="1570"/>
      <c r="JSJ105" s="1570"/>
      <c r="JSK105" s="1570"/>
      <c r="JSL105" s="1570"/>
      <c r="JSM105" s="1570"/>
      <c r="JSN105" s="1570"/>
      <c r="JSO105" s="1570"/>
      <c r="JSP105" s="1570"/>
      <c r="JSQ105" s="1570"/>
      <c r="JSR105" s="1570"/>
      <c r="JSS105" s="1570"/>
      <c r="JST105" s="1570"/>
      <c r="JSU105" s="1570"/>
      <c r="JSV105" s="1570"/>
      <c r="JSW105" s="1570"/>
      <c r="JSX105" s="1570"/>
      <c r="JSY105" s="1570"/>
      <c r="JSZ105" s="1570"/>
      <c r="JTA105" s="1570"/>
      <c r="JTB105" s="1570"/>
      <c r="JTC105" s="1570"/>
      <c r="JTD105" s="1570"/>
      <c r="JTE105" s="1570"/>
      <c r="JTF105" s="1570"/>
      <c r="JTG105" s="1570"/>
      <c r="JTH105" s="1570"/>
      <c r="JTI105" s="1570"/>
      <c r="JTJ105" s="1570"/>
      <c r="JTK105" s="1570"/>
      <c r="JTL105" s="1570"/>
      <c r="JTM105" s="1570"/>
      <c r="JTN105" s="1570"/>
      <c r="JTO105" s="1570"/>
      <c r="JTP105" s="1570"/>
      <c r="JTQ105" s="1570"/>
      <c r="JTR105" s="1570"/>
      <c r="JTS105" s="1570"/>
      <c r="JTT105" s="1570"/>
      <c r="JTU105" s="1570"/>
      <c r="JTV105" s="1570"/>
      <c r="JTW105" s="1570"/>
      <c r="JTX105" s="1570"/>
      <c r="JTY105" s="1570"/>
      <c r="JTZ105" s="1570"/>
      <c r="JUA105" s="1570"/>
      <c r="JUB105" s="1570"/>
      <c r="JUC105" s="1570"/>
      <c r="JUD105" s="1570"/>
      <c r="JUE105" s="1570"/>
      <c r="JUF105" s="1570"/>
      <c r="JUG105" s="1570"/>
      <c r="JUH105" s="1570"/>
      <c r="JUI105" s="1570"/>
      <c r="JUJ105" s="1570"/>
      <c r="JUK105" s="1570"/>
      <c r="JUL105" s="1570"/>
      <c r="JUM105" s="1570"/>
      <c r="JUN105" s="1570"/>
      <c r="JUO105" s="1570"/>
      <c r="JUP105" s="1570"/>
      <c r="JUQ105" s="1570"/>
      <c r="JUR105" s="1570"/>
      <c r="JUS105" s="1570"/>
      <c r="JUT105" s="1570"/>
      <c r="JUU105" s="1570"/>
      <c r="JUV105" s="1570"/>
      <c r="JUW105" s="1570"/>
      <c r="JUX105" s="1570"/>
      <c r="JUY105" s="1570"/>
      <c r="JUZ105" s="1570"/>
      <c r="JVA105" s="1570"/>
      <c r="JVB105" s="1570"/>
      <c r="JVC105" s="1570"/>
      <c r="JVD105" s="1570"/>
      <c r="JVE105" s="1570"/>
      <c r="JVF105" s="1570"/>
      <c r="JVG105" s="1570"/>
      <c r="JVH105" s="1570"/>
      <c r="JVI105" s="1570"/>
      <c r="JVJ105" s="1570"/>
      <c r="JVK105" s="1570"/>
      <c r="JVL105" s="1570"/>
      <c r="JVM105" s="1570"/>
      <c r="JVN105" s="1570"/>
      <c r="JVO105" s="1570"/>
      <c r="JVP105" s="1570"/>
      <c r="JVQ105" s="1570"/>
      <c r="JVR105" s="1570"/>
      <c r="JVS105" s="1570"/>
      <c r="JVT105" s="1570"/>
      <c r="JVU105" s="1570"/>
      <c r="JVV105" s="1570"/>
      <c r="JVW105" s="1570"/>
      <c r="JVX105" s="1570"/>
      <c r="JVY105" s="1570"/>
      <c r="JVZ105" s="1570"/>
      <c r="JWA105" s="1570"/>
      <c r="JWB105" s="1570"/>
      <c r="JWC105" s="1570"/>
      <c r="JWD105" s="1570"/>
      <c r="JWE105" s="1570"/>
      <c r="JWF105" s="1570"/>
      <c r="JWG105" s="1570"/>
      <c r="JWH105" s="1570"/>
      <c r="JWI105" s="1570"/>
      <c r="JWJ105" s="1570"/>
      <c r="JWK105" s="1570"/>
      <c r="JWL105" s="1570"/>
      <c r="JWM105" s="1570"/>
      <c r="JWN105" s="1570"/>
      <c r="JWO105" s="1570"/>
      <c r="JWP105" s="1570"/>
      <c r="JWQ105" s="1570"/>
      <c r="JWR105" s="1570"/>
      <c r="JWS105" s="1570"/>
      <c r="JWT105" s="1570"/>
      <c r="JWU105" s="1570"/>
      <c r="JWV105" s="1570"/>
      <c r="JWW105" s="1570"/>
      <c r="JWX105" s="1570"/>
      <c r="JWY105" s="1570"/>
      <c r="JWZ105" s="1570"/>
      <c r="JXA105" s="1570"/>
      <c r="JXB105" s="1570"/>
      <c r="JXC105" s="1570"/>
      <c r="JXD105" s="1570"/>
      <c r="JXE105" s="1570"/>
      <c r="JXF105" s="1570"/>
      <c r="JXG105" s="1570"/>
      <c r="JXH105" s="1570"/>
      <c r="JXI105" s="1570"/>
      <c r="JXJ105" s="1570"/>
      <c r="JXK105" s="1570"/>
      <c r="JXL105" s="1570"/>
      <c r="JXM105" s="1570"/>
      <c r="JXN105" s="1570"/>
      <c r="JXO105" s="1570"/>
      <c r="JXP105" s="1570"/>
      <c r="JXQ105" s="1570"/>
      <c r="JXR105" s="1570"/>
      <c r="JXS105" s="1570"/>
      <c r="JXT105" s="1570"/>
      <c r="JXU105" s="1570"/>
      <c r="JXV105" s="1570"/>
      <c r="JXW105" s="1570"/>
      <c r="JXX105" s="1570"/>
      <c r="JXY105" s="1570"/>
      <c r="JXZ105" s="1570"/>
      <c r="JYA105" s="1570"/>
      <c r="JYB105" s="1570"/>
      <c r="JYC105" s="1570"/>
      <c r="JYD105" s="1570"/>
      <c r="JYE105" s="1570"/>
      <c r="JYF105" s="1570"/>
      <c r="JYG105" s="1570"/>
      <c r="JYH105" s="1570"/>
      <c r="JYI105" s="1570"/>
      <c r="JYJ105" s="1570"/>
      <c r="JYK105" s="1570"/>
      <c r="JYL105" s="1570"/>
      <c r="JYM105" s="1570"/>
      <c r="JYN105" s="1570"/>
      <c r="JYO105" s="1570"/>
      <c r="JYP105" s="1570"/>
      <c r="JYQ105" s="1570"/>
      <c r="JYR105" s="1570"/>
      <c r="JYS105" s="1570"/>
      <c r="JYT105" s="1570"/>
      <c r="JYU105" s="1570"/>
      <c r="JYV105" s="1570"/>
      <c r="JYW105" s="1570"/>
      <c r="JYX105" s="1570"/>
      <c r="JYY105" s="1570"/>
      <c r="JYZ105" s="1570"/>
      <c r="JZA105" s="1570"/>
      <c r="JZB105" s="1570"/>
      <c r="JZC105" s="1570"/>
      <c r="JZD105" s="1570"/>
      <c r="JZE105" s="1570"/>
      <c r="JZF105" s="1570"/>
      <c r="JZG105" s="1570"/>
      <c r="JZH105" s="1570"/>
      <c r="JZI105" s="1570"/>
      <c r="JZJ105" s="1570"/>
      <c r="JZK105" s="1570"/>
      <c r="JZL105" s="1570"/>
      <c r="JZM105" s="1570"/>
      <c r="JZN105" s="1570"/>
      <c r="JZO105" s="1570"/>
      <c r="JZP105" s="1570"/>
      <c r="JZQ105" s="1570"/>
      <c r="JZR105" s="1570"/>
      <c r="JZS105" s="1570"/>
      <c r="JZT105" s="1570"/>
      <c r="JZU105" s="1570"/>
      <c r="JZV105" s="1570"/>
      <c r="JZW105" s="1570"/>
      <c r="JZX105" s="1570"/>
      <c r="JZY105" s="1570"/>
      <c r="JZZ105" s="1570"/>
      <c r="KAA105" s="1570"/>
      <c r="KAB105" s="1570"/>
      <c r="KAC105" s="1570"/>
      <c r="KAD105" s="1570"/>
      <c r="KAE105" s="1570"/>
      <c r="KAF105" s="1570"/>
      <c r="KAG105" s="1570"/>
      <c r="KAH105" s="1570"/>
      <c r="KAI105" s="1570"/>
      <c r="KAJ105" s="1570"/>
      <c r="KAK105" s="1570"/>
      <c r="KAL105" s="1570"/>
      <c r="KAM105" s="1570"/>
      <c r="KAN105" s="1570"/>
      <c r="KAO105" s="1570"/>
      <c r="KAP105" s="1570"/>
      <c r="KAQ105" s="1570"/>
      <c r="KAR105" s="1570"/>
      <c r="KAS105" s="1570"/>
      <c r="KAT105" s="1570"/>
      <c r="KAU105" s="1570"/>
      <c r="KAV105" s="1570"/>
      <c r="KAW105" s="1570"/>
      <c r="KAX105" s="1570"/>
      <c r="KAY105" s="1570"/>
      <c r="KAZ105" s="1570"/>
      <c r="KBA105" s="1570"/>
      <c r="KBB105" s="1570"/>
      <c r="KBC105" s="1570"/>
      <c r="KBD105" s="1570"/>
      <c r="KBE105" s="1570"/>
      <c r="KBF105" s="1570"/>
      <c r="KBG105" s="1570"/>
      <c r="KBH105" s="1570"/>
      <c r="KBI105" s="1570"/>
      <c r="KBJ105" s="1570"/>
      <c r="KBK105" s="1570"/>
      <c r="KBL105" s="1570"/>
      <c r="KBM105" s="1570"/>
      <c r="KBN105" s="1570"/>
      <c r="KBO105" s="1570"/>
      <c r="KBP105" s="1570"/>
      <c r="KBQ105" s="1570"/>
      <c r="KBR105" s="1570"/>
      <c r="KBS105" s="1570"/>
      <c r="KBT105" s="1570"/>
      <c r="KBU105" s="1570"/>
      <c r="KBV105" s="1570"/>
      <c r="KBW105" s="1570"/>
      <c r="KBX105" s="1570"/>
      <c r="KBY105" s="1570"/>
      <c r="KBZ105" s="1570"/>
      <c r="KCA105" s="1570"/>
      <c r="KCB105" s="1570"/>
      <c r="KCC105" s="1570"/>
      <c r="KCD105" s="1570"/>
      <c r="KCE105" s="1570"/>
      <c r="KCF105" s="1570"/>
      <c r="KCG105" s="1570"/>
      <c r="KCH105" s="1570"/>
      <c r="KCI105" s="1570"/>
      <c r="KCJ105" s="1570"/>
      <c r="KCK105" s="1570"/>
      <c r="KCL105" s="1570"/>
      <c r="KCM105" s="1570"/>
      <c r="KCN105" s="1570"/>
      <c r="KCO105" s="1570"/>
      <c r="KCP105" s="1570"/>
      <c r="KCQ105" s="1570"/>
      <c r="KCR105" s="1570"/>
      <c r="KCS105" s="1570"/>
      <c r="KCT105" s="1570"/>
      <c r="KCU105" s="1570"/>
      <c r="KCV105" s="1570"/>
      <c r="KCW105" s="1570"/>
      <c r="KCX105" s="1570"/>
      <c r="KCY105" s="1570"/>
      <c r="KCZ105" s="1570"/>
      <c r="KDA105" s="1570"/>
      <c r="KDB105" s="1570"/>
      <c r="KDC105" s="1570"/>
      <c r="KDD105" s="1570"/>
      <c r="KDE105" s="1570"/>
      <c r="KDF105" s="1570"/>
      <c r="KDG105" s="1570"/>
      <c r="KDH105" s="1570"/>
      <c r="KDI105" s="1570"/>
      <c r="KDJ105" s="1570"/>
      <c r="KDK105" s="1570"/>
      <c r="KDL105" s="1570"/>
      <c r="KDM105" s="1570"/>
      <c r="KDN105" s="1570"/>
      <c r="KDO105" s="1570"/>
      <c r="KDP105" s="1570"/>
      <c r="KDQ105" s="1570"/>
      <c r="KDR105" s="1570"/>
      <c r="KDS105" s="1570"/>
      <c r="KDT105" s="1570"/>
      <c r="KDU105" s="1570"/>
      <c r="KDV105" s="1570"/>
      <c r="KDW105" s="1570"/>
      <c r="KDX105" s="1570"/>
      <c r="KDY105" s="1570"/>
      <c r="KDZ105" s="1570"/>
      <c r="KEA105" s="1570"/>
      <c r="KEB105" s="1570"/>
      <c r="KEC105" s="1570"/>
      <c r="KED105" s="1570"/>
      <c r="KEE105" s="1570"/>
      <c r="KEF105" s="1570"/>
      <c r="KEG105" s="1570"/>
      <c r="KEH105" s="1570"/>
      <c r="KEI105" s="1570"/>
      <c r="KEJ105" s="1570"/>
      <c r="KEK105" s="1570"/>
      <c r="KEL105" s="1570"/>
      <c r="KEM105" s="1570"/>
      <c r="KEN105" s="1570"/>
      <c r="KEO105" s="1570"/>
      <c r="KEP105" s="1570"/>
      <c r="KEQ105" s="1570"/>
      <c r="KER105" s="1570"/>
      <c r="KES105" s="1570"/>
      <c r="KET105" s="1570"/>
      <c r="KEU105" s="1570"/>
      <c r="KEV105" s="1570"/>
      <c r="KEW105" s="1570"/>
      <c r="KEX105" s="1570"/>
      <c r="KEY105" s="1570"/>
      <c r="KEZ105" s="1570"/>
      <c r="KFA105" s="1570"/>
      <c r="KFB105" s="1570"/>
      <c r="KFC105" s="1570"/>
      <c r="KFD105" s="1570"/>
      <c r="KFE105" s="1570"/>
      <c r="KFF105" s="1570"/>
      <c r="KFG105" s="1570"/>
      <c r="KFH105" s="1570"/>
      <c r="KFI105" s="1570"/>
      <c r="KFJ105" s="1570"/>
      <c r="KFK105" s="1570"/>
      <c r="KFL105" s="1570"/>
      <c r="KFM105" s="1570"/>
      <c r="KFN105" s="1570"/>
      <c r="KFO105" s="1570"/>
      <c r="KFP105" s="1570"/>
      <c r="KFQ105" s="1570"/>
      <c r="KFR105" s="1570"/>
      <c r="KFS105" s="1570"/>
      <c r="KFT105" s="1570"/>
      <c r="KFU105" s="1570"/>
      <c r="KFV105" s="1570"/>
      <c r="KFW105" s="1570"/>
      <c r="KFX105" s="1570"/>
      <c r="KFY105" s="1570"/>
      <c r="KFZ105" s="1570"/>
      <c r="KGA105" s="1570"/>
      <c r="KGB105" s="1570"/>
      <c r="KGC105" s="1570"/>
      <c r="KGD105" s="1570"/>
      <c r="KGE105" s="1570"/>
      <c r="KGF105" s="1570"/>
      <c r="KGG105" s="1570"/>
      <c r="KGH105" s="1570"/>
      <c r="KGI105" s="1570"/>
      <c r="KGJ105" s="1570"/>
      <c r="KGK105" s="1570"/>
      <c r="KGL105" s="1570"/>
      <c r="KGM105" s="1570"/>
      <c r="KGN105" s="1570"/>
      <c r="KGO105" s="1570"/>
      <c r="KGP105" s="1570"/>
      <c r="KGQ105" s="1570"/>
      <c r="KGR105" s="1570"/>
      <c r="KGS105" s="1570"/>
      <c r="KGT105" s="1570"/>
      <c r="KGU105" s="1570"/>
      <c r="KGV105" s="1570"/>
      <c r="KGW105" s="1570"/>
      <c r="KGX105" s="1570"/>
      <c r="KGY105" s="1570"/>
      <c r="KGZ105" s="1570"/>
      <c r="KHA105" s="1570"/>
      <c r="KHB105" s="1570"/>
      <c r="KHC105" s="1570"/>
      <c r="KHD105" s="1570"/>
      <c r="KHE105" s="1570"/>
      <c r="KHF105" s="1570"/>
      <c r="KHG105" s="1570"/>
      <c r="KHH105" s="1570"/>
      <c r="KHI105" s="1570"/>
      <c r="KHJ105" s="1570"/>
      <c r="KHK105" s="1570"/>
      <c r="KHL105" s="1570"/>
      <c r="KHM105" s="1570"/>
      <c r="KHN105" s="1570"/>
      <c r="KHO105" s="1570"/>
      <c r="KHP105" s="1570"/>
      <c r="KHQ105" s="1570"/>
      <c r="KHR105" s="1570"/>
      <c r="KHS105" s="1570"/>
      <c r="KHT105" s="1570"/>
      <c r="KHU105" s="1570"/>
      <c r="KHV105" s="1570"/>
      <c r="KHW105" s="1570"/>
      <c r="KHX105" s="1570"/>
      <c r="KHY105" s="1570"/>
      <c r="KHZ105" s="1570"/>
      <c r="KIA105" s="1570"/>
      <c r="KIB105" s="1570"/>
      <c r="KIC105" s="1570"/>
      <c r="KID105" s="1570"/>
      <c r="KIE105" s="1570"/>
      <c r="KIF105" s="1570"/>
      <c r="KIG105" s="1570"/>
      <c r="KIH105" s="1570"/>
      <c r="KII105" s="1570"/>
      <c r="KIJ105" s="1570"/>
      <c r="KIK105" s="1570"/>
      <c r="KIL105" s="1570"/>
      <c r="KIM105" s="1570"/>
      <c r="KIN105" s="1570"/>
      <c r="KIO105" s="1570"/>
      <c r="KIP105" s="1570"/>
      <c r="KIQ105" s="1570"/>
      <c r="KIR105" s="1570"/>
      <c r="KIS105" s="1570"/>
      <c r="KIT105" s="1570"/>
      <c r="KIU105" s="1570"/>
      <c r="KIV105" s="1570"/>
      <c r="KIW105" s="1570"/>
      <c r="KIX105" s="1570"/>
      <c r="KIY105" s="1570"/>
      <c r="KIZ105" s="1570"/>
      <c r="KJA105" s="1570"/>
      <c r="KJB105" s="1570"/>
      <c r="KJC105" s="1570"/>
      <c r="KJD105" s="1570"/>
      <c r="KJE105" s="1570"/>
      <c r="KJF105" s="1570"/>
      <c r="KJG105" s="1570"/>
      <c r="KJH105" s="1570"/>
      <c r="KJI105" s="1570"/>
      <c r="KJJ105" s="1570"/>
      <c r="KJK105" s="1570"/>
      <c r="KJL105" s="1570"/>
      <c r="KJM105" s="1570"/>
      <c r="KJN105" s="1570"/>
      <c r="KJO105" s="1570"/>
      <c r="KJP105" s="1570"/>
      <c r="KJQ105" s="1570"/>
      <c r="KJR105" s="1570"/>
      <c r="KJS105" s="1570"/>
      <c r="KJT105" s="1570"/>
      <c r="KJU105" s="1570"/>
      <c r="KJV105" s="1570"/>
      <c r="KJW105" s="1570"/>
      <c r="KJX105" s="1570"/>
      <c r="KJY105" s="1570"/>
      <c r="KJZ105" s="1570"/>
      <c r="KKA105" s="1570"/>
      <c r="KKB105" s="1570"/>
      <c r="KKC105" s="1570"/>
      <c r="KKD105" s="1570"/>
      <c r="KKE105" s="1570"/>
      <c r="KKF105" s="1570"/>
      <c r="KKG105" s="1570"/>
      <c r="KKH105" s="1570"/>
      <c r="KKI105" s="1570"/>
      <c r="KKJ105" s="1570"/>
      <c r="KKK105" s="1570"/>
      <c r="KKL105" s="1570"/>
      <c r="KKM105" s="1570"/>
      <c r="KKN105" s="1570"/>
      <c r="KKO105" s="1570"/>
      <c r="KKP105" s="1570"/>
      <c r="KKQ105" s="1570"/>
      <c r="KKR105" s="1570"/>
      <c r="KKS105" s="1570"/>
      <c r="KKT105" s="1570"/>
      <c r="KKU105" s="1570"/>
      <c r="KKV105" s="1570"/>
      <c r="KKW105" s="1570"/>
      <c r="KKX105" s="1570"/>
      <c r="KKY105" s="1570"/>
      <c r="KKZ105" s="1570"/>
      <c r="KLA105" s="1570"/>
      <c r="KLB105" s="1570"/>
      <c r="KLC105" s="1570"/>
      <c r="KLD105" s="1570"/>
      <c r="KLE105" s="1570"/>
      <c r="KLF105" s="1570"/>
      <c r="KLG105" s="1570"/>
      <c r="KLH105" s="1570"/>
      <c r="KLI105" s="1570"/>
      <c r="KLJ105" s="1570"/>
      <c r="KLK105" s="1570"/>
      <c r="KLL105" s="1570"/>
      <c r="KLM105" s="1570"/>
      <c r="KLN105" s="1570"/>
      <c r="KLO105" s="1570"/>
      <c r="KLP105" s="1570"/>
      <c r="KLQ105" s="1570"/>
      <c r="KLR105" s="1570"/>
      <c r="KLS105" s="1570"/>
      <c r="KLT105" s="1570"/>
      <c r="KLU105" s="1570"/>
      <c r="KLV105" s="1570"/>
      <c r="KLW105" s="1570"/>
      <c r="KLX105" s="1570"/>
      <c r="KLY105" s="1570"/>
      <c r="KLZ105" s="1570"/>
      <c r="KMA105" s="1570"/>
      <c r="KMB105" s="1570"/>
      <c r="KMC105" s="1570"/>
      <c r="KMD105" s="1570"/>
      <c r="KME105" s="1570"/>
      <c r="KMF105" s="1570"/>
      <c r="KMG105" s="1570"/>
      <c r="KMH105" s="1570"/>
      <c r="KMI105" s="1570"/>
      <c r="KMJ105" s="1570"/>
      <c r="KMK105" s="1570"/>
      <c r="KML105" s="1570"/>
      <c r="KMM105" s="1570"/>
      <c r="KMN105" s="1570"/>
      <c r="KMO105" s="1570"/>
      <c r="KMP105" s="1570"/>
      <c r="KMQ105" s="1570"/>
      <c r="KMR105" s="1570"/>
      <c r="KMS105" s="1570"/>
      <c r="KMT105" s="1570"/>
      <c r="KMU105" s="1570"/>
      <c r="KMV105" s="1570"/>
      <c r="KMW105" s="1570"/>
      <c r="KMX105" s="1570"/>
      <c r="KMY105" s="1570"/>
      <c r="KMZ105" s="1570"/>
      <c r="KNA105" s="1570"/>
      <c r="KNB105" s="1570"/>
      <c r="KNC105" s="1570"/>
      <c r="KND105" s="1570"/>
      <c r="KNE105" s="1570"/>
      <c r="KNF105" s="1570"/>
      <c r="KNG105" s="1570"/>
      <c r="KNH105" s="1570"/>
      <c r="KNI105" s="1570"/>
      <c r="KNJ105" s="1570"/>
      <c r="KNK105" s="1570"/>
      <c r="KNL105" s="1570"/>
      <c r="KNM105" s="1570"/>
      <c r="KNN105" s="1570"/>
      <c r="KNO105" s="1570"/>
      <c r="KNP105" s="1570"/>
      <c r="KNQ105" s="1570"/>
      <c r="KNR105" s="1570"/>
      <c r="KNS105" s="1570"/>
      <c r="KNT105" s="1570"/>
      <c r="KNU105" s="1570"/>
      <c r="KNV105" s="1570"/>
      <c r="KNW105" s="1570"/>
      <c r="KNX105" s="1570"/>
      <c r="KNY105" s="1570"/>
      <c r="KNZ105" s="1570"/>
      <c r="KOA105" s="1570"/>
      <c r="KOB105" s="1570"/>
      <c r="KOC105" s="1570"/>
      <c r="KOD105" s="1570"/>
      <c r="KOE105" s="1570"/>
      <c r="KOF105" s="1570"/>
      <c r="KOG105" s="1570"/>
      <c r="KOH105" s="1570"/>
      <c r="KOI105" s="1570"/>
      <c r="KOJ105" s="1570"/>
      <c r="KOK105" s="1570"/>
      <c r="KOL105" s="1570"/>
      <c r="KOM105" s="1570"/>
      <c r="KON105" s="1570"/>
      <c r="KOO105" s="1570"/>
      <c r="KOP105" s="1570"/>
      <c r="KOQ105" s="1570"/>
      <c r="KOR105" s="1570"/>
      <c r="KOS105" s="1570"/>
      <c r="KOT105" s="1570"/>
      <c r="KOU105" s="1570"/>
      <c r="KOV105" s="1570"/>
      <c r="KOW105" s="1570"/>
      <c r="KOX105" s="1570"/>
      <c r="KOY105" s="1570"/>
      <c r="KOZ105" s="1570"/>
      <c r="KPA105" s="1570"/>
      <c r="KPB105" s="1570"/>
      <c r="KPC105" s="1570"/>
      <c r="KPD105" s="1570"/>
      <c r="KPE105" s="1570"/>
      <c r="KPF105" s="1570"/>
      <c r="KPG105" s="1570"/>
      <c r="KPH105" s="1570"/>
      <c r="KPI105" s="1570"/>
      <c r="KPJ105" s="1570"/>
      <c r="KPK105" s="1570"/>
      <c r="KPL105" s="1570"/>
      <c r="KPM105" s="1570"/>
      <c r="KPN105" s="1570"/>
      <c r="KPO105" s="1570"/>
      <c r="KPP105" s="1570"/>
      <c r="KPQ105" s="1570"/>
      <c r="KPR105" s="1570"/>
      <c r="KPS105" s="1570"/>
      <c r="KPT105" s="1570"/>
      <c r="KPU105" s="1570"/>
      <c r="KPV105" s="1570"/>
      <c r="KPW105" s="1570"/>
      <c r="KPX105" s="1570"/>
      <c r="KPY105" s="1570"/>
      <c r="KPZ105" s="1570"/>
      <c r="KQA105" s="1570"/>
      <c r="KQB105" s="1570"/>
      <c r="KQC105" s="1570"/>
      <c r="KQD105" s="1570"/>
      <c r="KQE105" s="1570"/>
      <c r="KQF105" s="1570"/>
      <c r="KQG105" s="1570"/>
      <c r="KQH105" s="1570"/>
      <c r="KQI105" s="1570"/>
      <c r="KQJ105" s="1570"/>
      <c r="KQK105" s="1570"/>
      <c r="KQL105" s="1570"/>
      <c r="KQM105" s="1570"/>
      <c r="KQN105" s="1570"/>
      <c r="KQO105" s="1570"/>
      <c r="KQP105" s="1570"/>
      <c r="KQQ105" s="1570"/>
      <c r="KQR105" s="1570"/>
      <c r="KQS105" s="1570"/>
      <c r="KQT105" s="1570"/>
      <c r="KQU105" s="1570"/>
      <c r="KQV105" s="1570"/>
      <c r="KQW105" s="1570"/>
      <c r="KQX105" s="1570"/>
      <c r="KQY105" s="1570"/>
      <c r="KQZ105" s="1570"/>
      <c r="KRA105" s="1570"/>
      <c r="KRB105" s="1570"/>
      <c r="KRC105" s="1570"/>
      <c r="KRD105" s="1570"/>
      <c r="KRE105" s="1570"/>
      <c r="KRF105" s="1570"/>
      <c r="KRG105" s="1570"/>
      <c r="KRH105" s="1570"/>
      <c r="KRI105" s="1570"/>
      <c r="KRJ105" s="1570"/>
      <c r="KRK105" s="1570"/>
      <c r="KRL105" s="1570"/>
      <c r="KRM105" s="1570"/>
      <c r="KRN105" s="1570"/>
      <c r="KRO105" s="1570"/>
      <c r="KRP105" s="1570"/>
      <c r="KRQ105" s="1570"/>
      <c r="KRR105" s="1570"/>
      <c r="KRS105" s="1570"/>
      <c r="KRT105" s="1570"/>
      <c r="KRU105" s="1570"/>
      <c r="KRV105" s="1570"/>
      <c r="KRW105" s="1570"/>
      <c r="KRX105" s="1570"/>
      <c r="KRY105" s="1570"/>
      <c r="KRZ105" s="1570"/>
      <c r="KSA105" s="1570"/>
      <c r="KSB105" s="1570"/>
      <c r="KSC105" s="1570"/>
      <c r="KSD105" s="1570"/>
      <c r="KSE105" s="1570"/>
      <c r="KSF105" s="1570"/>
      <c r="KSG105" s="1570"/>
      <c r="KSH105" s="1570"/>
      <c r="KSI105" s="1570"/>
      <c r="KSJ105" s="1570"/>
      <c r="KSK105" s="1570"/>
      <c r="KSL105" s="1570"/>
      <c r="KSM105" s="1570"/>
      <c r="KSN105" s="1570"/>
      <c r="KSO105" s="1570"/>
      <c r="KSP105" s="1570"/>
      <c r="KSQ105" s="1570"/>
      <c r="KSR105" s="1570"/>
      <c r="KSS105" s="1570"/>
      <c r="KST105" s="1570"/>
      <c r="KSU105" s="1570"/>
      <c r="KSV105" s="1570"/>
      <c r="KSW105" s="1570"/>
      <c r="KSX105" s="1570"/>
      <c r="KSY105" s="1570"/>
      <c r="KSZ105" s="1570"/>
      <c r="KTA105" s="1570"/>
      <c r="KTB105" s="1570"/>
      <c r="KTC105" s="1570"/>
      <c r="KTD105" s="1570"/>
      <c r="KTE105" s="1570"/>
      <c r="KTF105" s="1570"/>
      <c r="KTG105" s="1570"/>
      <c r="KTH105" s="1570"/>
      <c r="KTI105" s="1570"/>
      <c r="KTJ105" s="1570"/>
      <c r="KTK105" s="1570"/>
      <c r="KTL105" s="1570"/>
      <c r="KTM105" s="1570"/>
      <c r="KTN105" s="1570"/>
      <c r="KTO105" s="1570"/>
      <c r="KTP105" s="1570"/>
      <c r="KTQ105" s="1570"/>
      <c r="KTR105" s="1570"/>
      <c r="KTS105" s="1570"/>
      <c r="KTT105" s="1570"/>
      <c r="KTU105" s="1570"/>
      <c r="KTV105" s="1570"/>
      <c r="KTW105" s="1570"/>
      <c r="KTX105" s="1570"/>
      <c r="KTY105" s="1570"/>
      <c r="KTZ105" s="1570"/>
      <c r="KUA105" s="1570"/>
      <c r="KUB105" s="1570"/>
      <c r="KUC105" s="1570"/>
      <c r="KUD105" s="1570"/>
      <c r="KUE105" s="1570"/>
      <c r="KUF105" s="1570"/>
      <c r="KUG105" s="1570"/>
      <c r="KUH105" s="1570"/>
      <c r="KUI105" s="1570"/>
      <c r="KUJ105" s="1570"/>
      <c r="KUK105" s="1570"/>
      <c r="KUL105" s="1570"/>
      <c r="KUM105" s="1570"/>
      <c r="KUN105" s="1570"/>
      <c r="KUO105" s="1570"/>
      <c r="KUP105" s="1570"/>
      <c r="KUQ105" s="1570"/>
      <c r="KUR105" s="1570"/>
      <c r="KUS105" s="1570"/>
      <c r="KUT105" s="1570"/>
      <c r="KUU105" s="1570"/>
      <c r="KUV105" s="1570"/>
      <c r="KUW105" s="1570"/>
      <c r="KUX105" s="1570"/>
      <c r="KUY105" s="1570"/>
      <c r="KUZ105" s="1570"/>
      <c r="KVA105" s="1570"/>
      <c r="KVB105" s="1570"/>
      <c r="KVC105" s="1570"/>
      <c r="KVD105" s="1570"/>
      <c r="KVE105" s="1570"/>
      <c r="KVF105" s="1570"/>
      <c r="KVG105" s="1570"/>
      <c r="KVH105" s="1570"/>
      <c r="KVI105" s="1570"/>
      <c r="KVJ105" s="1570"/>
      <c r="KVK105" s="1570"/>
      <c r="KVL105" s="1570"/>
      <c r="KVM105" s="1570"/>
      <c r="KVN105" s="1570"/>
      <c r="KVO105" s="1570"/>
      <c r="KVP105" s="1570"/>
      <c r="KVQ105" s="1570"/>
      <c r="KVR105" s="1570"/>
      <c r="KVS105" s="1570"/>
      <c r="KVT105" s="1570"/>
      <c r="KVU105" s="1570"/>
      <c r="KVV105" s="1570"/>
      <c r="KVW105" s="1570"/>
      <c r="KVX105" s="1570"/>
      <c r="KVY105" s="1570"/>
      <c r="KVZ105" s="1570"/>
      <c r="KWA105" s="1570"/>
      <c r="KWB105" s="1570"/>
      <c r="KWC105" s="1570"/>
      <c r="KWD105" s="1570"/>
      <c r="KWE105" s="1570"/>
      <c r="KWF105" s="1570"/>
      <c r="KWG105" s="1570"/>
      <c r="KWH105" s="1570"/>
      <c r="KWI105" s="1570"/>
      <c r="KWJ105" s="1570"/>
      <c r="KWK105" s="1570"/>
      <c r="KWL105" s="1570"/>
      <c r="KWM105" s="1570"/>
      <c r="KWN105" s="1570"/>
      <c r="KWO105" s="1570"/>
      <c r="KWP105" s="1570"/>
      <c r="KWQ105" s="1570"/>
      <c r="KWR105" s="1570"/>
      <c r="KWS105" s="1570"/>
      <c r="KWT105" s="1570"/>
      <c r="KWU105" s="1570"/>
      <c r="KWV105" s="1570"/>
      <c r="KWW105" s="1570"/>
      <c r="KWX105" s="1570"/>
      <c r="KWY105" s="1570"/>
      <c r="KWZ105" s="1570"/>
      <c r="KXA105" s="1570"/>
      <c r="KXB105" s="1570"/>
      <c r="KXC105" s="1570"/>
      <c r="KXD105" s="1570"/>
      <c r="KXE105" s="1570"/>
      <c r="KXF105" s="1570"/>
      <c r="KXG105" s="1570"/>
      <c r="KXH105" s="1570"/>
      <c r="KXI105" s="1570"/>
      <c r="KXJ105" s="1570"/>
      <c r="KXK105" s="1570"/>
      <c r="KXL105" s="1570"/>
      <c r="KXM105" s="1570"/>
      <c r="KXN105" s="1570"/>
      <c r="KXO105" s="1570"/>
      <c r="KXP105" s="1570"/>
      <c r="KXQ105" s="1570"/>
      <c r="KXR105" s="1570"/>
      <c r="KXS105" s="1570"/>
      <c r="KXT105" s="1570"/>
      <c r="KXU105" s="1570"/>
      <c r="KXV105" s="1570"/>
      <c r="KXW105" s="1570"/>
      <c r="KXX105" s="1570"/>
      <c r="KXY105" s="1570"/>
      <c r="KXZ105" s="1570"/>
      <c r="KYA105" s="1570"/>
      <c r="KYB105" s="1570"/>
      <c r="KYC105" s="1570"/>
      <c r="KYD105" s="1570"/>
      <c r="KYE105" s="1570"/>
      <c r="KYF105" s="1570"/>
      <c r="KYG105" s="1570"/>
      <c r="KYH105" s="1570"/>
      <c r="KYI105" s="1570"/>
      <c r="KYJ105" s="1570"/>
      <c r="KYK105" s="1570"/>
      <c r="KYL105" s="1570"/>
      <c r="KYM105" s="1570"/>
      <c r="KYN105" s="1570"/>
      <c r="KYO105" s="1570"/>
      <c r="KYP105" s="1570"/>
      <c r="KYQ105" s="1570"/>
      <c r="KYR105" s="1570"/>
      <c r="KYS105" s="1570"/>
      <c r="KYT105" s="1570"/>
      <c r="KYU105" s="1570"/>
      <c r="KYV105" s="1570"/>
      <c r="KYW105" s="1570"/>
      <c r="KYX105" s="1570"/>
      <c r="KYY105" s="1570"/>
      <c r="KYZ105" s="1570"/>
      <c r="KZA105" s="1570"/>
      <c r="KZB105" s="1570"/>
      <c r="KZC105" s="1570"/>
      <c r="KZD105" s="1570"/>
      <c r="KZE105" s="1570"/>
      <c r="KZF105" s="1570"/>
      <c r="KZG105" s="1570"/>
      <c r="KZH105" s="1570"/>
      <c r="KZI105" s="1570"/>
      <c r="KZJ105" s="1570"/>
      <c r="KZK105" s="1570"/>
      <c r="KZL105" s="1570"/>
      <c r="KZM105" s="1570"/>
      <c r="KZN105" s="1570"/>
      <c r="KZO105" s="1570"/>
      <c r="KZP105" s="1570"/>
      <c r="KZQ105" s="1570"/>
      <c r="KZR105" s="1570"/>
      <c r="KZS105" s="1570"/>
      <c r="KZT105" s="1570"/>
      <c r="KZU105" s="1570"/>
      <c r="KZV105" s="1570"/>
      <c r="KZW105" s="1570"/>
      <c r="KZX105" s="1570"/>
      <c r="KZY105" s="1570"/>
      <c r="KZZ105" s="1570"/>
      <c r="LAA105" s="1570"/>
      <c r="LAB105" s="1570"/>
      <c r="LAC105" s="1570"/>
      <c r="LAD105" s="1570"/>
      <c r="LAE105" s="1570"/>
      <c r="LAF105" s="1570"/>
      <c r="LAG105" s="1570"/>
      <c r="LAH105" s="1570"/>
      <c r="LAI105" s="1570"/>
      <c r="LAJ105" s="1570"/>
      <c r="LAK105" s="1570"/>
      <c r="LAL105" s="1570"/>
      <c r="LAM105" s="1570"/>
      <c r="LAN105" s="1570"/>
      <c r="LAO105" s="1570"/>
      <c r="LAP105" s="1570"/>
      <c r="LAQ105" s="1570"/>
      <c r="LAR105" s="1570"/>
      <c r="LAS105" s="1570"/>
      <c r="LAT105" s="1570"/>
      <c r="LAU105" s="1570"/>
      <c r="LAV105" s="1570"/>
      <c r="LAW105" s="1570"/>
      <c r="LAX105" s="1570"/>
      <c r="LAY105" s="1570"/>
      <c r="LAZ105" s="1570"/>
      <c r="LBA105" s="1570"/>
      <c r="LBB105" s="1570"/>
      <c r="LBC105" s="1570"/>
      <c r="LBD105" s="1570"/>
      <c r="LBE105" s="1570"/>
      <c r="LBF105" s="1570"/>
      <c r="LBG105" s="1570"/>
      <c r="LBH105" s="1570"/>
      <c r="LBI105" s="1570"/>
      <c r="LBJ105" s="1570"/>
      <c r="LBK105" s="1570"/>
      <c r="LBL105" s="1570"/>
      <c r="LBM105" s="1570"/>
      <c r="LBN105" s="1570"/>
      <c r="LBO105" s="1570"/>
      <c r="LBP105" s="1570"/>
      <c r="LBQ105" s="1570"/>
      <c r="LBR105" s="1570"/>
      <c r="LBS105" s="1570"/>
      <c r="LBT105" s="1570"/>
      <c r="LBU105" s="1570"/>
      <c r="LBV105" s="1570"/>
      <c r="LBW105" s="1570"/>
      <c r="LBX105" s="1570"/>
      <c r="LBY105" s="1570"/>
      <c r="LBZ105" s="1570"/>
      <c r="LCA105" s="1570"/>
      <c r="LCB105" s="1570"/>
      <c r="LCC105" s="1570"/>
      <c r="LCD105" s="1570"/>
      <c r="LCE105" s="1570"/>
      <c r="LCF105" s="1570"/>
      <c r="LCG105" s="1570"/>
      <c r="LCH105" s="1570"/>
      <c r="LCI105" s="1570"/>
      <c r="LCJ105" s="1570"/>
      <c r="LCK105" s="1570"/>
      <c r="LCL105" s="1570"/>
      <c r="LCM105" s="1570"/>
      <c r="LCN105" s="1570"/>
      <c r="LCO105" s="1570"/>
      <c r="LCP105" s="1570"/>
      <c r="LCQ105" s="1570"/>
      <c r="LCR105" s="1570"/>
      <c r="LCS105" s="1570"/>
      <c r="LCT105" s="1570"/>
      <c r="LCU105" s="1570"/>
      <c r="LCV105" s="1570"/>
      <c r="LCW105" s="1570"/>
      <c r="LCX105" s="1570"/>
      <c r="LCY105" s="1570"/>
      <c r="LCZ105" s="1570"/>
      <c r="LDA105" s="1570"/>
      <c r="LDB105" s="1570"/>
      <c r="LDC105" s="1570"/>
      <c r="LDD105" s="1570"/>
      <c r="LDE105" s="1570"/>
      <c r="LDF105" s="1570"/>
      <c r="LDG105" s="1570"/>
      <c r="LDH105" s="1570"/>
      <c r="LDI105" s="1570"/>
      <c r="LDJ105" s="1570"/>
      <c r="LDK105" s="1570"/>
      <c r="LDL105" s="1570"/>
      <c r="LDM105" s="1570"/>
      <c r="LDN105" s="1570"/>
      <c r="LDO105" s="1570"/>
      <c r="LDP105" s="1570"/>
      <c r="LDQ105" s="1570"/>
      <c r="LDR105" s="1570"/>
      <c r="LDS105" s="1570"/>
      <c r="LDT105" s="1570"/>
      <c r="LDU105" s="1570"/>
      <c r="LDV105" s="1570"/>
      <c r="LDW105" s="1570"/>
      <c r="LDX105" s="1570"/>
      <c r="LDY105" s="1570"/>
      <c r="LDZ105" s="1570"/>
      <c r="LEA105" s="1570"/>
      <c r="LEB105" s="1570"/>
      <c r="LEC105" s="1570"/>
      <c r="LED105" s="1570"/>
      <c r="LEE105" s="1570"/>
      <c r="LEF105" s="1570"/>
      <c r="LEG105" s="1570"/>
      <c r="LEH105" s="1570"/>
      <c r="LEI105" s="1570"/>
      <c r="LEJ105" s="1570"/>
      <c r="LEK105" s="1570"/>
      <c r="LEL105" s="1570"/>
      <c r="LEM105" s="1570"/>
      <c r="LEN105" s="1570"/>
      <c r="LEO105" s="1570"/>
      <c r="LEP105" s="1570"/>
      <c r="LEQ105" s="1570"/>
      <c r="LER105" s="1570"/>
      <c r="LES105" s="1570"/>
      <c r="LET105" s="1570"/>
      <c r="LEU105" s="1570"/>
      <c r="LEV105" s="1570"/>
      <c r="LEW105" s="1570"/>
      <c r="LEX105" s="1570"/>
      <c r="LEY105" s="1570"/>
      <c r="LEZ105" s="1570"/>
      <c r="LFA105" s="1570"/>
      <c r="LFB105" s="1570"/>
      <c r="LFC105" s="1570"/>
      <c r="LFD105" s="1570"/>
      <c r="LFE105" s="1570"/>
      <c r="LFF105" s="1570"/>
      <c r="LFG105" s="1570"/>
      <c r="LFH105" s="1570"/>
      <c r="LFI105" s="1570"/>
      <c r="LFJ105" s="1570"/>
      <c r="LFK105" s="1570"/>
      <c r="LFL105" s="1570"/>
      <c r="LFM105" s="1570"/>
      <c r="LFN105" s="1570"/>
      <c r="LFO105" s="1570"/>
      <c r="LFP105" s="1570"/>
      <c r="LFQ105" s="1570"/>
      <c r="LFR105" s="1570"/>
      <c r="LFS105" s="1570"/>
      <c r="LFT105" s="1570"/>
      <c r="LFU105" s="1570"/>
      <c r="LFV105" s="1570"/>
      <c r="LFW105" s="1570"/>
      <c r="LFX105" s="1570"/>
      <c r="LFY105" s="1570"/>
      <c r="LFZ105" s="1570"/>
      <c r="LGA105" s="1570"/>
      <c r="LGB105" s="1570"/>
      <c r="LGC105" s="1570"/>
      <c r="LGD105" s="1570"/>
      <c r="LGE105" s="1570"/>
      <c r="LGF105" s="1570"/>
      <c r="LGG105" s="1570"/>
      <c r="LGH105" s="1570"/>
      <c r="LGI105" s="1570"/>
      <c r="LGJ105" s="1570"/>
      <c r="LGK105" s="1570"/>
      <c r="LGL105" s="1570"/>
      <c r="LGM105" s="1570"/>
      <c r="LGN105" s="1570"/>
      <c r="LGO105" s="1570"/>
      <c r="LGP105" s="1570"/>
      <c r="LGQ105" s="1570"/>
      <c r="LGR105" s="1570"/>
      <c r="LGS105" s="1570"/>
      <c r="LGT105" s="1570"/>
      <c r="LGU105" s="1570"/>
      <c r="LGV105" s="1570"/>
      <c r="LGW105" s="1570"/>
      <c r="LGX105" s="1570"/>
      <c r="LGY105" s="1570"/>
      <c r="LGZ105" s="1570"/>
      <c r="LHA105" s="1570"/>
      <c r="LHB105" s="1570"/>
      <c r="LHC105" s="1570"/>
      <c r="LHD105" s="1570"/>
      <c r="LHE105" s="1570"/>
      <c r="LHF105" s="1570"/>
      <c r="LHG105" s="1570"/>
      <c r="LHH105" s="1570"/>
      <c r="LHI105" s="1570"/>
      <c r="LHJ105" s="1570"/>
      <c r="LHK105" s="1570"/>
      <c r="LHL105" s="1570"/>
      <c r="LHM105" s="1570"/>
      <c r="LHN105" s="1570"/>
      <c r="LHO105" s="1570"/>
      <c r="LHP105" s="1570"/>
      <c r="LHQ105" s="1570"/>
      <c r="LHR105" s="1570"/>
      <c r="LHS105" s="1570"/>
      <c r="LHT105" s="1570"/>
      <c r="LHU105" s="1570"/>
      <c r="LHV105" s="1570"/>
      <c r="LHW105" s="1570"/>
      <c r="LHX105" s="1570"/>
      <c r="LHY105" s="1570"/>
      <c r="LHZ105" s="1570"/>
      <c r="LIA105" s="1570"/>
      <c r="LIB105" s="1570"/>
      <c r="LIC105" s="1570"/>
      <c r="LID105" s="1570"/>
      <c r="LIE105" s="1570"/>
      <c r="LIF105" s="1570"/>
      <c r="LIG105" s="1570"/>
      <c r="LIH105" s="1570"/>
      <c r="LII105" s="1570"/>
      <c r="LIJ105" s="1570"/>
      <c r="LIK105" s="1570"/>
      <c r="LIL105" s="1570"/>
      <c r="LIM105" s="1570"/>
      <c r="LIN105" s="1570"/>
      <c r="LIO105" s="1570"/>
      <c r="LIP105" s="1570"/>
      <c r="LIQ105" s="1570"/>
      <c r="LIR105" s="1570"/>
      <c r="LIS105" s="1570"/>
      <c r="LIT105" s="1570"/>
      <c r="LIU105" s="1570"/>
      <c r="LIV105" s="1570"/>
      <c r="LIW105" s="1570"/>
      <c r="LIX105" s="1570"/>
      <c r="LIY105" s="1570"/>
      <c r="LIZ105" s="1570"/>
      <c r="LJA105" s="1570"/>
      <c r="LJB105" s="1570"/>
      <c r="LJC105" s="1570"/>
      <c r="LJD105" s="1570"/>
      <c r="LJE105" s="1570"/>
      <c r="LJF105" s="1570"/>
      <c r="LJG105" s="1570"/>
      <c r="LJH105" s="1570"/>
      <c r="LJI105" s="1570"/>
      <c r="LJJ105" s="1570"/>
      <c r="LJK105" s="1570"/>
      <c r="LJL105" s="1570"/>
      <c r="LJM105" s="1570"/>
      <c r="LJN105" s="1570"/>
      <c r="LJO105" s="1570"/>
      <c r="LJP105" s="1570"/>
      <c r="LJQ105" s="1570"/>
      <c r="LJR105" s="1570"/>
      <c r="LJS105" s="1570"/>
      <c r="LJT105" s="1570"/>
      <c r="LJU105" s="1570"/>
      <c r="LJV105" s="1570"/>
      <c r="LJW105" s="1570"/>
      <c r="LJX105" s="1570"/>
      <c r="LJY105" s="1570"/>
      <c r="LJZ105" s="1570"/>
      <c r="LKA105" s="1570"/>
      <c r="LKB105" s="1570"/>
      <c r="LKC105" s="1570"/>
      <c r="LKD105" s="1570"/>
      <c r="LKE105" s="1570"/>
      <c r="LKF105" s="1570"/>
      <c r="LKG105" s="1570"/>
      <c r="LKH105" s="1570"/>
      <c r="LKI105" s="1570"/>
      <c r="LKJ105" s="1570"/>
      <c r="LKK105" s="1570"/>
      <c r="LKL105" s="1570"/>
      <c r="LKM105" s="1570"/>
      <c r="LKN105" s="1570"/>
      <c r="LKO105" s="1570"/>
      <c r="LKP105" s="1570"/>
      <c r="LKQ105" s="1570"/>
      <c r="LKR105" s="1570"/>
      <c r="LKS105" s="1570"/>
      <c r="LKT105" s="1570"/>
      <c r="LKU105" s="1570"/>
      <c r="LKV105" s="1570"/>
      <c r="LKW105" s="1570"/>
      <c r="LKX105" s="1570"/>
      <c r="LKY105" s="1570"/>
      <c r="LKZ105" s="1570"/>
      <c r="LLA105" s="1570"/>
      <c r="LLB105" s="1570"/>
      <c r="LLC105" s="1570"/>
      <c r="LLD105" s="1570"/>
      <c r="LLE105" s="1570"/>
      <c r="LLF105" s="1570"/>
      <c r="LLG105" s="1570"/>
      <c r="LLH105" s="1570"/>
      <c r="LLI105" s="1570"/>
      <c r="LLJ105" s="1570"/>
      <c r="LLK105" s="1570"/>
      <c r="LLL105" s="1570"/>
      <c r="LLM105" s="1570"/>
      <c r="LLN105" s="1570"/>
      <c r="LLO105" s="1570"/>
      <c r="LLP105" s="1570"/>
      <c r="LLQ105" s="1570"/>
      <c r="LLR105" s="1570"/>
      <c r="LLS105" s="1570"/>
      <c r="LLT105" s="1570"/>
      <c r="LLU105" s="1570"/>
      <c r="LLV105" s="1570"/>
      <c r="LLW105" s="1570"/>
      <c r="LLX105" s="1570"/>
      <c r="LLY105" s="1570"/>
      <c r="LLZ105" s="1570"/>
      <c r="LMA105" s="1570"/>
      <c r="LMB105" s="1570"/>
      <c r="LMC105" s="1570"/>
      <c r="LMD105" s="1570"/>
      <c r="LME105" s="1570"/>
      <c r="LMF105" s="1570"/>
      <c r="LMG105" s="1570"/>
      <c r="LMH105" s="1570"/>
      <c r="LMI105" s="1570"/>
      <c r="LMJ105" s="1570"/>
      <c r="LMK105" s="1570"/>
      <c r="LML105" s="1570"/>
      <c r="LMM105" s="1570"/>
      <c r="LMN105" s="1570"/>
      <c r="LMO105" s="1570"/>
      <c r="LMP105" s="1570"/>
      <c r="LMQ105" s="1570"/>
      <c r="LMR105" s="1570"/>
      <c r="LMS105" s="1570"/>
      <c r="LMT105" s="1570"/>
      <c r="LMU105" s="1570"/>
      <c r="LMV105" s="1570"/>
      <c r="LMW105" s="1570"/>
      <c r="LMX105" s="1570"/>
      <c r="LMY105" s="1570"/>
      <c r="LMZ105" s="1570"/>
      <c r="LNA105" s="1570"/>
      <c r="LNB105" s="1570"/>
      <c r="LNC105" s="1570"/>
      <c r="LND105" s="1570"/>
      <c r="LNE105" s="1570"/>
      <c r="LNF105" s="1570"/>
      <c r="LNG105" s="1570"/>
      <c r="LNH105" s="1570"/>
      <c r="LNI105" s="1570"/>
      <c r="LNJ105" s="1570"/>
      <c r="LNK105" s="1570"/>
      <c r="LNL105" s="1570"/>
      <c r="LNM105" s="1570"/>
      <c r="LNN105" s="1570"/>
      <c r="LNO105" s="1570"/>
      <c r="LNP105" s="1570"/>
      <c r="LNQ105" s="1570"/>
      <c r="LNR105" s="1570"/>
      <c r="LNS105" s="1570"/>
      <c r="LNT105" s="1570"/>
      <c r="LNU105" s="1570"/>
      <c r="LNV105" s="1570"/>
      <c r="LNW105" s="1570"/>
      <c r="LNX105" s="1570"/>
      <c r="LNY105" s="1570"/>
      <c r="LNZ105" s="1570"/>
      <c r="LOA105" s="1570"/>
      <c r="LOB105" s="1570"/>
      <c r="LOC105" s="1570"/>
      <c r="LOD105" s="1570"/>
      <c r="LOE105" s="1570"/>
      <c r="LOF105" s="1570"/>
      <c r="LOG105" s="1570"/>
      <c r="LOH105" s="1570"/>
      <c r="LOI105" s="1570"/>
      <c r="LOJ105" s="1570"/>
      <c r="LOK105" s="1570"/>
      <c r="LOL105" s="1570"/>
      <c r="LOM105" s="1570"/>
      <c r="LON105" s="1570"/>
      <c r="LOO105" s="1570"/>
      <c r="LOP105" s="1570"/>
      <c r="LOQ105" s="1570"/>
      <c r="LOR105" s="1570"/>
      <c r="LOS105" s="1570"/>
      <c r="LOT105" s="1570"/>
      <c r="LOU105" s="1570"/>
      <c r="LOV105" s="1570"/>
      <c r="LOW105" s="1570"/>
      <c r="LOX105" s="1570"/>
      <c r="LOY105" s="1570"/>
      <c r="LOZ105" s="1570"/>
      <c r="LPA105" s="1570"/>
      <c r="LPB105" s="1570"/>
      <c r="LPC105" s="1570"/>
      <c r="LPD105" s="1570"/>
      <c r="LPE105" s="1570"/>
      <c r="LPF105" s="1570"/>
      <c r="LPG105" s="1570"/>
      <c r="LPH105" s="1570"/>
      <c r="LPI105" s="1570"/>
      <c r="LPJ105" s="1570"/>
      <c r="LPK105" s="1570"/>
      <c r="LPL105" s="1570"/>
      <c r="LPM105" s="1570"/>
      <c r="LPN105" s="1570"/>
      <c r="LPO105" s="1570"/>
      <c r="LPP105" s="1570"/>
      <c r="LPQ105" s="1570"/>
      <c r="LPR105" s="1570"/>
      <c r="LPS105" s="1570"/>
      <c r="LPT105" s="1570"/>
      <c r="LPU105" s="1570"/>
      <c r="LPV105" s="1570"/>
      <c r="LPW105" s="1570"/>
      <c r="LPX105" s="1570"/>
      <c r="LPY105" s="1570"/>
      <c r="LPZ105" s="1570"/>
      <c r="LQA105" s="1570"/>
      <c r="LQB105" s="1570"/>
      <c r="LQC105" s="1570"/>
      <c r="LQD105" s="1570"/>
      <c r="LQE105" s="1570"/>
      <c r="LQF105" s="1570"/>
      <c r="LQG105" s="1570"/>
      <c r="LQH105" s="1570"/>
      <c r="LQI105" s="1570"/>
      <c r="LQJ105" s="1570"/>
      <c r="LQK105" s="1570"/>
      <c r="LQL105" s="1570"/>
      <c r="LQM105" s="1570"/>
      <c r="LQN105" s="1570"/>
      <c r="LQO105" s="1570"/>
      <c r="LQP105" s="1570"/>
      <c r="LQQ105" s="1570"/>
      <c r="LQR105" s="1570"/>
      <c r="LQS105" s="1570"/>
      <c r="LQT105" s="1570"/>
      <c r="LQU105" s="1570"/>
      <c r="LQV105" s="1570"/>
      <c r="LQW105" s="1570"/>
      <c r="LQX105" s="1570"/>
      <c r="LQY105" s="1570"/>
      <c r="LQZ105" s="1570"/>
      <c r="LRA105" s="1570"/>
      <c r="LRB105" s="1570"/>
      <c r="LRC105" s="1570"/>
      <c r="LRD105" s="1570"/>
      <c r="LRE105" s="1570"/>
      <c r="LRF105" s="1570"/>
      <c r="LRG105" s="1570"/>
      <c r="LRH105" s="1570"/>
      <c r="LRI105" s="1570"/>
      <c r="LRJ105" s="1570"/>
      <c r="LRK105" s="1570"/>
      <c r="LRL105" s="1570"/>
      <c r="LRM105" s="1570"/>
      <c r="LRN105" s="1570"/>
      <c r="LRO105" s="1570"/>
      <c r="LRP105" s="1570"/>
      <c r="LRQ105" s="1570"/>
      <c r="LRR105" s="1570"/>
      <c r="LRS105" s="1570"/>
      <c r="LRT105" s="1570"/>
      <c r="LRU105" s="1570"/>
      <c r="LRV105" s="1570"/>
      <c r="LRW105" s="1570"/>
      <c r="LRX105" s="1570"/>
      <c r="LRY105" s="1570"/>
      <c r="LRZ105" s="1570"/>
      <c r="LSA105" s="1570"/>
      <c r="LSB105" s="1570"/>
      <c r="LSC105" s="1570"/>
      <c r="LSD105" s="1570"/>
      <c r="LSE105" s="1570"/>
      <c r="LSF105" s="1570"/>
      <c r="LSG105" s="1570"/>
      <c r="LSH105" s="1570"/>
      <c r="LSI105" s="1570"/>
      <c r="LSJ105" s="1570"/>
      <c r="LSK105" s="1570"/>
      <c r="LSL105" s="1570"/>
      <c r="LSM105" s="1570"/>
      <c r="LSN105" s="1570"/>
      <c r="LSO105" s="1570"/>
      <c r="LSP105" s="1570"/>
      <c r="LSQ105" s="1570"/>
      <c r="LSR105" s="1570"/>
      <c r="LSS105" s="1570"/>
      <c r="LST105" s="1570"/>
      <c r="LSU105" s="1570"/>
      <c r="LSV105" s="1570"/>
      <c r="LSW105" s="1570"/>
      <c r="LSX105" s="1570"/>
      <c r="LSY105" s="1570"/>
      <c r="LSZ105" s="1570"/>
      <c r="LTA105" s="1570"/>
      <c r="LTB105" s="1570"/>
      <c r="LTC105" s="1570"/>
      <c r="LTD105" s="1570"/>
      <c r="LTE105" s="1570"/>
      <c r="LTF105" s="1570"/>
      <c r="LTG105" s="1570"/>
      <c r="LTH105" s="1570"/>
      <c r="LTI105" s="1570"/>
      <c r="LTJ105" s="1570"/>
      <c r="LTK105" s="1570"/>
      <c r="LTL105" s="1570"/>
      <c r="LTM105" s="1570"/>
      <c r="LTN105" s="1570"/>
      <c r="LTO105" s="1570"/>
      <c r="LTP105" s="1570"/>
      <c r="LTQ105" s="1570"/>
      <c r="LTR105" s="1570"/>
      <c r="LTS105" s="1570"/>
      <c r="LTT105" s="1570"/>
      <c r="LTU105" s="1570"/>
      <c r="LTV105" s="1570"/>
      <c r="LTW105" s="1570"/>
      <c r="LTX105" s="1570"/>
      <c r="LTY105" s="1570"/>
      <c r="LTZ105" s="1570"/>
      <c r="LUA105" s="1570"/>
      <c r="LUB105" s="1570"/>
      <c r="LUC105" s="1570"/>
      <c r="LUD105" s="1570"/>
      <c r="LUE105" s="1570"/>
      <c r="LUF105" s="1570"/>
      <c r="LUG105" s="1570"/>
      <c r="LUH105" s="1570"/>
      <c r="LUI105" s="1570"/>
      <c r="LUJ105" s="1570"/>
      <c r="LUK105" s="1570"/>
      <c r="LUL105" s="1570"/>
      <c r="LUM105" s="1570"/>
      <c r="LUN105" s="1570"/>
      <c r="LUO105" s="1570"/>
      <c r="LUP105" s="1570"/>
      <c r="LUQ105" s="1570"/>
      <c r="LUR105" s="1570"/>
      <c r="LUS105" s="1570"/>
      <c r="LUT105" s="1570"/>
      <c r="LUU105" s="1570"/>
      <c r="LUV105" s="1570"/>
      <c r="LUW105" s="1570"/>
      <c r="LUX105" s="1570"/>
      <c r="LUY105" s="1570"/>
      <c r="LUZ105" s="1570"/>
      <c r="LVA105" s="1570"/>
      <c r="LVB105" s="1570"/>
      <c r="LVC105" s="1570"/>
      <c r="LVD105" s="1570"/>
      <c r="LVE105" s="1570"/>
      <c r="LVF105" s="1570"/>
      <c r="LVG105" s="1570"/>
      <c r="LVH105" s="1570"/>
      <c r="LVI105" s="1570"/>
      <c r="LVJ105" s="1570"/>
      <c r="LVK105" s="1570"/>
      <c r="LVL105" s="1570"/>
      <c r="LVM105" s="1570"/>
      <c r="LVN105" s="1570"/>
      <c r="LVO105" s="1570"/>
      <c r="LVP105" s="1570"/>
      <c r="LVQ105" s="1570"/>
      <c r="LVR105" s="1570"/>
      <c r="LVS105" s="1570"/>
      <c r="LVT105" s="1570"/>
      <c r="LVU105" s="1570"/>
      <c r="LVV105" s="1570"/>
      <c r="LVW105" s="1570"/>
      <c r="LVX105" s="1570"/>
      <c r="LVY105" s="1570"/>
      <c r="LVZ105" s="1570"/>
      <c r="LWA105" s="1570"/>
      <c r="LWB105" s="1570"/>
      <c r="LWC105" s="1570"/>
      <c r="LWD105" s="1570"/>
      <c r="LWE105" s="1570"/>
      <c r="LWF105" s="1570"/>
      <c r="LWG105" s="1570"/>
      <c r="LWH105" s="1570"/>
      <c r="LWI105" s="1570"/>
      <c r="LWJ105" s="1570"/>
      <c r="LWK105" s="1570"/>
      <c r="LWL105" s="1570"/>
      <c r="LWM105" s="1570"/>
      <c r="LWN105" s="1570"/>
      <c r="LWO105" s="1570"/>
      <c r="LWP105" s="1570"/>
      <c r="LWQ105" s="1570"/>
      <c r="LWR105" s="1570"/>
      <c r="LWS105" s="1570"/>
      <c r="LWT105" s="1570"/>
      <c r="LWU105" s="1570"/>
      <c r="LWV105" s="1570"/>
      <c r="LWW105" s="1570"/>
      <c r="LWX105" s="1570"/>
      <c r="LWY105" s="1570"/>
      <c r="LWZ105" s="1570"/>
      <c r="LXA105" s="1570"/>
      <c r="LXB105" s="1570"/>
      <c r="LXC105" s="1570"/>
      <c r="LXD105" s="1570"/>
      <c r="LXE105" s="1570"/>
      <c r="LXF105" s="1570"/>
      <c r="LXG105" s="1570"/>
      <c r="LXH105" s="1570"/>
      <c r="LXI105" s="1570"/>
      <c r="LXJ105" s="1570"/>
      <c r="LXK105" s="1570"/>
      <c r="LXL105" s="1570"/>
      <c r="LXM105" s="1570"/>
      <c r="LXN105" s="1570"/>
      <c r="LXO105" s="1570"/>
      <c r="LXP105" s="1570"/>
      <c r="LXQ105" s="1570"/>
      <c r="LXR105" s="1570"/>
      <c r="LXS105" s="1570"/>
      <c r="LXT105" s="1570"/>
      <c r="LXU105" s="1570"/>
      <c r="LXV105" s="1570"/>
      <c r="LXW105" s="1570"/>
      <c r="LXX105" s="1570"/>
      <c r="LXY105" s="1570"/>
      <c r="LXZ105" s="1570"/>
      <c r="LYA105" s="1570"/>
      <c r="LYB105" s="1570"/>
      <c r="LYC105" s="1570"/>
      <c r="LYD105" s="1570"/>
      <c r="LYE105" s="1570"/>
      <c r="LYF105" s="1570"/>
      <c r="LYG105" s="1570"/>
      <c r="LYH105" s="1570"/>
      <c r="LYI105" s="1570"/>
      <c r="LYJ105" s="1570"/>
      <c r="LYK105" s="1570"/>
      <c r="LYL105" s="1570"/>
      <c r="LYM105" s="1570"/>
      <c r="LYN105" s="1570"/>
      <c r="LYO105" s="1570"/>
      <c r="LYP105" s="1570"/>
      <c r="LYQ105" s="1570"/>
      <c r="LYR105" s="1570"/>
      <c r="LYS105" s="1570"/>
      <c r="LYT105" s="1570"/>
      <c r="LYU105" s="1570"/>
      <c r="LYV105" s="1570"/>
      <c r="LYW105" s="1570"/>
      <c r="LYX105" s="1570"/>
      <c r="LYY105" s="1570"/>
      <c r="LYZ105" s="1570"/>
      <c r="LZA105" s="1570"/>
      <c r="LZB105" s="1570"/>
      <c r="LZC105" s="1570"/>
      <c r="LZD105" s="1570"/>
      <c r="LZE105" s="1570"/>
      <c r="LZF105" s="1570"/>
      <c r="LZG105" s="1570"/>
      <c r="LZH105" s="1570"/>
      <c r="LZI105" s="1570"/>
      <c r="LZJ105" s="1570"/>
      <c r="LZK105" s="1570"/>
      <c r="LZL105" s="1570"/>
      <c r="LZM105" s="1570"/>
      <c r="LZN105" s="1570"/>
      <c r="LZO105" s="1570"/>
      <c r="LZP105" s="1570"/>
      <c r="LZQ105" s="1570"/>
      <c r="LZR105" s="1570"/>
      <c r="LZS105" s="1570"/>
      <c r="LZT105" s="1570"/>
      <c r="LZU105" s="1570"/>
      <c r="LZV105" s="1570"/>
      <c r="LZW105" s="1570"/>
      <c r="LZX105" s="1570"/>
      <c r="LZY105" s="1570"/>
      <c r="LZZ105" s="1570"/>
      <c r="MAA105" s="1570"/>
      <c r="MAB105" s="1570"/>
      <c r="MAC105" s="1570"/>
      <c r="MAD105" s="1570"/>
      <c r="MAE105" s="1570"/>
      <c r="MAF105" s="1570"/>
      <c r="MAG105" s="1570"/>
      <c r="MAH105" s="1570"/>
      <c r="MAI105" s="1570"/>
      <c r="MAJ105" s="1570"/>
      <c r="MAK105" s="1570"/>
      <c r="MAL105" s="1570"/>
      <c r="MAM105" s="1570"/>
      <c r="MAN105" s="1570"/>
      <c r="MAO105" s="1570"/>
      <c r="MAP105" s="1570"/>
      <c r="MAQ105" s="1570"/>
      <c r="MAR105" s="1570"/>
      <c r="MAS105" s="1570"/>
      <c r="MAT105" s="1570"/>
      <c r="MAU105" s="1570"/>
      <c r="MAV105" s="1570"/>
      <c r="MAW105" s="1570"/>
      <c r="MAX105" s="1570"/>
      <c r="MAY105" s="1570"/>
      <c r="MAZ105" s="1570"/>
      <c r="MBA105" s="1570"/>
      <c r="MBB105" s="1570"/>
      <c r="MBC105" s="1570"/>
      <c r="MBD105" s="1570"/>
      <c r="MBE105" s="1570"/>
      <c r="MBF105" s="1570"/>
      <c r="MBG105" s="1570"/>
      <c r="MBH105" s="1570"/>
      <c r="MBI105" s="1570"/>
      <c r="MBJ105" s="1570"/>
      <c r="MBK105" s="1570"/>
      <c r="MBL105" s="1570"/>
      <c r="MBM105" s="1570"/>
      <c r="MBN105" s="1570"/>
      <c r="MBO105" s="1570"/>
      <c r="MBP105" s="1570"/>
      <c r="MBQ105" s="1570"/>
      <c r="MBR105" s="1570"/>
      <c r="MBS105" s="1570"/>
      <c r="MBT105" s="1570"/>
      <c r="MBU105" s="1570"/>
      <c r="MBV105" s="1570"/>
      <c r="MBW105" s="1570"/>
      <c r="MBX105" s="1570"/>
      <c r="MBY105" s="1570"/>
      <c r="MBZ105" s="1570"/>
      <c r="MCA105" s="1570"/>
      <c r="MCB105" s="1570"/>
      <c r="MCC105" s="1570"/>
      <c r="MCD105" s="1570"/>
      <c r="MCE105" s="1570"/>
      <c r="MCF105" s="1570"/>
      <c r="MCG105" s="1570"/>
      <c r="MCH105" s="1570"/>
      <c r="MCI105" s="1570"/>
      <c r="MCJ105" s="1570"/>
      <c r="MCK105" s="1570"/>
      <c r="MCL105" s="1570"/>
      <c r="MCM105" s="1570"/>
      <c r="MCN105" s="1570"/>
      <c r="MCO105" s="1570"/>
      <c r="MCP105" s="1570"/>
      <c r="MCQ105" s="1570"/>
      <c r="MCR105" s="1570"/>
      <c r="MCS105" s="1570"/>
      <c r="MCT105" s="1570"/>
      <c r="MCU105" s="1570"/>
      <c r="MCV105" s="1570"/>
      <c r="MCW105" s="1570"/>
      <c r="MCX105" s="1570"/>
      <c r="MCY105" s="1570"/>
      <c r="MCZ105" s="1570"/>
      <c r="MDA105" s="1570"/>
      <c r="MDB105" s="1570"/>
      <c r="MDC105" s="1570"/>
      <c r="MDD105" s="1570"/>
      <c r="MDE105" s="1570"/>
      <c r="MDF105" s="1570"/>
      <c r="MDG105" s="1570"/>
      <c r="MDH105" s="1570"/>
      <c r="MDI105" s="1570"/>
      <c r="MDJ105" s="1570"/>
      <c r="MDK105" s="1570"/>
      <c r="MDL105" s="1570"/>
      <c r="MDM105" s="1570"/>
      <c r="MDN105" s="1570"/>
      <c r="MDO105" s="1570"/>
      <c r="MDP105" s="1570"/>
      <c r="MDQ105" s="1570"/>
      <c r="MDR105" s="1570"/>
      <c r="MDS105" s="1570"/>
      <c r="MDT105" s="1570"/>
      <c r="MDU105" s="1570"/>
      <c r="MDV105" s="1570"/>
      <c r="MDW105" s="1570"/>
      <c r="MDX105" s="1570"/>
      <c r="MDY105" s="1570"/>
      <c r="MDZ105" s="1570"/>
      <c r="MEA105" s="1570"/>
      <c r="MEB105" s="1570"/>
      <c r="MEC105" s="1570"/>
      <c r="MED105" s="1570"/>
      <c r="MEE105" s="1570"/>
      <c r="MEF105" s="1570"/>
      <c r="MEG105" s="1570"/>
      <c r="MEH105" s="1570"/>
      <c r="MEI105" s="1570"/>
      <c r="MEJ105" s="1570"/>
      <c r="MEK105" s="1570"/>
      <c r="MEL105" s="1570"/>
      <c r="MEM105" s="1570"/>
      <c r="MEN105" s="1570"/>
      <c r="MEO105" s="1570"/>
      <c r="MEP105" s="1570"/>
      <c r="MEQ105" s="1570"/>
      <c r="MER105" s="1570"/>
      <c r="MES105" s="1570"/>
      <c r="MET105" s="1570"/>
      <c r="MEU105" s="1570"/>
      <c r="MEV105" s="1570"/>
      <c r="MEW105" s="1570"/>
      <c r="MEX105" s="1570"/>
      <c r="MEY105" s="1570"/>
      <c r="MEZ105" s="1570"/>
      <c r="MFA105" s="1570"/>
      <c r="MFB105" s="1570"/>
      <c r="MFC105" s="1570"/>
      <c r="MFD105" s="1570"/>
      <c r="MFE105" s="1570"/>
      <c r="MFF105" s="1570"/>
      <c r="MFG105" s="1570"/>
      <c r="MFH105" s="1570"/>
      <c r="MFI105" s="1570"/>
      <c r="MFJ105" s="1570"/>
      <c r="MFK105" s="1570"/>
      <c r="MFL105" s="1570"/>
      <c r="MFM105" s="1570"/>
      <c r="MFN105" s="1570"/>
      <c r="MFO105" s="1570"/>
      <c r="MFP105" s="1570"/>
      <c r="MFQ105" s="1570"/>
      <c r="MFR105" s="1570"/>
      <c r="MFS105" s="1570"/>
      <c r="MFT105" s="1570"/>
      <c r="MFU105" s="1570"/>
      <c r="MFV105" s="1570"/>
      <c r="MFW105" s="1570"/>
      <c r="MFX105" s="1570"/>
      <c r="MFY105" s="1570"/>
      <c r="MFZ105" s="1570"/>
      <c r="MGA105" s="1570"/>
      <c r="MGB105" s="1570"/>
      <c r="MGC105" s="1570"/>
      <c r="MGD105" s="1570"/>
      <c r="MGE105" s="1570"/>
      <c r="MGF105" s="1570"/>
      <c r="MGG105" s="1570"/>
      <c r="MGH105" s="1570"/>
      <c r="MGI105" s="1570"/>
      <c r="MGJ105" s="1570"/>
      <c r="MGK105" s="1570"/>
      <c r="MGL105" s="1570"/>
      <c r="MGM105" s="1570"/>
      <c r="MGN105" s="1570"/>
      <c r="MGO105" s="1570"/>
      <c r="MGP105" s="1570"/>
      <c r="MGQ105" s="1570"/>
      <c r="MGR105" s="1570"/>
      <c r="MGS105" s="1570"/>
      <c r="MGT105" s="1570"/>
      <c r="MGU105" s="1570"/>
      <c r="MGV105" s="1570"/>
      <c r="MGW105" s="1570"/>
      <c r="MGX105" s="1570"/>
      <c r="MGY105" s="1570"/>
      <c r="MGZ105" s="1570"/>
      <c r="MHA105" s="1570"/>
      <c r="MHB105" s="1570"/>
      <c r="MHC105" s="1570"/>
      <c r="MHD105" s="1570"/>
      <c r="MHE105" s="1570"/>
      <c r="MHF105" s="1570"/>
      <c r="MHG105" s="1570"/>
      <c r="MHH105" s="1570"/>
      <c r="MHI105" s="1570"/>
      <c r="MHJ105" s="1570"/>
      <c r="MHK105" s="1570"/>
      <c r="MHL105" s="1570"/>
      <c r="MHM105" s="1570"/>
      <c r="MHN105" s="1570"/>
      <c r="MHO105" s="1570"/>
      <c r="MHP105" s="1570"/>
      <c r="MHQ105" s="1570"/>
      <c r="MHR105" s="1570"/>
      <c r="MHS105" s="1570"/>
      <c r="MHT105" s="1570"/>
      <c r="MHU105" s="1570"/>
      <c r="MHV105" s="1570"/>
      <c r="MHW105" s="1570"/>
      <c r="MHX105" s="1570"/>
      <c r="MHY105" s="1570"/>
      <c r="MHZ105" s="1570"/>
      <c r="MIA105" s="1570"/>
      <c r="MIB105" s="1570"/>
      <c r="MIC105" s="1570"/>
      <c r="MID105" s="1570"/>
      <c r="MIE105" s="1570"/>
      <c r="MIF105" s="1570"/>
      <c r="MIG105" s="1570"/>
      <c r="MIH105" s="1570"/>
      <c r="MII105" s="1570"/>
      <c r="MIJ105" s="1570"/>
      <c r="MIK105" s="1570"/>
      <c r="MIL105" s="1570"/>
      <c r="MIM105" s="1570"/>
      <c r="MIN105" s="1570"/>
      <c r="MIO105" s="1570"/>
      <c r="MIP105" s="1570"/>
      <c r="MIQ105" s="1570"/>
      <c r="MIR105" s="1570"/>
      <c r="MIS105" s="1570"/>
      <c r="MIT105" s="1570"/>
      <c r="MIU105" s="1570"/>
      <c r="MIV105" s="1570"/>
      <c r="MIW105" s="1570"/>
      <c r="MIX105" s="1570"/>
      <c r="MIY105" s="1570"/>
      <c r="MIZ105" s="1570"/>
      <c r="MJA105" s="1570"/>
      <c r="MJB105" s="1570"/>
      <c r="MJC105" s="1570"/>
      <c r="MJD105" s="1570"/>
      <c r="MJE105" s="1570"/>
      <c r="MJF105" s="1570"/>
      <c r="MJG105" s="1570"/>
      <c r="MJH105" s="1570"/>
      <c r="MJI105" s="1570"/>
      <c r="MJJ105" s="1570"/>
      <c r="MJK105" s="1570"/>
      <c r="MJL105" s="1570"/>
      <c r="MJM105" s="1570"/>
      <c r="MJN105" s="1570"/>
      <c r="MJO105" s="1570"/>
      <c r="MJP105" s="1570"/>
      <c r="MJQ105" s="1570"/>
      <c r="MJR105" s="1570"/>
      <c r="MJS105" s="1570"/>
      <c r="MJT105" s="1570"/>
      <c r="MJU105" s="1570"/>
      <c r="MJV105" s="1570"/>
      <c r="MJW105" s="1570"/>
      <c r="MJX105" s="1570"/>
      <c r="MJY105" s="1570"/>
      <c r="MJZ105" s="1570"/>
      <c r="MKA105" s="1570"/>
      <c r="MKB105" s="1570"/>
      <c r="MKC105" s="1570"/>
      <c r="MKD105" s="1570"/>
      <c r="MKE105" s="1570"/>
      <c r="MKF105" s="1570"/>
      <c r="MKG105" s="1570"/>
      <c r="MKH105" s="1570"/>
      <c r="MKI105" s="1570"/>
      <c r="MKJ105" s="1570"/>
      <c r="MKK105" s="1570"/>
      <c r="MKL105" s="1570"/>
      <c r="MKM105" s="1570"/>
      <c r="MKN105" s="1570"/>
      <c r="MKO105" s="1570"/>
      <c r="MKP105" s="1570"/>
      <c r="MKQ105" s="1570"/>
      <c r="MKR105" s="1570"/>
      <c r="MKS105" s="1570"/>
      <c r="MKT105" s="1570"/>
      <c r="MKU105" s="1570"/>
      <c r="MKV105" s="1570"/>
      <c r="MKW105" s="1570"/>
      <c r="MKX105" s="1570"/>
      <c r="MKY105" s="1570"/>
      <c r="MKZ105" s="1570"/>
      <c r="MLA105" s="1570"/>
      <c r="MLB105" s="1570"/>
      <c r="MLC105" s="1570"/>
      <c r="MLD105" s="1570"/>
      <c r="MLE105" s="1570"/>
      <c r="MLF105" s="1570"/>
      <c r="MLG105" s="1570"/>
      <c r="MLH105" s="1570"/>
      <c r="MLI105" s="1570"/>
      <c r="MLJ105" s="1570"/>
      <c r="MLK105" s="1570"/>
      <c r="MLL105" s="1570"/>
      <c r="MLM105" s="1570"/>
      <c r="MLN105" s="1570"/>
      <c r="MLO105" s="1570"/>
      <c r="MLP105" s="1570"/>
      <c r="MLQ105" s="1570"/>
      <c r="MLR105" s="1570"/>
      <c r="MLS105" s="1570"/>
      <c r="MLT105" s="1570"/>
      <c r="MLU105" s="1570"/>
      <c r="MLV105" s="1570"/>
      <c r="MLW105" s="1570"/>
      <c r="MLX105" s="1570"/>
      <c r="MLY105" s="1570"/>
      <c r="MLZ105" s="1570"/>
      <c r="MMA105" s="1570"/>
      <c r="MMB105" s="1570"/>
      <c r="MMC105" s="1570"/>
      <c r="MMD105" s="1570"/>
      <c r="MME105" s="1570"/>
      <c r="MMF105" s="1570"/>
      <c r="MMG105" s="1570"/>
      <c r="MMH105" s="1570"/>
      <c r="MMI105" s="1570"/>
      <c r="MMJ105" s="1570"/>
      <c r="MMK105" s="1570"/>
      <c r="MML105" s="1570"/>
      <c r="MMM105" s="1570"/>
      <c r="MMN105" s="1570"/>
      <c r="MMO105" s="1570"/>
      <c r="MMP105" s="1570"/>
      <c r="MMQ105" s="1570"/>
      <c r="MMR105" s="1570"/>
      <c r="MMS105" s="1570"/>
      <c r="MMT105" s="1570"/>
      <c r="MMU105" s="1570"/>
      <c r="MMV105" s="1570"/>
      <c r="MMW105" s="1570"/>
      <c r="MMX105" s="1570"/>
      <c r="MMY105" s="1570"/>
      <c r="MMZ105" s="1570"/>
      <c r="MNA105" s="1570"/>
      <c r="MNB105" s="1570"/>
      <c r="MNC105" s="1570"/>
      <c r="MND105" s="1570"/>
      <c r="MNE105" s="1570"/>
      <c r="MNF105" s="1570"/>
      <c r="MNG105" s="1570"/>
      <c r="MNH105" s="1570"/>
      <c r="MNI105" s="1570"/>
      <c r="MNJ105" s="1570"/>
      <c r="MNK105" s="1570"/>
      <c r="MNL105" s="1570"/>
      <c r="MNM105" s="1570"/>
      <c r="MNN105" s="1570"/>
      <c r="MNO105" s="1570"/>
      <c r="MNP105" s="1570"/>
      <c r="MNQ105" s="1570"/>
      <c r="MNR105" s="1570"/>
      <c r="MNS105" s="1570"/>
      <c r="MNT105" s="1570"/>
      <c r="MNU105" s="1570"/>
      <c r="MNV105" s="1570"/>
      <c r="MNW105" s="1570"/>
      <c r="MNX105" s="1570"/>
      <c r="MNY105" s="1570"/>
      <c r="MNZ105" s="1570"/>
      <c r="MOA105" s="1570"/>
      <c r="MOB105" s="1570"/>
      <c r="MOC105" s="1570"/>
      <c r="MOD105" s="1570"/>
      <c r="MOE105" s="1570"/>
      <c r="MOF105" s="1570"/>
      <c r="MOG105" s="1570"/>
      <c r="MOH105" s="1570"/>
      <c r="MOI105" s="1570"/>
      <c r="MOJ105" s="1570"/>
      <c r="MOK105" s="1570"/>
      <c r="MOL105" s="1570"/>
      <c r="MOM105" s="1570"/>
      <c r="MON105" s="1570"/>
      <c r="MOO105" s="1570"/>
      <c r="MOP105" s="1570"/>
      <c r="MOQ105" s="1570"/>
      <c r="MOR105" s="1570"/>
      <c r="MOS105" s="1570"/>
      <c r="MOT105" s="1570"/>
      <c r="MOU105" s="1570"/>
      <c r="MOV105" s="1570"/>
      <c r="MOW105" s="1570"/>
      <c r="MOX105" s="1570"/>
      <c r="MOY105" s="1570"/>
      <c r="MOZ105" s="1570"/>
      <c r="MPA105" s="1570"/>
      <c r="MPB105" s="1570"/>
      <c r="MPC105" s="1570"/>
      <c r="MPD105" s="1570"/>
      <c r="MPE105" s="1570"/>
      <c r="MPF105" s="1570"/>
      <c r="MPG105" s="1570"/>
      <c r="MPH105" s="1570"/>
      <c r="MPI105" s="1570"/>
      <c r="MPJ105" s="1570"/>
      <c r="MPK105" s="1570"/>
      <c r="MPL105" s="1570"/>
      <c r="MPM105" s="1570"/>
      <c r="MPN105" s="1570"/>
      <c r="MPO105" s="1570"/>
      <c r="MPP105" s="1570"/>
      <c r="MPQ105" s="1570"/>
      <c r="MPR105" s="1570"/>
      <c r="MPS105" s="1570"/>
      <c r="MPT105" s="1570"/>
      <c r="MPU105" s="1570"/>
      <c r="MPV105" s="1570"/>
      <c r="MPW105" s="1570"/>
      <c r="MPX105" s="1570"/>
      <c r="MPY105" s="1570"/>
      <c r="MPZ105" s="1570"/>
      <c r="MQA105" s="1570"/>
      <c r="MQB105" s="1570"/>
      <c r="MQC105" s="1570"/>
      <c r="MQD105" s="1570"/>
      <c r="MQE105" s="1570"/>
      <c r="MQF105" s="1570"/>
      <c r="MQG105" s="1570"/>
      <c r="MQH105" s="1570"/>
      <c r="MQI105" s="1570"/>
      <c r="MQJ105" s="1570"/>
      <c r="MQK105" s="1570"/>
      <c r="MQL105" s="1570"/>
      <c r="MQM105" s="1570"/>
      <c r="MQN105" s="1570"/>
      <c r="MQO105" s="1570"/>
      <c r="MQP105" s="1570"/>
      <c r="MQQ105" s="1570"/>
      <c r="MQR105" s="1570"/>
      <c r="MQS105" s="1570"/>
      <c r="MQT105" s="1570"/>
      <c r="MQU105" s="1570"/>
      <c r="MQV105" s="1570"/>
      <c r="MQW105" s="1570"/>
      <c r="MQX105" s="1570"/>
      <c r="MQY105" s="1570"/>
      <c r="MQZ105" s="1570"/>
      <c r="MRA105" s="1570"/>
      <c r="MRB105" s="1570"/>
      <c r="MRC105" s="1570"/>
      <c r="MRD105" s="1570"/>
      <c r="MRE105" s="1570"/>
      <c r="MRF105" s="1570"/>
      <c r="MRG105" s="1570"/>
      <c r="MRH105" s="1570"/>
      <c r="MRI105" s="1570"/>
      <c r="MRJ105" s="1570"/>
      <c r="MRK105" s="1570"/>
      <c r="MRL105" s="1570"/>
      <c r="MRM105" s="1570"/>
      <c r="MRN105" s="1570"/>
      <c r="MRO105" s="1570"/>
      <c r="MRP105" s="1570"/>
      <c r="MRQ105" s="1570"/>
      <c r="MRR105" s="1570"/>
      <c r="MRS105" s="1570"/>
      <c r="MRT105" s="1570"/>
      <c r="MRU105" s="1570"/>
      <c r="MRV105" s="1570"/>
      <c r="MRW105" s="1570"/>
      <c r="MRX105" s="1570"/>
      <c r="MRY105" s="1570"/>
      <c r="MRZ105" s="1570"/>
      <c r="MSA105" s="1570"/>
      <c r="MSB105" s="1570"/>
      <c r="MSC105" s="1570"/>
      <c r="MSD105" s="1570"/>
      <c r="MSE105" s="1570"/>
      <c r="MSF105" s="1570"/>
      <c r="MSG105" s="1570"/>
      <c r="MSH105" s="1570"/>
      <c r="MSI105" s="1570"/>
      <c r="MSJ105" s="1570"/>
      <c r="MSK105" s="1570"/>
      <c r="MSL105" s="1570"/>
      <c r="MSM105" s="1570"/>
      <c r="MSN105" s="1570"/>
      <c r="MSO105" s="1570"/>
      <c r="MSP105" s="1570"/>
      <c r="MSQ105" s="1570"/>
      <c r="MSR105" s="1570"/>
      <c r="MSS105" s="1570"/>
      <c r="MST105" s="1570"/>
      <c r="MSU105" s="1570"/>
      <c r="MSV105" s="1570"/>
      <c r="MSW105" s="1570"/>
      <c r="MSX105" s="1570"/>
      <c r="MSY105" s="1570"/>
      <c r="MSZ105" s="1570"/>
      <c r="MTA105" s="1570"/>
      <c r="MTB105" s="1570"/>
      <c r="MTC105" s="1570"/>
      <c r="MTD105" s="1570"/>
      <c r="MTE105" s="1570"/>
      <c r="MTF105" s="1570"/>
      <c r="MTG105" s="1570"/>
      <c r="MTH105" s="1570"/>
      <c r="MTI105" s="1570"/>
      <c r="MTJ105" s="1570"/>
      <c r="MTK105" s="1570"/>
      <c r="MTL105" s="1570"/>
      <c r="MTM105" s="1570"/>
      <c r="MTN105" s="1570"/>
      <c r="MTO105" s="1570"/>
      <c r="MTP105" s="1570"/>
      <c r="MTQ105" s="1570"/>
      <c r="MTR105" s="1570"/>
      <c r="MTS105" s="1570"/>
      <c r="MTT105" s="1570"/>
      <c r="MTU105" s="1570"/>
      <c r="MTV105" s="1570"/>
      <c r="MTW105" s="1570"/>
      <c r="MTX105" s="1570"/>
      <c r="MTY105" s="1570"/>
      <c r="MTZ105" s="1570"/>
      <c r="MUA105" s="1570"/>
      <c r="MUB105" s="1570"/>
      <c r="MUC105" s="1570"/>
      <c r="MUD105" s="1570"/>
      <c r="MUE105" s="1570"/>
      <c r="MUF105" s="1570"/>
      <c r="MUG105" s="1570"/>
      <c r="MUH105" s="1570"/>
      <c r="MUI105" s="1570"/>
      <c r="MUJ105" s="1570"/>
      <c r="MUK105" s="1570"/>
      <c r="MUL105" s="1570"/>
      <c r="MUM105" s="1570"/>
      <c r="MUN105" s="1570"/>
      <c r="MUO105" s="1570"/>
      <c r="MUP105" s="1570"/>
      <c r="MUQ105" s="1570"/>
      <c r="MUR105" s="1570"/>
      <c r="MUS105" s="1570"/>
      <c r="MUT105" s="1570"/>
      <c r="MUU105" s="1570"/>
      <c r="MUV105" s="1570"/>
      <c r="MUW105" s="1570"/>
      <c r="MUX105" s="1570"/>
      <c r="MUY105" s="1570"/>
      <c r="MUZ105" s="1570"/>
      <c r="MVA105" s="1570"/>
      <c r="MVB105" s="1570"/>
      <c r="MVC105" s="1570"/>
      <c r="MVD105" s="1570"/>
      <c r="MVE105" s="1570"/>
      <c r="MVF105" s="1570"/>
      <c r="MVG105" s="1570"/>
      <c r="MVH105" s="1570"/>
      <c r="MVI105" s="1570"/>
      <c r="MVJ105" s="1570"/>
      <c r="MVK105" s="1570"/>
      <c r="MVL105" s="1570"/>
      <c r="MVM105" s="1570"/>
      <c r="MVN105" s="1570"/>
      <c r="MVO105" s="1570"/>
      <c r="MVP105" s="1570"/>
      <c r="MVQ105" s="1570"/>
      <c r="MVR105" s="1570"/>
      <c r="MVS105" s="1570"/>
      <c r="MVT105" s="1570"/>
      <c r="MVU105" s="1570"/>
      <c r="MVV105" s="1570"/>
      <c r="MVW105" s="1570"/>
      <c r="MVX105" s="1570"/>
      <c r="MVY105" s="1570"/>
      <c r="MVZ105" s="1570"/>
      <c r="MWA105" s="1570"/>
      <c r="MWB105" s="1570"/>
      <c r="MWC105" s="1570"/>
      <c r="MWD105" s="1570"/>
      <c r="MWE105" s="1570"/>
      <c r="MWF105" s="1570"/>
      <c r="MWG105" s="1570"/>
      <c r="MWH105" s="1570"/>
      <c r="MWI105" s="1570"/>
      <c r="MWJ105" s="1570"/>
      <c r="MWK105" s="1570"/>
      <c r="MWL105" s="1570"/>
      <c r="MWM105" s="1570"/>
      <c r="MWN105" s="1570"/>
      <c r="MWO105" s="1570"/>
      <c r="MWP105" s="1570"/>
      <c r="MWQ105" s="1570"/>
      <c r="MWR105" s="1570"/>
      <c r="MWS105" s="1570"/>
      <c r="MWT105" s="1570"/>
      <c r="MWU105" s="1570"/>
      <c r="MWV105" s="1570"/>
      <c r="MWW105" s="1570"/>
      <c r="MWX105" s="1570"/>
      <c r="MWY105" s="1570"/>
      <c r="MWZ105" s="1570"/>
      <c r="MXA105" s="1570"/>
      <c r="MXB105" s="1570"/>
      <c r="MXC105" s="1570"/>
      <c r="MXD105" s="1570"/>
      <c r="MXE105" s="1570"/>
      <c r="MXF105" s="1570"/>
      <c r="MXG105" s="1570"/>
      <c r="MXH105" s="1570"/>
      <c r="MXI105" s="1570"/>
      <c r="MXJ105" s="1570"/>
      <c r="MXK105" s="1570"/>
      <c r="MXL105" s="1570"/>
      <c r="MXM105" s="1570"/>
      <c r="MXN105" s="1570"/>
      <c r="MXO105" s="1570"/>
      <c r="MXP105" s="1570"/>
      <c r="MXQ105" s="1570"/>
      <c r="MXR105" s="1570"/>
      <c r="MXS105" s="1570"/>
      <c r="MXT105" s="1570"/>
      <c r="MXU105" s="1570"/>
      <c r="MXV105" s="1570"/>
      <c r="MXW105" s="1570"/>
      <c r="MXX105" s="1570"/>
      <c r="MXY105" s="1570"/>
      <c r="MXZ105" s="1570"/>
      <c r="MYA105" s="1570"/>
      <c r="MYB105" s="1570"/>
      <c r="MYC105" s="1570"/>
      <c r="MYD105" s="1570"/>
      <c r="MYE105" s="1570"/>
      <c r="MYF105" s="1570"/>
      <c r="MYG105" s="1570"/>
      <c r="MYH105" s="1570"/>
      <c r="MYI105" s="1570"/>
      <c r="MYJ105" s="1570"/>
      <c r="MYK105" s="1570"/>
      <c r="MYL105" s="1570"/>
      <c r="MYM105" s="1570"/>
      <c r="MYN105" s="1570"/>
      <c r="MYO105" s="1570"/>
      <c r="MYP105" s="1570"/>
      <c r="MYQ105" s="1570"/>
      <c r="MYR105" s="1570"/>
      <c r="MYS105" s="1570"/>
      <c r="MYT105" s="1570"/>
      <c r="MYU105" s="1570"/>
      <c r="MYV105" s="1570"/>
      <c r="MYW105" s="1570"/>
      <c r="MYX105" s="1570"/>
      <c r="MYY105" s="1570"/>
      <c r="MYZ105" s="1570"/>
      <c r="MZA105" s="1570"/>
      <c r="MZB105" s="1570"/>
      <c r="MZC105" s="1570"/>
      <c r="MZD105" s="1570"/>
      <c r="MZE105" s="1570"/>
      <c r="MZF105" s="1570"/>
      <c r="MZG105" s="1570"/>
      <c r="MZH105" s="1570"/>
      <c r="MZI105" s="1570"/>
      <c r="MZJ105" s="1570"/>
      <c r="MZK105" s="1570"/>
      <c r="MZL105" s="1570"/>
      <c r="MZM105" s="1570"/>
      <c r="MZN105" s="1570"/>
      <c r="MZO105" s="1570"/>
      <c r="MZP105" s="1570"/>
      <c r="MZQ105" s="1570"/>
      <c r="MZR105" s="1570"/>
      <c r="MZS105" s="1570"/>
      <c r="MZT105" s="1570"/>
      <c r="MZU105" s="1570"/>
      <c r="MZV105" s="1570"/>
      <c r="MZW105" s="1570"/>
      <c r="MZX105" s="1570"/>
      <c r="MZY105" s="1570"/>
      <c r="MZZ105" s="1570"/>
      <c r="NAA105" s="1570"/>
      <c r="NAB105" s="1570"/>
      <c r="NAC105" s="1570"/>
      <c r="NAD105" s="1570"/>
      <c r="NAE105" s="1570"/>
      <c r="NAF105" s="1570"/>
      <c r="NAG105" s="1570"/>
      <c r="NAH105" s="1570"/>
      <c r="NAI105" s="1570"/>
      <c r="NAJ105" s="1570"/>
      <c r="NAK105" s="1570"/>
      <c r="NAL105" s="1570"/>
      <c r="NAM105" s="1570"/>
      <c r="NAN105" s="1570"/>
      <c r="NAO105" s="1570"/>
      <c r="NAP105" s="1570"/>
      <c r="NAQ105" s="1570"/>
      <c r="NAR105" s="1570"/>
      <c r="NAS105" s="1570"/>
      <c r="NAT105" s="1570"/>
      <c r="NAU105" s="1570"/>
      <c r="NAV105" s="1570"/>
      <c r="NAW105" s="1570"/>
      <c r="NAX105" s="1570"/>
      <c r="NAY105" s="1570"/>
      <c r="NAZ105" s="1570"/>
      <c r="NBA105" s="1570"/>
      <c r="NBB105" s="1570"/>
      <c r="NBC105" s="1570"/>
      <c r="NBD105" s="1570"/>
      <c r="NBE105" s="1570"/>
      <c r="NBF105" s="1570"/>
      <c r="NBG105" s="1570"/>
      <c r="NBH105" s="1570"/>
      <c r="NBI105" s="1570"/>
      <c r="NBJ105" s="1570"/>
      <c r="NBK105" s="1570"/>
      <c r="NBL105" s="1570"/>
      <c r="NBM105" s="1570"/>
      <c r="NBN105" s="1570"/>
      <c r="NBO105" s="1570"/>
      <c r="NBP105" s="1570"/>
      <c r="NBQ105" s="1570"/>
      <c r="NBR105" s="1570"/>
      <c r="NBS105" s="1570"/>
      <c r="NBT105" s="1570"/>
      <c r="NBU105" s="1570"/>
      <c r="NBV105" s="1570"/>
      <c r="NBW105" s="1570"/>
      <c r="NBX105" s="1570"/>
      <c r="NBY105" s="1570"/>
      <c r="NBZ105" s="1570"/>
      <c r="NCA105" s="1570"/>
      <c r="NCB105" s="1570"/>
      <c r="NCC105" s="1570"/>
      <c r="NCD105" s="1570"/>
      <c r="NCE105" s="1570"/>
      <c r="NCF105" s="1570"/>
      <c r="NCG105" s="1570"/>
      <c r="NCH105" s="1570"/>
      <c r="NCI105" s="1570"/>
      <c r="NCJ105" s="1570"/>
      <c r="NCK105" s="1570"/>
      <c r="NCL105" s="1570"/>
      <c r="NCM105" s="1570"/>
      <c r="NCN105" s="1570"/>
      <c r="NCO105" s="1570"/>
      <c r="NCP105" s="1570"/>
      <c r="NCQ105" s="1570"/>
      <c r="NCR105" s="1570"/>
      <c r="NCS105" s="1570"/>
      <c r="NCT105" s="1570"/>
      <c r="NCU105" s="1570"/>
      <c r="NCV105" s="1570"/>
      <c r="NCW105" s="1570"/>
      <c r="NCX105" s="1570"/>
      <c r="NCY105" s="1570"/>
      <c r="NCZ105" s="1570"/>
      <c r="NDA105" s="1570"/>
      <c r="NDB105" s="1570"/>
      <c r="NDC105" s="1570"/>
      <c r="NDD105" s="1570"/>
      <c r="NDE105" s="1570"/>
      <c r="NDF105" s="1570"/>
      <c r="NDG105" s="1570"/>
      <c r="NDH105" s="1570"/>
      <c r="NDI105" s="1570"/>
      <c r="NDJ105" s="1570"/>
      <c r="NDK105" s="1570"/>
      <c r="NDL105" s="1570"/>
      <c r="NDM105" s="1570"/>
      <c r="NDN105" s="1570"/>
      <c r="NDO105" s="1570"/>
      <c r="NDP105" s="1570"/>
      <c r="NDQ105" s="1570"/>
      <c r="NDR105" s="1570"/>
      <c r="NDS105" s="1570"/>
      <c r="NDT105" s="1570"/>
      <c r="NDU105" s="1570"/>
      <c r="NDV105" s="1570"/>
      <c r="NDW105" s="1570"/>
      <c r="NDX105" s="1570"/>
      <c r="NDY105" s="1570"/>
      <c r="NDZ105" s="1570"/>
      <c r="NEA105" s="1570"/>
      <c r="NEB105" s="1570"/>
      <c r="NEC105" s="1570"/>
      <c r="NED105" s="1570"/>
      <c r="NEE105" s="1570"/>
      <c r="NEF105" s="1570"/>
      <c r="NEG105" s="1570"/>
      <c r="NEH105" s="1570"/>
      <c r="NEI105" s="1570"/>
      <c r="NEJ105" s="1570"/>
      <c r="NEK105" s="1570"/>
      <c r="NEL105" s="1570"/>
      <c r="NEM105" s="1570"/>
      <c r="NEN105" s="1570"/>
      <c r="NEO105" s="1570"/>
      <c r="NEP105" s="1570"/>
      <c r="NEQ105" s="1570"/>
      <c r="NER105" s="1570"/>
      <c r="NES105" s="1570"/>
      <c r="NET105" s="1570"/>
      <c r="NEU105" s="1570"/>
      <c r="NEV105" s="1570"/>
      <c r="NEW105" s="1570"/>
      <c r="NEX105" s="1570"/>
      <c r="NEY105" s="1570"/>
      <c r="NEZ105" s="1570"/>
      <c r="NFA105" s="1570"/>
      <c r="NFB105" s="1570"/>
      <c r="NFC105" s="1570"/>
      <c r="NFD105" s="1570"/>
      <c r="NFE105" s="1570"/>
      <c r="NFF105" s="1570"/>
      <c r="NFG105" s="1570"/>
      <c r="NFH105" s="1570"/>
      <c r="NFI105" s="1570"/>
      <c r="NFJ105" s="1570"/>
      <c r="NFK105" s="1570"/>
      <c r="NFL105" s="1570"/>
      <c r="NFM105" s="1570"/>
      <c r="NFN105" s="1570"/>
      <c r="NFO105" s="1570"/>
      <c r="NFP105" s="1570"/>
      <c r="NFQ105" s="1570"/>
      <c r="NFR105" s="1570"/>
      <c r="NFS105" s="1570"/>
      <c r="NFT105" s="1570"/>
      <c r="NFU105" s="1570"/>
      <c r="NFV105" s="1570"/>
      <c r="NFW105" s="1570"/>
      <c r="NFX105" s="1570"/>
      <c r="NFY105" s="1570"/>
      <c r="NFZ105" s="1570"/>
      <c r="NGA105" s="1570"/>
      <c r="NGB105" s="1570"/>
      <c r="NGC105" s="1570"/>
      <c r="NGD105" s="1570"/>
      <c r="NGE105" s="1570"/>
      <c r="NGF105" s="1570"/>
      <c r="NGG105" s="1570"/>
      <c r="NGH105" s="1570"/>
      <c r="NGI105" s="1570"/>
      <c r="NGJ105" s="1570"/>
      <c r="NGK105" s="1570"/>
      <c r="NGL105" s="1570"/>
      <c r="NGM105" s="1570"/>
      <c r="NGN105" s="1570"/>
      <c r="NGO105" s="1570"/>
      <c r="NGP105" s="1570"/>
      <c r="NGQ105" s="1570"/>
      <c r="NGR105" s="1570"/>
      <c r="NGS105" s="1570"/>
      <c r="NGT105" s="1570"/>
      <c r="NGU105" s="1570"/>
      <c r="NGV105" s="1570"/>
      <c r="NGW105" s="1570"/>
      <c r="NGX105" s="1570"/>
      <c r="NGY105" s="1570"/>
      <c r="NGZ105" s="1570"/>
      <c r="NHA105" s="1570"/>
      <c r="NHB105" s="1570"/>
      <c r="NHC105" s="1570"/>
      <c r="NHD105" s="1570"/>
      <c r="NHE105" s="1570"/>
      <c r="NHF105" s="1570"/>
      <c r="NHG105" s="1570"/>
      <c r="NHH105" s="1570"/>
      <c r="NHI105" s="1570"/>
      <c r="NHJ105" s="1570"/>
      <c r="NHK105" s="1570"/>
      <c r="NHL105" s="1570"/>
      <c r="NHM105" s="1570"/>
      <c r="NHN105" s="1570"/>
      <c r="NHO105" s="1570"/>
      <c r="NHP105" s="1570"/>
      <c r="NHQ105" s="1570"/>
      <c r="NHR105" s="1570"/>
      <c r="NHS105" s="1570"/>
      <c r="NHT105" s="1570"/>
      <c r="NHU105" s="1570"/>
      <c r="NHV105" s="1570"/>
      <c r="NHW105" s="1570"/>
      <c r="NHX105" s="1570"/>
      <c r="NHY105" s="1570"/>
      <c r="NHZ105" s="1570"/>
      <c r="NIA105" s="1570"/>
      <c r="NIB105" s="1570"/>
      <c r="NIC105" s="1570"/>
      <c r="NID105" s="1570"/>
      <c r="NIE105" s="1570"/>
      <c r="NIF105" s="1570"/>
      <c r="NIG105" s="1570"/>
      <c r="NIH105" s="1570"/>
      <c r="NII105" s="1570"/>
      <c r="NIJ105" s="1570"/>
      <c r="NIK105" s="1570"/>
      <c r="NIL105" s="1570"/>
      <c r="NIM105" s="1570"/>
      <c r="NIN105" s="1570"/>
      <c r="NIO105" s="1570"/>
      <c r="NIP105" s="1570"/>
      <c r="NIQ105" s="1570"/>
      <c r="NIR105" s="1570"/>
      <c r="NIS105" s="1570"/>
      <c r="NIT105" s="1570"/>
      <c r="NIU105" s="1570"/>
      <c r="NIV105" s="1570"/>
      <c r="NIW105" s="1570"/>
      <c r="NIX105" s="1570"/>
      <c r="NIY105" s="1570"/>
      <c r="NIZ105" s="1570"/>
      <c r="NJA105" s="1570"/>
      <c r="NJB105" s="1570"/>
      <c r="NJC105" s="1570"/>
      <c r="NJD105" s="1570"/>
      <c r="NJE105" s="1570"/>
      <c r="NJF105" s="1570"/>
      <c r="NJG105" s="1570"/>
      <c r="NJH105" s="1570"/>
      <c r="NJI105" s="1570"/>
      <c r="NJJ105" s="1570"/>
      <c r="NJK105" s="1570"/>
      <c r="NJL105" s="1570"/>
      <c r="NJM105" s="1570"/>
      <c r="NJN105" s="1570"/>
      <c r="NJO105" s="1570"/>
      <c r="NJP105" s="1570"/>
      <c r="NJQ105" s="1570"/>
      <c r="NJR105" s="1570"/>
      <c r="NJS105" s="1570"/>
      <c r="NJT105" s="1570"/>
      <c r="NJU105" s="1570"/>
      <c r="NJV105" s="1570"/>
      <c r="NJW105" s="1570"/>
      <c r="NJX105" s="1570"/>
      <c r="NJY105" s="1570"/>
      <c r="NJZ105" s="1570"/>
      <c r="NKA105" s="1570"/>
      <c r="NKB105" s="1570"/>
      <c r="NKC105" s="1570"/>
      <c r="NKD105" s="1570"/>
      <c r="NKE105" s="1570"/>
      <c r="NKF105" s="1570"/>
      <c r="NKG105" s="1570"/>
      <c r="NKH105" s="1570"/>
      <c r="NKI105" s="1570"/>
      <c r="NKJ105" s="1570"/>
      <c r="NKK105" s="1570"/>
      <c r="NKL105" s="1570"/>
      <c r="NKM105" s="1570"/>
      <c r="NKN105" s="1570"/>
      <c r="NKO105" s="1570"/>
      <c r="NKP105" s="1570"/>
      <c r="NKQ105" s="1570"/>
      <c r="NKR105" s="1570"/>
      <c r="NKS105" s="1570"/>
      <c r="NKT105" s="1570"/>
      <c r="NKU105" s="1570"/>
      <c r="NKV105" s="1570"/>
      <c r="NKW105" s="1570"/>
      <c r="NKX105" s="1570"/>
      <c r="NKY105" s="1570"/>
      <c r="NKZ105" s="1570"/>
      <c r="NLA105" s="1570"/>
      <c r="NLB105" s="1570"/>
      <c r="NLC105" s="1570"/>
      <c r="NLD105" s="1570"/>
      <c r="NLE105" s="1570"/>
      <c r="NLF105" s="1570"/>
      <c r="NLG105" s="1570"/>
      <c r="NLH105" s="1570"/>
      <c r="NLI105" s="1570"/>
      <c r="NLJ105" s="1570"/>
      <c r="NLK105" s="1570"/>
      <c r="NLL105" s="1570"/>
      <c r="NLM105" s="1570"/>
      <c r="NLN105" s="1570"/>
      <c r="NLO105" s="1570"/>
      <c r="NLP105" s="1570"/>
      <c r="NLQ105" s="1570"/>
      <c r="NLR105" s="1570"/>
      <c r="NLS105" s="1570"/>
      <c r="NLT105" s="1570"/>
      <c r="NLU105" s="1570"/>
      <c r="NLV105" s="1570"/>
      <c r="NLW105" s="1570"/>
      <c r="NLX105" s="1570"/>
      <c r="NLY105" s="1570"/>
      <c r="NLZ105" s="1570"/>
      <c r="NMA105" s="1570"/>
      <c r="NMB105" s="1570"/>
      <c r="NMC105" s="1570"/>
      <c r="NMD105" s="1570"/>
      <c r="NME105" s="1570"/>
      <c r="NMF105" s="1570"/>
      <c r="NMG105" s="1570"/>
      <c r="NMH105" s="1570"/>
      <c r="NMI105" s="1570"/>
      <c r="NMJ105" s="1570"/>
      <c r="NMK105" s="1570"/>
      <c r="NML105" s="1570"/>
      <c r="NMM105" s="1570"/>
      <c r="NMN105" s="1570"/>
      <c r="NMO105" s="1570"/>
      <c r="NMP105" s="1570"/>
      <c r="NMQ105" s="1570"/>
      <c r="NMR105" s="1570"/>
      <c r="NMS105" s="1570"/>
      <c r="NMT105" s="1570"/>
      <c r="NMU105" s="1570"/>
      <c r="NMV105" s="1570"/>
      <c r="NMW105" s="1570"/>
      <c r="NMX105" s="1570"/>
      <c r="NMY105" s="1570"/>
      <c r="NMZ105" s="1570"/>
      <c r="NNA105" s="1570"/>
      <c r="NNB105" s="1570"/>
      <c r="NNC105" s="1570"/>
      <c r="NND105" s="1570"/>
      <c r="NNE105" s="1570"/>
      <c r="NNF105" s="1570"/>
      <c r="NNG105" s="1570"/>
      <c r="NNH105" s="1570"/>
      <c r="NNI105" s="1570"/>
      <c r="NNJ105" s="1570"/>
      <c r="NNK105" s="1570"/>
      <c r="NNL105" s="1570"/>
      <c r="NNM105" s="1570"/>
      <c r="NNN105" s="1570"/>
      <c r="NNO105" s="1570"/>
      <c r="NNP105" s="1570"/>
      <c r="NNQ105" s="1570"/>
      <c r="NNR105" s="1570"/>
      <c r="NNS105" s="1570"/>
      <c r="NNT105" s="1570"/>
      <c r="NNU105" s="1570"/>
      <c r="NNV105" s="1570"/>
      <c r="NNW105" s="1570"/>
      <c r="NNX105" s="1570"/>
      <c r="NNY105" s="1570"/>
      <c r="NNZ105" s="1570"/>
      <c r="NOA105" s="1570"/>
      <c r="NOB105" s="1570"/>
      <c r="NOC105" s="1570"/>
      <c r="NOD105" s="1570"/>
      <c r="NOE105" s="1570"/>
      <c r="NOF105" s="1570"/>
      <c r="NOG105" s="1570"/>
      <c r="NOH105" s="1570"/>
      <c r="NOI105" s="1570"/>
      <c r="NOJ105" s="1570"/>
      <c r="NOK105" s="1570"/>
      <c r="NOL105" s="1570"/>
      <c r="NOM105" s="1570"/>
      <c r="NON105" s="1570"/>
      <c r="NOO105" s="1570"/>
      <c r="NOP105" s="1570"/>
      <c r="NOQ105" s="1570"/>
      <c r="NOR105" s="1570"/>
      <c r="NOS105" s="1570"/>
      <c r="NOT105" s="1570"/>
      <c r="NOU105" s="1570"/>
      <c r="NOV105" s="1570"/>
      <c r="NOW105" s="1570"/>
      <c r="NOX105" s="1570"/>
      <c r="NOY105" s="1570"/>
      <c r="NOZ105" s="1570"/>
      <c r="NPA105" s="1570"/>
      <c r="NPB105" s="1570"/>
      <c r="NPC105" s="1570"/>
      <c r="NPD105" s="1570"/>
      <c r="NPE105" s="1570"/>
      <c r="NPF105" s="1570"/>
      <c r="NPG105" s="1570"/>
      <c r="NPH105" s="1570"/>
      <c r="NPI105" s="1570"/>
      <c r="NPJ105" s="1570"/>
      <c r="NPK105" s="1570"/>
      <c r="NPL105" s="1570"/>
      <c r="NPM105" s="1570"/>
      <c r="NPN105" s="1570"/>
      <c r="NPO105" s="1570"/>
      <c r="NPP105" s="1570"/>
      <c r="NPQ105" s="1570"/>
      <c r="NPR105" s="1570"/>
      <c r="NPS105" s="1570"/>
      <c r="NPT105" s="1570"/>
      <c r="NPU105" s="1570"/>
      <c r="NPV105" s="1570"/>
      <c r="NPW105" s="1570"/>
      <c r="NPX105" s="1570"/>
      <c r="NPY105" s="1570"/>
      <c r="NPZ105" s="1570"/>
      <c r="NQA105" s="1570"/>
      <c r="NQB105" s="1570"/>
      <c r="NQC105" s="1570"/>
      <c r="NQD105" s="1570"/>
      <c r="NQE105" s="1570"/>
      <c r="NQF105" s="1570"/>
      <c r="NQG105" s="1570"/>
      <c r="NQH105" s="1570"/>
      <c r="NQI105" s="1570"/>
      <c r="NQJ105" s="1570"/>
      <c r="NQK105" s="1570"/>
      <c r="NQL105" s="1570"/>
      <c r="NQM105" s="1570"/>
      <c r="NQN105" s="1570"/>
      <c r="NQO105" s="1570"/>
      <c r="NQP105" s="1570"/>
      <c r="NQQ105" s="1570"/>
      <c r="NQR105" s="1570"/>
      <c r="NQS105" s="1570"/>
      <c r="NQT105" s="1570"/>
      <c r="NQU105" s="1570"/>
      <c r="NQV105" s="1570"/>
      <c r="NQW105" s="1570"/>
      <c r="NQX105" s="1570"/>
      <c r="NQY105" s="1570"/>
      <c r="NQZ105" s="1570"/>
      <c r="NRA105" s="1570"/>
      <c r="NRB105" s="1570"/>
      <c r="NRC105" s="1570"/>
      <c r="NRD105" s="1570"/>
      <c r="NRE105" s="1570"/>
      <c r="NRF105" s="1570"/>
      <c r="NRG105" s="1570"/>
      <c r="NRH105" s="1570"/>
      <c r="NRI105" s="1570"/>
      <c r="NRJ105" s="1570"/>
      <c r="NRK105" s="1570"/>
      <c r="NRL105" s="1570"/>
      <c r="NRM105" s="1570"/>
      <c r="NRN105" s="1570"/>
      <c r="NRO105" s="1570"/>
      <c r="NRP105" s="1570"/>
      <c r="NRQ105" s="1570"/>
      <c r="NRR105" s="1570"/>
      <c r="NRS105" s="1570"/>
      <c r="NRT105" s="1570"/>
      <c r="NRU105" s="1570"/>
      <c r="NRV105" s="1570"/>
      <c r="NRW105" s="1570"/>
      <c r="NRX105" s="1570"/>
      <c r="NRY105" s="1570"/>
      <c r="NRZ105" s="1570"/>
      <c r="NSA105" s="1570"/>
      <c r="NSB105" s="1570"/>
      <c r="NSC105" s="1570"/>
      <c r="NSD105" s="1570"/>
      <c r="NSE105" s="1570"/>
      <c r="NSF105" s="1570"/>
      <c r="NSG105" s="1570"/>
      <c r="NSH105" s="1570"/>
      <c r="NSI105" s="1570"/>
      <c r="NSJ105" s="1570"/>
      <c r="NSK105" s="1570"/>
      <c r="NSL105" s="1570"/>
      <c r="NSM105" s="1570"/>
      <c r="NSN105" s="1570"/>
      <c r="NSO105" s="1570"/>
      <c r="NSP105" s="1570"/>
      <c r="NSQ105" s="1570"/>
      <c r="NSR105" s="1570"/>
      <c r="NSS105" s="1570"/>
      <c r="NST105" s="1570"/>
      <c r="NSU105" s="1570"/>
      <c r="NSV105" s="1570"/>
      <c r="NSW105" s="1570"/>
      <c r="NSX105" s="1570"/>
      <c r="NSY105" s="1570"/>
      <c r="NSZ105" s="1570"/>
      <c r="NTA105" s="1570"/>
      <c r="NTB105" s="1570"/>
      <c r="NTC105" s="1570"/>
      <c r="NTD105" s="1570"/>
      <c r="NTE105" s="1570"/>
      <c r="NTF105" s="1570"/>
      <c r="NTG105" s="1570"/>
      <c r="NTH105" s="1570"/>
      <c r="NTI105" s="1570"/>
      <c r="NTJ105" s="1570"/>
      <c r="NTK105" s="1570"/>
      <c r="NTL105" s="1570"/>
      <c r="NTM105" s="1570"/>
      <c r="NTN105" s="1570"/>
      <c r="NTO105" s="1570"/>
      <c r="NTP105" s="1570"/>
      <c r="NTQ105" s="1570"/>
      <c r="NTR105" s="1570"/>
      <c r="NTS105" s="1570"/>
      <c r="NTT105" s="1570"/>
      <c r="NTU105" s="1570"/>
      <c r="NTV105" s="1570"/>
      <c r="NTW105" s="1570"/>
      <c r="NTX105" s="1570"/>
      <c r="NTY105" s="1570"/>
      <c r="NTZ105" s="1570"/>
      <c r="NUA105" s="1570"/>
      <c r="NUB105" s="1570"/>
      <c r="NUC105" s="1570"/>
      <c r="NUD105" s="1570"/>
      <c r="NUE105" s="1570"/>
      <c r="NUF105" s="1570"/>
      <c r="NUG105" s="1570"/>
      <c r="NUH105" s="1570"/>
      <c r="NUI105" s="1570"/>
      <c r="NUJ105" s="1570"/>
      <c r="NUK105" s="1570"/>
      <c r="NUL105" s="1570"/>
      <c r="NUM105" s="1570"/>
      <c r="NUN105" s="1570"/>
      <c r="NUO105" s="1570"/>
      <c r="NUP105" s="1570"/>
      <c r="NUQ105" s="1570"/>
      <c r="NUR105" s="1570"/>
      <c r="NUS105" s="1570"/>
      <c r="NUT105" s="1570"/>
      <c r="NUU105" s="1570"/>
      <c r="NUV105" s="1570"/>
      <c r="NUW105" s="1570"/>
      <c r="NUX105" s="1570"/>
      <c r="NUY105" s="1570"/>
      <c r="NUZ105" s="1570"/>
      <c r="NVA105" s="1570"/>
      <c r="NVB105" s="1570"/>
      <c r="NVC105" s="1570"/>
      <c r="NVD105" s="1570"/>
      <c r="NVE105" s="1570"/>
      <c r="NVF105" s="1570"/>
      <c r="NVG105" s="1570"/>
      <c r="NVH105" s="1570"/>
      <c r="NVI105" s="1570"/>
      <c r="NVJ105" s="1570"/>
      <c r="NVK105" s="1570"/>
      <c r="NVL105" s="1570"/>
      <c r="NVM105" s="1570"/>
      <c r="NVN105" s="1570"/>
      <c r="NVO105" s="1570"/>
      <c r="NVP105" s="1570"/>
      <c r="NVQ105" s="1570"/>
      <c r="NVR105" s="1570"/>
      <c r="NVS105" s="1570"/>
      <c r="NVT105" s="1570"/>
      <c r="NVU105" s="1570"/>
      <c r="NVV105" s="1570"/>
      <c r="NVW105" s="1570"/>
      <c r="NVX105" s="1570"/>
      <c r="NVY105" s="1570"/>
      <c r="NVZ105" s="1570"/>
      <c r="NWA105" s="1570"/>
      <c r="NWB105" s="1570"/>
      <c r="NWC105" s="1570"/>
      <c r="NWD105" s="1570"/>
      <c r="NWE105" s="1570"/>
      <c r="NWF105" s="1570"/>
      <c r="NWG105" s="1570"/>
      <c r="NWH105" s="1570"/>
      <c r="NWI105" s="1570"/>
      <c r="NWJ105" s="1570"/>
      <c r="NWK105" s="1570"/>
      <c r="NWL105" s="1570"/>
      <c r="NWM105" s="1570"/>
      <c r="NWN105" s="1570"/>
      <c r="NWO105" s="1570"/>
      <c r="NWP105" s="1570"/>
      <c r="NWQ105" s="1570"/>
      <c r="NWR105" s="1570"/>
      <c r="NWS105" s="1570"/>
      <c r="NWT105" s="1570"/>
      <c r="NWU105" s="1570"/>
      <c r="NWV105" s="1570"/>
      <c r="NWW105" s="1570"/>
      <c r="NWX105" s="1570"/>
      <c r="NWY105" s="1570"/>
      <c r="NWZ105" s="1570"/>
      <c r="NXA105" s="1570"/>
      <c r="NXB105" s="1570"/>
      <c r="NXC105" s="1570"/>
      <c r="NXD105" s="1570"/>
      <c r="NXE105" s="1570"/>
      <c r="NXF105" s="1570"/>
      <c r="NXG105" s="1570"/>
      <c r="NXH105" s="1570"/>
      <c r="NXI105" s="1570"/>
      <c r="NXJ105" s="1570"/>
      <c r="NXK105" s="1570"/>
      <c r="NXL105" s="1570"/>
      <c r="NXM105" s="1570"/>
      <c r="NXN105" s="1570"/>
      <c r="NXO105" s="1570"/>
      <c r="NXP105" s="1570"/>
      <c r="NXQ105" s="1570"/>
      <c r="NXR105" s="1570"/>
      <c r="NXS105" s="1570"/>
      <c r="NXT105" s="1570"/>
      <c r="NXU105" s="1570"/>
      <c r="NXV105" s="1570"/>
      <c r="NXW105" s="1570"/>
      <c r="NXX105" s="1570"/>
      <c r="NXY105" s="1570"/>
      <c r="NXZ105" s="1570"/>
      <c r="NYA105" s="1570"/>
      <c r="NYB105" s="1570"/>
      <c r="NYC105" s="1570"/>
      <c r="NYD105" s="1570"/>
      <c r="NYE105" s="1570"/>
      <c r="NYF105" s="1570"/>
      <c r="NYG105" s="1570"/>
      <c r="NYH105" s="1570"/>
      <c r="NYI105" s="1570"/>
      <c r="NYJ105" s="1570"/>
      <c r="NYK105" s="1570"/>
      <c r="NYL105" s="1570"/>
      <c r="NYM105" s="1570"/>
      <c r="NYN105" s="1570"/>
      <c r="NYO105" s="1570"/>
      <c r="NYP105" s="1570"/>
      <c r="NYQ105" s="1570"/>
      <c r="NYR105" s="1570"/>
      <c r="NYS105" s="1570"/>
      <c r="NYT105" s="1570"/>
      <c r="NYU105" s="1570"/>
      <c r="NYV105" s="1570"/>
      <c r="NYW105" s="1570"/>
      <c r="NYX105" s="1570"/>
      <c r="NYY105" s="1570"/>
      <c r="NYZ105" s="1570"/>
      <c r="NZA105" s="1570"/>
      <c r="NZB105" s="1570"/>
      <c r="NZC105" s="1570"/>
      <c r="NZD105" s="1570"/>
      <c r="NZE105" s="1570"/>
      <c r="NZF105" s="1570"/>
      <c r="NZG105" s="1570"/>
      <c r="NZH105" s="1570"/>
      <c r="NZI105" s="1570"/>
      <c r="NZJ105" s="1570"/>
      <c r="NZK105" s="1570"/>
      <c r="NZL105" s="1570"/>
      <c r="NZM105" s="1570"/>
      <c r="NZN105" s="1570"/>
      <c r="NZO105" s="1570"/>
      <c r="NZP105" s="1570"/>
      <c r="NZQ105" s="1570"/>
      <c r="NZR105" s="1570"/>
      <c r="NZS105" s="1570"/>
      <c r="NZT105" s="1570"/>
      <c r="NZU105" s="1570"/>
      <c r="NZV105" s="1570"/>
      <c r="NZW105" s="1570"/>
      <c r="NZX105" s="1570"/>
      <c r="NZY105" s="1570"/>
      <c r="NZZ105" s="1570"/>
      <c r="OAA105" s="1570"/>
      <c r="OAB105" s="1570"/>
      <c r="OAC105" s="1570"/>
      <c r="OAD105" s="1570"/>
      <c r="OAE105" s="1570"/>
      <c r="OAF105" s="1570"/>
      <c r="OAG105" s="1570"/>
      <c r="OAH105" s="1570"/>
      <c r="OAI105" s="1570"/>
      <c r="OAJ105" s="1570"/>
      <c r="OAK105" s="1570"/>
      <c r="OAL105" s="1570"/>
      <c r="OAM105" s="1570"/>
      <c r="OAN105" s="1570"/>
      <c r="OAO105" s="1570"/>
      <c r="OAP105" s="1570"/>
      <c r="OAQ105" s="1570"/>
      <c r="OAR105" s="1570"/>
      <c r="OAS105" s="1570"/>
      <c r="OAT105" s="1570"/>
      <c r="OAU105" s="1570"/>
      <c r="OAV105" s="1570"/>
      <c r="OAW105" s="1570"/>
      <c r="OAX105" s="1570"/>
      <c r="OAY105" s="1570"/>
      <c r="OAZ105" s="1570"/>
      <c r="OBA105" s="1570"/>
      <c r="OBB105" s="1570"/>
      <c r="OBC105" s="1570"/>
      <c r="OBD105" s="1570"/>
      <c r="OBE105" s="1570"/>
      <c r="OBF105" s="1570"/>
      <c r="OBG105" s="1570"/>
      <c r="OBH105" s="1570"/>
      <c r="OBI105" s="1570"/>
      <c r="OBJ105" s="1570"/>
      <c r="OBK105" s="1570"/>
      <c r="OBL105" s="1570"/>
      <c r="OBM105" s="1570"/>
      <c r="OBN105" s="1570"/>
      <c r="OBO105" s="1570"/>
      <c r="OBP105" s="1570"/>
      <c r="OBQ105" s="1570"/>
      <c r="OBR105" s="1570"/>
      <c r="OBS105" s="1570"/>
      <c r="OBT105" s="1570"/>
      <c r="OBU105" s="1570"/>
      <c r="OBV105" s="1570"/>
      <c r="OBW105" s="1570"/>
      <c r="OBX105" s="1570"/>
      <c r="OBY105" s="1570"/>
      <c r="OBZ105" s="1570"/>
      <c r="OCA105" s="1570"/>
      <c r="OCB105" s="1570"/>
      <c r="OCC105" s="1570"/>
      <c r="OCD105" s="1570"/>
      <c r="OCE105" s="1570"/>
      <c r="OCF105" s="1570"/>
      <c r="OCG105" s="1570"/>
      <c r="OCH105" s="1570"/>
      <c r="OCI105" s="1570"/>
      <c r="OCJ105" s="1570"/>
      <c r="OCK105" s="1570"/>
      <c r="OCL105" s="1570"/>
      <c r="OCM105" s="1570"/>
      <c r="OCN105" s="1570"/>
      <c r="OCO105" s="1570"/>
      <c r="OCP105" s="1570"/>
      <c r="OCQ105" s="1570"/>
      <c r="OCR105" s="1570"/>
      <c r="OCS105" s="1570"/>
      <c r="OCT105" s="1570"/>
      <c r="OCU105" s="1570"/>
      <c r="OCV105" s="1570"/>
      <c r="OCW105" s="1570"/>
      <c r="OCX105" s="1570"/>
      <c r="OCY105" s="1570"/>
      <c r="OCZ105" s="1570"/>
      <c r="ODA105" s="1570"/>
      <c r="ODB105" s="1570"/>
      <c r="ODC105" s="1570"/>
      <c r="ODD105" s="1570"/>
      <c r="ODE105" s="1570"/>
      <c r="ODF105" s="1570"/>
      <c r="ODG105" s="1570"/>
      <c r="ODH105" s="1570"/>
      <c r="ODI105" s="1570"/>
      <c r="ODJ105" s="1570"/>
      <c r="ODK105" s="1570"/>
      <c r="ODL105" s="1570"/>
      <c r="ODM105" s="1570"/>
      <c r="ODN105" s="1570"/>
      <c r="ODO105" s="1570"/>
      <c r="ODP105" s="1570"/>
      <c r="ODQ105" s="1570"/>
      <c r="ODR105" s="1570"/>
      <c r="ODS105" s="1570"/>
      <c r="ODT105" s="1570"/>
      <c r="ODU105" s="1570"/>
      <c r="ODV105" s="1570"/>
      <c r="ODW105" s="1570"/>
      <c r="ODX105" s="1570"/>
      <c r="ODY105" s="1570"/>
      <c r="ODZ105" s="1570"/>
      <c r="OEA105" s="1570"/>
      <c r="OEB105" s="1570"/>
      <c r="OEC105" s="1570"/>
      <c r="OED105" s="1570"/>
      <c r="OEE105" s="1570"/>
      <c r="OEF105" s="1570"/>
      <c r="OEG105" s="1570"/>
      <c r="OEH105" s="1570"/>
      <c r="OEI105" s="1570"/>
      <c r="OEJ105" s="1570"/>
      <c r="OEK105" s="1570"/>
      <c r="OEL105" s="1570"/>
      <c r="OEM105" s="1570"/>
      <c r="OEN105" s="1570"/>
      <c r="OEO105" s="1570"/>
      <c r="OEP105" s="1570"/>
      <c r="OEQ105" s="1570"/>
      <c r="OER105" s="1570"/>
      <c r="OES105" s="1570"/>
      <c r="OET105" s="1570"/>
      <c r="OEU105" s="1570"/>
      <c r="OEV105" s="1570"/>
      <c r="OEW105" s="1570"/>
      <c r="OEX105" s="1570"/>
      <c r="OEY105" s="1570"/>
      <c r="OEZ105" s="1570"/>
      <c r="OFA105" s="1570"/>
      <c r="OFB105" s="1570"/>
      <c r="OFC105" s="1570"/>
      <c r="OFD105" s="1570"/>
      <c r="OFE105" s="1570"/>
      <c r="OFF105" s="1570"/>
      <c r="OFG105" s="1570"/>
      <c r="OFH105" s="1570"/>
      <c r="OFI105" s="1570"/>
      <c r="OFJ105" s="1570"/>
      <c r="OFK105" s="1570"/>
      <c r="OFL105" s="1570"/>
      <c r="OFM105" s="1570"/>
      <c r="OFN105" s="1570"/>
      <c r="OFO105" s="1570"/>
      <c r="OFP105" s="1570"/>
      <c r="OFQ105" s="1570"/>
      <c r="OFR105" s="1570"/>
      <c r="OFS105" s="1570"/>
      <c r="OFT105" s="1570"/>
      <c r="OFU105" s="1570"/>
      <c r="OFV105" s="1570"/>
      <c r="OFW105" s="1570"/>
      <c r="OFX105" s="1570"/>
      <c r="OFY105" s="1570"/>
      <c r="OFZ105" s="1570"/>
      <c r="OGA105" s="1570"/>
      <c r="OGB105" s="1570"/>
      <c r="OGC105" s="1570"/>
      <c r="OGD105" s="1570"/>
      <c r="OGE105" s="1570"/>
      <c r="OGF105" s="1570"/>
      <c r="OGG105" s="1570"/>
      <c r="OGH105" s="1570"/>
      <c r="OGI105" s="1570"/>
      <c r="OGJ105" s="1570"/>
      <c r="OGK105" s="1570"/>
      <c r="OGL105" s="1570"/>
      <c r="OGM105" s="1570"/>
      <c r="OGN105" s="1570"/>
      <c r="OGO105" s="1570"/>
      <c r="OGP105" s="1570"/>
      <c r="OGQ105" s="1570"/>
      <c r="OGR105" s="1570"/>
      <c r="OGS105" s="1570"/>
      <c r="OGT105" s="1570"/>
      <c r="OGU105" s="1570"/>
      <c r="OGV105" s="1570"/>
      <c r="OGW105" s="1570"/>
      <c r="OGX105" s="1570"/>
      <c r="OGY105" s="1570"/>
      <c r="OGZ105" s="1570"/>
      <c r="OHA105" s="1570"/>
      <c r="OHB105" s="1570"/>
      <c r="OHC105" s="1570"/>
      <c r="OHD105" s="1570"/>
      <c r="OHE105" s="1570"/>
      <c r="OHF105" s="1570"/>
      <c r="OHG105" s="1570"/>
      <c r="OHH105" s="1570"/>
      <c r="OHI105" s="1570"/>
      <c r="OHJ105" s="1570"/>
      <c r="OHK105" s="1570"/>
      <c r="OHL105" s="1570"/>
      <c r="OHM105" s="1570"/>
      <c r="OHN105" s="1570"/>
      <c r="OHO105" s="1570"/>
      <c r="OHP105" s="1570"/>
      <c r="OHQ105" s="1570"/>
      <c r="OHR105" s="1570"/>
      <c r="OHS105" s="1570"/>
      <c r="OHT105" s="1570"/>
      <c r="OHU105" s="1570"/>
      <c r="OHV105" s="1570"/>
      <c r="OHW105" s="1570"/>
      <c r="OHX105" s="1570"/>
      <c r="OHY105" s="1570"/>
      <c r="OHZ105" s="1570"/>
      <c r="OIA105" s="1570"/>
      <c r="OIB105" s="1570"/>
      <c r="OIC105" s="1570"/>
      <c r="OID105" s="1570"/>
      <c r="OIE105" s="1570"/>
      <c r="OIF105" s="1570"/>
      <c r="OIG105" s="1570"/>
      <c r="OIH105" s="1570"/>
      <c r="OII105" s="1570"/>
      <c r="OIJ105" s="1570"/>
      <c r="OIK105" s="1570"/>
      <c r="OIL105" s="1570"/>
      <c r="OIM105" s="1570"/>
      <c r="OIN105" s="1570"/>
      <c r="OIO105" s="1570"/>
      <c r="OIP105" s="1570"/>
      <c r="OIQ105" s="1570"/>
      <c r="OIR105" s="1570"/>
      <c r="OIS105" s="1570"/>
      <c r="OIT105" s="1570"/>
      <c r="OIU105" s="1570"/>
      <c r="OIV105" s="1570"/>
      <c r="OIW105" s="1570"/>
      <c r="OIX105" s="1570"/>
      <c r="OIY105" s="1570"/>
      <c r="OIZ105" s="1570"/>
      <c r="OJA105" s="1570"/>
      <c r="OJB105" s="1570"/>
      <c r="OJC105" s="1570"/>
      <c r="OJD105" s="1570"/>
      <c r="OJE105" s="1570"/>
      <c r="OJF105" s="1570"/>
      <c r="OJG105" s="1570"/>
      <c r="OJH105" s="1570"/>
      <c r="OJI105" s="1570"/>
      <c r="OJJ105" s="1570"/>
      <c r="OJK105" s="1570"/>
      <c r="OJL105" s="1570"/>
      <c r="OJM105" s="1570"/>
      <c r="OJN105" s="1570"/>
      <c r="OJO105" s="1570"/>
      <c r="OJP105" s="1570"/>
      <c r="OJQ105" s="1570"/>
      <c r="OJR105" s="1570"/>
      <c r="OJS105" s="1570"/>
      <c r="OJT105" s="1570"/>
      <c r="OJU105" s="1570"/>
      <c r="OJV105" s="1570"/>
      <c r="OJW105" s="1570"/>
      <c r="OJX105" s="1570"/>
      <c r="OJY105" s="1570"/>
      <c r="OJZ105" s="1570"/>
      <c r="OKA105" s="1570"/>
      <c r="OKB105" s="1570"/>
      <c r="OKC105" s="1570"/>
      <c r="OKD105" s="1570"/>
      <c r="OKE105" s="1570"/>
      <c r="OKF105" s="1570"/>
      <c r="OKG105" s="1570"/>
      <c r="OKH105" s="1570"/>
      <c r="OKI105" s="1570"/>
      <c r="OKJ105" s="1570"/>
      <c r="OKK105" s="1570"/>
      <c r="OKL105" s="1570"/>
      <c r="OKM105" s="1570"/>
      <c r="OKN105" s="1570"/>
      <c r="OKO105" s="1570"/>
      <c r="OKP105" s="1570"/>
      <c r="OKQ105" s="1570"/>
      <c r="OKR105" s="1570"/>
      <c r="OKS105" s="1570"/>
      <c r="OKT105" s="1570"/>
      <c r="OKU105" s="1570"/>
      <c r="OKV105" s="1570"/>
      <c r="OKW105" s="1570"/>
      <c r="OKX105" s="1570"/>
      <c r="OKY105" s="1570"/>
      <c r="OKZ105" s="1570"/>
      <c r="OLA105" s="1570"/>
      <c r="OLB105" s="1570"/>
      <c r="OLC105" s="1570"/>
      <c r="OLD105" s="1570"/>
      <c r="OLE105" s="1570"/>
      <c r="OLF105" s="1570"/>
      <c r="OLG105" s="1570"/>
      <c r="OLH105" s="1570"/>
      <c r="OLI105" s="1570"/>
      <c r="OLJ105" s="1570"/>
      <c r="OLK105" s="1570"/>
      <c r="OLL105" s="1570"/>
      <c r="OLM105" s="1570"/>
      <c r="OLN105" s="1570"/>
      <c r="OLO105" s="1570"/>
      <c r="OLP105" s="1570"/>
      <c r="OLQ105" s="1570"/>
      <c r="OLR105" s="1570"/>
      <c r="OLS105" s="1570"/>
      <c r="OLT105" s="1570"/>
      <c r="OLU105" s="1570"/>
      <c r="OLV105" s="1570"/>
      <c r="OLW105" s="1570"/>
      <c r="OLX105" s="1570"/>
      <c r="OLY105" s="1570"/>
      <c r="OLZ105" s="1570"/>
      <c r="OMA105" s="1570"/>
      <c r="OMB105" s="1570"/>
      <c r="OMC105" s="1570"/>
      <c r="OMD105" s="1570"/>
      <c r="OME105" s="1570"/>
      <c r="OMF105" s="1570"/>
      <c r="OMG105" s="1570"/>
      <c r="OMH105" s="1570"/>
      <c r="OMI105" s="1570"/>
      <c r="OMJ105" s="1570"/>
      <c r="OMK105" s="1570"/>
      <c r="OML105" s="1570"/>
      <c r="OMM105" s="1570"/>
      <c r="OMN105" s="1570"/>
      <c r="OMO105" s="1570"/>
      <c r="OMP105" s="1570"/>
      <c r="OMQ105" s="1570"/>
      <c r="OMR105" s="1570"/>
      <c r="OMS105" s="1570"/>
      <c r="OMT105" s="1570"/>
      <c r="OMU105" s="1570"/>
      <c r="OMV105" s="1570"/>
      <c r="OMW105" s="1570"/>
      <c r="OMX105" s="1570"/>
      <c r="OMY105" s="1570"/>
      <c r="OMZ105" s="1570"/>
      <c r="ONA105" s="1570"/>
      <c r="ONB105" s="1570"/>
      <c r="ONC105" s="1570"/>
      <c r="OND105" s="1570"/>
      <c r="ONE105" s="1570"/>
      <c r="ONF105" s="1570"/>
      <c r="ONG105" s="1570"/>
      <c r="ONH105" s="1570"/>
      <c r="ONI105" s="1570"/>
      <c r="ONJ105" s="1570"/>
      <c r="ONK105" s="1570"/>
      <c r="ONL105" s="1570"/>
      <c r="ONM105" s="1570"/>
      <c r="ONN105" s="1570"/>
      <c r="ONO105" s="1570"/>
      <c r="ONP105" s="1570"/>
      <c r="ONQ105" s="1570"/>
      <c r="ONR105" s="1570"/>
      <c r="ONS105" s="1570"/>
      <c r="ONT105" s="1570"/>
      <c r="ONU105" s="1570"/>
      <c r="ONV105" s="1570"/>
      <c r="ONW105" s="1570"/>
      <c r="ONX105" s="1570"/>
      <c r="ONY105" s="1570"/>
      <c r="ONZ105" s="1570"/>
      <c r="OOA105" s="1570"/>
      <c r="OOB105" s="1570"/>
      <c r="OOC105" s="1570"/>
      <c r="OOD105" s="1570"/>
      <c r="OOE105" s="1570"/>
      <c r="OOF105" s="1570"/>
      <c r="OOG105" s="1570"/>
      <c r="OOH105" s="1570"/>
      <c r="OOI105" s="1570"/>
      <c r="OOJ105" s="1570"/>
      <c r="OOK105" s="1570"/>
      <c r="OOL105" s="1570"/>
      <c r="OOM105" s="1570"/>
      <c r="OON105" s="1570"/>
      <c r="OOO105" s="1570"/>
      <c r="OOP105" s="1570"/>
      <c r="OOQ105" s="1570"/>
      <c r="OOR105" s="1570"/>
      <c r="OOS105" s="1570"/>
      <c r="OOT105" s="1570"/>
      <c r="OOU105" s="1570"/>
      <c r="OOV105" s="1570"/>
      <c r="OOW105" s="1570"/>
      <c r="OOX105" s="1570"/>
      <c r="OOY105" s="1570"/>
      <c r="OOZ105" s="1570"/>
      <c r="OPA105" s="1570"/>
      <c r="OPB105" s="1570"/>
      <c r="OPC105" s="1570"/>
      <c r="OPD105" s="1570"/>
      <c r="OPE105" s="1570"/>
      <c r="OPF105" s="1570"/>
      <c r="OPG105" s="1570"/>
      <c r="OPH105" s="1570"/>
      <c r="OPI105" s="1570"/>
      <c r="OPJ105" s="1570"/>
      <c r="OPK105" s="1570"/>
      <c r="OPL105" s="1570"/>
      <c r="OPM105" s="1570"/>
      <c r="OPN105" s="1570"/>
      <c r="OPO105" s="1570"/>
      <c r="OPP105" s="1570"/>
      <c r="OPQ105" s="1570"/>
      <c r="OPR105" s="1570"/>
      <c r="OPS105" s="1570"/>
      <c r="OPT105" s="1570"/>
      <c r="OPU105" s="1570"/>
      <c r="OPV105" s="1570"/>
      <c r="OPW105" s="1570"/>
      <c r="OPX105" s="1570"/>
      <c r="OPY105" s="1570"/>
      <c r="OPZ105" s="1570"/>
      <c r="OQA105" s="1570"/>
      <c r="OQB105" s="1570"/>
      <c r="OQC105" s="1570"/>
      <c r="OQD105" s="1570"/>
      <c r="OQE105" s="1570"/>
      <c r="OQF105" s="1570"/>
      <c r="OQG105" s="1570"/>
      <c r="OQH105" s="1570"/>
      <c r="OQI105" s="1570"/>
      <c r="OQJ105" s="1570"/>
      <c r="OQK105" s="1570"/>
      <c r="OQL105" s="1570"/>
      <c r="OQM105" s="1570"/>
      <c r="OQN105" s="1570"/>
      <c r="OQO105" s="1570"/>
      <c r="OQP105" s="1570"/>
      <c r="OQQ105" s="1570"/>
      <c r="OQR105" s="1570"/>
      <c r="OQS105" s="1570"/>
      <c r="OQT105" s="1570"/>
      <c r="OQU105" s="1570"/>
      <c r="OQV105" s="1570"/>
      <c r="OQW105" s="1570"/>
      <c r="OQX105" s="1570"/>
      <c r="OQY105" s="1570"/>
      <c r="OQZ105" s="1570"/>
      <c r="ORA105" s="1570"/>
      <c r="ORB105" s="1570"/>
      <c r="ORC105" s="1570"/>
      <c r="ORD105" s="1570"/>
      <c r="ORE105" s="1570"/>
      <c r="ORF105" s="1570"/>
      <c r="ORG105" s="1570"/>
      <c r="ORH105" s="1570"/>
      <c r="ORI105" s="1570"/>
      <c r="ORJ105" s="1570"/>
      <c r="ORK105" s="1570"/>
      <c r="ORL105" s="1570"/>
      <c r="ORM105" s="1570"/>
      <c r="ORN105" s="1570"/>
      <c r="ORO105" s="1570"/>
      <c r="ORP105" s="1570"/>
      <c r="ORQ105" s="1570"/>
      <c r="ORR105" s="1570"/>
      <c r="ORS105" s="1570"/>
      <c r="ORT105" s="1570"/>
      <c r="ORU105" s="1570"/>
      <c r="ORV105" s="1570"/>
      <c r="ORW105" s="1570"/>
      <c r="ORX105" s="1570"/>
      <c r="ORY105" s="1570"/>
      <c r="ORZ105" s="1570"/>
      <c r="OSA105" s="1570"/>
      <c r="OSB105" s="1570"/>
      <c r="OSC105" s="1570"/>
      <c r="OSD105" s="1570"/>
      <c r="OSE105" s="1570"/>
      <c r="OSF105" s="1570"/>
      <c r="OSG105" s="1570"/>
      <c r="OSH105" s="1570"/>
      <c r="OSI105" s="1570"/>
      <c r="OSJ105" s="1570"/>
      <c r="OSK105" s="1570"/>
      <c r="OSL105" s="1570"/>
      <c r="OSM105" s="1570"/>
      <c r="OSN105" s="1570"/>
      <c r="OSO105" s="1570"/>
      <c r="OSP105" s="1570"/>
      <c r="OSQ105" s="1570"/>
      <c r="OSR105" s="1570"/>
      <c r="OSS105" s="1570"/>
      <c r="OST105" s="1570"/>
      <c r="OSU105" s="1570"/>
      <c r="OSV105" s="1570"/>
      <c r="OSW105" s="1570"/>
      <c r="OSX105" s="1570"/>
      <c r="OSY105" s="1570"/>
      <c r="OSZ105" s="1570"/>
      <c r="OTA105" s="1570"/>
      <c r="OTB105" s="1570"/>
      <c r="OTC105" s="1570"/>
      <c r="OTD105" s="1570"/>
      <c r="OTE105" s="1570"/>
      <c r="OTF105" s="1570"/>
      <c r="OTG105" s="1570"/>
      <c r="OTH105" s="1570"/>
      <c r="OTI105" s="1570"/>
      <c r="OTJ105" s="1570"/>
      <c r="OTK105" s="1570"/>
      <c r="OTL105" s="1570"/>
      <c r="OTM105" s="1570"/>
      <c r="OTN105" s="1570"/>
      <c r="OTO105" s="1570"/>
      <c r="OTP105" s="1570"/>
      <c r="OTQ105" s="1570"/>
      <c r="OTR105" s="1570"/>
      <c r="OTS105" s="1570"/>
      <c r="OTT105" s="1570"/>
      <c r="OTU105" s="1570"/>
      <c r="OTV105" s="1570"/>
      <c r="OTW105" s="1570"/>
      <c r="OTX105" s="1570"/>
      <c r="OTY105" s="1570"/>
      <c r="OTZ105" s="1570"/>
      <c r="OUA105" s="1570"/>
      <c r="OUB105" s="1570"/>
      <c r="OUC105" s="1570"/>
      <c r="OUD105" s="1570"/>
      <c r="OUE105" s="1570"/>
      <c r="OUF105" s="1570"/>
      <c r="OUG105" s="1570"/>
      <c r="OUH105" s="1570"/>
      <c r="OUI105" s="1570"/>
      <c r="OUJ105" s="1570"/>
      <c r="OUK105" s="1570"/>
      <c r="OUL105" s="1570"/>
      <c r="OUM105" s="1570"/>
      <c r="OUN105" s="1570"/>
      <c r="OUO105" s="1570"/>
      <c r="OUP105" s="1570"/>
      <c r="OUQ105" s="1570"/>
      <c r="OUR105" s="1570"/>
      <c r="OUS105" s="1570"/>
      <c r="OUT105" s="1570"/>
      <c r="OUU105" s="1570"/>
      <c r="OUV105" s="1570"/>
      <c r="OUW105" s="1570"/>
      <c r="OUX105" s="1570"/>
      <c r="OUY105" s="1570"/>
      <c r="OUZ105" s="1570"/>
      <c r="OVA105" s="1570"/>
      <c r="OVB105" s="1570"/>
      <c r="OVC105" s="1570"/>
      <c r="OVD105" s="1570"/>
      <c r="OVE105" s="1570"/>
      <c r="OVF105" s="1570"/>
      <c r="OVG105" s="1570"/>
      <c r="OVH105" s="1570"/>
      <c r="OVI105" s="1570"/>
      <c r="OVJ105" s="1570"/>
      <c r="OVK105" s="1570"/>
      <c r="OVL105" s="1570"/>
      <c r="OVM105" s="1570"/>
      <c r="OVN105" s="1570"/>
      <c r="OVO105" s="1570"/>
      <c r="OVP105" s="1570"/>
      <c r="OVQ105" s="1570"/>
      <c r="OVR105" s="1570"/>
      <c r="OVS105" s="1570"/>
      <c r="OVT105" s="1570"/>
      <c r="OVU105" s="1570"/>
      <c r="OVV105" s="1570"/>
      <c r="OVW105" s="1570"/>
      <c r="OVX105" s="1570"/>
      <c r="OVY105" s="1570"/>
      <c r="OVZ105" s="1570"/>
      <c r="OWA105" s="1570"/>
      <c r="OWB105" s="1570"/>
      <c r="OWC105" s="1570"/>
      <c r="OWD105" s="1570"/>
      <c r="OWE105" s="1570"/>
      <c r="OWF105" s="1570"/>
      <c r="OWG105" s="1570"/>
      <c r="OWH105" s="1570"/>
      <c r="OWI105" s="1570"/>
      <c r="OWJ105" s="1570"/>
      <c r="OWK105" s="1570"/>
      <c r="OWL105" s="1570"/>
      <c r="OWM105" s="1570"/>
      <c r="OWN105" s="1570"/>
      <c r="OWO105" s="1570"/>
      <c r="OWP105" s="1570"/>
      <c r="OWQ105" s="1570"/>
      <c r="OWR105" s="1570"/>
      <c r="OWS105" s="1570"/>
      <c r="OWT105" s="1570"/>
      <c r="OWU105" s="1570"/>
      <c r="OWV105" s="1570"/>
      <c r="OWW105" s="1570"/>
      <c r="OWX105" s="1570"/>
      <c r="OWY105" s="1570"/>
      <c r="OWZ105" s="1570"/>
      <c r="OXA105" s="1570"/>
      <c r="OXB105" s="1570"/>
      <c r="OXC105" s="1570"/>
      <c r="OXD105" s="1570"/>
      <c r="OXE105" s="1570"/>
      <c r="OXF105" s="1570"/>
      <c r="OXG105" s="1570"/>
      <c r="OXH105" s="1570"/>
      <c r="OXI105" s="1570"/>
      <c r="OXJ105" s="1570"/>
      <c r="OXK105" s="1570"/>
      <c r="OXL105" s="1570"/>
      <c r="OXM105" s="1570"/>
      <c r="OXN105" s="1570"/>
      <c r="OXO105" s="1570"/>
      <c r="OXP105" s="1570"/>
      <c r="OXQ105" s="1570"/>
      <c r="OXR105" s="1570"/>
      <c r="OXS105" s="1570"/>
      <c r="OXT105" s="1570"/>
      <c r="OXU105" s="1570"/>
      <c r="OXV105" s="1570"/>
      <c r="OXW105" s="1570"/>
      <c r="OXX105" s="1570"/>
      <c r="OXY105" s="1570"/>
      <c r="OXZ105" s="1570"/>
      <c r="OYA105" s="1570"/>
      <c r="OYB105" s="1570"/>
      <c r="OYC105" s="1570"/>
      <c r="OYD105" s="1570"/>
      <c r="OYE105" s="1570"/>
      <c r="OYF105" s="1570"/>
      <c r="OYG105" s="1570"/>
      <c r="OYH105" s="1570"/>
      <c r="OYI105" s="1570"/>
      <c r="OYJ105" s="1570"/>
      <c r="OYK105" s="1570"/>
      <c r="OYL105" s="1570"/>
      <c r="OYM105" s="1570"/>
      <c r="OYN105" s="1570"/>
      <c r="OYO105" s="1570"/>
      <c r="OYP105" s="1570"/>
      <c r="OYQ105" s="1570"/>
      <c r="OYR105" s="1570"/>
      <c r="OYS105" s="1570"/>
      <c r="OYT105" s="1570"/>
      <c r="OYU105" s="1570"/>
      <c r="OYV105" s="1570"/>
      <c r="OYW105" s="1570"/>
      <c r="OYX105" s="1570"/>
      <c r="OYY105" s="1570"/>
      <c r="OYZ105" s="1570"/>
      <c r="OZA105" s="1570"/>
      <c r="OZB105" s="1570"/>
      <c r="OZC105" s="1570"/>
      <c r="OZD105" s="1570"/>
      <c r="OZE105" s="1570"/>
      <c r="OZF105" s="1570"/>
      <c r="OZG105" s="1570"/>
      <c r="OZH105" s="1570"/>
      <c r="OZI105" s="1570"/>
      <c r="OZJ105" s="1570"/>
      <c r="OZK105" s="1570"/>
      <c r="OZL105" s="1570"/>
      <c r="OZM105" s="1570"/>
      <c r="OZN105" s="1570"/>
      <c r="OZO105" s="1570"/>
      <c r="OZP105" s="1570"/>
      <c r="OZQ105" s="1570"/>
      <c r="OZR105" s="1570"/>
      <c r="OZS105" s="1570"/>
      <c r="OZT105" s="1570"/>
      <c r="OZU105" s="1570"/>
      <c r="OZV105" s="1570"/>
      <c r="OZW105" s="1570"/>
      <c r="OZX105" s="1570"/>
      <c r="OZY105" s="1570"/>
      <c r="OZZ105" s="1570"/>
      <c r="PAA105" s="1570"/>
      <c r="PAB105" s="1570"/>
      <c r="PAC105" s="1570"/>
      <c r="PAD105" s="1570"/>
      <c r="PAE105" s="1570"/>
      <c r="PAF105" s="1570"/>
      <c r="PAG105" s="1570"/>
      <c r="PAH105" s="1570"/>
      <c r="PAI105" s="1570"/>
      <c r="PAJ105" s="1570"/>
      <c r="PAK105" s="1570"/>
      <c r="PAL105" s="1570"/>
      <c r="PAM105" s="1570"/>
      <c r="PAN105" s="1570"/>
      <c r="PAO105" s="1570"/>
      <c r="PAP105" s="1570"/>
      <c r="PAQ105" s="1570"/>
      <c r="PAR105" s="1570"/>
      <c r="PAS105" s="1570"/>
      <c r="PAT105" s="1570"/>
      <c r="PAU105" s="1570"/>
      <c r="PAV105" s="1570"/>
      <c r="PAW105" s="1570"/>
      <c r="PAX105" s="1570"/>
      <c r="PAY105" s="1570"/>
      <c r="PAZ105" s="1570"/>
      <c r="PBA105" s="1570"/>
      <c r="PBB105" s="1570"/>
      <c r="PBC105" s="1570"/>
      <c r="PBD105" s="1570"/>
      <c r="PBE105" s="1570"/>
      <c r="PBF105" s="1570"/>
      <c r="PBG105" s="1570"/>
      <c r="PBH105" s="1570"/>
      <c r="PBI105" s="1570"/>
      <c r="PBJ105" s="1570"/>
      <c r="PBK105" s="1570"/>
      <c r="PBL105" s="1570"/>
      <c r="PBM105" s="1570"/>
      <c r="PBN105" s="1570"/>
      <c r="PBO105" s="1570"/>
      <c r="PBP105" s="1570"/>
      <c r="PBQ105" s="1570"/>
      <c r="PBR105" s="1570"/>
      <c r="PBS105" s="1570"/>
      <c r="PBT105" s="1570"/>
      <c r="PBU105" s="1570"/>
      <c r="PBV105" s="1570"/>
      <c r="PBW105" s="1570"/>
      <c r="PBX105" s="1570"/>
      <c r="PBY105" s="1570"/>
      <c r="PBZ105" s="1570"/>
      <c r="PCA105" s="1570"/>
      <c r="PCB105" s="1570"/>
      <c r="PCC105" s="1570"/>
      <c r="PCD105" s="1570"/>
      <c r="PCE105" s="1570"/>
      <c r="PCF105" s="1570"/>
      <c r="PCG105" s="1570"/>
      <c r="PCH105" s="1570"/>
      <c r="PCI105" s="1570"/>
      <c r="PCJ105" s="1570"/>
      <c r="PCK105" s="1570"/>
      <c r="PCL105" s="1570"/>
      <c r="PCM105" s="1570"/>
      <c r="PCN105" s="1570"/>
      <c r="PCO105" s="1570"/>
      <c r="PCP105" s="1570"/>
      <c r="PCQ105" s="1570"/>
      <c r="PCR105" s="1570"/>
      <c r="PCS105" s="1570"/>
      <c r="PCT105" s="1570"/>
      <c r="PCU105" s="1570"/>
      <c r="PCV105" s="1570"/>
      <c r="PCW105" s="1570"/>
      <c r="PCX105" s="1570"/>
      <c r="PCY105" s="1570"/>
      <c r="PCZ105" s="1570"/>
      <c r="PDA105" s="1570"/>
      <c r="PDB105" s="1570"/>
      <c r="PDC105" s="1570"/>
      <c r="PDD105" s="1570"/>
      <c r="PDE105" s="1570"/>
      <c r="PDF105" s="1570"/>
      <c r="PDG105" s="1570"/>
      <c r="PDH105" s="1570"/>
      <c r="PDI105" s="1570"/>
      <c r="PDJ105" s="1570"/>
      <c r="PDK105" s="1570"/>
      <c r="PDL105" s="1570"/>
      <c r="PDM105" s="1570"/>
      <c r="PDN105" s="1570"/>
      <c r="PDO105" s="1570"/>
      <c r="PDP105" s="1570"/>
      <c r="PDQ105" s="1570"/>
      <c r="PDR105" s="1570"/>
      <c r="PDS105" s="1570"/>
      <c r="PDT105" s="1570"/>
      <c r="PDU105" s="1570"/>
      <c r="PDV105" s="1570"/>
      <c r="PDW105" s="1570"/>
      <c r="PDX105" s="1570"/>
      <c r="PDY105" s="1570"/>
      <c r="PDZ105" s="1570"/>
      <c r="PEA105" s="1570"/>
      <c r="PEB105" s="1570"/>
      <c r="PEC105" s="1570"/>
      <c r="PED105" s="1570"/>
      <c r="PEE105" s="1570"/>
      <c r="PEF105" s="1570"/>
      <c r="PEG105" s="1570"/>
      <c r="PEH105" s="1570"/>
      <c r="PEI105" s="1570"/>
      <c r="PEJ105" s="1570"/>
      <c r="PEK105" s="1570"/>
      <c r="PEL105" s="1570"/>
      <c r="PEM105" s="1570"/>
      <c r="PEN105" s="1570"/>
      <c r="PEO105" s="1570"/>
      <c r="PEP105" s="1570"/>
      <c r="PEQ105" s="1570"/>
      <c r="PER105" s="1570"/>
      <c r="PES105" s="1570"/>
      <c r="PET105" s="1570"/>
      <c r="PEU105" s="1570"/>
      <c r="PEV105" s="1570"/>
      <c r="PEW105" s="1570"/>
      <c r="PEX105" s="1570"/>
      <c r="PEY105" s="1570"/>
      <c r="PEZ105" s="1570"/>
      <c r="PFA105" s="1570"/>
      <c r="PFB105" s="1570"/>
      <c r="PFC105" s="1570"/>
      <c r="PFD105" s="1570"/>
      <c r="PFE105" s="1570"/>
      <c r="PFF105" s="1570"/>
      <c r="PFG105" s="1570"/>
      <c r="PFH105" s="1570"/>
      <c r="PFI105" s="1570"/>
      <c r="PFJ105" s="1570"/>
      <c r="PFK105" s="1570"/>
      <c r="PFL105" s="1570"/>
      <c r="PFM105" s="1570"/>
      <c r="PFN105" s="1570"/>
      <c r="PFO105" s="1570"/>
      <c r="PFP105" s="1570"/>
      <c r="PFQ105" s="1570"/>
      <c r="PFR105" s="1570"/>
      <c r="PFS105" s="1570"/>
      <c r="PFT105" s="1570"/>
      <c r="PFU105" s="1570"/>
      <c r="PFV105" s="1570"/>
      <c r="PFW105" s="1570"/>
      <c r="PFX105" s="1570"/>
      <c r="PFY105" s="1570"/>
      <c r="PFZ105" s="1570"/>
      <c r="PGA105" s="1570"/>
      <c r="PGB105" s="1570"/>
      <c r="PGC105" s="1570"/>
      <c r="PGD105" s="1570"/>
      <c r="PGE105" s="1570"/>
      <c r="PGF105" s="1570"/>
      <c r="PGG105" s="1570"/>
      <c r="PGH105" s="1570"/>
      <c r="PGI105" s="1570"/>
      <c r="PGJ105" s="1570"/>
      <c r="PGK105" s="1570"/>
      <c r="PGL105" s="1570"/>
      <c r="PGM105" s="1570"/>
      <c r="PGN105" s="1570"/>
      <c r="PGO105" s="1570"/>
      <c r="PGP105" s="1570"/>
      <c r="PGQ105" s="1570"/>
      <c r="PGR105" s="1570"/>
      <c r="PGS105" s="1570"/>
      <c r="PGT105" s="1570"/>
      <c r="PGU105" s="1570"/>
      <c r="PGV105" s="1570"/>
      <c r="PGW105" s="1570"/>
      <c r="PGX105" s="1570"/>
      <c r="PGY105" s="1570"/>
      <c r="PGZ105" s="1570"/>
      <c r="PHA105" s="1570"/>
      <c r="PHB105" s="1570"/>
      <c r="PHC105" s="1570"/>
      <c r="PHD105" s="1570"/>
      <c r="PHE105" s="1570"/>
      <c r="PHF105" s="1570"/>
      <c r="PHG105" s="1570"/>
      <c r="PHH105" s="1570"/>
      <c r="PHI105" s="1570"/>
      <c r="PHJ105" s="1570"/>
      <c r="PHK105" s="1570"/>
      <c r="PHL105" s="1570"/>
      <c r="PHM105" s="1570"/>
      <c r="PHN105" s="1570"/>
      <c r="PHO105" s="1570"/>
      <c r="PHP105" s="1570"/>
      <c r="PHQ105" s="1570"/>
      <c r="PHR105" s="1570"/>
      <c r="PHS105" s="1570"/>
      <c r="PHT105" s="1570"/>
      <c r="PHU105" s="1570"/>
      <c r="PHV105" s="1570"/>
      <c r="PHW105" s="1570"/>
      <c r="PHX105" s="1570"/>
      <c r="PHY105" s="1570"/>
      <c r="PHZ105" s="1570"/>
      <c r="PIA105" s="1570"/>
      <c r="PIB105" s="1570"/>
      <c r="PIC105" s="1570"/>
      <c r="PID105" s="1570"/>
      <c r="PIE105" s="1570"/>
      <c r="PIF105" s="1570"/>
      <c r="PIG105" s="1570"/>
      <c r="PIH105" s="1570"/>
      <c r="PII105" s="1570"/>
      <c r="PIJ105" s="1570"/>
      <c r="PIK105" s="1570"/>
      <c r="PIL105" s="1570"/>
      <c r="PIM105" s="1570"/>
      <c r="PIN105" s="1570"/>
      <c r="PIO105" s="1570"/>
      <c r="PIP105" s="1570"/>
      <c r="PIQ105" s="1570"/>
      <c r="PIR105" s="1570"/>
      <c r="PIS105" s="1570"/>
      <c r="PIT105" s="1570"/>
      <c r="PIU105" s="1570"/>
      <c r="PIV105" s="1570"/>
      <c r="PIW105" s="1570"/>
      <c r="PIX105" s="1570"/>
      <c r="PIY105" s="1570"/>
      <c r="PIZ105" s="1570"/>
      <c r="PJA105" s="1570"/>
      <c r="PJB105" s="1570"/>
      <c r="PJC105" s="1570"/>
      <c r="PJD105" s="1570"/>
      <c r="PJE105" s="1570"/>
      <c r="PJF105" s="1570"/>
      <c r="PJG105" s="1570"/>
      <c r="PJH105" s="1570"/>
      <c r="PJI105" s="1570"/>
      <c r="PJJ105" s="1570"/>
      <c r="PJK105" s="1570"/>
      <c r="PJL105" s="1570"/>
      <c r="PJM105" s="1570"/>
      <c r="PJN105" s="1570"/>
      <c r="PJO105" s="1570"/>
      <c r="PJP105" s="1570"/>
      <c r="PJQ105" s="1570"/>
      <c r="PJR105" s="1570"/>
      <c r="PJS105" s="1570"/>
      <c r="PJT105" s="1570"/>
      <c r="PJU105" s="1570"/>
      <c r="PJV105" s="1570"/>
      <c r="PJW105" s="1570"/>
      <c r="PJX105" s="1570"/>
      <c r="PJY105" s="1570"/>
      <c r="PJZ105" s="1570"/>
      <c r="PKA105" s="1570"/>
      <c r="PKB105" s="1570"/>
      <c r="PKC105" s="1570"/>
      <c r="PKD105" s="1570"/>
      <c r="PKE105" s="1570"/>
      <c r="PKF105" s="1570"/>
      <c r="PKG105" s="1570"/>
      <c r="PKH105" s="1570"/>
      <c r="PKI105" s="1570"/>
      <c r="PKJ105" s="1570"/>
      <c r="PKK105" s="1570"/>
      <c r="PKL105" s="1570"/>
      <c r="PKM105" s="1570"/>
      <c r="PKN105" s="1570"/>
      <c r="PKO105" s="1570"/>
      <c r="PKP105" s="1570"/>
      <c r="PKQ105" s="1570"/>
      <c r="PKR105" s="1570"/>
      <c r="PKS105" s="1570"/>
      <c r="PKT105" s="1570"/>
      <c r="PKU105" s="1570"/>
      <c r="PKV105" s="1570"/>
      <c r="PKW105" s="1570"/>
      <c r="PKX105" s="1570"/>
      <c r="PKY105" s="1570"/>
      <c r="PKZ105" s="1570"/>
      <c r="PLA105" s="1570"/>
      <c r="PLB105" s="1570"/>
      <c r="PLC105" s="1570"/>
      <c r="PLD105" s="1570"/>
      <c r="PLE105" s="1570"/>
      <c r="PLF105" s="1570"/>
      <c r="PLG105" s="1570"/>
      <c r="PLH105" s="1570"/>
      <c r="PLI105" s="1570"/>
      <c r="PLJ105" s="1570"/>
      <c r="PLK105" s="1570"/>
      <c r="PLL105" s="1570"/>
      <c r="PLM105" s="1570"/>
      <c r="PLN105" s="1570"/>
      <c r="PLO105" s="1570"/>
      <c r="PLP105" s="1570"/>
      <c r="PLQ105" s="1570"/>
      <c r="PLR105" s="1570"/>
      <c r="PLS105" s="1570"/>
      <c r="PLT105" s="1570"/>
      <c r="PLU105" s="1570"/>
      <c r="PLV105" s="1570"/>
      <c r="PLW105" s="1570"/>
      <c r="PLX105" s="1570"/>
      <c r="PLY105" s="1570"/>
      <c r="PLZ105" s="1570"/>
      <c r="PMA105" s="1570"/>
      <c r="PMB105" s="1570"/>
      <c r="PMC105" s="1570"/>
      <c r="PMD105" s="1570"/>
      <c r="PME105" s="1570"/>
      <c r="PMF105" s="1570"/>
      <c r="PMG105" s="1570"/>
      <c r="PMH105" s="1570"/>
      <c r="PMI105" s="1570"/>
      <c r="PMJ105" s="1570"/>
      <c r="PMK105" s="1570"/>
      <c r="PML105" s="1570"/>
      <c r="PMM105" s="1570"/>
      <c r="PMN105" s="1570"/>
      <c r="PMO105" s="1570"/>
      <c r="PMP105" s="1570"/>
      <c r="PMQ105" s="1570"/>
      <c r="PMR105" s="1570"/>
      <c r="PMS105" s="1570"/>
      <c r="PMT105" s="1570"/>
      <c r="PMU105" s="1570"/>
      <c r="PMV105" s="1570"/>
      <c r="PMW105" s="1570"/>
      <c r="PMX105" s="1570"/>
      <c r="PMY105" s="1570"/>
      <c r="PMZ105" s="1570"/>
      <c r="PNA105" s="1570"/>
      <c r="PNB105" s="1570"/>
      <c r="PNC105" s="1570"/>
      <c r="PND105" s="1570"/>
      <c r="PNE105" s="1570"/>
      <c r="PNF105" s="1570"/>
      <c r="PNG105" s="1570"/>
      <c r="PNH105" s="1570"/>
      <c r="PNI105" s="1570"/>
      <c r="PNJ105" s="1570"/>
      <c r="PNK105" s="1570"/>
      <c r="PNL105" s="1570"/>
      <c r="PNM105" s="1570"/>
      <c r="PNN105" s="1570"/>
      <c r="PNO105" s="1570"/>
      <c r="PNP105" s="1570"/>
      <c r="PNQ105" s="1570"/>
      <c r="PNR105" s="1570"/>
      <c r="PNS105" s="1570"/>
      <c r="PNT105" s="1570"/>
      <c r="PNU105" s="1570"/>
      <c r="PNV105" s="1570"/>
      <c r="PNW105" s="1570"/>
      <c r="PNX105" s="1570"/>
      <c r="PNY105" s="1570"/>
      <c r="PNZ105" s="1570"/>
      <c r="POA105" s="1570"/>
      <c r="POB105" s="1570"/>
      <c r="POC105" s="1570"/>
      <c r="POD105" s="1570"/>
      <c r="POE105" s="1570"/>
      <c r="POF105" s="1570"/>
      <c r="POG105" s="1570"/>
      <c r="POH105" s="1570"/>
      <c r="POI105" s="1570"/>
      <c r="POJ105" s="1570"/>
      <c r="POK105" s="1570"/>
      <c r="POL105" s="1570"/>
      <c r="POM105" s="1570"/>
      <c r="PON105" s="1570"/>
      <c r="POO105" s="1570"/>
      <c r="POP105" s="1570"/>
      <c r="POQ105" s="1570"/>
      <c r="POR105" s="1570"/>
      <c r="POS105" s="1570"/>
      <c r="POT105" s="1570"/>
      <c r="POU105" s="1570"/>
      <c r="POV105" s="1570"/>
      <c r="POW105" s="1570"/>
      <c r="POX105" s="1570"/>
      <c r="POY105" s="1570"/>
      <c r="POZ105" s="1570"/>
      <c r="PPA105" s="1570"/>
      <c r="PPB105" s="1570"/>
      <c r="PPC105" s="1570"/>
      <c r="PPD105" s="1570"/>
      <c r="PPE105" s="1570"/>
      <c r="PPF105" s="1570"/>
      <c r="PPG105" s="1570"/>
      <c r="PPH105" s="1570"/>
      <c r="PPI105" s="1570"/>
      <c r="PPJ105" s="1570"/>
      <c r="PPK105" s="1570"/>
      <c r="PPL105" s="1570"/>
      <c r="PPM105" s="1570"/>
      <c r="PPN105" s="1570"/>
      <c r="PPO105" s="1570"/>
      <c r="PPP105" s="1570"/>
      <c r="PPQ105" s="1570"/>
      <c r="PPR105" s="1570"/>
      <c r="PPS105" s="1570"/>
      <c r="PPT105" s="1570"/>
      <c r="PPU105" s="1570"/>
      <c r="PPV105" s="1570"/>
      <c r="PPW105" s="1570"/>
      <c r="PPX105" s="1570"/>
      <c r="PPY105" s="1570"/>
      <c r="PPZ105" s="1570"/>
      <c r="PQA105" s="1570"/>
      <c r="PQB105" s="1570"/>
      <c r="PQC105" s="1570"/>
      <c r="PQD105" s="1570"/>
      <c r="PQE105" s="1570"/>
      <c r="PQF105" s="1570"/>
      <c r="PQG105" s="1570"/>
      <c r="PQH105" s="1570"/>
      <c r="PQI105" s="1570"/>
      <c r="PQJ105" s="1570"/>
      <c r="PQK105" s="1570"/>
      <c r="PQL105" s="1570"/>
      <c r="PQM105" s="1570"/>
      <c r="PQN105" s="1570"/>
      <c r="PQO105" s="1570"/>
      <c r="PQP105" s="1570"/>
      <c r="PQQ105" s="1570"/>
      <c r="PQR105" s="1570"/>
      <c r="PQS105" s="1570"/>
      <c r="PQT105" s="1570"/>
      <c r="PQU105" s="1570"/>
      <c r="PQV105" s="1570"/>
      <c r="PQW105" s="1570"/>
      <c r="PQX105" s="1570"/>
      <c r="PQY105" s="1570"/>
      <c r="PQZ105" s="1570"/>
      <c r="PRA105" s="1570"/>
      <c r="PRB105" s="1570"/>
      <c r="PRC105" s="1570"/>
      <c r="PRD105" s="1570"/>
      <c r="PRE105" s="1570"/>
      <c r="PRF105" s="1570"/>
      <c r="PRG105" s="1570"/>
      <c r="PRH105" s="1570"/>
      <c r="PRI105" s="1570"/>
      <c r="PRJ105" s="1570"/>
      <c r="PRK105" s="1570"/>
      <c r="PRL105" s="1570"/>
      <c r="PRM105" s="1570"/>
      <c r="PRN105" s="1570"/>
      <c r="PRO105" s="1570"/>
      <c r="PRP105" s="1570"/>
      <c r="PRQ105" s="1570"/>
      <c r="PRR105" s="1570"/>
      <c r="PRS105" s="1570"/>
      <c r="PRT105" s="1570"/>
      <c r="PRU105" s="1570"/>
      <c r="PRV105" s="1570"/>
      <c r="PRW105" s="1570"/>
      <c r="PRX105" s="1570"/>
      <c r="PRY105" s="1570"/>
      <c r="PRZ105" s="1570"/>
      <c r="PSA105" s="1570"/>
      <c r="PSB105" s="1570"/>
      <c r="PSC105" s="1570"/>
      <c r="PSD105" s="1570"/>
      <c r="PSE105" s="1570"/>
      <c r="PSF105" s="1570"/>
      <c r="PSG105" s="1570"/>
      <c r="PSH105" s="1570"/>
      <c r="PSI105" s="1570"/>
      <c r="PSJ105" s="1570"/>
      <c r="PSK105" s="1570"/>
      <c r="PSL105" s="1570"/>
      <c r="PSM105" s="1570"/>
      <c r="PSN105" s="1570"/>
      <c r="PSO105" s="1570"/>
      <c r="PSP105" s="1570"/>
      <c r="PSQ105" s="1570"/>
      <c r="PSR105" s="1570"/>
      <c r="PSS105" s="1570"/>
      <c r="PST105" s="1570"/>
      <c r="PSU105" s="1570"/>
      <c r="PSV105" s="1570"/>
      <c r="PSW105" s="1570"/>
      <c r="PSX105" s="1570"/>
      <c r="PSY105" s="1570"/>
      <c r="PSZ105" s="1570"/>
      <c r="PTA105" s="1570"/>
      <c r="PTB105" s="1570"/>
      <c r="PTC105" s="1570"/>
      <c r="PTD105" s="1570"/>
      <c r="PTE105" s="1570"/>
      <c r="PTF105" s="1570"/>
      <c r="PTG105" s="1570"/>
      <c r="PTH105" s="1570"/>
      <c r="PTI105" s="1570"/>
      <c r="PTJ105" s="1570"/>
      <c r="PTK105" s="1570"/>
      <c r="PTL105" s="1570"/>
      <c r="PTM105" s="1570"/>
      <c r="PTN105" s="1570"/>
      <c r="PTO105" s="1570"/>
      <c r="PTP105" s="1570"/>
      <c r="PTQ105" s="1570"/>
      <c r="PTR105" s="1570"/>
      <c r="PTS105" s="1570"/>
      <c r="PTT105" s="1570"/>
      <c r="PTU105" s="1570"/>
      <c r="PTV105" s="1570"/>
      <c r="PTW105" s="1570"/>
      <c r="PTX105" s="1570"/>
      <c r="PTY105" s="1570"/>
      <c r="PTZ105" s="1570"/>
      <c r="PUA105" s="1570"/>
      <c r="PUB105" s="1570"/>
      <c r="PUC105" s="1570"/>
      <c r="PUD105" s="1570"/>
      <c r="PUE105" s="1570"/>
      <c r="PUF105" s="1570"/>
      <c r="PUG105" s="1570"/>
      <c r="PUH105" s="1570"/>
      <c r="PUI105" s="1570"/>
      <c r="PUJ105" s="1570"/>
      <c r="PUK105" s="1570"/>
      <c r="PUL105" s="1570"/>
      <c r="PUM105" s="1570"/>
      <c r="PUN105" s="1570"/>
      <c r="PUO105" s="1570"/>
      <c r="PUP105" s="1570"/>
      <c r="PUQ105" s="1570"/>
      <c r="PUR105" s="1570"/>
      <c r="PUS105" s="1570"/>
      <c r="PUT105" s="1570"/>
      <c r="PUU105" s="1570"/>
      <c r="PUV105" s="1570"/>
      <c r="PUW105" s="1570"/>
      <c r="PUX105" s="1570"/>
      <c r="PUY105" s="1570"/>
      <c r="PUZ105" s="1570"/>
      <c r="PVA105" s="1570"/>
      <c r="PVB105" s="1570"/>
      <c r="PVC105" s="1570"/>
      <c r="PVD105" s="1570"/>
      <c r="PVE105" s="1570"/>
      <c r="PVF105" s="1570"/>
      <c r="PVG105" s="1570"/>
      <c r="PVH105" s="1570"/>
      <c r="PVI105" s="1570"/>
      <c r="PVJ105" s="1570"/>
      <c r="PVK105" s="1570"/>
      <c r="PVL105" s="1570"/>
      <c r="PVM105" s="1570"/>
      <c r="PVN105" s="1570"/>
      <c r="PVO105" s="1570"/>
      <c r="PVP105" s="1570"/>
      <c r="PVQ105" s="1570"/>
      <c r="PVR105" s="1570"/>
      <c r="PVS105" s="1570"/>
      <c r="PVT105" s="1570"/>
      <c r="PVU105" s="1570"/>
      <c r="PVV105" s="1570"/>
      <c r="PVW105" s="1570"/>
      <c r="PVX105" s="1570"/>
      <c r="PVY105" s="1570"/>
      <c r="PVZ105" s="1570"/>
      <c r="PWA105" s="1570"/>
      <c r="PWB105" s="1570"/>
      <c r="PWC105" s="1570"/>
      <c r="PWD105" s="1570"/>
      <c r="PWE105" s="1570"/>
      <c r="PWF105" s="1570"/>
      <c r="PWG105" s="1570"/>
      <c r="PWH105" s="1570"/>
      <c r="PWI105" s="1570"/>
      <c r="PWJ105" s="1570"/>
      <c r="PWK105" s="1570"/>
      <c r="PWL105" s="1570"/>
      <c r="PWM105" s="1570"/>
      <c r="PWN105" s="1570"/>
      <c r="PWO105" s="1570"/>
      <c r="PWP105" s="1570"/>
      <c r="PWQ105" s="1570"/>
      <c r="PWR105" s="1570"/>
      <c r="PWS105" s="1570"/>
      <c r="PWT105" s="1570"/>
      <c r="PWU105" s="1570"/>
      <c r="PWV105" s="1570"/>
      <c r="PWW105" s="1570"/>
      <c r="PWX105" s="1570"/>
      <c r="PWY105" s="1570"/>
      <c r="PWZ105" s="1570"/>
      <c r="PXA105" s="1570"/>
      <c r="PXB105" s="1570"/>
      <c r="PXC105" s="1570"/>
      <c r="PXD105" s="1570"/>
      <c r="PXE105" s="1570"/>
      <c r="PXF105" s="1570"/>
      <c r="PXG105" s="1570"/>
      <c r="PXH105" s="1570"/>
      <c r="PXI105" s="1570"/>
      <c r="PXJ105" s="1570"/>
      <c r="PXK105" s="1570"/>
      <c r="PXL105" s="1570"/>
      <c r="PXM105" s="1570"/>
      <c r="PXN105" s="1570"/>
      <c r="PXO105" s="1570"/>
      <c r="PXP105" s="1570"/>
      <c r="PXQ105" s="1570"/>
      <c r="PXR105" s="1570"/>
      <c r="PXS105" s="1570"/>
      <c r="PXT105" s="1570"/>
      <c r="PXU105" s="1570"/>
      <c r="PXV105" s="1570"/>
      <c r="PXW105" s="1570"/>
      <c r="PXX105" s="1570"/>
      <c r="PXY105" s="1570"/>
      <c r="PXZ105" s="1570"/>
      <c r="PYA105" s="1570"/>
      <c r="PYB105" s="1570"/>
      <c r="PYC105" s="1570"/>
      <c r="PYD105" s="1570"/>
      <c r="PYE105" s="1570"/>
      <c r="PYF105" s="1570"/>
      <c r="PYG105" s="1570"/>
      <c r="PYH105" s="1570"/>
      <c r="PYI105" s="1570"/>
      <c r="PYJ105" s="1570"/>
      <c r="PYK105" s="1570"/>
      <c r="PYL105" s="1570"/>
      <c r="PYM105" s="1570"/>
      <c r="PYN105" s="1570"/>
      <c r="PYO105" s="1570"/>
      <c r="PYP105" s="1570"/>
      <c r="PYQ105" s="1570"/>
      <c r="PYR105" s="1570"/>
      <c r="PYS105" s="1570"/>
      <c r="PYT105" s="1570"/>
      <c r="PYU105" s="1570"/>
      <c r="PYV105" s="1570"/>
      <c r="PYW105" s="1570"/>
      <c r="PYX105" s="1570"/>
      <c r="PYY105" s="1570"/>
      <c r="PYZ105" s="1570"/>
      <c r="PZA105" s="1570"/>
      <c r="PZB105" s="1570"/>
      <c r="PZC105" s="1570"/>
      <c r="PZD105" s="1570"/>
      <c r="PZE105" s="1570"/>
      <c r="PZF105" s="1570"/>
      <c r="PZG105" s="1570"/>
      <c r="PZH105" s="1570"/>
      <c r="PZI105" s="1570"/>
      <c r="PZJ105" s="1570"/>
      <c r="PZK105" s="1570"/>
      <c r="PZL105" s="1570"/>
      <c r="PZM105" s="1570"/>
      <c r="PZN105" s="1570"/>
      <c r="PZO105" s="1570"/>
      <c r="PZP105" s="1570"/>
      <c r="PZQ105" s="1570"/>
      <c r="PZR105" s="1570"/>
      <c r="PZS105" s="1570"/>
      <c r="PZT105" s="1570"/>
      <c r="PZU105" s="1570"/>
      <c r="PZV105" s="1570"/>
      <c r="PZW105" s="1570"/>
      <c r="PZX105" s="1570"/>
      <c r="PZY105" s="1570"/>
      <c r="PZZ105" s="1570"/>
      <c r="QAA105" s="1570"/>
      <c r="QAB105" s="1570"/>
      <c r="QAC105" s="1570"/>
      <c r="QAD105" s="1570"/>
      <c r="QAE105" s="1570"/>
      <c r="QAF105" s="1570"/>
      <c r="QAG105" s="1570"/>
      <c r="QAH105" s="1570"/>
      <c r="QAI105" s="1570"/>
      <c r="QAJ105" s="1570"/>
      <c r="QAK105" s="1570"/>
      <c r="QAL105" s="1570"/>
      <c r="QAM105" s="1570"/>
      <c r="QAN105" s="1570"/>
      <c r="QAO105" s="1570"/>
      <c r="QAP105" s="1570"/>
      <c r="QAQ105" s="1570"/>
      <c r="QAR105" s="1570"/>
      <c r="QAS105" s="1570"/>
      <c r="QAT105" s="1570"/>
      <c r="QAU105" s="1570"/>
      <c r="QAV105" s="1570"/>
      <c r="QAW105" s="1570"/>
      <c r="QAX105" s="1570"/>
      <c r="QAY105" s="1570"/>
      <c r="QAZ105" s="1570"/>
      <c r="QBA105" s="1570"/>
      <c r="QBB105" s="1570"/>
      <c r="QBC105" s="1570"/>
      <c r="QBD105" s="1570"/>
      <c r="QBE105" s="1570"/>
      <c r="QBF105" s="1570"/>
      <c r="QBG105" s="1570"/>
      <c r="QBH105" s="1570"/>
      <c r="QBI105" s="1570"/>
      <c r="QBJ105" s="1570"/>
      <c r="QBK105" s="1570"/>
      <c r="QBL105" s="1570"/>
      <c r="QBM105" s="1570"/>
      <c r="QBN105" s="1570"/>
      <c r="QBO105" s="1570"/>
      <c r="QBP105" s="1570"/>
      <c r="QBQ105" s="1570"/>
      <c r="QBR105" s="1570"/>
      <c r="QBS105" s="1570"/>
      <c r="QBT105" s="1570"/>
      <c r="QBU105" s="1570"/>
      <c r="QBV105" s="1570"/>
      <c r="QBW105" s="1570"/>
      <c r="QBX105" s="1570"/>
      <c r="QBY105" s="1570"/>
      <c r="QBZ105" s="1570"/>
      <c r="QCA105" s="1570"/>
      <c r="QCB105" s="1570"/>
      <c r="QCC105" s="1570"/>
      <c r="QCD105" s="1570"/>
      <c r="QCE105" s="1570"/>
      <c r="QCF105" s="1570"/>
      <c r="QCG105" s="1570"/>
      <c r="QCH105" s="1570"/>
      <c r="QCI105" s="1570"/>
      <c r="QCJ105" s="1570"/>
      <c r="QCK105" s="1570"/>
      <c r="QCL105" s="1570"/>
      <c r="QCM105" s="1570"/>
      <c r="QCN105" s="1570"/>
      <c r="QCO105" s="1570"/>
      <c r="QCP105" s="1570"/>
      <c r="QCQ105" s="1570"/>
      <c r="QCR105" s="1570"/>
      <c r="QCS105" s="1570"/>
      <c r="QCT105" s="1570"/>
      <c r="QCU105" s="1570"/>
      <c r="QCV105" s="1570"/>
      <c r="QCW105" s="1570"/>
      <c r="QCX105" s="1570"/>
      <c r="QCY105" s="1570"/>
      <c r="QCZ105" s="1570"/>
      <c r="QDA105" s="1570"/>
      <c r="QDB105" s="1570"/>
      <c r="QDC105" s="1570"/>
      <c r="QDD105" s="1570"/>
      <c r="QDE105" s="1570"/>
      <c r="QDF105" s="1570"/>
      <c r="QDG105" s="1570"/>
      <c r="QDH105" s="1570"/>
      <c r="QDI105" s="1570"/>
      <c r="QDJ105" s="1570"/>
      <c r="QDK105" s="1570"/>
      <c r="QDL105" s="1570"/>
      <c r="QDM105" s="1570"/>
      <c r="QDN105" s="1570"/>
      <c r="QDO105" s="1570"/>
      <c r="QDP105" s="1570"/>
      <c r="QDQ105" s="1570"/>
      <c r="QDR105" s="1570"/>
      <c r="QDS105" s="1570"/>
      <c r="QDT105" s="1570"/>
      <c r="QDU105" s="1570"/>
      <c r="QDV105" s="1570"/>
      <c r="QDW105" s="1570"/>
      <c r="QDX105" s="1570"/>
      <c r="QDY105" s="1570"/>
      <c r="QDZ105" s="1570"/>
      <c r="QEA105" s="1570"/>
      <c r="QEB105" s="1570"/>
      <c r="QEC105" s="1570"/>
      <c r="QED105" s="1570"/>
      <c r="QEE105" s="1570"/>
      <c r="QEF105" s="1570"/>
      <c r="QEG105" s="1570"/>
      <c r="QEH105" s="1570"/>
      <c r="QEI105" s="1570"/>
      <c r="QEJ105" s="1570"/>
      <c r="QEK105" s="1570"/>
      <c r="QEL105" s="1570"/>
      <c r="QEM105" s="1570"/>
      <c r="QEN105" s="1570"/>
      <c r="QEO105" s="1570"/>
      <c r="QEP105" s="1570"/>
      <c r="QEQ105" s="1570"/>
      <c r="QER105" s="1570"/>
      <c r="QES105" s="1570"/>
      <c r="QET105" s="1570"/>
      <c r="QEU105" s="1570"/>
      <c r="QEV105" s="1570"/>
      <c r="QEW105" s="1570"/>
      <c r="QEX105" s="1570"/>
      <c r="QEY105" s="1570"/>
      <c r="QEZ105" s="1570"/>
      <c r="QFA105" s="1570"/>
      <c r="QFB105" s="1570"/>
      <c r="QFC105" s="1570"/>
      <c r="QFD105" s="1570"/>
      <c r="QFE105" s="1570"/>
      <c r="QFF105" s="1570"/>
      <c r="QFG105" s="1570"/>
      <c r="QFH105" s="1570"/>
      <c r="QFI105" s="1570"/>
      <c r="QFJ105" s="1570"/>
      <c r="QFK105" s="1570"/>
      <c r="QFL105" s="1570"/>
      <c r="QFM105" s="1570"/>
      <c r="QFN105" s="1570"/>
      <c r="QFO105" s="1570"/>
      <c r="QFP105" s="1570"/>
      <c r="QFQ105" s="1570"/>
      <c r="QFR105" s="1570"/>
      <c r="QFS105" s="1570"/>
      <c r="QFT105" s="1570"/>
      <c r="QFU105" s="1570"/>
      <c r="QFV105" s="1570"/>
      <c r="QFW105" s="1570"/>
      <c r="QFX105" s="1570"/>
      <c r="QFY105" s="1570"/>
      <c r="QFZ105" s="1570"/>
      <c r="QGA105" s="1570"/>
      <c r="QGB105" s="1570"/>
      <c r="QGC105" s="1570"/>
      <c r="QGD105" s="1570"/>
      <c r="QGE105" s="1570"/>
      <c r="QGF105" s="1570"/>
      <c r="QGG105" s="1570"/>
      <c r="QGH105" s="1570"/>
      <c r="QGI105" s="1570"/>
      <c r="QGJ105" s="1570"/>
      <c r="QGK105" s="1570"/>
      <c r="QGL105" s="1570"/>
      <c r="QGM105" s="1570"/>
      <c r="QGN105" s="1570"/>
      <c r="QGO105" s="1570"/>
      <c r="QGP105" s="1570"/>
      <c r="QGQ105" s="1570"/>
      <c r="QGR105" s="1570"/>
      <c r="QGS105" s="1570"/>
      <c r="QGT105" s="1570"/>
      <c r="QGU105" s="1570"/>
      <c r="QGV105" s="1570"/>
      <c r="QGW105" s="1570"/>
      <c r="QGX105" s="1570"/>
      <c r="QGY105" s="1570"/>
      <c r="QGZ105" s="1570"/>
      <c r="QHA105" s="1570"/>
      <c r="QHB105" s="1570"/>
      <c r="QHC105" s="1570"/>
      <c r="QHD105" s="1570"/>
      <c r="QHE105" s="1570"/>
      <c r="QHF105" s="1570"/>
      <c r="QHG105" s="1570"/>
      <c r="QHH105" s="1570"/>
      <c r="QHI105" s="1570"/>
      <c r="QHJ105" s="1570"/>
      <c r="QHK105" s="1570"/>
      <c r="QHL105" s="1570"/>
      <c r="QHM105" s="1570"/>
      <c r="QHN105" s="1570"/>
      <c r="QHO105" s="1570"/>
      <c r="QHP105" s="1570"/>
      <c r="QHQ105" s="1570"/>
      <c r="QHR105" s="1570"/>
      <c r="QHS105" s="1570"/>
      <c r="QHT105" s="1570"/>
      <c r="QHU105" s="1570"/>
      <c r="QHV105" s="1570"/>
      <c r="QHW105" s="1570"/>
      <c r="QHX105" s="1570"/>
      <c r="QHY105" s="1570"/>
      <c r="QHZ105" s="1570"/>
      <c r="QIA105" s="1570"/>
      <c r="QIB105" s="1570"/>
      <c r="QIC105" s="1570"/>
      <c r="QID105" s="1570"/>
      <c r="QIE105" s="1570"/>
      <c r="QIF105" s="1570"/>
      <c r="QIG105" s="1570"/>
      <c r="QIH105" s="1570"/>
      <c r="QII105" s="1570"/>
      <c r="QIJ105" s="1570"/>
      <c r="QIK105" s="1570"/>
      <c r="QIL105" s="1570"/>
      <c r="QIM105" s="1570"/>
      <c r="QIN105" s="1570"/>
      <c r="QIO105" s="1570"/>
      <c r="QIP105" s="1570"/>
      <c r="QIQ105" s="1570"/>
      <c r="QIR105" s="1570"/>
      <c r="QIS105" s="1570"/>
      <c r="QIT105" s="1570"/>
      <c r="QIU105" s="1570"/>
      <c r="QIV105" s="1570"/>
      <c r="QIW105" s="1570"/>
      <c r="QIX105" s="1570"/>
      <c r="QIY105" s="1570"/>
      <c r="QIZ105" s="1570"/>
      <c r="QJA105" s="1570"/>
      <c r="QJB105" s="1570"/>
      <c r="QJC105" s="1570"/>
      <c r="QJD105" s="1570"/>
      <c r="QJE105" s="1570"/>
      <c r="QJF105" s="1570"/>
      <c r="QJG105" s="1570"/>
      <c r="QJH105" s="1570"/>
      <c r="QJI105" s="1570"/>
      <c r="QJJ105" s="1570"/>
      <c r="QJK105" s="1570"/>
      <c r="QJL105" s="1570"/>
      <c r="QJM105" s="1570"/>
      <c r="QJN105" s="1570"/>
      <c r="QJO105" s="1570"/>
      <c r="QJP105" s="1570"/>
      <c r="QJQ105" s="1570"/>
      <c r="QJR105" s="1570"/>
      <c r="QJS105" s="1570"/>
      <c r="QJT105" s="1570"/>
      <c r="QJU105" s="1570"/>
      <c r="QJV105" s="1570"/>
      <c r="QJW105" s="1570"/>
      <c r="QJX105" s="1570"/>
      <c r="QJY105" s="1570"/>
      <c r="QJZ105" s="1570"/>
      <c r="QKA105" s="1570"/>
      <c r="QKB105" s="1570"/>
      <c r="QKC105" s="1570"/>
      <c r="QKD105" s="1570"/>
      <c r="QKE105" s="1570"/>
      <c r="QKF105" s="1570"/>
      <c r="QKG105" s="1570"/>
      <c r="QKH105" s="1570"/>
      <c r="QKI105" s="1570"/>
      <c r="QKJ105" s="1570"/>
      <c r="QKK105" s="1570"/>
      <c r="QKL105" s="1570"/>
      <c r="QKM105" s="1570"/>
      <c r="QKN105" s="1570"/>
      <c r="QKO105" s="1570"/>
      <c r="QKP105" s="1570"/>
      <c r="QKQ105" s="1570"/>
      <c r="QKR105" s="1570"/>
      <c r="QKS105" s="1570"/>
      <c r="QKT105" s="1570"/>
      <c r="QKU105" s="1570"/>
      <c r="QKV105" s="1570"/>
      <c r="QKW105" s="1570"/>
      <c r="QKX105" s="1570"/>
      <c r="QKY105" s="1570"/>
      <c r="QKZ105" s="1570"/>
      <c r="QLA105" s="1570"/>
      <c r="QLB105" s="1570"/>
      <c r="QLC105" s="1570"/>
      <c r="QLD105" s="1570"/>
      <c r="QLE105" s="1570"/>
      <c r="QLF105" s="1570"/>
      <c r="QLG105" s="1570"/>
      <c r="QLH105" s="1570"/>
      <c r="QLI105" s="1570"/>
      <c r="QLJ105" s="1570"/>
      <c r="QLK105" s="1570"/>
      <c r="QLL105" s="1570"/>
      <c r="QLM105" s="1570"/>
      <c r="QLN105" s="1570"/>
      <c r="QLO105" s="1570"/>
      <c r="QLP105" s="1570"/>
      <c r="QLQ105" s="1570"/>
      <c r="QLR105" s="1570"/>
      <c r="QLS105" s="1570"/>
      <c r="QLT105" s="1570"/>
      <c r="QLU105" s="1570"/>
      <c r="QLV105" s="1570"/>
      <c r="QLW105" s="1570"/>
      <c r="QLX105" s="1570"/>
      <c r="QLY105" s="1570"/>
      <c r="QLZ105" s="1570"/>
      <c r="QMA105" s="1570"/>
      <c r="QMB105" s="1570"/>
      <c r="QMC105" s="1570"/>
      <c r="QMD105" s="1570"/>
      <c r="QME105" s="1570"/>
      <c r="QMF105" s="1570"/>
      <c r="QMG105" s="1570"/>
      <c r="QMH105" s="1570"/>
      <c r="QMI105" s="1570"/>
      <c r="QMJ105" s="1570"/>
      <c r="QMK105" s="1570"/>
      <c r="QML105" s="1570"/>
      <c r="QMM105" s="1570"/>
      <c r="QMN105" s="1570"/>
      <c r="QMO105" s="1570"/>
      <c r="QMP105" s="1570"/>
      <c r="QMQ105" s="1570"/>
      <c r="QMR105" s="1570"/>
      <c r="QMS105" s="1570"/>
      <c r="QMT105" s="1570"/>
      <c r="QMU105" s="1570"/>
      <c r="QMV105" s="1570"/>
      <c r="QMW105" s="1570"/>
      <c r="QMX105" s="1570"/>
      <c r="QMY105" s="1570"/>
      <c r="QMZ105" s="1570"/>
      <c r="QNA105" s="1570"/>
      <c r="QNB105" s="1570"/>
      <c r="QNC105" s="1570"/>
      <c r="QND105" s="1570"/>
      <c r="QNE105" s="1570"/>
      <c r="QNF105" s="1570"/>
      <c r="QNG105" s="1570"/>
      <c r="QNH105" s="1570"/>
      <c r="QNI105" s="1570"/>
      <c r="QNJ105" s="1570"/>
      <c r="QNK105" s="1570"/>
      <c r="QNL105" s="1570"/>
      <c r="QNM105" s="1570"/>
      <c r="QNN105" s="1570"/>
      <c r="QNO105" s="1570"/>
      <c r="QNP105" s="1570"/>
      <c r="QNQ105" s="1570"/>
      <c r="QNR105" s="1570"/>
      <c r="QNS105" s="1570"/>
      <c r="QNT105" s="1570"/>
      <c r="QNU105" s="1570"/>
      <c r="QNV105" s="1570"/>
      <c r="QNW105" s="1570"/>
      <c r="QNX105" s="1570"/>
      <c r="QNY105" s="1570"/>
      <c r="QNZ105" s="1570"/>
      <c r="QOA105" s="1570"/>
      <c r="QOB105" s="1570"/>
      <c r="QOC105" s="1570"/>
      <c r="QOD105" s="1570"/>
      <c r="QOE105" s="1570"/>
      <c r="QOF105" s="1570"/>
      <c r="QOG105" s="1570"/>
      <c r="QOH105" s="1570"/>
      <c r="QOI105" s="1570"/>
      <c r="QOJ105" s="1570"/>
      <c r="QOK105" s="1570"/>
      <c r="QOL105" s="1570"/>
      <c r="QOM105" s="1570"/>
      <c r="QON105" s="1570"/>
      <c r="QOO105" s="1570"/>
      <c r="QOP105" s="1570"/>
      <c r="QOQ105" s="1570"/>
      <c r="QOR105" s="1570"/>
      <c r="QOS105" s="1570"/>
      <c r="QOT105" s="1570"/>
      <c r="QOU105" s="1570"/>
      <c r="QOV105" s="1570"/>
      <c r="QOW105" s="1570"/>
      <c r="QOX105" s="1570"/>
      <c r="QOY105" s="1570"/>
      <c r="QOZ105" s="1570"/>
      <c r="QPA105" s="1570"/>
      <c r="QPB105" s="1570"/>
      <c r="QPC105" s="1570"/>
      <c r="QPD105" s="1570"/>
      <c r="QPE105" s="1570"/>
      <c r="QPF105" s="1570"/>
      <c r="QPG105" s="1570"/>
      <c r="QPH105" s="1570"/>
      <c r="QPI105" s="1570"/>
      <c r="QPJ105" s="1570"/>
      <c r="QPK105" s="1570"/>
      <c r="QPL105" s="1570"/>
      <c r="QPM105" s="1570"/>
      <c r="QPN105" s="1570"/>
      <c r="QPO105" s="1570"/>
      <c r="QPP105" s="1570"/>
      <c r="QPQ105" s="1570"/>
      <c r="QPR105" s="1570"/>
      <c r="QPS105" s="1570"/>
      <c r="QPT105" s="1570"/>
      <c r="QPU105" s="1570"/>
      <c r="QPV105" s="1570"/>
      <c r="QPW105" s="1570"/>
      <c r="QPX105" s="1570"/>
      <c r="QPY105" s="1570"/>
      <c r="QPZ105" s="1570"/>
      <c r="QQA105" s="1570"/>
      <c r="QQB105" s="1570"/>
      <c r="QQC105" s="1570"/>
      <c r="QQD105" s="1570"/>
      <c r="QQE105" s="1570"/>
      <c r="QQF105" s="1570"/>
      <c r="QQG105" s="1570"/>
      <c r="QQH105" s="1570"/>
      <c r="QQI105" s="1570"/>
      <c r="QQJ105" s="1570"/>
      <c r="QQK105" s="1570"/>
      <c r="QQL105" s="1570"/>
      <c r="QQM105" s="1570"/>
      <c r="QQN105" s="1570"/>
      <c r="QQO105" s="1570"/>
      <c r="QQP105" s="1570"/>
      <c r="QQQ105" s="1570"/>
      <c r="QQR105" s="1570"/>
      <c r="QQS105" s="1570"/>
      <c r="QQT105" s="1570"/>
      <c r="QQU105" s="1570"/>
      <c r="QQV105" s="1570"/>
      <c r="QQW105" s="1570"/>
      <c r="QQX105" s="1570"/>
      <c r="QQY105" s="1570"/>
      <c r="QQZ105" s="1570"/>
      <c r="QRA105" s="1570"/>
      <c r="QRB105" s="1570"/>
      <c r="QRC105" s="1570"/>
      <c r="QRD105" s="1570"/>
      <c r="QRE105" s="1570"/>
      <c r="QRF105" s="1570"/>
      <c r="QRG105" s="1570"/>
      <c r="QRH105" s="1570"/>
      <c r="QRI105" s="1570"/>
      <c r="QRJ105" s="1570"/>
      <c r="QRK105" s="1570"/>
      <c r="QRL105" s="1570"/>
      <c r="QRM105" s="1570"/>
      <c r="QRN105" s="1570"/>
      <c r="QRO105" s="1570"/>
      <c r="QRP105" s="1570"/>
      <c r="QRQ105" s="1570"/>
      <c r="QRR105" s="1570"/>
      <c r="QRS105" s="1570"/>
      <c r="QRT105" s="1570"/>
      <c r="QRU105" s="1570"/>
      <c r="QRV105" s="1570"/>
      <c r="QRW105" s="1570"/>
      <c r="QRX105" s="1570"/>
      <c r="QRY105" s="1570"/>
      <c r="QRZ105" s="1570"/>
      <c r="QSA105" s="1570"/>
      <c r="QSB105" s="1570"/>
      <c r="QSC105" s="1570"/>
      <c r="QSD105" s="1570"/>
      <c r="QSE105" s="1570"/>
      <c r="QSF105" s="1570"/>
      <c r="QSG105" s="1570"/>
      <c r="QSH105" s="1570"/>
      <c r="QSI105" s="1570"/>
      <c r="QSJ105" s="1570"/>
      <c r="QSK105" s="1570"/>
      <c r="QSL105" s="1570"/>
      <c r="QSM105" s="1570"/>
      <c r="QSN105" s="1570"/>
      <c r="QSO105" s="1570"/>
      <c r="QSP105" s="1570"/>
      <c r="QSQ105" s="1570"/>
      <c r="QSR105" s="1570"/>
      <c r="QSS105" s="1570"/>
      <c r="QST105" s="1570"/>
      <c r="QSU105" s="1570"/>
      <c r="QSV105" s="1570"/>
      <c r="QSW105" s="1570"/>
      <c r="QSX105" s="1570"/>
      <c r="QSY105" s="1570"/>
      <c r="QSZ105" s="1570"/>
      <c r="QTA105" s="1570"/>
      <c r="QTB105" s="1570"/>
      <c r="QTC105" s="1570"/>
      <c r="QTD105" s="1570"/>
      <c r="QTE105" s="1570"/>
      <c r="QTF105" s="1570"/>
      <c r="QTG105" s="1570"/>
      <c r="QTH105" s="1570"/>
      <c r="QTI105" s="1570"/>
      <c r="QTJ105" s="1570"/>
      <c r="QTK105" s="1570"/>
      <c r="QTL105" s="1570"/>
      <c r="QTM105" s="1570"/>
      <c r="QTN105" s="1570"/>
      <c r="QTO105" s="1570"/>
      <c r="QTP105" s="1570"/>
      <c r="QTQ105" s="1570"/>
      <c r="QTR105" s="1570"/>
      <c r="QTS105" s="1570"/>
      <c r="QTT105" s="1570"/>
      <c r="QTU105" s="1570"/>
      <c r="QTV105" s="1570"/>
      <c r="QTW105" s="1570"/>
      <c r="QTX105" s="1570"/>
      <c r="QTY105" s="1570"/>
      <c r="QTZ105" s="1570"/>
      <c r="QUA105" s="1570"/>
      <c r="QUB105" s="1570"/>
      <c r="QUC105" s="1570"/>
      <c r="QUD105" s="1570"/>
      <c r="QUE105" s="1570"/>
      <c r="QUF105" s="1570"/>
      <c r="QUG105" s="1570"/>
      <c r="QUH105" s="1570"/>
      <c r="QUI105" s="1570"/>
      <c r="QUJ105" s="1570"/>
      <c r="QUK105" s="1570"/>
      <c r="QUL105" s="1570"/>
      <c r="QUM105" s="1570"/>
      <c r="QUN105" s="1570"/>
      <c r="QUO105" s="1570"/>
      <c r="QUP105" s="1570"/>
      <c r="QUQ105" s="1570"/>
      <c r="QUR105" s="1570"/>
      <c r="QUS105" s="1570"/>
      <c r="QUT105" s="1570"/>
      <c r="QUU105" s="1570"/>
      <c r="QUV105" s="1570"/>
      <c r="QUW105" s="1570"/>
      <c r="QUX105" s="1570"/>
      <c r="QUY105" s="1570"/>
      <c r="QUZ105" s="1570"/>
      <c r="QVA105" s="1570"/>
      <c r="QVB105" s="1570"/>
      <c r="QVC105" s="1570"/>
      <c r="QVD105" s="1570"/>
      <c r="QVE105" s="1570"/>
      <c r="QVF105" s="1570"/>
      <c r="QVG105" s="1570"/>
      <c r="QVH105" s="1570"/>
      <c r="QVI105" s="1570"/>
      <c r="QVJ105" s="1570"/>
      <c r="QVK105" s="1570"/>
      <c r="QVL105" s="1570"/>
      <c r="QVM105" s="1570"/>
      <c r="QVN105" s="1570"/>
      <c r="QVO105" s="1570"/>
      <c r="QVP105" s="1570"/>
      <c r="QVQ105" s="1570"/>
      <c r="QVR105" s="1570"/>
      <c r="QVS105" s="1570"/>
      <c r="QVT105" s="1570"/>
      <c r="QVU105" s="1570"/>
      <c r="QVV105" s="1570"/>
      <c r="QVW105" s="1570"/>
      <c r="QVX105" s="1570"/>
      <c r="QVY105" s="1570"/>
      <c r="QVZ105" s="1570"/>
      <c r="QWA105" s="1570"/>
      <c r="QWB105" s="1570"/>
      <c r="QWC105" s="1570"/>
      <c r="QWD105" s="1570"/>
      <c r="QWE105" s="1570"/>
      <c r="QWF105" s="1570"/>
      <c r="QWG105" s="1570"/>
      <c r="QWH105" s="1570"/>
      <c r="QWI105" s="1570"/>
      <c r="QWJ105" s="1570"/>
      <c r="QWK105" s="1570"/>
      <c r="QWL105" s="1570"/>
      <c r="QWM105" s="1570"/>
      <c r="QWN105" s="1570"/>
      <c r="QWO105" s="1570"/>
      <c r="QWP105" s="1570"/>
      <c r="QWQ105" s="1570"/>
      <c r="QWR105" s="1570"/>
      <c r="QWS105" s="1570"/>
      <c r="QWT105" s="1570"/>
      <c r="QWU105" s="1570"/>
      <c r="QWV105" s="1570"/>
      <c r="QWW105" s="1570"/>
      <c r="QWX105" s="1570"/>
      <c r="QWY105" s="1570"/>
      <c r="QWZ105" s="1570"/>
      <c r="QXA105" s="1570"/>
      <c r="QXB105" s="1570"/>
      <c r="QXC105" s="1570"/>
      <c r="QXD105" s="1570"/>
      <c r="QXE105" s="1570"/>
      <c r="QXF105" s="1570"/>
      <c r="QXG105" s="1570"/>
      <c r="QXH105" s="1570"/>
      <c r="QXI105" s="1570"/>
      <c r="QXJ105" s="1570"/>
      <c r="QXK105" s="1570"/>
      <c r="QXL105" s="1570"/>
      <c r="QXM105" s="1570"/>
      <c r="QXN105" s="1570"/>
      <c r="QXO105" s="1570"/>
      <c r="QXP105" s="1570"/>
      <c r="QXQ105" s="1570"/>
      <c r="QXR105" s="1570"/>
      <c r="QXS105" s="1570"/>
      <c r="QXT105" s="1570"/>
      <c r="QXU105" s="1570"/>
      <c r="QXV105" s="1570"/>
      <c r="QXW105" s="1570"/>
      <c r="QXX105" s="1570"/>
      <c r="QXY105" s="1570"/>
      <c r="QXZ105" s="1570"/>
      <c r="QYA105" s="1570"/>
      <c r="QYB105" s="1570"/>
      <c r="QYC105" s="1570"/>
      <c r="QYD105" s="1570"/>
      <c r="QYE105" s="1570"/>
      <c r="QYF105" s="1570"/>
      <c r="QYG105" s="1570"/>
      <c r="QYH105" s="1570"/>
      <c r="QYI105" s="1570"/>
      <c r="QYJ105" s="1570"/>
      <c r="QYK105" s="1570"/>
      <c r="QYL105" s="1570"/>
      <c r="QYM105" s="1570"/>
      <c r="QYN105" s="1570"/>
      <c r="QYO105" s="1570"/>
      <c r="QYP105" s="1570"/>
      <c r="QYQ105" s="1570"/>
      <c r="QYR105" s="1570"/>
      <c r="QYS105" s="1570"/>
      <c r="QYT105" s="1570"/>
      <c r="QYU105" s="1570"/>
      <c r="QYV105" s="1570"/>
      <c r="QYW105" s="1570"/>
      <c r="QYX105" s="1570"/>
      <c r="QYY105" s="1570"/>
      <c r="QYZ105" s="1570"/>
      <c r="QZA105" s="1570"/>
      <c r="QZB105" s="1570"/>
      <c r="QZC105" s="1570"/>
      <c r="QZD105" s="1570"/>
      <c r="QZE105" s="1570"/>
      <c r="QZF105" s="1570"/>
      <c r="QZG105" s="1570"/>
      <c r="QZH105" s="1570"/>
      <c r="QZI105" s="1570"/>
      <c r="QZJ105" s="1570"/>
      <c r="QZK105" s="1570"/>
      <c r="QZL105" s="1570"/>
      <c r="QZM105" s="1570"/>
      <c r="QZN105" s="1570"/>
      <c r="QZO105" s="1570"/>
      <c r="QZP105" s="1570"/>
      <c r="QZQ105" s="1570"/>
      <c r="QZR105" s="1570"/>
      <c r="QZS105" s="1570"/>
      <c r="QZT105" s="1570"/>
      <c r="QZU105" s="1570"/>
      <c r="QZV105" s="1570"/>
      <c r="QZW105" s="1570"/>
      <c r="QZX105" s="1570"/>
      <c r="QZY105" s="1570"/>
      <c r="QZZ105" s="1570"/>
      <c r="RAA105" s="1570"/>
      <c r="RAB105" s="1570"/>
      <c r="RAC105" s="1570"/>
      <c r="RAD105" s="1570"/>
      <c r="RAE105" s="1570"/>
      <c r="RAF105" s="1570"/>
      <c r="RAG105" s="1570"/>
      <c r="RAH105" s="1570"/>
      <c r="RAI105" s="1570"/>
      <c r="RAJ105" s="1570"/>
      <c r="RAK105" s="1570"/>
      <c r="RAL105" s="1570"/>
      <c r="RAM105" s="1570"/>
      <c r="RAN105" s="1570"/>
      <c r="RAO105" s="1570"/>
      <c r="RAP105" s="1570"/>
      <c r="RAQ105" s="1570"/>
      <c r="RAR105" s="1570"/>
      <c r="RAS105" s="1570"/>
      <c r="RAT105" s="1570"/>
      <c r="RAU105" s="1570"/>
      <c r="RAV105" s="1570"/>
      <c r="RAW105" s="1570"/>
      <c r="RAX105" s="1570"/>
      <c r="RAY105" s="1570"/>
      <c r="RAZ105" s="1570"/>
      <c r="RBA105" s="1570"/>
      <c r="RBB105" s="1570"/>
      <c r="RBC105" s="1570"/>
      <c r="RBD105" s="1570"/>
      <c r="RBE105" s="1570"/>
      <c r="RBF105" s="1570"/>
      <c r="RBG105" s="1570"/>
      <c r="RBH105" s="1570"/>
      <c r="RBI105" s="1570"/>
      <c r="RBJ105" s="1570"/>
      <c r="RBK105" s="1570"/>
      <c r="RBL105" s="1570"/>
      <c r="RBM105" s="1570"/>
      <c r="RBN105" s="1570"/>
      <c r="RBO105" s="1570"/>
      <c r="RBP105" s="1570"/>
      <c r="RBQ105" s="1570"/>
      <c r="RBR105" s="1570"/>
      <c r="RBS105" s="1570"/>
      <c r="RBT105" s="1570"/>
      <c r="RBU105" s="1570"/>
      <c r="RBV105" s="1570"/>
      <c r="RBW105" s="1570"/>
      <c r="RBX105" s="1570"/>
      <c r="RBY105" s="1570"/>
      <c r="RBZ105" s="1570"/>
      <c r="RCA105" s="1570"/>
      <c r="RCB105" s="1570"/>
      <c r="RCC105" s="1570"/>
      <c r="RCD105" s="1570"/>
      <c r="RCE105" s="1570"/>
      <c r="RCF105" s="1570"/>
      <c r="RCG105" s="1570"/>
      <c r="RCH105" s="1570"/>
      <c r="RCI105" s="1570"/>
      <c r="RCJ105" s="1570"/>
      <c r="RCK105" s="1570"/>
      <c r="RCL105" s="1570"/>
      <c r="RCM105" s="1570"/>
      <c r="RCN105" s="1570"/>
      <c r="RCO105" s="1570"/>
      <c r="RCP105" s="1570"/>
      <c r="RCQ105" s="1570"/>
      <c r="RCR105" s="1570"/>
      <c r="RCS105" s="1570"/>
      <c r="RCT105" s="1570"/>
      <c r="RCU105" s="1570"/>
      <c r="RCV105" s="1570"/>
      <c r="RCW105" s="1570"/>
      <c r="RCX105" s="1570"/>
      <c r="RCY105" s="1570"/>
      <c r="RCZ105" s="1570"/>
      <c r="RDA105" s="1570"/>
      <c r="RDB105" s="1570"/>
      <c r="RDC105" s="1570"/>
      <c r="RDD105" s="1570"/>
      <c r="RDE105" s="1570"/>
      <c r="RDF105" s="1570"/>
      <c r="RDG105" s="1570"/>
      <c r="RDH105" s="1570"/>
      <c r="RDI105" s="1570"/>
      <c r="RDJ105" s="1570"/>
      <c r="RDK105" s="1570"/>
      <c r="RDL105" s="1570"/>
      <c r="RDM105" s="1570"/>
      <c r="RDN105" s="1570"/>
      <c r="RDO105" s="1570"/>
      <c r="RDP105" s="1570"/>
      <c r="RDQ105" s="1570"/>
      <c r="RDR105" s="1570"/>
      <c r="RDS105" s="1570"/>
      <c r="RDT105" s="1570"/>
      <c r="RDU105" s="1570"/>
      <c r="RDV105" s="1570"/>
      <c r="RDW105" s="1570"/>
      <c r="RDX105" s="1570"/>
      <c r="RDY105" s="1570"/>
      <c r="RDZ105" s="1570"/>
      <c r="REA105" s="1570"/>
      <c r="REB105" s="1570"/>
      <c r="REC105" s="1570"/>
      <c r="RED105" s="1570"/>
      <c r="REE105" s="1570"/>
      <c r="REF105" s="1570"/>
      <c r="REG105" s="1570"/>
      <c r="REH105" s="1570"/>
      <c r="REI105" s="1570"/>
      <c r="REJ105" s="1570"/>
      <c r="REK105" s="1570"/>
      <c r="REL105" s="1570"/>
      <c r="REM105" s="1570"/>
      <c r="REN105" s="1570"/>
      <c r="REO105" s="1570"/>
      <c r="REP105" s="1570"/>
      <c r="REQ105" s="1570"/>
      <c r="RER105" s="1570"/>
      <c r="RES105" s="1570"/>
      <c r="RET105" s="1570"/>
      <c r="REU105" s="1570"/>
      <c r="REV105" s="1570"/>
      <c r="REW105" s="1570"/>
      <c r="REX105" s="1570"/>
      <c r="REY105" s="1570"/>
      <c r="REZ105" s="1570"/>
      <c r="RFA105" s="1570"/>
      <c r="RFB105" s="1570"/>
      <c r="RFC105" s="1570"/>
      <c r="RFD105" s="1570"/>
      <c r="RFE105" s="1570"/>
      <c r="RFF105" s="1570"/>
      <c r="RFG105" s="1570"/>
      <c r="RFH105" s="1570"/>
      <c r="RFI105" s="1570"/>
      <c r="RFJ105" s="1570"/>
      <c r="RFK105" s="1570"/>
      <c r="RFL105" s="1570"/>
      <c r="RFM105" s="1570"/>
      <c r="RFN105" s="1570"/>
      <c r="RFO105" s="1570"/>
      <c r="RFP105" s="1570"/>
      <c r="RFQ105" s="1570"/>
      <c r="RFR105" s="1570"/>
      <c r="RFS105" s="1570"/>
      <c r="RFT105" s="1570"/>
      <c r="RFU105" s="1570"/>
      <c r="RFV105" s="1570"/>
      <c r="RFW105" s="1570"/>
      <c r="RFX105" s="1570"/>
      <c r="RFY105" s="1570"/>
      <c r="RFZ105" s="1570"/>
      <c r="RGA105" s="1570"/>
      <c r="RGB105" s="1570"/>
      <c r="RGC105" s="1570"/>
      <c r="RGD105" s="1570"/>
      <c r="RGE105" s="1570"/>
      <c r="RGF105" s="1570"/>
      <c r="RGG105" s="1570"/>
      <c r="RGH105" s="1570"/>
      <c r="RGI105" s="1570"/>
      <c r="RGJ105" s="1570"/>
      <c r="RGK105" s="1570"/>
      <c r="RGL105" s="1570"/>
      <c r="RGM105" s="1570"/>
      <c r="RGN105" s="1570"/>
      <c r="RGO105" s="1570"/>
      <c r="RGP105" s="1570"/>
      <c r="RGQ105" s="1570"/>
      <c r="RGR105" s="1570"/>
      <c r="RGS105" s="1570"/>
      <c r="RGT105" s="1570"/>
      <c r="RGU105" s="1570"/>
      <c r="RGV105" s="1570"/>
      <c r="RGW105" s="1570"/>
      <c r="RGX105" s="1570"/>
      <c r="RGY105" s="1570"/>
      <c r="RGZ105" s="1570"/>
      <c r="RHA105" s="1570"/>
      <c r="RHB105" s="1570"/>
      <c r="RHC105" s="1570"/>
      <c r="RHD105" s="1570"/>
      <c r="RHE105" s="1570"/>
      <c r="RHF105" s="1570"/>
      <c r="RHG105" s="1570"/>
      <c r="RHH105" s="1570"/>
      <c r="RHI105" s="1570"/>
      <c r="RHJ105" s="1570"/>
      <c r="RHK105" s="1570"/>
      <c r="RHL105" s="1570"/>
      <c r="RHM105" s="1570"/>
      <c r="RHN105" s="1570"/>
      <c r="RHO105" s="1570"/>
      <c r="RHP105" s="1570"/>
      <c r="RHQ105" s="1570"/>
      <c r="RHR105" s="1570"/>
      <c r="RHS105" s="1570"/>
      <c r="RHT105" s="1570"/>
      <c r="RHU105" s="1570"/>
      <c r="RHV105" s="1570"/>
      <c r="RHW105" s="1570"/>
      <c r="RHX105" s="1570"/>
      <c r="RHY105" s="1570"/>
      <c r="RHZ105" s="1570"/>
      <c r="RIA105" s="1570"/>
      <c r="RIB105" s="1570"/>
      <c r="RIC105" s="1570"/>
      <c r="RID105" s="1570"/>
      <c r="RIE105" s="1570"/>
      <c r="RIF105" s="1570"/>
      <c r="RIG105" s="1570"/>
      <c r="RIH105" s="1570"/>
      <c r="RII105" s="1570"/>
      <c r="RIJ105" s="1570"/>
      <c r="RIK105" s="1570"/>
      <c r="RIL105" s="1570"/>
      <c r="RIM105" s="1570"/>
      <c r="RIN105" s="1570"/>
      <c r="RIO105" s="1570"/>
      <c r="RIP105" s="1570"/>
      <c r="RIQ105" s="1570"/>
      <c r="RIR105" s="1570"/>
      <c r="RIS105" s="1570"/>
      <c r="RIT105" s="1570"/>
      <c r="RIU105" s="1570"/>
      <c r="RIV105" s="1570"/>
      <c r="RIW105" s="1570"/>
      <c r="RIX105" s="1570"/>
      <c r="RIY105" s="1570"/>
      <c r="RIZ105" s="1570"/>
      <c r="RJA105" s="1570"/>
      <c r="RJB105" s="1570"/>
      <c r="RJC105" s="1570"/>
      <c r="RJD105" s="1570"/>
      <c r="RJE105" s="1570"/>
      <c r="RJF105" s="1570"/>
      <c r="RJG105" s="1570"/>
      <c r="RJH105" s="1570"/>
      <c r="RJI105" s="1570"/>
      <c r="RJJ105" s="1570"/>
      <c r="RJK105" s="1570"/>
      <c r="RJL105" s="1570"/>
      <c r="RJM105" s="1570"/>
      <c r="RJN105" s="1570"/>
      <c r="RJO105" s="1570"/>
      <c r="RJP105" s="1570"/>
      <c r="RJQ105" s="1570"/>
      <c r="RJR105" s="1570"/>
      <c r="RJS105" s="1570"/>
      <c r="RJT105" s="1570"/>
      <c r="RJU105" s="1570"/>
      <c r="RJV105" s="1570"/>
      <c r="RJW105" s="1570"/>
      <c r="RJX105" s="1570"/>
      <c r="RJY105" s="1570"/>
      <c r="RJZ105" s="1570"/>
      <c r="RKA105" s="1570"/>
      <c r="RKB105" s="1570"/>
      <c r="RKC105" s="1570"/>
      <c r="RKD105" s="1570"/>
      <c r="RKE105" s="1570"/>
      <c r="RKF105" s="1570"/>
      <c r="RKG105" s="1570"/>
      <c r="RKH105" s="1570"/>
      <c r="RKI105" s="1570"/>
      <c r="RKJ105" s="1570"/>
      <c r="RKK105" s="1570"/>
      <c r="RKL105" s="1570"/>
      <c r="RKM105" s="1570"/>
      <c r="RKN105" s="1570"/>
      <c r="RKO105" s="1570"/>
      <c r="RKP105" s="1570"/>
      <c r="RKQ105" s="1570"/>
      <c r="RKR105" s="1570"/>
      <c r="RKS105" s="1570"/>
      <c r="RKT105" s="1570"/>
      <c r="RKU105" s="1570"/>
      <c r="RKV105" s="1570"/>
      <c r="RKW105" s="1570"/>
      <c r="RKX105" s="1570"/>
      <c r="RKY105" s="1570"/>
      <c r="RKZ105" s="1570"/>
      <c r="RLA105" s="1570"/>
      <c r="RLB105" s="1570"/>
      <c r="RLC105" s="1570"/>
      <c r="RLD105" s="1570"/>
      <c r="RLE105" s="1570"/>
      <c r="RLF105" s="1570"/>
      <c r="RLG105" s="1570"/>
      <c r="RLH105" s="1570"/>
      <c r="RLI105" s="1570"/>
      <c r="RLJ105" s="1570"/>
      <c r="RLK105" s="1570"/>
      <c r="RLL105" s="1570"/>
      <c r="RLM105" s="1570"/>
      <c r="RLN105" s="1570"/>
      <c r="RLO105" s="1570"/>
      <c r="RLP105" s="1570"/>
      <c r="RLQ105" s="1570"/>
      <c r="RLR105" s="1570"/>
      <c r="RLS105" s="1570"/>
      <c r="RLT105" s="1570"/>
      <c r="RLU105" s="1570"/>
      <c r="RLV105" s="1570"/>
      <c r="RLW105" s="1570"/>
      <c r="RLX105" s="1570"/>
      <c r="RLY105" s="1570"/>
      <c r="RLZ105" s="1570"/>
      <c r="RMA105" s="1570"/>
      <c r="RMB105" s="1570"/>
      <c r="RMC105" s="1570"/>
      <c r="RMD105" s="1570"/>
      <c r="RME105" s="1570"/>
      <c r="RMF105" s="1570"/>
      <c r="RMG105" s="1570"/>
      <c r="RMH105" s="1570"/>
      <c r="RMI105" s="1570"/>
      <c r="RMJ105" s="1570"/>
      <c r="RMK105" s="1570"/>
      <c r="RML105" s="1570"/>
      <c r="RMM105" s="1570"/>
      <c r="RMN105" s="1570"/>
      <c r="RMO105" s="1570"/>
      <c r="RMP105" s="1570"/>
      <c r="RMQ105" s="1570"/>
      <c r="RMR105" s="1570"/>
      <c r="RMS105" s="1570"/>
      <c r="RMT105" s="1570"/>
      <c r="RMU105" s="1570"/>
      <c r="RMV105" s="1570"/>
      <c r="RMW105" s="1570"/>
      <c r="RMX105" s="1570"/>
      <c r="RMY105" s="1570"/>
      <c r="RMZ105" s="1570"/>
      <c r="RNA105" s="1570"/>
      <c r="RNB105" s="1570"/>
      <c r="RNC105" s="1570"/>
      <c r="RND105" s="1570"/>
      <c r="RNE105" s="1570"/>
      <c r="RNF105" s="1570"/>
      <c r="RNG105" s="1570"/>
      <c r="RNH105" s="1570"/>
      <c r="RNI105" s="1570"/>
      <c r="RNJ105" s="1570"/>
      <c r="RNK105" s="1570"/>
      <c r="RNL105" s="1570"/>
      <c r="RNM105" s="1570"/>
      <c r="RNN105" s="1570"/>
      <c r="RNO105" s="1570"/>
      <c r="RNP105" s="1570"/>
      <c r="RNQ105" s="1570"/>
      <c r="RNR105" s="1570"/>
      <c r="RNS105" s="1570"/>
      <c r="RNT105" s="1570"/>
      <c r="RNU105" s="1570"/>
      <c r="RNV105" s="1570"/>
      <c r="RNW105" s="1570"/>
      <c r="RNX105" s="1570"/>
      <c r="RNY105" s="1570"/>
      <c r="RNZ105" s="1570"/>
      <c r="ROA105" s="1570"/>
      <c r="ROB105" s="1570"/>
      <c r="ROC105" s="1570"/>
      <c r="ROD105" s="1570"/>
      <c r="ROE105" s="1570"/>
      <c r="ROF105" s="1570"/>
      <c r="ROG105" s="1570"/>
      <c r="ROH105" s="1570"/>
      <c r="ROI105" s="1570"/>
      <c r="ROJ105" s="1570"/>
      <c r="ROK105" s="1570"/>
      <c r="ROL105" s="1570"/>
      <c r="ROM105" s="1570"/>
      <c r="RON105" s="1570"/>
      <c r="ROO105" s="1570"/>
      <c r="ROP105" s="1570"/>
      <c r="ROQ105" s="1570"/>
      <c r="ROR105" s="1570"/>
      <c r="ROS105" s="1570"/>
      <c r="ROT105" s="1570"/>
      <c r="ROU105" s="1570"/>
      <c r="ROV105" s="1570"/>
      <c r="ROW105" s="1570"/>
      <c r="ROX105" s="1570"/>
      <c r="ROY105" s="1570"/>
      <c r="ROZ105" s="1570"/>
      <c r="RPA105" s="1570"/>
      <c r="RPB105" s="1570"/>
      <c r="RPC105" s="1570"/>
      <c r="RPD105" s="1570"/>
      <c r="RPE105" s="1570"/>
      <c r="RPF105" s="1570"/>
      <c r="RPG105" s="1570"/>
      <c r="RPH105" s="1570"/>
      <c r="RPI105" s="1570"/>
      <c r="RPJ105" s="1570"/>
      <c r="RPK105" s="1570"/>
      <c r="RPL105" s="1570"/>
      <c r="RPM105" s="1570"/>
      <c r="RPN105" s="1570"/>
      <c r="RPO105" s="1570"/>
      <c r="RPP105" s="1570"/>
      <c r="RPQ105" s="1570"/>
      <c r="RPR105" s="1570"/>
      <c r="RPS105" s="1570"/>
      <c r="RPT105" s="1570"/>
      <c r="RPU105" s="1570"/>
      <c r="RPV105" s="1570"/>
      <c r="RPW105" s="1570"/>
      <c r="RPX105" s="1570"/>
      <c r="RPY105" s="1570"/>
      <c r="RPZ105" s="1570"/>
      <c r="RQA105" s="1570"/>
      <c r="RQB105" s="1570"/>
      <c r="RQC105" s="1570"/>
      <c r="RQD105" s="1570"/>
      <c r="RQE105" s="1570"/>
      <c r="RQF105" s="1570"/>
      <c r="RQG105" s="1570"/>
      <c r="RQH105" s="1570"/>
      <c r="RQI105" s="1570"/>
      <c r="RQJ105" s="1570"/>
      <c r="RQK105" s="1570"/>
      <c r="RQL105" s="1570"/>
      <c r="RQM105" s="1570"/>
      <c r="RQN105" s="1570"/>
      <c r="RQO105" s="1570"/>
      <c r="RQP105" s="1570"/>
      <c r="RQQ105" s="1570"/>
      <c r="RQR105" s="1570"/>
      <c r="RQS105" s="1570"/>
      <c r="RQT105" s="1570"/>
      <c r="RQU105" s="1570"/>
      <c r="RQV105" s="1570"/>
      <c r="RQW105" s="1570"/>
      <c r="RQX105" s="1570"/>
      <c r="RQY105" s="1570"/>
      <c r="RQZ105" s="1570"/>
      <c r="RRA105" s="1570"/>
      <c r="RRB105" s="1570"/>
      <c r="RRC105" s="1570"/>
      <c r="RRD105" s="1570"/>
      <c r="RRE105" s="1570"/>
      <c r="RRF105" s="1570"/>
      <c r="RRG105" s="1570"/>
      <c r="RRH105" s="1570"/>
      <c r="RRI105" s="1570"/>
      <c r="RRJ105" s="1570"/>
      <c r="RRK105" s="1570"/>
      <c r="RRL105" s="1570"/>
      <c r="RRM105" s="1570"/>
      <c r="RRN105" s="1570"/>
      <c r="RRO105" s="1570"/>
      <c r="RRP105" s="1570"/>
      <c r="RRQ105" s="1570"/>
      <c r="RRR105" s="1570"/>
      <c r="RRS105" s="1570"/>
      <c r="RRT105" s="1570"/>
      <c r="RRU105" s="1570"/>
      <c r="RRV105" s="1570"/>
      <c r="RRW105" s="1570"/>
      <c r="RRX105" s="1570"/>
      <c r="RRY105" s="1570"/>
      <c r="RRZ105" s="1570"/>
      <c r="RSA105" s="1570"/>
      <c r="RSB105" s="1570"/>
      <c r="RSC105" s="1570"/>
      <c r="RSD105" s="1570"/>
      <c r="RSE105" s="1570"/>
      <c r="RSF105" s="1570"/>
      <c r="RSG105" s="1570"/>
      <c r="RSH105" s="1570"/>
      <c r="RSI105" s="1570"/>
      <c r="RSJ105" s="1570"/>
      <c r="RSK105" s="1570"/>
      <c r="RSL105" s="1570"/>
      <c r="RSM105" s="1570"/>
      <c r="RSN105" s="1570"/>
      <c r="RSO105" s="1570"/>
      <c r="RSP105" s="1570"/>
      <c r="RSQ105" s="1570"/>
      <c r="RSR105" s="1570"/>
      <c r="RSS105" s="1570"/>
      <c r="RST105" s="1570"/>
      <c r="RSU105" s="1570"/>
      <c r="RSV105" s="1570"/>
      <c r="RSW105" s="1570"/>
      <c r="RSX105" s="1570"/>
      <c r="RSY105" s="1570"/>
      <c r="RSZ105" s="1570"/>
      <c r="RTA105" s="1570"/>
      <c r="RTB105" s="1570"/>
      <c r="RTC105" s="1570"/>
      <c r="RTD105" s="1570"/>
      <c r="RTE105" s="1570"/>
      <c r="RTF105" s="1570"/>
      <c r="RTG105" s="1570"/>
      <c r="RTH105" s="1570"/>
      <c r="RTI105" s="1570"/>
      <c r="RTJ105" s="1570"/>
      <c r="RTK105" s="1570"/>
      <c r="RTL105" s="1570"/>
      <c r="RTM105" s="1570"/>
      <c r="RTN105" s="1570"/>
      <c r="RTO105" s="1570"/>
      <c r="RTP105" s="1570"/>
      <c r="RTQ105" s="1570"/>
      <c r="RTR105" s="1570"/>
      <c r="RTS105" s="1570"/>
      <c r="RTT105" s="1570"/>
      <c r="RTU105" s="1570"/>
      <c r="RTV105" s="1570"/>
      <c r="RTW105" s="1570"/>
      <c r="RTX105" s="1570"/>
      <c r="RTY105" s="1570"/>
      <c r="RTZ105" s="1570"/>
      <c r="RUA105" s="1570"/>
      <c r="RUB105" s="1570"/>
      <c r="RUC105" s="1570"/>
      <c r="RUD105" s="1570"/>
      <c r="RUE105" s="1570"/>
      <c r="RUF105" s="1570"/>
      <c r="RUG105" s="1570"/>
      <c r="RUH105" s="1570"/>
      <c r="RUI105" s="1570"/>
      <c r="RUJ105" s="1570"/>
      <c r="RUK105" s="1570"/>
      <c r="RUL105" s="1570"/>
      <c r="RUM105" s="1570"/>
      <c r="RUN105" s="1570"/>
      <c r="RUO105" s="1570"/>
      <c r="RUP105" s="1570"/>
      <c r="RUQ105" s="1570"/>
      <c r="RUR105" s="1570"/>
      <c r="RUS105" s="1570"/>
      <c r="RUT105" s="1570"/>
      <c r="RUU105" s="1570"/>
      <c r="RUV105" s="1570"/>
      <c r="RUW105" s="1570"/>
      <c r="RUX105" s="1570"/>
      <c r="RUY105" s="1570"/>
      <c r="RUZ105" s="1570"/>
      <c r="RVA105" s="1570"/>
      <c r="RVB105" s="1570"/>
      <c r="RVC105" s="1570"/>
      <c r="RVD105" s="1570"/>
      <c r="RVE105" s="1570"/>
      <c r="RVF105" s="1570"/>
      <c r="RVG105" s="1570"/>
      <c r="RVH105" s="1570"/>
      <c r="RVI105" s="1570"/>
      <c r="RVJ105" s="1570"/>
      <c r="RVK105" s="1570"/>
      <c r="RVL105" s="1570"/>
      <c r="RVM105" s="1570"/>
      <c r="RVN105" s="1570"/>
      <c r="RVO105" s="1570"/>
      <c r="RVP105" s="1570"/>
      <c r="RVQ105" s="1570"/>
      <c r="RVR105" s="1570"/>
      <c r="RVS105" s="1570"/>
      <c r="RVT105" s="1570"/>
      <c r="RVU105" s="1570"/>
      <c r="RVV105" s="1570"/>
      <c r="RVW105" s="1570"/>
      <c r="RVX105" s="1570"/>
      <c r="RVY105" s="1570"/>
      <c r="RVZ105" s="1570"/>
      <c r="RWA105" s="1570"/>
      <c r="RWB105" s="1570"/>
      <c r="RWC105" s="1570"/>
      <c r="RWD105" s="1570"/>
      <c r="RWE105" s="1570"/>
      <c r="RWF105" s="1570"/>
      <c r="RWG105" s="1570"/>
      <c r="RWH105" s="1570"/>
      <c r="RWI105" s="1570"/>
      <c r="RWJ105" s="1570"/>
      <c r="RWK105" s="1570"/>
      <c r="RWL105" s="1570"/>
      <c r="RWM105" s="1570"/>
      <c r="RWN105" s="1570"/>
      <c r="RWO105" s="1570"/>
      <c r="RWP105" s="1570"/>
      <c r="RWQ105" s="1570"/>
      <c r="RWR105" s="1570"/>
      <c r="RWS105" s="1570"/>
      <c r="RWT105" s="1570"/>
      <c r="RWU105" s="1570"/>
      <c r="RWV105" s="1570"/>
      <c r="RWW105" s="1570"/>
      <c r="RWX105" s="1570"/>
      <c r="RWY105" s="1570"/>
      <c r="RWZ105" s="1570"/>
      <c r="RXA105" s="1570"/>
      <c r="RXB105" s="1570"/>
      <c r="RXC105" s="1570"/>
      <c r="RXD105" s="1570"/>
      <c r="RXE105" s="1570"/>
      <c r="RXF105" s="1570"/>
      <c r="RXG105" s="1570"/>
      <c r="RXH105" s="1570"/>
      <c r="RXI105" s="1570"/>
      <c r="RXJ105" s="1570"/>
      <c r="RXK105" s="1570"/>
      <c r="RXL105" s="1570"/>
      <c r="RXM105" s="1570"/>
      <c r="RXN105" s="1570"/>
      <c r="RXO105" s="1570"/>
      <c r="RXP105" s="1570"/>
      <c r="RXQ105" s="1570"/>
      <c r="RXR105" s="1570"/>
      <c r="RXS105" s="1570"/>
      <c r="RXT105" s="1570"/>
      <c r="RXU105" s="1570"/>
      <c r="RXV105" s="1570"/>
      <c r="RXW105" s="1570"/>
      <c r="RXX105" s="1570"/>
      <c r="RXY105" s="1570"/>
      <c r="RXZ105" s="1570"/>
      <c r="RYA105" s="1570"/>
      <c r="RYB105" s="1570"/>
      <c r="RYC105" s="1570"/>
      <c r="RYD105" s="1570"/>
      <c r="RYE105" s="1570"/>
      <c r="RYF105" s="1570"/>
      <c r="RYG105" s="1570"/>
      <c r="RYH105" s="1570"/>
      <c r="RYI105" s="1570"/>
      <c r="RYJ105" s="1570"/>
      <c r="RYK105" s="1570"/>
      <c r="RYL105" s="1570"/>
      <c r="RYM105" s="1570"/>
      <c r="RYN105" s="1570"/>
      <c r="RYO105" s="1570"/>
      <c r="RYP105" s="1570"/>
      <c r="RYQ105" s="1570"/>
      <c r="RYR105" s="1570"/>
      <c r="RYS105" s="1570"/>
      <c r="RYT105" s="1570"/>
      <c r="RYU105" s="1570"/>
      <c r="RYV105" s="1570"/>
      <c r="RYW105" s="1570"/>
      <c r="RYX105" s="1570"/>
      <c r="RYY105" s="1570"/>
      <c r="RYZ105" s="1570"/>
      <c r="RZA105" s="1570"/>
      <c r="RZB105" s="1570"/>
      <c r="RZC105" s="1570"/>
      <c r="RZD105" s="1570"/>
      <c r="RZE105" s="1570"/>
      <c r="RZF105" s="1570"/>
      <c r="RZG105" s="1570"/>
      <c r="RZH105" s="1570"/>
      <c r="RZI105" s="1570"/>
      <c r="RZJ105" s="1570"/>
      <c r="RZK105" s="1570"/>
      <c r="RZL105" s="1570"/>
      <c r="RZM105" s="1570"/>
      <c r="RZN105" s="1570"/>
      <c r="RZO105" s="1570"/>
      <c r="RZP105" s="1570"/>
      <c r="RZQ105" s="1570"/>
      <c r="RZR105" s="1570"/>
      <c r="RZS105" s="1570"/>
      <c r="RZT105" s="1570"/>
      <c r="RZU105" s="1570"/>
      <c r="RZV105" s="1570"/>
      <c r="RZW105" s="1570"/>
      <c r="RZX105" s="1570"/>
      <c r="RZY105" s="1570"/>
      <c r="RZZ105" s="1570"/>
      <c r="SAA105" s="1570"/>
      <c r="SAB105" s="1570"/>
      <c r="SAC105" s="1570"/>
      <c r="SAD105" s="1570"/>
      <c r="SAE105" s="1570"/>
      <c r="SAF105" s="1570"/>
      <c r="SAG105" s="1570"/>
      <c r="SAH105" s="1570"/>
      <c r="SAI105" s="1570"/>
      <c r="SAJ105" s="1570"/>
      <c r="SAK105" s="1570"/>
      <c r="SAL105" s="1570"/>
      <c r="SAM105" s="1570"/>
      <c r="SAN105" s="1570"/>
      <c r="SAO105" s="1570"/>
      <c r="SAP105" s="1570"/>
      <c r="SAQ105" s="1570"/>
      <c r="SAR105" s="1570"/>
      <c r="SAS105" s="1570"/>
      <c r="SAT105" s="1570"/>
      <c r="SAU105" s="1570"/>
      <c r="SAV105" s="1570"/>
      <c r="SAW105" s="1570"/>
      <c r="SAX105" s="1570"/>
      <c r="SAY105" s="1570"/>
      <c r="SAZ105" s="1570"/>
      <c r="SBA105" s="1570"/>
      <c r="SBB105" s="1570"/>
      <c r="SBC105" s="1570"/>
      <c r="SBD105" s="1570"/>
      <c r="SBE105" s="1570"/>
      <c r="SBF105" s="1570"/>
      <c r="SBG105" s="1570"/>
      <c r="SBH105" s="1570"/>
      <c r="SBI105" s="1570"/>
      <c r="SBJ105" s="1570"/>
      <c r="SBK105" s="1570"/>
      <c r="SBL105" s="1570"/>
      <c r="SBM105" s="1570"/>
      <c r="SBN105" s="1570"/>
      <c r="SBO105" s="1570"/>
      <c r="SBP105" s="1570"/>
      <c r="SBQ105" s="1570"/>
      <c r="SBR105" s="1570"/>
      <c r="SBS105" s="1570"/>
      <c r="SBT105" s="1570"/>
      <c r="SBU105" s="1570"/>
      <c r="SBV105" s="1570"/>
      <c r="SBW105" s="1570"/>
      <c r="SBX105" s="1570"/>
      <c r="SBY105" s="1570"/>
      <c r="SBZ105" s="1570"/>
      <c r="SCA105" s="1570"/>
      <c r="SCB105" s="1570"/>
      <c r="SCC105" s="1570"/>
      <c r="SCD105" s="1570"/>
      <c r="SCE105" s="1570"/>
      <c r="SCF105" s="1570"/>
      <c r="SCG105" s="1570"/>
      <c r="SCH105" s="1570"/>
      <c r="SCI105" s="1570"/>
      <c r="SCJ105" s="1570"/>
      <c r="SCK105" s="1570"/>
      <c r="SCL105" s="1570"/>
      <c r="SCM105" s="1570"/>
      <c r="SCN105" s="1570"/>
      <c r="SCO105" s="1570"/>
      <c r="SCP105" s="1570"/>
      <c r="SCQ105" s="1570"/>
      <c r="SCR105" s="1570"/>
      <c r="SCS105" s="1570"/>
      <c r="SCT105" s="1570"/>
      <c r="SCU105" s="1570"/>
      <c r="SCV105" s="1570"/>
      <c r="SCW105" s="1570"/>
      <c r="SCX105" s="1570"/>
      <c r="SCY105" s="1570"/>
      <c r="SCZ105" s="1570"/>
      <c r="SDA105" s="1570"/>
      <c r="SDB105" s="1570"/>
      <c r="SDC105" s="1570"/>
      <c r="SDD105" s="1570"/>
      <c r="SDE105" s="1570"/>
      <c r="SDF105" s="1570"/>
      <c r="SDG105" s="1570"/>
      <c r="SDH105" s="1570"/>
      <c r="SDI105" s="1570"/>
      <c r="SDJ105" s="1570"/>
      <c r="SDK105" s="1570"/>
      <c r="SDL105" s="1570"/>
      <c r="SDM105" s="1570"/>
      <c r="SDN105" s="1570"/>
      <c r="SDO105" s="1570"/>
      <c r="SDP105" s="1570"/>
      <c r="SDQ105" s="1570"/>
      <c r="SDR105" s="1570"/>
      <c r="SDS105" s="1570"/>
      <c r="SDT105" s="1570"/>
      <c r="SDU105" s="1570"/>
      <c r="SDV105" s="1570"/>
      <c r="SDW105" s="1570"/>
      <c r="SDX105" s="1570"/>
      <c r="SDY105" s="1570"/>
      <c r="SDZ105" s="1570"/>
      <c r="SEA105" s="1570"/>
      <c r="SEB105" s="1570"/>
      <c r="SEC105" s="1570"/>
      <c r="SED105" s="1570"/>
      <c r="SEE105" s="1570"/>
      <c r="SEF105" s="1570"/>
      <c r="SEG105" s="1570"/>
      <c r="SEH105" s="1570"/>
      <c r="SEI105" s="1570"/>
      <c r="SEJ105" s="1570"/>
      <c r="SEK105" s="1570"/>
      <c r="SEL105" s="1570"/>
      <c r="SEM105" s="1570"/>
      <c r="SEN105" s="1570"/>
      <c r="SEO105" s="1570"/>
      <c r="SEP105" s="1570"/>
      <c r="SEQ105" s="1570"/>
      <c r="SER105" s="1570"/>
      <c r="SES105" s="1570"/>
      <c r="SET105" s="1570"/>
      <c r="SEU105" s="1570"/>
      <c r="SEV105" s="1570"/>
      <c r="SEW105" s="1570"/>
      <c r="SEX105" s="1570"/>
      <c r="SEY105" s="1570"/>
      <c r="SEZ105" s="1570"/>
      <c r="SFA105" s="1570"/>
      <c r="SFB105" s="1570"/>
      <c r="SFC105" s="1570"/>
      <c r="SFD105" s="1570"/>
      <c r="SFE105" s="1570"/>
      <c r="SFF105" s="1570"/>
      <c r="SFG105" s="1570"/>
      <c r="SFH105" s="1570"/>
      <c r="SFI105" s="1570"/>
      <c r="SFJ105" s="1570"/>
      <c r="SFK105" s="1570"/>
      <c r="SFL105" s="1570"/>
      <c r="SFM105" s="1570"/>
      <c r="SFN105" s="1570"/>
      <c r="SFO105" s="1570"/>
      <c r="SFP105" s="1570"/>
      <c r="SFQ105" s="1570"/>
      <c r="SFR105" s="1570"/>
      <c r="SFS105" s="1570"/>
      <c r="SFT105" s="1570"/>
      <c r="SFU105" s="1570"/>
      <c r="SFV105" s="1570"/>
      <c r="SFW105" s="1570"/>
      <c r="SFX105" s="1570"/>
      <c r="SFY105" s="1570"/>
      <c r="SFZ105" s="1570"/>
      <c r="SGA105" s="1570"/>
      <c r="SGB105" s="1570"/>
      <c r="SGC105" s="1570"/>
      <c r="SGD105" s="1570"/>
      <c r="SGE105" s="1570"/>
      <c r="SGF105" s="1570"/>
      <c r="SGG105" s="1570"/>
      <c r="SGH105" s="1570"/>
      <c r="SGI105" s="1570"/>
      <c r="SGJ105" s="1570"/>
      <c r="SGK105" s="1570"/>
      <c r="SGL105" s="1570"/>
      <c r="SGM105" s="1570"/>
      <c r="SGN105" s="1570"/>
      <c r="SGO105" s="1570"/>
      <c r="SGP105" s="1570"/>
      <c r="SGQ105" s="1570"/>
      <c r="SGR105" s="1570"/>
      <c r="SGS105" s="1570"/>
      <c r="SGT105" s="1570"/>
      <c r="SGU105" s="1570"/>
      <c r="SGV105" s="1570"/>
      <c r="SGW105" s="1570"/>
      <c r="SGX105" s="1570"/>
      <c r="SGY105" s="1570"/>
      <c r="SGZ105" s="1570"/>
      <c r="SHA105" s="1570"/>
      <c r="SHB105" s="1570"/>
      <c r="SHC105" s="1570"/>
      <c r="SHD105" s="1570"/>
      <c r="SHE105" s="1570"/>
      <c r="SHF105" s="1570"/>
      <c r="SHG105" s="1570"/>
      <c r="SHH105" s="1570"/>
      <c r="SHI105" s="1570"/>
      <c r="SHJ105" s="1570"/>
      <c r="SHK105" s="1570"/>
      <c r="SHL105" s="1570"/>
      <c r="SHM105" s="1570"/>
      <c r="SHN105" s="1570"/>
      <c r="SHO105" s="1570"/>
      <c r="SHP105" s="1570"/>
      <c r="SHQ105" s="1570"/>
      <c r="SHR105" s="1570"/>
      <c r="SHS105" s="1570"/>
      <c r="SHT105" s="1570"/>
      <c r="SHU105" s="1570"/>
      <c r="SHV105" s="1570"/>
      <c r="SHW105" s="1570"/>
      <c r="SHX105" s="1570"/>
      <c r="SHY105" s="1570"/>
      <c r="SHZ105" s="1570"/>
      <c r="SIA105" s="1570"/>
      <c r="SIB105" s="1570"/>
      <c r="SIC105" s="1570"/>
      <c r="SID105" s="1570"/>
      <c r="SIE105" s="1570"/>
      <c r="SIF105" s="1570"/>
      <c r="SIG105" s="1570"/>
      <c r="SIH105" s="1570"/>
      <c r="SII105" s="1570"/>
      <c r="SIJ105" s="1570"/>
      <c r="SIK105" s="1570"/>
      <c r="SIL105" s="1570"/>
      <c r="SIM105" s="1570"/>
      <c r="SIN105" s="1570"/>
      <c r="SIO105" s="1570"/>
      <c r="SIP105" s="1570"/>
      <c r="SIQ105" s="1570"/>
      <c r="SIR105" s="1570"/>
      <c r="SIS105" s="1570"/>
      <c r="SIT105" s="1570"/>
      <c r="SIU105" s="1570"/>
      <c r="SIV105" s="1570"/>
      <c r="SIW105" s="1570"/>
      <c r="SIX105" s="1570"/>
      <c r="SIY105" s="1570"/>
      <c r="SIZ105" s="1570"/>
      <c r="SJA105" s="1570"/>
      <c r="SJB105" s="1570"/>
      <c r="SJC105" s="1570"/>
      <c r="SJD105" s="1570"/>
      <c r="SJE105" s="1570"/>
      <c r="SJF105" s="1570"/>
      <c r="SJG105" s="1570"/>
      <c r="SJH105" s="1570"/>
      <c r="SJI105" s="1570"/>
      <c r="SJJ105" s="1570"/>
      <c r="SJK105" s="1570"/>
      <c r="SJL105" s="1570"/>
      <c r="SJM105" s="1570"/>
      <c r="SJN105" s="1570"/>
      <c r="SJO105" s="1570"/>
      <c r="SJP105" s="1570"/>
      <c r="SJQ105" s="1570"/>
      <c r="SJR105" s="1570"/>
      <c r="SJS105" s="1570"/>
      <c r="SJT105" s="1570"/>
      <c r="SJU105" s="1570"/>
      <c r="SJV105" s="1570"/>
      <c r="SJW105" s="1570"/>
      <c r="SJX105" s="1570"/>
      <c r="SJY105" s="1570"/>
      <c r="SJZ105" s="1570"/>
      <c r="SKA105" s="1570"/>
      <c r="SKB105" s="1570"/>
      <c r="SKC105" s="1570"/>
      <c r="SKD105" s="1570"/>
      <c r="SKE105" s="1570"/>
      <c r="SKF105" s="1570"/>
      <c r="SKG105" s="1570"/>
      <c r="SKH105" s="1570"/>
      <c r="SKI105" s="1570"/>
      <c r="SKJ105" s="1570"/>
      <c r="SKK105" s="1570"/>
      <c r="SKL105" s="1570"/>
      <c r="SKM105" s="1570"/>
      <c r="SKN105" s="1570"/>
      <c r="SKO105" s="1570"/>
      <c r="SKP105" s="1570"/>
      <c r="SKQ105" s="1570"/>
      <c r="SKR105" s="1570"/>
      <c r="SKS105" s="1570"/>
      <c r="SKT105" s="1570"/>
      <c r="SKU105" s="1570"/>
      <c r="SKV105" s="1570"/>
      <c r="SKW105" s="1570"/>
      <c r="SKX105" s="1570"/>
      <c r="SKY105" s="1570"/>
      <c r="SKZ105" s="1570"/>
      <c r="SLA105" s="1570"/>
      <c r="SLB105" s="1570"/>
      <c r="SLC105" s="1570"/>
      <c r="SLD105" s="1570"/>
      <c r="SLE105" s="1570"/>
      <c r="SLF105" s="1570"/>
      <c r="SLG105" s="1570"/>
      <c r="SLH105" s="1570"/>
      <c r="SLI105" s="1570"/>
      <c r="SLJ105" s="1570"/>
      <c r="SLK105" s="1570"/>
      <c r="SLL105" s="1570"/>
      <c r="SLM105" s="1570"/>
      <c r="SLN105" s="1570"/>
      <c r="SLO105" s="1570"/>
      <c r="SLP105" s="1570"/>
      <c r="SLQ105" s="1570"/>
      <c r="SLR105" s="1570"/>
      <c r="SLS105" s="1570"/>
      <c r="SLT105" s="1570"/>
      <c r="SLU105" s="1570"/>
      <c r="SLV105" s="1570"/>
      <c r="SLW105" s="1570"/>
      <c r="SLX105" s="1570"/>
      <c r="SLY105" s="1570"/>
      <c r="SLZ105" s="1570"/>
      <c r="SMA105" s="1570"/>
      <c r="SMB105" s="1570"/>
      <c r="SMC105" s="1570"/>
      <c r="SMD105" s="1570"/>
      <c r="SME105" s="1570"/>
      <c r="SMF105" s="1570"/>
      <c r="SMG105" s="1570"/>
      <c r="SMH105" s="1570"/>
      <c r="SMI105" s="1570"/>
      <c r="SMJ105" s="1570"/>
      <c r="SMK105" s="1570"/>
      <c r="SML105" s="1570"/>
      <c r="SMM105" s="1570"/>
      <c r="SMN105" s="1570"/>
      <c r="SMO105" s="1570"/>
      <c r="SMP105" s="1570"/>
      <c r="SMQ105" s="1570"/>
      <c r="SMR105" s="1570"/>
      <c r="SMS105" s="1570"/>
      <c r="SMT105" s="1570"/>
      <c r="SMU105" s="1570"/>
      <c r="SMV105" s="1570"/>
      <c r="SMW105" s="1570"/>
      <c r="SMX105" s="1570"/>
      <c r="SMY105" s="1570"/>
      <c r="SMZ105" s="1570"/>
      <c r="SNA105" s="1570"/>
      <c r="SNB105" s="1570"/>
      <c r="SNC105" s="1570"/>
      <c r="SND105" s="1570"/>
      <c r="SNE105" s="1570"/>
      <c r="SNF105" s="1570"/>
      <c r="SNG105" s="1570"/>
      <c r="SNH105" s="1570"/>
      <c r="SNI105" s="1570"/>
      <c r="SNJ105" s="1570"/>
      <c r="SNK105" s="1570"/>
      <c r="SNL105" s="1570"/>
      <c r="SNM105" s="1570"/>
      <c r="SNN105" s="1570"/>
      <c r="SNO105" s="1570"/>
      <c r="SNP105" s="1570"/>
      <c r="SNQ105" s="1570"/>
      <c r="SNR105" s="1570"/>
      <c r="SNS105" s="1570"/>
      <c r="SNT105" s="1570"/>
      <c r="SNU105" s="1570"/>
      <c r="SNV105" s="1570"/>
      <c r="SNW105" s="1570"/>
      <c r="SNX105" s="1570"/>
      <c r="SNY105" s="1570"/>
      <c r="SNZ105" s="1570"/>
      <c r="SOA105" s="1570"/>
      <c r="SOB105" s="1570"/>
      <c r="SOC105" s="1570"/>
      <c r="SOD105" s="1570"/>
      <c r="SOE105" s="1570"/>
      <c r="SOF105" s="1570"/>
      <c r="SOG105" s="1570"/>
      <c r="SOH105" s="1570"/>
      <c r="SOI105" s="1570"/>
      <c r="SOJ105" s="1570"/>
      <c r="SOK105" s="1570"/>
      <c r="SOL105" s="1570"/>
      <c r="SOM105" s="1570"/>
      <c r="SON105" s="1570"/>
      <c r="SOO105" s="1570"/>
      <c r="SOP105" s="1570"/>
      <c r="SOQ105" s="1570"/>
      <c r="SOR105" s="1570"/>
      <c r="SOS105" s="1570"/>
      <c r="SOT105" s="1570"/>
      <c r="SOU105" s="1570"/>
      <c r="SOV105" s="1570"/>
      <c r="SOW105" s="1570"/>
      <c r="SOX105" s="1570"/>
      <c r="SOY105" s="1570"/>
      <c r="SOZ105" s="1570"/>
      <c r="SPA105" s="1570"/>
      <c r="SPB105" s="1570"/>
      <c r="SPC105" s="1570"/>
      <c r="SPD105" s="1570"/>
      <c r="SPE105" s="1570"/>
      <c r="SPF105" s="1570"/>
      <c r="SPG105" s="1570"/>
      <c r="SPH105" s="1570"/>
      <c r="SPI105" s="1570"/>
      <c r="SPJ105" s="1570"/>
      <c r="SPK105" s="1570"/>
      <c r="SPL105" s="1570"/>
      <c r="SPM105" s="1570"/>
      <c r="SPN105" s="1570"/>
      <c r="SPO105" s="1570"/>
      <c r="SPP105" s="1570"/>
      <c r="SPQ105" s="1570"/>
      <c r="SPR105" s="1570"/>
      <c r="SPS105" s="1570"/>
      <c r="SPT105" s="1570"/>
      <c r="SPU105" s="1570"/>
      <c r="SPV105" s="1570"/>
      <c r="SPW105" s="1570"/>
      <c r="SPX105" s="1570"/>
      <c r="SPY105" s="1570"/>
      <c r="SPZ105" s="1570"/>
      <c r="SQA105" s="1570"/>
      <c r="SQB105" s="1570"/>
      <c r="SQC105" s="1570"/>
      <c r="SQD105" s="1570"/>
      <c r="SQE105" s="1570"/>
      <c r="SQF105" s="1570"/>
      <c r="SQG105" s="1570"/>
      <c r="SQH105" s="1570"/>
      <c r="SQI105" s="1570"/>
      <c r="SQJ105" s="1570"/>
      <c r="SQK105" s="1570"/>
      <c r="SQL105" s="1570"/>
      <c r="SQM105" s="1570"/>
      <c r="SQN105" s="1570"/>
      <c r="SQO105" s="1570"/>
      <c r="SQP105" s="1570"/>
      <c r="SQQ105" s="1570"/>
      <c r="SQR105" s="1570"/>
      <c r="SQS105" s="1570"/>
      <c r="SQT105" s="1570"/>
      <c r="SQU105" s="1570"/>
      <c r="SQV105" s="1570"/>
      <c r="SQW105" s="1570"/>
      <c r="SQX105" s="1570"/>
      <c r="SQY105" s="1570"/>
      <c r="SQZ105" s="1570"/>
      <c r="SRA105" s="1570"/>
      <c r="SRB105" s="1570"/>
      <c r="SRC105" s="1570"/>
      <c r="SRD105" s="1570"/>
      <c r="SRE105" s="1570"/>
      <c r="SRF105" s="1570"/>
      <c r="SRG105" s="1570"/>
      <c r="SRH105" s="1570"/>
      <c r="SRI105" s="1570"/>
      <c r="SRJ105" s="1570"/>
      <c r="SRK105" s="1570"/>
      <c r="SRL105" s="1570"/>
      <c r="SRM105" s="1570"/>
      <c r="SRN105" s="1570"/>
      <c r="SRO105" s="1570"/>
      <c r="SRP105" s="1570"/>
      <c r="SRQ105" s="1570"/>
      <c r="SRR105" s="1570"/>
      <c r="SRS105" s="1570"/>
      <c r="SRT105" s="1570"/>
      <c r="SRU105" s="1570"/>
      <c r="SRV105" s="1570"/>
      <c r="SRW105" s="1570"/>
      <c r="SRX105" s="1570"/>
      <c r="SRY105" s="1570"/>
      <c r="SRZ105" s="1570"/>
      <c r="SSA105" s="1570"/>
      <c r="SSB105" s="1570"/>
      <c r="SSC105" s="1570"/>
      <c r="SSD105" s="1570"/>
      <c r="SSE105" s="1570"/>
      <c r="SSF105" s="1570"/>
      <c r="SSG105" s="1570"/>
      <c r="SSH105" s="1570"/>
      <c r="SSI105" s="1570"/>
      <c r="SSJ105" s="1570"/>
      <c r="SSK105" s="1570"/>
      <c r="SSL105" s="1570"/>
      <c r="SSM105" s="1570"/>
      <c r="SSN105" s="1570"/>
      <c r="SSO105" s="1570"/>
      <c r="SSP105" s="1570"/>
      <c r="SSQ105" s="1570"/>
      <c r="SSR105" s="1570"/>
      <c r="SSS105" s="1570"/>
      <c r="SST105" s="1570"/>
      <c r="SSU105" s="1570"/>
      <c r="SSV105" s="1570"/>
      <c r="SSW105" s="1570"/>
      <c r="SSX105" s="1570"/>
      <c r="SSY105" s="1570"/>
      <c r="SSZ105" s="1570"/>
      <c r="STA105" s="1570"/>
      <c r="STB105" s="1570"/>
      <c r="STC105" s="1570"/>
      <c r="STD105" s="1570"/>
      <c r="STE105" s="1570"/>
      <c r="STF105" s="1570"/>
      <c r="STG105" s="1570"/>
      <c r="STH105" s="1570"/>
      <c r="STI105" s="1570"/>
      <c r="STJ105" s="1570"/>
      <c r="STK105" s="1570"/>
      <c r="STL105" s="1570"/>
      <c r="STM105" s="1570"/>
      <c r="STN105" s="1570"/>
      <c r="STO105" s="1570"/>
      <c r="STP105" s="1570"/>
      <c r="STQ105" s="1570"/>
      <c r="STR105" s="1570"/>
      <c r="STS105" s="1570"/>
      <c r="STT105" s="1570"/>
      <c r="STU105" s="1570"/>
      <c r="STV105" s="1570"/>
      <c r="STW105" s="1570"/>
      <c r="STX105" s="1570"/>
      <c r="STY105" s="1570"/>
      <c r="STZ105" s="1570"/>
      <c r="SUA105" s="1570"/>
      <c r="SUB105" s="1570"/>
      <c r="SUC105" s="1570"/>
      <c r="SUD105" s="1570"/>
      <c r="SUE105" s="1570"/>
      <c r="SUF105" s="1570"/>
      <c r="SUG105" s="1570"/>
      <c r="SUH105" s="1570"/>
      <c r="SUI105" s="1570"/>
      <c r="SUJ105" s="1570"/>
      <c r="SUK105" s="1570"/>
      <c r="SUL105" s="1570"/>
      <c r="SUM105" s="1570"/>
      <c r="SUN105" s="1570"/>
      <c r="SUO105" s="1570"/>
      <c r="SUP105" s="1570"/>
      <c r="SUQ105" s="1570"/>
      <c r="SUR105" s="1570"/>
      <c r="SUS105" s="1570"/>
      <c r="SUT105" s="1570"/>
      <c r="SUU105" s="1570"/>
      <c r="SUV105" s="1570"/>
      <c r="SUW105" s="1570"/>
      <c r="SUX105" s="1570"/>
      <c r="SUY105" s="1570"/>
      <c r="SUZ105" s="1570"/>
      <c r="SVA105" s="1570"/>
      <c r="SVB105" s="1570"/>
      <c r="SVC105" s="1570"/>
      <c r="SVD105" s="1570"/>
      <c r="SVE105" s="1570"/>
      <c r="SVF105" s="1570"/>
      <c r="SVG105" s="1570"/>
      <c r="SVH105" s="1570"/>
      <c r="SVI105" s="1570"/>
      <c r="SVJ105" s="1570"/>
      <c r="SVK105" s="1570"/>
      <c r="SVL105" s="1570"/>
      <c r="SVM105" s="1570"/>
      <c r="SVN105" s="1570"/>
      <c r="SVO105" s="1570"/>
      <c r="SVP105" s="1570"/>
      <c r="SVQ105" s="1570"/>
      <c r="SVR105" s="1570"/>
      <c r="SVS105" s="1570"/>
      <c r="SVT105" s="1570"/>
      <c r="SVU105" s="1570"/>
      <c r="SVV105" s="1570"/>
      <c r="SVW105" s="1570"/>
      <c r="SVX105" s="1570"/>
      <c r="SVY105" s="1570"/>
      <c r="SVZ105" s="1570"/>
      <c r="SWA105" s="1570"/>
      <c r="SWB105" s="1570"/>
      <c r="SWC105" s="1570"/>
      <c r="SWD105" s="1570"/>
      <c r="SWE105" s="1570"/>
      <c r="SWF105" s="1570"/>
      <c r="SWG105" s="1570"/>
      <c r="SWH105" s="1570"/>
      <c r="SWI105" s="1570"/>
      <c r="SWJ105" s="1570"/>
      <c r="SWK105" s="1570"/>
      <c r="SWL105" s="1570"/>
      <c r="SWM105" s="1570"/>
      <c r="SWN105" s="1570"/>
      <c r="SWO105" s="1570"/>
      <c r="SWP105" s="1570"/>
      <c r="SWQ105" s="1570"/>
      <c r="SWR105" s="1570"/>
      <c r="SWS105" s="1570"/>
      <c r="SWT105" s="1570"/>
      <c r="SWU105" s="1570"/>
      <c r="SWV105" s="1570"/>
      <c r="SWW105" s="1570"/>
      <c r="SWX105" s="1570"/>
      <c r="SWY105" s="1570"/>
      <c r="SWZ105" s="1570"/>
      <c r="SXA105" s="1570"/>
      <c r="SXB105" s="1570"/>
      <c r="SXC105" s="1570"/>
      <c r="SXD105" s="1570"/>
      <c r="SXE105" s="1570"/>
      <c r="SXF105" s="1570"/>
      <c r="SXG105" s="1570"/>
      <c r="SXH105" s="1570"/>
      <c r="SXI105" s="1570"/>
      <c r="SXJ105" s="1570"/>
      <c r="SXK105" s="1570"/>
      <c r="SXL105" s="1570"/>
      <c r="SXM105" s="1570"/>
      <c r="SXN105" s="1570"/>
      <c r="SXO105" s="1570"/>
      <c r="SXP105" s="1570"/>
      <c r="SXQ105" s="1570"/>
      <c r="SXR105" s="1570"/>
      <c r="SXS105" s="1570"/>
      <c r="SXT105" s="1570"/>
      <c r="SXU105" s="1570"/>
      <c r="SXV105" s="1570"/>
      <c r="SXW105" s="1570"/>
      <c r="SXX105" s="1570"/>
      <c r="SXY105" s="1570"/>
      <c r="SXZ105" s="1570"/>
      <c r="SYA105" s="1570"/>
      <c r="SYB105" s="1570"/>
      <c r="SYC105" s="1570"/>
      <c r="SYD105" s="1570"/>
      <c r="SYE105" s="1570"/>
      <c r="SYF105" s="1570"/>
      <c r="SYG105" s="1570"/>
      <c r="SYH105" s="1570"/>
      <c r="SYI105" s="1570"/>
      <c r="SYJ105" s="1570"/>
      <c r="SYK105" s="1570"/>
      <c r="SYL105" s="1570"/>
      <c r="SYM105" s="1570"/>
      <c r="SYN105" s="1570"/>
      <c r="SYO105" s="1570"/>
      <c r="SYP105" s="1570"/>
      <c r="SYQ105" s="1570"/>
      <c r="SYR105" s="1570"/>
      <c r="SYS105" s="1570"/>
      <c r="SYT105" s="1570"/>
      <c r="SYU105" s="1570"/>
      <c r="SYV105" s="1570"/>
      <c r="SYW105" s="1570"/>
      <c r="SYX105" s="1570"/>
      <c r="SYY105" s="1570"/>
      <c r="SYZ105" s="1570"/>
      <c r="SZA105" s="1570"/>
      <c r="SZB105" s="1570"/>
      <c r="SZC105" s="1570"/>
      <c r="SZD105" s="1570"/>
      <c r="SZE105" s="1570"/>
      <c r="SZF105" s="1570"/>
      <c r="SZG105" s="1570"/>
      <c r="SZH105" s="1570"/>
      <c r="SZI105" s="1570"/>
      <c r="SZJ105" s="1570"/>
      <c r="SZK105" s="1570"/>
      <c r="SZL105" s="1570"/>
      <c r="SZM105" s="1570"/>
      <c r="SZN105" s="1570"/>
      <c r="SZO105" s="1570"/>
      <c r="SZP105" s="1570"/>
      <c r="SZQ105" s="1570"/>
      <c r="SZR105" s="1570"/>
      <c r="SZS105" s="1570"/>
      <c r="SZT105" s="1570"/>
      <c r="SZU105" s="1570"/>
      <c r="SZV105" s="1570"/>
      <c r="SZW105" s="1570"/>
      <c r="SZX105" s="1570"/>
      <c r="SZY105" s="1570"/>
      <c r="SZZ105" s="1570"/>
      <c r="TAA105" s="1570"/>
      <c r="TAB105" s="1570"/>
      <c r="TAC105" s="1570"/>
      <c r="TAD105" s="1570"/>
      <c r="TAE105" s="1570"/>
      <c r="TAF105" s="1570"/>
      <c r="TAG105" s="1570"/>
      <c r="TAH105" s="1570"/>
      <c r="TAI105" s="1570"/>
      <c r="TAJ105" s="1570"/>
      <c r="TAK105" s="1570"/>
      <c r="TAL105" s="1570"/>
      <c r="TAM105" s="1570"/>
      <c r="TAN105" s="1570"/>
      <c r="TAO105" s="1570"/>
      <c r="TAP105" s="1570"/>
      <c r="TAQ105" s="1570"/>
      <c r="TAR105" s="1570"/>
      <c r="TAS105" s="1570"/>
      <c r="TAT105" s="1570"/>
      <c r="TAU105" s="1570"/>
      <c r="TAV105" s="1570"/>
      <c r="TAW105" s="1570"/>
      <c r="TAX105" s="1570"/>
      <c r="TAY105" s="1570"/>
      <c r="TAZ105" s="1570"/>
      <c r="TBA105" s="1570"/>
      <c r="TBB105" s="1570"/>
      <c r="TBC105" s="1570"/>
      <c r="TBD105" s="1570"/>
      <c r="TBE105" s="1570"/>
      <c r="TBF105" s="1570"/>
      <c r="TBG105" s="1570"/>
      <c r="TBH105" s="1570"/>
      <c r="TBI105" s="1570"/>
      <c r="TBJ105" s="1570"/>
      <c r="TBK105" s="1570"/>
      <c r="TBL105" s="1570"/>
      <c r="TBM105" s="1570"/>
      <c r="TBN105" s="1570"/>
      <c r="TBO105" s="1570"/>
      <c r="TBP105" s="1570"/>
      <c r="TBQ105" s="1570"/>
      <c r="TBR105" s="1570"/>
      <c r="TBS105" s="1570"/>
      <c r="TBT105" s="1570"/>
      <c r="TBU105" s="1570"/>
      <c r="TBV105" s="1570"/>
      <c r="TBW105" s="1570"/>
      <c r="TBX105" s="1570"/>
      <c r="TBY105" s="1570"/>
      <c r="TBZ105" s="1570"/>
      <c r="TCA105" s="1570"/>
      <c r="TCB105" s="1570"/>
      <c r="TCC105" s="1570"/>
      <c r="TCD105" s="1570"/>
      <c r="TCE105" s="1570"/>
      <c r="TCF105" s="1570"/>
      <c r="TCG105" s="1570"/>
      <c r="TCH105" s="1570"/>
      <c r="TCI105" s="1570"/>
      <c r="TCJ105" s="1570"/>
      <c r="TCK105" s="1570"/>
      <c r="TCL105" s="1570"/>
      <c r="TCM105" s="1570"/>
      <c r="TCN105" s="1570"/>
      <c r="TCO105" s="1570"/>
      <c r="TCP105" s="1570"/>
      <c r="TCQ105" s="1570"/>
      <c r="TCR105" s="1570"/>
      <c r="TCS105" s="1570"/>
      <c r="TCT105" s="1570"/>
      <c r="TCU105" s="1570"/>
      <c r="TCV105" s="1570"/>
      <c r="TCW105" s="1570"/>
      <c r="TCX105" s="1570"/>
      <c r="TCY105" s="1570"/>
      <c r="TCZ105" s="1570"/>
      <c r="TDA105" s="1570"/>
      <c r="TDB105" s="1570"/>
      <c r="TDC105" s="1570"/>
      <c r="TDD105" s="1570"/>
      <c r="TDE105" s="1570"/>
      <c r="TDF105" s="1570"/>
      <c r="TDG105" s="1570"/>
      <c r="TDH105" s="1570"/>
      <c r="TDI105" s="1570"/>
      <c r="TDJ105" s="1570"/>
      <c r="TDK105" s="1570"/>
      <c r="TDL105" s="1570"/>
      <c r="TDM105" s="1570"/>
      <c r="TDN105" s="1570"/>
      <c r="TDO105" s="1570"/>
      <c r="TDP105" s="1570"/>
      <c r="TDQ105" s="1570"/>
      <c r="TDR105" s="1570"/>
      <c r="TDS105" s="1570"/>
      <c r="TDT105" s="1570"/>
      <c r="TDU105" s="1570"/>
      <c r="TDV105" s="1570"/>
      <c r="TDW105" s="1570"/>
      <c r="TDX105" s="1570"/>
      <c r="TDY105" s="1570"/>
      <c r="TDZ105" s="1570"/>
      <c r="TEA105" s="1570"/>
      <c r="TEB105" s="1570"/>
      <c r="TEC105" s="1570"/>
      <c r="TED105" s="1570"/>
      <c r="TEE105" s="1570"/>
      <c r="TEF105" s="1570"/>
      <c r="TEG105" s="1570"/>
      <c r="TEH105" s="1570"/>
      <c r="TEI105" s="1570"/>
      <c r="TEJ105" s="1570"/>
      <c r="TEK105" s="1570"/>
      <c r="TEL105" s="1570"/>
      <c r="TEM105" s="1570"/>
      <c r="TEN105" s="1570"/>
      <c r="TEO105" s="1570"/>
      <c r="TEP105" s="1570"/>
      <c r="TEQ105" s="1570"/>
      <c r="TER105" s="1570"/>
      <c r="TES105" s="1570"/>
      <c r="TET105" s="1570"/>
      <c r="TEU105" s="1570"/>
      <c r="TEV105" s="1570"/>
      <c r="TEW105" s="1570"/>
      <c r="TEX105" s="1570"/>
      <c r="TEY105" s="1570"/>
      <c r="TEZ105" s="1570"/>
      <c r="TFA105" s="1570"/>
      <c r="TFB105" s="1570"/>
      <c r="TFC105" s="1570"/>
      <c r="TFD105" s="1570"/>
      <c r="TFE105" s="1570"/>
      <c r="TFF105" s="1570"/>
      <c r="TFG105" s="1570"/>
      <c r="TFH105" s="1570"/>
      <c r="TFI105" s="1570"/>
      <c r="TFJ105" s="1570"/>
      <c r="TFK105" s="1570"/>
      <c r="TFL105" s="1570"/>
      <c r="TFM105" s="1570"/>
      <c r="TFN105" s="1570"/>
      <c r="TFO105" s="1570"/>
      <c r="TFP105" s="1570"/>
      <c r="TFQ105" s="1570"/>
      <c r="TFR105" s="1570"/>
      <c r="TFS105" s="1570"/>
      <c r="TFT105" s="1570"/>
      <c r="TFU105" s="1570"/>
      <c r="TFV105" s="1570"/>
      <c r="TFW105" s="1570"/>
      <c r="TFX105" s="1570"/>
      <c r="TFY105" s="1570"/>
      <c r="TFZ105" s="1570"/>
      <c r="TGA105" s="1570"/>
      <c r="TGB105" s="1570"/>
      <c r="TGC105" s="1570"/>
      <c r="TGD105" s="1570"/>
      <c r="TGE105" s="1570"/>
      <c r="TGF105" s="1570"/>
      <c r="TGG105" s="1570"/>
      <c r="TGH105" s="1570"/>
      <c r="TGI105" s="1570"/>
      <c r="TGJ105" s="1570"/>
      <c r="TGK105" s="1570"/>
      <c r="TGL105" s="1570"/>
      <c r="TGM105" s="1570"/>
      <c r="TGN105" s="1570"/>
      <c r="TGO105" s="1570"/>
      <c r="TGP105" s="1570"/>
      <c r="TGQ105" s="1570"/>
      <c r="TGR105" s="1570"/>
      <c r="TGS105" s="1570"/>
      <c r="TGT105" s="1570"/>
      <c r="TGU105" s="1570"/>
      <c r="TGV105" s="1570"/>
      <c r="TGW105" s="1570"/>
      <c r="TGX105" s="1570"/>
      <c r="TGY105" s="1570"/>
      <c r="TGZ105" s="1570"/>
      <c r="THA105" s="1570"/>
      <c r="THB105" s="1570"/>
      <c r="THC105" s="1570"/>
      <c r="THD105" s="1570"/>
      <c r="THE105" s="1570"/>
      <c r="THF105" s="1570"/>
      <c r="THG105" s="1570"/>
      <c r="THH105" s="1570"/>
      <c r="THI105" s="1570"/>
      <c r="THJ105" s="1570"/>
      <c r="THK105" s="1570"/>
      <c r="THL105" s="1570"/>
      <c r="THM105" s="1570"/>
      <c r="THN105" s="1570"/>
      <c r="THO105" s="1570"/>
      <c r="THP105" s="1570"/>
      <c r="THQ105" s="1570"/>
      <c r="THR105" s="1570"/>
      <c r="THS105" s="1570"/>
      <c r="THT105" s="1570"/>
      <c r="THU105" s="1570"/>
      <c r="THV105" s="1570"/>
      <c r="THW105" s="1570"/>
      <c r="THX105" s="1570"/>
      <c r="THY105" s="1570"/>
      <c r="THZ105" s="1570"/>
      <c r="TIA105" s="1570"/>
      <c r="TIB105" s="1570"/>
      <c r="TIC105" s="1570"/>
      <c r="TID105" s="1570"/>
      <c r="TIE105" s="1570"/>
      <c r="TIF105" s="1570"/>
      <c r="TIG105" s="1570"/>
      <c r="TIH105" s="1570"/>
      <c r="TII105" s="1570"/>
      <c r="TIJ105" s="1570"/>
      <c r="TIK105" s="1570"/>
      <c r="TIL105" s="1570"/>
      <c r="TIM105" s="1570"/>
      <c r="TIN105" s="1570"/>
      <c r="TIO105" s="1570"/>
      <c r="TIP105" s="1570"/>
      <c r="TIQ105" s="1570"/>
      <c r="TIR105" s="1570"/>
      <c r="TIS105" s="1570"/>
      <c r="TIT105" s="1570"/>
      <c r="TIU105" s="1570"/>
      <c r="TIV105" s="1570"/>
      <c r="TIW105" s="1570"/>
      <c r="TIX105" s="1570"/>
      <c r="TIY105" s="1570"/>
      <c r="TIZ105" s="1570"/>
      <c r="TJA105" s="1570"/>
      <c r="TJB105" s="1570"/>
      <c r="TJC105" s="1570"/>
      <c r="TJD105" s="1570"/>
      <c r="TJE105" s="1570"/>
      <c r="TJF105" s="1570"/>
      <c r="TJG105" s="1570"/>
      <c r="TJH105" s="1570"/>
      <c r="TJI105" s="1570"/>
      <c r="TJJ105" s="1570"/>
      <c r="TJK105" s="1570"/>
      <c r="TJL105" s="1570"/>
      <c r="TJM105" s="1570"/>
      <c r="TJN105" s="1570"/>
      <c r="TJO105" s="1570"/>
      <c r="TJP105" s="1570"/>
      <c r="TJQ105" s="1570"/>
      <c r="TJR105" s="1570"/>
      <c r="TJS105" s="1570"/>
      <c r="TJT105" s="1570"/>
      <c r="TJU105" s="1570"/>
      <c r="TJV105" s="1570"/>
      <c r="TJW105" s="1570"/>
      <c r="TJX105" s="1570"/>
      <c r="TJY105" s="1570"/>
      <c r="TJZ105" s="1570"/>
      <c r="TKA105" s="1570"/>
      <c r="TKB105" s="1570"/>
      <c r="TKC105" s="1570"/>
      <c r="TKD105" s="1570"/>
      <c r="TKE105" s="1570"/>
      <c r="TKF105" s="1570"/>
      <c r="TKG105" s="1570"/>
      <c r="TKH105" s="1570"/>
      <c r="TKI105" s="1570"/>
      <c r="TKJ105" s="1570"/>
      <c r="TKK105" s="1570"/>
      <c r="TKL105" s="1570"/>
      <c r="TKM105" s="1570"/>
      <c r="TKN105" s="1570"/>
      <c r="TKO105" s="1570"/>
      <c r="TKP105" s="1570"/>
      <c r="TKQ105" s="1570"/>
      <c r="TKR105" s="1570"/>
      <c r="TKS105" s="1570"/>
      <c r="TKT105" s="1570"/>
      <c r="TKU105" s="1570"/>
      <c r="TKV105" s="1570"/>
      <c r="TKW105" s="1570"/>
      <c r="TKX105" s="1570"/>
      <c r="TKY105" s="1570"/>
      <c r="TKZ105" s="1570"/>
      <c r="TLA105" s="1570"/>
      <c r="TLB105" s="1570"/>
      <c r="TLC105" s="1570"/>
      <c r="TLD105" s="1570"/>
      <c r="TLE105" s="1570"/>
      <c r="TLF105" s="1570"/>
      <c r="TLG105" s="1570"/>
      <c r="TLH105" s="1570"/>
      <c r="TLI105" s="1570"/>
      <c r="TLJ105" s="1570"/>
      <c r="TLK105" s="1570"/>
      <c r="TLL105" s="1570"/>
      <c r="TLM105" s="1570"/>
      <c r="TLN105" s="1570"/>
      <c r="TLO105" s="1570"/>
      <c r="TLP105" s="1570"/>
      <c r="TLQ105" s="1570"/>
      <c r="TLR105" s="1570"/>
      <c r="TLS105" s="1570"/>
      <c r="TLT105" s="1570"/>
      <c r="TLU105" s="1570"/>
      <c r="TLV105" s="1570"/>
      <c r="TLW105" s="1570"/>
      <c r="TLX105" s="1570"/>
      <c r="TLY105" s="1570"/>
      <c r="TLZ105" s="1570"/>
      <c r="TMA105" s="1570"/>
      <c r="TMB105" s="1570"/>
      <c r="TMC105" s="1570"/>
      <c r="TMD105" s="1570"/>
      <c r="TME105" s="1570"/>
      <c r="TMF105" s="1570"/>
      <c r="TMG105" s="1570"/>
      <c r="TMH105" s="1570"/>
      <c r="TMI105" s="1570"/>
      <c r="TMJ105" s="1570"/>
      <c r="TMK105" s="1570"/>
      <c r="TML105" s="1570"/>
      <c r="TMM105" s="1570"/>
      <c r="TMN105" s="1570"/>
      <c r="TMO105" s="1570"/>
      <c r="TMP105" s="1570"/>
      <c r="TMQ105" s="1570"/>
      <c r="TMR105" s="1570"/>
      <c r="TMS105" s="1570"/>
      <c r="TMT105" s="1570"/>
      <c r="TMU105" s="1570"/>
      <c r="TMV105" s="1570"/>
      <c r="TMW105" s="1570"/>
      <c r="TMX105" s="1570"/>
      <c r="TMY105" s="1570"/>
      <c r="TMZ105" s="1570"/>
      <c r="TNA105" s="1570"/>
      <c r="TNB105" s="1570"/>
      <c r="TNC105" s="1570"/>
      <c r="TND105" s="1570"/>
      <c r="TNE105" s="1570"/>
      <c r="TNF105" s="1570"/>
      <c r="TNG105" s="1570"/>
      <c r="TNH105" s="1570"/>
      <c r="TNI105" s="1570"/>
      <c r="TNJ105" s="1570"/>
      <c r="TNK105" s="1570"/>
      <c r="TNL105" s="1570"/>
      <c r="TNM105" s="1570"/>
      <c r="TNN105" s="1570"/>
      <c r="TNO105" s="1570"/>
      <c r="TNP105" s="1570"/>
      <c r="TNQ105" s="1570"/>
      <c r="TNR105" s="1570"/>
      <c r="TNS105" s="1570"/>
      <c r="TNT105" s="1570"/>
      <c r="TNU105" s="1570"/>
      <c r="TNV105" s="1570"/>
      <c r="TNW105" s="1570"/>
      <c r="TNX105" s="1570"/>
      <c r="TNY105" s="1570"/>
      <c r="TNZ105" s="1570"/>
      <c r="TOA105" s="1570"/>
      <c r="TOB105" s="1570"/>
      <c r="TOC105" s="1570"/>
      <c r="TOD105" s="1570"/>
      <c r="TOE105" s="1570"/>
      <c r="TOF105" s="1570"/>
      <c r="TOG105" s="1570"/>
      <c r="TOH105" s="1570"/>
      <c r="TOI105" s="1570"/>
      <c r="TOJ105" s="1570"/>
      <c r="TOK105" s="1570"/>
      <c r="TOL105" s="1570"/>
      <c r="TOM105" s="1570"/>
      <c r="TON105" s="1570"/>
      <c r="TOO105" s="1570"/>
      <c r="TOP105" s="1570"/>
      <c r="TOQ105" s="1570"/>
      <c r="TOR105" s="1570"/>
      <c r="TOS105" s="1570"/>
      <c r="TOT105" s="1570"/>
      <c r="TOU105" s="1570"/>
      <c r="TOV105" s="1570"/>
      <c r="TOW105" s="1570"/>
      <c r="TOX105" s="1570"/>
      <c r="TOY105" s="1570"/>
      <c r="TOZ105" s="1570"/>
      <c r="TPA105" s="1570"/>
      <c r="TPB105" s="1570"/>
      <c r="TPC105" s="1570"/>
      <c r="TPD105" s="1570"/>
      <c r="TPE105" s="1570"/>
      <c r="TPF105" s="1570"/>
      <c r="TPG105" s="1570"/>
      <c r="TPH105" s="1570"/>
      <c r="TPI105" s="1570"/>
      <c r="TPJ105" s="1570"/>
      <c r="TPK105" s="1570"/>
      <c r="TPL105" s="1570"/>
      <c r="TPM105" s="1570"/>
      <c r="TPN105" s="1570"/>
      <c r="TPO105" s="1570"/>
      <c r="TPP105" s="1570"/>
      <c r="TPQ105" s="1570"/>
      <c r="TPR105" s="1570"/>
      <c r="TPS105" s="1570"/>
      <c r="TPT105" s="1570"/>
      <c r="TPU105" s="1570"/>
      <c r="TPV105" s="1570"/>
      <c r="TPW105" s="1570"/>
      <c r="TPX105" s="1570"/>
      <c r="TPY105" s="1570"/>
      <c r="TPZ105" s="1570"/>
      <c r="TQA105" s="1570"/>
      <c r="TQB105" s="1570"/>
      <c r="TQC105" s="1570"/>
      <c r="TQD105" s="1570"/>
      <c r="TQE105" s="1570"/>
      <c r="TQF105" s="1570"/>
      <c r="TQG105" s="1570"/>
      <c r="TQH105" s="1570"/>
      <c r="TQI105" s="1570"/>
      <c r="TQJ105" s="1570"/>
      <c r="TQK105" s="1570"/>
      <c r="TQL105" s="1570"/>
      <c r="TQM105" s="1570"/>
      <c r="TQN105" s="1570"/>
      <c r="TQO105" s="1570"/>
      <c r="TQP105" s="1570"/>
      <c r="TQQ105" s="1570"/>
      <c r="TQR105" s="1570"/>
      <c r="TQS105" s="1570"/>
      <c r="TQT105" s="1570"/>
      <c r="TQU105" s="1570"/>
      <c r="TQV105" s="1570"/>
      <c r="TQW105" s="1570"/>
      <c r="TQX105" s="1570"/>
      <c r="TQY105" s="1570"/>
      <c r="TQZ105" s="1570"/>
      <c r="TRA105" s="1570"/>
      <c r="TRB105" s="1570"/>
      <c r="TRC105" s="1570"/>
      <c r="TRD105" s="1570"/>
      <c r="TRE105" s="1570"/>
      <c r="TRF105" s="1570"/>
      <c r="TRG105" s="1570"/>
      <c r="TRH105" s="1570"/>
      <c r="TRI105" s="1570"/>
      <c r="TRJ105" s="1570"/>
      <c r="TRK105" s="1570"/>
      <c r="TRL105" s="1570"/>
      <c r="TRM105" s="1570"/>
      <c r="TRN105" s="1570"/>
      <c r="TRO105" s="1570"/>
      <c r="TRP105" s="1570"/>
      <c r="TRQ105" s="1570"/>
      <c r="TRR105" s="1570"/>
      <c r="TRS105" s="1570"/>
      <c r="TRT105" s="1570"/>
      <c r="TRU105" s="1570"/>
      <c r="TRV105" s="1570"/>
      <c r="TRW105" s="1570"/>
      <c r="TRX105" s="1570"/>
      <c r="TRY105" s="1570"/>
      <c r="TRZ105" s="1570"/>
      <c r="TSA105" s="1570"/>
      <c r="TSB105" s="1570"/>
      <c r="TSC105" s="1570"/>
      <c r="TSD105" s="1570"/>
      <c r="TSE105" s="1570"/>
      <c r="TSF105" s="1570"/>
      <c r="TSG105" s="1570"/>
      <c r="TSH105" s="1570"/>
      <c r="TSI105" s="1570"/>
      <c r="TSJ105" s="1570"/>
      <c r="TSK105" s="1570"/>
      <c r="TSL105" s="1570"/>
      <c r="TSM105" s="1570"/>
      <c r="TSN105" s="1570"/>
      <c r="TSO105" s="1570"/>
      <c r="TSP105" s="1570"/>
      <c r="TSQ105" s="1570"/>
      <c r="TSR105" s="1570"/>
      <c r="TSS105" s="1570"/>
      <c r="TST105" s="1570"/>
      <c r="TSU105" s="1570"/>
      <c r="TSV105" s="1570"/>
      <c r="TSW105" s="1570"/>
      <c r="TSX105" s="1570"/>
      <c r="TSY105" s="1570"/>
      <c r="TSZ105" s="1570"/>
      <c r="TTA105" s="1570"/>
      <c r="TTB105" s="1570"/>
      <c r="TTC105" s="1570"/>
      <c r="TTD105" s="1570"/>
      <c r="TTE105" s="1570"/>
      <c r="TTF105" s="1570"/>
      <c r="TTG105" s="1570"/>
      <c r="TTH105" s="1570"/>
      <c r="TTI105" s="1570"/>
      <c r="TTJ105" s="1570"/>
      <c r="TTK105" s="1570"/>
      <c r="TTL105" s="1570"/>
      <c r="TTM105" s="1570"/>
      <c r="TTN105" s="1570"/>
      <c r="TTO105" s="1570"/>
      <c r="TTP105" s="1570"/>
      <c r="TTQ105" s="1570"/>
      <c r="TTR105" s="1570"/>
      <c r="TTS105" s="1570"/>
      <c r="TTT105" s="1570"/>
      <c r="TTU105" s="1570"/>
      <c r="TTV105" s="1570"/>
      <c r="TTW105" s="1570"/>
      <c r="TTX105" s="1570"/>
      <c r="TTY105" s="1570"/>
      <c r="TTZ105" s="1570"/>
      <c r="TUA105" s="1570"/>
      <c r="TUB105" s="1570"/>
      <c r="TUC105" s="1570"/>
      <c r="TUD105" s="1570"/>
      <c r="TUE105" s="1570"/>
      <c r="TUF105" s="1570"/>
      <c r="TUG105" s="1570"/>
      <c r="TUH105" s="1570"/>
      <c r="TUI105" s="1570"/>
      <c r="TUJ105" s="1570"/>
      <c r="TUK105" s="1570"/>
      <c r="TUL105" s="1570"/>
      <c r="TUM105" s="1570"/>
      <c r="TUN105" s="1570"/>
      <c r="TUO105" s="1570"/>
      <c r="TUP105" s="1570"/>
      <c r="TUQ105" s="1570"/>
      <c r="TUR105" s="1570"/>
      <c r="TUS105" s="1570"/>
      <c r="TUT105" s="1570"/>
      <c r="TUU105" s="1570"/>
      <c r="TUV105" s="1570"/>
      <c r="TUW105" s="1570"/>
      <c r="TUX105" s="1570"/>
      <c r="TUY105" s="1570"/>
      <c r="TUZ105" s="1570"/>
      <c r="TVA105" s="1570"/>
      <c r="TVB105" s="1570"/>
      <c r="TVC105" s="1570"/>
      <c r="TVD105" s="1570"/>
      <c r="TVE105" s="1570"/>
      <c r="TVF105" s="1570"/>
      <c r="TVG105" s="1570"/>
      <c r="TVH105" s="1570"/>
      <c r="TVI105" s="1570"/>
      <c r="TVJ105" s="1570"/>
      <c r="TVK105" s="1570"/>
      <c r="TVL105" s="1570"/>
      <c r="TVM105" s="1570"/>
      <c r="TVN105" s="1570"/>
      <c r="TVO105" s="1570"/>
      <c r="TVP105" s="1570"/>
      <c r="TVQ105" s="1570"/>
      <c r="TVR105" s="1570"/>
      <c r="TVS105" s="1570"/>
      <c r="TVT105" s="1570"/>
      <c r="TVU105" s="1570"/>
      <c r="TVV105" s="1570"/>
      <c r="TVW105" s="1570"/>
      <c r="TVX105" s="1570"/>
      <c r="TVY105" s="1570"/>
      <c r="TVZ105" s="1570"/>
      <c r="TWA105" s="1570"/>
      <c r="TWB105" s="1570"/>
      <c r="TWC105" s="1570"/>
      <c r="TWD105" s="1570"/>
      <c r="TWE105" s="1570"/>
      <c r="TWF105" s="1570"/>
      <c r="TWG105" s="1570"/>
      <c r="TWH105" s="1570"/>
      <c r="TWI105" s="1570"/>
      <c r="TWJ105" s="1570"/>
      <c r="TWK105" s="1570"/>
      <c r="TWL105" s="1570"/>
      <c r="TWM105" s="1570"/>
      <c r="TWN105" s="1570"/>
      <c r="TWO105" s="1570"/>
      <c r="TWP105" s="1570"/>
      <c r="TWQ105" s="1570"/>
      <c r="TWR105" s="1570"/>
      <c r="TWS105" s="1570"/>
      <c r="TWT105" s="1570"/>
      <c r="TWU105" s="1570"/>
      <c r="TWV105" s="1570"/>
      <c r="TWW105" s="1570"/>
      <c r="TWX105" s="1570"/>
      <c r="TWY105" s="1570"/>
      <c r="TWZ105" s="1570"/>
      <c r="TXA105" s="1570"/>
      <c r="TXB105" s="1570"/>
      <c r="TXC105" s="1570"/>
      <c r="TXD105" s="1570"/>
      <c r="TXE105" s="1570"/>
      <c r="TXF105" s="1570"/>
      <c r="TXG105" s="1570"/>
      <c r="TXH105" s="1570"/>
      <c r="TXI105" s="1570"/>
      <c r="TXJ105" s="1570"/>
      <c r="TXK105" s="1570"/>
      <c r="TXL105" s="1570"/>
      <c r="TXM105" s="1570"/>
      <c r="TXN105" s="1570"/>
      <c r="TXO105" s="1570"/>
      <c r="TXP105" s="1570"/>
      <c r="TXQ105" s="1570"/>
      <c r="TXR105" s="1570"/>
      <c r="TXS105" s="1570"/>
      <c r="TXT105" s="1570"/>
      <c r="TXU105" s="1570"/>
      <c r="TXV105" s="1570"/>
      <c r="TXW105" s="1570"/>
      <c r="TXX105" s="1570"/>
      <c r="TXY105" s="1570"/>
      <c r="TXZ105" s="1570"/>
      <c r="TYA105" s="1570"/>
      <c r="TYB105" s="1570"/>
      <c r="TYC105" s="1570"/>
      <c r="TYD105" s="1570"/>
      <c r="TYE105" s="1570"/>
      <c r="TYF105" s="1570"/>
      <c r="TYG105" s="1570"/>
      <c r="TYH105" s="1570"/>
      <c r="TYI105" s="1570"/>
      <c r="TYJ105" s="1570"/>
      <c r="TYK105" s="1570"/>
      <c r="TYL105" s="1570"/>
      <c r="TYM105" s="1570"/>
      <c r="TYN105" s="1570"/>
      <c r="TYO105" s="1570"/>
      <c r="TYP105" s="1570"/>
      <c r="TYQ105" s="1570"/>
      <c r="TYR105" s="1570"/>
      <c r="TYS105" s="1570"/>
      <c r="TYT105" s="1570"/>
      <c r="TYU105" s="1570"/>
      <c r="TYV105" s="1570"/>
      <c r="TYW105" s="1570"/>
      <c r="TYX105" s="1570"/>
      <c r="TYY105" s="1570"/>
      <c r="TYZ105" s="1570"/>
      <c r="TZA105" s="1570"/>
      <c r="TZB105" s="1570"/>
      <c r="TZC105" s="1570"/>
      <c r="TZD105" s="1570"/>
      <c r="TZE105" s="1570"/>
      <c r="TZF105" s="1570"/>
      <c r="TZG105" s="1570"/>
      <c r="TZH105" s="1570"/>
      <c r="TZI105" s="1570"/>
      <c r="TZJ105" s="1570"/>
      <c r="TZK105" s="1570"/>
      <c r="TZL105" s="1570"/>
      <c r="TZM105" s="1570"/>
      <c r="TZN105" s="1570"/>
      <c r="TZO105" s="1570"/>
      <c r="TZP105" s="1570"/>
      <c r="TZQ105" s="1570"/>
      <c r="TZR105" s="1570"/>
      <c r="TZS105" s="1570"/>
      <c r="TZT105" s="1570"/>
      <c r="TZU105" s="1570"/>
      <c r="TZV105" s="1570"/>
      <c r="TZW105" s="1570"/>
      <c r="TZX105" s="1570"/>
      <c r="TZY105" s="1570"/>
      <c r="TZZ105" s="1570"/>
      <c r="UAA105" s="1570"/>
      <c r="UAB105" s="1570"/>
      <c r="UAC105" s="1570"/>
      <c r="UAD105" s="1570"/>
      <c r="UAE105" s="1570"/>
      <c r="UAF105" s="1570"/>
      <c r="UAG105" s="1570"/>
      <c r="UAH105" s="1570"/>
      <c r="UAI105" s="1570"/>
      <c r="UAJ105" s="1570"/>
      <c r="UAK105" s="1570"/>
      <c r="UAL105" s="1570"/>
      <c r="UAM105" s="1570"/>
      <c r="UAN105" s="1570"/>
      <c r="UAO105" s="1570"/>
      <c r="UAP105" s="1570"/>
      <c r="UAQ105" s="1570"/>
      <c r="UAR105" s="1570"/>
      <c r="UAS105" s="1570"/>
      <c r="UAT105" s="1570"/>
      <c r="UAU105" s="1570"/>
      <c r="UAV105" s="1570"/>
      <c r="UAW105" s="1570"/>
      <c r="UAX105" s="1570"/>
      <c r="UAY105" s="1570"/>
      <c r="UAZ105" s="1570"/>
      <c r="UBA105" s="1570"/>
      <c r="UBB105" s="1570"/>
      <c r="UBC105" s="1570"/>
      <c r="UBD105" s="1570"/>
      <c r="UBE105" s="1570"/>
      <c r="UBF105" s="1570"/>
      <c r="UBG105" s="1570"/>
      <c r="UBH105" s="1570"/>
      <c r="UBI105" s="1570"/>
      <c r="UBJ105" s="1570"/>
      <c r="UBK105" s="1570"/>
      <c r="UBL105" s="1570"/>
      <c r="UBM105" s="1570"/>
      <c r="UBN105" s="1570"/>
      <c r="UBO105" s="1570"/>
      <c r="UBP105" s="1570"/>
      <c r="UBQ105" s="1570"/>
      <c r="UBR105" s="1570"/>
      <c r="UBS105" s="1570"/>
      <c r="UBT105" s="1570"/>
      <c r="UBU105" s="1570"/>
      <c r="UBV105" s="1570"/>
      <c r="UBW105" s="1570"/>
      <c r="UBX105" s="1570"/>
      <c r="UBY105" s="1570"/>
      <c r="UBZ105" s="1570"/>
      <c r="UCA105" s="1570"/>
      <c r="UCB105" s="1570"/>
      <c r="UCC105" s="1570"/>
      <c r="UCD105" s="1570"/>
      <c r="UCE105" s="1570"/>
      <c r="UCF105" s="1570"/>
      <c r="UCG105" s="1570"/>
      <c r="UCH105" s="1570"/>
      <c r="UCI105" s="1570"/>
      <c r="UCJ105" s="1570"/>
      <c r="UCK105" s="1570"/>
      <c r="UCL105" s="1570"/>
      <c r="UCM105" s="1570"/>
      <c r="UCN105" s="1570"/>
      <c r="UCO105" s="1570"/>
      <c r="UCP105" s="1570"/>
      <c r="UCQ105" s="1570"/>
      <c r="UCR105" s="1570"/>
      <c r="UCS105" s="1570"/>
      <c r="UCT105" s="1570"/>
      <c r="UCU105" s="1570"/>
      <c r="UCV105" s="1570"/>
      <c r="UCW105" s="1570"/>
      <c r="UCX105" s="1570"/>
      <c r="UCY105" s="1570"/>
      <c r="UCZ105" s="1570"/>
      <c r="UDA105" s="1570"/>
      <c r="UDB105" s="1570"/>
      <c r="UDC105" s="1570"/>
      <c r="UDD105" s="1570"/>
      <c r="UDE105" s="1570"/>
      <c r="UDF105" s="1570"/>
      <c r="UDG105" s="1570"/>
      <c r="UDH105" s="1570"/>
      <c r="UDI105" s="1570"/>
      <c r="UDJ105" s="1570"/>
      <c r="UDK105" s="1570"/>
      <c r="UDL105" s="1570"/>
      <c r="UDM105" s="1570"/>
      <c r="UDN105" s="1570"/>
      <c r="UDO105" s="1570"/>
      <c r="UDP105" s="1570"/>
      <c r="UDQ105" s="1570"/>
      <c r="UDR105" s="1570"/>
      <c r="UDS105" s="1570"/>
      <c r="UDT105" s="1570"/>
      <c r="UDU105" s="1570"/>
      <c r="UDV105" s="1570"/>
      <c r="UDW105" s="1570"/>
      <c r="UDX105" s="1570"/>
      <c r="UDY105" s="1570"/>
      <c r="UDZ105" s="1570"/>
      <c r="UEA105" s="1570"/>
      <c r="UEB105" s="1570"/>
      <c r="UEC105" s="1570"/>
      <c r="UED105" s="1570"/>
      <c r="UEE105" s="1570"/>
      <c r="UEF105" s="1570"/>
      <c r="UEG105" s="1570"/>
      <c r="UEH105" s="1570"/>
      <c r="UEI105" s="1570"/>
      <c r="UEJ105" s="1570"/>
      <c r="UEK105" s="1570"/>
      <c r="UEL105" s="1570"/>
      <c r="UEM105" s="1570"/>
      <c r="UEN105" s="1570"/>
      <c r="UEO105" s="1570"/>
      <c r="UEP105" s="1570"/>
      <c r="UEQ105" s="1570"/>
      <c r="UER105" s="1570"/>
      <c r="UES105" s="1570"/>
      <c r="UET105" s="1570"/>
      <c r="UEU105" s="1570"/>
      <c r="UEV105" s="1570"/>
      <c r="UEW105" s="1570"/>
      <c r="UEX105" s="1570"/>
      <c r="UEY105" s="1570"/>
      <c r="UEZ105" s="1570"/>
      <c r="UFA105" s="1570"/>
      <c r="UFB105" s="1570"/>
      <c r="UFC105" s="1570"/>
      <c r="UFD105" s="1570"/>
      <c r="UFE105" s="1570"/>
      <c r="UFF105" s="1570"/>
      <c r="UFG105" s="1570"/>
      <c r="UFH105" s="1570"/>
      <c r="UFI105" s="1570"/>
      <c r="UFJ105" s="1570"/>
      <c r="UFK105" s="1570"/>
      <c r="UFL105" s="1570"/>
      <c r="UFM105" s="1570"/>
      <c r="UFN105" s="1570"/>
      <c r="UFO105" s="1570"/>
      <c r="UFP105" s="1570"/>
      <c r="UFQ105" s="1570"/>
      <c r="UFR105" s="1570"/>
      <c r="UFS105" s="1570"/>
      <c r="UFT105" s="1570"/>
      <c r="UFU105" s="1570"/>
      <c r="UFV105" s="1570"/>
      <c r="UFW105" s="1570"/>
      <c r="UFX105" s="1570"/>
      <c r="UFY105" s="1570"/>
      <c r="UFZ105" s="1570"/>
      <c r="UGA105" s="1570"/>
      <c r="UGB105" s="1570"/>
      <c r="UGC105" s="1570"/>
      <c r="UGD105" s="1570"/>
      <c r="UGE105" s="1570"/>
      <c r="UGF105" s="1570"/>
      <c r="UGG105" s="1570"/>
      <c r="UGH105" s="1570"/>
      <c r="UGI105" s="1570"/>
      <c r="UGJ105" s="1570"/>
      <c r="UGK105" s="1570"/>
      <c r="UGL105" s="1570"/>
      <c r="UGM105" s="1570"/>
      <c r="UGN105" s="1570"/>
      <c r="UGO105" s="1570"/>
      <c r="UGP105" s="1570"/>
      <c r="UGQ105" s="1570"/>
      <c r="UGR105" s="1570"/>
      <c r="UGS105" s="1570"/>
      <c r="UGT105" s="1570"/>
      <c r="UGU105" s="1570"/>
      <c r="UGV105" s="1570"/>
      <c r="UGW105" s="1570"/>
      <c r="UGX105" s="1570"/>
      <c r="UGY105" s="1570"/>
      <c r="UGZ105" s="1570"/>
      <c r="UHA105" s="1570"/>
      <c r="UHB105" s="1570"/>
      <c r="UHC105" s="1570"/>
      <c r="UHD105" s="1570"/>
      <c r="UHE105" s="1570"/>
      <c r="UHF105" s="1570"/>
      <c r="UHG105" s="1570"/>
      <c r="UHH105" s="1570"/>
      <c r="UHI105" s="1570"/>
      <c r="UHJ105" s="1570"/>
      <c r="UHK105" s="1570"/>
      <c r="UHL105" s="1570"/>
      <c r="UHM105" s="1570"/>
      <c r="UHN105" s="1570"/>
      <c r="UHO105" s="1570"/>
      <c r="UHP105" s="1570"/>
      <c r="UHQ105" s="1570"/>
      <c r="UHR105" s="1570"/>
      <c r="UHS105" s="1570"/>
      <c r="UHT105" s="1570"/>
      <c r="UHU105" s="1570"/>
      <c r="UHV105" s="1570"/>
      <c r="UHW105" s="1570"/>
      <c r="UHX105" s="1570"/>
      <c r="UHY105" s="1570"/>
      <c r="UHZ105" s="1570"/>
      <c r="UIA105" s="1570"/>
      <c r="UIB105" s="1570"/>
      <c r="UIC105" s="1570"/>
      <c r="UID105" s="1570"/>
      <c r="UIE105" s="1570"/>
      <c r="UIF105" s="1570"/>
      <c r="UIG105" s="1570"/>
      <c r="UIH105" s="1570"/>
      <c r="UII105" s="1570"/>
      <c r="UIJ105" s="1570"/>
      <c r="UIK105" s="1570"/>
      <c r="UIL105" s="1570"/>
      <c r="UIM105" s="1570"/>
      <c r="UIN105" s="1570"/>
      <c r="UIO105" s="1570"/>
      <c r="UIP105" s="1570"/>
      <c r="UIQ105" s="1570"/>
      <c r="UIR105" s="1570"/>
      <c r="UIS105" s="1570"/>
      <c r="UIT105" s="1570"/>
      <c r="UIU105" s="1570"/>
      <c r="UIV105" s="1570"/>
      <c r="UIW105" s="1570"/>
      <c r="UIX105" s="1570"/>
      <c r="UIY105" s="1570"/>
      <c r="UIZ105" s="1570"/>
      <c r="UJA105" s="1570"/>
      <c r="UJB105" s="1570"/>
      <c r="UJC105" s="1570"/>
      <c r="UJD105" s="1570"/>
      <c r="UJE105" s="1570"/>
      <c r="UJF105" s="1570"/>
      <c r="UJG105" s="1570"/>
      <c r="UJH105" s="1570"/>
      <c r="UJI105" s="1570"/>
      <c r="UJJ105" s="1570"/>
      <c r="UJK105" s="1570"/>
      <c r="UJL105" s="1570"/>
      <c r="UJM105" s="1570"/>
      <c r="UJN105" s="1570"/>
      <c r="UJO105" s="1570"/>
      <c r="UJP105" s="1570"/>
      <c r="UJQ105" s="1570"/>
      <c r="UJR105" s="1570"/>
      <c r="UJS105" s="1570"/>
      <c r="UJT105" s="1570"/>
      <c r="UJU105" s="1570"/>
      <c r="UJV105" s="1570"/>
      <c r="UJW105" s="1570"/>
      <c r="UJX105" s="1570"/>
      <c r="UJY105" s="1570"/>
      <c r="UJZ105" s="1570"/>
      <c r="UKA105" s="1570"/>
      <c r="UKB105" s="1570"/>
      <c r="UKC105" s="1570"/>
      <c r="UKD105" s="1570"/>
      <c r="UKE105" s="1570"/>
      <c r="UKF105" s="1570"/>
      <c r="UKG105" s="1570"/>
      <c r="UKH105" s="1570"/>
      <c r="UKI105" s="1570"/>
      <c r="UKJ105" s="1570"/>
      <c r="UKK105" s="1570"/>
      <c r="UKL105" s="1570"/>
      <c r="UKM105" s="1570"/>
      <c r="UKN105" s="1570"/>
      <c r="UKO105" s="1570"/>
      <c r="UKP105" s="1570"/>
      <c r="UKQ105" s="1570"/>
      <c r="UKR105" s="1570"/>
      <c r="UKS105" s="1570"/>
      <c r="UKT105" s="1570"/>
      <c r="UKU105" s="1570"/>
      <c r="UKV105" s="1570"/>
      <c r="UKW105" s="1570"/>
      <c r="UKX105" s="1570"/>
      <c r="UKY105" s="1570"/>
      <c r="UKZ105" s="1570"/>
      <c r="ULA105" s="1570"/>
      <c r="ULB105" s="1570"/>
      <c r="ULC105" s="1570"/>
      <c r="ULD105" s="1570"/>
      <c r="ULE105" s="1570"/>
      <c r="ULF105" s="1570"/>
      <c r="ULG105" s="1570"/>
      <c r="ULH105" s="1570"/>
      <c r="ULI105" s="1570"/>
      <c r="ULJ105" s="1570"/>
      <c r="ULK105" s="1570"/>
      <c r="ULL105" s="1570"/>
      <c r="ULM105" s="1570"/>
      <c r="ULN105" s="1570"/>
      <c r="ULO105" s="1570"/>
      <c r="ULP105" s="1570"/>
      <c r="ULQ105" s="1570"/>
      <c r="ULR105" s="1570"/>
      <c r="ULS105" s="1570"/>
      <c r="ULT105" s="1570"/>
      <c r="ULU105" s="1570"/>
      <c r="ULV105" s="1570"/>
      <c r="ULW105" s="1570"/>
      <c r="ULX105" s="1570"/>
      <c r="ULY105" s="1570"/>
      <c r="ULZ105" s="1570"/>
      <c r="UMA105" s="1570"/>
      <c r="UMB105" s="1570"/>
      <c r="UMC105" s="1570"/>
      <c r="UMD105" s="1570"/>
      <c r="UME105" s="1570"/>
      <c r="UMF105" s="1570"/>
      <c r="UMG105" s="1570"/>
      <c r="UMH105" s="1570"/>
      <c r="UMI105" s="1570"/>
      <c r="UMJ105" s="1570"/>
      <c r="UMK105" s="1570"/>
      <c r="UML105" s="1570"/>
      <c r="UMM105" s="1570"/>
      <c r="UMN105" s="1570"/>
      <c r="UMO105" s="1570"/>
      <c r="UMP105" s="1570"/>
      <c r="UMQ105" s="1570"/>
      <c r="UMR105" s="1570"/>
      <c r="UMS105" s="1570"/>
      <c r="UMT105" s="1570"/>
      <c r="UMU105" s="1570"/>
      <c r="UMV105" s="1570"/>
      <c r="UMW105" s="1570"/>
      <c r="UMX105" s="1570"/>
      <c r="UMY105" s="1570"/>
      <c r="UMZ105" s="1570"/>
      <c r="UNA105" s="1570"/>
      <c r="UNB105" s="1570"/>
      <c r="UNC105" s="1570"/>
      <c r="UND105" s="1570"/>
      <c r="UNE105" s="1570"/>
      <c r="UNF105" s="1570"/>
      <c r="UNG105" s="1570"/>
      <c r="UNH105" s="1570"/>
      <c r="UNI105" s="1570"/>
      <c r="UNJ105" s="1570"/>
      <c r="UNK105" s="1570"/>
      <c r="UNL105" s="1570"/>
      <c r="UNM105" s="1570"/>
      <c r="UNN105" s="1570"/>
      <c r="UNO105" s="1570"/>
      <c r="UNP105" s="1570"/>
      <c r="UNQ105" s="1570"/>
      <c r="UNR105" s="1570"/>
      <c r="UNS105" s="1570"/>
      <c r="UNT105" s="1570"/>
      <c r="UNU105" s="1570"/>
      <c r="UNV105" s="1570"/>
      <c r="UNW105" s="1570"/>
      <c r="UNX105" s="1570"/>
      <c r="UNY105" s="1570"/>
      <c r="UNZ105" s="1570"/>
      <c r="UOA105" s="1570"/>
      <c r="UOB105" s="1570"/>
      <c r="UOC105" s="1570"/>
      <c r="UOD105" s="1570"/>
      <c r="UOE105" s="1570"/>
      <c r="UOF105" s="1570"/>
      <c r="UOG105" s="1570"/>
      <c r="UOH105" s="1570"/>
      <c r="UOI105" s="1570"/>
      <c r="UOJ105" s="1570"/>
      <c r="UOK105" s="1570"/>
      <c r="UOL105" s="1570"/>
      <c r="UOM105" s="1570"/>
      <c r="UON105" s="1570"/>
      <c r="UOO105" s="1570"/>
      <c r="UOP105" s="1570"/>
      <c r="UOQ105" s="1570"/>
      <c r="UOR105" s="1570"/>
      <c r="UOS105" s="1570"/>
      <c r="UOT105" s="1570"/>
      <c r="UOU105" s="1570"/>
      <c r="UOV105" s="1570"/>
      <c r="UOW105" s="1570"/>
      <c r="UOX105" s="1570"/>
      <c r="UOY105" s="1570"/>
      <c r="UOZ105" s="1570"/>
      <c r="UPA105" s="1570"/>
      <c r="UPB105" s="1570"/>
      <c r="UPC105" s="1570"/>
      <c r="UPD105" s="1570"/>
      <c r="UPE105" s="1570"/>
      <c r="UPF105" s="1570"/>
      <c r="UPG105" s="1570"/>
      <c r="UPH105" s="1570"/>
      <c r="UPI105" s="1570"/>
      <c r="UPJ105" s="1570"/>
      <c r="UPK105" s="1570"/>
      <c r="UPL105" s="1570"/>
      <c r="UPM105" s="1570"/>
      <c r="UPN105" s="1570"/>
      <c r="UPO105" s="1570"/>
      <c r="UPP105" s="1570"/>
      <c r="UPQ105" s="1570"/>
      <c r="UPR105" s="1570"/>
      <c r="UPS105" s="1570"/>
      <c r="UPT105" s="1570"/>
      <c r="UPU105" s="1570"/>
      <c r="UPV105" s="1570"/>
      <c r="UPW105" s="1570"/>
      <c r="UPX105" s="1570"/>
      <c r="UPY105" s="1570"/>
      <c r="UPZ105" s="1570"/>
      <c r="UQA105" s="1570"/>
      <c r="UQB105" s="1570"/>
      <c r="UQC105" s="1570"/>
      <c r="UQD105" s="1570"/>
      <c r="UQE105" s="1570"/>
      <c r="UQF105" s="1570"/>
      <c r="UQG105" s="1570"/>
      <c r="UQH105" s="1570"/>
      <c r="UQI105" s="1570"/>
      <c r="UQJ105" s="1570"/>
      <c r="UQK105" s="1570"/>
      <c r="UQL105" s="1570"/>
      <c r="UQM105" s="1570"/>
      <c r="UQN105" s="1570"/>
      <c r="UQO105" s="1570"/>
      <c r="UQP105" s="1570"/>
      <c r="UQQ105" s="1570"/>
      <c r="UQR105" s="1570"/>
      <c r="UQS105" s="1570"/>
      <c r="UQT105" s="1570"/>
      <c r="UQU105" s="1570"/>
      <c r="UQV105" s="1570"/>
      <c r="UQW105" s="1570"/>
      <c r="UQX105" s="1570"/>
      <c r="UQY105" s="1570"/>
      <c r="UQZ105" s="1570"/>
      <c r="URA105" s="1570"/>
      <c r="URB105" s="1570"/>
      <c r="URC105" s="1570"/>
      <c r="URD105" s="1570"/>
      <c r="URE105" s="1570"/>
      <c r="URF105" s="1570"/>
      <c r="URG105" s="1570"/>
      <c r="URH105" s="1570"/>
      <c r="URI105" s="1570"/>
      <c r="URJ105" s="1570"/>
      <c r="URK105" s="1570"/>
      <c r="URL105" s="1570"/>
      <c r="URM105" s="1570"/>
      <c r="URN105" s="1570"/>
      <c r="URO105" s="1570"/>
      <c r="URP105" s="1570"/>
      <c r="URQ105" s="1570"/>
      <c r="URR105" s="1570"/>
      <c r="URS105" s="1570"/>
      <c r="URT105" s="1570"/>
      <c r="URU105" s="1570"/>
      <c r="URV105" s="1570"/>
      <c r="URW105" s="1570"/>
      <c r="URX105" s="1570"/>
      <c r="URY105" s="1570"/>
      <c r="URZ105" s="1570"/>
      <c r="USA105" s="1570"/>
      <c r="USB105" s="1570"/>
      <c r="USC105" s="1570"/>
      <c r="USD105" s="1570"/>
      <c r="USE105" s="1570"/>
      <c r="USF105" s="1570"/>
      <c r="USG105" s="1570"/>
      <c r="USH105" s="1570"/>
      <c r="USI105" s="1570"/>
      <c r="USJ105" s="1570"/>
      <c r="USK105" s="1570"/>
      <c r="USL105" s="1570"/>
      <c r="USM105" s="1570"/>
      <c r="USN105" s="1570"/>
      <c r="USO105" s="1570"/>
      <c r="USP105" s="1570"/>
      <c r="USQ105" s="1570"/>
      <c r="USR105" s="1570"/>
      <c r="USS105" s="1570"/>
      <c r="UST105" s="1570"/>
      <c r="USU105" s="1570"/>
      <c r="USV105" s="1570"/>
      <c r="USW105" s="1570"/>
      <c r="USX105" s="1570"/>
      <c r="USY105" s="1570"/>
      <c r="USZ105" s="1570"/>
      <c r="UTA105" s="1570"/>
      <c r="UTB105" s="1570"/>
      <c r="UTC105" s="1570"/>
      <c r="UTD105" s="1570"/>
      <c r="UTE105" s="1570"/>
      <c r="UTF105" s="1570"/>
      <c r="UTG105" s="1570"/>
      <c r="UTH105" s="1570"/>
      <c r="UTI105" s="1570"/>
      <c r="UTJ105" s="1570"/>
      <c r="UTK105" s="1570"/>
      <c r="UTL105" s="1570"/>
      <c r="UTM105" s="1570"/>
      <c r="UTN105" s="1570"/>
      <c r="UTO105" s="1570"/>
      <c r="UTP105" s="1570"/>
      <c r="UTQ105" s="1570"/>
      <c r="UTR105" s="1570"/>
      <c r="UTS105" s="1570"/>
      <c r="UTT105" s="1570"/>
      <c r="UTU105" s="1570"/>
      <c r="UTV105" s="1570"/>
      <c r="UTW105" s="1570"/>
      <c r="UTX105" s="1570"/>
      <c r="UTY105" s="1570"/>
      <c r="UTZ105" s="1570"/>
      <c r="UUA105" s="1570"/>
      <c r="UUB105" s="1570"/>
      <c r="UUC105" s="1570"/>
      <c r="UUD105" s="1570"/>
      <c r="UUE105" s="1570"/>
      <c r="UUF105" s="1570"/>
      <c r="UUG105" s="1570"/>
      <c r="UUH105" s="1570"/>
      <c r="UUI105" s="1570"/>
      <c r="UUJ105" s="1570"/>
      <c r="UUK105" s="1570"/>
      <c r="UUL105" s="1570"/>
      <c r="UUM105" s="1570"/>
      <c r="UUN105" s="1570"/>
      <c r="UUO105" s="1570"/>
      <c r="UUP105" s="1570"/>
      <c r="UUQ105" s="1570"/>
      <c r="UUR105" s="1570"/>
      <c r="UUS105" s="1570"/>
      <c r="UUT105" s="1570"/>
      <c r="UUU105" s="1570"/>
      <c r="UUV105" s="1570"/>
      <c r="UUW105" s="1570"/>
      <c r="UUX105" s="1570"/>
      <c r="UUY105" s="1570"/>
      <c r="UUZ105" s="1570"/>
      <c r="UVA105" s="1570"/>
      <c r="UVB105" s="1570"/>
      <c r="UVC105" s="1570"/>
      <c r="UVD105" s="1570"/>
      <c r="UVE105" s="1570"/>
      <c r="UVF105" s="1570"/>
      <c r="UVG105" s="1570"/>
      <c r="UVH105" s="1570"/>
      <c r="UVI105" s="1570"/>
      <c r="UVJ105" s="1570"/>
      <c r="UVK105" s="1570"/>
      <c r="UVL105" s="1570"/>
      <c r="UVM105" s="1570"/>
      <c r="UVN105" s="1570"/>
      <c r="UVO105" s="1570"/>
      <c r="UVP105" s="1570"/>
      <c r="UVQ105" s="1570"/>
      <c r="UVR105" s="1570"/>
      <c r="UVS105" s="1570"/>
      <c r="UVT105" s="1570"/>
      <c r="UVU105" s="1570"/>
      <c r="UVV105" s="1570"/>
      <c r="UVW105" s="1570"/>
      <c r="UVX105" s="1570"/>
      <c r="UVY105" s="1570"/>
      <c r="UVZ105" s="1570"/>
      <c r="UWA105" s="1570"/>
      <c r="UWB105" s="1570"/>
      <c r="UWC105" s="1570"/>
      <c r="UWD105" s="1570"/>
      <c r="UWE105" s="1570"/>
      <c r="UWF105" s="1570"/>
      <c r="UWG105" s="1570"/>
      <c r="UWH105" s="1570"/>
      <c r="UWI105" s="1570"/>
      <c r="UWJ105" s="1570"/>
      <c r="UWK105" s="1570"/>
      <c r="UWL105" s="1570"/>
      <c r="UWM105" s="1570"/>
      <c r="UWN105" s="1570"/>
      <c r="UWO105" s="1570"/>
      <c r="UWP105" s="1570"/>
      <c r="UWQ105" s="1570"/>
      <c r="UWR105" s="1570"/>
      <c r="UWS105" s="1570"/>
      <c r="UWT105" s="1570"/>
      <c r="UWU105" s="1570"/>
      <c r="UWV105" s="1570"/>
      <c r="UWW105" s="1570"/>
      <c r="UWX105" s="1570"/>
      <c r="UWY105" s="1570"/>
      <c r="UWZ105" s="1570"/>
      <c r="UXA105" s="1570"/>
      <c r="UXB105" s="1570"/>
      <c r="UXC105" s="1570"/>
      <c r="UXD105" s="1570"/>
      <c r="UXE105" s="1570"/>
      <c r="UXF105" s="1570"/>
      <c r="UXG105" s="1570"/>
      <c r="UXH105" s="1570"/>
      <c r="UXI105" s="1570"/>
      <c r="UXJ105" s="1570"/>
      <c r="UXK105" s="1570"/>
      <c r="UXL105" s="1570"/>
      <c r="UXM105" s="1570"/>
      <c r="UXN105" s="1570"/>
      <c r="UXO105" s="1570"/>
      <c r="UXP105" s="1570"/>
      <c r="UXQ105" s="1570"/>
      <c r="UXR105" s="1570"/>
      <c r="UXS105" s="1570"/>
      <c r="UXT105" s="1570"/>
      <c r="UXU105" s="1570"/>
      <c r="UXV105" s="1570"/>
      <c r="UXW105" s="1570"/>
      <c r="UXX105" s="1570"/>
      <c r="UXY105" s="1570"/>
      <c r="UXZ105" s="1570"/>
      <c r="UYA105" s="1570"/>
      <c r="UYB105" s="1570"/>
      <c r="UYC105" s="1570"/>
      <c r="UYD105" s="1570"/>
      <c r="UYE105" s="1570"/>
      <c r="UYF105" s="1570"/>
      <c r="UYG105" s="1570"/>
      <c r="UYH105" s="1570"/>
      <c r="UYI105" s="1570"/>
      <c r="UYJ105" s="1570"/>
      <c r="UYK105" s="1570"/>
      <c r="UYL105" s="1570"/>
      <c r="UYM105" s="1570"/>
      <c r="UYN105" s="1570"/>
      <c r="UYO105" s="1570"/>
      <c r="UYP105" s="1570"/>
      <c r="UYQ105" s="1570"/>
      <c r="UYR105" s="1570"/>
      <c r="UYS105" s="1570"/>
      <c r="UYT105" s="1570"/>
      <c r="UYU105" s="1570"/>
      <c r="UYV105" s="1570"/>
      <c r="UYW105" s="1570"/>
      <c r="UYX105" s="1570"/>
      <c r="UYY105" s="1570"/>
      <c r="UYZ105" s="1570"/>
      <c r="UZA105" s="1570"/>
      <c r="UZB105" s="1570"/>
      <c r="UZC105" s="1570"/>
      <c r="UZD105" s="1570"/>
      <c r="UZE105" s="1570"/>
      <c r="UZF105" s="1570"/>
      <c r="UZG105" s="1570"/>
      <c r="UZH105" s="1570"/>
      <c r="UZI105" s="1570"/>
      <c r="UZJ105" s="1570"/>
      <c r="UZK105" s="1570"/>
      <c r="UZL105" s="1570"/>
      <c r="UZM105" s="1570"/>
      <c r="UZN105" s="1570"/>
      <c r="UZO105" s="1570"/>
      <c r="UZP105" s="1570"/>
      <c r="UZQ105" s="1570"/>
      <c r="UZR105" s="1570"/>
      <c r="UZS105" s="1570"/>
      <c r="UZT105" s="1570"/>
      <c r="UZU105" s="1570"/>
      <c r="UZV105" s="1570"/>
      <c r="UZW105" s="1570"/>
      <c r="UZX105" s="1570"/>
      <c r="UZY105" s="1570"/>
      <c r="UZZ105" s="1570"/>
      <c r="VAA105" s="1570"/>
      <c r="VAB105" s="1570"/>
      <c r="VAC105" s="1570"/>
      <c r="VAD105" s="1570"/>
      <c r="VAE105" s="1570"/>
      <c r="VAF105" s="1570"/>
      <c r="VAG105" s="1570"/>
      <c r="VAH105" s="1570"/>
      <c r="VAI105" s="1570"/>
      <c r="VAJ105" s="1570"/>
      <c r="VAK105" s="1570"/>
      <c r="VAL105" s="1570"/>
      <c r="VAM105" s="1570"/>
      <c r="VAN105" s="1570"/>
      <c r="VAO105" s="1570"/>
      <c r="VAP105" s="1570"/>
      <c r="VAQ105" s="1570"/>
      <c r="VAR105" s="1570"/>
      <c r="VAS105" s="1570"/>
      <c r="VAT105" s="1570"/>
      <c r="VAU105" s="1570"/>
      <c r="VAV105" s="1570"/>
      <c r="VAW105" s="1570"/>
      <c r="VAX105" s="1570"/>
      <c r="VAY105" s="1570"/>
      <c r="VAZ105" s="1570"/>
      <c r="VBA105" s="1570"/>
      <c r="VBB105" s="1570"/>
      <c r="VBC105" s="1570"/>
      <c r="VBD105" s="1570"/>
      <c r="VBE105" s="1570"/>
      <c r="VBF105" s="1570"/>
      <c r="VBG105" s="1570"/>
      <c r="VBH105" s="1570"/>
      <c r="VBI105" s="1570"/>
      <c r="VBJ105" s="1570"/>
      <c r="VBK105" s="1570"/>
      <c r="VBL105" s="1570"/>
      <c r="VBM105" s="1570"/>
      <c r="VBN105" s="1570"/>
      <c r="VBO105" s="1570"/>
      <c r="VBP105" s="1570"/>
      <c r="VBQ105" s="1570"/>
      <c r="VBR105" s="1570"/>
      <c r="VBS105" s="1570"/>
      <c r="VBT105" s="1570"/>
      <c r="VBU105" s="1570"/>
      <c r="VBV105" s="1570"/>
      <c r="VBW105" s="1570"/>
      <c r="VBX105" s="1570"/>
      <c r="VBY105" s="1570"/>
      <c r="VBZ105" s="1570"/>
      <c r="VCA105" s="1570"/>
      <c r="VCB105" s="1570"/>
      <c r="VCC105" s="1570"/>
      <c r="VCD105" s="1570"/>
      <c r="VCE105" s="1570"/>
      <c r="VCF105" s="1570"/>
      <c r="VCG105" s="1570"/>
      <c r="VCH105" s="1570"/>
      <c r="VCI105" s="1570"/>
      <c r="VCJ105" s="1570"/>
      <c r="VCK105" s="1570"/>
      <c r="VCL105" s="1570"/>
      <c r="VCM105" s="1570"/>
      <c r="VCN105" s="1570"/>
      <c r="VCO105" s="1570"/>
      <c r="VCP105" s="1570"/>
      <c r="VCQ105" s="1570"/>
      <c r="VCR105" s="1570"/>
      <c r="VCS105" s="1570"/>
      <c r="VCT105" s="1570"/>
      <c r="VCU105" s="1570"/>
      <c r="VCV105" s="1570"/>
      <c r="VCW105" s="1570"/>
      <c r="VCX105" s="1570"/>
      <c r="VCY105" s="1570"/>
      <c r="VCZ105" s="1570"/>
      <c r="VDA105" s="1570"/>
      <c r="VDB105" s="1570"/>
      <c r="VDC105" s="1570"/>
      <c r="VDD105" s="1570"/>
      <c r="VDE105" s="1570"/>
      <c r="VDF105" s="1570"/>
      <c r="VDG105" s="1570"/>
      <c r="VDH105" s="1570"/>
      <c r="VDI105" s="1570"/>
      <c r="VDJ105" s="1570"/>
      <c r="VDK105" s="1570"/>
      <c r="VDL105" s="1570"/>
      <c r="VDM105" s="1570"/>
      <c r="VDN105" s="1570"/>
      <c r="VDO105" s="1570"/>
      <c r="VDP105" s="1570"/>
      <c r="VDQ105" s="1570"/>
      <c r="VDR105" s="1570"/>
      <c r="VDS105" s="1570"/>
      <c r="VDT105" s="1570"/>
      <c r="VDU105" s="1570"/>
      <c r="VDV105" s="1570"/>
      <c r="VDW105" s="1570"/>
      <c r="VDX105" s="1570"/>
      <c r="VDY105" s="1570"/>
      <c r="VDZ105" s="1570"/>
      <c r="VEA105" s="1570"/>
      <c r="VEB105" s="1570"/>
      <c r="VEC105" s="1570"/>
      <c r="VED105" s="1570"/>
      <c r="VEE105" s="1570"/>
      <c r="VEF105" s="1570"/>
      <c r="VEG105" s="1570"/>
      <c r="VEH105" s="1570"/>
      <c r="VEI105" s="1570"/>
      <c r="VEJ105" s="1570"/>
      <c r="VEK105" s="1570"/>
      <c r="VEL105" s="1570"/>
      <c r="VEM105" s="1570"/>
      <c r="VEN105" s="1570"/>
      <c r="VEO105" s="1570"/>
      <c r="VEP105" s="1570"/>
      <c r="VEQ105" s="1570"/>
      <c r="VER105" s="1570"/>
      <c r="VES105" s="1570"/>
      <c r="VET105" s="1570"/>
      <c r="VEU105" s="1570"/>
      <c r="VEV105" s="1570"/>
      <c r="VEW105" s="1570"/>
      <c r="VEX105" s="1570"/>
      <c r="VEY105" s="1570"/>
      <c r="VEZ105" s="1570"/>
      <c r="VFA105" s="1570"/>
      <c r="VFB105" s="1570"/>
      <c r="VFC105" s="1570"/>
      <c r="VFD105" s="1570"/>
      <c r="VFE105" s="1570"/>
      <c r="VFF105" s="1570"/>
      <c r="VFG105" s="1570"/>
      <c r="VFH105" s="1570"/>
      <c r="VFI105" s="1570"/>
      <c r="VFJ105" s="1570"/>
      <c r="VFK105" s="1570"/>
      <c r="VFL105" s="1570"/>
      <c r="VFM105" s="1570"/>
      <c r="VFN105" s="1570"/>
      <c r="VFO105" s="1570"/>
      <c r="VFP105" s="1570"/>
      <c r="VFQ105" s="1570"/>
      <c r="VFR105" s="1570"/>
      <c r="VFS105" s="1570"/>
      <c r="VFT105" s="1570"/>
      <c r="VFU105" s="1570"/>
      <c r="VFV105" s="1570"/>
      <c r="VFW105" s="1570"/>
      <c r="VFX105" s="1570"/>
      <c r="VFY105" s="1570"/>
      <c r="VFZ105" s="1570"/>
      <c r="VGA105" s="1570"/>
      <c r="VGB105" s="1570"/>
      <c r="VGC105" s="1570"/>
      <c r="VGD105" s="1570"/>
      <c r="VGE105" s="1570"/>
      <c r="VGF105" s="1570"/>
      <c r="VGG105" s="1570"/>
      <c r="VGH105" s="1570"/>
      <c r="VGI105" s="1570"/>
      <c r="VGJ105" s="1570"/>
      <c r="VGK105" s="1570"/>
      <c r="VGL105" s="1570"/>
      <c r="VGM105" s="1570"/>
      <c r="VGN105" s="1570"/>
      <c r="VGO105" s="1570"/>
      <c r="VGP105" s="1570"/>
      <c r="VGQ105" s="1570"/>
      <c r="VGR105" s="1570"/>
      <c r="VGS105" s="1570"/>
      <c r="VGT105" s="1570"/>
      <c r="VGU105" s="1570"/>
      <c r="VGV105" s="1570"/>
      <c r="VGW105" s="1570"/>
      <c r="VGX105" s="1570"/>
      <c r="VGY105" s="1570"/>
      <c r="VGZ105" s="1570"/>
      <c r="VHA105" s="1570"/>
      <c r="VHB105" s="1570"/>
      <c r="VHC105" s="1570"/>
      <c r="VHD105" s="1570"/>
      <c r="VHE105" s="1570"/>
      <c r="VHF105" s="1570"/>
      <c r="VHG105" s="1570"/>
      <c r="VHH105" s="1570"/>
      <c r="VHI105" s="1570"/>
      <c r="VHJ105" s="1570"/>
      <c r="VHK105" s="1570"/>
      <c r="VHL105" s="1570"/>
      <c r="VHM105" s="1570"/>
      <c r="VHN105" s="1570"/>
      <c r="VHO105" s="1570"/>
      <c r="VHP105" s="1570"/>
      <c r="VHQ105" s="1570"/>
      <c r="VHR105" s="1570"/>
      <c r="VHS105" s="1570"/>
      <c r="VHT105" s="1570"/>
      <c r="VHU105" s="1570"/>
      <c r="VHV105" s="1570"/>
      <c r="VHW105" s="1570"/>
      <c r="VHX105" s="1570"/>
      <c r="VHY105" s="1570"/>
      <c r="VHZ105" s="1570"/>
      <c r="VIA105" s="1570"/>
      <c r="VIB105" s="1570"/>
      <c r="VIC105" s="1570"/>
      <c r="VID105" s="1570"/>
      <c r="VIE105" s="1570"/>
      <c r="VIF105" s="1570"/>
      <c r="VIG105" s="1570"/>
      <c r="VIH105" s="1570"/>
      <c r="VII105" s="1570"/>
      <c r="VIJ105" s="1570"/>
      <c r="VIK105" s="1570"/>
      <c r="VIL105" s="1570"/>
      <c r="VIM105" s="1570"/>
      <c r="VIN105" s="1570"/>
      <c r="VIO105" s="1570"/>
      <c r="VIP105" s="1570"/>
      <c r="VIQ105" s="1570"/>
      <c r="VIR105" s="1570"/>
      <c r="VIS105" s="1570"/>
      <c r="VIT105" s="1570"/>
      <c r="VIU105" s="1570"/>
      <c r="VIV105" s="1570"/>
      <c r="VIW105" s="1570"/>
      <c r="VIX105" s="1570"/>
      <c r="VIY105" s="1570"/>
      <c r="VIZ105" s="1570"/>
      <c r="VJA105" s="1570"/>
      <c r="VJB105" s="1570"/>
      <c r="VJC105" s="1570"/>
      <c r="VJD105" s="1570"/>
      <c r="VJE105" s="1570"/>
      <c r="VJF105" s="1570"/>
      <c r="VJG105" s="1570"/>
      <c r="VJH105" s="1570"/>
      <c r="VJI105" s="1570"/>
      <c r="VJJ105" s="1570"/>
      <c r="VJK105" s="1570"/>
      <c r="VJL105" s="1570"/>
      <c r="VJM105" s="1570"/>
      <c r="VJN105" s="1570"/>
      <c r="VJO105" s="1570"/>
      <c r="VJP105" s="1570"/>
      <c r="VJQ105" s="1570"/>
      <c r="VJR105" s="1570"/>
      <c r="VJS105" s="1570"/>
      <c r="VJT105" s="1570"/>
      <c r="VJU105" s="1570"/>
      <c r="VJV105" s="1570"/>
      <c r="VJW105" s="1570"/>
      <c r="VJX105" s="1570"/>
      <c r="VJY105" s="1570"/>
      <c r="VJZ105" s="1570"/>
      <c r="VKA105" s="1570"/>
      <c r="VKB105" s="1570"/>
      <c r="VKC105" s="1570"/>
      <c r="VKD105" s="1570"/>
      <c r="VKE105" s="1570"/>
      <c r="VKF105" s="1570"/>
      <c r="VKG105" s="1570"/>
      <c r="VKH105" s="1570"/>
      <c r="VKI105" s="1570"/>
      <c r="VKJ105" s="1570"/>
      <c r="VKK105" s="1570"/>
      <c r="VKL105" s="1570"/>
      <c r="VKM105" s="1570"/>
      <c r="VKN105" s="1570"/>
      <c r="VKO105" s="1570"/>
      <c r="VKP105" s="1570"/>
      <c r="VKQ105" s="1570"/>
      <c r="VKR105" s="1570"/>
      <c r="VKS105" s="1570"/>
      <c r="VKT105" s="1570"/>
      <c r="VKU105" s="1570"/>
      <c r="VKV105" s="1570"/>
      <c r="VKW105" s="1570"/>
      <c r="VKX105" s="1570"/>
      <c r="VKY105" s="1570"/>
      <c r="VKZ105" s="1570"/>
      <c r="VLA105" s="1570"/>
      <c r="VLB105" s="1570"/>
      <c r="VLC105" s="1570"/>
      <c r="VLD105" s="1570"/>
      <c r="VLE105" s="1570"/>
      <c r="VLF105" s="1570"/>
      <c r="VLG105" s="1570"/>
      <c r="VLH105" s="1570"/>
      <c r="VLI105" s="1570"/>
      <c r="VLJ105" s="1570"/>
      <c r="VLK105" s="1570"/>
      <c r="VLL105" s="1570"/>
      <c r="VLM105" s="1570"/>
      <c r="VLN105" s="1570"/>
      <c r="VLO105" s="1570"/>
      <c r="VLP105" s="1570"/>
      <c r="VLQ105" s="1570"/>
      <c r="VLR105" s="1570"/>
      <c r="VLS105" s="1570"/>
      <c r="VLT105" s="1570"/>
      <c r="VLU105" s="1570"/>
      <c r="VLV105" s="1570"/>
      <c r="VLW105" s="1570"/>
      <c r="VLX105" s="1570"/>
      <c r="VLY105" s="1570"/>
      <c r="VLZ105" s="1570"/>
      <c r="VMA105" s="1570"/>
      <c r="VMB105" s="1570"/>
      <c r="VMC105" s="1570"/>
      <c r="VMD105" s="1570"/>
      <c r="VME105" s="1570"/>
      <c r="VMF105" s="1570"/>
      <c r="VMG105" s="1570"/>
      <c r="VMH105" s="1570"/>
      <c r="VMI105" s="1570"/>
      <c r="VMJ105" s="1570"/>
      <c r="VMK105" s="1570"/>
      <c r="VML105" s="1570"/>
      <c r="VMM105" s="1570"/>
      <c r="VMN105" s="1570"/>
      <c r="VMO105" s="1570"/>
      <c r="VMP105" s="1570"/>
      <c r="VMQ105" s="1570"/>
      <c r="VMR105" s="1570"/>
      <c r="VMS105" s="1570"/>
      <c r="VMT105" s="1570"/>
      <c r="VMU105" s="1570"/>
      <c r="VMV105" s="1570"/>
      <c r="VMW105" s="1570"/>
      <c r="VMX105" s="1570"/>
      <c r="VMY105" s="1570"/>
      <c r="VMZ105" s="1570"/>
      <c r="VNA105" s="1570"/>
      <c r="VNB105" s="1570"/>
      <c r="VNC105" s="1570"/>
      <c r="VND105" s="1570"/>
      <c r="VNE105" s="1570"/>
      <c r="VNF105" s="1570"/>
      <c r="VNG105" s="1570"/>
      <c r="VNH105" s="1570"/>
      <c r="VNI105" s="1570"/>
      <c r="VNJ105" s="1570"/>
      <c r="VNK105" s="1570"/>
      <c r="VNL105" s="1570"/>
      <c r="VNM105" s="1570"/>
      <c r="VNN105" s="1570"/>
      <c r="VNO105" s="1570"/>
      <c r="VNP105" s="1570"/>
      <c r="VNQ105" s="1570"/>
      <c r="VNR105" s="1570"/>
      <c r="VNS105" s="1570"/>
      <c r="VNT105" s="1570"/>
      <c r="VNU105" s="1570"/>
      <c r="VNV105" s="1570"/>
      <c r="VNW105" s="1570"/>
      <c r="VNX105" s="1570"/>
      <c r="VNY105" s="1570"/>
      <c r="VNZ105" s="1570"/>
      <c r="VOA105" s="1570"/>
      <c r="VOB105" s="1570"/>
      <c r="VOC105" s="1570"/>
      <c r="VOD105" s="1570"/>
      <c r="VOE105" s="1570"/>
      <c r="VOF105" s="1570"/>
      <c r="VOG105" s="1570"/>
      <c r="VOH105" s="1570"/>
      <c r="VOI105" s="1570"/>
      <c r="VOJ105" s="1570"/>
      <c r="VOK105" s="1570"/>
      <c r="VOL105" s="1570"/>
      <c r="VOM105" s="1570"/>
      <c r="VON105" s="1570"/>
      <c r="VOO105" s="1570"/>
      <c r="VOP105" s="1570"/>
      <c r="VOQ105" s="1570"/>
      <c r="VOR105" s="1570"/>
      <c r="VOS105" s="1570"/>
      <c r="VOT105" s="1570"/>
      <c r="VOU105" s="1570"/>
      <c r="VOV105" s="1570"/>
      <c r="VOW105" s="1570"/>
      <c r="VOX105" s="1570"/>
      <c r="VOY105" s="1570"/>
      <c r="VOZ105" s="1570"/>
      <c r="VPA105" s="1570"/>
      <c r="VPB105" s="1570"/>
      <c r="VPC105" s="1570"/>
      <c r="VPD105" s="1570"/>
      <c r="VPE105" s="1570"/>
      <c r="VPF105" s="1570"/>
      <c r="VPG105" s="1570"/>
      <c r="VPH105" s="1570"/>
      <c r="VPI105" s="1570"/>
      <c r="VPJ105" s="1570"/>
      <c r="VPK105" s="1570"/>
      <c r="VPL105" s="1570"/>
      <c r="VPM105" s="1570"/>
      <c r="VPN105" s="1570"/>
      <c r="VPO105" s="1570"/>
      <c r="VPP105" s="1570"/>
      <c r="VPQ105" s="1570"/>
      <c r="VPR105" s="1570"/>
      <c r="VPS105" s="1570"/>
      <c r="VPT105" s="1570"/>
      <c r="VPU105" s="1570"/>
      <c r="VPV105" s="1570"/>
      <c r="VPW105" s="1570"/>
      <c r="VPX105" s="1570"/>
      <c r="VPY105" s="1570"/>
      <c r="VPZ105" s="1570"/>
      <c r="VQA105" s="1570"/>
      <c r="VQB105" s="1570"/>
      <c r="VQC105" s="1570"/>
      <c r="VQD105" s="1570"/>
      <c r="VQE105" s="1570"/>
      <c r="VQF105" s="1570"/>
      <c r="VQG105" s="1570"/>
      <c r="VQH105" s="1570"/>
      <c r="VQI105" s="1570"/>
      <c r="VQJ105" s="1570"/>
      <c r="VQK105" s="1570"/>
      <c r="VQL105" s="1570"/>
      <c r="VQM105" s="1570"/>
      <c r="VQN105" s="1570"/>
      <c r="VQO105" s="1570"/>
      <c r="VQP105" s="1570"/>
      <c r="VQQ105" s="1570"/>
      <c r="VQR105" s="1570"/>
      <c r="VQS105" s="1570"/>
      <c r="VQT105" s="1570"/>
      <c r="VQU105" s="1570"/>
      <c r="VQV105" s="1570"/>
      <c r="VQW105" s="1570"/>
      <c r="VQX105" s="1570"/>
      <c r="VQY105" s="1570"/>
      <c r="VQZ105" s="1570"/>
      <c r="VRA105" s="1570"/>
      <c r="VRB105" s="1570"/>
      <c r="VRC105" s="1570"/>
      <c r="VRD105" s="1570"/>
      <c r="VRE105" s="1570"/>
      <c r="VRF105" s="1570"/>
      <c r="VRG105" s="1570"/>
      <c r="VRH105" s="1570"/>
      <c r="VRI105" s="1570"/>
      <c r="VRJ105" s="1570"/>
      <c r="VRK105" s="1570"/>
      <c r="VRL105" s="1570"/>
      <c r="VRM105" s="1570"/>
      <c r="VRN105" s="1570"/>
      <c r="VRO105" s="1570"/>
      <c r="VRP105" s="1570"/>
      <c r="VRQ105" s="1570"/>
      <c r="VRR105" s="1570"/>
      <c r="VRS105" s="1570"/>
      <c r="VRT105" s="1570"/>
      <c r="VRU105" s="1570"/>
      <c r="VRV105" s="1570"/>
      <c r="VRW105" s="1570"/>
      <c r="VRX105" s="1570"/>
      <c r="VRY105" s="1570"/>
      <c r="VRZ105" s="1570"/>
      <c r="VSA105" s="1570"/>
      <c r="VSB105" s="1570"/>
      <c r="VSC105" s="1570"/>
      <c r="VSD105" s="1570"/>
      <c r="VSE105" s="1570"/>
      <c r="VSF105" s="1570"/>
      <c r="VSG105" s="1570"/>
      <c r="VSH105" s="1570"/>
      <c r="VSI105" s="1570"/>
      <c r="VSJ105" s="1570"/>
      <c r="VSK105" s="1570"/>
      <c r="VSL105" s="1570"/>
      <c r="VSM105" s="1570"/>
      <c r="VSN105" s="1570"/>
      <c r="VSO105" s="1570"/>
      <c r="VSP105" s="1570"/>
      <c r="VSQ105" s="1570"/>
      <c r="VSR105" s="1570"/>
      <c r="VSS105" s="1570"/>
      <c r="VST105" s="1570"/>
      <c r="VSU105" s="1570"/>
      <c r="VSV105" s="1570"/>
      <c r="VSW105" s="1570"/>
      <c r="VSX105" s="1570"/>
      <c r="VSY105" s="1570"/>
      <c r="VSZ105" s="1570"/>
      <c r="VTA105" s="1570"/>
      <c r="VTB105" s="1570"/>
      <c r="VTC105" s="1570"/>
      <c r="VTD105" s="1570"/>
      <c r="VTE105" s="1570"/>
      <c r="VTF105" s="1570"/>
      <c r="VTG105" s="1570"/>
      <c r="VTH105" s="1570"/>
      <c r="VTI105" s="1570"/>
      <c r="VTJ105" s="1570"/>
      <c r="VTK105" s="1570"/>
      <c r="VTL105" s="1570"/>
      <c r="VTM105" s="1570"/>
      <c r="VTN105" s="1570"/>
      <c r="VTO105" s="1570"/>
      <c r="VTP105" s="1570"/>
      <c r="VTQ105" s="1570"/>
      <c r="VTR105" s="1570"/>
      <c r="VTS105" s="1570"/>
      <c r="VTT105" s="1570"/>
      <c r="VTU105" s="1570"/>
      <c r="VTV105" s="1570"/>
      <c r="VTW105" s="1570"/>
      <c r="VTX105" s="1570"/>
      <c r="VTY105" s="1570"/>
      <c r="VTZ105" s="1570"/>
      <c r="VUA105" s="1570"/>
      <c r="VUB105" s="1570"/>
      <c r="VUC105" s="1570"/>
      <c r="VUD105" s="1570"/>
      <c r="VUE105" s="1570"/>
      <c r="VUF105" s="1570"/>
      <c r="VUG105" s="1570"/>
      <c r="VUH105" s="1570"/>
      <c r="VUI105" s="1570"/>
      <c r="VUJ105" s="1570"/>
      <c r="VUK105" s="1570"/>
      <c r="VUL105" s="1570"/>
      <c r="VUM105" s="1570"/>
      <c r="VUN105" s="1570"/>
      <c r="VUO105" s="1570"/>
      <c r="VUP105" s="1570"/>
      <c r="VUQ105" s="1570"/>
      <c r="VUR105" s="1570"/>
      <c r="VUS105" s="1570"/>
      <c r="VUT105" s="1570"/>
      <c r="VUU105" s="1570"/>
      <c r="VUV105" s="1570"/>
      <c r="VUW105" s="1570"/>
      <c r="VUX105" s="1570"/>
      <c r="VUY105" s="1570"/>
      <c r="VUZ105" s="1570"/>
      <c r="VVA105" s="1570"/>
      <c r="VVB105" s="1570"/>
      <c r="VVC105" s="1570"/>
      <c r="VVD105" s="1570"/>
      <c r="VVE105" s="1570"/>
      <c r="VVF105" s="1570"/>
      <c r="VVG105" s="1570"/>
      <c r="VVH105" s="1570"/>
      <c r="VVI105" s="1570"/>
      <c r="VVJ105" s="1570"/>
      <c r="VVK105" s="1570"/>
      <c r="VVL105" s="1570"/>
      <c r="VVM105" s="1570"/>
      <c r="VVN105" s="1570"/>
      <c r="VVO105" s="1570"/>
      <c r="VVP105" s="1570"/>
      <c r="VVQ105" s="1570"/>
      <c r="VVR105" s="1570"/>
      <c r="VVS105" s="1570"/>
      <c r="VVT105" s="1570"/>
      <c r="VVU105" s="1570"/>
      <c r="VVV105" s="1570"/>
      <c r="VVW105" s="1570"/>
      <c r="VVX105" s="1570"/>
      <c r="VVY105" s="1570"/>
      <c r="VVZ105" s="1570"/>
      <c r="VWA105" s="1570"/>
      <c r="VWB105" s="1570"/>
      <c r="VWC105" s="1570"/>
      <c r="VWD105" s="1570"/>
      <c r="VWE105" s="1570"/>
      <c r="VWF105" s="1570"/>
      <c r="VWG105" s="1570"/>
      <c r="VWH105" s="1570"/>
      <c r="VWI105" s="1570"/>
      <c r="VWJ105" s="1570"/>
      <c r="VWK105" s="1570"/>
      <c r="VWL105" s="1570"/>
      <c r="VWM105" s="1570"/>
      <c r="VWN105" s="1570"/>
      <c r="VWO105" s="1570"/>
      <c r="VWP105" s="1570"/>
      <c r="VWQ105" s="1570"/>
      <c r="VWR105" s="1570"/>
      <c r="VWS105" s="1570"/>
      <c r="VWT105" s="1570"/>
      <c r="VWU105" s="1570"/>
      <c r="VWV105" s="1570"/>
      <c r="VWW105" s="1570"/>
      <c r="VWX105" s="1570"/>
      <c r="VWY105" s="1570"/>
      <c r="VWZ105" s="1570"/>
      <c r="VXA105" s="1570"/>
      <c r="VXB105" s="1570"/>
      <c r="VXC105" s="1570"/>
      <c r="VXD105" s="1570"/>
      <c r="VXE105" s="1570"/>
      <c r="VXF105" s="1570"/>
      <c r="VXG105" s="1570"/>
      <c r="VXH105" s="1570"/>
      <c r="VXI105" s="1570"/>
      <c r="VXJ105" s="1570"/>
      <c r="VXK105" s="1570"/>
      <c r="VXL105" s="1570"/>
      <c r="VXM105" s="1570"/>
      <c r="VXN105" s="1570"/>
      <c r="VXO105" s="1570"/>
      <c r="VXP105" s="1570"/>
      <c r="VXQ105" s="1570"/>
      <c r="VXR105" s="1570"/>
      <c r="VXS105" s="1570"/>
      <c r="VXT105" s="1570"/>
      <c r="VXU105" s="1570"/>
      <c r="VXV105" s="1570"/>
      <c r="VXW105" s="1570"/>
      <c r="VXX105" s="1570"/>
      <c r="VXY105" s="1570"/>
      <c r="VXZ105" s="1570"/>
      <c r="VYA105" s="1570"/>
      <c r="VYB105" s="1570"/>
      <c r="VYC105" s="1570"/>
      <c r="VYD105" s="1570"/>
      <c r="VYE105" s="1570"/>
      <c r="VYF105" s="1570"/>
      <c r="VYG105" s="1570"/>
      <c r="VYH105" s="1570"/>
      <c r="VYI105" s="1570"/>
      <c r="VYJ105" s="1570"/>
      <c r="VYK105" s="1570"/>
      <c r="VYL105" s="1570"/>
      <c r="VYM105" s="1570"/>
      <c r="VYN105" s="1570"/>
      <c r="VYO105" s="1570"/>
      <c r="VYP105" s="1570"/>
      <c r="VYQ105" s="1570"/>
      <c r="VYR105" s="1570"/>
      <c r="VYS105" s="1570"/>
      <c r="VYT105" s="1570"/>
      <c r="VYU105" s="1570"/>
      <c r="VYV105" s="1570"/>
      <c r="VYW105" s="1570"/>
      <c r="VYX105" s="1570"/>
      <c r="VYY105" s="1570"/>
      <c r="VYZ105" s="1570"/>
      <c r="VZA105" s="1570"/>
      <c r="VZB105" s="1570"/>
      <c r="VZC105" s="1570"/>
      <c r="VZD105" s="1570"/>
      <c r="VZE105" s="1570"/>
      <c r="VZF105" s="1570"/>
      <c r="VZG105" s="1570"/>
      <c r="VZH105" s="1570"/>
      <c r="VZI105" s="1570"/>
      <c r="VZJ105" s="1570"/>
      <c r="VZK105" s="1570"/>
      <c r="VZL105" s="1570"/>
      <c r="VZM105" s="1570"/>
      <c r="VZN105" s="1570"/>
      <c r="VZO105" s="1570"/>
      <c r="VZP105" s="1570"/>
      <c r="VZQ105" s="1570"/>
      <c r="VZR105" s="1570"/>
      <c r="VZS105" s="1570"/>
      <c r="VZT105" s="1570"/>
      <c r="VZU105" s="1570"/>
      <c r="VZV105" s="1570"/>
      <c r="VZW105" s="1570"/>
      <c r="VZX105" s="1570"/>
      <c r="VZY105" s="1570"/>
      <c r="VZZ105" s="1570"/>
      <c r="WAA105" s="1570"/>
      <c r="WAB105" s="1570"/>
      <c r="WAC105" s="1570"/>
      <c r="WAD105" s="1570"/>
      <c r="WAE105" s="1570"/>
      <c r="WAF105" s="1570"/>
      <c r="WAG105" s="1570"/>
      <c r="WAH105" s="1570"/>
      <c r="WAI105" s="1570"/>
      <c r="WAJ105" s="1570"/>
      <c r="WAK105" s="1570"/>
      <c r="WAL105" s="1570"/>
      <c r="WAM105" s="1570"/>
      <c r="WAN105" s="1570"/>
      <c r="WAO105" s="1570"/>
      <c r="WAP105" s="1570"/>
      <c r="WAQ105" s="1570"/>
      <c r="WAR105" s="1570"/>
      <c r="WAS105" s="1570"/>
      <c r="WAT105" s="1570"/>
      <c r="WAU105" s="1570"/>
      <c r="WAV105" s="1570"/>
      <c r="WAW105" s="1570"/>
      <c r="WAX105" s="1570"/>
      <c r="WAY105" s="1570"/>
      <c r="WAZ105" s="1570"/>
      <c r="WBA105" s="1570"/>
      <c r="WBB105" s="1570"/>
      <c r="WBC105" s="1570"/>
      <c r="WBD105" s="1570"/>
      <c r="WBE105" s="1570"/>
      <c r="WBF105" s="1570"/>
      <c r="WBG105" s="1570"/>
      <c r="WBH105" s="1570"/>
      <c r="WBI105" s="1570"/>
      <c r="WBJ105" s="1570"/>
      <c r="WBK105" s="1570"/>
      <c r="WBL105" s="1570"/>
      <c r="WBM105" s="1570"/>
      <c r="WBN105" s="1570"/>
      <c r="WBO105" s="1570"/>
      <c r="WBP105" s="1570"/>
      <c r="WBQ105" s="1570"/>
      <c r="WBR105" s="1570"/>
      <c r="WBS105" s="1570"/>
      <c r="WBT105" s="1570"/>
      <c r="WBU105" s="1570"/>
      <c r="WBV105" s="1570"/>
      <c r="WBW105" s="1570"/>
      <c r="WBX105" s="1570"/>
      <c r="WBY105" s="1570"/>
      <c r="WBZ105" s="1570"/>
      <c r="WCA105" s="1570"/>
      <c r="WCB105" s="1570"/>
      <c r="WCC105" s="1570"/>
      <c r="WCD105" s="1570"/>
      <c r="WCE105" s="1570"/>
      <c r="WCF105" s="1570"/>
      <c r="WCG105" s="1570"/>
      <c r="WCH105" s="1570"/>
      <c r="WCI105" s="1570"/>
      <c r="WCJ105" s="1570"/>
      <c r="WCK105" s="1570"/>
      <c r="WCL105" s="1570"/>
      <c r="WCM105" s="1570"/>
      <c r="WCN105" s="1570"/>
      <c r="WCO105" s="1570"/>
      <c r="WCP105" s="1570"/>
      <c r="WCQ105" s="1570"/>
      <c r="WCR105" s="1570"/>
      <c r="WCS105" s="1570"/>
      <c r="WCT105" s="1570"/>
      <c r="WCU105" s="1570"/>
      <c r="WCV105" s="1570"/>
      <c r="WCW105" s="1570"/>
      <c r="WCX105" s="1570"/>
      <c r="WCY105" s="1570"/>
      <c r="WCZ105" s="1570"/>
      <c r="WDA105" s="1570"/>
      <c r="WDB105" s="1570"/>
      <c r="WDC105" s="1570"/>
      <c r="WDD105" s="1570"/>
      <c r="WDE105" s="1570"/>
      <c r="WDF105" s="1570"/>
      <c r="WDG105" s="1570"/>
      <c r="WDH105" s="1570"/>
      <c r="WDI105" s="1570"/>
      <c r="WDJ105" s="1570"/>
      <c r="WDK105" s="1570"/>
      <c r="WDL105" s="1570"/>
      <c r="WDM105" s="1570"/>
      <c r="WDN105" s="1570"/>
      <c r="WDO105" s="1570"/>
      <c r="WDP105" s="1570"/>
      <c r="WDQ105" s="1570"/>
      <c r="WDR105" s="1570"/>
      <c r="WDS105" s="1570"/>
      <c r="WDT105" s="1570"/>
      <c r="WDU105" s="1570"/>
      <c r="WDV105" s="1570"/>
      <c r="WDW105" s="1570"/>
      <c r="WDX105" s="1570"/>
      <c r="WDY105" s="1570"/>
      <c r="WDZ105" s="1570"/>
      <c r="WEA105" s="1570"/>
      <c r="WEB105" s="1570"/>
      <c r="WEC105" s="1570"/>
      <c r="WED105" s="1570"/>
      <c r="WEE105" s="1570"/>
      <c r="WEF105" s="1570"/>
      <c r="WEG105" s="1570"/>
      <c r="WEH105" s="1570"/>
      <c r="WEI105" s="1570"/>
      <c r="WEJ105" s="1570"/>
      <c r="WEK105" s="1570"/>
      <c r="WEL105" s="1570"/>
      <c r="WEM105" s="1570"/>
      <c r="WEN105" s="1570"/>
      <c r="WEO105" s="1570"/>
      <c r="WEP105" s="1570"/>
      <c r="WEQ105" s="1570"/>
      <c r="WER105" s="1570"/>
      <c r="WES105" s="1570"/>
      <c r="WET105" s="1570"/>
      <c r="WEU105" s="1570"/>
      <c r="WEV105" s="1570"/>
      <c r="WEW105" s="1570"/>
      <c r="WEX105" s="1570"/>
      <c r="WEY105" s="1570"/>
      <c r="WEZ105" s="1570"/>
      <c r="WFA105" s="1570"/>
      <c r="WFB105" s="1570"/>
      <c r="WFC105" s="1570"/>
      <c r="WFD105" s="1570"/>
      <c r="WFE105" s="1570"/>
      <c r="WFF105" s="1570"/>
      <c r="WFG105" s="1570"/>
      <c r="WFH105" s="1570"/>
      <c r="WFI105" s="1570"/>
      <c r="WFJ105" s="1570"/>
      <c r="WFK105" s="1570"/>
      <c r="WFL105" s="1570"/>
      <c r="WFM105" s="1570"/>
      <c r="WFN105" s="1570"/>
      <c r="WFO105" s="1570"/>
      <c r="WFP105" s="1570"/>
      <c r="WFQ105" s="1570"/>
      <c r="WFR105" s="1570"/>
      <c r="WFS105" s="1570"/>
      <c r="WFT105" s="1570"/>
      <c r="WFU105" s="1570"/>
      <c r="WFV105" s="1570"/>
      <c r="WFW105" s="1570"/>
      <c r="WFX105" s="1570"/>
      <c r="WFY105" s="1570"/>
      <c r="WFZ105" s="1570"/>
      <c r="WGA105" s="1570"/>
      <c r="WGB105" s="1570"/>
      <c r="WGC105" s="1570"/>
      <c r="WGD105" s="1570"/>
      <c r="WGE105" s="1570"/>
      <c r="WGF105" s="1570"/>
      <c r="WGG105" s="1570"/>
      <c r="WGH105" s="1570"/>
      <c r="WGI105" s="1570"/>
      <c r="WGJ105" s="1570"/>
      <c r="WGK105" s="1570"/>
      <c r="WGL105" s="1570"/>
      <c r="WGM105" s="1570"/>
      <c r="WGN105" s="1570"/>
      <c r="WGO105" s="1570"/>
      <c r="WGP105" s="1570"/>
      <c r="WGQ105" s="1570"/>
      <c r="WGR105" s="1570"/>
      <c r="WGS105" s="1570"/>
      <c r="WGT105" s="1570"/>
      <c r="WGU105" s="1570"/>
      <c r="WGV105" s="1570"/>
      <c r="WGW105" s="1570"/>
      <c r="WGX105" s="1570"/>
      <c r="WGY105" s="1570"/>
      <c r="WGZ105" s="1570"/>
      <c r="WHA105" s="1570"/>
      <c r="WHB105" s="1570"/>
      <c r="WHC105" s="1570"/>
      <c r="WHD105" s="1570"/>
      <c r="WHE105" s="1570"/>
      <c r="WHF105" s="1570"/>
      <c r="WHG105" s="1570"/>
      <c r="WHH105" s="1570"/>
      <c r="WHI105" s="1570"/>
      <c r="WHJ105" s="1570"/>
      <c r="WHK105" s="1570"/>
      <c r="WHL105" s="1570"/>
      <c r="WHM105" s="1570"/>
      <c r="WHN105" s="1570"/>
      <c r="WHO105" s="1570"/>
      <c r="WHP105" s="1570"/>
      <c r="WHQ105" s="1570"/>
      <c r="WHR105" s="1570"/>
      <c r="WHS105" s="1570"/>
      <c r="WHT105" s="1570"/>
      <c r="WHU105" s="1570"/>
      <c r="WHV105" s="1570"/>
      <c r="WHW105" s="1570"/>
      <c r="WHX105" s="1570"/>
      <c r="WHY105" s="1570"/>
      <c r="WHZ105" s="1570"/>
      <c r="WIA105" s="1570"/>
      <c r="WIB105" s="1570"/>
      <c r="WIC105" s="1570"/>
      <c r="WID105" s="1570"/>
      <c r="WIE105" s="1570"/>
      <c r="WIF105" s="1570"/>
      <c r="WIG105" s="1570"/>
      <c r="WIH105" s="1570"/>
      <c r="WII105" s="1570"/>
      <c r="WIJ105" s="1570"/>
      <c r="WIK105" s="1570"/>
      <c r="WIL105" s="1570"/>
      <c r="WIM105" s="1570"/>
      <c r="WIN105" s="1570"/>
      <c r="WIO105" s="1570"/>
      <c r="WIP105" s="1570"/>
      <c r="WIQ105" s="1570"/>
      <c r="WIR105" s="1570"/>
      <c r="WIS105" s="1570"/>
      <c r="WIT105" s="1570"/>
      <c r="WIU105" s="1570"/>
      <c r="WIV105" s="1570"/>
      <c r="WIW105" s="1570"/>
      <c r="WIX105" s="1570"/>
      <c r="WIY105" s="1570"/>
      <c r="WIZ105" s="1570"/>
      <c r="WJA105" s="1570"/>
      <c r="WJB105" s="1570"/>
      <c r="WJC105" s="1570"/>
      <c r="WJD105" s="1570"/>
      <c r="WJE105" s="1570"/>
      <c r="WJF105" s="1570"/>
      <c r="WJG105" s="1570"/>
      <c r="WJH105" s="1570"/>
      <c r="WJI105" s="1570"/>
      <c r="WJJ105" s="1570"/>
      <c r="WJK105" s="1570"/>
      <c r="WJL105" s="1570"/>
      <c r="WJM105" s="1570"/>
      <c r="WJN105" s="1570"/>
      <c r="WJO105" s="1570"/>
      <c r="WJP105" s="1570"/>
      <c r="WJQ105" s="1570"/>
      <c r="WJR105" s="1570"/>
      <c r="WJS105" s="1570"/>
      <c r="WJT105" s="1570"/>
      <c r="WJU105" s="1570"/>
      <c r="WJV105" s="1570"/>
      <c r="WJW105" s="1570"/>
      <c r="WJX105" s="1570"/>
      <c r="WJY105" s="1570"/>
      <c r="WJZ105" s="1570"/>
      <c r="WKA105" s="1570"/>
      <c r="WKB105" s="1570"/>
      <c r="WKC105" s="1570"/>
      <c r="WKD105" s="1570"/>
      <c r="WKE105" s="1570"/>
      <c r="WKF105" s="1570"/>
      <c r="WKG105" s="1570"/>
      <c r="WKH105" s="1570"/>
      <c r="WKI105" s="1570"/>
      <c r="WKJ105" s="1570"/>
      <c r="WKK105" s="1570"/>
      <c r="WKL105" s="1570"/>
      <c r="WKM105" s="1570"/>
      <c r="WKN105" s="1570"/>
      <c r="WKO105" s="1570"/>
      <c r="WKP105" s="1570"/>
      <c r="WKQ105" s="1570"/>
      <c r="WKR105" s="1570"/>
      <c r="WKS105" s="1570"/>
      <c r="WKT105" s="1570"/>
      <c r="WKU105" s="1570"/>
      <c r="WKV105" s="1570"/>
      <c r="WKW105" s="1570"/>
      <c r="WKX105" s="1570"/>
      <c r="WKY105" s="1570"/>
      <c r="WKZ105" s="1570"/>
      <c r="WLA105" s="1570"/>
      <c r="WLB105" s="1570"/>
      <c r="WLC105" s="1570"/>
      <c r="WLD105" s="1570"/>
      <c r="WLE105" s="1570"/>
      <c r="WLF105" s="1570"/>
      <c r="WLG105" s="1570"/>
      <c r="WLH105" s="1570"/>
      <c r="WLI105" s="1570"/>
      <c r="WLJ105" s="1570"/>
      <c r="WLK105" s="1570"/>
      <c r="WLL105" s="1570"/>
      <c r="WLM105" s="1570"/>
      <c r="WLN105" s="1570"/>
      <c r="WLO105" s="1570"/>
      <c r="WLP105" s="1570"/>
      <c r="WLQ105" s="1570"/>
      <c r="WLR105" s="1570"/>
      <c r="WLS105" s="1570"/>
      <c r="WLT105" s="1570"/>
      <c r="WLU105" s="1570"/>
      <c r="WLV105" s="1570"/>
      <c r="WLW105" s="1570"/>
      <c r="WLX105" s="1570"/>
      <c r="WLY105" s="1570"/>
      <c r="WLZ105" s="1570"/>
      <c r="WMA105" s="1570"/>
      <c r="WMB105" s="1570"/>
      <c r="WMC105" s="1570"/>
      <c r="WMD105" s="1570"/>
      <c r="WME105" s="1570"/>
      <c r="WMF105" s="1570"/>
      <c r="WMG105" s="1570"/>
      <c r="WMH105" s="1570"/>
      <c r="WMI105" s="1570"/>
      <c r="WMJ105" s="1570"/>
      <c r="WMK105" s="1570"/>
      <c r="WML105" s="1570"/>
      <c r="WMM105" s="1570"/>
      <c r="WMN105" s="1570"/>
      <c r="WMO105" s="1570"/>
      <c r="WMP105" s="1570"/>
      <c r="WMQ105" s="1570"/>
      <c r="WMR105" s="1570"/>
      <c r="WMS105" s="1570"/>
      <c r="WMT105" s="1570"/>
      <c r="WMU105" s="1570"/>
      <c r="WMV105" s="1570"/>
      <c r="WMW105" s="1570"/>
      <c r="WMX105" s="1570"/>
      <c r="WMY105" s="1570"/>
      <c r="WMZ105" s="1570"/>
      <c r="WNA105" s="1570"/>
      <c r="WNB105" s="1570"/>
      <c r="WNC105" s="1570"/>
      <c r="WND105" s="1570"/>
      <c r="WNE105" s="1570"/>
      <c r="WNF105" s="1570"/>
      <c r="WNG105" s="1570"/>
      <c r="WNH105" s="1570"/>
      <c r="WNI105" s="1570"/>
      <c r="WNJ105" s="1570"/>
      <c r="WNK105" s="1570"/>
      <c r="WNL105" s="1570"/>
      <c r="WNM105" s="1570"/>
      <c r="WNN105" s="1570"/>
      <c r="WNO105" s="1570"/>
      <c r="WNP105" s="1570"/>
      <c r="WNQ105" s="1570"/>
      <c r="WNR105" s="1570"/>
      <c r="WNS105" s="1570"/>
      <c r="WNT105" s="1570"/>
      <c r="WNU105" s="1570"/>
      <c r="WNV105" s="1570"/>
      <c r="WNW105" s="1570"/>
      <c r="WNX105" s="1570"/>
      <c r="WNY105" s="1570"/>
      <c r="WNZ105" s="1570"/>
      <c r="WOA105" s="1570"/>
      <c r="WOB105" s="1570"/>
      <c r="WOC105" s="1570"/>
      <c r="WOD105" s="1570"/>
      <c r="WOE105" s="1570"/>
      <c r="WOF105" s="1570"/>
      <c r="WOG105" s="1570"/>
      <c r="WOH105" s="1570"/>
      <c r="WOI105" s="1570"/>
      <c r="WOJ105" s="1570"/>
      <c r="WOK105" s="1570"/>
      <c r="WOL105" s="1570"/>
      <c r="WOM105" s="1570"/>
      <c r="WON105" s="1570"/>
      <c r="WOO105" s="1570"/>
      <c r="WOP105" s="1570"/>
      <c r="WOQ105" s="1570"/>
      <c r="WOR105" s="1570"/>
      <c r="WOS105" s="1570"/>
      <c r="WOT105" s="1570"/>
      <c r="WOU105" s="1570"/>
      <c r="WOV105" s="1570"/>
      <c r="WOW105" s="1570"/>
      <c r="WOX105" s="1570"/>
      <c r="WOY105" s="1570"/>
      <c r="WOZ105" s="1570"/>
      <c r="WPA105" s="1570"/>
      <c r="WPB105" s="1570"/>
      <c r="WPC105" s="1570"/>
      <c r="WPD105" s="1570"/>
      <c r="WPE105" s="1570"/>
      <c r="WPF105" s="1570"/>
      <c r="WPG105" s="1570"/>
      <c r="WPH105" s="1570"/>
      <c r="WPI105" s="1570"/>
      <c r="WPJ105" s="1570"/>
      <c r="WPK105" s="1570"/>
      <c r="WPL105" s="1570"/>
      <c r="WPM105" s="1570"/>
      <c r="WPN105" s="1570"/>
      <c r="WPO105" s="1570"/>
      <c r="WPP105" s="1570"/>
      <c r="WPQ105" s="1570"/>
      <c r="WPR105" s="1570"/>
      <c r="WPS105" s="1570"/>
      <c r="WPT105" s="1570"/>
      <c r="WPU105" s="1570"/>
      <c r="WPV105" s="1570"/>
      <c r="WPW105" s="1570"/>
      <c r="WPX105" s="1570"/>
      <c r="WPY105" s="1570"/>
      <c r="WPZ105" s="1570"/>
      <c r="WQA105" s="1570"/>
      <c r="WQB105" s="1570"/>
      <c r="WQC105" s="1570"/>
      <c r="WQD105" s="1570"/>
      <c r="WQE105" s="1570"/>
      <c r="WQF105" s="1570"/>
      <c r="WQG105" s="1570"/>
      <c r="WQH105" s="1570"/>
      <c r="WQI105" s="1570"/>
      <c r="WQJ105" s="1570"/>
      <c r="WQK105" s="1570"/>
      <c r="WQL105" s="1570"/>
      <c r="WQM105" s="1570"/>
      <c r="WQN105" s="1570"/>
      <c r="WQO105" s="1570"/>
      <c r="WQP105" s="1570"/>
      <c r="WQQ105" s="1570"/>
      <c r="WQR105" s="1570"/>
      <c r="WQS105" s="1570"/>
      <c r="WQT105" s="1570"/>
      <c r="WQU105" s="1570"/>
      <c r="WQV105" s="1570"/>
      <c r="WQW105" s="1570"/>
      <c r="WQX105" s="1570"/>
      <c r="WQY105" s="1570"/>
      <c r="WQZ105" s="1570"/>
      <c r="WRA105" s="1570"/>
      <c r="WRB105" s="1570"/>
      <c r="WRC105" s="1570"/>
      <c r="WRD105" s="1570"/>
      <c r="WRE105" s="1570"/>
      <c r="WRF105" s="1570"/>
      <c r="WRG105" s="1570"/>
      <c r="WRH105" s="1570"/>
      <c r="WRI105" s="1570"/>
      <c r="WRJ105" s="1570"/>
      <c r="WRK105" s="1570"/>
      <c r="WRL105" s="1570"/>
      <c r="WRM105" s="1570"/>
      <c r="WRN105" s="1570"/>
      <c r="WRO105" s="1570"/>
      <c r="WRP105" s="1570"/>
      <c r="WRQ105" s="1570"/>
      <c r="WRR105" s="1570"/>
      <c r="WRS105" s="1570"/>
      <c r="WRT105" s="1570"/>
      <c r="WRU105" s="1570"/>
      <c r="WRV105" s="1570"/>
      <c r="WRW105" s="1570"/>
      <c r="WRX105" s="1570"/>
      <c r="WRY105" s="1570"/>
      <c r="WRZ105" s="1570"/>
      <c r="WSA105" s="1570"/>
      <c r="WSB105" s="1570"/>
      <c r="WSC105" s="1570"/>
      <c r="WSD105" s="1570"/>
      <c r="WSE105" s="1570"/>
      <c r="WSF105" s="1570"/>
      <c r="WSG105" s="1570"/>
      <c r="WSH105" s="1570"/>
      <c r="WSI105" s="1570"/>
      <c r="WSJ105" s="1570"/>
      <c r="WSK105" s="1570"/>
      <c r="WSL105" s="1570"/>
      <c r="WSM105" s="1570"/>
      <c r="WSN105" s="1570"/>
      <c r="WSO105" s="1570"/>
      <c r="WSP105" s="1570"/>
      <c r="WSQ105" s="1570"/>
      <c r="WSR105" s="1570"/>
      <c r="WSS105" s="1570"/>
      <c r="WST105" s="1570"/>
      <c r="WSU105" s="1570"/>
      <c r="WSV105" s="1570"/>
      <c r="WSW105" s="1570"/>
      <c r="WSX105" s="1570"/>
      <c r="WSY105" s="1570"/>
      <c r="WSZ105" s="1570"/>
      <c r="WTA105" s="1570"/>
      <c r="WTB105" s="1570"/>
      <c r="WTC105" s="1570"/>
      <c r="WTD105" s="1570"/>
      <c r="WTE105" s="1570"/>
      <c r="WTF105" s="1570"/>
      <c r="WTG105" s="1570"/>
      <c r="WTH105" s="1570"/>
      <c r="WTI105" s="1570"/>
      <c r="WTJ105" s="1570"/>
      <c r="WTK105" s="1570"/>
      <c r="WTL105" s="1570"/>
      <c r="WTM105" s="1570"/>
      <c r="WTN105" s="1570"/>
      <c r="WTO105" s="1570"/>
      <c r="WTP105" s="1570"/>
      <c r="WTQ105" s="1570"/>
      <c r="WTR105" s="1570"/>
      <c r="WTS105" s="1570"/>
      <c r="WTT105" s="1570"/>
      <c r="WTU105" s="1570"/>
      <c r="WTV105" s="1570"/>
      <c r="WTW105" s="1570"/>
      <c r="WTX105" s="1570"/>
      <c r="WTY105" s="1570"/>
      <c r="WTZ105" s="1570"/>
      <c r="WUA105" s="1570"/>
      <c r="WUB105" s="1570"/>
      <c r="WUC105" s="1570"/>
      <c r="WUD105" s="1570"/>
      <c r="WUE105" s="1570"/>
      <c r="WUF105" s="1570"/>
      <c r="WUG105" s="1570"/>
      <c r="WUH105" s="1570"/>
      <c r="WUI105" s="1570"/>
      <c r="WUJ105" s="1570"/>
      <c r="WUK105" s="1570"/>
      <c r="WUL105" s="1570"/>
      <c r="WUM105" s="1570"/>
      <c r="WUN105" s="1570"/>
      <c r="WUO105" s="1570"/>
      <c r="WUP105" s="1570"/>
      <c r="WUQ105" s="1570"/>
      <c r="WUR105" s="1570"/>
      <c r="WUS105" s="1570"/>
      <c r="WUT105" s="1570"/>
      <c r="WUU105" s="1570"/>
      <c r="WUV105" s="1570"/>
      <c r="WUW105" s="1570"/>
      <c r="WUX105" s="1570"/>
      <c r="WUY105" s="1570"/>
      <c r="WUZ105" s="1570"/>
      <c r="WVA105" s="1570"/>
      <c r="WVB105" s="1570"/>
      <c r="WVC105" s="1570"/>
      <c r="WVD105" s="1570"/>
      <c r="WVE105" s="1570"/>
      <c r="WVF105" s="1570"/>
      <c r="WVG105" s="1570"/>
      <c r="WVH105" s="1570"/>
      <c r="WVI105" s="1570"/>
      <c r="WVJ105" s="1570"/>
      <c r="WVK105" s="1570"/>
      <c r="WVL105" s="1570"/>
      <c r="WVM105" s="1570"/>
      <c r="WVN105" s="1570"/>
      <c r="WVO105" s="1570"/>
      <c r="WVP105" s="1570"/>
      <c r="WVQ105" s="1570"/>
      <c r="WVR105" s="1570"/>
      <c r="WVS105" s="1570"/>
      <c r="WVT105" s="1570"/>
      <c r="WVU105" s="1570"/>
      <c r="WVV105" s="1570"/>
      <c r="WVW105" s="1570"/>
      <c r="WVX105" s="1570"/>
      <c r="WVY105" s="1570"/>
      <c r="WVZ105" s="1570"/>
      <c r="WWA105" s="1570"/>
      <c r="WWB105" s="1570"/>
      <c r="WWC105" s="1570"/>
      <c r="WWD105" s="1570"/>
      <c r="WWE105" s="1570"/>
      <c r="WWF105" s="1570"/>
      <c r="WWG105" s="1570"/>
      <c r="WWH105" s="1570"/>
      <c r="WWI105" s="1570"/>
      <c r="WWJ105" s="1570"/>
      <c r="WWK105" s="1570"/>
      <c r="WWL105" s="1570"/>
      <c r="WWM105" s="1570"/>
      <c r="WWN105" s="1570"/>
      <c r="WWO105" s="1570"/>
      <c r="WWP105" s="1570"/>
      <c r="WWQ105" s="1570"/>
      <c r="WWR105" s="1570"/>
      <c r="WWS105" s="1570"/>
      <c r="WWT105" s="1570"/>
      <c r="WWU105" s="1570"/>
      <c r="WWV105" s="1570"/>
      <c r="WWW105" s="1570"/>
      <c r="WWX105" s="1570"/>
      <c r="WWY105" s="1570"/>
      <c r="WWZ105" s="1570"/>
      <c r="WXA105" s="1570"/>
      <c r="WXB105" s="1570"/>
      <c r="WXC105" s="1570"/>
      <c r="WXD105" s="1570"/>
      <c r="WXE105" s="1570"/>
      <c r="WXF105" s="1570"/>
      <c r="WXG105" s="1570"/>
      <c r="WXH105" s="1570"/>
      <c r="WXI105" s="1570"/>
      <c r="WXJ105" s="1570"/>
      <c r="WXK105" s="1570"/>
      <c r="WXL105" s="1570"/>
      <c r="WXM105" s="1570"/>
      <c r="WXN105" s="1570"/>
      <c r="WXO105" s="1570"/>
      <c r="WXP105" s="1570"/>
      <c r="WXQ105" s="1570"/>
      <c r="WXR105" s="1570"/>
      <c r="WXS105" s="1570"/>
      <c r="WXT105" s="1570"/>
      <c r="WXU105" s="1570"/>
      <c r="WXV105" s="1570"/>
      <c r="WXW105" s="1570"/>
      <c r="WXX105" s="1570"/>
      <c r="WXY105" s="1570"/>
      <c r="WXZ105" s="1570"/>
      <c r="WYA105" s="1570"/>
      <c r="WYB105" s="1570"/>
      <c r="WYC105" s="1570"/>
      <c r="WYD105" s="1570"/>
      <c r="WYE105" s="1570"/>
      <c r="WYF105" s="1570"/>
      <c r="WYG105" s="1570"/>
      <c r="WYH105" s="1570"/>
      <c r="WYI105" s="1570"/>
      <c r="WYJ105" s="1570"/>
      <c r="WYK105" s="1570"/>
      <c r="WYL105" s="1570"/>
      <c r="WYM105" s="1570"/>
      <c r="WYN105" s="1570"/>
      <c r="WYO105" s="1570"/>
      <c r="WYP105" s="1570"/>
      <c r="WYQ105" s="1570"/>
      <c r="WYR105" s="1570"/>
      <c r="WYS105" s="1570"/>
      <c r="WYT105" s="1570"/>
      <c r="WYU105" s="1570"/>
      <c r="WYV105" s="1570"/>
      <c r="WYW105" s="1570"/>
      <c r="WYX105" s="1570"/>
      <c r="WYY105" s="1570"/>
      <c r="WYZ105" s="1570"/>
      <c r="WZA105" s="1570"/>
      <c r="WZB105" s="1570"/>
      <c r="WZC105" s="1570"/>
      <c r="WZD105" s="1570"/>
      <c r="WZE105" s="1570"/>
      <c r="WZF105" s="1570"/>
      <c r="WZG105" s="1570"/>
      <c r="WZH105" s="1570"/>
      <c r="WZI105" s="1570"/>
      <c r="WZJ105" s="1570"/>
      <c r="WZK105" s="1570"/>
      <c r="WZL105" s="1570"/>
      <c r="WZM105" s="1570"/>
      <c r="WZN105" s="1570"/>
      <c r="WZO105" s="1570"/>
      <c r="WZP105" s="1570"/>
      <c r="WZQ105" s="1570"/>
      <c r="WZR105" s="1570"/>
      <c r="WZS105" s="1570"/>
      <c r="WZT105" s="1570"/>
      <c r="WZU105" s="1570"/>
      <c r="WZV105" s="1570"/>
      <c r="WZW105" s="1570"/>
      <c r="WZX105" s="1570"/>
      <c r="WZY105" s="1570"/>
      <c r="WZZ105" s="1570"/>
      <c r="XAA105" s="1570"/>
      <c r="XAB105" s="1570"/>
      <c r="XAC105" s="1570"/>
      <c r="XAD105" s="1570"/>
      <c r="XAE105" s="1570"/>
      <c r="XAF105" s="1570"/>
      <c r="XAG105" s="1570"/>
      <c r="XAH105" s="1570"/>
      <c r="XAI105" s="1570"/>
      <c r="XAJ105" s="1570"/>
      <c r="XAK105" s="1570"/>
      <c r="XAL105" s="1570"/>
      <c r="XAM105" s="1570"/>
      <c r="XAN105" s="1570"/>
      <c r="XAO105" s="1570"/>
      <c r="XAP105" s="1570"/>
      <c r="XAQ105" s="1570"/>
      <c r="XAR105" s="1570"/>
      <c r="XAS105" s="1570"/>
      <c r="XAT105" s="1570"/>
      <c r="XAU105" s="1570"/>
      <c r="XAV105" s="1570"/>
      <c r="XAW105" s="1570"/>
      <c r="XAX105" s="1570"/>
      <c r="XAY105" s="1570"/>
      <c r="XAZ105" s="1570"/>
      <c r="XBA105" s="1570"/>
      <c r="XBB105" s="1570"/>
      <c r="XBC105" s="1570"/>
      <c r="XBD105" s="1570"/>
      <c r="XBE105" s="1570"/>
      <c r="XBF105" s="1570"/>
      <c r="XBG105" s="1570"/>
      <c r="XBH105" s="1570"/>
      <c r="XBI105" s="1570"/>
      <c r="XBJ105" s="1570"/>
      <c r="XBK105" s="1570"/>
      <c r="XBL105" s="1570"/>
      <c r="XBM105" s="1570"/>
      <c r="XBN105" s="1570"/>
      <c r="XBO105" s="1570"/>
      <c r="XBP105" s="1570"/>
      <c r="XBQ105" s="1570"/>
      <c r="XBR105" s="1570"/>
      <c r="XBS105" s="1570"/>
      <c r="XBT105" s="1570"/>
      <c r="XBU105" s="1570"/>
      <c r="XBV105" s="1570"/>
      <c r="XBW105" s="1570"/>
      <c r="XBX105" s="1570"/>
      <c r="XBY105" s="1570"/>
      <c r="XBZ105" s="1570"/>
      <c r="XCA105" s="1570"/>
      <c r="XCB105" s="1570"/>
      <c r="XCC105" s="1570"/>
      <c r="XCD105" s="1570"/>
      <c r="XCE105" s="1570"/>
      <c r="XCF105" s="1570"/>
      <c r="XCG105" s="1570"/>
      <c r="XCH105" s="1570"/>
      <c r="XCI105" s="1570"/>
      <c r="XCJ105" s="1570"/>
      <c r="XCK105" s="1570"/>
      <c r="XCL105" s="1570"/>
      <c r="XCM105" s="1570"/>
      <c r="XCN105" s="1570"/>
      <c r="XCO105" s="1570"/>
      <c r="XCP105" s="1570"/>
      <c r="XCQ105" s="1570"/>
      <c r="XCR105" s="1570"/>
      <c r="XCS105" s="1570"/>
      <c r="XCT105" s="1570"/>
      <c r="XCU105" s="1570"/>
      <c r="XCV105" s="1570"/>
      <c r="XCW105" s="1570"/>
      <c r="XCX105" s="1570"/>
      <c r="XCY105" s="1570"/>
      <c r="XCZ105" s="1570"/>
      <c r="XDA105" s="1570"/>
      <c r="XDB105" s="1570"/>
      <c r="XDC105" s="1570"/>
      <c r="XDD105" s="1570"/>
      <c r="XDE105" s="1570"/>
      <c r="XDF105" s="1570"/>
      <c r="XDG105" s="1570"/>
      <c r="XDH105" s="1570"/>
      <c r="XDI105" s="1570"/>
      <c r="XDJ105" s="1570"/>
      <c r="XDK105" s="1570"/>
      <c r="XDL105" s="1570"/>
      <c r="XDM105" s="1570"/>
      <c r="XDN105" s="1570"/>
      <c r="XDO105" s="1570"/>
      <c r="XDP105" s="1570"/>
      <c r="XDQ105" s="1570"/>
      <c r="XDR105" s="1570"/>
      <c r="XDS105" s="1570"/>
      <c r="XDT105" s="1570"/>
      <c r="XDU105" s="1570"/>
      <c r="XDV105" s="1570"/>
      <c r="XDW105" s="1570"/>
      <c r="XDX105" s="1570"/>
      <c r="XDY105" s="1570"/>
      <c r="XDZ105" s="1570"/>
      <c r="XEA105" s="1570"/>
      <c r="XEB105" s="1570"/>
      <c r="XEC105" s="1570"/>
      <c r="XED105" s="1570"/>
      <c r="XEE105" s="1570"/>
      <c r="XEF105" s="1570"/>
      <c r="XEG105" s="1570"/>
      <c r="XEH105" s="1570"/>
      <c r="XEI105" s="1570"/>
      <c r="XEJ105" s="1570"/>
      <c r="XEK105" s="1570"/>
      <c r="XEL105" s="1570"/>
      <c r="XEM105" s="1570"/>
      <c r="XEN105" s="1570"/>
      <c r="XEO105" s="1570"/>
      <c r="XEP105" s="1570"/>
      <c r="XEQ105" s="1570"/>
      <c r="XER105" s="1570"/>
      <c r="XES105" s="1570"/>
      <c r="XET105" s="1570"/>
      <c r="XEU105" s="1570"/>
      <c r="XEV105" s="1570"/>
      <c r="XEW105" s="1570"/>
      <c r="XEX105" s="1570"/>
      <c r="XEY105" s="1570"/>
      <c r="XEZ105" s="1570"/>
      <c r="XFA105" s="1570"/>
      <c r="XFB105" s="750"/>
      <c r="XFC105" s="750"/>
      <c r="XFD105" s="750"/>
    </row>
    <row r="106" spans="1:16384" s="61" customFormat="1" ht="12.75">
      <c r="A106" s="58"/>
      <c r="B106" s="288"/>
      <c r="C106" s="288"/>
      <c r="D106" s="288"/>
      <c r="E106" s="288"/>
      <c r="F106" s="288"/>
      <c r="G106" s="288"/>
      <c r="H106" s="64"/>
      <c r="I106" s="288"/>
      <c r="J106" s="288"/>
      <c r="K106" s="288"/>
      <c r="L106" s="288"/>
      <c r="M106" s="288"/>
      <c r="N106" s="288"/>
      <c r="O106" s="288"/>
      <c r="P106" s="288"/>
      <c r="Q106" s="288"/>
      <c r="R106" s="288"/>
      <c r="S106" s="288"/>
      <c r="T106" s="288"/>
      <c r="U106" s="288"/>
      <c r="V106" s="288"/>
      <c r="W106" s="288"/>
      <c r="X106" s="288"/>
      <c r="Y106" s="288"/>
      <c r="Z106" s="288"/>
      <c r="AA106" s="288"/>
      <c r="AB106" s="64"/>
      <c r="LZ106" s="577"/>
      <c r="MA106" s="577"/>
      <c r="MB106" s="577"/>
      <c r="MC106" s="577"/>
      <c r="MD106" s="577"/>
      <c r="ME106" s="577"/>
      <c r="MF106" s="577"/>
      <c r="MG106" s="577"/>
      <c r="MH106" s="577"/>
      <c r="MI106" s="577"/>
      <c r="MJ106" s="577"/>
      <c r="MK106" s="577"/>
      <c r="ML106" s="577"/>
      <c r="MM106" s="577"/>
      <c r="MN106" s="577"/>
      <c r="MO106" s="577"/>
      <c r="MP106" s="577"/>
      <c r="MQ106" s="577"/>
      <c r="MR106" s="577"/>
      <c r="MS106" s="577"/>
      <c r="MT106" s="577"/>
      <c r="MU106" s="577"/>
      <c r="MV106" s="577"/>
      <c r="MW106" s="577"/>
      <c r="MX106" s="577"/>
      <c r="MY106" s="577"/>
      <c r="MZ106" s="577"/>
      <c r="NA106" s="577"/>
    </row>
    <row r="107" spans="1:16384" s="61" customFormat="1" ht="12.75">
      <c r="A107" s="58"/>
      <c r="B107" s="288"/>
      <c r="C107" s="288"/>
      <c r="D107" s="288"/>
      <c r="E107" s="288"/>
      <c r="F107" s="288"/>
      <c r="G107" s="288"/>
      <c r="H107" s="64"/>
      <c r="I107" s="288"/>
      <c r="J107" s="288"/>
      <c r="K107" s="288"/>
      <c r="L107" s="288"/>
      <c r="M107" s="288"/>
      <c r="N107" s="288"/>
      <c r="O107" s="288"/>
      <c r="P107" s="288"/>
      <c r="Q107" s="288"/>
      <c r="R107" s="288"/>
      <c r="S107" s="288"/>
      <c r="T107" s="288"/>
      <c r="U107" s="288"/>
      <c r="V107" s="288"/>
      <c r="W107" s="288"/>
      <c r="X107" s="288"/>
      <c r="Y107" s="288"/>
      <c r="Z107" s="288"/>
      <c r="AA107" s="288"/>
      <c r="AB107" s="64"/>
      <c r="LZ107" s="577"/>
      <c r="MA107" s="577"/>
      <c r="MB107" s="577"/>
      <c r="MC107" s="577"/>
      <c r="MD107" s="577"/>
      <c r="ME107" s="577"/>
      <c r="MF107" s="577"/>
      <c r="MG107" s="577"/>
      <c r="MH107" s="577"/>
      <c r="MI107" s="577"/>
      <c r="MJ107" s="577"/>
      <c r="MK107" s="577"/>
      <c r="ML107" s="577"/>
      <c r="MM107" s="577"/>
      <c r="MN107" s="577"/>
      <c r="MO107" s="577"/>
      <c r="MP107" s="577"/>
      <c r="MQ107" s="577"/>
      <c r="MR107" s="577"/>
      <c r="MS107" s="577"/>
      <c r="MT107" s="577"/>
      <c r="MU107" s="577"/>
      <c r="MV107" s="577"/>
      <c r="MW107" s="577"/>
      <c r="MX107" s="577"/>
      <c r="MY107" s="577"/>
      <c r="MZ107" s="577"/>
      <c r="NA107" s="577"/>
    </row>
    <row r="108" spans="1:16384" s="61" customFormat="1" ht="12.7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c r="AN108"/>
      <c r="AO108" s="58"/>
      <c r="AP108" s="58"/>
      <c r="AQ108" s="58"/>
      <c r="AR108" s="58"/>
      <c r="AS108" s="58"/>
      <c r="AT10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288"/>
      <c r="CE108" s="288"/>
      <c r="CF108" s="288"/>
      <c r="CG108" s="288"/>
      <c r="CH108" s="288"/>
      <c r="CI108" s="288"/>
      <c r="CJ108" s="288"/>
      <c r="CK108" s="288"/>
      <c r="CL108" s="288"/>
      <c r="CM108" s="288"/>
      <c r="CN108" s="288"/>
      <c r="CO108" s="288"/>
      <c r="CP108" s="288"/>
      <c r="CQ108" s="288"/>
      <c r="CR108" s="288"/>
      <c r="CS108" s="288"/>
      <c r="CT108" s="288"/>
      <c r="CU108" s="288"/>
      <c r="CV108" s="288"/>
      <c r="CW108" s="288"/>
      <c r="CX108" s="288"/>
      <c r="CY108" s="288"/>
      <c r="CZ108" s="288"/>
      <c r="DA108" s="288"/>
      <c r="DB108" s="288"/>
      <c r="DC108" s="288"/>
      <c r="DD108" s="288"/>
      <c r="DE108" s="288"/>
      <c r="DF108" s="288"/>
      <c r="DG108" s="288"/>
      <c r="DH108" s="288"/>
      <c r="DI108" s="288"/>
      <c r="DJ108" s="288"/>
      <c r="DK108" s="288"/>
      <c r="DL108" s="288"/>
      <c r="DM108" s="288"/>
      <c r="DN108" s="288"/>
      <c r="DO108" s="288"/>
      <c r="DP108" s="288"/>
      <c r="DQ108" s="288"/>
      <c r="DR108" s="288"/>
      <c r="DS108" s="288"/>
      <c r="DT108" s="288"/>
      <c r="DU108" s="288"/>
      <c r="DV108" s="288"/>
      <c r="DW108" s="288"/>
      <c r="DX108" s="288"/>
      <c r="DY108" s="288"/>
      <c r="DZ108" s="288"/>
      <c r="EA108" s="288"/>
      <c r="EB108" s="288"/>
      <c r="EC108" s="288"/>
      <c r="ED108" s="288"/>
      <c r="EE108" s="288"/>
      <c r="EF108" s="288"/>
      <c r="EG108" s="288"/>
      <c r="EH108" s="288"/>
      <c r="EI108" s="288"/>
      <c r="EJ108" s="288"/>
      <c r="EK108" s="288"/>
      <c r="EL108" s="288"/>
      <c r="EM108" s="288"/>
      <c r="EN108" s="288"/>
      <c r="EO108" s="288"/>
      <c r="EP108" s="288"/>
      <c r="EQ108" s="288"/>
      <c r="ER108" s="288"/>
      <c r="ES108" s="288"/>
      <c r="ET108" s="288"/>
      <c r="EU108" s="288"/>
      <c r="EV108" s="288"/>
      <c r="EW108" s="288"/>
      <c r="EX108" s="288"/>
      <c r="EY108" s="288"/>
      <c r="EZ108" s="288"/>
      <c r="FA108" s="288"/>
      <c r="FB108" s="288"/>
      <c r="FC108" s="288"/>
      <c r="FD108" s="288"/>
      <c r="FE108" s="288"/>
      <c r="FF108" s="288"/>
      <c r="FG108" s="288"/>
      <c r="FH108" s="288"/>
      <c r="FI108" s="288"/>
      <c r="FJ108" s="288"/>
      <c r="FK108" s="288"/>
      <c r="FL108" s="288"/>
      <c r="FM108" s="288"/>
      <c r="FN108" s="288"/>
      <c r="FO108" s="288"/>
      <c r="FP108" s="288"/>
      <c r="FQ108" s="288"/>
      <c r="FR108" s="288"/>
      <c r="FS108" s="288"/>
      <c r="FT108" s="288"/>
      <c r="FU108" s="288"/>
      <c r="FV108" s="288"/>
      <c r="FW108" s="288"/>
      <c r="FX108" s="288"/>
      <c r="FY108" s="288"/>
      <c r="FZ108" s="288"/>
      <c r="GA108" s="288"/>
      <c r="GB108" s="288"/>
      <c r="GC108" s="288"/>
      <c r="GD108" s="288"/>
      <c r="GE108" s="288"/>
      <c r="GF108" s="288"/>
      <c r="GG108" s="288"/>
      <c r="GH108" s="288"/>
      <c r="GI108" s="288"/>
      <c r="GJ108" s="288"/>
      <c r="GK108" s="288"/>
      <c r="GL108" s="288"/>
      <c r="GM108" s="288"/>
      <c r="GN108" s="288"/>
      <c r="GO108" s="288"/>
      <c r="GP108" s="288"/>
      <c r="GQ108" s="288"/>
      <c r="GR108" s="288"/>
      <c r="GS108" s="288"/>
      <c r="GT108" s="288"/>
      <c r="GU108" s="288"/>
      <c r="GV108" s="288"/>
      <c r="GW108" s="288"/>
      <c r="GX108" s="288"/>
      <c r="GY108" s="288"/>
      <c r="GZ108" s="288"/>
      <c r="HA108" s="288"/>
      <c r="HB108" s="288"/>
      <c r="HC108" s="288"/>
      <c r="HD108" s="288"/>
      <c r="HE108" s="288"/>
      <c r="HF108" s="288"/>
      <c r="HG108" s="288"/>
      <c r="HH108" s="288"/>
      <c r="HI108" s="288"/>
      <c r="HJ108" s="288"/>
      <c r="HK108" s="288"/>
      <c r="HL108" s="288"/>
      <c r="HM108" s="288"/>
      <c r="HN108" s="288"/>
      <c r="HO108" s="288"/>
      <c r="HP108" s="288"/>
      <c r="HQ108" s="288"/>
      <c r="HR108" s="288"/>
      <c r="HS108" s="288"/>
      <c r="HT108" s="288"/>
      <c r="HU108" s="288"/>
      <c r="HV108" s="288"/>
      <c r="HW108" s="288"/>
      <c r="HX108" s="288"/>
      <c r="HY108" s="288"/>
      <c r="HZ108" s="288"/>
      <c r="IA108" s="288"/>
      <c r="IB108" s="288"/>
      <c r="IC108" s="288"/>
      <c r="ID108" s="288"/>
      <c r="IE108" s="288"/>
      <c r="IF108" s="288"/>
      <c r="IG108" s="288"/>
      <c r="IH108" s="288"/>
      <c r="II108" s="288"/>
      <c r="IJ108" s="288"/>
      <c r="IK108" s="288"/>
      <c r="IL108" s="288"/>
      <c r="IM108" s="288"/>
      <c r="IN108" s="288"/>
      <c r="IO108" s="288"/>
      <c r="IP108" s="288"/>
      <c r="IQ108" s="288"/>
      <c r="IR108" s="288"/>
      <c r="IS108" s="288"/>
      <c r="IT108" s="288"/>
      <c r="IU108" s="288"/>
      <c r="IV108" s="288"/>
      <c r="IW108" s="288"/>
      <c r="IX108" s="288"/>
      <c r="IY108" s="288"/>
      <c r="IZ108" s="288"/>
      <c r="JA108" s="288"/>
      <c r="JB108" s="288"/>
      <c r="JC108" s="288"/>
      <c r="JD108" s="288"/>
      <c r="JE108" s="288"/>
      <c r="JF108" s="288"/>
      <c r="JG108" s="288"/>
      <c r="JH108" s="288"/>
      <c r="JI108" s="288"/>
      <c r="JJ108" s="288"/>
      <c r="JK108" s="288"/>
      <c r="JL108" s="288"/>
      <c r="JM108" s="288"/>
      <c r="JN108" s="288"/>
      <c r="JO108" s="288"/>
      <c r="JP108" s="288"/>
      <c r="JQ108" s="288"/>
      <c r="JR108" s="288"/>
      <c r="JS108" s="288"/>
      <c r="JT108" s="288"/>
      <c r="JU108" s="288"/>
      <c r="JV108" s="288"/>
      <c r="JW108" s="288"/>
      <c r="JX108" s="288"/>
      <c r="JY108" s="288"/>
      <c r="JZ108" s="288"/>
      <c r="KA108" s="288"/>
      <c r="KB108" s="288"/>
      <c r="KC108" s="288"/>
      <c r="KD108" s="288"/>
      <c r="KE108" s="288"/>
      <c r="KF108" s="288"/>
      <c r="KG108" s="288"/>
      <c r="KH108" s="288"/>
      <c r="KI108" s="288"/>
      <c r="KJ108" s="288"/>
      <c r="KK108" s="288"/>
      <c r="KL108" s="288"/>
      <c r="KM108" s="288"/>
      <c r="KN108" s="288"/>
      <c r="KO108" s="288"/>
      <c r="KP108" s="288"/>
      <c r="KQ108" s="288"/>
      <c r="KR108" s="288"/>
      <c r="KS108" s="288"/>
      <c r="KT108" s="288"/>
      <c r="KU108" s="288"/>
      <c r="KV108" s="288"/>
      <c r="KW108" s="288"/>
      <c r="KX108" s="288"/>
      <c r="KY108" s="288"/>
      <c r="KZ108" s="288"/>
      <c r="LA108" s="288"/>
      <c r="LB108" s="288"/>
      <c r="LC108" s="288"/>
      <c r="LD108" s="288"/>
      <c r="LE108" s="288"/>
      <c r="LF108" s="288"/>
      <c r="LG108" s="288"/>
      <c r="LH108" s="288" t="s">
        <v>1223</v>
      </c>
      <c r="LI108" s="288" t="s">
        <v>1224</v>
      </c>
      <c r="LJ108" s="288" t="s">
        <v>1225</v>
      </c>
      <c r="LK108" s="288" t="s">
        <v>1226</v>
      </c>
      <c r="LL108" s="288" t="s">
        <v>1227</v>
      </c>
      <c r="LM108" s="288" t="s">
        <v>1228</v>
      </c>
      <c r="LN108" s="288" t="s">
        <v>1229</v>
      </c>
      <c r="LO108" s="288" t="s">
        <v>1223</v>
      </c>
      <c r="LP108" s="288" t="s">
        <v>1224</v>
      </c>
      <c r="LQ108" s="288" t="s">
        <v>1225</v>
      </c>
      <c r="LR108" s="288" t="s">
        <v>1226</v>
      </c>
      <c r="LS108" s="288" t="s">
        <v>1227</v>
      </c>
      <c r="LT108" s="288" t="s">
        <v>1228</v>
      </c>
      <c r="LU108" s="288" t="s">
        <v>1229</v>
      </c>
      <c r="LV108" s="288" t="s">
        <v>1223</v>
      </c>
      <c r="LW108" s="288" t="s">
        <v>1224</v>
      </c>
      <c r="LX108" s="288" t="s">
        <v>1225</v>
      </c>
      <c r="LY108" s="288" t="s">
        <v>1226</v>
      </c>
      <c r="LZ108" s="288" t="s">
        <v>1227</v>
      </c>
      <c r="MA108" s="288" t="s">
        <v>1228</v>
      </c>
      <c r="MB108" s="288" t="s">
        <v>1229</v>
      </c>
      <c r="MC108" s="288" t="s">
        <v>1223</v>
      </c>
      <c r="MD108" s="288" t="s">
        <v>1224</v>
      </c>
      <c r="ME108" s="288" t="s">
        <v>1225</v>
      </c>
      <c r="MF108" s="288" t="s">
        <v>1226</v>
      </c>
      <c r="MG108" s="288" t="s">
        <v>1227</v>
      </c>
      <c r="MH108" s="288" t="s">
        <v>1228</v>
      </c>
      <c r="MI108" s="288" t="s">
        <v>1229</v>
      </c>
      <c r="MJ108" s="288" t="s">
        <v>1223</v>
      </c>
      <c r="MK108" s="288" t="s">
        <v>1224</v>
      </c>
      <c r="ML108" s="288" t="s">
        <v>1225</v>
      </c>
      <c r="MM108" s="288" t="s">
        <v>1226</v>
      </c>
      <c r="MN108" s="288" t="s">
        <v>1227</v>
      </c>
      <c r="MO108" s="288" t="s">
        <v>1228</v>
      </c>
      <c r="MP108" s="288" t="s">
        <v>1229</v>
      </c>
      <c r="MQ108" s="1163" t="s">
        <v>1223</v>
      </c>
      <c r="MR108" s="288" t="s">
        <v>1224</v>
      </c>
      <c r="MS108" s="288" t="s">
        <v>1225</v>
      </c>
      <c r="MT108" s="288" t="s">
        <v>1226</v>
      </c>
      <c r="MU108" s="288" t="s">
        <v>1227</v>
      </c>
      <c r="MV108" s="288" t="s">
        <v>1228</v>
      </c>
      <c r="MW108" s="288" t="s">
        <v>1229</v>
      </c>
      <c r="MX108" s="288" t="s">
        <v>1223</v>
      </c>
      <c r="MY108" s="288" t="s">
        <v>1224</v>
      </c>
      <c r="MZ108" s="288" t="s">
        <v>1225</v>
      </c>
      <c r="NA108" s="288" t="s">
        <v>1226</v>
      </c>
      <c r="NB108" s="288" t="s">
        <v>1227</v>
      </c>
      <c r="NC108" s="288" t="s">
        <v>1228</v>
      </c>
      <c r="ND108" s="288" t="s">
        <v>1229</v>
      </c>
      <c r="NE108" s="288" t="s">
        <v>1223</v>
      </c>
      <c r="NF108" s="288" t="s">
        <v>1224</v>
      </c>
      <c r="NG108" s="288" t="s">
        <v>1225</v>
      </c>
      <c r="NH108" s="288" t="s">
        <v>1226</v>
      </c>
    </row>
    <row r="109" spans="1:16384" s="61" customFormat="1" ht="12.7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c r="AN109"/>
      <c r="AO109" s="58"/>
      <c r="AP109" s="58"/>
      <c r="AQ109" s="58"/>
      <c r="AR109" s="58"/>
      <c r="AS109" s="58"/>
      <c r="AT109"/>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288"/>
      <c r="CE109" s="288"/>
      <c r="CF109" s="288"/>
      <c r="CG109" s="288"/>
      <c r="CH109" s="288"/>
      <c r="CI109" s="288"/>
      <c r="CJ109" s="288"/>
      <c r="CK109" s="288"/>
      <c r="CL109" s="288"/>
      <c r="CM109" s="288"/>
      <c r="CN109" s="288"/>
      <c r="CO109" s="288"/>
      <c r="CP109" s="288"/>
      <c r="CQ109" s="288"/>
      <c r="CR109" s="288"/>
      <c r="CS109" s="288"/>
      <c r="CT109" s="288"/>
      <c r="CU109" s="288"/>
      <c r="CV109" s="288"/>
      <c r="CW109" s="288"/>
      <c r="CX109" s="288"/>
      <c r="CY109" s="288"/>
      <c r="CZ109" s="288"/>
      <c r="DA109" s="288"/>
      <c r="DB109" s="288"/>
      <c r="DC109" s="288"/>
      <c r="DD109" s="288"/>
      <c r="DE109" s="288"/>
      <c r="DF109" s="288"/>
      <c r="DG109" s="288"/>
      <c r="DH109" s="288"/>
      <c r="DI109" s="288"/>
      <c r="DJ109" s="288"/>
      <c r="DK109" s="288"/>
      <c r="DL109" s="288"/>
      <c r="DM109" s="288"/>
      <c r="DN109" s="288"/>
      <c r="DO109" s="288"/>
      <c r="DP109" s="288"/>
      <c r="DQ109" s="288"/>
      <c r="DR109" s="288"/>
      <c r="DS109" s="288"/>
      <c r="DT109" s="288"/>
      <c r="DU109" s="288"/>
      <c r="DV109" s="288"/>
      <c r="DW109" s="288"/>
      <c r="DX109" s="288"/>
      <c r="DY109" s="288"/>
      <c r="DZ109" s="288"/>
      <c r="EA109" s="288"/>
      <c r="EB109" s="288"/>
      <c r="EC109" s="288"/>
      <c r="ED109" s="288"/>
      <c r="EE109" s="288"/>
      <c r="EF109" s="288"/>
      <c r="EG109" s="288"/>
      <c r="EH109" s="288"/>
      <c r="EI109" s="288"/>
      <c r="EJ109" s="288"/>
      <c r="EK109" s="288"/>
      <c r="EL109" s="288"/>
      <c r="EM109" s="288"/>
      <c r="EN109" s="288"/>
      <c r="EO109" s="288"/>
      <c r="EP109" s="288"/>
      <c r="EQ109" s="288"/>
      <c r="ER109" s="288"/>
      <c r="ES109" s="288"/>
      <c r="ET109" s="288"/>
      <c r="EU109" s="288"/>
      <c r="EV109" s="288"/>
      <c r="EW109" s="288"/>
      <c r="EX109" s="288"/>
      <c r="EY109" s="288"/>
      <c r="EZ109" s="288"/>
      <c r="FA109" s="288"/>
      <c r="FB109" s="288"/>
      <c r="FC109" s="288"/>
      <c r="FD109" s="288"/>
      <c r="FE109" s="288"/>
      <c r="FF109" s="288"/>
      <c r="FG109" s="288"/>
      <c r="FH109" s="288"/>
      <c r="FI109" s="288"/>
      <c r="FJ109" s="288"/>
      <c r="FK109" s="288"/>
      <c r="FL109" s="288"/>
      <c r="FM109" s="288"/>
      <c r="FN109" s="288"/>
      <c r="FO109" s="288"/>
      <c r="FP109" s="288"/>
      <c r="FQ109" s="288"/>
      <c r="FR109" s="288"/>
      <c r="FS109" s="288"/>
      <c r="FT109" s="288"/>
      <c r="FU109" s="288"/>
      <c r="FV109" s="288"/>
      <c r="FW109" s="288"/>
      <c r="FX109" s="288"/>
      <c r="FY109" s="288"/>
      <c r="FZ109" s="288"/>
      <c r="GA109" s="288"/>
      <c r="GB109" s="288"/>
      <c r="GC109" s="288"/>
      <c r="GD109" s="288"/>
      <c r="GE109" s="288"/>
      <c r="GF109" s="288"/>
      <c r="GG109" s="288"/>
      <c r="GH109" s="288"/>
      <c r="GI109" s="288"/>
      <c r="GJ109" s="288"/>
      <c r="GK109" s="288"/>
      <c r="GL109" s="288"/>
      <c r="GM109" s="288"/>
      <c r="GN109" s="288"/>
      <c r="GO109" s="288"/>
      <c r="GP109" s="288"/>
      <c r="GQ109" s="288"/>
      <c r="GR109" s="288"/>
      <c r="GS109" s="288"/>
      <c r="GT109" s="288"/>
      <c r="GU109" s="288"/>
      <c r="GV109" s="288"/>
      <c r="GW109" s="288"/>
      <c r="GX109" s="288"/>
      <c r="GY109" s="288"/>
      <c r="GZ109" s="288"/>
      <c r="HA109" s="288"/>
      <c r="HB109" s="288"/>
      <c r="HC109" s="288"/>
      <c r="HD109" s="288"/>
      <c r="HE109" s="288"/>
      <c r="HF109" s="288"/>
      <c r="HG109" s="288"/>
      <c r="HH109" s="288"/>
      <c r="HI109" s="288"/>
      <c r="HJ109" s="288"/>
      <c r="HK109" s="288"/>
      <c r="HL109" s="288"/>
      <c r="HM109" s="288"/>
      <c r="HN109" s="288"/>
      <c r="HO109" s="288"/>
      <c r="HP109" s="288"/>
      <c r="HQ109" s="288"/>
      <c r="HR109" s="288"/>
      <c r="HS109" s="288"/>
      <c r="HT109" s="288"/>
      <c r="HU109" s="288"/>
      <c r="HV109" s="288"/>
      <c r="HW109" s="288"/>
      <c r="HX109" s="288"/>
      <c r="HY109" s="288"/>
      <c r="HZ109" s="288"/>
      <c r="IA109" s="288"/>
      <c r="IB109" s="288"/>
      <c r="IC109" s="288"/>
      <c r="ID109" s="288"/>
      <c r="IE109" s="288"/>
      <c r="IF109" s="288"/>
      <c r="IG109" s="288"/>
      <c r="IH109" s="288"/>
      <c r="II109" s="288"/>
      <c r="IJ109" s="288"/>
      <c r="IK109" s="288"/>
      <c r="IL109" s="288"/>
      <c r="IM109" s="288"/>
      <c r="IN109" s="288"/>
      <c r="IO109" s="288"/>
      <c r="IP109" s="288"/>
      <c r="IQ109" s="288"/>
      <c r="IR109" s="288"/>
      <c r="IS109" s="288"/>
      <c r="IT109" s="288"/>
      <c r="IU109" s="288"/>
      <c r="IV109" s="288"/>
      <c r="IW109" s="288"/>
      <c r="IX109" s="288"/>
      <c r="IY109" s="288"/>
      <c r="IZ109" s="288"/>
      <c r="JA109" s="288"/>
      <c r="JB109" s="288"/>
      <c r="JC109" s="288"/>
      <c r="JD109" s="288"/>
      <c r="JE109" s="288"/>
      <c r="JF109" s="288"/>
      <c r="JG109" s="288"/>
      <c r="JH109" s="288"/>
      <c r="JI109" s="288"/>
      <c r="JJ109" s="288"/>
      <c r="JK109" s="288"/>
      <c r="JL109" s="288"/>
      <c r="JM109" s="288"/>
      <c r="JN109" s="288"/>
      <c r="JO109" s="288"/>
      <c r="JP109" s="288"/>
      <c r="JQ109" s="288"/>
      <c r="JR109" s="288"/>
      <c r="JS109" s="288"/>
      <c r="JT109" s="288"/>
      <c r="JU109" s="288"/>
      <c r="JV109" s="288"/>
      <c r="JW109" s="288"/>
      <c r="JX109" s="288"/>
      <c r="JY109" s="288"/>
      <c r="JZ109" s="288"/>
      <c r="KA109" s="288"/>
      <c r="KB109" s="288"/>
      <c r="KC109" s="288"/>
      <c r="KD109" s="288"/>
      <c r="KE109" s="288"/>
      <c r="KF109" s="288"/>
      <c r="KG109" s="288"/>
      <c r="KH109" s="288"/>
      <c r="KI109" s="288"/>
      <c r="KJ109" s="288"/>
      <c r="KK109" s="288"/>
      <c r="KL109" s="288"/>
      <c r="KM109" s="288"/>
      <c r="KN109" s="288"/>
      <c r="KO109" s="288"/>
      <c r="KP109" s="288"/>
      <c r="KQ109" s="288"/>
      <c r="KR109" s="288"/>
      <c r="KS109" s="288"/>
      <c r="KT109" s="288"/>
      <c r="KU109" s="288"/>
      <c r="KV109" s="288"/>
      <c r="KW109" s="288"/>
      <c r="KX109" s="288"/>
      <c r="KY109" s="288"/>
      <c r="KZ109" s="288"/>
      <c r="LA109" s="288"/>
      <c r="LB109" s="288"/>
      <c r="LC109" s="288"/>
      <c r="LD109" s="288"/>
      <c r="LE109" s="288"/>
      <c r="LF109" s="288"/>
      <c r="LG109" s="288"/>
      <c r="LH109" s="882">
        <v>45273</v>
      </c>
      <c r="LI109" s="882">
        <v>45274</v>
      </c>
      <c r="LJ109" s="882">
        <v>45275</v>
      </c>
      <c r="LK109" s="882">
        <v>45276</v>
      </c>
      <c r="LL109" s="882">
        <v>45277</v>
      </c>
      <c r="LM109" s="882">
        <v>45278</v>
      </c>
      <c r="LN109" s="882">
        <v>45279</v>
      </c>
      <c r="LO109" s="882">
        <v>45280</v>
      </c>
      <c r="LP109" s="882">
        <v>45281</v>
      </c>
      <c r="LQ109" s="882">
        <v>45282</v>
      </c>
      <c r="LR109" s="882">
        <v>45283</v>
      </c>
      <c r="LS109" s="882">
        <v>45284</v>
      </c>
      <c r="LT109" s="882">
        <v>45285</v>
      </c>
      <c r="LU109" s="882">
        <v>45286</v>
      </c>
      <c r="LV109" s="882">
        <v>45287</v>
      </c>
      <c r="LW109" s="882">
        <v>45288</v>
      </c>
      <c r="LX109" s="882">
        <v>45289</v>
      </c>
      <c r="LY109" s="882">
        <v>45290</v>
      </c>
      <c r="LZ109" s="882">
        <v>45291</v>
      </c>
      <c r="MA109" s="882">
        <v>45292</v>
      </c>
      <c r="MB109" s="882">
        <v>45293</v>
      </c>
      <c r="MC109" s="882">
        <v>45294</v>
      </c>
      <c r="MD109" s="882">
        <v>45295</v>
      </c>
      <c r="ME109" s="882">
        <v>45296</v>
      </c>
      <c r="MF109" s="882">
        <v>45297</v>
      </c>
      <c r="MG109" s="882">
        <v>45298</v>
      </c>
      <c r="MH109" s="882">
        <v>45299</v>
      </c>
      <c r="MI109" s="882">
        <v>45300</v>
      </c>
      <c r="MJ109" s="882">
        <v>45301</v>
      </c>
      <c r="MK109" s="882">
        <v>45302</v>
      </c>
      <c r="ML109" s="882">
        <v>45303</v>
      </c>
      <c r="MM109" s="882">
        <v>45304</v>
      </c>
      <c r="MN109" s="882">
        <v>45305</v>
      </c>
      <c r="MO109" s="882">
        <v>45306</v>
      </c>
      <c r="MP109" s="882">
        <v>45678</v>
      </c>
      <c r="MQ109" s="882">
        <v>45679</v>
      </c>
      <c r="MR109" s="882">
        <v>45680</v>
      </c>
      <c r="MS109" s="882">
        <v>45681</v>
      </c>
      <c r="MT109" s="882">
        <v>45682</v>
      </c>
      <c r="MU109" s="882">
        <v>45683</v>
      </c>
      <c r="MV109" s="882">
        <v>45684</v>
      </c>
      <c r="MW109" s="882">
        <v>45685</v>
      </c>
      <c r="MX109" s="882">
        <v>45686</v>
      </c>
      <c r="MY109" s="882">
        <v>45687</v>
      </c>
      <c r="MZ109" s="882">
        <v>45688</v>
      </c>
      <c r="NA109" s="882">
        <v>45689</v>
      </c>
      <c r="NB109" s="882">
        <v>45319</v>
      </c>
      <c r="NC109" s="882">
        <v>45320</v>
      </c>
      <c r="ND109" s="882">
        <v>45321</v>
      </c>
      <c r="NE109" s="882">
        <v>45322</v>
      </c>
      <c r="NF109" s="882">
        <v>45323</v>
      </c>
      <c r="NG109" s="882">
        <v>45324</v>
      </c>
      <c r="NH109" s="882">
        <v>45325</v>
      </c>
    </row>
    <row r="110" spans="1:16384" s="61" customFormat="1" ht="12.75">
      <c r="A110" s="883" t="s">
        <v>1230</v>
      </c>
      <c r="B110" s="883"/>
      <c r="C110" s="883"/>
      <c r="D110" s="883"/>
      <c r="E110" s="883"/>
      <c r="F110" s="883"/>
      <c r="G110" s="883"/>
      <c r="H110" s="883"/>
      <c r="I110" s="883"/>
      <c r="J110" s="883"/>
      <c r="K110" s="883"/>
      <c r="L110" s="883"/>
      <c r="M110" s="883"/>
      <c r="N110" s="883"/>
      <c r="O110" s="883"/>
      <c r="P110" s="883"/>
      <c r="Q110" s="883"/>
      <c r="R110" s="883"/>
      <c r="S110" s="883"/>
      <c r="T110" s="883"/>
      <c r="U110" s="883"/>
      <c r="V110" s="883"/>
      <c r="W110" s="883"/>
      <c r="X110" s="883"/>
      <c r="Y110" s="883"/>
      <c r="Z110" s="883"/>
      <c r="AA110" s="883"/>
      <c r="AB110" s="883"/>
      <c r="AC110" s="883"/>
      <c r="AD110" s="883"/>
      <c r="AE110" s="883"/>
      <c r="AF110" s="883"/>
      <c r="AG110" s="883"/>
      <c r="AH110" s="883"/>
      <c r="AI110" s="883"/>
      <c r="AJ110" s="883"/>
      <c r="AK110" s="883"/>
      <c r="AL110" s="883"/>
      <c r="AM110" s="884"/>
      <c r="AN110" s="884"/>
      <c r="AO110" s="883"/>
      <c r="AP110" s="883"/>
      <c r="AQ110" s="883"/>
      <c r="AR110" s="883"/>
      <c r="AS110" s="883"/>
      <c r="AT110" s="884"/>
      <c r="AU110" s="883"/>
      <c r="AV110" s="883"/>
      <c r="AW110" s="883"/>
      <c r="AX110" s="883"/>
      <c r="AY110" s="883"/>
      <c r="AZ110" s="883"/>
      <c r="BA110" s="883"/>
      <c r="BB110" s="883"/>
      <c r="BC110" s="883"/>
      <c r="BD110" s="883"/>
      <c r="BE110" s="883"/>
      <c r="BF110" s="883"/>
      <c r="BG110" s="883"/>
      <c r="BH110" s="883"/>
      <c r="BI110" s="883"/>
      <c r="BJ110" s="883"/>
      <c r="BK110" s="883"/>
      <c r="BL110" s="883"/>
      <c r="BM110" s="883"/>
      <c r="BN110" s="883"/>
      <c r="BO110" s="883"/>
      <c r="BP110" s="883"/>
      <c r="BQ110" s="883"/>
      <c r="BR110" s="883"/>
      <c r="BS110" s="883"/>
      <c r="BT110" s="883"/>
      <c r="BU110" s="883"/>
      <c r="BV110" s="883"/>
      <c r="BW110" s="883"/>
      <c r="BX110" s="883"/>
      <c r="BY110" s="883"/>
      <c r="BZ110" s="883"/>
      <c r="CA110" s="883"/>
      <c r="CB110" s="883"/>
      <c r="CC110" s="883"/>
      <c r="CD110" s="885"/>
      <c r="CE110" s="885"/>
      <c r="CF110" s="885"/>
      <c r="CG110" s="885"/>
      <c r="CH110" s="885"/>
      <c r="CI110" s="885"/>
      <c r="CJ110" s="885"/>
      <c r="CK110" s="885"/>
      <c r="CL110" s="885"/>
      <c r="CM110" s="885"/>
      <c r="CN110" s="885"/>
      <c r="CO110" s="885"/>
      <c r="CP110" s="885"/>
      <c r="CQ110" s="885"/>
      <c r="CR110" s="885"/>
      <c r="CS110" s="885"/>
      <c r="CT110" s="885"/>
      <c r="CU110" s="885"/>
      <c r="CV110" s="885"/>
      <c r="CW110" s="885"/>
      <c r="CX110" s="885"/>
      <c r="CY110" s="885"/>
      <c r="CZ110" s="885"/>
      <c r="DA110" s="885"/>
      <c r="DB110" s="885"/>
      <c r="DC110" s="885"/>
      <c r="DD110" s="885"/>
      <c r="DE110" s="885"/>
      <c r="DF110" s="885"/>
      <c r="DG110" s="885"/>
      <c r="DH110" s="885"/>
      <c r="DI110" s="885"/>
      <c r="DJ110" s="885"/>
      <c r="DK110" s="885"/>
      <c r="DL110" s="885"/>
      <c r="DM110" s="885"/>
      <c r="DN110" s="885"/>
      <c r="DO110" s="885"/>
      <c r="DP110" s="885"/>
      <c r="DQ110" s="885"/>
      <c r="DR110" s="885"/>
      <c r="DS110" s="885"/>
      <c r="DT110" s="885"/>
      <c r="DU110" s="885"/>
      <c r="DV110" s="885"/>
      <c r="DW110" s="885"/>
      <c r="DX110" s="885"/>
      <c r="DY110" s="885"/>
      <c r="DZ110" s="885"/>
      <c r="EA110" s="885"/>
      <c r="EB110" s="885"/>
      <c r="EC110" s="885"/>
      <c r="ED110" s="885"/>
      <c r="EE110" s="885"/>
      <c r="EF110" s="885"/>
      <c r="EG110" s="885"/>
      <c r="EH110" s="885"/>
      <c r="EI110" s="885"/>
      <c r="EJ110" s="885"/>
      <c r="EK110" s="885"/>
      <c r="EL110" s="885"/>
      <c r="EM110" s="885"/>
      <c r="EN110" s="885"/>
      <c r="EO110" s="885"/>
      <c r="EP110" s="885"/>
      <c r="EQ110" s="885"/>
      <c r="ER110" s="885"/>
      <c r="ES110" s="885"/>
      <c r="ET110" s="885"/>
      <c r="EU110" s="885"/>
      <c r="EV110" s="885"/>
      <c r="EW110" s="885"/>
      <c r="EX110" s="885"/>
      <c r="EY110" s="885"/>
      <c r="EZ110" s="885"/>
      <c r="FA110" s="885"/>
      <c r="FB110" s="885"/>
      <c r="FC110" s="885"/>
      <c r="FD110" s="885"/>
      <c r="FE110" s="885"/>
      <c r="FF110" s="885"/>
      <c r="FG110" s="885"/>
      <c r="FH110" s="885"/>
      <c r="FI110" s="885"/>
      <c r="FJ110" s="885"/>
      <c r="FK110" s="885"/>
      <c r="FL110" s="885"/>
      <c r="FM110" s="885"/>
      <c r="FN110" s="885"/>
      <c r="FO110" s="885"/>
      <c r="FP110" s="885"/>
      <c r="FQ110" s="885"/>
      <c r="FR110" s="885"/>
      <c r="FS110" s="885"/>
      <c r="FT110" s="885"/>
      <c r="FU110" s="885"/>
      <c r="FV110" s="885"/>
      <c r="FW110" s="885"/>
      <c r="FX110" s="885"/>
      <c r="FY110" s="885"/>
      <c r="FZ110" s="885"/>
      <c r="GA110" s="885"/>
      <c r="GB110" s="885"/>
      <c r="GC110" s="885"/>
      <c r="GD110" s="885"/>
      <c r="GE110" s="885"/>
      <c r="GF110" s="885"/>
      <c r="GG110" s="885"/>
      <c r="GH110" s="885"/>
      <c r="GI110" s="885"/>
      <c r="GJ110" s="885"/>
      <c r="GK110" s="885"/>
      <c r="GL110" s="885"/>
      <c r="GM110" s="885"/>
      <c r="GN110" s="885"/>
      <c r="GO110" s="885"/>
      <c r="GP110" s="885"/>
      <c r="GQ110" s="885"/>
      <c r="GR110" s="885"/>
      <c r="GS110" s="885"/>
      <c r="GT110" s="885"/>
      <c r="GU110" s="885"/>
      <c r="GV110" s="885"/>
      <c r="GW110" s="885"/>
      <c r="GX110" s="885"/>
      <c r="GY110" s="885"/>
      <c r="GZ110" s="885"/>
      <c r="HA110" s="885"/>
      <c r="HB110" s="885"/>
      <c r="HC110" s="885"/>
      <c r="HD110" s="885"/>
      <c r="HE110" s="885"/>
      <c r="HF110" s="885"/>
      <c r="HG110" s="885"/>
      <c r="HH110" s="885"/>
      <c r="HI110" s="885"/>
      <c r="HJ110" s="885"/>
      <c r="HK110" s="885"/>
      <c r="HL110" s="885"/>
      <c r="HM110" s="885"/>
      <c r="HN110" s="885"/>
      <c r="HO110" s="885"/>
      <c r="HP110" s="885"/>
      <c r="HQ110" s="885"/>
      <c r="HR110" s="885"/>
      <c r="HS110" s="885"/>
      <c r="HT110" s="885"/>
      <c r="HU110" s="885"/>
      <c r="HV110" s="885"/>
      <c r="HW110" s="885"/>
      <c r="HX110" s="885"/>
      <c r="HY110" s="885"/>
      <c r="HZ110" s="885"/>
      <c r="IA110" s="885"/>
      <c r="IB110" s="885"/>
      <c r="IC110" s="885"/>
      <c r="ID110" s="885"/>
      <c r="IE110" s="885"/>
      <c r="IF110" s="885"/>
      <c r="IG110" s="885"/>
      <c r="IH110" s="885"/>
      <c r="II110" s="885"/>
      <c r="IJ110" s="885"/>
      <c r="IK110" s="885"/>
      <c r="IL110" s="885"/>
      <c r="IM110" s="885"/>
      <c r="IN110" s="885"/>
      <c r="IO110" s="885"/>
      <c r="IP110" s="885"/>
      <c r="IQ110" s="885"/>
      <c r="IR110" s="885"/>
      <c r="IS110" s="885"/>
      <c r="IT110" s="885"/>
      <c r="IU110" s="885"/>
      <c r="IV110" s="885"/>
      <c r="IW110" s="885"/>
      <c r="IX110" s="885"/>
      <c r="IY110" s="885"/>
      <c r="IZ110" s="885"/>
      <c r="JA110" s="885"/>
      <c r="JB110" s="885"/>
      <c r="JC110" s="885"/>
      <c r="JD110" s="885"/>
      <c r="JE110" s="885"/>
      <c r="JF110" s="885"/>
      <c r="JG110" s="885"/>
      <c r="JH110" s="885"/>
      <c r="JI110" s="885"/>
      <c r="JJ110" s="885"/>
      <c r="JK110" s="885"/>
      <c r="JL110" s="885"/>
      <c r="JM110" s="885"/>
      <c r="JN110" s="885"/>
      <c r="JO110" s="885"/>
      <c r="JP110" s="885"/>
      <c r="JQ110" s="885"/>
      <c r="JR110" s="885"/>
      <c r="JS110" s="885"/>
      <c r="JT110" s="885"/>
      <c r="JU110" s="885"/>
      <c r="JV110" s="885"/>
      <c r="JW110" s="885"/>
      <c r="JX110" s="885"/>
      <c r="JY110" s="885"/>
      <c r="JZ110" s="885"/>
      <c r="KA110" s="885"/>
      <c r="KB110" s="885"/>
      <c r="KC110" s="885"/>
      <c r="KD110" s="885"/>
      <c r="KE110" s="885"/>
      <c r="KF110" s="885"/>
      <c r="KG110" s="885"/>
      <c r="KH110" s="885"/>
      <c r="KI110" s="885"/>
      <c r="KJ110" s="885"/>
      <c r="KK110" s="885"/>
      <c r="KL110" s="885"/>
      <c r="KM110" s="885"/>
      <c r="KN110" s="885"/>
      <c r="KO110" s="885"/>
      <c r="KP110" s="885"/>
      <c r="KQ110" s="885"/>
      <c r="KR110" s="885"/>
      <c r="KS110" s="885"/>
      <c r="KT110" s="885"/>
      <c r="KU110" s="885"/>
      <c r="KV110" s="885"/>
      <c r="KW110" s="885"/>
      <c r="KX110" s="885"/>
      <c r="KY110" s="885"/>
      <c r="KZ110" s="885"/>
      <c r="LA110" s="885"/>
      <c r="LB110" s="885"/>
      <c r="LC110" s="885"/>
      <c r="LD110" s="885"/>
      <c r="LE110" s="885"/>
      <c r="LF110" s="885"/>
      <c r="LG110" s="885"/>
      <c r="LH110" s="885"/>
      <c r="LI110" s="885"/>
      <c r="LJ110" s="885"/>
      <c r="LK110" s="885"/>
      <c r="LL110" s="885"/>
      <c r="LM110" s="885"/>
      <c r="LN110" s="885"/>
      <c r="LO110" s="885"/>
      <c r="LP110" s="885"/>
      <c r="LQ110" s="885"/>
      <c r="LR110" s="885"/>
      <c r="LS110" s="885"/>
      <c r="LT110" s="885"/>
      <c r="LU110" s="885"/>
      <c r="LV110" s="885"/>
      <c r="LW110" s="885"/>
      <c r="LX110" s="885"/>
      <c r="LY110" s="885"/>
      <c r="LZ110" s="885"/>
      <c r="MA110" s="885"/>
      <c r="MB110" s="885"/>
      <c r="MC110" s="885"/>
      <c r="MD110" s="885"/>
      <c r="ME110" s="885"/>
      <c r="MF110" s="885"/>
      <c r="MG110" s="885"/>
      <c r="MH110" s="885"/>
      <c r="MI110" s="885"/>
      <c r="MJ110" s="885"/>
      <c r="MK110" s="885"/>
      <c r="ML110" s="885"/>
      <c r="MM110" s="885"/>
      <c r="MN110" s="885"/>
      <c r="MO110" s="885"/>
      <c r="MP110" s="885"/>
      <c r="MQ110" s="885"/>
      <c r="MR110" s="885"/>
      <c r="MS110" s="885"/>
      <c r="MT110" s="885"/>
      <c r="MU110" s="885"/>
      <c r="MV110" s="885"/>
      <c r="MW110" s="885"/>
      <c r="MX110" s="885"/>
      <c r="MY110" s="885"/>
      <c r="MZ110" s="885"/>
      <c r="NA110" s="885"/>
      <c r="NB110" s="885"/>
      <c r="NC110" s="885"/>
      <c r="ND110" s="885"/>
      <c r="NE110" s="885"/>
      <c r="NF110" s="885"/>
      <c r="NG110" s="885"/>
      <c r="NH110" s="885"/>
    </row>
    <row r="111" spans="1:16384" s="61" customFormat="1" ht="12.75">
      <c r="A111" s="58" t="s">
        <v>1231</v>
      </c>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c r="AN111"/>
      <c r="AO111" s="58"/>
      <c r="AP111" s="58"/>
      <c r="AQ111" s="58"/>
      <c r="AR111" s="58"/>
      <c r="AS111" s="58"/>
      <c r="AT111"/>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288"/>
      <c r="CE111" s="288"/>
      <c r="CF111" s="288"/>
      <c r="CG111" s="288"/>
      <c r="CH111" s="288"/>
      <c r="CI111" s="288"/>
      <c r="CJ111" s="288"/>
      <c r="CK111" s="288"/>
      <c r="CL111" s="288"/>
      <c r="CM111" s="288"/>
      <c r="CN111" s="288"/>
      <c r="CO111" s="288"/>
      <c r="CP111" s="288"/>
      <c r="CQ111" s="288"/>
      <c r="CR111" s="288"/>
      <c r="CS111" s="288"/>
      <c r="CT111" s="288"/>
      <c r="CU111" s="288"/>
      <c r="CV111" s="288"/>
      <c r="CW111" s="288"/>
      <c r="CX111" s="288"/>
      <c r="CY111" s="288"/>
      <c r="CZ111" s="288"/>
      <c r="DA111" s="288"/>
      <c r="DB111" s="288"/>
      <c r="DC111" s="288"/>
      <c r="DD111" s="288"/>
      <c r="DE111" s="288"/>
      <c r="DF111" s="288"/>
      <c r="DG111" s="288"/>
      <c r="DH111" s="288"/>
      <c r="DI111" s="288"/>
      <c r="DJ111" s="288"/>
      <c r="DK111" s="288"/>
      <c r="DL111" s="288"/>
      <c r="DM111" s="288"/>
      <c r="DN111" s="288"/>
      <c r="DO111" s="288"/>
      <c r="DP111" s="288"/>
      <c r="DQ111" s="288"/>
      <c r="DR111" s="288"/>
      <c r="DS111" s="288"/>
      <c r="DT111" s="288"/>
      <c r="DU111" s="288"/>
      <c r="DV111" s="288"/>
      <c r="DW111" s="288"/>
      <c r="DX111" s="288"/>
      <c r="DY111" s="288"/>
      <c r="DZ111" s="288"/>
      <c r="EA111" s="288"/>
      <c r="EB111" s="288"/>
      <c r="EC111" s="288"/>
      <c r="ED111" s="288"/>
      <c r="EE111" s="288"/>
      <c r="EF111" s="288"/>
      <c r="EG111" s="288"/>
      <c r="EH111" s="288"/>
      <c r="EI111" s="288"/>
      <c r="EJ111" s="288"/>
      <c r="EK111" s="288"/>
      <c r="EL111" s="288"/>
      <c r="EM111" s="288"/>
      <c r="EN111" s="288"/>
      <c r="EO111" s="288"/>
      <c r="EP111" s="288"/>
      <c r="EQ111" s="288"/>
      <c r="ER111" s="288"/>
      <c r="ES111" s="288"/>
      <c r="ET111" s="288"/>
      <c r="EU111" s="288"/>
      <c r="EV111" s="288"/>
      <c r="EW111" s="288"/>
      <c r="EX111" s="288"/>
      <c r="EY111" s="288"/>
      <c r="EZ111" s="288"/>
      <c r="FA111" s="288"/>
      <c r="FB111" s="288"/>
      <c r="FC111" s="288"/>
      <c r="FD111" s="288"/>
      <c r="FE111" s="288"/>
      <c r="FF111" s="288"/>
      <c r="FG111" s="288"/>
      <c r="FH111" s="288"/>
      <c r="FI111" s="288"/>
      <c r="FJ111" s="288"/>
      <c r="FK111" s="288"/>
      <c r="FL111" s="288"/>
      <c r="FM111" s="288"/>
      <c r="FN111" s="288"/>
      <c r="FO111" s="288"/>
      <c r="FP111" s="288"/>
      <c r="FQ111" s="288"/>
      <c r="FR111" s="288"/>
      <c r="FS111" s="288"/>
      <c r="FT111" s="288"/>
      <c r="FU111" s="288"/>
      <c r="FV111" s="288"/>
      <c r="FW111" s="288"/>
      <c r="FX111" s="288"/>
      <c r="FY111" s="288"/>
      <c r="FZ111" s="288"/>
      <c r="GA111" s="288"/>
      <c r="GB111" s="288"/>
      <c r="GC111" s="288"/>
      <c r="GD111" s="288"/>
      <c r="GE111" s="288"/>
      <c r="GF111" s="288"/>
      <c r="GG111" s="288"/>
      <c r="GH111" s="288"/>
      <c r="GI111" s="288"/>
      <c r="GJ111" s="288"/>
      <c r="GK111" s="288"/>
      <c r="GL111" s="288"/>
      <c r="GM111" s="288"/>
      <c r="GN111" s="288"/>
      <c r="GO111" s="288"/>
      <c r="GP111" s="288"/>
      <c r="GQ111" s="288"/>
      <c r="GR111" s="288"/>
      <c r="GS111" s="288"/>
      <c r="GT111" s="288"/>
      <c r="GU111" s="288"/>
      <c r="GV111" s="288"/>
      <c r="GW111" s="288"/>
      <c r="GX111" s="288"/>
      <c r="GY111" s="288"/>
      <c r="GZ111" s="288"/>
      <c r="HA111" s="288"/>
      <c r="HB111" s="288"/>
      <c r="HC111" s="288"/>
      <c r="HD111" s="288"/>
      <c r="HE111" s="288"/>
      <c r="HF111" s="288"/>
      <c r="HG111" s="288"/>
      <c r="HH111" s="288"/>
      <c r="HI111" s="288"/>
      <c r="HJ111" s="288"/>
      <c r="HK111" s="288"/>
      <c r="HL111" s="288"/>
      <c r="HM111" s="288"/>
      <c r="HN111" s="288"/>
      <c r="HO111" s="288"/>
      <c r="HP111" s="288"/>
      <c r="HQ111" s="288"/>
      <c r="HR111" s="288"/>
      <c r="HS111" s="288"/>
      <c r="HT111" s="288"/>
      <c r="HU111" s="288"/>
      <c r="HV111" s="288"/>
      <c r="HW111" s="288"/>
      <c r="HX111" s="288"/>
      <c r="HY111" s="288"/>
      <c r="HZ111" s="288"/>
      <c r="IA111" s="288"/>
      <c r="IB111" s="288"/>
      <c r="IC111" s="288"/>
      <c r="ID111" s="288"/>
      <c r="IE111" s="288"/>
      <c r="IF111" s="288"/>
      <c r="IG111" s="288"/>
      <c r="IH111" s="288"/>
      <c r="II111" s="882">
        <v>45561</v>
      </c>
      <c r="IJ111" s="882">
        <v>45562</v>
      </c>
      <c r="IK111" s="288"/>
      <c r="IL111" s="288"/>
      <c r="IM111" s="288"/>
      <c r="IN111" s="288"/>
      <c r="IO111" s="288"/>
      <c r="IP111" s="288"/>
      <c r="IQ111" s="288"/>
      <c r="IR111" s="288"/>
      <c r="IS111" s="288"/>
      <c r="IT111" s="288"/>
      <c r="IU111" s="288"/>
      <c r="IV111" s="288"/>
      <c r="IW111" s="288"/>
      <c r="IX111" s="288"/>
      <c r="IY111" s="288"/>
      <c r="IZ111" s="288"/>
      <c r="JA111" s="288"/>
      <c r="JB111" s="288"/>
      <c r="JC111" s="288"/>
      <c r="JD111" s="288"/>
      <c r="JE111" s="288"/>
      <c r="JF111" s="288"/>
      <c r="JG111" s="288"/>
      <c r="JH111" s="288"/>
      <c r="JI111" s="288"/>
      <c r="JJ111" s="288"/>
      <c r="JK111" s="288"/>
      <c r="JL111" s="288"/>
      <c r="JM111" s="288"/>
      <c r="JN111" s="288"/>
      <c r="JO111" s="288"/>
      <c r="JP111" s="288"/>
      <c r="JQ111" s="288"/>
      <c r="JR111" s="288"/>
      <c r="JS111" s="288"/>
      <c r="JT111" s="288"/>
      <c r="JU111" s="288"/>
      <c r="JV111" s="288"/>
      <c r="JW111" s="288"/>
      <c r="JX111" s="288"/>
      <c r="JY111" s="288"/>
      <c r="JZ111" s="288"/>
      <c r="KA111" s="288"/>
      <c r="KB111" s="288"/>
      <c r="KC111" s="288"/>
      <c r="KD111" s="288"/>
      <c r="KE111" s="288"/>
      <c r="KF111" s="288"/>
      <c r="KG111" s="288"/>
      <c r="KH111" s="288"/>
      <c r="KI111" s="288"/>
      <c r="KJ111" s="288"/>
      <c r="KK111" s="288"/>
      <c r="KL111" s="288"/>
      <c r="KM111" s="288"/>
      <c r="KN111" s="288"/>
      <c r="KO111" s="288"/>
      <c r="KP111" s="288"/>
      <c r="KQ111" s="288"/>
      <c r="KR111" s="288"/>
      <c r="KS111" s="288"/>
      <c r="KT111" s="288"/>
      <c r="KU111" s="288"/>
      <c r="KV111" s="288"/>
      <c r="KW111" s="288"/>
      <c r="KX111" s="288"/>
      <c r="KY111" s="288"/>
      <c r="KZ111" s="288"/>
      <c r="LA111" s="288"/>
      <c r="LB111" s="288"/>
      <c r="LC111" s="288"/>
      <c r="LD111" s="288"/>
      <c r="LE111" s="288"/>
      <c r="LF111" s="288"/>
      <c r="LG111" s="288"/>
      <c r="LH111" s="882" t="e">
        <f>#REF!</f>
        <v>#REF!</v>
      </c>
      <c r="LI111" s="882" t="e">
        <f>#REF!</f>
        <v>#REF!</v>
      </c>
      <c r="LJ111" s="882" t="e">
        <f>#REF!</f>
        <v>#REF!</v>
      </c>
      <c r="LK111" s="882">
        <v>45268</v>
      </c>
      <c r="LL111" s="882">
        <v>45269</v>
      </c>
      <c r="LM111" s="882">
        <v>45273</v>
      </c>
      <c r="LN111" s="882">
        <v>45273</v>
      </c>
      <c r="LO111" s="882">
        <v>45274</v>
      </c>
      <c r="LP111" s="882">
        <v>45274</v>
      </c>
      <c r="LQ111" s="882">
        <v>45278</v>
      </c>
      <c r="LR111" s="882">
        <v>45278</v>
      </c>
      <c r="LS111" s="882">
        <v>45279</v>
      </c>
      <c r="LT111" s="882">
        <v>45279</v>
      </c>
      <c r="LU111" s="882">
        <v>45279</v>
      </c>
      <c r="LV111" s="882">
        <v>45280</v>
      </c>
      <c r="LW111" s="882">
        <v>45281</v>
      </c>
      <c r="LX111" s="882">
        <v>45283</v>
      </c>
      <c r="LY111" s="882">
        <v>45286</v>
      </c>
      <c r="LZ111" s="882">
        <v>45288</v>
      </c>
      <c r="MA111" s="882">
        <v>45288</v>
      </c>
      <c r="MB111" s="882">
        <v>45288</v>
      </c>
      <c r="MC111" s="882">
        <v>45289</v>
      </c>
      <c r="MD111" s="882">
        <v>45290</v>
      </c>
      <c r="ME111" s="882">
        <v>45656</v>
      </c>
      <c r="MF111" s="882">
        <v>45656</v>
      </c>
      <c r="MG111" s="882">
        <v>45659</v>
      </c>
      <c r="MH111" s="882">
        <v>45659</v>
      </c>
      <c r="MI111" s="882">
        <v>45664</v>
      </c>
      <c r="MJ111" s="882">
        <v>45664</v>
      </c>
      <c r="MK111" s="882">
        <v>45665</v>
      </c>
      <c r="ML111" s="882">
        <v>45666</v>
      </c>
      <c r="MM111" s="882">
        <v>45667</v>
      </c>
      <c r="MN111" s="882">
        <v>45667</v>
      </c>
      <c r="MO111" s="882">
        <v>45671</v>
      </c>
      <c r="MP111" s="882">
        <v>45673</v>
      </c>
      <c r="MQ111" s="1164">
        <v>45674</v>
      </c>
      <c r="MR111" s="882">
        <v>45677</v>
      </c>
      <c r="MS111" s="882">
        <v>45678</v>
      </c>
      <c r="MT111" s="882">
        <v>45678</v>
      </c>
      <c r="MU111" s="882">
        <v>45678</v>
      </c>
      <c r="MV111" s="882">
        <v>45679</v>
      </c>
      <c r="MW111" s="882">
        <v>45680</v>
      </c>
      <c r="MX111" s="882">
        <f>MW111</f>
        <v>45680</v>
      </c>
      <c r="MY111" s="882" t="e">
        <f>#REF!</f>
        <v>#REF!</v>
      </c>
      <c r="MZ111" s="882" t="e">
        <f>#REF!</f>
        <v>#REF!</v>
      </c>
      <c r="NA111" s="882" t="e">
        <f>#REF!</f>
        <v>#REF!</v>
      </c>
      <c r="NB111" s="882" t="e">
        <f>#REF!</f>
        <v>#REF!</v>
      </c>
      <c r="NC111" s="882" t="e">
        <f>#REF!</f>
        <v>#REF!</v>
      </c>
      <c r="ND111" s="882" t="e">
        <f>#REF!</f>
        <v>#REF!</v>
      </c>
      <c r="NE111" s="882" t="e">
        <f>#REF!</f>
        <v>#REF!</v>
      </c>
      <c r="NF111" s="882" t="e">
        <f>#REF!</f>
        <v>#REF!</v>
      </c>
      <c r="NG111" s="882" t="e">
        <f>#REF!</f>
        <v>#REF!</v>
      </c>
      <c r="NH111" s="882" t="e">
        <f>#REF!</f>
        <v>#REF!</v>
      </c>
    </row>
    <row r="112" spans="1:16384" s="61" customFormat="1" ht="12.75">
      <c r="A112" s="58" t="s">
        <v>1232</v>
      </c>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c r="AN112"/>
      <c r="AO112" s="58"/>
      <c r="AP112" s="58"/>
      <c r="AQ112" s="58"/>
      <c r="AR112" s="58"/>
      <c r="AS112" s="58"/>
      <c r="AT112"/>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288"/>
      <c r="CE112" s="288"/>
      <c r="CF112" s="288"/>
      <c r="CG112" s="288"/>
      <c r="CH112" s="288"/>
      <c r="CI112" s="288"/>
      <c r="CJ112" s="288"/>
      <c r="CK112" s="288"/>
      <c r="CL112" s="288"/>
      <c r="CM112" s="288"/>
      <c r="CN112" s="288"/>
      <c r="CO112" s="288"/>
      <c r="CP112" s="288"/>
      <c r="CQ112" s="288"/>
      <c r="CR112" s="288"/>
      <c r="CS112" s="288"/>
      <c r="CT112" s="288"/>
      <c r="CU112" s="288"/>
      <c r="CV112" s="288"/>
      <c r="CW112" s="288"/>
      <c r="CX112" s="288"/>
      <c r="CY112" s="288"/>
      <c r="CZ112" s="288"/>
      <c r="DA112" s="288"/>
      <c r="DB112" s="288"/>
      <c r="DC112" s="288"/>
      <c r="DD112" s="288"/>
      <c r="DE112" s="288"/>
      <c r="DF112" s="288"/>
      <c r="DG112" s="288"/>
      <c r="DH112" s="288"/>
      <c r="DI112" s="288"/>
      <c r="DJ112" s="288"/>
      <c r="DK112" s="288"/>
      <c r="DL112" s="288"/>
      <c r="DM112" s="288"/>
      <c r="DN112" s="288"/>
      <c r="DO112" s="288"/>
      <c r="DP112" s="288"/>
      <c r="DQ112" s="288"/>
      <c r="DR112" s="288"/>
      <c r="DS112" s="288"/>
      <c r="DT112" s="288"/>
      <c r="DU112" s="288"/>
      <c r="DV112" s="288"/>
      <c r="DW112" s="288"/>
      <c r="DX112" s="288"/>
      <c r="DY112" s="288"/>
      <c r="DZ112" s="288"/>
      <c r="EA112" s="288"/>
      <c r="EB112" s="288"/>
      <c r="EC112" s="288"/>
      <c r="ED112" s="288"/>
      <c r="EE112" s="288"/>
      <c r="EF112" s="288"/>
      <c r="EG112" s="288"/>
      <c r="EH112" s="288"/>
      <c r="EI112" s="288"/>
      <c r="EJ112" s="288"/>
      <c r="EK112" s="288"/>
      <c r="EL112" s="288"/>
      <c r="EM112" s="288"/>
      <c r="EN112" s="288"/>
      <c r="EO112" s="288"/>
      <c r="EP112" s="288"/>
      <c r="EQ112" s="288"/>
      <c r="ER112" s="288"/>
      <c r="ES112" s="288"/>
      <c r="ET112" s="288"/>
      <c r="EU112" s="288"/>
      <c r="EV112" s="288"/>
      <c r="EW112" s="288"/>
      <c r="EX112" s="288"/>
      <c r="EY112" s="288"/>
      <c r="EZ112" s="288"/>
      <c r="FA112" s="288"/>
      <c r="FB112" s="288"/>
      <c r="FC112" s="288"/>
      <c r="FD112" s="288"/>
      <c r="FE112" s="288"/>
      <c r="FF112" s="288"/>
      <c r="FG112" s="288"/>
      <c r="FH112" s="288"/>
      <c r="FI112" s="288"/>
      <c r="FJ112" s="288"/>
      <c r="FK112" s="288"/>
      <c r="FL112" s="288"/>
      <c r="FM112" s="288"/>
      <c r="FN112" s="288"/>
      <c r="FO112" s="288"/>
      <c r="FP112" s="288"/>
      <c r="FQ112" s="288"/>
      <c r="FR112" s="288"/>
      <c r="FS112" s="288"/>
      <c r="FT112" s="288"/>
      <c r="FU112" s="288"/>
      <c r="FV112" s="288"/>
      <c r="FW112" s="288"/>
      <c r="FX112" s="288"/>
      <c r="FY112" s="288"/>
      <c r="FZ112" s="288"/>
      <c r="GA112" s="288"/>
      <c r="GB112" s="288"/>
      <c r="GC112" s="288"/>
      <c r="GD112" s="288"/>
      <c r="GE112" s="288"/>
      <c r="GF112" s="288"/>
      <c r="GG112" s="288"/>
      <c r="GH112" s="288"/>
      <c r="GI112" s="288"/>
      <c r="GJ112" s="288"/>
      <c r="GK112" s="288"/>
      <c r="GL112" s="288"/>
      <c r="GM112" s="288"/>
      <c r="GN112" s="288"/>
      <c r="GO112" s="288"/>
      <c r="GP112" s="288"/>
      <c r="GQ112" s="288"/>
      <c r="GR112" s="288"/>
      <c r="GS112" s="288"/>
      <c r="GT112" s="288"/>
      <c r="GU112" s="288"/>
      <c r="GV112" s="288"/>
      <c r="GW112" s="288"/>
      <c r="GX112" s="288"/>
      <c r="GY112" s="288"/>
      <c r="GZ112" s="288"/>
      <c r="HA112" s="288"/>
      <c r="HB112" s="288"/>
      <c r="HC112" s="288"/>
      <c r="HD112" s="288"/>
      <c r="HE112" s="288"/>
      <c r="HF112" s="288"/>
      <c r="HG112" s="288"/>
      <c r="HH112" s="288"/>
      <c r="HI112" s="288"/>
      <c r="HJ112" s="288"/>
      <c r="HK112" s="288"/>
      <c r="HL112" s="288"/>
      <c r="HM112" s="288"/>
      <c r="HN112" s="288"/>
      <c r="HO112" s="288"/>
      <c r="HP112" s="288"/>
      <c r="HQ112" s="288"/>
      <c r="HR112" s="288"/>
      <c r="HS112" s="288"/>
      <c r="HT112" s="288"/>
      <c r="HU112" s="288"/>
      <c r="HV112" s="288"/>
      <c r="HW112" s="288"/>
      <c r="HX112" s="288"/>
      <c r="HY112" s="288"/>
      <c r="HZ112" s="288"/>
      <c r="IA112" s="288"/>
      <c r="IB112" s="288"/>
      <c r="IC112" s="288"/>
      <c r="ID112" s="288"/>
      <c r="IE112" s="288"/>
      <c r="IF112" s="288"/>
      <c r="IG112" s="288"/>
      <c r="IH112" s="288"/>
      <c r="II112" s="882">
        <v>45558</v>
      </c>
      <c r="IJ112" s="882">
        <v>45558</v>
      </c>
      <c r="IK112" s="288"/>
      <c r="IL112" s="288"/>
      <c r="IM112" s="288"/>
      <c r="IN112" s="288"/>
      <c r="IO112" s="288"/>
      <c r="IP112" s="288"/>
      <c r="IQ112" s="288"/>
      <c r="IR112" s="288"/>
      <c r="IS112" s="288"/>
      <c r="IT112" s="288"/>
      <c r="IU112" s="288"/>
      <c r="IV112" s="288"/>
      <c r="IW112" s="288"/>
      <c r="IX112" s="288"/>
      <c r="IY112" s="288"/>
      <c r="IZ112" s="288"/>
      <c r="JA112" s="288"/>
      <c r="JB112" s="288"/>
      <c r="JC112" s="288"/>
      <c r="JD112" s="288"/>
      <c r="JE112" s="288"/>
      <c r="JF112" s="288"/>
      <c r="JG112" s="288"/>
      <c r="JH112" s="288"/>
      <c r="JI112" s="288"/>
      <c r="JJ112" s="288"/>
      <c r="JK112" s="288"/>
      <c r="JL112" s="288"/>
      <c r="JM112" s="288"/>
      <c r="JN112" s="288"/>
      <c r="JO112" s="288"/>
      <c r="JP112" s="288"/>
      <c r="JQ112" s="288"/>
      <c r="JR112" s="288"/>
      <c r="JS112" s="288"/>
      <c r="JT112" s="288"/>
      <c r="JU112" s="288"/>
      <c r="JV112" s="288"/>
      <c r="JW112" s="288"/>
      <c r="JX112" s="288"/>
      <c r="JY112" s="288"/>
      <c r="JZ112" s="288"/>
      <c r="KA112" s="288"/>
      <c r="KB112" s="288"/>
      <c r="KC112" s="288"/>
      <c r="KD112" s="288"/>
      <c r="KE112" s="288"/>
      <c r="KF112" s="288"/>
      <c r="KG112" s="288"/>
      <c r="KH112" s="288"/>
      <c r="KI112" s="288"/>
      <c r="KJ112" s="288"/>
      <c r="KK112" s="288"/>
      <c r="KL112" s="288"/>
      <c r="KM112" s="288"/>
      <c r="KN112" s="288"/>
      <c r="KO112" s="288"/>
      <c r="KP112" s="288"/>
      <c r="KQ112" s="288"/>
      <c r="KR112" s="288"/>
      <c r="KS112" s="288"/>
      <c r="KT112" s="288"/>
      <c r="KU112" s="288"/>
      <c r="KV112" s="288"/>
      <c r="KW112" s="288"/>
      <c r="KX112" s="288"/>
      <c r="KY112" s="288"/>
      <c r="KZ112" s="288"/>
      <c r="LA112" s="288"/>
      <c r="LB112" s="288"/>
      <c r="LC112" s="288"/>
      <c r="LD112" s="288"/>
      <c r="LE112" s="288"/>
      <c r="LF112" s="288"/>
      <c r="LG112" s="288"/>
      <c r="LH112" s="882">
        <v>45266</v>
      </c>
      <c r="LI112" s="882">
        <v>45267</v>
      </c>
      <c r="LJ112" s="882">
        <v>45267</v>
      </c>
      <c r="LK112" s="882">
        <v>45267</v>
      </c>
      <c r="LL112" s="882">
        <v>45267</v>
      </c>
      <c r="LM112" s="882">
        <v>45269</v>
      </c>
      <c r="LN112" s="882">
        <v>45269</v>
      </c>
      <c r="LO112" s="882">
        <v>45273</v>
      </c>
      <c r="LP112" s="882">
        <v>45273</v>
      </c>
      <c r="LQ112" s="882">
        <v>45274</v>
      </c>
      <c r="LR112" s="882">
        <v>45274</v>
      </c>
      <c r="LS112" s="882">
        <v>45275</v>
      </c>
      <c r="LT112" s="882">
        <v>45275</v>
      </c>
      <c r="LU112" s="882">
        <v>45275</v>
      </c>
      <c r="LV112" s="882">
        <v>45276</v>
      </c>
      <c r="LW112" s="882">
        <v>45279</v>
      </c>
      <c r="LX112" s="882">
        <v>45280</v>
      </c>
      <c r="LY112" s="882">
        <v>45280</v>
      </c>
      <c r="LZ112" s="882">
        <v>45281</v>
      </c>
      <c r="MA112" s="882">
        <v>45281</v>
      </c>
      <c r="MB112" s="882">
        <v>45283</v>
      </c>
      <c r="MC112" s="882">
        <v>45283</v>
      </c>
      <c r="MD112" s="882">
        <v>45288</v>
      </c>
      <c r="ME112" s="882">
        <v>45656</v>
      </c>
      <c r="MF112" s="882">
        <v>45656</v>
      </c>
      <c r="MG112" s="882">
        <v>45656</v>
      </c>
      <c r="MH112" s="882">
        <v>45656</v>
      </c>
      <c r="MI112" s="882">
        <v>45659</v>
      </c>
      <c r="MJ112" s="882">
        <v>45664</v>
      </c>
      <c r="MK112" s="882">
        <v>45664</v>
      </c>
      <c r="ML112" s="882">
        <v>45665</v>
      </c>
      <c r="MM112" s="882">
        <v>45665</v>
      </c>
      <c r="MN112" s="882">
        <v>45666</v>
      </c>
      <c r="MO112" s="882">
        <v>45666</v>
      </c>
      <c r="MP112" s="882">
        <v>45671</v>
      </c>
      <c r="MQ112" s="1164">
        <v>45671</v>
      </c>
      <c r="MR112" s="882">
        <v>45673</v>
      </c>
      <c r="MS112" s="882">
        <v>45674</v>
      </c>
      <c r="MT112" s="882">
        <v>45674</v>
      </c>
      <c r="MU112" s="882">
        <v>45674</v>
      </c>
      <c r="MV112" s="882">
        <v>45677</v>
      </c>
      <c r="MW112" s="882">
        <v>45678</v>
      </c>
      <c r="MX112" s="882">
        <v>45308</v>
      </c>
      <c r="MY112" s="882">
        <v>45309</v>
      </c>
      <c r="MZ112" s="882">
        <v>45310</v>
      </c>
      <c r="NA112" s="882">
        <v>45311</v>
      </c>
      <c r="NB112" s="882">
        <v>45312</v>
      </c>
      <c r="NC112" s="882">
        <v>45313</v>
      </c>
      <c r="ND112" s="882">
        <v>45314</v>
      </c>
      <c r="NE112" s="882">
        <v>45315</v>
      </c>
      <c r="NF112" s="882">
        <v>45316</v>
      </c>
      <c r="NG112" s="882">
        <v>45317</v>
      </c>
      <c r="NH112" s="882">
        <v>45318</v>
      </c>
    </row>
    <row r="113" spans="1:372" ht="12.75">
      <c r="A113" s="58" t="s">
        <v>1233</v>
      </c>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c r="AN113"/>
      <c r="AO113" s="58"/>
      <c r="AP113" s="58"/>
      <c r="AQ113" s="58"/>
      <c r="AR113" s="58"/>
      <c r="AS113" s="58"/>
      <c r="AT113"/>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288"/>
      <c r="CE113" s="288"/>
      <c r="CF113" s="288"/>
      <c r="CG113" s="288"/>
      <c r="CH113" s="288"/>
      <c r="CI113" s="288"/>
      <c r="CJ113" s="288"/>
      <c r="CK113" s="288"/>
      <c r="CL113" s="288"/>
      <c r="CM113" s="288"/>
      <c r="CN113" s="288"/>
      <c r="CO113" s="288"/>
      <c r="CP113" s="288"/>
      <c r="CQ113" s="288"/>
      <c r="CR113" s="288"/>
      <c r="CS113" s="288"/>
      <c r="CT113" s="288"/>
      <c r="CU113" s="288"/>
      <c r="CV113" s="288"/>
      <c r="CW113" s="288"/>
      <c r="CX113" s="288"/>
      <c r="CY113" s="288"/>
      <c r="CZ113" s="288"/>
      <c r="DA113" s="288"/>
      <c r="DB113" s="288"/>
      <c r="DC113" s="288"/>
      <c r="DD113" s="288"/>
      <c r="DE113" s="288"/>
      <c r="DF113" s="288"/>
      <c r="DG113" s="288"/>
      <c r="DH113" s="288"/>
      <c r="DI113" s="288"/>
      <c r="DJ113" s="288"/>
      <c r="DK113" s="288"/>
      <c r="DL113" s="288"/>
      <c r="DM113" s="288"/>
      <c r="DN113" s="288"/>
      <c r="DO113" s="288"/>
      <c r="DP113" s="288"/>
      <c r="DQ113" s="288"/>
      <c r="DR113" s="288"/>
      <c r="DS113" s="288"/>
      <c r="DT113" s="288"/>
      <c r="DU113" s="288"/>
      <c r="DV113" s="288"/>
      <c r="DW113" s="288"/>
      <c r="DX113" s="288"/>
      <c r="DY113" s="288"/>
      <c r="DZ113" s="288"/>
      <c r="EA113" s="288"/>
      <c r="EB113" s="288"/>
      <c r="EC113" s="288"/>
      <c r="ED113" s="288"/>
      <c r="EE113" s="288"/>
      <c r="EF113" s="288"/>
      <c r="EG113" s="288"/>
      <c r="EH113" s="288"/>
      <c r="EI113" s="288"/>
      <c r="EJ113" s="288"/>
      <c r="EK113" s="288"/>
      <c r="EL113" s="288"/>
      <c r="EM113" s="288"/>
      <c r="EN113" s="288"/>
      <c r="EO113" s="288"/>
      <c r="EP113" s="288"/>
      <c r="EQ113" s="288"/>
      <c r="ER113" s="288"/>
      <c r="ES113" s="288"/>
      <c r="ET113" s="288"/>
      <c r="EU113" s="288"/>
      <c r="EV113" s="288"/>
      <c r="EW113" s="288"/>
      <c r="EX113" s="288"/>
      <c r="EY113" s="288"/>
      <c r="EZ113" s="288"/>
      <c r="FA113" s="288"/>
      <c r="FB113" s="288"/>
      <c r="FC113" s="288"/>
      <c r="FD113" s="288"/>
      <c r="FE113" s="288"/>
      <c r="FF113" s="288"/>
      <c r="FG113" s="288"/>
      <c r="FH113" s="288"/>
      <c r="FI113" s="288"/>
      <c r="FJ113" s="288"/>
      <c r="FK113" s="288"/>
      <c r="FL113" s="288"/>
      <c r="FM113" s="288"/>
      <c r="FN113" s="288"/>
      <c r="FO113" s="288"/>
      <c r="FP113" s="288"/>
      <c r="FQ113" s="288"/>
      <c r="FR113" s="288"/>
      <c r="FS113" s="288"/>
      <c r="FT113" s="288"/>
      <c r="FU113" s="288"/>
      <c r="FV113" s="288"/>
      <c r="FW113" s="288"/>
      <c r="FX113" s="288"/>
      <c r="FY113" s="288"/>
      <c r="FZ113" s="288"/>
      <c r="GA113" s="288"/>
      <c r="GB113" s="288"/>
      <c r="GC113" s="288"/>
      <c r="GD113" s="288"/>
      <c r="GE113" s="288"/>
      <c r="GF113" s="288"/>
      <c r="GG113" s="288"/>
      <c r="GH113" s="288"/>
      <c r="GI113" s="288"/>
      <c r="GJ113" s="288"/>
      <c r="GK113" s="288"/>
      <c r="GL113" s="288"/>
      <c r="GM113" s="288"/>
      <c r="GN113" s="288"/>
      <c r="GO113" s="288"/>
      <c r="GP113" s="288"/>
      <c r="GQ113" s="288"/>
      <c r="GR113" s="288"/>
      <c r="GS113" s="288"/>
      <c r="GT113" s="288"/>
      <c r="GU113" s="288"/>
      <c r="GV113" s="288"/>
      <c r="GW113" s="288"/>
      <c r="GX113" s="288"/>
      <c r="GY113" s="288"/>
      <c r="GZ113" s="288"/>
      <c r="HA113" s="288"/>
      <c r="HB113" s="288"/>
      <c r="HC113" s="288"/>
      <c r="HD113" s="288"/>
      <c r="HE113" s="288"/>
      <c r="HF113" s="288"/>
      <c r="HG113" s="288"/>
      <c r="HH113" s="288"/>
      <c r="HI113" s="288"/>
      <c r="HJ113" s="288"/>
      <c r="HK113" s="288"/>
      <c r="HL113" s="288"/>
      <c r="HM113" s="288"/>
      <c r="HN113" s="288"/>
      <c r="HO113" s="288"/>
      <c r="HP113" s="288"/>
      <c r="HQ113" s="288"/>
      <c r="HR113" s="288"/>
      <c r="HS113" s="288"/>
      <c r="HT113" s="288"/>
      <c r="HU113" s="288"/>
      <c r="HV113" s="288"/>
      <c r="HW113" s="288"/>
      <c r="HX113" s="288"/>
      <c r="HY113" s="288"/>
      <c r="HZ113" s="288"/>
      <c r="IA113" s="288"/>
      <c r="IB113" s="288"/>
      <c r="IC113" s="288"/>
      <c r="ID113" s="288"/>
      <c r="IE113" s="288"/>
      <c r="IF113" s="288"/>
      <c r="IG113" s="288"/>
      <c r="IH113" s="288"/>
      <c r="II113" s="882">
        <v>45553</v>
      </c>
      <c r="IJ113" s="882">
        <v>45553</v>
      </c>
      <c r="IK113" s="288"/>
      <c r="IL113" s="288"/>
      <c r="IM113" s="288"/>
      <c r="IN113" s="288"/>
      <c r="IO113" s="288"/>
      <c r="IP113" s="288"/>
      <c r="IQ113" s="288"/>
      <c r="IR113" s="288"/>
      <c r="IS113" s="288"/>
      <c r="IT113" s="288"/>
      <c r="IU113" s="288"/>
      <c r="IV113" s="288"/>
      <c r="IW113" s="288"/>
      <c r="IX113" s="288"/>
      <c r="IY113" s="288"/>
      <c r="IZ113" s="288"/>
      <c r="JA113" s="288"/>
      <c r="JB113" s="288"/>
      <c r="JC113" s="288"/>
      <c r="JD113" s="288"/>
      <c r="JE113" s="288"/>
      <c r="JF113" s="288"/>
      <c r="JG113" s="288"/>
      <c r="JH113" s="288"/>
      <c r="JI113" s="288"/>
      <c r="JJ113" s="288"/>
      <c r="JK113" s="288"/>
      <c r="JL113" s="288"/>
      <c r="JM113" s="288"/>
      <c r="JN113" s="288"/>
      <c r="JO113" s="288"/>
      <c r="JP113" s="288"/>
      <c r="JQ113" s="288"/>
      <c r="JR113" s="288"/>
      <c r="JS113" s="288"/>
      <c r="JT113" s="288"/>
      <c r="JU113" s="288"/>
      <c r="JV113" s="288"/>
      <c r="JW113" s="288"/>
      <c r="JX113" s="288"/>
      <c r="JY113" s="288"/>
      <c r="JZ113" s="288"/>
      <c r="KA113" s="288"/>
      <c r="KB113" s="288"/>
      <c r="KC113" s="288"/>
      <c r="KD113" s="288"/>
      <c r="KE113" s="288"/>
      <c r="KF113" s="288"/>
      <c r="KG113" s="288"/>
      <c r="KH113" s="288"/>
      <c r="KI113" s="288"/>
      <c r="KJ113" s="288"/>
      <c r="KK113" s="288"/>
      <c r="KL113" s="288"/>
      <c r="KM113" s="288"/>
      <c r="KN113" s="288"/>
      <c r="KO113" s="288"/>
      <c r="KP113" s="288"/>
      <c r="KQ113" s="288"/>
      <c r="KR113" s="288"/>
      <c r="KS113" s="288"/>
      <c r="KT113" s="288"/>
      <c r="KU113" s="288"/>
      <c r="KV113" s="288"/>
      <c r="KW113" s="288"/>
      <c r="KX113" s="288"/>
      <c r="KY113" s="288"/>
      <c r="KZ113" s="288"/>
      <c r="LA113" s="288"/>
      <c r="LB113" s="288"/>
      <c r="LC113" s="288"/>
      <c r="LD113" s="288"/>
      <c r="LE113" s="288"/>
      <c r="LF113" s="288"/>
      <c r="LG113" s="288"/>
      <c r="LH113" s="882" t="e">
        <f>#REF!</f>
        <v>#REF!</v>
      </c>
      <c r="LI113" s="882" t="e">
        <f>#REF!</f>
        <v>#REF!</v>
      </c>
      <c r="LJ113" s="882" t="e">
        <f>#REF!</f>
        <v>#REF!</v>
      </c>
      <c r="LK113" s="882">
        <v>45252</v>
      </c>
      <c r="LL113" s="882">
        <v>45252</v>
      </c>
      <c r="LM113" s="882">
        <v>45254</v>
      </c>
      <c r="LN113" s="882">
        <v>45254</v>
      </c>
      <c r="LO113" s="882">
        <v>45254</v>
      </c>
      <c r="LP113" s="882">
        <v>45274</v>
      </c>
      <c r="LQ113" s="882">
        <v>45274</v>
      </c>
      <c r="LR113" s="882">
        <v>45281</v>
      </c>
      <c r="LS113" s="882">
        <v>45281</v>
      </c>
      <c r="LT113" s="882">
        <v>45281</v>
      </c>
      <c r="LU113" s="882">
        <v>45281</v>
      </c>
      <c r="LV113" s="882">
        <v>45281</v>
      </c>
      <c r="LW113" s="882">
        <v>45281</v>
      </c>
      <c r="LX113" s="882">
        <v>45281</v>
      </c>
      <c r="LY113" s="882">
        <v>45281</v>
      </c>
      <c r="LZ113" s="882">
        <v>45281</v>
      </c>
      <c r="MA113" s="882">
        <v>45281</v>
      </c>
      <c r="MB113" s="882">
        <v>45281</v>
      </c>
      <c r="MC113" s="882">
        <v>45281</v>
      </c>
      <c r="MD113" s="882">
        <v>45286</v>
      </c>
      <c r="ME113" s="882">
        <v>45295</v>
      </c>
      <c r="MF113" s="882">
        <v>45656</v>
      </c>
      <c r="MG113" s="882">
        <v>45656</v>
      </c>
      <c r="MH113" s="882">
        <v>45288</v>
      </c>
      <c r="MI113" s="882">
        <v>45289</v>
      </c>
      <c r="MJ113" s="882">
        <v>45289</v>
      </c>
      <c r="MK113" s="882">
        <v>45289</v>
      </c>
      <c r="ML113" s="882">
        <v>45289</v>
      </c>
      <c r="MM113" s="882">
        <v>45289</v>
      </c>
      <c r="MN113" s="882">
        <v>45289</v>
      </c>
      <c r="MO113" s="882">
        <v>45657</v>
      </c>
      <c r="MP113" s="882">
        <v>45673</v>
      </c>
      <c r="MQ113" s="1164">
        <v>45675</v>
      </c>
      <c r="MR113" s="882">
        <v>45676</v>
      </c>
      <c r="MS113" s="882">
        <v>45676</v>
      </c>
      <c r="MT113" s="882">
        <v>45677</v>
      </c>
      <c r="MU113" s="882">
        <v>45678</v>
      </c>
      <c r="MV113" s="882">
        <v>45679</v>
      </c>
      <c r="MW113" s="882">
        <v>45683</v>
      </c>
      <c r="MX113" s="882" t="e">
        <f>#REF!</f>
        <v>#REF!</v>
      </c>
      <c r="MY113" s="882" t="e">
        <f>#REF!</f>
        <v>#REF!</v>
      </c>
      <c r="MZ113" s="882" t="e">
        <f>#REF!</f>
        <v>#REF!</v>
      </c>
      <c r="NA113" s="882" t="e">
        <f>#REF!</f>
        <v>#REF!</v>
      </c>
      <c r="NB113" s="882" t="e">
        <f>#REF!</f>
        <v>#REF!</v>
      </c>
      <c r="NC113" s="882" t="e">
        <f>#REF!</f>
        <v>#REF!</v>
      </c>
      <c r="ND113" s="882" t="e">
        <f>#REF!</f>
        <v>#REF!</v>
      </c>
      <c r="NE113" s="882" t="e">
        <f>#REF!</f>
        <v>#REF!</v>
      </c>
      <c r="NF113" s="882" t="e">
        <f>#REF!</f>
        <v>#REF!</v>
      </c>
      <c r="NG113" s="882" t="e">
        <f>#REF!</f>
        <v>#REF!</v>
      </c>
      <c r="NH113" s="882" t="e">
        <f>#REF!</f>
        <v>#REF!</v>
      </c>
    </row>
    <row r="114" spans="1:372" ht="12.75">
      <c r="A114" s="883" t="s">
        <v>1234</v>
      </c>
      <c r="B114" s="883"/>
      <c r="C114" s="883"/>
      <c r="D114" s="883"/>
      <c r="E114" s="883"/>
      <c r="F114" s="883"/>
      <c r="G114" s="883"/>
      <c r="H114" s="883"/>
      <c r="I114" s="883"/>
      <c r="J114" s="883"/>
      <c r="K114" s="883"/>
      <c r="L114" s="883"/>
      <c r="M114" s="883"/>
      <c r="N114" s="883"/>
      <c r="O114" s="883"/>
      <c r="P114" s="883"/>
      <c r="Q114" s="883"/>
      <c r="R114" s="883"/>
      <c r="S114" s="883"/>
      <c r="T114" s="883"/>
      <c r="U114" s="883"/>
      <c r="V114" s="883"/>
      <c r="W114" s="883"/>
      <c r="X114" s="883"/>
      <c r="Y114" s="883"/>
      <c r="Z114" s="883"/>
      <c r="AA114" s="883"/>
      <c r="AB114" s="883"/>
      <c r="AC114" s="883"/>
      <c r="AD114" s="883"/>
      <c r="AE114" s="883"/>
      <c r="AF114" s="883"/>
      <c r="AG114" s="883"/>
      <c r="AH114" s="883"/>
      <c r="AI114" s="883"/>
      <c r="AJ114" s="883"/>
      <c r="AK114" s="883"/>
      <c r="AL114" s="883"/>
      <c r="AM114" s="884"/>
      <c r="AN114" s="884"/>
      <c r="AO114" s="883"/>
      <c r="AP114" s="883"/>
      <c r="AQ114" s="883"/>
      <c r="AR114" s="883"/>
      <c r="AS114" s="883"/>
      <c r="AT114" s="884"/>
      <c r="AU114" s="883"/>
      <c r="AV114" s="883"/>
      <c r="AW114" s="883"/>
      <c r="AX114" s="883"/>
      <c r="AY114" s="883"/>
      <c r="AZ114" s="883"/>
      <c r="BA114" s="883"/>
      <c r="BB114" s="883"/>
      <c r="BC114" s="883"/>
      <c r="BD114" s="883"/>
      <c r="BE114" s="883"/>
      <c r="BF114" s="883"/>
      <c r="BG114" s="883"/>
      <c r="BH114" s="883"/>
      <c r="BI114" s="883"/>
      <c r="BJ114" s="883"/>
      <c r="BK114" s="883"/>
      <c r="BL114" s="883"/>
      <c r="BM114" s="883"/>
      <c r="BN114" s="883"/>
      <c r="BO114" s="883"/>
      <c r="BP114" s="883"/>
      <c r="BQ114" s="883"/>
      <c r="BR114" s="883"/>
      <c r="BS114" s="883"/>
      <c r="BT114" s="883"/>
      <c r="BU114" s="883"/>
      <c r="BV114" s="883"/>
      <c r="BW114" s="883"/>
      <c r="BX114" s="883"/>
      <c r="BY114" s="883"/>
      <c r="BZ114" s="883"/>
      <c r="CA114" s="883"/>
      <c r="CB114" s="883"/>
      <c r="CC114" s="883"/>
      <c r="CD114" s="885"/>
      <c r="CE114" s="885"/>
      <c r="CF114" s="885"/>
      <c r="CG114" s="885"/>
      <c r="CH114" s="885"/>
      <c r="CI114" s="885"/>
      <c r="CJ114" s="885"/>
      <c r="CK114" s="885"/>
      <c r="CL114" s="885"/>
      <c r="CM114" s="885"/>
      <c r="CN114" s="885"/>
      <c r="CO114" s="885"/>
      <c r="CP114" s="885"/>
      <c r="CQ114" s="885"/>
      <c r="CR114" s="885"/>
      <c r="CS114" s="885"/>
      <c r="CT114" s="885"/>
      <c r="CU114" s="885"/>
      <c r="CV114" s="885"/>
      <c r="CW114" s="885"/>
      <c r="CX114" s="885"/>
      <c r="CY114" s="885"/>
      <c r="CZ114" s="885"/>
      <c r="DA114" s="885"/>
      <c r="DB114" s="885"/>
      <c r="DC114" s="885"/>
      <c r="DD114" s="885"/>
      <c r="DE114" s="885"/>
      <c r="DF114" s="885"/>
      <c r="DG114" s="885"/>
      <c r="DH114" s="885"/>
      <c r="DI114" s="885"/>
      <c r="DJ114" s="885"/>
      <c r="DK114" s="885"/>
      <c r="DL114" s="885"/>
      <c r="DM114" s="885"/>
      <c r="DN114" s="885"/>
      <c r="DO114" s="885"/>
      <c r="DP114" s="885"/>
      <c r="DQ114" s="885"/>
      <c r="DR114" s="885"/>
      <c r="DS114" s="885"/>
      <c r="DT114" s="885"/>
      <c r="DU114" s="885"/>
      <c r="DV114" s="885"/>
      <c r="DW114" s="885"/>
      <c r="DX114" s="885"/>
      <c r="DY114" s="885"/>
      <c r="DZ114" s="885"/>
      <c r="EA114" s="885"/>
      <c r="EB114" s="885"/>
      <c r="EC114" s="885"/>
      <c r="ED114" s="885"/>
      <c r="EE114" s="885"/>
      <c r="EF114" s="885"/>
      <c r="EG114" s="885"/>
      <c r="EH114" s="885"/>
      <c r="EI114" s="885"/>
      <c r="EJ114" s="885"/>
      <c r="EK114" s="885"/>
      <c r="EL114" s="885"/>
      <c r="EM114" s="885"/>
      <c r="EN114" s="885"/>
      <c r="EO114" s="885"/>
      <c r="EP114" s="885"/>
      <c r="EQ114" s="885"/>
      <c r="ER114" s="885"/>
      <c r="ES114" s="885"/>
      <c r="ET114" s="885"/>
      <c r="EU114" s="885"/>
      <c r="EV114" s="885"/>
      <c r="EW114" s="885"/>
      <c r="EX114" s="885"/>
      <c r="EY114" s="885"/>
      <c r="EZ114" s="885"/>
      <c r="FA114" s="885"/>
      <c r="FB114" s="885"/>
      <c r="FC114" s="885"/>
      <c r="FD114" s="885"/>
      <c r="FE114" s="885"/>
      <c r="FF114" s="885"/>
      <c r="FG114" s="885"/>
      <c r="FH114" s="885"/>
      <c r="FI114" s="885"/>
      <c r="FJ114" s="885"/>
      <c r="FK114" s="885"/>
      <c r="FL114" s="885"/>
      <c r="FM114" s="885"/>
      <c r="FN114" s="885"/>
      <c r="FO114" s="885"/>
      <c r="FP114" s="885"/>
      <c r="FQ114" s="885"/>
      <c r="FR114" s="885"/>
      <c r="FS114" s="885"/>
      <c r="FT114" s="885"/>
      <c r="FU114" s="885"/>
      <c r="FV114" s="885"/>
      <c r="FW114" s="885"/>
      <c r="FX114" s="885"/>
      <c r="FY114" s="885"/>
      <c r="FZ114" s="885"/>
      <c r="GA114" s="885"/>
      <c r="GB114" s="885"/>
      <c r="GC114" s="885"/>
      <c r="GD114" s="885"/>
      <c r="GE114" s="885"/>
      <c r="GF114" s="885"/>
      <c r="GG114" s="885"/>
      <c r="GH114" s="885"/>
      <c r="GI114" s="885"/>
      <c r="GJ114" s="885"/>
      <c r="GK114" s="885"/>
      <c r="GL114" s="885"/>
      <c r="GM114" s="885"/>
      <c r="GN114" s="885"/>
      <c r="GO114" s="885"/>
      <c r="GP114" s="885"/>
      <c r="GQ114" s="885"/>
      <c r="GR114" s="885"/>
      <c r="GS114" s="885"/>
      <c r="GT114" s="885"/>
      <c r="GU114" s="885"/>
      <c r="GV114" s="885"/>
      <c r="GW114" s="885"/>
      <c r="GX114" s="885"/>
      <c r="GY114" s="885"/>
      <c r="GZ114" s="885"/>
      <c r="HA114" s="885"/>
      <c r="HB114" s="885"/>
      <c r="HC114" s="885"/>
      <c r="HD114" s="885"/>
      <c r="HE114" s="885"/>
      <c r="HF114" s="885"/>
      <c r="HG114" s="885"/>
      <c r="HH114" s="885"/>
      <c r="HI114" s="885"/>
      <c r="HJ114" s="885"/>
      <c r="HK114" s="885"/>
      <c r="HL114" s="885"/>
      <c r="HM114" s="885"/>
      <c r="HN114" s="885"/>
      <c r="HO114" s="885"/>
      <c r="HP114" s="885"/>
      <c r="HQ114" s="885"/>
      <c r="HR114" s="885"/>
      <c r="HS114" s="885"/>
      <c r="HT114" s="885"/>
      <c r="HU114" s="885"/>
      <c r="HV114" s="885"/>
      <c r="HW114" s="885"/>
      <c r="HX114" s="885"/>
      <c r="HY114" s="885"/>
      <c r="HZ114" s="885"/>
      <c r="IA114" s="885"/>
      <c r="IB114" s="885"/>
      <c r="IC114" s="885"/>
      <c r="ID114" s="885"/>
      <c r="IE114" s="885"/>
      <c r="IF114" s="885"/>
      <c r="IG114" s="885"/>
      <c r="IH114" s="885"/>
      <c r="II114" s="885"/>
      <c r="IJ114" s="885"/>
      <c r="IK114" s="885"/>
      <c r="IL114" s="885"/>
      <c r="IM114" s="885"/>
      <c r="IN114" s="885"/>
      <c r="IO114" s="885"/>
      <c r="IP114" s="885"/>
      <c r="IQ114" s="885"/>
      <c r="IR114" s="885"/>
      <c r="IS114" s="885"/>
      <c r="IT114" s="885"/>
      <c r="IU114" s="885"/>
      <c r="IV114" s="885"/>
      <c r="IW114" s="885"/>
      <c r="IX114" s="885"/>
      <c r="IY114" s="885"/>
      <c r="IZ114" s="885"/>
      <c r="JA114" s="885"/>
      <c r="JB114" s="885"/>
      <c r="JC114" s="885"/>
      <c r="JD114" s="885"/>
      <c r="JE114" s="885"/>
      <c r="JF114" s="885"/>
      <c r="JG114" s="885"/>
      <c r="JH114" s="885"/>
      <c r="JI114" s="885"/>
      <c r="JJ114" s="885"/>
      <c r="JK114" s="885"/>
      <c r="JL114" s="885"/>
      <c r="JM114" s="885"/>
      <c r="JN114" s="885"/>
      <c r="JO114" s="885"/>
      <c r="JP114" s="885"/>
      <c r="JQ114" s="885"/>
      <c r="JR114" s="885"/>
      <c r="JS114" s="885"/>
      <c r="JT114" s="885"/>
      <c r="JU114" s="885"/>
      <c r="JV114" s="885"/>
      <c r="JW114" s="885"/>
      <c r="JX114" s="885"/>
      <c r="JY114" s="885"/>
      <c r="JZ114" s="885"/>
      <c r="KA114" s="885"/>
      <c r="KB114" s="885"/>
      <c r="KC114" s="885"/>
      <c r="KD114" s="885"/>
      <c r="KE114" s="885"/>
      <c r="KF114" s="885"/>
      <c r="KG114" s="885"/>
      <c r="KH114" s="885"/>
      <c r="KI114" s="885"/>
      <c r="KJ114" s="885"/>
      <c r="KK114" s="885"/>
      <c r="KL114" s="885"/>
      <c r="KM114" s="885"/>
      <c r="KN114" s="885"/>
      <c r="KO114" s="885"/>
      <c r="KP114" s="885"/>
      <c r="KQ114" s="885"/>
      <c r="KR114" s="885"/>
      <c r="KS114" s="885"/>
      <c r="KT114" s="885"/>
      <c r="KU114" s="885"/>
      <c r="KV114" s="885"/>
      <c r="KW114" s="885"/>
      <c r="KX114" s="885"/>
      <c r="KY114" s="885"/>
      <c r="KZ114" s="885"/>
      <c r="LA114" s="885"/>
      <c r="LB114" s="885"/>
      <c r="LC114" s="885"/>
      <c r="LD114" s="885"/>
      <c r="LE114" s="885"/>
      <c r="LF114" s="885"/>
      <c r="LG114" s="885"/>
      <c r="LH114" s="885"/>
      <c r="LI114" s="885"/>
      <c r="LJ114" s="885"/>
      <c r="LK114" s="885"/>
      <c r="LL114" s="885"/>
      <c r="LM114" s="885"/>
      <c r="LN114" s="885"/>
      <c r="LO114" s="885"/>
      <c r="LP114" s="885"/>
      <c r="LQ114" s="885"/>
      <c r="LR114" s="885"/>
      <c r="LS114" s="885"/>
      <c r="LT114" s="885"/>
      <c r="LU114" s="885"/>
      <c r="LV114" s="885"/>
      <c r="LW114" s="885"/>
      <c r="LX114" s="885"/>
      <c r="LY114" s="885"/>
      <c r="LZ114" s="885"/>
      <c r="MA114" s="885"/>
      <c r="MB114" s="885"/>
      <c r="MC114" s="885"/>
      <c r="MD114" s="885"/>
      <c r="ME114" s="885"/>
      <c r="MF114" s="885"/>
      <c r="MG114" s="885"/>
      <c r="MH114" s="885"/>
      <c r="MI114" s="885"/>
      <c r="MJ114" s="885"/>
      <c r="MK114" s="885"/>
      <c r="ML114" s="885"/>
      <c r="MM114" s="885"/>
      <c r="MN114" s="885"/>
      <c r="MO114" s="885"/>
      <c r="MP114" s="885"/>
      <c r="MQ114" s="885"/>
      <c r="MR114" s="885"/>
      <c r="MS114" s="885"/>
      <c r="MT114" s="885"/>
      <c r="MU114" s="885"/>
      <c r="MV114" s="885"/>
      <c r="MW114" s="885"/>
      <c r="MX114" s="885"/>
      <c r="MY114" s="885"/>
      <c r="MZ114" s="885"/>
      <c r="NA114" s="885"/>
      <c r="NB114" s="885"/>
      <c r="NC114" s="885"/>
      <c r="ND114" s="885"/>
      <c r="NE114" s="885"/>
      <c r="NF114" s="885"/>
      <c r="NG114" s="885"/>
      <c r="NH114" s="885"/>
    </row>
    <row r="115" spans="1:372" ht="12.75">
      <c r="A115" s="58" t="s">
        <v>1235</v>
      </c>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c r="AN115"/>
      <c r="AO115" s="58"/>
      <c r="AP115" s="58"/>
      <c r="AQ115" s="58"/>
      <c r="AR115" s="58"/>
      <c r="AS115" s="58"/>
      <c r="AT115"/>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288"/>
      <c r="CE115" s="288"/>
      <c r="CF115" s="288"/>
      <c r="CG115" s="288"/>
      <c r="CH115" s="288"/>
      <c r="CI115" s="288"/>
      <c r="CJ115" s="288"/>
      <c r="CK115" s="288"/>
      <c r="CL115" s="288"/>
      <c r="CM115" s="288"/>
      <c r="CN115" s="288"/>
      <c r="CO115" s="288"/>
      <c r="CP115" s="288"/>
      <c r="CQ115" s="288"/>
      <c r="CR115" s="288"/>
      <c r="CS115" s="288"/>
      <c r="CT115" s="288"/>
      <c r="CU115" s="288"/>
      <c r="CV115" s="288"/>
      <c r="CW115" s="288"/>
      <c r="CX115" s="288"/>
      <c r="CY115" s="288"/>
      <c r="CZ115" s="288"/>
      <c r="DA115" s="288"/>
      <c r="DB115" s="288"/>
      <c r="DC115" s="288"/>
      <c r="DD115" s="288"/>
      <c r="DE115" s="288"/>
      <c r="DF115" s="288"/>
      <c r="DG115" s="288"/>
      <c r="DH115" s="288"/>
      <c r="DI115" s="288"/>
      <c r="DJ115" s="288"/>
      <c r="DK115" s="288"/>
      <c r="DL115" s="288"/>
      <c r="DM115" s="288"/>
      <c r="DN115" s="288"/>
      <c r="DO115" s="288"/>
      <c r="DP115" s="288"/>
      <c r="DQ115" s="288"/>
      <c r="DR115" s="288"/>
      <c r="DS115" s="288"/>
      <c r="DT115" s="288"/>
      <c r="DU115" s="288"/>
      <c r="DV115" s="288"/>
      <c r="DW115" s="288"/>
      <c r="DX115" s="288"/>
      <c r="DY115" s="288"/>
      <c r="DZ115" s="288"/>
      <c r="EA115" s="288"/>
      <c r="EB115" s="288"/>
      <c r="EC115" s="288"/>
      <c r="ED115" s="288"/>
      <c r="EE115" s="288"/>
      <c r="EF115" s="288"/>
      <c r="EG115" s="288"/>
      <c r="EH115" s="288"/>
      <c r="EI115" s="288"/>
      <c r="EJ115" s="288"/>
      <c r="EK115" s="288"/>
      <c r="EL115" s="288"/>
      <c r="EM115" s="288"/>
      <c r="EN115" s="288"/>
      <c r="EO115" s="288"/>
      <c r="EP115" s="288"/>
      <c r="EQ115" s="288"/>
      <c r="ER115" s="288"/>
      <c r="ES115" s="288"/>
      <c r="ET115" s="288"/>
      <c r="EU115" s="288"/>
      <c r="EV115" s="288"/>
      <c r="EW115" s="288"/>
      <c r="EX115" s="288"/>
      <c r="EY115" s="288"/>
      <c r="EZ115" s="288"/>
      <c r="FA115" s="288"/>
      <c r="FB115" s="288"/>
      <c r="FC115" s="288"/>
      <c r="FD115" s="288"/>
      <c r="FE115" s="288"/>
      <c r="FF115" s="288"/>
      <c r="FG115" s="288"/>
      <c r="FH115" s="288"/>
      <c r="FI115" s="288"/>
      <c r="FJ115" s="288"/>
      <c r="FK115" s="288"/>
      <c r="FL115" s="288"/>
      <c r="FM115" s="288"/>
      <c r="FN115" s="288"/>
      <c r="FO115" s="288"/>
      <c r="FP115" s="288"/>
      <c r="FQ115" s="288"/>
      <c r="FR115" s="288"/>
      <c r="FS115" s="288"/>
      <c r="FT115" s="288"/>
      <c r="FU115" s="288"/>
      <c r="FV115" s="288"/>
      <c r="FW115" s="288"/>
      <c r="FX115" s="288"/>
      <c r="FY115" s="288"/>
      <c r="FZ115" s="288"/>
      <c r="GA115" s="288"/>
      <c r="GB115" s="288"/>
      <c r="GC115" s="288"/>
      <c r="GD115" s="288"/>
      <c r="GE115" s="288"/>
      <c r="GF115" s="288"/>
      <c r="GG115" s="288"/>
      <c r="GH115" s="288"/>
      <c r="GI115" s="288"/>
      <c r="GJ115" s="288"/>
      <c r="GK115" s="288"/>
      <c r="GL115" s="288"/>
      <c r="GM115" s="288"/>
      <c r="GN115" s="288"/>
      <c r="GO115" s="288"/>
      <c r="GP115" s="288"/>
      <c r="GQ115" s="288"/>
      <c r="GR115" s="288"/>
      <c r="GS115" s="288"/>
      <c r="GT115" s="288"/>
      <c r="GU115" s="288"/>
      <c r="GV115" s="288"/>
      <c r="GW115" s="288"/>
      <c r="GX115" s="288"/>
      <c r="GY115" s="288"/>
      <c r="GZ115" s="288"/>
      <c r="HA115" s="288"/>
      <c r="HB115" s="288"/>
      <c r="HC115" s="288"/>
      <c r="HD115" s="288"/>
      <c r="HE115" s="288"/>
      <c r="HF115" s="288"/>
      <c r="HG115" s="288"/>
      <c r="HH115" s="288"/>
      <c r="HI115" s="288"/>
      <c r="HJ115" s="288"/>
      <c r="HK115" s="288"/>
      <c r="HL115" s="288"/>
      <c r="HM115" s="288"/>
      <c r="HN115" s="288"/>
      <c r="HO115" s="288"/>
      <c r="HP115" s="288"/>
      <c r="HQ115" s="288"/>
      <c r="HR115" s="288"/>
      <c r="HS115" s="288"/>
      <c r="HT115" s="288"/>
      <c r="HU115" s="288"/>
      <c r="HV115" s="288"/>
      <c r="HW115" s="288"/>
      <c r="HX115" s="288"/>
      <c r="HY115" s="288"/>
      <c r="HZ115" s="288"/>
      <c r="IA115" s="288"/>
      <c r="IB115" s="288"/>
      <c r="IC115" s="288"/>
      <c r="ID115" s="288"/>
      <c r="IE115" s="288"/>
      <c r="IF115" s="288"/>
      <c r="IG115" s="288"/>
      <c r="IH115" s="288"/>
      <c r="II115" s="288">
        <f>II45</f>
        <v>1970</v>
      </c>
      <c r="IJ115" s="886">
        <f>II115+II116-II118-II120</f>
        <v>1931.2483185499636</v>
      </c>
      <c r="IK115" s="886">
        <f t="shared" ref="IK115:JP115" si="2090">IJ115+IJ116-IJ122</f>
        <v>1486.1759047568603</v>
      </c>
      <c r="IL115" s="886">
        <f t="shared" si="2090"/>
        <v>929.05866337754992</v>
      </c>
      <c r="IM115" s="886">
        <f t="shared" si="2090"/>
        <v>361.5317668258258</v>
      </c>
      <c r="IN115" s="886">
        <f t="shared" si="2090"/>
        <v>625.59107717065342</v>
      </c>
      <c r="IO115" s="886">
        <f t="shared" si="2090"/>
        <v>665.86280130858449</v>
      </c>
      <c r="IP115" s="886">
        <f t="shared" si="2090"/>
        <v>511.20280130858441</v>
      </c>
      <c r="IQ115" s="886">
        <f t="shared" si="2090"/>
        <v>1254.9407323430673</v>
      </c>
      <c r="IR115" s="886" t="e">
        <f t="shared" si="2090"/>
        <v>#REF!</v>
      </c>
      <c r="IS115" s="886" t="e">
        <f t="shared" si="2090"/>
        <v>#REF!</v>
      </c>
      <c r="IT115" s="886" t="e">
        <f t="shared" si="2090"/>
        <v>#REF!</v>
      </c>
      <c r="IU115" s="886" t="e">
        <f t="shared" si="2090"/>
        <v>#REF!</v>
      </c>
      <c r="IV115" s="886" t="e">
        <f t="shared" si="2090"/>
        <v>#REF!</v>
      </c>
      <c r="IW115" s="886" t="e">
        <f t="shared" si="2090"/>
        <v>#REF!</v>
      </c>
      <c r="IX115" s="886" t="e">
        <f t="shared" si="2090"/>
        <v>#REF!</v>
      </c>
      <c r="IY115" s="886" t="e">
        <f t="shared" si="2090"/>
        <v>#REF!</v>
      </c>
      <c r="IZ115" s="886" t="e">
        <f t="shared" si="2090"/>
        <v>#REF!</v>
      </c>
      <c r="JA115" s="886" t="e">
        <f t="shared" si="2090"/>
        <v>#REF!</v>
      </c>
      <c r="JB115" s="886" t="e">
        <f t="shared" si="2090"/>
        <v>#REF!</v>
      </c>
      <c r="JC115" s="886" t="e">
        <f t="shared" si="2090"/>
        <v>#REF!</v>
      </c>
      <c r="JD115" s="886" t="e">
        <f t="shared" si="2090"/>
        <v>#REF!</v>
      </c>
      <c r="JE115" s="886" t="e">
        <f t="shared" si="2090"/>
        <v>#REF!</v>
      </c>
      <c r="JF115" s="886" t="e">
        <f t="shared" si="2090"/>
        <v>#REF!</v>
      </c>
      <c r="JG115" s="886" t="e">
        <f t="shared" si="2090"/>
        <v>#REF!</v>
      </c>
      <c r="JH115" s="886" t="e">
        <f t="shared" si="2090"/>
        <v>#REF!</v>
      </c>
      <c r="JI115" s="886" t="e">
        <f t="shared" si="2090"/>
        <v>#REF!</v>
      </c>
      <c r="JJ115" s="886" t="e">
        <f t="shared" si="2090"/>
        <v>#REF!</v>
      </c>
      <c r="JK115" s="886" t="e">
        <f t="shared" si="2090"/>
        <v>#REF!</v>
      </c>
      <c r="JL115" s="886" t="e">
        <f t="shared" si="2090"/>
        <v>#REF!</v>
      </c>
      <c r="JM115" s="886" t="e">
        <f t="shared" si="2090"/>
        <v>#REF!</v>
      </c>
      <c r="JN115" s="886" t="e">
        <f t="shared" si="2090"/>
        <v>#REF!</v>
      </c>
      <c r="JO115" s="886" t="e">
        <f t="shared" si="2090"/>
        <v>#REF!</v>
      </c>
      <c r="JP115" s="886" t="e">
        <f t="shared" si="2090"/>
        <v>#REF!</v>
      </c>
      <c r="JQ115" s="886" t="e">
        <f t="shared" ref="JQ115:KV115" si="2091">JP115+JP116-JP122</f>
        <v>#REF!</v>
      </c>
      <c r="JR115" s="886" t="e">
        <f t="shared" si="2091"/>
        <v>#REF!</v>
      </c>
      <c r="JS115" s="886" t="e">
        <f t="shared" si="2091"/>
        <v>#REF!</v>
      </c>
      <c r="JT115" s="886" t="e">
        <f t="shared" si="2091"/>
        <v>#REF!</v>
      </c>
      <c r="JU115" s="886" t="e">
        <f>JT115+JT116-JT122</f>
        <v>#REF!</v>
      </c>
      <c r="JV115" s="886" t="e">
        <f t="shared" si="2091"/>
        <v>#REF!</v>
      </c>
      <c r="JW115" s="886" t="e">
        <f t="shared" si="2091"/>
        <v>#REF!</v>
      </c>
      <c r="JX115" s="886" t="e">
        <f t="shared" si="2091"/>
        <v>#REF!</v>
      </c>
      <c r="JY115" s="886" t="e">
        <f t="shared" si="2091"/>
        <v>#REF!</v>
      </c>
      <c r="JZ115" s="886" t="e">
        <f t="shared" si="2091"/>
        <v>#REF!</v>
      </c>
      <c r="KA115" s="886" t="e">
        <f t="shared" si="2091"/>
        <v>#REF!</v>
      </c>
      <c r="KB115" s="886" t="e">
        <f t="shared" si="2091"/>
        <v>#REF!</v>
      </c>
      <c r="KC115" s="886" t="e">
        <f t="shared" si="2091"/>
        <v>#REF!</v>
      </c>
      <c r="KD115" s="886" t="e">
        <f t="shared" si="2091"/>
        <v>#REF!</v>
      </c>
      <c r="KE115" s="886" t="e">
        <f t="shared" si="2091"/>
        <v>#REF!</v>
      </c>
      <c r="KF115" s="886" t="e">
        <f t="shared" si="2091"/>
        <v>#REF!</v>
      </c>
      <c r="KG115" s="886" t="e">
        <f t="shared" si="2091"/>
        <v>#REF!</v>
      </c>
      <c r="KH115" s="886" t="e">
        <f t="shared" si="2091"/>
        <v>#REF!</v>
      </c>
      <c r="KI115" s="886" t="e">
        <f t="shared" si="2091"/>
        <v>#REF!</v>
      </c>
      <c r="KJ115" s="886" t="e">
        <f t="shared" si="2091"/>
        <v>#REF!</v>
      </c>
      <c r="KK115" s="886" t="e">
        <f t="shared" si="2091"/>
        <v>#REF!</v>
      </c>
      <c r="KL115" s="886" t="e">
        <f t="shared" si="2091"/>
        <v>#REF!</v>
      </c>
      <c r="KM115" s="886" t="e">
        <f t="shared" si="2091"/>
        <v>#REF!</v>
      </c>
      <c r="KN115" s="886" t="e">
        <f t="shared" si="2091"/>
        <v>#REF!</v>
      </c>
      <c r="KO115" s="886" t="e">
        <f t="shared" si="2091"/>
        <v>#REF!</v>
      </c>
      <c r="KP115" s="886" t="e">
        <f t="shared" si="2091"/>
        <v>#REF!</v>
      </c>
      <c r="KQ115" s="886" t="e">
        <f t="shared" si="2091"/>
        <v>#REF!</v>
      </c>
      <c r="KR115" s="886" t="e">
        <f t="shared" si="2091"/>
        <v>#REF!</v>
      </c>
      <c r="KS115" s="886" t="e">
        <f t="shared" si="2091"/>
        <v>#REF!</v>
      </c>
      <c r="KT115" s="886" t="e">
        <f t="shared" si="2091"/>
        <v>#REF!</v>
      </c>
      <c r="KU115" s="886" t="e">
        <f t="shared" si="2091"/>
        <v>#REF!</v>
      </c>
      <c r="KV115" s="886" t="e">
        <f t="shared" si="2091"/>
        <v>#REF!</v>
      </c>
      <c r="KW115" s="886" t="e">
        <f t="shared" ref="KW115:MB115" si="2092">KV115+KV116-KV122</f>
        <v>#REF!</v>
      </c>
      <c r="KX115" s="886" t="e">
        <f t="shared" si="2092"/>
        <v>#REF!</v>
      </c>
      <c r="KY115" s="886" t="e">
        <f t="shared" si="2092"/>
        <v>#REF!</v>
      </c>
      <c r="KZ115" s="886" t="e">
        <f t="shared" si="2092"/>
        <v>#REF!</v>
      </c>
      <c r="LA115" s="886" t="e">
        <f t="shared" si="2092"/>
        <v>#REF!</v>
      </c>
      <c r="LB115" s="886" t="e">
        <f t="shared" si="2092"/>
        <v>#REF!</v>
      </c>
      <c r="LC115" s="886" t="e">
        <f t="shared" si="2092"/>
        <v>#REF!</v>
      </c>
      <c r="LD115" s="886" t="e">
        <f t="shared" si="2092"/>
        <v>#REF!</v>
      </c>
      <c r="LE115" s="886" t="e">
        <f t="shared" si="2092"/>
        <v>#REF!</v>
      </c>
      <c r="LF115" s="886" t="e">
        <f t="shared" si="2092"/>
        <v>#REF!</v>
      </c>
      <c r="LG115" s="886" t="e">
        <f t="shared" si="2092"/>
        <v>#REF!</v>
      </c>
      <c r="LH115" s="886" t="e">
        <f t="shared" si="2092"/>
        <v>#REF!</v>
      </c>
      <c r="LI115" s="886" t="e">
        <f t="shared" si="2092"/>
        <v>#REF!</v>
      </c>
      <c r="LJ115" s="886" t="e">
        <f t="shared" si="2092"/>
        <v>#REF!</v>
      </c>
      <c r="LK115" s="886" t="e">
        <f t="shared" si="2092"/>
        <v>#REF!</v>
      </c>
      <c r="LL115" s="886" t="e">
        <f t="shared" si="2092"/>
        <v>#REF!</v>
      </c>
      <c r="LM115" s="886" t="e">
        <f t="shared" si="2092"/>
        <v>#REF!</v>
      </c>
      <c r="LN115" s="886" t="e">
        <f t="shared" si="2092"/>
        <v>#REF!</v>
      </c>
      <c r="LO115" s="886" t="e">
        <f t="shared" si="2092"/>
        <v>#REF!</v>
      </c>
      <c r="LP115" s="886" t="e">
        <f t="shared" si="2092"/>
        <v>#REF!</v>
      </c>
      <c r="LQ115" s="886" t="e">
        <f t="shared" si="2092"/>
        <v>#REF!</v>
      </c>
      <c r="LR115" s="886" t="e">
        <f t="shared" si="2092"/>
        <v>#REF!</v>
      </c>
      <c r="LS115" s="886" t="e">
        <f t="shared" si="2092"/>
        <v>#REF!</v>
      </c>
      <c r="LT115" s="886" t="e">
        <f t="shared" si="2092"/>
        <v>#REF!</v>
      </c>
      <c r="LU115" s="886" t="e">
        <f t="shared" si="2092"/>
        <v>#REF!</v>
      </c>
      <c r="LV115" s="886" t="e">
        <f t="shared" si="2092"/>
        <v>#REF!</v>
      </c>
      <c r="LW115" s="886" t="e">
        <f t="shared" si="2092"/>
        <v>#REF!</v>
      </c>
      <c r="LX115" s="886" t="e">
        <f t="shared" si="2092"/>
        <v>#REF!</v>
      </c>
      <c r="LY115" s="886" t="e">
        <f t="shared" si="2092"/>
        <v>#REF!</v>
      </c>
      <c r="LZ115" s="886" t="e">
        <f t="shared" si="2092"/>
        <v>#REF!</v>
      </c>
      <c r="MA115" s="886" t="e">
        <f t="shared" si="2092"/>
        <v>#REF!</v>
      </c>
      <c r="MB115" s="886" t="e">
        <f t="shared" si="2092"/>
        <v>#REF!</v>
      </c>
      <c r="MC115" s="886" t="e">
        <f t="shared" ref="MC115:NH115" si="2093">MB115+MB116-MB122</f>
        <v>#REF!</v>
      </c>
      <c r="MD115" s="886" t="e">
        <f t="shared" si="2093"/>
        <v>#REF!</v>
      </c>
      <c r="ME115" s="886">
        <v>9000</v>
      </c>
      <c r="MF115" s="886">
        <f>ME115+ME116-ME118-ME120</f>
        <v>10236.714285714286</v>
      </c>
      <c r="MG115" s="886">
        <f t="shared" ref="MG115:MO115" si="2094">MF115+MF116-MF118-MF120</f>
        <v>9791</v>
      </c>
      <c r="MH115" s="886">
        <v>9094</v>
      </c>
      <c r="MI115" s="886">
        <v>6576</v>
      </c>
      <c r="MJ115" s="886">
        <v>7613</v>
      </c>
      <c r="MK115" s="886">
        <v>6429</v>
      </c>
      <c r="ML115" s="886">
        <v>5759</v>
      </c>
      <c r="MM115" s="886">
        <f>ML115+ML116-ML118-ML120</f>
        <v>6234</v>
      </c>
      <c r="MN115" s="886">
        <f t="shared" si="2094"/>
        <v>5454</v>
      </c>
      <c r="MO115" s="886">
        <f t="shared" si="2094"/>
        <v>3804.6122448979595</v>
      </c>
      <c r="MP115" s="886">
        <v>4202</v>
      </c>
      <c r="MQ115" s="1165">
        <v>4366</v>
      </c>
      <c r="MR115" s="1165">
        <v>3701</v>
      </c>
      <c r="MS115" s="1165">
        <v>2306</v>
      </c>
      <c r="MT115" s="1165">
        <f t="shared" ref="MT115:NA115" si="2095">MS115+MS116-MS121</f>
        <v>2481.2857142857142</v>
      </c>
      <c r="MU115" s="1165">
        <f t="shared" si="2095"/>
        <v>2035.5714285714284</v>
      </c>
      <c r="MV115" s="1165">
        <f t="shared" si="2095"/>
        <v>1068.2244897959185</v>
      </c>
      <c r="MW115" s="1165">
        <f t="shared" si="2095"/>
        <v>383.30612244897998</v>
      </c>
      <c r="MX115" s="1165">
        <f t="shared" si="2095"/>
        <v>-23.040816326529921</v>
      </c>
      <c r="MY115" s="1165">
        <f t="shared" si="2095"/>
        <v>101.07987332864249</v>
      </c>
      <c r="MZ115" s="1165">
        <f t="shared" si="2095"/>
        <v>220.92661662366163</v>
      </c>
      <c r="NA115" s="1165">
        <f t="shared" si="2095"/>
        <v>339.82968477462555</v>
      </c>
      <c r="NB115" s="886">
        <f t="shared" si="2093"/>
        <v>265.80382270566002</v>
      </c>
      <c r="NC115" s="886">
        <f t="shared" si="2093"/>
        <v>265.80382270566002</v>
      </c>
      <c r="ND115" s="886">
        <f t="shared" si="2093"/>
        <v>265.80382270566002</v>
      </c>
      <c r="NE115" s="886">
        <f t="shared" si="2093"/>
        <v>265.80382270566002</v>
      </c>
      <c r="NF115" s="886">
        <f t="shared" si="2093"/>
        <v>265.80382270566002</v>
      </c>
      <c r="NG115" s="886">
        <f t="shared" si="2093"/>
        <v>265.80382270566002</v>
      </c>
      <c r="NH115" s="886">
        <f t="shared" si="2093"/>
        <v>265.80382270566002</v>
      </c>
    </row>
    <row r="116" spans="1:372" ht="12.75">
      <c r="A116" s="58" t="s">
        <v>176</v>
      </c>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c r="AN116"/>
      <c r="AO116" s="58"/>
      <c r="AP116" s="58"/>
      <c r="AQ116" s="58"/>
      <c r="AR116" s="58"/>
      <c r="AS116" s="58"/>
      <c r="AT116"/>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288"/>
      <c r="CE116" s="288"/>
      <c r="CF116" s="288"/>
      <c r="CG116" s="288"/>
      <c r="CH116" s="288"/>
      <c r="CI116" s="288"/>
      <c r="CJ116" s="288"/>
      <c r="CK116" s="288"/>
      <c r="CL116" s="288"/>
      <c r="CM116" s="288"/>
      <c r="CN116" s="288"/>
      <c r="CO116" s="288"/>
      <c r="CP116" s="288"/>
      <c r="CQ116" s="288"/>
      <c r="CR116" s="288"/>
      <c r="CS116" s="288"/>
      <c r="CT116" s="288"/>
      <c r="CU116" s="288"/>
      <c r="CV116" s="288"/>
      <c r="CW116" s="288"/>
      <c r="CX116" s="288"/>
      <c r="CY116" s="288"/>
      <c r="CZ116" s="288"/>
      <c r="DA116" s="288"/>
      <c r="DB116" s="288"/>
      <c r="DC116" s="288"/>
      <c r="DD116" s="288"/>
      <c r="DE116" s="288"/>
      <c r="DF116" s="288"/>
      <c r="DG116" s="288"/>
      <c r="DH116" s="288"/>
      <c r="DI116" s="288"/>
      <c r="DJ116" s="288"/>
      <c r="DK116" s="288"/>
      <c r="DL116" s="288"/>
      <c r="DM116" s="288"/>
      <c r="DN116" s="288"/>
      <c r="DO116" s="288"/>
      <c r="DP116" s="288"/>
      <c r="DQ116" s="288"/>
      <c r="DR116" s="288"/>
      <c r="DS116" s="288"/>
      <c r="DT116" s="288"/>
      <c r="DU116" s="288"/>
      <c r="DV116" s="288"/>
      <c r="DW116" s="288"/>
      <c r="DX116" s="288"/>
      <c r="DY116" s="288"/>
      <c r="DZ116" s="288"/>
      <c r="EA116" s="288"/>
      <c r="EB116" s="288"/>
      <c r="EC116" s="288"/>
      <c r="ED116" s="288"/>
      <c r="EE116" s="288"/>
      <c r="EF116" s="288"/>
      <c r="EG116" s="288"/>
      <c r="EH116" s="288"/>
      <c r="EI116" s="288"/>
      <c r="EJ116" s="288"/>
      <c r="EK116" s="288"/>
      <c r="EL116" s="288"/>
      <c r="EM116" s="288"/>
      <c r="EN116" s="288"/>
      <c r="EO116" s="288"/>
      <c r="EP116" s="288"/>
      <c r="EQ116" s="288"/>
      <c r="ER116" s="288"/>
      <c r="ES116" s="288"/>
      <c r="ET116" s="288"/>
      <c r="EU116" s="288"/>
      <c r="EV116" s="288"/>
      <c r="EW116" s="288"/>
      <c r="EX116" s="288"/>
      <c r="EY116" s="288"/>
      <c r="EZ116" s="288"/>
      <c r="FA116" s="288"/>
      <c r="FB116" s="288"/>
      <c r="FC116" s="288"/>
      <c r="FD116" s="288"/>
      <c r="FE116" s="288"/>
      <c r="FF116" s="288"/>
      <c r="FG116" s="288"/>
      <c r="FH116" s="288"/>
      <c r="FI116" s="288"/>
      <c r="FJ116" s="288"/>
      <c r="FK116" s="288"/>
      <c r="FL116" s="288"/>
      <c r="FM116" s="288"/>
      <c r="FN116" s="288"/>
      <c r="FO116" s="288"/>
      <c r="FP116" s="288"/>
      <c r="FQ116" s="288"/>
      <c r="FR116" s="288"/>
      <c r="FS116" s="288"/>
      <c r="FT116" s="288"/>
      <c r="FU116" s="288"/>
      <c r="FV116" s="288"/>
      <c r="FW116" s="288"/>
      <c r="FX116" s="288"/>
      <c r="FY116" s="288"/>
      <c r="FZ116" s="288"/>
      <c r="GA116" s="288"/>
      <c r="GB116" s="288"/>
      <c r="GC116" s="288"/>
      <c r="GD116" s="288"/>
      <c r="GE116" s="288"/>
      <c r="GF116" s="288"/>
      <c r="GG116" s="288"/>
      <c r="GH116" s="288"/>
      <c r="GI116" s="288"/>
      <c r="GJ116" s="288"/>
      <c r="GK116" s="288"/>
      <c r="GL116" s="288"/>
      <c r="GM116" s="288"/>
      <c r="GN116" s="288"/>
      <c r="GO116" s="288"/>
      <c r="GP116" s="288"/>
      <c r="GQ116" s="288"/>
      <c r="GR116" s="288"/>
      <c r="GS116" s="288"/>
      <c r="GT116" s="288"/>
      <c r="GU116" s="288"/>
      <c r="GV116" s="288"/>
      <c r="GW116" s="288"/>
      <c r="GX116" s="288"/>
      <c r="GY116" s="288"/>
      <c r="GZ116" s="288"/>
      <c r="HA116" s="288"/>
      <c r="HB116" s="288"/>
      <c r="HC116" s="288"/>
      <c r="HD116" s="288"/>
      <c r="HE116" s="288"/>
      <c r="HF116" s="288"/>
      <c r="HG116" s="288"/>
      <c r="HH116" s="288"/>
      <c r="HI116" s="288"/>
      <c r="HJ116" s="288"/>
      <c r="HK116" s="288"/>
      <c r="HL116" s="288"/>
      <c r="HM116" s="288"/>
      <c r="HN116" s="288"/>
      <c r="HO116" s="288"/>
      <c r="HP116" s="288"/>
      <c r="HQ116" s="288"/>
      <c r="HR116" s="288"/>
      <c r="HS116" s="288"/>
      <c r="HT116" s="288"/>
      <c r="HU116" s="288"/>
      <c r="HV116" s="288"/>
      <c r="HW116" s="288"/>
      <c r="HX116" s="288"/>
      <c r="HY116" s="288"/>
      <c r="HZ116" s="288"/>
      <c r="IA116" s="288"/>
      <c r="IB116" s="288"/>
      <c r="IC116" s="288"/>
      <c r="ID116" s="288"/>
      <c r="IE116" s="288"/>
      <c r="IF116" s="288"/>
      <c r="IG116" s="288"/>
      <c r="IH116" s="288"/>
      <c r="II116" s="886">
        <f>Returns!II5</f>
        <v>253.31724137931036</v>
      </c>
      <c r="IJ116" s="886">
        <f>Returns!IJ5</f>
        <v>242.92758620689656</v>
      </c>
      <c r="IK116" s="886">
        <f>Returns!IK5</f>
        <v>261.88275862068969</v>
      </c>
      <c r="IL116" s="886">
        <f>Returns!IL5</f>
        <v>257.47310344827588</v>
      </c>
      <c r="IM116" s="886">
        <f>Returns!IM5</f>
        <v>420.05931034482762</v>
      </c>
      <c r="IN116" s="886">
        <f>Returns!IN5</f>
        <v>273.27172413793102</v>
      </c>
      <c r="IO116" s="886">
        <f>Returns!IO5</f>
        <v>243.33999999999997</v>
      </c>
      <c r="IP116" s="886">
        <f>Returns!IP5</f>
        <v>931.73793103448281</v>
      </c>
      <c r="IQ116" s="886">
        <f>Returns!IQ5</f>
        <v>721.24827586206891</v>
      </c>
      <c r="IR116" s="886">
        <f>Returns!IR5</f>
        <v>804.69862068965506</v>
      </c>
      <c r="IS116" s="886">
        <f>Returns!IS5</f>
        <v>934.72</v>
      </c>
      <c r="IT116" s="886">
        <f>Returns!IT5</f>
        <v>963.9696551724137</v>
      </c>
      <c r="IU116" s="886">
        <f>Returns!IU5</f>
        <v>826.03310344827571</v>
      </c>
      <c r="IV116" s="886">
        <f>Returns!IV5</f>
        <v>766.58206896551712</v>
      </c>
      <c r="IW116" s="886">
        <f>Returns!IW5</f>
        <v>1307.7165517241381</v>
      </c>
      <c r="IX116" s="886">
        <f>Returns!IX5</f>
        <v>1039.7903448275861</v>
      </c>
      <c r="IY116" s="886">
        <f>Returns!IY5</f>
        <v>861.81793103448274</v>
      </c>
      <c r="IZ116" s="886">
        <f>Returns!IZ5</f>
        <v>1278.2131034482759</v>
      </c>
      <c r="JA116" s="886">
        <f>Returns!JA5</f>
        <v>1015.3468965517242</v>
      </c>
      <c r="JB116" s="886">
        <f>Returns!JB5</f>
        <v>773.19655172413798</v>
      </c>
      <c r="JC116" s="886">
        <f>Returns!JC5</f>
        <v>285.40620689655168</v>
      </c>
      <c r="JD116" s="886">
        <f>Returns!JD5</f>
        <v>283.05862068965519</v>
      </c>
      <c r="JE116" s="886">
        <f>Returns!JE5</f>
        <v>287.73793103448281</v>
      </c>
      <c r="JF116" s="886">
        <f>Returns!JF5</f>
        <v>280.47310344827588</v>
      </c>
      <c r="JG116" s="886">
        <f>Returns!JG5</f>
        <v>426.43586206896555</v>
      </c>
      <c r="JH116" s="886">
        <f>Returns!JH5</f>
        <v>490.37586206896549</v>
      </c>
      <c r="JI116" s="886">
        <f>Returns!JI5</f>
        <v>349.99655172413793</v>
      </c>
      <c r="JJ116" s="886">
        <f>Returns!JJ5</f>
        <v>286.0406896551724</v>
      </c>
      <c r="JK116" s="886">
        <f>Returns!JK5</f>
        <v>270.98758620689654</v>
      </c>
      <c r="JL116" s="886">
        <f>Returns!JL5</f>
        <v>223.46482758620689</v>
      </c>
      <c r="JM116" s="886">
        <f>Returns!JM5</f>
        <v>596.25517241379316</v>
      </c>
      <c r="JN116" s="886">
        <f>Returns!JN5</f>
        <v>766.42344827586214</v>
      </c>
      <c r="JO116" s="886">
        <f>Returns!JO5</f>
        <v>1193.9379310344827</v>
      </c>
      <c r="JP116" s="886">
        <f>Returns!JP5</f>
        <v>460.39655172413796</v>
      </c>
      <c r="JQ116" s="886">
        <f>Returns!JQ5</f>
        <v>374.37655172413793</v>
      </c>
      <c r="JR116" s="886">
        <f>Returns!JR5</f>
        <v>320.06482758620689</v>
      </c>
      <c r="JS116" s="886">
        <f>Returns!JS5</f>
        <v>382.48206896551721</v>
      </c>
      <c r="JT116" s="886">
        <f>Returns!JT5</f>
        <v>485.55379310344819</v>
      </c>
      <c r="JU116" s="886">
        <f>Returns!JU5</f>
        <v>553.90344827586205</v>
      </c>
      <c r="JV116" s="886">
        <f>Returns!JV5</f>
        <v>760.5386206896552</v>
      </c>
      <c r="JW116" s="886">
        <f>Returns!JW5</f>
        <v>503.22413793103453</v>
      </c>
      <c r="JX116" s="886">
        <f>Returns!JX5</f>
        <v>484.33241379310351</v>
      </c>
      <c r="JY116" s="886">
        <f>Returns!JY5</f>
        <v>402.2144827586207</v>
      </c>
      <c r="JZ116" s="886">
        <f>Returns!JZ5</f>
        <v>493.59586206896552</v>
      </c>
      <c r="KA116" s="886">
        <f>Returns!KA5</f>
        <v>451.54551724137929</v>
      </c>
      <c r="KB116" s="886">
        <f>Returns!KB5</f>
        <v>773.75172413793098</v>
      </c>
      <c r="KC116" s="886">
        <f>Returns!KC5</f>
        <v>870.5896551724137</v>
      </c>
      <c r="KD116" s="886">
        <f>Returns!KD5</f>
        <v>697.89931034482754</v>
      </c>
      <c r="KE116" s="886">
        <f>Returns!KE5</f>
        <v>1259.3689655172413</v>
      </c>
      <c r="KF116" s="886">
        <f>Returns!KF5</f>
        <v>974.10551724137929</v>
      </c>
      <c r="KG116" s="886">
        <f>Returns!KG5</f>
        <v>911.8944827586206</v>
      </c>
      <c r="KH116" s="886">
        <f>Returns!KH5</f>
        <v>886.38827586206889</v>
      </c>
      <c r="KI116" s="886">
        <f>Returns!KI5</f>
        <v>1192.2089655172415</v>
      </c>
      <c r="KJ116" s="886">
        <f>Returns!KJ5</f>
        <v>1361.5524137931034</v>
      </c>
      <c r="KK116" s="886">
        <f>Returns!KK5</f>
        <v>1233.2282758620688</v>
      </c>
      <c r="KL116" s="886">
        <f>Returns!KL5</f>
        <v>1019.0586206896552</v>
      </c>
      <c r="KM116" s="886">
        <f>Returns!KM5</f>
        <v>994.12344827586207</v>
      </c>
      <c r="KN116" s="886">
        <f>Returns!KN5</f>
        <v>1092.166896551724</v>
      </c>
      <c r="KO116" s="886">
        <f>Returns!KO5</f>
        <v>2395.6641379310345</v>
      </c>
      <c r="KP116" s="886">
        <f>Returns!KP5</f>
        <v>1646.0544827586207</v>
      </c>
      <c r="KQ116" s="886">
        <f>Returns!KQ5</f>
        <v>1548.9944827586207</v>
      </c>
      <c r="KR116" s="886">
        <f>Returns!KR5</f>
        <v>2365.5103448275863</v>
      </c>
      <c r="KS116" s="886">
        <f>Returns!KS5</f>
        <v>1355.4931034482756</v>
      </c>
      <c r="KT116" s="886">
        <f>Returns!KT5</f>
        <v>581.9</v>
      </c>
      <c r="KU116" s="886">
        <f>Returns!KU5</f>
        <v>605.58206896551724</v>
      </c>
      <c r="KV116" s="886">
        <f>Returns!KV5</f>
        <v>536.91517241379313</v>
      </c>
      <c r="KW116" s="886">
        <f>Returns!KW5</f>
        <v>659.83034482758615</v>
      </c>
      <c r="KX116" s="886">
        <f>Returns!KX5</f>
        <v>777.1462068965518</v>
      </c>
      <c r="KY116" s="886">
        <f>Returns!KY5</f>
        <v>601.25172413793109</v>
      </c>
      <c r="KZ116" s="886">
        <f>Returns!KZ5</f>
        <v>585.94482758620688</v>
      </c>
      <c r="LA116" s="886">
        <f>Returns!LA5</f>
        <v>589.75172413793109</v>
      </c>
      <c r="LB116" s="886">
        <f>Returns!LB5</f>
        <v>1005.9406896551725</v>
      </c>
      <c r="LC116" s="886">
        <f>Returns!LC5</f>
        <v>774.68758620689664</v>
      </c>
      <c r="LD116" s="886">
        <f>Returns!LD5</f>
        <v>734.52482758620681</v>
      </c>
      <c r="LE116" s="886">
        <f>Returns!LE5</f>
        <v>808.06137931034493</v>
      </c>
      <c r="LF116" s="886">
        <f>Returns!LF5</f>
        <v>519.53034482758619</v>
      </c>
      <c r="LG116" s="886">
        <f>Returns!LG5</f>
        <v>423.00965517241377</v>
      </c>
      <c r="LH116" s="886">
        <f>Returns!LH5</f>
        <v>352.18551724137927</v>
      </c>
      <c r="LI116" s="886">
        <f>Returns!LI5</f>
        <v>262.88206896551725</v>
      </c>
      <c r="LJ116" s="886">
        <f>Returns!LJ5</f>
        <v>241.34137931034482</v>
      </c>
      <c r="LK116" s="886">
        <f>Returns!LK5</f>
        <v>196.19793103448274</v>
      </c>
      <c r="LL116" s="886">
        <f>Returns!LL5</f>
        <v>180.63724137931032</v>
      </c>
      <c r="LM116" s="886">
        <f>Returns!LM5</f>
        <v>100.80344827586207</v>
      </c>
      <c r="LN116" s="886">
        <f>Returns!LN5</f>
        <v>92.33310344827585</v>
      </c>
      <c r="LO116" s="886">
        <f>Returns!LO5</f>
        <v>176.64</v>
      </c>
      <c r="LP116" s="886">
        <f>Returns!LP5</f>
        <v>855.39379310344827</v>
      </c>
      <c r="LQ116" s="886">
        <f>Returns!LQ5</f>
        <v>581.8048275862069</v>
      </c>
      <c r="LR116" s="886">
        <f>Returns!LR5</f>
        <v>799.87655172413793</v>
      </c>
      <c r="LS116" s="886">
        <f>Returns!LS5</f>
        <v>722.86620689655172</v>
      </c>
      <c r="LT116" s="886">
        <f>Returns!LT5</f>
        <v>952.26344827586206</v>
      </c>
      <c r="LU116" s="886">
        <f>Returns!LU5</f>
        <v>607.92965517241373</v>
      </c>
      <c r="LV116" s="886">
        <f>Returns!LV5</f>
        <v>712.47655172413783</v>
      </c>
      <c r="LW116" s="886">
        <f>Returns!LW5</f>
        <v>671.40965517241375</v>
      </c>
      <c r="LX116" s="886">
        <f>Returns!LX5</f>
        <v>596.2234482758621</v>
      </c>
      <c r="LY116" s="886">
        <f>Returns!LY5</f>
        <v>549.3193103448275</v>
      </c>
      <c r="LZ116" s="886">
        <f>Returns!LZ5</f>
        <v>484.53862068965515</v>
      </c>
      <c r="MA116" s="886">
        <f>Returns!MA5</f>
        <v>680.67310344827581</v>
      </c>
      <c r="MB116" s="886">
        <f>Returns!MB5</f>
        <v>500.13103448275865</v>
      </c>
      <c r="MC116" s="886">
        <f>Returns!MC5</f>
        <v>472.54689655172405</v>
      </c>
      <c r="MD116" s="886">
        <f>Returns!MD5</f>
        <v>210.77517241379309</v>
      </c>
      <c r="ME116" s="886">
        <v>1571</v>
      </c>
      <c r="MF116" s="886">
        <v>0</v>
      </c>
      <c r="MG116" s="886">
        <v>0</v>
      </c>
      <c r="MH116" s="886">
        <v>0</v>
      </c>
      <c r="MI116" s="886">
        <v>2299</v>
      </c>
      <c r="MJ116" s="886">
        <v>452</v>
      </c>
      <c r="MK116" s="886">
        <v>1015</v>
      </c>
      <c r="ML116" s="886">
        <v>1255</v>
      </c>
      <c r="MM116" s="886">
        <v>0</v>
      </c>
      <c r="MN116" s="886">
        <v>0</v>
      </c>
      <c r="MO116" s="886">
        <v>1641</v>
      </c>
      <c r="MP116" s="886">
        <v>1610</v>
      </c>
      <c r="MQ116" s="1165">
        <v>478</v>
      </c>
      <c r="MR116" s="886">
        <v>621</v>
      </c>
      <c r="MS116" s="886">
        <v>621</v>
      </c>
      <c r="MT116" s="886">
        <v>0</v>
      </c>
      <c r="MU116" s="886">
        <v>0</v>
      </c>
      <c r="MV116" s="886">
        <v>951</v>
      </c>
      <c r="MW116" s="886">
        <v>951</v>
      </c>
      <c r="MX116" s="886">
        <f>Returns!MX5</f>
        <v>124.12068965517241</v>
      </c>
      <c r="MY116" s="886">
        <f>Returns!MY5</f>
        <v>119.84674329501915</v>
      </c>
      <c r="MZ116" s="886">
        <f>Returns!MZ5</f>
        <v>118.9030681509639</v>
      </c>
      <c r="NA116" s="886">
        <f>Returns!NA5</f>
        <v>117.97413793103449</v>
      </c>
      <c r="NB116" s="886">
        <f>Returns!NB5</f>
        <v>0</v>
      </c>
      <c r="NC116" s="886">
        <f>Returns!NC5</f>
        <v>0</v>
      </c>
      <c r="ND116" s="886">
        <f>Returns!ND5</f>
        <v>0</v>
      </c>
      <c r="NE116" s="886">
        <f>Returns!NE5</f>
        <v>0</v>
      </c>
      <c r="NF116" s="886">
        <f>Returns!NF5</f>
        <v>0</v>
      </c>
      <c r="NG116" s="886">
        <f>Returns!NG5</f>
        <v>0</v>
      </c>
      <c r="NH116" s="886">
        <f>Returns!NH5</f>
        <v>0</v>
      </c>
    </row>
    <row r="117" spans="1:372" ht="12.75">
      <c r="A117" s="887" t="s">
        <v>1236</v>
      </c>
      <c r="B117" s="887"/>
      <c r="C117" s="887"/>
      <c r="D117" s="887"/>
      <c r="E117" s="887"/>
      <c r="F117" s="887"/>
      <c r="G117" s="887"/>
      <c r="H117" s="887"/>
      <c r="I117" s="887"/>
      <c r="J117" s="887"/>
      <c r="K117" s="887"/>
      <c r="L117" s="887"/>
      <c r="M117" s="887"/>
      <c r="N117" s="887"/>
      <c r="O117" s="887"/>
      <c r="P117" s="887"/>
      <c r="Q117" s="887"/>
      <c r="R117" s="887"/>
      <c r="S117" s="887"/>
      <c r="T117" s="887"/>
      <c r="U117" s="887"/>
      <c r="V117" s="887"/>
      <c r="W117" s="887"/>
      <c r="X117" s="887"/>
      <c r="Y117" s="887"/>
      <c r="Z117" s="887"/>
      <c r="AA117" s="887"/>
      <c r="AB117" s="887"/>
      <c r="AC117" s="887"/>
      <c r="AD117" s="887"/>
      <c r="AE117" s="887"/>
      <c r="AF117" s="887"/>
      <c r="AG117" s="887"/>
      <c r="AH117" s="887"/>
      <c r="AI117" s="887"/>
      <c r="AJ117" s="887"/>
      <c r="AK117" s="887"/>
      <c r="AL117" s="887"/>
      <c r="AM117" s="888"/>
      <c r="AN117" s="888"/>
      <c r="AO117" s="887"/>
      <c r="AP117" s="887"/>
      <c r="AQ117" s="887"/>
      <c r="AR117" s="887"/>
      <c r="AS117" s="887"/>
      <c r="AT117" s="888"/>
      <c r="AU117" s="887"/>
      <c r="AV117" s="887"/>
      <c r="AW117" s="887"/>
      <c r="AX117" s="887"/>
      <c r="AY117" s="887"/>
      <c r="AZ117" s="887"/>
      <c r="BA117" s="887"/>
      <c r="BB117" s="887"/>
      <c r="BC117" s="887"/>
      <c r="BD117" s="887"/>
      <c r="BE117" s="887"/>
      <c r="BF117" s="887"/>
      <c r="BG117" s="887"/>
      <c r="BH117" s="887"/>
      <c r="BI117" s="887"/>
      <c r="BJ117" s="887"/>
      <c r="BK117" s="887"/>
      <c r="BL117" s="887"/>
      <c r="BM117" s="887"/>
      <c r="BN117" s="887"/>
      <c r="BO117" s="887"/>
      <c r="BP117" s="887"/>
      <c r="BQ117" s="887"/>
      <c r="BR117" s="887"/>
      <c r="BS117" s="887"/>
      <c r="BT117" s="887"/>
      <c r="BU117" s="887"/>
      <c r="BV117" s="887"/>
      <c r="BW117" s="887"/>
      <c r="BX117" s="887"/>
      <c r="BY117" s="887"/>
      <c r="BZ117" s="887"/>
      <c r="CA117" s="887"/>
      <c r="CB117" s="887"/>
      <c r="CC117" s="887"/>
      <c r="CD117" s="889"/>
      <c r="CE117" s="889"/>
      <c r="CF117" s="889"/>
      <c r="CG117" s="889"/>
      <c r="CH117" s="889"/>
      <c r="CI117" s="889"/>
      <c r="CJ117" s="889"/>
      <c r="CK117" s="889"/>
      <c r="CL117" s="889"/>
      <c r="CM117" s="889"/>
      <c r="CN117" s="889"/>
      <c r="CO117" s="889"/>
      <c r="CP117" s="889"/>
      <c r="CQ117" s="889"/>
      <c r="CR117" s="889"/>
      <c r="CS117" s="889"/>
      <c r="CT117" s="889"/>
      <c r="CU117" s="889"/>
      <c r="CV117" s="889"/>
      <c r="CW117" s="889"/>
      <c r="CX117" s="889"/>
      <c r="CY117" s="889"/>
      <c r="CZ117" s="889"/>
      <c r="DA117" s="889"/>
      <c r="DB117" s="889"/>
      <c r="DC117" s="889"/>
      <c r="DD117" s="889"/>
      <c r="DE117" s="889"/>
      <c r="DF117" s="889"/>
      <c r="DG117" s="889"/>
      <c r="DH117" s="889"/>
      <c r="DI117" s="889"/>
      <c r="DJ117" s="889"/>
      <c r="DK117" s="889"/>
      <c r="DL117" s="889"/>
      <c r="DM117" s="889"/>
      <c r="DN117" s="889"/>
      <c r="DO117" s="889"/>
      <c r="DP117" s="889"/>
      <c r="DQ117" s="889"/>
      <c r="DR117" s="889"/>
      <c r="DS117" s="889"/>
      <c r="DT117" s="889"/>
      <c r="DU117" s="889"/>
      <c r="DV117" s="889"/>
      <c r="DW117" s="889"/>
      <c r="DX117" s="889"/>
      <c r="DY117" s="889"/>
      <c r="DZ117" s="889"/>
      <c r="EA117" s="889"/>
      <c r="EB117" s="889"/>
      <c r="EC117" s="889"/>
      <c r="ED117" s="889"/>
      <c r="EE117" s="889"/>
      <c r="EF117" s="889"/>
      <c r="EG117" s="889"/>
      <c r="EH117" s="889"/>
      <c r="EI117" s="889"/>
      <c r="EJ117" s="889"/>
      <c r="EK117" s="889"/>
      <c r="EL117" s="889"/>
      <c r="EM117" s="889"/>
      <c r="EN117" s="889"/>
      <c r="EO117" s="889"/>
      <c r="EP117" s="889"/>
      <c r="EQ117" s="889"/>
      <c r="ER117" s="889"/>
      <c r="ES117" s="889"/>
      <c r="ET117" s="889"/>
      <c r="EU117" s="889"/>
      <c r="EV117" s="889"/>
      <c r="EW117" s="889"/>
      <c r="EX117" s="889"/>
      <c r="EY117" s="889"/>
      <c r="EZ117" s="889"/>
      <c r="FA117" s="889"/>
      <c r="FB117" s="889"/>
      <c r="FC117" s="889"/>
      <c r="FD117" s="889"/>
      <c r="FE117" s="889"/>
      <c r="FF117" s="889"/>
      <c r="FG117" s="889"/>
      <c r="FH117" s="889"/>
      <c r="FI117" s="889"/>
      <c r="FJ117" s="889"/>
      <c r="FK117" s="889"/>
      <c r="FL117" s="889"/>
      <c r="FM117" s="889"/>
      <c r="FN117" s="889"/>
      <c r="FO117" s="889"/>
      <c r="FP117" s="889"/>
      <c r="FQ117" s="889"/>
      <c r="FR117" s="889"/>
      <c r="FS117" s="889"/>
      <c r="FT117" s="889"/>
      <c r="FU117" s="889"/>
      <c r="FV117" s="889"/>
      <c r="FW117" s="889"/>
      <c r="FX117" s="889"/>
      <c r="FY117" s="889"/>
      <c r="FZ117" s="889"/>
      <c r="GA117" s="889"/>
      <c r="GB117" s="889"/>
      <c r="GC117" s="889"/>
      <c r="GD117" s="889"/>
      <c r="GE117" s="889"/>
      <c r="GF117" s="889"/>
      <c r="GG117" s="889"/>
      <c r="GH117" s="889"/>
      <c r="GI117" s="889"/>
      <c r="GJ117" s="889"/>
      <c r="GK117" s="889"/>
      <c r="GL117" s="889"/>
      <c r="GM117" s="889"/>
      <c r="GN117" s="889"/>
      <c r="GO117" s="889"/>
      <c r="GP117" s="889"/>
      <c r="GQ117" s="889"/>
      <c r="GR117" s="889"/>
      <c r="GS117" s="889"/>
      <c r="GT117" s="889"/>
      <c r="GU117" s="889"/>
      <c r="GV117" s="889"/>
      <c r="GW117" s="889"/>
      <c r="GX117" s="889"/>
      <c r="GY117" s="889"/>
      <c r="GZ117" s="889"/>
      <c r="HA117" s="889"/>
      <c r="HB117" s="889"/>
      <c r="HC117" s="889"/>
      <c r="HD117" s="889"/>
      <c r="HE117" s="889"/>
      <c r="HF117" s="889"/>
      <c r="HG117" s="889"/>
      <c r="HH117" s="889"/>
      <c r="HI117" s="889"/>
      <c r="HJ117" s="889"/>
      <c r="HK117" s="889"/>
      <c r="HL117" s="889"/>
      <c r="HM117" s="889"/>
      <c r="HN117" s="889"/>
      <c r="HO117" s="889"/>
      <c r="HP117" s="889"/>
      <c r="HQ117" s="889"/>
      <c r="HR117" s="889"/>
      <c r="HS117" s="889"/>
      <c r="HT117" s="889"/>
      <c r="HU117" s="889"/>
      <c r="HV117" s="889"/>
      <c r="HW117" s="889"/>
      <c r="HX117" s="889"/>
      <c r="HY117" s="889"/>
      <c r="HZ117" s="889"/>
      <c r="IA117" s="889"/>
      <c r="IB117" s="889"/>
      <c r="IC117" s="889"/>
      <c r="ID117" s="889"/>
      <c r="IE117" s="889"/>
      <c r="IF117" s="889"/>
      <c r="IG117" s="889"/>
      <c r="IH117" s="889"/>
      <c r="II117" s="889"/>
      <c r="IJ117" s="889"/>
      <c r="IK117" s="889"/>
      <c r="IL117" s="889"/>
      <c r="IM117" s="889"/>
      <c r="IN117" s="889"/>
      <c r="IO117" s="889"/>
      <c r="IP117" s="889"/>
      <c r="IQ117" s="889"/>
      <c r="IR117" s="889"/>
      <c r="IS117" s="889"/>
      <c r="IT117" s="889"/>
      <c r="IU117" s="889"/>
      <c r="IV117" s="889"/>
      <c r="IW117" s="889"/>
      <c r="IX117" s="889"/>
      <c r="IY117" s="889"/>
      <c r="IZ117" s="889"/>
      <c r="JA117" s="889"/>
      <c r="JB117" s="889"/>
      <c r="JC117" s="889"/>
      <c r="JD117" s="889"/>
      <c r="JE117" s="889"/>
      <c r="JF117" s="889"/>
      <c r="JG117" s="889"/>
      <c r="JH117" s="889"/>
      <c r="JI117" s="889"/>
      <c r="JJ117" s="889"/>
      <c r="JK117" s="889"/>
      <c r="JL117" s="889"/>
      <c r="JM117" s="889"/>
      <c r="JN117" s="889"/>
      <c r="JO117" s="889"/>
      <c r="JP117" s="889"/>
      <c r="JQ117" s="889"/>
      <c r="JR117" s="889"/>
      <c r="JS117" s="889"/>
      <c r="JT117" s="889"/>
      <c r="JU117" s="889"/>
      <c r="JV117" s="889"/>
      <c r="JW117" s="889"/>
      <c r="JX117" s="889"/>
      <c r="JY117" s="889"/>
      <c r="JZ117" s="889"/>
      <c r="KA117" s="889"/>
      <c r="KB117" s="889"/>
      <c r="KC117" s="889"/>
      <c r="KD117" s="889"/>
      <c r="KE117" s="889"/>
      <c r="KF117" s="889"/>
      <c r="KG117" s="889"/>
      <c r="KH117" s="889"/>
      <c r="KI117" s="889"/>
      <c r="KJ117" s="889"/>
      <c r="KK117" s="889"/>
      <c r="KL117" s="889"/>
      <c r="KM117" s="889"/>
      <c r="KN117" s="889"/>
      <c r="KO117" s="889"/>
      <c r="KP117" s="889"/>
      <c r="KQ117" s="889"/>
      <c r="KR117" s="889"/>
      <c r="KS117" s="889"/>
      <c r="KT117" s="889"/>
      <c r="KU117" s="889"/>
      <c r="KV117" s="889"/>
      <c r="KW117" s="889"/>
      <c r="KX117" s="889"/>
      <c r="KY117" s="889"/>
      <c r="KZ117" s="889"/>
      <c r="LA117" s="889"/>
      <c r="LB117" s="889"/>
      <c r="LC117" s="889"/>
      <c r="LD117" s="889"/>
      <c r="LE117" s="889"/>
      <c r="LF117" s="889"/>
      <c r="LG117" s="889"/>
      <c r="LH117" s="889">
        <v>1</v>
      </c>
      <c r="LI117" s="889">
        <v>7</v>
      </c>
      <c r="LJ117" s="889">
        <v>8</v>
      </c>
      <c r="LK117" s="889">
        <v>6</v>
      </c>
      <c r="LL117" s="889">
        <v>4</v>
      </c>
      <c r="LM117" s="889">
        <v>2</v>
      </c>
      <c r="LN117" s="889">
        <v>12</v>
      </c>
      <c r="LO117" s="889">
        <v>12</v>
      </c>
      <c r="LP117" s="889">
        <v>9</v>
      </c>
      <c r="LQ117" s="889">
        <v>7</v>
      </c>
      <c r="LR117" s="889">
        <v>8</v>
      </c>
      <c r="LS117" s="889">
        <v>0</v>
      </c>
      <c r="LT117" s="889">
        <v>0</v>
      </c>
      <c r="LU117" s="889">
        <v>11</v>
      </c>
      <c r="LV117" s="889">
        <v>13.5</v>
      </c>
      <c r="LW117" s="889">
        <v>12</v>
      </c>
      <c r="LX117" s="889">
        <v>11</v>
      </c>
      <c r="LY117" s="889">
        <v>11</v>
      </c>
      <c r="LZ117" s="889">
        <v>3</v>
      </c>
      <c r="MA117" s="889">
        <v>0</v>
      </c>
      <c r="MB117" s="889">
        <v>9</v>
      </c>
      <c r="MC117" s="889">
        <v>3.5</v>
      </c>
      <c r="MD117" s="889">
        <v>11.5</v>
      </c>
      <c r="ME117" s="889">
        <v>3</v>
      </c>
      <c r="MF117" s="889">
        <v>4</v>
      </c>
      <c r="MG117" s="889">
        <v>10</v>
      </c>
      <c r="MH117" s="889">
        <v>10</v>
      </c>
      <c r="MI117" s="889">
        <v>10</v>
      </c>
      <c r="MJ117" s="889">
        <v>10</v>
      </c>
      <c r="MK117" s="889">
        <v>10</v>
      </c>
      <c r="ML117" s="889">
        <v>7</v>
      </c>
      <c r="MM117" s="889">
        <v>7</v>
      </c>
      <c r="MN117" s="889">
        <v>7</v>
      </c>
      <c r="MO117" s="889">
        <v>12</v>
      </c>
      <c r="MP117" s="889">
        <v>10</v>
      </c>
      <c r="MQ117" s="889">
        <v>7</v>
      </c>
      <c r="MR117" s="889">
        <v>7</v>
      </c>
      <c r="MS117" s="889">
        <v>4</v>
      </c>
      <c r="MT117" s="889">
        <v>4</v>
      </c>
      <c r="MU117" s="889">
        <v>4</v>
      </c>
      <c r="MV117" s="889">
        <v>10</v>
      </c>
      <c r="MW117" s="889">
        <v>7.5</v>
      </c>
      <c r="MX117" s="889"/>
      <c r="MY117" s="889"/>
      <c r="MZ117" s="889"/>
      <c r="NA117" s="889"/>
      <c r="NB117" s="889"/>
      <c r="NC117" s="889">
        <v>12</v>
      </c>
      <c r="ND117" s="889"/>
      <c r="NE117" s="889"/>
      <c r="NF117" s="889"/>
      <c r="NG117" s="889"/>
      <c r="NH117" s="889"/>
    </row>
    <row r="118" spans="1:372" ht="12.75">
      <c r="A118" s="58" t="s">
        <v>1237</v>
      </c>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c r="AN118"/>
      <c r="AO118" s="58"/>
      <c r="AP118" s="58"/>
      <c r="AQ118" s="58"/>
      <c r="AR118" s="58"/>
      <c r="AS118" s="58"/>
      <c r="AT11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288"/>
      <c r="CE118" s="288"/>
      <c r="CF118" s="288"/>
      <c r="CG118" s="288"/>
      <c r="CH118" s="288"/>
      <c r="CI118" s="288"/>
      <c r="CJ118" s="288"/>
      <c r="CK118" s="288"/>
      <c r="CL118" s="288"/>
      <c r="CM118" s="288"/>
      <c r="CN118" s="288"/>
      <c r="CO118" s="288"/>
      <c r="CP118" s="288"/>
      <c r="CQ118" s="288"/>
      <c r="CR118" s="288"/>
      <c r="CS118" s="288"/>
      <c r="CT118" s="288"/>
      <c r="CU118" s="288"/>
      <c r="CV118" s="288"/>
      <c r="CW118" s="288"/>
      <c r="CX118" s="288"/>
      <c r="CY118" s="288"/>
      <c r="CZ118" s="288"/>
      <c r="DA118" s="288"/>
      <c r="DB118" s="288"/>
      <c r="DC118" s="288"/>
      <c r="DD118" s="288"/>
      <c r="DE118" s="288"/>
      <c r="DF118" s="288"/>
      <c r="DG118" s="288"/>
      <c r="DH118" s="288"/>
      <c r="DI118" s="288"/>
      <c r="DJ118" s="288"/>
      <c r="DK118" s="288"/>
      <c r="DL118" s="288"/>
      <c r="DM118" s="288"/>
      <c r="DN118" s="288"/>
      <c r="DO118" s="288"/>
      <c r="DP118" s="288"/>
      <c r="DQ118" s="288"/>
      <c r="DR118" s="288"/>
      <c r="DS118" s="288"/>
      <c r="DT118" s="288"/>
      <c r="DU118" s="288"/>
      <c r="DV118" s="288"/>
      <c r="DW118" s="288"/>
      <c r="DX118" s="288"/>
      <c r="DY118" s="288"/>
      <c r="DZ118" s="288"/>
      <c r="EA118" s="288"/>
      <c r="EB118" s="288"/>
      <c r="EC118" s="288"/>
      <c r="ED118" s="288"/>
      <c r="EE118" s="288"/>
      <c r="EF118" s="288"/>
      <c r="EG118" s="288"/>
      <c r="EH118" s="288"/>
      <c r="EI118" s="288"/>
      <c r="EJ118" s="288"/>
      <c r="EK118" s="288"/>
      <c r="EL118" s="288"/>
      <c r="EM118" s="288"/>
      <c r="EN118" s="288"/>
      <c r="EO118" s="288"/>
      <c r="EP118" s="288"/>
      <c r="EQ118" s="288"/>
      <c r="ER118" s="288"/>
      <c r="ES118" s="288"/>
      <c r="ET118" s="288"/>
      <c r="EU118" s="288"/>
      <c r="EV118" s="288"/>
      <c r="EW118" s="288"/>
      <c r="EX118" s="288"/>
      <c r="EY118" s="288"/>
      <c r="EZ118" s="288"/>
      <c r="FA118" s="288"/>
      <c r="FB118" s="288"/>
      <c r="FC118" s="288"/>
      <c r="FD118" s="288"/>
      <c r="FE118" s="288"/>
      <c r="FF118" s="288"/>
      <c r="FG118" s="288"/>
      <c r="FH118" s="288"/>
      <c r="FI118" s="288"/>
      <c r="FJ118" s="288"/>
      <c r="FK118" s="288"/>
      <c r="FL118" s="288"/>
      <c r="FM118" s="288"/>
      <c r="FN118" s="288"/>
      <c r="FO118" s="288"/>
      <c r="FP118" s="288"/>
      <c r="FQ118" s="288"/>
      <c r="FR118" s="288"/>
      <c r="FS118" s="288"/>
      <c r="FT118" s="288"/>
      <c r="FU118" s="288"/>
      <c r="FV118" s="288"/>
      <c r="FW118" s="288"/>
      <c r="FX118" s="288"/>
      <c r="FY118" s="288"/>
      <c r="FZ118" s="288"/>
      <c r="GA118" s="288"/>
      <c r="GB118" s="288"/>
      <c r="GC118" s="288"/>
      <c r="GD118" s="288"/>
      <c r="GE118" s="288"/>
      <c r="GF118" s="288"/>
      <c r="GG118" s="288"/>
      <c r="GH118" s="288"/>
      <c r="GI118" s="288"/>
      <c r="GJ118" s="288"/>
      <c r="GK118" s="288"/>
      <c r="GL118" s="288"/>
      <c r="GM118" s="288"/>
      <c r="GN118" s="288"/>
      <c r="GO118" s="288"/>
      <c r="GP118" s="288"/>
      <c r="GQ118" s="288"/>
      <c r="GR118" s="288"/>
      <c r="GS118" s="288"/>
      <c r="GT118" s="288"/>
      <c r="GU118" s="288"/>
      <c r="GV118" s="288"/>
      <c r="GW118" s="288"/>
      <c r="GX118" s="288"/>
      <c r="GY118" s="288"/>
      <c r="GZ118" s="288"/>
      <c r="HA118" s="288"/>
      <c r="HB118" s="288"/>
      <c r="HC118" s="288"/>
      <c r="HD118" s="288"/>
      <c r="HE118" s="288"/>
      <c r="HF118" s="288"/>
      <c r="HG118" s="288"/>
      <c r="HH118" s="288"/>
      <c r="HI118" s="288"/>
      <c r="HJ118" s="288"/>
      <c r="HK118" s="288"/>
      <c r="HL118" s="288"/>
      <c r="HM118" s="288"/>
      <c r="HN118" s="288"/>
      <c r="HO118" s="288"/>
      <c r="HP118" s="288"/>
      <c r="HQ118" s="288"/>
      <c r="HR118" s="288"/>
      <c r="HS118" s="288"/>
      <c r="HT118" s="288"/>
      <c r="HU118" s="288"/>
      <c r="HV118" s="288"/>
      <c r="HW118" s="288"/>
      <c r="HX118" s="288"/>
      <c r="HY118" s="288"/>
      <c r="HZ118" s="288"/>
      <c r="IA118" s="288"/>
      <c r="IB118" s="288"/>
      <c r="IC118" s="288"/>
      <c r="ID118" s="288"/>
      <c r="IE118" s="288"/>
      <c r="IF118" s="288"/>
      <c r="IG118" s="288"/>
      <c r="IH118" s="288"/>
      <c r="II118" s="886">
        <f>'Deployment needs'!IF80*10*20/2.45</f>
        <v>150.27775886031088</v>
      </c>
      <c r="IJ118" s="886">
        <f>'Deployment needs'!IG80*10*20/2.45</f>
        <v>204.39281237151886</v>
      </c>
      <c r="IK118" s="886">
        <f>'Deployment needs'!IH80*10*20/2.45</f>
        <v>86.922304702377787</v>
      </c>
      <c r="IL118" s="886">
        <f>'Deployment needs'!II80*10*20/2.45</f>
        <v>96.290335192289746</v>
      </c>
      <c r="IM118" s="886">
        <f>'Deployment needs'!IJ80*10*20/2.45</f>
        <v>101.91242978466879</v>
      </c>
      <c r="IN118" s="886">
        <f>'Deployment needs'!IK80*10*20/2.45</f>
        <v>97.732552420300692</v>
      </c>
      <c r="IO118" s="886">
        <f>'Deployment needs'!IL80*10*20/2.45</f>
        <v>105.3584355507127</v>
      </c>
      <c r="IP118" s="886">
        <f>'Deployment needs'!IM80*10*20/2.45</f>
        <v>103.584380730416</v>
      </c>
      <c r="IQ118" s="886">
        <f>'Deployment needs'!IN80*10*20/2.45</f>
        <v>168.99467536365677</v>
      </c>
      <c r="IR118" s="886">
        <f>'Deployment needs'!IO80*10*20/2.45</f>
        <v>109.9403469211192</v>
      </c>
      <c r="IS118" s="886">
        <f>'Deployment needs'!IP80*10*20/2.45</f>
        <v>97.898471216443539</v>
      </c>
      <c r="IT118" s="886">
        <f>'Deployment needs'!IQ80*10*20/2.45</f>
        <v>374.8488494396646</v>
      </c>
      <c r="IU118" s="886">
        <f>'Deployment needs'!IR80*10*20/2.45</f>
        <v>290.16644848521531</v>
      </c>
      <c r="IV118" s="886">
        <f>'Deployment needs'!IS80*10*20/2.45</f>
        <v>323.73947873550605</v>
      </c>
      <c r="IW118" s="886">
        <f>'Deployment needs'!IT80*10*20/2.45</f>
        <v>376.04856996562057</v>
      </c>
      <c r="IX118" s="886">
        <f>'Deployment needs'!IU80*10*20/2.45</f>
        <v>387.81604150744454</v>
      </c>
      <c r="IY118" s="886">
        <f>'Deployment needs'!IV80*10*20/2.45</f>
        <v>332.32258568981899</v>
      </c>
      <c r="IZ118" s="886">
        <f>'Deployment needs'!IW80*10*20/2.45</f>
        <v>308.40475307661058</v>
      </c>
      <c r="JA118" s="886">
        <f>'Deployment needs'!IX80*10*20/2.45</f>
        <v>526.10935809251407</v>
      </c>
      <c r="JB118" s="886">
        <f>'Deployment needs'!IY80*10*20/2.45</f>
        <v>418.31957402909245</v>
      </c>
      <c r="JC118" s="886">
        <f>'Deployment needs'!IZ80*10*20/2.45</f>
        <v>346.71923200129146</v>
      </c>
      <c r="JD118" s="886">
        <f>'Deployment needs'!JA80*10*20/2.45</f>
        <v>514.23978267614052</v>
      </c>
      <c r="JE118" s="886">
        <f>'Deployment needs'!JB80*10*20/2.45</f>
        <v>408.48569461154869</v>
      </c>
      <c r="JF118" s="886">
        <f>'Deployment needs'!JC80*10*20/2.45</f>
        <v>311.06583530705569</v>
      </c>
      <c r="JG118" s="886">
        <f>'Deployment needs'!JD80*10*20/2.45</f>
        <v>114.82218842301474</v>
      </c>
      <c r="JH118" s="886">
        <f>'Deployment needs'!JE80*10*20/2.45</f>
        <v>113.87772758343235</v>
      </c>
      <c r="JI118" s="886">
        <f>'Deployment needs'!JF80*10*20/2.45</f>
        <v>115.76026777043781</v>
      </c>
      <c r="JJ118" s="886">
        <f>'Deployment needs'!JG80*10*20/2.45</f>
        <v>112.83754436145982</v>
      </c>
      <c r="JK118" s="886">
        <f>'Deployment needs'!JH80*10*20/2.45</f>
        <v>171.56003521171166</v>
      </c>
      <c r="JL118" s="886">
        <f>'Deployment needs'!JI80*10*20/2.45</f>
        <v>197.28383010601343</v>
      </c>
      <c r="JM118" s="886">
        <f>'Deployment needs'!JJ80*10*20/2.45</f>
        <v>140.80762449584952</v>
      </c>
      <c r="JN118" s="886">
        <f>'Deployment needs'!JK80*10*20/2.45</f>
        <v>115.07744810938837</v>
      </c>
      <c r="JO118" s="886">
        <f>'Deployment needs'!JL80*10*20/2.45</f>
        <v>109.02141205017416</v>
      </c>
      <c r="JP118" s="886">
        <f>'Deployment needs'!JM80*10*20/2.45</f>
        <v>89.902461540789844</v>
      </c>
      <c r="JQ118" s="886">
        <f>'Deployment needs'!JN80*10*20/2.45</f>
        <v>239.88029026961175</v>
      </c>
      <c r="JR118" s="886">
        <f>'Deployment needs'!JO80*10*20/2.45</f>
        <v>308.34093815501728</v>
      </c>
      <c r="JS118" s="886">
        <f>'Deployment needs'!JP80*10*20/2.45</f>
        <v>480.33491483356414</v>
      </c>
      <c r="JT118" s="886">
        <f>'Deployment needs'!JQ80*10*20/2.45</f>
        <v>185.22280992485983</v>
      </c>
      <c r="JU118" s="886">
        <f>'Deployment needs'!JR80*10*20/2.45</f>
        <v>150.61597794475594</v>
      </c>
      <c r="JV118" s="886">
        <f>'Deployment needs'!JS80*10*20/2.45</f>
        <v>128.76574879117382</v>
      </c>
      <c r="JW118" s="886">
        <f>'Deployment needs'!JT80*10*20/2.45</f>
        <v>153.87692043817896</v>
      </c>
      <c r="JX118" s="886">
        <f>'Deployment needs'!JU80*10*20/2.45</f>
        <v>195.34385648957394</v>
      </c>
      <c r="JY118" s="886">
        <f>'Deployment needs'!JV80*10*20/2.45</f>
        <v>222.8417062041724</v>
      </c>
      <c r="JZ118" s="886">
        <f>'Deployment needs'!JW80*10*20/2.45</f>
        <v>305.97340456390191</v>
      </c>
      <c r="KA118" s="886">
        <f>'Deployment needs'!JX80*10*20/2.45</f>
        <v>202.45283875507934</v>
      </c>
      <c r="KB118" s="886">
        <f>'Deployment needs'!JY80*10*20/2.45</f>
        <v>194.85248159330473</v>
      </c>
      <c r="KC118" s="886">
        <f>'Deployment needs'!JZ80*10*20/2.45</f>
        <v>161.8154966843986</v>
      </c>
      <c r="KD118" s="886">
        <f>'Deployment needs'!KA80*10*20/2.45</f>
        <v>198.57927301435959</v>
      </c>
      <c r="KE118" s="886">
        <f>'Deployment needs'!KB80*10*20/2.45</f>
        <v>181.66193729994774</v>
      </c>
      <c r="KF118" s="886">
        <f>'Deployment needs'!KC80*10*20/2.45</f>
        <v>311.28918753263258</v>
      </c>
      <c r="KG118" s="886">
        <f>'Deployment needs'!KD80*10*20/2.45</f>
        <v>350.24819716540668</v>
      </c>
      <c r="KH118" s="886">
        <f>'Deployment needs'!KE80*10*20/2.45</f>
        <v>280.77289202666606</v>
      </c>
      <c r="KI118" s="886">
        <f>'Deployment needs'!KF80*10*20/2.45</f>
        <v>506.65856999084372</v>
      </c>
      <c r="KJ118" s="886">
        <f>'Deployment needs'!KG80*10*20/2.45</f>
        <v>391.89381499726323</v>
      </c>
      <c r="KK118" s="886">
        <f>'Deployment needs'!KH80*10*20/2.45</f>
        <v>366.86560274832954</v>
      </c>
      <c r="KL118" s="886">
        <f>'Deployment needs'!KI80*10*20/2.45</f>
        <v>356.60416335610989</v>
      </c>
      <c r="KM118" s="886">
        <f>'Deployment needs'!KJ80*10*20/2.45</f>
        <v>479.63933218819614</v>
      </c>
      <c r="KN118" s="886">
        <f>'Deployment needs'!KK80*10*20/2.45</f>
        <v>547.76814248131564</v>
      </c>
      <c r="KO118" s="886">
        <f>'Deployment needs'!KL80*10*20/2.45</f>
        <v>496.14187091225062</v>
      </c>
      <c r="KP118" s="886">
        <f>'Deployment needs'!KM80*10*20/2.45</f>
        <v>409.97896377683435</v>
      </c>
      <c r="KQ118" s="886">
        <f>'Deployment needs'!KN80*10*20/2.45</f>
        <v>399.94725810235099</v>
      </c>
      <c r="KR118" s="886">
        <f>'Deployment needs'!KO80*10*20/2.45</f>
        <v>439.39126113923498</v>
      </c>
      <c r="KS118" s="886">
        <f>'Deployment needs'!KP80*10*20/2.45</f>
        <v>963.8031423173644</v>
      </c>
      <c r="KT118" s="886">
        <f>'Deployment needs'!KQ80*10*20/2.45</f>
        <v>662.22658585124816</v>
      </c>
      <c r="KU118" s="886">
        <f>'Deployment needs'!KR80*10*20/2.45</f>
        <v>623.17823532824309</v>
      </c>
      <c r="KV118" s="886">
        <f>'Deployment needs'!KS80*10*20/2.45</f>
        <v>951.67192572245813</v>
      </c>
      <c r="KW118" s="886">
        <f>'Deployment needs'!KT80*10*20/2.45</f>
        <v>545.33041247644769</v>
      </c>
      <c r="KX118" s="886">
        <f>'Deployment needs'!KU80*10*20/2.45</f>
        <v>234.10503986540849</v>
      </c>
      <c r="KY118" s="886">
        <f>'Deployment needs'!KV80*10*20/2.45</f>
        <v>243.63260765930394</v>
      </c>
      <c r="KZ118" s="886">
        <f>'Deployment needs'!KW80*10*20/2.45</f>
        <v>216.0071281015187</v>
      </c>
      <c r="LA118" s="886">
        <f>'Deployment needs'!KX80*10*20/2.45</f>
        <v>0</v>
      </c>
      <c r="LB118" s="886">
        <f>'Deployment needs'!KY80*10*20/2.45</f>
        <v>312.6548268547316</v>
      </c>
      <c r="LC118" s="886">
        <f>'Deployment needs'!KZ80*10*20/2.45</f>
        <v>241.89046029980403</v>
      </c>
      <c r="LD118" s="886">
        <f>'Deployment needs'!LA80*10*20/2.45</f>
        <v>235.73232036604037</v>
      </c>
      <c r="LE118" s="886">
        <f>'Deployment needs'!LB80*10*20/2.45</f>
        <v>237.26387848428212</v>
      </c>
      <c r="LF118" s="886">
        <f>'Deployment needs'!LC80*10*20/2.45</f>
        <v>404.7014697610598</v>
      </c>
      <c r="LG118" s="886">
        <f>'Deployment needs'!LD80*10*20/2.45</f>
        <v>311.66569557003368</v>
      </c>
      <c r="LH118" s="886">
        <f>'Deployment needs'!LE80*10*20/2.45</f>
        <v>295.50775742258338</v>
      </c>
      <c r="LI118" s="886">
        <f>'Deployment needs'!LF80*10*20/2.45</f>
        <v>325.09235507328634</v>
      </c>
      <c r="LJ118" s="886">
        <f>'Deployment needs'!LG80*10*20/2.45</f>
        <v>209.01301269488144</v>
      </c>
      <c r="LK118" s="886">
        <f>'Deployment needs'!LH80*10*20/2.45</f>
        <v>170.18163290529409</v>
      </c>
      <c r="LL118" s="886">
        <f>'Deployment needs'!LI80*10*20/2.45</f>
        <v>141.68827041383847</v>
      </c>
      <c r="LM118" s="886">
        <f>'Deployment needs'!LJ80*10*20/2.45</f>
        <v>105.76046955675112</v>
      </c>
      <c r="LN118" s="886">
        <f>'Deployment needs'!LK80*10*20/2.45</f>
        <v>97.094403204366671</v>
      </c>
      <c r="LO118" s="886">
        <f>'Deployment needs'!LL80*10*20/2.45</f>
        <v>78.932676518883412</v>
      </c>
      <c r="LP118" s="886">
        <f>'Deployment needs'!LM80*10*20/2.45</f>
        <v>72.672432710570305</v>
      </c>
      <c r="LQ118" s="886">
        <f>'Deployment needs'!LN80*10*20/2.45</f>
        <v>40.554382672609265</v>
      </c>
      <c r="LR118" s="886">
        <f>'Deployment needs'!LO80*10*20/2.45</f>
        <v>37.146665859521399</v>
      </c>
      <c r="LS118" s="886">
        <f>'Deployment needs'!LP80*10*20/2.45</f>
        <v>71.064296686416498</v>
      </c>
      <c r="LT118" s="886">
        <f>'Deployment needs'!LQ80*10*20/2.45</f>
        <v>1316.6556945358784</v>
      </c>
      <c r="LU118" s="886">
        <f>'Deployment needs'!LR80*10*20/2.45</f>
        <v>724.16063199473342</v>
      </c>
      <c r="LV118" s="886">
        <f>'Deployment needs'!LS80*10*20/2.45</f>
        <v>321.79950511906651</v>
      </c>
      <c r="LW118" s="886">
        <f>'Deployment needs'!LT80*10*20/2.45</f>
        <v>290.81736068546815</v>
      </c>
      <c r="LX118" s="886">
        <f>'Deployment needs'!LU80*10*20/2.45</f>
        <v>383.10650029385135</v>
      </c>
      <c r="LY118" s="886">
        <f>'Deployment needs'!LV80*10*20/2.45</f>
        <v>244.57706849888635</v>
      </c>
      <c r="LZ118" s="886">
        <f>'Deployment needs'!LW80*10*20/2.45</f>
        <v>286.63748332109998</v>
      </c>
      <c r="MA118" s="886">
        <f>'Deployment needs'!LX80*10*20/2.45</f>
        <v>80.462292443859269</v>
      </c>
      <c r="MB118" s="886">
        <f>'Deployment needs'!LY80*10*20/2.45</f>
        <v>239.86752728529302</v>
      </c>
      <c r="MC118" s="886">
        <f>'Deployment needs'!LZ80*10*20/2.45</f>
        <v>220.99745497012296</v>
      </c>
      <c r="MD118" s="886">
        <f>'Deployment needs'!MA80*10*20/2.45</f>
        <v>194.93544099137611</v>
      </c>
      <c r="ME118" s="886">
        <f t="shared" ref="ME118:NA118" si="2096">ME117*9.1*30/2.45</f>
        <v>334.28571428571422</v>
      </c>
      <c r="MF118" s="886">
        <f t="shared" si="2096"/>
        <v>445.71428571428567</v>
      </c>
      <c r="MG118" s="886">
        <f t="shared" si="2096"/>
        <v>1114.2857142857142</v>
      </c>
      <c r="MH118" s="886">
        <f t="shared" si="2096"/>
        <v>1114.2857142857142</v>
      </c>
      <c r="MI118" s="886">
        <f t="shared" si="2096"/>
        <v>1114.2857142857142</v>
      </c>
      <c r="MJ118" s="886">
        <f t="shared" si="2096"/>
        <v>1114.2857142857142</v>
      </c>
      <c r="MK118" s="886">
        <f t="shared" si="2096"/>
        <v>1114.2857142857142</v>
      </c>
      <c r="ML118" s="886">
        <f t="shared" si="2096"/>
        <v>779.99999999999989</v>
      </c>
      <c r="MM118" s="886">
        <f t="shared" si="2096"/>
        <v>779.99999999999989</v>
      </c>
      <c r="MN118" s="886">
        <f t="shared" si="2096"/>
        <v>779.99999999999989</v>
      </c>
      <c r="MO118" s="886">
        <f t="shared" si="2096"/>
        <v>1337.1428571428569</v>
      </c>
      <c r="MP118" s="886">
        <f t="shared" si="2096"/>
        <v>1114.2857142857142</v>
      </c>
      <c r="MQ118" s="1165">
        <f t="shared" si="2096"/>
        <v>779.99999999999989</v>
      </c>
      <c r="MR118" s="1165">
        <f t="shared" si="2096"/>
        <v>779.99999999999989</v>
      </c>
      <c r="MS118" s="1165">
        <f t="shared" si="2096"/>
        <v>445.71428571428567</v>
      </c>
      <c r="MT118" s="1165">
        <f t="shared" si="2096"/>
        <v>445.71428571428567</v>
      </c>
      <c r="MU118" s="1165">
        <f t="shared" si="2096"/>
        <v>445.71428571428567</v>
      </c>
      <c r="MV118" s="1165">
        <f t="shared" si="2096"/>
        <v>1114.2857142857142</v>
      </c>
      <c r="MW118" s="1165">
        <f t="shared" si="2096"/>
        <v>835.71428571428567</v>
      </c>
      <c r="MX118" s="1165">
        <f t="shared" si="2096"/>
        <v>0</v>
      </c>
      <c r="MY118" s="1165">
        <f t="shared" si="2096"/>
        <v>0</v>
      </c>
      <c r="MZ118" s="1165">
        <f t="shared" si="2096"/>
        <v>0</v>
      </c>
      <c r="NA118" s="1165">
        <f t="shared" si="2096"/>
        <v>0</v>
      </c>
      <c r="NB118" s="886">
        <f>'Deployment needs'!MY80*10*20/2.45</f>
        <v>49.9351761468399</v>
      </c>
      <c r="NC118" s="886">
        <f>'Deployment needs'!MZ80*10*20/2.45</f>
        <v>48.215718537239802</v>
      </c>
      <c r="ND118" s="886">
        <f>'Deployment needs'!NA80*10*20/2.45</f>
        <v>47.836067210174924</v>
      </c>
      <c r="NE118" s="886">
        <f>'Deployment needs'!NB80*10*20/2.45</f>
        <v>47.836067210174924</v>
      </c>
      <c r="NF118" s="886">
        <f>'Deployment needs'!NC80*10*20/2.45</f>
        <v>47.462347935095437</v>
      </c>
      <c r="NG118" s="886">
        <f>'Deployment needs'!ND80*10*20/2.45</f>
        <v>0</v>
      </c>
      <c r="NH118" s="886">
        <f>'Deployment needs'!NE80*10*20/2.45</f>
        <v>0</v>
      </c>
    </row>
    <row r="119" spans="1:372" ht="12.75">
      <c r="A119" s="887" t="s">
        <v>1238</v>
      </c>
      <c r="B119" s="887"/>
      <c r="C119" s="887"/>
      <c r="D119" s="887"/>
      <c r="E119" s="887"/>
      <c r="F119" s="887"/>
      <c r="G119" s="887"/>
      <c r="H119" s="887"/>
      <c r="I119" s="887"/>
      <c r="J119" s="887"/>
      <c r="K119" s="887"/>
      <c r="L119" s="887"/>
      <c r="M119" s="887"/>
      <c r="N119" s="887"/>
      <c r="O119" s="887"/>
      <c r="P119" s="887"/>
      <c r="Q119" s="887"/>
      <c r="R119" s="887"/>
      <c r="S119" s="887"/>
      <c r="T119" s="887"/>
      <c r="U119" s="887"/>
      <c r="V119" s="887"/>
      <c r="W119" s="887"/>
      <c r="X119" s="887"/>
      <c r="Y119" s="887"/>
      <c r="Z119" s="887"/>
      <c r="AA119" s="887"/>
      <c r="AB119" s="887"/>
      <c r="AC119" s="887"/>
      <c r="AD119" s="887"/>
      <c r="AE119" s="887"/>
      <c r="AF119" s="887"/>
      <c r="AG119" s="887"/>
      <c r="AH119" s="887"/>
      <c r="AI119" s="887"/>
      <c r="AJ119" s="887"/>
      <c r="AK119" s="887"/>
      <c r="AL119" s="887"/>
      <c r="AM119" s="888"/>
      <c r="AN119" s="888"/>
      <c r="AO119" s="887"/>
      <c r="AP119" s="887"/>
      <c r="AQ119" s="887"/>
      <c r="AR119" s="887"/>
      <c r="AS119" s="887"/>
      <c r="AT119" s="888"/>
      <c r="AU119" s="887"/>
      <c r="AV119" s="887"/>
      <c r="AW119" s="887"/>
      <c r="AX119" s="887"/>
      <c r="AY119" s="887"/>
      <c r="AZ119" s="887"/>
      <c r="BA119" s="887"/>
      <c r="BB119" s="887"/>
      <c r="BC119" s="887"/>
      <c r="BD119" s="887"/>
      <c r="BE119" s="887"/>
      <c r="BF119" s="887"/>
      <c r="BG119" s="887"/>
      <c r="BH119" s="887"/>
      <c r="BI119" s="887"/>
      <c r="BJ119" s="887"/>
      <c r="BK119" s="887"/>
      <c r="BL119" s="887"/>
      <c r="BM119" s="887"/>
      <c r="BN119" s="887"/>
      <c r="BO119" s="887"/>
      <c r="BP119" s="887"/>
      <c r="BQ119" s="887"/>
      <c r="BR119" s="887"/>
      <c r="BS119" s="887"/>
      <c r="BT119" s="887"/>
      <c r="BU119" s="887"/>
      <c r="BV119" s="887"/>
      <c r="BW119" s="887"/>
      <c r="BX119" s="887"/>
      <c r="BY119" s="887"/>
      <c r="BZ119" s="887"/>
      <c r="CA119" s="887"/>
      <c r="CB119" s="887"/>
      <c r="CC119" s="887"/>
      <c r="CD119" s="889"/>
      <c r="CE119" s="889"/>
      <c r="CF119" s="889"/>
      <c r="CG119" s="889"/>
      <c r="CH119" s="889"/>
      <c r="CI119" s="889"/>
      <c r="CJ119" s="889"/>
      <c r="CK119" s="889"/>
      <c r="CL119" s="889"/>
      <c r="CM119" s="889"/>
      <c r="CN119" s="889"/>
      <c r="CO119" s="889"/>
      <c r="CP119" s="889"/>
      <c r="CQ119" s="889"/>
      <c r="CR119" s="889"/>
      <c r="CS119" s="889"/>
      <c r="CT119" s="889"/>
      <c r="CU119" s="889"/>
      <c r="CV119" s="889"/>
      <c r="CW119" s="889"/>
      <c r="CX119" s="889"/>
      <c r="CY119" s="889"/>
      <c r="CZ119" s="889"/>
      <c r="DA119" s="889"/>
      <c r="DB119" s="889"/>
      <c r="DC119" s="889"/>
      <c r="DD119" s="889"/>
      <c r="DE119" s="889"/>
      <c r="DF119" s="889"/>
      <c r="DG119" s="889"/>
      <c r="DH119" s="889"/>
      <c r="DI119" s="889"/>
      <c r="DJ119" s="889"/>
      <c r="DK119" s="889"/>
      <c r="DL119" s="889"/>
      <c r="DM119" s="889"/>
      <c r="DN119" s="889"/>
      <c r="DO119" s="889"/>
      <c r="DP119" s="889"/>
      <c r="DQ119" s="889"/>
      <c r="DR119" s="889"/>
      <c r="DS119" s="889"/>
      <c r="DT119" s="889"/>
      <c r="DU119" s="889"/>
      <c r="DV119" s="889"/>
      <c r="DW119" s="889"/>
      <c r="DX119" s="889"/>
      <c r="DY119" s="889"/>
      <c r="DZ119" s="889"/>
      <c r="EA119" s="889"/>
      <c r="EB119" s="889"/>
      <c r="EC119" s="889"/>
      <c r="ED119" s="889"/>
      <c r="EE119" s="889"/>
      <c r="EF119" s="889"/>
      <c r="EG119" s="889"/>
      <c r="EH119" s="889"/>
      <c r="EI119" s="889"/>
      <c r="EJ119" s="889"/>
      <c r="EK119" s="889"/>
      <c r="EL119" s="889"/>
      <c r="EM119" s="889"/>
      <c r="EN119" s="889"/>
      <c r="EO119" s="889"/>
      <c r="EP119" s="889"/>
      <c r="EQ119" s="889"/>
      <c r="ER119" s="889"/>
      <c r="ES119" s="889"/>
      <c r="ET119" s="889"/>
      <c r="EU119" s="889"/>
      <c r="EV119" s="889"/>
      <c r="EW119" s="889"/>
      <c r="EX119" s="889"/>
      <c r="EY119" s="889"/>
      <c r="EZ119" s="889"/>
      <c r="FA119" s="889"/>
      <c r="FB119" s="889"/>
      <c r="FC119" s="889"/>
      <c r="FD119" s="889"/>
      <c r="FE119" s="889"/>
      <c r="FF119" s="889"/>
      <c r="FG119" s="889"/>
      <c r="FH119" s="889"/>
      <c r="FI119" s="889"/>
      <c r="FJ119" s="889"/>
      <c r="FK119" s="889"/>
      <c r="FL119" s="889"/>
      <c r="FM119" s="889"/>
      <c r="FN119" s="889"/>
      <c r="FO119" s="889"/>
      <c r="FP119" s="889"/>
      <c r="FQ119" s="889"/>
      <c r="FR119" s="889"/>
      <c r="FS119" s="889"/>
      <c r="FT119" s="889"/>
      <c r="FU119" s="889"/>
      <c r="FV119" s="889"/>
      <c r="FW119" s="889"/>
      <c r="FX119" s="889"/>
      <c r="FY119" s="889"/>
      <c r="FZ119" s="889"/>
      <c r="GA119" s="889"/>
      <c r="GB119" s="889"/>
      <c r="GC119" s="889"/>
      <c r="GD119" s="889"/>
      <c r="GE119" s="889"/>
      <c r="GF119" s="889"/>
      <c r="GG119" s="889"/>
      <c r="GH119" s="889"/>
      <c r="GI119" s="889"/>
      <c r="GJ119" s="889"/>
      <c r="GK119" s="889"/>
      <c r="GL119" s="889"/>
      <c r="GM119" s="889"/>
      <c r="GN119" s="889"/>
      <c r="GO119" s="889"/>
      <c r="GP119" s="889"/>
      <c r="GQ119" s="889"/>
      <c r="GR119" s="889"/>
      <c r="GS119" s="889"/>
      <c r="GT119" s="889"/>
      <c r="GU119" s="889"/>
      <c r="GV119" s="889"/>
      <c r="GW119" s="889"/>
      <c r="GX119" s="889"/>
      <c r="GY119" s="889"/>
      <c r="GZ119" s="889"/>
      <c r="HA119" s="889"/>
      <c r="HB119" s="889"/>
      <c r="HC119" s="889"/>
      <c r="HD119" s="889"/>
      <c r="HE119" s="889"/>
      <c r="HF119" s="889"/>
      <c r="HG119" s="889"/>
      <c r="HH119" s="889"/>
      <c r="HI119" s="889"/>
      <c r="HJ119" s="889"/>
      <c r="HK119" s="889"/>
      <c r="HL119" s="889"/>
      <c r="HM119" s="889"/>
      <c r="HN119" s="889"/>
      <c r="HO119" s="889"/>
      <c r="HP119" s="889"/>
      <c r="HQ119" s="889"/>
      <c r="HR119" s="889"/>
      <c r="HS119" s="889"/>
      <c r="HT119" s="889"/>
      <c r="HU119" s="889"/>
      <c r="HV119" s="889"/>
      <c r="HW119" s="889"/>
      <c r="HX119" s="889"/>
      <c r="HY119" s="889"/>
      <c r="HZ119" s="889"/>
      <c r="IA119" s="889"/>
      <c r="IB119" s="889"/>
      <c r="IC119" s="889"/>
      <c r="ID119" s="889"/>
      <c r="IE119" s="889"/>
      <c r="IF119" s="889"/>
      <c r="IG119" s="889"/>
      <c r="IH119" s="889"/>
      <c r="II119" s="889"/>
      <c r="IJ119" s="889"/>
      <c r="IK119" s="889"/>
      <c r="IL119" s="889"/>
      <c r="IM119" s="889"/>
      <c r="IN119" s="889"/>
      <c r="IO119" s="889"/>
      <c r="IP119" s="889"/>
      <c r="IQ119" s="889"/>
      <c r="IR119" s="889"/>
      <c r="IS119" s="889"/>
      <c r="IT119" s="889"/>
      <c r="IU119" s="889"/>
      <c r="IV119" s="889"/>
      <c r="IW119" s="889"/>
      <c r="IX119" s="889"/>
      <c r="IY119" s="889"/>
      <c r="IZ119" s="889"/>
      <c r="JA119" s="889"/>
      <c r="JB119" s="889"/>
      <c r="JC119" s="889"/>
      <c r="JD119" s="889"/>
      <c r="JE119" s="889"/>
      <c r="JF119" s="889"/>
      <c r="JG119" s="889"/>
      <c r="JH119" s="889"/>
      <c r="JI119" s="889"/>
      <c r="JJ119" s="889"/>
      <c r="JK119" s="889"/>
      <c r="JL119" s="889"/>
      <c r="JM119" s="889"/>
      <c r="JN119" s="889"/>
      <c r="JO119" s="889"/>
      <c r="JP119" s="889"/>
      <c r="JQ119" s="889"/>
      <c r="JR119" s="889"/>
      <c r="JS119" s="889"/>
      <c r="JT119" s="889"/>
      <c r="JU119" s="889"/>
      <c r="JV119" s="889"/>
      <c r="JW119" s="889"/>
      <c r="JX119" s="889"/>
      <c r="JY119" s="889"/>
      <c r="JZ119" s="889"/>
      <c r="KA119" s="889"/>
      <c r="KB119" s="889"/>
      <c r="KC119" s="889"/>
      <c r="KD119" s="889"/>
      <c r="KE119" s="889"/>
      <c r="KF119" s="889"/>
      <c r="KG119" s="889"/>
      <c r="KH119" s="889"/>
      <c r="KI119" s="889"/>
      <c r="KJ119" s="889"/>
      <c r="KK119" s="889"/>
      <c r="KL119" s="889"/>
      <c r="KM119" s="889"/>
      <c r="KN119" s="889"/>
      <c r="KO119" s="889"/>
      <c r="KP119" s="889"/>
      <c r="KQ119" s="889"/>
      <c r="KR119" s="889"/>
      <c r="KS119" s="889"/>
      <c r="KT119" s="889"/>
      <c r="KU119" s="889"/>
      <c r="KV119" s="889"/>
      <c r="KW119" s="889"/>
      <c r="KX119" s="889"/>
      <c r="KY119" s="889"/>
      <c r="KZ119" s="889"/>
      <c r="LA119" s="889"/>
      <c r="LB119" s="889"/>
      <c r="LC119" s="889"/>
      <c r="LD119" s="889"/>
      <c r="LE119" s="889"/>
      <c r="LF119" s="889"/>
      <c r="LG119" s="889"/>
      <c r="LH119" s="889">
        <v>4</v>
      </c>
      <c r="LI119" s="889">
        <v>3</v>
      </c>
      <c r="LJ119" s="889">
        <v>0</v>
      </c>
      <c r="LK119" s="889">
        <v>0</v>
      </c>
      <c r="LL119" s="889">
        <v>7</v>
      </c>
      <c r="LM119" s="889">
        <v>6.5</v>
      </c>
      <c r="LN119" s="889">
        <v>5.5</v>
      </c>
      <c r="LO119" s="889">
        <v>10</v>
      </c>
      <c r="LP119" s="889">
        <v>10</v>
      </c>
      <c r="LQ119" s="889">
        <v>0</v>
      </c>
      <c r="LR119" s="889">
        <v>0</v>
      </c>
      <c r="LS119" s="889">
        <v>0</v>
      </c>
      <c r="LT119" s="889">
        <v>0</v>
      </c>
      <c r="LU119" s="889">
        <v>6.5</v>
      </c>
      <c r="LV119" s="889">
        <v>10</v>
      </c>
      <c r="LW119" s="889">
        <v>10</v>
      </c>
      <c r="LX119" s="889">
        <v>10</v>
      </c>
      <c r="LY119" s="889">
        <v>0</v>
      </c>
      <c r="LZ119" s="889">
        <v>0</v>
      </c>
      <c r="MA119" s="889">
        <v>0</v>
      </c>
      <c r="MB119" s="889">
        <v>5</v>
      </c>
      <c r="MC119" s="889">
        <v>3.5</v>
      </c>
      <c r="MD119" s="889">
        <v>6.5</v>
      </c>
      <c r="ME119" s="889">
        <v>0</v>
      </c>
      <c r="MF119" s="889">
        <v>0</v>
      </c>
      <c r="MG119" s="889">
        <v>10</v>
      </c>
      <c r="MH119" s="889">
        <v>10</v>
      </c>
      <c r="MI119" s="889">
        <v>10</v>
      </c>
      <c r="MJ119" s="889">
        <v>10</v>
      </c>
      <c r="MK119" s="889">
        <v>8</v>
      </c>
      <c r="ML119" s="889">
        <v>0</v>
      </c>
      <c r="MM119" s="889">
        <v>0</v>
      </c>
      <c r="MN119" s="889">
        <v>10</v>
      </c>
      <c r="MO119" s="889">
        <v>10</v>
      </c>
      <c r="MP119" s="889">
        <v>9</v>
      </c>
      <c r="MQ119" s="889">
        <v>8</v>
      </c>
      <c r="MR119" s="889">
        <v>7</v>
      </c>
      <c r="MS119" s="889">
        <v>0</v>
      </c>
      <c r="MT119" s="889">
        <v>0</v>
      </c>
      <c r="MU119" s="889">
        <v>6</v>
      </c>
      <c r="MV119" s="889">
        <v>6</v>
      </c>
      <c r="MW119" s="889">
        <v>6</v>
      </c>
      <c r="MX119" s="889"/>
      <c r="MY119" s="889"/>
      <c r="MZ119" s="889"/>
      <c r="NA119" s="889"/>
      <c r="NB119" s="889"/>
      <c r="NC119" s="889">
        <v>7</v>
      </c>
      <c r="ND119" s="889"/>
      <c r="NE119" s="889"/>
      <c r="NF119" s="889"/>
      <c r="NG119" s="889"/>
      <c r="NH119" s="889"/>
    </row>
    <row r="120" spans="1:372" ht="12.75">
      <c r="A120" s="58" t="s">
        <v>1239</v>
      </c>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c r="AN120"/>
      <c r="AO120" s="58"/>
      <c r="AP120" s="58"/>
      <c r="AQ120" s="58"/>
      <c r="AR120" s="58"/>
      <c r="AS120" s="58"/>
      <c r="AT120"/>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288"/>
      <c r="CE120" s="288"/>
      <c r="CF120" s="288"/>
      <c r="CG120" s="288"/>
      <c r="CH120" s="288"/>
      <c r="CI120" s="288"/>
      <c r="CJ120" s="288"/>
      <c r="CK120" s="288"/>
      <c r="CL120" s="288"/>
      <c r="CM120" s="288"/>
      <c r="CN120" s="288"/>
      <c r="CO120" s="288"/>
      <c r="CP120" s="288"/>
      <c r="CQ120" s="288"/>
      <c r="CR120" s="288"/>
      <c r="CS120" s="288"/>
      <c r="CT120" s="288"/>
      <c r="CU120" s="288"/>
      <c r="CV120" s="288"/>
      <c r="CW120" s="288"/>
      <c r="CX120" s="288"/>
      <c r="CY120" s="288"/>
      <c r="CZ120" s="288"/>
      <c r="DA120" s="288"/>
      <c r="DB120" s="288"/>
      <c r="DC120" s="288"/>
      <c r="DD120" s="288"/>
      <c r="DE120" s="288"/>
      <c r="DF120" s="288"/>
      <c r="DG120" s="288"/>
      <c r="DH120" s="288"/>
      <c r="DI120" s="288"/>
      <c r="DJ120" s="288"/>
      <c r="DK120" s="288"/>
      <c r="DL120" s="288"/>
      <c r="DM120" s="288"/>
      <c r="DN120" s="288"/>
      <c r="DO120" s="288"/>
      <c r="DP120" s="288"/>
      <c r="DQ120" s="288"/>
      <c r="DR120" s="288"/>
      <c r="DS120" s="288"/>
      <c r="DT120" s="288"/>
      <c r="DU120" s="288"/>
      <c r="DV120" s="288"/>
      <c r="DW120" s="288"/>
      <c r="DX120" s="288"/>
      <c r="DY120" s="288"/>
      <c r="DZ120" s="288"/>
      <c r="EA120" s="288"/>
      <c r="EB120" s="288"/>
      <c r="EC120" s="288"/>
      <c r="ED120" s="288"/>
      <c r="EE120" s="288"/>
      <c r="EF120" s="288"/>
      <c r="EG120" s="288"/>
      <c r="EH120" s="288"/>
      <c r="EI120" s="288"/>
      <c r="EJ120" s="288"/>
      <c r="EK120" s="288"/>
      <c r="EL120" s="288"/>
      <c r="EM120" s="288"/>
      <c r="EN120" s="288"/>
      <c r="EO120" s="288"/>
      <c r="EP120" s="288"/>
      <c r="EQ120" s="288"/>
      <c r="ER120" s="288"/>
      <c r="ES120" s="288"/>
      <c r="ET120" s="288"/>
      <c r="EU120" s="288"/>
      <c r="EV120" s="288"/>
      <c r="EW120" s="288"/>
      <c r="EX120" s="288"/>
      <c r="EY120" s="288"/>
      <c r="EZ120" s="288"/>
      <c r="FA120" s="288"/>
      <c r="FB120" s="288"/>
      <c r="FC120" s="288"/>
      <c r="FD120" s="288"/>
      <c r="FE120" s="288"/>
      <c r="FF120" s="288"/>
      <c r="FG120" s="288"/>
      <c r="FH120" s="288"/>
      <c r="FI120" s="288"/>
      <c r="FJ120" s="288"/>
      <c r="FK120" s="288"/>
      <c r="FL120" s="288"/>
      <c r="FM120" s="288"/>
      <c r="FN120" s="288"/>
      <c r="FO120" s="288"/>
      <c r="FP120" s="288"/>
      <c r="FQ120" s="288"/>
      <c r="FR120" s="288"/>
      <c r="FS120" s="288"/>
      <c r="FT120" s="288"/>
      <c r="FU120" s="288"/>
      <c r="FV120" s="288"/>
      <c r="FW120" s="288"/>
      <c r="FX120" s="288"/>
      <c r="FY120" s="288"/>
      <c r="FZ120" s="288"/>
      <c r="GA120" s="288"/>
      <c r="GB120" s="288"/>
      <c r="GC120" s="288"/>
      <c r="GD120" s="288"/>
      <c r="GE120" s="288"/>
      <c r="GF120" s="288"/>
      <c r="GG120" s="288"/>
      <c r="GH120" s="288"/>
      <c r="GI120" s="288"/>
      <c r="GJ120" s="288"/>
      <c r="GK120" s="288"/>
      <c r="GL120" s="288"/>
      <c r="GM120" s="288"/>
      <c r="GN120" s="288"/>
      <c r="GO120" s="288"/>
      <c r="GP120" s="288"/>
      <c r="GQ120" s="288"/>
      <c r="GR120" s="288"/>
      <c r="GS120" s="288"/>
      <c r="GT120" s="288"/>
      <c r="GU120" s="288"/>
      <c r="GV120" s="288"/>
      <c r="GW120" s="288"/>
      <c r="GX120" s="288"/>
      <c r="GY120" s="288"/>
      <c r="GZ120" s="288"/>
      <c r="HA120" s="288"/>
      <c r="HB120" s="288"/>
      <c r="HC120" s="288"/>
      <c r="HD120" s="288"/>
      <c r="HE120" s="288"/>
      <c r="HF120" s="288"/>
      <c r="HG120" s="288"/>
      <c r="HH120" s="288"/>
      <c r="HI120" s="288"/>
      <c r="HJ120" s="288"/>
      <c r="HK120" s="288"/>
      <c r="HL120" s="288"/>
      <c r="HM120" s="288"/>
      <c r="HN120" s="288"/>
      <c r="HO120" s="288"/>
      <c r="HP120" s="288"/>
      <c r="HQ120" s="288"/>
      <c r="HR120" s="288"/>
      <c r="HS120" s="288"/>
      <c r="HT120" s="288"/>
      <c r="HU120" s="288"/>
      <c r="HV120" s="288"/>
      <c r="HW120" s="288"/>
      <c r="HX120" s="288"/>
      <c r="HY120" s="288"/>
      <c r="HZ120" s="288"/>
      <c r="IA120" s="288"/>
      <c r="IB120" s="288"/>
      <c r="IC120" s="288"/>
      <c r="ID120" s="288"/>
      <c r="IE120" s="288"/>
      <c r="IF120" s="288"/>
      <c r="IG120" s="288"/>
      <c r="IH120" s="288"/>
      <c r="II120" s="886">
        <f>'Deployment needs'!IF127*10*20/2.45</f>
        <v>141.79116396903592</v>
      </c>
      <c r="IJ120" s="886">
        <f>'Deployment needs'!IG127*10*20/2.45</f>
        <v>192.85019282195637</v>
      </c>
      <c r="IK120" s="886">
        <f>'Deployment needs'!IH127*10*20/2.45</f>
        <v>82.013565095003514</v>
      </c>
      <c r="IL120" s="886">
        <f>'Deployment needs'!II127*10*20/2.45</f>
        <v>90.852557353976081</v>
      </c>
      <c r="IM120" s="886">
        <f>'Deployment needs'!IJ127*10*20/2.45</f>
        <v>96.157156931738214</v>
      </c>
      <c r="IN120" s="886">
        <f>'Deployment needs'!IK127*10*20/2.45</f>
        <v>92.213328641801539</v>
      </c>
      <c r="IO120" s="886">
        <f>'Deployment needs'!IL127*10*20/2.45</f>
        <v>99.408557353976079</v>
      </c>
      <c r="IP120" s="886">
        <f>'Deployment needs'!IM127*10*20/2.45</f>
        <v>97.734688247712882</v>
      </c>
      <c r="IQ120" s="886">
        <f>'Deployment needs'!IN127*10*20/2.45</f>
        <v>159.45108515130187</v>
      </c>
      <c r="IR120" s="886">
        <f>'Deployment needs'!IO127*10*20/2.45</f>
        <v>103.73171569317381</v>
      </c>
      <c r="IS120" s="886">
        <f>'Deployment needs'!IP127*10*20/2.45</f>
        <v>92.36987755102038</v>
      </c>
      <c r="IT120" s="886">
        <f>'Deployment needs'!IQ127*10*20/2.45</f>
        <v>353.68011259676285</v>
      </c>
      <c r="IU120" s="886">
        <f>'Deployment needs'!IR127*10*20/2.45</f>
        <v>273.77995777621385</v>
      </c>
      <c r="IV120" s="886">
        <f>'Deployment needs'!IS127*10*20/2.45</f>
        <v>305.45702744546088</v>
      </c>
      <c r="IW120" s="886">
        <f>'Deployment needs'!IT127*10*20/2.45</f>
        <v>354.81208163265296</v>
      </c>
      <c r="IX120" s="886">
        <f>'Deployment needs'!IU127*10*20/2.45</f>
        <v>365.91501196340602</v>
      </c>
      <c r="IY120" s="886">
        <f>'Deployment needs'!IV127*10*20/2.45</f>
        <v>313.55542294159028</v>
      </c>
      <c r="IZ120" s="886">
        <f>'Deployment needs'!IW127*10*20/2.45</f>
        <v>290.98829556650236</v>
      </c>
      <c r="JA120" s="886">
        <f>'Deployment needs'!IX127*10*20/2.45</f>
        <v>496.39852779732581</v>
      </c>
      <c r="JB120" s="886">
        <f>'Deployment needs'!IY127*10*20/2.45</f>
        <v>394.69592681210412</v>
      </c>
      <c r="JC120" s="886">
        <f>'Deployment needs'!IZ127*10*20/2.45</f>
        <v>327.13905137227306</v>
      </c>
      <c r="JD120" s="886">
        <f>'Deployment needs'!JA127*10*20/2.45</f>
        <v>485.19925967628421</v>
      </c>
      <c r="JE120" s="886">
        <f>'Deployment needs'!JB127*10*20/2.45</f>
        <v>385.41739338494011</v>
      </c>
      <c r="JF120" s="886">
        <f>'Deployment needs'!JC127*10*20/2.45</f>
        <v>293.49909922589728</v>
      </c>
      <c r="JG120" s="886">
        <f>'Deployment needs'!JD127*10*20/2.45</f>
        <v>108.33786629134411</v>
      </c>
      <c r="JH120" s="886">
        <f>'Deployment needs'!JE127*10*20/2.45</f>
        <v>107.44674173117524</v>
      </c>
      <c r="JI120" s="886">
        <f>'Deployment needs'!JF127*10*20/2.45</f>
        <v>109.22296973962001</v>
      </c>
      <c r="JJ120" s="886">
        <f>'Deployment needs'!JG127*10*20/2.45</f>
        <v>106.46530049261084</v>
      </c>
      <c r="JK120" s="886">
        <f>'Deployment needs'!JH127*10*20/2.45</f>
        <v>161.87157213230117</v>
      </c>
      <c r="JL120" s="886">
        <f>'Deployment needs'!JI127*10*20/2.45</f>
        <v>186.14267417311748</v>
      </c>
      <c r="JM120" s="886">
        <f>'Deployment needs'!JJ127*10*20/2.45</f>
        <v>132.8558339197748</v>
      </c>
      <c r="JN120" s="886">
        <f>'Deployment needs'!JK127*10*20/2.45</f>
        <v>108.57871076706543</v>
      </c>
      <c r="JO120" s="886">
        <f>'Deployment needs'!JL127*10*20/2.45</f>
        <v>102.86467558057703</v>
      </c>
      <c r="JP120" s="886">
        <f>'Deployment needs'!JM127*10*20/2.45</f>
        <v>84.825424349049968</v>
      </c>
      <c r="JQ120" s="886">
        <f>'Deployment needs'!JN127*10*20/2.45</f>
        <v>226.33359605911335</v>
      </c>
      <c r="JR120" s="886">
        <f>'Deployment needs'!JO127*10*20/2.45</f>
        <v>290.92808444757213</v>
      </c>
      <c r="JS120" s="886">
        <f>'Deployment needs'!JP127*10*20/2.45</f>
        <v>453.20909218859958</v>
      </c>
      <c r="JT120" s="886">
        <f>'Deployment needs'!JQ127*10*20/2.45</f>
        <v>174.76277269528501</v>
      </c>
      <c r="JU120" s="886">
        <f>'Deployment needs'!JR127*10*20/2.45</f>
        <v>142.11028289936667</v>
      </c>
      <c r="JV120" s="886">
        <f>'Deployment needs'!JS127*10*20/2.45</f>
        <v>121.49399577762139</v>
      </c>
      <c r="JW120" s="886">
        <f>'Deployment needs'!JT127*10*20/2.45</f>
        <v>145.18707107670656</v>
      </c>
      <c r="JX120" s="886">
        <f>'Deployment needs'!JU127*10*20/2.45</f>
        <v>184.31225615763543</v>
      </c>
      <c r="JY120" s="886">
        <f>'Deployment needs'!JV127*10*20/2.45</f>
        <v>210.25722730471497</v>
      </c>
      <c r="JZ120" s="886">
        <f>'Deployment needs'!JW127*10*20/2.45</f>
        <v>288.69425193525683</v>
      </c>
      <c r="KA120" s="886">
        <f>'Deployment needs'!JX127*10*20/2.45</f>
        <v>191.01977480647432</v>
      </c>
      <c r="KB120" s="886">
        <f>'Deployment needs'!JY127*10*20/2.45</f>
        <v>183.84863054187196</v>
      </c>
      <c r="KC120" s="886">
        <f>'Deployment needs'!JZ127*10*20/2.45</f>
        <v>152.67733427163967</v>
      </c>
      <c r="KD120" s="886">
        <f>'Deployment needs'!KA127*10*20/2.45</f>
        <v>187.36495988740322</v>
      </c>
      <c r="KE120" s="886">
        <f>'Deployment needs'!KB127*10*20/2.45</f>
        <v>171.40299225897255</v>
      </c>
      <c r="KF120" s="886">
        <f>'Deployment needs'!KC127*10*20/2.45</f>
        <v>293.70983814215333</v>
      </c>
      <c r="KG120" s="886">
        <f>'Deployment needs'!KD127*10*20/2.45</f>
        <v>330.46872624912027</v>
      </c>
      <c r="KH120" s="886">
        <f>'Deployment needs'!KE127*10*20/2.45</f>
        <v>264.91688106966927</v>
      </c>
      <c r="KI120" s="886">
        <f>'Deployment needs'!KF127*10*20/2.45</f>
        <v>478.04617874736095</v>
      </c>
      <c r="KJ120" s="886">
        <f>'Deployment needs'!KG127*10*20/2.45</f>
        <v>369.76250246305409</v>
      </c>
      <c r="KK120" s="886">
        <f>'Deployment needs'!KH127*10*20/2.45</f>
        <v>346.14770161857837</v>
      </c>
      <c r="KL120" s="886">
        <f>'Deployment needs'!KI127*10*20/2.45</f>
        <v>336.46575369458122</v>
      </c>
      <c r="KM120" s="886">
        <f>'Deployment needs'!KJ127*10*20/2.45</f>
        <v>452.55279099225896</v>
      </c>
      <c r="KN120" s="886">
        <f>'Deployment needs'!KK127*10*20/2.45</f>
        <v>516.83418156227992</v>
      </c>
      <c r="KO120" s="886">
        <f>'Deployment needs'!KL127*10*20/2.45</f>
        <v>468.12338634764245</v>
      </c>
      <c r="KP120" s="886">
        <f>'Deployment needs'!KM127*10*20/2.45</f>
        <v>386.8263335679099</v>
      </c>
      <c r="KQ120" s="886">
        <f>'Deployment needs'!KN127*10*20/2.45</f>
        <v>377.36114567206187</v>
      </c>
      <c r="KR120" s="886">
        <f>'Deployment needs'!KO127*10*20/2.45</f>
        <v>414.57763828289933</v>
      </c>
      <c r="KS120" s="886">
        <f>'Deployment needs'!KP127*10*20/2.45</f>
        <v>909.37455031667844</v>
      </c>
      <c r="KT120" s="886">
        <f>'Deployment needs'!KQ127*10*20/2.45</f>
        <v>624.82884447572133</v>
      </c>
      <c r="KU120" s="886">
        <f>'Deployment needs'!KR127*10*20/2.45</f>
        <v>587.98566080225203</v>
      </c>
      <c r="KV120" s="886">
        <f>'Deployment needs'!KS127*10*20/2.45</f>
        <v>897.92841660802242</v>
      </c>
      <c r="KW120" s="886">
        <f>'Deployment needs'!KT127*10*20/2.45</f>
        <v>514.53411681914133</v>
      </c>
      <c r="KX120" s="886">
        <f>'Deployment needs'!KU127*10*20/2.45</f>
        <v>220.88448979591837</v>
      </c>
      <c r="KY120" s="886">
        <f>'Deployment needs'!KV127*10*20/2.45</f>
        <v>229.87400985221672</v>
      </c>
      <c r="KZ120" s="886">
        <f>'Deployment needs'!KW127*10*20/2.45</f>
        <v>203.80861646727655</v>
      </c>
      <c r="LA120" s="886">
        <f>'Deployment needs'!KX127*10*20/2.45</f>
        <v>0</v>
      </c>
      <c r="LB120" s="886">
        <f>'Deployment needs'!KY127*10*20/2.45</f>
        <v>294.99835608726244</v>
      </c>
      <c r="LC120" s="886">
        <f>'Deployment needs'!KZ127*10*20/2.45</f>
        <v>228.23024630541872</v>
      </c>
      <c r="LD120" s="886">
        <f>'Deployment needs'!LA127*10*20/2.45</f>
        <v>222.41987332864178</v>
      </c>
      <c r="LE120" s="886">
        <f>'Deployment needs'!LB127*10*20/2.45</f>
        <v>223.86494018296978</v>
      </c>
      <c r="LF120" s="886">
        <f>'Deployment needs'!LC127*10*20/2.45</f>
        <v>381.8468740323716</v>
      </c>
      <c r="LG120" s="886">
        <f>'Deployment needs'!LD127*10*20/2.45</f>
        <v>294.06508374384242</v>
      </c>
      <c r="LH120" s="886">
        <f>'Deployment needs'!LE127*10*20/2.45</f>
        <v>278.8196284306826</v>
      </c>
      <c r="LI120" s="886">
        <f>'Deployment needs'!LF127*10*20/2.45</f>
        <v>306.73350316678398</v>
      </c>
      <c r="LJ120" s="886">
        <f>'Deployment needs'!LG127*10*20/2.45</f>
        <v>197.20947783251231</v>
      </c>
      <c r="LK120" s="886">
        <f>'Deployment needs'!LH127*10*20/2.45</f>
        <v>160.57101196340605</v>
      </c>
      <c r="LL120" s="886">
        <f>'Deployment needs'!LI127*10*20/2.45</f>
        <v>133.68674736101337</v>
      </c>
      <c r="LM120" s="886">
        <f>'Deployment needs'!LJ127*10*20/2.45</f>
        <v>99.787887403237164</v>
      </c>
      <c r="LN120" s="886">
        <f>'Deployment needs'!LK127*10*20/2.45</f>
        <v>91.611217452498224</v>
      </c>
      <c r="LO120" s="886">
        <f>'Deployment needs'!LL127*10*20/2.45</f>
        <v>74.475133004926079</v>
      </c>
      <c r="LP120" s="886">
        <f>'Deployment needs'!LM127*10*20/2.45</f>
        <v>68.568422237860645</v>
      </c>
      <c r="LQ120" s="886">
        <f>'Deployment needs'!LN127*10*20/2.45</f>
        <v>38.264166080225188</v>
      </c>
      <c r="LR120" s="886">
        <f>'Deployment needs'!LO127*10*20/2.45</f>
        <v>35.048892329345527</v>
      </c>
      <c r="LS120" s="886">
        <f>'Deployment needs'!LP127*10*20/2.45</f>
        <v>67.051102040816332</v>
      </c>
      <c r="LT120" s="886">
        <f>'Deployment needs'!LQ127*10*20/2.45</f>
        <v>683.26530612244915</v>
      </c>
      <c r="LU120" s="886">
        <f>'Deployment needs'!LR127*10*20/2.45</f>
        <v>683.26530612244915</v>
      </c>
      <c r="LV120" s="886">
        <f>'Deployment needs'!LS127*10*20/2.45</f>
        <v>303.62660942997888</v>
      </c>
      <c r="LW120" s="886">
        <f>'Deployment needs'!LT127*10*20/2.45</f>
        <v>274.39411118930326</v>
      </c>
      <c r="LX120" s="886">
        <f>'Deployment needs'!LU127*10*20/2.45</f>
        <v>361.4714313863476</v>
      </c>
      <c r="LY120" s="886">
        <f>'Deployment needs'!LV127*10*20/2.45</f>
        <v>230.76513441238563</v>
      </c>
      <c r="LZ120" s="886">
        <f>'Deployment needs'!LW127*10*20/2.45</f>
        <v>270.45028289936658</v>
      </c>
      <c r="MA120" s="886">
        <f>'Deployment needs'!LX127*10*20/2.45</f>
        <v>75.918367346938766</v>
      </c>
      <c r="MB120" s="886">
        <f>'Deployment needs'!LY127*10*20/2.45</f>
        <v>226.32155383532725</v>
      </c>
      <c r="MC120" s="886">
        <f>'Deployment needs'!LZ127*10*20/2.45</f>
        <v>208.51712596762835</v>
      </c>
      <c r="MD120" s="886">
        <f>'Deployment needs'!MA127*10*20/2.45</f>
        <v>183.92690499648134</v>
      </c>
      <c r="ME120" s="886">
        <f t="shared" ref="ME120:NA120" si="2097">ME119*7.1*30/2.45</f>
        <v>0</v>
      </c>
      <c r="MF120" s="886">
        <f t="shared" si="2097"/>
        <v>0</v>
      </c>
      <c r="MG120" s="886">
        <f t="shared" si="2097"/>
        <v>869.38775510204073</v>
      </c>
      <c r="MH120" s="886">
        <f t="shared" si="2097"/>
        <v>869.38775510204073</v>
      </c>
      <c r="MI120" s="886">
        <f t="shared" si="2097"/>
        <v>869.38775510204073</v>
      </c>
      <c r="MJ120" s="886">
        <f t="shared" si="2097"/>
        <v>869.38775510204073</v>
      </c>
      <c r="MK120" s="886">
        <f t="shared" si="2097"/>
        <v>695.51020408163265</v>
      </c>
      <c r="ML120" s="886">
        <f t="shared" si="2097"/>
        <v>0</v>
      </c>
      <c r="MM120" s="886">
        <f t="shared" si="2097"/>
        <v>0</v>
      </c>
      <c r="MN120" s="886">
        <f t="shared" si="2097"/>
        <v>869.38775510204073</v>
      </c>
      <c r="MO120" s="886">
        <f t="shared" si="2097"/>
        <v>869.38775510204073</v>
      </c>
      <c r="MP120" s="886">
        <f t="shared" si="2097"/>
        <v>782.44897959183663</v>
      </c>
      <c r="MQ120" s="886">
        <f t="shared" si="2097"/>
        <v>695.51020408163265</v>
      </c>
      <c r="MR120" s="886">
        <f t="shared" si="2097"/>
        <v>608.57142857142844</v>
      </c>
      <c r="MS120" s="886">
        <f t="shared" si="2097"/>
        <v>0</v>
      </c>
      <c r="MT120" s="886">
        <f t="shared" si="2097"/>
        <v>0</v>
      </c>
      <c r="MU120" s="886">
        <f t="shared" si="2097"/>
        <v>521.63265306122435</v>
      </c>
      <c r="MV120" s="886">
        <f t="shared" si="2097"/>
        <v>521.63265306122435</v>
      </c>
      <c r="MW120" s="886">
        <f t="shared" si="2097"/>
        <v>521.63265306122435</v>
      </c>
      <c r="MX120" s="886">
        <f t="shared" si="2097"/>
        <v>0</v>
      </c>
      <c r="MY120" s="886">
        <f t="shared" si="2097"/>
        <v>0</v>
      </c>
      <c r="MZ120" s="886">
        <f t="shared" si="2097"/>
        <v>0</v>
      </c>
      <c r="NA120" s="886">
        <f t="shared" si="2097"/>
        <v>0</v>
      </c>
      <c r="NB120" s="886">
        <f>'Deployment needs'!MY127*10*20/2.45</f>
        <v>47.115200562983809</v>
      </c>
      <c r="NC120" s="886">
        <f>'Deployment needs'!MZ127*10*20/2.45</f>
        <v>45.492845414027677</v>
      </c>
      <c r="ND120" s="886">
        <f>'Deployment needs'!NA127*10*20/2.45</f>
        <v>45.134634032814866</v>
      </c>
      <c r="NE120" s="886">
        <f>'Deployment needs'!NB127*10*20/2.45</f>
        <v>45.134634032814866</v>
      </c>
      <c r="NF120" s="886">
        <f>'Deployment needs'!NC127*10*20/2.45</f>
        <v>44.782019704433502</v>
      </c>
      <c r="NG120" s="886">
        <f>'Deployment needs'!ND127*10*20/2.45</f>
        <v>0</v>
      </c>
      <c r="NH120" s="886">
        <f>'Deployment needs'!NE127*10*20/2.45</f>
        <v>0</v>
      </c>
    </row>
    <row r="121" spans="1:372" ht="12.75">
      <c r="A121" s="58" t="s">
        <v>1240</v>
      </c>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c r="AN121"/>
      <c r="AO121" s="58"/>
      <c r="AP121" s="58"/>
      <c r="AQ121" s="58"/>
      <c r="AR121" s="58"/>
      <c r="AS121" s="58"/>
      <c r="AT121"/>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288"/>
      <c r="CE121" s="288"/>
      <c r="CF121" s="288"/>
      <c r="CG121" s="288"/>
      <c r="CH121" s="288"/>
      <c r="CI121" s="288"/>
      <c r="CJ121" s="288"/>
      <c r="CK121" s="288"/>
      <c r="CL121" s="288"/>
      <c r="CM121" s="288"/>
      <c r="CN121" s="288"/>
      <c r="CO121" s="288"/>
      <c r="CP121" s="288"/>
      <c r="CQ121" s="288"/>
      <c r="CR121" s="288"/>
      <c r="CS121" s="288"/>
      <c r="CT121" s="288"/>
      <c r="CU121" s="288"/>
      <c r="CV121" s="288"/>
      <c r="CW121" s="288"/>
      <c r="CX121" s="288"/>
      <c r="CY121" s="288"/>
      <c r="CZ121" s="288"/>
      <c r="DA121" s="288"/>
      <c r="DB121" s="288"/>
      <c r="DC121" s="288"/>
      <c r="DD121" s="288"/>
      <c r="DE121" s="288"/>
      <c r="DF121" s="288"/>
      <c r="DG121" s="288"/>
      <c r="DH121" s="288"/>
      <c r="DI121" s="288"/>
      <c r="DJ121" s="288"/>
      <c r="DK121" s="288"/>
      <c r="DL121" s="288"/>
      <c r="DM121" s="288"/>
      <c r="DN121" s="288"/>
      <c r="DO121" s="288"/>
      <c r="DP121" s="288"/>
      <c r="DQ121" s="288"/>
      <c r="DR121" s="288"/>
      <c r="DS121" s="288"/>
      <c r="DT121" s="288"/>
      <c r="DU121" s="288"/>
      <c r="DV121" s="288"/>
      <c r="DW121" s="288"/>
      <c r="DX121" s="288"/>
      <c r="DY121" s="288"/>
      <c r="DZ121" s="288"/>
      <c r="EA121" s="288"/>
      <c r="EB121" s="288"/>
      <c r="EC121" s="288"/>
      <c r="ED121" s="288"/>
      <c r="EE121" s="288"/>
      <c r="EF121" s="288"/>
      <c r="EG121" s="288"/>
      <c r="EH121" s="288"/>
      <c r="EI121" s="288"/>
      <c r="EJ121" s="288"/>
      <c r="EK121" s="288"/>
      <c r="EL121" s="288"/>
      <c r="EM121" s="288"/>
      <c r="EN121" s="288"/>
      <c r="EO121" s="288"/>
      <c r="EP121" s="288"/>
      <c r="EQ121" s="288"/>
      <c r="ER121" s="288"/>
      <c r="ES121" s="288"/>
      <c r="ET121" s="288"/>
      <c r="EU121" s="288"/>
      <c r="EV121" s="288"/>
      <c r="EW121" s="288"/>
      <c r="EX121" s="288"/>
      <c r="EY121" s="288"/>
      <c r="EZ121" s="288"/>
      <c r="FA121" s="288"/>
      <c r="FB121" s="288"/>
      <c r="FC121" s="288"/>
      <c r="FD121" s="288"/>
      <c r="FE121" s="288"/>
      <c r="FF121" s="288"/>
      <c r="FG121" s="288"/>
      <c r="FH121" s="288"/>
      <c r="FI121" s="288"/>
      <c r="FJ121" s="288"/>
      <c r="FK121" s="288"/>
      <c r="FL121" s="288"/>
      <c r="FM121" s="288"/>
      <c r="FN121" s="288"/>
      <c r="FO121" s="288"/>
      <c r="FP121" s="288"/>
      <c r="FQ121" s="288"/>
      <c r="FR121" s="288"/>
      <c r="FS121" s="288"/>
      <c r="FT121" s="288"/>
      <c r="FU121" s="288"/>
      <c r="FV121" s="288"/>
      <c r="FW121" s="288"/>
      <c r="FX121" s="288"/>
      <c r="FY121" s="288"/>
      <c r="FZ121" s="288"/>
      <c r="GA121" s="288"/>
      <c r="GB121" s="288"/>
      <c r="GC121" s="288"/>
      <c r="GD121" s="288"/>
      <c r="GE121" s="288"/>
      <c r="GF121" s="288"/>
      <c r="GG121" s="288"/>
      <c r="GH121" s="288"/>
      <c r="GI121" s="288"/>
      <c r="GJ121" s="288"/>
      <c r="GK121" s="288"/>
      <c r="GL121" s="288"/>
      <c r="GM121" s="288"/>
      <c r="GN121" s="288"/>
      <c r="GO121" s="288"/>
      <c r="GP121" s="288"/>
      <c r="GQ121" s="288"/>
      <c r="GR121" s="288"/>
      <c r="GS121" s="288"/>
      <c r="GT121" s="288"/>
      <c r="GU121" s="288"/>
      <c r="GV121" s="288"/>
      <c r="GW121" s="288"/>
      <c r="GX121" s="288"/>
      <c r="GY121" s="288"/>
      <c r="GZ121" s="288"/>
      <c r="HA121" s="288"/>
      <c r="HB121" s="288"/>
      <c r="HC121" s="288"/>
      <c r="HD121" s="288"/>
      <c r="HE121" s="288"/>
      <c r="HF121" s="288"/>
      <c r="HG121" s="288"/>
      <c r="HH121" s="288"/>
      <c r="HI121" s="288"/>
      <c r="HJ121" s="288"/>
      <c r="HK121" s="288"/>
      <c r="HL121" s="288"/>
      <c r="HM121" s="288"/>
      <c r="HN121" s="288"/>
      <c r="HO121" s="288"/>
      <c r="HP121" s="288"/>
      <c r="HQ121" s="288"/>
      <c r="HR121" s="288"/>
      <c r="HS121" s="288"/>
      <c r="HT121" s="288"/>
      <c r="HU121" s="288"/>
      <c r="HV121" s="288"/>
      <c r="HW121" s="288"/>
      <c r="HX121" s="288"/>
      <c r="HY121" s="288"/>
      <c r="HZ121" s="288"/>
      <c r="IA121" s="288"/>
      <c r="IB121" s="288"/>
      <c r="IC121" s="288"/>
      <c r="ID121" s="288"/>
      <c r="IE121" s="288"/>
      <c r="IF121" s="288"/>
      <c r="IG121" s="288"/>
      <c r="IH121" s="288"/>
      <c r="II121" s="886">
        <f t="shared" ref="II121:JN121" si="2098">II118+II120</f>
        <v>292.06892282934677</v>
      </c>
      <c r="IJ121" s="886">
        <f t="shared" si="2098"/>
        <v>397.24300519347526</v>
      </c>
      <c r="IK121" s="886">
        <f t="shared" si="2098"/>
        <v>168.93586979738132</v>
      </c>
      <c r="IL121" s="886">
        <f t="shared" si="2098"/>
        <v>187.14289254626584</v>
      </c>
      <c r="IM121" s="886">
        <f t="shared" si="2098"/>
        <v>198.069586716407</v>
      </c>
      <c r="IN121" s="886">
        <f t="shared" si="2098"/>
        <v>189.94588106210222</v>
      </c>
      <c r="IO121" s="886">
        <f t="shared" si="2098"/>
        <v>204.76699290468878</v>
      </c>
      <c r="IP121" s="886">
        <f t="shared" si="2098"/>
        <v>201.31906897812888</v>
      </c>
      <c r="IQ121" s="886">
        <f t="shared" si="2098"/>
        <v>328.44576051495864</v>
      </c>
      <c r="IR121" s="886">
        <f t="shared" si="2098"/>
        <v>213.672062614293</v>
      </c>
      <c r="IS121" s="886">
        <f t="shared" si="2098"/>
        <v>190.26834876746392</v>
      </c>
      <c r="IT121" s="886">
        <f t="shared" si="2098"/>
        <v>728.5289620364274</v>
      </c>
      <c r="IU121" s="886">
        <f t="shared" si="2098"/>
        <v>563.94640626142916</v>
      </c>
      <c r="IV121" s="886">
        <f t="shared" si="2098"/>
        <v>629.19650618096694</v>
      </c>
      <c r="IW121" s="886">
        <f t="shared" si="2098"/>
        <v>730.86065159827353</v>
      </c>
      <c r="IX121" s="886">
        <f t="shared" si="2098"/>
        <v>753.73105347085061</v>
      </c>
      <c r="IY121" s="886">
        <f t="shared" si="2098"/>
        <v>645.87800863140933</v>
      </c>
      <c r="IZ121" s="886">
        <f t="shared" si="2098"/>
        <v>599.39304864311293</v>
      </c>
      <c r="JA121" s="886">
        <f t="shared" si="2098"/>
        <v>1022.5078858898398</v>
      </c>
      <c r="JB121" s="886">
        <f t="shared" si="2098"/>
        <v>813.01550084119663</v>
      </c>
      <c r="JC121" s="886">
        <f t="shared" si="2098"/>
        <v>673.85828337356452</v>
      </c>
      <c r="JD121" s="886">
        <f t="shared" si="2098"/>
        <v>999.43904235242474</v>
      </c>
      <c r="JE121" s="886">
        <f t="shared" si="2098"/>
        <v>793.90308799648881</v>
      </c>
      <c r="JF121" s="886">
        <f t="shared" si="2098"/>
        <v>604.56493453295298</v>
      </c>
      <c r="JG121" s="886">
        <f t="shared" si="2098"/>
        <v>223.16005471435886</v>
      </c>
      <c r="JH121" s="886">
        <f t="shared" si="2098"/>
        <v>221.3244693146076</v>
      </c>
      <c r="JI121" s="886">
        <f t="shared" si="2098"/>
        <v>224.98323751005782</v>
      </c>
      <c r="JJ121" s="886">
        <f t="shared" si="2098"/>
        <v>219.30284485407066</v>
      </c>
      <c r="JK121" s="886">
        <f t="shared" si="2098"/>
        <v>333.43160734401283</v>
      </c>
      <c r="JL121" s="886">
        <f t="shared" si="2098"/>
        <v>383.42650427913088</v>
      </c>
      <c r="JM121" s="886">
        <f t="shared" si="2098"/>
        <v>273.66345841562429</v>
      </c>
      <c r="JN121" s="886">
        <f t="shared" si="2098"/>
        <v>223.65615887645379</v>
      </c>
      <c r="JO121" s="886">
        <f t="shared" ref="JO121:KT121" si="2099">JO118+JO120</f>
        <v>211.88608763075121</v>
      </c>
      <c r="JP121" s="886">
        <f t="shared" si="2099"/>
        <v>174.7278858898398</v>
      </c>
      <c r="JQ121" s="886">
        <f t="shared" si="2099"/>
        <v>466.2138863287251</v>
      </c>
      <c r="JR121" s="886">
        <f t="shared" si="2099"/>
        <v>599.26902260258942</v>
      </c>
      <c r="JS121" s="886">
        <f t="shared" si="2099"/>
        <v>933.54400702216367</v>
      </c>
      <c r="JT121" s="886">
        <f t="shared" si="2099"/>
        <v>359.98558262014484</v>
      </c>
      <c r="JU121" s="886">
        <f t="shared" si="2099"/>
        <v>292.72626084412263</v>
      </c>
      <c r="JV121" s="886">
        <f t="shared" si="2099"/>
        <v>250.25974456879521</v>
      </c>
      <c r="JW121" s="886">
        <f t="shared" si="2099"/>
        <v>299.06399151488552</v>
      </c>
      <c r="JX121" s="886">
        <f t="shared" si="2099"/>
        <v>379.6561126472094</v>
      </c>
      <c r="JY121" s="886">
        <f t="shared" si="2099"/>
        <v>433.0989335088874</v>
      </c>
      <c r="JZ121" s="886">
        <f t="shared" si="2099"/>
        <v>594.66765649915874</v>
      </c>
      <c r="KA121" s="886">
        <f t="shared" si="2099"/>
        <v>393.47261356155366</v>
      </c>
      <c r="KB121" s="886">
        <f t="shared" si="2099"/>
        <v>378.70111213517669</v>
      </c>
      <c r="KC121" s="886">
        <f t="shared" si="2099"/>
        <v>314.49283095603823</v>
      </c>
      <c r="KD121" s="886">
        <f t="shared" si="2099"/>
        <v>385.9442329017628</v>
      </c>
      <c r="KE121" s="886">
        <f t="shared" si="2099"/>
        <v>353.06492955892031</v>
      </c>
      <c r="KF121" s="886">
        <f t="shared" si="2099"/>
        <v>604.99902567478591</v>
      </c>
      <c r="KG121" s="886">
        <f t="shared" si="2099"/>
        <v>680.71692341452695</v>
      </c>
      <c r="KH121" s="886">
        <f t="shared" si="2099"/>
        <v>545.68977309633533</v>
      </c>
      <c r="KI121" s="886">
        <f t="shared" si="2099"/>
        <v>984.70474873820467</v>
      </c>
      <c r="KJ121" s="886">
        <f t="shared" si="2099"/>
        <v>761.65631746031727</v>
      </c>
      <c r="KK121" s="886">
        <f t="shared" si="2099"/>
        <v>713.01330436690796</v>
      </c>
      <c r="KL121" s="886">
        <f t="shared" si="2099"/>
        <v>693.06991705069117</v>
      </c>
      <c r="KM121" s="886">
        <f t="shared" si="2099"/>
        <v>932.19212318045516</v>
      </c>
      <c r="KN121" s="886">
        <f t="shared" si="2099"/>
        <v>1064.6023240435957</v>
      </c>
      <c r="KO121" s="886">
        <f t="shared" si="2099"/>
        <v>964.26525725989313</v>
      </c>
      <c r="KP121" s="886">
        <f t="shared" si="2099"/>
        <v>796.8052973447443</v>
      </c>
      <c r="KQ121" s="886">
        <f t="shared" si="2099"/>
        <v>777.30840377441291</v>
      </c>
      <c r="KR121" s="886">
        <f t="shared" si="2099"/>
        <v>853.96889942213431</v>
      </c>
      <c r="KS121" s="886">
        <f t="shared" si="2099"/>
        <v>1873.1776926340428</v>
      </c>
      <c r="KT121" s="886">
        <f t="shared" si="2099"/>
        <v>1287.0554303269696</v>
      </c>
      <c r="KU121" s="886">
        <f t="shared" ref="KU121:LZ121" si="2100">KU118+KU120</f>
        <v>1211.1638961304952</v>
      </c>
      <c r="KV121" s="886">
        <f t="shared" si="2100"/>
        <v>1849.6003423304805</v>
      </c>
      <c r="KW121" s="886">
        <f t="shared" si="2100"/>
        <v>1059.8645292955889</v>
      </c>
      <c r="KX121" s="886">
        <f t="shared" si="2100"/>
        <v>454.98952966132686</v>
      </c>
      <c r="KY121" s="886">
        <f t="shared" si="2100"/>
        <v>473.50661751152063</v>
      </c>
      <c r="KZ121" s="886">
        <f t="shared" si="2100"/>
        <v>419.81574456879525</v>
      </c>
      <c r="LA121" s="886">
        <f t="shared" si="2100"/>
        <v>0</v>
      </c>
      <c r="LB121" s="886">
        <f t="shared" si="2100"/>
        <v>607.65318294199403</v>
      </c>
      <c r="LC121" s="886">
        <f t="shared" si="2100"/>
        <v>470.12070660522272</v>
      </c>
      <c r="LD121" s="886">
        <f t="shared" si="2100"/>
        <v>458.15219369468218</v>
      </c>
      <c r="LE121" s="886">
        <f t="shared" si="2100"/>
        <v>461.12881866725189</v>
      </c>
      <c r="LF121" s="886">
        <f t="shared" si="2100"/>
        <v>786.5483437934314</v>
      </c>
      <c r="LG121" s="886">
        <f t="shared" si="2100"/>
        <v>605.73077931387616</v>
      </c>
      <c r="LH121" s="886">
        <f t="shared" si="2100"/>
        <v>574.32738585326592</v>
      </c>
      <c r="LI121" s="886">
        <f t="shared" si="2100"/>
        <v>631.82585824007037</v>
      </c>
      <c r="LJ121" s="886">
        <f t="shared" si="2100"/>
        <v>406.22249052739375</v>
      </c>
      <c r="LK121" s="886">
        <f t="shared" si="2100"/>
        <v>330.75264486870014</v>
      </c>
      <c r="LL121" s="886">
        <f t="shared" si="2100"/>
        <v>275.37501777485181</v>
      </c>
      <c r="LM121" s="886">
        <f t="shared" si="2100"/>
        <v>205.54835695998827</v>
      </c>
      <c r="LN121" s="886">
        <f t="shared" si="2100"/>
        <v>188.70562065686488</v>
      </c>
      <c r="LO121" s="886">
        <f t="shared" si="2100"/>
        <v>153.40780952380948</v>
      </c>
      <c r="LP121" s="886">
        <f t="shared" si="2100"/>
        <v>141.24085494843095</v>
      </c>
      <c r="LQ121" s="886">
        <f t="shared" si="2100"/>
        <v>78.818548752834459</v>
      </c>
      <c r="LR121" s="886">
        <f t="shared" si="2100"/>
        <v>72.195558188866926</v>
      </c>
      <c r="LS121" s="886">
        <f t="shared" si="2100"/>
        <v>138.11539872723284</v>
      </c>
      <c r="LT121" s="886">
        <f t="shared" si="2100"/>
        <v>1999.9210006583276</v>
      </c>
      <c r="LU121" s="886">
        <f t="shared" si="2100"/>
        <v>1407.4259381171826</v>
      </c>
      <c r="LV121" s="886">
        <f t="shared" si="2100"/>
        <v>625.42611454904545</v>
      </c>
      <c r="LW121" s="886">
        <f t="shared" si="2100"/>
        <v>565.21147187477141</v>
      </c>
      <c r="LX121" s="886">
        <f t="shared" si="2100"/>
        <v>744.57793168019896</v>
      </c>
      <c r="LY121" s="886">
        <f t="shared" si="2100"/>
        <v>475.34220291127201</v>
      </c>
      <c r="LZ121" s="886">
        <f t="shared" si="2100"/>
        <v>557.08776622046662</v>
      </c>
      <c r="MA121" s="886">
        <f t="shared" ref="MA121:NF121" si="2101">MA118+MA120</f>
        <v>156.38065979079803</v>
      </c>
      <c r="MB121" s="886">
        <f t="shared" si="2101"/>
        <v>466.18908112062024</v>
      </c>
      <c r="MC121" s="886">
        <f t="shared" si="2101"/>
        <v>429.5145809377513</v>
      </c>
      <c r="MD121" s="886">
        <f t="shared" si="2101"/>
        <v>378.86234598785745</v>
      </c>
      <c r="ME121" s="886">
        <f t="shared" si="2101"/>
        <v>334.28571428571422</v>
      </c>
      <c r="MF121" s="886">
        <f t="shared" si="2101"/>
        <v>445.71428571428567</v>
      </c>
      <c r="MG121" s="886">
        <f t="shared" si="2101"/>
        <v>1983.6734693877549</v>
      </c>
      <c r="MH121" s="886">
        <f t="shared" si="2101"/>
        <v>1983.6734693877549</v>
      </c>
      <c r="MI121" s="886">
        <f t="shared" si="2101"/>
        <v>1983.6734693877549</v>
      </c>
      <c r="MJ121" s="886">
        <f t="shared" si="2101"/>
        <v>1983.6734693877549</v>
      </c>
      <c r="MK121" s="886">
        <f t="shared" si="2101"/>
        <v>1809.795918367347</v>
      </c>
      <c r="ML121" s="886">
        <f t="shared" si="2101"/>
        <v>779.99999999999989</v>
      </c>
      <c r="MM121" s="886">
        <f t="shared" si="2101"/>
        <v>779.99999999999989</v>
      </c>
      <c r="MN121" s="886">
        <f t="shared" si="2101"/>
        <v>1649.3877551020405</v>
      </c>
      <c r="MO121" s="886">
        <f t="shared" si="2101"/>
        <v>2206.5306122448974</v>
      </c>
      <c r="MP121" s="886">
        <f t="shared" si="2101"/>
        <v>1896.7346938775509</v>
      </c>
      <c r="MQ121" s="1165">
        <f t="shared" si="2101"/>
        <v>1475.5102040816325</v>
      </c>
      <c r="MR121" s="886">
        <f t="shared" si="2101"/>
        <v>1388.5714285714284</v>
      </c>
      <c r="MS121" s="886">
        <f t="shared" si="2101"/>
        <v>445.71428571428567</v>
      </c>
      <c r="MT121" s="886">
        <f t="shared" si="2101"/>
        <v>445.71428571428567</v>
      </c>
      <c r="MU121" s="886">
        <f t="shared" si="2101"/>
        <v>967.34693877551001</v>
      </c>
      <c r="MV121" s="886">
        <f t="shared" si="2101"/>
        <v>1635.9183673469386</v>
      </c>
      <c r="MW121" s="886">
        <f t="shared" si="2101"/>
        <v>1357.3469387755099</v>
      </c>
      <c r="MX121" s="886">
        <f t="shared" si="2101"/>
        <v>0</v>
      </c>
      <c r="MY121" s="886">
        <f t="shared" si="2101"/>
        <v>0</v>
      </c>
      <c r="MZ121" s="886">
        <f t="shared" si="2101"/>
        <v>0</v>
      </c>
      <c r="NA121" s="886">
        <f t="shared" si="2101"/>
        <v>0</v>
      </c>
      <c r="NB121" s="886">
        <f t="shared" si="2101"/>
        <v>97.050376709823709</v>
      </c>
      <c r="NC121" s="886">
        <f t="shared" si="2101"/>
        <v>93.708563951267479</v>
      </c>
      <c r="ND121" s="886">
        <f t="shared" si="2101"/>
        <v>92.97070124298979</v>
      </c>
      <c r="NE121" s="886">
        <f t="shared" si="2101"/>
        <v>92.97070124298979</v>
      </c>
      <c r="NF121" s="886">
        <f t="shared" si="2101"/>
        <v>92.244367639528946</v>
      </c>
      <c r="NG121" s="886">
        <f t="shared" ref="NG121:NH121" si="2102">NG118+NG120</f>
        <v>0</v>
      </c>
      <c r="NH121" s="886">
        <f t="shared" si="2102"/>
        <v>0</v>
      </c>
    </row>
    <row r="122" spans="1:372" ht="12.75">
      <c r="A122" s="58" t="s">
        <v>1241</v>
      </c>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c r="AN122"/>
      <c r="AO122" s="58"/>
      <c r="AP122" s="58"/>
      <c r="AQ122" s="58"/>
      <c r="AR122" s="58"/>
      <c r="AS122" s="58"/>
      <c r="AT122"/>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288"/>
      <c r="CE122" s="288"/>
      <c r="CF122" s="288"/>
      <c r="CG122" s="288"/>
      <c r="CH122" s="288"/>
      <c r="CI122" s="288"/>
      <c r="CJ122" s="288"/>
      <c r="CK122" s="288"/>
      <c r="CL122" s="288"/>
      <c r="CM122" s="288"/>
      <c r="CN122" s="288"/>
      <c r="CO122" s="288"/>
      <c r="CP122" s="288"/>
      <c r="CQ122" s="288"/>
      <c r="CR122" s="288"/>
      <c r="CS122" s="288"/>
      <c r="CT122" s="288"/>
      <c r="CU122" s="288"/>
      <c r="CV122" s="288"/>
      <c r="CW122" s="288"/>
      <c r="CX122" s="288"/>
      <c r="CY122" s="288"/>
      <c r="CZ122" s="288"/>
      <c r="DA122" s="288"/>
      <c r="DB122" s="288"/>
      <c r="DC122" s="288"/>
      <c r="DD122" s="288"/>
      <c r="DE122" s="288"/>
      <c r="DF122" s="288"/>
      <c r="DG122" s="288"/>
      <c r="DH122" s="288"/>
      <c r="DI122" s="288"/>
      <c r="DJ122" s="288"/>
      <c r="DK122" s="288"/>
      <c r="DL122" s="288"/>
      <c r="DM122" s="288"/>
      <c r="DN122" s="288"/>
      <c r="DO122" s="288"/>
      <c r="DP122" s="288"/>
      <c r="DQ122" s="288"/>
      <c r="DR122" s="288"/>
      <c r="DS122" s="288"/>
      <c r="DT122" s="288"/>
      <c r="DU122" s="288"/>
      <c r="DV122" s="288"/>
      <c r="DW122" s="288"/>
      <c r="DX122" s="288"/>
      <c r="DY122" s="288"/>
      <c r="DZ122" s="288"/>
      <c r="EA122" s="288"/>
      <c r="EB122" s="288"/>
      <c r="EC122" s="288"/>
      <c r="ED122" s="288"/>
      <c r="EE122" s="288"/>
      <c r="EF122" s="288"/>
      <c r="EG122" s="288"/>
      <c r="EH122" s="288"/>
      <c r="EI122" s="288"/>
      <c r="EJ122" s="288"/>
      <c r="EK122" s="288"/>
      <c r="EL122" s="288"/>
      <c r="EM122" s="288"/>
      <c r="EN122" s="288"/>
      <c r="EO122" s="288"/>
      <c r="EP122" s="288"/>
      <c r="EQ122" s="288"/>
      <c r="ER122" s="288"/>
      <c r="ES122" s="288"/>
      <c r="ET122" s="288"/>
      <c r="EU122" s="288"/>
      <c r="EV122" s="288"/>
      <c r="EW122" s="288"/>
      <c r="EX122" s="288"/>
      <c r="EY122" s="288"/>
      <c r="EZ122" s="288"/>
      <c r="FA122" s="288"/>
      <c r="FB122" s="288"/>
      <c r="FC122" s="288"/>
      <c r="FD122" s="288"/>
      <c r="FE122" s="288"/>
      <c r="FF122" s="288"/>
      <c r="FG122" s="288"/>
      <c r="FH122" s="288"/>
      <c r="FI122" s="288"/>
      <c r="FJ122" s="288"/>
      <c r="FK122" s="288"/>
      <c r="FL122" s="288"/>
      <c r="FM122" s="288"/>
      <c r="FN122" s="288"/>
      <c r="FO122" s="288"/>
      <c r="FP122" s="288"/>
      <c r="FQ122" s="288"/>
      <c r="FR122" s="288"/>
      <c r="FS122" s="288"/>
      <c r="FT122" s="288"/>
      <c r="FU122" s="288"/>
      <c r="FV122" s="288"/>
      <c r="FW122" s="288"/>
      <c r="FX122" s="288"/>
      <c r="FY122" s="288"/>
      <c r="FZ122" s="288"/>
      <c r="GA122" s="288"/>
      <c r="GB122" s="288"/>
      <c r="GC122" s="288"/>
      <c r="GD122" s="288"/>
      <c r="GE122" s="288"/>
      <c r="GF122" s="288"/>
      <c r="GG122" s="288"/>
      <c r="GH122" s="288"/>
      <c r="GI122" s="288"/>
      <c r="GJ122" s="288"/>
      <c r="GK122" s="288"/>
      <c r="GL122" s="288"/>
      <c r="GM122" s="288"/>
      <c r="GN122" s="288"/>
      <c r="GO122" s="288"/>
      <c r="GP122" s="288"/>
      <c r="GQ122" s="288"/>
      <c r="GR122" s="288"/>
      <c r="GS122" s="288"/>
      <c r="GT122" s="288"/>
      <c r="GU122" s="288"/>
      <c r="GV122" s="288"/>
      <c r="GW122" s="288"/>
      <c r="GX122" s="288"/>
      <c r="GY122" s="288"/>
      <c r="GZ122" s="288"/>
      <c r="HA122" s="288"/>
      <c r="HB122" s="288"/>
      <c r="HC122" s="288"/>
      <c r="HD122" s="288"/>
      <c r="HE122" s="288"/>
      <c r="HF122" s="288"/>
      <c r="HG122" s="288"/>
      <c r="HH122" s="288"/>
      <c r="HI122" s="288"/>
      <c r="HJ122" s="288"/>
      <c r="HK122" s="288"/>
      <c r="HL122" s="288"/>
      <c r="HM122" s="288"/>
      <c r="HN122" s="288"/>
      <c r="HO122" s="288"/>
      <c r="HP122" s="288"/>
      <c r="HQ122" s="288"/>
      <c r="HR122" s="288"/>
      <c r="HS122" s="288"/>
      <c r="HT122" s="288"/>
      <c r="HU122" s="288"/>
      <c r="HV122" s="288"/>
      <c r="HW122" s="288"/>
      <c r="HX122" s="288"/>
      <c r="HY122" s="288"/>
      <c r="HZ122" s="288"/>
      <c r="IA122" s="288"/>
      <c r="IB122" s="288"/>
      <c r="IC122" s="288"/>
      <c r="ID122" s="288"/>
      <c r="IE122" s="288"/>
      <c r="IF122" s="288"/>
      <c r="IG122" s="288"/>
      <c r="IH122" s="288"/>
      <c r="II122" s="288">
        <f t="shared" ref="II122:JN122" si="2103">II67+II90</f>
        <v>433</v>
      </c>
      <c r="IJ122" s="288">
        <f t="shared" si="2103"/>
        <v>688</v>
      </c>
      <c r="IK122" s="288">
        <f t="shared" si="2103"/>
        <v>819</v>
      </c>
      <c r="IL122" s="288">
        <f t="shared" si="2103"/>
        <v>825</v>
      </c>
      <c r="IM122" s="288">
        <f t="shared" si="2103"/>
        <v>156</v>
      </c>
      <c r="IN122" s="288">
        <f t="shared" si="2103"/>
        <v>233</v>
      </c>
      <c r="IO122" s="288">
        <f t="shared" si="2103"/>
        <v>398</v>
      </c>
      <c r="IP122" s="288">
        <f t="shared" si="2103"/>
        <v>188</v>
      </c>
      <c r="IQ122" s="288" t="e">
        <f>#REF!+IQ90</f>
        <v>#REF!</v>
      </c>
      <c r="IR122" s="288">
        <f t="shared" si="2103"/>
        <v>88</v>
      </c>
      <c r="IS122" s="288">
        <f t="shared" si="2103"/>
        <v>0</v>
      </c>
      <c r="IT122" s="288">
        <f t="shared" si="2103"/>
        <v>229</v>
      </c>
      <c r="IU122" s="288">
        <f t="shared" si="2103"/>
        <v>113</v>
      </c>
      <c r="IV122" s="288">
        <f t="shared" si="2103"/>
        <v>601</v>
      </c>
      <c r="IW122" s="288">
        <f t="shared" si="2103"/>
        <v>333</v>
      </c>
      <c r="IX122" s="288">
        <f t="shared" si="2103"/>
        <v>374</v>
      </c>
      <c r="IY122" s="288">
        <f t="shared" si="2103"/>
        <v>720</v>
      </c>
      <c r="IZ122" s="288">
        <f t="shared" si="2103"/>
        <v>0</v>
      </c>
      <c r="JA122" s="288">
        <f t="shared" si="2103"/>
        <v>0</v>
      </c>
      <c r="JB122" s="288">
        <f>JB68+JB90</f>
        <v>228</v>
      </c>
      <c r="JC122" s="288">
        <f t="shared" si="2103"/>
        <v>304</v>
      </c>
      <c r="JD122" s="288">
        <f t="shared" si="2103"/>
        <v>466</v>
      </c>
      <c r="JE122" s="288">
        <f t="shared" si="2103"/>
        <v>609</v>
      </c>
      <c r="JF122" s="288">
        <f t="shared" si="2103"/>
        <v>361</v>
      </c>
      <c r="JG122" s="288">
        <f t="shared" si="2103"/>
        <v>462</v>
      </c>
      <c r="JH122" s="288">
        <f t="shared" si="2103"/>
        <v>743</v>
      </c>
      <c r="JI122" s="288">
        <f t="shared" si="2103"/>
        <v>979</v>
      </c>
      <c r="JJ122" s="288">
        <f t="shared" si="2103"/>
        <v>876</v>
      </c>
      <c r="JK122" s="288">
        <f t="shared" si="2103"/>
        <v>1019</v>
      </c>
      <c r="JL122" s="288">
        <f t="shared" si="2103"/>
        <v>492</v>
      </c>
      <c r="JM122" s="288">
        <f t="shared" si="2103"/>
        <v>323</v>
      </c>
      <c r="JN122" s="288">
        <f t="shared" si="2103"/>
        <v>0</v>
      </c>
      <c r="JO122" s="288">
        <f t="shared" ref="JO122:KT122" si="2104">JO67+JO90</f>
        <v>503</v>
      </c>
      <c r="JP122" s="288">
        <f t="shared" si="2104"/>
        <v>213</v>
      </c>
      <c r="JQ122" s="288">
        <f t="shared" si="2104"/>
        <v>263</v>
      </c>
      <c r="JR122" s="288">
        <f t="shared" si="2104"/>
        <v>1151</v>
      </c>
      <c r="JS122" s="288">
        <f t="shared" si="2104"/>
        <v>1156</v>
      </c>
      <c r="JT122" s="288">
        <f t="shared" si="2104"/>
        <v>261</v>
      </c>
      <c r="JU122" s="288">
        <f t="shared" si="2104"/>
        <v>718</v>
      </c>
      <c r="JV122" s="288">
        <f t="shared" si="2104"/>
        <v>913</v>
      </c>
      <c r="JW122" s="288">
        <f t="shared" si="2104"/>
        <v>747</v>
      </c>
      <c r="JX122" s="288">
        <f t="shared" si="2104"/>
        <v>713</v>
      </c>
      <c r="JY122" s="288">
        <f t="shared" si="2104"/>
        <v>1272</v>
      </c>
      <c r="JZ122" s="288">
        <f t="shared" si="2104"/>
        <v>1345</v>
      </c>
      <c r="KA122" s="288">
        <f t="shared" si="2104"/>
        <v>354</v>
      </c>
      <c r="KB122" s="288">
        <f t="shared" si="2104"/>
        <v>0</v>
      </c>
      <c r="KC122" s="288">
        <f t="shared" si="2104"/>
        <v>379</v>
      </c>
      <c r="KD122" s="288">
        <f t="shared" si="2104"/>
        <v>428</v>
      </c>
      <c r="KE122" s="288">
        <f>KE68+KE90</f>
        <v>199</v>
      </c>
      <c r="KF122" s="288">
        <f t="shared" si="2104"/>
        <v>322</v>
      </c>
      <c r="KG122" s="288">
        <f t="shared" si="2104"/>
        <v>207</v>
      </c>
      <c r="KH122" s="288" t="e">
        <f>#REF!+KH90</f>
        <v>#REF!</v>
      </c>
      <c r="KI122" s="288">
        <f t="shared" si="2104"/>
        <v>194</v>
      </c>
      <c r="KJ122" s="288">
        <f t="shared" si="2104"/>
        <v>939</v>
      </c>
      <c r="KK122" s="288">
        <f t="shared" si="2104"/>
        <v>1047</v>
      </c>
      <c r="KL122" s="288">
        <f t="shared" si="2104"/>
        <v>1064</v>
      </c>
      <c r="KM122" s="288">
        <f t="shared" si="2104"/>
        <v>1545</v>
      </c>
      <c r="KN122" s="288">
        <f t="shared" si="2104"/>
        <v>0</v>
      </c>
      <c r="KO122" s="288">
        <f t="shared" si="2104"/>
        <v>684</v>
      </c>
      <c r="KP122" s="288">
        <f t="shared" si="2104"/>
        <v>779</v>
      </c>
      <c r="KQ122" s="288">
        <f t="shared" si="2104"/>
        <v>507</v>
      </c>
      <c r="KR122" s="288">
        <f t="shared" si="2104"/>
        <v>883</v>
      </c>
      <c r="KS122" s="288">
        <f t="shared" si="2104"/>
        <v>1257</v>
      </c>
      <c r="KT122" s="288">
        <f t="shared" si="2104"/>
        <v>1081</v>
      </c>
      <c r="KU122" s="288">
        <f t="shared" ref="KU122:LZ122" si="2105">KU67+KU90</f>
        <v>403</v>
      </c>
      <c r="KV122" s="288">
        <f t="shared" si="2105"/>
        <v>136</v>
      </c>
      <c r="KW122" s="288">
        <f t="shared" si="2105"/>
        <v>191</v>
      </c>
      <c r="KX122" s="288">
        <f t="shared" si="2105"/>
        <v>1322</v>
      </c>
      <c r="KY122" s="288">
        <f t="shared" si="2105"/>
        <v>651</v>
      </c>
      <c r="KZ122" s="288">
        <f t="shared" si="2105"/>
        <v>2299</v>
      </c>
      <c r="LA122" s="288">
        <f t="shared" si="2105"/>
        <v>1865</v>
      </c>
      <c r="LB122" s="288">
        <f t="shared" si="2105"/>
        <v>748</v>
      </c>
      <c r="LC122" s="288">
        <f>KH67+LC90</f>
        <v>451</v>
      </c>
      <c r="LD122" s="288">
        <f t="shared" si="2105"/>
        <v>0</v>
      </c>
      <c r="LE122" s="288">
        <f t="shared" si="2105"/>
        <v>0</v>
      </c>
      <c r="LF122" s="288">
        <f t="shared" si="2105"/>
        <v>736</v>
      </c>
      <c r="LG122" s="288">
        <f t="shared" si="2105"/>
        <v>301</v>
      </c>
      <c r="LH122" s="288">
        <f t="shared" si="2105"/>
        <v>1369</v>
      </c>
      <c r="LI122" s="288">
        <f t="shared" si="2105"/>
        <v>1763</v>
      </c>
      <c r="LJ122" s="288">
        <f t="shared" si="2105"/>
        <v>511</v>
      </c>
      <c r="LK122" s="288">
        <f t="shared" si="2105"/>
        <v>0</v>
      </c>
      <c r="LL122" s="288">
        <f t="shared" si="2105"/>
        <v>1590</v>
      </c>
      <c r="LM122" s="288">
        <f t="shared" si="2105"/>
        <v>938</v>
      </c>
      <c r="LN122" s="288">
        <f t="shared" si="2105"/>
        <v>0</v>
      </c>
      <c r="LO122" s="288">
        <f t="shared" si="2105"/>
        <v>0</v>
      </c>
      <c r="LP122" s="288">
        <f t="shared" si="2105"/>
        <v>1384</v>
      </c>
      <c r="LQ122" s="288">
        <f t="shared" si="2105"/>
        <v>1711</v>
      </c>
      <c r="LR122" s="288">
        <f t="shared" si="2105"/>
        <v>1010</v>
      </c>
      <c r="LS122" s="288">
        <f t="shared" si="2105"/>
        <v>990</v>
      </c>
      <c r="LT122" s="288">
        <f t="shared" si="2105"/>
        <v>1042</v>
      </c>
      <c r="LU122" s="288">
        <f t="shared" si="2105"/>
        <v>0</v>
      </c>
      <c r="LV122" s="288">
        <f t="shared" si="2105"/>
        <v>0</v>
      </c>
      <c r="LW122" s="288">
        <f t="shared" si="2105"/>
        <v>87</v>
      </c>
      <c r="LX122" s="288">
        <f t="shared" si="2105"/>
        <v>843</v>
      </c>
      <c r="LY122" s="288">
        <f t="shared" si="2105"/>
        <v>633</v>
      </c>
      <c r="LZ122" s="288">
        <f t="shared" si="2105"/>
        <v>181</v>
      </c>
      <c r="MA122" s="288">
        <f t="shared" ref="MA122:NH122" si="2106">MA67+MA90</f>
        <v>0</v>
      </c>
      <c r="MB122" s="288">
        <f t="shared" si="2106"/>
        <v>0</v>
      </c>
      <c r="MC122" s="288">
        <f t="shared" si="2106"/>
        <v>78</v>
      </c>
      <c r="MD122" s="288">
        <f t="shared" si="2106"/>
        <v>423</v>
      </c>
      <c r="ME122" s="288">
        <f t="shared" si="2106"/>
        <v>215</v>
      </c>
      <c r="MF122" s="288">
        <f t="shared" si="2106"/>
        <v>278</v>
      </c>
      <c r="MG122" s="288">
        <f t="shared" si="2106"/>
        <v>1537</v>
      </c>
      <c r="MH122" s="288">
        <f t="shared" si="2106"/>
        <v>2268</v>
      </c>
      <c r="MI122" s="288">
        <v>2268</v>
      </c>
      <c r="MJ122" s="288">
        <f t="shared" si="2106"/>
        <v>1615</v>
      </c>
      <c r="MK122" s="288">
        <f t="shared" si="2106"/>
        <v>1691</v>
      </c>
      <c r="ML122" s="288">
        <f t="shared" si="2106"/>
        <v>1598</v>
      </c>
      <c r="MM122" s="288">
        <f t="shared" si="2106"/>
        <v>1036</v>
      </c>
      <c r="MN122" s="288">
        <f t="shared" si="2106"/>
        <v>1574</v>
      </c>
      <c r="MO122" s="288">
        <f t="shared" si="2106"/>
        <v>1966</v>
      </c>
      <c r="MP122" s="288">
        <f t="shared" si="2106"/>
        <v>1577</v>
      </c>
      <c r="MQ122" s="1163">
        <f t="shared" si="2106"/>
        <v>1074</v>
      </c>
      <c r="MR122" s="288">
        <f t="shared" si="2106"/>
        <v>1978</v>
      </c>
      <c r="MS122" s="288">
        <f t="shared" si="2106"/>
        <v>159</v>
      </c>
      <c r="MT122" s="288">
        <f t="shared" si="2106"/>
        <v>215</v>
      </c>
      <c r="MU122" s="288">
        <f t="shared" si="2106"/>
        <v>496</v>
      </c>
      <c r="MV122" s="288">
        <f t="shared" si="2106"/>
        <v>887</v>
      </c>
      <c r="MW122" s="288">
        <f t="shared" si="2106"/>
        <v>801</v>
      </c>
      <c r="MX122" s="288">
        <f t="shared" si="2106"/>
        <v>815</v>
      </c>
      <c r="MY122" s="288">
        <f t="shared" si="2106"/>
        <v>809</v>
      </c>
      <c r="MZ122" s="288">
        <f t="shared" si="2106"/>
        <v>317</v>
      </c>
      <c r="NA122" s="288">
        <f t="shared" si="2106"/>
        <v>192</v>
      </c>
      <c r="NB122" s="288">
        <f t="shared" si="2106"/>
        <v>0</v>
      </c>
      <c r="NC122" s="288">
        <f t="shared" si="2106"/>
        <v>0</v>
      </c>
      <c r="ND122" s="288">
        <f t="shared" si="2106"/>
        <v>0</v>
      </c>
      <c r="NE122" s="288">
        <f t="shared" si="2106"/>
        <v>0</v>
      </c>
      <c r="NF122" s="288">
        <f t="shared" si="2106"/>
        <v>0</v>
      </c>
      <c r="NG122" s="288">
        <f t="shared" si="2106"/>
        <v>0</v>
      </c>
      <c r="NH122" s="288">
        <f t="shared" si="2106"/>
        <v>0</v>
      </c>
    </row>
    <row r="123" spans="1:372" ht="12.75">
      <c r="A123" s="883" t="s">
        <v>1242</v>
      </c>
      <c r="B123" s="883"/>
      <c r="C123" s="883"/>
      <c r="D123" s="883"/>
      <c r="E123" s="883"/>
      <c r="F123" s="883"/>
      <c r="G123" s="883"/>
      <c r="H123" s="883"/>
      <c r="I123" s="883"/>
      <c r="J123" s="883"/>
      <c r="K123" s="883"/>
      <c r="L123" s="883"/>
      <c r="M123" s="883"/>
      <c r="N123" s="883"/>
      <c r="O123" s="883"/>
      <c r="P123" s="883"/>
      <c r="Q123" s="883"/>
      <c r="R123" s="883"/>
      <c r="S123" s="883"/>
      <c r="T123" s="883"/>
      <c r="U123" s="883"/>
      <c r="V123" s="883"/>
      <c r="W123" s="883"/>
      <c r="X123" s="883"/>
      <c r="Y123" s="883"/>
      <c r="Z123" s="883"/>
      <c r="AA123" s="883"/>
      <c r="AB123" s="883"/>
      <c r="AC123" s="883"/>
      <c r="AD123" s="883"/>
      <c r="AE123" s="883"/>
      <c r="AF123" s="883"/>
      <c r="AG123" s="883"/>
      <c r="AH123" s="883"/>
      <c r="AI123" s="883"/>
      <c r="AJ123" s="883"/>
      <c r="AK123" s="883"/>
      <c r="AL123" s="883"/>
      <c r="AM123" s="884"/>
      <c r="AN123" s="884"/>
      <c r="AO123" s="883"/>
      <c r="AP123" s="883"/>
      <c r="AQ123" s="883"/>
      <c r="AR123" s="883"/>
      <c r="AS123" s="883"/>
      <c r="AT123" s="884"/>
      <c r="AU123" s="883"/>
      <c r="AV123" s="883"/>
      <c r="AW123" s="883"/>
      <c r="AX123" s="883"/>
      <c r="AY123" s="883"/>
      <c r="AZ123" s="883"/>
      <c r="BA123" s="883"/>
      <c r="BB123" s="883"/>
      <c r="BC123" s="883"/>
      <c r="BD123" s="883"/>
      <c r="BE123" s="883"/>
      <c r="BF123" s="883"/>
      <c r="BG123" s="883"/>
      <c r="BH123" s="883"/>
      <c r="BI123" s="883"/>
      <c r="BJ123" s="883"/>
      <c r="BK123" s="883"/>
      <c r="BL123" s="883"/>
      <c r="BM123" s="883"/>
      <c r="BN123" s="883"/>
      <c r="BO123" s="883"/>
      <c r="BP123" s="883"/>
      <c r="BQ123" s="883"/>
      <c r="BR123" s="883"/>
      <c r="BS123" s="883"/>
      <c r="BT123" s="883"/>
      <c r="BU123" s="883"/>
      <c r="BV123" s="883"/>
      <c r="BW123" s="883"/>
      <c r="BX123" s="883"/>
      <c r="BY123" s="883"/>
      <c r="BZ123" s="883"/>
      <c r="CA123" s="883"/>
      <c r="CB123" s="883"/>
      <c r="CC123" s="883"/>
      <c r="CD123" s="885"/>
      <c r="CE123" s="885"/>
      <c r="CF123" s="885"/>
      <c r="CG123" s="885"/>
      <c r="CH123" s="885"/>
      <c r="CI123" s="885"/>
      <c r="CJ123" s="885"/>
      <c r="CK123" s="885"/>
      <c r="CL123" s="885"/>
      <c r="CM123" s="885"/>
      <c r="CN123" s="885"/>
      <c r="CO123" s="885"/>
      <c r="CP123" s="885"/>
      <c r="CQ123" s="885"/>
      <c r="CR123" s="885"/>
      <c r="CS123" s="885"/>
      <c r="CT123" s="885"/>
      <c r="CU123" s="885"/>
      <c r="CV123" s="885"/>
      <c r="CW123" s="885"/>
      <c r="CX123" s="885"/>
      <c r="CY123" s="885"/>
      <c r="CZ123" s="885"/>
      <c r="DA123" s="885"/>
      <c r="DB123" s="885"/>
      <c r="DC123" s="885"/>
      <c r="DD123" s="885"/>
      <c r="DE123" s="885"/>
      <c r="DF123" s="885"/>
      <c r="DG123" s="885"/>
      <c r="DH123" s="885"/>
      <c r="DI123" s="885"/>
      <c r="DJ123" s="885"/>
      <c r="DK123" s="885"/>
      <c r="DL123" s="885"/>
      <c r="DM123" s="885"/>
      <c r="DN123" s="885"/>
      <c r="DO123" s="885"/>
      <c r="DP123" s="885"/>
      <c r="DQ123" s="885"/>
      <c r="DR123" s="885"/>
      <c r="DS123" s="885"/>
      <c r="DT123" s="885"/>
      <c r="DU123" s="885"/>
      <c r="DV123" s="885"/>
      <c r="DW123" s="885"/>
      <c r="DX123" s="885"/>
      <c r="DY123" s="885"/>
      <c r="DZ123" s="885"/>
      <c r="EA123" s="885"/>
      <c r="EB123" s="885"/>
      <c r="EC123" s="885"/>
      <c r="ED123" s="885"/>
      <c r="EE123" s="885"/>
      <c r="EF123" s="885"/>
      <c r="EG123" s="885"/>
      <c r="EH123" s="885"/>
      <c r="EI123" s="885"/>
      <c r="EJ123" s="885"/>
      <c r="EK123" s="885"/>
      <c r="EL123" s="885"/>
      <c r="EM123" s="885"/>
      <c r="EN123" s="885"/>
      <c r="EO123" s="885"/>
      <c r="EP123" s="885"/>
      <c r="EQ123" s="885"/>
      <c r="ER123" s="885"/>
      <c r="ES123" s="885"/>
      <c r="ET123" s="885"/>
      <c r="EU123" s="885"/>
      <c r="EV123" s="885"/>
      <c r="EW123" s="885"/>
      <c r="EX123" s="885"/>
      <c r="EY123" s="885"/>
      <c r="EZ123" s="885"/>
      <c r="FA123" s="885"/>
      <c r="FB123" s="885"/>
      <c r="FC123" s="885"/>
      <c r="FD123" s="885"/>
      <c r="FE123" s="885"/>
      <c r="FF123" s="885"/>
      <c r="FG123" s="885"/>
      <c r="FH123" s="885"/>
      <c r="FI123" s="885"/>
      <c r="FJ123" s="885"/>
      <c r="FK123" s="885"/>
      <c r="FL123" s="885"/>
      <c r="FM123" s="885"/>
      <c r="FN123" s="885"/>
      <c r="FO123" s="885"/>
      <c r="FP123" s="885"/>
      <c r="FQ123" s="885"/>
      <c r="FR123" s="885"/>
      <c r="FS123" s="885"/>
      <c r="FT123" s="885"/>
      <c r="FU123" s="885"/>
      <c r="FV123" s="885"/>
      <c r="FW123" s="885"/>
      <c r="FX123" s="885"/>
      <c r="FY123" s="885"/>
      <c r="FZ123" s="885"/>
      <c r="GA123" s="885"/>
      <c r="GB123" s="885"/>
      <c r="GC123" s="885"/>
      <c r="GD123" s="885"/>
      <c r="GE123" s="885"/>
      <c r="GF123" s="885"/>
      <c r="GG123" s="885"/>
      <c r="GH123" s="885"/>
      <c r="GI123" s="885"/>
      <c r="GJ123" s="885"/>
      <c r="GK123" s="885"/>
      <c r="GL123" s="885"/>
      <c r="GM123" s="885"/>
      <c r="GN123" s="885"/>
      <c r="GO123" s="885"/>
      <c r="GP123" s="885"/>
      <c r="GQ123" s="885"/>
      <c r="GR123" s="885"/>
      <c r="GS123" s="885"/>
      <c r="GT123" s="885"/>
      <c r="GU123" s="885"/>
      <c r="GV123" s="885"/>
      <c r="GW123" s="885"/>
      <c r="GX123" s="885"/>
      <c r="GY123" s="885"/>
      <c r="GZ123" s="885"/>
      <c r="HA123" s="885"/>
      <c r="HB123" s="885"/>
      <c r="HC123" s="885"/>
      <c r="HD123" s="885"/>
      <c r="HE123" s="885"/>
      <c r="HF123" s="885"/>
      <c r="HG123" s="885"/>
      <c r="HH123" s="885"/>
      <c r="HI123" s="885"/>
      <c r="HJ123" s="885"/>
      <c r="HK123" s="885"/>
      <c r="HL123" s="885"/>
      <c r="HM123" s="885"/>
      <c r="HN123" s="885"/>
      <c r="HO123" s="885"/>
      <c r="HP123" s="885"/>
      <c r="HQ123" s="885"/>
      <c r="HR123" s="885"/>
      <c r="HS123" s="885"/>
      <c r="HT123" s="885"/>
      <c r="HU123" s="885"/>
      <c r="HV123" s="885"/>
      <c r="HW123" s="885"/>
      <c r="HX123" s="885"/>
      <c r="HY123" s="885"/>
      <c r="HZ123" s="885"/>
      <c r="IA123" s="885"/>
      <c r="IB123" s="885"/>
      <c r="IC123" s="885"/>
      <c r="ID123" s="885"/>
      <c r="IE123" s="885"/>
      <c r="IF123" s="885"/>
      <c r="IG123" s="885"/>
      <c r="IH123" s="885"/>
      <c r="II123" s="885"/>
      <c r="IJ123" s="885"/>
      <c r="IK123" s="885"/>
      <c r="IL123" s="885"/>
      <c r="IM123" s="885"/>
      <c r="IN123" s="885"/>
      <c r="IO123" s="885"/>
      <c r="IP123" s="885"/>
      <c r="IQ123" s="885"/>
      <c r="IR123" s="885"/>
      <c r="IS123" s="885"/>
      <c r="IT123" s="885"/>
      <c r="IU123" s="885"/>
      <c r="IV123" s="885"/>
      <c r="IW123" s="885"/>
      <c r="IX123" s="885"/>
      <c r="IY123" s="885"/>
      <c r="IZ123" s="885"/>
      <c r="JA123" s="885"/>
      <c r="JB123" s="885"/>
      <c r="JC123" s="885"/>
      <c r="JD123" s="885"/>
      <c r="JE123" s="885"/>
      <c r="JF123" s="885"/>
      <c r="JG123" s="885"/>
      <c r="JH123" s="885"/>
      <c r="JI123" s="885"/>
      <c r="JJ123" s="885"/>
      <c r="JK123" s="885"/>
      <c r="JL123" s="885"/>
      <c r="JM123" s="885"/>
      <c r="JN123" s="885"/>
      <c r="JO123" s="885"/>
      <c r="JP123" s="885"/>
      <c r="JQ123" s="885"/>
      <c r="JR123" s="885"/>
      <c r="JS123" s="885"/>
      <c r="JT123" s="885"/>
      <c r="JU123" s="885"/>
      <c r="JV123" s="885"/>
      <c r="JW123" s="885"/>
      <c r="JX123" s="885"/>
      <c r="JY123" s="885"/>
      <c r="JZ123" s="885"/>
      <c r="KA123" s="885"/>
      <c r="KB123" s="885"/>
      <c r="KC123" s="885"/>
      <c r="KD123" s="885"/>
      <c r="KE123" s="885"/>
      <c r="KF123" s="885"/>
      <c r="KG123" s="885"/>
      <c r="KH123" s="885"/>
      <c r="KI123" s="885"/>
      <c r="KJ123" s="885"/>
      <c r="KK123" s="885"/>
      <c r="KL123" s="885"/>
      <c r="KM123" s="885"/>
      <c r="KN123" s="885"/>
      <c r="KO123" s="885"/>
      <c r="KP123" s="885"/>
      <c r="KQ123" s="885"/>
      <c r="KR123" s="885"/>
      <c r="KS123" s="885"/>
      <c r="KT123" s="885"/>
      <c r="KU123" s="885"/>
      <c r="KV123" s="885"/>
      <c r="KW123" s="885"/>
      <c r="KX123" s="885"/>
      <c r="KY123" s="885"/>
      <c r="KZ123" s="885"/>
      <c r="LA123" s="885"/>
      <c r="LB123" s="885"/>
      <c r="LC123" s="885"/>
      <c r="LD123" s="885"/>
      <c r="LE123" s="885"/>
      <c r="LF123" s="885"/>
      <c r="LG123" s="885"/>
      <c r="LH123" s="890"/>
      <c r="LI123" s="890"/>
      <c r="LJ123" s="890"/>
      <c r="LK123" s="890"/>
      <c r="LL123" s="890"/>
      <c r="LM123" s="890"/>
      <c r="LN123" s="890"/>
      <c r="LO123" s="890"/>
      <c r="LP123" s="890"/>
      <c r="LQ123" s="890"/>
      <c r="LR123" s="890"/>
      <c r="LS123" s="890"/>
      <c r="LT123" s="890"/>
      <c r="LU123" s="890"/>
      <c r="LV123" s="890"/>
      <c r="LW123" s="890"/>
      <c r="LX123" s="890"/>
      <c r="LY123" s="890"/>
      <c r="LZ123" s="890"/>
      <c r="MA123" s="890"/>
      <c r="MB123" s="890"/>
      <c r="MC123" s="890"/>
      <c r="MD123" s="890"/>
      <c r="ME123" s="890"/>
      <c r="MF123" s="890"/>
      <c r="MG123" s="890"/>
      <c r="MH123" s="890"/>
      <c r="MI123" s="890"/>
      <c r="MJ123" s="890"/>
      <c r="MK123" s="890"/>
      <c r="ML123" s="890"/>
      <c r="MM123" s="890"/>
      <c r="MN123" s="890"/>
      <c r="MO123" s="890"/>
      <c r="MP123" s="890"/>
      <c r="MQ123" s="890"/>
      <c r="MR123" s="890"/>
      <c r="MS123" s="890"/>
      <c r="MT123" s="890"/>
      <c r="MU123" s="890"/>
      <c r="MV123" s="890"/>
      <c r="MW123" s="890"/>
      <c r="MX123" s="890"/>
      <c r="MY123" s="890"/>
      <c r="MZ123" s="890"/>
      <c r="NA123" s="890"/>
      <c r="NB123" s="890"/>
      <c r="NC123" s="890"/>
      <c r="ND123" s="890"/>
      <c r="NE123" s="890"/>
      <c r="NF123" s="890"/>
      <c r="NG123" s="890"/>
      <c r="NH123" s="890"/>
    </row>
    <row r="124" spans="1:372" ht="12.75">
      <c r="A124" s="58" t="s">
        <v>1243</v>
      </c>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c r="AN124"/>
      <c r="AO124" s="58"/>
      <c r="AP124" s="58"/>
      <c r="AQ124" s="58"/>
      <c r="AR124" s="58"/>
      <c r="AS124" s="58"/>
      <c r="AT124"/>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288"/>
      <c r="CE124" s="288"/>
      <c r="CF124" s="288"/>
      <c r="CG124" s="288"/>
      <c r="CH124" s="288"/>
      <c r="CI124" s="288"/>
      <c r="CJ124" s="288"/>
      <c r="CK124" s="288"/>
      <c r="CL124" s="288"/>
      <c r="CM124" s="288"/>
      <c r="CN124" s="288"/>
      <c r="CO124" s="288"/>
      <c r="CP124" s="288"/>
      <c r="CQ124" s="288"/>
      <c r="CR124" s="288"/>
      <c r="CS124" s="288"/>
      <c r="CT124" s="288"/>
      <c r="CU124" s="288"/>
      <c r="CV124" s="288"/>
      <c r="CW124" s="288"/>
      <c r="CX124" s="288"/>
      <c r="CY124" s="288"/>
      <c r="CZ124" s="288"/>
      <c r="DA124" s="288"/>
      <c r="DB124" s="288"/>
      <c r="DC124" s="288"/>
      <c r="DD124" s="288"/>
      <c r="DE124" s="288"/>
      <c r="DF124" s="288"/>
      <c r="DG124" s="288"/>
      <c r="DH124" s="288"/>
      <c r="DI124" s="288"/>
      <c r="DJ124" s="288"/>
      <c r="DK124" s="288"/>
      <c r="DL124" s="288"/>
      <c r="DM124" s="288"/>
      <c r="DN124" s="288"/>
      <c r="DO124" s="288"/>
      <c r="DP124" s="288"/>
      <c r="DQ124" s="288"/>
      <c r="DR124" s="288"/>
      <c r="DS124" s="288"/>
      <c r="DT124" s="288"/>
      <c r="DU124" s="288"/>
      <c r="DV124" s="288"/>
      <c r="DW124" s="288"/>
      <c r="DX124" s="288"/>
      <c r="DY124" s="288"/>
      <c r="DZ124" s="288"/>
      <c r="EA124" s="288"/>
      <c r="EB124" s="288"/>
      <c r="EC124" s="288"/>
      <c r="ED124" s="288"/>
      <c r="EE124" s="288"/>
      <c r="EF124" s="288"/>
      <c r="EG124" s="288"/>
      <c r="EH124" s="288"/>
      <c r="EI124" s="288"/>
      <c r="EJ124" s="288"/>
      <c r="EK124" s="288"/>
      <c r="EL124" s="288"/>
      <c r="EM124" s="288"/>
      <c r="EN124" s="288"/>
      <c r="EO124" s="288"/>
      <c r="EP124" s="288"/>
      <c r="EQ124" s="288"/>
      <c r="ER124" s="288"/>
      <c r="ES124" s="288"/>
      <c r="ET124" s="288"/>
      <c r="EU124" s="288"/>
      <c r="EV124" s="288"/>
      <c r="EW124" s="288"/>
      <c r="EX124" s="288"/>
      <c r="EY124" s="288"/>
      <c r="EZ124" s="288"/>
      <c r="FA124" s="288"/>
      <c r="FB124" s="288"/>
      <c r="FC124" s="288"/>
      <c r="FD124" s="288"/>
      <c r="FE124" s="288"/>
      <c r="FF124" s="288"/>
      <c r="FG124" s="288"/>
      <c r="FH124" s="288"/>
      <c r="FI124" s="288"/>
      <c r="FJ124" s="288"/>
      <c r="FK124" s="288"/>
      <c r="FL124" s="288"/>
      <c r="FM124" s="288"/>
      <c r="FN124" s="288"/>
      <c r="FO124" s="288"/>
      <c r="FP124" s="288"/>
      <c r="FQ124" s="288"/>
      <c r="FR124" s="288"/>
      <c r="FS124" s="288"/>
      <c r="FT124" s="288"/>
      <c r="FU124" s="288"/>
      <c r="FV124" s="288"/>
      <c r="FW124" s="288"/>
      <c r="FX124" s="288"/>
      <c r="FY124" s="288"/>
      <c r="FZ124" s="288"/>
      <c r="GA124" s="288"/>
      <c r="GB124" s="288"/>
      <c r="GC124" s="288"/>
      <c r="GD124" s="288"/>
      <c r="GE124" s="288"/>
      <c r="GF124" s="288"/>
      <c r="GG124" s="288"/>
      <c r="GH124" s="288"/>
      <c r="GI124" s="288"/>
      <c r="GJ124" s="288"/>
      <c r="GK124" s="288"/>
      <c r="GL124" s="288"/>
      <c r="GM124" s="288"/>
      <c r="GN124" s="288"/>
      <c r="GO124" s="288"/>
      <c r="GP124" s="288"/>
      <c r="GQ124" s="288"/>
      <c r="GR124" s="288"/>
      <c r="GS124" s="288"/>
      <c r="GT124" s="288"/>
      <c r="GU124" s="288"/>
      <c r="GV124" s="288"/>
      <c r="GW124" s="288"/>
      <c r="GX124" s="288"/>
      <c r="GY124" s="288"/>
      <c r="GZ124" s="288"/>
      <c r="HA124" s="288"/>
      <c r="HB124" s="288"/>
      <c r="HC124" s="288"/>
      <c r="HD124" s="288"/>
      <c r="HE124" s="288"/>
      <c r="HF124" s="288"/>
      <c r="HG124" s="288"/>
      <c r="HH124" s="288"/>
      <c r="HI124" s="288"/>
      <c r="HJ124" s="288"/>
      <c r="HK124" s="288"/>
      <c r="HL124" s="288"/>
      <c r="HM124" s="288"/>
      <c r="HN124" s="288"/>
      <c r="HO124" s="288"/>
      <c r="HP124" s="288"/>
      <c r="HQ124" s="288"/>
      <c r="HR124" s="288"/>
      <c r="HS124" s="288"/>
      <c r="HT124" s="288"/>
      <c r="HU124" s="288"/>
      <c r="HV124" s="288"/>
      <c r="HW124" s="288"/>
      <c r="HX124" s="288"/>
      <c r="HY124" s="288"/>
      <c r="HZ124" s="288"/>
      <c r="IA124" s="288"/>
      <c r="IB124" s="288"/>
      <c r="IC124" s="288"/>
      <c r="ID124" s="288"/>
      <c r="IE124" s="288"/>
      <c r="IF124" s="288"/>
      <c r="IG124" s="288"/>
      <c r="IH124" s="288"/>
      <c r="II124" s="886">
        <f t="shared" ref="II124:JN124" si="2107">II118+II120*2.45</f>
        <v>497.66611058444892</v>
      </c>
      <c r="IJ124" s="886">
        <f t="shared" si="2107"/>
        <v>676.87578478531202</v>
      </c>
      <c r="IK124" s="886">
        <f t="shared" si="2107"/>
        <v>287.85553918513642</v>
      </c>
      <c r="IL124" s="886">
        <f t="shared" si="2107"/>
        <v>318.87910070953114</v>
      </c>
      <c r="IM124" s="886">
        <f t="shared" si="2107"/>
        <v>337.4974642674274</v>
      </c>
      <c r="IN124" s="886">
        <f t="shared" si="2107"/>
        <v>323.65520759271448</v>
      </c>
      <c r="IO124" s="886">
        <f t="shared" si="2107"/>
        <v>348.90940106795415</v>
      </c>
      <c r="IP124" s="886">
        <f t="shared" si="2107"/>
        <v>343.0343669373126</v>
      </c>
      <c r="IQ124" s="886">
        <f t="shared" si="2107"/>
        <v>559.64983398434629</v>
      </c>
      <c r="IR124" s="886">
        <f t="shared" si="2107"/>
        <v>364.08305036939504</v>
      </c>
      <c r="IS124" s="886">
        <f t="shared" si="2107"/>
        <v>324.2046712164435</v>
      </c>
      <c r="IT124" s="886">
        <f t="shared" si="2107"/>
        <v>1241.3651253017338</v>
      </c>
      <c r="IU124" s="886">
        <f t="shared" si="2107"/>
        <v>960.92734503693919</v>
      </c>
      <c r="IV124" s="886">
        <f t="shared" si="2107"/>
        <v>1072.1091959768853</v>
      </c>
      <c r="IW124" s="886">
        <f t="shared" si="2107"/>
        <v>1245.3381699656204</v>
      </c>
      <c r="IX124" s="886">
        <f t="shared" si="2107"/>
        <v>1284.3078208177894</v>
      </c>
      <c r="IY124" s="886">
        <f t="shared" si="2107"/>
        <v>1100.5333718967154</v>
      </c>
      <c r="IZ124" s="886">
        <f t="shared" si="2107"/>
        <v>1021.3260772145413</v>
      </c>
      <c r="JA124" s="886">
        <f t="shared" si="2107"/>
        <v>1742.2857511959623</v>
      </c>
      <c r="JB124" s="886">
        <f t="shared" si="2107"/>
        <v>1385.3245947187474</v>
      </c>
      <c r="JC124" s="886">
        <f t="shared" si="2107"/>
        <v>1148.2099078633605</v>
      </c>
      <c r="JD124" s="886">
        <f t="shared" si="2107"/>
        <v>1702.977968883037</v>
      </c>
      <c r="JE124" s="886">
        <f t="shared" si="2107"/>
        <v>1352.7583084046521</v>
      </c>
      <c r="JF124" s="886">
        <f t="shared" si="2107"/>
        <v>1030.138628410504</v>
      </c>
      <c r="JG124" s="886">
        <f t="shared" si="2107"/>
        <v>380.24996083680782</v>
      </c>
      <c r="JH124" s="886">
        <f t="shared" si="2107"/>
        <v>377.12224482481167</v>
      </c>
      <c r="JI124" s="886">
        <f t="shared" si="2107"/>
        <v>383.35654363250683</v>
      </c>
      <c r="JJ124" s="886">
        <f t="shared" si="2107"/>
        <v>373.67753056835642</v>
      </c>
      <c r="JK124" s="886">
        <f t="shared" si="2107"/>
        <v>568.1453869358495</v>
      </c>
      <c r="JL124" s="886">
        <f t="shared" si="2107"/>
        <v>653.33338183015132</v>
      </c>
      <c r="JM124" s="886">
        <f t="shared" si="2107"/>
        <v>466.30441759929784</v>
      </c>
      <c r="JN124" s="886">
        <f t="shared" si="2107"/>
        <v>381.09528948869865</v>
      </c>
      <c r="JO124" s="886">
        <f t="shared" ref="JO124:KT124" si="2108">JO118+JO120*2.45</f>
        <v>361.03986722258787</v>
      </c>
      <c r="JP124" s="886">
        <f t="shared" si="2108"/>
        <v>297.72475119596226</v>
      </c>
      <c r="JQ124" s="886">
        <f t="shared" si="2108"/>
        <v>794.3976006144394</v>
      </c>
      <c r="JR124" s="886">
        <f t="shared" si="2108"/>
        <v>1021.1147450515691</v>
      </c>
      <c r="JS124" s="886">
        <f t="shared" si="2108"/>
        <v>1590.6971906956333</v>
      </c>
      <c r="JT124" s="886">
        <f t="shared" si="2108"/>
        <v>613.39160302830817</v>
      </c>
      <c r="JU124" s="886">
        <f t="shared" si="2108"/>
        <v>498.78617104820432</v>
      </c>
      <c r="JV124" s="886">
        <f t="shared" si="2108"/>
        <v>426.4260384463463</v>
      </c>
      <c r="JW124" s="886">
        <f t="shared" si="2108"/>
        <v>509.58524457611003</v>
      </c>
      <c r="JX124" s="886">
        <f t="shared" si="2108"/>
        <v>646.90888407578075</v>
      </c>
      <c r="JY124" s="886">
        <f t="shared" si="2108"/>
        <v>737.97191310072412</v>
      </c>
      <c r="JZ124" s="886">
        <f t="shared" si="2108"/>
        <v>1013.2743218052811</v>
      </c>
      <c r="KA124" s="886">
        <f t="shared" si="2108"/>
        <v>670.45128703094144</v>
      </c>
      <c r="KB124" s="886">
        <f t="shared" si="2108"/>
        <v>645.28162642089103</v>
      </c>
      <c r="KC124" s="886">
        <f t="shared" si="2108"/>
        <v>535.87496564991579</v>
      </c>
      <c r="KD124" s="886">
        <f t="shared" si="2108"/>
        <v>657.62342473849753</v>
      </c>
      <c r="KE124" s="886">
        <f t="shared" si="2108"/>
        <v>601.59926833443046</v>
      </c>
      <c r="KF124" s="886">
        <f t="shared" si="2108"/>
        <v>1030.8782909809083</v>
      </c>
      <c r="KG124" s="886">
        <f t="shared" si="2108"/>
        <v>1159.8965764757513</v>
      </c>
      <c r="KH124" s="886">
        <f t="shared" si="2108"/>
        <v>929.81925064735583</v>
      </c>
      <c r="KI124" s="886">
        <f t="shared" si="2108"/>
        <v>1677.8717079218782</v>
      </c>
      <c r="KJ124" s="886">
        <f t="shared" si="2108"/>
        <v>1297.8119460317457</v>
      </c>
      <c r="KK124" s="886">
        <f t="shared" si="2108"/>
        <v>1214.9274717138467</v>
      </c>
      <c r="KL124" s="886">
        <f t="shared" si="2108"/>
        <v>1180.945259907834</v>
      </c>
      <c r="KM124" s="886">
        <f t="shared" si="2108"/>
        <v>1588.3936701192306</v>
      </c>
      <c r="KN124" s="886">
        <f t="shared" si="2108"/>
        <v>1814.0118873089016</v>
      </c>
      <c r="KO124" s="886">
        <f t="shared" si="2108"/>
        <v>1643.0441674639746</v>
      </c>
      <c r="KP124" s="886">
        <f t="shared" si="2108"/>
        <v>1357.7034810182136</v>
      </c>
      <c r="KQ124" s="886">
        <f t="shared" si="2108"/>
        <v>1324.4820649989026</v>
      </c>
      <c r="KR124" s="886">
        <f t="shared" si="2108"/>
        <v>1455.1064749323384</v>
      </c>
      <c r="KS124" s="886">
        <f t="shared" si="2108"/>
        <v>3191.7707905932266</v>
      </c>
      <c r="KT124" s="886">
        <f t="shared" si="2108"/>
        <v>2193.0572548167656</v>
      </c>
      <c r="KU124" s="886">
        <f t="shared" ref="KU124:LZ124" si="2109">KU118+KU120*2.45</f>
        <v>2063.7431042937606</v>
      </c>
      <c r="KV124" s="886">
        <f t="shared" si="2109"/>
        <v>3151.5965464121132</v>
      </c>
      <c r="KW124" s="886">
        <f t="shared" si="2109"/>
        <v>1805.9389986833442</v>
      </c>
      <c r="KX124" s="886">
        <f t="shared" si="2109"/>
        <v>775.27203986540849</v>
      </c>
      <c r="KY124" s="886">
        <f t="shared" si="2109"/>
        <v>806.82393179723499</v>
      </c>
      <c r="KZ124" s="886">
        <f t="shared" si="2109"/>
        <v>715.33823844634628</v>
      </c>
      <c r="LA124" s="886">
        <f t="shared" si="2109"/>
        <v>0</v>
      </c>
      <c r="LB124" s="886">
        <f t="shared" si="2109"/>
        <v>1035.4007992685247</v>
      </c>
      <c r="LC124" s="886">
        <f t="shared" si="2109"/>
        <v>801.05456374808</v>
      </c>
      <c r="LD124" s="886">
        <f t="shared" si="2109"/>
        <v>780.66101002121286</v>
      </c>
      <c r="LE124" s="886">
        <f t="shared" si="2109"/>
        <v>785.73298193255812</v>
      </c>
      <c r="LF124" s="886">
        <f t="shared" si="2109"/>
        <v>1340.2263111403704</v>
      </c>
      <c r="LG124" s="886">
        <f t="shared" si="2109"/>
        <v>1032.1251507424477</v>
      </c>
      <c r="LH124" s="886">
        <f t="shared" si="2109"/>
        <v>978.6158470777558</v>
      </c>
      <c r="LI124" s="886">
        <f t="shared" si="2109"/>
        <v>1076.5894378319072</v>
      </c>
      <c r="LJ124" s="886">
        <f t="shared" si="2109"/>
        <v>692.17623338453666</v>
      </c>
      <c r="LK124" s="886">
        <f t="shared" si="2109"/>
        <v>563.58061221563889</v>
      </c>
      <c r="LL124" s="886">
        <f t="shared" si="2109"/>
        <v>469.22080144832125</v>
      </c>
      <c r="LM124" s="886">
        <f t="shared" si="2109"/>
        <v>350.24079369468217</v>
      </c>
      <c r="LN124" s="886">
        <f t="shared" si="2109"/>
        <v>321.54188596298729</v>
      </c>
      <c r="LO124" s="886">
        <f t="shared" si="2109"/>
        <v>261.39675238095231</v>
      </c>
      <c r="LP124" s="886">
        <f t="shared" si="2109"/>
        <v>240.66506719332892</v>
      </c>
      <c r="LQ124" s="886">
        <f t="shared" si="2109"/>
        <v>134.30158956916097</v>
      </c>
      <c r="LR124" s="886">
        <f t="shared" si="2109"/>
        <v>123.01645206641794</v>
      </c>
      <c r="LS124" s="886">
        <f t="shared" si="2109"/>
        <v>235.33949668641651</v>
      </c>
      <c r="LT124" s="886">
        <f t="shared" si="2109"/>
        <v>2990.6556945358789</v>
      </c>
      <c r="LU124" s="886">
        <f t="shared" si="2109"/>
        <v>2398.1606319947341</v>
      </c>
      <c r="LV124" s="886">
        <f t="shared" si="2109"/>
        <v>1065.6846982225147</v>
      </c>
      <c r="LW124" s="886">
        <f t="shared" si="2109"/>
        <v>963.08293309926125</v>
      </c>
      <c r="LX124" s="886">
        <f t="shared" si="2109"/>
        <v>1268.7115071904032</v>
      </c>
      <c r="LY124" s="886">
        <f t="shared" si="2109"/>
        <v>809.95164780923119</v>
      </c>
      <c r="LZ124" s="886">
        <f t="shared" si="2109"/>
        <v>949.24067642454816</v>
      </c>
      <c r="MA124" s="886">
        <f t="shared" ref="MA124:NH124" si="2110">MA118+MA120*2.45</f>
        <v>266.46229244385927</v>
      </c>
      <c r="MB124" s="886">
        <f t="shared" si="2110"/>
        <v>794.3553341818448</v>
      </c>
      <c r="MC124" s="886">
        <f t="shared" si="2110"/>
        <v>731.86441359081243</v>
      </c>
      <c r="MD124" s="886">
        <f t="shared" si="2110"/>
        <v>645.55635823275543</v>
      </c>
      <c r="ME124" s="886">
        <f t="shared" si="2110"/>
        <v>334.28571428571422</v>
      </c>
      <c r="MF124" s="886">
        <f t="shared" si="2110"/>
        <v>445.71428571428567</v>
      </c>
      <c r="MG124" s="886">
        <f t="shared" si="2110"/>
        <v>3244.2857142857142</v>
      </c>
      <c r="MH124" s="886">
        <f t="shared" si="2110"/>
        <v>3244.2857142857142</v>
      </c>
      <c r="MI124" s="886">
        <f t="shared" si="2110"/>
        <v>3244.2857142857142</v>
      </c>
      <c r="MJ124" s="886">
        <f t="shared" si="2110"/>
        <v>3244.2857142857142</v>
      </c>
      <c r="MK124" s="886">
        <f t="shared" si="2110"/>
        <v>2818.2857142857147</v>
      </c>
      <c r="ML124" s="886">
        <f t="shared" si="2110"/>
        <v>779.99999999999989</v>
      </c>
      <c r="MM124" s="886">
        <f t="shared" si="2110"/>
        <v>779.99999999999989</v>
      </c>
      <c r="MN124" s="886">
        <f t="shared" si="2110"/>
        <v>2910</v>
      </c>
      <c r="MO124" s="886">
        <f t="shared" si="2110"/>
        <v>3467.1428571428569</v>
      </c>
      <c r="MP124" s="886">
        <f t="shared" si="2110"/>
        <v>3031.2857142857142</v>
      </c>
      <c r="MQ124" s="1165">
        <f t="shared" si="2110"/>
        <v>2484</v>
      </c>
      <c r="MR124" s="886">
        <f t="shared" si="2110"/>
        <v>2270.9999999999995</v>
      </c>
      <c r="MS124" s="886">
        <f t="shared" si="2110"/>
        <v>445.71428571428567</v>
      </c>
      <c r="MT124" s="886">
        <f t="shared" si="2110"/>
        <v>445.71428571428567</v>
      </c>
      <c r="MU124" s="886">
        <f t="shared" si="2110"/>
        <v>1723.7142857142853</v>
      </c>
      <c r="MV124" s="886">
        <f t="shared" si="2110"/>
        <v>2392.2857142857138</v>
      </c>
      <c r="MW124" s="886">
        <f t="shared" si="2110"/>
        <v>2113.7142857142853</v>
      </c>
      <c r="MX124" s="886">
        <f t="shared" si="2110"/>
        <v>0</v>
      </c>
      <c r="MY124" s="886">
        <f t="shared" si="2110"/>
        <v>0</v>
      </c>
      <c r="MZ124" s="886">
        <f t="shared" si="2110"/>
        <v>0</v>
      </c>
      <c r="NA124" s="886">
        <f t="shared" si="2110"/>
        <v>0</v>
      </c>
      <c r="NB124" s="886">
        <f t="shared" si="2110"/>
        <v>165.36741752615023</v>
      </c>
      <c r="NC124" s="886">
        <f t="shared" si="2110"/>
        <v>159.67318980160761</v>
      </c>
      <c r="ND124" s="886">
        <f t="shared" si="2110"/>
        <v>158.41592059057135</v>
      </c>
      <c r="NE124" s="886">
        <f t="shared" si="2110"/>
        <v>158.41592059057135</v>
      </c>
      <c r="NF124" s="886">
        <f t="shared" si="2110"/>
        <v>157.17829621095751</v>
      </c>
      <c r="NG124" s="886">
        <f t="shared" si="2110"/>
        <v>0</v>
      </c>
      <c r="NH124" s="886">
        <f t="shared" si="2110"/>
        <v>0</v>
      </c>
    </row>
    <row r="125" spans="1:372" ht="12.75">
      <c r="A125" s="58" t="s">
        <v>1244</v>
      </c>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c r="AN125"/>
      <c r="AO125" s="58"/>
      <c r="AP125" s="58"/>
      <c r="AQ125" s="58"/>
      <c r="AR125" s="58"/>
      <c r="AS125" s="58"/>
      <c r="AT125"/>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288"/>
      <c r="CE125" s="288"/>
      <c r="CF125" s="288"/>
      <c r="CG125" s="288"/>
      <c r="CH125" s="288"/>
      <c r="CI125" s="288"/>
      <c r="CJ125" s="288"/>
      <c r="CK125" s="288"/>
      <c r="CL125" s="288"/>
      <c r="CM125" s="288"/>
      <c r="CN125" s="288"/>
      <c r="CO125" s="288"/>
      <c r="CP125" s="288"/>
      <c r="CQ125" s="288"/>
      <c r="CR125" s="288"/>
      <c r="CS125" s="288"/>
      <c r="CT125" s="288"/>
      <c r="CU125" s="288"/>
      <c r="CV125" s="288"/>
      <c r="CW125" s="288"/>
      <c r="CX125" s="288"/>
      <c r="CY125" s="288"/>
      <c r="CZ125" s="288"/>
      <c r="DA125" s="288"/>
      <c r="DB125" s="288"/>
      <c r="DC125" s="288"/>
      <c r="DD125" s="288"/>
      <c r="DE125" s="288"/>
      <c r="DF125" s="288"/>
      <c r="DG125" s="288"/>
      <c r="DH125" s="288"/>
      <c r="DI125" s="288"/>
      <c r="DJ125" s="288"/>
      <c r="DK125" s="288"/>
      <c r="DL125" s="288"/>
      <c r="DM125" s="288"/>
      <c r="DN125" s="288"/>
      <c r="DO125" s="288"/>
      <c r="DP125" s="288"/>
      <c r="DQ125" s="288"/>
      <c r="DR125" s="288"/>
      <c r="DS125" s="288"/>
      <c r="DT125" s="288"/>
      <c r="DU125" s="288"/>
      <c r="DV125" s="288"/>
      <c r="DW125" s="288"/>
      <c r="DX125" s="288"/>
      <c r="DY125" s="288"/>
      <c r="DZ125" s="288"/>
      <c r="EA125" s="288"/>
      <c r="EB125" s="288"/>
      <c r="EC125" s="288"/>
      <c r="ED125" s="288"/>
      <c r="EE125" s="288"/>
      <c r="EF125" s="288"/>
      <c r="EG125" s="288"/>
      <c r="EH125" s="288"/>
      <c r="EI125" s="288"/>
      <c r="EJ125" s="288"/>
      <c r="EK125" s="288"/>
      <c r="EL125" s="288"/>
      <c r="EM125" s="288"/>
      <c r="EN125" s="288"/>
      <c r="EO125" s="288"/>
      <c r="EP125" s="288"/>
      <c r="EQ125" s="288"/>
      <c r="ER125" s="288"/>
      <c r="ES125" s="288"/>
      <c r="ET125" s="288"/>
      <c r="EU125" s="288"/>
      <c r="EV125" s="288"/>
      <c r="EW125" s="288"/>
      <c r="EX125" s="288"/>
      <c r="EY125" s="288"/>
      <c r="EZ125" s="288"/>
      <c r="FA125" s="288"/>
      <c r="FB125" s="288"/>
      <c r="FC125" s="288"/>
      <c r="FD125" s="288"/>
      <c r="FE125" s="288"/>
      <c r="FF125" s="288"/>
      <c r="FG125" s="288"/>
      <c r="FH125" s="288"/>
      <c r="FI125" s="288"/>
      <c r="FJ125" s="288"/>
      <c r="FK125" s="288"/>
      <c r="FL125" s="288"/>
      <c r="FM125" s="288"/>
      <c r="FN125" s="288"/>
      <c r="FO125" s="288"/>
      <c r="FP125" s="288"/>
      <c r="FQ125" s="288"/>
      <c r="FR125" s="288"/>
      <c r="FS125" s="288"/>
      <c r="FT125" s="288"/>
      <c r="FU125" s="288"/>
      <c r="FV125" s="288"/>
      <c r="FW125" s="288"/>
      <c r="FX125" s="288"/>
      <c r="FY125" s="288"/>
      <c r="FZ125" s="288"/>
      <c r="GA125" s="288"/>
      <c r="GB125" s="288"/>
      <c r="GC125" s="288"/>
      <c r="GD125" s="288"/>
      <c r="GE125" s="288"/>
      <c r="GF125" s="288"/>
      <c r="GG125" s="288"/>
      <c r="GH125" s="288"/>
      <c r="GI125" s="288"/>
      <c r="GJ125" s="288"/>
      <c r="GK125" s="288"/>
      <c r="GL125" s="288"/>
      <c r="GM125" s="288"/>
      <c r="GN125" s="288"/>
      <c r="GO125" s="288"/>
      <c r="GP125" s="288"/>
      <c r="GQ125" s="288"/>
      <c r="GR125" s="288"/>
      <c r="GS125" s="288"/>
      <c r="GT125" s="288"/>
      <c r="GU125" s="288"/>
      <c r="GV125" s="288"/>
      <c r="GW125" s="288"/>
      <c r="GX125" s="288"/>
      <c r="GY125" s="288"/>
      <c r="GZ125" s="288"/>
      <c r="HA125" s="288"/>
      <c r="HB125" s="288"/>
      <c r="HC125" s="288"/>
      <c r="HD125" s="288"/>
      <c r="HE125" s="288"/>
      <c r="HF125" s="288"/>
      <c r="HG125" s="288"/>
      <c r="HH125" s="288"/>
      <c r="HI125" s="288"/>
      <c r="HJ125" s="288"/>
      <c r="HK125" s="288"/>
      <c r="HL125" s="288"/>
      <c r="HM125" s="288"/>
      <c r="HN125" s="288"/>
      <c r="HO125" s="288"/>
      <c r="HP125" s="288"/>
      <c r="HQ125" s="288"/>
      <c r="HR125" s="288"/>
      <c r="HS125" s="288"/>
      <c r="HT125" s="288"/>
      <c r="HU125" s="288"/>
      <c r="HV125" s="288"/>
      <c r="HW125" s="288"/>
      <c r="HX125" s="288"/>
      <c r="HY125" s="288"/>
      <c r="HZ125" s="288"/>
      <c r="IA125" s="288"/>
      <c r="IB125" s="288"/>
      <c r="IC125" s="288"/>
      <c r="ID125" s="288"/>
      <c r="IE125" s="288"/>
      <c r="IF125" s="288"/>
      <c r="IG125" s="288"/>
      <c r="IH125" s="288"/>
      <c r="II125" s="288">
        <v>483</v>
      </c>
      <c r="IJ125" s="886">
        <f t="shared" ref="IJ125:JO125" si="2111">II125+II124-II127</f>
        <v>676.68542092927646</v>
      </c>
      <c r="IK125" s="886">
        <f t="shared" si="2111"/>
        <v>1062.0481022663128</v>
      </c>
      <c r="IL125" s="886">
        <f t="shared" si="2111"/>
        <v>1035.6443311066216</v>
      </c>
      <c r="IM125" s="886">
        <f t="shared" si="2111"/>
        <v>1045.555707678222</v>
      </c>
      <c r="IN125" s="886">
        <f t="shared" si="2111"/>
        <v>878.98199953185622</v>
      </c>
      <c r="IO125" s="886">
        <f t="shared" si="2111"/>
        <v>874.71113815905346</v>
      </c>
      <c r="IP125" s="886">
        <f t="shared" si="2111"/>
        <v>931.61253922700757</v>
      </c>
      <c r="IQ125" s="886">
        <f t="shared" si="2111"/>
        <v>156.56138892294075</v>
      </c>
      <c r="IR125" s="886">
        <f t="shared" si="2111"/>
        <v>-149.28670812719554</v>
      </c>
      <c r="IS125" s="886">
        <f t="shared" si="2111"/>
        <v>-750.84200258538658</v>
      </c>
      <c r="IT125" s="886">
        <f t="shared" si="2111"/>
        <v>-1548.301331368943</v>
      </c>
      <c r="IU125" s="886">
        <f t="shared" si="2111"/>
        <v>-1463.6997922741057</v>
      </c>
      <c r="IV125" s="886">
        <f t="shared" si="2111"/>
        <v>-1494.0121713750973</v>
      </c>
      <c r="IW125" s="886">
        <f t="shared" si="2111"/>
        <v>-1341.8014581568327</v>
      </c>
      <c r="IX125" s="886">
        <f t="shared" si="2111"/>
        <v>-1665.7231502601783</v>
      </c>
      <c r="IY125" s="886">
        <f t="shared" si="2111"/>
        <v>-1629.1637432354921</v>
      </c>
      <c r="IZ125" s="886">
        <f t="shared" si="2111"/>
        <v>-1562.8118885801559</v>
      </c>
      <c r="JA125" s="886">
        <f t="shared" si="2111"/>
        <v>-2075.3415355035459</v>
      </c>
      <c r="JB125" s="886">
        <f t="shared" si="2111"/>
        <v>-1551.4720601696524</v>
      </c>
      <c r="JC125" s="886">
        <f t="shared" si="2111"/>
        <v>-1093.9833275198705</v>
      </c>
      <c r="JD125" s="886">
        <f t="shared" si="2111"/>
        <v>-288.26086793237198</v>
      </c>
      <c r="JE125" s="886">
        <f t="shared" si="2111"/>
        <v>1075.0467561230789</v>
      </c>
      <c r="JF125" s="886">
        <f t="shared" si="2111"/>
        <v>2082.5195472863516</v>
      </c>
      <c r="JG125" s="886">
        <f t="shared" si="2111"/>
        <v>2776.0904515589241</v>
      </c>
      <c r="JH125" s="886">
        <f t="shared" si="2111"/>
        <v>2644.6173779129736</v>
      </c>
      <c r="JI125" s="886">
        <f t="shared" si="2111"/>
        <v>2433.2885882550268</v>
      </c>
      <c r="JJ125" s="886">
        <f t="shared" si="2111"/>
        <v>2396.649269818568</v>
      </c>
      <c r="JK125" s="886">
        <f t="shared" si="2111"/>
        <v>2427.0779728007174</v>
      </c>
      <c r="JL125" s="886">
        <f t="shared" si="2111"/>
        <v>2670.0382562882905</v>
      </c>
      <c r="JM125" s="886">
        <f t="shared" si="2111"/>
        <v>3055.2138450149932</v>
      </c>
      <c r="JN125" s="886">
        <f t="shared" si="2111"/>
        <v>2806.0120557177393</v>
      </c>
      <c r="JO125" s="886">
        <f t="shared" si="2111"/>
        <v>2267.3992072754036</v>
      </c>
      <c r="JP125" s="886">
        <f t="shared" ref="JP125:KU125" si="2112">JO125+JO124-JO127</f>
        <v>1195.7135572566119</v>
      </c>
      <c r="JQ125" s="886">
        <f t="shared" si="2112"/>
        <v>940.96244638360861</v>
      </c>
      <c r="JR125" s="886">
        <f t="shared" si="2112"/>
        <v>1286.1081849290824</v>
      </c>
      <c r="JS125" s="886">
        <f t="shared" si="2112"/>
        <v>1923.145136877203</v>
      </c>
      <c r="JT125" s="886">
        <f t="shared" si="2112"/>
        <v>3054.8638448142156</v>
      </c>
      <c r="JU125" s="886">
        <f>JT125+JT124-JT127</f>
        <v>3085.5908961183859</v>
      </c>
      <c r="JV125" s="886">
        <f t="shared" si="2112"/>
        <v>2919.6929292355558</v>
      </c>
      <c r="JW125" s="886">
        <f t="shared" si="2112"/>
        <v>2433.4726228543159</v>
      </c>
      <c r="JX125" s="886">
        <f t="shared" si="2112"/>
        <v>2339.188901913185</v>
      </c>
      <c r="JY125" s="886">
        <f t="shared" si="2112"/>
        <v>2404.8988894372415</v>
      </c>
      <c r="JZ125" s="886">
        <f t="shared" si="2112"/>
        <v>2660.2134232276208</v>
      </c>
      <c r="KA125" s="886">
        <f t="shared" si="2112"/>
        <v>3081.1727105501432</v>
      </c>
      <c r="KB125" s="886">
        <f t="shared" si="2112"/>
        <v>3209.7693768914296</v>
      </c>
      <c r="KC125" s="886">
        <f t="shared" si="2112"/>
        <v>2926.5489343468034</v>
      </c>
      <c r="KD125" s="886">
        <f t="shared" si="2112"/>
        <v>2417.7163137898228</v>
      </c>
      <c r="KE125" s="886">
        <f t="shared" si="2112"/>
        <v>2237.8605661145275</v>
      </c>
      <c r="KF125" s="886">
        <f t="shared" si="2112"/>
        <v>1328.2170758282682</v>
      </c>
      <c r="KG125" s="886">
        <f t="shared" si="2112"/>
        <v>1190.1687461195215</v>
      </c>
      <c r="KH125" s="886">
        <f t="shared" si="2112"/>
        <v>1255.7919432849283</v>
      </c>
      <c r="KI125" s="886">
        <f t="shared" si="2112"/>
        <v>1121.9452628978015</v>
      </c>
      <c r="KJ125" s="886">
        <f t="shared" si="2112"/>
        <v>1369.1662121989903</v>
      </c>
      <c r="KK125" s="886">
        <f t="shared" si="2112"/>
        <v>1033.1152616790121</v>
      </c>
      <c r="KL125" s="886">
        <f t="shared" si="2112"/>
        <v>768.1688023583763</v>
      </c>
      <c r="KM125" s="886">
        <f t="shared" si="2112"/>
        <v>726.24371743862434</v>
      </c>
      <c r="KN125" s="886">
        <f t="shared" si="2112"/>
        <v>1121.6892496268204</v>
      </c>
      <c r="KO125" s="886">
        <f t="shared" si="2112"/>
        <v>1625.1008610736535</v>
      </c>
      <c r="KP125" s="886">
        <f t="shared" si="2112"/>
        <v>393.34806302038669</v>
      </c>
      <c r="KQ125" s="886">
        <f t="shared" si="2112"/>
        <v>-224.21383527174476</v>
      </c>
      <c r="KR125" s="886">
        <f t="shared" si="2112"/>
        <v>-758.52514958318716</v>
      </c>
      <c r="KS125" s="886">
        <f t="shared" si="2112"/>
        <v>-2142.0310884439523</v>
      </c>
      <c r="KT125" s="886">
        <f t="shared" si="2112"/>
        <v>-576.85202198865636</v>
      </c>
      <c r="KU125" s="886">
        <f t="shared" si="2112"/>
        <v>917.9252328281093</v>
      </c>
      <c r="KV125" s="886">
        <f t="shared" ref="KV125:MA125" si="2113">KU125+KU124-KU127</f>
        <v>2254.9698543632489</v>
      </c>
      <c r="KW125" s="886">
        <f t="shared" si="2113"/>
        <v>4762.2681938788101</v>
      </c>
      <c r="KX125" s="886">
        <f t="shared" si="2113"/>
        <v>6568.207192562154</v>
      </c>
      <c r="KY125" s="886">
        <f t="shared" si="2113"/>
        <v>6410.9037841517002</v>
      </c>
      <c r="KZ125" s="886">
        <f t="shared" si="2113"/>
        <v>6496.2256469834174</v>
      </c>
      <c r="LA125" s="886">
        <f t="shared" si="2113"/>
        <v>6508.4300923263154</v>
      </c>
      <c r="LB125" s="886">
        <f t="shared" si="2113"/>
        <v>5800.728023360798</v>
      </c>
      <c r="LC125" s="886">
        <f t="shared" si="2113"/>
        <v>5628.9999950431156</v>
      </c>
      <c r="LD125" s="886">
        <f t="shared" si="2113"/>
        <v>5500.4294553429199</v>
      </c>
      <c r="LE125" s="886">
        <f t="shared" si="2113"/>
        <v>5399.6606722606848</v>
      </c>
      <c r="LF125" s="886">
        <f t="shared" si="2113"/>
        <v>5215.7199990208292</v>
      </c>
      <c r="LG125" s="886">
        <f t="shared" si="2113"/>
        <v>5932.5098963680966</v>
      </c>
      <c r="LH125" s="886">
        <f t="shared" si="2113"/>
        <v>6457.0234609036479</v>
      </c>
      <c r="LI125" s="886">
        <f t="shared" si="2113"/>
        <v>7013.016687291748</v>
      </c>
      <c r="LJ125" s="886">
        <f t="shared" si="2113"/>
        <v>7774.1476423650347</v>
      </c>
      <c r="LK125" s="886">
        <f t="shared" si="2113"/>
        <v>8176.714220577157</v>
      </c>
      <c r="LL125" s="886">
        <f t="shared" si="2113"/>
        <v>8504.8573155514168</v>
      </c>
      <c r="LM125" s="886">
        <f t="shared" si="2113"/>
        <v>8757.3134273445667</v>
      </c>
      <c r="LN125" s="886">
        <f t="shared" si="2113"/>
        <v>8986.5900831082145</v>
      </c>
      <c r="LO125" s="886">
        <f t="shared" si="2113"/>
        <v>9197.3322449332718</v>
      </c>
      <c r="LP125" s="886">
        <f t="shared" si="2113"/>
        <v>9246.7609973142225</v>
      </c>
      <c r="LQ125" s="886">
        <f t="shared" si="2113"/>
        <v>7327.4260645075519</v>
      </c>
      <c r="LR125" s="886">
        <f t="shared" si="2113"/>
        <v>5301.7276540767125</v>
      </c>
      <c r="LS125" s="886">
        <f t="shared" si="2113"/>
        <v>4464.8922440741644</v>
      </c>
      <c r="LT125" s="886">
        <f t="shared" si="2113"/>
        <v>3832.7922924847185</v>
      </c>
      <c r="LU125" s="886">
        <f t="shared" si="2113"/>
        <v>5680.7318490895632</v>
      </c>
      <c r="LV125" s="886">
        <f t="shared" si="2113"/>
        <v>7349.3768948774004</v>
      </c>
      <c r="LW125" s="886">
        <f t="shared" si="2113"/>
        <v>7560.0897310309501</v>
      </c>
      <c r="LX125" s="886">
        <f t="shared" si="2113"/>
        <v>8283.1726641302121</v>
      </c>
      <c r="LY125" s="886">
        <f t="shared" si="2113"/>
        <v>8836.4160333895798</v>
      </c>
      <c r="LZ125" s="886">
        <f t="shared" si="2113"/>
        <v>8987.1845087850179</v>
      </c>
      <c r="MA125" s="886">
        <f t="shared" si="2113"/>
        <v>9354.9788403819803</v>
      </c>
      <c r="MB125" s="886">
        <f t="shared" ref="MB125:NH125" si="2114">MA125+MA124-MA127</f>
        <v>8804.6334086879087</v>
      </c>
      <c r="MC125" s="886">
        <f t="shared" si="2114"/>
        <v>8998.831501490442</v>
      </c>
      <c r="MD125" s="886">
        <f t="shared" si="2114"/>
        <v>9163.6396392191855</v>
      </c>
      <c r="ME125" s="886">
        <f>MD125+MD124-MD127</f>
        <v>9556.2657905553897</v>
      </c>
      <c r="MF125" s="886">
        <f>ME125+ME124-ME127</f>
        <v>9660.1581255307592</v>
      </c>
      <c r="MG125" s="886">
        <f t="shared" si="2114"/>
        <v>9861.6980664174589</v>
      </c>
      <c r="MH125" s="886">
        <f t="shared" si="2114"/>
        <v>12870.16557380662</v>
      </c>
      <c r="MI125" s="886">
        <f t="shared" si="2114"/>
        <v>15887.61735705785</v>
      </c>
      <c r="MJ125" s="886">
        <f t="shared" si="2114"/>
        <v>18913.044588584944</v>
      </c>
      <c r="MK125" s="886">
        <f t="shared" si="2114"/>
        <v>21922.406716663761</v>
      </c>
      <c r="ML125" s="886">
        <f t="shared" si="2114"/>
        <v>24537.023465432234</v>
      </c>
      <c r="MM125" s="886">
        <f>ML125+ML124-ML127</f>
        <v>25130.675879225339</v>
      </c>
      <c r="MN125" s="886">
        <f t="shared" si="2114"/>
        <v>25546.926913708096</v>
      </c>
      <c r="MO125" s="886">
        <f t="shared" si="2114"/>
        <v>28128.886637846026</v>
      </c>
      <c r="MP125" s="886">
        <v>5201</v>
      </c>
      <c r="MQ125" s="1165">
        <f t="shared" si="2114"/>
        <v>8054.3323349753691</v>
      </c>
      <c r="MR125" s="886">
        <f t="shared" si="2114"/>
        <v>10371.152472906404</v>
      </c>
      <c r="MS125" s="886">
        <f t="shared" si="2114"/>
        <v>12449.485438423646</v>
      </c>
      <c r="MT125" s="886">
        <f t="shared" si="2114"/>
        <v>12731.103448275864</v>
      </c>
      <c r="MU125" s="886">
        <f t="shared" si="2114"/>
        <v>13016.090561576357</v>
      </c>
      <c r="MV125" s="886">
        <f t="shared" si="2114"/>
        <v>14555.931743842366</v>
      </c>
      <c r="MW125" s="886">
        <f t="shared" si="2114"/>
        <v>16782.883940886699</v>
      </c>
      <c r="MX125" s="886">
        <f t="shared" si="2114"/>
        <v>18751.136709359605</v>
      </c>
      <c r="MY125" s="886">
        <f t="shared" si="2114"/>
        <v>18602.191881773397</v>
      </c>
      <c r="MZ125" s="886">
        <f t="shared" si="2114"/>
        <v>18458.375789819373</v>
      </c>
      <c r="NA125" s="886">
        <f t="shared" si="2114"/>
        <v>18315.692108038216</v>
      </c>
      <c r="NB125" s="886">
        <f t="shared" si="2114"/>
        <v>18173.00842625706</v>
      </c>
      <c r="NC125" s="886">
        <f t="shared" si="2114"/>
        <v>18196.806878265968</v>
      </c>
      <c r="ND125" s="886">
        <f t="shared" si="2114"/>
        <v>18356.480068067576</v>
      </c>
      <c r="NE125" s="886">
        <f t="shared" si="2114"/>
        <v>18514.895988658147</v>
      </c>
      <c r="NF125" s="886">
        <f t="shared" si="2114"/>
        <v>18673.311909248718</v>
      </c>
      <c r="NG125" s="886">
        <f t="shared" si="2114"/>
        <v>18830.490205459675</v>
      </c>
      <c r="NH125" s="886">
        <f t="shared" si="2114"/>
        <v>18830.490205459675</v>
      </c>
    </row>
    <row r="126" spans="1:372" ht="12.75">
      <c r="A126" s="58" t="s">
        <v>1245</v>
      </c>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c r="AN126"/>
      <c r="AO126" s="58"/>
      <c r="AP126" s="58"/>
      <c r="AQ126" s="58"/>
      <c r="AR126" s="58"/>
      <c r="AS126" s="58"/>
      <c r="AT126"/>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288"/>
      <c r="CE126" s="288"/>
      <c r="CF126" s="288"/>
      <c r="CG126" s="288"/>
      <c r="CH126" s="288"/>
      <c r="CI126" s="288"/>
      <c r="CJ126" s="288"/>
      <c r="CK126" s="288"/>
      <c r="CL126" s="288"/>
      <c r="CM126" s="288"/>
      <c r="CN126" s="288"/>
      <c r="CO126" s="288"/>
      <c r="CP126" s="288"/>
      <c r="CQ126" s="288"/>
      <c r="CR126" s="288"/>
      <c r="CS126" s="288"/>
      <c r="CT126" s="288"/>
      <c r="CU126" s="288"/>
      <c r="CV126" s="288"/>
      <c r="CW126" s="288"/>
      <c r="CX126" s="288"/>
      <c r="CY126" s="288"/>
      <c r="CZ126" s="288"/>
      <c r="DA126" s="288"/>
      <c r="DB126" s="288"/>
      <c r="DC126" s="288"/>
      <c r="DD126" s="288"/>
      <c r="DE126" s="288"/>
      <c r="DF126" s="288"/>
      <c r="DG126" s="288"/>
      <c r="DH126" s="288"/>
      <c r="DI126" s="288"/>
      <c r="DJ126" s="288"/>
      <c r="DK126" s="288"/>
      <c r="DL126" s="288"/>
      <c r="DM126" s="288"/>
      <c r="DN126" s="288"/>
      <c r="DO126" s="288"/>
      <c r="DP126" s="288"/>
      <c r="DQ126" s="288"/>
      <c r="DR126" s="288"/>
      <c r="DS126" s="288"/>
      <c r="DT126" s="288"/>
      <c r="DU126" s="288"/>
      <c r="DV126" s="288"/>
      <c r="DW126" s="288"/>
      <c r="DX126" s="288"/>
      <c r="DY126" s="288"/>
      <c r="DZ126" s="288"/>
      <c r="EA126" s="288"/>
      <c r="EB126" s="288"/>
      <c r="EC126" s="288"/>
      <c r="ED126" s="288"/>
      <c r="EE126" s="288"/>
      <c r="EF126" s="288"/>
      <c r="EG126" s="288"/>
      <c r="EH126" s="288"/>
      <c r="EI126" s="288"/>
      <c r="EJ126" s="288"/>
      <c r="EK126" s="288"/>
      <c r="EL126" s="288"/>
      <c r="EM126" s="288"/>
      <c r="EN126" s="288"/>
      <c r="EO126" s="288"/>
      <c r="EP126" s="288"/>
      <c r="EQ126" s="288"/>
      <c r="ER126" s="288"/>
      <c r="ES126" s="288"/>
      <c r="ET126" s="288"/>
      <c r="EU126" s="288"/>
      <c r="EV126" s="288"/>
      <c r="EW126" s="288"/>
      <c r="EX126" s="288"/>
      <c r="EY126" s="288"/>
      <c r="EZ126" s="288"/>
      <c r="FA126" s="288"/>
      <c r="FB126" s="288"/>
      <c r="FC126" s="288"/>
      <c r="FD126" s="288"/>
      <c r="FE126" s="288"/>
      <c r="FF126" s="288"/>
      <c r="FG126" s="288"/>
      <c r="FH126" s="288"/>
      <c r="FI126" s="288"/>
      <c r="FJ126" s="288"/>
      <c r="FK126" s="288"/>
      <c r="FL126" s="288"/>
      <c r="FM126" s="288"/>
      <c r="FN126" s="288"/>
      <c r="FO126" s="288"/>
      <c r="FP126" s="288"/>
      <c r="FQ126" s="288"/>
      <c r="FR126" s="288"/>
      <c r="FS126" s="288"/>
      <c r="FT126" s="288"/>
      <c r="FU126" s="288"/>
      <c r="FV126" s="288"/>
      <c r="FW126" s="288"/>
      <c r="FX126" s="288"/>
      <c r="FY126" s="288"/>
      <c r="FZ126" s="288"/>
      <c r="GA126" s="288"/>
      <c r="GB126" s="288"/>
      <c r="GC126" s="288"/>
      <c r="GD126" s="288"/>
      <c r="GE126" s="288"/>
      <c r="GF126" s="288"/>
      <c r="GG126" s="288"/>
      <c r="GH126" s="288"/>
      <c r="GI126" s="288"/>
      <c r="GJ126" s="288"/>
      <c r="GK126" s="288"/>
      <c r="GL126" s="288"/>
      <c r="GM126" s="288"/>
      <c r="GN126" s="288"/>
      <c r="GO126" s="288"/>
      <c r="GP126" s="288"/>
      <c r="GQ126" s="288"/>
      <c r="GR126" s="288"/>
      <c r="GS126" s="288"/>
      <c r="GT126" s="288"/>
      <c r="GU126" s="288"/>
      <c r="GV126" s="288"/>
      <c r="GW126" s="288"/>
      <c r="GX126" s="288"/>
      <c r="GY126" s="288"/>
      <c r="GZ126" s="288"/>
      <c r="HA126" s="288"/>
      <c r="HB126" s="288"/>
      <c r="HC126" s="288"/>
      <c r="HD126" s="288"/>
      <c r="HE126" s="288"/>
      <c r="HF126" s="288"/>
      <c r="HG126" s="288"/>
      <c r="HH126" s="288"/>
      <c r="HI126" s="288"/>
      <c r="HJ126" s="288"/>
      <c r="HK126" s="288"/>
      <c r="HL126" s="288"/>
      <c r="HM126" s="288"/>
      <c r="HN126" s="288"/>
      <c r="HO126" s="288"/>
      <c r="HP126" s="288"/>
      <c r="HQ126" s="288"/>
      <c r="HR126" s="288"/>
      <c r="HS126" s="288"/>
      <c r="HT126" s="288"/>
      <c r="HU126" s="288"/>
      <c r="HV126" s="288"/>
      <c r="HW126" s="288"/>
      <c r="HX126" s="288"/>
      <c r="HY126" s="288"/>
      <c r="HZ126" s="288"/>
      <c r="IA126" s="288"/>
      <c r="IB126" s="288"/>
      <c r="IC126" s="288"/>
      <c r="ID126" s="288"/>
      <c r="IE126" s="288"/>
      <c r="IF126" s="288"/>
      <c r="IG126" s="288"/>
      <c r="IH126" s="288"/>
      <c r="II126" s="891">
        <f>'Deployment needs'!IJ129</f>
        <v>0.40530758620689655</v>
      </c>
      <c r="IJ126" s="891">
        <f>'Deployment needs'!IK129</f>
        <v>0.38868413793103446</v>
      </c>
      <c r="IK126" s="891">
        <f>'Deployment needs'!IL129</f>
        <v>0.41901241379310344</v>
      </c>
      <c r="IL126" s="891">
        <f>'Deployment needs'!IM129</f>
        <v>0.41195696551724137</v>
      </c>
      <c r="IM126" s="891">
        <f>'Deployment needs'!IN129</f>
        <v>0.67209489655172427</v>
      </c>
      <c r="IN126" s="891">
        <f>'Deployment needs'!IO129</f>
        <v>0.43723475862068967</v>
      </c>
      <c r="IO126" s="891">
        <f>'Deployment needs'!IP129</f>
        <v>0.38934400000000002</v>
      </c>
      <c r="IP126" s="891">
        <f>'Deployment needs'!IQ129</f>
        <v>1.4907806896551725</v>
      </c>
      <c r="IQ126" s="891">
        <f>'Deployment needs'!IR129</f>
        <v>1.1539972413793103</v>
      </c>
      <c r="IR126" s="891">
        <f>'Deployment needs'!IS129</f>
        <v>1.287517793103448</v>
      </c>
      <c r="IS126" s="891">
        <f>'Deployment needs'!IT129</f>
        <v>1.495552</v>
      </c>
      <c r="IT126" s="891">
        <f>'Deployment needs'!IU129</f>
        <v>1.542351448275862</v>
      </c>
      <c r="IU126" s="891">
        <f>'Deployment needs'!IV129</f>
        <v>1.3216529655172411</v>
      </c>
      <c r="IV126" s="891">
        <f>'Deployment needs'!IW129</f>
        <v>1.2265313103448274</v>
      </c>
      <c r="IW126" s="891">
        <f>'Deployment needs'!IX129</f>
        <v>2.0923464827586211</v>
      </c>
      <c r="IX126" s="891">
        <f>'Deployment needs'!IY129</f>
        <v>1.6636645517241377</v>
      </c>
      <c r="IY126" s="891">
        <f>'Deployment needs'!IZ129</f>
        <v>1.3789086896551723</v>
      </c>
      <c r="IZ126" s="891">
        <f>'Deployment needs'!JA129</f>
        <v>2.0451409655172417</v>
      </c>
      <c r="JA126" s="891">
        <f>'Deployment needs'!JB129</f>
        <v>1.6245550344827584</v>
      </c>
      <c r="JB126" s="891">
        <f>'Deployment needs'!JC129</f>
        <v>1.2371144827586207</v>
      </c>
      <c r="JC126" s="891">
        <f>'Deployment needs'!JD129</f>
        <v>0.45664993103448265</v>
      </c>
      <c r="JD126" s="891">
        <f>'Deployment needs'!JE129</f>
        <v>0.45289379310344829</v>
      </c>
      <c r="JE126" s="891">
        <f>'Deployment needs'!JF129</f>
        <v>0.46038068965517248</v>
      </c>
      <c r="JF126" s="891">
        <f>'Deployment needs'!JG129</f>
        <v>0.44875696551724142</v>
      </c>
      <c r="JG126" s="891">
        <f>'Deployment needs'!JH129</f>
        <v>0.68229737931034484</v>
      </c>
      <c r="JH126" s="891">
        <f>'Deployment needs'!JI129</f>
        <v>0.78460137931034479</v>
      </c>
      <c r="JI126" s="891">
        <f>'Deployment needs'!JJ129</f>
        <v>0.55999448275862063</v>
      </c>
      <c r="JJ126" s="891">
        <f>'Deployment needs'!JK129</f>
        <v>0.45766510344827582</v>
      </c>
      <c r="JK126" s="891">
        <f>'Deployment needs'!JL129</f>
        <v>0.43358013793103445</v>
      </c>
      <c r="JL126" s="891">
        <f>'Deployment needs'!JM129</f>
        <v>0.35754372413793101</v>
      </c>
      <c r="JM126" s="891">
        <f>'Deployment needs'!JN129</f>
        <v>0.95400827586206904</v>
      </c>
      <c r="JN126" s="891">
        <f>'Deployment needs'!JO129</f>
        <v>1.2262775172413793</v>
      </c>
      <c r="JO126" s="891">
        <f>'Deployment needs'!JP129</f>
        <v>1.9103006896551724</v>
      </c>
      <c r="JP126" s="891">
        <f>'Deployment needs'!JQ129</f>
        <v>0.73663448275862076</v>
      </c>
      <c r="JQ126" s="891">
        <f>'Deployment needs'!JR129</f>
        <v>0.59900248275862067</v>
      </c>
      <c r="JR126" s="891">
        <f>'Deployment needs'!JS129</f>
        <v>0.51210372413793104</v>
      </c>
      <c r="JS126" s="891">
        <f>'Deployment needs'!JT129</f>
        <v>0.61197131034482755</v>
      </c>
      <c r="JT126" s="891">
        <f>'Deployment needs'!JU129</f>
        <v>0.77688606896551704</v>
      </c>
      <c r="JU126" s="891">
        <f>'Deployment needs'!JV129</f>
        <v>0.88624551724137923</v>
      </c>
      <c r="JV126" s="891">
        <f>'Deployment needs'!JW129</f>
        <v>1.2168617931034482</v>
      </c>
      <c r="JW126" s="891">
        <f>'Deployment needs'!JX129</f>
        <v>0.80515862068965527</v>
      </c>
      <c r="JX126" s="891">
        <f>'Deployment needs'!JY129</f>
        <v>0.77493186206896558</v>
      </c>
      <c r="JY126" s="891">
        <f>'Deployment needs'!JZ129</f>
        <v>0.64354317241379311</v>
      </c>
      <c r="JZ126" s="891">
        <f>'Deployment needs'!KA129</f>
        <v>0.78975337931034484</v>
      </c>
      <c r="KA126" s="891">
        <f>'Deployment needs'!KB129</f>
        <v>0.7224728275862069</v>
      </c>
      <c r="KB126" s="891">
        <f>'Deployment needs'!KC129</f>
        <v>1.2380027586206894</v>
      </c>
      <c r="KC126" s="891">
        <f>'Deployment needs'!KD129</f>
        <v>1.3929434482758618</v>
      </c>
      <c r="KD126" s="891">
        <f>'Deployment needs'!KE129</f>
        <v>1.116638896551724</v>
      </c>
      <c r="KE126" s="891">
        <f>'Deployment needs'!KF129</f>
        <v>2.0149903448275861</v>
      </c>
      <c r="KF126" s="891">
        <f>'Deployment needs'!KG129</f>
        <v>1.5585688275862066</v>
      </c>
      <c r="KG126" s="891">
        <f>'Deployment needs'!KH129</f>
        <v>1.4590311724137928</v>
      </c>
      <c r="KH126" s="891">
        <f>'Deployment needs'!KI129</f>
        <v>1.41822124137931</v>
      </c>
      <c r="KI126" s="891">
        <f>'Deployment needs'!KJ129</f>
        <v>1.9075343448275861</v>
      </c>
      <c r="KJ126" s="891">
        <f>'Deployment needs'!KK129</f>
        <v>2.178483862068965</v>
      </c>
      <c r="KK126" s="891">
        <f>'Deployment needs'!KL129</f>
        <v>1.9731652413793099</v>
      </c>
      <c r="KL126" s="891">
        <f>'Deployment needs'!KM129</f>
        <v>1.6304937931034482</v>
      </c>
      <c r="KM126" s="891">
        <f>'Deployment needs'!KN129</f>
        <v>1.5905975172413791</v>
      </c>
      <c r="KN126" s="891">
        <f>'Deployment needs'!KO129</f>
        <v>1.7474670344827581</v>
      </c>
      <c r="KO126" s="891">
        <f>'Deployment needs'!KP129</f>
        <v>3.8330626206896552</v>
      </c>
      <c r="KP126" s="891">
        <f>'Deployment needs'!KQ129</f>
        <v>2.6336871724137931</v>
      </c>
      <c r="KQ126" s="891">
        <f>'Deployment needs'!KR129</f>
        <v>2.4783911724137933</v>
      </c>
      <c r="KR126" s="891">
        <f>'Deployment needs'!KS129</f>
        <v>3.7848165517241381</v>
      </c>
      <c r="KS126" s="891">
        <f>'Deployment needs'!KT129</f>
        <v>2.168788965517241</v>
      </c>
      <c r="KT126" s="891">
        <f>'Deployment needs'!KU129</f>
        <v>0.93103999999999998</v>
      </c>
      <c r="KU126" s="891">
        <f>'Deployment needs'!KV129</f>
        <v>0.96893131034482749</v>
      </c>
      <c r="KV126" s="891">
        <f>'Deployment needs'!KW129</f>
        <v>0.85906427586206902</v>
      </c>
      <c r="KW126" s="891">
        <f>'Deployment needs'!KX129</f>
        <v>0</v>
      </c>
      <c r="KX126" s="891">
        <f>'Deployment needs'!KY129</f>
        <v>1.2434339310344826</v>
      </c>
      <c r="KY126" s="891">
        <f>'Deployment needs'!KZ129</f>
        <v>0.96200275862068974</v>
      </c>
      <c r="KZ126" s="891">
        <f>'Deployment needs'!LA129</f>
        <v>0.93751172413793105</v>
      </c>
      <c r="LA126" s="891">
        <f>'Deployment needs'!LB129</f>
        <v>0.94360275862068965</v>
      </c>
      <c r="LB126" s="891">
        <f>'Deployment needs'!LC129</f>
        <v>1.6095051034482757</v>
      </c>
      <c r="LC126" s="891">
        <f>'Deployment needs'!LD129</f>
        <v>1.2395001379310346</v>
      </c>
      <c r="LD126" s="891">
        <f>'Deployment needs'!LE129</f>
        <v>1.1752397241379309</v>
      </c>
      <c r="LE126" s="891">
        <f>'Deployment needs'!LF129</f>
        <v>1.2928982068965518</v>
      </c>
      <c r="LF126" s="891">
        <f>'Deployment needs'!LG129</f>
        <v>0.83124855172413781</v>
      </c>
      <c r="LG126" s="891">
        <f>'Deployment needs'!LH129</f>
        <v>0.67681544827586204</v>
      </c>
      <c r="LH126" s="891">
        <f>'Deployment needs'!LI129</f>
        <v>0.56349682758620678</v>
      </c>
      <c r="LI126" s="891">
        <f>'Deployment needs'!LJ129</f>
        <v>0.42061131034482757</v>
      </c>
      <c r="LJ126" s="891">
        <f>'Deployment needs'!LK129</f>
        <v>0.38614620689655171</v>
      </c>
      <c r="LK126" s="891">
        <f>'Deployment needs'!LL129</f>
        <v>0.31391668965517233</v>
      </c>
      <c r="LL126" s="891">
        <f>'Deployment needs'!LM129</f>
        <v>0.28901958620689655</v>
      </c>
      <c r="LM126" s="891">
        <f>'Deployment needs'!LN129</f>
        <v>0.16128551724137929</v>
      </c>
      <c r="LN126" s="891">
        <f>'Deployment needs'!LO129</f>
        <v>0.14773296551724135</v>
      </c>
      <c r="LO126" s="891">
        <f>'Deployment needs'!LP129</f>
        <v>0.28262399999999999</v>
      </c>
      <c r="LP126" s="891">
        <f>'Deployment needs'!LQ129</f>
        <v>2.8800000000000003</v>
      </c>
      <c r="LQ126" s="891">
        <f>'Deployment needs'!LR129</f>
        <v>2.8800000000000003</v>
      </c>
      <c r="LR126" s="891">
        <f>'Deployment needs'!LS129</f>
        <v>1.2798024827586205</v>
      </c>
      <c r="LS126" s="891">
        <f>'Deployment needs'!LT129</f>
        <v>1.1565859310344826</v>
      </c>
      <c r="LT126" s="891">
        <f>'Deployment needs'!LU129</f>
        <v>1.5236215172413792</v>
      </c>
      <c r="LU126" s="891">
        <f>'Deployment needs'!LV129</f>
        <v>0.97268744827586195</v>
      </c>
      <c r="LV126" s="891">
        <f>'Deployment needs'!LW129</f>
        <v>1.1399624827586203</v>
      </c>
      <c r="LW126" s="891">
        <f>'Deployment needs'!LX129</f>
        <v>0.32</v>
      </c>
      <c r="LX126" s="891">
        <f>'Deployment needs'!LY129</f>
        <v>0.95395751724137923</v>
      </c>
      <c r="LY126" s="891">
        <f>'Deployment needs'!LZ129</f>
        <v>0.87891089655172394</v>
      </c>
      <c r="LZ126" s="891">
        <f>'Deployment needs'!MA129</f>
        <v>0.77526179310344823</v>
      </c>
      <c r="MA126" s="891">
        <f>'Deployment needs'!MB129</f>
        <v>1.0890769655172412</v>
      </c>
      <c r="MB126" s="891">
        <f>'Deployment needs'!MC129</f>
        <v>0.80020965517241371</v>
      </c>
      <c r="MC126" s="891">
        <f>'Deployment needs'!MD129</f>
        <v>0.75607503448275837</v>
      </c>
      <c r="MD126" s="891">
        <f>'Deployment needs'!ME129</f>
        <v>0.33724027586206889</v>
      </c>
      <c r="ME126" s="891">
        <f>'Deployment needs'!MF129</f>
        <v>0.30719117241379312</v>
      </c>
      <c r="MF126" s="891">
        <f>'Deployment needs'!MG129</f>
        <v>0.32556579310344824</v>
      </c>
      <c r="MG126" s="891">
        <f>'Deployment needs'!MH129</f>
        <v>0.314424275862069</v>
      </c>
      <c r="MH126" s="891">
        <f>'Deployment needs'!MI129</f>
        <v>0.30244524137931034</v>
      </c>
      <c r="MI126" s="891">
        <f>'Deployment needs'!MJ129</f>
        <v>0.29181131034482755</v>
      </c>
      <c r="MJ126" s="891">
        <f>'Deployment needs'!MK129</f>
        <v>0.31323144827586202</v>
      </c>
      <c r="MK126" s="891">
        <f>'Deployment needs'!ML129</f>
        <v>0.27155862068965514</v>
      </c>
      <c r="ML126" s="891">
        <f>'Deployment needs'!MM129</f>
        <v>0.24846344827586206</v>
      </c>
      <c r="MM126" s="891">
        <f>'Deployment needs'!MN129</f>
        <v>0.48499862068965521</v>
      </c>
      <c r="MN126" s="891">
        <f>'Deployment needs'!MO129</f>
        <v>0.43738703448275867</v>
      </c>
      <c r="MO126" s="891">
        <f>'Deployment needs'!MP129</f>
        <v>0.5156568275862069</v>
      </c>
      <c r="MP126" s="1166">
        <f>'Deployment needs'!MQ129</f>
        <v>0.23727117241379309</v>
      </c>
      <c r="MQ126" s="1166">
        <f>'Deployment needs'!MR129</f>
        <v>0.22290648275862066</v>
      </c>
      <c r="MR126" s="891">
        <f>'Deployment needs'!MS129</f>
        <v>0.25688937931034483</v>
      </c>
      <c r="MS126" s="891">
        <f>'Deployment needs'!MT129</f>
        <v>0.21879503448275858</v>
      </c>
      <c r="MT126" s="891">
        <f>'Deployment needs'!MU129</f>
        <v>0.21430289655172413</v>
      </c>
      <c r="MU126" s="891">
        <f>'Deployment needs'!MV129</f>
        <v>0.2451641379310345</v>
      </c>
      <c r="MV126" s="891">
        <f>'Deployment needs'!MW129</f>
        <v>0.22044468965517242</v>
      </c>
      <c r="MW126" s="891">
        <f>'Deployment needs'!MX129</f>
        <v>0.1939486896551724</v>
      </c>
      <c r="MX126" s="891">
        <f>'Deployment needs'!MY129</f>
        <v>0.19859310344827585</v>
      </c>
      <c r="MY126" s="891">
        <f>'Deployment needs'!MZ129</f>
        <v>0.19175478927203063</v>
      </c>
      <c r="MZ126" s="891">
        <f>'Deployment needs'!NA129</f>
        <v>0.19024490904154223</v>
      </c>
      <c r="NA126" s="891">
        <f>'Deployment needs'!NB129</f>
        <v>0.19024490904154223</v>
      </c>
      <c r="NB126" s="891">
        <f>'Deployment needs'!NC129</f>
        <v>0.18875862068965518</v>
      </c>
      <c r="NC126" s="891">
        <f>'Deployment needs'!ND129</f>
        <v>0</v>
      </c>
      <c r="ND126" s="891">
        <f>'Deployment needs'!NE129</f>
        <v>0</v>
      </c>
      <c r="NE126" s="891">
        <f>'Deployment needs'!NF129</f>
        <v>0</v>
      </c>
      <c r="NF126" s="891">
        <f>'Deployment needs'!NG129</f>
        <v>0</v>
      </c>
      <c r="NG126" s="891">
        <f>'Deployment needs'!NH129</f>
        <v>0</v>
      </c>
      <c r="NH126" s="891">
        <f>'Deployment needs'!NI129</f>
        <v>0</v>
      </c>
    </row>
    <row r="127" spans="1:372" ht="12.75">
      <c r="A127" s="58" t="s">
        <v>1246</v>
      </c>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c r="AN127"/>
      <c r="AO127" s="58"/>
      <c r="AP127" s="58"/>
      <c r="AQ127" s="58"/>
      <c r="AR127" s="58"/>
      <c r="AS127" s="58"/>
      <c r="AT127"/>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288"/>
      <c r="CE127" s="288"/>
      <c r="CF127" s="288"/>
      <c r="CG127" s="288"/>
      <c r="CH127" s="288"/>
      <c r="CI127" s="288"/>
      <c r="CJ127" s="288"/>
      <c r="CK127" s="288"/>
      <c r="CL127" s="288"/>
      <c r="CM127" s="288"/>
      <c r="CN127" s="288"/>
      <c r="CO127" s="288"/>
      <c r="CP127" s="288"/>
      <c r="CQ127" s="288"/>
      <c r="CR127" s="288"/>
      <c r="CS127" s="288"/>
      <c r="CT127" s="288"/>
      <c r="CU127" s="288"/>
      <c r="CV127" s="288"/>
      <c r="CW127" s="288"/>
      <c r="CX127" s="288"/>
      <c r="CY127" s="288"/>
      <c r="CZ127" s="288"/>
      <c r="DA127" s="288"/>
      <c r="DB127" s="288"/>
      <c r="DC127" s="288"/>
      <c r="DD127" s="288"/>
      <c r="DE127" s="288"/>
      <c r="DF127" s="288"/>
      <c r="DG127" s="288"/>
      <c r="DH127" s="288"/>
      <c r="DI127" s="288"/>
      <c r="DJ127" s="288"/>
      <c r="DK127" s="288"/>
      <c r="DL127" s="288"/>
      <c r="DM127" s="288"/>
      <c r="DN127" s="288"/>
      <c r="DO127" s="288"/>
      <c r="DP127" s="288"/>
      <c r="DQ127" s="288"/>
      <c r="DR127" s="288"/>
      <c r="DS127" s="288"/>
      <c r="DT127" s="288"/>
      <c r="DU127" s="288"/>
      <c r="DV127" s="288"/>
      <c r="DW127" s="288"/>
      <c r="DX127" s="288"/>
      <c r="DY127" s="288"/>
      <c r="DZ127" s="288"/>
      <c r="EA127" s="288"/>
      <c r="EB127" s="288"/>
      <c r="EC127" s="288"/>
      <c r="ED127" s="288"/>
      <c r="EE127" s="288"/>
      <c r="EF127" s="288"/>
      <c r="EG127" s="288"/>
      <c r="EH127" s="288"/>
      <c r="EI127" s="288"/>
      <c r="EJ127" s="288"/>
      <c r="EK127" s="288"/>
      <c r="EL127" s="288"/>
      <c r="EM127" s="288"/>
      <c r="EN127" s="288"/>
      <c r="EO127" s="288"/>
      <c r="EP127" s="288"/>
      <c r="EQ127" s="288"/>
      <c r="ER127" s="288"/>
      <c r="ES127" s="288"/>
      <c r="ET127" s="288"/>
      <c r="EU127" s="288"/>
      <c r="EV127" s="288"/>
      <c r="EW127" s="288"/>
      <c r="EX127" s="288"/>
      <c r="EY127" s="288"/>
      <c r="EZ127" s="288"/>
      <c r="FA127" s="288"/>
      <c r="FB127" s="288"/>
      <c r="FC127" s="288"/>
      <c r="FD127" s="288"/>
      <c r="FE127" s="288"/>
      <c r="FF127" s="288"/>
      <c r="FG127" s="288"/>
      <c r="FH127" s="288"/>
      <c r="FI127" s="288"/>
      <c r="FJ127" s="288"/>
      <c r="FK127" s="288"/>
      <c r="FL127" s="288"/>
      <c r="FM127" s="288"/>
      <c r="FN127" s="288"/>
      <c r="FO127" s="288"/>
      <c r="FP127" s="288"/>
      <c r="FQ127" s="288"/>
      <c r="FR127" s="288"/>
      <c r="FS127" s="288"/>
      <c r="FT127" s="288"/>
      <c r="FU127" s="288"/>
      <c r="FV127" s="288"/>
      <c r="FW127" s="288"/>
      <c r="FX127" s="288"/>
      <c r="FY127" s="288"/>
      <c r="FZ127" s="288"/>
      <c r="GA127" s="288"/>
      <c r="GB127" s="288"/>
      <c r="GC127" s="288"/>
      <c r="GD127" s="288"/>
      <c r="GE127" s="288"/>
      <c r="GF127" s="288"/>
      <c r="GG127" s="288"/>
      <c r="GH127" s="288"/>
      <c r="GI127" s="288"/>
      <c r="GJ127" s="288"/>
      <c r="GK127" s="288"/>
      <c r="GL127" s="288"/>
      <c r="GM127" s="288"/>
      <c r="GN127" s="288"/>
      <c r="GO127" s="288"/>
      <c r="GP127" s="288"/>
      <c r="GQ127" s="288"/>
      <c r="GR127" s="288"/>
      <c r="GS127" s="288"/>
      <c r="GT127" s="288"/>
      <c r="GU127" s="288"/>
      <c r="GV127" s="288"/>
      <c r="GW127" s="288"/>
      <c r="GX127" s="288"/>
      <c r="GY127" s="288"/>
      <c r="GZ127" s="288"/>
      <c r="HA127" s="288"/>
      <c r="HB127" s="288"/>
      <c r="HC127" s="288"/>
      <c r="HD127" s="288"/>
      <c r="HE127" s="288"/>
      <c r="HF127" s="288"/>
      <c r="HG127" s="288"/>
      <c r="HH127" s="288"/>
      <c r="HI127" s="288"/>
      <c r="HJ127" s="288"/>
      <c r="HK127" s="288"/>
      <c r="HL127" s="288"/>
      <c r="HM127" s="288"/>
      <c r="HN127" s="288"/>
      <c r="HO127" s="288"/>
      <c r="HP127" s="288"/>
      <c r="HQ127" s="288"/>
      <c r="HR127" s="288"/>
      <c r="HS127" s="288"/>
      <c r="HT127" s="288"/>
      <c r="HU127" s="288"/>
      <c r="HV127" s="288"/>
      <c r="HW127" s="288"/>
      <c r="HX127" s="288"/>
      <c r="HY127" s="288"/>
      <c r="HZ127" s="288"/>
      <c r="IA127" s="288"/>
      <c r="IB127" s="288"/>
      <c r="IC127" s="288"/>
      <c r="ID127" s="288"/>
      <c r="IE127" s="288"/>
      <c r="IF127" s="288"/>
      <c r="IG127" s="288"/>
      <c r="IH127" s="288"/>
      <c r="II127" s="886">
        <f t="shared" ref="II127:JN127" si="2115">II126*10*75</f>
        <v>303.9806896551724</v>
      </c>
      <c r="IJ127" s="886">
        <f t="shared" si="2115"/>
        <v>291.51310344827584</v>
      </c>
      <c r="IK127" s="886">
        <f t="shared" si="2115"/>
        <v>314.25931034482761</v>
      </c>
      <c r="IL127" s="886">
        <f t="shared" si="2115"/>
        <v>308.96772413793099</v>
      </c>
      <c r="IM127" s="886">
        <f t="shared" si="2115"/>
        <v>504.07117241379325</v>
      </c>
      <c r="IN127" s="886">
        <f t="shared" si="2115"/>
        <v>327.92606896551723</v>
      </c>
      <c r="IO127" s="886">
        <f t="shared" si="2115"/>
        <v>292.00799999999998</v>
      </c>
      <c r="IP127" s="886">
        <f t="shared" si="2115"/>
        <v>1118.0855172413794</v>
      </c>
      <c r="IQ127" s="886">
        <f t="shared" si="2115"/>
        <v>865.49793103448258</v>
      </c>
      <c r="IR127" s="886">
        <f t="shared" si="2115"/>
        <v>965.63834482758602</v>
      </c>
      <c r="IS127" s="886">
        <f t="shared" si="2115"/>
        <v>1121.664</v>
      </c>
      <c r="IT127" s="886">
        <f t="shared" si="2115"/>
        <v>1156.7635862068964</v>
      </c>
      <c r="IU127" s="886">
        <f t="shared" si="2115"/>
        <v>991.23972413793092</v>
      </c>
      <c r="IV127" s="886">
        <f t="shared" si="2115"/>
        <v>919.89848275862062</v>
      </c>
      <c r="IW127" s="886">
        <f t="shared" si="2115"/>
        <v>1569.259862068966</v>
      </c>
      <c r="IX127" s="886">
        <f t="shared" si="2115"/>
        <v>1247.7484137931033</v>
      </c>
      <c r="IY127" s="886">
        <f t="shared" si="2115"/>
        <v>1034.1815172413792</v>
      </c>
      <c r="IZ127" s="886">
        <f t="shared" si="2115"/>
        <v>1533.8557241379312</v>
      </c>
      <c r="JA127" s="886">
        <f t="shared" si="2115"/>
        <v>1218.4162758620689</v>
      </c>
      <c r="JB127" s="886">
        <f t="shared" si="2115"/>
        <v>927.83586206896553</v>
      </c>
      <c r="JC127" s="886">
        <f t="shared" si="2115"/>
        <v>342.48744827586199</v>
      </c>
      <c r="JD127" s="886">
        <f t="shared" si="2115"/>
        <v>339.67034482758623</v>
      </c>
      <c r="JE127" s="886">
        <f t="shared" si="2115"/>
        <v>345.28551724137935</v>
      </c>
      <c r="JF127" s="886">
        <f t="shared" si="2115"/>
        <v>336.56772413793112</v>
      </c>
      <c r="JG127" s="886">
        <f t="shared" si="2115"/>
        <v>511.72303448275869</v>
      </c>
      <c r="JH127" s="886">
        <f t="shared" si="2115"/>
        <v>588.45103448275859</v>
      </c>
      <c r="JI127" s="886">
        <f t="shared" si="2115"/>
        <v>419.99586206896549</v>
      </c>
      <c r="JJ127" s="886">
        <f t="shared" si="2115"/>
        <v>343.24882758620686</v>
      </c>
      <c r="JK127" s="886">
        <f t="shared" si="2115"/>
        <v>325.18510344827587</v>
      </c>
      <c r="JL127" s="886">
        <f t="shared" si="2115"/>
        <v>268.15779310344828</v>
      </c>
      <c r="JM127" s="886">
        <f t="shared" si="2115"/>
        <v>715.5062068965517</v>
      </c>
      <c r="JN127" s="886">
        <f t="shared" si="2115"/>
        <v>919.70813793103446</v>
      </c>
      <c r="JO127" s="886">
        <f t="shared" ref="JO127:KT127" si="2116">JO126*10*75</f>
        <v>1432.7255172413795</v>
      </c>
      <c r="JP127" s="886">
        <f t="shared" si="2116"/>
        <v>552.47586206896551</v>
      </c>
      <c r="JQ127" s="886">
        <f t="shared" si="2116"/>
        <v>449.25186206896552</v>
      </c>
      <c r="JR127" s="886">
        <f t="shared" si="2116"/>
        <v>384.0777931034483</v>
      </c>
      <c r="JS127" s="886">
        <f t="shared" si="2116"/>
        <v>458.97848275862066</v>
      </c>
      <c r="JT127" s="886">
        <f t="shared" si="2116"/>
        <v>582.66455172413782</v>
      </c>
      <c r="JU127" s="886">
        <f t="shared" si="2116"/>
        <v>664.68413793103446</v>
      </c>
      <c r="JV127" s="886">
        <f t="shared" si="2116"/>
        <v>912.64634482758618</v>
      </c>
      <c r="JW127" s="886">
        <f t="shared" si="2116"/>
        <v>603.86896551724135</v>
      </c>
      <c r="JX127" s="886">
        <f t="shared" si="2116"/>
        <v>581.19889655172415</v>
      </c>
      <c r="JY127" s="886">
        <f t="shared" si="2116"/>
        <v>482.65737931034482</v>
      </c>
      <c r="JZ127" s="886">
        <f t="shared" si="2116"/>
        <v>592.31503448275862</v>
      </c>
      <c r="KA127" s="886">
        <f t="shared" si="2116"/>
        <v>541.85462068965512</v>
      </c>
      <c r="KB127" s="886">
        <f t="shared" si="2116"/>
        <v>928.50206896551708</v>
      </c>
      <c r="KC127" s="886">
        <f t="shared" si="2116"/>
        <v>1044.7075862068964</v>
      </c>
      <c r="KD127" s="886">
        <f t="shared" si="2116"/>
        <v>837.47917241379298</v>
      </c>
      <c r="KE127" s="886">
        <f t="shared" si="2116"/>
        <v>1511.2427586206895</v>
      </c>
      <c r="KF127" s="886">
        <f t="shared" si="2116"/>
        <v>1168.926620689655</v>
      </c>
      <c r="KG127" s="886">
        <f t="shared" si="2116"/>
        <v>1094.2733793103446</v>
      </c>
      <c r="KH127" s="886">
        <f t="shared" si="2116"/>
        <v>1063.6659310344826</v>
      </c>
      <c r="KI127" s="886">
        <f t="shared" si="2116"/>
        <v>1430.6507586206894</v>
      </c>
      <c r="KJ127" s="886">
        <f t="shared" si="2116"/>
        <v>1633.8628965517239</v>
      </c>
      <c r="KK127" s="886">
        <f t="shared" si="2116"/>
        <v>1479.8739310344824</v>
      </c>
      <c r="KL127" s="886">
        <f t="shared" si="2116"/>
        <v>1222.870344827586</v>
      </c>
      <c r="KM127" s="886">
        <f t="shared" si="2116"/>
        <v>1192.9481379310344</v>
      </c>
      <c r="KN127" s="886">
        <f t="shared" si="2116"/>
        <v>1310.6002758620684</v>
      </c>
      <c r="KO127" s="886">
        <f t="shared" si="2116"/>
        <v>2874.7969655172415</v>
      </c>
      <c r="KP127" s="886">
        <f t="shared" si="2116"/>
        <v>1975.265379310345</v>
      </c>
      <c r="KQ127" s="886">
        <f t="shared" si="2116"/>
        <v>1858.793379310345</v>
      </c>
      <c r="KR127" s="886">
        <f t="shared" si="2116"/>
        <v>2838.6124137931038</v>
      </c>
      <c r="KS127" s="886">
        <f t="shared" si="2116"/>
        <v>1626.5917241379307</v>
      </c>
      <c r="KT127" s="886">
        <f t="shared" si="2116"/>
        <v>698.28</v>
      </c>
      <c r="KU127" s="886">
        <f t="shared" ref="KU127:LZ127" si="2117">KU126*10*75</f>
        <v>726.69848275862057</v>
      </c>
      <c r="KV127" s="886">
        <f t="shared" si="2117"/>
        <v>644.29820689655185</v>
      </c>
      <c r="KW127" s="886">
        <f t="shared" si="2117"/>
        <v>0</v>
      </c>
      <c r="KX127" s="886">
        <f t="shared" si="2117"/>
        <v>932.57544827586196</v>
      </c>
      <c r="KY127" s="886">
        <f t="shared" si="2117"/>
        <v>721.5020689655172</v>
      </c>
      <c r="KZ127" s="886">
        <f t="shared" si="2117"/>
        <v>703.13379310344828</v>
      </c>
      <c r="LA127" s="886">
        <f t="shared" si="2117"/>
        <v>707.70206896551736</v>
      </c>
      <c r="LB127" s="886">
        <f t="shared" si="2117"/>
        <v>1207.1288275862069</v>
      </c>
      <c r="LC127" s="886">
        <f t="shared" si="2117"/>
        <v>929.62510344827604</v>
      </c>
      <c r="LD127" s="886">
        <f t="shared" si="2117"/>
        <v>881.42979310344822</v>
      </c>
      <c r="LE127" s="886">
        <f t="shared" si="2117"/>
        <v>969.67365517241376</v>
      </c>
      <c r="LF127" s="886">
        <f t="shared" si="2117"/>
        <v>623.43641379310327</v>
      </c>
      <c r="LG127" s="886">
        <f t="shared" si="2117"/>
        <v>507.61158620689656</v>
      </c>
      <c r="LH127" s="886">
        <f t="shared" si="2117"/>
        <v>422.62262068965509</v>
      </c>
      <c r="LI127" s="886">
        <f t="shared" si="2117"/>
        <v>315.45848275862068</v>
      </c>
      <c r="LJ127" s="886">
        <f t="shared" si="2117"/>
        <v>289.6096551724138</v>
      </c>
      <c r="LK127" s="886">
        <f t="shared" si="2117"/>
        <v>235.43751724137925</v>
      </c>
      <c r="LL127" s="886">
        <f t="shared" si="2117"/>
        <v>216.76468965517242</v>
      </c>
      <c r="LM127" s="886">
        <f t="shared" si="2117"/>
        <v>120.96413793103447</v>
      </c>
      <c r="LN127" s="886">
        <f t="shared" si="2117"/>
        <v>110.79972413793102</v>
      </c>
      <c r="LO127" s="886">
        <f t="shared" si="2117"/>
        <v>211.96799999999999</v>
      </c>
      <c r="LP127" s="886">
        <f t="shared" si="2117"/>
        <v>2160.0000000000005</v>
      </c>
      <c r="LQ127" s="886">
        <f t="shared" si="2117"/>
        <v>2160.0000000000005</v>
      </c>
      <c r="LR127" s="886">
        <f t="shared" si="2117"/>
        <v>959.85186206896537</v>
      </c>
      <c r="LS127" s="886">
        <f t="shared" si="2117"/>
        <v>867.43944827586199</v>
      </c>
      <c r="LT127" s="886">
        <f t="shared" si="2117"/>
        <v>1142.7161379310344</v>
      </c>
      <c r="LU127" s="886">
        <f t="shared" si="2117"/>
        <v>729.5155862068965</v>
      </c>
      <c r="LV127" s="886">
        <f t="shared" si="2117"/>
        <v>854.97186206896527</v>
      </c>
      <c r="LW127" s="886">
        <f t="shared" si="2117"/>
        <v>240</v>
      </c>
      <c r="LX127" s="886">
        <f t="shared" si="2117"/>
        <v>715.46813793103445</v>
      </c>
      <c r="LY127" s="886">
        <f t="shared" si="2117"/>
        <v>659.18317241379305</v>
      </c>
      <c r="LZ127" s="886">
        <f t="shared" si="2117"/>
        <v>581.44634482758613</v>
      </c>
      <c r="MA127" s="886">
        <f t="shared" ref="MA127:NF127" si="2118">MA126*10*75</f>
        <v>816.80772413793102</v>
      </c>
      <c r="MB127" s="886">
        <f t="shared" si="2118"/>
        <v>600.15724137931022</v>
      </c>
      <c r="MC127" s="886">
        <f t="shared" si="2118"/>
        <v>567.05627586206879</v>
      </c>
      <c r="MD127" s="886">
        <f t="shared" si="2118"/>
        <v>252.93020689655168</v>
      </c>
      <c r="ME127" s="886">
        <f t="shared" si="2118"/>
        <v>230.39337931034481</v>
      </c>
      <c r="MF127" s="886">
        <f t="shared" si="2118"/>
        <v>244.1743448275862</v>
      </c>
      <c r="MG127" s="886">
        <f t="shared" si="2118"/>
        <v>235.81820689655174</v>
      </c>
      <c r="MH127" s="886">
        <f t="shared" si="2118"/>
        <v>226.83393103448276</v>
      </c>
      <c r="MI127" s="886">
        <f t="shared" si="2118"/>
        <v>218.85848275862068</v>
      </c>
      <c r="MJ127" s="886">
        <f t="shared" si="2118"/>
        <v>234.92358620689652</v>
      </c>
      <c r="MK127" s="886">
        <f t="shared" si="2118"/>
        <v>203.66896551724136</v>
      </c>
      <c r="ML127" s="886">
        <f t="shared" si="2118"/>
        <v>186.34758620689652</v>
      </c>
      <c r="MM127" s="886">
        <f t="shared" si="2118"/>
        <v>363.7489655172414</v>
      </c>
      <c r="MN127" s="886">
        <f t="shared" si="2118"/>
        <v>328.04027586206905</v>
      </c>
      <c r="MO127" s="886">
        <f t="shared" si="2118"/>
        <v>386.74262068965521</v>
      </c>
      <c r="MP127" s="886">
        <f t="shared" si="2118"/>
        <v>177.95337931034481</v>
      </c>
      <c r="MQ127" s="1165">
        <f t="shared" si="2118"/>
        <v>167.17986206896549</v>
      </c>
      <c r="MR127" s="886">
        <f t="shared" si="2118"/>
        <v>192.66703448275862</v>
      </c>
      <c r="MS127" s="886">
        <f t="shared" si="2118"/>
        <v>164.09627586206895</v>
      </c>
      <c r="MT127" s="886">
        <f t="shared" si="2118"/>
        <v>160.72717241379311</v>
      </c>
      <c r="MU127" s="886">
        <f t="shared" si="2118"/>
        <v>183.87310344827586</v>
      </c>
      <c r="MV127" s="886">
        <f t="shared" si="2118"/>
        <v>165.33351724137933</v>
      </c>
      <c r="MW127" s="886">
        <f t="shared" si="2118"/>
        <v>145.46151724137931</v>
      </c>
      <c r="MX127" s="886">
        <f t="shared" si="2118"/>
        <v>148.94482758620688</v>
      </c>
      <c r="MY127" s="886">
        <f t="shared" si="2118"/>
        <v>143.81609195402297</v>
      </c>
      <c r="MZ127" s="886">
        <f t="shared" si="2118"/>
        <v>142.68368178115668</v>
      </c>
      <c r="NA127" s="886">
        <f t="shared" si="2118"/>
        <v>142.68368178115668</v>
      </c>
      <c r="NB127" s="886">
        <f t="shared" si="2118"/>
        <v>141.56896551724139</v>
      </c>
      <c r="NC127" s="886">
        <f t="shared" si="2118"/>
        <v>0</v>
      </c>
      <c r="ND127" s="886">
        <f t="shared" si="2118"/>
        <v>0</v>
      </c>
      <c r="NE127" s="886">
        <f t="shared" si="2118"/>
        <v>0</v>
      </c>
      <c r="NF127" s="886">
        <f t="shared" si="2118"/>
        <v>0</v>
      </c>
      <c r="NG127" s="886">
        <f t="shared" ref="NG127:NH127" si="2119">NG126*10*75</f>
        <v>0</v>
      </c>
      <c r="NH127" s="886">
        <f t="shared" si="2119"/>
        <v>0</v>
      </c>
    </row>
    <row r="128" spans="1:372" ht="12.75">
      <c r="A128" s="58" t="s">
        <v>1247</v>
      </c>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c r="AN128"/>
      <c r="AO128" s="58"/>
      <c r="AP128" s="58"/>
      <c r="AQ128" s="58"/>
      <c r="AR128" s="58"/>
      <c r="AS128" s="58"/>
      <c r="AT12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288"/>
      <c r="CE128" s="288"/>
      <c r="CF128" s="288"/>
      <c r="CG128" s="288"/>
      <c r="CH128" s="288"/>
      <c r="CI128" s="288"/>
      <c r="CJ128" s="288"/>
      <c r="CK128" s="288"/>
      <c r="CL128" s="288"/>
      <c r="CM128" s="288"/>
      <c r="CN128" s="288"/>
      <c r="CO128" s="288"/>
      <c r="CP128" s="288"/>
      <c r="CQ128" s="288"/>
      <c r="CR128" s="288"/>
      <c r="CS128" s="288"/>
      <c r="CT128" s="288"/>
      <c r="CU128" s="288"/>
      <c r="CV128" s="288"/>
      <c r="CW128" s="288"/>
      <c r="CX128" s="288"/>
      <c r="CY128" s="288"/>
      <c r="CZ128" s="288"/>
      <c r="DA128" s="288"/>
      <c r="DB128" s="288"/>
      <c r="DC128" s="288"/>
      <c r="DD128" s="288"/>
      <c r="DE128" s="288"/>
      <c r="DF128" s="288"/>
      <c r="DG128" s="288"/>
      <c r="DH128" s="288"/>
      <c r="DI128" s="288"/>
      <c r="DJ128" s="288"/>
      <c r="DK128" s="288"/>
      <c r="DL128" s="288"/>
      <c r="DM128" s="288"/>
      <c r="DN128" s="288"/>
      <c r="DO128" s="288"/>
      <c r="DP128" s="288"/>
      <c r="DQ128" s="288"/>
      <c r="DR128" s="288"/>
      <c r="DS128" s="288"/>
      <c r="DT128" s="288"/>
      <c r="DU128" s="288"/>
      <c r="DV128" s="288"/>
      <c r="DW128" s="288"/>
      <c r="DX128" s="288"/>
      <c r="DY128" s="288"/>
      <c r="DZ128" s="288"/>
      <c r="EA128" s="288"/>
      <c r="EB128" s="288"/>
      <c r="EC128" s="288"/>
      <c r="ED128" s="288"/>
      <c r="EE128" s="288"/>
      <c r="EF128" s="288"/>
      <c r="EG128" s="288"/>
      <c r="EH128" s="288"/>
      <c r="EI128" s="288"/>
      <c r="EJ128" s="288"/>
      <c r="EK128" s="288"/>
      <c r="EL128" s="288"/>
      <c r="EM128" s="288"/>
      <c r="EN128" s="288"/>
      <c r="EO128" s="288"/>
      <c r="EP128" s="288"/>
      <c r="EQ128" s="288"/>
      <c r="ER128" s="288"/>
      <c r="ES128" s="288"/>
      <c r="ET128" s="288"/>
      <c r="EU128" s="288"/>
      <c r="EV128" s="288"/>
      <c r="EW128" s="288"/>
      <c r="EX128" s="288"/>
      <c r="EY128" s="288"/>
      <c r="EZ128" s="288"/>
      <c r="FA128" s="288"/>
      <c r="FB128" s="288"/>
      <c r="FC128" s="288"/>
      <c r="FD128" s="288"/>
      <c r="FE128" s="288"/>
      <c r="FF128" s="288"/>
      <c r="FG128" s="288"/>
      <c r="FH128" s="288"/>
      <c r="FI128" s="288"/>
      <c r="FJ128" s="288"/>
      <c r="FK128" s="288"/>
      <c r="FL128" s="288"/>
      <c r="FM128" s="288"/>
      <c r="FN128" s="288"/>
      <c r="FO128" s="288"/>
      <c r="FP128" s="288"/>
      <c r="FQ128" s="288"/>
      <c r="FR128" s="288"/>
      <c r="FS128" s="288"/>
      <c r="FT128" s="288"/>
      <c r="FU128" s="288"/>
      <c r="FV128" s="288"/>
      <c r="FW128" s="288"/>
      <c r="FX128" s="288"/>
      <c r="FY128" s="288"/>
      <c r="FZ128" s="288"/>
      <c r="GA128" s="288"/>
      <c r="GB128" s="288"/>
      <c r="GC128" s="288"/>
      <c r="GD128" s="288"/>
      <c r="GE128" s="288"/>
      <c r="GF128" s="288"/>
      <c r="GG128" s="288"/>
      <c r="GH128" s="288"/>
      <c r="GI128" s="288"/>
      <c r="GJ128" s="288"/>
      <c r="GK128" s="288"/>
      <c r="GL128" s="288"/>
      <c r="GM128" s="288"/>
      <c r="GN128" s="288"/>
      <c r="GO128" s="288"/>
      <c r="GP128" s="288"/>
      <c r="GQ128" s="288"/>
      <c r="GR128" s="288"/>
      <c r="GS128" s="288"/>
      <c r="GT128" s="288"/>
      <c r="GU128" s="288"/>
      <c r="GV128" s="288"/>
      <c r="GW128" s="288"/>
      <c r="GX128" s="288"/>
      <c r="GY128" s="288"/>
      <c r="GZ128" s="288"/>
      <c r="HA128" s="288"/>
      <c r="HB128" s="288"/>
      <c r="HC128" s="288"/>
      <c r="HD128" s="288"/>
      <c r="HE128" s="288"/>
      <c r="HF128" s="288"/>
      <c r="HG128" s="288"/>
      <c r="HH128" s="288"/>
      <c r="HI128" s="288"/>
      <c r="HJ128" s="288"/>
      <c r="HK128" s="288"/>
      <c r="HL128" s="288"/>
      <c r="HM128" s="288"/>
      <c r="HN128" s="288"/>
      <c r="HO128" s="288"/>
      <c r="HP128" s="288"/>
      <c r="HQ128" s="288"/>
      <c r="HR128" s="288"/>
      <c r="HS128" s="288"/>
      <c r="HT128" s="288"/>
      <c r="HU128" s="288"/>
      <c r="HV128" s="288"/>
      <c r="HW128" s="288"/>
      <c r="HX128" s="288"/>
      <c r="HY128" s="288"/>
      <c r="HZ128" s="288"/>
      <c r="IA128" s="288"/>
      <c r="IB128" s="288"/>
      <c r="IC128" s="288"/>
      <c r="ID128" s="288"/>
      <c r="IE128" s="288"/>
      <c r="IF128" s="288"/>
      <c r="IG128" s="288"/>
      <c r="IH128" s="288"/>
      <c r="II128" s="288">
        <f t="shared" ref="II128:JN128" si="2120">II68+II91</f>
        <v>1312</v>
      </c>
      <c r="IJ128" s="288">
        <f t="shared" si="2120"/>
        <v>1380</v>
      </c>
      <c r="IK128" s="288">
        <f t="shared" si="2120"/>
        <v>2321</v>
      </c>
      <c r="IL128" s="288">
        <f t="shared" si="2120"/>
        <v>1425</v>
      </c>
      <c r="IM128" s="288">
        <f t="shared" si="2120"/>
        <v>2358</v>
      </c>
      <c r="IN128" s="288">
        <f t="shared" si="2120"/>
        <v>379</v>
      </c>
      <c r="IO128" s="288">
        <f t="shared" si="2120"/>
        <v>825</v>
      </c>
      <c r="IP128" s="288">
        <f t="shared" si="2120"/>
        <v>1049</v>
      </c>
      <c r="IQ128" s="288">
        <f t="shared" si="2120"/>
        <v>334</v>
      </c>
      <c r="IR128" s="288">
        <f t="shared" si="2120"/>
        <v>115</v>
      </c>
      <c r="IS128" s="288">
        <f t="shared" si="2120"/>
        <v>0</v>
      </c>
      <c r="IT128" s="288">
        <f t="shared" si="2120"/>
        <v>389</v>
      </c>
      <c r="IU128" s="288">
        <f t="shared" si="2120"/>
        <v>939</v>
      </c>
      <c r="IV128" s="288">
        <f t="shared" si="2120"/>
        <v>861</v>
      </c>
      <c r="IW128" s="288">
        <f t="shared" si="2120"/>
        <v>39</v>
      </c>
      <c r="IX128" s="288">
        <f t="shared" si="2120"/>
        <v>1064</v>
      </c>
      <c r="IY128" s="288">
        <f t="shared" si="2120"/>
        <v>1115</v>
      </c>
      <c r="IZ128" s="288">
        <f t="shared" si="2120"/>
        <v>207</v>
      </c>
      <c r="JA128" s="288">
        <f t="shared" si="2120"/>
        <v>490</v>
      </c>
      <c r="JB128" s="288" t="e">
        <f>#REF!+JB91</f>
        <v>#REF!</v>
      </c>
      <c r="JC128" s="288">
        <f t="shared" si="2120"/>
        <v>62</v>
      </c>
      <c r="JD128" s="288">
        <f t="shared" si="2120"/>
        <v>704</v>
      </c>
      <c r="JE128" s="288">
        <f t="shared" si="2120"/>
        <v>1750</v>
      </c>
      <c r="JF128" s="288">
        <f t="shared" si="2120"/>
        <v>2442</v>
      </c>
      <c r="JG128" s="288">
        <f t="shared" si="2120"/>
        <v>1479</v>
      </c>
      <c r="JH128" s="288">
        <f t="shared" si="2120"/>
        <v>2341</v>
      </c>
      <c r="JI128" s="288">
        <f t="shared" si="2120"/>
        <v>2223</v>
      </c>
      <c r="JJ128" s="288">
        <f t="shared" si="2120"/>
        <v>3315</v>
      </c>
      <c r="JK128" s="288">
        <f t="shared" si="2120"/>
        <v>2220</v>
      </c>
      <c r="JL128" s="288">
        <f t="shared" si="2120"/>
        <v>2178</v>
      </c>
      <c r="JM128" s="288">
        <f t="shared" si="2120"/>
        <v>1406</v>
      </c>
      <c r="JN128" s="288">
        <f t="shared" si="2120"/>
        <v>9</v>
      </c>
      <c r="JO128" s="288">
        <f t="shared" ref="JO128:KT128" si="2121">JO68+JO91</f>
        <v>446</v>
      </c>
      <c r="JP128" s="288">
        <f t="shared" si="2121"/>
        <v>561</v>
      </c>
      <c r="JQ128" s="288">
        <f t="shared" si="2121"/>
        <v>686</v>
      </c>
      <c r="JR128" s="288">
        <f t="shared" si="2121"/>
        <v>2490</v>
      </c>
      <c r="JS128" s="288">
        <f t="shared" si="2121"/>
        <v>4588</v>
      </c>
      <c r="JT128" s="288">
        <f t="shared" si="2121"/>
        <v>1064</v>
      </c>
      <c r="JU128" s="288">
        <f t="shared" si="2121"/>
        <v>1175</v>
      </c>
      <c r="JV128" s="288">
        <f t="shared" si="2121"/>
        <v>1638</v>
      </c>
      <c r="JW128" s="288">
        <f t="shared" si="2121"/>
        <v>1073</v>
      </c>
      <c r="JX128" s="288">
        <f t="shared" si="2121"/>
        <v>2460</v>
      </c>
      <c r="JY128" s="288">
        <f t="shared" si="2121"/>
        <v>4420</v>
      </c>
      <c r="JZ128" s="288">
        <f t="shared" si="2121"/>
        <v>2197</v>
      </c>
      <c r="KA128" s="288">
        <f t="shared" si="2121"/>
        <v>1943</v>
      </c>
      <c r="KB128" s="288">
        <f t="shared" si="2121"/>
        <v>291</v>
      </c>
      <c r="KC128" s="288">
        <f t="shared" si="2121"/>
        <v>524</v>
      </c>
      <c r="KD128" s="288">
        <f t="shared" si="2121"/>
        <v>1182</v>
      </c>
      <c r="KE128" s="288" t="e">
        <f>#REF!+KE91</f>
        <v>#REF!</v>
      </c>
      <c r="KF128" s="288">
        <f t="shared" si="2121"/>
        <v>1200</v>
      </c>
      <c r="KG128" s="288">
        <f t="shared" si="2121"/>
        <v>1218</v>
      </c>
      <c r="KH128" s="288" t="e">
        <f>#REF!+KH91</f>
        <v>#REF!</v>
      </c>
      <c r="KI128" s="288">
        <f t="shared" si="2121"/>
        <v>482</v>
      </c>
      <c r="KJ128" s="288">
        <f t="shared" si="2121"/>
        <v>1643</v>
      </c>
      <c r="KK128" s="288">
        <f t="shared" si="2121"/>
        <v>2575</v>
      </c>
      <c r="KL128" s="288">
        <f t="shared" si="2121"/>
        <v>3164</v>
      </c>
      <c r="KM128" s="288">
        <f t="shared" si="2121"/>
        <v>4187</v>
      </c>
      <c r="KN128" s="288">
        <f t="shared" si="2121"/>
        <v>0</v>
      </c>
      <c r="KO128" s="288">
        <f t="shared" si="2121"/>
        <v>2272</v>
      </c>
      <c r="KP128" s="288">
        <f t="shared" si="2121"/>
        <v>1760</v>
      </c>
      <c r="KQ128" s="288">
        <f t="shared" si="2121"/>
        <v>1757</v>
      </c>
      <c r="KR128" s="288">
        <f t="shared" si="2121"/>
        <v>860</v>
      </c>
      <c r="KS128" s="288">
        <f t="shared" si="2121"/>
        <v>2836</v>
      </c>
      <c r="KT128" s="288">
        <f t="shared" si="2121"/>
        <v>2318</v>
      </c>
      <c r="KU128" s="288">
        <f t="shared" ref="KU128:LZ128" si="2122">KU68+KU91</f>
        <v>2400</v>
      </c>
      <c r="KV128" s="288">
        <f t="shared" si="2122"/>
        <v>1049</v>
      </c>
      <c r="KW128" s="288">
        <f t="shared" si="2122"/>
        <v>15</v>
      </c>
      <c r="KX128" s="288">
        <f t="shared" si="2122"/>
        <v>2355</v>
      </c>
      <c r="KY128" s="288">
        <f t="shared" si="2122"/>
        <v>3164</v>
      </c>
      <c r="KZ128" s="288">
        <f t="shared" si="2122"/>
        <v>4832</v>
      </c>
      <c r="LA128" s="288">
        <f t="shared" si="2122"/>
        <v>3772</v>
      </c>
      <c r="LB128" s="288">
        <f t="shared" si="2122"/>
        <v>2177</v>
      </c>
      <c r="LC128" s="288">
        <f>KH68+LC91</f>
        <v>1175</v>
      </c>
      <c r="LD128" s="288">
        <f t="shared" si="2122"/>
        <v>510</v>
      </c>
      <c r="LE128" s="288">
        <f t="shared" si="2122"/>
        <v>0</v>
      </c>
      <c r="LF128" s="288">
        <f t="shared" si="2122"/>
        <v>95</v>
      </c>
      <c r="LG128" s="288">
        <f t="shared" si="2122"/>
        <v>1555</v>
      </c>
      <c r="LH128" s="288">
        <f t="shared" si="2122"/>
        <v>3320</v>
      </c>
      <c r="LI128" s="288">
        <f t="shared" si="2122"/>
        <v>2604</v>
      </c>
      <c r="LJ128" s="288">
        <f t="shared" si="2122"/>
        <v>1758</v>
      </c>
      <c r="LK128" s="288">
        <f t="shared" si="2122"/>
        <v>2602</v>
      </c>
      <c r="LL128" s="288">
        <f t="shared" si="2122"/>
        <v>1943</v>
      </c>
      <c r="LM128" s="288">
        <f t="shared" si="2122"/>
        <v>3136</v>
      </c>
      <c r="LN128" s="288">
        <f t="shared" si="2122"/>
        <v>0</v>
      </c>
      <c r="LO128" s="288">
        <f t="shared" si="2122"/>
        <v>0</v>
      </c>
      <c r="LP128" s="288">
        <f t="shared" si="2122"/>
        <v>3791</v>
      </c>
      <c r="LQ128" s="288">
        <f t="shared" si="2122"/>
        <v>4634</v>
      </c>
      <c r="LR128" s="288">
        <f t="shared" si="2122"/>
        <v>1373</v>
      </c>
      <c r="LS128" s="288">
        <f t="shared" si="2122"/>
        <v>3258</v>
      </c>
      <c r="LT128" s="288">
        <f t="shared" si="2122"/>
        <v>2581</v>
      </c>
      <c r="LU128" s="288">
        <f t="shared" si="2122"/>
        <v>0</v>
      </c>
      <c r="LV128" s="288">
        <f t="shared" si="2122"/>
        <v>0</v>
      </c>
      <c r="LW128" s="288">
        <f t="shared" si="2122"/>
        <v>1034</v>
      </c>
      <c r="LX128" s="288">
        <f t="shared" si="2122"/>
        <v>1535</v>
      </c>
      <c r="LY128" s="288">
        <f t="shared" si="2122"/>
        <v>519</v>
      </c>
      <c r="LZ128" s="288">
        <f t="shared" si="2122"/>
        <v>1136</v>
      </c>
      <c r="MA128" s="288">
        <f t="shared" ref="MA128:NH128" si="2123">MA68+MA91</f>
        <v>0</v>
      </c>
      <c r="MB128" s="288">
        <f t="shared" si="2123"/>
        <v>24</v>
      </c>
      <c r="MC128" s="288">
        <f t="shared" si="2123"/>
        <v>247</v>
      </c>
      <c r="MD128" s="288">
        <f t="shared" si="2123"/>
        <v>707</v>
      </c>
      <c r="ME128" s="288">
        <f t="shared" si="2123"/>
        <v>170</v>
      </c>
      <c r="MF128" s="288">
        <f t="shared" si="2123"/>
        <v>343</v>
      </c>
      <c r="MG128" s="288">
        <f t="shared" si="2123"/>
        <v>3093</v>
      </c>
      <c r="MH128" s="288">
        <f t="shared" si="2123"/>
        <v>6404</v>
      </c>
      <c r="MI128" s="288">
        <f t="shared" si="2123"/>
        <v>3952</v>
      </c>
      <c r="MJ128" s="288">
        <f t="shared" si="2123"/>
        <v>3490</v>
      </c>
      <c r="MK128" s="288">
        <f t="shared" si="2123"/>
        <v>2421</v>
      </c>
      <c r="ML128" s="288">
        <f t="shared" si="2123"/>
        <v>3191</v>
      </c>
      <c r="MM128" s="288">
        <f t="shared" si="2123"/>
        <v>2657</v>
      </c>
      <c r="MN128" s="288">
        <f t="shared" si="2123"/>
        <v>1524</v>
      </c>
      <c r="MO128" s="288">
        <f t="shared" si="2123"/>
        <v>4245</v>
      </c>
      <c r="MP128" s="288">
        <f t="shared" si="2123"/>
        <v>4536</v>
      </c>
      <c r="MQ128" s="1163">
        <f t="shared" si="2123"/>
        <v>4284</v>
      </c>
      <c r="MR128" s="288">
        <f t="shared" si="2123"/>
        <v>3999</v>
      </c>
      <c r="MS128" s="288">
        <f t="shared" si="2123"/>
        <v>2046</v>
      </c>
      <c r="MT128" s="288">
        <f t="shared" si="2123"/>
        <v>2098</v>
      </c>
      <c r="MU128" s="288">
        <f t="shared" si="2123"/>
        <v>1773</v>
      </c>
      <c r="MV128" s="288">
        <f t="shared" si="2123"/>
        <v>1974</v>
      </c>
      <c r="MW128" s="288">
        <f t="shared" si="2123"/>
        <v>1582</v>
      </c>
      <c r="MX128" s="288">
        <f t="shared" si="2123"/>
        <v>2058</v>
      </c>
      <c r="MY128" s="288">
        <f t="shared" si="2123"/>
        <v>2346</v>
      </c>
      <c r="MZ128" s="288">
        <f t="shared" si="2123"/>
        <v>1752</v>
      </c>
      <c r="NA128" s="288">
        <f t="shared" si="2123"/>
        <v>694</v>
      </c>
      <c r="NB128" s="288">
        <f t="shared" si="2123"/>
        <v>0</v>
      </c>
      <c r="NC128" s="288">
        <f t="shared" si="2123"/>
        <v>0</v>
      </c>
      <c r="ND128" s="288">
        <f t="shared" si="2123"/>
        <v>0</v>
      </c>
      <c r="NE128" s="288">
        <f t="shared" si="2123"/>
        <v>0</v>
      </c>
      <c r="NF128" s="288">
        <f t="shared" si="2123"/>
        <v>0</v>
      </c>
      <c r="NG128" s="288">
        <f t="shared" si="2123"/>
        <v>0</v>
      </c>
      <c r="NH128" s="288">
        <f t="shared" si="2123"/>
        <v>0</v>
      </c>
    </row>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sheetData>
  <mergeCells count="5">
    <mergeCell ref="B102:XFA102"/>
    <mergeCell ref="B103:XFA103"/>
    <mergeCell ref="B104:XFA104"/>
    <mergeCell ref="B105:XFA105"/>
    <mergeCell ref="LU3:LV3"/>
  </mergeCells>
  <conditionalFormatting sqref="A36:A40">
    <cfRule type="cellIs" dxfId="44" priority="6" operator="lessThan">
      <formula>TODAY()-3</formula>
    </cfRule>
  </conditionalFormatting>
  <pageMargins left="0.7" right="0.7" top="0.75" bottom="0.75" header="0.3" footer="0.3"/>
  <ignoredErrors>
    <ignoredError sqref="MB45" evalError="1"/>
  </ignoredErrors>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A5F4-1760-4EC6-AEDF-248CCD048CA2}">
  <dimension ref="A1"/>
  <sheetViews>
    <sheetView workbookViewId="0"/>
  </sheetViews>
  <sheetFormatPr defaultRowHeight="12.7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F095-7F37-46CF-9870-14F8400B68B9}">
  <sheetPr filterMode="1"/>
  <dimension ref="A1:AM192"/>
  <sheetViews>
    <sheetView workbookViewId="0">
      <pane xSplit="9" ySplit="7" topLeftCell="J35" activePane="bottomRight" state="frozen"/>
      <selection pane="bottomRight" activeCell="O35" sqref="O35"/>
      <selection pane="bottomLeft"/>
      <selection pane="topRight"/>
    </sheetView>
  </sheetViews>
  <sheetFormatPr defaultColWidth="9.140625" defaultRowHeight="14.25" customHeight="1" outlineLevelCol="1"/>
  <cols>
    <col min="1" max="1" width="8.85546875" customWidth="1"/>
    <col min="2" max="2" width="22.42578125" bestFit="1" customWidth="1"/>
    <col min="3" max="3" width="21.42578125" customWidth="1"/>
    <col min="4" max="4" width="30.85546875" customWidth="1"/>
    <col min="5" max="5" width="11.7109375" style="58" bestFit="1" customWidth="1"/>
    <col min="6" max="6" width="11.28515625" style="58" customWidth="1"/>
    <col min="7" max="7" width="13" style="344" bestFit="1" customWidth="1"/>
    <col min="8" max="8" width="17.28515625" style="344" bestFit="1" customWidth="1"/>
    <col min="9" max="9" width="6.5703125" style="590" bestFit="1" customWidth="1"/>
    <col min="10" max="11" width="22.140625" style="296" customWidth="1" outlineLevel="1"/>
    <col min="12" max="12" width="10.7109375" style="296" customWidth="1" outlineLevel="1"/>
    <col min="13" max="16" width="9.140625" style="296" customWidth="1" outlineLevel="1"/>
    <col min="17" max="17" width="11.28515625" style="296" customWidth="1" outlineLevel="1"/>
    <col min="18" max="19" width="9.140625" style="296" customWidth="1" outlineLevel="1"/>
    <col min="20" max="23" width="9.140625" customWidth="1" outlineLevel="1"/>
    <col min="24" max="24" width="10.5703125" customWidth="1" outlineLevel="1"/>
    <col min="25" max="26" width="9.140625" customWidth="1" outlineLevel="1"/>
    <col min="27" max="27" width="12.140625" customWidth="1" outlineLevel="1"/>
    <col min="28" max="28" width="9.140625" customWidth="1" outlineLevel="1"/>
    <col min="29" max="29" width="10.7109375" customWidth="1" outlineLevel="1"/>
    <col min="30" max="32" width="9.140625" customWidth="1" outlineLevel="1"/>
    <col min="33" max="33" width="12.42578125" customWidth="1" outlineLevel="1"/>
    <col min="34" max="35" width="9.140625" customWidth="1" outlineLevel="1"/>
    <col min="36" max="36" width="13" customWidth="1" outlineLevel="1"/>
    <col min="37" max="37" width="9.140625" customWidth="1"/>
    <col min="38" max="38" width="11.5703125" style="61" customWidth="1"/>
    <col min="39" max="39" width="9.140625" style="61" customWidth="1"/>
    <col min="40" max="40" width="9.140625" customWidth="1"/>
  </cols>
  <sheetData>
    <row r="1" spans="1:39" ht="15.75" hidden="1">
      <c r="B1" s="506" t="s">
        <v>1248</v>
      </c>
      <c r="C1" s="297"/>
      <c r="D1" s="297"/>
      <c r="E1" s="346"/>
      <c r="F1" s="346"/>
      <c r="G1" s="343"/>
      <c r="H1" s="343"/>
      <c r="I1" s="588"/>
      <c r="J1" s="297"/>
      <c r="K1" s="298"/>
      <c r="L1"/>
      <c r="M1"/>
      <c r="N1"/>
      <c r="O1"/>
      <c r="P1"/>
      <c r="Q1"/>
      <c r="R1"/>
      <c r="S1"/>
    </row>
    <row r="2" spans="1:39" ht="18" hidden="1">
      <c r="B2" s="507">
        <v>0</v>
      </c>
      <c r="C2" s="1572" t="s">
        <v>1249</v>
      </c>
      <c r="D2" s="1572"/>
      <c r="E2" s="1572"/>
      <c r="F2" s="1572"/>
      <c r="G2" s="1572"/>
      <c r="H2" s="1572"/>
      <c r="I2" s="1572"/>
      <c r="J2" s="1572"/>
      <c r="K2" s="1572"/>
      <c r="L2" s="508"/>
      <c r="M2"/>
      <c r="N2"/>
      <c r="O2"/>
      <c r="P2"/>
      <c r="Q2"/>
      <c r="R2"/>
      <c r="S2"/>
    </row>
    <row r="3" spans="1:39" ht="18" hidden="1">
      <c r="B3" s="507">
        <v>1</v>
      </c>
      <c r="C3" s="1572" t="s">
        <v>1250</v>
      </c>
      <c r="D3" s="1572"/>
      <c r="E3" s="1572"/>
      <c r="F3" s="1572"/>
      <c r="G3" s="1572"/>
      <c r="H3" s="1572"/>
      <c r="I3" s="1572"/>
      <c r="J3" s="1572"/>
      <c r="K3" s="1572"/>
      <c r="L3" s="508"/>
      <c r="M3"/>
      <c r="N3"/>
      <c r="O3"/>
      <c r="P3"/>
      <c r="Q3"/>
      <c r="R3"/>
      <c r="S3"/>
    </row>
    <row r="4" spans="1:39" ht="18" hidden="1">
      <c r="B4" s="507">
        <v>2</v>
      </c>
      <c r="C4" s="1572" t="s">
        <v>1251</v>
      </c>
      <c r="D4" s="1572"/>
      <c r="E4" s="1572"/>
      <c r="F4" s="1572"/>
      <c r="G4" s="1572"/>
      <c r="H4" s="1572"/>
      <c r="I4" s="1572"/>
      <c r="J4" s="1572"/>
      <c r="K4" s="1572"/>
      <c r="L4" s="508"/>
      <c r="M4"/>
      <c r="N4"/>
      <c r="O4"/>
      <c r="P4"/>
      <c r="Q4"/>
      <c r="R4"/>
      <c r="S4"/>
    </row>
    <row r="5" spans="1:39" ht="18" hidden="1">
      <c r="B5" s="507">
        <v>3</v>
      </c>
      <c r="C5" s="1573" t="s">
        <v>1252</v>
      </c>
      <c r="D5" s="1573"/>
      <c r="E5" s="1573"/>
      <c r="F5" s="1573"/>
      <c r="G5" s="1573"/>
      <c r="H5" s="1573"/>
      <c r="I5" s="1573"/>
      <c r="J5" s="1573"/>
      <c r="K5" s="1573"/>
      <c r="L5" s="508"/>
      <c r="M5"/>
      <c r="N5"/>
      <c r="O5"/>
      <c r="P5"/>
      <c r="Q5"/>
      <c r="R5"/>
      <c r="S5"/>
      <c r="U5" t="s">
        <v>173</v>
      </c>
    </row>
    <row r="6" spans="1:39" ht="18" hidden="1">
      <c r="B6" s="509">
        <v>4</v>
      </c>
      <c r="C6" s="510" t="s">
        <v>1253</v>
      </c>
      <c r="D6" s="510"/>
      <c r="E6" s="511"/>
      <c r="F6" s="511"/>
      <c r="G6" s="512"/>
      <c r="H6" s="512"/>
      <c r="I6" s="589"/>
      <c r="J6" s="513"/>
      <c r="K6" s="513"/>
      <c r="L6" s="508"/>
      <c r="M6"/>
      <c r="N6"/>
      <c r="O6"/>
      <c r="P6"/>
      <c r="Q6"/>
      <c r="R6"/>
      <c r="S6"/>
    </row>
    <row r="7" spans="1:39" ht="87" customHeight="1">
      <c r="A7" s="911" t="s">
        <v>1254</v>
      </c>
      <c r="B7" s="911" t="s">
        <v>1255</v>
      </c>
      <c r="C7" s="911" t="s">
        <v>1256</v>
      </c>
      <c r="D7" s="911" t="s">
        <v>1257</v>
      </c>
      <c r="E7" s="912" t="s">
        <v>759</v>
      </c>
      <c r="F7" s="913" t="s">
        <v>760</v>
      </c>
      <c r="G7" s="911" t="s">
        <v>1258</v>
      </c>
      <c r="H7" s="914" t="s">
        <v>1259</v>
      </c>
      <c r="I7" s="915" t="s">
        <v>897</v>
      </c>
      <c r="J7" s="439" t="s">
        <v>128</v>
      </c>
      <c r="K7" s="439" t="s">
        <v>1260</v>
      </c>
      <c r="L7" s="439" t="s">
        <v>127</v>
      </c>
      <c r="M7" s="439" t="s">
        <v>534</v>
      </c>
      <c r="N7" s="439" t="s">
        <v>537</v>
      </c>
      <c r="O7" s="439" t="s">
        <v>1261</v>
      </c>
      <c r="P7" s="439" t="s">
        <v>314</v>
      </c>
      <c r="Q7" s="439" t="s">
        <v>1262</v>
      </c>
      <c r="R7" s="439" t="s">
        <v>317</v>
      </c>
      <c r="S7" s="439" t="s">
        <v>1263</v>
      </c>
      <c r="T7" s="340" t="s">
        <v>512</v>
      </c>
      <c r="U7" s="340" t="s">
        <v>315</v>
      </c>
      <c r="V7" s="340" t="s">
        <v>108</v>
      </c>
      <c r="W7" s="340" t="s">
        <v>1264</v>
      </c>
      <c r="X7" s="340" t="s">
        <v>1265</v>
      </c>
      <c r="Y7" s="340" t="s">
        <v>1266</v>
      </c>
      <c r="Z7" s="340" t="s">
        <v>133</v>
      </c>
      <c r="AA7" s="340" t="s">
        <v>547</v>
      </c>
      <c r="AB7" s="340" t="s">
        <v>1267</v>
      </c>
      <c r="AC7" s="340" t="s">
        <v>1268</v>
      </c>
      <c r="AD7" s="340" t="s">
        <v>1269</v>
      </c>
      <c r="AE7" s="340" t="s">
        <v>1270</v>
      </c>
      <c r="AF7" s="340" t="s">
        <v>1271</v>
      </c>
      <c r="AG7" s="340" t="s">
        <v>1272</v>
      </c>
      <c r="AH7" s="340" t="s">
        <v>761</v>
      </c>
      <c r="AI7" s="340" t="s">
        <v>130</v>
      </c>
      <c r="AJ7" s="340" t="s">
        <v>70</v>
      </c>
      <c r="AK7" s="711" t="s">
        <v>1273</v>
      </c>
      <c r="AL7" s="711" t="s">
        <v>1274</v>
      </c>
      <c r="AM7" s="629" t="s">
        <v>1275</v>
      </c>
    </row>
    <row r="8" spans="1:39" ht="15" customHeight="1">
      <c r="A8" s="52" t="s">
        <v>1276</v>
      </c>
      <c r="B8" s="712" t="s">
        <v>1277</v>
      </c>
      <c r="C8" s="716" t="s">
        <v>1278</v>
      </c>
      <c r="D8" s="712" t="str">
        <f t="shared" ref="D8:D39" si="0">C8&amp;" "&amp;B8</f>
        <v>Christiane Parisek</v>
      </c>
      <c r="E8" s="713">
        <v>37837</v>
      </c>
      <c r="F8" s="597" t="s">
        <v>1279</v>
      </c>
      <c r="G8" s="712" t="s">
        <v>1280</v>
      </c>
      <c r="H8" s="712" t="s">
        <v>1281</v>
      </c>
      <c r="I8" s="595">
        <v>0.75</v>
      </c>
      <c r="J8" s="718">
        <v>0</v>
      </c>
      <c r="K8" s="341">
        <v>0</v>
      </c>
      <c r="L8" s="341">
        <v>0</v>
      </c>
      <c r="M8" s="341">
        <v>0</v>
      </c>
      <c r="N8" s="341">
        <v>0</v>
      </c>
      <c r="O8" s="341">
        <v>0</v>
      </c>
      <c r="P8" s="341">
        <v>2</v>
      </c>
      <c r="Q8" s="341">
        <v>0</v>
      </c>
      <c r="R8" s="341">
        <v>2</v>
      </c>
      <c r="S8" s="341">
        <v>2</v>
      </c>
      <c r="T8" s="341">
        <v>2</v>
      </c>
      <c r="U8" s="341">
        <v>0</v>
      </c>
      <c r="V8" s="341">
        <v>0</v>
      </c>
      <c r="W8" s="341">
        <v>0</v>
      </c>
      <c r="X8" s="341">
        <v>0</v>
      </c>
      <c r="Y8" s="341">
        <v>2</v>
      </c>
      <c r="Z8" s="341">
        <v>4</v>
      </c>
      <c r="AA8" s="341">
        <v>4</v>
      </c>
      <c r="AB8" s="341">
        <v>3</v>
      </c>
      <c r="AC8" s="341">
        <v>0</v>
      </c>
      <c r="AD8" s="341">
        <v>0</v>
      </c>
      <c r="AE8" s="341">
        <v>0</v>
      </c>
      <c r="AF8" s="341">
        <v>0</v>
      </c>
      <c r="AG8" s="341">
        <v>0</v>
      </c>
      <c r="AH8" s="341">
        <v>3</v>
      </c>
      <c r="AI8" s="341">
        <v>0</v>
      </c>
      <c r="AJ8" s="630">
        <f t="shared" ref="AJ8:AJ39" si="1">SUM(J8:AI8)</f>
        <v>24</v>
      </c>
      <c r="AK8" s="631">
        <f t="shared" ref="AK8:AK39" si="2">COUNTIF(J8:AI8,"&gt;=2")</f>
        <v>9</v>
      </c>
      <c r="AL8" s="631">
        <f t="shared" ref="AL8:AL44" si="3">AVERAGE(J8:AI8)</f>
        <v>0.92307692307692313</v>
      </c>
      <c r="AM8" s="591">
        <v>0</v>
      </c>
    </row>
    <row r="9" spans="1:39" ht="15">
      <c r="A9" s="52" t="s">
        <v>1282</v>
      </c>
      <c r="B9" s="712" t="s">
        <v>1283</v>
      </c>
      <c r="C9" s="716" t="s">
        <v>1284</v>
      </c>
      <c r="D9" s="712" t="str">
        <f t="shared" si="0"/>
        <v>Brandee Moody</v>
      </c>
      <c r="E9" s="713">
        <v>39232</v>
      </c>
      <c r="F9" s="597" t="s">
        <v>1279</v>
      </c>
      <c r="G9" s="712" t="s">
        <v>1285</v>
      </c>
      <c r="H9" s="712" t="s">
        <v>1281</v>
      </c>
      <c r="I9" s="595">
        <v>1</v>
      </c>
      <c r="J9" s="718">
        <v>0</v>
      </c>
      <c r="K9" s="341">
        <v>0</v>
      </c>
      <c r="L9" s="341">
        <v>0</v>
      </c>
      <c r="M9" s="341">
        <v>0</v>
      </c>
      <c r="N9" s="341">
        <v>0</v>
      </c>
      <c r="O9" s="341">
        <v>1</v>
      </c>
      <c r="P9" s="341">
        <v>2</v>
      </c>
      <c r="Q9" s="341">
        <v>3</v>
      </c>
      <c r="R9" s="341">
        <v>2</v>
      </c>
      <c r="S9" s="341">
        <v>2</v>
      </c>
      <c r="T9" s="341">
        <v>2</v>
      </c>
      <c r="U9" s="341">
        <v>0</v>
      </c>
      <c r="V9" s="341">
        <v>3</v>
      </c>
      <c r="W9" s="341">
        <v>2</v>
      </c>
      <c r="X9" s="341">
        <v>1</v>
      </c>
      <c r="Y9" s="341">
        <v>3</v>
      </c>
      <c r="Z9" s="341">
        <v>2</v>
      </c>
      <c r="AA9" s="341">
        <v>0</v>
      </c>
      <c r="AB9" s="341">
        <v>4</v>
      </c>
      <c r="AC9" s="341">
        <v>0</v>
      </c>
      <c r="AD9" s="341">
        <v>0</v>
      </c>
      <c r="AE9" s="341">
        <v>0</v>
      </c>
      <c r="AF9" s="341">
        <v>0</v>
      </c>
      <c r="AG9" s="341">
        <v>0</v>
      </c>
      <c r="AH9" s="341">
        <v>0</v>
      </c>
      <c r="AI9" s="341">
        <v>0</v>
      </c>
      <c r="AJ9" s="630">
        <f t="shared" si="1"/>
        <v>27</v>
      </c>
      <c r="AK9" s="631">
        <f t="shared" si="2"/>
        <v>10</v>
      </c>
      <c r="AL9" s="631">
        <f t="shared" si="3"/>
        <v>1.0384615384615385</v>
      </c>
      <c r="AM9" s="591">
        <v>0</v>
      </c>
    </row>
    <row r="10" spans="1:39" ht="15">
      <c r="A10" s="52" t="s">
        <v>1286</v>
      </c>
      <c r="B10" s="712" t="s">
        <v>1287</v>
      </c>
      <c r="C10" s="716" t="s">
        <v>1012</v>
      </c>
      <c r="D10" s="712" t="str">
        <f t="shared" si="0"/>
        <v>Jacqueline Gomez</v>
      </c>
      <c r="E10" s="713">
        <v>40113</v>
      </c>
      <c r="F10" s="597" t="s">
        <v>1279</v>
      </c>
      <c r="G10" s="712" t="s">
        <v>1285</v>
      </c>
      <c r="H10" s="712" t="s">
        <v>1281</v>
      </c>
      <c r="I10" s="595">
        <v>1</v>
      </c>
      <c r="J10" s="718">
        <v>0</v>
      </c>
      <c r="K10" s="341">
        <v>0</v>
      </c>
      <c r="L10" s="341">
        <v>0</v>
      </c>
      <c r="M10" s="341">
        <v>0</v>
      </c>
      <c r="N10" s="341">
        <v>2</v>
      </c>
      <c r="O10" s="341">
        <v>2</v>
      </c>
      <c r="P10" s="341">
        <v>3</v>
      </c>
      <c r="Q10" s="341">
        <v>3</v>
      </c>
      <c r="R10" s="341">
        <v>3</v>
      </c>
      <c r="S10" s="341">
        <v>3</v>
      </c>
      <c r="T10" s="341">
        <v>3</v>
      </c>
      <c r="U10" s="341">
        <v>0</v>
      </c>
      <c r="V10" s="341">
        <v>2</v>
      </c>
      <c r="W10" s="341">
        <v>3</v>
      </c>
      <c r="X10" s="341">
        <v>4</v>
      </c>
      <c r="Y10" s="341">
        <v>3</v>
      </c>
      <c r="Z10" s="341">
        <v>2</v>
      </c>
      <c r="AA10" s="341">
        <v>0</v>
      </c>
      <c r="AB10" s="341">
        <v>3</v>
      </c>
      <c r="AC10" s="341">
        <v>0</v>
      </c>
      <c r="AD10" s="341">
        <v>0</v>
      </c>
      <c r="AE10" s="341">
        <v>0</v>
      </c>
      <c r="AF10" s="341">
        <v>0</v>
      </c>
      <c r="AG10" s="341">
        <v>2</v>
      </c>
      <c r="AH10" s="341">
        <v>3</v>
      </c>
      <c r="AI10" s="341">
        <v>0</v>
      </c>
      <c r="AJ10" s="630">
        <f t="shared" si="1"/>
        <v>41</v>
      </c>
      <c r="AK10" s="631">
        <f t="shared" si="2"/>
        <v>15</v>
      </c>
      <c r="AL10" s="631">
        <f t="shared" si="3"/>
        <v>1.5769230769230769</v>
      </c>
      <c r="AM10" s="591">
        <v>0</v>
      </c>
    </row>
    <row r="11" spans="1:39" s="58" customFormat="1" ht="15">
      <c r="A11" s="52" t="s">
        <v>1288</v>
      </c>
      <c r="B11" s="712" t="s">
        <v>1289</v>
      </c>
      <c r="C11" s="716" t="s">
        <v>1290</v>
      </c>
      <c r="D11" s="712" t="str">
        <f t="shared" si="0"/>
        <v>Linda Hottinger</v>
      </c>
      <c r="E11" s="713">
        <v>41778</v>
      </c>
      <c r="F11" s="597" t="s">
        <v>1279</v>
      </c>
      <c r="G11" s="712" t="s">
        <v>1280</v>
      </c>
      <c r="H11" s="712" t="s">
        <v>1281</v>
      </c>
      <c r="I11" s="595">
        <v>1</v>
      </c>
      <c r="J11" s="718">
        <v>0</v>
      </c>
      <c r="K11" s="341">
        <v>0</v>
      </c>
      <c r="L11" s="341">
        <v>0</v>
      </c>
      <c r="M11" s="341">
        <v>0</v>
      </c>
      <c r="N11" s="341">
        <v>0</v>
      </c>
      <c r="O11" s="341">
        <v>3</v>
      </c>
      <c r="P11" s="341">
        <v>1</v>
      </c>
      <c r="Q11" s="341">
        <v>1</v>
      </c>
      <c r="R11" s="341">
        <v>3</v>
      </c>
      <c r="S11" s="341">
        <v>3</v>
      </c>
      <c r="T11" s="341">
        <v>2</v>
      </c>
      <c r="U11" s="341">
        <v>0</v>
      </c>
      <c r="V11" s="341">
        <v>2</v>
      </c>
      <c r="W11" s="341">
        <v>0</v>
      </c>
      <c r="X11" s="341">
        <v>2</v>
      </c>
      <c r="Y11" s="341">
        <v>2</v>
      </c>
      <c r="Z11" s="341">
        <v>3</v>
      </c>
      <c r="AA11" s="341">
        <v>0</v>
      </c>
      <c r="AB11" s="341">
        <v>3</v>
      </c>
      <c r="AC11" s="341">
        <v>0</v>
      </c>
      <c r="AD11" s="341">
        <v>0</v>
      </c>
      <c r="AE11" s="341">
        <v>0</v>
      </c>
      <c r="AF11" s="341">
        <v>0</v>
      </c>
      <c r="AG11" s="341">
        <v>0</v>
      </c>
      <c r="AH11" s="341">
        <v>2</v>
      </c>
      <c r="AI11" s="341">
        <v>0</v>
      </c>
      <c r="AJ11" s="630">
        <f t="shared" si="1"/>
        <v>27</v>
      </c>
      <c r="AK11" s="631">
        <f t="shared" si="2"/>
        <v>10</v>
      </c>
      <c r="AL11" s="631">
        <f t="shared" si="3"/>
        <v>1.0384615384615385</v>
      </c>
      <c r="AM11" s="591">
        <v>0</v>
      </c>
    </row>
    <row r="12" spans="1:39" ht="15">
      <c r="A12" s="52" t="s">
        <v>1291</v>
      </c>
      <c r="B12" s="712" t="s">
        <v>1292</v>
      </c>
      <c r="C12" s="716" t="s">
        <v>1293</v>
      </c>
      <c r="D12" s="712" t="str">
        <f t="shared" si="0"/>
        <v>Arnoldo Vega Pineiro</v>
      </c>
      <c r="E12" s="713">
        <v>42214</v>
      </c>
      <c r="F12" s="597" t="s">
        <v>1279</v>
      </c>
      <c r="G12" s="712" t="s">
        <v>1280</v>
      </c>
      <c r="H12" s="712" t="s">
        <v>1281</v>
      </c>
      <c r="I12" s="595">
        <v>1</v>
      </c>
      <c r="J12" s="718">
        <v>3</v>
      </c>
      <c r="K12" s="341">
        <v>0</v>
      </c>
      <c r="L12" s="341">
        <v>4</v>
      </c>
      <c r="M12" s="341">
        <v>4</v>
      </c>
      <c r="N12" s="341">
        <v>3</v>
      </c>
      <c r="O12" s="341">
        <v>2</v>
      </c>
      <c r="P12" s="341">
        <v>0</v>
      </c>
      <c r="Q12" s="341">
        <v>0</v>
      </c>
      <c r="R12" s="341">
        <v>0</v>
      </c>
      <c r="S12" s="341">
        <v>3</v>
      </c>
      <c r="T12" s="341">
        <v>2</v>
      </c>
      <c r="U12" s="341">
        <v>0</v>
      </c>
      <c r="V12" s="341">
        <v>2</v>
      </c>
      <c r="W12" s="341">
        <v>0</v>
      </c>
      <c r="X12" s="341">
        <v>0</v>
      </c>
      <c r="Y12" s="341">
        <v>3</v>
      </c>
      <c r="Z12" s="341">
        <v>0</v>
      </c>
      <c r="AA12" s="341">
        <v>0</v>
      </c>
      <c r="AB12" s="341">
        <v>3</v>
      </c>
      <c r="AC12" s="341">
        <v>0</v>
      </c>
      <c r="AD12" s="341">
        <v>4</v>
      </c>
      <c r="AE12" s="341">
        <v>4</v>
      </c>
      <c r="AF12" s="341">
        <v>4</v>
      </c>
      <c r="AG12" s="341">
        <v>4</v>
      </c>
      <c r="AH12" s="341">
        <v>4</v>
      </c>
      <c r="AI12" s="341">
        <v>0</v>
      </c>
      <c r="AJ12" s="630">
        <f t="shared" si="1"/>
        <v>49</v>
      </c>
      <c r="AK12" s="631">
        <f t="shared" si="2"/>
        <v>15</v>
      </c>
      <c r="AL12" s="631">
        <f t="shared" si="3"/>
        <v>1.8846153846153846</v>
      </c>
      <c r="AM12" s="591">
        <v>0</v>
      </c>
    </row>
    <row r="13" spans="1:39" ht="15">
      <c r="A13" s="52" t="s">
        <v>1294</v>
      </c>
      <c r="B13" s="712" t="s">
        <v>1295</v>
      </c>
      <c r="C13" s="716" t="s">
        <v>1296</v>
      </c>
      <c r="D13" s="712" t="str">
        <f t="shared" si="0"/>
        <v>Damaris Curbelo</v>
      </c>
      <c r="E13" s="713">
        <v>42214</v>
      </c>
      <c r="F13" s="597" t="s">
        <v>1279</v>
      </c>
      <c r="G13" s="712" t="s">
        <v>1285</v>
      </c>
      <c r="H13" s="712" t="s">
        <v>1281</v>
      </c>
      <c r="I13" s="595">
        <v>1</v>
      </c>
      <c r="J13" s="718">
        <v>0</v>
      </c>
      <c r="K13" s="341">
        <v>0</v>
      </c>
      <c r="L13" s="341">
        <v>0</v>
      </c>
      <c r="M13" s="341">
        <v>0</v>
      </c>
      <c r="N13" s="341">
        <v>0</v>
      </c>
      <c r="O13" s="341">
        <v>2</v>
      </c>
      <c r="P13" s="341">
        <v>2</v>
      </c>
      <c r="Q13" s="341">
        <v>1</v>
      </c>
      <c r="R13" s="341">
        <v>2</v>
      </c>
      <c r="S13" s="341">
        <v>3</v>
      </c>
      <c r="T13" s="341">
        <v>2</v>
      </c>
      <c r="U13" s="341">
        <v>0</v>
      </c>
      <c r="V13" s="341">
        <v>2</v>
      </c>
      <c r="W13" s="341">
        <v>2</v>
      </c>
      <c r="X13" s="341">
        <v>0</v>
      </c>
      <c r="Y13" s="341">
        <v>2</v>
      </c>
      <c r="Z13" s="341">
        <v>3</v>
      </c>
      <c r="AA13" s="341">
        <v>0</v>
      </c>
      <c r="AB13" s="341">
        <v>3</v>
      </c>
      <c r="AC13" s="341">
        <v>0</v>
      </c>
      <c r="AD13" s="341">
        <v>0</v>
      </c>
      <c r="AE13" s="341">
        <v>0</v>
      </c>
      <c r="AF13" s="341">
        <v>0</v>
      </c>
      <c r="AG13" s="341">
        <v>3</v>
      </c>
      <c r="AH13" s="341">
        <v>0</v>
      </c>
      <c r="AI13" s="341">
        <v>0</v>
      </c>
      <c r="AJ13" s="630">
        <f t="shared" si="1"/>
        <v>27</v>
      </c>
      <c r="AK13" s="631">
        <f t="shared" si="2"/>
        <v>11</v>
      </c>
      <c r="AL13" s="631">
        <f t="shared" si="3"/>
        <v>1.0384615384615385</v>
      </c>
      <c r="AM13" s="591">
        <v>0</v>
      </c>
    </row>
    <row r="14" spans="1:39" ht="15">
      <c r="A14" s="52" t="s">
        <v>1297</v>
      </c>
      <c r="B14" s="712" t="s">
        <v>1295</v>
      </c>
      <c r="C14" s="716" t="s">
        <v>1298</v>
      </c>
      <c r="D14" s="712" t="str">
        <f t="shared" si="0"/>
        <v>Dania Curbelo</v>
      </c>
      <c r="E14" s="713">
        <v>42214</v>
      </c>
      <c r="F14" s="597" t="s">
        <v>1279</v>
      </c>
      <c r="G14" s="712" t="s">
        <v>1285</v>
      </c>
      <c r="H14" s="712" t="s">
        <v>1281</v>
      </c>
      <c r="I14" s="595">
        <v>1</v>
      </c>
      <c r="J14" s="718">
        <v>0</v>
      </c>
      <c r="K14" s="341">
        <v>0</v>
      </c>
      <c r="L14" s="341">
        <v>0</v>
      </c>
      <c r="M14" s="341">
        <v>0</v>
      </c>
      <c r="N14" s="341">
        <v>0</v>
      </c>
      <c r="O14" s="341">
        <v>2</v>
      </c>
      <c r="P14" s="341">
        <v>2</v>
      </c>
      <c r="Q14" s="341">
        <v>1</v>
      </c>
      <c r="R14" s="341">
        <v>2</v>
      </c>
      <c r="S14" s="341">
        <v>3</v>
      </c>
      <c r="T14" s="341">
        <v>2</v>
      </c>
      <c r="U14" s="341">
        <v>0</v>
      </c>
      <c r="V14" s="341">
        <v>2</v>
      </c>
      <c r="W14" s="341">
        <v>2</v>
      </c>
      <c r="X14" s="341">
        <v>0</v>
      </c>
      <c r="Y14" s="341">
        <v>2</v>
      </c>
      <c r="Z14" s="341">
        <v>3</v>
      </c>
      <c r="AA14" s="341">
        <v>0</v>
      </c>
      <c r="AB14" s="341">
        <v>3</v>
      </c>
      <c r="AC14" s="341">
        <v>0</v>
      </c>
      <c r="AD14" s="341">
        <v>0</v>
      </c>
      <c r="AE14" s="341">
        <v>0</v>
      </c>
      <c r="AF14" s="341">
        <v>0</v>
      </c>
      <c r="AG14" s="341">
        <v>3</v>
      </c>
      <c r="AH14" s="341">
        <v>0</v>
      </c>
      <c r="AI14" s="341">
        <v>0</v>
      </c>
      <c r="AJ14" s="630">
        <f t="shared" si="1"/>
        <v>27</v>
      </c>
      <c r="AK14" s="631">
        <f t="shared" si="2"/>
        <v>11</v>
      </c>
      <c r="AL14" s="631">
        <f t="shared" si="3"/>
        <v>1.0384615384615385</v>
      </c>
      <c r="AM14" s="591">
        <v>0</v>
      </c>
    </row>
    <row r="15" spans="1:39" ht="15">
      <c r="A15" s="52" t="s">
        <v>1299</v>
      </c>
      <c r="B15" s="712" t="s">
        <v>1300</v>
      </c>
      <c r="C15" s="716" t="s">
        <v>1301</v>
      </c>
      <c r="D15" s="712" t="str">
        <f t="shared" si="0"/>
        <v>Yasmin Montero</v>
      </c>
      <c r="E15" s="713">
        <v>42214</v>
      </c>
      <c r="F15" s="597" t="s">
        <v>1279</v>
      </c>
      <c r="G15" s="712" t="s">
        <v>1285</v>
      </c>
      <c r="H15" s="712" t="s">
        <v>1281</v>
      </c>
      <c r="I15" s="595">
        <v>1</v>
      </c>
      <c r="J15" s="718">
        <v>0</v>
      </c>
      <c r="K15" s="341">
        <v>0</v>
      </c>
      <c r="L15" s="341">
        <v>0</v>
      </c>
      <c r="M15" s="341">
        <v>0</v>
      </c>
      <c r="N15" s="341">
        <v>0</v>
      </c>
      <c r="O15" s="341">
        <v>4</v>
      </c>
      <c r="P15" s="341">
        <v>3</v>
      </c>
      <c r="Q15" s="341">
        <v>3</v>
      </c>
      <c r="R15" s="341">
        <v>1</v>
      </c>
      <c r="S15" s="341">
        <v>3</v>
      </c>
      <c r="T15" s="341">
        <v>2</v>
      </c>
      <c r="U15" s="341">
        <v>0</v>
      </c>
      <c r="V15" s="341">
        <v>3</v>
      </c>
      <c r="W15" s="341">
        <v>2</v>
      </c>
      <c r="X15" s="341">
        <v>3</v>
      </c>
      <c r="Y15" s="341">
        <v>3</v>
      </c>
      <c r="Z15" s="341">
        <v>3</v>
      </c>
      <c r="AA15" s="341">
        <v>3</v>
      </c>
      <c r="AB15" s="341">
        <v>3</v>
      </c>
      <c r="AC15" s="341">
        <v>0</v>
      </c>
      <c r="AD15" s="341">
        <v>0</v>
      </c>
      <c r="AE15" s="341">
        <v>0</v>
      </c>
      <c r="AF15" s="341">
        <v>0</v>
      </c>
      <c r="AG15" s="341">
        <v>1</v>
      </c>
      <c r="AH15" s="341">
        <v>3</v>
      </c>
      <c r="AI15" s="341">
        <v>0</v>
      </c>
      <c r="AJ15" s="630">
        <f t="shared" si="1"/>
        <v>40</v>
      </c>
      <c r="AK15" s="631">
        <f t="shared" si="2"/>
        <v>13</v>
      </c>
      <c r="AL15" s="631">
        <f t="shared" si="3"/>
        <v>1.5384615384615385</v>
      </c>
      <c r="AM15" s="591">
        <v>0</v>
      </c>
    </row>
    <row r="16" spans="1:39" ht="15">
      <c r="A16" s="52" t="s">
        <v>1302</v>
      </c>
      <c r="B16" s="721" t="s">
        <v>1303</v>
      </c>
      <c r="C16" s="722" t="s">
        <v>684</v>
      </c>
      <c r="D16" s="712" t="str">
        <f t="shared" si="0"/>
        <v>Alicia Mayoral</v>
      </c>
      <c r="E16" s="713">
        <v>42216</v>
      </c>
      <c r="F16" s="597" t="s">
        <v>1279</v>
      </c>
      <c r="G16" s="712" t="s">
        <v>1280</v>
      </c>
      <c r="H16" s="712" t="s">
        <v>1281</v>
      </c>
      <c r="I16" s="595">
        <v>1</v>
      </c>
      <c r="J16" s="718">
        <v>0</v>
      </c>
      <c r="K16" s="341">
        <v>0</v>
      </c>
      <c r="L16" s="341">
        <v>0</v>
      </c>
      <c r="M16" s="341">
        <v>0</v>
      </c>
      <c r="N16" s="341">
        <v>0</v>
      </c>
      <c r="O16" s="341">
        <v>2</v>
      </c>
      <c r="P16" s="341">
        <v>3</v>
      </c>
      <c r="Q16" s="341">
        <v>0</v>
      </c>
      <c r="R16" s="341">
        <v>2</v>
      </c>
      <c r="S16" s="341">
        <v>3</v>
      </c>
      <c r="T16" s="341">
        <v>2</v>
      </c>
      <c r="U16" s="341">
        <v>0</v>
      </c>
      <c r="V16" s="341">
        <v>2</v>
      </c>
      <c r="W16" s="341">
        <v>0</v>
      </c>
      <c r="X16" s="341">
        <v>0</v>
      </c>
      <c r="Y16" s="341">
        <v>2</v>
      </c>
      <c r="Z16" s="341">
        <v>2</v>
      </c>
      <c r="AA16" s="341">
        <v>0</v>
      </c>
      <c r="AB16" s="341">
        <v>3</v>
      </c>
      <c r="AC16" s="341">
        <v>0</v>
      </c>
      <c r="AD16" s="341">
        <v>0</v>
      </c>
      <c r="AE16" s="341">
        <v>0</v>
      </c>
      <c r="AF16" s="341">
        <v>0</v>
      </c>
      <c r="AG16" s="341">
        <v>0</v>
      </c>
      <c r="AH16" s="341">
        <v>0</v>
      </c>
      <c r="AI16" s="341">
        <v>0</v>
      </c>
      <c r="AJ16" s="630">
        <f t="shared" si="1"/>
        <v>21</v>
      </c>
      <c r="AK16" s="631">
        <f t="shared" si="2"/>
        <v>9</v>
      </c>
      <c r="AL16" s="631">
        <f t="shared" si="3"/>
        <v>0.80769230769230771</v>
      </c>
      <c r="AM16" s="591">
        <v>0</v>
      </c>
    </row>
    <row r="17" spans="1:39" ht="15">
      <c r="A17" s="52" t="s">
        <v>1304</v>
      </c>
      <c r="B17" s="712" t="s">
        <v>1305</v>
      </c>
      <c r="C17" s="716" t="s">
        <v>1306</v>
      </c>
      <c r="D17" s="712" t="str">
        <f t="shared" si="0"/>
        <v>Roxana Lloret</v>
      </c>
      <c r="E17" s="713">
        <v>42235</v>
      </c>
      <c r="F17" s="597" t="s">
        <v>1279</v>
      </c>
      <c r="G17" s="712" t="s">
        <v>1285</v>
      </c>
      <c r="H17" s="712" t="s">
        <v>1281</v>
      </c>
      <c r="I17" s="595">
        <v>1</v>
      </c>
      <c r="J17" s="718">
        <v>0</v>
      </c>
      <c r="K17" s="341">
        <v>0</v>
      </c>
      <c r="L17" s="341">
        <v>0</v>
      </c>
      <c r="M17" s="341">
        <v>0</v>
      </c>
      <c r="N17" s="341">
        <v>2</v>
      </c>
      <c r="O17" s="341">
        <v>4</v>
      </c>
      <c r="P17" s="341">
        <v>3</v>
      </c>
      <c r="Q17" s="341">
        <v>2</v>
      </c>
      <c r="R17" s="341">
        <v>1</v>
      </c>
      <c r="S17" s="341">
        <v>3</v>
      </c>
      <c r="T17" s="341">
        <v>2</v>
      </c>
      <c r="U17" s="341">
        <v>0</v>
      </c>
      <c r="V17" s="341">
        <v>3</v>
      </c>
      <c r="W17" s="341">
        <v>3</v>
      </c>
      <c r="X17" s="341">
        <v>3</v>
      </c>
      <c r="Y17" s="341">
        <v>3</v>
      </c>
      <c r="Z17" s="341">
        <v>3</v>
      </c>
      <c r="AA17" s="341">
        <v>0</v>
      </c>
      <c r="AB17" s="341">
        <v>3</v>
      </c>
      <c r="AC17" s="341">
        <v>0</v>
      </c>
      <c r="AD17" s="341">
        <v>0</v>
      </c>
      <c r="AE17" s="341">
        <v>0</v>
      </c>
      <c r="AF17" s="341">
        <v>0</v>
      </c>
      <c r="AG17" s="341">
        <v>3</v>
      </c>
      <c r="AH17" s="341">
        <v>3</v>
      </c>
      <c r="AI17" s="341">
        <v>2</v>
      </c>
      <c r="AJ17" s="630">
        <f t="shared" si="1"/>
        <v>43</v>
      </c>
      <c r="AK17" s="631">
        <f t="shared" si="2"/>
        <v>15</v>
      </c>
      <c r="AL17" s="631">
        <f t="shared" si="3"/>
        <v>1.6538461538461537</v>
      </c>
      <c r="AM17" s="591">
        <v>0</v>
      </c>
    </row>
    <row r="18" spans="1:39" ht="15">
      <c r="A18" s="52" t="s">
        <v>1307</v>
      </c>
      <c r="B18" s="712" t="s">
        <v>1308</v>
      </c>
      <c r="C18" s="716" t="s">
        <v>1309</v>
      </c>
      <c r="D18" s="712" t="str">
        <f t="shared" si="0"/>
        <v>Jose Miro Quintana</v>
      </c>
      <c r="E18" s="713">
        <v>42312</v>
      </c>
      <c r="F18" s="597" t="s">
        <v>1279</v>
      </c>
      <c r="G18" s="712" t="s">
        <v>1280</v>
      </c>
      <c r="H18" s="712" t="s">
        <v>1281</v>
      </c>
      <c r="I18" s="595">
        <v>1</v>
      </c>
      <c r="J18" s="718">
        <v>2</v>
      </c>
      <c r="K18" s="341">
        <v>0</v>
      </c>
      <c r="L18" s="341">
        <v>0</v>
      </c>
      <c r="M18" s="341">
        <v>0</v>
      </c>
      <c r="N18" s="341">
        <v>0</v>
      </c>
      <c r="O18" s="341">
        <v>3</v>
      </c>
      <c r="P18" s="341">
        <v>0</v>
      </c>
      <c r="Q18" s="341">
        <v>0</v>
      </c>
      <c r="R18" s="341">
        <v>2</v>
      </c>
      <c r="S18" s="341">
        <v>3</v>
      </c>
      <c r="T18" s="341">
        <v>2</v>
      </c>
      <c r="U18" s="341">
        <v>2</v>
      </c>
      <c r="V18" s="341">
        <v>2</v>
      </c>
      <c r="W18" s="341">
        <v>0</v>
      </c>
      <c r="X18" s="341">
        <v>0</v>
      </c>
      <c r="Y18" s="341">
        <v>3</v>
      </c>
      <c r="Z18" s="341">
        <v>0</v>
      </c>
      <c r="AA18" s="341">
        <v>0</v>
      </c>
      <c r="AB18" s="341">
        <v>3</v>
      </c>
      <c r="AC18" s="341">
        <v>0</v>
      </c>
      <c r="AD18" s="341">
        <v>3</v>
      </c>
      <c r="AE18" s="341">
        <v>3</v>
      </c>
      <c r="AF18" s="341">
        <v>3</v>
      </c>
      <c r="AG18" s="341">
        <v>3</v>
      </c>
      <c r="AH18" s="341">
        <v>0</v>
      </c>
      <c r="AI18" s="341">
        <v>0</v>
      </c>
      <c r="AJ18" s="630">
        <f t="shared" si="1"/>
        <v>34</v>
      </c>
      <c r="AK18" s="631">
        <f t="shared" si="2"/>
        <v>13</v>
      </c>
      <c r="AL18" s="631">
        <f t="shared" si="3"/>
        <v>1.3076923076923077</v>
      </c>
      <c r="AM18" s="591">
        <v>0</v>
      </c>
    </row>
    <row r="19" spans="1:39" ht="15">
      <c r="A19" s="52" t="s">
        <v>1310</v>
      </c>
      <c r="B19" s="712" t="s">
        <v>1311</v>
      </c>
      <c r="C19" s="716" t="s">
        <v>1312</v>
      </c>
      <c r="D19" s="712" t="str">
        <f t="shared" si="0"/>
        <v>Maria Carrasco Sanchez</v>
      </c>
      <c r="E19" s="713">
        <v>42312</v>
      </c>
      <c r="F19" s="597" t="s">
        <v>1279</v>
      </c>
      <c r="G19" s="712" t="s">
        <v>1285</v>
      </c>
      <c r="H19" s="712" t="s">
        <v>1281</v>
      </c>
      <c r="I19" s="595">
        <v>1</v>
      </c>
      <c r="J19" s="718">
        <v>2</v>
      </c>
      <c r="K19" s="341">
        <v>0</v>
      </c>
      <c r="L19" s="341">
        <v>0</v>
      </c>
      <c r="M19" s="341">
        <v>0</v>
      </c>
      <c r="N19" s="341">
        <v>2</v>
      </c>
      <c r="O19" s="341">
        <v>4</v>
      </c>
      <c r="P19" s="341">
        <v>4</v>
      </c>
      <c r="Q19" s="341">
        <v>4</v>
      </c>
      <c r="R19" s="341">
        <v>4</v>
      </c>
      <c r="S19" s="341">
        <v>3</v>
      </c>
      <c r="T19" s="341">
        <v>3</v>
      </c>
      <c r="U19" s="341">
        <v>1</v>
      </c>
      <c r="V19" s="341">
        <v>3</v>
      </c>
      <c r="W19" s="341">
        <v>2</v>
      </c>
      <c r="X19" s="341">
        <v>3</v>
      </c>
      <c r="Y19" s="341">
        <v>3</v>
      </c>
      <c r="Z19" s="341">
        <v>3</v>
      </c>
      <c r="AA19" s="543">
        <v>0</v>
      </c>
      <c r="AB19" s="341">
        <v>3</v>
      </c>
      <c r="AC19" s="341">
        <v>0</v>
      </c>
      <c r="AD19" s="341">
        <v>0</v>
      </c>
      <c r="AE19" s="341">
        <v>0</v>
      </c>
      <c r="AF19" s="341">
        <v>0</v>
      </c>
      <c r="AG19" s="341">
        <v>3</v>
      </c>
      <c r="AH19" s="341">
        <v>4</v>
      </c>
      <c r="AI19" s="543">
        <v>0</v>
      </c>
      <c r="AJ19" s="630">
        <f t="shared" si="1"/>
        <v>51</v>
      </c>
      <c r="AK19" s="631">
        <f t="shared" si="2"/>
        <v>16</v>
      </c>
      <c r="AL19" s="631">
        <f t="shared" si="3"/>
        <v>1.9615384615384615</v>
      </c>
      <c r="AM19" s="591">
        <v>0</v>
      </c>
    </row>
    <row r="20" spans="1:39" ht="15">
      <c r="A20" s="52" t="s">
        <v>1313</v>
      </c>
      <c r="B20" s="712" t="s">
        <v>1314</v>
      </c>
      <c r="C20" s="716" t="s">
        <v>662</v>
      </c>
      <c r="D20" s="712" t="str">
        <f t="shared" si="0"/>
        <v>Mbaya Kapita</v>
      </c>
      <c r="E20" s="713">
        <v>42325</v>
      </c>
      <c r="F20" s="597" t="s">
        <v>1279</v>
      </c>
      <c r="G20" s="712" t="s">
        <v>1285</v>
      </c>
      <c r="H20" s="712" t="s">
        <v>1281</v>
      </c>
      <c r="I20" s="595">
        <v>1</v>
      </c>
      <c r="J20" s="718">
        <v>0</v>
      </c>
      <c r="K20" s="341">
        <v>0</v>
      </c>
      <c r="L20" s="341">
        <v>0</v>
      </c>
      <c r="M20" s="341">
        <v>0</v>
      </c>
      <c r="N20" s="341">
        <v>0</v>
      </c>
      <c r="O20" s="341">
        <v>2</v>
      </c>
      <c r="P20" s="341">
        <v>2</v>
      </c>
      <c r="Q20" s="341">
        <v>3</v>
      </c>
      <c r="R20" s="341">
        <v>3</v>
      </c>
      <c r="S20" s="341">
        <v>3</v>
      </c>
      <c r="T20" s="341">
        <v>2</v>
      </c>
      <c r="U20" s="341">
        <v>0</v>
      </c>
      <c r="V20" s="341">
        <v>2</v>
      </c>
      <c r="W20" s="341">
        <v>2</v>
      </c>
      <c r="X20" s="341">
        <v>3</v>
      </c>
      <c r="Y20" s="341">
        <v>3</v>
      </c>
      <c r="Z20" s="341">
        <v>2</v>
      </c>
      <c r="AA20" s="341">
        <v>0</v>
      </c>
      <c r="AB20" s="341">
        <v>2</v>
      </c>
      <c r="AC20" s="341">
        <v>0</v>
      </c>
      <c r="AD20" s="341">
        <v>0</v>
      </c>
      <c r="AE20" s="341">
        <v>0</v>
      </c>
      <c r="AF20" s="341">
        <v>0</v>
      </c>
      <c r="AG20" s="341">
        <v>1</v>
      </c>
      <c r="AH20" s="341">
        <v>2</v>
      </c>
      <c r="AI20" s="341">
        <v>0</v>
      </c>
      <c r="AJ20" s="630">
        <f t="shared" si="1"/>
        <v>32</v>
      </c>
      <c r="AK20" s="631">
        <f t="shared" si="2"/>
        <v>13</v>
      </c>
      <c r="AL20" s="631">
        <f t="shared" si="3"/>
        <v>1.2307692307692308</v>
      </c>
      <c r="AM20" s="591">
        <v>0</v>
      </c>
    </row>
    <row r="21" spans="1:39" ht="15">
      <c r="A21" s="52" t="s">
        <v>616</v>
      </c>
      <c r="B21" s="712" t="s">
        <v>1315</v>
      </c>
      <c r="C21" s="712" t="s">
        <v>1316</v>
      </c>
      <c r="D21" s="712" t="str">
        <f t="shared" si="0"/>
        <v>Jennifer Hardin</v>
      </c>
      <c r="E21" s="713">
        <v>42337</v>
      </c>
      <c r="F21" s="715" t="s">
        <v>1317</v>
      </c>
      <c r="G21" s="712" t="s">
        <v>1318</v>
      </c>
      <c r="H21" s="712" t="s">
        <v>1281</v>
      </c>
      <c r="I21" s="586">
        <v>1</v>
      </c>
      <c r="J21" s="718">
        <v>2</v>
      </c>
      <c r="K21" s="341">
        <v>2</v>
      </c>
      <c r="L21" s="591">
        <v>0</v>
      </c>
      <c r="M21" s="341">
        <v>0</v>
      </c>
      <c r="N21" s="341">
        <v>0</v>
      </c>
      <c r="O21" s="341">
        <v>4</v>
      </c>
      <c r="P21" s="341">
        <v>4</v>
      </c>
      <c r="Q21" s="341">
        <v>4</v>
      </c>
      <c r="R21" s="341">
        <v>4</v>
      </c>
      <c r="S21" s="341">
        <v>4</v>
      </c>
      <c r="T21" s="341">
        <v>3</v>
      </c>
      <c r="U21" s="341">
        <v>0</v>
      </c>
      <c r="V21" s="341">
        <v>4</v>
      </c>
      <c r="W21" s="341">
        <v>3</v>
      </c>
      <c r="X21" s="341">
        <v>4</v>
      </c>
      <c r="Y21" s="341">
        <v>4</v>
      </c>
      <c r="Z21" s="341">
        <v>3</v>
      </c>
      <c r="AA21" s="341">
        <v>0</v>
      </c>
      <c r="AB21" s="341">
        <v>4</v>
      </c>
      <c r="AC21" s="341">
        <v>0</v>
      </c>
      <c r="AD21" s="341">
        <v>0</v>
      </c>
      <c r="AE21" s="341">
        <v>0</v>
      </c>
      <c r="AF21" s="341">
        <v>0</v>
      </c>
      <c r="AG21" s="341">
        <v>2</v>
      </c>
      <c r="AH21" s="341">
        <v>0</v>
      </c>
      <c r="AI21" s="341">
        <v>3</v>
      </c>
      <c r="AJ21" s="630">
        <f t="shared" si="1"/>
        <v>54</v>
      </c>
      <c r="AK21" s="631">
        <f t="shared" si="2"/>
        <v>16</v>
      </c>
      <c r="AL21" s="631">
        <f t="shared" si="3"/>
        <v>2.0769230769230771</v>
      </c>
      <c r="AM21" s="591">
        <v>0</v>
      </c>
    </row>
    <row r="22" spans="1:39" ht="15">
      <c r="A22" s="52" t="s">
        <v>592</v>
      </c>
      <c r="B22" s="712" t="s">
        <v>1319</v>
      </c>
      <c r="C22" s="712" t="s">
        <v>717</v>
      </c>
      <c r="D22" s="712" t="str">
        <f t="shared" si="0"/>
        <v>Alma Mehic</v>
      </c>
      <c r="E22" s="713">
        <v>42666</v>
      </c>
      <c r="F22" s="715" t="s">
        <v>1317</v>
      </c>
      <c r="G22" s="712" t="s">
        <v>1318</v>
      </c>
      <c r="H22" s="712" t="s">
        <v>1281</v>
      </c>
      <c r="I22" s="586">
        <v>1</v>
      </c>
      <c r="J22" s="909">
        <v>3</v>
      </c>
      <c r="K22" s="909">
        <v>2</v>
      </c>
      <c r="L22" s="591">
        <v>0</v>
      </c>
      <c r="M22" s="345">
        <v>0</v>
      </c>
      <c r="N22" s="909">
        <v>0</v>
      </c>
      <c r="O22" s="909">
        <v>4</v>
      </c>
      <c r="P22" s="909">
        <v>4</v>
      </c>
      <c r="Q22" s="909">
        <v>4</v>
      </c>
      <c r="R22" s="909">
        <v>4</v>
      </c>
      <c r="S22" s="909">
        <v>4</v>
      </c>
      <c r="T22" s="909">
        <v>3</v>
      </c>
      <c r="U22" s="909">
        <v>0</v>
      </c>
      <c r="V22" s="909">
        <v>4</v>
      </c>
      <c r="W22" s="909">
        <v>4</v>
      </c>
      <c r="X22" s="909">
        <v>4</v>
      </c>
      <c r="Y22" s="909">
        <v>4</v>
      </c>
      <c r="Z22" s="909">
        <v>3</v>
      </c>
      <c r="AA22" s="909">
        <v>0</v>
      </c>
      <c r="AB22" s="909">
        <v>4</v>
      </c>
      <c r="AC22" s="341">
        <v>0</v>
      </c>
      <c r="AD22" s="909">
        <v>0</v>
      </c>
      <c r="AE22" s="909">
        <v>0</v>
      </c>
      <c r="AF22" s="909">
        <v>0</v>
      </c>
      <c r="AG22" s="909">
        <v>2</v>
      </c>
      <c r="AH22" s="909">
        <v>4</v>
      </c>
      <c r="AI22" s="591">
        <v>0</v>
      </c>
      <c r="AJ22" s="630">
        <f t="shared" si="1"/>
        <v>57</v>
      </c>
      <c r="AK22" s="631">
        <f t="shared" si="2"/>
        <v>16</v>
      </c>
      <c r="AL22" s="631">
        <f t="shared" si="3"/>
        <v>2.1923076923076925</v>
      </c>
      <c r="AM22" s="591"/>
    </row>
    <row r="23" spans="1:39" ht="15">
      <c r="A23" s="52" t="s">
        <v>1320</v>
      </c>
      <c r="B23" s="712" t="s">
        <v>1321</v>
      </c>
      <c r="C23" s="712" t="s">
        <v>1322</v>
      </c>
      <c r="D23" s="712" t="str">
        <f t="shared" si="0"/>
        <v>Sonia Lopez-Medina</v>
      </c>
      <c r="E23" s="713">
        <v>42876</v>
      </c>
      <c r="F23" s="594" t="s">
        <v>1323</v>
      </c>
      <c r="G23" s="712" t="s">
        <v>1324</v>
      </c>
      <c r="H23" s="712" t="s">
        <v>1281</v>
      </c>
      <c r="I23" s="586">
        <v>1</v>
      </c>
      <c r="J23" s="718">
        <v>0</v>
      </c>
      <c r="K23" s="341">
        <v>0</v>
      </c>
      <c r="L23" s="591">
        <v>0</v>
      </c>
      <c r="M23" s="591">
        <v>0</v>
      </c>
      <c r="N23" s="341">
        <v>0</v>
      </c>
      <c r="O23" s="341">
        <v>4</v>
      </c>
      <c r="P23" s="341">
        <v>3</v>
      </c>
      <c r="Q23" s="341">
        <v>0</v>
      </c>
      <c r="R23" s="341">
        <v>4</v>
      </c>
      <c r="S23" s="341">
        <v>3</v>
      </c>
      <c r="T23" s="341">
        <v>2</v>
      </c>
      <c r="U23" s="341">
        <v>0</v>
      </c>
      <c r="V23" s="341">
        <v>2</v>
      </c>
      <c r="W23" s="341">
        <v>3</v>
      </c>
      <c r="X23" s="341">
        <v>3</v>
      </c>
      <c r="Y23" s="341">
        <v>3</v>
      </c>
      <c r="Z23" s="341">
        <v>4</v>
      </c>
      <c r="AA23" s="341">
        <v>4</v>
      </c>
      <c r="AB23" s="341">
        <v>3</v>
      </c>
      <c r="AC23" s="341">
        <v>0</v>
      </c>
      <c r="AD23" s="341">
        <v>0</v>
      </c>
      <c r="AE23" s="341">
        <v>0</v>
      </c>
      <c r="AF23" s="341">
        <v>0</v>
      </c>
      <c r="AG23" s="341">
        <v>1</v>
      </c>
      <c r="AH23" s="341">
        <v>4</v>
      </c>
      <c r="AI23" s="341">
        <v>0</v>
      </c>
      <c r="AJ23" s="630">
        <f t="shared" si="1"/>
        <v>43</v>
      </c>
      <c r="AK23" s="631">
        <f t="shared" si="2"/>
        <v>13</v>
      </c>
      <c r="AL23" s="631">
        <f t="shared" si="3"/>
        <v>1.6538461538461537</v>
      </c>
      <c r="AM23" s="591">
        <v>0</v>
      </c>
    </row>
    <row r="24" spans="1:39" ht="15">
      <c r="A24" s="746" t="s">
        <v>1325</v>
      </c>
      <c r="B24" s="712" t="s">
        <v>1326</v>
      </c>
      <c r="C24" s="716" t="s">
        <v>1327</v>
      </c>
      <c r="D24" s="712" t="str">
        <f t="shared" si="0"/>
        <v>Shvodra Anderson</v>
      </c>
      <c r="E24" s="713">
        <v>42940</v>
      </c>
      <c r="F24" s="597" t="s">
        <v>1279</v>
      </c>
      <c r="G24" s="712" t="s">
        <v>1285</v>
      </c>
      <c r="H24" s="712" t="s">
        <v>1281</v>
      </c>
      <c r="I24" s="595">
        <v>1</v>
      </c>
      <c r="J24" s="718">
        <v>0</v>
      </c>
      <c r="K24" s="341">
        <v>0</v>
      </c>
      <c r="L24" s="341">
        <v>0</v>
      </c>
      <c r="M24" s="341">
        <v>0</v>
      </c>
      <c r="N24" s="341">
        <v>0</v>
      </c>
      <c r="O24" s="341">
        <v>3</v>
      </c>
      <c r="P24" s="341">
        <v>2</v>
      </c>
      <c r="Q24" s="341">
        <v>2</v>
      </c>
      <c r="R24" s="341">
        <v>3</v>
      </c>
      <c r="S24" s="341">
        <v>3</v>
      </c>
      <c r="T24" s="341">
        <v>3</v>
      </c>
      <c r="U24" s="341">
        <v>4</v>
      </c>
      <c r="V24" s="341">
        <v>2</v>
      </c>
      <c r="W24" s="341">
        <v>2</v>
      </c>
      <c r="X24" s="341">
        <v>2</v>
      </c>
      <c r="Y24" s="341">
        <v>3</v>
      </c>
      <c r="Z24" s="341">
        <v>0</v>
      </c>
      <c r="AA24" s="341">
        <v>0</v>
      </c>
      <c r="AB24" s="341">
        <v>3</v>
      </c>
      <c r="AC24" s="341">
        <v>0</v>
      </c>
      <c r="AD24" s="341">
        <v>0</v>
      </c>
      <c r="AE24" s="341">
        <v>0</v>
      </c>
      <c r="AF24" s="341">
        <v>0</v>
      </c>
      <c r="AG24" s="341">
        <v>3</v>
      </c>
      <c r="AH24" s="341">
        <v>3</v>
      </c>
      <c r="AI24" s="341">
        <v>0</v>
      </c>
      <c r="AJ24" s="630">
        <f t="shared" si="1"/>
        <v>38</v>
      </c>
      <c r="AK24" s="631">
        <f t="shared" si="2"/>
        <v>14</v>
      </c>
      <c r="AL24" s="631">
        <f t="shared" si="3"/>
        <v>1.4615384615384615</v>
      </c>
      <c r="AM24" s="591">
        <v>0</v>
      </c>
    </row>
    <row r="25" spans="1:39" ht="15">
      <c r="A25" s="52" t="s">
        <v>1328</v>
      </c>
      <c r="B25" s="712" t="s">
        <v>1329</v>
      </c>
      <c r="C25" s="716" t="s">
        <v>1330</v>
      </c>
      <c r="D25" s="712" t="str">
        <f t="shared" si="0"/>
        <v>Annaliet Rodriguez Perez</v>
      </c>
      <c r="E25" s="713">
        <v>43221</v>
      </c>
      <c r="F25" s="597" t="s">
        <v>1279</v>
      </c>
      <c r="G25" s="712" t="s">
        <v>1285</v>
      </c>
      <c r="H25" s="712" t="s">
        <v>1281</v>
      </c>
      <c r="I25" s="595">
        <v>1</v>
      </c>
      <c r="J25" s="718">
        <v>0</v>
      </c>
      <c r="K25" s="341">
        <v>0</v>
      </c>
      <c r="L25" s="341">
        <v>0</v>
      </c>
      <c r="M25" s="341">
        <v>0</v>
      </c>
      <c r="N25" s="341">
        <v>0</v>
      </c>
      <c r="O25" s="341">
        <v>3</v>
      </c>
      <c r="P25" s="341">
        <v>3</v>
      </c>
      <c r="Q25" s="341">
        <v>2</v>
      </c>
      <c r="R25" s="341">
        <v>2</v>
      </c>
      <c r="S25" s="341">
        <v>2</v>
      </c>
      <c r="T25" s="341">
        <v>3</v>
      </c>
      <c r="U25" s="341">
        <v>0</v>
      </c>
      <c r="V25" s="341">
        <v>3</v>
      </c>
      <c r="W25" s="341">
        <v>2</v>
      </c>
      <c r="X25" s="341">
        <v>2</v>
      </c>
      <c r="Y25" s="341">
        <v>3</v>
      </c>
      <c r="Z25" s="341">
        <v>3</v>
      </c>
      <c r="AA25" s="341">
        <v>0</v>
      </c>
      <c r="AB25" s="341">
        <v>3</v>
      </c>
      <c r="AC25" s="341">
        <v>0</v>
      </c>
      <c r="AD25" s="341">
        <v>0</v>
      </c>
      <c r="AE25" s="341">
        <v>0</v>
      </c>
      <c r="AF25" s="341">
        <v>0</v>
      </c>
      <c r="AG25" s="341">
        <v>2</v>
      </c>
      <c r="AH25" s="341">
        <v>2</v>
      </c>
      <c r="AI25" s="341">
        <v>0</v>
      </c>
      <c r="AJ25" s="630">
        <f t="shared" si="1"/>
        <v>35</v>
      </c>
      <c r="AK25" s="631">
        <f t="shared" si="2"/>
        <v>14</v>
      </c>
      <c r="AL25" s="631">
        <f t="shared" si="3"/>
        <v>1.3461538461538463</v>
      </c>
      <c r="AM25" s="591">
        <v>0</v>
      </c>
    </row>
    <row r="26" spans="1:39" ht="15">
      <c r="A26" s="52" t="s">
        <v>1331</v>
      </c>
      <c r="B26" s="712" t="s">
        <v>1332</v>
      </c>
      <c r="C26" s="712" t="s">
        <v>1333</v>
      </c>
      <c r="D26" s="712" t="str">
        <f t="shared" si="0"/>
        <v>Liurys Rojas Pinto</v>
      </c>
      <c r="E26" s="713">
        <v>43296</v>
      </c>
      <c r="F26" s="594" t="s">
        <v>1334</v>
      </c>
      <c r="G26" s="712" t="s">
        <v>1324</v>
      </c>
      <c r="H26" s="712" t="s">
        <v>1281</v>
      </c>
      <c r="I26" s="586">
        <v>0.75</v>
      </c>
      <c r="J26" s="718">
        <v>0</v>
      </c>
      <c r="K26" s="341">
        <v>0</v>
      </c>
      <c r="L26" s="591">
        <v>0</v>
      </c>
      <c r="M26" s="341">
        <v>0</v>
      </c>
      <c r="N26" s="341">
        <v>0</v>
      </c>
      <c r="O26" s="341">
        <v>3</v>
      </c>
      <c r="P26" s="341">
        <v>3</v>
      </c>
      <c r="Q26" s="341">
        <v>0</v>
      </c>
      <c r="R26" s="341">
        <v>2</v>
      </c>
      <c r="S26" s="341">
        <v>3</v>
      </c>
      <c r="T26" s="341">
        <v>2</v>
      </c>
      <c r="U26" s="341">
        <v>0</v>
      </c>
      <c r="V26" s="341">
        <v>2</v>
      </c>
      <c r="W26" s="341">
        <v>2</v>
      </c>
      <c r="X26" s="341">
        <v>1</v>
      </c>
      <c r="Y26" s="341">
        <v>2</v>
      </c>
      <c r="Z26" s="341">
        <v>3</v>
      </c>
      <c r="AA26" s="341">
        <v>1</v>
      </c>
      <c r="AB26" s="341">
        <v>2</v>
      </c>
      <c r="AC26" s="341">
        <v>0</v>
      </c>
      <c r="AD26" s="341">
        <v>0</v>
      </c>
      <c r="AE26" s="341">
        <v>0</v>
      </c>
      <c r="AF26" s="341">
        <v>0</v>
      </c>
      <c r="AG26" s="341">
        <v>2</v>
      </c>
      <c r="AH26" s="341">
        <v>2</v>
      </c>
      <c r="AI26" s="341">
        <v>0</v>
      </c>
      <c r="AJ26" s="630">
        <f t="shared" si="1"/>
        <v>30</v>
      </c>
      <c r="AK26" s="631">
        <f t="shared" si="2"/>
        <v>12</v>
      </c>
      <c r="AL26" s="631">
        <f t="shared" si="3"/>
        <v>1.1538461538461537</v>
      </c>
      <c r="AM26" s="591">
        <v>0</v>
      </c>
    </row>
    <row r="27" spans="1:39" ht="15">
      <c r="A27" s="52" t="s">
        <v>1335</v>
      </c>
      <c r="B27" s="712" t="s">
        <v>1336</v>
      </c>
      <c r="C27" s="712" t="s">
        <v>1337</v>
      </c>
      <c r="D27" s="712" t="str">
        <f t="shared" si="0"/>
        <v>Alexcy Garcia Perez</v>
      </c>
      <c r="E27" s="713">
        <v>43318</v>
      </c>
      <c r="F27" s="715" t="s">
        <v>1317</v>
      </c>
      <c r="G27" s="712" t="s">
        <v>1338</v>
      </c>
      <c r="H27" s="712" t="s">
        <v>1281</v>
      </c>
      <c r="I27" s="586">
        <v>1</v>
      </c>
      <c r="J27" s="718">
        <v>4</v>
      </c>
      <c r="K27" s="341">
        <v>0</v>
      </c>
      <c r="L27" s="591">
        <v>4</v>
      </c>
      <c r="M27" s="341">
        <v>4</v>
      </c>
      <c r="N27" s="341">
        <v>4</v>
      </c>
      <c r="O27" s="341">
        <v>2</v>
      </c>
      <c r="P27" s="341">
        <v>0</v>
      </c>
      <c r="Q27" s="341">
        <v>0</v>
      </c>
      <c r="R27" s="341">
        <v>2</v>
      </c>
      <c r="S27" s="341">
        <v>4</v>
      </c>
      <c r="T27" s="341">
        <v>2</v>
      </c>
      <c r="U27" s="341">
        <v>0</v>
      </c>
      <c r="V27" s="341">
        <v>0</v>
      </c>
      <c r="W27" s="341">
        <v>1</v>
      </c>
      <c r="X27" s="341">
        <v>0</v>
      </c>
      <c r="Y27" s="341">
        <v>4</v>
      </c>
      <c r="Z27" s="341">
        <v>0</v>
      </c>
      <c r="AA27" s="341">
        <v>0</v>
      </c>
      <c r="AB27" s="341">
        <v>4</v>
      </c>
      <c r="AC27" s="341">
        <v>0</v>
      </c>
      <c r="AD27" s="341">
        <v>4</v>
      </c>
      <c r="AE27" s="341">
        <v>4</v>
      </c>
      <c r="AF27" s="341">
        <v>3</v>
      </c>
      <c r="AG27" s="341">
        <v>3</v>
      </c>
      <c r="AH27" s="341">
        <v>3</v>
      </c>
      <c r="AI27" s="341">
        <v>3</v>
      </c>
      <c r="AJ27" s="630">
        <f t="shared" si="1"/>
        <v>55</v>
      </c>
      <c r="AK27" s="631">
        <f t="shared" si="2"/>
        <v>16</v>
      </c>
      <c r="AL27" s="631">
        <f t="shared" si="3"/>
        <v>2.1153846153846154</v>
      </c>
      <c r="AM27" s="591">
        <v>2.5</v>
      </c>
    </row>
    <row r="28" spans="1:39" ht="15">
      <c r="A28" s="52" t="s">
        <v>594</v>
      </c>
      <c r="B28" s="712" t="s">
        <v>1339</v>
      </c>
      <c r="C28" s="712" t="s">
        <v>998</v>
      </c>
      <c r="D28" s="712" t="str">
        <f t="shared" si="0"/>
        <v>Aliuska Almira Mateo</v>
      </c>
      <c r="E28" s="713">
        <v>43340</v>
      </c>
      <c r="F28" s="715" t="s">
        <v>1317</v>
      </c>
      <c r="G28" s="712" t="s">
        <v>1338</v>
      </c>
      <c r="H28" s="712" t="s">
        <v>1281</v>
      </c>
      <c r="I28" s="586">
        <v>1</v>
      </c>
      <c r="J28" s="718">
        <v>0</v>
      </c>
      <c r="K28" s="341">
        <v>0</v>
      </c>
      <c r="L28" s="341">
        <v>0</v>
      </c>
      <c r="M28" s="341">
        <v>0</v>
      </c>
      <c r="N28" s="341">
        <v>0</v>
      </c>
      <c r="O28" s="341">
        <v>4</v>
      </c>
      <c r="P28" s="341">
        <v>4</v>
      </c>
      <c r="Q28" s="341">
        <v>2</v>
      </c>
      <c r="R28" s="341">
        <v>4</v>
      </c>
      <c r="S28" s="341">
        <v>4</v>
      </c>
      <c r="T28" s="341">
        <v>4</v>
      </c>
      <c r="U28" s="341">
        <v>2</v>
      </c>
      <c r="V28" s="341">
        <v>4</v>
      </c>
      <c r="W28" s="341">
        <v>3</v>
      </c>
      <c r="X28" s="341">
        <v>4</v>
      </c>
      <c r="Y28" s="341">
        <v>4</v>
      </c>
      <c r="Z28" s="341">
        <v>4</v>
      </c>
      <c r="AA28" s="341">
        <v>4</v>
      </c>
      <c r="AB28" s="341">
        <v>4</v>
      </c>
      <c r="AC28" s="341">
        <v>0</v>
      </c>
      <c r="AD28" s="341">
        <v>0</v>
      </c>
      <c r="AE28" s="341">
        <v>0</v>
      </c>
      <c r="AF28" s="341">
        <v>0</v>
      </c>
      <c r="AG28" s="341">
        <v>2</v>
      </c>
      <c r="AH28" s="341">
        <v>2</v>
      </c>
      <c r="AI28" s="341">
        <v>2</v>
      </c>
      <c r="AJ28" s="630">
        <f t="shared" si="1"/>
        <v>57</v>
      </c>
      <c r="AK28" s="631">
        <f t="shared" si="2"/>
        <v>17</v>
      </c>
      <c r="AL28" s="631">
        <f t="shared" si="3"/>
        <v>2.1923076923076925</v>
      </c>
      <c r="AM28" s="591">
        <v>0</v>
      </c>
    </row>
    <row r="29" spans="1:39" ht="15">
      <c r="A29" s="52" t="s">
        <v>1340</v>
      </c>
      <c r="B29" s="712" t="s">
        <v>1341</v>
      </c>
      <c r="C29" s="716" t="s">
        <v>1342</v>
      </c>
      <c r="D29" s="712" t="str">
        <f t="shared" si="0"/>
        <v>Esther Fonseca</v>
      </c>
      <c r="E29" s="713">
        <v>43401</v>
      </c>
      <c r="F29" s="597" t="s">
        <v>1279</v>
      </c>
      <c r="G29" s="712" t="s">
        <v>1280</v>
      </c>
      <c r="H29" s="712" t="s">
        <v>1281</v>
      </c>
      <c r="I29" s="595">
        <v>1</v>
      </c>
      <c r="J29" s="718">
        <v>0</v>
      </c>
      <c r="K29" s="341">
        <v>0</v>
      </c>
      <c r="L29" s="341">
        <v>0</v>
      </c>
      <c r="M29" s="341">
        <v>0</v>
      </c>
      <c r="N29" s="341">
        <v>0</v>
      </c>
      <c r="O29" s="341">
        <v>3</v>
      </c>
      <c r="P29" s="341">
        <v>3</v>
      </c>
      <c r="Q29" s="341">
        <v>1</v>
      </c>
      <c r="R29" s="341">
        <v>2</v>
      </c>
      <c r="S29" s="341">
        <v>3</v>
      </c>
      <c r="T29" s="341">
        <v>3</v>
      </c>
      <c r="U29" s="341">
        <v>0</v>
      </c>
      <c r="V29" s="341">
        <v>3</v>
      </c>
      <c r="W29" s="341">
        <v>3</v>
      </c>
      <c r="X29" s="341">
        <v>0</v>
      </c>
      <c r="Y29" s="341">
        <v>3</v>
      </c>
      <c r="Z29" s="341">
        <v>3</v>
      </c>
      <c r="AA29" s="341">
        <v>0</v>
      </c>
      <c r="AB29" s="341">
        <v>3</v>
      </c>
      <c r="AC29" s="341">
        <v>0</v>
      </c>
      <c r="AD29" s="341">
        <v>0</v>
      </c>
      <c r="AE29" s="341">
        <v>0</v>
      </c>
      <c r="AF29" s="341">
        <v>0</v>
      </c>
      <c r="AG29" s="341">
        <v>2</v>
      </c>
      <c r="AH29" s="341">
        <v>0</v>
      </c>
      <c r="AI29" s="341">
        <v>0</v>
      </c>
      <c r="AJ29" s="630">
        <f t="shared" si="1"/>
        <v>32</v>
      </c>
      <c r="AK29" s="631">
        <f t="shared" si="2"/>
        <v>11</v>
      </c>
      <c r="AL29" s="631">
        <f t="shared" si="3"/>
        <v>1.2307692307692308</v>
      </c>
      <c r="AM29" s="591">
        <v>0</v>
      </c>
    </row>
    <row r="30" spans="1:39" s="61" customFormat="1" ht="15">
      <c r="A30" s="52" t="s">
        <v>1343</v>
      </c>
      <c r="B30" s="712" t="s">
        <v>1344</v>
      </c>
      <c r="C30" s="716" t="s">
        <v>1309</v>
      </c>
      <c r="D30" s="712" t="str">
        <f t="shared" si="0"/>
        <v>Jose Posse</v>
      </c>
      <c r="E30" s="713">
        <v>43401</v>
      </c>
      <c r="F30" s="597" t="s">
        <v>1279</v>
      </c>
      <c r="G30" s="712" t="s">
        <v>1280</v>
      </c>
      <c r="H30" s="712" t="s">
        <v>1281</v>
      </c>
      <c r="I30" s="595">
        <v>1</v>
      </c>
      <c r="J30" s="718">
        <v>4</v>
      </c>
      <c r="K30" s="341">
        <v>0</v>
      </c>
      <c r="L30" s="341">
        <v>3</v>
      </c>
      <c r="M30" s="341">
        <v>3</v>
      </c>
      <c r="N30" s="341">
        <v>3</v>
      </c>
      <c r="O30" s="341">
        <v>2</v>
      </c>
      <c r="P30" s="341">
        <v>0</v>
      </c>
      <c r="Q30" s="341">
        <v>0</v>
      </c>
      <c r="R30" s="341">
        <v>0</v>
      </c>
      <c r="S30" s="341">
        <v>3</v>
      </c>
      <c r="T30" s="341">
        <v>2</v>
      </c>
      <c r="U30" s="341">
        <v>0</v>
      </c>
      <c r="V30" s="341">
        <v>2</v>
      </c>
      <c r="W30" s="341">
        <v>0</v>
      </c>
      <c r="X30" s="341">
        <v>0</v>
      </c>
      <c r="Y30" s="341">
        <v>3</v>
      </c>
      <c r="Z30" s="341">
        <v>0</v>
      </c>
      <c r="AA30" s="341">
        <v>0</v>
      </c>
      <c r="AB30" s="341">
        <v>3</v>
      </c>
      <c r="AC30" s="341">
        <v>0</v>
      </c>
      <c r="AD30" s="341">
        <v>3</v>
      </c>
      <c r="AE30" s="341">
        <v>3</v>
      </c>
      <c r="AF30" s="341">
        <v>3</v>
      </c>
      <c r="AG30" s="341">
        <v>2</v>
      </c>
      <c r="AH30" s="341">
        <v>0</v>
      </c>
      <c r="AI30" s="341">
        <v>1</v>
      </c>
      <c r="AJ30" s="630">
        <f t="shared" si="1"/>
        <v>40</v>
      </c>
      <c r="AK30" s="631">
        <f t="shared" si="2"/>
        <v>14</v>
      </c>
      <c r="AL30" s="631">
        <f t="shared" si="3"/>
        <v>1.5384615384615385</v>
      </c>
      <c r="AM30" s="591">
        <v>0</v>
      </c>
    </row>
    <row r="31" spans="1:39" ht="15">
      <c r="A31" s="52" t="s">
        <v>1345</v>
      </c>
      <c r="B31" s="712" t="s">
        <v>1346</v>
      </c>
      <c r="C31" s="719" t="s">
        <v>1347</v>
      </c>
      <c r="D31" s="712" t="str">
        <f t="shared" si="0"/>
        <v>Madelayne Oduardo Rodriguez</v>
      </c>
      <c r="E31" s="713">
        <v>43468</v>
      </c>
      <c r="F31" s="597" t="s">
        <v>1279</v>
      </c>
      <c r="G31" s="712" t="s">
        <v>1285</v>
      </c>
      <c r="H31" s="712" t="s">
        <v>1281</v>
      </c>
      <c r="I31" s="595">
        <v>1</v>
      </c>
      <c r="J31" s="718">
        <v>0</v>
      </c>
      <c r="K31" s="718">
        <v>0</v>
      </c>
      <c r="L31" s="341">
        <v>0</v>
      </c>
      <c r="M31" s="718">
        <v>0</v>
      </c>
      <c r="N31" s="718">
        <v>0</v>
      </c>
      <c r="O31" s="718">
        <v>4</v>
      </c>
      <c r="P31" s="718">
        <v>3</v>
      </c>
      <c r="Q31" s="718">
        <v>2</v>
      </c>
      <c r="R31" s="718">
        <v>2</v>
      </c>
      <c r="S31" s="718">
        <v>3</v>
      </c>
      <c r="T31" s="718">
        <v>3</v>
      </c>
      <c r="U31" s="718">
        <v>0</v>
      </c>
      <c r="V31" s="718">
        <v>3</v>
      </c>
      <c r="W31" s="718">
        <v>2</v>
      </c>
      <c r="X31" s="718">
        <v>2</v>
      </c>
      <c r="Y31" s="718">
        <v>2</v>
      </c>
      <c r="Z31" s="718">
        <v>3</v>
      </c>
      <c r="AA31" s="718">
        <v>3</v>
      </c>
      <c r="AB31" s="718">
        <v>3</v>
      </c>
      <c r="AC31" s="341">
        <v>0</v>
      </c>
      <c r="AD31" s="718">
        <v>0</v>
      </c>
      <c r="AE31" s="718">
        <v>0</v>
      </c>
      <c r="AF31" s="718">
        <v>0</v>
      </c>
      <c r="AG31" s="718">
        <v>3</v>
      </c>
      <c r="AH31" s="718">
        <v>3</v>
      </c>
      <c r="AI31" s="718">
        <v>0</v>
      </c>
      <c r="AJ31" s="630">
        <f t="shared" si="1"/>
        <v>41</v>
      </c>
      <c r="AK31" s="631">
        <f t="shared" si="2"/>
        <v>15</v>
      </c>
      <c r="AL31" s="631">
        <f t="shared" si="3"/>
        <v>1.5769230769230769</v>
      </c>
      <c r="AM31" s="591">
        <v>0</v>
      </c>
    </row>
    <row r="32" spans="1:39" ht="15">
      <c r="A32" s="52" t="s">
        <v>1348</v>
      </c>
      <c r="B32" s="712" t="s">
        <v>1349</v>
      </c>
      <c r="C32" s="712" t="s">
        <v>1350</v>
      </c>
      <c r="D32" s="712" t="str">
        <f t="shared" si="0"/>
        <v>Belisario Gonzalez Arevalo</v>
      </c>
      <c r="E32" s="713">
        <v>43478</v>
      </c>
      <c r="F32" s="594" t="s">
        <v>1323</v>
      </c>
      <c r="G32" s="712" t="s">
        <v>1324</v>
      </c>
      <c r="H32" s="712" t="s">
        <v>1281</v>
      </c>
      <c r="I32" s="586">
        <v>1</v>
      </c>
      <c r="J32" s="717">
        <v>3</v>
      </c>
      <c r="K32" s="1108">
        <v>0</v>
      </c>
      <c r="L32" s="341">
        <v>3</v>
      </c>
      <c r="M32" s="341">
        <v>3</v>
      </c>
      <c r="N32" s="1108">
        <v>2</v>
      </c>
      <c r="O32" s="1108">
        <v>1</v>
      </c>
      <c r="P32" s="1108">
        <v>0</v>
      </c>
      <c r="Q32" s="1108">
        <v>0</v>
      </c>
      <c r="R32" s="1108">
        <v>2</v>
      </c>
      <c r="S32" s="1108">
        <v>3</v>
      </c>
      <c r="T32" s="1108">
        <v>3</v>
      </c>
      <c r="U32" s="1108">
        <v>0</v>
      </c>
      <c r="V32" s="1108">
        <v>1</v>
      </c>
      <c r="W32" s="1108">
        <v>0</v>
      </c>
      <c r="X32" s="1108">
        <v>0</v>
      </c>
      <c r="Y32" s="1108">
        <v>3</v>
      </c>
      <c r="Z32" s="1108">
        <v>0</v>
      </c>
      <c r="AA32" s="1108">
        <v>0</v>
      </c>
      <c r="AB32" s="1108">
        <v>3</v>
      </c>
      <c r="AC32" s="341">
        <v>0</v>
      </c>
      <c r="AD32" s="1108">
        <v>3</v>
      </c>
      <c r="AE32" s="1108">
        <v>1</v>
      </c>
      <c r="AF32" s="1108">
        <v>3</v>
      </c>
      <c r="AG32" s="1108">
        <v>2</v>
      </c>
      <c r="AH32" s="1108">
        <v>0</v>
      </c>
      <c r="AI32" s="591">
        <v>2</v>
      </c>
      <c r="AJ32" s="630">
        <f t="shared" si="1"/>
        <v>38</v>
      </c>
      <c r="AK32" s="631">
        <f t="shared" si="2"/>
        <v>13</v>
      </c>
      <c r="AL32" s="631">
        <f t="shared" si="3"/>
        <v>1.4615384615384615</v>
      </c>
      <c r="AM32" s="591">
        <v>0</v>
      </c>
    </row>
    <row r="33" spans="1:39" ht="15">
      <c r="A33" s="52" t="s">
        <v>1351</v>
      </c>
      <c r="B33" s="712" t="s">
        <v>1352</v>
      </c>
      <c r="C33" s="712" t="s">
        <v>1353</v>
      </c>
      <c r="D33" s="712" t="str">
        <f t="shared" si="0"/>
        <v>Jonat Gordis Pino</v>
      </c>
      <c r="E33" s="713">
        <v>43780</v>
      </c>
      <c r="F33" s="715" t="s">
        <v>1317</v>
      </c>
      <c r="G33" s="712" t="s">
        <v>1318</v>
      </c>
      <c r="H33" s="712" t="s">
        <v>1354</v>
      </c>
      <c r="I33" s="586">
        <v>1</v>
      </c>
      <c r="J33" s="909">
        <v>4</v>
      </c>
      <c r="K33" s="591">
        <v>4</v>
      </c>
      <c r="L33" s="342">
        <v>4</v>
      </c>
      <c r="M33" s="341">
        <v>4</v>
      </c>
      <c r="N33" s="591">
        <v>4</v>
      </c>
      <c r="O33" s="591">
        <v>4</v>
      </c>
      <c r="P33" s="591">
        <v>4</v>
      </c>
      <c r="Q33" s="591">
        <v>4</v>
      </c>
      <c r="R33" s="591">
        <v>4</v>
      </c>
      <c r="S33" s="591">
        <v>4</v>
      </c>
      <c r="T33" s="591">
        <v>4</v>
      </c>
      <c r="U33" s="591">
        <v>2</v>
      </c>
      <c r="V33" s="591">
        <v>4</v>
      </c>
      <c r="W33" s="591">
        <v>3</v>
      </c>
      <c r="X33" s="591">
        <v>4</v>
      </c>
      <c r="Y33" s="591">
        <v>4</v>
      </c>
      <c r="Z33" s="591">
        <v>2</v>
      </c>
      <c r="AA33" s="591">
        <v>0</v>
      </c>
      <c r="AB33" s="591">
        <v>4</v>
      </c>
      <c r="AC33" s="341">
        <v>0</v>
      </c>
      <c r="AD33" s="591">
        <v>4</v>
      </c>
      <c r="AE33" s="591">
        <v>4</v>
      </c>
      <c r="AF33" s="591">
        <v>3</v>
      </c>
      <c r="AG33" s="591">
        <v>3</v>
      </c>
      <c r="AH33" s="591">
        <v>4</v>
      </c>
      <c r="AI33" s="591">
        <v>4</v>
      </c>
      <c r="AJ33" s="630">
        <f t="shared" si="1"/>
        <v>89</v>
      </c>
      <c r="AK33" s="631">
        <f t="shared" si="2"/>
        <v>24</v>
      </c>
      <c r="AL33" s="631">
        <f t="shared" si="3"/>
        <v>3.4230769230769229</v>
      </c>
      <c r="AM33" s="591">
        <v>1</v>
      </c>
    </row>
    <row r="34" spans="1:39" ht="15">
      <c r="A34" s="52" t="s">
        <v>1355</v>
      </c>
      <c r="B34" s="712" t="s">
        <v>1356</v>
      </c>
      <c r="C34" s="716" t="s">
        <v>1357</v>
      </c>
      <c r="D34" s="712" t="str">
        <f t="shared" si="0"/>
        <v>Iraldo Rodriguez</v>
      </c>
      <c r="E34" s="713">
        <v>43789</v>
      </c>
      <c r="F34" s="597" t="s">
        <v>1279</v>
      </c>
      <c r="G34" s="712" t="s">
        <v>1280</v>
      </c>
      <c r="H34" s="712" t="s">
        <v>1281</v>
      </c>
      <c r="I34" s="595">
        <v>1</v>
      </c>
      <c r="J34" s="718">
        <v>4</v>
      </c>
      <c r="K34" s="341">
        <v>0</v>
      </c>
      <c r="L34" s="341">
        <v>3</v>
      </c>
      <c r="M34" s="341">
        <v>3</v>
      </c>
      <c r="N34" s="341">
        <v>3</v>
      </c>
      <c r="O34" s="341">
        <v>2</v>
      </c>
      <c r="P34" s="341">
        <v>0</v>
      </c>
      <c r="Q34" s="341">
        <v>0</v>
      </c>
      <c r="R34" s="341">
        <v>0</v>
      </c>
      <c r="S34" s="341">
        <v>3</v>
      </c>
      <c r="T34" s="341">
        <v>2</v>
      </c>
      <c r="U34" s="341">
        <v>0</v>
      </c>
      <c r="V34" s="341">
        <v>2</v>
      </c>
      <c r="W34" s="341">
        <v>0</v>
      </c>
      <c r="X34" s="341">
        <v>0</v>
      </c>
      <c r="Y34" s="341">
        <v>3</v>
      </c>
      <c r="Z34" s="341">
        <v>0</v>
      </c>
      <c r="AA34" s="341">
        <v>0</v>
      </c>
      <c r="AB34" s="341">
        <v>3</v>
      </c>
      <c r="AC34" s="341">
        <v>0</v>
      </c>
      <c r="AD34" s="341">
        <v>3</v>
      </c>
      <c r="AE34" s="341">
        <v>3</v>
      </c>
      <c r="AF34" s="341">
        <v>3</v>
      </c>
      <c r="AG34" s="341">
        <v>2</v>
      </c>
      <c r="AH34" s="341">
        <v>0</v>
      </c>
      <c r="AI34" s="341">
        <v>3</v>
      </c>
      <c r="AJ34" s="630">
        <f t="shared" si="1"/>
        <v>42</v>
      </c>
      <c r="AK34" s="631">
        <f t="shared" si="2"/>
        <v>15</v>
      </c>
      <c r="AL34" s="631">
        <f t="shared" si="3"/>
        <v>1.6153846153846154</v>
      </c>
      <c r="AM34" s="591">
        <v>0</v>
      </c>
    </row>
    <row r="35" spans="1:39" ht="15">
      <c r="A35" s="52" t="s">
        <v>1358</v>
      </c>
      <c r="B35" s="720" t="s">
        <v>1359</v>
      </c>
      <c r="C35" s="719" t="s">
        <v>1360</v>
      </c>
      <c r="D35" s="712" t="str">
        <f t="shared" si="0"/>
        <v>Yordanka Manzanares Mora</v>
      </c>
      <c r="E35" s="713">
        <v>43949</v>
      </c>
      <c r="F35" s="597" t="s">
        <v>1279</v>
      </c>
      <c r="G35" s="712" t="s">
        <v>1285</v>
      </c>
      <c r="H35" s="712" t="s">
        <v>1281</v>
      </c>
      <c r="I35" s="595">
        <v>1</v>
      </c>
      <c r="J35" s="718">
        <v>0</v>
      </c>
      <c r="K35" s="341">
        <v>0</v>
      </c>
      <c r="L35" s="341">
        <v>0</v>
      </c>
      <c r="M35" s="341">
        <v>0</v>
      </c>
      <c r="N35" s="341">
        <v>0</v>
      </c>
      <c r="O35" s="341">
        <v>4</v>
      </c>
      <c r="P35" s="341">
        <v>3</v>
      </c>
      <c r="Q35" s="341">
        <v>2</v>
      </c>
      <c r="R35" s="341">
        <v>3</v>
      </c>
      <c r="S35" s="341">
        <v>3</v>
      </c>
      <c r="T35" s="341">
        <v>2</v>
      </c>
      <c r="U35" s="341">
        <v>0</v>
      </c>
      <c r="V35" s="341">
        <v>3</v>
      </c>
      <c r="W35" s="341">
        <v>3</v>
      </c>
      <c r="X35" s="341"/>
      <c r="Y35" s="341">
        <v>3</v>
      </c>
      <c r="Z35" s="341">
        <v>3</v>
      </c>
      <c r="AA35" s="341">
        <v>3</v>
      </c>
      <c r="AB35" s="341">
        <v>3</v>
      </c>
      <c r="AC35" s="341">
        <v>0</v>
      </c>
      <c r="AD35" s="341">
        <v>0</v>
      </c>
      <c r="AE35" s="341">
        <v>0</v>
      </c>
      <c r="AF35" s="341">
        <v>0</v>
      </c>
      <c r="AG35" s="341">
        <v>3</v>
      </c>
      <c r="AH35" s="341">
        <v>2</v>
      </c>
      <c r="AI35" s="341">
        <v>0</v>
      </c>
      <c r="AJ35" s="630">
        <f t="shared" si="1"/>
        <v>40</v>
      </c>
      <c r="AK35" s="631">
        <f t="shared" si="2"/>
        <v>14</v>
      </c>
      <c r="AL35" s="631">
        <f t="shared" si="3"/>
        <v>1.6</v>
      </c>
      <c r="AM35" s="591">
        <v>0</v>
      </c>
    </row>
    <row r="36" spans="1:39" ht="15">
      <c r="A36" s="52" t="s">
        <v>620</v>
      </c>
      <c r="B36" s="720" t="s">
        <v>1361</v>
      </c>
      <c r="C36" s="712" t="s">
        <v>1017</v>
      </c>
      <c r="D36" s="712" t="str">
        <f t="shared" si="0"/>
        <v>Lisandra Parache Lopez</v>
      </c>
      <c r="E36" s="713">
        <v>43961</v>
      </c>
      <c r="F36" s="715" t="s">
        <v>1317</v>
      </c>
      <c r="G36" s="712" t="s">
        <v>1338</v>
      </c>
      <c r="H36" s="712" t="s">
        <v>1281</v>
      </c>
      <c r="I36" s="586">
        <v>1</v>
      </c>
      <c r="J36" s="718">
        <v>0</v>
      </c>
      <c r="K36" s="341">
        <v>0</v>
      </c>
      <c r="L36" s="591">
        <v>0</v>
      </c>
      <c r="M36" s="341">
        <v>0</v>
      </c>
      <c r="N36" s="341">
        <v>0</v>
      </c>
      <c r="O36" s="341">
        <v>4</v>
      </c>
      <c r="P36" s="341">
        <v>4</v>
      </c>
      <c r="Q36" s="341">
        <v>4</v>
      </c>
      <c r="R36" s="341">
        <v>4</v>
      </c>
      <c r="S36" s="341">
        <v>4</v>
      </c>
      <c r="T36" s="341">
        <v>4</v>
      </c>
      <c r="U36" s="341">
        <v>1</v>
      </c>
      <c r="V36" s="341">
        <v>4</v>
      </c>
      <c r="W36" s="341">
        <v>4</v>
      </c>
      <c r="X36" s="341">
        <v>4</v>
      </c>
      <c r="Y36" s="341">
        <v>4</v>
      </c>
      <c r="Z36" s="341">
        <v>4</v>
      </c>
      <c r="AA36" s="341">
        <v>2</v>
      </c>
      <c r="AB36" s="341">
        <v>4</v>
      </c>
      <c r="AC36" s="341">
        <v>0</v>
      </c>
      <c r="AD36" s="341">
        <v>0</v>
      </c>
      <c r="AE36" s="341">
        <v>0</v>
      </c>
      <c r="AF36" s="341">
        <v>0</v>
      </c>
      <c r="AG36" s="341">
        <v>2</v>
      </c>
      <c r="AH36" s="341">
        <v>4</v>
      </c>
      <c r="AI36" s="341">
        <v>0</v>
      </c>
      <c r="AJ36" s="630">
        <f t="shared" si="1"/>
        <v>57</v>
      </c>
      <c r="AK36" s="631">
        <f t="shared" si="2"/>
        <v>15</v>
      </c>
      <c r="AL36" s="631">
        <f t="shared" si="3"/>
        <v>2.1923076923076925</v>
      </c>
      <c r="AM36" s="591">
        <v>4</v>
      </c>
    </row>
    <row r="37" spans="1:39" ht="15">
      <c r="A37" s="52" t="s">
        <v>1362</v>
      </c>
      <c r="B37" s="712" t="s">
        <v>1363</v>
      </c>
      <c r="C37" s="712" t="s">
        <v>1364</v>
      </c>
      <c r="D37" s="712" t="str">
        <f t="shared" si="0"/>
        <v>Ana Suarez Vega</v>
      </c>
      <c r="E37" s="713">
        <v>44034</v>
      </c>
      <c r="F37" s="715" t="s">
        <v>1317</v>
      </c>
      <c r="G37" s="712" t="s">
        <v>1338</v>
      </c>
      <c r="H37" s="712" t="s">
        <v>1281</v>
      </c>
      <c r="I37" s="587">
        <v>1</v>
      </c>
      <c r="J37" s="718">
        <v>0</v>
      </c>
      <c r="K37" s="341">
        <v>0</v>
      </c>
      <c r="L37" s="591">
        <v>0</v>
      </c>
      <c r="M37" s="591">
        <v>0</v>
      </c>
      <c r="N37" s="341">
        <v>0</v>
      </c>
      <c r="O37" s="341">
        <v>4</v>
      </c>
      <c r="P37" s="341">
        <v>4</v>
      </c>
      <c r="Q37" s="341">
        <v>3</v>
      </c>
      <c r="R37" s="341">
        <v>4</v>
      </c>
      <c r="S37" s="341">
        <v>4</v>
      </c>
      <c r="T37" s="341">
        <v>4</v>
      </c>
      <c r="U37" s="341">
        <v>4</v>
      </c>
      <c r="V37" s="341">
        <v>4</v>
      </c>
      <c r="W37" s="341">
        <v>3</v>
      </c>
      <c r="X37" s="341">
        <v>2</v>
      </c>
      <c r="Y37" s="341">
        <v>4</v>
      </c>
      <c r="Z37" s="341">
        <v>3</v>
      </c>
      <c r="AA37" s="341">
        <v>0</v>
      </c>
      <c r="AB37" s="341">
        <v>4</v>
      </c>
      <c r="AC37" s="341">
        <v>0</v>
      </c>
      <c r="AD37" s="341">
        <v>0</v>
      </c>
      <c r="AE37" s="341">
        <v>0</v>
      </c>
      <c r="AF37" s="341">
        <v>0</v>
      </c>
      <c r="AG37" s="341">
        <v>3</v>
      </c>
      <c r="AH37" s="341">
        <v>3</v>
      </c>
      <c r="AI37" s="341">
        <v>0</v>
      </c>
      <c r="AJ37" s="630">
        <f t="shared" si="1"/>
        <v>53</v>
      </c>
      <c r="AK37" s="631">
        <f t="shared" si="2"/>
        <v>15</v>
      </c>
      <c r="AL37" s="631">
        <f t="shared" si="3"/>
        <v>2.0384615384615383</v>
      </c>
      <c r="AM37" s="591">
        <v>0</v>
      </c>
    </row>
    <row r="38" spans="1:39" ht="15">
      <c r="A38" s="71" t="s">
        <v>634</v>
      </c>
      <c r="B38" s="712" t="s">
        <v>1365</v>
      </c>
      <c r="C38" s="712" t="s">
        <v>1366</v>
      </c>
      <c r="D38" s="712" t="str">
        <f t="shared" si="0"/>
        <v>Jonathan Koerner</v>
      </c>
      <c r="E38" s="713">
        <v>44159</v>
      </c>
      <c r="F38" s="715" t="s">
        <v>1317</v>
      </c>
      <c r="G38" s="712" t="s">
        <v>1318</v>
      </c>
      <c r="H38" s="712" t="s">
        <v>1281</v>
      </c>
      <c r="I38" s="586">
        <v>1</v>
      </c>
      <c r="J38" s="909">
        <v>3</v>
      </c>
      <c r="K38" s="591">
        <v>0</v>
      </c>
      <c r="L38" s="341">
        <v>0</v>
      </c>
      <c r="M38" s="341">
        <v>0</v>
      </c>
      <c r="N38" s="591">
        <v>3</v>
      </c>
      <c r="O38" s="591">
        <v>4</v>
      </c>
      <c r="P38" s="591">
        <v>2</v>
      </c>
      <c r="Q38" s="591">
        <v>0</v>
      </c>
      <c r="R38" s="591">
        <v>2</v>
      </c>
      <c r="S38" s="591">
        <v>4</v>
      </c>
      <c r="T38" s="591">
        <v>2</v>
      </c>
      <c r="U38" s="591">
        <v>0</v>
      </c>
      <c r="V38" s="591">
        <v>3</v>
      </c>
      <c r="W38" s="591">
        <v>3</v>
      </c>
      <c r="X38" s="591">
        <v>0</v>
      </c>
      <c r="Y38" s="591">
        <v>3</v>
      </c>
      <c r="Z38" s="591">
        <v>0</v>
      </c>
      <c r="AA38" s="591">
        <v>0</v>
      </c>
      <c r="AB38" s="591">
        <v>4</v>
      </c>
      <c r="AC38" s="341">
        <v>0</v>
      </c>
      <c r="AD38" s="591">
        <v>0</v>
      </c>
      <c r="AE38" s="591">
        <v>0</v>
      </c>
      <c r="AF38" s="591">
        <v>0</v>
      </c>
      <c r="AG38" s="591">
        <v>4</v>
      </c>
      <c r="AH38" s="591">
        <v>0</v>
      </c>
      <c r="AI38" s="591">
        <v>0</v>
      </c>
      <c r="AJ38" s="630">
        <f t="shared" si="1"/>
        <v>37</v>
      </c>
      <c r="AK38" s="631">
        <f t="shared" si="2"/>
        <v>12</v>
      </c>
      <c r="AL38" s="631">
        <f t="shared" si="3"/>
        <v>1.4230769230769231</v>
      </c>
      <c r="AM38" s="591">
        <v>3</v>
      </c>
    </row>
    <row r="39" spans="1:39" ht="15">
      <c r="A39" s="52" t="s">
        <v>599</v>
      </c>
      <c r="B39" s="712" t="s">
        <v>1367</v>
      </c>
      <c r="C39" s="712" t="s">
        <v>993</v>
      </c>
      <c r="D39" s="712" t="str">
        <f t="shared" si="0"/>
        <v>Marigeritte Mugelanya</v>
      </c>
      <c r="E39" s="713">
        <v>44221</v>
      </c>
      <c r="F39" s="715" t="s">
        <v>1317</v>
      </c>
      <c r="G39" s="712" t="s">
        <v>1338</v>
      </c>
      <c r="H39" s="712" t="s">
        <v>1281</v>
      </c>
      <c r="I39" s="586">
        <v>1</v>
      </c>
      <c r="J39" s="718">
        <v>0</v>
      </c>
      <c r="K39" s="341">
        <v>0</v>
      </c>
      <c r="L39" s="341">
        <v>0</v>
      </c>
      <c r="M39" s="341">
        <v>0</v>
      </c>
      <c r="N39" s="341">
        <v>0</v>
      </c>
      <c r="O39" s="341">
        <v>4</v>
      </c>
      <c r="P39" s="341">
        <v>4</v>
      </c>
      <c r="Q39" s="341">
        <v>0</v>
      </c>
      <c r="R39" s="341">
        <v>3</v>
      </c>
      <c r="S39" s="341">
        <v>4</v>
      </c>
      <c r="T39" s="341">
        <v>4</v>
      </c>
      <c r="U39" s="341">
        <v>0</v>
      </c>
      <c r="V39" s="341">
        <v>4</v>
      </c>
      <c r="W39" s="341">
        <v>3</v>
      </c>
      <c r="X39" s="341">
        <v>3</v>
      </c>
      <c r="Y39" s="341">
        <v>4</v>
      </c>
      <c r="Z39" s="341">
        <v>4</v>
      </c>
      <c r="AA39" s="341">
        <v>0</v>
      </c>
      <c r="AB39" s="341">
        <v>4</v>
      </c>
      <c r="AC39" s="341">
        <v>0</v>
      </c>
      <c r="AD39" s="341">
        <v>0</v>
      </c>
      <c r="AE39" s="341">
        <v>0</v>
      </c>
      <c r="AF39" s="341">
        <v>0</v>
      </c>
      <c r="AG39" s="341">
        <v>2</v>
      </c>
      <c r="AH39" s="341">
        <v>2</v>
      </c>
      <c r="AI39" s="341">
        <v>0</v>
      </c>
      <c r="AJ39" s="630">
        <f t="shared" si="1"/>
        <v>45</v>
      </c>
      <c r="AK39" s="631">
        <f t="shared" si="2"/>
        <v>13</v>
      </c>
      <c r="AL39" s="631">
        <f t="shared" si="3"/>
        <v>1.7307692307692308</v>
      </c>
      <c r="AM39" s="591">
        <v>0</v>
      </c>
    </row>
    <row r="40" spans="1:39" ht="15">
      <c r="A40" s="52" t="s">
        <v>615</v>
      </c>
      <c r="B40" s="712" t="s">
        <v>1368</v>
      </c>
      <c r="C40" s="712" t="s">
        <v>1369</v>
      </c>
      <c r="D40" s="712" t="str">
        <f t="shared" ref="D40:D64" si="4">C40&amp;" "&amp;B40</f>
        <v>Elian Parra Suarez</v>
      </c>
      <c r="E40" s="713">
        <v>44441</v>
      </c>
      <c r="F40" s="715" t="s">
        <v>1317</v>
      </c>
      <c r="G40" s="712" t="s">
        <v>1338</v>
      </c>
      <c r="H40" s="712" t="s">
        <v>1281</v>
      </c>
      <c r="I40" s="586">
        <v>1</v>
      </c>
      <c r="J40" s="909">
        <v>4</v>
      </c>
      <c r="K40" s="591">
        <v>2</v>
      </c>
      <c r="L40" s="66">
        <v>4</v>
      </c>
      <c r="M40" s="66">
        <v>4</v>
      </c>
      <c r="N40" s="591">
        <v>4</v>
      </c>
      <c r="O40" s="591">
        <v>4</v>
      </c>
      <c r="P40" s="591">
        <v>4</v>
      </c>
      <c r="Q40" s="591">
        <v>3</v>
      </c>
      <c r="R40" s="591">
        <v>3</v>
      </c>
      <c r="S40" s="591">
        <v>4</v>
      </c>
      <c r="T40" s="591">
        <v>3</v>
      </c>
      <c r="U40" s="591">
        <v>2</v>
      </c>
      <c r="V40" s="591">
        <v>3</v>
      </c>
      <c r="W40" s="591">
        <v>3</v>
      </c>
      <c r="X40" s="591">
        <v>2</v>
      </c>
      <c r="Y40" s="591">
        <v>4</v>
      </c>
      <c r="Z40" s="591">
        <v>2</v>
      </c>
      <c r="AA40" s="591">
        <v>0</v>
      </c>
      <c r="AB40" s="591">
        <v>4</v>
      </c>
      <c r="AC40" s="341">
        <v>0</v>
      </c>
      <c r="AD40" s="591">
        <v>4</v>
      </c>
      <c r="AE40" s="591">
        <v>4</v>
      </c>
      <c r="AF40" s="591">
        <v>4</v>
      </c>
      <c r="AG40" s="591">
        <v>4</v>
      </c>
      <c r="AH40" s="591">
        <v>4</v>
      </c>
      <c r="AI40" s="591">
        <v>4</v>
      </c>
      <c r="AJ40" s="630">
        <f t="shared" ref="AJ40:AJ71" si="5">SUM(J40:AI40)</f>
        <v>83</v>
      </c>
      <c r="AK40" s="631">
        <f t="shared" ref="AK40:AK71" si="6">COUNTIF(J40:AI40,"&gt;=2")</f>
        <v>24</v>
      </c>
      <c r="AL40" s="631">
        <f t="shared" si="3"/>
        <v>3.1923076923076925</v>
      </c>
      <c r="AM40" s="591">
        <v>3.5</v>
      </c>
    </row>
    <row r="41" spans="1:39" ht="15">
      <c r="A41" s="52" t="s">
        <v>667</v>
      </c>
      <c r="B41" s="712" t="s">
        <v>1370</v>
      </c>
      <c r="C41" s="712" t="s">
        <v>1371</v>
      </c>
      <c r="D41" s="712" t="str">
        <f t="shared" si="4"/>
        <v>Richard Carpenter</v>
      </c>
      <c r="E41" s="713">
        <v>44497</v>
      </c>
      <c r="F41" s="594" t="s">
        <v>1323</v>
      </c>
      <c r="G41" s="712" t="s">
        <v>1372</v>
      </c>
      <c r="H41" s="712" t="s">
        <v>1281</v>
      </c>
      <c r="I41" s="586">
        <v>1</v>
      </c>
      <c r="J41" s="718">
        <v>2</v>
      </c>
      <c r="K41" s="341">
        <v>0</v>
      </c>
      <c r="L41" s="591">
        <v>0</v>
      </c>
      <c r="M41" s="66">
        <v>0</v>
      </c>
      <c r="N41" s="341">
        <v>0</v>
      </c>
      <c r="O41" s="341">
        <v>2</v>
      </c>
      <c r="P41" s="341">
        <v>0</v>
      </c>
      <c r="Q41" s="341">
        <v>1</v>
      </c>
      <c r="R41" s="341">
        <v>2</v>
      </c>
      <c r="S41" s="341">
        <v>2</v>
      </c>
      <c r="T41" s="341">
        <v>3</v>
      </c>
      <c r="U41" s="341">
        <v>1</v>
      </c>
      <c r="V41" s="341">
        <v>2</v>
      </c>
      <c r="W41" s="341">
        <v>2</v>
      </c>
      <c r="X41" s="341">
        <v>0</v>
      </c>
      <c r="Y41" s="341">
        <v>2</v>
      </c>
      <c r="Z41" s="341">
        <v>0</v>
      </c>
      <c r="AA41" s="341">
        <v>0</v>
      </c>
      <c r="AB41" s="341">
        <v>2</v>
      </c>
      <c r="AC41" s="341">
        <v>0</v>
      </c>
      <c r="AD41" s="341">
        <v>0</v>
      </c>
      <c r="AE41" s="341">
        <v>0</v>
      </c>
      <c r="AF41" s="341">
        <v>0</v>
      </c>
      <c r="AG41" s="341">
        <v>3</v>
      </c>
      <c r="AH41" s="341">
        <v>1</v>
      </c>
      <c r="AI41" s="341">
        <v>0</v>
      </c>
      <c r="AJ41" s="630">
        <f t="shared" si="5"/>
        <v>25</v>
      </c>
      <c r="AK41" s="631">
        <f t="shared" si="6"/>
        <v>10</v>
      </c>
      <c r="AL41" s="631">
        <f t="shared" si="3"/>
        <v>0.96153846153846156</v>
      </c>
      <c r="AM41" s="591">
        <v>0</v>
      </c>
    </row>
    <row r="42" spans="1:39" ht="15">
      <c r="A42" s="52" t="s">
        <v>1373</v>
      </c>
      <c r="B42" s="712" t="s">
        <v>1374</v>
      </c>
      <c r="C42" s="712" t="s">
        <v>1375</v>
      </c>
      <c r="D42" s="712" t="str">
        <f t="shared" si="4"/>
        <v>Josefa Martinez</v>
      </c>
      <c r="E42" s="713">
        <v>44503</v>
      </c>
      <c r="F42" s="594" t="s">
        <v>1323</v>
      </c>
      <c r="G42" s="712" t="s">
        <v>1372</v>
      </c>
      <c r="H42" s="712" t="s">
        <v>1281</v>
      </c>
      <c r="I42" s="586">
        <v>1</v>
      </c>
      <c r="J42" s="718">
        <v>0</v>
      </c>
      <c r="K42" s="341">
        <v>0</v>
      </c>
      <c r="L42" s="591">
        <v>0</v>
      </c>
      <c r="M42" s="341">
        <v>0</v>
      </c>
      <c r="N42" s="341">
        <v>0</v>
      </c>
      <c r="O42" s="341">
        <v>2</v>
      </c>
      <c r="P42" s="341">
        <v>3</v>
      </c>
      <c r="Q42" s="341">
        <v>0</v>
      </c>
      <c r="R42" s="341">
        <v>3</v>
      </c>
      <c r="S42" s="341">
        <v>3</v>
      </c>
      <c r="T42" s="341">
        <v>3</v>
      </c>
      <c r="U42" s="341">
        <v>0</v>
      </c>
      <c r="V42" s="341">
        <v>2</v>
      </c>
      <c r="W42" s="341">
        <v>2</v>
      </c>
      <c r="X42" s="341">
        <v>0</v>
      </c>
      <c r="Y42" s="341">
        <v>2</v>
      </c>
      <c r="Z42" s="341">
        <v>2</v>
      </c>
      <c r="AA42" s="341">
        <v>0</v>
      </c>
      <c r="AB42" s="341">
        <v>2</v>
      </c>
      <c r="AC42" s="341">
        <v>0</v>
      </c>
      <c r="AD42" s="341">
        <v>0</v>
      </c>
      <c r="AE42" s="341">
        <v>0</v>
      </c>
      <c r="AF42" s="341">
        <v>0</v>
      </c>
      <c r="AG42" s="341">
        <v>2</v>
      </c>
      <c r="AH42" s="341">
        <v>0</v>
      </c>
      <c r="AI42" s="341">
        <v>0</v>
      </c>
      <c r="AJ42" s="630">
        <f t="shared" si="5"/>
        <v>26</v>
      </c>
      <c r="AK42" s="631">
        <f t="shared" si="6"/>
        <v>11</v>
      </c>
      <c r="AL42" s="631">
        <f t="shared" si="3"/>
        <v>1</v>
      </c>
      <c r="AM42" s="591">
        <v>0</v>
      </c>
    </row>
    <row r="43" spans="1:39" ht="15">
      <c r="A43" s="52" t="s">
        <v>603</v>
      </c>
      <c r="B43" s="712" t="s">
        <v>1376</v>
      </c>
      <c r="C43" s="712" t="s">
        <v>1016</v>
      </c>
      <c r="D43" s="712" t="str">
        <f t="shared" si="4"/>
        <v>Xiomara Castro Dominguez</v>
      </c>
      <c r="E43" s="713">
        <v>44503</v>
      </c>
      <c r="F43" s="715" t="s">
        <v>1317</v>
      </c>
      <c r="G43" s="712" t="s">
        <v>1338</v>
      </c>
      <c r="H43" s="712" t="s">
        <v>1281</v>
      </c>
      <c r="I43" s="586">
        <v>1</v>
      </c>
      <c r="J43" s="718">
        <v>0</v>
      </c>
      <c r="K43" s="341">
        <v>0</v>
      </c>
      <c r="L43" s="591">
        <v>0</v>
      </c>
      <c r="M43" s="591">
        <v>0</v>
      </c>
      <c r="N43" s="341">
        <v>0</v>
      </c>
      <c r="O43" s="341">
        <v>4</v>
      </c>
      <c r="P43" s="341">
        <v>4</v>
      </c>
      <c r="Q43" s="341">
        <v>2</v>
      </c>
      <c r="R43" s="341">
        <v>4</v>
      </c>
      <c r="S43" s="341">
        <v>4</v>
      </c>
      <c r="T43" s="341">
        <v>4</v>
      </c>
      <c r="U43" s="341">
        <v>0</v>
      </c>
      <c r="V43" s="341">
        <v>4</v>
      </c>
      <c r="W43" s="341">
        <v>3</v>
      </c>
      <c r="X43" s="341">
        <v>2</v>
      </c>
      <c r="Y43" s="341">
        <v>4</v>
      </c>
      <c r="Z43" s="341">
        <v>4</v>
      </c>
      <c r="AA43" s="341">
        <v>1</v>
      </c>
      <c r="AB43" s="341">
        <v>4</v>
      </c>
      <c r="AC43" s="341">
        <v>0</v>
      </c>
      <c r="AD43" s="341">
        <v>0</v>
      </c>
      <c r="AE43" s="341">
        <v>0</v>
      </c>
      <c r="AF43" s="341">
        <v>0</v>
      </c>
      <c r="AG43" s="341">
        <v>2</v>
      </c>
      <c r="AH43" s="341">
        <v>0</v>
      </c>
      <c r="AI43" s="341">
        <v>0</v>
      </c>
      <c r="AJ43" s="630">
        <f t="shared" si="5"/>
        <v>46</v>
      </c>
      <c r="AK43" s="631">
        <f t="shared" si="6"/>
        <v>13</v>
      </c>
      <c r="AL43" s="631">
        <f t="shared" si="3"/>
        <v>1.7692307692307692</v>
      </c>
      <c r="AM43" s="591">
        <v>1</v>
      </c>
    </row>
    <row r="44" spans="1:39" ht="15">
      <c r="A44" s="52" t="s">
        <v>1377</v>
      </c>
      <c r="B44" s="712" t="s">
        <v>1326</v>
      </c>
      <c r="C44" s="712" t="s">
        <v>1378</v>
      </c>
      <c r="D44" s="712" t="str">
        <f t="shared" si="4"/>
        <v>De'ja Anderson</v>
      </c>
      <c r="E44" s="713">
        <v>44510</v>
      </c>
      <c r="F44" s="594" t="s">
        <v>1323</v>
      </c>
      <c r="G44" s="712" t="s">
        <v>1372</v>
      </c>
      <c r="H44" s="712" t="s">
        <v>1354</v>
      </c>
      <c r="I44" s="586">
        <v>1</v>
      </c>
      <c r="J44" s="718">
        <v>0</v>
      </c>
      <c r="K44" s="341">
        <v>0</v>
      </c>
      <c r="L44" s="341">
        <v>0</v>
      </c>
      <c r="M44" s="341">
        <v>1</v>
      </c>
      <c r="N44" s="341">
        <v>2</v>
      </c>
      <c r="O44" s="341">
        <v>3</v>
      </c>
      <c r="P44" s="341">
        <v>3</v>
      </c>
      <c r="Q44" s="341">
        <v>3</v>
      </c>
      <c r="R44" s="341">
        <v>3</v>
      </c>
      <c r="S44" s="341">
        <v>3</v>
      </c>
      <c r="T44" s="341">
        <v>3</v>
      </c>
      <c r="U44" s="341">
        <v>0</v>
      </c>
      <c r="V44" s="341">
        <v>3</v>
      </c>
      <c r="W44" s="341">
        <v>3</v>
      </c>
      <c r="X44" s="341">
        <v>3</v>
      </c>
      <c r="Y44" s="341">
        <v>2</v>
      </c>
      <c r="Z44" s="341">
        <v>2</v>
      </c>
      <c r="AA44" s="341">
        <v>0</v>
      </c>
      <c r="AB44" s="341">
        <v>2</v>
      </c>
      <c r="AC44" s="341">
        <v>0</v>
      </c>
      <c r="AD44" s="341">
        <v>0</v>
      </c>
      <c r="AE44" s="341">
        <v>0</v>
      </c>
      <c r="AF44" s="341">
        <v>0</v>
      </c>
      <c r="AG44" s="341">
        <v>3</v>
      </c>
      <c r="AH44" s="341">
        <v>3</v>
      </c>
      <c r="AI44" s="341">
        <v>0</v>
      </c>
      <c r="AJ44" s="630">
        <f t="shared" si="5"/>
        <v>42</v>
      </c>
      <c r="AK44" s="631">
        <f t="shared" si="6"/>
        <v>15</v>
      </c>
      <c r="AL44" s="631">
        <f t="shared" si="3"/>
        <v>1.6153846153846154</v>
      </c>
      <c r="AM44" s="591">
        <v>0</v>
      </c>
    </row>
    <row r="45" spans="1:39" ht="15">
      <c r="A45" s="52" t="s">
        <v>601</v>
      </c>
      <c r="B45" s="52" t="s">
        <v>1379</v>
      </c>
      <c r="C45" s="52" t="s">
        <v>1380</v>
      </c>
      <c r="D45" s="712" t="str">
        <f t="shared" si="4"/>
        <v>Arlin Perez Bles</v>
      </c>
      <c r="E45" s="438">
        <v>44617</v>
      </c>
      <c r="F45" s="715" t="s">
        <v>1317</v>
      </c>
      <c r="G45" s="712" t="s">
        <v>1318</v>
      </c>
      <c r="H45" s="347" t="s">
        <v>1281</v>
      </c>
      <c r="I45" s="587">
        <v>1</v>
      </c>
      <c r="J45" s="910">
        <v>0</v>
      </c>
      <c r="K45" s="653">
        <v>0</v>
      </c>
      <c r="L45" s="653">
        <v>0</v>
      </c>
      <c r="M45" s="653">
        <v>0</v>
      </c>
      <c r="N45" s="653">
        <v>0</v>
      </c>
      <c r="O45" s="653">
        <v>0</v>
      </c>
      <c r="P45" s="653">
        <v>0</v>
      </c>
      <c r="Q45" s="653">
        <v>0</v>
      </c>
      <c r="R45" s="653">
        <v>4</v>
      </c>
      <c r="S45" s="653">
        <v>4</v>
      </c>
      <c r="T45" s="67">
        <v>4</v>
      </c>
      <c r="U45" s="67">
        <v>0</v>
      </c>
      <c r="V45" s="67">
        <v>4</v>
      </c>
      <c r="W45" s="67">
        <v>0</v>
      </c>
      <c r="X45" s="67">
        <v>4</v>
      </c>
      <c r="Y45" s="67">
        <v>4</v>
      </c>
      <c r="Z45" s="67">
        <v>4</v>
      </c>
      <c r="AA45" s="67">
        <v>0</v>
      </c>
      <c r="AB45" s="67">
        <v>4</v>
      </c>
      <c r="AC45" s="341">
        <v>0</v>
      </c>
      <c r="AD45" s="67">
        <v>0</v>
      </c>
      <c r="AE45" s="67">
        <v>0</v>
      </c>
      <c r="AF45" s="67">
        <v>0</v>
      </c>
      <c r="AG45" s="67">
        <v>0</v>
      </c>
      <c r="AH45" s="67">
        <v>0</v>
      </c>
      <c r="AI45" s="67">
        <v>0</v>
      </c>
      <c r="AJ45" s="630">
        <f t="shared" si="5"/>
        <v>32</v>
      </c>
      <c r="AK45" s="631">
        <f t="shared" si="6"/>
        <v>8</v>
      </c>
      <c r="AL45" s="71"/>
      <c r="AM45" s="591">
        <v>3</v>
      </c>
    </row>
    <row r="46" spans="1:39" ht="15">
      <c r="A46" s="52" t="s">
        <v>1381</v>
      </c>
      <c r="B46" s="347" t="s">
        <v>1382</v>
      </c>
      <c r="C46" s="348" t="s">
        <v>1383</v>
      </c>
      <c r="D46" s="712" t="str">
        <f t="shared" si="4"/>
        <v>Damaris  Gonzalez</v>
      </c>
      <c r="E46" s="438">
        <v>44617</v>
      </c>
      <c r="F46" s="594" t="s">
        <v>1334</v>
      </c>
      <c r="G46" s="347" t="s">
        <v>1324</v>
      </c>
      <c r="H46" s="347" t="s">
        <v>1281</v>
      </c>
      <c r="I46" s="587">
        <v>1</v>
      </c>
      <c r="J46" s="910">
        <v>0</v>
      </c>
      <c r="K46" s="653">
        <v>0</v>
      </c>
      <c r="L46" s="653">
        <v>0</v>
      </c>
      <c r="M46" s="653">
        <v>0</v>
      </c>
      <c r="N46" s="653">
        <v>0</v>
      </c>
      <c r="O46" s="653">
        <v>3</v>
      </c>
      <c r="P46" s="653">
        <v>1</v>
      </c>
      <c r="Q46" s="653">
        <v>0</v>
      </c>
      <c r="R46" s="653">
        <v>2</v>
      </c>
      <c r="S46" s="653">
        <v>2</v>
      </c>
      <c r="T46" s="67">
        <v>3</v>
      </c>
      <c r="U46" s="67">
        <v>0</v>
      </c>
      <c r="V46" s="67">
        <v>3</v>
      </c>
      <c r="W46" s="67">
        <v>2</v>
      </c>
      <c r="X46" s="67">
        <v>0</v>
      </c>
      <c r="Y46" s="67">
        <v>2</v>
      </c>
      <c r="Z46" s="67">
        <v>0</v>
      </c>
      <c r="AA46" s="67">
        <v>0</v>
      </c>
      <c r="AB46" s="67">
        <v>2</v>
      </c>
      <c r="AC46" s="341">
        <v>0</v>
      </c>
      <c r="AD46" s="67">
        <v>0</v>
      </c>
      <c r="AE46" s="67">
        <v>0</v>
      </c>
      <c r="AF46" s="67">
        <v>0</v>
      </c>
      <c r="AG46" s="67">
        <v>2</v>
      </c>
      <c r="AH46" s="67">
        <v>0</v>
      </c>
      <c r="AI46" s="67">
        <v>0</v>
      </c>
      <c r="AJ46" s="630">
        <f t="shared" si="5"/>
        <v>22</v>
      </c>
      <c r="AK46" s="631">
        <f t="shared" si="6"/>
        <v>9</v>
      </c>
      <c r="AL46" s="71"/>
      <c r="AM46" s="591">
        <v>0</v>
      </c>
    </row>
    <row r="47" spans="1:39" ht="15">
      <c r="A47" s="52" t="s">
        <v>1384</v>
      </c>
      <c r="B47" s="347" t="s">
        <v>1385</v>
      </c>
      <c r="C47" s="348" t="s">
        <v>1386</v>
      </c>
      <c r="D47" s="712" t="str">
        <f t="shared" si="4"/>
        <v>Eumary Quinones</v>
      </c>
      <c r="E47" s="438">
        <v>44617</v>
      </c>
      <c r="F47" s="594" t="s">
        <v>1334</v>
      </c>
      <c r="G47" s="347" t="s">
        <v>1324</v>
      </c>
      <c r="H47" s="347" t="s">
        <v>1281</v>
      </c>
      <c r="I47" s="587">
        <v>0.75</v>
      </c>
      <c r="J47" s="910">
        <v>0</v>
      </c>
      <c r="K47" s="653">
        <v>0</v>
      </c>
      <c r="L47" s="653">
        <v>0</v>
      </c>
      <c r="M47" s="653">
        <v>0</v>
      </c>
      <c r="N47" s="653">
        <v>0</v>
      </c>
      <c r="O47" s="653">
        <v>4</v>
      </c>
      <c r="P47" s="653">
        <v>1</v>
      </c>
      <c r="Q47" s="653">
        <v>0</v>
      </c>
      <c r="R47" s="653">
        <v>2</v>
      </c>
      <c r="S47" s="653">
        <v>3</v>
      </c>
      <c r="T47" s="67">
        <v>3</v>
      </c>
      <c r="U47" s="67">
        <v>0</v>
      </c>
      <c r="V47" s="67">
        <v>3</v>
      </c>
      <c r="W47" s="67">
        <v>3</v>
      </c>
      <c r="X47" s="67">
        <v>3</v>
      </c>
      <c r="Y47" s="67">
        <v>2</v>
      </c>
      <c r="Z47" s="67">
        <v>0</v>
      </c>
      <c r="AA47" s="67">
        <v>0</v>
      </c>
      <c r="AB47" s="67">
        <v>2</v>
      </c>
      <c r="AC47" s="341">
        <v>0</v>
      </c>
      <c r="AD47" s="67">
        <v>0</v>
      </c>
      <c r="AE47" s="67">
        <v>0</v>
      </c>
      <c r="AF47" s="67">
        <v>0</v>
      </c>
      <c r="AG47" s="67">
        <v>2</v>
      </c>
      <c r="AH47" s="67">
        <v>0</v>
      </c>
      <c r="AI47" s="67">
        <v>0</v>
      </c>
      <c r="AJ47" s="630">
        <f t="shared" si="5"/>
        <v>28</v>
      </c>
      <c r="AK47" s="631">
        <f t="shared" si="6"/>
        <v>10</v>
      </c>
      <c r="AL47" s="71"/>
      <c r="AM47" s="591">
        <v>0</v>
      </c>
    </row>
    <row r="48" spans="1:39" ht="15">
      <c r="A48" s="52" t="s">
        <v>1387</v>
      </c>
      <c r="B48" s="52" t="s">
        <v>1388</v>
      </c>
      <c r="C48" s="52" t="s">
        <v>1389</v>
      </c>
      <c r="D48" s="712" t="str">
        <f t="shared" si="4"/>
        <v>Freddy Sosa Moriffi</v>
      </c>
      <c r="E48" s="438">
        <v>44617</v>
      </c>
      <c r="F48" s="715" t="s">
        <v>1317</v>
      </c>
      <c r="G48" s="712" t="s">
        <v>1338</v>
      </c>
      <c r="H48" s="347" t="s">
        <v>1281</v>
      </c>
      <c r="I48" s="587">
        <v>1</v>
      </c>
      <c r="J48" s="910">
        <v>4</v>
      </c>
      <c r="K48" s="653">
        <v>0</v>
      </c>
      <c r="L48" s="653">
        <v>3</v>
      </c>
      <c r="M48" s="653">
        <v>3</v>
      </c>
      <c r="N48" s="653">
        <v>4</v>
      </c>
      <c r="O48" s="653">
        <v>0</v>
      </c>
      <c r="P48" s="653">
        <v>0</v>
      </c>
      <c r="Q48" s="653">
        <v>0</v>
      </c>
      <c r="R48" s="653">
        <v>0</v>
      </c>
      <c r="S48" s="653">
        <v>4</v>
      </c>
      <c r="T48" s="67">
        <v>0</v>
      </c>
      <c r="U48" s="67">
        <v>0</v>
      </c>
      <c r="V48" s="67">
        <v>4</v>
      </c>
      <c r="W48" s="67">
        <v>0</v>
      </c>
      <c r="X48" s="67">
        <v>0</v>
      </c>
      <c r="Y48" s="67">
        <v>3</v>
      </c>
      <c r="Z48" s="67">
        <v>0</v>
      </c>
      <c r="AA48" s="67">
        <v>0</v>
      </c>
      <c r="AB48" s="67">
        <v>4</v>
      </c>
      <c r="AC48" s="341">
        <v>0</v>
      </c>
      <c r="AD48" s="67">
        <v>4</v>
      </c>
      <c r="AE48" s="67">
        <v>4</v>
      </c>
      <c r="AF48" s="67">
        <v>4</v>
      </c>
      <c r="AG48" s="67">
        <v>4</v>
      </c>
      <c r="AH48" s="67">
        <v>0</v>
      </c>
      <c r="AI48" s="67">
        <v>0</v>
      </c>
      <c r="AJ48" s="630">
        <f t="shared" si="5"/>
        <v>45</v>
      </c>
      <c r="AK48" s="631">
        <f t="shared" si="6"/>
        <v>12</v>
      </c>
      <c r="AL48" s="71"/>
      <c r="AM48" s="591">
        <v>3</v>
      </c>
    </row>
    <row r="49" spans="1:39" ht="15">
      <c r="A49" s="52" t="s">
        <v>604</v>
      </c>
      <c r="B49" s="52" t="s">
        <v>1390</v>
      </c>
      <c r="C49" s="52" t="s">
        <v>1391</v>
      </c>
      <c r="D49" s="712" t="str">
        <f t="shared" si="4"/>
        <v>Idelmis Infante Silva</v>
      </c>
      <c r="E49" s="438">
        <v>44617</v>
      </c>
      <c r="F49" s="715" t="s">
        <v>1317</v>
      </c>
      <c r="G49" s="712" t="s">
        <v>1318</v>
      </c>
      <c r="H49" s="347" t="s">
        <v>1281</v>
      </c>
      <c r="I49" s="587">
        <v>1</v>
      </c>
      <c r="J49" s="910">
        <v>0</v>
      </c>
      <c r="K49" s="653">
        <v>0</v>
      </c>
      <c r="L49" s="653">
        <v>0</v>
      </c>
      <c r="M49" s="653">
        <v>0</v>
      </c>
      <c r="N49" s="653">
        <v>0</v>
      </c>
      <c r="O49" s="653">
        <v>0</v>
      </c>
      <c r="P49" s="653">
        <v>0</v>
      </c>
      <c r="Q49" s="653">
        <v>0</v>
      </c>
      <c r="R49" s="653">
        <v>4</v>
      </c>
      <c r="S49" s="653">
        <v>4</v>
      </c>
      <c r="T49" s="67">
        <v>4</v>
      </c>
      <c r="U49" s="67">
        <v>4</v>
      </c>
      <c r="V49" s="67">
        <v>4</v>
      </c>
      <c r="W49" s="67">
        <v>0</v>
      </c>
      <c r="X49" s="67">
        <v>0</v>
      </c>
      <c r="Y49" s="67">
        <v>4</v>
      </c>
      <c r="Z49" s="67">
        <v>3</v>
      </c>
      <c r="AA49" s="67">
        <v>0</v>
      </c>
      <c r="AB49" s="67">
        <v>4</v>
      </c>
      <c r="AC49" s="341">
        <v>0</v>
      </c>
      <c r="AD49" s="67">
        <v>0</v>
      </c>
      <c r="AE49" s="67">
        <v>0</v>
      </c>
      <c r="AF49" s="67">
        <v>0</v>
      </c>
      <c r="AG49" s="67">
        <v>0</v>
      </c>
      <c r="AH49" s="67">
        <v>0</v>
      </c>
      <c r="AI49" s="67">
        <v>0</v>
      </c>
      <c r="AJ49" s="630">
        <f t="shared" si="5"/>
        <v>31</v>
      </c>
      <c r="AK49" s="631">
        <f t="shared" si="6"/>
        <v>8</v>
      </c>
      <c r="AL49" s="71"/>
      <c r="AM49" s="591">
        <v>0</v>
      </c>
    </row>
    <row r="50" spans="1:39" ht="15">
      <c r="A50" s="52" t="s">
        <v>595</v>
      </c>
      <c r="B50" s="52" t="s">
        <v>1356</v>
      </c>
      <c r="C50" s="52" t="s">
        <v>1392</v>
      </c>
      <c r="D50" s="712" t="str">
        <f t="shared" si="4"/>
        <v>Kenia Rodriguez</v>
      </c>
      <c r="E50" s="438">
        <v>44617</v>
      </c>
      <c r="F50" s="715" t="s">
        <v>1317</v>
      </c>
      <c r="G50" s="712" t="s">
        <v>1318</v>
      </c>
      <c r="H50" s="347" t="s">
        <v>1281</v>
      </c>
      <c r="I50" s="587">
        <v>1</v>
      </c>
      <c r="J50" s="910">
        <v>0</v>
      </c>
      <c r="K50" s="653">
        <v>0</v>
      </c>
      <c r="L50" s="653">
        <v>0</v>
      </c>
      <c r="M50" s="653">
        <v>0</v>
      </c>
      <c r="N50" s="653">
        <v>0</v>
      </c>
      <c r="O50" s="653">
        <v>0</v>
      </c>
      <c r="P50" s="653">
        <v>0</v>
      </c>
      <c r="Q50" s="653">
        <v>0</v>
      </c>
      <c r="R50" s="653">
        <v>4</v>
      </c>
      <c r="S50" s="653">
        <v>4</v>
      </c>
      <c r="T50" s="67">
        <v>4</v>
      </c>
      <c r="U50" s="67">
        <v>0</v>
      </c>
      <c r="V50" s="67">
        <v>4</v>
      </c>
      <c r="W50" s="67">
        <v>0</v>
      </c>
      <c r="X50" s="67">
        <v>4</v>
      </c>
      <c r="Y50" s="67">
        <v>4</v>
      </c>
      <c r="Z50" s="67">
        <v>2</v>
      </c>
      <c r="AA50" s="67">
        <v>0</v>
      </c>
      <c r="AB50" s="67">
        <v>4</v>
      </c>
      <c r="AC50" s="341">
        <v>0</v>
      </c>
      <c r="AD50" s="67">
        <v>0</v>
      </c>
      <c r="AE50" s="67">
        <v>0</v>
      </c>
      <c r="AF50" s="67">
        <v>0</v>
      </c>
      <c r="AG50" s="67">
        <v>0</v>
      </c>
      <c r="AH50" s="67">
        <v>0</v>
      </c>
      <c r="AI50" s="67">
        <v>0</v>
      </c>
      <c r="AJ50" s="630">
        <f t="shared" si="5"/>
        <v>30</v>
      </c>
      <c r="AK50" s="631">
        <f t="shared" si="6"/>
        <v>8</v>
      </c>
      <c r="AL50" s="71"/>
      <c r="AM50" s="591">
        <v>4</v>
      </c>
    </row>
    <row r="51" spans="1:39" ht="15">
      <c r="A51" s="52" t="s">
        <v>1393</v>
      </c>
      <c r="B51" s="347" t="s">
        <v>1382</v>
      </c>
      <c r="C51" s="348" t="s">
        <v>1394</v>
      </c>
      <c r="D51" s="712" t="str">
        <f t="shared" si="4"/>
        <v>Laura Gonzalez</v>
      </c>
      <c r="E51" s="438">
        <v>44617</v>
      </c>
      <c r="F51" s="594" t="s">
        <v>1334</v>
      </c>
      <c r="G51" s="347" t="s">
        <v>1324</v>
      </c>
      <c r="H51" s="347" t="s">
        <v>1281</v>
      </c>
      <c r="I51" s="587">
        <v>1</v>
      </c>
      <c r="J51" s="910">
        <v>0</v>
      </c>
      <c r="K51" s="653">
        <v>0</v>
      </c>
      <c r="L51" s="653">
        <v>0</v>
      </c>
      <c r="M51" s="653">
        <v>0</v>
      </c>
      <c r="N51" s="653">
        <v>0</v>
      </c>
      <c r="O51" s="653">
        <v>4</v>
      </c>
      <c r="P51" s="653">
        <v>1</v>
      </c>
      <c r="Q51" s="653">
        <v>0</v>
      </c>
      <c r="R51" s="653">
        <v>2</v>
      </c>
      <c r="S51" s="653">
        <v>2</v>
      </c>
      <c r="T51" s="67">
        <v>3</v>
      </c>
      <c r="U51" s="67">
        <v>0</v>
      </c>
      <c r="V51" s="67">
        <v>3</v>
      </c>
      <c r="W51" s="67">
        <v>2</v>
      </c>
      <c r="X51" s="67">
        <v>0</v>
      </c>
      <c r="Y51" s="67">
        <v>2</v>
      </c>
      <c r="Z51" s="67">
        <v>0</v>
      </c>
      <c r="AA51" s="67">
        <v>0</v>
      </c>
      <c r="AB51" s="67">
        <v>2</v>
      </c>
      <c r="AC51" s="341">
        <v>0</v>
      </c>
      <c r="AD51" s="67">
        <v>0</v>
      </c>
      <c r="AE51" s="67">
        <v>0</v>
      </c>
      <c r="AF51" s="67">
        <v>0</v>
      </c>
      <c r="AG51" s="67">
        <v>2</v>
      </c>
      <c r="AH51" s="67">
        <v>0</v>
      </c>
      <c r="AI51" s="67">
        <v>0</v>
      </c>
      <c r="AJ51" s="630">
        <f t="shared" si="5"/>
        <v>23</v>
      </c>
      <c r="AK51" s="631">
        <f t="shared" si="6"/>
        <v>9</v>
      </c>
      <c r="AL51" s="71"/>
      <c r="AM51" s="591">
        <v>0</v>
      </c>
    </row>
    <row r="52" spans="1:39" ht="15">
      <c r="A52" s="52" t="s">
        <v>1395</v>
      </c>
      <c r="B52" s="347" t="s">
        <v>1396</v>
      </c>
      <c r="C52" s="348" t="s">
        <v>1397</v>
      </c>
      <c r="D52" s="712" t="str">
        <f t="shared" si="4"/>
        <v>Tontalane Williams</v>
      </c>
      <c r="E52" s="438">
        <v>44617</v>
      </c>
      <c r="F52" s="594" t="s">
        <v>1334</v>
      </c>
      <c r="G52" s="347" t="s">
        <v>1372</v>
      </c>
      <c r="H52" s="347" t="s">
        <v>1281</v>
      </c>
      <c r="I52" s="587">
        <v>0.75</v>
      </c>
      <c r="J52" s="345">
        <v>0</v>
      </c>
      <c r="K52" s="66">
        <v>0</v>
      </c>
      <c r="L52" s="591">
        <v>0</v>
      </c>
      <c r="M52" s="66">
        <v>0</v>
      </c>
      <c r="N52" s="66">
        <v>0</v>
      </c>
      <c r="O52" s="66">
        <v>3</v>
      </c>
      <c r="P52" s="66">
        <v>2</v>
      </c>
      <c r="Q52" s="66">
        <v>1</v>
      </c>
      <c r="R52" s="66">
        <v>3</v>
      </c>
      <c r="S52" s="66">
        <v>2</v>
      </c>
      <c r="T52" s="66">
        <v>3</v>
      </c>
      <c r="U52" s="66">
        <v>0</v>
      </c>
      <c r="V52" s="66">
        <v>3</v>
      </c>
      <c r="W52" s="66">
        <v>3</v>
      </c>
      <c r="X52" s="66">
        <v>3</v>
      </c>
      <c r="Y52" s="66">
        <v>2</v>
      </c>
      <c r="Z52" s="66">
        <v>3</v>
      </c>
      <c r="AA52" s="66">
        <v>0</v>
      </c>
      <c r="AB52" s="66">
        <v>2</v>
      </c>
      <c r="AC52" s="341">
        <v>0</v>
      </c>
      <c r="AD52" s="66">
        <v>0</v>
      </c>
      <c r="AE52" s="66">
        <v>0</v>
      </c>
      <c r="AF52" s="66">
        <v>0</v>
      </c>
      <c r="AG52" s="66">
        <v>2</v>
      </c>
      <c r="AH52" s="66">
        <v>0</v>
      </c>
      <c r="AI52" s="66">
        <v>0</v>
      </c>
      <c r="AJ52" s="630">
        <f t="shared" si="5"/>
        <v>32</v>
      </c>
      <c r="AK52" s="631">
        <f t="shared" si="6"/>
        <v>12</v>
      </c>
      <c r="AL52" s="631">
        <f>AVERAGE(J52:AI52)</f>
        <v>1.2307692307692308</v>
      </c>
      <c r="AM52" s="591">
        <v>0</v>
      </c>
    </row>
    <row r="53" spans="1:39" ht="15">
      <c r="A53" s="52" t="s">
        <v>1398</v>
      </c>
      <c r="B53" s="52" t="s">
        <v>1399</v>
      </c>
      <c r="C53" s="52" t="s">
        <v>1400</v>
      </c>
      <c r="D53" s="712" t="str">
        <f t="shared" si="4"/>
        <v>Wendy Garcia Mejias</v>
      </c>
      <c r="E53" s="438">
        <v>44617</v>
      </c>
      <c r="F53" s="594" t="s">
        <v>1334</v>
      </c>
      <c r="G53" s="347" t="s">
        <v>1324</v>
      </c>
      <c r="H53" s="347" t="s">
        <v>1281</v>
      </c>
      <c r="I53" s="587">
        <v>0.75</v>
      </c>
      <c r="J53" s="910">
        <v>0</v>
      </c>
      <c r="K53" s="653">
        <v>0</v>
      </c>
      <c r="L53" s="653">
        <v>0</v>
      </c>
      <c r="M53" s="653">
        <v>0</v>
      </c>
      <c r="N53" s="653">
        <v>0</v>
      </c>
      <c r="O53" s="653">
        <v>3</v>
      </c>
      <c r="P53" s="653">
        <v>2</v>
      </c>
      <c r="Q53" s="653">
        <v>1</v>
      </c>
      <c r="R53" s="653">
        <v>2</v>
      </c>
      <c r="S53" s="653">
        <v>2</v>
      </c>
      <c r="T53" s="67">
        <v>3</v>
      </c>
      <c r="U53" s="67">
        <v>0</v>
      </c>
      <c r="V53" s="67">
        <v>3</v>
      </c>
      <c r="W53" s="67">
        <v>2</v>
      </c>
      <c r="X53" s="67">
        <v>2</v>
      </c>
      <c r="Y53" s="67">
        <v>2</v>
      </c>
      <c r="Z53" s="67">
        <v>0</v>
      </c>
      <c r="AA53" s="67">
        <v>0</v>
      </c>
      <c r="AB53" s="67">
        <v>2</v>
      </c>
      <c r="AC53" s="341">
        <v>0</v>
      </c>
      <c r="AD53" s="67">
        <v>0</v>
      </c>
      <c r="AE53" s="67">
        <v>0</v>
      </c>
      <c r="AF53" s="67">
        <v>0</v>
      </c>
      <c r="AG53" s="67">
        <v>2</v>
      </c>
      <c r="AH53" s="67">
        <v>0</v>
      </c>
      <c r="AI53" s="67">
        <v>0</v>
      </c>
      <c r="AJ53" s="630">
        <f t="shared" si="5"/>
        <v>26</v>
      </c>
      <c r="AK53" s="631">
        <f t="shared" si="6"/>
        <v>11</v>
      </c>
      <c r="AL53" s="71"/>
      <c r="AM53" s="591">
        <v>0</v>
      </c>
    </row>
    <row r="54" spans="1:39" ht="15">
      <c r="A54" s="52" t="s">
        <v>1401</v>
      </c>
      <c r="B54" s="712" t="s">
        <v>1402</v>
      </c>
      <c r="C54" s="712" t="s">
        <v>1403</v>
      </c>
      <c r="D54" s="712" t="str">
        <f t="shared" si="4"/>
        <v>Mirelis Casi Garcia</v>
      </c>
      <c r="E54" s="713">
        <v>44751</v>
      </c>
      <c r="F54" s="714" t="s">
        <v>1404</v>
      </c>
      <c r="G54" s="712" t="s">
        <v>1372</v>
      </c>
      <c r="H54" s="712" t="s">
        <v>1281</v>
      </c>
      <c r="I54" s="596">
        <v>0.5</v>
      </c>
      <c r="J54" s="718">
        <v>0</v>
      </c>
      <c r="K54" s="341">
        <v>0</v>
      </c>
      <c r="L54" s="591">
        <v>0</v>
      </c>
      <c r="M54" s="591">
        <v>0</v>
      </c>
      <c r="N54" s="341">
        <v>0</v>
      </c>
      <c r="O54" s="341">
        <v>3</v>
      </c>
      <c r="P54" s="341">
        <v>0</v>
      </c>
      <c r="Q54" s="341">
        <v>0</v>
      </c>
      <c r="R54" s="341">
        <v>2</v>
      </c>
      <c r="S54" s="341">
        <v>2</v>
      </c>
      <c r="T54" s="341">
        <v>3</v>
      </c>
      <c r="U54" s="341">
        <v>0</v>
      </c>
      <c r="V54" s="341">
        <v>3</v>
      </c>
      <c r="W54" s="341">
        <v>2</v>
      </c>
      <c r="X54" s="341">
        <v>0</v>
      </c>
      <c r="Y54" s="341">
        <v>2</v>
      </c>
      <c r="Z54" s="341">
        <v>0</v>
      </c>
      <c r="AA54" s="341">
        <v>0</v>
      </c>
      <c r="AB54" s="341">
        <v>2</v>
      </c>
      <c r="AC54" s="341">
        <v>0</v>
      </c>
      <c r="AD54" s="341">
        <v>0</v>
      </c>
      <c r="AE54" s="341">
        <v>0</v>
      </c>
      <c r="AF54" s="341">
        <v>0</v>
      </c>
      <c r="AG54" s="341">
        <v>2</v>
      </c>
      <c r="AH54" s="341">
        <v>0</v>
      </c>
      <c r="AI54" s="341">
        <v>0</v>
      </c>
      <c r="AJ54" s="630">
        <f t="shared" si="5"/>
        <v>21</v>
      </c>
      <c r="AK54" s="631">
        <f t="shared" si="6"/>
        <v>9</v>
      </c>
      <c r="AL54" s="631">
        <f t="shared" ref="AL54:AL65" si="7">AVERAGE(J54:AI54)</f>
        <v>0.80769230769230771</v>
      </c>
      <c r="AM54" s="591">
        <v>0</v>
      </c>
    </row>
    <row r="55" spans="1:39" ht="15">
      <c r="A55" s="52" t="s">
        <v>593</v>
      </c>
      <c r="B55" s="712" t="s">
        <v>1405</v>
      </c>
      <c r="C55" s="712" t="s">
        <v>992</v>
      </c>
      <c r="D55" s="712" t="str">
        <f t="shared" si="4"/>
        <v>Juana Rosario Carela</v>
      </c>
      <c r="E55" s="713">
        <v>44752</v>
      </c>
      <c r="F55" s="715" t="s">
        <v>1317</v>
      </c>
      <c r="G55" s="712" t="s">
        <v>1318</v>
      </c>
      <c r="H55" s="712" t="s">
        <v>1281</v>
      </c>
      <c r="I55" s="586">
        <v>1</v>
      </c>
      <c r="J55" s="909">
        <v>0</v>
      </c>
      <c r="K55" s="591">
        <v>0</v>
      </c>
      <c r="L55" s="591">
        <v>0</v>
      </c>
      <c r="M55" s="341">
        <v>0</v>
      </c>
      <c r="N55" s="591">
        <v>0</v>
      </c>
      <c r="O55" s="591">
        <v>4</v>
      </c>
      <c r="P55" s="591">
        <v>4</v>
      </c>
      <c r="Q55" s="591">
        <v>1</v>
      </c>
      <c r="R55" s="591">
        <v>4</v>
      </c>
      <c r="S55" s="591">
        <v>4</v>
      </c>
      <c r="T55" s="591">
        <v>4</v>
      </c>
      <c r="U55" s="591">
        <v>0</v>
      </c>
      <c r="V55" s="591">
        <v>4</v>
      </c>
      <c r="W55" s="591">
        <v>3</v>
      </c>
      <c r="X55" s="591">
        <v>0</v>
      </c>
      <c r="Y55" s="591">
        <v>4</v>
      </c>
      <c r="Z55" s="591">
        <v>4</v>
      </c>
      <c r="AA55" s="591">
        <v>0</v>
      </c>
      <c r="AB55" s="591">
        <v>4</v>
      </c>
      <c r="AC55" s="341">
        <v>0</v>
      </c>
      <c r="AD55" s="591">
        <v>0</v>
      </c>
      <c r="AE55" s="591">
        <v>0</v>
      </c>
      <c r="AF55" s="591">
        <v>0</v>
      </c>
      <c r="AG55" s="591">
        <v>2</v>
      </c>
      <c r="AH55" s="591">
        <v>0</v>
      </c>
      <c r="AI55" s="591">
        <v>0</v>
      </c>
      <c r="AJ55" s="630">
        <f t="shared" si="5"/>
        <v>42</v>
      </c>
      <c r="AK55" s="631">
        <f t="shared" si="6"/>
        <v>11</v>
      </c>
      <c r="AL55" s="631">
        <f t="shared" si="7"/>
        <v>1.6153846153846154</v>
      </c>
      <c r="AM55" s="591">
        <v>1</v>
      </c>
    </row>
    <row r="56" spans="1:39" ht="15">
      <c r="A56" s="52" t="s">
        <v>1406</v>
      </c>
      <c r="B56" s="712" t="s">
        <v>1407</v>
      </c>
      <c r="C56" s="712" t="s">
        <v>1408</v>
      </c>
      <c r="D56" s="712" t="str">
        <f t="shared" si="4"/>
        <v>Jeniffer Brown Alvarez</v>
      </c>
      <c r="E56" s="713">
        <v>44757</v>
      </c>
      <c r="F56" s="714" t="s">
        <v>1404</v>
      </c>
      <c r="G56" s="712" t="s">
        <v>1372</v>
      </c>
      <c r="H56" s="712" t="s">
        <v>1281</v>
      </c>
      <c r="I56" s="586">
        <v>0.5</v>
      </c>
      <c r="J56" s="718">
        <v>0</v>
      </c>
      <c r="K56" s="341">
        <v>0</v>
      </c>
      <c r="L56" s="66">
        <v>0</v>
      </c>
      <c r="M56" s="591">
        <v>0</v>
      </c>
      <c r="N56" s="341">
        <v>0</v>
      </c>
      <c r="O56" s="341">
        <v>3</v>
      </c>
      <c r="P56" s="341">
        <v>2</v>
      </c>
      <c r="Q56" s="341">
        <v>2</v>
      </c>
      <c r="R56" s="341">
        <v>2</v>
      </c>
      <c r="S56" s="341">
        <v>2</v>
      </c>
      <c r="T56" s="341">
        <v>3</v>
      </c>
      <c r="U56" s="341">
        <v>3</v>
      </c>
      <c r="V56" s="341">
        <v>2</v>
      </c>
      <c r="W56" s="341">
        <v>2</v>
      </c>
      <c r="X56" s="341">
        <v>0</v>
      </c>
      <c r="Y56" s="341">
        <v>3</v>
      </c>
      <c r="Z56" s="341">
        <v>0</v>
      </c>
      <c r="AA56" s="341">
        <v>0</v>
      </c>
      <c r="AB56" s="341">
        <v>2</v>
      </c>
      <c r="AC56" s="341">
        <v>0</v>
      </c>
      <c r="AD56" s="341">
        <v>0</v>
      </c>
      <c r="AE56" s="341">
        <v>0</v>
      </c>
      <c r="AF56" s="341">
        <v>0</v>
      </c>
      <c r="AG56" s="341">
        <v>2</v>
      </c>
      <c r="AH56" s="341">
        <v>0</v>
      </c>
      <c r="AI56" s="341">
        <v>0</v>
      </c>
      <c r="AJ56" s="630">
        <f t="shared" si="5"/>
        <v>28</v>
      </c>
      <c r="AK56" s="631">
        <f t="shared" si="6"/>
        <v>12</v>
      </c>
      <c r="AL56" s="631">
        <f t="shared" si="7"/>
        <v>1.0769230769230769</v>
      </c>
      <c r="AM56" s="591">
        <v>0</v>
      </c>
    </row>
    <row r="57" spans="1:39" ht="15">
      <c r="A57" s="52" t="s">
        <v>1409</v>
      </c>
      <c r="B57" s="347" t="s">
        <v>1410</v>
      </c>
      <c r="C57" s="348" t="s">
        <v>1411</v>
      </c>
      <c r="D57" s="712" t="str">
        <f t="shared" si="4"/>
        <v>Armando Perez Heredia</v>
      </c>
      <c r="E57" s="438">
        <v>44862</v>
      </c>
      <c r="F57" s="594" t="s">
        <v>1323</v>
      </c>
      <c r="G57" s="347" t="s">
        <v>1324</v>
      </c>
      <c r="H57" s="347" t="s">
        <v>1281</v>
      </c>
      <c r="I57" s="587">
        <v>0.75</v>
      </c>
      <c r="J57" s="645">
        <v>2</v>
      </c>
      <c r="K57" s="290">
        <v>0</v>
      </c>
      <c r="L57" s="650">
        <v>3</v>
      </c>
      <c r="M57" s="290">
        <v>3</v>
      </c>
      <c r="N57" s="290">
        <v>2</v>
      </c>
      <c r="O57" s="290">
        <v>2</v>
      </c>
      <c r="P57" s="290">
        <v>0</v>
      </c>
      <c r="Q57" s="290">
        <v>0</v>
      </c>
      <c r="R57" s="290">
        <v>0</v>
      </c>
      <c r="S57" s="290">
        <v>3</v>
      </c>
      <c r="T57" s="290">
        <v>2</v>
      </c>
      <c r="U57" s="290">
        <v>0</v>
      </c>
      <c r="V57" s="290">
        <v>2</v>
      </c>
      <c r="W57" s="290">
        <v>0</v>
      </c>
      <c r="X57" s="290">
        <v>0</v>
      </c>
      <c r="Y57" s="290">
        <v>2</v>
      </c>
      <c r="Z57" s="290">
        <v>0</v>
      </c>
      <c r="AA57" s="290">
        <v>0</v>
      </c>
      <c r="AB57" s="290">
        <v>2</v>
      </c>
      <c r="AC57" s="341">
        <v>0</v>
      </c>
      <c r="AD57" s="290">
        <v>2</v>
      </c>
      <c r="AE57" s="290">
        <v>0</v>
      </c>
      <c r="AF57" s="290">
        <v>3</v>
      </c>
      <c r="AG57" s="290">
        <v>3</v>
      </c>
      <c r="AH57" s="290">
        <v>0</v>
      </c>
      <c r="AI57" s="290">
        <v>0</v>
      </c>
      <c r="AJ57" s="651">
        <f t="shared" si="5"/>
        <v>31</v>
      </c>
      <c r="AK57" s="652">
        <f t="shared" si="6"/>
        <v>13</v>
      </c>
      <c r="AL57" s="631">
        <f t="shared" si="7"/>
        <v>1.1923076923076923</v>
      </c>
      <c r="AM57" s="591">
        <v>0</v>
      </c>
    </row>
    <row r="58" spans="1:39" ht="14.25" customHeight="1">
      <c r="A58" s="52" t="s">
        <v>1412</v>
      </c>
      <c r="B58" s="712" t="s">
        <v>1413</v>
      </c>
      <c r="C58" s="712" t="s">
        <v>1414</v>
      </c>
      <c r="D58" s="712" t="str">
        <f t="shared" si="4"/>
        <v>Dora Lopez Viuda De Jimenez</v>
      </c>
      <c r="E58" s="713">
        <v>44955</v>
      </c>
      <c r="F58" s="594" t="s">
        <v>1323</v>
      </c>
      <c r="G58" s="712" t="s">
        <v>1372</v>
      </c>
      <c r="H58" s="712" t="s">
        <v>1281</v>
      </c>
      <c r="I58" s="586">
        <v>1</v>
      </c>
      <c r="J58" s="718">
        <v>0</v>
      </c>
      <c r="K58" s="341">
        <v>0</v>
      </c>
      <c r="L58" s="342">
        <v>0</v>
      </c>
      <c r="M58" s="342">
        <v>0</v>
      </c>
      <c r="N58" s="341">
        <v>0</v>
      </c>
      <c r="O58" s="341">
        <v>3</v>
      </c>
      <c r="P58" s="341">
        <v>2</v>
      </c>
      <c r="Q58" s="341">
        <v>0</v>
      </c>
      <c r="R58" s="341">
        <v>2</v>
      </c>
      <c r="S58" s="341">
        <v>2</v>
      </c>
      <c r="T58" s="341">
        <v>3</v>
      </c>
      <c r="U58" s="341">
        <v>0</v>
      </c>
      <c r="V58" s="341">
        <v>3</v>
      </c>
      <c r="W58" s="341">
        <v>2</v>
      </c>
      <c r="X58" s="341">
        <v>0</v>
      </c>
      <c r="Y58" s="341">
        <v>2</v>
      </c>
      <c r="Z58" s="341">
        <v>3</v>
      </c>
      <c r="AA58" s="341">
        <v>0</v>
      </c>
      <c r="AB58" s="341">
        <v>2</v>
      </c>
      <c r="AC58" s="341">
        <v>0</v>
      </c>
      <c r="AD58" s="341">
        <v>0</v>
      </c>
      <c r="AE58" s="341">
        <v>0</v>
      </c>
      <c r="AF58" s="341">
        <v>0</v>
      </c>
      <c r="AG58" s="341">
        <v>2</v>
      </c>
      <c r="AH58" s="341">
        <v>0</v>
      </c>
      <c r="AI58" s="341">
        <v>0</v>
      </c>
      <c r="AJ58" s="651">
        <f t="shared" si="5"/>
        <v>26</v>
      </c>
      <c r="AK58" s="652">
        <f t="shared" si="6"/>
        <v>11</v>
      </c>
      <c r="AL58" s="1112">
        <f t="shared" si="7"/>
        <v>1</v>
      </c>
      <c r="AM58" s="591">
        <v>0</v>
      </c>
    </row>
    <row r="59" spans="1:39" ht="14.25" customHeight="1">
      <c r="A59" s="52" t="s">
        <v>1415</v>
      </c>
      <c r="B59" s="712" t="s">
        <v>1416</v>
      </c>
      <c r="C59" s="712" t="s">
        <v>1417</v>
      </c>
      <c r="D59" s="712" t="str">
        <f t="shared" si="4"/>
        <v>Ernesto Reyes Perez</v>
      </c>
      <c r="E59" s="713">
        <v>44955</v>
      </c>
      <c r="F59" s="594" t="s">
        <v>1323</v>
      </c>
      <c r="G59" s="712" t="s">
        <v>1372</v>
      </c>
      <c r="H59" s="712" t="s">
        <v>1281</v>
      </c>
      <c r="I59" s="586">
        <v>1</v>
      </c>
      <c r="J59" s="718">
        <v>2</v>
      </c>
      <c r="K59" s="341">
        <v>0</v>
      </c>
      <c r="L59" s="591">
        <v>3</v>
      </c>
      <c r="M59" s="591">
        <v>3</v>
      </c>
      <c r="N59" s="341">
        <v>3</v>
      </c>
      <c r="O59" s="341">
        <v>3</v>
      </c>
      <c r="P59" s="341">
        <v>0</v>
      </c>
      <c r="Q59" s="341">
        <v>0</v>
      </c>
      <c r="R59" s="341">
        <v>1</v>
      </c>
      <c r="S59" s="341">
        <v>2</v>
      </c>
      <c r="T59" s="341">
        <v>3</v>
      </c>
      <c r="U59" s="341">
        <v>1</v>
      </c>
      <c r="V59" s="341">
        <v>3</v>
      </c>
      <c r="W59" s="341">
        <v>0</v>
      </c>
      <c r="X59" s="341">
        <v>0</v>
      </c>
      <c r="Y59" s="341">
        <v>2</v>
      </c>
      <c r="Z59" s="341">
        <v>0</v>
      </c>
      <c r="AA59" s="341">
        <v>0</v>
      </c>
      <c r="AB59" s="341">
        <v>2</v>
      </c>
      <c r="AC59" s="341">
        <v>0</v>
      </c>
      <c r="AD59" s="341">
        <v>0</v>
      </c>
      <c r="AE59" s="341">
        <v>2</v>
      </c>
      <c r="AF59" s="341">
        <v>2</v>
      </c>
      <c r="AG59" s="341">
        <v>2</v>
      </c>
      <c r="AH59" s="341">
        <v>0</v>
      </c>
      <c r="AI59" s="341">
        <v>0</v>
      </c>
      <c r="AJ59" s="651">
        <f t="shared" si="5"/>
        <v>34</v>
      </c>
      <c r="AK59" s="652">
        <f t="shared" si="6"/>
        <v>13</v>
      </c>
      <c r="AL59" s="1112">
        <f t="shared" si="7"/>
        <v>1.3076923076923077</v>
      </c>
      <c r="AM59" s="591">
        <v>0</v>
      </c>
    </row>
    <row r="60" spans="1:39" ht="14.25" customHeight="1">
      <c r="A60" s="52" t="s">
        <v>1418</v>
      </c>
      <c r="B60" s="712" t="s">
        <v>1419</v>
      </c>
      <c r="C60" s="712" t="s">
        <v>1420</v>
      </c>
      <c r="D60" s="712" t="str">
        <f t="shared" si="4"/>
        <v>Joaquin Lopez Enrique</v>
      </c>
      <c r="E60" s="713">
        <v>44955</v>
      </c>
      <c r="F60" s="594" t="s">
        <v>1323</v>
      </c>
      <c r="G60" s="712" t="s">
        <v>1372</v>
      </c>
      <c r="H60" s="712" t="s">
        <v>1281</v>
      </c>
      <c r="I60" s="586">
        <v>1</v>
      </c>
      <c r="J60" s="1107">
        <v>2</v>
      </c>
      <c r="K60" s="1109">
        <v>0</v>
      </c>
      <c r="L60" s="1110">
        <v>0</v>
      </c>
      <c r="M60" s="650">
        <v>0</v>
      </c>
      <c r="N60" s="1109">
        <v>2</v>
      </c>
      <c r="O60" s="1109">
        <v>3</v>
      </c>
      <c r="P60" s="1109">
        <v>0</v>
      </c>
      <c r="Q60" s="1109">
        <v>0</v>
      </c>
      <c r="R60" s="1109">
        <v>1</v>
      </c>
      <c r="S60" s="1109">
        <v>2</v>
      </c>
      <c r="T60" s="1109">
        <v>2</v>
      </c>
      <c r="U60" s="1109">
        <v>0</v>
      </c>
      <c r="V60" s="1109">
        <v>2</v>
      </c>
      <c r="W60" s="1109">
        <v>0</v>
      </c>
      <c r="X60" s="1109">
        <v>0</v>
      </c>
      <c r="Y60" s="1109">
        <v>2</v>
      </c>
      <c r="Z60" s="1109">
        <v>0</v>
      </c>
      <c r="AA60" s="1109">
        <v>0</v>
      </c>
      <c r="AB60" s="1109">
        <v>2</v>
      </c>
      <c r="AC60" s="341">
        <v>0</v>
      </c>
      <c r="AD60" s="1109">
        <v>0</v>
      </c>
      <c r="AE60" s="1109">
        <v>0</v>
      </c>
      <c r="AF60" s="1109">
        <v>0</v>
      </c>
      <c r="AG60" s="1109">
        <v>3</v>
      </c>
      <c r="AH60" s="1109">
        <v>0</v>
      </c>
      <c r="AI60" s="1109">
        <v>0</v>
      </c>
      <c r="AJ60" s="651">
        <f t="shared" si="5"/>
        <v>21</v>
      </c>
      <c r="AK60" s="652">
        <f t="shared" si="6"/>
        <v>9</v>
      </c>
      <c r="AL60" s="1112">
        <f t="shared" si="7"/>
        <v>0.80769230769230771</v>
      </c>
      <c r="AM60" s="591">
        <v>0</v>
      </c>
    </row>
    <row r="61" spans="1:39" ht="14.25" customHeight="1">
      <c r="A61" s="52" t="s">
        <v>1421</v>
      </c>
      <c r="B61" s="712" t="s">
        <v>1422</v>
      </c>
      <c r="C61" s="712" t="s">
        <v>1423</v>
      </c>
      <c r="D61" s="712" t="str">
        <f t="shared" si="4"/>
        <v>Kevin Acuna Ten</v>
      </c>
      <c r="E61" s="713">
        <v>44955</v>
      </c>
      <c r="F61" s="714" t="s">
        <v>1424</v>
      </c>
      <c r="G61" s="712" t="s">
        <v>1372</v>
      </c>
      <c r="H61" s="712" t="s">
        <v>1281</v>
      </c>
      <c r="I61" s="586">
        <v>1</v>
      </c>
      <c r="J61" s="1107">
        <v>2</v>
      </c>
      <c r="K61" s="1109">
        <v>0</v>
      </c>
      <c r="L61" s="1109">
        <v>1</v>
      </c>
      <c r="M61" s="1109">
        <v>2</v>
      </c>
      <c r="N61" s="1109">
        <v>3</v>
      </c>
      <c r="O61" s="1109">
        <v>3</v>
      </c>
      <c r="P61" s="1109">
        <v>1</v>
      </c>
      <c r="Q61" s="1109">
        <v>0</v>
      </c>
      <c r="R61" s="1109">
        <v>3</v>
      </c>
      <c r="S61" s="1109">
        <v>2</v>
      </c>
      <c r="T61" s="1109">
        <v>3</v>
      </c>
      <c r="U61" s="1109">
        <v>0</v>
      </c>
      <c r="V61" s="1109">
        <v>3</v>
      </c>
      <c r="W61" s="1109">
        <v>2</v>
      </c>
      <c r="X61" s="1109">
        <v>0</v>
      </c>
      <c r="Y61" s="1109">
        <v>2</v>
      </c>
      <c r="Z61" s="1109">
        <v>0</v>
      </c>
      <c r="AA61" s="1109">
        <v>0</v>
      </c>
      <c r="AB61" s="1109">
        <v>2</v>
      </c>
      <c r="AC61" s="341">
        <v>0</v>
      </c>
      <c r="AD61" s="1109">
        <v>0</v>
      </c>
      <c r="AE61" s="1109">
        <v>0</v>
      </c>
      <c r="AF61" s="1109">
        <v>1</v>
      </c>
      <c r="AG61" s="1109">
        <v>3</v>
      </c>
      <c r="AH61" s="1109">
        <v>0</v>
      </c>
      <c r="AI61" s="1109">
        <v>2</v>
      </c>
      <c r="AJ61" s="651">
        <f t="shared" si="5"/>
        <v>35</v>
      </c>
      <c r="AK61" s="652">
        <f t="shared" si="6"/>
        <v>13</v>
      </c>
      <c r="AL61" s="1112">
        <f t="shared" si="7"/>
        <v>1.3461538461538463</v>
      </c>
      <c r="AM61" s="591">
        <v>0</v>
      </c>
    </row>
    <row r="62" spans="1:39" ht="14.25" customHeight="1">
      <c r="A62" s="52" t="s">
        <v>1425</v>
      </c>
      <c r="B62" s="712" t="s">
        <v>1426</v>
      </c>
      <c r="C62" s="712" t="s">
        <v>1427</v>
      </c>
      <c r="D62" s="712" t="str">
        <f t="shared" si="4"/>
        <v>Rolexis Lopez Diaz</v>
      </c>
      <c r="E62" s="713">
        <v>44955</v>
      </c>
      <c r="F62" s="594" t="s">
        <v>1323</v>
      </c>
      <c r="G62" s="712" t="s">
        <v>1324</v>
      </c>
      <c r="H62" s="712" t="s">
        <v>1281</v>
      </c>
      <c r="I62" s="596">
        <v>1</v>
      </c>
      <c r="J62" s="717">
        <v>2</v>
      </c>
      <c r="K62" s="1108">
        <v>0</v>
      </c>
      <c r="L62" s="342">
        <v>3</v>
      </c>
      <c r="M62" s="341">
        <v>3</v>
      </c>
      <c r="N62" s="1108">
        <v>3</v>
      </c>
      <c r="O62" s="1108">
        <v>3</v>
      </c>
      <c r="P62" s="1108">
        <v>0</v>
      </c>
      <c r="Q62" s="1108">
        <v>0</v>
      </c>
      <c r="R62" s="1108">
        <v>0</v>
      </c>
      <c r="S62" s="1108">
        <v>2</v>
      </c>
      <c r="T62" s="1108">
        <v>2</v>
      </c>
      <c r="U62" s="1108">
        <v>4</v>
      </c>
      <c r="V62" s="1108">
        <v>2</v>
      </c>
      <c r="W62" s="1108">
        <v>0</v>
      </c>
      <c r="X62" s="1108">
        <v>0</v>
      </c>
      <c r="Y62" s="1108">
        <v>3</v>
      </c>
      <c r="Z62" s="1108">
        <v>0</v>
      </c>
      <c r="AA62" s="1108">
        <v>0</v>
      </c>
      <c r="AB62" s="1108">
        <v>2</v>
      </c>
      <c r="AC62" s="341">
        <v>0</v>
      </c>
      <c r="AD62" s="1108">
        <v>0</v>
      </c>
      <c r="AE62" s="1108">
        <v>2</v>
      </c>
      <c r="AF62" s="1108">
        <v>2</v>
      </c>
      <c r="AG62" s="1108">
        <v>2</v>
      </c>
      <c r="AH62" s="1113">
        <v>0</v>
      </c>
      <c r="AI62" s="1108">
        <v>0</v>
      </c>
      <c r="AJ62" s="630">
        <f t="shared" si="5"/>
        <v>35</v>
      </c>
      <c r="AK62" s="631">
        <f t="shared" si="6"/>
        <v>14</v>
      </c>
      <c r="AL62" s="1112">
        <f t="shared" si="7"/>
        <v>1.3461538461538463</v>
      </c>
      <c r="AM62" s="591">
        <v>0</v>
      </c>
    </row>
    <row r="63" spans="1:39" ht="14.25" customHeight="1">
      <c r="A63" s="52" t="s">
        <v>1428</v>
      </c>
      <c r="B63" s="712" t="s">
        <v>1429</v>
      </c>
      <c r="C63" s="712" t="s">
        <v>1430</v>
      </c>
      <c r="D63" s="712" t="str">
        <f t="shared" si="4"/>
        <v>Sunia Hernandez Velazco</v>
      </c>
      <c r="E63" s="713">
        <v>44955</v>
      </c>
      <c r="F63" s="594" t="s">
        <v>1323</v>
      </c>
      <c r="G63" s="712" t="s">
        <v>1372</v>
      </c>
      <c r="H63" s="712" t="s">
        <v>1281</v>
      </c>
      <c r="I63" s="586">
        <v>1</v>
      </c>
      <c r="J63" s="909">
        <v>0</v>
      </c>
      <c r="K63" s="591">
        <v>0</v>
      </c>
      <c r="L63" s="342">
        <v>0</v>
      </c>
      <c r="M63" s="591">
        <v>1</v>
      </c>
      <c r="N63" s="591">
        <v>1</v>
      </c>
      <c r="O63" s="591">
        <v>3</v>
      </c>
      <c r="P63" s="591">
        <v>3</v>
      </c>
      <c r="Q63" s="591">
        <v>2</v>
      </c>
      <c r="R63" s="591">
        <v>3</v>
      </c>
      <c r="S63" s="591">
        <v>3</v>
      </c>
      <c r="T63" s="591">
        <v>3</v>
      </c>
      <c r="U63" s="591">
        <v>0</v>
      </c>
      <c r="V63" s="591">
        <v>3</v>
      </c>
      <c r="W63" s="591">
        <v>3</v>
      </c>
      <c r="X63" s="591">
        <v>2</v>
      </c>
      <c r="Y63" s="591">
        <v>2</v>
      </c>
      <c r="Z63" s="591">
        <v>3</v>
      </c>
      <c r="AA63" s="591">
        <v>0</v>
      </c>
      <c r="AB63" s="591">
        <v>2</v>
      </c>
      <c r="AC63" s="341">
        <v>0</v>
      </c>
      <c r="AD63" s="591">
        <v>0</v>
      </c>
      <c r="AE63" s="591">
        <v>0</v>
      </c>
      <c r="AF63" s="591">
        <v>0</v>
      </c>
      <c r="AG63" s="591">
        <v>2</v>
      </c>
      <c r="AH63" s="1111">
        <v>3</v>
      </c>
      <c r="AI63" s="591">
        <v>0</v>
      </c>
      <c r="AJ63" s="630">
        <f t="shared" si="5"/>
        <v>39</v>
      </c>
      <c r="AK63" s="631">
        <f t="shared" si="6"/>
        <v>14</v>
      </c>
      <c r="AL63" s="1112">
        <f t="shared" si="7"/>
        <v>1.5</v>
      </c>
      <c r="AM63" s="591">
        <v>0</v>
      </c>
    </row>
    <row r="64" spans="1:39" ht="14.25" customHeight="1">
      <c r="A64" s="52" t="s">
        <v>605</v>
      </c>
      <c r="B64" s="712" t="s">
        <v>1431</v>
      </c>
      <c r="C64" s="712" t="s">
        <v>1432</v>
      </c>
      <c r="D64" s="712" t="str">
        <f t="shared" si="4"/>
        <v>Isabel Hernandez Garcia</v>
      </c>
      <c r="E64" s="713">
        <v>45025</v>
      </c>
      <c r="F64" s="715" t="s">
        <v>1317</v>
      </c>
      <c r="G64" s="712" t="s">
        <v>1338</v>
      </c>
      <c r="H64" s="712" t="s">
        <v>1281</v>
      </c>
      <c r="I64" s="586">
        <v>1</v>
      </c>
      <c r="J64" s="909">
        <v>0</v>
      </c>
      <c r="K64" s="591">
        <v>0</v>
      </c>
      <c r="L64" s="66">
        <v>0</v>
      </c>
      <c r="M64" s="66">
        <v>0</v>
      </c>
      <c r="N64" s="591">
        <v>0</v>
      </c>
      <c r="O64" s="591">
        <v>2</v>
      </c>
      <c r="P64" s="591">
        <v>2</v>
      </c>
      <c r="Q64" s="591">
        <v>1</v>
      </c>
      <c r="R64" s="591">
        <v>4</v>
      </c>
      <c r="S64" s="591">
        <v>4</v>
      </c>
      <c r="T64" s="591">
        <v>4</v>
      </c>
      <c r="U64" s="591">
        <v>0</v>
      </c>
      <c r="V64" s="591">
        <v>4</v>
      </c>
      <c r="W64" s="591">
        <v>2</v>
      </c>
      <c r="X64" s="591">
        <v>3</v>
      </c>
      <c r="Y64" s="591">
        <v>3</v>
      </c>
      <c r="Z64" s="591">
        <v>2</v>
      </c>
      <c r="AA64" s="591">
        <v>0</v>
      </c>
      <c r="AB64" s="591">
        <v>4</v>
      </c>
      <c r="AC64" s="341">
        <v>0</v>
      </c>
      <c r="AD64" s="591">
        <v>0</v>
      </c>
      <c r="AE64" s="591">
        <v>0</v>
      </c>
      <c r="AF64" s="591">
        <v>0</v>
      </c>
      <c r="AG64" s="591">
        <v>2</v>
      </c>
      <c r="AH64" s="1111">
        <v>0</v>
      </c>
      <c r="AI64" s="591">
        <v>0</v>
      </c>
      <c r="AJ64" s="630">
        <f t="shared" si="5"/>
        <v>37</v>
      </c>
      <c r="AK64" s="631">
        <f t="shared" si="6"/>
        <v>12</v>
      </c>
      <c r="AL64" s="1112">
        <f t="shared" si="7"/>
        <v>1.4230769230769231</v>
      </c>
      <c r="AM64" s="591">
        <v>0</v>
      </c>
    </row>
    <row r="65" spans="1:39" ht="14.25" customHeight="1">
      <c r="A65" s="52" t="s">
        <v>1433</v>
      </c>
      <c r="B65" s="712" t="s">
        <v>1382</v>
      </c>
      <c r="C65" s="712" t="s">
        <v>994</v>
      </c>
      <c r="D65" s="712" t="s">
        <v>1087</v>
      </c>
      <c r="E65" s="713">
        <v>45114</v>
      </c>
      <c r="F65" s="715" t="s">
        <v>1317</v>
      </c>
      <c r="G65" s="712" t="s">
        <v>1338</v>
      </c>
      <c r="H65" s="712" t="s">
        <v>1281</v>
      </c>
      <c r="I65" s="587">
        <v>1</v>
      </c>
      <c r="J65" s="909">
        <v>0</v>
      </c>
      <c r="K65" s="591">
        <v>0</v>
      </c>
      <c r="L65" s="591">
        <v>0</v>
      </c>
      <c r="M65" s="591">
        <v>0</v>
      </c>
      <c r="N65" s="591">
        <v>0</v>
      </c>
      <c r="O65" s="591">
        <v>2</v>
      </c>
      <c r="P65" s="591">
        <v>2</v>
      </c>
      <c r="Q65" s="591">
        <v>0</v>
      </c>
      <c r="R65" s="591">
        <v>3</v>
      </c>
      <c r="S65" s="591">
        <v>2</v>
      </c>
      <c r="T65" s="591">
        <v>2</v>
      </c>
      <c r="U65" s="591">
        <v>0</v>
      </c>
      <c r="V65" s="591">
        <v>3</v>
      </c>
      <c r="W65" s="591">
        <v>2</v>
      </c>
      <c r="X65" s="591">
        <v>0</v>
      </c>
      <c r="Y65" s="591">
        <v>3</v>
      </c>
      <c r="Z65" s="591">
        <v>3</v>
      </c>
      <c r="AA65" s="591">
        <v>0</v>
      </c>
      <c r="AB65" s="591">
        <v>3</v>
      </c>
      <c r="AC65" s="341">
        <v>0</v>
      </c>
      <c r="AD65" s="591">
        <v>0</v>
      </c>
      <c r="AE65" s="591">
        <v>0</v>
      </c>
      <c r="AF65" s="591">
        <v>0</v>
      </c>
      <c r="AG65" s="591">
        <v>3</v>
      </c>
      <c r="AH65" s="1111">
        <v>2</v>
      </c>
      <c r="AI65" s="591">
        <v>0</v>
      </c>
      <c r="AJ65" s="630">
        <f t="shared" si="5"/>
        <v>30</v>
      </c>
      <c r="AK65" s="631">
        <f t="shared" si="6"/>
        <v>12</v>
      </c>
      <c r="AL65" s="1112">
        <f t="shared" si="7"/>
        <v>1.1538461538461537</v>
      </c>
      <c r="AM65" s="591">
        <v>0</v>
      </c>
    </row>
    <row r="66" spans="1:39" s="1003" customFormat="1" ht="14.25" customHeight="1">
      <c r="A66" s="52"/>
      <c r="B66" s="52" t="s">
        <v>1434</v>
      </c>
      <c r="C66" s="52" t="s">
        <v>1435</v>
      </c>
      <c r="D66" s="961" t="s">
        <v>447</v>
      </c>
      <c r="E66" s="920">
        <v>45519</v>
      </c>
      <c r="F66" s="1095" t="s">
        <v>1436</v>
      </c>
      <c r="G66" s="746" t="s">
        <v>1437</v>
      </c>
      <c r="H66" s="712" t="s">
        <v>1281</v>
      </c>
      <c r="I66" s="916">
        <v>1</v>
      </c>
      <c r="J66" s="910">
        <v>0</v>
      </c>
      <c r="K66" s="653">
        <v>0</v>
      </c>
      <c r="L66" s="653">
        <v>0</v>
      </c>
      <c r="M66" s="653">
        <v>0</v>
      </c>
      <c r="N66" s="653">
        <v>0</v>
      </c>
      <c r="O66" s="653">
        <v>0</v>
      </c>
      <c r="P66" s="653">
        <v>0</v>
      </c>
      <c r="Q66" s="653">
        <v>0</v>
      </c>
      <c r="R66" s="653">
        <v>0</v>
      </c>
      <c r="S66" s="653">
        <v>0</v>
      </c>
      <c r="T66" s="67">
        <v>0</v>
      </c>
      <c r="U66" s="67">
        <v>0</v>
      </c>
      <c r="V66" s="67">
        <v>0</v>
      </c>
      <c r="W66" s="67">
        <v>0</v>
      </c>
      <c r="X66" s="67">
        <v>0</v>
      </c>
      <c r="Y66" s="67">
        <v>0</v>
      </c>
      <c r="Z66" s="67">
        <v>0</v>
      </c>
      <c r="AA66" s="67">
        <v>0</v>
      </c>
      <c r="AB66" s="67">
        <v>0</v>
      </c>
      <c r="AC66" s="341">
        <v>0</v>
      </c>
      <c r="AD66" s="67">
        <v>0</v>
      </c>
      <c r="AE66" s="67">
        <v>0</v>
      </c>
      <c r="AF66" s="67">
        <v>0</v>
      </c>
      <c r="AG66" s="67">
        <v>0</v>
      </c>
      <c r="AH66" s="654">
        <v>0</v>
      </c>
      <c r="AI66" s="67">
        <v>0</v>
      </c>
      <c r="AJ66" s="630">
        <f t="shared" si="5"/>
        <v>0</v>
      </c>
      <c r="AK66" s="631">
        <f t="shared" si="6"/>
        <v>0</v>
      </c>
      <c r="AL66" s="591">
        <v>0</v>
      </c>
      <c r="AM66" s="591"/>
    </row>
    <row r="67" spans="1:39" s="1003" customFormat="1" ht="14.25" customHeight="1">
      <c r="A67" s="52"/>
      <c r="B67" s="52" t="s">
        <v>1438</v>
      </c>
      <c r="C67" s="52" t="s">
        <v>1439</v>
      </c>
      <c r="D67" s="961" t="s">
        <v>444</v>
      </c>
      <c r="E67" s="920">
        <v>45519</v>
      </c>
      <c r="F67" s="1095" t="s">
        <v>1436</v>
      </c>
      <c r="G67" s="746" t="s">
        <v>1437</v>
      </c>
      <c r="H67" s="712" t="s">
        <v>1281</v>
      </c>
      <c r="I67" s="916">
        <v>1</v>
      </c>
      <c r="J67" s="910">
        <v>0</v>
      </c>
      <c r="K67" s="653">
        <v>0</v>
      </c>
      <c r="L67" s="653">
        <v>0</v>
      </c>
      <c r="M67" s="653">
        <v>0</v>
      </c>
      <c r="N67" s="653">
        <v>0</v>
      </c>
      <c r="O67" s="653">
        <v>0</v>
      </c>
      <c r="P67" s="653">
        <v>0</v>
      </c>
      <c r="Q67" s="653">
        <v>0</v>
      </c>
      <c r="R67" s="653">
        <v>0</v>
      </c>
      <c r="S67" s="653">
        <v>0</v>
      </c>
      <c r="T67" s="67">
        <v>0</v>
      </c>
      <c r="U67" s="67">
        <v>0</v>
      </c>
      <c r="V67" s="67">
        <v>0</v>
      </c>
      <c r="W67" s="67">
        <v>0</v>
      </c>
      <c r="X67" s="67">
        <v>0</v>
      </c>
      <c r="Y67" s="67">
        <v>0</v>
      </c>
      <c r="Z67" s="67">
        <v>0</v>
      </c>
      <c r="AA67" s="67">
        <v>0</v>
      </c>
      <c r="AB67" s="67">
        <v>0</v>
      </c>
      <c r="AC67" s="341">
        <v>0</v>
      </c>
      <c r="AD67" s="67">
        <v>0</v>
      </c>
      <c r="AE67" s="67">
        <v>0</v>
      </c>
      <c r="AF67" s="67">
        <v>0</v>
      </c>
      <c r="AG67" s="67">
        <v>0</v>
      </c>
      <c r="AH67" s="654">
        <v>0</v>
      </c>
      <c r="AI67" s="67">
        <v>0</v>
      </c>
      <c r="AJ67" s="630">
        <f t="shared" si="5"/>
        <v>0</v>
      </c>
      <c r="AK67" s="631">
        <f t="shared" si="6"/>
        <v>0</v>
      </c>
      <c r="AL67" s="591">
        <v>0</v>
      </c>
      <c r="AM67" s="591"/>
    </row>
    <row r="68" spans="1:39" s="1003" customFormat="1" ht="14.25" customHeight="1">
      <c r="A68" s="52"/>
      <c r="B68" s="52" t="s">
        <v>1440</v>
      </c>
      <c r="C68" s="52" t="s">
        <v>1441</v>
      </c>
      <c r="D68" s="961" t="s">
        <v>468</v>
      </c>
      <c r="E68" s="920">
        <v>45519</v>
      </c>
      <c r="F68" s="1095" t="s">
        <v>1436</v>
      </c>
      <c r="G68" s="746" t="s">
        <v>1437</v>
      </c>
      <c r="H68" s="712" t="s">
        <v>1281</v>
      </c>
      <c r="I68" s="916">
        <v>1</v>
      </c>
      <c r="J68" s="910">
        <v>0</v>
      </c>
      <c r="K68" s="653">
        <v>0</v>
      </c>
      <c r="L68" s="653">
        <v>0</v>
      </c>
      <c r="M68" s="653">
        <v>0</v>
      </c>
      <c r="N68" s="653">
        <v>0</v>
      </c>
      <c r="O68" s="653">
        <v>0</v>
      </c>
      <c r="P68" s="653">
        <v>0</v>
      </c>
      <c r="Q68" s="653">
        <v>0</v>
      </c>
      <c r="R68" s="653">
        <v>0</v>
      </c>
      <c r="S68" s="653">
        <v>0</v>
      </c>
      <c r="T68" s="67">
        <v>0</v>
      </c>
      <c r="U68" s="67">
        <v>0</v>
      </c>
      <c r="V68" s="67">
        <v>0</v>
      </c>
      <c r="W68" s="67">
        <v>0</v>
      </c>
      <c r="X68" s="67">
        <v>0</v>
      </c>
      <c r="Y68" s="67">
        <v>0</v>
      </c>
      <c r="Z68" s="67">
        <v>0</v>
      </c>
      <c r="AA68" s="67">
        <v>0</v>
      </c>
      <c r="AB68" s="67">
        <v>0</v>
      </c>
      <c r="AC68" s="341">
        <v>0</v>
      </c>
      <c r="AD68" s="67">
        <v>0</v>
      </c>
      <c r="AE68" s="67">
        <v>0</v>
      </c>
      <c r="AF68" s="67">
        <v>0</v>
      </c>
      <c r="AG68" s="67">
        <v>0</v>
      </c>
      <c r="AH68" s="654">
        <v>0</v>
      </c>
      <c r="AI68" s="67">
        <v>0</v>
      </c>
      <c r="AJ68" s="630">
        <f t="shared" si="5"/>
        <v>0</v>
      </c>
      <c r="AK68" s="631">
        <f t="shared" si="6"/>
        <v>0</v>
      </c>
      <c r="AL68" s="591">
        <v>0</v>
      </c>
      <c r="AM68" s="591"/>
    </row>
    <row r="69" spans="1:39" s="1003" customFormat="1" ht="14.25" customHeight="1">
      <c r="A69" s="52"/>
      <c r="B69" s="52" t="s">
        <v>1442</v>
      </c>
      <c r="C69" s="52" t="s">
        <v>1443</v>
      </c>
      <c r="D69" s="961" t="s">
        <v>403</v>
      </c>
      <c r="E69" s="920">
        <v>45519</v>
      </c>
      <c r="F69" s="1095" t="s">
        <v>1436</v>
      </c>
      <c r="G69" s="746" t="s">
        <v>1437</v>
      </c>
      <c r="H69" s="712" t="s">
        <v>1281</v>
      </c>
      <c r="I69" s="916">
        <v>1</v>
      </c>
      <c r="J69" s="910">
        <v>0</v>
      </c>
      <c r="K69" s="653">
        <v>0</v>
      </c>
      <c r="L69" s="653">
        <v>0</v>
      </c>
      <c r="M69" s="653">
        <v>0</v>
      </c>
      <c r="N69" s="653">
        <v>0</v>
      </c>
      <c r="O69" s="653">
        <v>0</v>
      </c>
      <c r="P69" s="653">
        <v>0</v>
      </c>
      <c r="Q69" s="653">
        <v>0</v>
      </c>
      <c r="R69" s="653">
        <v>0</v>
      </c>
      <c r="S69" s="653">
        <v>0</v>
      </c>
      <c r="T69" s="67">
        <v>0</v>
      </c>
      <c r="U69" s="67">
        <v>0</v>
      </c>
      <c r="V69" s="67">
        <v>0</v>
      </c>
      <c r="W69" s="67">
        <v>0</v>
      </c>
      <c r="X69" s="67">
        <v>0</v>
      </c>
      <c r="Y69" s="67">
        <v>0</v>
      </c>
      <c r="Z69" s="67">
        <v>0</v>
      </c>
      <c r="AA69" s="67">
        <v>0</v>
      </c>
      <c r="AB69" s="67">
        <v>0</v>
      </c>
      <c r="AC69" s="341">
        <v>0</v>
      </c>
      <c r="AD69" s="67">
        <v>0</v>
      </c>
      <c r="AE69" s="67">
        <v>0</v>
      </c>
      <c r="AF69" s="67">
        <v>0</v>
      </c>
      <c r="AG69" s="67">
        <v>0</v>
      </c>
      <c r="AH69" s="654">
        <v>0</v>
      </c>
      <c r="AI69" s="67">
        <v>0</v>
      </c>
      <c r="AJ69" s="630">
        <f t="shared" si="5"/>
        <v>0</v>
      </c>
      <c r="AK69" s="631">
        <f t="shared" si="6"/>
        <v>0</v>
      </c>
      <c r="AL69" s="591">
        <v>0</v>
      </c>
      <c r="AM69" s="591"/>
    </row>
    <row r="70" spans="1:39" ht="14.25" customHeight="1">
      <c r="A70" s="993" t="s">
        <v>1444</v>
      </c>
      <c r="B70" s="989" t="s">
        <v>1445</v>
      </c>
      <c r="C70" s="989" t="s">
        <v>1446</v>
      </c>
      <c r="D70" s="989" t="s">
        <v>1447</v>
      </c>
      <c r="E70" s="990">
        <v>45519</v>
      </c>
      <c r="F70" s="991" t="s">
        <v>1448</v>
      </c>
      <c r="G70" s="992" t="s">
        <v>1338</v>
      </c>
      <c r="H70" s="993" t="s">
        <v>1281</v>
      </c>
      <c r="I70" s="994">
        <v>1</v>
      </c>
      <c r="J70" s="995">
        <v>0</v>
      </c>
      <c r="K70" s="996">
        <v>0</v>
      </c>
      <c r="L70" s="996">
        <v>0</v>
      </c>
      <c r="M70" s="996">
        <v>0</v>
      </c>
      <c r="N70" s="996">
        <v>4</v>
      </c>
      <c r="O70" s="996">
        <v>4</v>
      </c>
      <c r="P70" s="996">
        <v>0</v>
      </c>
      <c r="Q70" s="996">
        <v>0</v>
      </c>
      <c r="R70" s="996">
        <v>0</v>
      </c>
      <c r="S70" s="996">
        <v>4</v>
      </c>
      <c r="T70" s="997">
        <v>2</v>
      </c>
      <c r="U70" s="997">
        <v>0</v>
      </c>
      <c r="V70" s="997">
        <v>0</v>
      </c>
      <c r="W70" s="997">
        <v>0</v>
      </c>
      <c r="X70" s="997">
        <v>0</v>
      </c>
      <c r="Y70" s="997">
        <v>4</v>
      </c>
      <c r="Z70" s="997">
        <v>0</v>
      </c>
      <c r="AA70" s="997">
        <v>0</v>
      </c>
      <c r="AB70" s="997">
        <v>4</v>
      </c>
      <c r="AC70" s="998">
        <v>0</v>
      </c>
      <c r="AD70" s="997">
        <v>0</v>
      </c>
      <c r="AE70" s="997">
        <v>0</v>
      </c>
      <c r="AF70" s="997">
        <v>0</v>
      </c>
      <c r="AG70" s="997">
        <v>4</v>
      </c>
      <c r="AH70" s="999">
        <v>0</v>
      </c>
      <c r="AI70" s="997">
        <v>0</v>
      </c>
      <c r="AJ70" s="1000">
        <f t="shared" si="5"/>
        <v>26</v>
      </c>
      <c r="AK70" s="1001">
        <f t="shared" si="6"/>
        <v>7</v>
      </c>
      <c r="AL70" s="591">
        <v>0</v>
      </c>
      <c r="AM70" s="1002">
        <v>0</v>
      </c>
    </row>
    <row r="71" spans="1:39" s="1018" customFormat="1" ht="14.25" customHeight="1">
      <c r="A71" s="52"/>
      <c r="B71" s="52" t="s">
        <v>1449</v>
      </c>
      <c r="C71" s="52" t="s">
        <v>1450</v>
      </c>
      <c r="D71" s="961" t="s">
        <v>423</v>
      </c>
      <c r="E71" s="920">
        <v>45519</v>
      </c>
      <c r="F71" s="1095" t="s">
        <v>1436</v>
      </c>
      <c r="G71" s="746" t="s">
        <v>1437</v>
      </c>
      <c r="H71" s="712" t="s">
        <v>1281</v>
      </c>
      <c r="I71" s="916">
        <v>1</v>
      </c>
      <c r="J71" s="910">
        <v>0</v>
      </c>
      <c r="K71" s="653">
        <v>0</v>
      </c>
      <c r="L71" s="653">
        <v>0</v>
      </c>
      <c r="M71" s="653">
        <v>0</v>
      </c>
      <c r="N71" s="653">
        <v>0</v>
      </c>
      <c r="O71" s="653">
        <v>0</v>
      </c>
      <c r="P71" s="653">
        <v>0</v>
      </c>
      <c r="Q71" s="653">
        <v>0</v>
      </c>
      <c r="R71" s="653">
        <v>0</v>
      </c>
      <c r="S71" s="653">
        <v>0</v>
      </c>
      <c r="T71" s="67">
        <v>0</v>
      </c>
      <c r="U71" s="67">
        <v>0</v>
      </c>
      <c r="V71" s="67">
        <v>0</v>
      </c>
      <c r="W71" s="67">
        <v>0</v>
      </c>
      <c r="X71" s="67">
        <v>0</v>
      </c>
      <c r="Y71" s="67">
        <v>0</v>
      </c>
      <c r="Z71" s="67">
        <v>0</v>
      </c>
      <c r="AA71" s="67">
        <v>0</v>
      </c>
      <c r="AB71" s="67">
        <v>0</v>
      </c>
      <c r="AC71" s="341">
        <v>0</v>
      </c>
      <c r="AD71" s="67">
        <v>0</v>
      </c>
      <c r="AE71" s="67">
        <v>0</v>
      </c>
      <c r="AF71" s="67">
        <v>0</v>
      </c>
      <c r="AG71" s="67">
        <v>0</v>
      </c>
      <c r="AH71" s="654">
        <v>0</v>
      </c>
      <c r="AI71" s="67">
        <v>0</v>
      </c>
      <c r="AJ71" s="630">
        <f t="shared" si="5"/>
        <v>0</v>
      </c>
      <c r="AK71" s="631">
        <f t="shared" si="6"/>
        <v>0</v>
      </c>
      <c r="AL71" s="591">
        <v>0</v>
      </c>
      <c r="AM71" s="591"/>
    </row>
    <row r="72" spans="1:39" ht="14.25" customHeight="1">
      <c r="A72" s="52"/>
      <c r="B72" s="52" t="s">
        <v>1451</v>
      </c>
      <c r="C72" s="52" t="s">
        <v>1452</v>
      </c>
      <c r="D72" s="961" t="s">
        <v>966</v>
      </c>
      <c r="E72" s="920">
        <v>45519</v>
      </c>
      <c r="F72" s="1095" t="s">
        <v>1436</v>
      </c>
      <c r="G72" s="746" t="s">
        <v>1437</v>
      </c>
      <c r="H72" s="712" t="s">
        <v>1281</v>
      </c>
      <c r="I72" s="916">
        <v>1</v>
      </c>
      <c r="J72" s="910">
        <v>0</v>
      </c>
      <c r="K72" s="653">
        <v>0</v>
      </c>
      <c r="L72" s="653">
        <v>0</v>
      </c>
      <c r="M72" s="653">
        <v>0</v>
      </c>
      <c r="N72" s="653">
        <v>0</v>
      </c>
      <c r="O72" s="653">
        <v>0</v>
      </c>
      <c r="P72" s="653">
        <v>0</v>
      </c>
      <c r="Q72" s="653">
        <v>0</v>
      </c>
      <c r="R72" s="653">
        <v>0</v>
      </c>
      <c r="S72" s="653">
        <v>0</v>
      </c>
      <c r="T72" s="67">
        <v>0</v>
      </c>
      <c r="U72" s="67">
        <v>0</v>
      </c>
      <c r="V72" s="67">
        <v>0</v>
      </c>
      <c r="W72" s="67">
        <v>0</v>
      </c>
      <c r="X72" s="67">
        <v>0</v>
      </c>
      <c r="Y72" s="67">
        <v>0</v>
      </c>
      <c r="Z72" s="67">
        <v>0</v>
      </c>
      <c r="AA72" s="67">
        <v>0</v>
      </c>
      <c r="AB72" s="67">
        <v>0</v>
      </c>
      <c r="AC72" s="341">
        <v>0</v>
      </c>
      <c r="AD72" s="67">
        <v>0</v>
      </c>
      <c r="AE72" s="67">
        <v>0</v>
      </c>
      <c r="AF72" s="67">
        <v>0</v>
      </c>
      <c r="AG72" s="67">
        <v>0</v>
      </c>
      <c r="AH72" s="654">
        <v>0</v>
      </c>
      <c r="AI72" s="67">
        <v>0</v>
      </c>
      <c r="AJ72" s="630">
        <f t="shared" ref="AJ72:AJ103" si="8">SUM(J72:AI72)</f>
        <v>0</v>
      </c>
      <c r="AK72" s="631">
        <f t="shared" ref="AK72:AK103" si="9">COUNTIF(J72:AI72,"&gt;=2")</f>
        <v>0</v>
      </c>
      <c r="AL72" s="591">
        <v>0</v>
      </c>
      <c r="AM72" s="591"/>
    </row>
    <row r="73" spans="1:39" s="1003" customFormat="1" ht="14.25" customHeight="1">
      <c r="A73" s="52"/>
      <c r="B73" s="52" t="s">
        <v>1453</v>
      </c>
      <c r="C73" s="52" t="s">
        <v>1454</v>
      </c>
      <c r="D73" s="961" t="s">
        <v>434</v>
      </c>
      <c r="E73" s="920">
        <v>45519</v>
      </c>
      <c r="F73" s="1095" t="s">
        <v>1436</v>
      </c>
      <c r="G73" s="746" t="s">
        <v>1437</v>
      </c>
      <c r="H73" s="712" t="s">
        <v>1281</v>
      </c>
      <c r="I73" s="916">
        <v>1</v>
      </c>
      <c r="J73" s="910">
        <v>0</v>
      </c>
      <c r="K73" s="653">
        <v>0</v>
      </c>
      <c r="L73" s="653">
        <v>0</v>
      </c>
      <c r="M73" s="653">
        <v>0</v>
      </c>
      <c r="N73" s="653">
        <v>0</v>
      </c>
      <c r="O73" s="653">
        <v>0</v>
      </c>
      <c r="P73" s="653">
        <v>0</v>
      </c>
      <c r="Q73" s="653">
        <v>0</v>
      </c>
      <c r="R73" s="653">
        <v>0</v>
      </c>
      <c r="S73" s="653">
        <v>0</v>
      </c>
      <c r="T73" s="67">
        <v>0</v>
      </c>
      <c r="U73" s="67">
        <v>0</v>
      </c>
      <c r="V73" s="67">
        <v>0</v>
      </c>
      <c r="W73" s="67">
        <v>0</v>
      </c>
      <c r="X73" s="67">
        <v>0</v>
      </c>
      <c r="Y73" s="67">
        <v>0</v>
      </c>
      <c r="Z73" s="67">
        <v>0</v>
      </c>
      <c r="AA73" s="67">
        <v>0</v>
      </c>
      <c r="AB73" s="67">
        <v>0</v>
      </c>
      <c r="AC73" s="341">
        <v>0</v>
      </c>
      <c r="AD73" s="67">
        <v>0</v>
      </c>
      <c r="AE73" s="67">
        <v>0</v>
      </c>
      <c r="AF73" s="67">
        <v>0</v>
      </c>
      <c r="AG73" s="67">
        <v>0</v>
      </c>
      <c r="AH73" s="654">
        <v>0</v>
      </c>
      <c r="AI73" s="67">
        <v>0</v>
      </c>
      <c r="AJ73" s="630">
        <f t="shared" si="8"/>
        <v>0</v>
      </c>
      <c r="AK73" s="631">
        <f t="shared" si="9"/>
        <v>0</v>
      </c>
      <c r="AL73" s="591">
        <v>0</v>
      </c>
      <c r="AM73" s="591"/>
    </row>
    <row r="74" spans="1:39" s="1003" customFormat="1" ht="14.25" customHeight="1">
      <c r="A74" s="52"/>
      <c r="B74" s="52" t="s">
        <v>1455</v>
      </c>
      <c r="C74" s="52" t="s">
        <v>1366</v>
      </c>
      <c r="D74" s="961" t="s">
        <v>446</v>
      </c>
      <c r="E74" s="920">
        <v>45519</v>
      </c>
      <c r="F74" s="1095" t="s">
        <v>1436</v>
      </c>
      <c r="G74" s="746" t="s">
        <v>1437</v>
      </c>
      <c r="H74" s="712" t="s">
        <v>1281</v>
      </c>
      <c r="I74" s="916">
        <v>1</v>
      </c>
      <c r="J74" s="910">
        <v>0</v>
      </c>
      <c r="K74" s="653">
        <v>0</v>
      </c>
      <c r="L74" s="653">
        <v>0</v>
      </c>
      <c r="M74" s="653">
        <v>0</v>
      </c>
      <c r="N74" s="653">
        <v>0</v>
      </c>
      <c r="O74" s="653">
        <v>0</v>
      </c>
      <c r="P74" s="653">
        <v>0</v>
      </c>
      <c r="Q74" s="653">
        <v>0</v>
      </c>
      <c r="R74" s="653">
        <v>0</v>
      </c>
      <c r="S74" s="653">
        <v>0</v>
      </c>
      <c r="T74" s="67">
        <v>0</v>
      </c>
      <c r="U74" s="67">
        <v>0</v>
      </c>
      <c r="V74" s="67">
        <v>0</v>
      </c>
      <c r="W74" s="67">
        <v>0</v>
      </c>
      <c r="X74" s="67">
        <v>0</v>
      </c>
      <c r="Y74" s="67">
        <v>0</v>
      </c>
      <c r="Z74" s="67">
        <v>0</v>
      </c>
      <c r="AA74" s="67">
        <v>0</v>
      </c>
      <c r="AB74" s="67">
        <v>0</v>
      </c>
      <c r="AC74" s="341">
        <v>0</v>
      </c>
      <c r="AD74" s="67">
        <v>0</v>
      </c>
      <c r="AE74" s="67">
        <v>0</v>
      </c>
      <c r="AF74" s="67">
        <v>0</v>
      </c>
      <c r="AG74" s="67">
        <v>0</v>
      </c>
      <c r="AH74" s="654">
        <v>0</v>
      </c>
      <c r="AI74" s="67">
        <v>0</v>
      </c>
      <c r="AJ74" s="630">
        <f t="shared" si="8"/>
        <v>0</v>
      </c>
      <c r="AK74" s="631">
        <f t="shared" si="9"/>
        <v>0</v>
      </c>
      <c r="AL74" s="591">
        <v>0</v>
      </c>
      <c r="AM74" s="591"/>
    </row>
    <row r="75" spans="1:39" s="1003" customFormat="1" ht="14.25" customHeight="1">
      <c r="A75" s="52"/>
      <c r="B75" s="52" t="s">
        <v>1456</v>
      </c>
      <c r="C75" s="52" t="s">
        <v>474</v>
      </c>
      <c r="D75" s="961" t="s">
        <v>477</v>
      </c>
      <c r="E75" s="920">
        <v>45519</v>
      </c>
      <c r="F75" s="1095" t="s">
        <v>1436</v>
      </c>
      <c r="G75" s="746" t="s">
        <v>1437</v>
      </c>
      <c r="H75" s="712" t="s">
        <v>1281</v>
      </c>
      <c r="I75" s="916">
        <v>1</v>
      </c>
      <c r="J75" s="910">
        <v>0</v>
      </c>
      <c r="K75" s="653">
        <v>0</v>
      </c>
      <c r="L75" s="653">
        <v>0</v>
      </c>
      <c r="M75" s="653">
        <v>0</v>
      </c>
      <c r="N75" s="653">
        <v>0</v>
      </c>
      <c r="O75" s="653">
        <v>0</v>
      </c>
      <c r="P75" s="653">
        <v>0</v>
      </c>
      <c r="Q75" s="653">
        <v>0</v>
      </c>
      <c r="R75" s="653">
        <v>0</v>
      </c>
      <c r="S75" s="653">
        <v>0</v>
      </c>
      <c r="T75" s="67">
        <v>0</v>
      </c>
      <c r="U75" s="67">
        <v>0</v>
      </c>
      <c r="V75" s="67">
        <v>0</v>
      </c>
      <c r="W75" s="67">
        <v>0</v>
      </c>
      <c r="X75" s="67">
        <v>0</v>
      </c>
      <c r="Y75" s="67">
        <v>0</v>
      </c>
      <c r="Z75" s="67">
        <v>0</v>
      </c>
      <c r="AA75" s="67">
        <v>0</v>
      </c>
      <c r="AB75" s="67">
        <v>0</v>
      </c>
      <c r="AC75" s="341">
        <v>0</v>
      </c>
      <c r="AD75" s="67">
        <v>0</v>
      </c>
      <c r="AE75" s="67">
        <v>0</v>
      </c>
      <c r="AF75" s="67">
        <v>0</v>
      </c>
      <c r="AG75" s="67">
        <v>0</v>
      </c>
      <c r="AH75" s="654">
        <v>0</v>
      </c>
      <c r="AI75" s="67">
        <v>0</v>
      </c>
      <c r="AJ75" s="630">
        <f t="shared" si="8"/>
        <v>0</v>
      </c>
      <c r="AK75" s="631">
        <f t="shared" si="9"/>
        <v>0</v>
      </c>
      <c r="AL75" s="591">
        <v>0</v>
      </c>
      <c r="AM75" s="591"/>
    </row>
    <row r="76" spans="1:39" ht="14.25" customHeight="1">
      <c r="A76" s="52"/>
      <c r="B76" s="52" t="s">
        <v>1457</v>
      </c>
      <c r="C76" s="52" t="s">
        <v>1458</v>
      </c>
      <c r="D76" s="961" t="s">
        <v>440</v>
      </c>
      <c r="E76" s="920">
        <v>45519</v>
      </c>
      <c r="F76" s="1093" t="s">
        <v>1436</v>
      </c>
      <c r="G76" s="746" t="s">
        <v>1437</v>
      </c>
      <c r="H76" s="712" t="s">
        <v>1281</v>
      </c>
      <c r="I76" s="916">
        <v>1</v>
      </c>
      <c r="J76" s="910">
        <v>0</v>
      </c>
      <c r="K76" s="653">
        <v>0</v>
      </c>
      <c r="L76" s="653">
        <v>0</v>
      </c>
      <c r="M76" s="653">
        <v>0</v>
      </c>
      <c r="N76" s="653">
        <v>0</v>
      </c>
      <c r="O76" s="653">
        <v>0</v>
      </c>
      <c r="P76" s="653">
        <v>0</v>
      </c>
      <c r="Q76" s="653">
        <v>0</v>
      </c>
      <c r="R76" s="653">
        <v>0</v>
      </c>
      <c r="S76" s="653">
        <v>0</v>
      </c>
      <c r="T76" s="67">
        <v>0</v>
      </c>
      <c r="U76" s="67">
        <v>0</v>
      </c>
      <c r="V76" s="67">
        <v>0</v>
      </c>
      <c r="W76" s="67">
        <v>0</v>
      </c>
      <c r="X76" s="67">
        <v>0</v>
      </c>
      <c r="Y76" s="67">
        <v>0</v>
      </c>
      <c r="Z76" s="67">
        <v>0</v>
      </c>
      <c r="AA76" s="67">
        <v>0</v>
      </c>
      <c r="AB76" s="67">
        <v>0</v>
      </c>
      <c r="AC76" s="341">
        <v>0</v>
      </c>
      <c r="AD76" s="67">
        <v>0</v>
      </c>
      <c r="AE76" s="67">
        <v>0</v>
      </c>
      <c r="AF76" s="67">
        <v>0</v>
      </c>
      <c r="AG76" s="67">
        <v>0</v>
      </c>
      <c r="AH76" s="654">
        <v>0</v>
      </c>
      <c r="AI76" s="67">
        <v>0</v>
      </c>
      <c r="AJ76" s="630">
        <f t="shared" si="8"/>
        <v>0</v>
      </c>
      <c r="AK76" s="631">
        <f t="shared" si="9"/>
        <v>0</v>
      </c>
      <c r="AL76" s="591">
        <v>0</v>
      </c>
      <c r="AM76" s="591"/>
    </row>
    <row r="77" spans="1:39" ht="14.25" customHeight="1">
      <c r="A77" s="52"/>
      <c r="B77" s="52" t="s">
        <v>1459</v>
      </c>
      <c r="C77" s="52" t="s">
        <v>1460</v>
      </c>
      <c r="D77" s="961" t="s">
        <v>963</v>
      </c>
      <c r="E77" s="920">
        <v>45519</v>
      </c>
      <c r="F77" s="1095" t="s">
        <v>1436</v>
      </c>
      <c r="G77" s="746" t="s">
        <v>1437</v>
      </c>
      <c r="H77" s="712" t="s">
        <v>1281</v>
      </c>
      <c r="I77" s="916">
        <v>1</v>
      </c>
      <c r="J77" s="910">
        <v>0</v>
      </c>
      <c r="K77" s="653">
        <v>0</v>
      </c>
      <c r="L77" s="653">
        <v>0</v>
      </c>
      <c r="M77" s="653">
        <v>0</v>
      </c>
      <c r="N77" s="653">
        <v>0</v>
      </c>
      <c r="O77" s="653">
        <v>0</v>
      </c>
      <c r="P77" s="653">
        <v>0</v>
      </c>
      <c r="Q77" s="653">
        <v>0</v>
      </c>
      <c r="R77" s="653">
        <v>0</v>
      </c>
      <c r="S77" s="653">
        <v>0</v>
      </c>
      <c r="T77" s="67">
        <v>0</v>
      </c>
      <c r="U77" s="67">
        <v>0</v>
      </c>
      <c r="V77" s="67">
        <v>0</v>
      </c>
      <c r="W77" s="67">
        <v>0</v>
      </c>
      <c r="X77" s="67">
        <v>0</v>
      </c>
      <c r="Y77" s="67">
        <v>0</v>
      </c>
      <c r="Z77" s="67">
        <v>0</v>
      </c>
      <c r="AA77" s="67">
        <v>0</v>
      </c>
      <c r="AB77" s="67">
        <v>0</v>
      </c>
      <c r="AC77" s="341">
        <v>0</v>
      </c>
      <c r="AD77" s="67">
        <v>0</v>
      </c>
      <c r="AE77" s="67">
        <v>0</v>
      </c>
      <c r="AF77" s="67">
        <v>0</v>
      </c>
      <c r="AG77" s="67">
        <v>0</v>
      </c>
      <c r="AH77" s="654">
        <v>0</v>
      </c>
      <c r="AI77" s="67">
        <v>0</v>
      </c>
      <c r="AJ77" s="630">
        <f t="shared" si="8"/>
        <v>0</v>
      </c>
      <c r="AK77" s="631">
        <f t="shared" si="9"/>
        <v>0</v>
      </c>
      <c r="AL77" s="591">
        <v>0</v>
      </c>
      <c r="AM77" s="591"/>
    </row>
    <row r="78" spans="1:39" ht="14.25" customHeight="1">
      <c r="A78" s="52"/>
      <c r="B78" s="52" t="s">
        <v>1461</v>
      </c>
      <c r="C78" s="52" t="s">
        <v>1462</v>
      </c>
      <c r="D78" s="961" t="s">
        <v>952</v>
      </c>
      <c r="E78" s="920">
        <v>45519</v>
      </c>
      <c r="F78" s="1095" t="s">
        <v>1436</v>
      </c>
      <c r="G78" s="746" t="s">
        <v>1437</v>
      </c>
      <c r="H78" s="712" t="s">
        <v>1281</v>
      </c>
      <c r="I78" s="916">
        <v>1</v>
      </c>
      <c r="J78" s="910">
        <v>0</v>
      </c>
      <c r="K78" s="653">
        <v>0</v>
      </c>
      <c r="L78" s="653">
        <v>0</v>
      </c>
      <c r="M78" s="653">
        <v>0</v>
      </c>
      <c r="N78" s="653">
        <v>0</v>
      </c>
      <c r="O78" s="653">
        <v>0</v>
      </c>
      <c r="P78" s="653">
        <v>0</v>
      </c>
      <c r="Q78" s="653">
        <v>0</v>
      </c>
      <c r="R78" s="653">
        <v>0</v>
      </c>
      <c r="S78" s="653">
        <v>0</v>
      </c>
      <c r="T78" s="67">
        <v>0</v>
      </c>
      <c r="U78" s="67">
        <v>0</v>
      </c>
      <c r="V78" s="67">
        <v>0</v>
      </c>
      <c r="W78" s="67">
        <v>0</v>
      </c>
      <c r="X78" s="67">
        <v>0</v>
      </c>
      <c r="Y78" s="67">
        <v>0</v>
      </c>
      <c r="Z78" s="67">
        <v>0</v>
      </c>
      <c r="AA78" s="67">
        <v>0</v>
      </c>
      <c r="AB78" s="67">
        <v>0</v>
      </c>
      <c r="AC78" s="341">
        <v>0</v>
      </c>
      <c r="AD78" s="67">
        <v>0</v>
      </c>
      <c r="AE78" s="67">
        <v>0</v>
      </c>
      <c r="AF78" s="67">
        <v>0</v>
      </c>
      <c r="AG78" s="67">
        <v>0</v>
      </c>
      <c r="AH78" s="654">
        <v>0</v>
      </c>
      <c r="AI78" s="67">
        <v>0</v>
      </c>
      <c r="AJ78" s="630">
        <f t="shared" si="8"/>
        <v>0</v>
      </c>
      <c r="AK78" s="631">
        <f t="shared" si="9"/>
        <v>0</v>
      </c>
      <c r="AL78" s="591">
        <v>0</v>
      </c>
      <c r="AM78" s="591"/>
    </row>
    <row r="79" spans="1:39" ht="14.25" customHeight="1">
      <c r="A79" s="52"/>
      <c r="B79" s="52" t="s">
        <v>1463</v>
      </c>
      <c r="C79" s="52" t="s">
        <v>1464</v>
      </c>
      <c r="D79" s="961" t="s">
        <v>470</v>
      </c>
      <c r="E79" s="920">
        <v>45519</v>
      </c>
      <c r="F79" s="1095" t="s">
        <v>1436</v>
      </c>
      <c r="G79" s="746" t="s">
        <v>1437</v>
      </c>
      <c r="H79" s="712" t="s">
        <v>1281</v>
      </c>
      <c r="I79" s="916">
        <v>1</v>
      </c>
      <c r="J79" s="910">
        <v>0</v>
      </c>
      <c r="K79" s="653">
        <v>0</v>
      </c>
      <c r="L79" s="653">
        <v>0</v>
      </c>
      <c r="M79" s="653">
        <v>0</v>
      </c>
      <c r="N79" s="653">
        <v>0</v>
      </c>
      <c r="O79" s="653">
        <v>0</v>
      </c>
      <c r="P79" s="653">
        <v>0</v>
      </c>
      <c r="Q79" s="653">
        <v>0</v>
      </c>
      <c r="R79" s="653">
        <v>0</v>
      </c>
      <c r="S79" s="653">
        <v>0</v>
      </c>
      <c r="T79" s="67">
        <v>0</v>
      </c>
      <c r="U79" s="67">
        <v>0</v>
      </c>
      <c r="V79" s="67">
        <v>0</v>
      </c>
      <c r="W79" s="67">
        <v>0</v>
      </c>
      <c r="X79" s="67">
        <v>0</v>
      </c>
      <c r="Y79" s="67">
        <v>0</v>
      </c>
      <c r="Z79" s="67">
        <v>0</v>
      </c>
      <c r="AA79" s="67">
        <v>0</v>
      </c>
      <c r="AB79" s="67">
        <v>0</v>
      </c>
      <c r="AC79" s="341">
        <v>0</v>
      </c>
      <c r="AD79" s="67">
        <v>0</v>
      </c>
      <c r="AE79" s="67">
        <v>0</v>
      </c>
      <c r="AF79" s="67">
        <v>0</v>
      </c>
      <c r="AG79" s="67">
        <v>0</v>
      </c>
      <c r="AH79" s="654">
        <v>0</v>
      </c>
      <c r="AI79" s="67">
        <v>0</v>
      </c>
      <c r="AJ79" s="630">
        <f t="shared" si="8"/>
        <v>0</v>
      </c>
      <c r="AK79" s="631">
        <f t="shared" si="9"/>
        <v>0</v>
      </c>
      <c r="AL79" s="591">
        <v>0</v>
      </c>
      <c r="AM79" s="591"/>
    </row>
    <row r="80" spans="1:39" s="1003" customFormat="1" ht="14.25" customHeight="1">
      <c r="A80" s="52"/>
      <c r="B80" s="52" t="s">
        <v>1465</v>
      </c>
      <c r="C80" s="52" t="s">
        <v>1466</v>
      </c>
      <c r="D80" s="961" t="s">
        <v>437</v>
      </c>
      <c r="E80" s="920">
        <v>45519</v>
      </c>
      <c r="F80" s="1095" t="s">
        <v>1436</v>
      </c>
      <c r="G80" s="746" t="s">
        <v>1437</v>
      </c>
      <c r="H80" s="712" t="s">
        <v>1281</v>
      </c>
      <c r="I80" s="916">
        <v>1</v>
      </c>
      <c r="J80" s="910">
        <v>0</v>
      </c>
      <c r="K80" s="653">
        <v>0</v>
      </c>
      <c r="L80" s="653">
        <v>0</v>
      </c>
      <c r="M80" s="653">
        <v>0</v>
      </c>
      <c r="N80" s="653">
        <v>0</v>
      </c>
      <c r="O80" s="653">
        <v>0</v>
      </c>
      <c r="P80" s="653">
        <v>0</v>
      </c>
      <c r="Q80" s="653">
        <v>0</v>
      </c>
      <c r="R80" s="653">
        <v>0</v>
      </c>
      <c r="S80" s="653">
        <v>0</v>
      </c>
      <c r="T80" s="67">
        <v>0</v>
      </c>
      <c r="U80" s="67">
        <v>0</v>
      </c>
      <c r="V80" s="67">
        <v>0</v>
      </c>
      <c r="W80" s="67">
        <v>0</v>
      </c>
      <c r="X80" s="67">
        <v>0</v>
      </c>
      <c r="Y80" s="67">
        <v>0</v>
      </c>
      <c r="Z80" s="67">
        <v>0</v>
      </c>
      <c r="AA80" s="67">
        <v>0</v>
      </c>
      <c r="AB80" s="67">
        <v>0</v>
      </c>
      <c r="AC80" s="341">
        <v>0</v>
      </c>
      <c r="AD80" s="67">
        <v>0</v>
      </c>
      <c r="AE80" s="67">
        <v>0</v>
      </c>
      <c r="AF80" s="67">
        <v>0</v>
      </c>
      <c r="AG80" s="67">
        <v>0</v>
      </c>
      <c r="AH80" s="654">
        <v>0</v>
      </c>
      <c r="AI80" s="67">
        <v>0</v>
      </c>
      <c r="AJ80" s="630">
        <f t="shared" si="8"/>
        <v>0</v>
      </c>
      <c r="AK80" s="631">
        <f t="shared" si="9"/>
        <v>0</v>
      </c>
      <c r="AL80" s="591">
        <v>0</v>
      </c>
      <c r="AM80" s="591"/>
    </row>
    <row r="81" spans="1:39" ht="14.25" customHeight="1">
      <c r="A81" s="52"/>
      <c r="B81" s="52" t="s">
        <v>1467</v>
      </c>
      <c r="C81" s="52" t="s">
        <v>1468</v>
      </c>
      <c r="D81" s="961" t="s">
        <v>457</v>
      </c>
      <c r="E81" s="920">
        <v>45519</v>
      </c>
      <c r="F81" s="1095" t="s">
        <v>1436</v>
      </c>
      <c r="G81" s="746" t="s">
        <v>1437</v>
      </c>
      <c r="H81" s="712" t="s">
        <v>1281</v>
      </c>
      <c r="I81" s="916">
        <v>1</v>
      </c>
      <c r="J81" s="910">
        <v>0</v>
      </c>
      <c r="K81" s="653">
        <v>0</v>
      </c>
      <c r="L81" s="653">
        <v>0</v>
      </c>
      <c r="M81" s="653">
        <v>0</v>
      </c>
      <c r="N81" s="653">
        <v>0</v>
      </c>
      <c r="O81" s="653">
        <v>0</v>
      </c>
      <c r="P81" s="653">
        <v>0</v>
      </c>
      <c r="Q81" s="653">
        <v>0</v>
      </c>
      <c r="R81" s="653">
        <v>0</v>
      </c>
      <c r="S81" s="653">
        <v>0</v>
      </c>
      <c r="T81" s="67">
        <v>0</v>
      </c>
      <c r="U81" s="67">
        <v>0</v>
      </c>
      <c r="V81" s="67">
        <v>0</v>
      </c>
      <c r="W81" s="67">
        <v>0</v>
      </c>
      <c r="X81" s="67">
        <v>0</v>
      </c>
      <c r="Y81" s="67">
        <v>0</v>
      </c>
      <c r="Z81" s="67">
        <v>0</v>
      </c>
      <c r="AA81" s="67">
        <v>0</v>
      </c>
      <c r="AB81" s="67">
        <v>0</v>
      </c>
      <c r="AC81" s="341">
        <v>0</v>
      </c>
      <c r="AD81" s="67">
        <v>0</v>
      </c>
      <c r="AE81" s="67">
        <v>0</v>
      </c>
      <c r="AF81" s="67">
        <v>0</v>
      </c>
      <c r="AG81" s="67">
        <v>0</v>
      </c>
      <c r="AH81" s="654">
        <v>0</v>
      </c>
      <c r="AI81" s="67">
        <v>0</v>
      </c>
      <c r="AJ81" s="630">
        <f t="shared" si="8"/>
        <v>0</v>
      </c>
      <c r="AK81" s="631">
        <f t="shared" si="9"/>
        <v>0</v>
      </c>
      <c r="AL81" s="591">
        <v>0</v>
      </c>
      <c r="AM81" s="591"/>
    </row>
    <row r="82" spans="1:39" s="1003" customFormat="1" ht="14.25" customHeight="1">
      <c r="A82" s="52"/>
      <c r="B82" s="52" t="s">
        <v>1469</v>
      </c>
      <c r="C82" s="52" t="s">
        <v>1470</v>
      </c>
      <c r="D82" s="961" t="s">
        <v>397</v>
      </c>
      <c r="E82" s="920">
        <v>45519</v>
      </c>
      <c r="F82" s="1095" t="s">
        <v>1436</v>
      </c>
      <c r="G82" s="746" t="s">
        <v>1437</v>
      </c>
      <c r="H82" s="712" t="s">
        <v>1281</v>
      </c>
      <c r="I82" s="916">
        <v>0.75</v>
      </c>
      <c r="J82" s="910">
        <v>0</v>
      </c>
      <c r="K82" s="653">
        <v>0</v>
      </c>
      <c r="L82" s="653">
        <v>0</v>
      </c>
      <c r="M82" s="653">
        <v>0</v>
      </c>
      <c r="N82" s="653">
        <v>0</v>
      </c>
      <c r="O82" s="653">
        <v>0</v>
      </c>
      <c r="P82" s="653">
        <v>0</v>
      </c>
      <c r="Q82" s="653">
        <v>0</v>
      </c>
      <c r="R82" s="653">
        <v>0</v>
      </c>
      <c r="S82" s="653">
        <v>0</v>
      </c>
      <c r="T82" s="67">
        <v>0</v>
      </c>
      <c r="U82" s="67">
        <v>0</v>
      </c>
      <c r="V82" s="67">
        <v>0</v>
      </c>
      <c r="W82" s="67">
        <v>0</v>
      </c>
      <c r="X82" s="67">
        <v>0</v>
      </c>
      <c r="Y82" s="67">
        <v>0</v>
      </c>
      <c r="Z82" s="67">
        <v>0</v>
      </c>
      <c r="AA82" s="67">
        <v>0</v>
      </c>
      <c r="AB82" s="67">
        <v>0</v>
      </c>
      <c r="AC82" s="341">
        <v>0</v>
      </c>
      <c r="AD82" s="67">
        <v>0</v>
      </c>
      <c r="AE82" s="67">
        <v>0</v>
      </c>
      <c r="AF82" s="67">
        <v>0</v>
      </c>
      <c r="AG82" s="67">
        <v>0</v>
      </c>
      <c r="AH82" s="654">
        <v>0</v>
      </c>
      <c r="AI82" s="67">
        <v>0</v>
      </c>
      <c r="AJ82" s="630">
        <f t="shared" si="8"/>
        <v>0</v>
      </c>
      <c r="AK82" s="631">
        <f t="shared" si="9"/>
        <v>0</v>
      </c>
      <c r="AL82" s="591">
        <v>0</v>
      </c>
      <c r="AM82" s="591"/>
    </row>
    <row r="83" spans="1:39" s="1033" customFormat="1" ht="14.25" customHeight="1">
      <c r="A83" s="989" t="s">
        <v>1471</v>
      </c>
      <c r="B83" s="989" t="s">
        <v>1472</v>
      </c>
      <c r="C83" s="989" t="s">
        <v>1473</v>
      </c>
      <c r="D83" s="989" t="s">
        <v>1474</v>
      </c>
      <c r="E83" s="990">
        <v>45520</v>
      </c>
      <c r="F83" s="991" t="s">
        <v>1448</v>
      </c>
      <c r="G83" s="992" t="s">
        <v>1318</v>
      </c>
      <c r="H83" s="993" t="s">
        <v>1281</v>
      </c>
      <c r="I83" s="994">
        <v>1</v>
      </c>
      <c r="J83" s="995">
        <v>0</v>
      </c>
      <c r="K83" s="996">
        <v>0</v>
      </c>
      <c r="L83" s="996">
        <v>0</v>
      </c>
      <c r="M83" s="996">
        <v>0</v>
      </c>
      <c r="N83" s="996">
        <v>0</v>
      </c>
      <c r="O83" s="996">
        <v>4</v>
      </c>
      <c r="P83" s="996">
        <v>4</v>
      </c>
      <c r="Q83" s="996">
        <v>0</v>
      </c>
      <c r="R83" s="996">
        <v>4</v>
      </c>
      <c r="S83" s="996">
        <v>4</v>
      </c>
      <c r="T83" s="997">
        <v>4</v>
      </c>
      <c r="U83" s="997">
        <v>0</v>
      </c>
      <c r="V83" s="997">
        <v>4</v>
      </c>
      <c r="W83" s="997">
        <v>4</v>
      </c>
      <c r="X83" s="997">
        <v>4</v>
      </c>
      <c r="Y83" s="997">
        <v>4</v>
      </c>
      <c r="Z83" s="997">
        <v>4</v>
      </c>
      <c r="AA83" s="997">
        <v>0</v>
      </c>
      <c r="AB83" s="997">
        <v>4</v>
      </c>
      <c r="AC83" s="998">
        <v>0</v>
      </c>
      <c r="AD83" s="997">
        <v>0</v>
      </c>
      <c r="AE83" s="997">
        <v>0</v>
      </c>
      <c r="AF83" s="997">
        <v>0</v>
      </c>
      <c r="AG83" s="997">
        <v>4</v>
      </c>
      <c r="AH83" s="999">
        <v>0</v>
      </c>
      <c r="AI83" s="997">
        <v>0</v>
      </c>
      <c r="AJ83" s="1000">
        <f t="shared" si="8"/>
        <v>48</v>
      </c>
      <c r="AK83" s="1001">
        <f t="shared" si="9"/>
        <v>12</v>
      </c>
      <c r="AL83" s="591">
        <v>0</v>
      </c>
      <c r="AM83" s="1002">
        <v>1</v>
      </c>
    </row>
    <row r="84" spans="1:39" s="1003" customFormat="1" ht="14.25" customHeight="1">
      <c r="A84" s="52"/>
      <c r="B84" s="52" t="s">
        <v>1467</v>
      </c>
      <c r="C84" s="52" t="s">
        <v>1475</v>
      </c>
      <c r="D84" s="961" t="s">
        <v>457</v>
      </c>
      <c r="E84" s="920">
        <v>45526</v>
      </c>
      <c r="F84" s="1093" t="s">
        <v>1436</v>
      </c>
      <c r="G84" s="746" t="s">
        <v>1324</v>
      </c>
      <c r="H84" s="712" t="s">
        <v>1281</v>
      </c>
      <c r="I84" s="916">
        <v>1</v>
      </c>
      <c r="J84" s="910">
        <v>0</v>
      </c>
      <c r="K84" s="653">
        <v>0</v>
      </c>
      <c r="L84" s="653">
        <v>0</v>
      </c>
      <c r="M84" s="653">
        <v>0</v>
      </c>
      <c r="N84" s="653">
        <v>0</v>
      </c>
      <c r="O84" s="653">
        <v>0</v>
      </c>
      <c r="P84" s="653">
        <v>0</v>
      </c>
      <c r="Q84" s="653">
        <v>0</v>
      </c>
      <c r="R84" s="653">
        <v>0</v>
      </c>
      <c r="S84" s="653">
        <v>0</v>
      </c>
      <c r="T84" s="67">
        <v>0</v>
      </c>
      <c r="U84" s="67">
        <v>0</v>
      </c>
      <c r="V84" s="67">
        <v>0</v>
      </c>
      <c r="W84" s="67">
        <v>0</v>
      </c>
      <c r="X84" s="67">
        <v>0</v>
      </c>
      <c r="Y84" s="67">
        <v>0</v>
      </c>
      <c r="Z84" s="67">
        <v>0</v>
      </c>
      <c r="AA84" s="67">
        <v>0</v>
      </c>
      <c r="AB84" s="67">
        <v>0</v>
      </c>
      <c r="AC84" s="341">
        <v>0</v>
      </c>
      <c r="AD84" s="67">
        <v>0</v>
      </c>
      <c r="AE84" s="67">
        <v>0</v>
      </c>
      <c r="AF84" s="67">
        <v>0</v>
      </c>
      <c r="AG84" s="67">
        <v>0</v>
      </c>
      <c r="AH84" s="654">
        <v>0</v>
      </c>
      <c r="AI84" s="67">
        <v>0</v>
      </c>
      <c r="AJ84" s="630">
        <f t="shared" si="8"/>
        <v>0</v>
      </c>
      <c r="AK84" s="631">
        <f t="shared" si="9"/>
        <v>0</v>
      </c>
      <c r="AL84" s="591">
        <v>0</v>
      </c>
      <c r="AM84" s="591"/>
    </row>
    <row r="85" spans="1:39" ht="14.25" customHeight="1">
      <c r="A85" s="52"/>
      <c r="B85" s="52" t="s">
        <v>1440</v>
      </c>
      <c r="C85" s="52" t="s">
        <v>1441</v>
      </c>
      <c r="D85" s="961" t="s">
        <v>468</v>
      </c>
      <c r="E85" s="920">
        <v>45527</v>
      </c>
      <c r="F85" s="1093" t="s">
        <v>1436</v>
      </c>
      <c r="G85" s="746" t="s">
        <v>1437</v>
      </c>
      <c r="H85" s="712" t="s">
        <v>1281</v>
      </c>
      <c r="I85" s="916">
        <v>1</v>
      </c>
      <c r="J85" s="910">
        <v>0</v>
      </c>
      <c r="K85" s="653">
        <v>0</v>
      </c>
      <c r="L85" s="653">
        <v>0</v>
      </c>
      <c r="M85" s="653">
        <v>0</v>
      </c>
      <c r="N85" s="653">
        <v>0</v>
      </c>
      <c r="O85" s="653">
        <v>0</v>
      </c>
      <c r="P85" s="653">
        <v>0</v>
      </c>
      <c r="Q85" s="653">
        <v>0</v>
      </c>
      <c r="R85" s="653">
        <v>0</v>
      </c>
      <c r="S85" s="653">
        <v>0</v>
      </c>
      <c r="T85" s="67">
        <v>0</v>
      </c>
      <c r="U85" s="67">
        <v>0</v>
      </c>
      <c r="V85" s="67">
        <v>0</v>
      </c>
      <c r="W85" s="67">
        <v>0</v>
      </c>
      <c r="X85" s="67">
        <v>0</v>
      </c>
      <c r="Y85" s="67">
        <v>0</v>
      </c>
      <c r="Z85" s="67">
        <v>0</v>
      </c>
      <c r="AA85" s="67">
        <v>0</v>
      </c>
      <c r="AB85" s="67">
        <v>0</v>
      </c>
      <c r="AC85" s="341">
        <v>0</v>
      </c>
      <c r="AD85" s="67">
        <v>0</v>
      </c>
      <c r="AE85" s="67">
        <v>0</v>
      </c>
      <c r="AF85" s="67">
        <v>0</v>
      </c>
      <c r="AG85" s="67">
        <v>0</v>
      </c>
      <c r="AH85" s="654">
        <v>0</v>
      </c>
      <c r="AI85" s="67">
        <v>0</v>
      </c>
      <c r="AJ85" s="630">
        <f t="shared" si="8"/>
        <v>0</v>
      </c>
      <c r="AK85" s="631">
        <f t="shared" si="9"/>
        <v>0</v>
      </c>
      <c r="AL85" s="591">
        <v>0</v>
      </c>
      <c r="AM85" s="591"/>
    </row>
    <row r="86" spans="1:39" ht="14.25" customHeight="1">
      <c r="A86" s="989" t="s">
        <v>1476</v>
      </c>
      <c r="B86" s="989" t="s">
        <v>1477</v>
      </c>
      <c r="C86" s="989" t="s">
        <v>1478</v>
      </c>
      <c r="D86" s="989" t="s">
        <v>789</v>
      </c>
      <c r="E86" s="990">
        <v>45529</v>
      </c>
      <c r="F86" s="991" t="s">
        <v>1448</v>
      </c>
      <c r="G86" s="992" t="s">
        <v>1338</v>
      </c>
      <c r="H86" s="993" t="s">
        <v>1281</v>
      </c>
      <c r="I86" s="994">
        <v>1</v>
      </c>
      <c r="J86" s="995">
        <v>3</v>
      </c>
      <c r="K86" s="996">
        <v>0</v>
      </c>
      <c r="L86" s="996">
        <v>3</v>
      </c>
      <c r="M86" s="996">
        <v>3</v>
      </c>
      <c r="N86" s="996">
        <v>4</v>
      </c>
      <c r="O86" s="996">
        <v>4</v>
      </c>
      <c r="P86" s="996">
        <v>3</v>
      </c>
      <c r="Q86" s="996">
        <v>0</v>
      </c>
      <c r="R86" s="996">
        <v>2</v>
      </c>
      <c r="S86" s="996">
        <v>4</v>
      </c>
      <c r="T86" s="997">
        <v>3</v>
      </c>
      <c r="U86" s="997">
        <v>0</v>
      </c>
      <c r="V86" s="997">
        <v>0</v>
      </c>
      <c r="W86" s="997">
        <v>0</v>
      </c>
      <c r="X86" s="997">
        <v>0</v>
      </c>
      <c r="Y86" s="997">
        <v>4</v>
      </c>
      <c r="Z86" s="997">
        <v>0</v>
      </c>
      <c r="AA86" s="997">
        <v>0</v>
      </c>
      <c r="AB86" s="997">
        <v>4</v>
      </c>
      <c r="AC86" s="998">
        <v>0</v>
      </c>
      <c r="AD86" s="997">
        <v>4</v>
      </c>
      <c r="AE86" s="997">
        <v>4</v>
      </c>
      <c r="AF86" s="997">
        <v>4</v>
      </c>
      <c r="AG86" s="997">
        <v>4</v>
      </c>
      <c r="AH86" s="999">
        <v>0</v>
      </c>
      <c r="AI86" s="997">
        <v>0</v>
      </c>
      <c r="AJ86" s="1000">
        <f t="shared" si="8"/>
        <v>53</v>
      </c>
      <c r="AK86" s="1001">
        <f t="shared" si="9"/>
        <v>15</v>
      </c>
      <c r="AL86" s="591">
        <v>0</v>
      </c>
      <c r="AM86" s="1002">
        <v>0</v>
      </c>
    </row>
    <row r="87" spans="1:39" ht="14.25" customHeight="1">
      <c r="A87" s="989" t="s">
        <v>1479</v>
      </c>
      <c r="B87" s="989" t="s">
        <v>1480</v>
      </c>
      <c r="C87" s="989" t="s">
        <v>1481</v>
      </c>
      <c r="D87" s="989" t="s">
        <v>790</v>
      </c>
      <c r="E87" s="990">
        <v>45529</v>
      </c>
      <c r="F87" s="991" t="s">
        <v>1448</v>
      </c>
      <c r="G87" s="992" t="s">
        <v>1338</v>
      </c>
      <c r="H87" s="993" t="s">
        <v>1281</v>
      </c>
      <c r="I87" s="994">
        <v>1</v>
      </c>
      <c r="J87" s="995">
        <v>3</v>
      </c>
      <c r="K87" s="996">
        <v>0</v>
      </c>
      <c r="L87" s="996">
        <v>3</v>
      </c>
      <c r="M87" s="996">
        <v>3</v>
      </c>
      <c r="N87" s="996">
        <v>4</v>
      </c>
      <c r="O87" s="996">
        <v>4</v>
      </c>
      <c r="P87" s="996">
        <v>0</v>
      </c>
      <c r="Q87" s="996">
        <v>0</v>
      </c>
      <c r="R87" s="996">
        <v>0</v>
      </c>
      <c r="S87" s="996">
        <v>4</v>
      </c>
      <c r="T87" s="997">
        <v>0</v>
      </c>
      <c r="U87" s="997">
        <v>0</v>
      </c>
      <c r="V87" s="997">
        <v>0</v>
      </c>
      <c r="W87" s="997">
        <v>0</v>
      </c>
      <c r="X87" s="997">
        <v>0</v>
      </c>
      <c r="Y87" s="997">
        <v>4</v>
      </c>
      <c r="Z87" s="997">
        <v>0</v>
      </c>
      <c r="AA87" s="997">
        <v>0</v>
      </c>
      <c r="AB87" s="997">
        <v>4</v>
      </c>
      <c r="AC87" s="998">
        <v>0</v>
      </c>
      <c r="AD87" s="997">
        <v>4</v>
      </c>
      <c r="AE87" s="997">
        <v>4</v>
      </c>
      <c r="AF87" s="997">
        <v>4</v>
      </c>
      <c r="AG87" s="997">
        <v>4</v>
      </c>
      <c r="AH87" s="999">
        <v>0</v>
      </c>
      <c r="AI87" s="997">
        <v>0</v>
      </c>
      <c r="AJ87" s="1000">
        <f t="shared" si="8"/>
        <v>45</v>
      </c>
      <c r="AK87" s="1001">
        <f t="shared" si="9"/>
        <v>12</v>
      </c>
      <c r="AL87" s="591">
        <v>0</v>
      </c>
      <c r="AM87" s="1002">
        <v>0</v>
      </c>
    </row>
    <row r="88" spans="1:39" ht="14.25" customHeight="1">
      <c r="A88" s="52" t="s">
        <v>1482</v>
      </c>
      <c r="B88" s="52" t="s">
        <v>1483</v>
      </c>
      <c r="C88" s="52" t="s">
        <v>1484</v>
      </c>
      <c r="D88" s="961" t="s">
        <v>388</v>
      </c>
      <c r="E88" s="920">
        <v>45530</v>
      </c>
      <c r="F88" s="917" t="s">
        <v>1485</v>
      </c>
      <c r="G88" s="746" t="s">
        <v>1280</v>
      </c>
      <c r="H88" s="712" t="s">
        <v>1281</v>
      </c>
      <c r="I88" s="916">
        <v>1</v>
      </c>
      <c r="J88" s="910">
        <v>3</v>
      </c>
      <c r="K88" s="653">
        <v>0</v>
      </c>
      <c r="L88" s="653">
        <v>3</v>
      </c>
      <c r="M88" s="653">
        <v>3</v>
      </c>
      <c r="N88" s="653">
        <v>3</v>
      </c>
      <c r="O88" s="653">
        <v>3</v>
      </c>
      <c r="P88" s="653">
        <v>0</v>
      </c>
      <c r="Q88" s="653">
        <v>0</v>
      </c>
      <c r="R88" s="653">
        <v>0</v>
      </c>
      <c r="S88" s="653">
        <v>3</v>
      </c>
      <c r="T88" s="67">
        <v>3</v>
      </c>
      <c r="U88" s="67">
        <v>0</v>
      </c>
      <c r="V88" s="67">
        <v>3</v>
      </c>
      <c r="W88" s="67">
        <v>0</v>
      </c>
      <c r="X88" s="67">
        <v>0</v>
      </c>
      <c r="Y88" s="67">
        <v>3</v>
      </c>
      <c r="Z88" s="67">
        <v>0</v>
      </c>
      <c r="AA88" s="67">
        <v>0</v>
      </c>
      <c r="AB88" s="67">
        <v>3</v>
      </c>
      <c r="AC88" s="341">
        <v>0</v>
      </c>
      <c r="AD88" s="67">
        <v>3</v>
      </c>
      <c r="AE88" s="67">
        <v>3</v>
      </c>
      <c r="AF88" s="67">
        <v>3</v>
      </c>
      <c r="AG88" s="67">
        <v>3</v>
      </c>
      <c r="AH88" s="654">
        <v>0</v>
      </c>
      <c r="AI88" s="67">
        <v>0</v>
      </c>
      <c r="AJ88" s="630">
        <f t="shared" si="8"/>
        <v>42</v>
      </c>
      <c r="AK88" s="631">
        <f t="shared" si="9"/>
        <v>14</v>
      </c>
      <c r="AL88" s="591">
        <v>0</v>
      </c>
      <c r="AM88" s="591"/>
    </row>
    <row r="89" spans="1:39" ht="14.25" customHeight="1">
      <c r="A89" s="1005" t="s">
        <v>1486</v>
      </c>
      <c r="B89" s="1005" t="s">
        <v>1487</v>
      </c>
      <c r="C89" s="1005" t="s">
        <v>1488</v>
      </c>
      <c r="D89" s="1005" t="s">
        <v>1489</v>
      </c>
      <c r="E89" s="1006">
        <v>45533</v>
      </c>
      <c r="F89" s="1007" t="s">
        <v>1448</v>
      </c>
      <c r="G89" s="1008" t="s">
        <v>1318</v>
      </c>
      <c r="H89" s="1009" t="s">
        <v>1281</v>
      </c>
      <c r="I89" s="531">
        <v>1</v>
      </c>
      <c r="J89" s="1010">
        <v>2</v>
      </c>
      <c r="K89" s="1011">
        <v>0</v>
      </c>
      <c r="L89" s="1011">
        <v>0</v>
      </c>
      <c r="M89" s="1011">
        <v>0</v>
      </c>
      <c r="N89" s="1011">
        <v>3</v>
      </c>
      <c r="O89" s="1011">
        <v>4</v>
      </c>
      <c r="P89" s="1011">
        <v>0</v>
      </c>
      <c r="Q89" s="1011">
        <v>0</v>
      </c>
      <c r="R89" s="1011">
        <v>2</v>
      </c>
      <c r="S89" s="1011">
        <v>4</v>
      </c>
      <c r="T89" s="1012">
        <v>0</v>
      </c>
      <c r="U89" s="1012">
        <v>0</v>
      </c>
      <c r="V89" s="1012">
        <v>0</v>
      </c>
      <c r="W89" s="1012">
        <v>3</v>
      </c>
      <c r="X89" s="1012">
        <v>0</v>
      </c>
      <c r="Y89" s="1012">
        <v>4</v>
      </c>
      <c r="Z89" s="1012">
        <v>0</v>
      </c>
      <c r="AA89" s="1012">
        <v>0</v>
      </c>
      <c r="AB89" s="1012">
        <v>4</v>
      </c>
      <c r="AC89" s="1013">
        <v>0</v>
      </c>
      <c r="AD89" s="1012">
        <v>0</v>
      </c>
      <c r="AE89" s="1012">
        <v>0</v>
      </c>
      <c r="AF89" s="1012">
        <v>0</v>
      </c>
      <c r="AG89" s="1012">
        <v>4</v>
      </c>
      <c r="AH89" s="1014">
        <v>0</v>
      </c>
      <c r="AI89" s="1012">
        <v>0</v>
      </c>
      <c r="AJ89" s="1015">
        <f t="shared" si="8"/>
        <v>30</v>
      </c>
      <c r="AK89" s="1016">
        <f t="shared" si="9"/>
        <v>9</v>
      </c>
      <c r="AL89" s="591">
        <v>0</v>
      </c>
      <c r="AM89" s="1017">
        <v>0.5</v>
      </c>
    </row>
    <row r="90" spans="1:39" ht="14.25" customHeight="1">
      <c r="A90" s="52" t="s">
        <v>1490</v>
      </c>
      <c r="B90" s="52" t="s">
        <v>1491</v>
      </c>
      <c r="C90" s="52" t="s">
        <v>1492</v>
      </c>
      <c r="D90" s="52" t="s">
        <v>1028</v>
      </c>
      <c r="E90" s="908">
        <v>45533</v>
      </c>
      <c r="F90" s="715" t="s">
        <v>1448</v>
      </c>
      <c r="G90" s="746" t="s">
        <v>1338</v>
      </c>
      <c r="H90" s="347" t="s">
        <v>1281</v>
      </c>
      <c r="I90" s="587">
        <v>1</v>
      </c>
      <c r="J90" s="910">
        <v>0</v>
      </c>
      <c r="K90" s="653">
        <v>0</v>
      </c>
      <c r="L90" s="653">
        <v>0</v>
      </c>
      <c r="M90" s="653">
        <v>0</v>
      </c>
      <c r="N90" s="653">
        <v>2</v>
      </c>
      <c r="O90" s="653">
        <v>2</v>
      </c>
      <c r="P90" s="653">
        <v>3</v>
      </c>
      <c r="Q90" s="653">
        <v>0</v>
      </c>
      <c r="R90" s="653">
        <v>2</v>
      </c>
      <c r="S90" s="653">
        <v>0</v>
      </c>
      <c r="T90" s="67">
        <v>0</v>
      </c>
      <c r="U90" s="67">
        <v>0</v>
      </c>
      <c r="V90" s="67">
        <v>0</v>
      </c>
      <c r="W90" s="67">
        <v>0</v>
      </c>
      <c r="X90" s="67">
        <v>0</v>
      </c>
      <c r="Y90" s="67">
        <v>0</v>
      </c>
      <c r="Z90" s="67">
        <v>0</v>
      </c>
      <c r="AA90" s="67">
        <v>0</v>
      </c>
      <c r="AB90" s="67">
        <v>2</v>
      </c>
      <c r="AC90" s="341">
        <v>0</v>
      </c>
      <c r="AD90" s="67">
        <v>0</v>
      </c>
      <c r="AE90" s="67">
        <v>0</v>
      </c>
      <c r="AF90" s="67">
        <v>0</v>
      </c>
      <c r="AG90" s="67">
        <v>4</v>
      </c>
      <c r="AH90" s="654">
        <v>0</v>
      </c>
      <c r="AI90" s="67">
        <v>0</v>
      </c>
      <c r="AJ90" s="630">
        <f t="shared" si="8"/>
        <v>15</v>
      </c>
      <c r="AK90" s="631">
        <f t="shared" si="9"/>
        <v>6</v>
      </c>
      <c r="AL90" s="591">
        <v>0</v>
      </c>
      <c r="AM90" s="591">
        <v>0</v>
      </c>
    </row>
    <row r="91" spans="1:39" s="1033" customFormat="1" ht="14.25" customHeight="1">
      <c r="A91" s="52"/>
      <c r="B91" s="52" t="s">
        <v>1459</v>
      </c>
      <c r="C91" s="52" t="s">
        <v>1460</v>
      </c>
      <c r="D91" s="961" t="s">
        <v>963</v>
      </c>
      <c r="E91" s="920">
        <v>45534</v>
      </c>
      <c r="F91" s="1093" t="s">
        <v>1436</v>
      </c>
      <c r="G91" s="746" t="s">
        <v>1437</v>
      </c>
      <c r="H91" s="712" t="s">
        <v>1281</v>
      </c>
      <c r="I91" s="916">
        <v>1</v>
      </c>
      <c r="J91" s="910">
        <v>0</v>
      </c>
      <c r="K91" s="653">
        <v>0</v>
      </c>
      <c r="L91" s="653">
        <v>0</v>
      </c>
      <c r="M91" s="653">
        <v>0</v>
      </c>
      <c r="N91" s="653">
        <v>0</v>
      </c>
      <c r="O91" s="653">
        <v>0</v>
      </c>
      <c r="P91" s="653">
        <v>0</v>
      </c>
      <c r="Q91" s="653">
        <v>0</v>
      </c>
      <c r="R91" s="653">
        <v>0</v>
      </c>
      <c r="S91" s="653">
        <v>0</v>
      </c>
      <c r="T91" s="67">
        <v>0</v>
      </c>
      <c r="U91" s="67">
        <v>0</v>
      </c>
      <c r="V91" s="67">
        <v>0</v>
      </c>
      <c r="W91" s="67">
        <v>0</v>
      </c>
      <c r="X91" s="67">
        <v>0</v>
      </c>
      <c r="Y91" s="67">
        <v>0</v>
      </c>
      <c r="Z91" s="67">
        <v>0</v>
      </c>
      <c r="AA91" s="67">
        <v>0</v>
      </c>
      <c r="AB91" s="67">
        <v>0</v>
      </c>
      <c r="AC91" s="341">
        <v>0</v>
      </c>
      <c r="AD91" s="67">
        <v>0</v>
      </c>
      <c r="AE91" s="67">
        <v>0</v>
      </c>
      <c r="AF91" s="67">
        <v>0</v>
      </c>
      <c r="AG91" s="67">
        <v>0</v>
      </c>
      <c r="AH91" s="654">
        <v>0</v>
      </c>
      <c r="AI91" s="67">
        <v>0</v>
      </c>
      <c r="AJ91" s="630">
        <f t="shared" si="8"/>
        <v>0</v>
      </c>
      <c r="AK91" s="631">
        <f t="shared" si="9"/>
        <v>0</v>
      </c>
      <c r="AL91" s="591">
        <v>0</v>
      </c>
      <c r="AM91" s="591"/>
    </row>
    <row r="92" spans="1:39" ht="14.25" customHeight="1">
      <c r="A92" s="52" t="s">
        <v>1493</v>
      </c>
      <c r="B92" s="52" t="s">
        <v>1494</v>
      </c>
      <c r="C92" s="52" t="s">
        <v>994</v>
      </c>
      <c r="D92" s="52" t="s">
        <v>1090</v>
      </c>
      <c r="E92" s="908">
        <v>45537</v>
      </c>
      <c r="F92" s="715" t="s">
        <v>1448</v>
      </c>
      <c r="G92" s="746" t="s">
        <v>1338</v>
      </c>
      <c r="H92" s="347" t="s">
        <v>1281</v>
      </c>
      <c r="I92" s="587">
        <v>1</v>
      </c>
      <c r="J92" s="910">
        <v>0</v>
      </c>
      <c r="K92" s="653">
        <v>0</v>
      </c>
      <c r="L92" s="653">
        <v>0</v>
      </c>
      <c r="M92" s="653">
        <v>0</v>
      </c>
      <c r="N92" s="653">
        <v>0</v>
      </c>
      <c r="O92" s="653">
        <v>4</v>
      </c>
      <c r="P92" s="653">
        <v>4</v>
      </c>
      <c r="Q92" s="653">
        <v>0</v>
      </c>
      <c r="R92" s="653">
        <v>4</v>
      </c>
      <c r="S92" s="653">
        <v>4</v>
      </c>
      <c r="T92" s="67">
        <v>4</v>
      </c>
      <c r="U92" s="67">
        <v>0</v>
      </c>
      <c r="V92" s="67">
        <v>4</v>
      </c>
      <c r="W92" s="67">
        <v>4</v>
      </c>
      <c r="X92" s="67">
        <v>0</v>
      </c>
      <c r="Y92" s="67">
        <v>4</v>
      </c>
      <c r="Z92" s="67">
        <v>4</v>
      </c>
      <c r="AA92" s="67">
        <v>0</v>
      </c>
      <c r="AB92" s="67">
        <v>4</v>
      </c>
      <c r="AC92" s="341">
        <v>0</v>
      </c>
      <c r="AD92" s="67">
        <v>0</v>
      </c>
      <c r="AE92" s="67">
        <v>0</v>
      </c>
      <c r="AF92" s="67">
        <v>0</v>
      </c>
      <c r="AG92" s="67">
        <v>4</v>
      </c>
      <c r="AH92" s="654">
        <v>0</v>
      </c>
      <c r="AI92" s="67">
        <v>0</v>
      </c>
      <c r="AJ92" s="630">
        <f t="shared" si="8"/>
        <v>44</v>
      </c>
      <c r="AK92" s="631">
        <f t="shared" si="9"/>
        <v>11</v>
      </c>
      <c r="AL92" s="591">
        <v>0</v>
      </c>
      <c r="AM92" s="591">
        <v>0</v>
      </c>
    </row>
    <row r="93" spans="1:39" ht="14.25" customHeight="1">
      <c r="A93" s="52"/>
      <c r="B93" s="52" t="s">
        <v>1495</v>
      </c>
      <c r="C93" s="52" t="s">
        <v>1496</v>
      </c>
      <c r="D93" s="961" t="s">
        <v>1497</v>
      </c>
      <c r="E93" s="920">
        <v>45540</v>
      </c>
      <c r="F93" s="1093" t="s">
        <v>1436</v>
      </c>
      <c r="G93" s="746" t="s">
        <v>1324</v>
      </c>
      <c r="H93" s="712" t="s">
        <v>1281</v>
      </c>
      <c r="I93" s="916">
        <v>1</v>
      </c>
      <c r="J93" s="910">
        <v>0</v>
      </c>
      <c r="K93" s="653">
        <v>0</v>
      </c>
      <c r="L93" s="653">
        <v>0</v>
      </c>
      <c r="M93" s="653">
        <v>0</v>
      </c>
      <c r="N93" s="653">
        <v>0</v>
      </c>
      <c r="O93" s="653">
        <v>0</v>
      </c>
      <c r="P93" s="653">
        <v>0</v>
      </c>
      <c r="Q93" s="653">
        <v>0</v>
      </c>
      <c r="R93" s="653">
        <v>0</v>
      </c>
      <c r="S93" s="653">
        <v>0</v>
      </c>
      <c r="T93" s="67">
        <v>0</v>
      </c>
      <c r="U93" s="67">
        <v>0</v>
      </c>
      <c r="V93" s="67">
        <v>0</v>
      </c>
      <c r="W93" s="67">
        <v>0</v>
      </c>
      <c r="X93" s="67">
        <v>0</v>
      </c>
      <c r="Y93" s="67">
        <v>0</v>
      </c>
      <c r="Z93" s="67">
        <v>0</v>
      </c>
      <c r="AA93" s="67">
        <v>0</v>
      </c>
      <c r="AB93" s="67">
        <v>0</v>
      </c>
      <c r="AC93" s="341">
        <v>0</v>
      </c>
      <c r="AD93" s="67">
        <v>0</v>
      </c>
      <c r="AE93" s="67">
        <v>0</v>
      </c>
      <c r="AF93" s="67">
        <v>0</v>
      </c>
      <c r="AG93" s="67">
        <v>0</v>
      </c>
      <c r="AH93" s="654">
        <v>0</v>
      </c>
      <c r="AI93" s="67">
        <v>0</v>
      </c>
      <c r="AJ93" s="630">
        <f t="shared" si="8"/>
        <v>0</v>
      </c>
      <c r="AK93" s="631">
        <f t="shared" si="9"/>
        <v>0</v>
      </c>
      <c r="AL93" s="591">
        <v>0</v>
      </c>
      <c r="AM93" s="591"/>
    </row>
    <row r="94" spans="1:39" ht="14.25" customHeight="1">
      <c r="A94" s="52"/>
      <c r="B94" s="52" t="s">
        <v>1498</v>
      </c>
      <c r="C94" s="52" t="s">
        <v>1499</v>
      </c>
      <c r="D94" s="961" t="s">
        <v>1500</v>
      </c>
      <c r="E94" s="920">
        <v>45540</v>
      </c>
      <c r="F94" s="1093" t="s">
        <v>1436</v>
      </c>
      <c r="G94" s="746" t="s">
        <v>1324</v>
      </c>
      <c r="H94" s="712" t="s">
        <v>1281</v>
      </c>
      <c r="I94" s="916">
        <v>1</v>
      </c>
      <c r="J94" s="910">
        <v>0</v>
      </c>
      <c r="K94" s="653">
        <v>0</v>
      </c>
      <c r="L94" s="653">
        <v>0</v>
      </c>
      <c r="M94" s="653">
        <v>0</v>
      </c>
      <c r="N94" s="653">
        <v>0</v>
      </c>
      <c r="O94" s="653">
        <v>0</v>
      </c>
      <c r="P94" s="653">
        <v>0</v>
      </c>
      <c r="Q94" s="653">
        <v>0</v>
      </c>
      <c r="R94" s="653">
        <v>0</v>
      </c>
      <c r="S94" s="653">
        <v>0</v>
      </c>
      <c r="T94" s="67">
        <v>0</v>
      </c>
      <c r="U94" s="67">
        <v>0</v>
      </c>
      <c r="V94" s="67">
        <v>0</v>
      </c>
      <c r="W94" s="67">
        <v>0</v>
      </c>
      <c r="X94" s="67">
        <v>0</v>
      </c>
      <c r="Y94" s="67">
        <v>0</v>
      </c>
      <c r="Z94" s="67">
        <v>0</v>
      </c>
      <c r="AA94" s="67">
        <v>0</v>
      </c>
      <c r="AB94" s="67">
        <v>0</v>
      </c>
      <c r="AC94" s="341">
        <v>0</v>
      </c>
      <c r="AD94" s="67">
        <v>0</v>
      </c>
      <c r="AE94" s="67">
        <v>0</v>
      </c>
      <c r="AF94" s="67">
        <v>0</v>
      </c>
      <c r="AG94" s="67">
        <v>0</v>
      </c>
      <c r="AH94" s="654">
        <v>0</v>
      </c>
      <c r="AI94" s="67">
        <v>0</v>
      </c>
      <c r="AJ94" s="630">
        <f t="shared" si="8"/>
        <v>0</v>
      </c>
      <c r="AK94" s="631">
        <f t="shared" si="9"/>
        <v>0</v>
      </c>
      <c r="AL94" s="591">
        <v>0</v>
      </c>
      <c r="AM94" s="591"/>
    </row>
    <row r="95" spans="1:39" s="1003" customFormat="1" ht="14.25" customHeight="1">
      <c r="A95" s="989" t="s">
        <v>1501</v>
      </c>
      <c r="B95" s="989" t="s">
        <v>1502</v>
      </c>
      <c r="C95" s="989" t="s">
        <v>1503</v>
      </c>
      <c r="D95" s="989" t="s">
        <v>1053</v>
      </c>
      <c r="E95" s="990">
        <v>45540</v>
      </c>
      <c r="F95" s="991" t="s">
        <v>1448</v>
      </c>
      <c r="G95" s="992" t="s">
        <v>1318</v>
      </c>
      <c r="H95" s="993" t="s">
        <v>1281</v>
      </c>
      <c r="I95" s="994">
        <v>1</v>
      </c>
      <c r="J95" s="995">
        <v>0</v>
      </c>
      <c r="K95" s="996">
        <v>0</v>
      </c>
      <c r="L95" s="996">
        <v>0</v>
      </c>
      <c r="M95" s="996">
        <v>0</v>
      </c>
      <c r="N95" s="996">
        <v>0</v>
      </c>
      <c r="O95" s="996">
        <v>4</v>
      </c>
      <c r="P95" s="996">
        <v>4</v>
      </c>
      <c r="Q95" s="996">
        <v>0</v>
      </c>
      <c r="R95" s="996">
        <v>4</v>
      </c>
      <c r="S95" s="996">
        <v>4</v>
      </c>
      <c r="T95" s="997">
        <v>4</v>
      </c>
      <c r="U95" s="997">
        <v>0</v>
      </c>
      <c r="V95" s="997">
        <v>4</v>
      </c>
      <c r="W95" s="997">
        <v>4</v>
      </c>
      <c r="X95" s="997">
        <v>0</v>
      </c>
      <c r="Y95" s="997">
        <v>4</v>
      </c>
      <c r="Z95" s="997">
        <v>0</v>
      </c>
      <c r="AA95" s="997">
        <v>0</v>
      </c>
      <c r="AB95" s="997">
        <v>4</v>
      </c>
      <c r="AC95" s="998">
        <v>0</v>
      </c>
      <c r="AD95" s="997">
        <v>0</v>
      </c>
      <c r="AE95" s="997">
        <v>0</v>
      </c>
      <c r="AF95" s="997">
        <v>0</v>
      </c>
      <c r="AG95" s="997">
        <v>4</v>
      </c>
      <c r="AH95" s="999">
        <v>0</v>
      </c>
      <c r="AI95" s="997">
        <v>0</v>
      </c>
      <c r="AJ95" s="1000">
        <f t="shared" si="8"/>
        <v>40</v>
      </c>
      <c r="AK95" s="1001">
        <f t="shared" si="9"/>
        <v>10</v>
      </c>
      <c r="AL95" s="591">
        <v>0</v>
      </c>
      <c r="AM95" s="1002">
        <v>0</v>
      </c>
    </row>
    <row r="96" spans="1:39" ht="14.25" customHeight="1">
      <c r="A96" s="989" t="s">
        <v>1504</v>
      </c>
      <c r="B96" s="989" t="s">
        <v>1505</v>
      </c>
      <c r="C96" s="989" t="s">
        <v>1506</v>
      </c>
      <c r="D96" s="989" t="s">
        <v>1507</v>
      </c>
      <c r="E96" s="990">
        <v>45540</v>
      </c>
      <c r="F96" s="991" t="s">
        <v>1448</v>
      </c>
      <c r="G96" s="992" t="s">
        <v>1318</v>
      </c>
      <c r="H96" s="993" t="s">
        <v>1281</v>
      </c>
      <c r="I96" s="994">
        <v>1</v>
      </c>
      <c r="J96" s="995">
        <v>0</v>
      </c>
      <c r="K96" s="996">
        <v>0</v>
      </c>
      <c r="L96" s="996">
        <v>0</v>
      </c>
      <c r="M96" s="996">
        <v>0</v>
      </c>
      <c r="N96" s="996">
        <v>0</v>
      </c>
      <c r="O96" s="996">
        <v>4</v>
      </c>
      <c r="P96" s="996">
        <v>4</v>
      </c>
      <c r="Q96" s="996">
        <v>0</v>
      </c>
      <c r="R96" s="996">
        <v>4</v>
      </c>
      <c r="S96" s="996">
        <v>4</v>
      </c>
      <c r="T96" s="997">
        <v>4</v>
      </c>
      <c r="U96" s="997">
        <v>0</v>
      </c>
      <c r="V96" s="997">
        <v>4</v>
      </c>
      <c r="W96" s="997">
        <v>4</v>
      </c>
      <c r="X96" s="997">
        <v>0</v>
      </c>
      <c r="Y96" s="997">
        <v>4</v>
      </c>
      <c r="Z96" s="997">
        <v>4</v>
      </c>
      <c r="AA96" s="997">
        <v>0</v>
      </c>
      <c r="AB96" s="997">
        <v>4</v>
      </c>
      <c r="AC96" s="998">
        <v>0</v>
      </c>
      <c r="AD96" s="997">
        <v>0</v>
      </c>
      <c r="AE96" s="997">
        <v>0</v>
      </c>
      <c r="AF96" s="997">
        <v>0</v>
      </c>
      <c r="AG96" s="997">
        <v>4</v>
      </c>
      <c r="AH96" s="999">
        <v>0</v>
      </c>
      <c r="AI96" s="997">
        <v>0</v>
      </c>
      <c r="AJ96" s="1000">
        <f t="shared" si="8"/>
        <v>44</v>
      </c>
      <c r="AK96" s="1001">
        <f t="shared" si="9"/>
        <v>11</v>
      </c>
      <c r="AL96" s="591">
        <v>0</v>
      </c>
      <c r="AM96" s="1002">
        <v>0</v>
      </c>
    </row>
    <row r="97" spans="1:39" s="1003" customFormat="1" ht="14.25" customHeight="1">
      <c r="A97" s="52"/>
      <c r="B97" s="52" t="s">
        <v>1508</v>
      </c>
      <c r="C97" s="52" t="s">
        <v>1509</v>
      </c>
      <c r="D97" s="961" t="s">
        <v>1510</v>
      </c>
      <c r="E97" s="920">
        <v>45540</v>
      </c>
      <c r="F97" s="1093" t="s">
        <v>1436</v>
      </c>
      <c r="G97" s="746" t="s">
        <v>1437</v>
      </c>
      <c r="H97" s="712" t="s">
        <v>1281</v>
      </c>
      <c r="I97" s="916">
        <v>1</v>
      </c>
      <c r="J97" s="910">
        <v>0</v>
      </c>
      <c r="K97" s="653">
        <v>0</v>
      </c>
      <c r="L97" s="653">
        <v>0</v>
      </c>
      <c r="M97" s="653">
        <v>0</v>
      </c>
      <c r="N97" s="653">
        <v>0</v>
      </c>
      <c r="O97" s="653">
        <v>0</v>
      </c>
      <c r="P97" s="653">
        <v>0</v>
      </c>
      <c r="Q97" s="653">
        <v>0</v>
      </c>
      <c r="R97" s="653">
        <v>0</v>
      </c>
      <c r="S97" s="653">
        <v>0</v>
      </c>
      <c r="T97" s="67">
        <v>0</v>
      </c>
      <c r="U97" s="67">
        <v>0</v>
      </c>
      <c r="V97" s="67">
        <v>0</v>
      </c>
      <c r="W97" s="67">
        <v>0</v>
      </c>
      <c r="X97" s="67">
        <v>0</v>
      </c>
      <c r="Y97" s="67">
        <v>0</v>
      </c>
      <c r="Z97" s="67">
        <v>0</v>
      </c>
      <c r="AA97" s="67">
        <v>0</v>
      </c>
      <c r="AB97" s="67">
        <v>0</v>
      </c>
      <c r="AC97" s="341">
        <v>0</v>
      </c>
      <c r="AD97" s="67">
        <v>0</v>
      </c>
      <c r="AE97" s="67">
        <v>0</v>
      </c>
      <c r="AF97" s="67">
        <v>0</v>
      </c>
      <c r="AG97" s="67">
        <v>0</v>
      </c>
      <c r="AH97" s="654">
        <v>0</v>
      </c>
      <c r="AI97" s="67">
        <v>0</v>
      </c>
      <c r="AJ97" s="630">
        <f t="shared" si="8"/>
        <v>0</v>
      </c>
      <c r="AK97" s="631">
        <f t="shared" si="9"/>
        <v>0</v>
      </c>
      <c r="AL97" s="591">
        <v>0</v>
      </c>
      <c r="AM97" s="591"/>
    </row>
    <row r="98" spans="1:39" ht="14.25" customHeight="1">
      <c r="A98" s="989" t="s">
        <v>1511</v>
      </c>
      <c r="B98" s="989" t="s">
        <v>1512</v>
      </c>
      <c r="C98" s="989" t="s">
        <v>1513</v>
      </c>
      <c r="D98" s="989" t="s">
        <v>1514</v>
      </c>
      <c r="E98" s="990">
        <v>45547</v>
      </c>
      <c r="F98" s="991" t="s">
        <v>1448</v>
      </c>
      <c r="G98" s="1004" t="s">
        <v>1338</v>
      </c>
      <c r="H98" s="993" t="s">
        <v>1281</v>
      </c>
      <c r="I98" s="994">
        <v>1</v>
      </c>
      <c r="J98" s="995">
        <v>3</v>
      </c>
      <c r="K98" s="996">
        <v>0</v>
      </c>
      <c r="L98" s="996">
        <v>0</v>
      </c>
      <c r="M98" s="996">
        <v>0</v>
      </c>
      <c r="N98" s="996">
        <v>3</v>
      </c>
      <c r="O98" s="996">
        <v>4</v>
      </c>
      <c r="P98" s="996">
        <v>0</v>
      </c>
      <c r="Q98" s="996">
        <v>0</v>
      </c>
      <c r="R98" s="996">
        <v>3</v>
      </c>
      <c r="S98" s="996">
        <v>4</v>
      </c>
      <c r="T98" s="997">
        <v>2</v>
      </c>
      <c r="U98" s="997">
        <v>0</v>
      </c>
      <c r="V98" s="997">
        <v>0</v>
      </c>
      <c r="W98" s="997">
        <v>0</v>
      </c>
      <c r="X98" s="997">
        <v>0</v>
      </c>
      <c r="Y98" s="997">
        <v>4</v>
      </c>
      <c r="Z98" s="997">
        <v>0</v>
      </c>
      <c r="AA98" s="997">
        <v>0</v>
      </c>
      <c r="AB98" s="997">
        <v>4</v>
      </c>
      <c r="AC98" s="998">
        <v>0</v>
      </c>
      <c r="AD98" s="997">
        <v>0</v>
      </c>
      <c r="AE98" s="997">
        <v>0</v>
      </c>
      <c r="AF98" s="997">
        <v>0</v>
      </c>
      <c r="AG98" s="997">
        <v>4</v>
      </c>
      <c r="AH98" s="999">
        <v>0</v>
      </c>
      <c r="AI98" s="997">
        <v>0</v>
      </c>
      <c r="AJ98" s="1000">
        <f t="shared" si="8"/>
        <v>31</v>
      </c>
      <c r="AK98" s="1001">
        <f t="shared" si="9"/>
        <v>9</v>
      </c>
      <c r="AL98" s="591">
        <v>0</v>
      </c>
      <c r="AM98" s="1002">
        <v>0</v>
      </c>
    </row>
    <row r="99" spans="1:39" ht="14.25" customHeight="1">
      <c r="A99" s="52"/>
      <c r="B99" s="52" t="s">
        <v>1515</v>
      </c>
      <c r="C99" s="52" t="s">
        <v>1516</v>
      </c>
      <c r="D99" s="961" t="s">
        <v>1517</v>
      </c>
      <c r="E99" s="920">
        <v>45547</v>
      </c>
      <c r="F99" s="1093" t="s">
        <v>1436</v>
      </c>
      <c r="G99" s="746" t="s">
        <v>1437</v>
      </c>
      <c r="H99" s="712" t="s">
        <v>1281</v>
      </c>
      <c r="I99" s="916">
        <v>1</v>
      </c>
      <c r="J99" s="910">
        <v>0</v>
      </c>
      <c r="K99" s="653">
        <v>0</v>
      </c>
      <c r="L99" s="653">
        <v>0</v>
      </c>
      <c r="M99" s="653">
        <v>0</v>
      </c>
      <c r="N99" s="653">
        <v>0</v>
      </c>
      <c r="O99" s="653">
        <v>0</v>
      </c>
      <c r="P99" s="653">
        <v>0</v>
      </c>
      <c r="Q99" s="653">
        <v>0</v>
      </c>
      <c r="R99" s="653">
        <v>0</v>
      </c>
      <c r="S99" s="653">
        <v>0</v>
      </c>
      <c r="T99" s="67">
        <v>0</v>
      </c>
      <c r="U99" s="67">
        <v>0</v>
      </c>
      <c r="V99" s="67">
        <v>0</v>
      </c>
      <c r="W99" s="67">
        <v>0</v>
      </c>
      <c r="X99" s="67">
        <v>0</v>
      </c>
      <c r="Y99" s="67">
        <v>0</v>
      </c>
      <c r="Z99" s="67">
        <v>0</v>
      </c>
      <c r="AA99" s="67">
        <v>0</v>
      </c>
      <c r="AB99" s="67">
        <v>0</v>
      </c>
      <c r="AC99" s="341">
        <v>0</v>
      </c>
      <c r="AD99" s="67">
        <v>0</v>
      </c>
      <c r="AE99" s="67">
        <v>0</v>
      </c>
      <c r="AF99" s="67">
        <v>0</v>
      </c>
      <c r="AG99" s="67">
        <v>0</v>
      </c>
      <c r="AH99" s="654">
        <v>0</v>
      </c>
      <c r="AI99" s="67">
        <v>0</v>
      </c>
      <c r="AJ99" s="630">
        <f t="shared" si="8"/>
        <v>0</v>
      </c>
      <c r="AK99" s="631">
        <f t="shared" si="9"/>
        <v>0</v>
      </c>
      <c r="AL99" s="591">
        <v>0</v>
      </c>
      <c r="AM99" s="591"/>
    </row>
    <row r="100" spans="1:39" ht="14.25" customHeight="1">
      <c r="A100" s="52" t="s">
        <v>1518</v>
      </c>
      <c r="B100" s="52" t="s">
        <v>1519</v>
      </c>
      <c r="C100" s="52" t="s">
        <v>1520</v>
      </c>
      <c r="D100" s="52" t="s">
        <v>1521</v>
      </c>
      <c r="E100" s="908">
        <v>45547</v>
      </c>
      <c r="F100" s="715" t="s">
        <v>1448</v>
      </c>
      <c r="G100" s="746" t="s">
        <v>1318</v>
      </c>
      <c r="H100" s="347" t="s">
        <v>1281</v>
      </c>
      <c r="I100" s="587">
        <v>1</v>
      </c>
      <c r="J100" s="910">
        <v>0</v>
      </c>
      <c r="K100" s="653">
        <v>0</v>
      </c>
      <c r="L100" s="653">
        <v>0</v>
      </c>
      <c r="M100" s="653">
        <v>0</v>
      </c>
      <c r="N100" s="653">
        <v>0</v>
      </c>
      <c r="O100" s="653">
        <v>4</v>
      </c>
      <c r="P100" s="653">
        <v>4</v>
      </c>
      <c r="Q100" s="653">
        <v>0</v>
      </c>
      <c r="R100" s="653">
        <v>4</v>
      </c>
      <c r="S100" s="653">
        <v>4</v>
      </c>
      <c r="T100" s="67">
        <v>4</v>
      </c>
      <c r="U100" s="67">
        <v>0</v>
      </c>
      <c r="V100" s="67">
        <v>4</v>
      </c>
      <c r="W100" s="67">
        <v>4</v>
      </c>
      <c r="X100" s="67">
        <v>0</v>
      </c>
      <c r="Y100" s="67">
        <v>4</v>
      </c>
      <c r="Z100" s="67">
        <v>0</v>
      </c>
      <c r="AA100" s="67">
        <v>0</v>
      </c>
      <c r="AB100" s="67">
        <v>4</v>
      </c>
      <c r="AC100" s="341">
        <v>0</v>
      </c>
      <c r="AD100" s="67">
        <v>0</v>
      </c>
      <c r="AE100" s="67">
        <v>0</v>
      </c>
      <c r="AF100" s="67">
        <v>0</v>
      </c>
      <c r="AG100" s="67">
        <v>4</v>
      </c>
      <c r="AH100" s="654">
        <v>0</v>
      </c>
      <c r="AI100" s="67">
        <v>0</v>
      </c>
      <c r="AJ100" s="630">
        <f t="shared" si="8"/>
        <v>40</v>
      </c>
      <c r="AK100" s="631">
        <f t="shared" si="9"/>
        <v>10</v>
      </c>
      <c r="AL100" s="591">
        <v>0</v>
      </c>
      <c r="AM100" s="591">
        <v>0</v>
      </c>
    </row>
    <row r="101" spans="1:39" ht="14.25" customHeight="1">
      <c r="A101" s="52" t="s">
        <v>1522</v>
      </c>
      <c r="B101" s="52" t="s">
        <v>1523</v>
      </c>
      <c r="C101" s="52" t="s">
        <v>1524</v>
      </c>
      <c r="D101" s="961" t="s">
        <v>1525</v>
      </c>
      <c r="E101" s="920">
        <v>45547</v>
      </c>
      <c r="F101" s="917" t="s">
        <v>1485</v>
      </c>
      <c r="G101" s="746" t="s">
        <v>1280</v>
      </c>
      <c r="H101" s="712" t="s">
        <v>1281</v>
      </c>
      <c r="I101" s="916">
        <v>1</v>
      </c>
      <c r="J101" s="910">
        <v>3</v>
      </c>
      <c r="K101" s="653">
        <v>0</v>
      </c>
      <c r="L101" s="653">
        <v>0</v>
      </c>
      <c r="M101" s="653">
        <v>0</v>
      </c>
      <c r="N101" s="653">
        <v>0</v>
      </c>
      <c r="O101" s="653">
        <v>3</v>
      </c>
      <c r="P101" s="653">
        <v>0</v>
      </c>
      <c r="Q101" s="653">
        <v>0</v>
      </c>
      <c r="R101" s="653">
        <v>0</v>
      </c>
      <c r="S101" s="653">
        <v>0</v>
      </c>
      <c r="T101" s="67">
        <v>0</v>
      </c>
      <c r="U101" s="67">
        <v>0</v>
      </c>
      <c r="V101" s="67">
        <v>0</v>
      </c>
      <c r="W101" s="67">
        <v>0</v>
      </c>
      <c r="X101" s="67">
        <v>0</v>
      </c>
      <c r="Y101" s="67">
        <v>0</v>
      </c>
      <c r="Z101" s="67">
        <v>0</v>
      </c>
      <c r="AA101" s="67">
        <v>0</v>
      </c>
      <c r="AB101" s="67">
        <v>0</v>
      </c>
      <c r="AC101" s="341">
        <v>0</v>
      </c>
      <c r="AD101" s="67">
        <v>0</v>
      </c>
      <c r="AE101" s="67">
        <v>0</v>
      </c>
      <c r="AF101" s="67">
        <v>0</v>
      </c>
      <c r="AG101" s="67">
        <v>0</v>
      </c>
      <c r="AH101" s="654">
        <v>0</v>
      </c>
      <c r="AI101" s="67">
        <v>0</v>
      </c>
      <c r="AJ101" s="630">
        <f t="shared" si="8"/>
        <v>6</v>
      </c>
      <c r="AK101" s="631">
        <f t="shared" si="9"/>
        <v>2</v>
      </c>
      <c r="AL101" s="591">
        <v>0</v>
      </c>
      <c r="AM101" s="591"/>
    </row>
    <row r="102" spans="1:39" ht="14.25" customHeight="1">
      <c r="A102" s="52"/>
      <c r="B102" s="52" t="s">
        <v>1382</v>
      </c>
      <c r="C102" s="52" t="s">
        <v>1526</v>
      </c>
      <c r="D102" s="961" t="s">
        <v>1527</v>
      </c>
      <c r="E102" s="920">
        <v>45547</v>
      </c>
      <c r="F102" s="1093" t="s">
        <v>1436</v>
      </c>
      <c r="G102" s="746" t="s">
        <v>1437</v>
      </c>
      <c r="H102" s="712" t="s">
        <v>1281</v>
      </c>
      <c r="I102" s="916">
        <v>1</v>
      </c>
      <c r="J102" s="910">
        <v>0</v>
      </c>
      <c r="K102" s="653">
        <v>0</v>
      </c>
      <c r="L102" s="653">
        <v>0</v>
      </c>
      <c r="M102" s="653">
        <v>0</v>
      </c>
      <c r="N102" s="653">
        <v>0</v>
      </c>
      <c r="O102" s="653">
        <v>0</v>
      </c>
      <c r="P102" s="653">
        <v>0</v>
      </c>
      <c r="Q102" s="653">
        <v>0</v>
      </c>
      <c r="R102" s="653">
        <v>0</v>
      </c>
      <c r="S102" s="653">
        <v>0</v>
      </c>
      <c r="T102" s="67">
        <v>0</v>
      </c>
      <c r="U102" s="67">
        <v>0</v>
      </c>
      <c r="V102" s="67">
        <v>0</v>
      </c>
      <c r="W102" s="67">
        <v>0</v>
      </c>
      <c r="X102" s="67">
        <v>0</v>
      </c>
      <c r="Y102" s="67">
        <v>0</v>
      </c>
      <c r="Z102" s="67">
        <v>0</v>
      </c>
      <c r="AA102" s="67">
        <v>0</v>
      </c>
      <c r="AB102" s="67">
        <v>0</v>
      </c>
      <c r="AC102" s="341">
        <v>0</v>
      </c>
      <c r="AD102" s="67">
        <v>0</v>
      </c>
      <c r="AE102" s="67">
        <v>0</v>
      </c>
      <c r="AF102" s="67">
        <v>0</v>
      </c>
      <c r="AG102" s="67">
        <v>0</v>
      </c>
      <c r="AH102" s="654">
        <v>0</v>
      </c>
      <c r="AI102" s="67">
        <v>0</v>
      </c>
      <c r="AJ102" s="630">
        <f t="shared" si="8"/>
        <v>0</v>
      </c>
      <c r="AK102" s="631">
        <f t="shared" si="9"/>
        <v>0</v>
      </c>
      <c r="AL102" s="591">
        <v>0</v>
      </c>
      <c r="AM102" s="591"/>
    </row>
    <row r="103" spans="1:39" s="1003" customFormat="1" ht="14.25" customHeight="1">
      <c r="A103" s="52" t="s">
        <v>1528</v>
      </c>
      <c r="B103" s="52" t="s">
        <v>1529</v>
      </c>
      <c r="C103" s="52" t="s">
        <v>1530</v>
      </c>
      <c r="D103" s="961" t="s">
        <v>813</v>
      </c>
      <c r="E103" s="920">
        <v>45548</v>
      </c>
      <c r="F103" s="917" t="s">
        <v>1485</v>
      </c>
      <c r="G103" s="746" t="s">
        <v>1280</v>
      </c>
      <c r="H103" s="712" t="s">
        <v>1281</v>
      </c>
      <c r="I103" s="916">
        <v>1</v>
      </c>
      <c r="J103" s="910">
        <v>0</v>
      </c>
      <c r="K103" s="653">
        <v>0</v>
      </c>
      <c r="L103" s="653">
        <v>0</v>
      </c>
      <c r="M103" s="653">
        <v>0</v>
      </c>
      <c r="N103" s="653">
        <v>3</v>
      </c>
      <c r="O103" s="653">
        <v>2</v>
      </c>
      <c r="P103" s="653">
        <v>0</v>
      </c>
      <c r="Q103" s="653">
        <v>0</v>
      </c>
      <c r="R103" s="653">
        <v>0</v>
      </c>
      <c r="S103" s="653">
        <v>3</v>
      </c>
      <c r="T103" s="67">
        <v>3</v>
      </c>
      <c r="U103" s="67">
        <v>0</v>
      </c>
      <c r="V103" s="67">
        <v>3</v>
      </c>
      <c r="W103" s="67">
        <v>0</v>
      </c>
      <c r="X103" s="67">
        <v>0</v>
      </c>
      <c r="Y103" s="67">
        <v>3</v>
      </c>
      <c r="Z103" s="67">
        <v>0</v>
      </c>
      <c r="AA103" s="67">
        <v>0</v>
      </c>
      <c r="AB103" s="67">
        <v>3</v>
      </c>
      <c r="AC103" s="341">
        <v>0</v>
      </c>
      <c r="AD103" s="67">
        <v>0</v>
      </c>
      <c r="AE103" s="67">
        <v>0</v>
      </c>
      <c r="AF103" s="67">
        <v>0</v>
      </c>
      <c r="AG103" s="67">
        <v>3</v>
      </c>
      <c r="AH103" s="654">
        <v>0</v>
      </c>
      <c r="AI103" s="67">
        <v>0</v>
      </c>
      <c r="AJ103" s="630">
        <f t="shared" si="8"/>
        <v>23</v>
      </c>
      <c r="AK103" s="631">
        <f t="shared" si="9"/>
        <v>8</v>
      </c>
      <c r="AL103" s="591">
        <v>0</v>
      </c>
      <c r="AM103" s="591"/>
    </row>
    <row r="104" spans="1:39" ht="14.25" customHeight="1">
      <c r="A104" s="52" t="s">
        <v>1531</v>
      </c>
      <c r="B104" s="52" t="s">
        <v>1532</v>
      </c>
      <c r="C104" s="52" t="s">
        <v>1533</v>
      </c>
      <c r="D104" s="961" t="s">
        <v>1534</v>
      </c>
      <c r="E104" s="920">
        <v>45552</v>
      </c>
      <c r="F104" s="917" t="s">
        <v>1485</v>
      </c>
      <c r="G104" s="746" t="s">
        <v>1280</v>
      </c>
      <c r="H104" s="712" t="s">
        <v>1281</v>
      </c>
      <c r="I104" s="916">
        <v>1</v>
      </c>
      <c r="J104" s="910">
        <v>0</v>
      </c>
      <c r="K104" s="653">
        <v>0</v>
      </c>
      <c r="L104" s="653">
        <v>0</v>
      </c>
      <c r="M104" s="653">
        <v>0</v>
      </c>
      <c r="N104" s="653">
        <v>0</v>
      </c>
      <c r="O104" s="653">
        <v>3</v>
      </c>
      <c r="P104" s="653">
        <v>0</v>
      </c>
      <c r="Q104" s="653">
        <v>0</v>
      </c>
      <c r="R104" s="653">
        <v>0</v>
      </c>
      <c r="S104" s="653">
        <v>0</v>
      </c>
      <c r="T104" s="67">
        <v>0</v>
      </c>
      <c r="U104" s="67">
        <v>0</v>
      </c>
      <c r="V104" s="67">
        <v>0</v>
      </c>
      <c r="W104" s="67">
        <v>0</v>
      </c>
      <c r="X104" s="67">
        <v>0</v>
      </c>
      <c r="Y104" s="67">
        <v>0</v>
      </c>
      <c r="Z104" s="67">
        <v>0</v>
      </c>
      <c r="AA104" s="67">
        <v>0</v>
      </c>
      <c r="AB104" s="67">
        <v>0</v>
      </c>
      <c r="AC104" s="341">
        <v>0</v>
      </c>
      <c r="AD104" s="67">
        <v>0</v>
      </c>
      <c r="AE104" s="67">
        <v>0</v>
      </c>
      <c r="AF104" s="67">
        <v>0</v>
      </c>
      <c r="AG104" s="67">
        <v>0</v>
      </c>
      <c r="AH104" s="654">
        <v>0</v>
      </c>
      <c r="AI104" s="67">
        <v>0</v>
      </c>
      <c r="AJ104" s="630">
        <f t="shared" ref="AJ104:AJ135" si="10">SUM(J104:AI104)</f>
        <v>3</v>
      </c>
      <c r="AK104" s="631">
        <f t="shared" ref="AK104:AK135" si="11">COUNTIF(J104:AI104,"&gt;=2")</f>
        <v>1</v>
      </c>
      <c r="AL104" s="591">
        <v>0</v>
      </c>
      <c r="AM104" s="591"/>
    </row>
    <row r="105" spans="1:39" ht="14.25" customHeight="1">
      <c r="A105" s="52"/>
      <c r="B105" s="52" t="s">
        <v>1535</v>
      </c>
      <c r="C105" s="52" t="s">
        <v>1536</v>
      </c>
      <c r="D105" s="961" t="s">
        <v>969</v>
      </c>
      <c r="E105" s="920">
        <v>45554</v>
      </c>
      <c r="F105" s="1093" t="s">
        <v>1436</v>
      </c>
      <c r="G105" s="746" t="s">
        <v>1437</v>
      </c>
      <c r="H105" s="712" t="s">
        <v>1281</v>
      </c>
      <c r="I105" s="916">
        <v>1</v>
      </c>
      <c r="J105" s="910">
        <v>0</v>
      </c>
      <c r="K105" s="653">
        <v>0</v>
      </c>
      <c r="L105" s="653">
        <v>0</v>
      </c>
      <c r="M105" s="653">
        <v>0</v>
      </c>
      <c r="N105" s="653">
        <v>0</v>
      </c>
      <c r="O105" s="653">
        <v>0</v>
      </c>
      <c r="P105" s="653">
        <v>0</v>
      </c>
      <c r="Q105" s="653">
        <v>0</v>
      </c>
      <c r="R105" s="653">
        <v>0</v>
      </c>
      <c r="S105" s="653">
        <v>0</v>
      </c>
      <c r="T105" s="67">
        <v>0</v>
      </c>
      <c r="U105" s="67">
        <v>0</v>
      </c>
      <c r="V105" s="67">
        <v>0</v>
      </c>
      <c r="W105" s="67">
        <v>0</v>
      </c>
      <c r="X105" s="67">
        <v>0</v>
      </c>
      <c r="Y105" s="67">
        <v>0</v>
      </c>
      <c r="Z105" s="67">
        <v>0</v>
      </c>
      <c r="AA105" s="67">
        <v>0</v>
      </c>
      <c r="AB105" s="67">
        <v>0</v>
      </c>
      <c r="AC105" s="341">
        <v>0</v>
      </c>
      <c r="AD105" s="67">
        <v>0</v>
      </c>
      <c r="AE105" s="67">
        <v>0</v>
      </c>
      <c r="AF105" s="67">
        <v>0</v>
      </c>
      <c r="AG105" s="67">
        <v>0</v>
      </c>
      <c r="AH105" s="654">
        <v>0</v>
      </c>
      <c r="AI105" s="67">
        <v>0</v>
      </c>
      <c r="AJ105" s="630">
        <f t="shared" si="10"/>
        <v>0</v>
      </c>
      <c r="AK105" s="631">
        <f t="shared" si="11"/>
        <v>0</v>
      </c>
      <c r="AL105" s="591">
        <v>0</v>
      </c>
      <c r="AM105" s="591"/>
    </row>
    <row r="106" spans="1:39" ht="14.25" customHeight="1">
      <c r="A106" s="52"/>
      <c r="B106" s="52" t="s">
        <v>1537</v>
      </c>
      <c r="C106" s="52" t="s">
        <v>1538</v>
      </c>
      <c r="D106" s="961" t="s">
        <v>962</v>
      </c>
      <c r="E106" s="920">
        <v>45554</v>
      </c>
      <c r="F106" s="1095" t="s">
        <v>1436</v>
      </c>
      <c r="G106" s="1103" t="s">
        <v>1324</v>
      </c>
      <c r="H106" s="712" t="s">
        <v>1281</v>
      </c>
      <c r="I106" s="916">
        <v>1</v>
      </c>
      <c r="J106" s="910">
        <v>0</v>
      </c>
      <c r="K106" s="653">
        <v>0</v>
      </c>
      <c r="L106" s="653">
        <v>0</v>
      </c>
      <c r="M106" s="653">
        <v>0</v>
      </c>
      <c r="N106" s="653">
        <v>0</v>
      </c>
      <c r="O106" s="653">
        <v>0</v>
      </c>
      <c r="P106" s="653">
        <v>0</v>
      </c>
      <c r="Q106" s="653">
        <v>0</v>
      </c>
      <c r="R106" s="653">
        <v>0</v>
      </c>
      <c r="S106" s="653">
        <v>0</v>
      </c>
      <c r="T106" s="67">
        <v>0</v>
      </c>
      <c r="U106" s="67">
        <v>0</v>
      </c>
      <c r="V106" s="67">
        <v>0</v>
      </c>
      <c r="W106" s="67">
        <v>0</v>
      </c>
      <c r="X106" s="67">
        <v>0</v>
      </c>
      <c r="Y106" s="67">
        <v>0</v>
      </c>
      <c r="Z106" s="67">
        <v>0</v>
      </c>
      <c r="AA106" s="67">
        <v>0</v>
      </c>
      <c r="AB106" s="67">
        <v>0</v>
      </c>
      <c r="AC106" s="341">
        <v>0</v>
      </c>
      <c r="AD106" s="67">
        <v>0</v>
      </c>
      <c r="AE106" s="67">
        <v>0</v>
      </c>
      <c r="AF106" s="67">
        <v>0</v>
      </c>
      <c r="AG106" s="67">
        <v>0</v>
      </c>
      <c r="AH106" s="654">
        <v>0</v>
      </c>
      <c r="AI106" s="67">
        <v>0</v>
      </c>
      <c r="AJ106" s="630">
        <f t="shared" si="10"/>
        <v>0</v>
      </c>
      <c r="AK106" s="631">
        <f t="shared" si="11"/>
        <v>0</v>
      </c>
      <c r="AL106" s="591">
        <v>0</v>
      </c>
      <c r="AM106" s="591"/>
    </row>
    <row r="107" spans="1:39" ht="14.25" customHeight="1">
      <c r="A107" s="52" t="s">
        <v>1539</v>
      </c>
      <c r="B107" s="52" t="s">
        <v>1540</v>
      </c>
      <c r="C107" s="52" t="s">
        <v>1541</v>
      </c>
      <c r="D107" s="961" t="s">
        <v>1542</v>
      </c>
      <c r="E107" s="920">
        <v>45555</v>
      </c>
      <c r="F107" s="917" t="s">
        <v>1485</v>
      </c>
      <c r="G107" s="746" t="s">
        <v>1280</v>
      </c>
      <c r="H107" s="712" t="s">
        <v>1281</v>
      </c>
      <c r="I107" s="916">
        <v>1</v>
      </c>
      <c r="J107" s="910">
        <v>0</v>
      </c>
      <c r="K107" s="653">
        <v>0</v>
      </c>
      <c r="L107" s="653">
        <v>0</v>
      </c>
      <c r="M107" s="653">
        <v>0</v>
      </c>
      <c r="N107" s="653">
        <v>0</v>
      </c>
      <c r="O107" s="653">
        <v>3</v>
      </c>
      <c r="P107" s="653">
        <v>0</v>
      </c>
      <c r="Q107" s="653">
        <v>0</v>
      </c>
      <c r="R107" s="653">
        <v>0</v>
      </c>
      <c r="S107" s="653">
        <v>0</v>
      </c>
      <c r="T107" s="67">
        <v>0</v>
      </c>
      <c r="U107" s="67">
        <v>0</v>
      </c>
      <c r="V107" s="67">
        <v>0</v>
      </c>
      <c r="W107" s="67">
        <v>0</v>
      </c>
      <c r="X107" s="67">
        <v>0</v>
      </c>
      <c r="Y107" s="67">
        <v>0</v>
      </c>
      <c r="Z107" s="67">
        <v>0</v>
      </c>
      <c r="AA107" s="67">
        <v>0</v>
      </c>
      <c r="AB107" s="67">
        <v>0</v>
      </c>
      <c r="AC107" s="341">
        <v>0</v>
      </c>
      <c r="AD107" s="67">
        <v>0</v>
      </c>
      <c r="AE107" s="67">
        <v>0</v>
      </c>
      <c r="AF107" s="67">
        <v>0</v>
      </c>
      <c r="AG107" s="67">
        <v>0</v>
      </c>
      <c r="AH107" s="654">
        <v>0</v>
      </c>
      <c r="AI107" s="67">
        <v>0</v>
      </c>
      <c r="AJ107" s="630">
        <f t="shared" si="10"/>
        <v>3</v>
      </c>
      <c r="AK107" s="631">
        <f t="shared" si="11"/>
        <v>1</v>
      </c>
      <c r="AL107" s="591">
        <v>0</v>
      </c>
      <c r="AM107" s="591"/>
    </row>
    <row r="108" spans="1:39" ht="14.25" customHeight="1">
      <c r="A108" s="52"/>
      <c r="B108" s="52" t="s">
        <v>1543</v>
      </c>
      <c r="C108" s="52" t="s">
        <v>1544</v>
      </c>
      <c r="D108" s="961" t="s">
        <v>964</v>
      </c>
      <c r="E108" s="920">
        <v>45555</v>
      </c>
      <c r="F108" s="1093" t="s">
        <v>1436</v>
      </c>
      <c r="G108" s="746" t="s">
        <v>1324</v>
      </c>
      <c r="H108" s="712" t="s">
        <v>1281</v>
      </c>
      <c r="I108" s="916">
        <v>1</v>
      </c>
      <c r="J108" s="910">
        <v>0</v>
      </c>
      <c r="K108" s="653">
        <v>0</v>
      </c>
      <c r="L108" s="653">
        <v>0</v>
      </c>
      <c r="M108" s="653">
        <v>0</v>
      </c>
      <c r="N108" s="653">
        <v>0</v>
      </c>
      <c r="O108" s="653">
        <v>0</v>
      </c>
      <c r="P108" s="653">
        <v>0</v>
      </c>
      <c r="Q108" s="653">
        <v>0</v>
      </c>
      <c r="R108" s="653">
        <v>0</v>
      </c>
      <c r="S108" s="653">
        <v>0</v>
      </c>
      <c r="T108" s="67">
        <v>0</v>
      </c>
      <c r="U108" s="67">
        <v>0</v>
      </c>
      <c r="V108" s="67">
        <v>0</v>
      </c>
      <c r="W108" s="67">
        <v>0</v>
      </c>
      <c r="X108" s="67">
        <v>0</v>
      </c>
      <c r="Y108" s="67">
        <v>0</v>
      </c>
      <c r="Z108" s="67">
        <v>0</v>
      </c>
      <c r="AA108" s="67">
        <v>0</v>
      </c>
      <c r="AB108" s="67">
        <v>0</v>
      </c>
      <c r="AC108" s="341">
        <v>0</v>
      </c>
      <c r="AD108" s="67">
        <v>0</v>
      </c>
      <c r="AE108" s="67">
        <v>0</v>
      </c>
      <c r="AF108" s="67">
        <v>0</v>
      </c>
      <c r="AG108" s="67">
        <v>0</v>
      </c>
      <c r="AH108" s="654">
        <v>0</v>
      </c>
      <c r="AI108" s="67">
        <v>0</v>
      </c>
      <c r="AJ108" s="630">
        <f t="shared" si="10"/>
        <v>0</v>
      </c>
      <c r="AK108" s="631">
        <f t="shared" si="11"/>
        <v>0</v>
      </c>
      <c r="AL108" s="591">
        <v>0</v>
      </c>
      <c r="AM108" s="591"/>
    </row>
    <row r="109" spans="1:39" ht="14.25" customHeight="1">
      <c r="A109" s="52"/>
      <c r="B109" s="52" t="s">
        <v>1545</v>
      </c>
      <c r="C109" s="52" t="s">
        <v>1546</v>
      </c>
      <c r="D109" s="961" t="s">
        <v>967</v>
      </c>
      <c r="E109" s="920">
        <v>45555</v>
      </c>
      <c r="F109" s="1093" t="s">
        <v>1436</v>
      </c>
      <c r="G109" s="746" t="s">
        <v>1437</v>
      </c>
      <c r="H109" s="712" t="s">
        <v>1281</v>
      </c>
      <c r="I109" s="916">
        <v>1</v>
      </c>
      <c r="J109" s="910">
        <v>0</v>
      </c>
      <c r="K109" s="653">
        <v>0</v>
      </c>
      <c r="L109" s="653">
        <v>0</v>
      </c>
      <c r="M109" s="653">
        <v>0</v>
      </c>
      <c r="N109" s="653">
        <v>0</v>
      </c>
      <c r="O109" s="653">
        <v>0</v>
      </c>
      <c r="P109" s="653">
        <v>0</v>
      </c>
      <c r="Q109" s="653">
        <v>0</v>
      </c>
      <c r="R109" s="653">
        <v>0</v>
      </c>
      <c r="S109" s="653">
        <v>0</v>
      </c>
      <c r="T109" s="67">
        <v>0</v>
      </c>
      <c r="U109" s="67">
        <v>0</v>
      </c>
      <c r="V109" s="67">
        <v>0</v>
      </c>
      <c r="W109" s="67">
        <v>0</v>
      </c>
      <c r="X109" s="67">
        <v>0</v>
      </c>
      <c r="Y109" s="67">
        <v>0</v>
      </c>
      <c r="Z109" s="67">
        <v>0</v>
      </c>
      <c r="AA109" s="67">
        <v>0</v>
      </c>
      <c r="AB109" s="67">
        <v>0</v>
      </c>
      <c r="AC109" s="341">
        <v>0</v>
      </c>
      <c r="AD109" s="67">
        <v>0</v>
      </c>
      <c r="AE109" s="67">
        <v>0</v>
      </c>
      <c r="AF109" s="67">
        <v>0</v>
      </c>
      <c r="AG109" s="67">
        <v>0</v>
      </c>
      <c r="AH109" s="654">
        <v>0</v>
      </c>
      <c r="AI109" s="67">
        <v>0</v>
      </c>
      <c r="AJ109" s="630">
        <f t="shared" si="10"/>
        <v>0</v>
      </c>
      <c r="AK109" s="631">
        <f t="shared" si="11"/>
        <v>0</v>
      </c>
      <c r="AL109" s="591">
        <v>0</v>
      </c>
      <c r="AM109" s="591"/>
    </row>
    <row r="110" spans="1:39" ht="14.25" customHeight="1">
      <c r="A110" s="52"/>
      <c r="B110" s="52" t="s">
        <v>1547</v>
      </c>
      <c r="C110" s="52" t="s">
        <v>1392</v>
      </c>
      <c r="D110" s="961" t="s">
        <v>965</v>
      </c>
      <c r="E110" s="920">
        <v>45555</v>
      </c>
      <c r="F110" s="1093" t="s">
        <v>1436</v>
      </c>
      <c r="G110" s="746" t="s">
        <v>1437</v>
      </c>
      <c r="H110" s="712" t="s">
        <v>1281</v>
      </c>
      <c r="I110" s="916">
        <v>1</v>
      </c>
      <c r="J110" s="910">
        <v>0</v>
      </c>
      <c r="K110" s="653">
        <v>0</v>
      </c>
      <c r="L110" s="653">
        <v>0</v>
      </c>
      <c r="M110" s="653">
        <v>0</v>
      </c>
      <c r="N110" s="653">
        <v>0</v>
      </c>
      <c r="O110" s="653">
        <v>0</v>
      </c>
      <c r="P110" s="653">
        <v>0</v>
      </c>
      <c r="Q110" s="653">
        <v>0</v>
      </c>
      <c r="R110" s="653">
        <v>0</v>
      </c>
      <c r="S110" s="653">
        <v>0</v>
      </c>
      <c r="T110" s="67">
        <v>0</v>
      </c>
      <c r="U110" s="67">
        <v>0</v>
      </c>
      <c r="V110" s="67">
        <v>0</v>
      </c>
      <c r="W110" s="67">
        <v>0</v>
      </c>
      <c r="X110" s="67">
        <v>0</v>
      </c>
      <c r="Y110" s="67">
        <v>0</v>
      </c>
      <c r="Z110" s="67">
        <v>0</v>
      </c>
      <c r="AA110" s="67">
        <v>0</v>
      </c>
      <c r="AB110" s="67">
        <v>0</v>
      </c>
      <c r="AC110" s="341">
        <v>0</v>
      </c>
      <c r="AD110" s="67">
        <v>0</v>
      </c>
      <c r="AE110" s="67">
        <v>0</v>
      </c>
      <c r="AF110" s="67">
        <v>0</v>
      </c>
      <c r="AG110" s="67">
        <v>0</v>
      </c>
      <c r="AH110" s="654">
        <v>0</v>
      </c>
      <c r="AI110" s="67">
        <v>0</v>
      </c>
      <c r="AJ110" s="630">
        <f t="shared" si="10"/>
        <v>0</v>
      </c>
      <c r="AK110" s="631">
        <f t="shared" si="11"/>
        <v>0</v>
      </c>
      <c r="AL110" s="591">
        <v>0</v>
      </c>
      <c r="AM110" s="591"/>
    </row>
    <row r="111" spans="1:39" ht="14.25" customHeight="1">
      <c r="A111" s="52" t="s">
        <v>1548</v>
      </c>
      <c r="B111" s="52" t="s">
        <v>1549</v>
      </c>
      <c r="C111" s="52" t="s">
        <v>1550</v>
      </c>
      <c r="D111" s="961" t="s">
        <v>826</v>
      </c>
      <c r="E111" s="920">
        <v>45555</v>
      </c>
      <c r="F111" s="917" t="s">
        <v>1485</v>
      </c>
      <c r="G111" s="746" t="s">
        <v>1280</v>
      </c>
      <c r="H111" s="712" t="s">
        <v>1281</v>
      </c>
      <c r="I111" s="916">
        <v>1</v>
      </c>
      <c r="J111" s="910">
        <v>0</v>
      </c>
      <c r="K111" s="653">
        <v>0</v>
      </c>
      <c r="L111" s="653">
        <v>0</v>
      </c>
      <c r="M111" s="653">
        <v>0</v>
      </c>
      <c r="N111" s="653">
        <v>0</v>
      </c>
      <c r="O111" s="653">
        <v>3</v>
      </c>
      <c r="P111" s="653">
        <v>0</v>
      </c>
      <c r="Q111" s="653">
        <v>0</v>
      </c>
      <c r="R111" s="653">
        <v>0</v>
      </c>
      <c r="S111" s="653">
        <v>0</v>
      </c>
      <c r="T111" s="67">
        <v>0</v>
      </c>
      <c r="U111" s="67">
        <v>0</v>
      </c>
      <c r="V111" s="67">
        <v>0</v>
      </c>
      <c r="W111" s="67">
        <v>0</v>
      </c>
      <c r="X111" s="67">
        <v>0</v>
      </c>
      <c r="Y111" s="67">
        <v>0</v>
      </c>
      <c r="Z111" s="67">
        <v>0</v>
      </c>
      <c r="AA111" s="67">
        <v>0</v>
      </c>
      <c r="AB111" s="67">
        <v>0</v>
      </c>
      <c r="AC111" s="341">
        <v>0</v>
      </c>
      <c r="AD111" s="67">
        <v>0</v>
      </c>
      <c r="AE111" s="67">
        <v>0</v>
      </c>
      <c r="AF111" s="67">
        <v>0</v>
      </c>
      <c r="AG111" s="67">
        <v>0</v>
      </c>
      <c r="AH111" s="654">
        <v>0</v>
      </c>
      <c r="AI111" s="67">
        <v>0</v>
      </c>
      <c r="AJ111" s="630">
        <f t="shared" si="10"/>
        <v>3</v>
      </c>
      <c r="AK111" s="631">
        <f t="shared" si="11"/>
        <v>1</v>
      </c>
      <c r="AL111" s="591">
        <v>0</v>
      </c>
      <c r="AM111" s="591"/>
    </row>
    <row r="112" spans="1:39" ht="14.25" customHeight="1">
      <c r="A112" s="52" t="s">
        <v>1551</v>
      </c>
      <c r="B112" s="52" t="s">
        <v>1552</v>
      </c>
      <c r="C112" s="52" t="s">
        <v>1553</v>
      </c>
      <c r="D112" s="961" t="s">
        <v>1554</v>
      </c>
      <c r="E112" s="920">
        <v>45558</v>
      </c>
      <c r="F112" s="917" t="s">
        <v>1485</v>
      </c>
      <c r="G112" s="746" t="s">
        <v>1280</v>
      </c>
      <c r="H112" s="712" t="s">
        <v>1281</v>
      </c>
      <c r="I112" s="916">
        <v>1</v>
      </c>
      <c r="J112" s="910">
        <v>0</v>
      </c>
      <c r="K112" s="653">
        <v>0</v>
      </c>
      <c r="L112" s="653">
        <v>0</v>
      </c>
      <c r="M112" s="653">
        <v>0</v>
      </c>
      <c r="N112" s="653">
        <v>0</v>
      </c>
      <c r="O112" s="653">
        <v>3</v>
      </c>
      <c r="P112" s="653">
        <v>0</v>
      </c>
      <c r="Q112" s="653">
        <v>0</v>
      </c>
      <c r="R112" s="653">
        <v>0</v>
      </c>
      <c r="S112" s="653">
        <v>0</v>
      </c>
      <c r="T112" s="67">
        <v>0</v>
      </c>
      <c r="U112" s="67">
        <v>0</v>
      </c>
      <c r="V112" s="67">
        <v>0</v>
      </c>
      <c r="W112" s="67">
        <v>0</v>
      </c>
      <c r="X112" s="67">
        <v>0</v>
      </c>
      <c r="Y112" s="67">
        <v>0</v>
      </c>
      <c r="Z112" s="67">
        <v>0</v>
      </c>
      <c r="AA112" s="67">
        <v>0</v>
      </c>
      <c r="AB112" s="67">
        <v>0</v>
      </c>
      <c r="AC112" s="341">
        <v>0</v>
      </c>
      <c r="AD112" s="67">
        <v>0</v>
      </c>
      <c r="AE112" s="67">
        <v>0</v>
      </c>
      <c r="AF112" s="67">
        <v>0</v>
      </c>
      <c r="AG112" s="67">
        <v>0</v>
      </c>
      <c r="AH112" s="654">
        <v>0</v>
      </c>
      <c r="AI112" s="67">
        <v>0</v>
      </c>
      <c r="AJ112" s="630">
        <f t="shared" si="10"/>
        <v>3</v>
      </c>
      <c r="AK112" s="631">
        <f t="shared" si="11"/>
        <v>1</v>
      </c>
      <c r="AL112" s="591">
        <v>0</v>
      </c>
      <c r="AM112" s="591"/>
    </row>
    <row r="113" spans="1:39" ht="14.25" customHeight="1">
      <c r="A113" s="52" t="s">
        <v>1555</v>
      </c>
      <c r="B113" s="52" t="s">
        <v>1556</v>
      </c>
      <c r="C113" s="52" t="s">
        <v>1557</v>
      </c>
      <c r="D113" s="961" t="s">
        <v>818</v>
      </c>
      <c r="E113" s="920">
        <v>45558</v>
      </c>
      <c r="F113" s="917" t="s">
        <v>1485</v>
      </c>
      <c r="G113" s="746" t="s">
        <v>1280</v>
      </c>
      <c r="H113" s="712" t="s">
        <v>1281</v>
      </c>
      <c r="I113" s="916">
        <v>1</v>
      </c>
      <c r="J113" s="910">
        <v>0</v>
      </c>
      <c r="K113" s="653">
        <v>0</v>
      </c>
      <c r="L113" s="653">
        <v>0</v>
      </c>
      <c r="M113" s="653">
        <v>0</v>
      </c>
      <c r="N113" s="653">
        <v>0</v>
      </c>
      <c r="O113" s="653">
        <v>2</v>
      </c>
      <c r="P113" s="653">
        <v>0</v>
      </c>
      <c r="Q113" s="653">
        <v>0</v>
      </c>
      <c r="R113" s="653">
        <v>0</v>
      </c>
      <c r="S113" s="653">
        <v>0</v>
      </c>
      <c r="T113" s="67">
        <v>0</v>
      </c>
      <c r="U113" s="67">
        <v>0</v>
      </c>
      <c r="V113" s="67">
        <v>0</v>
      </c>
      <c r="W113" s="67">
        <v>0</v>
      </c>
      <c r="X113" s="67">
        <v>0</v>
      </c>
      <c r="Y113" s="67">
        <v>0</v>
      </c>
      <c r="Z113" s="67">
        <v>0</v>
      </c>
      <c r="AA113" s="67">
        <v>0</v>
      </c>
      <c r="AB113" s="67">
        <v>0</v>
      </c>
      <c r="AC113" s="341">
        <v>0</v>
      </c>
      <c r="AD113" s="67">
        <v>0</v>
      </c>
      <c r="AE113" s="67">
        <v>0</v>
      </c>
      <c r="AF113" s="67">
        <v>0</v>
      </c>
      <c r="AG113" s="67">
        <v>0</v>
      </c>
      <c r="AH113" s="654">
        <v>0</v>
      </c>
      <c r="AI113" s="67">
        <v>0</v>
      </c>
      <c r="AJ113" s="630">
        <f t="shared" si="10"/>
        <v>2</v>
      </c>
      <c r="AK113" s="631">
        <f t="shared" si="11"/>
        <v>1</v>
      </c>
      <c r="AL113" s="591">
        <v>0</v>
      </c>
      <c r="AM113" s="591"/>
    </row>
    <row r="114" spans="1:39" ht="14.25" customHeight="1">
      <c r="A114" s="52" t="s">
        <v>1558</v>
      </c>
      <c r="B114" s="52" t="s">
        <v>1559</v>
      </c>
      <c r="C114" s="52" t="s">
        <v>1560</v>
      </c>
      <c r="D114" s="52" t="s">
        <v>1561</v>
      </c>
      <c r="E114" s="908">
        <v>45558</v>
      </c>
      <c r="F114" s="715" t="s">
        <v>1448</v>
      </c>
      <c r="G114" s="746" t="s">
        <v>1318</v>
      </c>
      <c r="H114" s="347" t="s">
        <v>1281</v>
      </c>
      <c r="I114" s="587">
        <v>1</v>
      </c>
      <c r="J114" s="910">
        <v>0</v>
      </c>
      <c r="K114" s="653">
        <v>0</v>
      </c>
      <c r="L114" s="653">
        <v>0</v>
      </c>
      <c r="M114" s="653">
        <v>0</v>
      </c>
      <c r="N114" s="653">
        <v>0</v>
      </c>
      <c r="O114" s="653">
        <v>4</v>
      </c>
      <c r="P114" s="653">
        <v>2</v>
      </c>
      <c r="Q114" s="653">
        <v>0</v>
      </c>
      <c r="R114" s="653">
        <v>3</v>
      </c>
      <c r="S114" s="653">
        <v>4</v>
      </c>
      <c r="T114" s="67">
        <v>4</v>
      </c>
      <c r="U114" s="67">
        <v>0</v>
      </c>
      <c r="V114" s="67">
        <v>0</v>
      </c>
      <c r="W114" s="67">
        <v>4</v>
      </c>
      <c r="X114" s="67">
        <v>0</v>
      </c>
      <c r="Y114" s="67">
        <v>4</v>
      </c>
      <c r="Z114" s="67">
        <v>0</v>
      </c>
      <c r="AA114" s="67">
        <v>0</v>
      </c>
      <c r="AB114" s="67">
        <v>4</v>
      </c>
      <c r="AC114" s="341">
        <v>0</v>
      </c>
      <c r="AD114" s="67">
        <v>0</v>
      </c>
      <c r="AE114" s="67">
        <v>0</v>
      </c>
      <c r="AF114" s="67">
        <v>0</v>
      </c>
      <c r="AG114" s="67">
        <v>4</v>
      </c>
      <c r="AH114" s="654">
        <v>0</v>
      </c>
      <c r="AI114" s="67">
        <v>0</v>
      </c>
      <c r="AJ114" s="630">
        <f t="shared" si="10"/>
        <v>33</v>
      </c>
      <c r="AK114" s="631">
        <f t="shared" si="11"/>
        <v>9</v>
      </c>
      <c r="AL114" s="591">
        <v>0</v>
      </c>
      <c r="AM114" s="591">
        <v>0</v>
      </c>
    </row>
    <row r="115" spans="1:39" ht="14.25" customHeight="1">
      <c r="A115" s="52" t="s">
        <v>1562</v>
      </c>
      <c r="B115" s="52" t="s">
        <v>1563</v>
      </c>
      <c r="C115" s="52" t="s">
        <v>1564</v>
      </c>
      <c r="D115" s="961" t="s">
        <v>837</v>
      </c>
      <c r="E115" s="920">
        <v>45560</v>
      </c>
      <c r="F115" s="917" t="s">
        <v>1485</v>
      </c>
      <c r="G115" s="746" t="s">
        <v>1280</v>
      </c>
      <c r="H115" s="712" t="s">
        <v>1281</v>
      </c>
      <c r="I115" s="916">
        <v>1</v>
      </c>
      <c r="J115" s="910">
        <v>0</v>
      </c>
      <c r="K115" s="653">
        <v>0</v>
      </c>
      <c r="L115" s="653">
        <v>0</v>
      </c>
      <c r="M115" s="653">
        <v>0</v>
      </c>
      <c r="N115" s="653">
        <v>0</v>
      </c>
      <c r="O115" s="653">
        <v>2</v>
      </c>
      <c r="P115" s="653">
        <v>0</v>
      </c>
      <c r="Q115" s="653">
        <v>0</v>
      </c>
      <c r="R115" s="653">
        <v>0</v>
      </c>
      <c r="S115" s="653">
        <v>0</v>
      </c>
      <c r="T115" s="67">
        <v>0</v>
      </c>
      <c r="U115" s="67">
        <v>0</v>
      </c>
      <c r="V115" s="67">
        <v>0</v>
      </c>
      <c r="W115" s="67">
        <v>0</v>
      </c>
      <c r="X115" s="67">
        <v>0</v>
      </c>
      <c r="Y115" s="67">
        <v>0</v>
      </c>
      <c r="Z115" s="67">
        <v>0</v>
      </c>
      <c r="AA115" s="67">
        <v>0</v>
      </c>
      <c r="AB115" s="67">
        <v>0</v>
      </c>
      <c r="AC115" s="341">
        <v>0</v>
      </c>
      <c r="AD115" s="67">
        <v>0</v>
      </c>
      <c r="AE115" s="67">
        <v>0</v>
      </c>
      <c r="AF115" s="67">
        <v>0</v>
      </c>
      <c r="AG115" s="67">
        <v>0</v>
      </c>
      <c r="AH115" s="654">
        <v>0</v>
      </c>
      <c r="AI115" s="67">
        <v>0</v>
      </c>
      <c r="AJ115" s="630">
        <f t="shared" si="10"/>
        <v>2</v>
      </c>
      <c r="AK115" s="631">
        <f t="shared" si="11"/>
        <v>1</v>
      </c>
      <c r="AL115" s="591">
        <v>0</v>
      </c>
      <c r="AM115" s="591"/>
    </row>
    <row r="116" spans="1:39" ht="14.25" customHeight="1">
      <c r="A116" s="52" t="s">
        <v>1565</v>
      </c>
      <c r="B116" s="52" t="s">
        <v>1566</v>
      </c>
      <c r="C116" s="52" t="s">
        <v>1567</v>
      </c>
      <c r="D116" s="961" t="s">
        <v>828</v>
      </c>
      <c r="E116" s="920">
        <v>45560</v>
      </c>
      <c r="F116" s="917" t="s">
        <v>1485</v>
      </c>
      <c r="G116" s="746" t="s">
        <v>1280</v>
      </c>
      <c r="H116" s="712" t="s">
        <v>1281</v>
      </c>
      <c r="I116" s="916">
        <v>1</v>
      </c>
      <c r="J116" s="910">
        <v>0</v>
      </c>
      <c r="K116" s="653">
        <v>0</v>
      </c>
      <c r="L116" s="653">
        <v>0</v>
      </c>
      <c r="M116" s="653">
        <v>0</v>
      </c>
      <c r="N116" s="653">
        <v>0</v>
      </c>
      <c r="O116" s="653">
        <v>2</v>
      </c>
      <c r="P116" s="653">
        <v>0</v>
      </c>
      <c r="Q116" s="653">
        <v>0</v>
      </c>
      <c r="R116" s="653">
        <v>0</v>
      </c>
      <c r="S116" s="653">
        <v>0</v>
      </c>
      <c r="T116" s="67">
        <v>0</v>
      </c>
      <c r="U116" s="67">
        <v>0</v>
      </c>
      <c r="V116" s="67">
        <v>0</v>
      </c>
      <c r="W116" s="67">
        <v>0</v>
      </c>
      <c r="X116" s="67">
        <v>0</v>
      </c>
      <c r="Y116" s="67">
        <v>0</v>
      </c>
      <c r="Z116" s="67">
        <v>0</v>
      </c>
      <c r="AA116" s="67">
        <v>0</v>
      </c>
      <c r="AB116" s="67">
        <v>0</v>
      </c>
      <c r="AC116" s="341">
        <v>0</v>
      </c>
      <c r="AD116" s="67">
        <v>0</v>
      </c>
      <c r="AE116" s="67">
        <v>0</v>
      </c>
      <c r="AF116" s="67">
        <v>0</v>
      </c>
      <c r="AG116" s="67">
        <v>0</v>
      </c>
      <c r="AH116" s="654">
        <v>0</v>
      </c>
      <c r="AI116" s="67">
        <v>0</v>
      </c>
      <c r="AJ116" s="630">
        <f t="shared" si="10"/>
        <v>2</v>
      </c>
      <c r="AK116" s="631">
        <f t="shared" si="11"/>
        <v>1</v>
      </c>
      <c r="AL116" s="591">
        <v>0</v>
      </c>
      <c r="AM116" s="591"/>
    </row>
    <row r="117" spans="1:39" ht="14.25" customHeight="1">
      <c r="A117" s="52"/>
      <c r="B117" s="52" t="s">
        <v>1568</v>
      </c>
      <c r="C117" s="52" t="s">
        <v>1569</v>
      </c>
      <c r="D117" s="961" t="s">
        <v>1570</v>
      </c>
      <c r="E117" s="920">
        <v>45560</v>
      </c>
      <c r="F117" s="1095" t="s">
        <v>1436</v>
      </c>
      <c r="G117" s="746" t="s">
        <v>1437</v>
      </c>
      <c r="H117" s="712" t="s">
        <v>1281</v>
      </c>
      <c r="I117" s="916">
        <v>1</v>
      </c>
      <c r="J117" s="910">
        <v>0</v>
      </c>
      <c r="K117" s="653">
        <v>0</v>
      </c>
      <c r="L117" s="653">
        <v>0</v>
      </c>
      <c r="M117" s="653">
        <v>0</v>
      </c>
      <c r="N117" s="653">
        <v>0</v>
      </c>
      <c r="O117" s="653">
        <v>0</v>
      </c>
      <c r="P117" s="653">
        <v>0</v>
      </c>
      <c r="Q117" s="653">
        <v>0</v>
      </c>
      <c r="R117" s="653">
        <v>0</v>
      </c>
      <c r="S117" s="653">
        <v>0</v>
      </c>
      <c r="T117" s="67">
        <v>0</v>
      </c>
      <c r="U117" s="67">
        <v>0</v>
      </c>
      <c r="V117" s="67">
        <v>0</v>
      </c>
      <c r="W117" s="67">
        <v>0</v>
      </c>
      <c r="X117" s="67">
        <v>0</v>
      </c>
      <c r="Y117" s="67">
        <v>0</v>
      </c>
      <c r="Z117" s="67">
        <v>0</v>
      </c>
      <c r="AA117" s="67">
        <v>0</v>
      </c>
      <c r="AB117" s="67">
        <v>0</v>
      </c>
      <c r="AC117" s="341">
        <v>0</v>
      </c>
      <c r="AD117" s="67">
        <v>0</v>
      </c>
      <c r="AE117" s="67">
        <v>0</v>
      </c>
      <c r="AF117" s="67">
        <v>0</v>
      </c>
      <c r="AG117" s="67">
        <v>0</v>
      </c>
      <c r="AH117" s="654">
        <v>0</v>
      </c>
      <c r="AI117" s="67">
        <v>0</v>
      </c>
      <c r="AJ117" s="630">
        <f t="shared" si="10"/>
        <v>0</v>
      </c>
      <c r="AK117" s="631">
        <f t="shared" si="11"/>
        <v>0</v>
      </c>
      <c r="AL117" s="591">
        <v>0</v>
      </c>
      <c r="AM117" s="591"/>
    </row>
    <row r="118" spans="1:39" ht="14.25" customHeight="1">
      <c r="A118" s="52"/>
      <c r="B118" s="52" t="s">
        <v>1571</v>
      </c>
      <c r="C118" s="52" t="s">
        <v>1572</v>
      </c>
      <c r="D118" s="961" t="s">
        <v>1573</v>
      </c>
      <c r="E118" s="920">
        <v>45560</v>
      </c>
      <c r="F118" s="1093" t="s">
        <v>1436</v>
      </c>
      <c r="G118" s="746" t="s">
        <v>1437</v>
      </c>
      <c r="H118" s="712" t="s">
        <v>1281</v>
      </c>
      <c r="I118" s="916">
        <v>1</v>
      </c>
      <c r="J118" s="910">
        <v>0</v>
      </c>
      <c r="K118" s="653">
        <v>0</v>
      </c>
      <c r="L118" s="653">
        <v>0</v>
      </c>
      <c r="M118" s="653">
        <v>0</v>
      </c>
      <c r="N118" s="653">
        <v>0</v>
      </c>
      <c r="O118" s="653">
        <v>0</v>
      </c>
      <c r="P118" s="653">
        <v>0</v>
      </c>
      <c r="Q118" s="653">
        <v>0</v>
      </c>
      <c r="R118" s="653">
        <v>0</v>
      </c>
      <c r="S118" s="653">
        <v>0</v>
      </c>
      <c r="T118" s="67">
        <v>0</v>
      </c>
      <c r="U118" s="67">
        <v>0</v>
      </c>
      <c r="V118" s="67">
        <v>0</v>
      </c>
      <c r="W118" s="67">
        <v>0</v>
      </c>
      <c r="X118" s="67">
        <v>0</v>
      </c>
      <c r="Y118" s="67">
        <v>0</v>
      </c>
      <c r="Z118" s="67">
        <v>0</v>
      </c>
      <c r="AA118" s="67">
        <v>0</v>
      </c>
      <c r="AB118" s="67">
        <v>0</v>
      </c>
      <c r="AC118" s="341">
        <v>0</v>
      </c>
      <c r="AD118" s="67">
        <v>0</v>
      </c>
      <c r="AE118" s="67">
        <v>0</v>
      </c>
      <c r="AF118" s="67">
        <v>0</v>
      </c>
      <c r="AG118" s="67">
        <v>0</v>
      </c>
      <c r="AH118" s="654">
        <v>0</v>
      </c>
      <c r="AI118" s="67">
        <v>0</v>
      </c>
      <c r="AJ118" s="630">
        <f t="shared" si="10"/>
        <v>0</v>
      </c>
      <c r="AK118" s="631">
        <f t="shared" si="11"/>
        <v>0</v>
      </c>
      <c r="AL118" s="591">
        <v>0</v>
      </c>
      <c r="AM118" s="591"/>
    </row>
    <row r="119" spans="1:39" ht="14.25" customHeight="1">
      <c r="A119" s="52"/>
      <c r="B119" s="52" t="s">
        <v>1574</v>
      </c>
      <c r="C119" s="52" t="s">
        <v>1575</v>
      </c>
      <c r="D119" s="961" t="s">
        <v>975</v>
      </c>
      <c r="E119" s="920">
        <v>45560</v>
      </c>
      <c r="F119" s="1093" t="s">
        <v>1436</v>
      </c>
      <c r="G119" s="746" t="s">
        <v>1437</v>
      </c>
      <c r="H119" s="712" t="s">
        <v>1281</v>
      </c>
      <c r="I119" s="916">
        <v>1</v>
      </c>
      <c r="J119" s="910">
        <v>0</v>
      </c>
      <c r="K119" s="653">
        <v>0</v>
      </c>
      <c r="L119" s="653">
        <v>0</v>
      </c>
      <c r="M119" s="653">
        <v>0</v>
      </c>
      <c r="N119" s="653">
        <v>0</v>
      </c>
      <c r="O119" s="653">
        <v>0</v>
      </c>
      <c r="P119" s="653">
        <v>0</v>
      </c>
      <c r="Q119" s="653">
        <v>0</v>
      </c>
      <c r="R119" s="653">
        <v>0</v>
      </c>
      <c r="S119" s="653">
        <v>0</v>
      </c>
      <c r="T119" s="67">
        <v>0</v>
      </c>
      <c r="U119" s="67">
        <v>0</v>
      </c>
      <c r="V119" s="67">
        <v>0</v>
      </c>
      <c r="W119" s="67">
        <v>0</v>
      </c>
      <c r="X119" s="67">
        <v>0</v>
      </c>
      <c r="Y119" s="67">
        <v>0</v>
      </c>
      <c r="Z119" s="67">
        <v>0</v>
      </c>
      <c r="AA119" s="67">
        <v>0</v>
      </c>
      <c r="AB119" s="67">
        <v>0</v>
      </c>
      <c r="AC119" s="341">
        <v>0</v>
      </c>
      <c r="AD119" s="67">
        <v>0</v>
      </c>
      <c r="AE119" s="67">
        <v>0</v>
      </c>
      <c r="AF119" s="67">
        <v>0</v>
      </c>
      <c r="AG119" s="67">
        <v>0</v>
      </c>
      <c r="AH119" s="654">
        <v>0</v>
      </c>
      <c r="AI119" s="67">
        <v>0</v>
      </c>
      <c r="AJ119" s="630">
        <f t="shared" si="10"/>
        <v>0</v>
      </c>
      <c r="AK119" s="631">
        <f t="shared" si="11"/>
        <v>0</v>
      </c>
      <c r="AL119" s="591">
        <v>0</v>
      </c>
      <c r="AM119" s="591"/>
    </row>
    <row r="120" spans="1:39" ht="14.25" customHeight="1">
      <c r="A120" s="52" t="s">
        <v>1576</v>
      </c>
      <c r="B120" s="52" t="s">
        <v>1577</v>
      </c>
      <c r="C120" s="52" t="s">
        <v>1578</v>
      </c>
      <c r="D120" s="961" t="s">
        <v>830</v>
      </c>
      <c r="E120" s="920">
        <v>45560</v>
      </c>
      <c r="F120" s="917" t="s">
        <v>1485</v>
      </c>
      <c r="G120" s="746" t="s">
        <v>1280</v>
      </c>
      <c r="H120" s="712" t="s">
        <v>1281</v>
      </c>
      <c r="I120" s="916">
        <v>1</v>
      </c>
      <c r="J120" s="910">
        <v>0</v>
      </c>
      <c r="K120" s="653">
        <v>0</v>
      </c>
      <c r="L120" s="653">
        <v>0</v>
      </c>
      <c r="M120" s="653">
        <v>0</v>
      </c>
      <c r="N120" s="653">
        <v>0</v>
      </c>
      <c r="O120" s="653">
        <v>3</v>
      </c>
      <c r="P120" s="653">
        <v>0</v>
      </c>
      <c r="Q120" s="653">
        <v>0</v>
      </c>
      <c r="R120" s="653">
        <v>0</v>
      </c>
      <c r="S120" s="653">
        <v>0</v>
      </c>
      <c r="T120" s="67">
        <v>0</v>
      </c>
      <c r="U120" s="67">
        <v>0</v>
      </c>
      <c r="V120" s="67">
        <v>0</v>
      </c>
      <c r="W120" s="67">
        <v>0</v>
      </c>
      <c r="X120" s="67">
        <v>0</v>
      </c>
      <c r="Y120" s="67">
        <v>0</v>
      </c>
      <c r="Z120" s="67">
        <v>0</v>
      </c>
      <c r="AA120" s="67">
        <v>0</v>
      </c>
      <c r="AB120" s="67">
        <v>0</v>
      </c>
      <c r="AC120" s="341">
        <v>0</v>
      </c>
      <c r="AD120" s="67">
        <v>0</v>
      </c>
      <c r="AE120" s="67">
        <v>0</v>
      </c>
      <c r="AF120" s="67">
        <v>0</v>
      </c>
      <c r="AG120" s="67">
        <v>0</v>
      </c>
      <c r="AH120" s="654">
        <v>0</v>
      </c>
      <c r="AI120" s="67">
        <v>0</v>
      </c>
      <c r="AJ120" s="630">
        <f t="shared" si="10"/>
        <v>3</v>
      </c>
      <c r="AK120" s="631">
        <f t="shared" si="11"/>
        <v>1</v>
      </c>
      <c r="AL120" s="591">
        <v>0</v>
      </c>
      <c r="AM120" s="591"/>
    </row>
    <row r="121" spans="1:39" ht="14.25" customHeight="1">
      <c r="A121" s="52" t="s">
        <v>1579</v>
      </c>
      <c r="B121" s="52" t="s">
        <v>1356</v>
      </c>
      <c r="C121" s="52" t="s">
        <v>1580</v>
      </c>
      <c r="D121" s="961" t="s">
        <v>1581</v>
      </c>
      <c r="E121" s="920">
        <v>45560</v>
      </c>
      <c r="F121" s="917" t="s">
        <v>1485</v>
      </c>
      <c r="G121" s="746" t="s">
        <v>1280</v>
      </c>
      <c r="H121" s="712" t="s">
        <v>1281</v>
      </c>
      <c r="I121" s="916">
        <v>1</v>
      </c>
      <c r="J121" s="910">
        <v>0</v>
      </c>
      <c r="K121" s="653">
        <v>0</v>
      </c>
      <c r="L121" s="653">
        <v>0</v>
      </c>
      <c r="M121" s="653">
        <v>0</v>
      </c>
      <c r="N121" s="653">
        <v>0</v>
      </c>
      <c r="O121" s="653">
        <v>3</v>
      </c>
      <c r="P121" s="653">
        <v>0</v>
      </c>
      <c r="Q121" s="653">
        <v>0</v>
      </c>
      <c r="R121" s="653">
        <v>0</v>
      </c>
      <c r="S121" s="653">
        <v>0</v>
      </c>
      <c r="T121" s="67">
        <v>0</v>
      </c>
      <c r="U121" s="67">
        <v>0</v>
      </c>
      <c r="V121" s="67">
        <v>0</v>
      </c>
      <c r="W121" s="67">
        <v>0</v>
      </c>
      <c r="X121" s="67">
        <v>0</v>
      </c>
      <c r="Y121" s="67">
        <v>0</v>
      </c>
      <c r="Z121" s="67">
        <v>0</v>
      </c>
      <c r="AA121" s="67">
        <v>0</v>
      </c>
      <c r="AB121" s="67">
        <v>0</v>
      </c>
      <c r="AC121" s="341">
        <v>0</v>
      </c>
      <c r="AD121" s="67">
        <v>0</v>
      </c>
      <c r="AE121" s="67">
        <v>0</v>
      </c>
      <c r="AF121" s="67">
        <v>0</v>
      </c>
      <c r="AG121" s="67">
        <v>0</v>
      </c>
      <c r="AH121" s="654">
        <v>0</v>
      </c>
      <c r="AI121" s="67">
        <v>0</v>
      </c>
      <c r="AJ121" s="630">
        <f t="shared" si="10"/>
        <v>3</v>
      </c>
      <c r="AK121" s="631">
        <f t="shared" si="11"/>
        <v>1</v>
      </c>
      <c r="AL121" s="591">
        <v>0</v>
      </c>
      <c r="AM121" s="591"/>
    </row>
    <row r="122" spans="1:39" ht="14.25" customHeight="1">
      <c r="A122" s="52" t="s">
        <v>1582</v>
      </c>
      <c r="B122" s="52" t="s">
        <v>1583</v>
      </c>
      <c r="C122" s="52" t="s">
        <v>1584</v>
      </c>
      <c r="D122" s="961" t="s">
        <v>838</v>
      </c>
      <c r="E122" s="920">
        <v>45562</v>
      </c>
      <c r="F122" s="917" t="s">
        <v>1485</v>
      </c>
      <c r="G122" s="746" t="s">
        <v>1280</v>
      </c>
      <c r="H122" s="712" t="s">
        <v>1281</v>
      </c>
      <c r="I122" s="916">
        <v>1</v>
      </c>
      <c r="J122" s="910">
        <v>0</v>
      </c>
      <c r="K122" s="653">
        <v>0</v>
      </c>
      <c r="L122" s="653">
        <v>0</v>
      </c>
      <c r="M122" s="653">
        <v>0</v>
      </c>
      <c r="N122" s="653">
        <v>0</v>
      </c>
      <c r="O122" s="653">
        <v>3</v>
      </c>
      <c r="P122" s="653">
        <v>0</v>
      </c>
      <c r="Q122" s="653">
        <v>0</v>
      </c>
      <c r="R122" s="653">
        <v>0</v>
      </c>
      <c r="S122" s="653">
        <v>0</v>
      </c>
      <c r="T122" s="67">
        <v>0</v>
      </c>
      <c r="U122" s="67">
        <v>0</v>
      </c>
      <c r="V122" s="67">
        <v>0</v>
      </c>
      <c r="W122" s="67">
        <v>0</v>
      </c>
      <c r="X122" s="67">
        <v>0</v>
      </c>
      <c r="Y122" s="67">
        <v>0</v>
      </c>
      <c r="Z122" s="67">
        <v>0</v>
      </c>
      <c r="AA122" s="67">
        <v>0</v>
      </c>
      <c r="AB122" s="67">
        <v>0</v>
      </c>
      <c r="AC122" s="341">
        <v>0</v>
      </c>
      <c r="AD122" s="67">
        <v>0</v>
      </c>
      <c r="AE122" s="67">
        <v>0</v>
      </c>
      <c r="AF122" s="67">
        <v>0</v>
      </c>
      <c r="AG122" s="67">
        <v>0</v>
      </c>
      <c r="AH122" s="654">
        <v>0</v>
      </c>
      <c r="AI122" s="67">
        <v>0</v>
      </c>
      <c r="AJ122" s="630">
        <f t="shared" si="10"/>
        <v>3</v>
      </c>
      <c r="AK122" s="631">
        <f t="shared" si="11"/>
        <v>1</v>
      </c>
      <c r="AL122" s="591">
        <v>0</v>
      </c>
      <c r="AM122" s="591"/>
    </row>
    <row r="123" spans="1:39" ht="14.25" customHeight="1">
      <c r="A123" s="52" t="s">
        <v>1585</v>
      </c>
      <c r="B123" s="52" t="s">
        <v>1586</v>
      </c>
      <c r="C123" s="52" t="s">
        <v>1587</v>
      </c>
      <c r="D123" s="52" t="s">
        <v>1588</v>
      </c>
      <c r="E123" s="908">
        <v>45562</v>
      </c>
      <c r="F123" s="715" t="s">
        <v>1448</v>
      </c>
      <c r="G123" s="712" t="s">
        <v>1338</v>
      </c>
      <c r="H123" s="347" t="s">
        <v>1281</v>
      </c>
      <c r="I123" s="587">
        <v>1</v>
      </c>
      <c r="J123" s="910">
        <v>3</v>
      </c>
      <c r="K123" s="653">
        <v>0</v>
      </c>
      <c r="L123" s="653">
        <v>0</v>
      </c>
      <c r="M123" s="653">
        <v>0</v>
      </c>
      <c r="N123" s="653">
        <v>3</v>
      </c>
      <c r="O123" s="653">
        <v>4</v>
      </c>
      <c r="P123" s="653">
        <v>4</v>
      </c>
      <c r="Q123" s="653">
        <v>0</v>
      </c>
      <c r="R123" s="653">
        <v>4</v>
      </c>
      <c r="S123" s="653">
        <v>4</v>
      </c>
      <c r="T123" s="67">
        <v>4</v>
      </c>
      <c r="U123" s="67">
        <v>0</v>
      </c>
      <c r="V123" s="67">
        <v>0</v>
      </c>
      <c r="W123" s="67">
        <v>0</v>
      </c>
      <c r="X123" s="67">
        <v>0</v>
      </c>
      <c r="Y123" s="67">
        <v>4</v>
      </c>
      <c r="Z123" s="67">
        <v>0</v>
      </c>
      <c r="AA123" s="67">
        <v>0</v>
      </c>
      <c r="AB123" s="67">
        <v>3</v>
      </c>
      <c r="AC123" s="341">
        <v>0</v>
      </c>
      <c r="AD123" s="67">
        <v>0</v>
      </c>
      <c r="AE123" s="67">
        <v>0</v>
      </c>
      <c r="AF123" s="67">
        <v>0</v>
      </c>
      <c r="AG123" s="67">
        <v>4</v>
      </c>
      <c r="AH123" s="654">
        <v>0</v>
      </c>
      <c r="AI123" s="67">
        <v>0</v>
      </c>
      <c r="AJ123" s="630">
        <f t="shared" si="10"/>
        <v>37</v>
      </c>
      <c r="AK123" s="631">
        <f t="shared" si="11"/>
        <v>10</v>
      </c>
      <c r="AL123" s="591">
        <v>0</v>
      </c>
      <c r="AM123" s="591">
        <v>1</v>
      </c>
    </row>
    <row r="124" spans="1:39" ht="14.25" customHeight="1">
      <c r="A124" s="52" t="s">
        <v>1589</v>
      </c>
      <c r="B124" s="52" t="s">
        <v>1590</v>
      </c>
      <c r="C124" s="52" t="s">
        <v>1591</v>
      </c>
      <c r="D124" s="52" t="s">
        <v>1093</v>
      </c>
      <c r="E124" s="908">
        <v>45562</v>
      </c>
      <c r="F124" s="715" t="s">
        <v>1448</v>
      </c>
      <c r="G124" s="746" t="s">
        <v>1318</v>
      </c>
      <c r="H124" s="347" t="s">
        <v>1281</v>
      </c>
      <c r="I124" s="587">
        <v>1</v>
      </c>
      <c r="J124" s="910">
        <v>0</v>
      </c>
      <c r="K124" s="653">
        <v>0</v>
      </c>
      <c r="L124" s="653">
        <v>0</v>
      </c>
      <c r="M124" s="653">
        <v>0</v>
      </c>
      <c r="N124" s="653">
        <v>0</v>
      </c>
      <c r="O124" s="653">
        <v>3</v>
      </c>
      <c r="P124" s="653">
        <v>4</v>
      </c>
      <c r="Q124" s="653">
        <v>0</v>
      </c>
      <c r="R124" s="653">
        <v>2</v>
      </c>
      <c r="S124" s="653">
        <v>4</v>
      </c>
      <c r="T124" s="67">
        <v>4</v>
      </c>
      <c r="U124" s="67">
        <v>0</v>
      </c>
      <c r="V124" s="67">
        <v>3</v>
      </c>
      <c r="W124" s="67">
        <v>0</v>
      </c>
      <c r="X124" s="67">
        <v>0</v>
      </c>
      <c r="Y124" s="67">
        <v>4</v>
      </c>
      <c r="Z124" s="67">
        <v>0</v>
      </c>
      <c r="AA124" s="67">
        <v>0</v>
      </c>
      <c r="AB124" s="67">
        <v>4</v>
      </c>
      <c r="AC124" s="341">
        <v>0</v>
      </c>
      <c r="AD124" s="67">
        <v>0</v>
      </c>
      <c r="AE124" s="67">
        <v>0</v>
      </c>
      <c r="AF124" s="67">
        <v>0</v>
      </c>
      <c r="AG124" s="67">
        <v>4</v>
      </c>
      <c r="AH124" s="654">
        <v>0</v>
      </c>
      <c r="AI124" s="67">
        <v>0</v>
      </c>
      <c r="AJ124" s="630">
        <f t="shared" si="10"/>
        <v>32</v>
      </c>
      <c r="AK124" s="631">
        <f t="shared" si="11"/>
        <v>9</v>
      </c>
      <c r="AL124" s="591">
        <v>0</v>
      </c>
      <c r="AM124" s="591">
        <v>0.5</v>
      </c>
    </row>
    <row r="125" spans="1:39" ht="14.25" customHeight="1">
      <c r="A125" s="989" t="s">
        <v>1592</v>
      </c>
      <c r="B125" s="989" t="s">
        <v>1593</v>
      </c>
      <c r="C125" s="989" t="s">
        <v>1012</v>
      </c>
      <c r="D125" s="989" t="s">
        <v>1594</v>
      </c>
      <c r="E125" s="990">
        <v>45568</v>
      </c>
      <c r="F125" s="991" t="s">
        <v>1448</v>
      </c>
      <c r="G125" s="992" t="s">
        <v>1318</v>
      </c>
      <c r="H125" s="993" t="s">
        <v>1281</v>
      </c>
      <c r="I125" s="994">
        <v>1</v>
      </c>
      <c r="J125" s="995">
        <v>0</v>
      </c>
      <c r="K125" s="996">
        <v>0</v>
      </c>
      <c r="L125" s="996">
        <v>0</v>
      </c>
      <c r="M125" s="996">
        <v>0</v>
      </c>
      <c r="N125" s="996">
        <v>0</v>
      </c>
      <c r="O125" s="996">
        <v>4</v>
      </c>
      <c r="P125" s="996">
        <v>4</v>
      </c>
      <c r="Q125" s="996">
        <v>0</v>
      </c>
      <c r="R125" s="996">
        <v>3</v>
      </c>
      <c r="S125" s="996">
        <v>4</v>
      </c>
      <c r="T125" s="997">
        <v>4</v>
      </c>
      <c r="U125" s="997">
        <v>0</v>
      </c>
      <c r="V125" s="997">
        <v>4</v>
      </c>
      <c r="W125" s="997">
        <v>0</v>
      </c>
      <c r="X125" s="997">
        <v>0</v>
      </c>
      <c r="Y125" s="997">
        <v>0</v>
      </c>
      <c r="Z125" s="997">
        <v>4</v>
      </c>
      <c r="AA125" s="997">
        <v>0</v>
      </c>
      <c r="AB125" s="997">
        <v>4</v>
      </c>
      <c r="AC125" s="998">
        <v>0</v>
      </c>
      <c r="AD125" s="997">
        <v>0</v>
      </c>
      <c r="AE125" s="997">
        <v>0</v>
      </c>
      <c r="AF125" s="997">
        <v>0</v>
      </c>
      <c r="AG125" s="997">
        <v>4</v>
      </c>
      <c r="AH125" s="999">
        <v>0</v>
      </c>
      <c r="AI125" s="997">
        <v>0</v>
      </c>
      <c r="AJ125" s="1000">
        <f t="shared" si="10"/>
        <v>35</v>
      </c>
      <c r="AK125" s="1001">
        <f t="shared" si="11"/>
        <v>9</v>
      </c>
      <c r="AL125" s="591">
        <v>0</v>
      </c>
      <c r="AM125" s="1002">
        <v>0</v>
      </c>
    </row>
    <row r="126" spans="1:39" ht="14.25" customHeight="1">
      <c r="A126" s="52"/>
      <c r="B126" s="52" t="s">
        <v>1595</v>
      </c>
      <c r="C126" s="52" t="s">
        <v>1596</v>
      </c>
      <c r="D126" s="961" t="s">
        <v>1597</v>
      </c>
      <c r="E126" s="920">
        <v>45568</v>
      </c>
      <c r="F126" s="1093" t="s">
        <v>1436</v>
      </c>
      <c r="G126" s="746" t="s">
        <v>1324</v>
      </c>
      <c r="H126" s="712" t="s">
        <v>1281</v>
      </c>
      <c r="I126" s="916">
        <v>1</v>
      </c>
      <c r="J126" s="910">
        <v>0</v>
      </c>
      <c r="K126" s="653">
        <v>0</v>
      </c>
      <c r="L126" s="653">
        <v>0</v>
      </c>
      <c r="M126" s="653">
        <v>0</v>
      </c>
      <c r="N126" s="653">
        <v>0</v>
      </c>
      <c r="O126" s="653">
        <v>0</v>
      </c>
      <c r="P126" s="653">
        <v>0</v>
      </c>
      <c r="Q126" s="653">
        <v>0</v>
      </c>
      <c r="R126" s="653">
        <v>0</v>
      </c>
      <c r="S126" s="653">
        <v>0</v>
      </c>
      <c r="T126" s="67">
        <v>0</v>
      </c>
      <c r="U126" s="67">
        <v>0</v>
      </c>
      <c r="V126" s="67">
        <v>0</v>
      </c>
      <c r="W126" s="67">
        <v>0</v>
      </c>
      <c r="X126" s="67">
        <v>0</v>
      </c>
      <c r="Y126" s="67">
        <v>0</v>
      </c>
      <c r="Z126" s="67">
        <v>0</v>
      </c>
      <c r="AA126" s="67">
        <v>0</v>
      </c>
      <c r="AB126" s="67">
        <v>0</v>
      </c>
      <c r="AC126" s="341">
        <v>0</v>
      </c>
      <c r="AD126" s="67">
        <v>0</v>
      </c>
      <c r="AE126" s="67">
        <v>0</v>
      </c>
      <c r="AF126" s="67">
        <v>0</v>
      </c>
      <c r="AG126" s="67">
        <v>0</v>
      </c>
      <c r="AH126" s="654">
        <v>0</v>
      </c>
      <c r="AI126" s="67">
        <v>0</v>
      </c>
      <c r="AJ126" s="630">
        <f t="shared" si="10"/>
        <v>0</v>
      </c>
      <c r="AK126" s="631">
        <f t="shared" si="11"/>
        <v>0</v>
      </c>
      <c r="AL126" s="591">
        <v>0</v>
      </c>
      <c r="AM126" s="591"/>
    </row>
    <row r="127" spans="1:39" ht="14.25" customHeight="1">
      <c r="A127" s="52"/>
      <c r="B127" s="52" t="s">
        <v>1598</v>
      </c>
      <c r="C127" s="52" t="s">
        <v>1599</v>
      </c>
      <c r="D127" s="961" t="s">
        <v>972</v>
      </c>
      <c r="E127" s="920">
        <v>45568</v>
      </c>
      <c r="F127" s="1093" t="s">
        <v>1436</v>
      </c>
      <c r="G127" s="746" t="s">
        <v>1324</v>
      </c>
      <c r="H127" s="712" t="s">
        <v>1281</v>
      </c>
      <c r="I127" s="916">
        <v>1</v>
      </c>
      <c r="J127" s="910">
        <v>0</v>
      </c>
      <c r="K127" s="653">
        <v>0</v>
      </c>
      <c r="L127" s="653">
        <v>0</v>
      </c>
      <c r="M127" s="653">
        <v>0</v>
      </c>
      <c r="N127" s="653">
        <v>0</v>
      </c>
      <c r="O127" s="653">
        <v>0</v>
      </c>
      <c r="P127" s="653">
        <v>0</v>
      </c>
      <c r="Q127" s="653">
        <v>0</v>
      </c>
      <c r="R127" s="653">
        <v>0</v>
      </c>
      <c r="S127" s="653">
        <v>0</v>
      </c>
      <c r="T127" s="67">
        <v>0</v>
      </c>
      <c r="U127" s="67">
        <v>0</v>
      </c>
      <c r="V127" s="67">
        <v>0</v>
      </c>
      <c r="W127" s="67">
        <v>0</v>
      </c>
      <c r="X127" s="67">
        <v>0</v>
      </c>
      <c r="Y127" s="67">
        <v>0</v>
      </c>
      <c r="Z127" s="67">
        <v>0</v>
      </c>
      <c r="AA127" s="67">
        <v>0</v>
      </c>
      <c r="AB127" s="67">
        <v>0</v>
      </c>
      <c r="AC127" s="341">
        <v>0</v>
      </c>
      <c r="AD127" s="67">
        <v>0</v>
      </c>
      <c r="AE127" s="67">
        <v>0</v>
      </c>
      <c r="AF127" s="67">
        <v>0</v>
      </c>
      <c r="AG127" s="67">
        <v>0</v>
      </c>
      <c r="AH127" s="654">
        <v>0</v>
      </c>
      <c r="AI127" s="67">
        <v>0</v>
      </c>
      <c r="AJ127" s="630">
        <f t="shared" si="10"/>
        <v>0</v>
      </c>
      <c r="AK127" s="631">
        <f t="shared" si="11"/>
        <v>0</v>
      </c>
      <c r="AL127" s="591">
        <v>0</v>
      </c>
      <c r="AM127" s="591"/>
    </row>
    <row r="128" spans="1:39" ht="14.25" customHeight="1">
      <c r="A128" s="52"/>
      <c r="B128" s="52" t="s">
        <v>1600</v>
      </c>
      <c r="C128" s="52" t="s">
        <v>1312</v>
      </c>
      <c r="D128" s="961" t="s">
        <v>971</v>
      </c>
      <c r="E128" s="920">
        <v>45568</v>
      </c>
      <c r="F128" s="1093" t="s">
        <v>1436</v>
      </c>
      <c r="G128" s="746" t="s">
        <v>1437</v>
      </c>
      <c r="H128" s="712" t="s">
        <v>1281</v>
      </c>
      <c r="I128" s="916">
        <v>1</v>
      </c>
      <c r="J128" s="910">
        <v>0</v>
      </c>
      <c r="K128" s="653">
        <v>0</v>
      </c>
      <c r="L128" s="653">
        <v>0</v>
      </c>
      <c r="M128" s="653">
        <v>0</v>
      </c>
      <c r="N128" s="653">
        <v>0</v>
      </c>
      <c r="O128" s="653">
        <v>0</v>
      </c>
      <c r="P128" s="653">
        <v>0</v>
      </c>
      <c r="Q128" s="653">
        <v>0</v>
      </c>
      <c r="R128" s="653">
        <v>0</v>
      </c>
      <c r="S128" s="653">
        <v>0</v>
      </c>
      <c r="T128" s="67">
        <v>0</v>
      </c>
      <c r="U128" s="67">
        <v>0</v>
      </c>
      <c r="V128" s="67">
        <v>0</v>
      </c>
      <c r="W128" s="67">
        <v>0</v>
      </c>
      <c r="X128" s="67">
        <v>0</v>
      </c>
      <c r="Y128" s="67">
        <v>0</v>
      </c>
      <c r="Z128" s="67">
        <v>0</v>
      </c>
      <c r="AA128" s="67">
        <v>0</v>
      </c>
      <c r="AB128" s="67">
        <v>0</v>
      </c>
      <c r="AC128" s="341">
        <v>0</v>
      </c>
      <c r="AD128" s="67">
        <v>0</v>
      </c>
      <c r="AE128" s="67">
        <v>0</v>
      </c>
      <c r="AF128" s="67">
        <v>0</v>
      </c>
      <c r="AG128" s="67">
        <v>0</v>
      </c>
      <c r="AH128" s="654">
        <v>0</v>
      </c>
      <c r="AI128" s="67">
        <v>0</v>
      </c>
      <c r="AJ128" s="630">
        <f t="shared" si="10"/>
        <v>0</v>
      </c>
      <c r="AK128" s="631">
        <f t="shared" si="11"/>
        <v>0</v>
      </c>
      <c r="AL128" s="591">
        <v>0</v>
      </c>
      <c r="AM128" s="591"/>
    </row>
    <row r="129" spans="1:39" ht="14.25" customHeight="1">
      <c r="A129" s="52" t="s">
        <v>1601</v>
      </c>
      <c r="B129" s="52" t="s">
        <v>1602</v>
      </c>
      <c r="C129" s="52" t="s">
        <v>1603</v>
      </c>
      <c r="D129" s="52" t="s">
        <v>1084</v>
      </c>
      <c r="E129" s="908">
        <v>45568</v>
      </c>
      <c r="F129" s="715" t="s">
        <v>1448</v>
      </c>
      <c r="G129" s="746" t="s">
        <v>1318</v>
      </c>
      <c r="H129" s="347" t="s">
        <v>1281</v>
      </c>
      <c r="I129" s="587">
        <v>1</v>
      </c>
      <c r="J129" s="910">
        <v>0</v>
      </c>
      <c r="K129" s="653">
        <v>0</v>
      </c>
      <c r="L129" s="653">
        <v>0</v>
      </c>
      <c r="M129" s="653">
        <v>0</v>
      </c>
      <c r="N129" s="653">
        <v>0</v>
      </c>
      <c r="O129" s="653">
        <v>4</v>
      </c>
      <c r="P129" s="653">
        <v>0</v>
      </c>
      <c r="Q129" s="653">
        <v>0</v>
      </c>
      <c r="R129" s="653">
        <v>4</v>
      </c>
      <c r="S129" s="653">
        <v>4</v>
      </c>
      <c r="T129" s="67">
        <v>4</v>
      </c>
      <c r="U129" s="67">
        <v>0</v>
      </c>
      <c r="V129" s="67">
        <v>0</v>
      </c>
      <c r="W129" s="67">
        <v>4</v>
      </c>
      <c r="X129" s="67">
        <v>0</v>
      </c>
      <c r="Y129" s="67">
        <v>4</v>
      </c>
      <c r="Z129" s="67">
        <v>0</v>
      </c>
      <c r="AA129" s="67">
        <v>0</v>
      </c>
      <c r="AB129" s="67">
        <v>4</v>
      </c>
      <c r="AC129" s="341">
        <v>0</v>
      </c>
      <c r="AD129" s="67">
        <v>0</v>
      </c>
      <c r="AE129" s="67">
        <v>0</v>
      </c>
      <c r="AF129" s="67">
        <v>0</v>
      </c>
      <c r="AG129" s="67">
        <v>4</v>
      </c>
      <c r="AH129" s="654">
        <v>0</v>
      </c>
      <c r="AI129" s="67">
        <v>0</v>
      </c>
      <c r="AJ129" s="630">
        <f t="shared" si="10"/>
        <v>32</v>
      </c>
      <c r="AK129" s="631">
        <f t="shared" si="11"/>
        <v>8</v>
      </c>
      <c r="AL129" s="591">
        <v>0</v>
      </c>
      <c r="AM129" s="591">
        <v>3</v>
      </c>
    </row>
    <row r="130" spans="1:39" ht="14.25" customHeight="1">
      <c r="A130" s="989" t="s">
        <v>1604</v>
      </c>
      <c r="B130" s="989" t="s">
        <v>1605</v>
      </c>
      <c r="C130" s="989" t="s">
        <v>1606</v>
      </c>
      <c r="D130" s="989" t="s">
        <v>1607</v>
      </c>
      <c r="E130" s="990">
        <v>45569</v>
      </c>
      <c r="F130" s="991" t="s">
        <v>1448</v>
      </c>
      <c r="G130" s="992" t="s">
        <v>1318</v>
      </c>
      <c r="H130" s="993" t="s">
        <v>1281</v>
      </c>
      <c r="I130" s="994">
        <v>1</v>
      </c>
      <c r="J130" s="995">
        <v>0</v>
      </c>
      <c r="K130" s="996">
        <v>0</v>
      </c>
      <c r="L130" s="996">
        <v>0</v>
      </c>
      <c r="M130" s="996">
        <v>0</v>
      </c>
      <c r="N130" s="996">
        <v>0</v>
      </c>
      <c r="O130" s="996">
        <v>4</v>
      </c>
      <c r="P130" s="996">
        <v>4</v>
      </c>
      <c r="Q130" s="996">
        <v>0</v>
      </c>
      <c r="R130" s="996">
        <v>4</v>
      </c>
      <c r="S130" s="996">
        <v>4</v>
      </c>
      <c r="T130" s="997">
        <v>4</v>
      </c>
      <c r="U130" s="997">
        <v>0</v>
      </c>
      <c r="V130" s="997">
        <v>4</v>
      </c>
      <c r="W130" s="997">
        <v>4</v>
      </c>
      <c r="X130" s="997">
        <v>0</v>
      </c>
      <c r="Y130" s="997">
        <v>4</v>
      </c>
      <c r="Z130" s="997">
        <v>4</v>
      </c>
      <c r="AA130" s="997">
        <v>0</v>
      </c>
      <c r="AB130" s="997">
        <v>4</v>
      </c>
      <c r="AC130" s="998">
        <v>0</v>
      </c>
      <c r="AD130" s="997">
        <v>0</v>
      </c>
      <c r="AE130" s="997">
        <v>0</v>
      </c>
      <c r="AF130" s="997">
        <v>0</v>
      </c>
      <c r="AG130" s="997">
        <v>4</v>
      </c>
      <c r="AH130" s="999">
        <v>0</v>
      </c>
      <c r="AI130" s="997">
        <v>0</v>
      </c>
      <c r="AJ130" s="1000">
        <f t="shared" si="10"/>
        <v>44</v>
      </c>
      <c r="AK130" s="1001">
        <f t="shared" si="11"/>
        <v>11</v>
      </c>
      <c r="AL130" s="591">
        <v>0</v>
      </c>
      <c r="AM130" s="1002">
        <v>0</v>
      </c>
    </row>
    <row r="131" spans="1:39" ht="14.25" customHeight="1">
      <c r="A131" s="52" t="s">
        <v>1608</v>
      </c>
      <c r="B131" s="52" t="s">
        <v>1609</v>
      </c>
      <c r="C131" s="52" t="s">
        <v>1610</v>
      </c>
      <c r="D131" s="961" t="s">
        <v>840</v>
      </c>
      <c r="E131" s="920">
        <v>45569</v>
      </c>
      <c r="F131" s="917" t="s">
        <v>1485</v>
      </c>
      <c r="G131" s="746" t="s">
        <v>1280</v>
      </c>
      <c r="H131" s="712" t="s">
        <v>1281</v>
      </c>
      <c r="I131" s="916">
        <v>1</v>
      </c>
      <c r="J131" s="910">
        <v>0</v>
      </c>
      <c r="K131" s="653">
        <v>0</v>
      </c>
      <c r="L131" s="653">
        <v>0</v>
      </c>
      <c r="M131" s="653">
        <v>0</v>
      </c>
      <c r="N131" s="653">
        <v>0</v>
      </c>
      <c r="O131" s="653">
        <v>3</v>
      </c>
      <c r="P131" s="653">
        <v>0</v>
      </c>
      <c r="Q131" s="653">
        <v>0</v>
      </c>
      <c r="R131" s="653">
        <v>0</v>
      </c>
      <c r="S131" s="653">
        <v>0</v>
      </c>
      <c r="T131" s="67">
        <v>0</v>
      </c>
      <c r="U131" s="67">
        <v>0</v>
      </c>
      <c r="V131" s="67">
        <v>0</v>
      </c>
      <c r="W131" s="67">
        <v>0</v>
      </c>
      <c r="X131" s="67">
        <v>0</v>
      </c>
      <c r="Y131" s="67">
        <v>0</v>
      </c>
      <c r="Z131" s="67">
        <v>0</v>
      </c>
      <c r="AA131" s="67">
        <v>0</v>
      </c>
      <c r="AB131" s="67">
        <v>0</v>
      </c>
      <c r="AC131" s="341">
        <v>0</v>
      </c>
      <c r="AD131" s="67">
        <v>0</v>
      </c>
      <c r="AE131" s="67">
        <v>0</v>
      </c>
      <c r="AF131" s="67">
        <v>0</v>
      </c>
      <c r="AG131" s="67">
        <v>0</v>
      </c>
      <c r="AH131" s="654">
        <v>0</v>
      </c>
      <c r="AI131" s="67">
        <v>0</v>
      </c>
      <c r="AJ131" s="630">
        <f t="shared" si="10"/>
        <v>3</v>
      </c>
      <c r="AK131" s="631">
        <f t="shared" si="11"/>
        <v>1</v>
      </c>
      <c r="AL131" s="591">
        <v>0</v>
      </c>
      <c r="AM131" s="591"/>
    </row>
    <row r="132" spans="1:39" ht="14.25" customHeight="1">
      <c r="A132" s="52" t="s">
        <v>1611</v>
      </c>
      <c r="B132" s="52" t="s">
        <v>1612</v>
      </c>
      <c r="C132" s="52" t="s">
        <v>1613</v>
      </c>
      <c r="D132" s="961" t="s">
        <v>842</v>
      </c>
      <c r="E132" s="920">
        <v>45569</v>
      </c>
      <c r="F132" s="917" t="s">
        <v>1485</v>
      </c>
      <c r="G132" s="746" t="s">
        <v>1280</v>
      </c>
      <c r="H132" s="712" t="s">
        <v>1281</v>
      </c>
      <c r="I132" s="916">
        <v>1</v>
      </c>
      <c r="J132" s="910">
        <v>0</v>
      </c>
      <c r="K132" s="653">
        <v>0</v>
      </c>
      <c r="L132" s="653">
        <v>0</v>
      </c>
      <c r="M132" s="653">
        <v>0</v>
      </c>
      <c r="N132" s="653">
        <v>0</v>
      </c>
      <c r="O132" s="653">
        <v>3</v>
      </c>
      <c r="P132" s="653">
        <v>0</v>
      </c>
      <c r="Q132" s="653">
        <v>0</v>
      </c>
      <c r="R132" s="653">
        <v>0</v>
      </c>
      <c r="S132" s="653">
        <v>0</v>
      </c>
      <c r="T132" s="67">
        <v>0</v>
      </c>
      <c r="U132" s="67">
        <v>0</v>
      </c>
      <c r="V132" s="67">
        <v>0</v>
      </c>
      <c r="W132" s="67">
        <v>0</v>
      </c>
      <c r="X132" s="67">
        <v>0</v>
      </c>
      <c r="Y132" s="67">
        <v>0</v>
      </c>
      <c r="Z132" s="67">
        <v>0</v>
      </c>
      <c r="AA132" s="67">
        <v>0</v>
      </c>
      <c r="AB132" s="67">
        <v>0</v>
      </c>
      <c r="AC132" s="341">
        <v>0</v>
      </c>
      <c r="AD132" s="67">
        <v>0</v>
      </c>
      <c r="AE132" s="67">
        <v>0</v>
      </c>
      <c r="AF132" s="67">
        <v>0</v>
      </c>
      <c r="AG132" s="67">
        <v>0</v>
      </c>
      <c r="AH132" s="654">
        <v>0</v>
      </c>
      <c r="AI132" s="67">
        <v>0</v>
      </c>
      <c r="AJ132" s="630">
        <f t="shared" si="10"/>
        <v>3</v>
      </c>
      <c r="AK132" s="631">
        <f t="shared" si="11"/>
        <v>1</v>
      </c>
      <c r="AL132" s="591">
        <v>0</v>
      </c>
      <c r="AM132" s="591"/>
    </row>
    <row r="133" spans="1:39" ht="14.25" customHeight="1">
      <c r="A133" s="1019" t="s">
        <v>1614</v>
      </c>
      <c r="B133" s="1019" t="s">
        <v>1615</v>
      </c>
      <c r="C133" s="1019" t="s">
        <v>1616</v>
      </c>
      <c r="D133" s="1019" t="s">
        <v>1617</v>
      </c>
      <c r="E133" s="1020">
        <v>45569</v>
      </c>
      <c r="F133" s="1021" t="s">
        <v>1448</v>
      </c>
      <c r="G133" s="1022" t="s">
        <v>1338</v>
      </c>
      <c r="H133" s="1023" t="s">
        <v>1281</v>
      </c>
      <c r="I133" s="1024">
        <v>1</v>
      </c>
      <c r="J133" s="1025">
        <v>3</v>
      </c>
      <c r="K133" s="1026">
        <v>0</v>
      </c>
      <c r="L133" s="1026">
        <v>0</v>
      </c>
      <c r="M133" s="1026">
        <v>0</v>
      </c>
      <c r="N133" s="1026">
        <v>3</v>
      </c>
      <c r="O133" s="1026">
        <v>4</v>
      </c>
      <c r="P133" s="1026">
        <v>2</v>
      </c>
      <c r="Q133" s="1026">
        <v>0</v>
      </c>
      <c r="R133" s="1026">
        <v>0</v>
      </c>
      <c r="S133" s="1026">
        <v>3</v>
      </c>
      <c r="T133" s="1027">
        <v>2</v>
      </c>
      <c r="U133" s="1027">
        <v>0</v>
      </c>
      <c r="V133" s="1027">
        <v>0</v>
      </c>
      <c r="W133" s="1027">
        <v>0</v>
      </c>
      <c r="X133" s="1027">
        <v>0</v>
      </c>
      <c r="Y133" s="1027">
        <v>4</v>
      </c>
      <c r="Z133" s="1027">
        <v>0</v>
      </c>
      <c r="AA133" s="1027">
        <v>0</v>
      </c>
      <c r="AB133" s="1027">
        <v>4</v>
      </c>
      <c r="AC133" s="1028">
        <v>0</v>
      </c>
      <c r="AD133" s="1027">
        <v>0</v>
      </c>
      <c r="AE133" s="1027">
        <v>0</v>
      </c>
      <c r="AF133" s="1027">
        <v>0</v>
      </c>
      <c r="AG133" s="1027">
        <v>4</v>
      </c>
      <c r="AH133" s="1029">
        <v>0</v>
      </c>
      <c r="AI133" s="1027">
        <v>0</v>
      </c>
      <c r="AJ133" s="1030">
        <f t="shared" si="10"/>
        <v>29</v>
      </c>
      <c r="AK133" s="1031">
        <f t="shared" si="11"/>
        <v>9</v>
      </c>
      <c r="AL133" s="591">
        <v>0</v>
      </c>
      <c r="AM133" s="1032">
        <v>0</v>
      </c>
    </row>
    <row r="134" spans="1:39" ht="14.25" customHeight="1">
      <c r="A134" s="52"/>
      <c r="B134" s="52" t="s">
        <v>1618</v>
      </c>
      <c r="C134" s="52" t="s">
        <v>1619</v>
      </c>
      <c r="D134" s="961" t="s">
        <v>1620</v>
      </c>
      <c r="E134" s="920">
        <v>45572</v>
      </c>
      <c r="F134" s="1093" t="s">
        <v>1436</v>
      </c>
      <c r="G134" s="746" t="s">
        <v>1437</v>
      </c>
      <c r="H134" s="712" t="s">
        <v>1281</v>
      </c>
      <c r="I134" s="916">
        <v>1</v>
      </c>
      <c r="J134" s="910">
        <v>0</v>
      </c>
      <c r="K134" s="653">
        <v>0</v>
      </c>
      <c r="L134" s="653">
        <v>0</v>
      </c>
      <c r="M134" s="653">
        <v>0</v>
      </c>
      <c r="N134" s="653">
        <v>0</v>
      </c>
      <c r="O134" s="653">
        <v>0</v>
      </c>
      <c r="P134" s="653">
        <v>0</v>
      </c>
      <c r="Q134" s="653">
        <v>0</v>
      </c>
      <c r="R134" s="653">
        <v>0</v>
      </c>
      <c r="S134" s="653">
        <v>0</v>
      </c>
      <c r="T134" s="67">
        <v>0</v>
      </c>
      <c r="U134" s="67">
        <v>0</v>
      </c>
      <c r="V134" s="67">
        <v>0</v>
      </c>
      <c r="W134" s="67">
        <v>0</v>
      </c>
      <c r="X134" s="67">
        <v>0</v>
      </c>
      <c r="Y134" s="67">
        <v>0</v>
      </c>
      <c r="Z134" s="67">
        <v>0</v>
      </c>
      <c r="AA134" s="67">
        <v>0</v>
      </c>
      <c r="AB134" s="67">
        <v>0</v>
      </c>
      <c r="AC134" s="341">
        <v>0</v>
      </c>
      <c r="AD134" s="67">
        <v>0</v>
      </c>
      <c r="AE134" s="67">
        <v>0</v>
      </c>
      <c r="AF134" s="67">
        <v>0</v>
      </c>
      <c r="AG134" s="67">
        <v>0</v>
      </c>
      <c r="AH134" s="654">
        <v>0</v>
      </c>
      <c r="AI134" s="67">
        <v>0</v>
      </c>
      <c r="AJ134" s="630">
        <f t="shared" si="10"/>
        <v>0</v>
      </c>
      <c r="AK134" s="631">
        <f t="shared" si="11"/>
        <v>0</v>
      </c>
      <c r="AL134" s="591">
        <v>0</v>
      </c>
      <c r="AM134" s="591"/>
    </row>
    <row r="135" spans="1:39" ht="14.25" customHeight="1">
      <c r="A135" s="52" t="s">
        <v>1621</v>
      </c>
      <c r="B135" s="52" t="s">
        <v>1622</v>
      </c>
      <c r="C135" s="52" t="s">
        <v>1460</v>
      </c>
      <c r="D135" s="52" t="s">
        <v>1623</v>
      </c>
      <c r="E135" s="908">
        <v>45572</v>
      </c>
      <c r="F135" s="715" t="s">
        <v>1448</v>
      </c>
      <c r="G135" s="712" t="s">
        <v>1338</v>
      </c>
      <c r="H135" s="347" t="s">
        <v>1281</v>
      </c>
      <c r="I135" s="587">
        <v>1</v>
      </c>
      <c r="J135" s="910">
        <v>3</v>
      </c>
      <c r="K135" s="653">
        <v>0</v>
      </c>
      <c r="L135" s="653">
        <v>0</v>
      </c>
      <c r="M135" s="653">
        <v>0</v>
      </c>
      <c r="N135" s="653">
        <v>3</v>
      </c>
      <c r="O135" s="653">
        <v>4</v>
      </c>
      <c r="P135" s="653">
        <v>3</v>
      </c>
      <c r="Q135" s="653">
        <v>0</v>
      </c>
      <c r="R135" s="653">
        <v>4</v>
      </c>
      <c r="S135" s="653">
        <v>3</v>
      </c>
      <c r="T135" s="67">
        <v>2</v>
      </c>
      <c r="U135" s="67">
        <v>0</v>
      </c>
      <c r="V135" s="67">
        <v>0</v>
      </c>
      <c r="W135" s="67">
        <v>0</v>
      </c>
      <c r="X135" s="67">
        <v>0</v>
      </c>
      <c r="Y135" s="67">
        <v>4</v>
      </c>
      <c r="Z135" s="67">
        <v>0</v>
      </c>
      <c r="AA135" s="67">
        <v>0</v>
      </c>
      <c r="AB135" s="67">
        <v>4</v>
      </c>
      <c r="AC135" s="341">
        <v>0</v>
      </c>
      <c r="AD135" s="67">
        <v>0</v>
      </c>
      <c r="AE135" s="67">
        <v>0</v>
      </c>
      <c r="AF135" s="67">
        <v>0</v>
      </c>
      <c r="AG135" s="67">
        <v>4</v>
      </c>
      <c r="AH135" s="654">
        <v>0</v>
      </c>
      <c r="AI135" s="67">
        <v>0</v>
      </c>
      <c r="AJ135" s="630">
        <f t="shared" si="10"/>
        <v>34</v>
      </c>
      <c r="AK135" s="631">
        <f t="shared" si="11"/>
        <v>10</v>
      </c>
      <c r="AL135" s="591">
        <v>0</v>
      </c>
      <c r="AM135" s="591">
        <v>1.5</v>
      </c>
    </row>
    <row r="136" spans="1:39" ht="14.25" customHeight="1">
      <c r="A136" s="52" t="s">
        <v>1624</v>
      </c>
      <c r="B136" s="52" t="s">
        <v>1356</v>
      </c>
      <c r="C136" s="52" t="s">
        <v>1625</v>
      </c>
      <c r="D136" s="961" t="s">
        <v>1626</v>
      </c>
      <c r="E136" s="920">
        <v>45572</v>
      </c>
      <c r="F136" s="917" t="s">
        <v>1485</v>
      </c>
      <c r="G136" s="746" t="s">
        <v>1280</v>
      </c>
      <c r="H136" s="712" t="s">
        <v>1281</v>
      </c>
      <c r="I136" s="916">
        <v>1</v>
      </c>
      <c r="J136" s="910">
        <v>0</v>
      </c>
      <c r="K136" s="653">
        <v>0</v>
      </c>
      <c r="L136" s="653">
        <v>0</v>
      </c>
      <c r="M136" s="653">
        <v>0</v>
      </c>
      <c r="N136" s="653">
        <v>0</v>
      </c>
      <c r="O136" s="653">
        <v>2</v>
      </c>
      <c r="P136" s="653">
        <v>0</v>
      </c>
      <c r="Q136" s="653">
        <v>0</v>
      </c>
      <c r="R136" s="653">
        <v>0</v>
      </c>
      <c r="S136" s="653">
        <v>0</v>
      </c>
      <c r="T136" s="67">
        <v>0</v>
      </c>
      <c r="U136" s="67">
        <v>0</v>
      </c>
      <c r="V136" s="67">
        <v>0</v>
      </c>
      <c r="W136" s="67">
        <v>0</v>
      </c>
      <c r="X136" s="67">
        <v>0</v>
      </c>
      <c r="Y136" s="67">
        <v>0</v>
      </c>
      <c r="Z136" s="67">
        <v>0</v>
      </c>
      <c r="AA136" s="67">
        <v>0</v>
      </c>
      <c r="AB136" s="67">
        <v>0</v>
      </c>
      <c r="AC136" s="341">
        <v>0</v>
      </c>
      <c r="AD136" s="67">
        <v>0</v>
      </c>
      <c r="AE136" s="67">
        <v>0</v>
      </c>
      <c r="AF136" s="67">
        <v>0</v>
      </c>
      <c r="AG136" s="67">
        <v>0</v>
      </c>
      <c r="AH136" s="654">
        <v>0</v>
      </c>
      <c r="AI136" s="67">
        <v>0</v>
      </c>
      <c r="AJ136" s="630">
        <f t="shared" ref="AJ136:AJ167" si="12">SUM(J136:AI136)</f>
        <v>2</v>
      </c>
      <c r="AK136" s="631">
        <f t="shared" ref="AK136:AK167" si="13">COUNTIF(J136:AI136,"&gt;=2")</f>
        <v>1</v>
      </c>
      <c r="AL136" s="591">
        <v>0</v>
      </c>
      <c r="AM136" s="591"/>
    </row>
    <row r="137" spans="1:39" ht="14.25" customHeight="1">
      <c r="A137" s="52" t="s">
        <v>1627</v>
      </c>
      <c r="B137" s="52" t="s">
        <v>1628</v>
      </c>
      <c r="C137" s="52" t="s">
        <v>1629</v>
      </c>
      <c r="D137" s="52" t="s">
        <v>1036</v>
      </c>
      <c r="E137" s="908">
        <v>45576</v>
      </c>
      <c r="F137" s="715" t="s">
        <v>1448</v>
      </c>
      <c r="G137" s="746" t="s">
        <v>1318</v>
      </c>
      <c r="H137" s="347" t="s">
        <v>1281</v>
      </c>
      <c r="I137" s="587">
        <v>1</v>
      </c>
      <c r="J137" s="910">
        <v>0</v>
      </c>
      <c r="K137" s="653">
        <v>0</v>
      </c>
      <c r="L137" s="653">
        <v>0</v>
      </c>
      <c r="M137" s="653">
        <v>0</v>
      </c>
      <c r="N137" s="653">
        <v>0</v>
      </c>
      <c r="O137" s="653">
        <v>2</v>
      </c>
      <c r="P137" s="653">
        <v>2</v>
      </c>
      <c r="Q137" s="653">
        <v>0</v>
      </c>
      <c r="R137" s="653">
        <v>2</v>
      </c>
      <c r="S137" s="653">
        <v>3</v>
      </c>
      <c r="T137" s="67">
        <v>3</v>
      </c>
      <c r="U137" s="67">
        <v>0</v>
      </c>
      <c r="V137" s="67">
        <v>0</v>
      </c>
      <c r="W137" s="67">
        <v>0</v>
      </c>
      <c r="X137" s="67">
        <v>0</v>
      </c>
      <c r="Y137" s="67">
        <v>2</v>
      </c>
      <c r="Z137" s="67">
        <v>0</v>
      </c>
      <c r="AA137" s="67">
        <v>0</v>
      </c>
      <c r="AB137" s="67">
        <v>4</v>
      </c>
      <c r="AC137" s="341">
        <v>0</v>
      </c>
      <c r="AD137" s="67">
        <v>0</v>
      </c>
      <c r="AE137" s="67">
        <v>0</v>
      </c>
      <c r="AF137" s="67">
        <v>0</v>
      </c>
      <c r="AG137" s="67">
        <v>4</v>
      </c>
      <c r="AH137" s="654">
        <v>0</v>
      </c>
      <c r="AI137" s="67">
        <v>0</v>
      </c>
      <c r="AJ137" s="630">
        <f t="shared" si="12"/>
        <v>22</v>
      </c>
      <c r="AK137" s="631">
        <f t="shared" si="13"/>
        <v>8</v>
      </c>
      <c r="AL137" s="591">
        <v>0</v>
      </c>
      <c r="AM137" s="591">
        <v>0</v>
      </c>
    </row>
    <row r="138" spans="1:39" ht="14.25" customHeight="1">
      <c r="A138" s="52"/>
      <c r="B138" s="52" t="s">
        <v>1630</v>
      </c>
      <c r="C138" s="52" t="s">
        <v>1631</v>
      </c>
      <c r="D138" s="961" t="s">
        <v>1632</v>
      </c>
      <c r="E138" s="920">
        <v>45576</v>
      </c>
      <c r="F138" s="1093" t="s">
        <v>1436</v>
      </c>
      <c r="G138" s="746" t="s">
        <v>1324</v>
      </c>
      <c r="H138" s="712" t="s">
        <v>1281</v>
      </c>
      <c r="I138" s="916">
        <v>1</v>
      </c>
      <c r="J138" s="910">
        <v>0</v>
      </c>
      <c r="K138" s="653">
        <v>0</v>
      </c>
      <c r="L138" s="653">
        <v>0</v>
      </c>
      <c r="M138" s="653">
        <v>0</v>
      </c>
      <c r="N138" s="653">
        <v>0</v>
      </c>
      <c r="O138" s="653">
        <v>0</v>
      </c>
      <c r="P138" s="653">
        <v>0</v>
      </c>
      <c r="Q138" s="653">
        <v>0</v>
      </c>
      <c r="R138" s="653">
        <v>0</v>
      </c>
      <c r="S138" s="653">
        <v>0</v>
      </c>
      <c r="T138" s="67">
        <v>0</v>
      </c>
      <c r="U138" s="67">
        <v>0</v>
      </c>
      <c r="V138" s="67">
        <v>0</v>
      </c>
      <c r="W138" s="67">
        <v>0</v>
      </c>
      <c r="X138" s="67">
        <v>0</v>
      </c>
      <c r="Y138" s="67">
        <v>0</v>
      </c>
      <c r="Z138" s="67">
        <v>0</v>
      </c>
      <c r="AA138" s="67">
        <v>0</v>
      </c>
      <c r="AB138" s="67">
        <v>0</v>
      </c>
      <c r="AC138" s="341">
        <v>0</v>
      </c>
      <c r="AD138" s="67">
        <v>0</v>
      </c>
      <c r="AE138" s="67">
        <v>0</v>
      </c>
      <c r="AF138" s="67">
        <v>0</v>
      </c>
      <c r="AG138" s="67">
        <v>0</v>
      </c>
      <c r="AH138" s="654">
        <v>0</v>
      </c>
      <c r="AI138" s="67">
        <v>0</v>
      </c>
      <c r="AJ138" s="630">
        <f t="shared" si="12"/>
        <v>0</v>
      </c>
      <c r="AK138" s="631">
        <f t="shared" si="13"/>
        <v>0</v>
      </c>
      <c r="AL138" s="591">
        <v>0</v>
      </c>
      <c r="AM138" s="591"/>
    </row>
    <row r="139" spans="1:39" ht="14.25" customHeight="1">
      <c r="A139" s="52" t="s">
        <v>1633</v>
      </c>
      <c r="B139" s="52" t="s">
        <v>1634</v>
      </c>
      <c r="C139" s="52" t="s">
        <v>1635</v>
      </c>
      <c r="D139" s="961" t="s">
        <v>1636</v>
      </c>
      <c r="E139" s="920">
        <v>45576</v>
      </c>
      <c r="F139" s="917" t="s">
        <v>1485</v>
      </c>
      <c r="G139" s="746" t="s">
        <v>1280</v>
      </c>
      <c r="H139" s="712" t="s">
        <v>1281</v>
      </c>
      <c r="I139" s="916">
        <v>1</v>
      </c>
      <c r="J139" s="910">
        <v>0</v>
      </c>
      <c r="K139" s="653">
        <v>0</v>
      </c>
      <c r="L139" s="653">
        <v>0</v>
      </c>
      <c r="M139" s="653">
        <v>0</v>
      </c>
      <c r="N139" s="653">
        <v>0</v>
      </c>
      <c r="O139" s="653">
        <v>3</v>
      </c>
      <c r="P139" s="653">
        <v>0</v>
      </c>
      <c r="Q139" s="653">
        <v>0</v>
      </c>
      <c r="R139" s="653">
        <v>0</v>
      </c>
      <c r="S139" s="653">
        <v>0</v>
      </c>
      <c r="T139" s="67">
        <v>0</v>
      </c>
      <c r="U139" s="67">
        <v>0</v>
      </c>
      <c r="V139" s="67">
        <v>0</v>
      </c>
      <c r="W139" s="67">
        <v>0</v>
      </c>
      <c r="X139" s="67">
        <v>0</v>
      </c>
      <c r="Y139" s="67">
        <v>0</v>
      </c>
      <c r="Z139" s="67">
        <v>0</v>
      </c>
      <c r="AA139" s="67">
        <v>0</v>
      </c>
      <c r="AB139" s="67">
        <v>0</v>
      </c>
      <c r="AC139" s="341">
        <v>0</v>
      </c>
      <c r="AD139" s="67">
        <v>0</v>
      </c>
      <c r="AE139" s="67">
        <v>0</v>
      </c>
      <c r="AF139" s="67">
        <v>0</v>
      </c>
      <c r="AG139" s="67">
        <v>0</v>
      </c>
      <c r="AH139" s="654">
        <v>0</v>
      </c>
      <c r="AI139" s="67">
        <v>0</v>
      </c>
      <c r="AJ139" s="630">
        <f t="shared" si="12"/>
        <v>3</v>
      </c>
      <c r="AK139" s="631">
        <f t="shared" si="13"/>
        <v>1</v>
      </c>
      <c r="AL139" s="591">
        <v>0</v>
      </c>
      <c r="AM139" s="591"/>
    </row>
    <row r="140" spans="1:39" ht="14.25" customHeight="1">
      <c r="A140" s="52"/>
      <c r="B140" s="52" t="s">
        <v>1461</v>
      </c>
      <c r="C140" s="52" t="s">
        <v>1637</v>
      </c>
      <c r="D140" s="961" t="s">
        <v>1638</v>
      </c>
      <c r="E140" s="920">
        <v>45576</v>
      </c>
      <c r="F140" s="1093" t="s">
        <v>1436</v>
      </c>
      <c r="G140" s="746" t="s">
        <v>1437</v>
      </c>
      <c r="H140" s="712" t="s">
        <v>1281</v>
      </c>
      <c r="I140" s="916">
        <v>1</v>
      </c>
      <c r="J140" s="910">
        <v>0</v>
      </c>
      <c r="K140" s="653">
        <v>0</v>
      </c>
      <c r="L140" s="653">
        <v>0</v>
      </c>
      <c r="M140" s="653">
        <v>0</v>
      </c>
      <c r="N140" s="653">
        <v>0</v>
      </c>
      <c r="O140" s="653">
        <v>0</v>
      </c>
      <c r="P140" s="653">
        <v>0</v>
      </c>
      <c r="Q140" s="653">
        <v>0</v>
      </c>
      <c r="R140" s="653">
        <v>0</v>
      </c>
      <c r="S140" s="653">
        <v>0</v>
      </c>
      <c r="T140" s="67">
        <v>0</v>
      </c>
      <c r="U140" s="67">
        <v>0</v>
      </c>
      <c r="V140" s="67">
        <v>0</v>
      </c>
      <c r="W140" s="67">
        <v>0</v>
      </c>
      <c r="X140" s="67">
        <v>0</v>
      </c>
      <c r="Y140" s="67">
        <v>0</v>
      </c>
      <c r="Z140" s="67">
        <v>0</v>
      </c>
      <c r="AA140" s="67">
        <v>0</v>
      </c>
      <c r="AB140" s="67">
        <v>0</v>
      </c>
      <c r="AC140" s="341">
        <v>0</v>
      </c>
      <c r="AD140" s="67">
        <v>0</v>
      </c>
      <c r="AE140" s="67">
        <v>0</v>
      </c>
      <c r="AF140" s="67">
        <v>0</v>
      </c>
      <c r="AG140" s="67">
        <v>0</v>
      </c>
      <c r="AH140" s="654">
        <v>0</v>
      </c>
      <c r="AI140" s="67">
        <v>0</v>
      </c>
      <c r="AJ140" s="630">
        <f t="shared" si="12"/>
        <v>0</v>
      </c>
      <c r="AK140" s="631">
        <f t="shared" si="13"/>
        <v>0</v>
      </c>
      <c r="AL140" s="591">
        <v>0</v>
      </c>
      <c r="AM140" s="591"/>
    </row>
    <row r="141" spans="1:39" ht="14.25" customHeight="1">
      <c r="A141" s="52" t="s">
        <v>1639</v>
      </c>
      <c r="B141" s="52" t="s">
        <v>1640</v>
      </c>
      <c r="C141" s="52" t="s">
        <v>1641</v>
      </c>
      <c r="D141" s="52" t="s">
        <v>1058</v>
      </c>
      <c r="E141" s="908">
        <v>45576</v>
      </c>
      <c r="F141" s="715" t="s">
        <v>1448</v>
      </c>
      <c r="G141" s="712" t="s">
        <v>1338</v>
      </c>
      <c r="H141" s="347" t="s">
        <v>1281</v>
      </c>
      <c r="I141" s="587">
        <v>1</v>
      </c>
      <c r="J141" s="910">
        <v>3</v>
      </c>
      <c r="K141" s="653">
        <v>0</v>
      </c>
      <c r="L141" s="653">
        <v>0</v>
      </c>
      <c r="M141" s="653">
        <v>0</v>
      </c>
      <c r="N141" s="653">
        <v>3</v>
      </c>
      <c r="O141" s="653">
        <v>4</v>
      </c>
      <c r="P141" s="653">
        <v>0</v>
      </c>
      <c r="Q141" s="653">
        <v>0</v>
      </c>
      <c r="R141" s="653">
        <v>0</v>
      </c>
      <c r="S141" s="653">
        <v>0</v>
      </c>
      <c r="T141" s="67">
        <v>2</v>
      </c>
      <c r="U141" s="67">
        <v>0</v>
      </c>
      <c r="V141" s="67">
        <v>0</v>
      </c>
      <c r="W141" s="67">
        <v>0</v>
      </c>
      <c r="X141" s="67">
        <v>0</v>
      </c>
      <c r="Y141" s="67">
        <v>3</v>
      </c>
      <c r="Z141" s="67">
        <v>0</v>
      </c>
      <c r="AA141" s="67">
        <v>0</v>
      </c>
      <c r="AB141" s="67">
        <v>4</v>
      </c>
      <c r="AC141" s="341">
        <v>0</v>
      </c>
      <c r="AD141" s="67">
        <v>0</v>
      </c>
      <c r="AE141" s="67">
        <v>0</v>
      </c>
      <c r="AF141" s="67">
        <v>0</v>
      </c>
      <c r="AG141" s="67">
        <v>4</v>
      </c>
      <c r="AH141" s="654">
        <v>0</v>
      </c>
      <c r="AI141" s="67">
        <v>0</v>
      </c>
      <c r="AJ141" s="630">
        <f t="shared" si="12"/>
        <v>23</v>
      </c>
      <c r="AK141" s="631">
        <f t="shared" si="13"/>
        <v>7</v>
      </c>
      <c r="AL141" s="591">
        <v>0</v>
      </c>
      <c r="AM141" s="591">
        <v>3</v>
      </c>
    </row>
    <row r="142" spans="1:39" ht="14.25" customHeight="1">
      <c r="A142" s="52" t="s">
        <v>1642</v>
      </c>
      <c r="B142" s="52" t="s">
        <v>1643</v>
      </c>
      <c r="C142" s="52" t="s">
        <v>1644</v>
      </c>
      <c r="D142" s="52" t="s">
        <v>1645</v>
      </c>
      <c r="E142" s="908">
        <v>45576</v>
      </c>
      <c r="F142" s="715" t="s">
        <v>1448</v>
      </c>
      <c r="G142" s="746" t="s">
        <v>1318</v>
      </c>
      <c r="H142" s="347" t="s">
        <v>1281</v>
      </c>
      <c r="I142" s="587">
        <v>1</v>
      </c>
      <c r="J142" s="910">
        <v>0</v>
      </c>
      <c r="K142" s="653">
        <v>0</v>
      </c>
      <c r="L142" s="653">
        <v>0</v>
      </c>
      <c r="M142" s="653">
        <v>0</v>
      </c>
      <c r="N142" s="653">
        <v>0</v>
      </c>
      <c r="O142" s="653">
        <v>2</v>
      </c>
      <c r="P142" s="653">
        <v>2</v>
      </c>
      <c r="Q142" s="653">
        <v>0</v>
      </c>
      <c r="R142" s="653">
        <v>2</v>
      </c>
      <c r="S142" s="653">
        <v>3</v>
      </c>
      <c r="T142" s="67">
        <v>3</v>
      </c>
      <c r="U142" s="67">
        <v>0</v>
      </c>
      <c r="V142" s="67">
        <v>0</v>
      </c>
      <c r="W142" s="67">
        <v>0</v>
      </c>
      <c r="X142" s="67">
        <v>0</v>
      </c>
      <c r="Y142" s="67">
        <v>2</v>
      </c>
      <c r="Z142" s="67">
        <v>0</v>
      </c>
      <c r="AA142" s="67">
        <v>0</v>
      </c>
      <c r="AB142" s="67">
        <v>3</v>
      </c>
      <c r="AC142" s="341">
        <v>0</v>
      </c>
      <c r="AD142" s="67">
        <v>0</v>
      </c>
      <c r="AE142" s="67">
        <v>0</v>
      </c>
      <c r="AF142" s="67">
        <v>0</v>
      </c>
      <c r="AG142" s="67">
        <v>4</v>
      </c>
      <c r="AH142" s="654">
        <v>0</v>
      </c>
      <c r="AI142" s="67">
        <v>0</v>
      </c>
      <c r="AJ142" s="630">
        <f t="shared" si="12"/>
        <v>21</v>
      </c>
      <c r="AK142" s="631">
        <f t="shared" si="13"/>
        <v>8</v>
      </c>
      <c r="AL142" s="591">
        <v>0</v>
      </c>
      <c r="AM142" s="591">
        <v>1</v>
      </c>
    </row>
    <row r="143" spans="1:39" ht="14.25" customHeight="1">
      <c r="A143" s="52" t="s">
        <v>1646</v>
      </c>
      <c r="B143" s="52" t="s">
        <v>1647</v>
      </c>
      <c r="C143" s="52" t="s">
        <v>1306</v>
      </c>
      <c r="D143" s="961" t="s">
        <v>797</v>
      </c>
      <c r="E143" s="920">
        <v>45576</v>
      </c>
      <c r="F143" s="917" t="s">
        <v>1485</v>
      </c>
      <c r="G143" s="746" t="s">
        <v>1280</v>
      </c>
      <c r="H143" s="712" t="s">
        <v>1281</v>
      </c>
      <c r="I143" s="916">
        <v>1</v>
      </c>
      <c r="J143" s="910">
        <v>0</v>
      </c>
      <c r="K143" s="653">
        <v>0</v>
      </c>
      <c r="L143" s="653">
        <v>0</v>
      </c>
      <c r="M143" s="653">
        <v>0</v>
      </c>
      <c r="N143" s="653">
        <v>0</v>
      </c>
      <c r="O143" s="653">
        <v>3</v>
      </c>
      <c r="P143" s="653">
        <v>0</v>
      </c>
      <c r="Q143" s="653">
        <v>0</v>
      </c>
      <c r="R143" s="653">
        <v>0</v>
      </c>
      <c r="S143" s="653">
        <v>0</v>
      </c>
      <c r="T143" s="67">
        <v>0</v>
      </c>
      <c r="U143" s="67">
        <v>0</v>
      </c>
      <c r="V143" s="67">
        <v>0</v>
      </c>
      <c r="W143" s="67">
        <v>0</v>
      </c>
      <c r="X143" s="67">
        <v>0</v>
      </c>
      <c r="Y143" s="67">
        <v>0</v>
      </c>
      <c r="Z143" s="67">
        <v>0</v>
      </c>
      <c r="AA143" s="67">
        <v>0</v>
      </c>
      <c r="AB143" s="67">
        <v>0</v>
      </c>
      <c r="AC143" s="341">
        <v>0</v>
      </c>
      <c r="AD143" s="67">
        <v>0</v>
      </c>
      <c r="AE143" s="67">
        <v>0</v>
      </c>
      <c r="AF143" s="67">
        <v>0</v>
      </c>
      <c r="AG143" s="67">
        <v>0</v>
      </c>
      <c r="AH143" s="654">
        <v>0</v>
      </c>
      <c r="AI143" s="67">
        <v>0</v>
      </c>
      <c r="AJ143" s="630">
        <f t="shared" si="12"/>
        <v>3</v>
      </c>
      <c r="AK143" s="631">
        <f t="shared" si="13"/>
        <v>1</v>
      </c>
      <c r="AL143" s="591">
        <v>0</v>
      </c>
      <c r="AM143" s="591"/>
    </row>
    <row r="144" spans="1:39" ht="14.25" customHeight="1">
      <c r="A144" s="52" t="s">
        <v>1648</v>
      </c>
      <c r="B144" s="52" t="s">
        <v>1356</v>
      </c>
      <c r="C144" s="52" t="s">
        <v>1649</v>
      </c>
      <c r="D144" s="52" t="s">
        <v>1650</v>
      </c>
      <c r="E144" s="908">
        <v>45576</v>
      </c>
      <c r="F144" s="715" t="s">
        <v>1448</v>
      </c>
      <c r="G144" s="746" t="s">
        <v>1318</v>
      </c>
      <c r="H144" s="347" t="s">
        <v>1281</v>
      </c>
      <c r="I144" s="587">
        <v>1</v>
      </c>
      <c r="J144" s="910">
        <v>0</v>
      </c>
      <c r="K144" s="653">
        <v>0</v>
      </c>
      <c r="L144" s="653">
        <v>0</v>
      </c>
      <c r="M144" s="653">
        <v>0</v>
      </c>
      <c r="N144" s="653">
        <v>0</v>
      </c>
      <c r="O144" s="653">
        <v>0</v>
      </c>
      <c r="P144" s="653">
        <v>2</v>
      </c>
      <c r="Q144" s="653">
        <v>0</v>
      </c>
      <c r="R144" s="653">
        <v>2</v>
      </c>
      <c r="S144" s="653">
        <v>2</v>
      </c>
      <c r="T144" s="67">
        <v>3</v>
      </c>
      <c r="U144" s="67">
        <v>0</v>
      </c>
      <c r="V144" s="67">
        <v>0</v>
      </c>
      <c r="W144" s="67">
        <v>0</v>
      </c>
      <c r="X144" s="67">
        <v>0</v>
      </c>
      <c r="Y144" s="67">
        <v>2</v>
      </c>
      <c r="Z144" s="67">
        <v>0</v>
      </c>
      <c r="AA144" s="67">
        <v>0</v>
      </c>
      <c r="AB144" s="67">
        <v>4</v>
      </c>
      <c r="AC144" s="341">
        <v>0</v>
      </c>
      <c r="AD144" s="67">
        <v>0</v>
      </c>
      <c r="AE144" s="67">
        <v>0</v>
      </c>
      <c r="AF144" s="67">
        <v>0</v>
      </c>
      <c r="AG144" s="67">
        <v>4</v>
      </c>
      <c r="AH144" s="654">
        <v>0</v>
      </c>
      <c r="AI144" s="67">
        <v>0</v>
      </c>
      <c r="AJ144" s="630">
        <f t="shared" si="12"/>
        <v>19</v>
      </c>
      <c r="AK144" s="631">
        <f t="shared" si="13"/>
        <v>7</v>
      </c>
      <c r="AL144" s="591">
        <v>0</v>
      </c>
      <c r="AM144" s="591">
        <v>2</v>
      </c>
    </row>
    <row r="145" spans="1:39" ht="14.25" customHeight="1">
      <c r="A145" s="52" t="s">
        <v>1651</v>
      </c>
      <c r="B145" s="52" t="s">
        <v>1652</v>
      </c>
      <c r="C145" s="52" t="s">
        <v>1653</v>
      </c>
      <c r="D145" s="961" t="s">
        <v>1654</v>
      </c>
      <c r="E145" s="920">
        <v>45583</v>
      </c>
      <c r="F145" s="917" t="s">
        <v>1485</v>
      </c>
      <c r="G145" s="746" t="s">
        <v>1280</v>
      </c>
      <c r="H145" s="712" t="s">
        <v>1281</v>
      </c>
      <c r="I145" s="916">
        <v>1</v>
      </c>
      <c r="J145" s="910">
        <v>0</v>
      </c>
      <c r="K145" s="653">
        <v>0</v>
      </c>
      <c r="L145" s="653">
        <v>0</v>
      </c>
      <c r="M145" s="653">
        <v>0</v>
      </c>
      <c r="N145" s="653">
        <v>0</v>
      </c>
      <c r="O145" s="653">
        <v>1</v>
      </c>
      <c r="P145" s="653">
        <v>0</v>
      </c>
      <c r="Q145" s="653">
        <v>0</v>
      </c>
      <c r="R145" s="653">
        <v>0</v>
      </c>
      <c r="S145" s="653">
        <v>0</v>
      </c>
      <c r="T145" s="67">
        <v>0</v>
      </c>
      <c r="U145" s="67">
        <v>0</v>
      </c>
      <c r="V145" s="67">
        <v>0</v>
      </c>
      <c r="W145" s="67">
        <v>0</v>
      </c>
      <c r="X145" s="67">
        <v>0</v>
      </c>
      <c r="Y145" s="67">
        <v>0</v>
      </c>
      <c r="Z145" s="67">
        <v>0</v>
      </c>
      <c r="AA145" s="67">
        <v>0</v>
      </c>
      <c r="AB145" s="67">
        <v>0</v>
      </c>
      <c r="AC145" s="341">
        <v>0</v>
      </c>
      <c r="AD145" s="67">
        <v>0</v>
      </c>
      <c r="AE145" s="67">
        <v>0</v>
      </c>
      <c r="AF145" s="67">
        <v>0</v>
      </c>
      <c r="AG145" s="67">
        <v>0</v>
      </c>
      <c r="AH145" s="654">
        <v>0</v>
      </c>
      <c r="AI145" s="67">
        <v>0</v>
      </c>
      <c r="AJ145" s="630">
        <f t="shared" si="12"/>
        <v>1</v>
      </c>
      <c r="AK145" s="631">
        <f t="shared" si="13"/>
        <v>0</v>
      </c>
      <c r="AL145" s="591">
        <v>0</v>
      </c>
      <c r="AM145" s="591"/>
    </row>
    <row r="146" spans="1:39" ht="14.25" customHeight="1">
      <c r="A146" s="52" t="s">
        <v>1655</v>
      </c>
      <c r="B146" s="52" t="s">
        <v>1656</v>
      </c>
      <c r="C146" s="52" t="s">
        <v>1657</v>
      </c>
      <c r="D146" s="961" t="s">
        <v>1658</v>
      </c>
      <c r="E146" s="920">
        <v>45583</v>
      </c>
      <c r="F146" s="917" t="s">
        <v>1485</v>
      </c>
      <c r="G146" s="746" t="s">
        <v>1280</v>
      </c>
      <c r="H146" s="712" t="s">
        <v>1281</v>
      </c>
      <c r="I146" s="916">
        <v>1</v>
      </c>
      <c r="J146" s="910">
        <v>0</v>
      </c>
      <c r="K146" s="653">
        <v>0</v>
      </c>
      <c r="L146" s="653">
        <v>0</v>
      </c>
      <c r="M146" s="653">
        <v>0</v>
      </c>
      <c r="N146" s="653">
        <v>0</v>
      </c>
      <c r="O146" s="653">
        <v>3</v>
      </c>
      <c r="P146" s="653">
        <v>0</v>
      </c>
      <c r="Q146" s="653">
        <v>0</v>
      </c>
      <c r="R146" s="653">
        <v>0</v>
      </c>
      <c r="S146" s="653">
        <v>0</v>
      </c>
      <c r="T146" s="67">
        <v>0</v>
      </c>
      <c r="U146" s="67">
        <v>0</v>
      </c>
      <c r="V146" s="67">
        <v>0</v>
      </c>
      <c r="W146" s="67">
        <v>0</v>
      </c>
      <c r="X146" s="67">
        <v>0</v>
      </c>
      <c r="Y146" s="67">
        <v>0</v>
      </c>
      <c r="Z146" s="67">
        <v>0</v>
      </c>
      <c r="AA146" s="67">
        <v>0</v>
      </c>
      <c r="AB146" s="67">
        <v>0</v>
      </c>
      <c r="AC146" s="341">
        <v>0</v>
      </c>
      <c r="AD146" s="67">
        <v>0</v>
      </c>
      <c r="AE146" s="67">
        <v>0</v>
      </c>
      <c r="AF146" s="67">
        <v>0</v>
      </c>
      <c r="AG146" s="67">
        <v>0</v>
      </c>
      <c r="AH146" s="654">
        <v>0</v>
      </c>
      <c r="AI146" s="67">
        <v>0</v>
      </c>
      <c r="AJ146" s="630">
        <f t="shared" si="12"/>
        <v>3</v>
      </c>
      <c r="AK146" s="631">
        <f t="shared" si="13"/>
        <v>1</v>
      </c>
      <c r="AL146" s="591">
        <v>0</v>
      </c>
      <c r="AM146" s="591"/>
    </row>
    <row r="147" spans="1:39" ht="14.25" customHeight="1">
      <c r="A147" t="s">
        <v>1659</v>
      </c>
      <c r="B147" s="52" t="s">
        <v>1660</v>
      </c>
      <c r="C147" s="52" t="s">
        <v>1661</v>
      </c>
      <c r="D147" s="919" t="s">
        <v>1662</v>
      </c>
      <c r="E147" s="920">
        <v>45583</v>
      </c>
      <c r="F147" s="1094" t="s">
        <v>1485</v>
      </c>
      <c r="G147" s="344" t="s">
        <v>1280</v>
      </c>
      <c r="H147" s="712" t="s">
        <v>1281</v>
      </c>
      <c r="I147" s="962">
        <v>1</v>
      </c>
      <c r="J147" s="910">
        <v>0</v>
      </c>
      <c r="K147" s="653">
        <v>0</v>
      </c>
      <c r="L147" s="653">
        <v>0</v>
      </c>
      <c r="M147" s="653">
        <v>0</v>
      </c>
      <c r="N147" s="653">
        <v>0</v>
      </c>
      <c r="O147" s="653">
        <v>2</v>
      </c>
      <c r="P147" s="653">
        <v>0</v>
      </c>
      <c r="Q147" s="653">
        <v>0</v>
      </c>
      <c r="R147" s="653">
        <v>0</v>
      </c>
      <c r="S147" s="653">
        <v>0</v>
      </c>
      <c r="T147" s="67">
        <v>0</v>
      </c>
      <c r="U147" s="67">
        <v>0</v>
      </c>
      <c r="V147" s="67">
        <v>0</v>
      </c>
      <c r="W147" s="67">
        <v>0</v>
      </c>
      <c r="X147" s="67">
        <v>0</v>
      </c>
      <c r="Y147" s="67">
        <v>0</v>
      </c>
      <c r="Z147" s="67">
        <v>0</v>
      </c>
      <c r="AA147" s="67">
        <v>0</v>
      </c>
      <c r="AB147" s="67">
        <v>0</v>
      </c>
      <c r="AC147" s="341">
        <v>0</v>
      </c>
      <c r="AD147" s="67">
        <v>0</v>
      </c>
      <c r="AE147" s="67">
        <v>0</v>
      </c>
      <c r="AF147" s="67">
        <v>0</v>
      </c>
      <c r="AG147" s="67">
        <v>0</v>
      </c>
      <c r="AH147" s="654">
        <v>0</v>
      </c>
      <c r="AI147" s="67">
        <v>0</v>
      </c>
      <c r="AJ147" s="630">
        <f t="shared" si="12"/>
        <v>2</v>
      </c>
      <c r="AK147" s="631">
        <f t="shared" si="13"/>
        <v>1</v>
      </c>
      <c r="AL147" s="591">
        <v>0</v>
      </c>
      <c r="AM147" s="591"/>
    </row>
    <row r="148" spans="1:39" ht="14.25" customHeight="1">
      <c r="A148" t="s">
        <v>1663</v>
      </c>
      <c r="B148" s="52" t="s">
        <v>1664</v>
      </c>
      <c r="C148" s="52" t="s">
        <v>1665</v>
      </c>
      <c r="D148" s="919" t="s">
        <v>1666</v>
      </c>
      <c r="E148" s="920">
        <v>45583</v>
      </c>
      <c r="F148" s="1094" t="s">
        <v>1485</v>
      </c>
      <c r="G148" s="344" t="s">
        <v>1280</v>
      </c>
      <c r="H148" s="712" t="s">
        <v>1281</v>
      </c>
      <c r="I148" s="962">
        <v>1</v>
      </c>
      <c r="J148" s="910">
        <v>0</v>
      </c>
      <c r="K148" s="653">
        <v>0</v>
      </c>
      <c r="L148" s="653">
        <v>0</v>
      </c>
      <c r="M148" s="653">
        <v>0</v>
      </c>
      <c r="N148" s="653">
        <v>0</v>
      </c>
      <c r="O148" s="653">
        <v>2</v>
      </c>
      <c r="P148" s="653">
        <v>0</v>
      </c>
      <c r="Q148" s="653">
        <v>0</v>
      </c>
      <c r="R148" s="653">
        <v>0</v>
      </c>
      <c r="S148" s="653">
        <v>0</v>
      </c>
      <c r="T148" s="67">
        <v>0</v>
      </c>
      <c r="U148" s="67">
        <v>0</v>
      </c>
      <c r="V148" s="67">
        <v>0</v>
      </c>
      <c r="W148" s="67">
        <v>0</v>
      </c>
      <c r="X148" s="67">
        <v>0</v>
      </c>
      <c r="Y148" s="67">
        <v>0</v>
      </c>
      <c r="Z148" s="67">
        <v>0</v>
      </c>
      <c r="AA148" s="67">
        <v>0</v>
      </c>
      <c r="AB148" s="67">
        <v>0</v>
      </c>
      <c r="AC148" s="341">
        <v>0</v>
      </c>
      <c r="AD148" s="67">
        <v>0</v>
      </c>
      <c r="AE148" s="67">
        <v>0</v>
      </c>
      <c r="AF148" s="67">
        <v>0</v>
      </c>
      <c r="AG148" s="67">
        <v>0</v>
      </c>
      <c r="AH148" s="654">
        <v>0</v>
      </c>
      <c r="AI148" s="67">
        <v>0</v>
      </c>
      <c r="AJ148" s="630">
        <f t="shared" si="12"/>
        <v>2</v>
      </c>
      <c r="AK148" s="631">
        <f t="shared" si="13"/>
        <v>1</v>
      </c>
      <c r="AL148" s="591">
        <v>0</v>
      </c>
      <c r="AM148" s="591"/>
    </row>
    <row r="149" spans="1:39" ht="14.25" customHeight="1">
      <c r="A149" t="s">
        <v>1667</v>
      </c>
      <c r="B149" s="52" t="s">
        <v>1668</v>
      </c>
      <c r="C149" s="52" t="s">
        <v>1669</v>
      </c>
      <c r="D149" s="919" t="s">
        <v>1670</v>
      </c>
      <c r="E149" s="920">
        <v>45583</v>
      </c>
      <c r="F149" s="1094" t="s">
        <v>1485</v>
      </c>
      <c r="G149" s="344" t="s">
        <v>1280</v>
      </c>
      <c r="H149" s="712" t="s">
        <v>1281</v>
      </c>
      <c r="I149" s="962">
        <v>1</v>
      </c>
      <c r="J149" s="910">
        <v>0</v>
      </c>
      <c r="K149" s="653">
        <v>0</v>
      </c>
      <c r="L149" s="653">
        <v>0</v>
      </c>
      <c r="M149" s="653">
        <v>0</v>
      </c>
      <c r="N149" s="653">
        <v>0</v>
      </c>
      <c r="O149" s="653">
        <v>1</v>
      </c>
      <c r="P149" s="653">
        <v>0</v>
      </c>
      <c r="Q149" s="653">
        <v>0</v>
      </c>
      <c r="R149" s="653">
        <v>0</v>
      </c>
      <c r="S149" s="653">
        <v>0</v>
      </c>
      <c r="T149" s="67">
        <v>0</v>
      </c>
      <c r="U149" s="67">
        <v>0</v>
      </c>
      <c r="V149" s="67">
        <v>0</v>
      </c>
      <c r="W149" s="67">
        <v>0</v>
      </c>
      <c r="X149" s="67">
        <v>0</v>
      </c>
      <c r="Y149" s="67">
        <v>0</v>
      </c>
      <c r="Z149" s="67">
        <v>0</v>
      </c>
      <c r="AA149" s="67">
        <v>0</v>
      </c>
      <c r="AB149" s="67">
        <v>0</v>
      </c>
      <c r="AC149" s="341">
        <v>0</v>
      </c>
      <c r="AD149" s="67">
        <v>0</v>
      </c>
      <c r="AE149" s="67">
        <v>0</v>
      </c>
      <c r="AF149" s="67">
        <v>0</v>
      </c>
      <c r="AG149" s="67">
        <v>0</v>
      </c>
      <c r="AH149" s="654">
        <v>0</v>
      </c>
      <c r="AI149" s="67">
        <v>0</v>
      </c>
      <c r="AJ149" s="630">
        <f t="shared" si="12"/>
        <v>1</v>
      </c>
      <c r="AK149" s="631">
        <f t="shared" si="13"/>
        <v>0</v>
      </c>
      <c r="AL149" s="591">
        <v>0</v>
      </c>
      <c r="AM149" s="591"/>
    </row>
    <row r="150" spans="1:39" ht="14.25" customHeight="1">
      <c r="A150" t="s">
        <v>1671</v>
      </c>
      <c r="B150" s="52" t="s">
        <v>1672</v>
      </c>
      <c r="C150" s="52" t="s">
        <v>1673</v>
      </c>
      <c r="D150" s="919" t="s">
        <v>1674</v>
      </c>
      <c r="E150" s="920">
        <v>45583</v>
      </c>
      <c r="F150" s="1094" t="s">
        <v>1485</v>
      </c>
      <c r="G150" s="344" t="s">
        <v>1280</v>
      </c>
      <c r="H150" s="712" t="s">
        <v>1281</v>
      </c>
      <c r="I150" s="962">
        <v>1</v>
      </c>
      <c r="J150" s="910">
        <v>0</v>
      </c>
      <c r="K150" s="653">
        <v>0</v>
      </c>
      <c r="L150" s="653">
        <v>0</v>
      </c>
      <c r="M150" s="653">
        <v>0</v>
      </c>
      <c r="N150" s="653">
        <v>0</v>
      </c>
      <c r="O150" s="653">
        <v>1</v>
      </c>
      <c r="P150" s="653">
        <v>0</v>
      </c>
      <c r="Q150" s="653">
        <v>0</v>
      </c>
      <c r="R150" s="653">
        <v>0</v>
      </c>
      <c r="S150" s="653">
        <v>0</v>
      </c>
      <c r="T150" s="67">
        <v>0</v>
      </c>
      <c r="U150" s="67">
        <v>0</v>
      </c>
      <c r="V150" s="67">
        <v>0</v>
      </c>
      <c r="W150" s="67">
        <v>0</v>
      </c>
      <c r="X150" s="67">
        <v>0</v>
      </c>
      <c r="Y150" s="67">
        <v>0</v>
      </c>
      <c r="Z150" s="67">
        <v>0</v>
      </c>
      <c r="AA150" s="67">
        <v>0</v>
      </c>
      <c r="AB150" s="67">
        <v>0</v>
      </c>
      <c r="AC150" s="341">
        <v>0</v>
      </c>
      <c r="AD150" s="67">
        <v>0</v>
      </c>
      <c r="AE150" s="67">
        <v>0</v>
      </c>
      <c r="AF150" s="67">
        <v>0</v>
      </c>
      <c r="AG150" s="67">
        <v>0</v>
      </c>
      <c r="AH150" s="654">
        <v>0</v>
      </c>
      <c r="AI150" s="67">
        <v>0</v>
      </c>
      <c r="AJ150" s="630">
        <f t="shared" si="12"/>
        <v>1</v>
      </c>
      <c r="AK150" s="631">
        <f t="shared" si="13"/>
        <v>0</v>
      </c>
      <c r="AL150" s="591">
        <v>0</v>
      </c>
      <c r="AM150" s="591"/>
    </row>
    <row r="151" spans="1:39" ht="14.25" customHeight="1">
      <c r="A151" t="s">
        <v>1675</v>
      </c>
      <c r="B151" s="52" t="s">
        <v>1676</v>
      </c>
      <c r="C151" s="52" t="s">
        <v>1677</v>
      </c>
      <c r="D151" s="919" t="s">
        <v>1678</v>
      </c>
      <c r="E151" s="920">
        <v>45587</v>
      </c>
      <c r="F151" s="1094" t="s">
        <v>1485</v>
      </c>
      <c r="G151" s="344" t="s">
        <v>1280</v>
      </c>
      <c r="H151" s="712" t="s">
        <v>1281</v>
      </c>
      <c r="I151" s="962">
        <v>1</v>
      </c>
      <c r="J151" s="910">
        <v>0</v>
      </c>
      <c r="K151" s="653">
        <v>0</v>
      </c>
      <c r="L151" s="653">
        <v>0</v>
      </c>
      <c r="M151" s="653">
        <v>0</v>
      </c>
      <c r="N151" s="653">
        <v>0</v>
      </c>
      <c r="O151" s="653">
        <v>2</v>
      </c>
      <c r="P151" s="653">
        <v>0</v>
      </c>
      <c r="Q151" s="653">
        <v>0</v>
      </c>
      <c r="R151" s="653">
        <v>0</v>
      </c>
      <c r="S151" s="653">
        <v>0</v>
      </c>
      <c r="T151" s="67">
        <v>0</v>
      </c>
      <c r="U151" s="67">
        <v>0</v>
      </c>
      <c r="V151" s="67">
        <v>0</v>
      </c>
      <c r="W151" s="67">
        <v>0</v>
      </c>
      <c r="X151" s="67">
        <v>0</v>
      </c>
      <c r="Y151" s="67">
        <v>0</v>
      </c>
      <c r="Z151" s="67">
        <v>0</v>
      </c>
      <c r="AA151" s="67">
        <v>0</v>
      </c>
      <c r="AB151" s="67">
        <v>0</v>
      </c>
      <c r="AC151" s="341">
        <v>0</v>
      </c>
      <c r="AD151" s="67">
        <v>0</v>
      </c>
      <c r="AE151" s="67">
        <v>0</v>
      </c>
      <c r="AF151" s="67">
        <v>0</v>
      </c>
      <c r="AG151" s="67">
        <v>0</v>
      </c>
      <c r="AH151" s="654">
        <v>0</v>
      </c>
      <c r="AI151" s="67">
        <v>0</v>
      </c>
      <c r="AJ151" s="630">
        <f t="shared" si="12"/>
        <v>2</v>
      </c>
      <c r="AK151" s="631">
        <f t="shared" si="13"/>
        <v>1</v>
      </c>
      <c r="AL151" s="591">
        <v>0</v>
      </c>
      <c r="AM151" s="591"/>
    </row>
    <row r="152" spans="1:39" ht="14.25" customHeight="1">
      <c r="A152" t="s">
        <v>1679</v>
      </c>
      <c r="B152" s="52" t="s">
        <v>1680</v>
      </c>
      <c r="C152" s="52" t="s">
        <v>1681</v>
      </c>
      <c r="D152" s="1089" t="s">
        <v>1073</v>
      </c>
      <c r="E152" s="908">
        <v>45587</v>
      </c>
      <c r="F152" s="1096" t="s">
        <v>1448</v>
      </c>
      <c r="G152" s="1099" t="s">
        <v>1338</v>
      </c>
      <c r="H152" s="347" t="s">
        <v>1281</v>
      </c>
      <c r="I152" s="1104">
        <v>1</v>
      </c>
      <c r="J152" s="910">
        <v>2</v>
      </c>
      <c r="K152" s="653">
        <v>0</v>
      </c>
      <c r="L152" s="653">
        <v>0</v>
      </c>
      <c r="M152" s="653">
        <v>0</v>
      </c>
      <c r="N152" s="653">
        <v>3</v>
      </c>
      <c r="O152" s="653">
        <v>3</v>
      </c>
      <c r="P152" s="653">
        <v>0</v>
      </c>
      <c r="Q152" s="653">
        <v>0</v>
      </c>
      <c r="R152" s="653">
        <v>2</v>
      </c>
      <c r="S152" s="653">
        <v>0</v>
      </c>
      <c r="T152" s="67">
        <v>0</v>
      </c>
      <c r="U152" s="67">
        <v>0</v>
      </c>
      <c r="V152" s="67">
        <v>0</v>
      </c>
      <c r="W152" s="67">
        <v>0</v>
      </c>
      <c r="X152" s="67">
        <v>0</v>
      </c>
      <c r="Y152" s="67">
        <v>3</v>
      </c>
      <c r="Z152" s="67">
        <v>0</v>
      </c>
      <c r="AA152" s="67">
        <v>0</v>
      </c>
      <c r="AB152" s="67">
        <v>4</v>
      </c>
      <c r="AC152" s="341">
        <v>0</v>
      </c>
      <c r="AD152" s="67">
        <v>0</v>
      </c>
      <c r="AE152" s="67">
        <v>0</v>
      </c>
      <c r="AF152" s="67">
        <v>0</v>
      </c>
      <c r="AG152" s="67">
        <v>4</v>
      </c>
      <c r="AH152" s="654">
        <v>0</v>
      </c>
      <c r="AI152" s="67">
        <v>0</v>
      </c>
      <c r="AJ152" s="630">
        <f t="shared" si="12"/>
        <v>21</v>
      </c>
      <c r="AK152" s="631">
        <f t="shared" si="13"/>
        <v>7</v>
      </c>
      <c r="AL152" s="591">
        <v>0</v>
      </c>
      <c r="AM152" s="591">
        <v>0</v>
      </c>
    </row>
    <row r="153" spans="1:39" ht="14.25" customHeight="1">
      <c r="A153" t="s">
        <v>1682</v>
      </c>
      <c r="B153" s="52" t="s">
        <v>1683</v>
      </c>
      <c r="C153" s="52" t="s">
        <v>1684</v>
      </c>
      <c r="D153" s="919" t="s">
        <v>1685</v>
      </c>
      <c r="E153" s="920">
        <v>45588</v>
      </c>
      <c r="F153" s="1094" t="s">
        <v>1485</v>
      </c>
      <c r="G153" s="344" t="s">
        <v>1280</v>
      </c>
      <c r="H153" s="712" t="s">
        <v>1281</v>
      </c>
      <c r="I153" s="962">
        <v>1</v>
      </c>
      <c r="J153" s="910">
        <v>0</v>
      </c>
      <c r="K153" s="653">
        <v>0</v>
      </c>
      <c r="L153" s="653">
        <v>0</v>
      </c>
      <c r="M153" s="653">
        <v>0</v>
      </c>
      <c r="N153" s="653">
        <v>0</v>
      </c>
      <c r="O153" s="653">
        <v>2</v>
      </c>
      <c r="P153" s="653">
        <v>0</v>
      </c>
      <c r="Q153" s="653">
        <v>0</v>
      </c>
      <c r="R153" s="653">
        <v>0</v>
      </c>
      <c r="S153" s="653">
        <v>0</v>
      </c>
      <c r="T153" s="67">
        <v>0</v>
      </c>
      <c r="U153" s="67">
        <v>0</v>
      </c>
      <c r="V153" s="67">
        <v>0</v>
      </c>
      <c r="W153" s="67">
        <v>0</v>
      </c>
      <c r="X153" s="67">
        <v>0</v>
      </c>
      <c r="Y153" s="67">
        <v>0</v>
      </c>
      <c r="Z153" s="67">
        <v>0</v>
      </c>
      <c r="AA153" s="67">
        <v>0</v>
      </c>
      <c r="AB153" s="67">
        <v>0</v>
      </c>
      <c r="AC153" s="341">
        <v>0</v>
      </c>
      <c r="AD153" s="67">
        <v>0</v>
      </c>
      <c r="AE153" s="67">
        <v>0</v>
      </c>
      <c r="AF153" s="67">
        <v>0</v>
      </c>
      <c r="AG153" s="67">
        <v>0</v>
      </c>
      <c r="AH153" s="654">
        <v>0</v>
      </c>
      <c r="AI153" s="67">
        <v>0</v>
      </c>
      <c r="AJ153" s="630">
        <f t="shared" si="12"/>
        <v>2</v>
      </c>
      <c r="AK153" s="631">
        <f t="shared" si="13"/>
        <v>1</v>
      </c>
      <c r="AL153" s="591">
        <v>0</v>
      </c>
      <c r="AM153" s="591"/>
    </row>
    <row r="154" spans="1:39" ht="14.25" customHeight="1">
      <c r="A154" t="s">
        <v>1686</v>
      </c>
      <c r="B154" s="52" t="s">
        <v>1687</v>
      </c>
      <c r="C154" s="52" t="s">
        <v>1688</v>
      </c>
      <c r="D154" s="919" t="s">
        <v>801</v>
      </c>
      <c r="E154" s="920">
        <v>45590</v>
      </c>
      <c r="F154" s="1094" t="s">
        <v>1485</v>
      </c>
      <c r="G154" s="344" t="s">
        <v>1280</v>
      </c>
      <c r="H154" s="712" t="s">
        <v>1281</v>
      </c>
      <c r="I154" s="962">
        <v>1</v>
      </c>
      <c r="J154" s="910">
        <v>0</v>
      </c>
      <c r="K154" s="653">
        <v>0</v>
      </c>
      <c r="L154" s="653">
        <v>0</v>
      </c>
      <c r="M154" s="653">
        <v>0</v>
      </c>
      <c r="N154" s="653">
        <v>0</v>
      </c>
      <c r="O154" s="653">
        <v>2</v>
      </c>
      <c r="P154" s="653">
        <v>0</v>
      </c>
      <c r="Q154" s="653">
        <v>0</v>
      </c>
      <c r="R154" s="653">
        <v>0</v>
      </c>
      <c r="S154" s="653">
        <v>0</v>
      </c>
      <c r="T154" s="67">
        <v>0</v>
      </c>
      <c r="U154" s="67">
        <v>0</v>
      </c>
      <c r="V154" s="67">
        <v>0</v>
      </c>
      <c r="W154" s="67">
        <v>0</v>
      </c>
      <c r="X154" s="67">
        <v>0</v>
      </c>
      <c r="Y154" s="67">
        <v>0</v>
      </c>
      <c r="Z154" s="67">
        <v>0</v>
      </c>
      <c r="AA154" s="67">
        <v>0</v>
      </c>
      <c r="AB154" s="67">
        <v>0</v>
      </c>
      <c r="AC154" s="341">
        <v>0</v>
      </c>
      <c r="AD154" s="67">
        <v>0</v>
      </c>
      <c r="AE154" s="67">
        <v>0</v>
      </c>
      <c r="AF154" s="67">
        <v>0</v>
      </c>
      <c r="AG154" s="67">
        <v>0</v>
      </c>
      <c r="AH154" s="654">
        <v>0</v>
      </c>
      <c r="AI154" s="67">
        <v>0</v>
      </c>
      <c r="AJ154" s="630">
        <f t="shared" si="12"/>
        <v>2</v>
      </c>
      <c r="AK154" s="631">
        <f t="shared" si="13"/>
        <v>1</v>
      </c>
      <c r="AL154" s="591">
        <v>0</v>
      </c>
      <c r="AM154" s="591"/>
    </row>
    <row r="155" spans="1:39" ht="14.25" customHeight="1">
      <c r="A155" t="s">
        <v>1689</v>
      </c>
      <c r="B155" s="52" t="s">
        <v>1690</v>
      </c>
      <c r="C155" s="52" t="s">
        <v>1443</v>
      </c>
      <c r="D155" s="1089" t="s">
        <v>1691</v>
      </c>
      <c r="E155" s="908">
        <v>45590</v>
      </c>
      <c r="F155" s="1096" t="s">
        <v>1448</v>
      </c>
      <c r="G155" s="344" t="s">
        <v>1318</v>
      </c>
      <c r="H155" s="347" t="s">
        <v>1281</v>
      </c>
      <c r="I155" s="1104">
        <v>1</v>
      </c>
      <c r="J155" s="910">
        <v>0</v>
      </c>
      <c r="K155" s="653">
        <v>0</v>
      </c>
      <c r="L155" s="653">
        <v>0</v>
      </c>
      <c r="M155" s="653">
        <v>0</v>
      </c>
      <c r="N155" s="653">
        <v>2</v>
      </c>
      <c r="O155" s="653">
        <v>2</v>
      </c>
      <c r="P155" s="653">
        <v>0</v>
      </c>
      <c r="Q155" s="653">
        <v>0</v>
      </c>
      <c r="R155" s="653">
        <v>2</v>
      </c>
      <c r="S155" s="653">
        <v>2</v>
      </c>
      <c r="T155" s="67">
        <v>0</v>
      </c>
      <c r="U155" s="67">
        <v>0</v>
      </c>
      <c r="V155" s="67">
        <v>0</v>
      </c>
      <c r="W155" s="67">
        <v>0</v>
      </c>
      <c r="X155" s="67">
        <v>0</v>
      </c>
      <c r="Y155" s="67">
        <v>0</v>
      </c>
      <c r="Z155" s="67">
        <v>0</v>
      </c>
      <c r="AA155" s="67">
        <v>0</v>
      </c>
      <c r="AB155" s="67">
        <v>4</v>
      </c>
      <c r="AC155" s="341">
        <v>0</v>
      </c>
      <c r="AD155" s="67">
        <v>0</v>
      </c>
      <c r="AE155" s="67">
        <v>0</v>
      </c>
      <c r="AF155" s="67">
        <v>0</v>
      </c>
      <c r="AG155" s="67">
        <v>4</v>
      </c>
      <c r="AH155" s="654">
        <v>0</v>
      </c>
      <c r="AI155" s="67">
        <v>0</v>
      </c>
      <c r="AJ155" s="630">
        <f t="shared" si="12"/>
        <v>16</v>
      </c>
      <c r="AK155" s="631">
        <f t="shared" si="13"/>
        <v>6</v>
      </c>
      <c r="AL155" s="591">
        <v>0</v>
      </c>
      <c r="AM155" s="591">
        <v>0</v>
      </c>
    </row>
    <row r="156" spans="1:39" ht="14.25" customHeight="1">
      <c r="A156" t="s">
        <v>1692</v>
      </c>
      <c r="B156" s="52" t="s">
        <v>1693</v>
      </c>
      <c r="C156" s="52" t="s">
        <v>1443</v>
      </c>
      <c r="D156" s="1090" t="s">
        <v>1694</v>
      </c>
      <c r="E156" s="920">
        <v>45590</v>
      </c>
      <c r="F156" s="1094" t="s">
        <v>1485</v>
      </c>
      <c r="G156" s="344" t="s">
        <v>1280</v>
      </c>
      <c r="H156" s="712" t="s">
        <v>1281</v>
      </c>
      <c r="I156" s="962">
        <v>1</v>
      </c>
      <c r="J156" s="910">
        <v>0</v>
      </c>
      <c r="K156" s="653">
        <v>0</v>
      </c>
      <c r="L156" s="653">
        <v>0</v>
      </c>
      <c r="M156" s="653">
        <v>0</v>
      </c>
      <c r="N156" s="653">
        <v>0</v>
      </c>
      <c r="O156" s="653">
        <v>3</v>
      </c>
      <c r="P156" s="653">
        <v>0</v>
      </c>
      <c r="Q156" s="653">
        <v>0</v>
      </c>
      <c r="R156" s="653">
        <v>0</v>
      </c>
      <c r="S156" s="653">
        <v>0</v>
      </c>
      <c r="T156" s="67">
        <v>0</v>
      </c>
      <c r="U156" s="67">
        <v>0</v>
      </c>
      <c r="V156" s="67">
        <v>0</v>
      </c>
      <c r="W156" s="67">
        <v>0</v>
      </c>
      <c r="X156" s="67">
        <v>0</v>
      </c>
      <c r="Y156" s="67">
        <v>0</v>
      </c>
      <c r="Z156" s="67">
        <v>0</v>
      </c>
      <c r="AA156" s="67">
        <v>0</v>
      </c>
      <c r="AB156" s="67">
        <v>0</v>
      </c>
      <c r="AC156" s="341">
        <v>0</v>
      </c>
      <c r="AD156" s="67">
        <v>0</v>
      </c>
      <c r="AE156" s="67">
        <v>0</v>
      </c>
      <c r="AF156" s="67">
        <v>0</v>
      </c>
      <c r="AG156" s="67">
        <v>0</v>
      </c>
      <c r="AH156" s="654">
        <v>0</v>
      </c>
      <c r="AI156" s="67">
        <v>0</v>
      </c>
      <c r="AJ156" s="630">
        <f t="shared" si="12"/>
        <v>3</v>
      </c>
      <c r="AK156" s="631">
        <f t="shared" si="13"/>
        <v>1</v>
      </c>
      <c r="AL156" s="591">
        <v>0</v>
      </c>
      <c r="AM156" s="591"/>
    </row>
    <row r="157" spans="1:39" ht="14.25" customHeight="1">
      <c r="A157" t="s">
        <v>1695</v>
      </c>
      <c r="B157" s="52" t="s">
        <v>1696</v>
      </c>
      <c r="C157" s="52" t="s">
        <v>1697</v>
      </c>
      <c r="D157" s="919" t="s">
        <v>862</v>
      </c>
      <c r="E157" s="920">
        <v>45590</v>
      </c>
      <c r="F157" s="1094" t="s">
        <v>1485</v>
      </c>
      <c r="G157" s="344" t="s">
        <v>1280</v>
      </c>
      <c r="H157" s="712" t="s">
        <v>1281</v>
      </c>
      <c r="I157" s="962">
        <v>1</v>
      </c>
      <c r="J157" s="910">
        <v>0</v>
      </c>
      <c r="K157" s="653">
        <v>0</v>
      </c>
      <c r="L157" s="653">
        <v>0</v>
      </c>
      <c r="M157" s="653">
        <v>0</v>
      </c>
      <c r="N157" s="653">
        <v>0</v>
      </c>
      <c r="O157" s="653">
        <v>2</v>
      </c>
      <c r="P157" s="653">
        <v>0</v>
      </c>
      <c r="Q157" s="653">
        <v>0</v>
      </c>
      <c r="R157" s="653">
        <v>0</v>
      </c>
      <c r="S157" s="653">
        <v>0</v>
      </c>
      <c r="T157" s="67">
        <v>0</v>
      </c>
      <c r="U157" s="67">
        <v>0</v>
      </c>
      <c r="V157" s="67">
        <v>0</v>
      </c>
      <c r="W157" s="67">
        <v>0</v>
      </c>
      <c r="X157" s="67">
        <v>0</v>
      </c>
      <c r="Y157" s="67">
        <v>0</v>
      </c>
      <c r="Z157" s="67">
        <v>0</v>
      </c>
      <c r="AA157" s="67">
        <v>0</v>
      </c>
      <c r="AB157" s="67">
        <v>0</v>
      </c>
      <c r="AC157" s="341">
        <v>0</v>
      </c>
      <c r="AD157" s="67">
        <v>0</v>
      </c>
      <c r="AE157" s="67">
        <v>0</v>
      </c>
      <c r="AF157" s="67">
        <v>0</v>
      </c>
      <c r="AG157" s="67">
        <v>0</v>
      </c>
      <c r="AH157" s="654">
        <v>0</v>
      </c>
      <c r="AI157" s="67">
        <v>0</v>
      </c>
      <c r="AJ157" s="630">
        <f t="shared" si="12"/>
        <v>2</v>
      </c>
      <c r="AK157" s="631">
        <f t="shared" si="13"/>
        <v>1</v>
      </c>
      <c r="AL157" s="591">
        <v>0</v>
      </c>
      <c r="AM157" s="591"/>
    </row>
    <row r="158" spans="1:39" ht="14.25" customHeight="1">
      <c r="A158" t="s">
        <v>1698</v>
      </c>
      <c r="B158" s="52" t="s">
        <v>1699</v>
      </c>
      <c r="C158" s="52" t="s">
        <v>1503</v>
      </c>
      <c r="D158" s="919" t="s">
        <v>859</v>
      </c>
      <c r="E158" s="920">
        <v>45590</v>
      </c>
      <c r="F158" s="1094" t="s">
        <v>1485</v>
      </c>
      <c r="G158" s="344" t="s">
        <v>1280</v>
      </c>
      <c r="H158" s="712" t="s">
        <v>1281</v>
      </c>
      <c r="I158" s="962">
        <v>1</v>
      </c>
      <c r="J158" s="910">
        <v>0</v>
      </c>
      <c r="K158" s="653">
        <v>0</v>
      </c>
      <c r="L158" s="653">
        <v>0</v>
      </c>
      <c r="M158" s="653">
        <v>0</v>
      </c>
      <c r="N158" s="653">
        <v>0</v>
      </c>
      <c r="O158" s="653">
        <v>3</v>
      </c>
      <c r="P158" s="653">
        <v>0</v>
      </c>
      <c r="Q158" s="653">
        <v>0</v>
      </c>
      <c r="R158" s="653">
        <v>0</v>
      </c>
      <c r="S158" s="653">
        <v>0</v>
      </c>
      <c r="T158" s="67">
        <v>0</v>
      </c>
      <c r="U158" s="67">
        <v>0</v>
      </c>
      <c r="V158" s="67">
        <v>0</v>
      </c>
      <c r="W158" s="67">
        <v>0</v>
      </c>
      <c r="X158" s="67">
        <v>0</v>
      </c>
      <c r="Y158" s="67">
        <v>0</v>
      </c>
      <c r="Z158" s="67">
        <v>0</v>
      </c>
      <c r="AA158" s="67">
        <v>0</v>
      </c>
      <c r="AB158" s="67">
        <v>0</v>
      </c>
      <c r="AC158" s="341">
        <v>0</v>
      </c>
      <c r="AD158" s="67">
        <v>0</v>
      </c>
      <c r="AE158" s="67">
        <v>0</v>
      </c>
      <c r="AF158" s="67">
        <v>0</v>
      </c>
      <c r="AG158" s="67">
        <v>0</v>
      </c>
      <c r="AH158" s="654">
        <v>0</v>
      </c>
      <c r="AI158" s="67">
        <v>0</v>
      </c>
      <c r="AJ158" s="630">
        <f t="shared" si="12"/>
        <v>3</v>
      </c>
      <c r="AK158" s="631">
        <f t="shared" si="13"/>
        <v>1</v>
      </c>
      <c r="AL158" s="591">
        <v>0</v>
      </c>
      <c r="AM158" s="591"/>
    </row>
    <row r="159" spans="1:39" ht="14.25" customHeight="1">
      <c r="A159" t="s">
        <v>1700</v>
      </c>
      <c r="B159" s="52" t="s">
        <v>1701</v>
      </c>
      <c r="C159" s="52" t="s">
        <v>1702</v>
      </c>
      <c r="D159" s="1089" t="s">
        <v>1703</v>
      </c>
      <c r="E159" s="908">
        <v>45590</v>
      </c>
      <c r="F159" s="1096" t="s">
        <v>1448</v>
      </c>
      <c r="G159" s="344" t="s">
        <v>1318</v>
      </c>
      <c r="H159" s="347" t="s">
        <v>1281</v>
      </c>
      <c r="I159" s="1104">
        <v>1</v>
      </c>
      <c r="J159" s="910">
        <v>0</v>
      </c>
      <c r="K159" s="653">
        <v>0</v>
      </c>
      <c r="L159" s="653">
        <v>0</v>
      </c>
      <c r="M159" s="653">
        <v>0</v>
      </c>
      <c r="N159" s="653">
        <v>0</v>
      </c>
      <c r="O159" s="653">
        <v>2</v>
      </c>
      <c r="P159" s="653">
        <v>0</v>
      </c>
      <c r="Q159" s="653">
        <v>0</v>
      </c>
      <c r="R159" s="653">
        <v>2</v>
      </c>
      <c r="S159" s="653">
        <v>3</v>
      </c>
      <c r="T159" s="67">
        <v>3</v>
      </c>
      <c r="U159" s="67">
        <v>0</v>
      </c>
      <c r="V159" s="67">
        <v>0</v>
      </c>
      <c r="W159" s="67">
        <v>0</v>
      </c>
      <c r="X159" s="67">
        <v>0</v>
      </c>
      <c r="Y159" s="67">
        <v>0</v>
      </c>
      <c r="Z159" s="67">
        <v>0</v>
      </c>
      <c r="AA159" s="67">
        <v>0</v>
      </c>
      <c r="AB159" s="67">
        <v>4</v>
      </c>
      <c r="AC159" s="341">
        <v>0</v>
      </c>
      <c r="AD159" s="67">
        <v>0</v>
      </c>
      <c r="AE159" s="67">
        <v>0</v>
      </c>
      <c r="AF159" s="67">
        <v>0</v>
      </c>
      <c r="AG159" s="67">
        <v>3</v>
      </c>
      <c r="AH159" s="654">
        <v>0</v>
      </c>
      <c r="AI159" s="67">
        <v>0</v>
      </c>
      <c r="AJ159" s="630">
        <f t="shared" si="12"/>
        <v>17</v>
      </c>
      <c r="AK159" s="631">
        <f t="shared" si="13"/>
        <v>6</v>
      </c>
      <c r="AL159" s="591">
        <v>0</v>
      </c>
      <c r="AM159" s="591">
        <v>0</v>
      </c>
    </row>
    <row r="160" spans="1:39" ht="14.25" customHeight="1">
      <c r="A160" t="s">
        <v>1704</v>
      </c>
      <c r="B160" s="52" t="s">
        <v>1705</v>
      </c>
      <c r="C160" s="52" t="s">
        <v>1706</v>
      </c>
      <c r="D160" s="919" t="s">
        <v>850</v>
      </c>
      <c r="E160" s="920">
        <v>45590</v>
      </c>
      <c r="F160" s="1094" t="s">
        <v>1485</v>
      </c>
      <c r="G160" s="344" t="s">
        <v>1280</v>
      </c>
      <c r="H160" s="712" t="s">
        <v>1281</v>
      </c>
      <c r="I160" s="962">
        <v>1</v>
      </c>
      <c r="J160" s="910">
        <v>0</v>
      </c>
      <c r="K160" s="653">
        <v>0</v>
      </c>
      <c r="L160" s="653">
        <v>0</v>
      </c>
      <c r="M160" s="653">
        <v>0</v>
      </c>
      <c r="N160" s="653">
        <v>0</v>
      </c>
      <c r="O160" s="653">
        <v>1</v>
      </c>
      <c r="P160" s="653">
        <v>0</v>
      </c>
      <c r="Q160" s="653">
        <v>0</v>
      </c>
      <c r="R160" s="653">
        <v>0</v>
      </c>
      <c r="S160" s="653">
        <v>0</v>
      </c>
      <c r="T160" s="67">
        <v>0</v>
      </c>
      <c r="U160" s="67">
        <v>0</v>
      </c>
      <c r="V160" s="67">
        <v>0</v>
      </c>
      <c r="W160" s="67">
        <v>0</v>
      </c>
      <c r="X160" s="67">
        <v>0</v>
      </c>
      <c r="Y160" s="67">
        <v>0</v>
      </c>
      <c r="Z160" s="67">
        <v>0</v>
      </c>
      <c r="AA160" s="67">
        <v>0</v>
      </c>
      <c r="AB160" s="67">
        <v>0</v>
      </c>
      <c r="AC160" s="341">
        <v>0</v>
      </c>
      <c r="AD160" s="67">
        <v>0</v>
      </c>
      <c r="AE160" s="67">
        <v>0</v>
      </c>
      <c r="AF160" s="67">
        <v>0</v>
      </c>
      <c r="AG160" s="67">
        <v>0</v>
      </c>
      <c r="AH160" s="654">
        <v>0</v>
      </c>
      <c r="AI160" s="67">
        <v>0</v>
      </c>
      <c r="AJ160" s="630">
        <f t="shared" si="12"/>
        <v>1</v>
      </c>
      <c r="AK160" s="631">
        <f t="shared" si="13"/>
        <v>0</v>
      </c>
      <c r="AL160" s="591">
        <v>0</v>
      </c>
      <c r="AM160" s="591"/>
    </row>
    <row r="161" spans="1:39" ht="14.25" customHeight="1">
      <c r="A161" s="1033" t="s">
        <v>1707</v>
      </c>
      <c r="B161" s="1019" t="s">
        <v>1708</v>
      </c>
      <c r="C161" s="1019" t="s">
        <v>1709</v>
      </c>
      <c r="D161" s="1091" t="s">
        <v>1072</v>
      </c>
      <c r="E161" s="1020">
        <v>45590</v>
      </c>
      <c r="F161" s="1097" t="s">
        <v>1448</v>
      </c>
      <c r="G161" s="1100" t="s">
        <v>1338</v>
      </c>
      <c r="H161" s="1023" t="s">
        <v>1281</v>
      </c>
      <c r="I161" s="1105">
        <v>1</v>
      </c>
      <c r="J161" s="1025">
        <v>0</v>
      </c>
      <c r="K161" s="1026">
        <v>0</v>
      </c>
      <c r="L161" s="1026">
        <v>0</v>
      </c>
      <c r="M161" s="1026">
        <v>0</v>
      </c>
      <c r="N161" s="1026">
        <v>0</v>
      </c>
      <c r="O161" s="1026">
        <v>2</v>
      </c>
      <c r="P161" s="1026">
        <v>0</v>
      </c>
      <c r="Q161" s="1026">
        <v>0</v>
      </c>
      <c r="R161" s="1026">
        <v>3</v>
      </c>
      <c r="S161" s="1026">
        <v>0</v>
      </c>
      <c r="T161" s="1027">
        <v>2</v>
      </c>
      <c r="U161" s="1027">
        <v>0</v>
      </c>
      <c r="V161" s="1027">
        <v>0</v>
      </c>
      <c r="W161" s="1027">
        <v>0</v>
      </c>
      <c r="X161" s="1027">
        <v>0</v>
      </c>
      <c r="Y161" s="1027">
        <v>0</v>
      </c>
      <c r="Z161" s="1027">
        <v>0</v>
      </c>
      <c r="AA161" s="1027">
        <v>0</v>
      </c>
      <c r="AB161" s="1027">
        <v>4</v>
      </c>
      <c r="AC161" s="1028">
        <v>0</v>
      </c>
      <c r="AD161" s="1027">
        <v>0</v>
      </c>
      <c r="AE161" s="1027">
        <v>0</v>
      </c>
      <c r="AF161" s="1027">
        <v>0</v>
      </c>
      <c r="AG161" s="1027">
        <v>4</v>
      </c>
      <c r="AH161" s="1029">
        <v>0</v>
      </c>
      <c r="AI161" s="1027">
        <v>0</v>
      </c>
      <c r="AJ161" s="1030">
        <f t="shared" si="12"/>
        <v>15</v>
      </c>
      <c r="AK161" s="1031">
        <f t="shared" si="13"/>
        <v>5</v>
      </c>
      <c r="AL161" s="591">
        <v>0</v>
      </c>
      <c r="AM161" s="1032">
        <v>0</v>
      </c>
    </row>
    <row r="162" spans="1:39" ht="14.25" customHeight="1">
      <c r="A162" t="s">
        <v>1710</v>
      </c>
      <c r="B162" s="52" t="s">
        <v>1305</v>
      </c>
      <c r="C162" s="52" t="s">
        <v>1711</v>
      </c>
      <c r="D162" s="919" t="s">
        <v>853</v>
      </c>
      <c r="E162" s="920">
        <v>45590</v>
      </c>
      <c r="F162" s="1094" t="s">
        <v>1485</v>
      </c>
      <c r="G162" s="344" t="s">
        <v>1280</v>
      </c>
      <c r="H162" s="712" t="s">
        <v>1281</v>
      </c>
      <c r="I162" s="962">
        <v>1</v>
      </c>
      <c r="J162" s="910">
        <v>0</v>
      </c>
      <c r="K162" s="653">
        <v>0</v>
      </c>
      <c r="L162" s="653">
        <v>0</v>
      </c>
      <c r="M162" s="653">
        <v>0</v>
      </c>
      <c r="N162" s="653">
        <v>0</v>
      </c>
      <c r="O162" s="653">
        <v>2</v>
      </c>
      <c r="P162" s="653">
        <v>0</v>
      </c>
      <c r="Q162" s="653">
        <v>0</v>
      </c>
      <c r="R162" s="653">
        <v>0</v>
      </c>
      <c r="S162" s="653">
        <v>0</v>
      </c>
      <c r="T162" s="67">
        <v>0</v>
      </c>
      <c r="U162" s="67">
        <v>0</v>
      </c>
      <c r="V162" s="67">
        <v>0</v>
      </c>
      <c r="W162" s="67">
        <v>0</v>
      </c>
      <c r="X162" s="67">
        <v>0</v>
      </c>
      <c r="Y162" s="67">
        <v>0</v>
      </c>
      <c r="Z162" s="67">
        <v>0</v>
      </c>
      <c r="AA162" s="67">
        <v>0</v>
      </c>
      <c r="AB162" s="67">
        <v>0</v>
      </c>
      <c r="AC162" s="341">
        <v>0</v>
      </c>
      <c r="AD162" s="67">
        <v>0</v>
      </c>
      <c r="AE162" s="67">
        <v>0</v>
      </c>
      <c r="AF162" s="67">
        <v>0</v>
      </c>
      <c r="AG162" s="67">
        <v>0</v>
      </c>
      <c r="AH162" s="654">
        <v>0</v>
      </c>
      <c r="AI162" s="67">
        <v>0</v>
      </c>
      <c r="AJ162" s="630">
        <f t="shared" si="12"/>
        <v>2</v>
      </c>
      <c r="AK162" s="631">
        <f t="shared" si="13"/>
        <v>1</v>
      </c>
      <c r="AL162" s="591">
        <v>0</v>
      </c>
      <c r="AM162" s="591"/>
    </row>
    <row r="163" spans="1:39" ht="14.25" customHeight="1">
      <c r="A163" t="s">
        <v>1712</v>
      </c>
      <c r="B163" s="52" t="s">
        <v>1713</v>
      </c>
      <c r="C163" s="52" t="s">
        <v>1364</v>
      </c>
      <c r="D163" s="1089" t="s">
        <v>1021</v>
      </c>
      <c r="E163" s="908">
        <v>45595</v>
      </c>
      <c r="F163" s="1096" t="s">
        <v>1448</v>
      </c>
      <c r="G163" s="344" t="s">
        <v>1318</v>
      </c>
      <c r="H163" s="347" t="s">
        <v>1281</v>
      </c>
      <c r="I163" s="1104">
        <v>1</v>
      </c>
      <c r="J163" s="910">
        <v>0</v>
      </c>
      <c r="K163" s="653">
        <v>0</v>
      </c>
      <c r="L163" s="653">
        <v>0</v>
      </c>
      <c r="M163" s="653">
        <v>0</v>
      </c>
      <c r="N163" s="653">
        <v>0</v>
      </c>
      <c r="O163" s="653">
        <v>2</v>
      </c>
      <c r="P163" s="653">
        <v>0</v>
      </c>
      <c r="Q163" s="653">
        <v>0</v>
      </c>
      <c r="R163" s="653">
        <v>3</v>
      </c>
      <c r="S163" s="653">
        <v>0</v>
      </c>
      <c r="T163" s="67">
        <v>4</v>
      </c>
      <c r="U163" s="67">
        <v>0</v>
      </c>
      <c r="V163" s="67">
        <v>0</v>
      </c>
      <c r="W163" s="67">
        <v>0</v>
      </c>
      <c r="X163" s="67">
        <v>0</v>
      </c>
      <c r="Y163" s="67">
        <v>0</v>
      </c>
      <c r="Z163" s="67">
        <v>0</v>
      </c>
      <c r="AA163" s="67">
        <v>0</v>
      </c>
      <c r="AB163" s="67">
        <v>4</v>
      </c>
      <c r="AC163" s="341">
        <v>0</v>
      </c>
      <c r="AD163" s="67">
        <v>0</v>
      </c>
      <c r="AE163" s="67">
        <v>0</v>
      </c>
      <c r="AF163" s="67">
        <v>0</v>
      </c>
      <c r="AG163" s="67">
        <v>3</v>
      </c>
      <c r="AH163" s="654">
        <v>0</v>
      </c>
      <c r="AI163" s="67">
        <v>0</v>
      </c>
      <c r="AJ163" s="630">
        <f t="shared" si="12"/>
        <v>16</v>
      </c>
      <c r="AK163" s="631">
        <f t="shared" si="13"/>
        <v>5</v>
      </c>
      <c r="AL163" s="591">
        <v>0</v>
      </c>
      <c r="AM163" s="591">
        <v>0</v>
      </c>
    </row>
    <row r="164" spans="1:39" ht="14.25" customHeight="1">
      <c r="A164" t="s">
        <v>1714</v>
      </c>
      <c r="B164" s="52" t="s">
        <v>1715</v>
      </c>
      <c r="C164" s="52" t="s">
        <v>1000</v>
      </c>
      <c r="D164" s="919" t="s">
        <v>1716</v>
      </c>
      <c r="E164" s="920">
        <v>45595</v>
      </c>
      <c r="F164" s="1094" t="s">
        <v>1485</v>
      </c>
      <c r="G164" s="344" t="s">
        <v>1280</v>
      </c>
      <c r="H164" s="712" t="s">
        <v>1281</v>
      </c>
      <c r="I164" s="962">
        <v>1</v>
      </c>
      <c r="J164" s="910">
        <v>0</v>
      </c>
      <c r="K164" s="653">
        <v>0</v>
      </c>
      <c r="L164" s="653">
        <v>0</v>
      </c>
      <c r="M164" s="653">
        <v>0</v>
      </c>
      <c r="N164" s="653">
        <v>0</v>
      </c>
      <c r="O164" s="653">
        <v>1</v>
      </c>
      <c r="P164" s="653">
        <v>0</v>
      </c>
      <c r="Q164" s="653">
        <v>0</v>
      </c>
      <c r="R164" s="653">
        <v>0</v>
      </c>
      <c r="S164" s="653">
        <v>0</v>
      </c>
      <c r="T164" s="67">
        <v>0</v>
      </c>
      <c r="U164" s="67">
        <v>0</v>
      </c>
      <c r="V164" s="67">
        <v>0</v>
      </c>
      <c r="W164" s="67">
        <v>0</v>
      </c>
      <c r="X164" s="67">
        <v>0</v>
      </c>
      <c r="Y164" s="67">
        <v>0</v>
      </c>
      <c r="Z164" s="67">
        <v>0</v>
      </c>
      <c r="AA164" s="67">
        <v>0</v>
      </c>
      <c r="AB164" s="67">
        <v>0</v>
      </c>
      <c r="AC164" s="341">
        <v>0</v>
      </c>
      <c r="AD164" s="67">
        <v>0</v>
      </c>
      <c r="AE164" s="67">
        <v>0</v>
      </c>
      <c r="AF164" s="67">
        <v>0</v>
      </c>
      <c r="AG164" s="67">
        <v>0</v>
      </c>
      <c r="AH164" s="654">
        <v>0</v>
      </c>
      <c r="AI164" s="67">
        <v>0</v>
      </c>
      <c r="AJ164" s="630">
        <f t="shared" si="12"/>
        <v>1</v>
      </c>
      <c r="AK164" s="631">
        <f t="shared" si="13"/>
        <v>0</v>
      </c>
      <c r="AL164" s="591">
        <v>0</v>
      </c>
      <c r="AM164" s="591"/>
    </row>
    <row r="165" spans="1:39" ht="14.25" customHeight="1">
      <c r="A165" t="s">
        <v>1717</v>
      </c>
      <c r="B165" s="52" t="s">
        <v>1718</v>
      </c>
      <c r="C165" s="52" t="s">
        <v>1012</v>
      </c>
      <c r="D165" s="919" t="s">
        <v>865</v>
      </c>
      <c r="E165" s="920">
        <v>45595</v>
      </c>
      <c r="F165" s="1094" t="s">
        <v>1485</v>
      </c>
      <c r="G165" s="344" t="s">
        <v>1280</v>
      </c>
      <c r="H165" s="712" t="s">
        <v>1281</v>
      </c>
      <c r="I165" s="962">
        <v>1</v>
      </c>
      <c r="J165" s="910">
        <v>0</v>
      </c>
      <c r="K165" s="653">
        <v>0</v>
      </c>
      <c r="L165" s="653">
        <v>0</v>
      </c>
      <c r="M165" s="653">
        <v>0</v>
      </c>
      <c r="N165" s="653">
        <v>0</v>
      </c>
      <c r="O165" s="653">
        <v>1</v>
      </c>
      <c r="P165" s="653">
        <v>0</v>
      </c>
      <c r="Q165" s="653">
        <v>0</v>
      </c>
      <c r="R165" s="653">
        <v>0</v>
      </c>
      <c r="S165" s="653">
        <v>0</v>
      </c>
      <c r="T165" s="67">
        <v>0</v>
      </c>
      <c r="U165" s="67">
        <v>0</v>
      </c>
      <c r="V165" s="67">
        <v>0</v>
      </c>
      <c r="W165" s="67">
        <v>0</v>
      </c>
      <c r="X165" s="67">
        <v>0</v>
      </c>
      <c r="Y165" s="67">
        <v>0</v>
      </c>
      <c r="Z165" s="67">
        <v>0</v>
      </c>
      <c r="AA165" s="67">
        <v>0</v>
      </c>
      <c r="AB165" s="67">
        <v>0</v>
      </c>
      <c r="AC165" s="341">
        <v>0</v>
      </c>
      <c r="AD165" s="67">
        <v>0</v>
      </c>
      <c r="AE165" s="67">
        <v>0</v>
      </c>
      <c r="AF165" s="67">
        <v>0</v>
      </c>
      <c r="AG165" s="67">
        <v>0</v>
      </c>
      <c r="AH165" s="654">
        <v>0</v>
      </c>
      <c r="AI165" s="67">
        <v>0</v>
      </c>
      <c r="AJ165" s="630">
        <f t="shared" si="12"/>
        <v>1</v>
      </c>
      <c r="AK165" s="631">
        <f t="shared" si="13"/>
        <v>0</v>
      </c>
      <c r="AL165" s="591">
        <v>0</v>
      </c>
      <c r="AM165" s="591"/>
    </row>
    <row r="166" spans="1:39" ht="14.25" customHeight="1">
      <c r="A166" t="s">
        <v>1719</v>
      </c>
      <c r="B166" s="52" t="s">
        <v>1720</v>
      </c>
      <c r="C166" s="52" t="s">
        <v>1721</v>
      </c>
      <c r="D166" s="1089" t="s">
        <v>1061</v>
      </c>
      <c r="E166" s="908">
        <v>45595</v>
      </c>
      <c r="F166" s="1096" t="s">
        <v>1448</v>
      </c>
      <c r="G166" s="1099" t="s">
        <v>1338</v>
      </c>
      <c r="H166" s="347" t="s">
        <v>1281</v>
      </c>
      <c r="I166" s="1104">
        <v>1</v>
      </c>
      <c r="J166" s="910">
        <v>0</v>
      </c>
      <c r="K166" s="653">
        <v>0</v>
      </c>
      <c r="L166" s="653">
        <v>0</v>
      </c>
      <c r="M166" s="653">
        <v>0</v>
      </c>
      <c r="N166" s="653">
        <v>0</v>
      </c>
      <c r="O166" s="653">
        <v>2</v>
      </c>
      <c r="P166" s="653">
        <v>2</v>
      </c>
      <c r="Q166" s="653">
        <v>0</v>
      </c>
      <c r="R166" s="653">
        <v>0</v>
      </c>
      <c r="S166" s="653">
        <v>4</v>
      </c>
      <c r="T166" s="67">
        <v>0</v>
      </c>
      <c r="U166" s="67">
        <v>0</v>
      </c>
      <c r="V166" s="67">
        <v>0</v>
      </c>
      <c r="W166" s="67">
        <v>4</v>
      </c>
      <c r="X166" s="67">
        <v>0</v>
      </c>
      <c r="Y166" s="67">
        <v>0</v>
      </c>
      <c r="Z166" s="67">
        <v>0</v>
      </c>
      <c r="AA166" s="67">
        <v>0</v>
      </c>
      <c r="AB166" s="67">
        <v>4</v>
      </c>
      <c r="AC166" s="341">
        <v>0</v>
      </c>
      <c r="AD166" s="67">
        <v>0</v>
      </c>
      <c r="AE166" s="67">
        <v>0</v>
      </c>
      <c r="AF166" s="67">
        <v>0</v>
      </c>
      <c r="AG166" s="67">
        <v>4</v>
      </c>
      <c r="AH166" s="654">
        <v>0</v>
      </c>
      <c r="AI166" s="67">
        <v>0</v>
      </c>
      <c r="AJ166" s="630">
        <f t="shared" si="12"/>
        <v>20</v>
      </c>
      <c r="AK166" s="631">
        <f t="shared" si="13"/>
        <v>6</v>
      </c>
      <c r="AL166" s="591">
        <v>0</v>
      </c>
      <c r="AM166" s="591">
        <v>0</v>
      </c>
    </row>
    <row r="167" spans="1:39" ht="14.25" customHeight="1">
      <c r="A167" t="s">
        <v>1722</v>
      </c>
      <c r="B167" s="52" t="s">
        <v>1723</v>
      </c>
      <c r="C167" s="52" t="s">
        <v>1724</v>
      </c>
      <c r="D167" s="1089" t="s">
        <v>1054</v>
      </c>
      <c r="E167" s="908">
        <v>45595</v>
      </c>
      <c r="F167" s="1096" t="s">
        <v>1448</v>
      </c>
      <c r="G167" s="344" t="s">
        <v>1318</v>
      </c>
      <c r="H167" s="347" t="s">
        <v>1281</v>
      </c>
      <c r="I167" s="1104">
        <v>1</v>
      </c>
      <c r="J167" s="910">
        <v>0</v>
      </c>
      <c r="K167" s="653">
        <v>0</v>
      </c>
      <c r="L167" s="653">
        <v>0</v>
      </c>
      <c r="M167" s="653">
        <v>0</v>
      </c>
      <c r="N167" s="653">
        <v>0</v>
      </c>
      <c r="O167" s="653">
        <v>2</v>
      </c>
      <c r="P167" s="653">
        <v>0</v>
      </c>
      <c r="Q167" s="653">
        <v>0</v>
      </c>
      <c r="R167" s="653">
        <v>2</v>
      </c>
      <c r="S167" s="653">
        <v>4</v>
      </c>
      <c r="T167" s="67">
        <v>3</v>
      </c>
      <c r="U167" s="67">
        <v>0</v>
      </c>
      <c r="V167" s="67">
        <v>0</v>
      </c>
      <c r="W167" s="67">
        <v>0</v>
      </c>
      <c r="X167" s="67">
        <v>0</v>
      </c>
      <c r="Y167" s="67">
        <v>0</v>
      </c>
      <c r="Z167" s="67">
        <v>0</v>
      </c>
      <c r="AA167" s="67">
        <v>0</v>
      </c>
      <c r="AB167" s="67">
        <v>4</v>
      </c>
      <c r="AC167" s="341">
        <v>0</v>
      </c>
      <c r="AD167" s="67">
        <v>0</v>
      </c>
      <c r="AE167" s="67">
        <v>0</v>
      </c>
      <c r="AF167" s="67">
        <v>0</v>
      </c>
      <c r="AG167" s="67">
        <v>2</v>
      </c>
      <c r="AH167" s="654">
        <v>0</v>
      </c>
      <c r="AI167" s="67">
        <v>0</v>
      </c>
      <c r="AJ167" s="630">
        <f t="shared" si="12"/>
        <v>17</v>
      </c>
      <c r="AK167" s="631">
        <f t="shared" si="13"/>
        <v>6</v>
      </c>
      <c r="AL167" s="591">
        <v>0</v>
      </c>
      <c r="AM167" s="591">
        <v>0.5</v>
      </c>
    </row>
    <row r="168" spans="1:39" ht="14.25" customHeight="1">
      <c r="A168" t="s">
        <v>1725</v>
      </c>
      <c r="B168" s="52" t="s">
        <v>1726</v>
      </c>
      <c r="C168" s="52" t="s">
        <v>1727</v>
      </c>
      <c r="D168" s="919" t="s">
        <v>1728</v>
      </c>
      <c r="E168" s="920">
        <v>45595</v>
      </c>
      <c r="F168" s="1094" t="s">
        <v>1485</v>
      </c>
      <c r="G168" s="344" t="s">
        <v>1280</v>
      </c>
      <c r="H168" s="712" t="s">
        <v>1281</v>
      </c>
      <c r="I168" s="962">
        <v>1</v>
      </c>
      <c r="J168" s="910">
        <v>0</v>
      </c>
      <c r="K168" s="653">
        <v>0</v>
      </c>
      <c r="L168" s="653">
        <v>0</v>
      </c>
      <c r="M168" s="653">
        <v>0</v>
      </c>
      <c r="N168" s="653">
        <v>0</v>
      </c>
      <c r="O168" s="653">
        <v>2</v>
      </c>
      <c r="P168" s="653">
        <v>0</v>
      </c>
      <c r="Q168" s="653">
        <v>0</v>
      </c>
      <c r="R168" s="653">
        <v>0</v>
      </c>
      <c r="S168" s="653">
        <v>0</v>
      </c>
      <c r="T168" s="67">
        <v>0</v>
      </c>
      <c r="U168" s="67">
        <v>0</v>
      </c>
      <c r="V168" s="67">
        <v>0</v>
      </c>
      <c r="W168" s="67">
        <v>0</v>
      </c>
      <c r="X168" s="67">
        <v>0</v>
      </c>
      <c r="Y168" s="67">
        <v>0</v>
      </c>
      <c r="Z168" s="67">
        <v>0</v>
      </c>
      <c r="AA168" s="67">
        <v>0</v>
      </c>
      <c r="AB168" s="67">
        <v>0</v>
      </c>
      <c r="AC168" s="341">
        <v>0</v>
      </c>
      <c r="AD168" s="67">
        <v>0</v>
      </c>
      <c r="AE168" s="67">
        <v>0</v>
      </c>
      <c r="AF168" s="67">
        <v>0</v>
      </c>
      <c r="AG168" s="67">
        <v>0</v>
      </c>
      <c r="AH168" s="654">
        <v>0</v>
      </c>
      <c r="AI168" s="67">
        <v>0</v>
      </c>
      <c r="AJ168" s="630">
        <f t="shared" ref="AJ168:AJ184" si="14">SUM(J168:AI168)</f>
        <v>2</v>
      </c>
      <c r="AK168" s="631">
        <f t="shared" ref="AK168:AK184" si="15">COUNTIF(J168:AI168,"&gt;=2")</f>
        <v>1</v>
      </c>
      <c r="AL168" s="591">
        <v>0</v>
      </c>
      <c r="AM168" s="591"/>
    </row>
    <row r="169" spans="1:39" ht="14.25" customHeight="1">
      <c r="A169" s="1003" t="s">
        <v>1729</v>
      </c>
      <c r="B169" s="989" t="s">
        <v>1730</v>
      </c>
      <c r="C169" s="989" t="s">
        <v>1731</v>
      </c>
      <c r="D169" s="1092" t="s">
        <v>1062</v>
      </c>
      <c r="E169" s="990">
        <v>45595</v>
      </c>
      <c r="F169" s="1098" t="s">
        <v>1448</v>
      </c>
      <c r="G169" s="1101" t="s">
        <v>1338</v>
      </c>
      <c r="H169" s="993" t="s">
        <v>1281</v>
      </c>
      <c r="I169" s="1106">
        <v>1</v>
      </c>
      <c r="J169" s="995">
        <v>3</v>
      </c>
      <c r="K169" s="996">
        <v>0</v>
      </c>
      <c r="L169" s="996">
        <v>0</v>
      </c>
      <c r="M169" s="996">
        <v>0</v>
      </c>
      <c r="N169" s="996">
        <v>3</v>
      </c>
      <c r="O169" s="996">
        <v>2</v>
      </c>
      <c r="P169" s="996">
        <v>0</v>
      </c>
      <c r="Q169" s="996">
        <v>0</v>
      </c>
      <c r="R169" s="996">
        <v>0</v>
      </c>
      <c r="S169" s="996">
        <v>0</v>
      </c>
      <c r="T169" s="997">
        <v>0</v>
      </c>
      <c r="U169" s="997">
        <v>0</v>
      </c>
      <c r="V169" s="997">
        <v>0</v>
      </c>
      <c r="W169" s="997">
        <v>0</v>
      </c>
      <c r="X169" s="997">
        <v>0</v>
      </c>
      <c r="Y169" s="997">
        <v>0</v>
      </c>
      <c r="Z169" s="997">
        <v>0</v>
      </c>
      <c r="AA169" s="997">
        <v>0</v>
      </c>
      <c r="AB169" s="997">
        <v>4</v>
      </c>
      <c r="AC169" s="998">
        <v>0</v>
      </c>
      <c r="AD169" s="997">
        <v>0</v>
      </c>
      <c r="AE169" s="997">
        <v>0</v>
      </c>
      <c r="AF169" s="997">
        <v>0</v>
      </c>
      <c r="AG169" s="997">
        <v>3</v>
      </c>
      <c r="AH169" s="999">
        <v>0</v>
      </c>
      <c r="AI169" s="997">
        <v>0</v>
      </c>
      <c r="AJ169" s="1000">
        <f t="shared" si="14"/>
        <v>15</v>
      </c>
      <c r="AK169" s="1001">
        <f t="shared" si="15"/>
        <v>5</v>
      </c>
      <c r="AL169" s="591">
        <v>0</v>
      </c>
      <c r="AM169" s="1002">
        <v>0</v>
      </c>
    </row>
    <row r="170" spans="1:39" ht="14.25" customHeight="1">
      <c r="A170" t="s">
        <v>1732</v>
      </c>
      <c r="B170" s="52" t="s">
        <v>1733</v>
      </c>
      <c r="C170" s="52" t="s">
        <v>1734</v>
      </c>
      <c r="D170" s="919" t="s">
        <v>871</v>
      </c>
      <c r="E170" s="920">
        <v>45595</v>
      </c>
      <c r="F170" s="1094" t="s">
        <v>1485</v>
      </c>
      <c r="G170" s="344" t="s">
        <v>1280</v>
      </c>
      <c r="H170" s="712" t="s">
        <v>1281</v>
      </c>
      <c r="I170" s="962">
        <v>1</v>
      </c>
      <c r="J170" s="910">
        <v>0</v>
      </c>
      <c r="K170" s="653">
        <v>0</v>
      </c>
      <c r="L170" s="653">
        <v>0</v>
      </c>
      <c r="M170" s="653">
        <v>0</v>
      </c>
      <c r="N170" s="653">
        <v>0</v>
      </c>
      <c r="O170" s="653">
        <v>1</v>
      </c>
      <c r="P170" s="653">
        <v>0</v>
      </c>
      <c r="Q170" s="653">
        <v>0</v>
      </c>
      <c r="R170" s="653">
        <v>0</v>
      </c>
      <c r="S170" s="653">
        <v>0</v>
      </c>
      <c r="T170" s="67">
        <v>0</v>
      </c>
      <c r="U170" s="67">
        <v>0</v>
      </c>
      <c r="V170" s="67">
        <v>0</v>
      </c>
      <c r="W170" s="67">
        <v>0</v>
      </c>
      <c r="X170" s="67">
        <v>0</v>
      </c>
      <c r="Y170" s="67">
        <v>0</v>
      </c>
      <c r="Z170" s="67">
        <v>0</v>
      </c>
      <c r="AA170" s="67">
        <v>0</v>
      </c>
      <c r="AB170" s="67">
        <v>0</v>
      </c>
      <c r="AC170" s="341">
        <v>0</v>
      </c>
      <c r="AD170" s="67">
        <v>0</v>
      </c>
      <c r="AE170" s="67">
        <v>0</v>
      </c>
      <c r="AF170" s="67">
        <v>0</v>
      </c>
      <c r="AG170" s="67">
        <v>0</v>
      </c>
      <c r="AH170" s="654">
        <v>0</v>
      </c>
      <c r="AI170" s="67">
        <v>0</v>
      </c>
      <c r="AJ170" s="630">
        <f t="shared" si="14"/>
        <v>1</v>
      </c>
      <c r="AK170" s="631">
        <f t="shared" si="15"/>
        <v>0</v>
      </c>
      <c r="AL170" s="591">
        <v>0</v>
      </c>
      <c r="AM170" s="591"/>
    </row>
    <row r="171" spans="1:39" ht="14.25" customHeight="1">
      <c r="A171" t="s">
        <v>1735</v>
      </c>
      <c r="B171" s="52" t="s">
        <v>1736</v>
      </c>
      <c r="C171" s="52" t="s">
        <v>1737</v>
      </c>
      <c r="D171" s="919" t="s">
        <v>869</v>
      </c>
      <c r="E171" s="920">
        <v>45595</v>
      </c>
      <c r="F171" s="1094" t="s">
        <v>1485</v>
      </c>
      <c r="G171" s="344" t="s">
        <v>1280</v>
      </c>
      <c r="H171" s="712" t="s">
        <v>1281</v>
      </c>
      <c r="I171" s="962">
        <v>1</v>
      </c>
      <c r="J171" s="910">
        <v>0</v>
      </c>
      <c r="K171" s="653">
        <v>0</v>
      </c>
      <c r="L171" s="653">
        <v>0</v>
      </c>
      <c r="M171" s="653">
        <v>0</v>
      </c>
      <c r="N171" s="653">
        <v>0</v>
      </c>
      <c r="O171" s="653">
        <v>1</v>
      </c>
      <c r="P171" s="653">
        <v>0</v>
      </c>
      <c r="Q171" s="653">
        <v>0</v>
      </c>
      <c r="R171" s="653">
        <v>0</v>
      </c>
      <c r="S171" s="653">
        <v>0</v>
      </c>
      <c r="T171" s="67">
        <v>0</v>
      </c>
      <c r="U171" s="67">
        <v>0</v>
      </c>
      <c r="V171" s="67">
        <v>0</v>
      </c>
      <c r="W171" s="67">
        <v>0</v>
      </c>
      <c r="X171" s="67">
        <v>0</v>
      </c>
      <c r="Y171" s="67">
        <v>0</v>
      </c>
      <c r="Z171" s="67">
        <v>0</v>
      </c>
      <c r="AA171" s="67">
        <v>0</v>
      </c>
      <c r="AB171" s="67">
        <v>0</v>
      </c>
      <c r="AC171" s="341">
        <v>0</v>
      </c>
      <c r="AD171" s="67">
        <v>0</v>
      </c>
      <c r="AE171" s="67">
        <v>0</v>
      </c>
      <c r="AF171" s="67">
        <v>0</v>
      </c>
      <c r="AG171" s="67">
        <v>0</v>
      </c>
      <c r="AH171" s="654">
        <v>0</v>
      </c>
      <c r="AI171" s="67">
        <v>0</v>
      </c>
      <c r="AJ171" s="630">
        <f t="shared" si="14"/>
        <v>1</v>
      </c>
      <c r="AK171" s="631">
        <f t="shared" si="15"/>
        <v>0</v>
      </c>
      <c r="AL171" s="591">
        <v>0</v>
      </c>
      <c r="AM171" s="591"/>
    </row>
    <row r="172" spans="1:39" ht="14.25" customHeight="1">
      <c r="A172" t="s">
        <v>1738</v>
      </c>
      <c r="B172" s="52" t="s">
        <v>1739</v>
      </c>
      <c r="C172" s="52" t="s">
        <v>1740</v>
      </c>
      <c r="D172" s="919" t="s">
        <v>874</v>
      </c>
      <c r="E172" s="920">
        <v>45595</v>
      </c>
      <c r="F172" s="1094" t="s">
        <v>1485</v>
      </c>
      <c r="G172" s="344" t="s">
        <v>1280</v>
      </c>
      <c r="H172" s="712" t="s">
        <v>1281</v>
      </c>
      <c r="I172" s="962">
        <v>1</v>
      </c>
      <c r="J172" s="910">
        <v>0</v>
      </c>
      <c r="K172" s="653">
        <v>0</v>
      </c>
      <c r="L172" s="653">
        <v>0</v>
      </c>
      <c r="M172" s="653">
        <v>0</v>
      </c>
      <c r="N172" s="653">
        <v>0</v>
      </c>
      <c r="O172" s="653">
        <v>2</v>
      </c>
      <c r="P172" s="653">
        <v>0</v>
      </c>
      <c r="Q172" s="653">
        <v>0</v>
      </c>
      <c r="R172" s="653">
        <v>0</v>
      </c>
      <c r="S172" s="653">
        <v>0</v>
      </c>
      <c r="T172" s="67">
        <v>0</v>
      </c>
      <c r="U172" s="67">
        <v>0</v>
      </c>
      <c r="V172" s="67">
        <v>0</v>
      </c>
      <c r="W172" s="67">
        <v>0</v>
      </c>
      <c r="X172" s="67">
        <v>0</v>
      </c>
      <c r="Y172" s="67">
        <v>0</v>
      </c>
      <c r="Z172" s="67">
        <v>0</v>
      </c>
      <c r="AA172" s="67">
        <v>0</v>
      </c>
      <c r="AB172" s="67">
        <v>0</v>
      </c>
      <c r="AC172" s="341">
        <v>0</v>
      </c>
      <c r="AD172" s="67">
        <v>0</v>
      </c>
      <c r="AE172" s="67">
        <v>0</v>
      </c>
      <c r="AF172" s="67">
        <v>0</v>
      </c>
      <c r="AG172" s="67">
        <v>0</v>
      </c>
      <c r="AH172" s="654">
        <v>0</v>
      </c>
      <c r="AI172" s="67">
        <v>0</v>
      </c>
      <c r="AJ172" s="630">
        <f t="shared" si="14"/>
        <v>2</v>
      </c>
      <c r="AK172" s="631">
        <f t="shared" si="15"/>
        <v>1</v>
      </c>
      <c r="AL172" s="591">
        <v>0</v>
      </c>
      <c r="AM172" s="591"/>
    </row>
    <row r="173" spans="1:39" ht="14.25" customHeight="1">
      <c r="A173" s="1003" t="s">
        <v>1741</v>
      </c>
      <c r="B173" s="989" t="s">
        <v>1742</v>
      </c>
      <c r="C173" s="989" t="s">
        <v>1743</v>
      </c>
      <c r="D173" s="1092" t="s">
        <v>1081</v>
      </c>
      <c r="E173" s="990">
        <v>45595</v>
      </c>
      <c r="F173" s="1098" t="s">
        <v>1448</v>
      </c>
      <c r="G173" s="1102" t="s">
        <v>1318</v>
      </c>
      <c r="H173" s="993" t="s">
        <v>1281</v>
      </c>
      <c r="I173" s="1106">
        <v>1</v>
      </c>
      <c r="J173" s="995">
        <v>0</v>
      </c>
      <c r="K173" s="996">
        <v>0</v>
      </c>
      <c r="L173" s="996">
        <v>0</v>
      </c>
      <c r="M173" s="996">
        <v>0</v>
      </c>
      <c r="N173" s="996">
        <v>0</v>
      </c>
      <c r="O173" s="996">
        <v>4</v>
      </c>
      <c r="P173" s="996">
        <v>0</v>
      </c>
      <c r="Q173" s="996">
        <v>0</v>
      </c>
      <c r="R173" s="996">
        <v>2</v>
      </c>
      <c r="S173" s="996">
        <v>0</v>
      </c>
      <c r="T173" s="997">
        <v>4</v>
      </c>
      <c r="U173" s="997">
        <v>0</v>
      </c>
      <c r="V173" s="997">
        <v>0</v>
      </c>
      <c r="W173" s="997">
        <v>0</v>
      </c>
      <c r="X173" s="997">
        <v>0</v>
      </c>
      <c r="Y173" s="997">
        <v>0</v>
      </c>
      <c r="Z173" s="997">
        <v>0</v>
      </c>
      <c r="AA173" s="997">
        <v>0</v>
      </c>
      <c r="AB173" s="997">
        <v>4</v>
      </c>
      <c r="AC173" s="998">
        <v>0</v>
      </c>
      <c r="AD173" s="997">
        <v>0</v>
      </c>
      <c r="AE173" s="997">
        <v>0</v>
      </c>
      <c r="AF173" s="997">
        <v>0</v>
      </c>
      <c r="AG173" s="997">
        <v>0</v>
      </c>
      <c r="AH173" s="999">
        <v>0</v>
      </c>
      <c r="AI173" s="997">
        <v>0</v>
      </c>
      <c r="AJ173" s="1000">
        <f t="shared" si="14"/>
        <v>14</v>
      </c>
      <c r="AK173" s="1001">
        <f t="shared" si="15"/>
        <v>4</v>
      </c>
      <c r="AL173" s="591">
        <v>0</v>
      </c>
      <c r="AM173" s="1002">
        <v>0</v>
      </c>
    </row>
    <row r="174" spans="1:39" ht="14.25" customHeight="1">
      <c r="A174" t="s">
        <v>1744</v>
      </c>
      <c r="B174" s="52" t="s">
        <v>1745</v>
      </c>
      <c r="C174" s="52" t="s">
        <v>1746</v>
      </c>
      <c r="D174" s="1089" t="s">
        <v>1086</v>
      </c>
      <c r="E174" s="908">
        <v>45595</v>
      </c>
      <c r="F174" s="1096" t="s">
        <v>1448</v>
      </c>
      <c r="G174" s="1099" t="s">
        <v>1338</v>
      </c>
      <c r="H174" s="347" t="s">
        <v>1281</v>
      </c>
      <c r="I174" s="1104">
        <v>1</v>
      </c>
      <c r="J174" s="910">
        <v>0</v>
      </c>
      <c r="K174" s="653">
        <v>0</v>
      </c>
      <c r="L174" s="653">
        <v>0</v>
      </c>
      <c r="M174" s="653">
        <v>0</v>
      </c>
      <c r="N174" s="653">
        <v>0</v>
      </c>
      <c r="O174" s="653">
        <v>2</v>
      </c>
      <c r="P174" s="653">
        <v>0</v>
      </c>
      <c r="Q174" s="653">
        <v>0</v>
      </c>
      <c r="R174" s="653">
        <v>0</v>
      </c>
      <c r="S174" s="653">
        <v>0</v>
      </c>
      <c r="T174" s="67">
        <v>0</v>
      </c>
      <c r="U174" s="67">
        <v>0</v>
      </c>
      <c r="V174" s="67">
        <v>0</v>
      </c>
      <c r="W174" s="67">
        <v>0</v>
      </c>
      <c r="X174" s="67">
        <v>0</v>
      </c>
      <c r="Y174" s="67">
        <v>0</v>
      </c>
      <c r="Z174" s="67">
        <v>0</v>
      </c>
      <c r="AA174" s="67">
        <v>0</v>
      </c>
      <c r="AB174" s="67">
        <v>4</v>
      </c>
      <c r="AC174" s="341">
        <v>0</v>
      </c>
      <c r="AD174" s="67">
        <v>0</v>
      </c>
      <c r="AE174" s="67">
        <v>0</v>
      </c>
      <c r="AF174" s="67">
        <v>0</v>
      </c>
      <c r="AG174" s="67">
        <v>4</v>
      </c>
      <c r="AH174" s="654">
        <v>0</v>
      </c>
      <c r="AI174" s="67">
        <v>0</v>
      </c>
      <c r="AJ174" s="630">
        <f t="shared" si="14"/>
        <v>10</v>
      </c>
      <c r="AK174" s="631">
        <f t="shared" si="15"/>
        <v>3</v>
      </c>
      <c r="AL174" s="591">
        <v>0</v>
      </c>
      <c r="AM174" s="591">
        <v>0.5</v>
      </c>
    </row>
    <row r="175" spans="1:39" ht="14.25" customHeight="1">
      <c r="A175" t="s">
        <v>1747</v>
      </c>
      <c r="B175" s="52" t="s">
        <v>1748</v>
      </c>
      <c r="C175" s="52" t="s">
        <v>1749</v>
      </c>
      <c r="D175" s="1089" t="s">
        <v>1091</v>
      </c>
      <c r="E175" s="908">
        <v>45595</v>
      </c>
      <c r="F175" s="1096" t="s">
        <v>1448</v>
      </c>
      <c r="G175" s="344" t="s">
        <v>1318</v>
      </c>
      <c r="H175" s="347" t="s">
        <v>1281</v>
      </c>
      <c r="I175" s="1104">
        <v>1</v>
      </c>
      <c r="J175" s="910">
        <v>0</v>
      </c>
      <c r="K175" s="653">
        <v>0</v>
      </c>
      <c r="L175" s="653">
        <v>0</v>
      </c>
      <c r="M175" s="653">
        <v>0</v>
      </c>
      <c r="N175" s="653">
        <v>0</v>
      </c>
      <c r="O175" s="653">
        <v>2</v>
      </c>
      <c r="P175" s="653">
        <v>0</v>
      </c>
      <c r="Q175" s="653">
        <v>0</v>
      </c>
      <c r="R175" s="653">
        <v>0</v>
      </c>
      <c r="S175" s="653">
        <v>0</v>
      </c>
      <c r="T175" s="67">
        <v>0</v>
      </c>
      <c r="U175" s="67">
        <v>0</v>
      </c>
      <c r="V175" s="67">
        <v>0</v>
      </c>
      <c r="W175" s="67">
        <v>0</v>
      </c>
      <c r="X175" s="67">
        <v>0</v>
      </c>
      <c r="Y175" s="67">
        <v>0</v>
      </c>
      <c r="Z175" s="67">
        <v>0</v>
      </c>
      <c r="AA175" s="67">
        <v>0</v>
      </c>
      <c r="AB175" s="67">
        <v>4</v>
      </c>
      <c r="AC175" s="341">
        <v>0</v>
      </c>
      <c r="AD175" s="67">
        <v>0</v>
      </c>
      <c r="AE175" s="67">
        <v>0</v>
      </c>
      <c r="AF175" s="67">
        <v>0</v>
      </c>
      <c r="AG175" s="67">
        <v>4</v>
      </c>
      <c r="AH175" s="654">
        <v>0</v>
      </c>
      <c r="AI175" s="67">
        <v>0</v>
      </c>
      <c r="AJ175" s="630">
        <f t="shared" si="14"/>
        <v>10</v>
      </c>
      <c r="AK175" s="631">
        <f t="shared" si="15"/>
        <v>3</v>
      </c>
      <c r="AL175" s="591">
        <v>0</v>
      </c>
      <c r="AM175" s="591">
        <v>0</v>
      </c>
    </row>
    <row r="176" spans="1:39" ht="14.25" customHeight="1">
      <c r="A176" s="1003" t="s">
        <v>1750</v>
      </c>
      <c r="B176" s="989" t="s">
        <v>1751</v>
      </c>
      <c r="C176" s="989" t="s">
        <v>1752</v>
      </c>
      <c r="D176" s="1092" t="s">
        <v>1022</v>
      </c>
      <c r="E176" s="990">
        <v>45596</v>
      </c>
      <c r="F176" s="1098" t="s">
        <v>1448</v>
      </c>
      <c r="G176" s="1101" t="s">
        <v>1338</v>
      </c>
      <c r="H176" s="993" t="s">
        <v>1281</v>
      </c>
      <c r="I176" s="1106">
        <v>1</v>
      </c>
      <c r="J176" s="995">
        <v>2</v>
      </c>
      <c r="K176" s="996">
        <v>0</v>
      </c>
      <c r="L176" s="996">
        <v>0</v>
      </c>
      <c r="M176" s="996">
        <v>0</v>
      </c>
      <c r="N176" s="996">
        <v>4</v>
      </c>
      <c r="O176" s="996">
        <v>4</v>
      </c>
      <c r="P176" s="996">
        <v>2</v>
      </c>
      <c r="Q176" s="996">
        <v>0</v>
      </c>
      <c r="R176" s="996">
        <v>4</v>
      </c>
      <c r="S176" s="996">
        <v>4</v>
      </c>
      <c r="T176" s="997">
        <v>0</v>
      </c>
      <c r="U176" s="997">
        <v>0</v>
      </c>
      <c r="V176" s="997">
        <v>0</v>
      </c>
      <c r="W176" s="997">
        <v>0</v>
      </c>
      <c r="X176" s="997">
        <v>0</v>
      </c>
      <c r="Y176" s="997">
        <v>0</v>
      </c>
      <c r="Z176" s="997">
        <v>0</v>
      </c>
      <c r="AA176" s="997">
        <v>0</v>
      </c>
      <c r="AB176" s="997">
        <v>4</v>
      </c>
      <c r="AC176" s="998">
        <v>0</v>
      </c>
      <c r="AD176" s="997">
        <v>0</v>
      </c>
      <c r="AE176" s="997">
        <v>0</v>
      </c>
      <c r="AF176" s="997">
        <v>0</v>
      </c>
      <c r="AG176" s="997">
        <v>4</v>
      </c>
      <c r="AH176" s="999">
        <v>0</v>
      </c>
      <c r="AI176" s="997">
        <v>0</v>
      </c>
      <c r="AJ176" s="1000">
        <f t="shared" si="14"/>
        <v>28</v>
      </c>
      <c r="AK176" s="1001">
        <f t="shared" si="15"/>
        <v>8</v>
      </c>
      <c r="AL176" s="591">
        <v>0</v>
      </c>
      <c r="AM176" s="1002">
        <v>0</v>
      </c>
    </row>
    <row r="177" spans="1:39" ht="14.25" customHeight="1">
      <c r="A177" t="s">
        <v>1753</v>
      </c>
      <c r="B177" s="52" t="s">
        <v>1754</v>
      </c>
      <c r="C177" s="52" t="s">
        <v>1755</v>
      </c>
      <c r="D177" s="1089" t="s">
        <v>1077</v>
      </c>
      <c r="E177" s="908">
        <v>45596</v>
      </c>
      <c r="F177" s="1096" t="s">
        <v>1448</v>
      </c>
      <c r="G177" s="1099" t="s">
        <v>1338</v>
      </c>
      <c r="H177" s="347" t="s">
        <v>1281</v>
      </c>
      <c r="I177" s="1104">
        <v>1</v>
      </c>
      <c r="J177" s="910">
        <v>0</v>
      </c>
      <c r="K177" s="653">
        <v>0</v>
      </c>
      <c r="L177" s="653">
        <v>0</v>
      </c>
      <c r="M177" s="653">
        <v>0</v>
      </c>
      <c r="N177" s="653">
        <v>0</v>
      </c>
      <c r="O177" s="653">
        <v>2</v>
      </c>
      <c r="P177" s="653">
        <v>0</v>
      </c>
      <c r="Q177" s="653">
        <v>0</v>
      </c>
      <c r="R177" s="653">
        <v>0</v>
      </c>
      <c r="S177" s="653">
        <v>0</v>
      </c>
      <c r="T177" s="67">
        <v>4</v>
      </c>
      <c r="U177" s="67">
        <v>0</v>
      </c>
      <c r="V177" s="67">
        <v>0</v>
      </c>
      <c r="W177" s="67">
        <v>0</v>
      </c>
      <c r="X177" s="67">
        <v>0</v>
      </c>
      <c r="Y177" s="67">
        <v>0</v>
      </c>
      <c r="Z177" s="67">
        <v>0</v>
      </c>
      <c r="AA177" s="67">
        <v>0</v>
      </c>
      <c r="AB177" s="67">
        <v>4</v>
      </c>
      <c r="AC177" s="341">
        <v>0</v>
      </c>
      <c r="AD177" s="67">
        <v>0</v>
      </c>
      <c r="AE177" s="67">
        <v>0</v>
      </c>
      <c r="AF177" s="67">
        <v>0</v>
      </c>
      <c r="AG177" s="67">
        <v>4</v>
      </c>
      <c r="AH177" s="654">
        <v>0</v>
      </c>
      <c r="AI177" s="67">
        <v>0</v>
      </c>
      <c r="AJ177" s="630">
        <f t="shared" si="14"/>
        <v>14</v>
      </c>
      <c r="AK177" s="631">
        <f t="shared" si="15"/>
        <v>4</v>
      </c>
      <c r="AL177" s="591">
        <v>0</v>
      </c>
      <c r="AM177" s="591">
        <v>0</v>
      </c>
    </row>
    <row r="178" spans="1:39" ht="14.25" customHeight="1">
      <c r="A178" t="s">
        <v>1756</v>
      </c>
      <c r="B178" s="52" t="s">
        <v>1757</v>
      </c>
      <c r="C178" s="52" t="s">
        <v>1758</v>
      </c>
      <c r="D178" s="1089" t="s">
        <v>1083</v>
      </c>
      <c r="E178" s="908">
        <v>45596</v>
      </c>
      <c r="F178" s="1096" t="s">
        <v>1448</v>
      </c>
      <c r="G178" s="1099" t="s">
        <v>1338</v>
      </c>
      <c r="H178" s="347" t="s">
        <v>1281</v>
      </c>
      <c r="I178" s="1104">
        <v>1</v>
      </c>
      <c r="J178" s="910">
        <v>0</v>
      </c>
      <c r="K178" s="653">
        <v>0</v>
      </c>
      <c r="L178" s="653">
        <v>0</v>
      </c>
      <c r="M178" s="653">
        <v>0</v>
      </c>
      <c r="N178" s="653">
        <v>0</v>
      </c>
      <c r="O178" s="653">
        <v>2</v>
      </c>
      <c r="P178" s="653">
        <v>0</v>
      </c>
      <c r="Q178" s="653">
        <v>0</v>
      </c>
      <c r="R178" s="653">
        <v>0</v>
      </c>
      <c r="S178" s="653">
        <v>0</v>
      </c>
      <c r="T178" s="67">
        <v>2</v>
      </c>
      <c r="U178" s="67">
        <v>0</v>
      </c>
      <c r="V178" s="67">
        <v>0</v>
      </c>
      <c r="W178" s="67">
        <v>0</v>
      </c>
      <c r="X178" s="67">
        <v>0</v>
      </c>
      <c r="Y178" s="67">
        <v>0</v>
      </c>
      <c r="Z178" s="67">
        <v>0</v>
      </c>
      <c r="AA178" s="67">
        <v>0</v>
      </c>
      <c r="AB178" s="67">
        <v>3</v>
      </c>
      <c r="AC178" s="341">
        <v>0</v>
      </c>
      <c r="AD178" s="67">
        <v>0</v>
      </c>
      <c r="AE178" s="67">
        <v>0</v>
      </c>
      <c r="AF178" s="67">
        <v>0</v>
      </c>
      <c r="AG178" s="67">
        <v>4</v>
      </c>
      <c r="AH178" s="654">
        <v>0</v>
      </c>
      <c r="AI178" s="67">
        <v>0</v>
      </c>
      <c r="AJ178" s="630">
        <f t="shared" si="14"/>
        <v>11</v>
      </c>
      <c r="AK178" s="631">
        <f t="shared" si="15"/>
        <v>4</v>
      </c>
      <c r="AL178" s="591">
        <v>0</v>
      </c>
      <c r="AM178" s="591">
        <v>0</v>
      </c>
    </row>
    <row r="179" spans="1:39" ht="14.25" customHeight="1">
      <c r="A179" t="s">
        <v>1759</v>
      </c>
      <c r="B179" s="52" t="s">
        <v>1760</v>
      </c>
      <c r="C179" s="52" t="s">
        <v>1761</v>
      </c>
      <c r="D179" s="919" t="s">
        <v>875</v>
      </c>
      <c r="E179" s="920">
        <v>45602</v>
      </c>
      <c r="F179" s="1094" t="s">
        <v>1485</v>
      </c>
      <c r="G179" s="344" t="s">
        <v>1280</v>
      </c>
      <c r="H179" s="712" t="s">
        <v>1281</v>
      </c>
      <c r="I179" s="962">
        <v>1</v>
      </c>
      <c r="J179" s="910">
        <v>0</v>
      </c>
      <c r="K179" s="653">
        <v>0</v>
      </c>
      <c r="L179" s="653">
        <v>0</v>
      </c>
      <c r="M179" s="653">
        <v>0</v>
      </c>
      <c r="N179" s="653">
        <v>0</v>
      </c>
      <c r="O179" s="653">
        <v>1</v>
      </c>
      <c r="P179" s="653">
        <v>0</v>
      </c>
      <c r="Q179" s="653">
        <v>0</v>
      </c>
      <c r="R179" s="653">
        <v>0</v>
      </c>
      <c r="S179" s="653">
        <v>0</v>
      </c>
      <c r="T179" s="67">
        <v>0</v>
      </c>
      <c r="U179" s="67">
        <v>0</v>
      </c>
      <c r="V179" s="67">
        <v>0</v>
      </c>
      <c r="W179" s="67">
        <v>0</v>
      </c>
      <c r="X179" s="67">
        <v>0</v>
      </c>
      <c r="Y179" s="67">
        <v>0</v>
      </c>
      <c r="Z179" s="67">
        <v>0</v>
      </c>
      <c r="AA179" s="67">
        <v>0</v>
      </c>
      <c r="AB179" s="67">
        <v>0</v>
      </c>
      <c r="AC179" s="341">
        <v>0</v>
      </c>
      <c r="AD179" s="67">
        <v>0</v>
      </c>
      <c r="AE179" s="67">
        <v>0</v>
      </c>
      <c r="AF179" s="67">
        <v>0</v>
      </c>
      <c r="AG179" s="67">
        <v>0</v>
      </c>
      <c r="AH179" s="654">
        <v>0</v>
      </c>
      <c r="AI179" s="67">
        <v>0</v>
      </c>
      <c r="AJ179" s="630">
        <f t="shared" si="14"/>
        <v>1</v>
      </c>
      <c r="AK179" s="631">
        <f t="shared" si="15"/>
        <v>0</v>
      </c>
      <c r="AL179" s="591">
        <v>0</v>
      </c>
      <c r="AM179" s="591"/>
    </row>
    <row r="180" spans="1:39" ht="14.25" customHeight="1">
      <c r="A180" t="s">
        <v>1762</v>
      </c>
      <c r="B180" s="52" t="s">
        <v>1763</v>
      </c>
      <c r="C180" s="52" t="s">
        <v>1764</v>
      </c>
      <c r="D180" s="919" t="s">
        <v>883</v>
      </c>
      <c r="E180" s="920">
        <v>45602</v>
      </c>
      <c r="F180" s="1094" t="s">
        <v>1485</v>
      </c>
      <c r="G180" s="344" t="s">
        <v>1280</v>
      </c>
      <c r="H180" s="712" t="s">
        <v>1281</v>
      </c>
      <c r="I180" s="962">
        <v>1</v>
      </c>
      <c r="J180" s="910">
        <v>0</v>
      </c>
      <c r="K180" s="653">
        <v>0</v>
      </c>
      <c r="L180" s="653">
        <v>0</v>
      </c>
      <c r="M180" s="653">
        <v>0</v>
      </c>
      <c r="N180" s="653">
        <v>0</v>
      </c>
      <c r="O180" s="653">
        <v>1</v>
      </c>
      <c r="P180" s="653">
        <v>0</v>
      </c>
      <c r="Q180" s="653">
        <v>0</v>
      </c>
      <c r="R180" s="653">
        <v>0</v>
      </c>
      <c r="S180" s="653">
        <v>0</v>
      </c>
      <c r="T180" s="67">
        <v>0</v>
      </c>
      <c r="U180" s="67">
        <v>0</v>
      </c>
      <c r="V180" s="67">
        <v>0</v>
      </c>
      <c r="W180" s="67">
        <v>0</v>
      </c>
      <c r="X180" s="67">
        <v>0</v>
      </c>
      <c r="Y180" s="67">
        <v>0</v>
      </c>
      <c r="Z180" s="67">
        <v>0</v>
      </c>
      <c r="AA180" s="67">
        <v>0</v>
      </c>
      <c r="AB180" s="67">
        <v>0</v>
      </c>
      <c r="AC180" s="341">
        <v>0</v>
      </c>
      <c r="AD180" s="67">
        <v>0</v>
      </c>
      <c r="AE180" s="67">
        <v>0</v>
      </c>
      <c r="AF180" s="67">
        <v>0</v>
      </c>
      <c r="AG180" s="67">
        <v>0</v>
      </c>
      <c r="AH180" s="654">
        <v>0</v>
      </c>
      <c r="AI180" s="67">
        <v>0</v>
      </c>
      <c r="AJ180" s="630">
        <f t="shared" si="14"/>
        <v>1</v>
      </c>
      <c r="AK180" s="631">
        <f t="shared" si="15"/>
        <v>0</v>
      </c>
      <c r="AL180" s="591">
        <v>0</v>
      </c>
      <c r="AM180" s="591"/>
    </row>
    <row r="181" spans="1:39" ht="14.25" customHeight="1">
      <c r="A181" t="s">
        <v>1765</v>
      </c>
      <c r="B181" s="52" t="s">
        <v>1766</v>
      </c>
      <c r="C181" s="52" t="s">
        <v>1503</v>
      </c>
      <c r="D181" s="919" t="s">
        <v>872</v>
      </c>
      <c r="E181" s="920">
        <v>45602</v>
      </c>
      <c r="F181" s="1094" t="s">
        <v>1485</v>
      </c>
      <c r="G181" s="344" t="s">
        <v>1280</v>
      </c>
      <c r="H181" s="712" t="s">
        <v>1281</v>
      </c>
      <c r="I181" s="962">
        <v>1</v>
      </c>
      <c r="J181" s="910">
        <v>0</v>
      </c>
      <c r="K181" s="653">
        <v>0</v>
      </c>
      <c r="L181" s="653">
        <v>0</v>
      </c>
      <c r="M181" s="653">
        <v>0</v>
      </c>
      <c r="N181" s="653">
        <v>0</v>
      </c>
      <c r="O181" s="653">
        <v>1</v>
      </c>
      <c r="P181" s="653">
        <v>0</v>
      </c>
      <c r="Q181" s="653">
        <v>0</v>
      </c>
      <c r="R181" s="653">
        <v>0</v>
      </c>
      <c r="S181" s="653">
        <v>0</v>
      </c>
      <c r="T181" s="67">
        <v>0</v>
      </c>
      <c r="U181" s="67">
        <v>0</v>
      </c>
      <c r="V181" s="67">
        <v>0</v>
      </c>
      <c r="W181" s="67">
        <v>0</v>
      </c>
      <c r="X181" s="67">
        <v>0</v>
      </c>
      <c r="Y181" s="67">
        <v>0</v>
      </c>
      <c r="Z181" s="67">
        <v>0</v>
      </c>
      <c r="AA181" s="67">
        <v>0</v>
      </c>
      <c r="AB181" s="67">
        <v>0</v>
      </c>
      <c r="AC181" s="341">
        <v>0</v>
      </c>
      <c r="AD181" s="67">
        <v>0</v>
      </c>
      <c r="AE181" s="67">
        <v>0</v>
      </c>
      <c r="AF181" s="67">
        <v>0</v>
      </c>
      <c r="AG181" s="67">
        <v>0</v>
      </c>
      <c r="AH181" s="654">
        <v>0</v>
      </c>
      <c r="AI181" s="67">
        <v>0</v>
      </c>
      <c r="AJ181" s="630">
        <f t="shared" si="14"/>
        <v>1</v>
      </c>
      <c r="AK181" s="631">
        <f t="shared" si="15"/>
        <v>0</v>
      </c>
      <c r="AL181" s="591">
        <v>0</v>
      </c>
      <c r="AM181" s="591"/>
    </row>
    <row r="182" spans="1:39" ht="14.25" customHeight="1">
      <c r="A182" t="s">
        <v>1767</v>
      </c>
      <c r="B182" s="52" t="s">
        <v>1768</v>
      </c>
      <c r="C182" s="52" t="s">
        <v>1769</v>
      </c>
      <c r="D182" s="919" t="s">
        <v>1770</v>
      </c>
      <c r="E182" s="920">
        <v>45602</v>
      </c>
      <c r="F182" s="1094" t="s">
        <v>1485</v>
      </c>
      <c r="G182" s="344" t="s">
        <v>1280</v>
      </c>
      <c r="H182" s="712" t="s">
        <v>1281</v>
      </c>
      <c r="I182" s="962">
        <v>1</v>
      </c>
      <c r="J182" s="910">
        <v>0</v>
      </c>
      <c r="K182" s="653">
        <v>0</v>
      </c>
      <c r="L182" s="653">
        <v>0</v>
      </c>
      <c r="M182" s="653">
        <v>0</v>
      </c>
      <c r="N182" s="653">
        <v>0</v>
      </c>
      <c r="O182" s="653">
        <v>1</v>
      </c>
      <c r="P182" s="653">
        <v>0</v>
      </c>
      <c r="Q182" s="653">
        <v>0</v>
      </c>
      <c r="R182" s="653">
        <v>0</v>
      </c>
      <c r="S182" s="653">
        <v>0</v>
      </c>
      <c r="T182" s="67">
        <v>0</v>
      </c>
      <c r="U182" s="67">
        <v>0</v>
      </c>
      <c r="V182" s="67">
        <v>0</v>
      </c>
      <c r="W182" s="67">
        <v>0</v>
      </c>
      <c r="X182" s="67">
        <v>0</v>
      </c>
      <c r="Y182" s="67">
        <v>0</v>
      </c>
      <c r="Z182" s="67">
        <v>0</v>
      </c>
      <c r="AA182" s="67">
        <v>0</v>
      </c>
      <c r="AB182" s="67">
        <v>0</v>
      </c>
      <c r="AC182" s="341">
        <v>0</v>
      </c>
      <c r="AD182" s="67">
        <v>0</v>
      </c>
      <c r="AE182" s="67">
        <v>0</v>
      </c>
      <c r="AF182" s="67">
        <v>0</v>
      </c>
      <c r="AG182" s="67">
        <v>0</v>
      </c>
      <c r="AH182" s="654">
        <v>0</v>
      </c>
      <c r="AI182" s="67">
        <v>0</v>
      </c>
      <c r="AJ182" s="630">
        <f t="shared" si="14"/>
        <v>1</v>
      </c>
      <c r="AK182" s="631">
        <f t="shared" si="15"/>
        <v>0</v>
      </c>
      <c r="AL182" s="591">
        <v>0</v>
      </c>
      <c r="AM182" s="591"/>
    </row>
    <row r="183" spans="1:39" ht="14.25" customHeight="1">
      <c r="B183" s="52" t="s">
        <v>1771</v>
      </c>
      <c r="C183" s="52" t="s">
        <v>1772</v>
      </c>
      <c r="D183" s="919" t="s">
        <v>870</v>
      </c>
      <c r="E183" s="920">
        <v>45602</v>
      </c>
      <c r="F183" s="1094" t="s">
        <v>1485</v>
      </c>
      <c r="G183" s="344" t="s">
        <v>1280</v>
      </c>
      <c r="H183" s="712" t="s">
        <v>1281</v>
      </c>
      <c r="I183" s="962">
        <v>1</v>
      </c>
      <c r="J183" s="910">
        <v>0</v>
      </c>
      <c r="K183" s="653">
        <v>0</v>
      </c>
      <c r="L183" s="653">
        <v>0</v>
      </c>
      <c r="M183" s="653">
        <v>0</v>
      </c>
      <c r="N183" s="653">
        <v>0</v>
      </c>
      <c r="O183" s="653">
        <v>1</v>
      </c>
      <c r="P183" s="653">
        <v>0</v>
      </c>
      <c r="Q183" s="653">
        <v>0</v>
      </c>
      <c r="R183" s="653">
        <v>0</v>
      </c>
      <c r="S183" s="653">
        <v>0</v>
      </c>
      <c r="T183" s="67">
        <v>0</v>
      </c>
      <c r="U183" s="67">
        <v>0</v>
      </c>
      <c r="V183" s="67">
        <v>0</v>
      </c>
      <c r="W183" s="67">
        <v>0</v>
      </c>
      <c r="X183" s="67">
        <v>0</v>
      </c>
      <c r="Y183" s="67">
        <v>0</v>
      </c>
      <c r="Z183" s="67">
        <v>0</v>
      </c>
      <c r="AA183" s="67">
        <v>0</v>
      </c>
      <c r="AB183" s="67">
        <v>0</v>
      </c>
      <c r="AC183" s="341">
        <v>0</v>
      </c>
      <c r="AD183" s="67">
        <v>0</v>
      </c>
      <c r="AE183" s="67">
        <v>0</v>
      </c>
      <c r="AF183" s="67">
        <v>0</v>
      </c>
      <c r="AG183" s="67">
        <v>0</v>
      </c>
      <c r="AH183" s="654">
        <v>0</v>
      </c>
      <c r="AI183" s="67">
        <v>0</v>
      </c>
      <c r="AJ183" s="630">
        <f t="shared" si="14"/>
        <v>1</v>
      </c>
      <c r="AK183" s="631">
        <f t="shared" si="15"/>
        <v>0</v>
      </c>
      <c r="AL183" s="591">
        <v>0</v>
      </c>
      <c r="AM183" s="591"/>
    </row>
    <row r="184" spans="1:39" ht="14.25" customHeight="1">
      <c r="A184" s="1003" t="s">
        <v>1773</v>
      </c>
      <c r="B184" s="989" t="s">
        <v>1774</v>
      </c>
      <c r="C184" s="989" t="s">
        <v>1775</v>
      </c>
      <c r="D184" s="1092" t="s">
        <v>1776</v>
      </c>
      <c r="E184" s="990"/>
      <c r="F184" s="1098" t="s">
        <v>1448</v>
      </c>
      <c r="G184" s="1101"/>
      <c r="H184" s="993" t="s">
        <v>1281</v>
      </c>
      <c r="I184" s="1106">
        <v>1</v>
      </c>
      <c r="J184" s="995">
        <v>3</v>
      </c>
      <c r="K184" s="996">
        <v>0</v>
      </c>
      <c r="L184" s="996">
        <v>0</v>
      </c>
      <c r="M184" s="996">
        <v>0</v>
      </c>
      <c r="N184" s="996">
        <v>3</v>
      </c>
      <c r="O184" s="996">
        <v>4</v>
      </c>
      <c r="P184" s="996">
        <v>2</v>
      </c>
      <c r="Q184" s="996">
        <v>0</v>
      </c>
      <c r="R184" s="996">
        <v>0</v>
      </c>
      <c r="S184" s="996">
        <v>3</v>
      </c>
      <c r="T184" s="997">
        <v>2</v>
      </c>
      <c r="U184" s="997">
        <v>0</v>
      </c>
      <c r="V184" s="997">
        <v>0</v>
      </c>
      <c r="W184" s="997">
        <v>0</v>
      </c>
      <c r="X184" s="997">
        <v>0</v>
      </c>
      <c r="Y184" s="997">
        <v>4</v>
      </c>
      <c r="Z184" s="997">
        <v>0</v>
      </c>
      <c r="AA184" s="997">
        <v>0</v>
      </c>
      <c r="AB184" s="997">
        <v>4</v>
      </c>
      <c r="AC184" s="998">
        <v>0</v>
      </c>
      <c r="AD184" s="997">
        <v>4</v>
      </c>
      <c r="AE184" s="997">
        <v>4</v>
      </c>
      <c r="AF184" s="997">
        <v>4</v>
      </c>
      <c r="AG184" s="997">
        <v>4</v>
      </c>
      <c r="AH184" s="999">
        <v>0</v>
      </c>
      <c r="AI184" s="997">
        <v>0</v>
      </c>
      <c r="AJ184" s="1000">
        <f t="shared" si="14"/>
        <v>41</v>
      </c>
      <c r="AK184" s="1001">
        <f t="shared" si="15"/>
        <v>12</v>
      </c>
      <c r="AL184" s="591"/>
      <c r="AM184" s="1002">
        <v>0</v>
      </c>
    </row>
    <row r="185" spans="1:39" ht="14.25" customHeight="1">
      <c r="E185"/>
      <c r="I185" s="962"/>
      <c r="J185" s="508"/>
      <c r="K185" s="508"/>
      <c r="L185" s="508"/>
      <c r="M185" s="508"/>
      <c r="N185" s="508"/>
      <c r="O185" s="508"/>
      <c r="P185" s="508"/>
      <c r="Q185" s="508"/>
      <c r="R185" s="508"/>
      <c r="S185" s="508"/>
    </row>
    <row r="186" spans="1:39" ht="14.25" customHeight="1">
      <c r="I186" s="962"/>
      <c r="J186" s="508"/>
      <c r="K186" s="508"/>
      <c r="L186" s="508"/>
      <c r="M186" s="508"/>
      <c r="N186" s="508"/>
      <c r="O186" s="508"/>
      <c r="P186" s="508"/>
      <c r="Q186" s="508"/>
      <c r="R186" s="508"/>
      <c r="S186" s="508"/>
    </row>
    <row r="187" spans="1:39" ht="14.25" customHeight="1">
      <c r="I187" s="962"/>
      <c r="J187" s="508"/>
      <c r="K187" s="508"/>
      <c r="L187" s="508"/>
      <c r="M187" s="508"/>
      <c r="N187" s="508"/>
      <c r="O187" s="508"/>
      <c r="P187" s="508"/>
      <c r="Q187" s="508"/>
      <c r="R187" s="508"/>
      <c r="S187" s="508"/>
    </row>
    <row r="188" spans="1:39" ht="14.25" customHeight="1">
      <c r="I188" s="962"/>
      <c r="J188" s="508"/>
      <c r="K188" s="508"/>
      <c r="L188" s="508"/>
      <c r="M188" s="508"/>
      <c r="N188" s="508"/>
      <c r="O188" s="508"/>
      <c r="P188" s="508"/>
      <c r="Q188" s="508"/>
      <c r="R188" s="508"/>
      <c r="S188" s="508"/>
    </row>
    <row r="189" spans="1:39" ht="14.25" customHeight="1">
      <c r="I189" s="962"/>
      <c r="J189" s="508"/>
      <c r="K189" s="508"/>
      <c r="L189" s="508"/>
      <c r="M189" s="508"/>
      <c r="N189" s="508"/>
      <c r="O189" s="508"/>
      <c r="P189" s="508"/>
      <c r="Q189" s="508"/>
      <c r="R189" s="508"/>
      <c r="S189" s="508"/>
    </row>
    <row r="190" spans="1:39" ht="14.25" customHeight="1">
      <c r="I190" s="962"/>
      <c r="J190" s="508"/>
      <c r="K190" s="508"/>
      <c r="L190" s="508"/>
      <c r="M190" s="508"/>
      <c r="N190" s="508"/>
      <c r="O190" s="508"/>
      <c r="P190" s="508"/>
      <c r="Q190" s="508"/>
      <c r="R190" s="508"/>
      <c r="S190" s="508"/>
    </row>
    <row r="191" spans="1:39" ht="14.25" customHeight="1">
      <c r="I191" s="962"/>
      <c r="J191" s="508"/>
      <c r="K191" s="508"/>
      <c r="L191" s="508"/>
      <c r="M191" s="508"/>
      <c r="N191" s="508"/>
      <c r="O191" s="508"/>
      <c r="P191" s="508"/>
      <c r="Q191" s="508"/>
      <c r="R191" s="508"/>
      <c r="S191" s="508"/>
    </row>
    <row r="192" spans="1:39" ht="14.25" customHeight="1">
      <c r="I192" s="962"/>
      <c r="J192" s="508"/>
      <c r="K192" s="508"/>
      <c r="L192" s="508"/>
      <c r="M192" s="508"/>
      <c r="N192" s="508"/>
      <c r="O192" s="508"/>
      <c r="P192" s="508"/>
      <c r="Q192" s="508"/>
      <c r="R192" s="508"/>
      <c r="S192" s="508"/>
    </row>
  </sheetData>
  <sheetProtection sort="0"/>
  <protectedRanges>
    <protectedRange sqref="D169:E172 D174:E184" name="Range1"/>
  </protectedRanges>
  <autoFilter ref="A7:AM184" xr:uid="{34C7F095-7F37-46CF-9870-14F8400B68B9}">
    <filterColumn colId="4">
      <filters>
        <dateGroupItem year="2024" dateTimeGrouping="year"/>
      </filters>
    </filterColumn>
    <filterColumn colId="6">
      <filters>
        <filter val="Osmany"/>
      </filters>
    </filterColumn>
    <sortState xmlns:xlrd2="http://schemas.microsoft.com/office/spreadsheetml/2017/richdata2" ref="A8:AM184">
      <sortCondition ref="E7:E146"/>
    </sortState>
  </autoFilter>
  <sortState xmlns:xlrd2="http://schemas.microsoft.com/office/spreadsheetml/2017/richdata2" ref="B8:AM57">
    <sortCondition ref="B8:B57"/>
    <sortCondition ref="C8:C57"/>
  </sortState>
  <mergeCells count="4">
    <mergeCell ref="C4:K4"/>
    <mergeCell ref="C5:K5"/>
    <mergeCell ref="C2:K2"/>
    <mergeCell ref="C3:K3"/>
  </mergeCells>
  <conditionalFormatting sqref="J7:AI184">
    <cfRule type="cellIs" dxfId="43" priority="1" operator="equal">
      <formula>4</formula>
    </cfRule>
    <cfRule type="cellIs" dxfId="42" priority="2" operator="equal">
      <formula>3</formula>
    </cfRule>
    <cfRule type="cellIs" dxfId="41" priority="3" operator="equal">
      <formula>2</formula>
    </cfRule>
    <cfRule type="cellIs" dxfId="40" priority="4" operator="equal">
      <formula>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85D8-F175-45E3-8FC3-115B6AFE6BA2}">
  <dimension ref="A1:C365"/>
  <sheetViews>
    <sheetView topLeftCell="C2" workbookViewId="0">
      <selection activeCell="C2" sqref="C2"/>
    </sheetView>
  </sheetViews>
  <sheetFormatPr defaultColWidth="9.140625" defaultRowHeight="12.75"/>
  <cols>
    <col min="1" max="1" width="12.28515625" style="388" bestFit="1" customWidth="1"/>
    <col min="2" max="2" width="11.42578125" style="681" bestFit="1" customWidth="1"/>
    <col min="3" max="3" width="24.140625" style="388" bestFit="1" customWidth="1"/>
    <col min="4" max="16384" width="9.140625" style="388"/>
  </cols>
  <sheetData>
    <row r="1" spans="1:3" customFormat="1" ht="15">
      <c r="A1" s="241" t="s">
        <v>1777</v>
      </c>
      <c r="B1" s="241" t="s">
        <v>1162</v>
      </c>
      <c r="C1" s="167" t="s">
        <v>1778</v>
      </c>
    </row>
    <row r="2" spans="1:3" customFormat="1" ht="15">
      <c r="A2" s="241" t="s">
        <v>1</v>
      </c>
      <c r="B2" s="241">
        <f>'[2]DC Forecast'!$C4</f>
        <v>45326</v>
      </c>
      <c r="C2" s="167">
        <f>'[2]DC Forecast'!$D4</f>
        <v>8494.0048342696773</v>
      </c>
    </row>
    <row r="3" spans="1:3" customFormat="1" ht="15">
      <c r="A3" s="241" t="s">
        <v>2</v>
      </c>
      <c r="B3" s="241">
        <f>'[2]DC Forecast'!$C5</f>
        <v>45327</v>
      </c>
      <c r="C3" s="167">
        <f>'[2]DC Forecast'!$D5</f>
        <v>8573.0030119623498</v>
      </c>
    </row>
    <row r="4" spans="1:3" customFormat="1" ht="15">
      <c r="A4" s="241" t="s">
        <v>3</v>
      </c>
      <c r="B4" s="241">
        <f>'[2]DC Forecast'!$C6</f>
        <v>45328</v>
      </c>
      <c r="C4" s="167">
        <f>'[2]DC Forecast'!$D6</f>
        <v>10091.00466988261</v>
      </c>
    </row>
    <row r="5" spans="1:3" customFormat="1" ht="15">
      <c r="A5" s="241" t="s">
        <v>4</v>
      </c>
      <c r="B5" s="241">
        <f>'[2]DC Forecast'!$C7</f>
        <v>45329</v>
      </c>
      <c r="C5" s="167">
        <f>'[2]DC Forecast'!$D7</f>
        <v>9774.9926770463317</v>
      </c>
    </row>
    <row r="6" spans="1:3" customFormat="1" ht="15">
      <c r="A6" s="241" t="s">
        <v>5</v>
      </c>
      <c r="B6" s="241">
        <f>'[2]DC Forecast'!$C8</f>
        <v>45330</v>
      </c>
      <c r="C6" s="167">
        <f>'[2]DC Forecast'!$D8</f>
        <v>9297.9974756859283</v>
      </c>
    </row>
    <row r="7" spans="1:3" customFormat="1" ht="15">
      <c r="A7" s="241" t="s">
        <v>6</v>
      </c>
      <c r="B7" s="241">
        <f>'[2]DC Forecast'!$C9</f>
        <v>45331</v>
      </c>
      <c r="C7" s="167">
        <f>'[2]DC Forecast'!$D9</f>
        <v>9713.0109363779575</v>
      </c>
    </row>
    <row r="8" spans="1:3" customFormat="1" ht="15">
      <c r="A8" s="241" t="s">
        <v>7</v>
      </c>
      <c r="B8" s="241">
        <f>'[2]DC Forecast'!$C10</f>
        <v>45332</v>
      </c>
      <c r="C8" s="167">
        <f>'[2]DC Forecast'!$D10</f>
        <v>9030.0075718933349</v>
      </c>
    </row>
    <row r="9" spans="1:3" customFormat="1" ht="15">
      <c r="A9" s="241" t="s">
        <v>1</v>
      </c>
      <c r="B9" s="241">
        <f>'[2]DC Forecast'!$C11</f>
        <v>45333</v>
      </c>
      <c r="C9" s="167">
        <f>'[2]DC Forecast'!$D11</f>
        <v>9370.0008688147154</v>
      </c>
    </row>
    <row r="10" spans="1:3" customFormat="1" ht="15">
      <c r="A10" s="241" t="s">
        <v>2</v>
      </c>
      <c r="B10" s="241">
        <f>'[2]DC Forecast'!$C12</f>
        <v>45334</v>
      </c>
      <c r="C10" s="167">
        <f>'[2]DC Forecast'!$D12</f>
        <v>8182.9994006314364</v>
      </c>
    </row>
    <row r="11" spans="1:3" customFormat="1" ht="15">
      <c r="A11" s="241" t="s">
        <v>3</v>
      </c>
      <c r="B11" s="241">
        <f>'[2]DC Forecast'!$C13</f>
        <v>45335</v>
      </c>
      <c r="C11" s="167">
        <f>'[2]DC Forecast'!$D13</f>
        <v>8365.0110972522689</v>
      </c>
    </row>
    <row r="12" spans="1:3" customFormat="1" ht="15">
      <c r="A12" s="241" t="s">
        <v>4</v>
      </c>
      <c r="B12" s="241">
        <f>'[2]DC Forecast'!$C14</f>
        <v>45336</v>
      </c>
      <c r="C12" s="167">
        <f>'[2]DC Forecast'!$D14</f>
        <v>7194.0096867115508</v>
      </c>
    </row>
    <row r="13" spans="1:3" customFormat="1" ht="15">
      <c r="A13" s="241" t="s">
        <v>5</v>
      </c>
      <c r="B13" s="241">
        <f>'[2]DC Forecast'!$C15</f>
        <v>45337</v>
      </c>
      <c r="C13" s="167">
        <f>'[2]DC Forecast'!$D15</f>
        <v>8582.0044475063423</v>
      </c>
    </row>
    <row r="14" spans="1:3" customFormat="1" ht="15">
      <c r="A14" s="241" t="s">
        <v>6</v>
      </c>
      <c r="B14" s="241">
        <f>'[2]DC Forecast'!$C16</f>
        <v>45338</v>
      </c>
      <c r="C14" s="167">
        <f>'[2]DC Forecast'!$D16</f>
        <v>17989.977854390505</v>
      </c>
    </row>
    <row r="15" spans="1:3" customFormat="1" ht="15">
      <c r="A15" s="241" t="s">
        <v>7</v>
      </c>
      <c r="B15" s="241">
        <f>'[2]DC Forecast'!$C17</f>
        <v>45339</v>
      </c>
      <c r="C15" s="167">
        <f>'[2]DC Forecast'!$D17</f>
        <v>18648.023214512392</v>
      </c>
    </row>
    <row r="16" spans="1:3" customFormat="1" ht="15">
      <c r="A16" s="241" t="s">
        <v>1</v>
      </c>
      <c r="B16" s="241">
        <f>'[2]DC Forecast'!$C18</f>
        <v>45340</v>
      </c>
      <c r="C16" s="167">
        <f>'[2]DC Forecast'!$D18</f>
        <v>20263.997673273589</v>
      </c>
    </row>
    <row r="17" spans="1:3" customFormat="1" ht="15">
      <c r="A17" s="241" t="s">
        <v>2</v>
      </c>
      <c r="B17" s="241">
        <f>'[2]DC Forecast'!$C19</f>
        <v>45341</v>
      </c>
      <c r="C17" s="167">
        <f>'[2]DC Forecast'!$D19</f>
        <v>29104.985666714958</v>
      </c>
    </row>
    <row r="18" spans="1:3" customFormat="1" ht="15">
      <c r="A18" s="241" t="s">
        <v>3</v>
      </c>
      <c r="B18" s="241">
        <f>'[2]DC Forecast'!$C20</f>
        <v>45342</v>
      </c>
      <c r="C18" s="167">
        <f>'[2]DC Forecast'!$D20</f>
        <v>17656.986830634061</v>
      </c>
    </row>
    <row r="19" spans="1:3" customFormat="1" ht="15">
      <c r="A19" s="241" t="s">
        <v>4</v>
      </c>
      <c r="B19" s="241">
        <f>'[2]DC Forecast'!$C21</f>
        <v>45343</v>
      </c>
      <c r="C19" s="167">
        <f>'[2]DC Forecast'!$D21</f>
        <v>7256.0033831921019</v>
      </c>
    </row>
    <row r="20" spans="1:3" customFormat="1" ht="15">
      <c r="A20" s="241" t="s">
        <v>5</v>
      </c>
      <c r="B20" s="241">
        <f>'[2]DC Forecast'!$C22</f>
        <v>45344</v>
      </c>
      <c r="C20" s="167">
        <f>'[2]DC Forecast'!$D22</f>
        <v>8973.0089249660905</v>
      </c>
    </row>
    <row r="21" spans="1:3" customFormat="1" ht="15">
      <c r="A21" s="241" t="s">
        <v>6</v>
      </c>
      <c r="B21" s="241">
        <f>'[2]DC Forecast'!$C23</f>
        <v>45345</v>
      </c>
      <c r="C21" s="167">
        <f>'[2]DC Forecast'!$D23</f>
        <v>8141.0077524395756</v>
      </c>
    </row>
    <row r="22" spans="1:3" customFormat="1" ht="15">
      <c r="A22" s="241" t="s">
        <v>7</v>
      </c>
      <c r="B22" s="241">
        <f>'[2]DC Forecast'!$C24</f>
        <v>45346</v>
      </c>
      <c r="C22" s="167">
        <f>'[2]DC Forecast'!$D24</f>
        <v>10326.011215339391</v>
      </c>
    </row>
    <row r="23" spans="1:3" customFormat="1" ht="15">
      <c r="A23" s="241" t="s">
        <v>1</v>
      </c>
      <c r="B23" s="241">
        <f>'[2]DC Forecast'!$C25</f>
        <v>45347</v>
      </c>
      <c r="C23" s="167">
        <f>'[2]DC Forecast'!$D25</f>
        <v>11330.007566911208</v>
      </c>
    </row>
    <row r="24" spans="1:3" customFormat="1" ht="15">
      <c r="A24" s="241" t="s">
        <v>2</v>
      </c>
      <c r="B24" s="241">
        <f>'[2]DC Forecast'!$C26</f>
        <v>45348</v>
      </c>
      <c r="C24" s="167">
        <f>'[2]DC Forecast'!$D26</f>
        <v>11603.007850751672</v>
      </c>
    </row>
    <row r="25" spans="1:3" customFormat="1" ht="15">
      <c r="A25" s="241" t="s">
        <v>3</v>
      </c>
      <c r="B25" s="241">
        <f>'[2]DC Forecast'!$C27</f>
        <v>45349</v>
      </c>
      <c r="C25" s="167">
        <f>'[2]DC Forecast'!$D27</f>
        <v>9961.9931188146984</v>
      </c>
    </row>
    <row r="26" spans="1:3" customFormat="1" ht="15">
      <c r="A26" s="241" t="s">
        <v>4</v>
      </c>
      <c r="B26" s="241">
        <f>'[2]DC Forecast'!$C28</f>
        <v>45350</v>
      </c>
      <c r="C26" s="167">
        <f>'[2]DC Forecast'!$D28</f>
        <v>10046.992762729124</v>
      </c>
    </row>
    <row r="27" spans="1:3" customFormat="1" ht="15">
      <c r="A27" s="241" t="s">
        <v>5</v>
      </c>
      <c r="B27" s="241">
        <f>'[2]DC Forecast'!$C29</f>
        <v>45351</v>
      </c>
      <c r="C27" s="167">
        <f>'[2]DC Forecast'!$D29</f>
        <v>11302.001117005739</v>
      </c>
    </row>
    <row r="28" spans="1:3" customFormat="1" ht="15">
      <c r="A28" s="241" t="s">
        <v>6</v>
      </c>
      <c r="B28" s="241">
        <f>'[2]DC Forecast'!$C30</f>
        <v>45352</v>
      </c>
      <c r="C28" s="167">
        <f>'[2]DC Forecast'!$D30</f>
        <v>8418.0104738055907</v>
      </c>
    </row>
    <row r="29" spans="1:3" customFormat="1" ht="15">
      <c r="A29" s="241" t="s">
        <v>7</v>
      </c>
      <c r="B29" s="241">
        <f>'[2]DC Forecast'!$C31</f>
        <v>45353</v>
      </c>
      <c r="C29" s="167">
        <f>'[2]DC Forecast'!$D31</f>
        <v>10193.990655306578</v>
      </c>
    </row>
    <row r="30" spans="1:3" customFormat="1" ht="15">
      <c r="A30" s="241" t="s">
        <v>1</v>
      </c>
      <c r="B30" s="241">
        <f>'[2]DC Forecast'!$C32</f>
        <v>45354</v>
      </c>
      <c r="C30" s="167">
        <f>'[2]DC Forecast'!$D32</f>
        <v>11534.995612374585</v>
      </c>
    </row>
    <row r="31" spans="1:3" customFormat="1" ht="15">
      <c r="A31" s="241" t="s">
        <v>2</v>
      </c>
      <c r="B31" s="241">
        <f>'[2]DC Forecast'!$C33</f>
        <v>45355</v>
      </c>
      <c r="C31" s="167">
        <f>'[2]DC Forecast'!$D33</f>
        <v>11525.996069814997</v>
      </c>
    </row>
    <row r="32" spans="1:3" customFormat="1" ht="15">
      <c r="A32" s="241" t="s">
        <v>3</v>
      </c>
      <c r="B32" s="241">
        <f>'[2]DC Forecast'!$C34</f>
        <v>45356</v>
      </c>
      <c r="C32" s="167">
        <f>'[2]DC Forecast'!$D34</f>
        <v>10939.012914115443</v>
      </c>
    </row>
    <row r="33" spans="1:3" customFormat="1" ht="15">
      <c r="A33" s="241" t="s">
        <v>4</v>
      </c>
      <c r="B33" s="241">
        <f>'[2]DC Forecast'!$C35</f>
        <v>45357</v>
      </c>
      <c r="C33" s="167">
        <f>'[2]DC Forecast'!$D35</f>
        <v>10055.001484819668</v>
      </c>
    </row>
    <row r="34" spans="1:3" customFormat="1" ht="15">
      <c r="A34" s="241" t="s">
        <v>5</v>
      </c>
      <c r="B34" s="241">
        <f>'[2]DC Forecast'!$C36</f>
        <v>45358</v>
      </c>
      <c r="C34" s="167">
        <f>'[2]DC Forecast'!$D36</f>
        <v>9848.9871545432634</v>
      </c>
    </row>
    <row r="35" spans="1:3" customFormat="1" ht="15">
      <c r="A35" s="241" t="s">
        <v>6</v>
      </c>
      <c r="B35" s="241">
        <f>'[2]DC Forecast'!$C37</f>
        <v>45359</v>
      </c>
      <c r="C35" s="167">
        <f>'[2]DC Forecast'!$D37</f>
        <v>9328.0037253432165</v>
      </c>
    </row>
    <row r="36" spans="1:3" customFormat="1" ht="15">
      <c r="A36" s="241" t="s">
        <v>7</v>
      </c>
      <c r="B36" s="241">
        <f>'[2]DC Forecast'!$C38</f>
        <v>45360</v>
      </c>
      <c r="C36" s="167">
        <f>'[2]DC Forecast'!$D38</f>
        <v>13616.984699740373</v>
      </c>
    </row>
    <row r="37" spans="1:3" customFormat="1" ht="15">
      <c r="A37" s="241" t="s">
        <v>1</v>
      </c>
      <c r="B37" s="241">
        <f>'[2]DC Forecast'!$C39</f>
        <v>45361</v>
      </c>
      <c r="C37" s="167">
        <f>'[2]DC Forecast'!$D39</f>
        <v>13459.014450273653</v>
      </c>
    </row>
    <row r="38" spans="1:3" customFormat="1" ht="15">
      <c r="A38" s="241" t="s">
        <v>2</v>
      </c>
      <c r="B38" s="241">
        <f>'[2]DC Forecast'!$C40</f>
        <v>45362</v>
      </c>
      <c r="C38" s="167">
        <f>'[2]DC Forecast'!$D40</f>
        <v>10979.007277460554</v>
      </c>
    </row>
    <row r="39" spans="1:3" customFormat="1" ht="15">
      <c r="A39" s="241" t="s">
        <v>3</v>
      </c>
      <c r="B39" s="241">
        <f>'[2]DC Forecast'!$C41</f>
        <v>45363</v>
      </c>
      <c r="C39" s="167">
        <f>'[2]DC Forecast'!$D41</f>
        <v>12475.014007216967</v>
      </c>
    </row>
    <row r="40" spans="1:3" customFormat="1" ht="15">
      <c r="A40" s="241" t="s">
        <v>4</v>
      </c>
      <c r="B40" s="241">
        <f>'[2]DC Forecast'!$C42</f>
        <v>45364</v>
      </c>
      <c r="C40" s="167">
        <f>'[2]DC Forecast'!$D42</f>
        <v>11940.994577539641</v>
      </c>
    </row>
    <row r="41" spans="1:3" customFormat="1" ht="15">
      <c r="A41" s="241" t="s">
        <v>5</v>
      </c>
      <c r="B41" s="241">
        <f>'[2]DC Forecast'!$C43</f>
        <v>45365</v>
      </c>
      <c r="C41" s="167">
        <f>'[2]DC Forecast'!$D43</f>
        <v>12808.991630131111</v>
      </c>
    </row>
    <row r="42" spans="1:3" customFormat="1" ht="15">
      <c r="A42" s="241" t="s">
        <v>6</v>
      </c>
      <c r="B42" s="241">
        <f>'[2]DC Forecast'!$C44</f>
        <v>45366</v>
      </c>
      <c r="C42" s="167">
        <f>'[2]DC Forecast'!$D44</f>
        <v>12067.006848628622</v>
      </c>
    </row>
    <row r="43" spans="1:3" customFormat="1" ht="15">
      <c r="A43" s="241" t="s">
        <v>7</v>
      </c>
      <c r="B43" s="241">
        <f>'[2]DC Forecast'!$C45</f>
        <v>45367</v>
      </c>
      <c r="C43" s="167">
        <f>'[2]DC Forecast'!$D45</f>
        <v>13420.008747809085</v>
      </c>
    </row>
    <row r="44" spans="1:3" customFormat="1" ht="15">
      <c r="A44" s="680" t="s">
        <v>1</v>
      </c>
      <c r="B44" s="241">
        <f>'[2]DC Forecast'!$C46</f>
        <v>45368</v>
      </c>
      <c r="C44" s="167">
        <f>'[2]DC Forecast'!$D46</f>
        <v>18190.992519774729</v>
      </c>
    </row>
    <row r="45" spans="1:3" customFormat="1" ht="15">
      <c r="A45" s="680" t="s">
        <v>2</v>
      </c>
      <c r="B45" s="241">
        <f>'[2]DC Forecast'!$C47</f>
        <v>45369</v>
      </c>
      <c r="C45" s="167">
        <f>'[2]DC Forecast'!$D47</f>
        <v>12609.999638341671</v>
      </c>
    </row>
    <row r="46" spans="1:3" customFormat="1" ht="15">
      <c r="A46" s="680" t="s">
        <v>3</v>
      </c>
      <c r="B46" s="241">
        <f>'[2]DC Forecast'!$C48</f>
        <v>45370</v>
      </c>
      <c r="C46" s="167">
        <f>'[2]DC Forecast'!$D48</f>
        <v>10979.987189029276</v>
      </c>
    </row>
    <row r="47" spans="1:3" customFormat="1" ht="15">
      <c r="A47" s="680" t="s">
        <v>4</v>
      </c>
      <c r="B47" s="241">
        <f>'[2]DC Forecast'!$C49</f>
        <v>45371</v>
      </c>
      <c r="C47" s="167">
        <f>'[2]DC Forecast'!$D49</f>
        <v>10605.00699814453</v>
      </c>
    </row>
    <row r="48" spans="1:3" customFormat="1" ht="15">
      <c r="A48" s="680" t="s">
        <v>5</v>
      </c>
      <c r="B48" s="241">
        <f>'[2]DC Forecast'!$C50</f>
        <v>45372</v>
      </c>
      <c r="C48" s="167">
        <f>'[2]DC Forecast'!$D50</f>
        <v>12364.997366253368</v>
      </c>
    </row>
    <row r="49" spans="1:3" customFormat="1" ht="15">
      <c r="A49" s="680" t="s">
        <v>6</v>
      </c>
      <c r="B49" s="241">
        <f>'[2]DC Forecast'!$C51</f>
        <v>45373</v>
      </c>
      <c r="C49" s="167">
        <f>'[2]DC Forecast'!$D51</f>
        <v>21680.973505155434</v>
      </c>
    </row>
    <row r="50" spans="1:3" customFormat="1" ht="15">
      <c r="A50" s="680" t="s">
        <v>7</v>
      </c>
      <c r="B50" s="241">
        <f>'[2]DC Forecast'!$C52</f>
        <v>45374</v>
      </c>
      <c r="C50" s="167">
        <f>'[2]DC Forecast'!$D52</f>
        <v>20751.979111502365</v>
      </c>
    </row>
    <row r="51" spans="1:3" customFormat="1" ht="15">
      <c r="A51" s="680" t="s">
        <v>1</v>
      </c>
      <c r="B51" s="241">
        <f>'[2]DC Forecast'!$C53</f>
        <v>45375</v>
      </c>
      <c r="C51" s="167">
        <f>'[2]DC Forecast'!$D53</f>
        <v>26051.00816397684</v>
      </c>
    </row>
    <row r="52" spans="1:3" customFormat="1" ht="15">
      <c r="A52" s="680" t="s">
        <v>2</v>
      </c>
      <c r="B52" s="241">
        <f>'[2]DC Forecast'!$C54</f>
        <v>45376</v>
      </c>
      <c r="C52" s="167">
        <f>'[2]DC Forecast'!$D54</f>
        <v>25633.986654830667</v>
      </c>
    </row>
    <row r="53" spans="1:3" customFormat="1" ht="15">
      <c r="A53" s="680" t="s">
        <v>3</v>
      </c>
      <c r="B53" s="241">
        <f>'[2]DC Forecast'!$C55</f>
        <v>45377</v>
      </c>
      <c r="C53" s="167">
        <f>'[2]DC Forecast'!$D55</f>
        <v>7866.9964669178371</v>
      </c>
    </row>
    <row r="54" spans="1:3" customFormat="1" ht="15">
      <c r="A54" s="680" t="s">
        <v>4</v>
      </c>
      <c r="B54" s="241">
        <f>'[2]DC Forecast'!$C56</f>
        <v>45378</v>
      </c>
      <c r="C54" s="167">
        <f>'[2]DC Forecast'!$D56</f>
        <v>8857.9942211499128</v>
      </c>
    </row>
    <row r="55" spans="1:3" customFormat="1" ht="15">
      <c r="A55" s="680" t="s">
        <v>5</v>
      </c>
      <c r="B55" s="241">
        <f>'[2]DC Forecast'!$C57</f>
        <v>45379</v>
      </c>
      <c r="C55" s="167">
        <f>'[2]DC Forecast'!$D57</f>
        <v>7745.9906232628691</v>
      </c>
    </row>
    <row r="56" spans="1:3" customFormat="1" ht="15">
      <c r="A56" s="680" t="s">
        <v>6</v>
      </c>
      <c r="B56" s="241">
        <f>'[2]DC Forecast'!$C58</f>
        <v>45380</v>
      </c>
      <c r="C56" s="167">
        <f>'[2]DC Forecast'!$D58</f>
        <v>7642.0058934372983</v>
      </c>
    </row>
    <row r="57" spans="1:3" customFormat="1" ht="15">
      <c r="A57" s="680" t="s">
        <v>7</v>
      </c>
      <c r="B57" s="241">
        <f>'[2]DC Forecast'!$C59</f>
        <v>45381</v>
      </c>
      <c r="C57" s="167">
        <f>'[2]DC Forecast'!$D59</f>
        <v>12791.001090620854</v>
      </c>
    </row>
    <row r="58" spans="1:3" customFormat="1" ht="15">
      <c r="A58" s="680" t="s">
        <v>1</v>
      </c>
      <c r="B58" s="241">
        <f>'[2]DC Forecast'!$C60</f>
        <v>45382</v>
      </c>
      <c r="C58" s="167">
        <f>'[2]DC Forecast'!$D60</f>
        <v>15315.001697240235</v>
      </c>
    </row>
    <row r="59" spans="1:3" customFormat="1" ht="15">
      <c r="A59" s="680" t="s">
        <v>2</v>
      </c>
      <c r="B59" s="241">
        <f>'[2]DC Forecast'!$C61</f>
        <v>45383</v>
      </c>
      <c r="C59" s="167">
        <f>'[2]DC Forecast'!$D61</f>
        <v>10671.99679272197</v>
      </c>
    </row>
    <row r="60" spans="1:3" customFormat="1" ht="15">
      <c r="A60" s="680" t="s">
        <v>3</v>
      </c>
      <c r="B60" s="241">
        <f>'[2]DC Forecast'!$C62</f>
        <v>45384</v>
      </c>
      <c r="C60" s="167">
        <f>'[2]DC Forecast'!$D62</f>
        <v>11331.9906433613</v>
      </c>
    </row>
    <row r="61" spans="1:3" customFormat="1" ht="15">
      <c r="A61" s="680" t="s">
        <v>4</v>
      </c>
      <c r="B61" s="241">
        <f>'[2]DC Forecast'!$C63</f>
        <v>45385</v>
      </c>
      <c r="C61" s="167">
        <f>'[2]DC Forecast'!$D63</f>
        <v>13348.992070261505</v>
      </c>
    </row>
    <row r="62" spans="1:3" customFormat="1" ht="15">
      <c r="A62" s="680" t="s">
        <v>5</v>
      </c>
      <c r="B62" s="241">
        <f>'[2]DC Forecast'!$C64</f>
        <v>45386</v>
      </c>
      <c r="C62" s="167">
        <f>'[2]DC Forecast'!$D64</f>
        <v>21127.010249328636</v>
      </c>
    </row>
    <row r="63" spans="1:3" customFormat="1" ht="15">
      <c r="A63" s="680" t="s">
        <v>6</v>
      </c>
      <c r="B63" s="241">
        <f>'[2]DC Forecast'!$C65</f>
        <v>45387</v>
      </c>
      <c r="C63" s="167">
        <f>'[2]DC Forecast'!$D65</f>
        <v>18585.681674159739</v>
      </c>
    </row>
    <row r="64" spans="1:3" customFormat="1" ht="15">
      <c r="A64" s="680" t="s">
        <v>7</v>
      </c>
      <c r="B64" s="241">
        <f>'[2]DC Forecast'!$C66</f>
        <v>45388</v>
      </c>
      <c r="C64" s="167">
        <f>'[2]DC Forecast'!$D66</f>
        <v>21109.986135427403</v>
      </c>
    </row>
    <row r="65" spans="1:3" customFormat="1" ht="15">
      <c r="A65" s="680" t="s">
        <v>1</v>
      </c>
      <c r="B65" s="241">
        <f>'[2]DC Forecast'!$C67</f>
        <v>45389</v>
      </c>
      <c r="C65" s="167">
        <f>'[2]DC Forecast'!$D67</f>
        <v>20640.997266461905</v>
      </c>
    </row>
    <row r="66" spans="1:3" customFormat="1" ht="15">
      <c r="A66" s="680" t="s">
        <v>2</v>
      </c>
      <c r="B66" s="241">
        <f>'[2]DC Forecast'!$C68</f>
        <v>45390</v>
      </c>
      <c r="C66" s="167">
        <f>'[2]DC Forecast'!$D68</f>
        <v>12062.987099388503</v>
      </c>
    </row>
    <row r="67" spans="1:3" customFormat="1" ht="15">
      <c r="A67" s="680" t="s">
        <v>3</v>
      </c>
      <c r="B67" s="241">
        <f>'[2]DC Forecast'!$C69</f>
        <v>45391</v>
      </c>
      <c r="C67" s="167">
        <f>'[2]DC Forecast'!$D69</f>
        <v>7841.0037732938508</v>
      </c>
    </row>
    <row r="68" spans="1:3" customFormat="1" ht="15">
      <c r="A68" s="680" t="s">
        <v>4</v>
      </c>
      <c r="B68" s="241">
        <f>'[2]DC Forecast'!$C70</f>
        <v>45392</v>
      </c>
      <c r="C68" s="167">
        <f>'[2]DC Forecast'!$D70</f>
        <v>10030.989187642528</v>
      </c>
    </row>
    <row r="69" spans="1:3" customFormat="1" ht="15">
      <c r="A69" s="680" t="s">
        <v>5</v>
      </c>
      <c r="B69" s="241">
        <f>'[2]DC Forecast'!$C71</f>
        <v>45393</v>
      </c>
      <c r="C69" s="167">
        <f>'[2]DC Forecast'!$D71</f>
        <v>8633.0046309686277</v>
      </c>
    </row>
    <row r="70" spans="1:3" customFormat="1" ht="15">
      <c r="A70" s="680" t="s">
        <v>6</v>
      </c>
      <c r="B70" s="241">
        <f>'[2]DC Forecast'!$C72</f>
        <v>45394</v>
      </c>
      <c r="C70" s="167">
        <f>'[2]DC Forecast'!$D72</f>
        <v>7587.9953155807743</v>
      </c>
    </row>
    <row r="71" spans="1:3" customFormat="1" ht="15">
      <c r="A71" s="680" t="s">
        <v>7</v>
      </c>
      <c r="B71" s="241">
        <f>'[2]DC Forecast'!$C73</f>
        <v>45395</v>
      </c>
      <c r="C71" s="167">
        <f>'[2]DC Forecast'!$D73</f>
        <v>8798.005987583947</v>
      </c>
    </row>
    <row r="72" spans="1:3" customFormat="1" ht="15">
      <c r="A72" s="680" t="s">
        <v>1</v>
      </c>
      <c r="B72" s="241">
        <f>'[2]DC Forecast'!$C74</f>
        <v>45396</v>
      </c>
      <c r="C72" s="167">
        <f>'[2]DC Forecast'!$D74</f>
        <v>12123.000813939636</v>
      </c>
    </row>
    <row r="73" spans="1:3" customFormat="1" ht="15">
      <c r="A73" s="680" t="s">
        <v>2</v>
      </c>
      <c r="B73" s="241">
        <f>'[2]DC Forecast'!$C75</f>
        <v>45397</v>
      </c>
      <c r="C73" s="167">
        <f>'[2]DC Forecast'!$D75</f>
        <v>10741.996588952263</v>
      </c>
    </row>
    <row r="74" spans="1:3" customFormat="1" ht="15">
      <c r="A74" s="680" t="s">
        <v>3</v>
      </c>
      <c r="B74" s="241">
        <f>'[2]DC Forecast'!$C76</f>
        <v>45398</v>
      </c>
      <c r="C74" s="167">
        <f>'[2]DC Forecast'!$D76</f>
        <v>10675.00573583659</v>
      </c>
    </row>
    <row r="75" spans="1:3" customFormat="1" ht="15">
      <c r="A75" s="680" t="s">
        <v>4</v>
      </c>
      <c r="B75" s="241">
        <f>'[2]DC Forecast'!$C77</f>
        <v>45399</v>
      </c>
      <c r="C75" s="167">
        <f>'[2]DC Forecast'!$D77</f>
        <v>12193.995367172132</v>
      </c>
    </row>
    <row r="76" spans="1:3" customFormat="1" ht="15">
      <c r="A76" s="680" t="s">
        <v>5</v>
      </c>
      <c r="B76" s="241">
        <f>'[2]DC Forecast'!$C78</f>
        <v>45400</v>
      </c>
      <c r="C76" s="167">
        <f>'[2]DC Forecast'!$D78</f>
        <v>9195.9940965465394</v>
      </c>
    </row>
    <row r="77" spans="1:3" customFormat="1" ht="15">
      <c r="A77" s="680" t="s">
        <v>6</v>
      </c>
      <c r="B77" s="241">
        <f>'[2]DC Forecast'!$C79</f>
        <v>45401</v>
      </c>
      <c r="C77" s="167">
        <f>'[2]DC Forecast'!$D79</f>
        <v>8941.9957368840332</v>
      </c>
    </row>
    <row r="78" spans="1:3" customFormat="1" ht="15">
      <c r="A78" s="680" t="s">
        <v>7</v>
      </c>
      <c r="B78" s="241">
        <f>'[2]DC Forecast'!$C80</f>
        <v>45402</v>
      </c>
      <c r="C78" s="167">
        <f>'[2]DC Forecast'!$D80</f>
        <v>9361.0064508182768</v>
      </c>
    </row>
    <row r="79" spans="1:3" customFormat="1" ht="15">
      <c r="A79" s="680" t="s">
        <v>1</v>
      </c>
      <c r="B79" s="241">
        <f>'[2]DC Forecast'!$C81</f>
        <v>45403</v>
      </c>
      <c r="C79" s="167">
        <f>'[2]DC Forecast'!$D81</f>
        <v>19269.977638578981</v>
      </c>
    </row>
    <row r="80" spans="1:3" customFormat="1" ht="15">
      <c r="A80" s="680" t="s">
        <v>2</v>
      </c>
      <c r="B80" s="241">
        <f>'[2]DC Forecast'!$C82</f>
        <v>45404</v>
      </c>
      <c r="C80" s="167">
        <f>'[2]DC Forecast'!$D82</f>
        <v>14772.00045994822</v>
      </c>
    </row>
    <row r="81" spans="1:3" customFormat="1" ht="15">
      <c r="A81" s="680" t="s">
        <v>3</v>
      </c>
      <c r="B81" s="241">
        <f>'[2]DC Forecast'!$C83</f>
        <v>45405</v>
      </c>
      <c r="C81" s="167">
        <f>'[2]DC Forecast'!$D83</f>
        <v>8401.0000843509933</v>
      </c>
    </row>
    <row r="82" spans="1:3" customFormat="1" ht="15">
      <c r="A82" s="680" t="s">
        <v>4</v>
      </c>
      <c r="B82" s="241">
        <f>'[2]DC Forecast'!$C84</f>
        <v>45406</v>
      </c>
      <c r="C82" s="167">
        <f>'[2]DC Forecast'!$D84</f>
        <v>8949.008716750026</v>
      </c>
    </row>
    <row r="83" spans="1:3" customFormat="1" ht="15">
      <c r="A83" s="680" t="s">
        <v>5</v>
      </c>
      <c r="B83" s="241">
        <f>'[2]DC Forecast'!$C85</f>
        <v>45407</v>
      </c>
      <c r="C83" s="167">
        <f>'[2]DC Forecast'!$D85</f>
        <v>31397.982668365978</v>
      </c>
    </row>
    <row r="84" spans="1:3" customFormat="1" ht="15">
      <c r="A84" s="680" t="s">
        <v>6</v>
      </c>
      <c r="B84" s="241">
        <f>'[2]DC Forecast'!$C86</f>
        <v>45408</v>
      </c>
      <c r="C84" s="167">
        <f>'[2]DC Forecast'!$D86</f>
        <v>28198.994712018404</v>
      </c>
    </row>
    <row r="85" spans="1:3" customFormat="1" ht="15">
      <c r="A85" s="680" t="s">
        <v>7</v>
      </c>
      <c r="B85" s="241">
        <f>'[2]DC Forecast'!$C87</f>
        <v>45409</v>
      </c>
      <c r="C85" s="167">
        <f>'[2]DC Forecast'!$D87</f>
        <v>29678.016297487953</v>
      </c>
    </row>
    <row r="86" spans="1:3" customFormat="1" ht="15">
      <c r="A86" s="680" t="s">
        <v>1</v>
      </c>
      <c r="B86" s="241">
        <f>'[2]DC Forecast'!$C88</f>
        <v>45410</v>
      </c>
      <c r="C86" s="167">
        <f>'[2]DC Forecast'!$D88</f>
        <v>40786.9918179624</v>
      </c>
    </row>
    <row r="87" spans="1:3" customFormat="1" ht="15">
      <c r="A87" s="680" t="s">
        <v>2</v>
      </c>
      <c r="B87" s="241">
        <f>'[2]DC Forecast'!$C89</f>
        <v>45411</v>
      </c>
      <c r="C87" s="167">
        <f>'[2]DC Forecast'!$D89</f>
        <v>25665.007075726997</v>
      </c>
    </row>
    <row r="88" spans="1:3" customFormat="1" ht="15">
      <c r="A88" s="680" t="s">
        <v>3</v>
      </c>
      <c r="B88" s="241">
        <f>'[2]DC Forecast'!$C90</f>
        <v>45412</v>
      </c>
      <c r="C88" s="167">
        <f>'[2]DC Forecast'!$D90</f>
        <v>46807.993958233703</v>
      </c>
    </row>
    <row r="89" spans="1:3" customFormat="1" ht="15">
      <c r="A89" s="680" t="s">
        <v>4</v>
      </c>
      <c r="B89" s="241">
        <f>'[2]DC Forecast'!$C91</f>
        <v>45413</v>
      </c>
      <c r="C89" s="167">
        <f>'[2]DC Forecast'!$D91</f>
        <v>37141.988382511554</v>
      </c>
    </row>
    <row r="90" spans="1:3" customFormat="1" ht="15">
      <c r="A90" s="680" t="s">
        <v>5</v>
      </c>
      <c r="B90" s="241">
        <f>'[2]DC Forecast'!$C92</f>
        <v>45414</v>
      </c>
      <c r="C90" s="167">
        <f>'[2]DC Forecast'!$D92</f>
        <v>33029.994765217409</v>
      </c>
    </row>
    <row r="91" spans="1:3" customFormat="1" ht="15">
      <c r="A91" s="680" t="s">
        <v>6</v>
      </c>
      <c r="B91" s="241">
        <f>'[2]DC Forecast'!$C93</f>
        <v>45415</v>
      </c>
      <c r="C91" s="167">
        <f>'[2]DC Forecast'!$D93</f>
        <v>42956.982663667906</v>
      </c>
    </row>
    <row r="92" spans="1:3" customFormat="1" ht="15">
      <c r="A92" s="680" t="s">
        <v>7</v>
      </c>
      <c r="B92" s="241">
        <f>'[2]DC Forecast'!$C94</f>
        <v>45416</v>
      </c>
      <c r="C92" s="167">
        <f>'[2]DC Forecast'!$D94</f>
        <v>22055.992295474829</v>
      </c>
    </row>
    <row r="93" spans="1:3" customFormat="1" ht="15">
      <c r="A93" s="680" t="s">
        <v>1</v>
      </c>
      <c r="B93" s="241">
        <f>'[2]DC Forecast'!$C95</f>
        <v>45417</v>
      </c>
      <c r="C93" s="167">
        <f>'[2]DC Forecast'!$D95</f>
        <v>34734.016449661736</v>
      </c>
    </row>
    <row r="94" spans="1:3" customFormat="1" ht="15">
      <c r="A94" s="680" t="s">
        <v>2</v>
      </c>
      <c r="B94" s="241">
        <f>'[2]DC Forecast'!$C96</f>
        <v>45418</v>
      </c>
      <c r="C94" s="167">
        <f>'[2]DC Forecast'!$D96</f>
        <v>28033.029427524216</v>
      </c>
    </row>
    <row r="95" spans="1:3" customFormat="1" ht="15">
      <c r="A95" s="680" t="s">
        <v>3</v>
      </c>
      <c r="B95" s="241">
        <f>'[2]DC Forecast'!$C97</f>
        <v>45419</v>
      </c>
      <c r="C95" s="167">
        <f>'[2]DC Forecast'!$D97</f>
        <v>12387.985595764047</v>
      </c>
    </row>
    <row r="96" spans="1:3" customFormat="1" ht="15">
      <c r="A96" s="680" t="s">
        <v>4</v>
      </c>
      <c r="B96" s="241">
        <f>'[2]DC Forecast'!$C98</f>
        <v>45420</v>
      </c>
      <c r="C96" s="167">
        <f>'[2]DC Forecast'!$D98</f>
        <v>11099.987598061345</v>
      </c>
    </row>
    <row r="97" spans="1:3" customFormat="1" ht="15">
      <c r="A97" s="680" t="s">
        <v>5</v>
      </c>
      <c r="B97" s="241">
        <f>'[2]DC Forecast'!$C99</f>
        <v>45421</v>
      </c>
      <c r="C97" s="167">
        <f>'[2]DC Forecast'!$D99</f>
        <v>12077.00518816751</v>
      </c>
    </row>
    <row r="98" spans="1:3" customFormat="1" ht="15">
      <c r="A98" s="680" t="s">
        <v>6</v>
      </c>
      <c r="B98" s="241">
        <f>'[2]DC Forecast'!$C100</f>
        <v>45422</v>
      </c>
      <c r="C98" s="167">
        <f>'[2]DC Forecast'!$D100</f>
        <v>9760.9981325341669</v>
      </c>
    </row>
    <row r="99" spans="1:3" customFormat="1" ht="15">
      <c r="A99" s="680" t="s">
        <v>7</v>
      </c>
      <c r="B99" s="241">
        <f>'[2]DC Forecast'!$C101</f>
        <v>45423</v>
      </c>
      <c r="C99" s="167">
        <f>'[2]DC Forecast'!$D101</f>
        <v>12762.987126816855</v>
      </c>
    </row>
    <row r="100" spans="1:3" customFormat="1" ht="15">
      <c r="A100" s="680" t="s">
        <v>1</v>
      </c>
      <c r="B100" s="241">
        <f>'[2]DC Forecast'!$C102</f>
        <v>45424</v>
      </c>
      <c r="C100" s="167">
        <f>'[2]DC Forecast'!$D102</f>
        <v>15308.99628227593</v>
      </c>
    </row>
    <row r="101" spans="1:3" customFormat="1" ht="15">
      <c r="A101" s="680" t="s">
        <v>2</v>
      </c>
      <c r="B101" s="241">
        <f>'[2]DC Forecast'!$C103</f>
        <v>45425</v>
      </c>
      <c r="C101" s="167">
        <f>'[2]DC Forecast'!$D103</f>
        <v>17309.008453532057</v>
      </c>
    </row>
    <row r="102" spans="1:3" customFormat="1" ht="15">
      <c r="A102" s="680" t="s">
        <v>3</v>
      </c>
      <c r="B102" s="241">
        <f>'[2]DC Forecast'!$C104</f>
        <v>45426</v>
      </c>
      <c r="C102" s="167">
        <f>'[2]DC Forecast'!$D104</f>
        <v>10363.997822964633</v>
      </c>
    </row>
    <row r="103" spans="1:3" customFormat="1" ht="15">
      <c r="A103" s="680" t="s">
        <v>4</v>
      </c>
      <c r="B103" s="241">
        <f>'[2]DC Forecast'!$C105</f>
        <v>45427</v>
      </c>
      <c r="C103" s="167">
        <f>'[2]DC Forecast'!$D105</f>
        <v>11323.002011855275</v>
      </c>
    </row>
    <row r="104" spans="1:3" customFormat="1" ht="15">
      <c r="A104" s="680" t="s">
        <v>5</v>
      </c>
      <c r="B104" s="241">
        <f>'[2]DC Forecast'!$C106</f>
        <v>45428</v>
      </c>
      <c r="C104" s="167">
        <f>'[2]DC Forecast'!$D106</f>
        <v>9707.0042422074657</v>
      </c>
    </row>
    <row r="105" spans="1:3" customFormat="1" ht="15">
      <c r="A105" s="680" t="s">
        <v>6</v>
      </c>
      <c r="B105" s="241">
        <f>'[2]DC Forecast'!$C107</f>
        <v>45429</v>
      </c>
      <c r="C105" s="167">
        <f>'[2]DC Forecast'!$D107</f>
        <v>9169.0051394646034</v>
      </c>
    </row>
    <row r="106" spans="1:3" customFormat="1" ht="15">
      <c r="A106" s="680" t="s">
        <v>7</v>
      </c>
      <c r="B106" s="241">
        <f>'[2]DC Forecast'!$C108</f>
        <v>45430</v>
      </c>
      <c r="C106" s="167">
        <f>'[2]DC Forecast'!$D108</f>
        <v>12028.999135969429</v>
      </c>
    </row>
    <row r="107" spans="1:3" customFormat="1" ht="15">
      <c r="A107" s="680" t="s">
        <v>1</v>
      </c>
      <c r="B107" s="241">
        <f>'[2]DC Forecast'!$C109</f>
        <v>45431</v>
      </c>
      <c r="C107" s="167">
        <f>'[2]DC Forecast'!$D109</f>
        <v>34162.997900193368</v>
      </c>
    </row>
    <row r="108" spans="1:3" customFormat="1" ht="15">
      <c r="A108" s="680" t="s">
        <v>2</v>
      </c>
      <c r="B108" s="241">
        <f>'[2]DC Forecast'!$C110</f>
        <v>45432</v>
      </c>
      <c r="C108" s="167">
        <f>'[2]DC Forecast'!$D110</f>
        <v>28736.020044977566</v>
      </c>
    </row>
    <row r="109" spans="1:3" customFormat="1" ht="15">
      <c r="A109" s="680" t="s">
        <v>3</v>
      </c>
      <c r="B109" s="241">
        <f>'[2]DC Forecast'!$C111</f>
        <v>45433</v>
      </c>
      <c r="C109" s="167">
        <f>'[2]DC Forecast'!$D111</f>
        <v>36978.972958386024</v>
      </c>
    </row>
    <row r="110" spans="1:3" customFormat="1" ht="15">
      <c r="A110" s="680" t="s">
        <v>4</v>
      </c>
      <c r="B110" s="241">
        <f>'[2]DC Forecast'!$C112</f>
        <v>45434</v>
      </c>
      <c r="C110" s="167">
        <f>'[2]DC Forecast'!$D112</f>
        <v>34237.997565762475</v>
      </c>
    </row>
    <row r="111" spans="1:3" customFormat="1" ht="15">
      <c r="A111" s="680" t="s">
        <v>5</v>
      </c>
      <c r="B111" s="241">
        <f>'[2]DC Forecast'!$C113</f>
        <v>45435</v>
      </c>
      <c r="C111" s="167">
        <f>'[2]DC Forecast'!$D113</f>
        <v>33686.999629050355</v>
      </c>
    </row>
    <row r="112" spans="1:3" customFormat="1" ht="15">
      <c r="A112" s="680" t="s">
        <v>6</v>
      </c>
      <c r="B112" s="241">
        <f>'[2]DC Forecast'!$C114</f>
        <v>45436</v>
      </c>
      <c r="C112" s="167">
        <f>'[2]DC Forecast'!$D114</f>
        <v>26202.010301573435</v>
      </c>
    </row>
    <row r="113" spans="1:3" customFormat="1" ht="15">
      <c r="A113" s="680" t="s">
        <v>7</v>
      </c>
      <c r="B113" s="241">
        <f>'[2]DC Forecast'!$C115</f>
        <v>45437</v>
      </c>
      <c r="C113" s="167">
        <f>'[2]DC Forecast'!$D115</f>
        <v>28727.012548277849</v>
      </c>
    </row>
    <row r="114" spans="1:3" customFormat="1" ht="15">
      <c r="A114" s="680" t="s">
        <v>1</v>
      </c>
      <c r="B114" s="241">
        <f>'[2]DC Forecast'!$C116</f>
        <v>45438</v>
      </c>
      <c r="C114" s="167">
        <f>'[2]DC Forecast'!$D116</f>
        <v>42763.040985209693</v>
      </c>
    </row>
    <row r="115" spans="1:3" customFormat="1" ht="15">
      <c r="A115" s="680" t="s">
        <v>2</v>
      </c>
      <c r="B115" s="241">
        <f>'[2]DC Forecast'!$C117</f>
        <v>45439</v>
      </c>
      <c r="C115" s="167">
        <f>'[2]DC Forecast'!$D117</f>
        <v>79862.007095489505</v>
      </c>
    </row>
    <row r="116" spans="1:3" customFormat="1" ht="15">
      <c r="A116" s="680" t="s">
        <v>3</v>
      </c>
      <c r="B116" s="241">
        <f>'[2]DC Forecast'!$C118</f>
        <v>45440</v>
      </c>
      <c r="C116" s="167">
        <f>'[2]DC Forecast'!$D118</f>
        <v>12604.990697766807</v>
      </c>
    </row>
    <row r="117" spans="1:3" customFormat="1" ht="15">
      <c r="A117" s="680" t="s">
        <v>4</v>
      </c>
      <c r="B117" s="241">
        <f>'[2]DC Forecast'!$C119</f>
        <v>45441</v>
      </c>
      <c r="C117" s="167">
        <f>'[2]DC Forecast'!$D119</f>
        <v>10847.002202272568</v>
      </c>
    </row>
    <row r="118" spans="1:3" customFormat="1" ht="15">
      <c r="A118" s="680" t="s">
        <v>5</v>
      </c>
      <c r="B118" s="241">
        <f>'[2]DC Forecast'!$C120</f>
        <v>45442</v>
      </c>
      <c r="C118" s="167">
        <f>'[2]DC Forecast'!$D120</f>
        <v>9602.0002689340999</v>
      </c>
    </row>
    <row r="119" spans="1:3" customFormat="1" ht="15">
      <c r="A119" s="680" t="s">
        <v>6</v>
      </c>
      <c r="B119" s="241">
        <f>'[2]DC Forecast'!$C121</f>
        <v>45443</v>
      </c>
      <c r="C119" s="167">
        <f>'[2]DC Forecast'!$D121</f>
        <v>8952.9989475371967</v>
      </c>
    </row>
    <row r="120" spans="1:3" customFormat="1" ht="15">
      <c r="A120" s="680" t="s">
        <v>7</v>
      </c>
      <c r="B120" s="241">
        <f>'[2]DC Forecast'!$C122</f>
        <v>45444</v>
      </c>
      <c r="C120" s="167">
        <f>'[2]DC Forecast'!$D122</f>
        <v>10387.996815537235</v>
      </c>
    </row>
    <row r="121" spans="1:3" customFormat="1" ht="15">
      <c r="A121" s="680" t="s">
        <v>1</v>
      </c>
      <c r="B121" s="241">
        <f>'[2]DC Forecast'!$C123</f>
        <v>45445</v>
      </c>
      <c r="C121" s="167">
        <f>'[2]DC Forecast'!$D123</f>
        <v>13237.00451506319</v>
      </c>
    </row>
    <row r="122" spans="1:3" customFormat="1" ht="15">
      <c r="A122" s="680" t="s">
        <v>2</v>
      </c>
      <c r="B122" s="241">
        <f>'[2]DC Forecast'!$C124</f>
        <v>45446</v>
      </c>
      <c r="C122" s="167">
        <f>'[2]DC Forecast'!$D124</f>
        <v>15207.007580335443</v>
      </c>
    </row>
    <row r="123" spans="1:3" customFormat="1" ht="15">
      <c r="A123" s="680" t="s">
        <v>3</v>
      </c>
      <c r="B123" s="241">
        <f>'[2]DC Forecast'!$C125</f>
        <v>45447</v>
      </c>
      <c r="C123" s="167">
        <f>'[2]DC Forecast'!$D125</f>
        <v>12690.000748095807</v>
      </c>
    </row>
    <row r="124" spans="1:3" customFormat="1" ht="15">
      <c r="A124" s="680" t="s">
        <v>4</v>
      </c>
      <c r="B124" s="241">
        <f>'[2]DC Forecast'!$C126</f>
        <v>45448</v>
      </c>
      <c r="C124" s="167">
        <f>'[2]DC Forecast'!$D126</f>
        <v>11286.006616533237</v>
      </c>
    </row>
    <row r="125" spans="1:3" customFormat="1" ht="15">
      <c r="A125" s="680" t="s">
        <v>5</v>
      </c>
      <c r="B125" s="241">
        <f>'[2]DC Forecast'!$C127</f>
        <v>45449</v>
      </c>
      <c r="C125" s="167">
        <f>'[2]DC Forecast'!$D127</f>
        <v>12782.006263779247</v>
      </c>
    </row>
    <row r="126" spans="1:3" customFormat="1" ht="15">
      <c r="A126" s="680" t="s">
        <v>6</v>
      </c>
      <c r="B126" s="241">
        <f>'[2]DC Forecast'!$C128</f>
        <v>45450</v>
      </c>
      <c r="C126" s="167">
        <f>'[2]DC Forecast'!$D128</f>
        <v>10157.99345278948</v>
      </c>
    </row>
    <row r="127" spans="1:3" customFormat="1" ht="15">
      <c r="A127" s="680" t="s">
        <v>7</v>
      </c>
      <c r="B127" s="241">
        <f>'[2]DC Forecast'!$C129</f>
        <v>45451</v>
      </c>
      <c r="C127" s="167">
        <f>'[2]DC Forecast'!$D129</f>
        <v>14159.990864503488</v>
      </c>
    </row>
    <row r="128" spans="1:3" customFormat="1" ht="15">
      <c r="A128" s="680" t="s">
        <v>1</v>
      </c>
      <c r="B128" s="241">
        <f>'[2]DC Forecast'!$C130</f>
        <v>45452</v>
      </c>
      <c r="C128" s="167">
        <f>'[2]DC Forecast'!$D130</f>
        <v>19064.004581666297</v>
      </c>
    </row>
    <row r="129" spans="1:3" customFormat="1" ht="15">
      <c r="A129" s="680" t="s">
        <v>2</v>
      </c>
      <c r="B129" s="241">
        <f>'[2]DC Forecast'!$C131</f>
        <v>45453</v>
      </c>
      <c r="C129" s="167">
        <f>'[2]DC Forecast'!$D131</f>
        <v>11258.005141997526</v>
      </c>
    </row>
    <row r="130" spans="1:3" customFormat="1" ht="15">
      <c r="A130" s="680" t="s">
        <v>3</v>
      </c>
      <c r="B130" s="241">
        <f>'[2]DC Forecast'!$C132</f>
        <v>45454</v>
      </c>
      <c r="C130" s="167">
        <f>'[2]DC Forecast'!$D132</f>
        <v>10990.993212917036</v>
      </c>
    </row>
    <row r="131" spans="1:3" customFormat="1" ht="15">
      <c r="A131" s="680" t="s">
        <v>4</v>
      </c>
      <c r="B131" s="241">
        <f>'[2]DC Forecast'!$C133</f>
        <v>45455</v>
      </c>
      <c r="C131" s="167">
        <f>'[2]DC Forecast'!$D133</f>
        <v>10753.990786785871</v>
      </c>
    </row>
    <row r="132" spans="1:3" customFormat="1" ht="15">
      <c r="A132" s="680" t="s">
        <v>5</v>
      </c>
      <c r="B132" s="241">
        <f>'[2]DC Forecast'!$C134</f>
        <v>45456</v>
      </c>
      <c r="C132" s="167">
        <f>'[2]DC Forecast'!$D134</f>
        <v>10120.992799547155</v>
      </c>
    </row>
    <row r="133" spans="1:3" customFormat="1" ht="15">
      <c r="A133" s="680" t="s">
        <v>6</v>
      </c>
      <c r="B133" s="241">
        <f>'[2]DC Forecast'!$C135</f>
        <v>45457</v>
      </c>
      <c r="C133" s="167">
        <f>'[2]DC Forecast'!$D135</f>
        <v>9900.9943093417933</v>
      </c>
    </row>
    <row r="134" spans="1:3" customFormat="1" ht="15">
      <c r="A134" s="680" t="s">
        <v>7</v>
      </c>
      <c r="B134" s="241">
        <f>'[2]DC Forecast'!$C136</f>
        <v>45458</v>
      </c>
      <c r="C134" s="167">
        <f>'[2]DC Forecast'!$D136</f>
        <v>12371.990673257969</v>
      </c>
    </row>
    <row r="135" spans="1:3" customFormat="1" ht="15">
      <c r="A135" s="680" t="s">
        <v>1</v>
      </c>
      <c r="B135" s="241">
        <f>'[2]DC Forecast'!$C137</f>
        <v>45459</v>
      </c>
      <c r="C135" s="167">
        <f>'[2]DC Forecast'!$D137</f>
        <v>15214.979811762514</v>
      </c>
    </row>
    <row r="136" spans="1:3" customFormat="1" ht="15">
      <c r="A136" s="680" t="s">
        <v>2</v>
      </c>
      <c r="B136" s="241">
        <f>'[2]DC Forecast'!$C138</f>
        <v>45460</v>
      </c>
      <c r="C136" s="167">
        <f>'[2]DC Forecast'!$D138</f>
        <v>13480.01762638746</v>
      </c>
    </row>
    <row r="137" spans="1:3" customFormat="1" ht="15">
      <c r="A137" s="680" t="s">
        <v>3</v>
      </c>
      <c r="B137" s="241">
        <f>'[2]DC Forecast'!$C139</f>
        <v>45461</v>
      </c>
      <c r="C137" s="167">
        <f>'[2]DC Forecast'!$D139</f>
        <v>13360.99328055606</v>
      </c>
    </row>
    <row r="138" spans="1:3" customFormat="1" ht="15">
      <c r="A138" s="680" t="s">
        <v>4</v>
      </c>
      <c r="B138" s="241">
        <f>'[2]DC Forecast'!$C140</f>
        <v>45462</v>
      </c>
      <c r="C138" s="167">
        <f>'[2]DC Forecast'!$D140</f>
        <v>14180.982673266662</v>
      </c>
    </row>
    <row r="139" spans="1:3" customFormat="1" ht="15">
      <c r="A139" s="680" t="s">
        <v>5</v>
      </c>
      <c r="B139" s="241">
        <f>'[2]DC Forecast'!$C141</f>
        <v>45463</v>
      </c>
      <c r="C139" s="167">
        <f>'[2]DC Forecast'!$D141</f>
        <v>12457.994564746088</v>
      </c>
    </row>
    <row r="140" spans="1:3" customFormat="1" ht="15">
      <c r="A140" s="680" t="s">
        <v>6</v>
      </c>
      <c r="B140" s="241">
        <f>'[2]DC Forecast'!$C142</f>
        <v>45464</v>
      </c>
      <c r="C140" s="167">
        <f>'[2]DC Forecast'!$D142</f>
        <v>11174.007461052634</v>
      </c>
    </row>
    <row r="141" spans="1:3" customFormat="1" ht="15">
      <c r="A141" s="680" t="s">
        <v>7</v>
      </c>
      <c r="B141" s="241">
        <f>'[2]DC Forecast'!$C143</f>
        <v>45465</v>
      </c>
      <c r="C141" s="167">
        <f>'[2]DC Forecast'!$D143</f>
        <v>12484.002818333449</v>
      </c>
    </row>
    <row r="142" spans="1:3" customFormat="1" ht="15">
      <c r="A142" s="680" t="s">
        <v>1</v>
      </c>
      <c r="B142" s="241">
        <f>'[2]DC Forecast'!$C144</f>
        <v>45466</v>
      </c>
      <c r="C142" s="167">
        <f>'[2]DC Forecast'!$D144</f>
        <v>13849.997452159099</v>
      </c>
    </row>
    <row r="143" spans="1:3" customFormat="1" ht="15">
      <c r="A143" s="680" t="s">
        <v>2</v>
      </c>
      <c r="B143" s="241">
        <f>'[2]DC Forecast'!$C145</f>
        <v>45467</v>
      </c>
      <c r="C143" s="167">
        <f>'[2]DC Forecast'!$D145</f>
        <v>13169.001538745793</v>
      </c>
    </row>
    <row r="144" spans="1:3" customFormat="1" ht="15">
      <c r="A144" s="680" t="s">
        <v>3</v>
      </c>
      <c r="B144" s="241">
        <f>'[2]DC Forecast'!$C146</f>
        <v>45468</v>
      </c>
      <c r="C144" s="167">
        <f>'[2]DC Forecast'!$D146</f>
        <v>12370.002397712789</v>
      </c>
    </row>
    <row r="145" spans="1:3" customFormat="1" ht="15">
      <c r="A145" s="680" t="s">
        <v>4</v>
      </c>
      <c r="B145" s="241">
        <f>'[2]DC Forecast'!$C147</f>
        <v>45469</v>
      </c>
      <c r="C145" s="167">
        <f>'[2]DC Forecast'!$D147</f>
        <v>41827.941643207851</v>
      </c>
    </row>
    <row r="146" spans="1:3" customFormat="1" ht="15">
      <c r="A146" s="680" t="s">
        <v>5</v>
      </c>
      <c r="B146" s="241">
        <f>'[2]DC Forecast'!$C148</f>
        <v>45470</v>
      </c>
      <c r="C146" s="167">
        <f>'[2]DC Forecast'!$D148</f>
        <v>28368.00059225018</v>
      </c>
    </row>
    <row r="147" spans="1:3" customFormat="1" ht="15">
      <c r="A147" s="680" t="s">
        <v>6</v>
      </c>
      <c r="B147" s="241">
        <f>'[2]DC Forecast'!$C149</f>
        <v>45471</v>
      </c>
      <c r="C147" s="167">
        <f>'[2]DC Forecast'!$D149</f>
        <v>27201.019365395579</v>
      </c>
    </row>
    <row r="148" spans="1:3" customFormat="1" ht="15">
      <c r="A148" s="680" t="s">
        <v>7</v>
      </c>
      <c r="B148" s="241">
        <f>'[2]DC Forecast'!$C150</f>
        <v>45472</v>
      </c>
      <c r="C148" s="167">
        <f>'[2]DC Forecast'!$D150</f>
        <v>27296.969307446598</v>
      </c>
    </row>
    <row r="149" spans="1:3" customFormat="1" ht="15">
      <c r="A149" s="680" t="s">
        <v>1</v>
      </c>
      <c r="B149" s="241">
        <f>'[2]DC Forecast'!$C151</f>
        <v>45473</v>
      </c>
      <c r="C149" s="167">
        <f>'[2]DC Forecast'!$D151</f>
        <v>33683.976389729381</v>
      </c>
    </row>
    <row r="150" spans="1:3" customFormat="1" ht="15">
      <c r="A150" s="680" t="s">
        <v>2</v>
      </c>
      <c r="B150" s="241">
        <f>'[2]DC Forecast'!$C152</f>
        <v>45474</v>
      </c>
      <c r="C150" s="167">
        <f>'[2]DC Forecast'!$D152</f>
        <v>55698.05575836249</v>
      </c>
    </row>
    <row r="151" spans="1:3" customFormat="1" ht="15">
      <c r="A151" s="680" t="s">
        <v>3</v>
      </c>
      <c r="B151" s="241">
        <f>'[2]DC Forecast'!$C153</f>
        <v>45475</v>
      </c>
      <c r="C151" s="167">
        <f>'[2]DC Forecast'!$D153</f>
        <v>40042.009790126722</v>
      </c>
    </row>
    <row r="152" spans="1:3" customFormat="1" ht="15">
      <c r="A152" s="680" t="s">
        <v>4</v>
      </c>
      <c r="B152" s="241">
        <f>'[2]DC Forecast'!$C154</f>
        <v>45476</v>
      </c>
      <c r="C152" s="167">
        <f>'[2]DC Forecast'!$D154</f>
        <v>35424.027424427979</v>
      </c>
    </row>
    <row r="153" spans="1:3" customFormat="1" ht="15">
      <c r="A153" s="680" t="s">
        <v>5</v>
      </c>
      <c r="B153" s="241">
        <f>'[2]DC Forecast'!$C155</f>
        <v>45477</v>
      </c>
      <c r="C153" s="167">
        <f>'[2]DC Forecast'!$D155</f>
        <v>31839.035151079199</v>
      </c>
    </row>
    <row r="154" spans="1:3" customFormat="1" ht="15">
      <c r="A154" s="680" t="s">
        <v>6</v>
      </c>
      <c r="B154" s="241">
        <f>'[2]DC Forecast'!$C156</f>
        <v>45478</v>
      </c>
      <c r="C154" s="167">
        <f>'[2]DC Forecast'!$D156</f>
        <v>33068.036024238652</v>
      </c>
    </row>
    <row r="155" spans="1:3" customFormat="1" ht="15">
      <c r="A155" s="680" t="s">
        <v>7</v>
      </c>
      <c r="B155" s="241">
        <f>'[2]DC Forecast'!$C157</f>
        <v>45479</v>
      </c>
      <c r="C155" s="167">
        <f>'[2]DC Forecast'!$D157</f>
        <v>40920.014591583691</v>
      </c>
    </row>
    <row r="156" spans="1:3" customFormat="1" ht="15">
      <c r="A156" s="680" t="s">
        <v>1</v>
      </c>
      <c r="B156" s="241">
        <f>'[2]DC Forecast'!$C158</f>
        <v>45480</v>
      </c>
      <c r="C156" s="167">
        <f>'[2]DC Forecast'!$D158</f>
        <v>47862.028282231433</v>
      </c>
    </row>
    <row r="157" spans="1:3" customFormat="1" ht="15">
      <c r="A157" s="680" t="s">
        <v>2</v>
      </c>
      <c r="B157" s="241">
        <f>'[2]DC Forecast'!$C159</f>
        <v>45481</v>
      </c>
      <c r="C157" s="167">
        <f>'[2]DC Forecast'!$D159</f>
        <v>62669.095414777352</v>
      </c>
    </row>
    <row r="158" spans="1:3" customFormat="1" ht="15">
      <c r="A158" s="680" t="s">
        <v>3</v>
      </c>
      <c r="B158" s="241">
        <f>'[2]DC Forecast'!$C160</f>
        <v>45482</v>
      </c>
      <c r="C158" s="167">
        <f>'[2]DC Forecast'!$D160</f>
        <v>72163.075133953287</v>
      </c>
    </row>
    <row r="159" spans="1:3" customFormat="1" ht="15">
      <c r="A159" s="680" t="s">
        <v>4</v>
      </c>
      <c r="B159" s="241">
        <f>'[2]DC Forecast'!$C161</f>
        <v>45483</v>
      </c>
      <c r="C159" s="167">
        <f>'[2]DC Forecast'!$D161</f>
        <v>30482.026329945562</v>
      </c>
    </row>
    <row r="160" spans="1:3" customFormat="1" ht="15">
      <c r="A160" s="680" t="s">
        <v>5</v>
      </c>
      <c r="B160" s="241">
        <f>'[2]DC Forecast'!$C162</f>
        <v>45484</v>
      </c>
      <c r="C160" s="167">
        <f>'[2]DC Forecast'!$D162</f>
        <v>34348.966233729043</v>
      </c>
    </row>
    <row r="161" spans="1:3" customFormat="1" ht="15">
      <c r="A161" s="680" t="s">
        <v>6</v>
      </c>
      <c r="B161" s="241">
        <f>'[2]DC Forecast'!$C163</f>
        <v>45485</v>
      </c>
      <c r="C161" s="167">
        <f>'[2]DC Forecast'!$D163</f>
        <v>9468.9903315222818</v>
      </c>
    </row>
    <row r="162" spans="1:3" customFormat="1" ht="15">
      <c r="A162" s="680" t="s">
        <v>7</v>
      </c>
      <c r="B162" s="241">
        <f>'[2]DC Forecast'!$C164</f>
        <v>45486</v>
      </c>
      <c r="C162" s="167">
        <f>'[2]DC Forecast'!$D164</f>
        <v>9181.9956416426885</v>
      </c>
    </row>
    <row r="163" spans="1:3" customFormat="1" ht="15">
      <c r="A163" s="680" t="s">
        <v>1</v>
      </c>
      <c r="B163" s="241">
        <f>'[2]DC Forecast'!$C165</f>
        <v>45487</v>
      </c>
      <c r="C163" s="167">
        <f>'[2]DC Forecast'!$D165</f>
        <v>8838.0089435033242</v>
      </c>
    </row>
    <row r="164" spans="1:3" customFormat="1" ht="15">
      <c r="A164" s="680" t="s">
        <v>2</v>
      </c>
      <c r="B164" s="241">
        <f>'[2]DC Forecast'!$C166</f>
        <v>45488</v>
      </c>
      <c r="C164" s="167">
        <f>'[2]DC Forecast'!$D166</f>
        <v>8233.0042565175845</v>
      </c>
    </row>
    <row r="165" spans="1:3" customFormat="1" ht="15">
      <c r="A165" s="680" t="s">
        <v>3</v>
      </c>
      <c r="B165" s="241">
        <f>'[2]DC Forecast'!$C167</f>
        <v>45489</v>
      </c>
      <c r="C165" s="167">
        <f>'[2]DC Forecast'!$D167</f>
        <v>11311.999168297709</v>
      </c>
    </row>
    <row r="166" spans="1:3" customFormat="1" ht="15">
      <c r="A166" s="680" t="s">
        <v>4</v>
      </c>
      <c r="B166" s="241">
        <f>'[2]DC Forecast'!$C168</f>
        <v>45490</v>
      </c>
      <c r="C166" s="167">
        <f>'[2]DC Forecast'!$D168</f>
        <v>11752.990552253623</v>
      </c>
    </row>
    <row r="167" spans="1:3" customFormat="1" ht="15">
      <c r="A167" s="680" t="s">
        <v>5</v>
      </c>
      <c r="B167" s="241">
        <f>'[2]DC Forecast'!$C169</f>
        <v>45491</v>
      </c>
      <c r="C167" s="167">
        <f>'[2]DC Forecast'!$D169</f>
        <v>6425.0065441386305</v>
      </c>
    </row>
    <row r="168" spans="1:3" customFormat="1" ht="15">
      <c r="A168" s="680" t="s">
        <v>6</v>
      </c>
      <c r="B168" s="241">
        <f>'[2]DC Forecast'!$C170</f>
        <v>45492</v>
      </c>
      <c r="C168" s="167">
        <f>'[2]DC Forecast'!$D170</f>
        <v>8662.0036501625527</v>
      </c>
    </row>
    <row r="169" spans="1:3" customFormat="1" ht="15">
      <c r="A169" s="680" t="s">
        <v>7</v>
      </c>
      <c r="B169" s="241">
        <f>'[2]DC Forecast'!$C171</f>
        <v>45493</v>
      </c>
      <c r="C169" s="167">
        <f>'[2]DC Forecast'!$D171</f>
        <v>12460.001122955244</v>
      </c>
    </row>
    <row r="170" spans="1:3" customFormat="1" ht="15">
      <c r="A170" s="680" t="s">
        <v>1</v>
      </c>
      <c r="B170" s="241">
        <f>'[2]DC Forecast'!$C172</f>
        <v>45494</v>
      </c>
      <c r="C170" s="167">
        <f>'[2]DC Forecast'!$D172</f>
        <v>14681.000373494773</v>
      </c>
    </row>
    <row r="171" spans="1:3" customFormat="1" ht="15">
      <c r="A171" s="680" t="s">
        <v>2</v>
      </c>
      <c r="B171" s="241">
        <f>'[2]DC Forecast'!$C173</f>
        <v>45495</v>
      </c>
      <c r="C171" s="167">
        <f>'[2]DC Forecast'!$D173</f>
        <v>8930.0094864526836</v>
      </c>
    </row>
    <row r="172" spans="1:3" customFormat="1" ht="15">
      <c r="A172" s="680" t="s">
        <v>3</v>
      </c>
      <c r="B172" s="241">
        <f>'[2]DC Forecast'!$C174</f>
        <v>45496</v>
      </c>
      <c r="C172" s="167">
        <f>'[2]DC Forecast'!$D174</f>
        <v>11373.013402997334</v>
      </c>
    </row>
    <row r="173" spans="1:3" customFormat="1" ht="15">
      <c r="A173" s="680" t="s">
        <v>4</v>
      </c>
      <c r="B173" s="241">
        <f>'[2]DC Forecast'!$C175</f>
        <v>45497</v>
      </c>
      <c r="C173" s="167">
        <f>'[2]DC Forecast'!$D175</f>
        <v>12759.00329299349</v>
      </c>
    </row>
    <row r="174" spans="1:3" customFormat="1" ht="15">
      <c r="A174" s="680" t="s">
        <v>5</v>
      </c>
      <c r="B174" s="241">
        <f>'[2]DC Forecast'!$C176</f>
        <v>45498</v>
      </c>
      <c r="C174" s="167">
        <f>'[2]DC Forecast'!$D176</f>
        <v>8781.0049578333874</v>
      </c>
    </row>
    <row r="175" spans="1:3" customFormat="1" ht="15">
      <c r="A175" s="680" t="s">
        <v>6</v>
      </c>
      <c r="B175" s="241">
        <f>'[2]DC Forecast'!$C177</f>
        <v>45499</v>
      </c>
      <c r="C175" s="167">
        <f>'[2]DC Forecast'!$D177</f>
        <v>11359.993006520803</v>
      </c>
    </row>
    <row r="176" spans="1:3" customFormat="1" ht="15">
      <c r="A176" s="680" t="s">
        <v>7</v>
      </c>
      <c r="B176" s="241">
        <f>'[2]DC Forecast'!$C178</f>
        <v>45500</v>
      </c>
      <c r="C176" s="167">
        <f>'[2]DC Forecast'!$D178</f>
        <v>10645.002973558478</v>
      </c>
    </row>
    <row r="177" spans="1:3" customFormat="1" ht="15">
      <c r="A177" s="680" t="s">
        <v>1</v>
      </c>
      <c r="B177" s="241">
        <f>'[2]DC Forecast'!$C179</f>
        <v>45501</v>
      </c>
      <c r="C177" s="167">
        <f>'[2]DC Forecast'!$D179</f>
        <v>13618.004844027013</v>
      </c>
    </row>
    <row r="178" spans="1:3" customFormat="1" ht="15">
      <c r="A178" s="680" t="s">
        <v>2</v>
      </c>
      <c r="B178" s="241">
        <f>'[2]DC Forecast'!$C180</f>
        <v>45502</v>
      </c>
      <c r="C178" s="167">
        <f>'[2]DC Forecast'!$D180</f>
        <v>16522.994812610432</v>
      </c>
    </row>
    <row r="179" spans="1:3" customFormat="1" ht="15">
      <c r="A179" s="680" t="s">
        <v>3</v>
      </c>
      <c r="B179" s="241">
        <f>'[2]DC Forecast'!$C181</f>
        <v>45503</v>
      </c>
      <c r="C179" s="167">
        <f>'[2]DC Forecast'!$D181</f>
        <v>10637.006451780655</v>
      </c>
    </row>
    <row r="180" spans="1:3" customFormat="1" ht="15">
      <c r="A180" s="680" t="s">
        <v>4</v>
      </c>
      <c r="B180" s="241">
        <f>'[2]DC Forecast'!$C182</f>
        <v>45504</v>
      </c>
      <c r="C180" s="167">
        <f>'[2]DC Forecast'!$D182</f>
        <v>10007.997959979863</v>
      </c>
    </row>
    <row r="181" spans="1:3" customFormat="1" ht="15">
      <c r="A181" s="680" t="s">
        <v>5</v>
      </c>
      <c r="B181" s="241">
        <f>'[2]DC Forecast'!$C183</f>
        <v>45505</v>
      </c>
      <c r="C181" s="167">
        <f>'[2]DC Forecast'!$D183</f>
        <v>11165.997942067366</v>
      </c>
    </row>
    <row r="182" spans="1:3" customFormat="1" ht="15">
      <c r="A182" s="680" t="s">
        <v>6</v>
      </c>
      <c r="B182" s="241">
        <f>'[2]DC Forecast'!$C184</f>
        <v>45506</v>
      </c>
      <c r="C182" s="167">
        <f>'[2]DC Forecast'!$D184</f>
        <v>11879.993427172998</v>
      </c>
    </row>
    <row r="183" spans="1:3" customFormat="1" ht="15">
      <c r="A183" s="680" t="s">
        <v>7</v>
      </c>
      <c r="B183" s="241">
        <f>'[2]DC Forecast'!$C185</f>
        <v>45507</v>
      </c>
      <c r="C183" s="167">
        <f>'[2]DC Forecast'!$D185</f>
        <v>13195.986428749109</v>
      </c>
    </row>
    <row r="184" spans="1:3" customFormat="1" ht="15">
      <c r="A184" s="680" t="s">
        <v>1</v>
      </c>
      <c r="B184" s="241">
        <f>'[2]DC Forecast'!$C186</f>
        <v>45508</v>
      </c>
      <c r="C184" s="167">
        <f>'[2]DC Forecast'!$D186</f>
        <v>15233.986515959748</v>
      </c>
    </row>
    <row r="185" spans="1:3" customFormat="1" ht="15">
      <c r="A185" s="680" t="s">
        <v>2</v>
      </c>
      <c r="B185" s="241">
        <f>'[2]DC Forecast'!$C187</f>
        <v>45509</v>
      </c>
      <c r="C185" s="167">
        <f>'[2]DC Forecast'!$D187</f>
        <v>15058.009161631988</v>
      </c>
    </row>
    <row r="186" spans="1:3" customFormat="1" ht="15">
      <c r="A186" s="680" t="s">
        <v>3</v>
      </c>
      <c r="B186" s="241">
        <f>'[2]DC Forecast'!$C188</f>
        <v>45510</v>
      </c>
      <c r="C186" s="167">
        <f>'[2]DC Forecast'!$D188</f>
        <v>14762.995290300074</v>
      </c>
    </row>
    <row r="187" spans="1:3" customFormat="1" ht="15">
      <c r="A187" s="680" t="s">
        <v>4</v>
      </c>
      <c r="B187" s="241">
        <f>'[2]DC Forecast'!$C189</f>
        <v>45511</v>
      </c>
      <c r="C187" s="167">
        <f>'[2]DC Forecast'!$D189</f>
        <v>15152.006066970338</v>
      </c>
    </row>
    <row r="188" spans="1:3" customFormat="1" ht="15">
      <c r="A188" s="680" t="s">
        <v>5</v>
      </c>
      <c r="B188" s="241">
        <f>'[2]DC Forecast'!$C190</f>
        <v>45512</v>
      </c>
      <c r="C188" s="167">
        <f>'[2]DC Forecast'!$D190</f>
        <v>15148.979156709098</v>
      </c>
    </row>
    <row r="189" spans="1:3" customFormat="1" ht="15">
      <c r="A189" s="680" t="s">
        <v>6</v>
      </c>
      <c r="B189" s="241">
        <f>'[2]DC Forecast'!$C191</f>
        <v>45513</v>
      </c>
      <c r="C189" s="167">
        <f>'[2]DC Forecast'!$D191</f>
        <v>14580.002532194147</v>
      </c>
    </row>
    <row r="190" spans="1:3" customFormat="1" ht="15">
      <c r="A190" s="680" t="s">
        <v>7</v>
      </c>
      <c r="B190" s="241">
        <f>'[2]DC Forecast'!$C192</f>
        <v>45514</v>
      </c>
      <c r="C190" s="167">
        <f>'[2]DC Forecast'!$D192</f>
        <v>24273.987636181155</v>
      </c>
    </row>
    <row r="191" spans="1:3" customFormat="1" ht="15">
      <c r="A191" s="680" t="s">
        <v>1</v>
      </c>
      <c r="B191" s="241">
        <f>'[2]DC Forecast'!$C193</f>
        <v>45515</v>
      </c>
      <c r="C191" s="167">
        <f>'[2]DC Forecast'!$D193</f>
        <v>37671.012555910558</v>
      </c>
    </row>
    <row r="192" spans="1:3" customFormat="1" ht="15">
      <c r="A192" s="680" t="s">
        <v>2</v>
      </c>
      <c r="B192" s="241">
        <f>'[2]DC Forecast'!$C194</f>
        <v>45516</v>
      </c>
      <c r="C192" s="167">
        <f>'[2]DC Forecast'!$D194</f>
        <v>16217.010755298754</v>
      </c>
    </row>
    <row r="193" spans="1:3" customFormat="1" ht="15">
      <c r="A193" s="680" t="s">
        <v>3</v>
      </c>
      <c r="B193" s="241">
        <f>'[2]DC Forecast'!$C195</f>
        <v>45517</v>
      </c>
      <c r="C193" s="167">
        <f>'[2]DC Forecast'!$D195</f>
        <v>13080.987672027553</v>
      </c>
    </row>
    <row r="194" spans="1:3" customFormat="1" ht="15">
      <c r="A194" s="680" t="s">
        <v>4</v>
      </c>
      <c r="B194" s="241">
        <f>'[2]DC Forecast'!$C196</f>
        <v>45518</v>
      </c>
      <c r="C194" s="167">
        <f>'[2]DC Forecast'!$D196</f>
        <v>12537.006918760457</v>
      </c>
    </row>
    <row r="195" spans="1:3" customFormat="1" ht="15">
      <c r="A195" s="680" t="s">
        <v>5</v>
      </c>
      <c r="B195" s="241">
        <f>'[2]DC Forecast'!$C197</f>
        <v>45519</v>
      </c>
      <c r="C195" s="167">
        <f>'[2]DC Forecast'!$D197</f>
        <v>13656.991616663436</v>
      </c>
    </row>
    <row r="196" spans="1:3" customFormat="1" ht="15">
      <c r="A196" s="680" t="s">
        <v>6</v>
      </c>
      <c r="B196" s="241">
        <f>'[2]DC Forecast'!$C198</f>
        <v>45520</v>
      </c>
      <c r="C196" s="167">
        <f>'[2]DC Forecast'!$D198</f>
        <v>12479.990133550082</v>
      </c>
    </row>
    <row r="197" spans="1:3" customFormat="1" ht="15">
      <c r="A197" s="680" t="s">
        <v>7</v>
      </c>
      <c r="B197" s="241">
        <f>'[2]DC Forecast'!$C199</f>
        <v>45521</v>
      </c>
      <c r="C197" s="167">
        <f>'[2]DC Forecast'!$D199</f>
        <v>14448.986985128658</v>
      </c>
    </row>
    <row r="198" spans="1:3" customFormat="1" ht="15">
      <c r="A198" s="680" t="s">
        <v>1</v>
      </c>
      <c r="B198" s="241">
        <f>'[2]DC Forecast'!$C200</f>
        <v>45522</v>
      </c>
      <c r="C198" s="167">
        <f>'[2]DC Forecast'!$D200</f>
        <v>19035.984112411519</v>
      </c>
    </row>
    <row r="199" spans="1:3" customFormat="1" ht="15">
      <c r="A199" s="680" t="s">
        <v>2</v>
      </c>
      <c r="B199" s="241">
        <f>'[2]DC Forecast'!$C201</f>
        <v>45523</v>
      </c>
      <c r="C199" s="167">
        <f>'[2]DC Forecast'!$D201</f>
        <v>15960.989325265289</v>
      </c>
    </row>
    <row r="200" spans="1:3" customFormat="1" ht="15">
      <c r="A200" s="680" t="s">
        <v>3</v>
      </c>
      <c r="B200" s="241">
        <f>'[2]DC Forecast'!$C202</f>
        <v>45524</v>
      </c>
      <c r="C200" s="167">
        <f>'[2]DC Forecast'!$D202</f>
        <v>16278.005558499657</v>
      </c>
    </row>
    <row r="201" spans="1:3" customFormat="1" ht="15">
      <c r="A201" s="680" t="s">
        <v>4</v>
      </c>
      <c r="B201" s="241">
        <f>'[2]DC Forecast'!$C203</f>
        <v>45525</v>
      </c>
      <c r="C201" s="167">
        <f>'[2]DC Forecast'!$D203</f>
        <v>15657.01613643318</v>
      </c>
    </row>
    <row r="202" spans="1:3" customFormat="1" ht="15">
      <c r="A202" s="680" t="s">
        <v>5</v>
      </c>
      <c r="B202" s="241">
        <f>'[2]DC Forecast'!$C204</f>
        <v>45526</v>
      </c>
      <c r="C202" s="167">
        <f>'[2]DC Forecast'!$D204</f>
        <v>13881.004518881791</v>
      </c>
    </row>
    <row r="203" spans="1:3" customFormat="1" ht="15">
      <c r="A203" s="680" t="s">
        <v>6</v>
      </c>
      <c r="B203" s="241">
        <f>'[2]DC Forecast'!$C205</f>
        <v>45527</v>
      </c>
      <c r="C203" s="167">
        <f>'[2]DC Forecast'!$D205</f>
        <v>14379.997198149367</v>
      </c>
    </row>
    <row r="204" spans="1:3" customFormat="1" ht="15">
      <c r="A204" s="680" t="s">
        <v>7</v>
      </c>
      <c r="B204" s="241">
        <f>'[2]DC Forecast'!$C206</f>
        <v>45528</v>
      </c>
      <c r="C204" s="167">
        <f>'[2]DC Forecast'!$D206</f>
        <v>33439.982906675104</v>
      </c>
    </row>
    <row r="205" spans="1:3" customFormat="1" ht="15">
      <c r="A205" s="680" t="s">
        <v>1</v>
      </c>
      <c r="B205" s="241">
        <f>'[2]DC Forecast'!$C207</f>
        <v>45529</v>
      </c>
      <c r="C205" s="167">
        <f>'[2]DC Forecast'!$D207</f>
        <v>32900.003970788843</v>
      </c>
    </row>
    <row r="206" spans="1:3" customFormat="1" ht="15">
      <c r="A206" s="680" t="s">
        <v>2</v>
      </c>
      <c r="B206" s="241">
        <f>'[2]DC Forecast'!$C208</f>
        <v>45530</v>
      </c>
      <c r="C206" s="167">
        <f>'[2]DC Forecast'!$D208</f>
        <v>31799.955017300916</v>
      </c>
    </row>
    <row r="207" spans="1:3" customFormat="1" ht="15">
      <c r="A207" s="680" t="s">
        <v>3</v>
      </c>
      <c r="B207" s="241">
        <f>'[2]DC Forecast'!$C209</f>
        <v>45531</v>
      </c>
      <c r="C207" s="167">
        <f>'[2]DC Forecast'!$D209</f>
        <v>31097.996322495794</v>
      </c>
    </row>
    <row r="208" spans="1:3" customFormat="1" ht="15">
      <c r="A208" s="680" t="s">
        <v>4</v>
      </c>
      <c r="B208" s="241">
        <f>'[2]DC Forecast'!$C210</f>
        <v>45532</v>
      </c>
      <c r="C208" s="167">
        <f>'[2]DC Forecast'!$D210</f>
        <v>36407.958949312902</v>
      </c>
    </row>
    <row r="209" spans="1:3" customFormat="1" ht="15">
      <c r="A209" s="680" t="s">
        <v>5</v>
      </c>
      <c r="B209" s="241">
        <f>'[2]DC Forecast'!$C211</f>
        <v>45533</v>
      </c>
      <c r="C209" s="167">
        <f>'[2]DC Forecast'!$D211</f>
        <v>34166.994052190683</v>
      </c>
    </row>
    <row r="210" spans="1:3" customFormat="1" ht="15">
      <c r="A210" s="680" t="s">
        <v>6</v>
      </c>
      <c r="B210" s="241">
        <f>'[2]DC Forecast'!$C212</f>
        <v>45534</v>
      </c>
      <c r="C210" s="167">
        <f>'[2]DC Forecast'!$D212</f>
        <v>31907.984247376105</v>
      </c>
    </row>
    <row r="211" spans="1:3" customFormat="1" ht="15">
      <c r="A211" s="680" t="s">
        <v>7</v>
      </c>
      <c r="B211" s="241">
        <f>'[2]DC Forecast'!$C213</f>
        <v>45535</v>
      </c>
      <c r="C211" s="167">
        <f>'[2]DC Forecast'!$D213</f>
        <v>48347.974919765547</v>
      </c>
    </row>
    <row r="212" spans="1:3" customFormat="1" ht="15">
      <c r="A212" s="680" t="s">
        <v>1</v>
      </c>
      <c r="B212" s="241">
        <f>'[2]DC Forecast'!$C214</f>
        <v>45536</v>
      </c>
      <c r="C212" s="167">
        <f>'[2]DC Forecast'!$D214</f>
        <v>49880.022451045515</v>
      </c>
    </row>
    <row r="213" spans="1:3" customFormat="1" ht="15">
      <c r="A213" s="680" t="s">
        <v>2</v>
      </c>
      <c r="B213" s="241">
        <f>'[2]DC Forecast'!$C215</f>
        <v>45537</v>
      </c>
      <c r="C213" s="167">
        <f>'[2]DC Forecast'!$D215</f>
        <v>88988.953692591967</v>
      </c>
    </row>
    <row r="214" spans="1:3" customFormat="1" ht="15">
      <c r="A214" s="680" t="s">
        <v>3</v>
      </c>
      <c r="B214" s="241">
        <f>'[2]DC Forecast'!$C216</f>
        <v>45538</v>
      </c>
      <c r="C214" s="167">
        <f>'[2]DC Forecast'!$D216</f>
        <v>30906.022784606321</v>
      </c>
    </row>
    <row r="215" spans="1:3" customFormat="1" ht="15">
      <c r="A215" s="680" t="s">
        <v>4</v>
      </c>
      <c r="B215" s="241">
        <f>'[2]DC Forecast'!$C217</f>
        <v>45539</v>
      </c>
      <c r="C215" s="167">
        <f>'[2]DC Forecast'!$D217</f>
        <v>12984.993111641992</v>
      </c>
    </row>
    <row r="216" spans="1:3" customFormat="1" ht="15">
      <c r="A216" s="680" t="s">
        <v>5</v>
      </c>
      <c r="B216" s="241">
        <f>'[2]DC Forecast'!$C218</f>
        <v>45540</v>
      </c>
      <c r="C216" s="167">
        <f>'[2]DC Forecast'!$D218</f>
        <v>12489.000574676706</v>
      </c>
    </row>
    <row r="217" spans="1:3" customFormat="1" ht="15">
      <c r="A217" s="680" t="s">
        <v>6</v>
      </c>
      <c r="B217" s="241">
        <f>'[2]DC Forecast'!$C219</f>
        <v>45541</v>
      </c>
      <c r="C217" s="167">
        <f>'[2]DC Forecast'!$D219</f>
        <v>10902.002893018833</v>
      </c>
    </row>
    <row r="218" spans="1:3" customFormat="1" ht="15">
      <c r="A218" s="680" t="s">
        <v>7</v>
      </c>
      <c r="B218" s="241">
        <f>'[2]DC Forecast'!$C220</f>
        <v>45542</v>
      </c>
      <c r="C218" s="167">
        <f>'[2]DC Forecast'!$D220</f>
        <v>16130.015313541047</v>
      </c>
    </row>
    <row r="219" spans="1:3" customFormat="1" ht="15">
      <c r="A219" s="680" t="s">
        <v>1</v>
      </c>
      <c r="B219" s="241">
        <f>'[2]DC Forecast'!$C221</f>
        <v>45543</v>
      </c>
      <c r="C219" s="167">
        <f>'[2]DC Forecast'!$D221</f>
        <v>16898.004022842335</v>
      </c>
    </row>
    <row r="220" spans="1:3" customFormat="1" ht="15">
      <c r="A220" s="680" t="s">
        <v>2</v>
      </c>
      <c r="B220" s="241">
        <f>'[2]DC Forecast'!$C222</f>
        <v>45544</v>
      </c>
      <c r="C220" s="167">
        <f>'[2]DC Forecast'!$D222</f>
        <v>13906.988044201247</v>
      </c>
    </row>
    <row r="221" spans="1:3" customFormat="1" ht="15">
      <c r="A221" s="680" t="s">
        <v>3</v>
      </c>
      <c r="B221" s="241">
        <f>'[2]DC Forecast'!$C223</f>
        <v>45545</v>
      </c>
      <c r="C221" s="167">
        <f>'[2]DC Forecast'!$D223</f>
        <v>14608.004766290798</v>
      </c>
    </row>
    <row r="222" spans="1:3" customFormat="1" ht="15">
      <c r="A222" s="680" t="s">
        <v>4</v>
      </c>
      <c r="B222" s="241">
        <f>'[2]DC Forecast'!$C224</f>
        <v>45546</v>
      </c>
      <c r="C222" s="167">
        <f>'[2]DC Forecast'!$D224</f>
        <v>11550.992578051741</v>
      </c>
    </row>
    <row r="223" spans="1:3" customFormat="1" ht="15">
      <c r="A223" s="680" t="s">
        <v>5</v>
      </c>
      <c r="B223" s="241">
        <f>'[2]DC Forecast'!$C225</f>
        <v>45547</v>
      </c>
      <c r="C223" s="167">
        <f>'[2]DC Forecast'!$D225</f>
        <v>11255.002645138678</v>
      </c>
    </row>
    <row r="224" spans="1:3" customFormat="1" ht="15">
      <c r="A224" s="680" t="s">
        <v>6</v>
      </c>
      <c r="B224" s="241">
        <f>'[2]DC Forecast'!$C226</f>
        <v>45548</v>
      </c>
      <c r="C224" s="167">
        <f>'[2]DC Forecast'!$D226</f>
        <v>13783.998085914283</v>
      </c>
    </row>
    <row r="225" spans="1:3" customFormat="1" ht="15">
      <c r="A225" s="680" t="s">
        <v>7</v>
      </c>
      <c r="B225" s="241">
        <f>'[2]DC Forecast'!$C227</f>
        <v>45549</v>
      </c>
      <c r="C225" s="167">
        <f>'[2]DC Forecast'!$D227</f>
        <v>14945.99031454919</v>
      </c>
    </row>
    <row r="226" spans="1:3" customFormat="1" ht="15">
      <c r="A226" s="680" t="s">
        <v>1</v>
      </c>
      <c r="B226" s="241">
        <f>'[2]DC Forecast'!$C228</f>
        <v>45550</v>
      </c>
      <c r="C226" s="167">
        <f>'[2]DC Forecast'!$D228</f>
        <v>17809.998967275806</v>
      </c>
    </row>
    <row r="227" spans="1:3" customFormat="1" ht="15">
      <c r="A227" s="680" t="s">
        <v>2</v>
      </c>
      <c r="B227" s="241">
        <f>'[2]DC Forecast'!$C229</f>
        <v>45551</v>
      </c>
      <c r="C227" s="167">
        <f>'[2]DC Forecast'!$D229</f>
        <v>17081.998397697669</v>
      </c>
    </row>
    <row r="228" spans="1:3" customFormat="1" ht="15">
      <c r="A228" s="680" t="s">
        <v>3</v>
      </c>
      <c r="B228" s="241">
        <f>'[2]DC Forecast'!$C230</f>
        <v>45552</v>
      </c>
      <c r="C228" s="167">
        <f>'[2]DC Forecast'!$D230</f>
        <v>12233.016529061359</v>
      </c>
    </row>
    <row r="229" spans="1:3" customFormat="1" ht="15">
      <c r="A229" s="680" t="s">
        <v>4</v>
      </c>
      <c r="B229" s="241">
        <f>'[2]DC Forecast'!$C231</f>
        <v>45553</v>
      </c>
      <c r="C229" s="167">
        <f>'[2]DC Forecast'!$D231</f>
        <v>23905.981650599297</v>
      </c>
    </row>
    <row r="230" spans="1:3" customFormat="1" ht="15">
      <c r="A230" s="680" t="s">
        <v>5</v>
      </c>
      <c r="B230" s="241">
        <f>'[2]DC Forecast'!$C232</f>
        <v>45554</v>
      </c>
      <c r="C230" s="167">
        <f>'[2]DC Forecast'!$D232</f>
        <v>24898.989788465635</v>
      </c>
    </row>
    <row r="231" spans="1:3" customFormat="1" ht="15">
      <c r="A231" s="680" t="s">
        <v>6</v>
      </c>
      <c r="B231" s="241">
        <f>'[2]DC Forecast'!$C233</f>
        <v>45555</v>
      </c>
      <c r="C231" s="167">
        <f>'[2]DC Forecast'!$D233</f>
        <v>26443.977754763182</v>
      </c>
    </row>
    <row r="232" spans="1:3" customFormat="1" ht="15">
      <c r="A232" s="680" t="s">
        <v>7</v>
      </c>
      <c r="B232" s="241">
        <f>'[2]DC Forecast'!$C234</f>
        <v>45556</v>
      </c>
      <c r="C232" s="167">
        <f>'[2]DC Forecast'!$D234</f>
        <v>25527.02366306385</v>
      </c>
    </row>
    <row r="233" spans="1:3" customFormat="1" ht="15">
      <c r="A233" s="680" t="s">
        <v>1</v>
      </c>
      <c r="B233" s="241">
        <f>'[2]DC Forecast'!$C235</f>
        <v>45557</v>
      </c>
      <c r="C233" s="167">
        <f>'[2]DC Forecast'!$D235</f>
        <v>39535.974194849972</v>
      </c>
    </row>
    <row r="234" spans="1:3" customFormat="1" ht="15">
      <c r="A234" s="680" t="s">
        <v>2</v>
      </c>
      <c r="B234" s="241">
        <f>'[2]DC Forecast'!$C236</f>
        <v>45558</v>
      </c>
      <c r="C234" s="167">
        <f>'[2]DC Forecast'!$D236</f>
        <v>17548.00749033867</v>
      </c>
    </row>
    <row r="235" spans="1:3" customFormat="1" ht="15">
      <c r="A235" s="680" t="s">
        <v>3</v>
      </c>
      <c r="B235" s="241">
        <f>'[2]DC Forecast'!$C237</f>
        <v>45559</v>
      </c>
      <c r="C235" s="167">
        <f>'[2]DC Forecast'!$D237</f>
        <v>14752.008798712168</v>
      </c>
    </row>
    <row r="236" spans="1:3" customFormat="1" ht="15">
      <c r="A236" s="680" t="s">
        <v>4</v>
      </c>
      <c r="B236" s="241">
        <f>'[2]DC Forecast'!$C238</f>
        <v>45560</v>
      </c>
      <c r="C236" s="167">
        <f>'[2]DC Forecast'!$D238</f>
        <v>14319.002727868181</v>
      </c>
    </row>
    <row r="237" spans="1:3" customFormat="1" ht="15">
      <c r="A237" s="680" t="s">
        <v>5</v>
      </c>
      <c r="B237" s="241">
        <f>'[2]DC Forecast'!$C239</f>
        <v>45561</v>
      </c>
      <c r="C237" s="167">
        <f>'[2]DC Forecast'!$D239</f>
        <v>12519.990591448792</v>
      </c>
    </row>
    <row r="238" spans="1:3" customFormat="1" ht="15">
      <c r="A238" s="680" t="s">
        <v>6</v>
      </c>
      <c r="B238" s="241">
        <f>'[2]DC Forecast'!$C240</f>
        <v>45562</v>
      </c>
      <c r="C238" s="167">
        <f>'[2]DC Forecast'!$D240</f>
        <v>12658.006951075178</v>
      </c>
    </row>
    <row r="239" spans="1:3" customFormat="1" ht="15">
      <c r="A239" s="680" t="s">
        <v>7</v>
      </c>
      <c r="B239" s="241">
        <f>'[2]DC Forecast'!$C241</f>
        <v>45563</v>
      </c>
      <c r="C239" s="167">
        <f>'[2]DC Forecast'!$D241</f>
        <v>23548.978407507064</v>
      </c>
    </row>
    <row r="240" spans="1:3" customFormat="1" ht="15">
      <c r="A240" s="680" t="s">
        <v>1</v>
      </c>
      <c r="B240" s="241">
        <f>'[2]DC Forecast'!$C242</f>
        <v>45564</v>
      </c>
      <c r="C240" s="167">
        <f>'[2]DC Forecast'!$D242</f>
        <v>32028.968233893524</v>
      </c>
    </row>
    <row r="241" spans="1:3" customFormat="1" ht="15">
      <c r="A241" s="680" t="s">
        <v>2</v>
      </c>
      <c r="B241" s="241">
        <f>'[2]DC Forecast'!$C243</f>
        <v>45565</v>
      </c>
      <c r="C241" s="167">
        <f>'[2]DC Forecast'!$D243</f>
        <v>13620.985940918212</v>
      </c>
    </row>
    <row r="242" spans="1:3" customFormat="1" ht="15">
      <c r="A242" s="680" t="s">
        <v>3</v>
      </c>
      <c r="B242" s="241">
        <f>'[2]DC Forecast'!$C244</f>
        <v>45566</v>
      </c>
      <c r="C242" s="167">
        <f>'[2]DC Forecast'!$D244</f>
        <v>15088.989801913736</v>
      </c>
    </row>
    <row r="243" spans="1:3" customFormat="1" ht="15">
      <c r="A243" s="680" t="s">
        <v>4</v>
      </c>
      <c r="B243" s="241">
        <f>'[2]DC Forecast'!$C245</f>
        <v>45567</v>
      </c>
      <c r="C243" s="167">
        <f>'[2]DC Forecast'!$D245</f>
        <v>15969.985117181719</v>
      </c>
    </row>
    <row r="244" spans="1:3" customFormat="1" ht="15">
      <c r="A244" s="680" t="s">
        <v>5</v>
      </c>
      <c r="B244" s="241">
        <f>'[2]DC Forecast'!$C246</f>
        <v>45568</v>
      </c>
      <c r="C244" s="167">
        <f>'[2]DC Forecast'!$D246</f>
        <v>15314.987259947124</v>
      </c>
    </row>
    <row r="245" spans="1:3" customFormat="1" ht="15">
      <c r="A245" s="680" t="s">
        <v>6</v>
      </c>
      <c r="B245" s="241">
        <f>'[2]DC Forecast'!$C247</f>
        <v>45569</v>
      </c>
      <c r="C245" s="167">
        <f>'[2]DC Forecast'!$D247</f>
        <v>16510.003321540211</v>
      </c>
    </row>
    <row r="246" spans="1:3" customFormat="1" ht="15">
      <c r="A246" s="680" t="s">
        <v>7</v>
      </c>
      <c r="B246" s="241">
        <f>'[2]DC Forecast'!$C248</f>
        <v>45570</v>
      </c>
      <c r="C246" s="167">
        <f>'[2]DC Forecast'!$D248</f>
        <v>16232.000336502086</v>
      </c>
    </row>
    <row r="247" spans="1:3" customFormat="1" ht="15">
      <c r="A247" s="680" t="s">
        <v>1</v>
      </c>
      <c r="B247" s="241">
        <f>'[2]DC Forecast'!$C249</f>
        <v>45571</v>
      </c>
      <c r="C247" s="167">
        <f>'[2]DC Forecast'!$D249</f>
        <v>26481.986997103755</v>
      </c>
    </row>
    <row r="248" spans="1:3" customFormat="1" ht="15">
      <c r="A248" s="680" t="s">
        <v>2</v>
      </c>
      <c r="B248" s="241">
        <f>'[2]DC Forecast'!$C250</f>
        <v>45572</v>
      </c>
      <c r="C248" s="167">
        <f>'[2]DC Forecast'!$D250</f>
        <v>17227.999080924521</v>
      </c>
    </row>
    <row r="249" spans="1:3" customFormat="1" ht="15">
      <c r="A249" s="680" t="s">
        <v>3</v>
      </c>
      <c r="B249" s="241">
        <f>'[2]DC Forecast'!$C251</f>
        <v>45573</v>
      </c>
      <c r="C249" s="167">
        <f>'[2]DC Forecast'!$D251</f>
        <v>15341.015325190017</v>
      </c>
    </row>
    <row r="250" spans="1:3" customFormat="1" ht="15">
      <c r="A250" s="680" t="s">
        <v>4</v>
      </c>
      <c r="B250" s="241">
        <f>'[2]DC Forecast'!$C252</f>
        <v>45574</v>
      </c>
      <c r="C250" s="167">
        <f>'[2]DC Forecast'!$D252</f>
        <v>58739.994331582406</v>
      </c>
    </row>
    <row r="251" spans="1:3" customFormat="1" ht="15">
      <c r="A251" s="680" t="s">
        <v>5</v>
      </c>
      <c r="B251" s="241">
        <f>'[2]DC Forecast'!$C253</f>
        <v>45575</v>
      </c>
      <c r="C251" s="167">
        <f>'[2]DC Forecast'!$D253</f>
        <v>45470.037777831603</v>
      </c>
    </row>
    <row r="252" spans="1:3" customFormat="1" ht="15">
      <c r="A252" s="680" t="s">
        <v>6</v>
      </c>
      <c r="B252" s="241">
        <f>'[2]DC Forecast'!$C254</f>
        <v>45576</v>
      </c>
      <c r="C252" s="167">
        <f>'[2]DC Forecast'!$D254</f>
        <v>50731.052774510848</v>
      </c>
    </row>
    <row r="253" spans="1:3" customFormat="1" ht="15">
      <c r="A253" s="680" t="s">
        <v>7</v>
      </c>
      <c r="B253" s="241">
        <f>'[2]DC Forecast'!$C255</f>
        <v>45577</v>
      </c>
      <c r="C253" s="167">
        <f>'[2]DC Forecast'!$D255</f>
        <v>58927.953379101826</v>
      </c>
    </row>
    <row r="254" spans="1:3" customFormat="1" ht="15">
      <c r="A254" s="680" t="s">
        <v>1</v>
      </c>
      <c r="B254" s="241">
        <f>'[2]DC Forecast'!$C256</f>
        <v>45578</v>
      </c>
      <c r="C254" s="167">
        <f>'[2]DC Forecast'!$D256</f>
        <v>60771.986734488368</v>
      </c>
    </row>
    <row r="255" spans="1:3" customFormat="1" ht="15">
      <c r="A255" s="680" t="s">
        <v>2</v>
      </c>
      <c r="B255" s="241">
        <f>'[2]DC Forecast'!$C257</f>
        <v>45579</v>
      </c>
      <c r="C255" s="167">
        <f>'[2]DC Forecast'!$D257</f>
        <v>52076.034891756164</v>
      </c>
    </row>
    <row r="256" spans="1:3" customFormat="1" ht="15">
      <c r="A256" s="680" t="s">
        <v>3</v>
      </c>
      <c r="B256" s="241">
        <f>'[2]DC Forecast'!$C258</f>
        <v>45580</v>
      </c>
      <c r="C256" s="167">
        <f>'[2]DC Forecast'!$D258</f>
        <v>48328.017726923514</v>
      </c>
    </row>
    <row r="257" spans="1:3" customFormat="1" ht="15">
      <c r="A257" s="680" t="s">
        <v>4</v>
      </c>
      <c r="B257" s="241">
        <f>'[2]DC Forecast'!$C259</f>
        <v>45581</v>
      </c>
      <c r="C257" s="167">
        <f>'[2]DC Forecast'!$D259</f>
        <v>82443.077053687943</v>
      </c>
    </row>
    <row r="258" spans="1:3" customFormat="1" ht="15">
      <c r="A258" s="680" t="s">
        <v>5</v>
      </c>
      <c r="B258" s="241">
        <f>'[2]DC Forecast'!$C260</f>
        <v>45582</v>
      </c>
      <c r="C258" s="167">
        <f>'[2]DC Forecast'!$D260</f>
        <v>65551.992349088381</v>
      </c>
    </row>
    <row r="259" spans="1:3" customFormat="1" ht="15">
      <c r="A259" s="680" t="s">
        <v>6</v>
      </c>
      <c r="B259" s="241">
        <f>'[2]DC Forecast'!$C261</f>
        <v>45583</v>
      </c>
      <c r="C259" s="167">
        <f>'[2]DC Forecast'!$D261</f>
        <v>54331.967333798042</v>
      </c>
    </row>
    <row r="260" spans="1:3" customFormat="1" ht="15">
      <c r="A260" s="680" t="s">
        <v>7</v>
      </c>
      <c r="B260" s="241">
        <f>'[2]DC Forecast'!$C262</f>
        <v>45584</v>
      </c>
      <c r="C260" s="167">
        <f>'[2]DC Forecast'!$D262</f>
        <v>80583.010183070015</v>
      </c>
    </row>
    <row r="261" spans="1:3" customFormat="1" ht="15">
      <c r="A261" s="680" t="s">
        <v>1</v>
      </c>
      <c r="B261" s="241">
        <f>'[2]DC Forecast'!$C263</f>
        <v>45585</v>
      </c>
      <c r="C261" s="167">
        <f>'[2]DC Forecast'!$D263</f>
        <v>64011.060208466617</v>
      </c>
    </row>
    <row r="262" spans="1:3" customFormat="1" ht="15">
      <c r="A262" s="680" t="s">
        <v>2</v>
      </c>
      <c r="B262" s="241">
        <f>'[2]DC Forecast'!$C264</f>
        <v>45586</v>
      </c>
      <c r="C262" s="167">
        <f>'[2]DC Forecast'!$D264</f>
        <v>48745.026595247946</v>
      </c>
    </row>
    <row r="263" spans="1:3" customFormat="1" ht="15">
      <c r="A263" s="680" t="s">
        <v>3</v>
      </c>
      <c r="B263" s="241">
        <f>'[2]DC Forecast'!$C265</f>
        <v>45587</v>
      </c>
      <c r="C263" s="167">
        <f>'[2]DC Forecast'!$D265</f>
        <v>17993.008439551464</v>
      </c>
    </row>
    <row r="264" spans="1:3" customFormat="1" ht="15">
      <c r="A264" s="680" t="s">
        <v>4</v>
      </c>
      <c r="B264" s="241">
        <f>'[2]DC Forecast'!$C266</f>
        <v>45588</v>
      </c>
      <c r="C264" s="167">
        <f>'[2]DC Forecast'!$D266</f>
        <v>17844.991702010033</v>
      </c>
    </row>
    <row r="265" spans="1:3" customFormat="1" ht="15">
      <c r="A265" s="680" t="s">
        <v>5</v>
      </c>
      <c r="B265" s="241">
        <f>'[2]DC Forecast'!$C267</f>
        <v>45589</v>
      </c>
      <c r="C265" s="167">
        <f>'[2]DC Forecast'!$D267</f>
        <v>18140.005443121783</v>
      </c>
    </row>
    <row r="266" spans="1:3" customFormat="1" ht="15">
      <c r="A266" s="680" t="s">
        <v>6</v>
      </c>
      <c r="B266" s="241">
        <f>'[2]DC Forecast'!$C268</f>
        <v>45590</v>
      </c>
      <c r="C266" s="167">
        <f>'[2]DC Forecast'!$D268</f>
        <v>17682.010208425956</v>
      </c>
    </row>
    <row r="267" spans="1:3" customFormat="1" ht="15">
      <c r="A267" s="680" t="s">
        <v>7</v>
      </c>
      <c r="B267" s="241">
        <f>'[2]DC Forecast'!$C269</f>
        <v>45591</v>
      </c>
      <c r="C267" s="167">
        <f>'[2]DC Forecast'!$D269</f>
        <v>26884.024712934828</v>
      </c>
    </row>
    <row r="268" spans="1:3" customFormat="1" ht="15">
      <c r="A268" s="680" t="s">
        <v>1</v>
      </c>
      <c r="B268" s="241">
        <f>'[2]DC Forecast'!$C270</f>
        <v>45592</v>
      </c>
      <c r="C268" s="167">
        <f>'[2]DC Forecast'!$D270</f>
        <v>30915.026777237228</v>
      </c>
    </row>
    <row r="269" spans="1:3" customFormat="1" ht="15">
      <c r="A269" s="680" t="s">
        <v>2</v>
      </c>
      <c r="B269" s="241">
        <f>'[2]DC Forecast'!$C271</f>
        <v>45593</v>
      </c>
      <c r="C269" s="167">
        <f>'[2]DC Forecast'!$D271</f>
        <v>22065.004285026633</v>
      </c>
    </row>
    <row r="270" spans="1:3" customFormat="1" ht="15">
      <c r="A270" s="680" t="s">
        <v>3</v>
      </c>
      <c r="B270" s="241">
        <f>'[2]DC Forecast'!$C272</f>
        <v>45594</v>
      </c>
      <c r="C270" s="167">
        <f>'[2]DC Forecast'!$D272</f>
        <v>18033.005781909633</v>
      </c>
    </row>
    <row r="271" spans="1:3" customFormat="1" ht="15">
      <c r="A271" s="680" t="s">
        <v>4</v>
      </c>
      <c r="B271" s="241">
        <f>'[2]DC Forecast'!$C273</f>
        <v>45595</v>
      </c>
      <c r="C271" s="167">
        <f>'[2]DC Forecast'!$D273</f>
        <v>17083.999109685781</v>
      </c>
    </row>
    <row r="272" spans="1:3" customFormat="1" ht="15">
      <c r="A272" s="680" t="s">
        <v>5</v>
      </c>
      <c r="B272" s="241">
        <f>'[2]DC Forecast'!$C274</f>
        <v>45596</v>
      </c>
      <c r="C272" s="167">
        <f>'[2]DC Forecast'!$D274</f>
        <v>14087.992183633633</v>
      </c>
    </row>
    <row r="273" spans="1:3" customFormat="1" ht="15">
      <c r="A273" s="680" t="s">
        <v>6</v>
      </c>
      <c r="B273" s="241">
        <f>'[2]DC Forecast'!$C275</f>
        <v>45597</v>
      </c>
      <c r="C273" s="167">
        <f>'[2]DC Forecast'!$D275</f>
        <v>37590.00855724256</v>
      </c>
    </row>
    <row r="274" spans="1:3" customFormat="1" ht="15">
      <c r="A274" s="680" t="s">
        <v>7</v>
      </c>
      <c r="B274" s="241">
        <f>'[2]DC Forecast'!$C276</f>
        <v>45598</v>
      </c>
      <c r="C274" s="167">
        <f>'[2]DC Forecast'!$D276</f>
        <v>48327.959083969727</v>
      </c>
    </row>
    <row r="275" spans="1:3" customFormat="1" ht="15">
      <c r="A275" s="680" t="s">
        <v>1</v>
      </c>
      <c r="B275" s="241">
        <f>'[2]DC Forecast'!$C277</f>
        <v>45599</v>
      </c>
      <c r="C275" s="167">
        <f>'[2]DC Forecast'!$D277</f>
        <v>75260.023277415792</v>
      </c>
    </row>
    <row r="276" spans="1:3" customFormat="1" ht="15">
      <c r="A276" s="680" t="s">
        <v>2</v>
      </c>
      <c r="B276" s="241">
        <f>'[2]DC Forecast'!$C278</f>
        <v>45600</v>
      </c>
      <c r="C276" s="167">
        <f>'[2]DC Forecast'!$D278</f>
        <v>29025.019534788662</v>
      </c>
    </row>
    <row r="277" spans="1:3" customFormat="1" ht="15">
      <c r="A277" s="680" t="s">
        <v>3</v>
      </c>
      <c r="B277" s="241">
        <f>'[2]DC Forecast'!$C279</f>
        <v>45601</v>
      </c>
      <c r="C277" s="167">
        <f>'[2]DC Forecast'!$D279</f>
        <v>23602.020594253921</v>
      </c>
    </row>
    <row r="278" spans="1:3" customFormat="1" ht="15">
      <c r="A278" s="680" t="s">
        <v>4</v>
      </c>
      <c r="B278" s="241">
        <f>'[2]DC Forecast'!$C280</f>
        <v>45602</v>
      </c>
      <c r="C278" s="167">
        <f>'[2]DC Forecast'!$D280</f>
        <v>20178.015055157986</v>
      </c>
    </row>
    <row r="279" spans="1:3" customFormat="1" ht="15">
      <c r="A279" s="680" t="s">
        <v>5</v>
      </c>
      <c r="B279" s="241">
        <f>'[2]DC Forecast'!$C281</f>
        <v>45603</v>
      </c>
      <c r="C279" s="167">
        <f>'[2]DC Forecast'!$D281</f>
        <v>24112.997557378327</v>
      </c>
    </row>
    <row r="280" spans="1:3" customFormat="1" ht="15">
      <c r="A280" s="680" t="s">
        <v>6</v>
      </c>
      <c r="B280" s="241">
        <f>'[2]DC Forecast'!$C282</f>
        <v>45604</v>
      </c>
      <c r="C280" s="167">
        <f>'[2]DC Forecast'!$D282</f>
        <v>30610.962474349752</v>
      </c>
    </row>
    <row r="281" spans="1:3" customFormat="1" ht="15">
      <c r="A281" s="680" t="s">
        <v>7</v>
      </c>
      <c r="B281" s="241">
        <f>'[2]DC Forecast'!$C283</f>
        <v>45605</v>
      </c>
      <c r="C281" s="167">
        <f>'[2]DC Forecast'!$D283</f>
        <v>34919.995181531602</v>
      </c>
    </row>
    <row r="282" spans="1:3" customFormat="1" ht="15">
      <c r="A282" s="680" t="s">
        <v>1</v>
      </c>
      <c r="B282" s="241">
        <f>'[2]DC Forecast'!$C284</f>
        <v>45606</v>
      </c>
      <c r="C282" s="167">
        <f>'[2]DC Forecast'!$D284</f>
        <v>47947.022028338914</v>
      </c>
    </row>
    <row r="283" spans="1:3" customFormat="1" ht="15">
      <c r="A283" s="680" t="s">
        <v>2</v>
      </c>
      <c r="B283" s="241">
        <f>'[2]DC Forecast'!$C285</f>
        <v>45607</v>
      </c>
      <c r="C283" s="167">
        <f>'[2]DC Forecast'!$D285</f>
        <v>31725.022971266088</v>
      </c>
    </row>
    <row r="284" spans="1:3" customFormat="1" ht="15">
      <c r="A284" s="680" t="s">
        <v>3</v>
      </c>
      <c r="B284" s="241">
        <f>'[2]DC Forecast'!$C286</f>
        <v>45608</v>
      </c>
      <c r="C284" s="167">
        <f>'[2]DC Forecast'!$D286</f>
        <v>30534.019494822427</v>
      </c>
    </row>
    <row r="285" spans="1:3" customFormat="1" ht="15">
      <c r="A285" s="680" t="s">
        <v>4</v>
      </c>
      <c r="B285" s="241">
        <f>'[2]DC Forecast'!$C287</f>
        <v>45609</v>
      </c>
      <c r="C285" s="167">
        <f>'[2]DC Forecast'!$D287</f>
        <v>25356.99585994774</v>
      </c>
    </row>
    <row r="286" spans="1:3" customFormat="1" ht="15">
      <c r="A286" s="680" t="s">
        <v>5</v>
      </c>
      <c r="B286" s="241">
        <f>'[2]DC Forecast'!$C288</f>
        <v>45610</v>
      </c>
      <c r="C286" s="167">
        <f>'[2]DC Forecast'!$D288</f>
        <v>31117.996655509469</v>
      </c>
    </row>
    <row r="287" spans="1:3" customFormat="1" ht="15">
      <c r="A287" s="680" t="s">
        <v>6</v>
      </c>
      <c r="B287" s="241">
        <f>'[2]DC Forecast'!$C289</f>
        <v>45611</v>
      </c>
      <c r="C287" s="167">
        <f>'[2]DC Forecast'!$D289</f>
        <v>28467.022150039447</v>
      </c>
    </row>
    <row r="288" spans="1:3" customFormat="1" ht="15">
      <c r="A288" s="680" t="s">
        <v>7</v>
      </c>
      <c r="B288" s="241">
        <f>'[2]DC Forecast'!$C290</f>
        <v>45612</v>
      </c>
      <c r="C288" s="167">
        <f>'[2]DC Forecast'!$D290</f>
        <v>48780.011998908682</v>
      </c>
    </row>
    <row r="289" spans="1:3" customFormat="1" ht="15">
      <c r="A289" s="680" t="s">
        <v>1</v>
      </c>
      <c r="B289" s="241">
        <f>'[2]DC Forecast'!$C291</f>
        <v>45613</v>
      </c>
      <c r="C289" s="167">
        <f>'[2]DC Forecast'!$D291</f>
        <v>54884.968207128841</v>
      </c>
    </row>
    <row r="290" spans="1:3" customFormat="1" ht="15">
      <c r="A290" s="680" t="s">
        <v>2</v>
      </c>
      <c r="B290" s="241">
        <f>'[2]DC Forecast'!$C292</f>
        <v>45614</v>
      </c>
      <c r="C290" s="167">
        <f>'[2]DC Forecast'!$D292</f>
        <v>43997.969335977607</v>
      </c>
    </row>
    <row r="291" spans="1:3" customFormat="1" ht="15">
      <c r="A291" s="680" t="s">
        <v>3</v>
      </c>
      <c r="B291" s="241">
        <f>'[2]DC Forecast'!$C293</f>
        <v>45615</v>
      </c>
      <c r="C291" s="167">
        <f>'[2]DC Forecast'!$D293</f>
        <v>79395.013932722213</v>
      </c>
    </row>
    <row r="292" spans="1:3" customFormat="1" ht="15">
      <c r="A292" s="680" t="s">
        <v>4</v>
      </c>
      <c r="B292" s="241">
        <f>'[2]DC Forecast'!$C294</f>
        <v>45616</v>
      </c>
      <c r="C292" s="167">
        <f>'[2]DC Forecast'!$D294</f>
        <v>61410.981375934156</v>
      </c>
    </row>
    <row r="293" spans="1:3" customFormat="1" ht="15">
      <c r="A293" s="680" t="s">
        <v>5</v>
      </c>
      <c r="B293" s="241">
        <f>'[2]DC Forecast'!$C295</f>
        <v>45617</v>
      </c>
      <c r="C293" s="167">
        <f>'[2]DC Forecast'!$D295</f>
        <v>57489.018270827095</v>
      </c>
    </row>
    <row r="294" spans="1:3" customFormat="1" ht="15">
      <c r="A294" s="680" t="s">
        <v>6</v>
      </c>
      <c r="B294" s="241">
        <f>'[2]DC Forecast'!$C296</f>
        <v>45618</v>
      </c>
      <c r="C294" s="167">
        <f>'[2]DC Forecast'!$D296</f>
        <v>55881.028499681008</v>
      </c>
    </row>
    <row r="295" spans="1:3" customFormat="1" ht="15">
      <c r="A295" s="680" t="s">
        <v>7</v>
      </c>
      <c r="B295" s="241">
        <f>'[2]DC Forecast'!$C297</f>
        <v>45619</v>
      </c>
      <c r="C295" s="167">
        <f>'[2]DC Forecast'!$D297</f>
        <v>75161.050937328531</v>
      </c>
    </row>
    <row r="296" spans="1:3" customFormat="1" ht="15">
      <c r="A296" s="680" t="s">
        <v>1</v>
      </c>
      <c r="B296" s="241">
        <f>'[2]DC Forecast'!$C298</f>
        <v>45620</v>
      </c>
      <c r="C296" s="167">
        <f>'[2]DC Forecast'!$D298</f>
        <v>85837.062659025381</v>
      </c>
    </row>
    <row r="297" spans="1:3" customFormat="1" ht="15">
      <c r="A297" s="680" t="s">
        <v>2</v>
      </c>
      <c r="B297" s="241">
        <f>'[2]DC Forecast'!$C299</f>
        <v>45621</v>
      </c>
      <c r="C297" s="167">
        <f>'[2]DC Forecast'!$D299</f>
        <v>77747.01719386442</v>
      </c>
    </row>
    <row r="298" spans="1:3" customFormat="1" ht="15">
      <c r="A298" s="680" t="s">
        <v>3</v>
      </c>
      <c r="B298" s="241">
        <f>'[2]DC Forecast'!$C300</f>
        <v>45622</v>
      </c>
      <c r="C298" s="167">
        <f>'[2]DC Forecast'!$D300</f>
        <v>64244.961217748976</v>
      </c>
    </row>
    <row r="299" spans="1:3" customFormat="1" ht="15">
      <c r="A299" s="680" t="s">
        <v>4</v>
      </c>
      <c r="B299" s="241">
        <f>'[2]DC Forecast'!$C301</f>
        <v>45623</v>
      </c>
      <c r="C299" s="167">
        <f>'[2]DC Forecast'!$D301</f>
        <v>62673.000531869468</v>
      </c>
    </row>
    <row r="300" spans="1:3" customFormat="1" ht="15">
      <c r="A300" s="680" t="s">
        <v>5</v>
      </c>
      <c r="B300" s="241">
        <f>'[2]DC Forecast'!$C302</f>
        <v>45624</v>
      </c>
      <c r="C300" s="167">
        <f>'[2]DC Forecast'!$D302</f>
        <v>68854.040081057741</v>
      </c>
    </row>
    <row r="301" spans="1:3" customFormat="1" ht="15">
      <c r="A301" s="680" t="s">
        <v>6</v>
      </c>
      <c r="B301" s="241">
        <f>'[2]DC Forecast'!$C303</f>
        <v>45625</v>
      </c>
      <c r="C301" s="167">
        <f>'[2]DC Forecast'!$D303</f>
        <v>151031.15933924235</v>
      </c>
    </row>
    <row r="302" spans="1:3" customFormat="1" ht="15">
      <c r="A302" s="680" t="s">
        <v>7</v>
      </c>
      <c r="B302" s="241">
        <f>'[2]DC Forecast'!$C304</f>
        <v>45626</v>
      </c>
      <c r="C302" s="167">
        <f>'[2]DC Forecast'!$D304</f>
        <v>103772.97394147416</v>
      </c>
    </row>
    <row r="303" spans="1:3" customFormat="1" ht="15">
      <c r="A303" s="680" t="s">
        <v>1</v>
      </c>
      <c r="B303" s="241">
        <f>'[2]DC Forecast'!$C305</f>
        <v>45627</v>
      </c>
      <c r="C303" s="167">
        <f>'[2]DC Forecast'!$D305</f>
        <v>97654.081721491864</v>
      </c>
    </row>
    <row r="304" spans="1:3" customFormat="1" ht="15">
      <c r="A304" s="680" t="s">
        <v>2</v>
      </c>
      <c r="B304" s="241">
        <f>'[2]DC Forecast'!$C306</f>
        <v>45628</v>
      </c>
      <c r="C304" s="167">
        <f>'[2]DC Forecast'!$D306</f>
        <v>149130.14187732493</v>
      </c>
    </row>
    <row r="305" spans="1:3" customFormat="1" ht="15">
      <c r="A305" s="680" t="s">
        <v>3</v>
      </c>
      <c r="B305" s="241">
        <f>'[2]DC Forecast'!$C307</f>
        <v>45629</v>
      </c>
      <c r="C305" s="167">
        <f>'[2]DC Forecast'!$D307</f>
        <v>85454.890863525914</v>
      </c>
    </row>
    <row r="306" spans="1:3" customFormat="1" ht="15">
      <c r="A306" s="680" t="s">
        <v>4</v>
      </c>
      <c r="B306" s="241">
        <f>'[2]DC Forecast'!$C308</f>
        <v>45630</v>
      </c>
      <c r="C306" s="167">
        <f>'[2]DC Forecast'!$D308</f>
        <v>36685.029768027402</v>
      </c>
    </row>
    <row r="307" spans="1:3" customFormat="1" ht="15">
      <c r="A307" s="680" t="s">
        <v>5</v>
      </c>
      <c r="B307" s="241">
        <f>'[2]DC Forecast'!$C309</f>
        <v>45631</v>
      </c>
      <c r="C307" s="167">
        <f>'[2]DC Forecast'!$D309</f>
        <v>38178.018389505873</v>
      </c>
    </row>
    <row r="308" spans="1:3" customFormat="1" ht="15">
      <c r="A308" s="680" t="s">
        <v>6</v>
      </c>
      <c r="B308" s="241">
        <f>'[2]DC Forecast'!$C310</f>
        <v>45632</v>
      </c>
      <c r="C308" s="167">
        <f>'[2]DC Forecast'!$D310</f>
        <v>33848.9708452255</v>
      </c>
    </row>
    <row r="309" spans="1:3" customFormat="1" ht="15">
      <c r="A309" s="680" t="s">
        <v>7</v>
      </c>
      <c r="B309" s="241">
        <f>'[2]DC Forecast'!$C311</f>
        <v>45633</v>
      </c>
      <c r="C309" s="167">
        <f>'[2]DC Forecast'!$D311</f>
        <v>41597.960852291988</v>
      </c>
    </row>
    <row r="310" spans="1:3" customFormat="1" ht="15">
      <c r="A310" s="680" t="s">
        <v>1</v>
      </c>
      <c r="B310" s="241">
        <f>'[2]DC Forecast'!$C312</f>
        <v>45634</v>
      </c>
      <c r="C310" s="167">
        <f>'[2]DC Forecast'!$D312</f>
        <v>48994.030074754788</v>
      </c>
    </row>
    <row r="311" spans="1:3" customFormat="1" ht="15">
      <c r="A311" s="680" t="s">
        <v>2</v>
      </c>
      <c r="B311" s="241">
        <f>'[2]DC Forecast'!$C313</f>
        <v>45635</v>
      </c>
      <c r="C311" s="167">
        <f>'[2]DC Forecast'!$D313</f>
        <v>37905.01810167115</v>
      </c>
    </row>
    <row r="312" spans="1:3" customFormat="1" ht="15">
      <c r="A312" s="680" t="s">
        <v>3</v>
      </c>
      <c r="B312" s="241">
        <f>'[2]DC Forecast'!$C314</f>
        <v>45636</v>
      </c>
      <c r="C312" s="167">
        <f>'[2]DC Forecast'!$D314</f>
        <v>36939.992687657803</v>
      </c>
    </row>
    <row r="313" spans="1:3" customFormat="1" ht="15">
      <c r="A313" s="680" t="s">
        <v>4</v>
      </c>
      <c r="B313" s="241">
        <f>'[2]DC Forecast'!$C315</f>
        <v>45637</v>
      </c>
      <c r="C313" s="167">
        <f>'[2]DC Forecast'!$D315</f>
        <v>37180.020073050007</v>
      </c>
    </row>
    <row r="314" spans="1:3" customFormat="1" ht="15">
      <c r="A314" s="680" t="s">
        <v>5</v>
      </c>
      <c r="B314" s="241">
        <f>'[2]DC Forecast'!$C316</f>
        <v>45638</v>
      </c>
      <c r="C314" s="167">
        <f>'[2]DC Forecast'!$D316</f>
        <v>63417.959558372895</v>
      </c>
    </row>
    <row r="315" spans="1:3" customFormat="1" ht="15">
      <c r="A315" s="680" t="s">
        <v>6</v>
      </c>
      <c r="B315" s="241">
        <f>'[2]DC Forecast'!$C317</f>
        <v>45639</v>
      </c>
      <c r="C315" s="167">
        <f>'[2]DC Forecast'!$D317</f>
        <v>48838.95974337103</v>
      </c>
    </row>
    <row r="316" spans="1:3" customFormat="1" ht="15">
      <c r="A316" s="680" t="s">
        <v>7</v>
      </c>
      <c r="B316" s="241">
        <f>'[2]DC Forecast'!$C318</f>
        <v>45640</v>
      </c>
      <c r="C316" s="167">
        <f>'[2]DC Forecast'!$D318</f>
        <v>46307.055691341258</v>
      </c>
    </row>
    <row r="317" spans="1:3" customFormat="1" ht="15">
      <c r="A317" s="680" t="s">
        <v>1</v>
      </c>
      <c r="B317" s="241">
        <f>'[2]DC Forecast'!$C319</f>
        <v>45641</v>
      </c>
      <c r="C317" s="167">
        <f>'[2]DC Forecast'!$D319</f>
        <v>50942.960688391002</v>
      </c>
    </row>
    <row r="318" spans="1:3" customFormat="1" ht="15">
      <c r="A318" s="680" t="s">
        <v>2</v>
      </c>
      <c r="B318" s="241">
        <f>'[2]DC Forecast'!$C320</f>
        <v>45642</v>
      </c>
      <c r="C318" s="167">
        <f>'[2]DC Forecast'!$D320</f>
        <v>32752.97285036312</v>
      </c>
    </row>
    <row r="319" spans="1:3" customFormat="1" ht="15">
      <c r="A319" s="680" t="s">
        <v>3</v>
      </c>
      <c r="B319" s="241">
        <f>'[2]DC Forecast'!$C321</f>
        <v>45643</v>
      </c>
      <c r="C319" s="167">
        <f>'[2]DC Forecast'!$D321</f>
        <v>26667.977076691681</v>
      </c>
    </row>
    <row r="320" spans="1:3" customFormat="1" ht="15">
      <c r="A320" s="680" t="s">
        <v>4</v>
      </c>
      <c r="B320" s="241">
        <f>'[2]DC Forecast'!$C322</f>
        <v>45644</v>
      </c>
      <c r="C320" s="167">
        <f>'[2]DC Forecast'!$D322</f>
        <v>22203.00965821894</v>
      </c>
    </row>
    <row r="321" spans="1:3" customFormat="1" ht="15">
      <c r="A321" s="680" t="s">
        <v>5</v>
      </c>
      <c r="B321" s="241">
        <f>'[2]DC Forecast'!$C323</f>
        <v>45645</v>
      </c>
      <c r="C321" s="167">
        <f>'[2]DC Forecast'!$D323</f>
        <v>16572.979440349583</v>
      </c>
    </row>
    <row r="322" spans="1:3" customFormat="1" ht="15">
      <c r="A322" s="680" t="s">
        <v>6</v>
      </c>
      <c r="B322" s="241">
        <f>'[2]DC Forecast'!$C324</f>
        <v>45646</v>
      </c>
      <c r="C322" s="167">
        <f>'[2]DC Forecast'!$D324</f>
        <v>15215.007393321706</v>
      </c>
    </row>
    <row r="323" spans="1:3" customFormat="1" ht="15">
      <c r="A323" s="680" t="s">
        <v>7</v>
      </c>
      <c r="B323" s="241">
        <f>'[2]DC Forecast'!$C325</f>
        <v>45647</v>
      </c>
      <c r="C323" s="167">
        <f>'[2]DC Forecast'!$D325</f>
        <v>12368.987514001774</v>
      </c>
    </row>
    <row r="324" spans="1:3" customFormat="1" ht="15">
      <c r="A324" s="680" t="s">
        <v>1</v>
      </c>
      <c r="B324" s="241">
        <f>'[2]DC Forecast'!$C326</f>
        <v>45648</v>
      </c>
      <c r="C324" s="167">
        <f>'[2]DC Forecast'!$D326</f>
        <v>11387.989275544223</v>
      </c>
    </row>
    <row r="325" spans="1:3" customFormat="1" ht="15">
      <c r="A325" s="680" t="s">
        <v>2</v>
      </c>
      <c r="B325" s="241">
        <f>'[2]DC Forecast'!$C327</f>
        <v>45649</v>
      </c>
      <c r="C325" s="167">
        <f>'[2]DC Forecast'!$D327</f>
        <v>6355.0049792459286</v>
      </c>
    </row>
    <row r="326" spans="1:3" customFormat="1" ht="15">
      <c r="A326" s="680" t="s">
        <v>3</v>
      </c>
      <c r="B326" s="241">
        <f>'[2]DC Forecast'!$C328</f>
        <v>45650</v>
      </c>
      <c r="C326" s="167">
        <f>'[2]DC Forecast'!$D328</f>
        <v>5820.9991819335883</v>
      </c>
    </row>
    <row r="327" spans="1:3" customFormat="1" ht="15">
      <c r="A327" s="680" t="s">
        <v>4</v>
      </c>
      <c r="B327" s="241">
        <f>'[2]DC Forecast'!$C329</f>
        <v>45651</v>
      </c>
      <c r="C327" s="167">
        <f>'[2]DC Forecast'!$D329</f>
        <v>11136.004045007292</v>
      </c>
    </row>
    <row r="328" spans="1:3" customFormat="1" ht="15">
      <c r="A328" s="680" t="s">
        <v>5</v>
      </c>
      <c r="B328" s="241">
        <f>'[2]DC Forecast'!$C330</f>
        <v>45652</v>
      </c>
      <c r="C328" s="167">
        <f>'[2]DC Forecast'!$D330</f>
        <v>53926.958297941303</v>
      </c>
    </row>
    <row r="329" spans="1:3" customFormat="1" ht="15">
      <c r="A329" s="680" t="s">
        <v>6</v>
      </c>
      <c r="B329" s="241">
        <f>'[2]DC Forecast'!$C331</f>
        <v>45653</v>
      </c>
      <c r="C329" s="167">
        <f>'[2]DC Forecast'!$D331</f>
        <v>36678.985876849183</v>
      </c>
    </row>
    <row r="330" spans="1:3" customFormat="1" ht="15">
      <c r="A330" s="680" t="s">
        <v>7</v>
      </c>
      <c r="B330" s="241">
        <f>'[2]DC Forecast'!$C332</f>
        <v>45654</v>
      </c>
      <c r="C330" s="167">
        <f>'[2]DC Forecast'!$D332</f>
        <v>50426.996817346502</v>
      </c>
    </row>
    <row r="331" spans="1:3" customFormat="1" ht="15">
      <c r="A331" s="680" t="s">
        <v>1</v>
      </c>
      <c r="B331" s="241">
        <f>'[2]DC Forecast'!$C333</f>
        <v>45655</v>
      </c>
      <c r="C331" s="167">
        <f>'[2]DC Forecast'!$D333</f>
        <v>45572.011868287052</v>
      </c>
    </row>
    <row r="332" spans="1:3" customFormat="1" ht="15">
      <c r="A332" s="680" t="s">
        <v>2</v>
      </c>
      <c r="B332" s="241">
        <f>'[2]DC Forecast'!$C334</f>
        <v>45656</v>
      </c>
      <c r="C332" s="167">
        <f>'[2]DC Forecast'!$D334</f>
        <v>60033.92100645446</v>
      </c>
    </row>
    <row r="333" spans="1:3" customFormat="1" ht="15">
      <c r="A333" s="680" t="s">
        <v>3</v>
      </c>
      <c r="B333" s="241">
        <f>'[2]DC Forecast'!$C335</f>
        <v>45657</v>
      </c>
      <c r="C333" s="167">
        <f>'[2]DC Forecast'!$D335</f>
        <v>38326.002734402216</v>
      </c>
    </row>
    <row r="334" spans="1:3" customFormat="1" ht="15">
      <c r="A334" s="680" t="s">
        <v>4</v>
      </c>
      <c r="B334" s="241">
        <f>'[2]DC Forecast'!$C336</f>
        <v>45658</v>
      </c>
      <c r="C334" s="167">
        <f>'[2]DC Forecast'!$D336</f>
        <v>44916.9558209639</v>
      </c>
    </row>
    <row r="335" spans="1:3" customFormat="1" ht="15">
      <c r="A335" s="680" t="s">
        <v>5</v>
      </c>
      <c r="B335" s="241">
        <f>'[2]DC Forecast'!$C337</f>
        <v>45659</v>
      </c>
      <c r="C335" s="167">
        <f>'[2]DC Forecast'!$D337</f>
        <v>42327.971289081688</v>
      </c>
    </row>
    <row r="336" spans="1:3" customFormat="1" ht="15">
      <c r="A336" s="680" t="s">
        <v>6</v>
      </c>
      <c r="B336" s="241">
        <f>'[2]DC Forecast'!$C338</f>
        <v>45660</v>
      </c>
      <c r="C336" s="167">
        <f>'[2]DC Forecast'!$D338</f>
        <v>37587.969710414291</v>
      </c>
    </row>
    <row r="337" spans="1:3" customFormat="1" ht="15">
      <c r="A337" s="680" t="s">
        <v>7</v>
      </c>
      <c r="B337" s="241">
        <f>'[2]DC Forecast'!$C339</f>
        <v>45661</v>
      </c>
      <c r="C337" s="167">
        <f>'[2]DC Forecast'!$D339</f>
        <v>34630.984435598017</v>
      </c>
    </row>
    <row r="338" spans="1:3" customFormat="1" ht="15">
      <c r="A338" s="680" t="s">
        <v>1</v>
      </c>
      <c r="B338" s="241">
        <f>'[2]DC Forecast'!$C340</f>
        <v>45662</v>
      </c>
      <c r="C338" s="167">
        <f>'[2]DC Forecast'!$D340</f>
        <v>30546.982230020199</v>
      </c>
    </row>
    <row r="339" spans="1:3" customFormat="1" ht="15">
      <c r="A339" s="680" t="s">
        <v>2</v>
      </c>
      <c r="B339" s="241">
        <f>'[2]DC Forecast'!$C341</f>
        <v>45663</v>
      </c>
      <c r="C339" s="167">
        <f>'[2]DC Forecast'!$D341</f>
        <v>42912.045528003524</v>
      </c>
    </row>
    <row r="340" spans="1:3" customFormat="1" ht="15">
      <c r="A340" s="680" t="s">
        <v>3</v>
      </c>
      <c r="B340" s="241">
        <f>'[2]DC Forecast'!$C342</f>
        <v>45664</v>
      </c>
      <c r="C340" s="167">
        <f>'[2]DC Forecast'!$D342</f>
        <v>31530.013134035584</v>
      </c>
    </row>
    <row r="341" spans="1:3" customFormat="1" ht="15">
      <c r="A341" s="680" t="s">
        <v>4</v>
      </c>
      <c r="B341" s="241">
        <f>'[2]DC Forecast'!$C343</f>
        <v>45665</v>
      </c>
      <c r="C341" s="167">
        <f>'[2]DC Forecast'!$D343</f>
        <v>29791.022041165947</v>
      </c>
    </row>
    <row r="342" spans="1:3" customFormat="1" ht="15">
      <c r="A342" s="680" t="s">
        <v>5</v>
      </c>
      <c r="B342" s="241">
        <f>'[2]DC Forecast'!$C344</f>
        <v>45666</v>
      </c>
      <c r="C342" s="167">
        <f>'[2]DC Forecast'!$D344</f>
        <v>13287.990258111198</v>
      </c>
    </row>
    <row r="343" spans="1:3" customFormat="1" ht="15">
      <c r="A343" s="680" t="s">
        <v>6</v>
      </c>
      <c r="B343" s="241">
        <f>'[2]DC Forecast'!$C345</f>
        <v>45667</v>
      </c>
      <c r="C343" s="167">
        <f>'[2]DC Forecast'!$D345</f>
        <v>12103.986297045598</v>
      </c>
    </row>
    <row r="344" spans="1:3" customFormat="1" ht="15">
      <c r="A344" s="680" t="s">
        <v>7</v>
      </c>
      <c r="B344" s="241">
        <f>'[2]DC Forecast'!$C346</f>
        <v>45668</v>
      </c>
      <c r="C344" s="167">
        <f>'[2]DC Forecast'!$D346</f>
        <v>12827.990121764038</v>
      </c>
    </row>
    <row r="345" spans="1:3" customFormat="1" ht="15">
      <c r="A345" s="680" t="s">
        <v>1</v>
      </c>
      <c r="B345" s="241">
        <f>'[2]DC Forecast'!$C347</f>
        <v>45669</v>
      </c>
      <c r="C345" s="167">
        <f>'[2]DC Forecast'!$D347</f>
        <v>12389.01415220158</v>
      </c>
    </row>
    <row r="346" spans="1:3" customFormat="1" ht="15">
      <c r="A346" s="680" t="s">
        <v>2</v>
      </c>
      <c r="B346" s="241">
        <f>'[2]DC Forecast'!$C348</f>
        <v>45670</v>
      </c>
      <c r="C346" s="167">
        <f>'[2]DC Forecast'!$D348</f>
        <v>11917.008088893337</v>
      </c>
    </row>
    <row r="347" spans="1:3" customFormat="1" ht="15">
      <c r="A347" s="680" t="s">
        <v>3</v>
      </c>
      <c r="B347" s="241">
        <f>'[2]DC Forecast'!$C349</f>
        <v>45671</v>
      </c>
      <c r="C347" s="167">
        <f>'[2]DC Forecast'!$D349</f>
        <v>11498.000663213297</v>
      </c>
    </row>
    <row r="348" spans="1:3" customFormat="1" ht="15">
      <c r="A348" s="680" t="s">
        <v>4</v>
      </c>
      <c r="B348" s="241">
        <f>'[2]DC Forecast'!$C350</f>
        <v>45672</v>
      </c>
      <c r="C348" s="167">
        <f>'[2]DC Forecast'!$D350</f>
        <v>12341.990851682091</v>
      </c>
    </row>
    <row r="349" spans="1:3" customFormat="1" ht="15">
      <c r="A349" s="680" t="s">
        <v>5</v>
      </c>
      <c r="B349" s="241">
        <f>'[2]DC Forecast'!$C351</f>
        <v>45673</v>
      </c>
      <c r="C349" s="167">
        <f>'[2]DC Forecast'!$D351</f>
        <v>10700.014731198269</v>
      </c>
    </row>
    <row r="350" spans="1:3" customFormat="1" ht="15">
      <c r="A350" s="680" t="s">
        <v>6</v>
      </c>
      <c r="B350" s="241">
        <f>'[2]DC Forecast'!$C352</f>
        <v>45674</v>
      </c>
      <c r="C350" s="167">
        <f>'[2]DC Forecast'!$D352</f>
        <v>9790.0002106716656</v>
      </c>
    </row>
    <row r="351" spans="1:3" customFormat="1" ht="15">
      <c r="A351" s="680" t="s">
        <v>7</v>
      </c>
      <c r="B351" s="241">
        <f>'[2]DC Forecast'!$C353</f>
        <v>45675</v>
      </c>
      <c r="C351" s="167">
        <f>'[2]DC Forecast'!$D353</f>
        <v>19109.982766830766</v>
      </c>
    </row>
    <row r="352" spans="1:3" customFormat="1" ht="15">
      <c r="A352" s="680" t="s">
        <v>1</v>
      </c>
      <c r="B352" s="241">
        <f>'[2]DC Forecast'!$C354</f>
        <v>45676</v>
      </c>
      <c r="C352" s="167">
        <f>'[2]DC Forecast'!$D354</f>
        <v>17233.99902202329</v>
      </c>
    </row>
    <row r="353" spans="1:3" customFormat="1" ht="15">
      <c r="A353" s="680" t="s">
        <v>2</v>
      </c>
      <c r="B353" s="241">
        <f>'[2]DC Forecast'!$C355</f>
        <v>45677</v>
      </c>
      <c r="C353" s="167">
        <f>'[2]DC Forecast'!$D355</f>
        <v>20318.013846646812</v>
      </c>
    </row>
    <row r="354" spans="1:3" customFormat="1" ht="15">
      <c r="A354" s="680" t="s">
        <v>3</v>
      </c>
      <c r="B354" s="241">
        <f>'[2]DC Forecast'!$C356</f>
        <v>45678</v>
      </c>
      <c r="C354" s="167">
        <f>'[2]DC Forecast'!$D356</f>
        <v>9349.0069462817737</v>
      </c>
    </row>
    <row r="355" spans="1:3" customFormat="1" ht="15">
      <c r="A355" s="680" t="s">
        <v>4</v>
      </c>
      <c r="B355" s="241">
        <f>'[2]DC Forecast'!$C357</f>
        <v>45679</v>
      </c>
      <c r="C355" s="167">
        <f>'[2]DC Forecast'!$D357</f>
        <v>8783.0033542077235</v>
      </c>
    </row>
    <row r="356" spans="1:3" customFormat="1" ht="15">
      <c r="A356" s="680" t="s">
        <v>5</v>
      </c>
      <c r="B356" s="241">
        <f>'[2]DC Forecast'!$C358</f>
        <v>45680</v>
      </c>
      <c r="C356" s="167">
        <f>'[2]DC Forecast'!$D358</f>
        <v>10121.987973408295</v>
      </c>
    </row>
    <row r="357" spans="1:3" customFormat="1" ht="15">
      <c r="A357" s="680" t="s">
        <v>6</v>
      </c>
      <c r="B357" s="241">
        <f>'[2]DC Forecast'!$C359</f>
        <v>45681</v>
      </c>
      <c r="C357" s="167">
        <f>'[2]DC Forecast'!$D359</f>
        <v>8620.9992821976648</v>
      </c>
    </row>
    <row r="358" spans="1:3" customFormat="1" ht="15">
      <c r="A358" s="680" t="s">
        <v>7</v>
      </c>
      <c r="B358" s="241">
        <f>'[2]DC Forecast'!$C360</f>
        <v>45682</v>
      </c>
      <c r="C358" s="167">
        <f>'[2]DC Forecast'!$D360</f>
        <v>8444.0076532502371</v>
      </c>
    </row>
    <row r="359" spans="1:3" customFormat="1" ht="15">
      <c r="A359" s="680" t="s">
        <v>1</v>
      </c>
      <c r="B359" s="241">
        <f>'[2]DC Forecast'!$C361</f>
        <v>45683</v>
      </c>
      <c r="C359" s="167">
        <f>'[2]DC Forecast'!$D361</f>
        <v>9659.9954293287319</v>
      </c>
    </row>
    <row r="360" spans="1:3" customFormat="1" ht="15">
      <c r="A360" s="680" t="s">
        <v>2</v>
      </c>
      <c r="B360" s="241">
        <f>'[2]DC Forecast'!$C362</f>
        <v>45684</v>
      </c>
      <c r="C360" s="167">
        <f>'[2]DC Forecast'!$D362</f>
        <v>8686.0033404190253</v>
      </c>
    </row>
    <row r="361" spans="1:3" customFormat="1" ht="15">
      <c r="A361" s="680" t="s">
        <v>3</v>
      </c>
      <c r="B361" s="241">
        <f>'[2]DC Forecast'!$C363</f>
        <v>45685</v>
      </c>
      <c r="C361" s="167">
        <f>'[2]DC Forecast'!$D363</f>
        <v>8317.2043010752695</v>
      </c>
    </row>
    <row r="362" spans="1:3" customFormat="1" ht="15">
      <c r="A362" s="680" t="s">
        <v>4</v>
      </c>
      <c r="B362" s="241">
        <f>'[2]DC Forecast'!$C364</f>
        <v>45686</v>
      </c>
      <c r="C362" s="167">
        <f>'[2]DC Forecast'!$D364</f>
        <v>7616.0000000000009</v>
      </c>
    </row>
    <row r="363" spans="1:3" customFormat="1" ht="15">
      <c r="A363" s="680" t="s">
        <v>5</v>
      </c>
      <c r="B363" s="241">
        <f>'[2]DC Forecast'!$C365</f>
        <v>45687</v>
      </c>
      <c r="C363" s="167">
        <f>'[2]DC Forecast'!$D365</f>
        <v>7555.5555555555566</v>
      </c>
    </row>
    <row r="364" spans="1:3" customFormat="1" ht="15">
      <c r="A364" s="680" t="s">
        <v>6</v>
      </c>
      <c r="B364" s="241">
        <f>'[2]DC Forecast'!$C366</f>
        <v>45688</v>
      </c>
      <c r="C364" s="167">
        <f>'[2]DC Forecast'!$D366</f>
        <v>7496.0629921259851</v>
      </c>
    </row>
    <row r="365" spans="1:3" customFormat="1" ht="15">
      <c r="A365" s="680" t="s">
        <v>7</v>
      </c>
      <c r="B365" s="241">
        <f>'[2]DC Forecast'!$C367</f>
        <v>45689</v>
      </c>
      <c r="C365" s="167">
        <f>'[2]DC Forecast'!$D367</f>
        <v>7437.5000000000009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4F01-F776-412F-9949-25AE9FB984EF}">
  <dimension ref="A1:F55"/>
  <sheetViews>
    <sheetView workbookViewId="0">
      <selection activeCell="F22" sqref="F22"/>
    </sheetView>
  </sheetViews>
  <sheetFormatPr defaultRowHeight="12.75"/>
  <cols>
    <col min="1" max="1" width="27.7109375" style="388" bestFit="1" customWidth="1"/>
    <col min="2" max="2" width="12.5703125" bestFit="1" customWidth="1"/>
    <col min="3" max="3" width="47.85546875" bestFit="1" customWidth="1"/>
  </cols>
  <sheetData>
    <row r="1" spans="1:6">
      <c r="A1" s="389" t="s">
        <v>328</v>
      </c>
      <c r="B1" s="52" t="s">
        <v>1779</v>
      </c>
    </row>
    <row r="2" spans="1:6">
      <c r="A2" s="385" t="s">
        <v>1780</v>
      </c>
      <c r="B2" s="370">
        <v>50</v>
      </c>
    </row>
    <row r="3" spans="1:6">
      <c r="A3" s="382" t="s">
        <v>1781</v>
      </c>
      <c r="B3" s="370">
        <v>50</v>
      </c>
    </row>
    <row r="4" spans="1:6">
      <c r="A4" s="382" t="s">
        <v>1782</v>
      </c>
      <c r="B4" s="370">
        <v>50.05</v>
      </c>
    </row>
    <row r="5" spans="1:6">
      <c r="A5" s="391" t="s">
        <v>326</v>
      </c>
      <c r="B5" s="370"/>
      <c r="C5" s="394" t="s">
        <v>1783</v>
      </c>
    </row>
    <row r="6" spans="1:6">
      <c r="A6" s="382" t="s">
        <v>333</v>
      </c>
      <c r="B6" s="370">
        <v>50.2</v>
      </c>
    </row>
    <row r="7" spans="1:6">
      <c r="A7" s="391" t="s">
        <v>345</v>
      </c>
      <c r="B7" s="370"/>
    </row>
    <row r="8" spans="1:6">
      <c r="A8" s="382" t="s">
        <v>1784</v>
      </c>
      <c r="B8" s="370">
        <v>0</v>
      </c>
      <c r="C8" t="s">
        <v>1785</v>
      </c>
    </row>
    <row r="9" spans="1:6">
      <c r="A9" s="382" t="s">
        <v>343</v>
      </c>
      <c r="B9" s="370">
        <v>50.23</v>
      </c>
    </row>
    <row r="10" spans="1:6">
      <c r="A10" s="382" t="s">
        <v>1786</v>
      </c>
      <c r="B10" s="370">
        <v>39.57</v>
      </c>
      <c r="C10" t="s">
        <v>1787</v>
      </c>
    </row>
    <row r="11" spans="1:6">
      <c r="A11" s="391" t="s">
        <v>1788</v>
      </c>
      <c r="B11" s="370"/>
      <c r="C11" s="394" t="s">
        <v>1783</v>
      </c>
    </row>
    <row r="12" spans="1:6">
      <c r="A12" s="382" t="s">
        <v>354</v>
      </c>
      <c r="B12" s="370">
        <v>50</v>
      </c>
    </row>
    <row r="13" spans="1:6">
      <c r="A13" s="391" t="s">
        <v>1789</v>
      </c>
      <c r="B13" s="370"/>
      <c r="C13" s="394" t="s">
        <v>1783</v>
      </c>
    </row>
    <row r="14" spans="1:6">
      <c r="A14" s="382" t="s">
        <v>363</v>
      </c>
      <c r="B14" s="370">
        <v>50</v>
      </c>
      <c r="F14" t="s">
        <v>173</v>
      </c>
    </row>
    <row r="15" spans="1:6">
      <c r="A15" s="391" t="s">
        <v>1790</v>
      </c>
      <c r="B15" s="370"/>
      <c r="C15" s="394" t="s">
        <v>1783</v>
      </c>
    </row>
    <row r="16" spans="1:6">
      <c r="A16" s="382" t="s">
        <v>1791</v>
      </c>
      <c r="B16" s="370">
        <v>50</v>
      </c>
    </row>
    <row r="17" spans="1:3">
      <c r="A17" s="382" t="s">
        <v>1792</v>
      </c>
      <c r="B17" s="370">
        <v>25.3</v>
      </c>
      <c r="C17" t="s">
        <v>1793</v>
      </c>
    </row>
    <row r="18" spans="1:3">
      <c r="A18" s="391" t="s">
        <v>330</v>
      </c>
      <c r="B18" s="370"/>
      <c r="C18" s="394" t="s">
        <v>1783</v>
      </c>
    </row>
    <row r="19" spans="1:3">
      <c r="A19" s="382" t="s">
        <v>384</v>
      </c>
      <c r="B19" s="370">
        <v>50</v>
      </c>
    </row>
    <row r="20" spans="1:3">
      <c r="A20" s="382" t="s">
        <v>1794</v>
      </c>
      <c r="B20" s="370">
        <v>40</v>
      </c>
      <c r="C20" t="s">
        <v>1787</v>
      </c>
    </row>
    <row r="21" spans="1:3">
      <c r="A21" s="382" t="s">
        <v>324</v>
      </c>
      <c r="B21" s="370">
        <v>0</v>
      </c>
      <c r="C21" t="s">
        <v>1785</v>
      </c>
    </row>
    <row r="22" spans="1:3">
      <c r="A22" s="391" t="s">
        <v>365</v>
      </c>
      <c r="B22" s="370"/>
      <c r="C22" s="394" t="s">
        <v>1783</v>
      </c>
    </row>
    <row r="23" spans="1:3">
      <c r="A23" s="382" t="s">
        <v>1795</v>
      </c>
      <c r="B23" s="370">
        <v>52.05</v>
      </c>
    </row>
    <row r="24" spans="1:3">
      <c r="A24" s="382" t="s">
        <v>1796</v>
      </c>
      <c r="B24" s="370">
        <v>50.27</v>
      </c>
    </row>
    <row r="25" spans="1:3">
      <c r="A25" s="382" t="s">
        <v>373</v>
      </c>
      <c r="B25" s="370">
        <v>50.09</v>
      </c>
    </row>
    <row r="26" spans="1:3">
      <c r="A26" s="391" t="s">
        <v>1797</v>
      </c>
      <c r="B26" s="370"/>
      <c r="C26" s="394" t="s">
        <v>1783</v>
      </c>
    </row>
    <row r="27" spans="1:3">
      <c r="A27" s="391" t="s">
        <v>325</v>
      </c>
      <c r="B27" s="370"/>
      <c r="C27" s="394" t="s">
        <v>1783</v>
      </c>
    </row>
    <row r="28" spans="1:3">
      <c r="A28" s="382" t="s">
        <v>1798</v>
      </c>
      <c r="B28" s="370">
        <v>50.02</v>
      </c>
    </row>
    <row r="29" spans="1:3">
      <c r="A29" s="384" t="s">
        <v>1799</v>
      </c>
      <c r="B29" s="370">
        <v>50.01</v>
      </c>
    </row>
    <row r="30" spans="1:3">
      <c r="A30" s="384" t="s">
        <v>1800</v>
      </c>
      <c r="B30" s="370">
        <v>50</v>
      </c>
    </row>
    <row r="31" spans="1:3">
      <c r="A31" s="386" t="s">
        <v>1801</v>
      </c>
      <c r="B31" s="370">
        <v>50</v>
      </c>
    </row>
    <row r="32" spans="1:3">
      <c r="A32" s="383" t="s">
        <v>1802</v>
      </c>
      <c r="B32" s="370">
        <v>50</v>
      </c>
    </row>
    <row r="33" spans="1:3">
      <c r="A33" s="392" t="s">
        <v>413</v>
      </c>
      <c r="B33" s="370"/>
      <c r="C33" s="394" t="s">
        <v>1783</v>
      </c>
    </row>
    <row r="34" spans="1:3">
      <c r="A34" s="383" t="s">
        <v>1803</v>
      </c>
      <c r="B34" s="370">
        <v>50.01</v>
      </c>
    </row>
    <row r="35" spans="1:3">
      <c r="A35" s="392" t="s">
        <v>1804</v>
      </c>
      <c r="B35" s="370">
        <v>49.25</v>
      </c>
      <c r="C35" s="395" t="s">
        <v>1805</v>
      </c>
    </row>
    <row r="36" spans="1:3">
      <c r="A36" s="384" t="s">
        <v>1806</v>
      </c>
      <c r="B36" s="370">
        <v>47.03</v>
      </c>
      <c r="C36" t="s">
        <v>1807</v>
      </c>
    </row>
    <row r="37" spans="1:3">
      <c r="A37" s="387" t="s">
        <v>1808</v>
      </c>
      <c r="B37" s="370">
        <v>50.23</v>
      </c>
    </row>
    <row r="38" spans="1:3">
      <c r="A38" s="382" t="s">
        <v>1809</v>
      </c>
      <c r="B38" s="370">
        <v>50.01</v>
      </c>
    </row>
    <row r="39" spans="1:3">
      <c r="A39" s="391" t="s">
        <v>1810</v>
      </c>
      <c r="B39" s="370"/>
      <c r="C39" s="394" t="s">
        <v>1783</v>
      </c>
    </row>
    <row r="40" spans="1:3">
      <c r="A40" s="382" t="s">
        <v>1811</v>
      </c>
      <c r="B40" s="370">
        <v>50.04</v>
      </c>
    </row>
    <row r="41" spans="1:3">
      <c r="A41" s="391" t="s">
        <v>360</v>
      </c>
      <c r="B41" s="370"/>
      <c r="C41" s="394" t="s">
        <v>1783</v>
      </c>
    </row>
    <row r="42" spans="1:3">
      <c r="A42" s="384" t="s">
        <v>1812</v>
      </c>
      <c r="B42" s="370">
        <v>50</v>
      </c>
    </row>
    <row r="43" spans="1:3">
      <c r="A43" s="384" t="s">
        <v>1813</v>
      </c>
      <c r="B43" s="370">
        <v>50.02</v>
      </c>
    </row>
    <row r="44" spans="1:3">
      <c r="A44" s="384" t="s">
        <v>421</v>
      </c>
      <c r="B44" s="370">
        <v>50.01</v>
      </c>
    </row>
    <row r="45" spans="1:3">
      <c r="A45" s="384" t="s">
        <v>1814</v>
      </c>
      <c r="B45" s="370">
        <v>50.02</v>
      </c>
    </row>
    <row r="46" spans="1:3">
      <c r="A46" s="384" t="s">
        <v>1815</v>
      </c>
      <c r="B46" s="370">
        <v>50</v>
      </c>
    </row>
    <row r="47" spans="1:3">
      <c r="A47" s="384" t="s">
        <v>1816</v>
      </c>
      <c r="B47" s="370">
        <v>50.01</v>
      </c>
    </row>
    <row r="48" spans="1:3">
      <c r="A48" s="384" t="s">
        <v>1817</v>
      </c>
      <c r="B48" s="370">
        <v>39.53</v>
      </c>
      <c r="C48" t="s">
        <v>1818</v>
      </c>
    </row>
    <row r="49" spans="1:3">
      <c r="A49" s="393" t="s">
        <v>1819</v>
      </c>
      <c r="B49" s="370"/>
      <c r="C49" s="394" t="s">
        <v>1783</v>
      </c>
    </row>
    <row r="50" spans="1:3">
      <c r="A50" s="390" t="s">
        <v>1820</v>
      </c>
      <c r="B50" s="370">
        <v>25.3</v>
      </c>
      <c r="C50" t="s">
        <v>1793</v>
      </c>
    </row>
    <row r="51" spans="1:3">
      <c r="A51" s="384" t="s">
        <v>1821</v>
      </c>
      <c r="B51" s="370">
        <v>50.02</v>
      </c>
    </row>
    <row r="52" spans="1:3">
      <c r="A52" s="393" t="s">
        <v>1822</v>
      </c>
      <c r="B52" s="370"/>
      <c r="C52" s="394" t="s">
        <v>1783</v>
      </c>
    </row>
    <row r="53" spans="1:3">
      <c r="A53" s="384" t="s">
        <v>412</v>
      </c>
      <c r="B53" s="370">
        <v>50.09</v>
      </c>
    </row>
    <row r="54" spans="1:3">
      <c r="A54" s="384" t="s">
        <v>1823</v>
      </c>
      <c r="B54" s="370">
        <v>50.48</v>
      </c>
    </row>
    <row r="55" spans="1:3">
      <c r="A55" s="382" t="s">
        <v>1824</v>
      </c>
      <c r="B55" s="370">
        <v>50.01</v>
      </c>
    </row>
  </sheetData>
  <autoFilter ref="B1:B55" xr:uid="{75424F01-F776-412F-9949-25AE9FB984EF}"/>
  <sortState xmlns:xlrd2="http://schemas.microsoft.com/office/spreadsheetml/2017/richdata2" ref="A2:C55">
    <sortCondition ref="A2:A55"/>
  </sortState>
  <conditionalFormatting sqref="B2:B55">
    <cfRule type="cellIs" dxfId="39" priority="1" operator="lessThan">
      <formula>50</formula>
    </cfRule>
    <cfRule type="cellIs" dxfId="38" priority="2" operator="greaterThan">
      <formula>49</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O142"/>
  <sheetViews>
    <sheetView workbookViewId="0">
      <pane xSplit="2" ySplit="2" topLeftCell="IU102" activePane="bottomRight" state="frozen"/>
      <selection pane="bottomRight" activeCell="IU118" sqref="IU118"/>
      <selection pane="bottomLeft" activeCell="A3" sqref="A3"/>
      <selection pane="topRight" activeCell="B1" sqref="B1"/>
    </sheetView>
  </sheetViews>
  <sheetFormatPr defaultColWidth="0" defaultRowHeight="15.75" customHeight="1" zeroHeight="1"/>
  <cols>
    <col min="1" max="1" width="10.42578125" style="24" customWidth="1"/>
    <col min="2" max="2" width="25.140625" bestFit="1" customWidth="1"/>
    <col min="3" max="226" width="14.42578125" customWidth="1"/>
    <col min="227" max="227" width="0" hidden="1" customWidth="1"/>
    <col min="228" max="367" width="14.42578125" customWidth="1"/>
  </cols>
  <sheetData>
    <row r="1" spans="1:379" ht="15.75" customHeight="1">
      <c r="B1" s="1"/>
      <c r="C1" s="10" t="s">
        <v>1</v>
      </c>
      <c r="D1" s="10" t="s">
        <v>2</v>
      </c>
      <c r="E1" s="10" t="s">
        <v>3</v>
      </c>
      <c r="F1" s="10" t="s">
        <v>4</v>
      </c>
      <c r="G1" s="10" t="s">
        <v>5</v>
      </c>
      <c r="H1" s="10" t="s">
        <v>6</v>
      </c>
      <c r="I1" s="10" t="s">
        <v>7</v>
      </c>
      <c r="J1" s="10" t="s">
        <v>1</v>
      </c>
      <c r="K1" s="10" t="s">
        <v>2</v>
      </c>
      <c r="L1" s="10" t="s">
        <v>3</v>
      </c>
      <c r="M1" s="10" t="s">
        <v>4</v>
      </c>
      <c r="N1" s="10" t="s">
        <v>5</v>
      </c>
      <c r="O1" s="10" t="s">
        <v>6</v>
      </c>
      <c r="P1" s="10" t="s">
        <v>7</v>
      </c>
      <c r="Q1" s="10" t="s">
        <v>1</v>
      </c>
      <c r="R1" s="10" t="s">
        <v>2</v>
      </c>
      <c r="S1" s="10" t="s">
        <v>3</v>
      </c>
      <c r="T1" s="10" t="s">
        <v>4</v>
      </c>
      <c r="U1" s="10" t="s">
        <v>5</v>
      </c>
      <c r="V1" s="10" t="s">
        <v>6</v>
      </c>
      <c r="W1" s="10" t="s">
        <v>7</v>
      </c>
      <c r="X1" s="10" t="s">
        <v>1</v>
      </c>
      <c r="Y1" s="10" t="s">
        <v>2</v>
      </c>
      <c r="Z1" s="10" t="s">
        <v>3</v>
      </c>
      <c r="AA1" s="10" t="s">
        <v>4</v>
      </c>
      <c r="AB1" s="10" t="s">
        <v>5</v>
      </c>
      <c r="AC1" s="10" t="s">
        <v>6</v>
      </c>
      <c r="AD1" s="10" t="s">
        <v>7</v>
      </c>
      <c r="AE1" s="10" t="s">
        <v>1</v>
      </c>
      <c r="AF1" s="10" t="s">
        <v>2</v>
      </c>
      <c r="AG1" s="10" t="s">
        <v>3</v>
      </c>
      <c r="AH1" s="10" t="s">
        <v>4</v>
      </c>
      <c r="AI1" s="10" t="s">
        <v>5</v>
      </c>
      <c r="AJ1" s="10" t="s">
        <v>6</v>
      </c>
      <c r="AK1" s="10" t="s">
        <v>7</v>
      </c>
      <c r="AL1" s="10" t="s">
        <v>1</v>
      </c>
      <c r="AM1" s="10" t="s">
        <v>2</v>
      </c>
      <c r="AN1" s="10" t="s">
        <v>3</v>
      </c>
      <c r="AO1" s="10" t="s">
        <v>4</v>
      </c>
      <c r="AP1" s="10" t="s">
        <v>5</v>
      </c>
      <c r="AQ1" s="10" t="s">
        <v>6</v>
      </c>
      <c r="AR1" s="10" t="s">
        <v>7</v>
      </c>
      <c r="AS1" s="10" t="s">
        <v>1</v>
      </c>
      <c r="AT1" s="10" t="s">
        <v>2</v>
      </c>
      <c r="AU1" s="10" t="s">
        <v>3</v>
      </c>
      <c r="AV1" s="10" t="s">
        <v>4</v>
      </c>
      <c r="AW1" s="10" t="s">
        <v>5</v>
      </c>
      <c r="AX1" s="10" t="s">
        <v>6</v>
      </c>
      <c r="AY1" s="10" t="s">
        <v>7</v>
      </c>
      <c r="AZ1" s="10" t="s">
        <v>1</v>
      </c>
      <c r="BA1" s="10" t="s">
        <v>2</v>
      </c>
      <c r="BB1" s="10" t="s">
        <v>3</v>
      </c>
      <c r="BC1" s="10" t="s">
        <v>4</v>
      </c>
      <c r="BD1" s="10" t="s">
        <v>5</v>
      </c>
      <c r="BE1" s="10" t="s">
        <v>6</v>
      </c>
      <c r="BF1" s="10" t="s">
        <v>7</v>
      </c>
      <c r="BG1" s="10" t="s">
        <v>1</v>
      </c>
      <c r="BH1" s="10" t="s">
        <v>2</v>
      </c>
      <c r="BI1" s="10" t="s">
        <v>3</v>
      </c>
      <c r="BJ1" s="10" t="s">
        <v>4</v>
      </c>
      <c r="BK1" s="10" t="s">
        <v>5</v>
      </c>
      <c r="BL1" s="10" t="s">
        <v>6</v>
      </c>
      <c r="BM1" s="10" t="s">
        <v>7</v>
      </c>
      <c r="BN1" s="10" t="s">
        <v>1</v>
      </c>
      <c r="BO1" s="10" t="s">
        <v>2</v>
      </c>
      <c r="BP1" s="10" t="s">
        <v>3</v>
      </c>
      <c r="BQ1" s="10" t="s">
        <v>4</v>
      </c>
      <c r="BR1" s="10" t="s">
        <v>5</v>
      </c>
      <c r="BS1" s="10" t="s">
        <v>6</v>
      </c>
      <c r="BT1" s="10" t="s">
        <v>7</v>
      </c>
      <c r="BU1" s="10" t="s">
        <v>1</v>
      </c>
      <c r="BV1" s="10" t="s">
        <v>2</v>
      </c>
      <c r="BW1" s="10" t="s">
        <v>3</v>
      </c>
      <c r="BX1" s="10" t="s">
        <v>4</v>
      </c>
      <c r="BY1" s="10" t="s">
        <v>5</v>
      </c>
      <c r="BZ1" s="10" t="s">
        <v>6</v>
      </c>
      <c r="CA1" s="10" t="s">
        <v>7</v>
      </c>
      <c r="CB1" s="10" t="s">
        <v>1</v>
      </c>
      <c r="CC1" s="10" t="s">
        <v>2</v>
      </c>
      <c r="CD1" s="10" t="s">
        <v>3</v>
      </c>
      <c r="CE1" s="10" t="s">
        <v>4</v>
      </c>
      <c r="CF1" s="10" t="s">
        <v>5</v>
      </c>
      <c r="CG1" s="10" t="s">
        <v>6</v>
      </c>
      <c r="CH1" s="10" t="s">
        <v>7</v>
      </c>
      <c r="CI1" s="10" t="s">
        <v>1</v>
      </c>
      <c r="CJ1" s="10" t="s">
        <v>2</v>
      </c>
      <c r="CK1" s="10" t="s">
        <v>3</v>
      </c>
      <c r="CL1" s="10" t="s">
        <v>4</v>
      </c>
      <c r="CM1" s="10" t="s">
        <v>5</v>
      </c>
      <c r="CN1" s="10" t="s">
        <v>6</v>
      </c>
      <c r="CO1" s="10" t="s">
        <v>7</v>
      </c>
      <c r="CP1" s="10" t="s">
        <v>1</v>
      </c>
      <c r="CQ1" s="10" t="s">
        <v>2</v>
      </c>
      <c r="CR1" s="10" t="s">
        <v>3</v>
      </c>
      <c r="CS1" s="10" t="s">
        <v>4</v>
      </c>
      <c r="CT1" s="10" t="s">
        <v>5</v>
      </c>
      <c r="CU1" s="10" t="s">
        <v>6</v>
      </c>
      <c r="CV1" s="10" t="s">
        <v>7</v>
      </c>
      <c r="CW1" s="10" t="s">
        <v>1</v>
      </c>
      <c r="CX1" s="10" t="s">
        <v>2</v>
      </c>
      <c r="CY1" s="10" t="s">
        <v>3</v>
      </c>
      <c r="CZ1" s="10" t="s">
        <v>4</v>
      </c>
      <c r="DA1" s="10" t="s">
        <v>5</v>
      </c>
      <c r="DB1" s="10" t="s">
        <v>6</v>
      </c>
      <c r="DC1" s="10" t="s">
        <v>7</v>
      </c>
      <c r="DD1" s="10" t="s">
        <v>1</v>
      </c>
      <c r="DE1" s="10" t="s">
        <v>2</v>
      </c>
      <c r="DF1" s="10" t="s">
        <v>3</v>
      </c>
      <c r="DG1" s="10" t="s">
        <v>4</v>
      </c>
      <c r="DH1" s="10" t="s">
        <v>5</v>
      </c>
      <c r="DI1" s="10" t="s">
        <v>6</v>
      </c>
      <c r="DJ1" s="10" t="s">
        <v>7</v>
      </c>
      <c r="DK1" s="10" t="s">
        <v>1</v>
      </c>
      <c r="DL1" s="10" t="s">
        <v>2</v>
      </c>
      <c r="DM1" s="10" t="s">
        <v>3</v>
      </c>
      <c r="DN1" s="10" t="s">
        <v>4</v>
      </c>
      <c r="DO1" s="10" t="s">
        <v>5</v>
      </c>
      <c r="DP1" s="10" t="s">
        <v>6</v>
      </c>
      <c r="DQ1" s="10" t="s">
        <v>7</v>
      </c>
      <c r="DR1" s="10" t="s">
        <v>1</v>
      </c>
      <c r="DS1" s="10" t="s">
        <v>2</v>
      </c>
      <c r="DT1" s="10" t="s">
        <v>3</v>
      </c>
      <c r="DU1" s="10" t="s">
        <v>4</v>
      </c>
      <c r="DV1" s="10" t="s">
        <v>5</v>
      </c>
      <c r="DW1" s="10" t="s">
        <v>6</v>
      </c>
      <c r="DX1" s="10" t="s">
        <v>7</v>
      </c>
      <c r="DY1" s="10" t="s">
        <v>1</v>
      </c>
      <c r="DZ1" s="10" t="s">
        <v>2</v>
      </c>
      <c r="EA1" s="10" t="s">
        <v>3</v>
      </c>
      <c r="EB1" s="10" t="s">
        <v>4</v>
      </c>
      <c r="EC1" s="10" t="s">
        <v>5</v>
      </c>
      <c r="ED1" s="10" t="s">
        <v>6</v>
      </c>
      <c r="EE1" s="10" t="s">
        <v>7</v>
      </c>
      <c r="EF1" s="10" t="s">
        <v>1</v>
      </c>
      <c r="EG1" s="10" t="s">
        <v>2</v>
      </c>
      <c r="EH1" s="10" t="s">
        <v>3</v>
      </c>
      <c r="EI1" s="10" t="s">
        <v>4</v>
      </c>
      <c r="EJ1" s="10" t="s">
        <v>5</v>
      </c>
      <c r="EK1" s="10" t="s">
        <v>6</v>
      </c>
      <c r="EL1" s="10" t="s">
        <v>7</v>
      </c>
      <c r="EM1" s="10" t="s">
        <v>1</v>
      </c>
      <c r="EN1" s="10" t="s">
        <v>2</v>
      </c>
      <c r="EO1" s="10" t="s">
        <v>3</v>
      </c>
      <c r="EP1" s="10" t="s">
        <v>4</v>
      </c>
      <c r="EQ1" s="10" t="s">
        <v>5</v>
      </c>
      <c r="ER1" s="10" t="s">
        <v>6</v>
      </c>
      <c r="ES1" s="10" t="s">
        <v>7</v>
      </c>
      <c r="ET1" s="10" t="s">
        <v>1</v>
      </c>
      <c r="EU1" s="10" t="s">
        <v>2</v>
      </c>
      <c r="EV1" s="10" t="s">
        <v>3</v>
      </c>
      <c r="EW1" s="10" t="s">
        <v>4</v>
      </c>
      <c r="EX1" s="10" t="s">
        <v>5</v>
      </c>
      <c r="EY1" s="10" t="s">
        <v>6</v>
      </c>
      <c r="EZ1" s="10" t="s">
        <v>7</v>
      </c>
      <c r="FA1" s="10" t="s">
        <v>1</v>
      </c>
      <c r="FB1" s="10" t="s">
        <v>2</v>
      </c>
      <c r="FC1" s="10" t="s">
        <v>3</v>
      </c>
      <c r="FD1" s="10" t="s">
        <v>4</v>
      </c>
      <c r="FE1" s="10" t="s">
        <v>5</v>
      </c>
      <c r="FF1" s="10" t="s">
        <v>6</v>
      </c>
      <c r="FG1" s="10" t="s">
        <v>7</v>
      </c>
      <c r="FH1" s="10" t="s">
        <v>1</v>
      </c>
      <c r="FI1" s="10" t="s">
        <v>2</v>
      </c>
      <c r="FJ1" s="10" t="s">
        <v>3</v>
      </c>
      <c r="FK1" s="10" t="s">
        <v>4</v>
      </c>
      <c r="FL1" s="10" t="s">
        <v>5</v>
      </c>
      <c r="FM1" s="10" t="s">
        <v>6</v>
      </c>
      <c r="FN1" s="10" t="s">
        <v>7</v>
      </c>
      <c r="FO1" s="10" t="s">
        <v>1</v>
      </c>
      <c r="FP1" s="10" t="s">
        <v>2</v>
      </c>
      <c r="FQ1" s="10" t="s">
        <v>3</v>
      </c>
      <c r="FR1" s="10" t="s">
        <v>4</v>
      </c>
      <c r="FS1" s="10" t="s">
        <v>5</v>
      </c>
      <c r="FT1" s="10" t="s">
        <v>6</v>
      </c>
      <c r="FU1" s="10" t="s">
        <v>7</v>
      </c>
      <c r="FV1" s="10" t="s">
        <v>1</v>
      </c>
      <c r="FW1" s="10" t="s">
        <v>2</v>
      </c>
      <c r="FX1" s="10" t="s">
        <v>3</v>
      </c>
      <c r="FY1" s="10" t="s">
        <v>4</v>
      </c>
      <c r="FZ1" s="10" t="s">
        <v>5</v>
      </c>
      <c r="GA1" s="10" t="s">
        <v>6</v>
      </c>
      <c r="GB1" s="10" t="s">
        <v>7</v>
      </c>
      <c r="GC1" s="10" t="s">
        <v>1</v>
      </c>
      <c r="GD1" s="10" t="s">
        <v>2</v>
      </c>
      <c r="GE1" s="10" t="s">
        <v>3</v>
      </c>
      <c r="GF1" s="10" t="s">
        <v>4</v>
      </c>
      <c r="GG1" s="10" t="s">
        <v>5</v>
      </c>
      <c r="GH1" s="10" t="s">
        <v>6</v>
      </c>
      <c r="GI1" s="10" t="s">
        <v>7</v>
      </c>
      <c r="GJ1" s="10" t="s">
        <v>1</v>
      </c>
      <c r="GK1" s="10" t="s">
        <v>2</v>
      </c>
      <c r="GL1" s="10" t="s">
        <v>3</v>
      </c>
      <c r="GM1" s="10" t="s">
        <v>4</v>
      </c>
      <c r="GN1" s="10" t="s">
        <v>5</v>
      </c>
      <c r="GO1" s="10" t="s">
        <v>6</v>
      </c>
      <c r="GP1" s="10" t="s">
        <v>7</v>
      </c>
      <c r="GQ1" s="10" t="s">
        <v>1</v>
      </c>
      <c r="GR1" s="10" t="s">
        <v>2</v>
      </c>
      <c r="GS1" s="10" t="s">
        <v>3</v>
      </c>
      <c r="GT1" s="10" t="s">
        <v>4</v>
      </c>
      <c r="GU1" s="10" t="s">
        <v>5</v>
      </c>
      <c r="GV1" s="10" t="s">
        <v>6</v>
      </c>
      <c r="GW1" s="10" t="s">
        <v>7</v>
      </c>
      <c r="GX1" s="10" t="s">
        <v>1</v>
      </c>
      <c r="GY1" s="10" t="s">
        <v>2</v>
      </c>
      <c r="GZ1" s="10" t="s">
        <v>3</v>
      </c>
      <c r="HA1" s="10" t="s">
        <v>4</v>
      </c>
      <c r="HB1" s="10" t="s">
        <v>5</v>
      </c>
      <c r="HC1" s="10" t="s">
        <v>6</v>
      </c>
      <c r="HD1" s="10" t="s">
        <v>7</v>
      </c>
      <c r="HE1" s="10" t="s">
        <v>1</v>
      </c>
      <c r="HF1" s="10" t="s">
        <v>2</v>
      </c>
      <c r="HG1" s="10" t="s">
        <v>3</v>
      </c>
      <c r="HH1" s="10" t="s">
        <v>4</v>
      </c>
      <c r="HI1" s="10" t="s">
        <v>5</v>
      </c>
      <c r="HJ1" s="10" t="s">
        <v>6</v>
      </c>
      <c r="HK1" s="10" t="s">
        <v>7</v>
      </c>
      <c r="HL1" s="10" t="s">
        <v>1</v>
      </c>
      <c r="HM1" s="10" t="s">
        <v>2</v>
      </c>
      <c r="HN1" s="10" t="s">
        <v>3</v>
      </c>
      <c r="HO1" s="10" t="s">
        <v>4</v>
      </c>
      <c r="HP1" s="10" t="s">
        <v>5</v>
      </c>
      <c r="HQ1" s="10" t="s">
        <v>6</v>
      </c>
      <c r="HR1" s="10" t="s">
        <v>7</v>
      </c>
      <c r="HS1" s="10" t="s">
        <v>1</v>
      </c>
      <c r="HT1" s="10" t="s">
        <v>2</v>
      </c>
      <c r="HU1" s="10" t="s">
        <v>3</v>
      </c>
      <c r="HV1" s="10" t="s">
        <v>4</v>
      </c>
      <c r="HW1" s="10" t="s">
        <v>5</v>
      </c>
      <c r="HX1" s="10" t="s">
        <v>6</v>
      </c>
      <c r="HY1" s="10" t="s">
        <v>7</v>
      </c>
      <c r="HZ1" s="10" t="s">
        <v>1</v>
      </c>
      <c r="IA1" s="10" t="s">
        <v>2</v>
      </c>
      <c r="IB1" s="10" t="s">
        <v>3</v>
      </c>
      <c r="IC1" s="10" t="s">
        <v>4</v>
      </c>
      <c r="ID1" s="10" t="s">
        <v>5</v>
      </c>
      <c r="IE1" s="10" t="s">
        <v>6</v>
      </c>
      <c r="IF1" s="10" t="s">
        <v>7</v>
      </c>
      <c r="IG1" s="10" t="s">
        <v>1</v>
      </c>
      <c r="IH1" s="10" t="s">
        <v>2</v>
      </c>
      <c r="II1" s="10" t="s">
        <v>3</v>
      </c>
      <c r="IJ1" s="10" t="s">
        <v>4</v>
      </c>
      <c r="IK1" s="10" t="s">
        <v>5</v>
      </c>
      <c r="IL1" s="10" t="s">
        <v>6</v>
      </c>
      <c r="IM1" s="10" t="s">
        <v>7</v>
      </c>
      <c r="IN1" s="10" t="s">
        <v>1</v>
      </c>
      <c r="IO1" s="10" t="s">
        <v>2</v>
      </c>
      <c r="IP1" s="10" t="s">
        <v>3</v>
      </c>
      <c r="IQ1" s="10" t="s">
        <v>4</v>
      </c>
      <c r="IR1" s="10" t="s">
        <v>5</v>
      </c>
      <c r="IS1" s="10" t="s">
        <v>6</v>
      </c>
      <c r="IT1" s="10" t="s">
        <v>7</v>
      </c>
      <c r="IU1" s="10" t="s">
        <v>1</v>
      </c>
      <c r="IV1" s="10" t="s">
        <v>2</v>
      </c>
      <c r="IW1" s="10" t="s">
        <v>3</v>
      </c>
      <c r="IX1" s="10" t="s">
        <v>4</v>
      </c>
      <c r="IY1" s="10" t="s">
        <v>5</v>
      </c>
      <c r="IZ1" s="10" t="s">
        <v>6</v>
      </c>
      <c r="JA1" s="10" t="s">
        <v>7</v>
      </c>
      <c r="JB1" s="10" t="s">
        <v>1</v>
      </c>
      <c r="JC1" s="10" t="s">
        <v>2</v>
      </c>
      <c r="JD1" s="10" t="s">
        <v>3</v>
      </c>
      <c r="JE1" s="10" t="s">
        <v>4</v>
      </c>
      <c r="JF1" s="10" t="s">
        <v>5</v>
      </c>
      <c r="JG1" s="10" t="s">
        <v>6</v>
      </c>
      <c r="JH1" s="10" t="s">
        <v>7</v>
      </c>
      <c r="JI1" s="10" t="s">
        <v>1</v>
      </c>
      <c r="JJ1" s="10" t="s">
        <v>2</v>
      </c>
      <c r="JK1" s="10" t="s">
        <v>3</v>
      </c>
      <c r="JL1" s="10" t="s">
        <v>4</v>
      </c>
      <c r="JM1" s="10" t="s">
        <v>5</v>
      </c>
      <c r="JN1" s="10" t="s">
        <v>6</v>
      </c>
      <c r="JO1" s="10" t="s">
        <v>7</v>
      </c>
      <c r="JP1" s="10" t="s">
        <v>1</v>
      </c>
      <c r="JQ1" s="10" t="s">
        <v>2</v>
      </c>
      <c r="JR1" s="10" t="s">
        <v>3</v>
      </c>
      <c r="JS1" s="10" t="s">
        <v>4</v>
      </c>
      <c r="JT1" s="10" t="s">
        <v>5</v>
      </c>
      <c r="JU1" s="10" t="s">
        <v>6</v>
      </c>
      <c r="JV1" s="10" t="s">
        <v>7</v>
      </c>
      <c r="JW1" s="10" t="s">
        <v>1</v>
      </c>
      <c r="JX1" s="10" t="s">
        <v>2</v>
      </c>
      <c r="JY1" s="10" t="s">
        <v>3</v>
      </c>
      <c r="JZ1" s="10" t="s">
        <v>4</v>
      </c>
      <c r="KA1" s="10" t="s">
        <v>5</v>
      </c>
      <c r="KB1" s="10" t="s">
        <v>6</v>
      </c>
      <c r="KC1" s="10" t="s">
        <v>7</v>
      </c>
      <c r="KD1" s="10" t="s">
        <v>1</v>
      </c>
      <c r="KE1" s="10" t="s">
        <v>2</v>
      </c>
      <c r="KF1" s="10" t="s">
        <v>3</v>
      </c>
      <c r="KG1" s="10" t="s">
        <v>4</v>
      </c>
      <c r="KH1" s="10" t="s">
        <v>5</v>
      </c>
      <c r="KI1" s="10" t="s">
        <v>6</v>
      </c>
      <c r="KJ1" s="10" t="s">
        <v>7</v>
      </c>
      <c r="KK1" s="10" t="s">
        <v>1</v>
      </c>
      <c r="KL1" s="10" t="s">
        <v>2</v>
      </c>
      <c r="KM1" s="10" t="s">
        <v>3</v>
      </c>
      <c r="KN1" s="10" t="s">
        <v>4</v>
      </c>
      <c r="KO1" s="10" t="s">
        <v>5</v>
      </c>
      <c r="KP1" s="10" t="s">
        <v>6</v>
      </c>
      <c r="KQ1" s="10" t="s">
        <v>7</v>
      </c>
      <c r="KR1" s="10" t="s">
        <v>1</v>
      </c>
      <c r="KS1" s="10" t="s">
        <v>2</v>
      </c>
      <c r="KT1" s="10" t="s">
        <v>3</v>
      </c>
      <c r="KU1" s="10" t="s">
        <v>4</v>
      </c>
      <c r="KV1" s="10" t="s">
        <v>5</v>
      </c>
      <c r="KW1" s="10" t="s">
        <v>6</v>
      </c>
      <c r="KX1" s="10" t="s">
        <v>7</v>
      </c>
      <c r="KY1" s="10" t="s">
        <v>1</v>
      </c>
      <c r="KZ1" s="10" t="s">
        <v>2</v>
      </c>
      <c r="LA1" s="10" t="s">
        <v>3</v>
      </c>
      <c r="LB1" s="10" t="s">
        <v>4</v>
      </c>
      <c r="LC1" s="10" t="s">
        <v>5</v>
      </c>
      <c r="LD1" s="10" t="s">
        <v>6</v>
      </c>
      <c r="LE1" s="10" t="s">
        <v>7</v>
      </c>
      <c r="LF1" s="10" t="s">
        <v>1</v>
      </c>
      <c r="LG1" s="10" t="s">
        <v>2</v>
      </c>
      <c r="LH1" s="10" t="s">
        <v>3</v>
      </c>
      <c r="LI1" s="10" t="s">
        <v>4</v>
      </c>
      <c r="LJ1" s="10" t="s">
        <v>5</v>
      </c>
      <c r="LK1" s="10" t="s">
        <v>6</v>
      </c>
      <c r="LL1" s="10" t="s">
        <v>7</v>
      </c>
      <c r="LM1" s="10" t="s">
        <v>1</v>
      </c>
      <c r="LN1" s="10" t="s">
        <v>2</v>
      </c>
      <c r="LO1" s="10" t="s">
        <v>3</v>
      </c>
      <c r="LP1" s="10" t="s">
        <v>4</v>
      </c>
      <c r="LQ1" s="10" t="s">
        <v>5</v>
      </c>
      <c r="LR1" s="10" t="s">
        <v>6</v>
      </c>
      <c r="LS1" s="10" t="s">
        <v>7</v>
      </c>
      <c r="LT1" s="10" t="s">
        <v>1</v>
      </c>
      <c r="LU1" s="10" t="s">
        <v>2</v>
      </c>
      <c r="LV1" s="10" t="s">
        <v>3</v>
      </c>
      <c r="LW1" s="10" t="s">
        <v>4</v>
      </c>
      <c r="LX1" s="10" t="s">
        <v>5</v>
      </c>
      <c r="LY1" s="10" t="s">
        <v>6</v>
      </c>
      <c r="LZ1" s="10" t="s">
        <v>7</v>
      </c>
      <c r="MA1" s="10" t="s">
        <v>1</v>
      </c>
      <c r="MB1" s="10" t="s">
        <v>2</v>
      </c>
      <c r="MC1" s="10" t="s">
        <v>3</v>
      </c>
      <c r="MD1" s="10" t="s">
        <v>4</v>
      </c>
      <c r="ME1" s="10" t="s">
        <v>5</v>
      </c>
      <c r="MF1" s="10" t="s">
        <v>6</v>
      </c>
      <c r="MG1" s="10" t="s">
        <v>7</v>
      </c>
      <c r="MH1" s="10" t="s">
        <v>1</v>
      </c>
      <c r="MI1" s="10" t="s">
        <v>2</v>
      </c>
      <c r="MJ1" s="10" t="s">
        <v>3</v>
      </c>
      <c r="MK1" s="10" t="s">
        <v>4</v>
      </c>
      <c r="ML1" s="10" t="s">
        <v>5</v>
      </c>
      <c r="MM1" s="10" t="s">
        <v>6</v>
      </c>
      <c r="MN1" s="10" t="s">
        <v>7</v>
      </c>
      <c r="MO1" s="10" t="s">
        <v>1</v>
      </c>
      <c r="MP1" s="10" t="s">
        <v>2</v>
      </c>
      <c r="MQ1" s="10" t="s">
        <v>3</v>
      </c>
      <c r="MR1" s="10" t="s">
        <v>4</v>
      </c>
      <c r="MS1" s="10" t="s">
        <v>5</v>
      </c>
      <c r="MT1" s="10" t="s">
        <v>6</v>
      </c>
      <c r="MU1" s="10" t="s">
        <v>7</v>
      </c>
      <c r="MV1" s="10" t="s">
        <v>1</v>
      </c>
      <c r="MW1" s="10" t="s">
        <v>2</v>
      </c>
      <c r="MX1" s="10" t="s">
        <v>3</v>
      </c>
      <c r="MY1" s="10" t="s">
        <v>4</v>
      </c>
      <c r="MZ1" s="10" t="s">
        <v>5</v>
      </c>
      <c r="NA1" s="10" t="s">
        <v>6</v>
      </c>
      <c r="NB1" s="10" t="s">
        <v>7</v>
      </c>
      <c r="NC1" s="10" t="s">
        <v>1</v>
      </c>
    </row>
    <row r="2" spans="1:379" ht="15.75" customHeight="1">
      <c r="B2" s="1"/>
      <c r="C2" s="169">
        <v>45326</v>
      </c>
      <c r="D2" s="169">
        <v>45327</v>
      </c>
      <c r="E2" s="169">
        <v>45328</v>
      </c>
      <c r="F2" s="169">
        <v>45329</v>
      </c>
      <c r="G2" s="169">
        <v>45330</v>
      </c>
      <c r="H2" s="169">
        <v>45331</v>
      </c>
      <c r="I2" s="169">
        <v>45332</v>
      </c>
      <c r="J2" s="169">
        <v>45333</v>
      </c>
      <c r="K2" s="169">
        <v>45334</v>
      </c>
      <c r="L2" s="169">
        <v>45335</v>
      </c>
      <c r="M2" s="169">
        <v>45336</v>
      </c>
      <c r="N2" s="169">
        <v>45337</v>
      </c>
      <c r="O2" s="169">
        <v>45338</v>
      </c>
      <c r="P2" s="169">
        <v>45339</v>
      </c>
      <c r="Q2" s="169">
        <v>45340</v>
      </c>
      <c r="R2" s="169">
        <v>45341</v>
      </c>
      <c r="S2" s="169">
        <v>45342</v>
      </c>
      <c r="T2" s="169">
        <v>45343</v>
      </c>
      <c r="U2" s="169">
        <v>45344</v>
      </c>
      <c r="V2" s="169">
        <v>45345</v>
      </c>
      <c r="W2" s="169">
        <v>45346</v>
      </c>
      <c r="X2" s="169">
        <v>45347</v>
      </c>
      <c r="Y2" s="169">
        <v>45348</v>
      </c>
      <c r="Z2" s="169">
        <v>45349</v>
      </c>
      <c r="AA2" s="169">
        <v>45350</v>
      </c>
      <c r="AB2" s="169">
        <v>45351</v>
      </c>
      <c r="AC2" s="169">
        <v>45352</v>
      </c>
      <c r="AD2" s="169">
        <v>45353</v>
      </c>
      <c r="AE2" s="169">
        <v>45354</v>
      </c>
      <c r="AF2" s="169">
        <v>45355</v>
      </c>
      <c r="AG2" s="169">
        <v>45356</v>
      </c>
      <c r="AH2" s="169">
        <v>45357</v>
      </c>
      <c r="AI2" s="169">
        <v>45358</v>
      </c>
      <c r="AJ2" s="169">
        <v>45359</v>
      </c>
      <c r="AK2" s="169">
        <v>45360</v>
      </c>
      <c r="AL2" s="169">
        <v>45361</v>
      </c>
      <c r="AM2" s="169">
        <v>45362</v>
      </c>
      <c r="AN2" s="169">
        <v>45363</v>
      </c>
      <c r="AO2" s="169">
        <v>45364</v>
      </c>
      <c r="AP2" s="169">
        <v>45365</v>
      </c>
      <c r="AQ2" s="169">
        <v>45366</v>
      </c>
      <c r="AR2" s="169">
        <v>45367</v>
      </c>
      <c r="AS2" s="169">
        <v>45368</v>
      </c>
      <c r="AT2" s="169">
        <v>45369</v>
      </c>
      <c r="AU2" s="169">
        <v>45370</v>
      </c>
      <c r="AV2" s="169">
        <v>45371</v>
      </c>
      <c r="AW2" s="169">
        <v>45372</v>
      </c>
      <c r="AX2" s="169">
        <v>45373</v>
      </c>
      <c r="AY2" s="169">
        <v>45374</v>
      </c>
      <c r="AZ2" s="169">
        <v>45375</v>
      </c>
      <c r="BA2" s="169">
        <v>45376</v>
      </c>
      <c r="BB2" s="169">
        <v>45377</v>
      </c>
      <c r="BC2" s="169">
        <v>45378</v>
      </c>
      <c r="BD2" s="169">
        <v>45379</v>
      </c>
      <c r="BE2" s="169">
        <v>45380</v>
      </c>
      <c r="BF2" s="169">
        <v>45381</v>
      </c>
      <c r="BG2" s="169">
        <v>45382</v>
      </c>
      <c r="BH2" s="169">
        <v>45383</v>
      </c>
      <c r="BI2" s="169">
        <v>45384</v>
      </c>
      <c r="BJ2" s="169">
        <v>45385</v>
      </c>
      <c r="BK2" s="169">
        <v>45386</v>
      </c>
      <c r="BL2" s="169">
        <v>45387</v>
      </c>
      <c r="BM2" s="169">
        <v>45388</v>
      </c>
      <c r="BN2" s="169">
        <v>45389</v>
      </c>
      <c r="BO2" s="169">
        <v>45390</v>
      </c>
      <c r="BP2" s="169">
        <v>45391</v>
      </c>
      <c r="BQ2" s="169">
        <v>45392</v>
      </c>
      <c r="BR2" s="169">
        <v>45393</v>
      </c>
      <c r="BS2" s="169">
        <v>45394</v>
      </c>
      <c r="BT2" s="169">
        <v>45395</v>
      </c>
      <c r="BU2" s="169">
        <v>45396</v>
      </c>
      <c r="BV2" s="169">
        <v>45397</v>
      </c>
      <c r="BW2" s="169">
        <v>45398</v>
      </c>
      <c r="BX2" s="169">
        <v>45399</v>
      </c>
      <c r="BY2" s="169">
        <v>45400</v>
      </c>
      <c r="BZ2" s="169">
        <v>45401</v>
      </c>
      <c r="CA2" s="169">
        <v>45402</v>
      </c>
      <c r="CB2" s="169">
        <v>45403</v>
      </c>
      <c r="CC2" s="169">
        <v>45404</v>
      </c>
      <c r="CD2" s="169">
        <v>45405</v>
      </c>
      <c r="CE2" s="169">
        <v>45406</v>
      </c>
      <c r="CF2" s="169">
        <v>45407</v>
      </c>
      <c r="CG2" s="169">
        <v>45408</v>
      </c>
      <c r="CH2" s="169">
        <v>45409</v>
      </c>
      <c r="CI2" s="169">
        <v>45410</v>
      </c>
      <c r="CJ2" s="169">
        <v>45411</v>
      </c>
      <c r="CK2" s="169">
        <v>45412</v>
      </c>
      <c r="CL2" s="169">
        <v>45413</v>
      </c>
      <c r="CM2" s="169">
        <v>45414</v>
      </c>
      <c r="CN2" s="169">
        <v>45415</v>
      </c>
      <c r="CO2" s="169">
        <v>45416</v>
      </c>
      <c r="CP2" s="169">
        <v>45417</v>
      </c>
      <c r="CQ2" s="169">
        <v>45418</v>
      </c>
      <c r="CR2" s="169">
        <v>45419</v>
      </c>
      <c r="CS2" s="169">
        <v>45420</v>
      </c>
      <c r="CT2" s="169">
        <v>45421</v>
      </c>
      <c r="CU2" s="169">
        <v>45422</v>
      </c>
      <c r="CV2" s="169">
        <v>45423</v>
      </c>
      <c r="CW2" s="169">
        <v>45424</v>
      </c>
      <c r="CX2" s="169">
        <v>45425</v>
      </c>
      <c r="CY2" s="169">
        <v>45426</v>
      </c>
      <c r="CZ2" s="169">
        <v>45427</v>
      </c>
      <c r="DA2" s="169">
        <v>45428</v>
      </c>
      <c r="DB2" s="169">
        <v>45429</v>
      </c>
      <c r="DC2" s="169">
        <v>45430</v>
      </c>
      <c r="DD2" s="169">
        <v>45431</v>
      </c>
      <c r="DE2" s="169">
        <v>45432</v>
      </c>
      <c r="DF2" s="169">
        <v>45433</v>
      </c>
      <c r="DG2" s="169">
        <v>45434</v>
      </c>
      <c r="DH2" s="169">
        <v>45435</v>
      </c>
      <c r="DI2" s="169">
        <v>45436</v>
      </c>
      <c r="DJ2" s="169">
        <v>45437</v>
      </c>
      <c r="DK2" s="169">
        <v>45438</v>
      </c>
      <c r="DL2" s="169">
        <v>45439</v>
      </c>
      <c r="DM2" s="169">
        <v>45440</v>
      </c>
      <c r="DN2" s="169">
        <v>45441</v>
      </c>
      <c r="DO2" s="169">
        <v>45442</v>
      </c>
      <c r="DP2" s="169">
        <v>45443</v>
      </c>
      <c r="DQ2" s="169">
        <v>45444</v>
      </c>
      <c r="DR2" s="169">
        <v>45445</v>
      </c>
      <c r="DS2" s="169">
        <v>45446</v>
      </c>
      <c r="DT2" s="169">
        <v>45447</v>
      </c>
      <c r="DU2" s="169">
        <v>45448</v>
      </c>
      <c r="DV2" s="169">
        <v>45449</v>
      </c>
      <c r="DW2" s="169">
        <v>45450</v>
      </c>
      <c r="DX2" s="169">
        <v>45451</v>
      </c>
      <c r="DY2" s="169">
        <v>45452</v>
      </c>
      <c r="DZ2" s="169">
        <v>45453</v>
      </c>
      <c r="EA2" s="169">
        <v>45454</v>
      </c>
      <c r="EB2" s="169">
        <v>45455</v>
      </c>
      <c r="EC2" s="169">
        <v>45456</v>
      </c>
      <c r="ED2" s="169">
        <v>45457</v>
      </c>
      <c r="EE2" s="169">
        <v>45458</v>
      </c>
      <c r="EF2" s="169">
        <v>45459</v>
      </c>
      <c r="EG2" s="169">
        <v>45460</v>
      </c>
      <c r="EH2" s="169">
        <v>45461</v>
      </c>
      <c r="EI2" s="169">
        <v>45462</v>
      </c>
      <c r="EJ2" s="169">
        <v>45463</v>
      </c>
      <c r="EK2" s="169">
        <v>45464</v>
      </c>
      <c r="EL2" s="169">
        <v>45465</v>
      </c>
      <c r="EM2" s="169">
        <v>45466</v>
      </c>
      <c r="EN2" s="169">
        <v>45467</v>
      </c>
      <c r="EO2" s="169">
        <v>45468</v>
      </c>
      <c r="EP2" s="169">
        <v>45469</v>
      </c>
      <c r="EQ2" s="169">
        <v>45470</v>
      </c>
      <c r="ER2" s="169">
        <v>45471</v>
      </c>
      <c r="ES2" s="169">
        <v>45472</v>
      </c>
      <c r="ET2" s="169">
        <v>45473</v>
      </c>
      <c r="EU2" s="169">
        <v>45474</v>
      </c>
      <c r="EV2" s="169">
        <v>45475</v>
      </c>
      <c r="EW2" s="169">
        <v>45476</v>
      </c>
      <c r="EX2" s="169">
        <v>45477</v>
      </c>
      <c r="EY2" s="169">
        <v>45478</v>
      </c>
      <c r="EZ2" s="169">
        <v>45479</v>
      </c>
      <c r="FA2" s="169">
        <v>45480</v>
      </c>
      <c r="FB2" s="169">
        <v>45481</v>
      </c>
      <c r="FC2" s="169">
        <v>45482</v>
      </c>
      <c r="FD2" s="169">
        <v>45483</v>
      </c>
      <c r="FE2" s="169">
        <v>45484</v>
      </c>
      <c r="FF2" s="169">
        <v>45485</v>
      </c>
      <c r="FG2" s="169">
        <v>45486</v>
      </c>
      <c r="FH2" s="169">
        <v>45487</v>
      </c>
      <c r="FI2" s="169">
        <v>45488</v>
      </c>
      <c r="FJ2" s="169">
        <v>45489</v>
      </c>
      <c r="FK2" s="169">
        <v>45490</v>
      </c>
      <c r="FL2" s="169">
        <v>45491</v>
      </c>
      <c r="FM2" s="169">
        <v>45492</v>
      </c>
      <c r="FN2" s="169">
        <v>45493</v>
      </c>
      <c r="FO2" s="169">
        <v>45494</v>
      </c>
      <c r="FP2" s="169">
        <v>45495</v>
      </c>
      <c r="FQ2" s="169">
        <v>45496</v>
      </c>
      <c r="FR2" s="169">
        <v>45497</v>
      </c>
      <c r="FS2" s="169">
        <v>45498</v>
      </c>
      <c r="FT2" s="169">
        <v>45499</v>
      </c>
      <c r="FU2" s="169">
        <v>45500</v>
      </c>
      <c r="FV2" s="169">
        <v>45501</v>
      </c>
      <c r="FW2" s="169">
        <v>45502</v>
      </c>
      <c r="FX2" s="169">
        <v>45503</v>
      </c>
      <c r="FY2" s="169">
        <v>45504</v>
      </c>
      <c r="FZ2" s="169">
        <v>45505</v>
      </c>
      <c r="GA2" s="169">
        <v>45506</v>
      </c>
      <c r="GB2" s="169">
        <v>45507</v>
      </c>
      <c r="GC2" s="169">
        <v>45508</v>
      </c>
      <c r="GD2" s="169">
        <v>45509</v>
      </c>
      <c r="GE2" s="169">
        <v>45510</v>
      </c>
      <c r="GF2" s="169">
        <v>45511</v>
      </c>
      <c r="GG2" s="169">
        <v>45512</v>
      </c>
      <c r="GH2" s="169">
        <v>45513</v>
      </c>
      <c r="GI2" s="169">
        <v>45514</v>
      </c>
      <c r="GJ2" s="169">
        <v>45515</v>
      </c>
      <c r="GK2" s="169">
        <v>45516</v>
      </c>
      <c r="GL2" s="169">
        <v>45517</v>
      </c>
      <c r="GM2" s="169">
        <v>45518</v>
      </c>
      <c r="GN2" s="169">
        <v>45519</v>
      </c>
      <c r="GO2" s="169">
        <v>45520</v>
      </c>
      <c r="GP2" s="169">
        <v>45521</v>
      </c>
      <c r="GQ2" s="169">
        <v>45522</v>
      </c>
      <c r="GR2" s="169">
        <v>45523</v>
      </c>
      <c r="GS2" s="169">
        <v>45524</v>
      </c>
      <c r="GT2" s="169">
        <v>45525</v>
      </c>
      <c r="GU2" s="169">
        <v>45526</v>
      </c>
      <c r="GV2" s="169">
        <v>45527</v>
      </c>
      <c r="GW2" s="169">
        <v>45528</v>
      </c>
      <c r="GX2" s="169">
        <v>45529</v>
      </c>
      <c r="GY2" s="169">
        <v>45530</v>
      </c>
      <c r="GZ2" s="169">
        <v>45531</v>
      </c>
      <c r="HA2" s="169">
        <v>45532</v>
      </c>
      <c r="HB2" s="169">
        <v>45533</v>
      </c>
      <c r="HC2" s="169">
        <v>45534</v>
      </c>
      <c r="HD2" s="169">
        <v>45535</v>
      </c>
      <c r="HE2" s="169">
        <v>45536</v>
      </c>
      <c r="HF2" s="169">
        <v>45537</v>
      </c>
      <c r="HG2" s="169">
        <v>45538</v>
      </c>
      <c r="HH2" s="169">
        <v>45539</v>
      </c>
      <c r="HI2" s="169">
        <v>45540</v>
      </c>
      <c r="HJ2" s="169">
        <v>45541</v>
      </c>
      <c r="HK2" s="169">
        <v>45542</v>
      </c>
      <c r="HL2" s="169">
        <v>45543</v>
      </c>
      <c r="HM2" s="169">
        <v>45544</v>
      </c>
      <c r="HN2" s="169">
        <v>45545</v>
      </c>
      <c r="HO2" s="169">
        <v>45546</v>
      </c>
      <c r="HP2" s="169">
        <v>45547</v>
      </c>
      <c r="HQ2" s="169">
        <v>45548</v>
      </c>
      <c r="HR2" s="169">
        <v>45549</v>
      </c>
      <c r="HS2" s="169">
        <v>45550</v>
      </c>
      <c r="HT2" s="169">
        <v>45551</v>
      </c>
      <c r="HU2" s="169">
        <v>45552</v>
      </c>
      <c r="HV2" s="169">
        <v>45553</v>
      </c>
      <c r="HW2" s="169">
        <v>45554</v>
      </c>
      <c r="HX2" s="169">
        <v>45555</v>
      </c>
      <c r="HY2" s="169">
        <v>45556</v>
      </c>
      <c r="HZ2" s="169">
        <v>45557</v>
      </c>
      <c r="IA2" s="169">
        <v>45558</v>
      </c>
      <c r="IB2" s="169">
        <v>45559</v>
      </c>
      <c r="IC2" s="169">
        <v>45560</v>
      </c>
      <c r="ID2" s="169">
        <v>45561</v>
      </c>
      <c r="IE2" s="169">
        <v>45562</v>
      </c>
      <c r="IF2" s="169">
        <v>45563</v>
      </c>
      <c r="IG2" s="169">
        <v>45564</v>
      </c>
      <c r="IH2" s="169">
        <v>45565</v>
      </c>
      <c r="II2" s="169">
        <v>45566</v>
      </c>
      <c r="IJ2" s="169">
        <v>45567</v>
      </c>
      <c r="IK2" s="169">
        <v>45568</v>
      </c>
      <c r="IL2" s="169">
        <v>45569</v>
      </c>
      <c r="IM2" s="169">
        <v>45570</v>
      </c>
      <c r="IN2" s="169">
        <v>45571</v>
      </c>
      <c r="IO2" s="169">
        <v>45572</v>
      </c>
      <c r="IP2" s="169">
        <v>45573</v>
      </c>
      <c r="IQ2" s="169">
        <v>45574</v>
      </c>
      <c r="IR2" s="169">
        <v>45575</v>
      </c>
      <c r="IS2" s="169">
        <v>45576</v>
      </c>
      <c r="IT2" s="169">
        <v>45577</v>
      </c>
      <c r="IU2" s="169">
        <v>45578</v>
      </c>
      <c r="IV2" s="169">
        <v>45579</v>
      </c>
      <c r="IW2" s="169">
        <v>45580</v>
      </c>
      <c r="IX2" s="169">
        <v>45581</v>
      </c>
      <c r="IY2" s="169">
        <v>45582</v>
      </c>
      <c r="IZ2" s="169">
        <v>45583</v>
      </c>
      <c r="JA2" s="169">
        <v>45584</v>
      </c>
      <c r="JB2" s="169">
        <v>45585</v>
      </c>
      <c r="JC2" s="169">
        <v>45586</v>
      </c>
      <c r="JD2" s="169">
        <v>45587</v>
      </c>
      <c r="JE2" s="169">
        <v>45588</v>
      </c>
      <c r="JF2" s="169">
        <v>45589</v>
      </c>
      <c r="JG2" s="169">
        <v>45590</v>
      </c>
      <c r="JH2" s="169">
        <v>45591</v>
      </c>
      <c r="JI2" s="169">
        <v>45592</v>
      </c>
      <c r="JJ2" s="169">
        <v>45593</v>
      </c>
      <c r="JK2" s="169">
        <v>45594</v>
      </c>
      <c r="JL2" s="169">
        <v>45595</v>
      </c>
      <c r="JM2" s="169">
        <v>45596</v>
      </c>
      <c r="JN2" s="169">
        <v>45597</v>
      </c>
      <c r="JO2" s="169">
        <v>45598</v>
      </c>
      <c r="JP2" s="169">
        <v>45599</v>
      </c>
      <c r="JQ2" s="169">
        <v>45600</v>
      </c>
      <c r="JR2" s="169">
        <v>45601</v>
      </c>
      <c r="JS2" s="169">
        <v>45602</v>
      </c>
      <c r="JT2" s="169">
        <v>45603</v>
      </c>
      <c r="JU2" s="169">
        <v>45604</v>
      </c>
      <c r="JV2" s="169">
        <v>45605</v>
      </c>
      <c r="JW2" s="169">
        <v>45606</v>
      </c>
      <c r="JX2" s="169">
        <v>45607</v>
      </c>
      <c r="JY2" s="169">
        <v>45608</v>
      </c>
      <c r="JZ2" s="169">
        <v>45609</v>
      </c>
      <c r="KA2" s="169">
        <v>45610</v>
      </c>
      <c r="KB2" s="169">
        <v>45611</v>
      </c>
      <c r="KC2" s="169">
        <v>45612</v>
      </c>
      <c r="KD2" s="169">
        <v>45613</v>
      </c>
      <c r="KE2" s="169">
        <v>45614</v>
      </c>
      <c r="KF2" s="169">
        <v>45615</v>
      </c>
      <c r="KG2" s="169">
        <v>45616</v>
      </c>
      <c r="KH2" s="169">
        <v>45617</v>
      </c>
      <c r="KI2" s="169">
        <v>45618</v>
      </c>
      <c r="KJ2" s="169">
        <v>45619</v>
      </c>
      <c r="KK2" s="169">
        <v>45620</v>
      </c>
      <c r="KL2" s="169">
        <v>45621</v>
      </c>
      <c r="KM2" s="169">
        <v>45622</v>
      </c>
      <c r="KN2" s="169">
        <v>45623</v>
      </c>
      <c r="KO2" s="169">
        <v>45624</v>
      </c>
      <c r="KP2" s="169">
        <v>45625</v>
      </c>
      <c r="KQ2" s="169">
        <v>45626</v>
      </c>
      <c r="KR2" s="169">
        <v>45627</v>
      </c>
      <c r="KS2" s="169">
        <v>45628</v>
      </c>
      <c r="KT2" s="169">
        <v>45629</v>
      </c>
      <c r="KU2" s="169">
        <v>45630</v>
      </c>
      <c r="KV2" s="169">
        <v>45631</v>
      </c>
      <c r="KW2" s="169">
        <v>45632</v>
      </c>
      <c r="KX2" s="169">
        <v>45633</v>
      </c>
      <c r="KY2" s="169">
        <v>45634</v>
      </c>
      <c r="KZ2" s="169">
        <v>45635</v>
      </c>
      <c r="LA2" s="169">
        <v>45636</v>
      </c>
      <c r="LB2" s="169">
        <v>45637</v>
      </c>
      <c r="LC2" s="169">
        <v>45638</v>
      </c>
      <c r="LD2" s="169">
        <v>45639</v>
      </c>
      <c r="LE2" s="169">
        <v>45640</v>
      </c>
      <c r="LF2" s="169">
        <v>45641</v>
      </c>
      <c r="LG2" s="169">
        <v>45642</v>
      </c>
      <c r="LH2" s="169">
        <v>45643</v>
      </c>
      <c r="LI2" s="169">
        <v>45644</v>
      </c>
      <c r="LJ2" s="169">
        <v>45645</v>
      </c>
      <c r="LK2" s="169">
        <v>45646</v>
      </c>
      <c r="LL2" s="169">
        <v>45647</v>
      </c>
      <c r="LM2" s="169">
        <v>45648</v>
      </c>
      <c r="LN2" s="169">
        <v>45649</v>
      </c>
      <c r="LO2" s="169">
        <v>45650</v>
      </c>
      <c r="LP2" s="169">
        <v>45651</v>
      </c>
      <c r="LQ2" s="169">
        <v>45652</v>
      </c>
      <c r="LR2" s="169">
        <v>45653</v>
      </c>
      <c r="LS2" s="169">
        <v>45654</v>
      </c>
      <c r="LT2" s="169">
        <v>45655</v>
      </c>
      <c r="LU2" s="169">
        <v>45656</v>
      </c>
      <c r="LV2" s="169">
        <v>45657</v>
      </c>
      <c r="LW2" s="169">
        <v>45658</v>
      </c>
      <c r="LX2" s="169">
        <v>45659</v>
      </c>
      <c r="LY2" s="169">
        <v>45660</v>
      </c>
      <c r="LZ2" s="169">
        <v>45661</v>
      </c>
      <c r="MA2" s="169">
        <v>45662</v>
      </c>
      <c r="MB2" s="169">
        <v>45663</v>
      </c>
      <c r="MC2" s="169">
        <v>45664</v>
      </c>
      <c r="MD2" s="169">
        <v>45665</v>
      </c>
      <c r="ME2" s="169">
        <v>45666</v>
      </c>
      <c r="MF2" s="169">
        <v>45667</v>
      </c>
      <c r="MG2" s="169">
        <v>45668</v>
      </c>
      <c r="MH2" s="169">
        <v>45669</v>
      </c>
      <c r="MI2" s="169">
        <v>45670</v>
      </c>
      <c r="MJ2" s="169">
        <v>45671</v>
      </c>
      <c r="MK2" s="169">
        <v>45672</v>
      </c>
      <c r="ML2" s="169">
        <v>45673</v>
      </c>
      <c r="MM2" s="169">
        <v>45674</v>
      </c>
      <c r="MN2" s="169">
        <v>45675</v>
      </c>
      <c r="MO2" s="169">
        <v>45676</v>
      </c>
      <c r="MP2" s="169">
        <v>45677</v>
      </c>
      <c r="MQ2" s="169">
        <v>45678</v>
      </c>
      <c r="MR2" s="169">
        <v>45679</v>
      </c>
      <c r="MS2" s="169">
        <v>45680</v>
      </c>
      <c r="MT2" s="169">
        <v>45681</v>
      </c>
      <c r="MU2" s="169">
        <v>45682</v>
      </c>
      <c r="MV2" s="169">
        <v>45683</v>
      </c>
      <c r="MW2" s="169">
        <v>45684</v>
      </c>
      <c r="MX2" s="169">
        <v>45685</v>
      </c>
      <c r="MY2" s="169">
        <v>45686</v>
      </c>
      <c r="MZ2" s="169">
        <v>45687</v>
      </c>
      <c r="NA2" s="169">
        <v>45688</v>
      </c>
      <c r="NB2" s="169">
        <v>45689</v>
      </c>
      <c r="NC2" s="169">
        <v>45690</v>
      </c>
      <c r="ND2" s="169">
        <v>45691</v>
      </c>
      <c r="NE2" s="169">
        <v>45692</v>
      </c>
      <c r="NF2" s="169">
        <v>45693</v>
      </c>
      <c r="NG2" s="169">
        <v>45694</v>
      </c>
      <c r="NH2" s="169">
        <v>45695</v>
      </c>
      <c r="NI2" s="169">
        <v>45696</v>
      </c>
      <c r="NJ2" s="169">
        <v>45697</v>
      </c>
      <c r="NK2" s="169">
        <v>45698</v>
      </c>
      <c r="NL2" s="169">
        <v>45699</v>
      </c>
      <c r="NM2" s="169">
        <v>45700</v>
      </c>
      <c r="NN2" s="169">
        <v>45701</v>
      </c>
      <c r="NO2" s="169">
        <v>45702</v>
      </c>
    </row>
    <row r="3" spans="1:379" ht="15.75" customHeight="1">
      <c r="B3" s="11" t="s">
        <v>1825</v>
      </c>
      <c r="C3" s="12">
        <f>SUM(C17,C30,C36,C48)</f>
        <v>24.256093317329999</v>
      </c>
      <c r="D3" s="12">
        <f t="shared" ref="D3:BO3" si="0">SUM(D17,D30,D36,D48)</f>
        <v>25.128314224508031</v>
      </c>
      <c r="E3" s="12">
        <f t="shared" si="0"/>
        <v>23.433699937885731</v>
      </c>
      <c r="F3" s="12">
        <f t="shared" si="0"/>
        <v>23.366014062656465</v>
      </c>
      <c r="G3" s="12">
        <f t="shared" si="0"/>
        <v>26.258885173017159</v>
      </c>
      <c r="H3" s="12">
        <f t="shared" si="0"/>
        <v>19.115285682698836</v>
      </c>
      <c r="I3" s="12">
        <f t="shared" si="0"/>
        <v>18.289149336437561</v>
      </c>
      <c r="J3" s="12">
        <f t="shared" si="0"/>
        <v>25.980976698411268</v>
      </c>
      <c r="K3" s="12">
        <f t="shared" si="0"/>
        <v>26.805130858219567</v>
      </c>
      <c r="L3" s="12">
        <f t="shared" si="0"/>
        <v>24.819891307150346</v>
      </c>
      <c r="M3" s="12">
        <f t="shared" si="0"/>
        <v>24.569068016348222</v>
      </c>
      <c r="N3" s="12">
        <f t="shared" si="0"/>
        <v>23.368850542104717</v>
      </c>
      <c r="O3" s="12">
        <f t="shared" si="0"/>
        <v>28.335705204279229</v>
      </c>
      <c r="P3" s="12">
        <f t="shared" si="0"/>
        <v>32.634489390742168</v>
      </c>
      <c r="Q3" s="12">
        <f t="shared" si="0"/>
        <v>36.016506341222644</v>
      </c>
      <c r="R3" s="12">
        <f t="shared" si="0"/>
        <v>44.165141194162452</v>
      </c>
      <c r="S3" s="12">
        <f t="shared" si="0"/>
        <v>48.205176326576719</v>
      </c>
      <c r="T3" s="12">
        <f t="shared" si="0"/>
        <v>36.992198198935476</v>
      </c>
      <c r="U3" s="12">
        <f t="shared" si="0"/>
        <v>23.882281102910554</v>
      </c>
      <c r="V3" s="12">
        <f t="shared" si="0"/>
        <v>19.992313516291716</v>
      </c>
      <c r="W3" s="12">
        <f t="shared" si="0"/>
        <v>22.781682265421523</v>
      </c>
      <c r="X3" s="12">
        <f t="shared" si="0"/>
        <v>26.940684489585728</v>
      </c>
      <c r="Y3" s="12">
        <f t="shared" si="0"/>
        <v>22.754123906888996</v>
      </c>
      <c r="Z3" s="12">
        <f t="shared" si="0"/>
        <v>25.439323267341202</v>
      </c>
      <c r="AA3" s="12">
        <f t="shared" si="0"/>
        <v>26.955051166308472</v>
      </c>
      <c r="AB3" s="12">
        <f t="shared" si="0"/>
        <v>27.223866904956353</v>
      </c>
      <c r="AC3" s="12">
        <f t="shared" si="0"/>
        <v>22.325461557610094</v>
      </c>
      <c r="AD3" s="12">
        <f t="shared" si="0"/>
        <v>21.446233979708719</v>
      </c>
      <c r="AE3" s="12">
        <f t="shared" si="0"/>
        <v>28.520210694308574</v>
      </c>
      <c r="AF3" s="12">
        <f t="shared" si="0"/>
        <v>25.160720106516191</v>
      </c>
      <c r="AG3" s="12">
        <f t="shared" si="0"/>
        <v>29.039076337393428</v>
      </c>
      <c r="AH3" s="12">
        <f t="shared" si="0"/>
        <v>25.854684732769972</v>
      </c>
      <c r="AI3" s="12">
        <f t="shared" si="0"/>
        <v>25.810560396386336</v>
      </c>
      <c r="AJ3" s="12">
        <f t="shared" si="0"/>
        <v>18.782912732173848</v>
      </c>
      <c r="AK3" s="12">
        <f t="shared" si="0"/>
        <v>24.737165687063143</v>
      </c>
      <c r="AL3" s="12">
        <f t="shared" si="0"/>
        <v>32.007237418220228</v>
      </c>
      <c r="AM3" s="12">
        <f t="shared" si="0"/>
        <v>31.422736531251982</v>
      </c>
      <c r="AN3" s="12">
        <f t="shared" si="0"/>
        <v>32.921414431334846</v>
      </c>
      <c r="AO3" s="12">
        <f t="shared" si="0"/>
        <v>32.807033870029692</v>
      </c>
      <c r="AP3" s="12">
        <f t="shared" si="0"/>
        <v>29.997913320474829</v>
      </c>
      <c r="AQ3" s="12">
        <f t="shared" si="0"/>
        <v>26.802465035808375</v>
      </c>
      <c r="AR3" s="12">
        <f t="shared" si="0"/>
        <v>24.698499361713992</v>
      </c>
      <c r="AS3" s="12">
        <f t="shared" si="0"/>
        <v>33.032319621689759</v>
      </c>
      <c r="AT3" s="12">
        <f t="shared" si="0"/>
        <v>33.259939242593639</v>
      </c>
      <c r="AU3" s="12">
        <f t="shared" si="0"/>
        <v>31.288098365508617</v>
      </c>
      <c r="AV3" s="12">
        <f t="shared" si="0"/>
        <v>26.715639563299675</v>
      </c>
      <c r="AW3" s="12">
        <f t="shared" si="0"/>
        <v>28.589717048528222</v>
      </c>
      <c r="AX3" s="12">
        <f t="shared" si="0"/>
        <v>29.995446659761495</v>
      </c>
      <c r="AY3" s="12">
        <f t="shared" si="0"/>
        <v>28.75667302739248</v>
      </c>
      <c r="AZ3" s="12">
        <f t="shared" si="0"/>
        <v>51.621306045755766</v>
      </c>
      <c r="BA3" s="12">
        <f t="shared" si="0"/>
        <v>57.862668008221917</v>
      </c>
      <c r="BB3" s="12">
        <f t="shared" si="0"/>
        <v>49.494309801923698</v>
      </c>
      <c r="BC3" s="12">
        <f t="shared" si="0"/>
        <v>33.234058234697642</v>
      </c>
      <c r="BD3" s="12">
        <f t="shared" si="0"/>
        <v>25.508052024172251</v>
      </c>
      <c r="BE3" s="12">
        <f t="shared" si="0"/>
        <v>18.787918577124739</v>
      </c>
      <c r="BF3" s="12">
        <f t="shared" si="0"/>
        <v>23.265698297457121</v>
      </c>
      <c r="BG3" s="12">
        <f t="shared" si="0"/>
        <v>10.917652989462365</v>
      </c>
      <c r="BH3" s="12">
        <f t="shared" si="0"/>
        <v>53.551948060167035</v>
      </c>
      <c r="BI3" s="12">
        <f t="shared" si="0"/>
        <v>30.989229878461799</v>
      </c>
      <c r="BJ3" s="12">
        <f t="shared" si="0"/>
        <v>32.918784077881426</v>
      </c>
      <c r="BK3" s="12">
        <f t="shared" si="0"/>
        <v>33.087277814761393</v>
      </c>
      <c r="BL3" s="12">
        <f t="shared" si="0"/>
        <v>24.973654283713458</v>
      </c>
      <c r="BM3" s="12">
        <f t="shared" si="0"/>
        <v>28.826939750615814</v>
      </c>
      <c r="BN3" s="12">
        <f t="shared" si="0"/>
        <v>42.773762625223966</v>
      </c>
      <c r="BO3" s="12">
        <f t="shared" si="0"/>
        <v>44.516565413099201</v>
      </c>
      <c r="BP3" s="12">
        <f t="shared" ref="BP3:CR3" si="1">SUM(BP17,BP30,BP36,BP48)</f>
        <v>38.104782746432697</v>
      </c>
      <c r="BQ3" s="12">
        <f t="shared" si="1"/>
        <v>23.598659012130163</v>
      </c>
      <c r="BR3" s="12">
        <f t="shared" si="1"/>
        <v>30.786819549552106</v>
      </c>
      <c r="BS3" s="12">
        <f t="shared" si="1"/>
        <v>21.871053019245618</v>
      </c>
      <c r="BT3" s="12">
        <f t="shared" si="1"/>
        <v>23.481772899261593</v>
      </c>
      <c r="BU3" s="12">
        <f t="shared" si="1"/>
        <v>31.182705302228555</v>
      </c>
      <c r="BV3" s="12">
        <f t="shared" si="1"/>
        <v>30.315355664199544</v>
      </c>
      <c r="BW3" s="12">
        <f t="shared" si="1"/>
        <v>32.798607388850094</v>
      </c>
      <c r="BX3" s="12">
        <f t="shared" si="1"/>
        <v>31.626449565413651</v>
      </c>
      <c r="BY3" s="12">
        <f t="shared" si="1"/>
        <v>32.481811789280201</v>
      </c>
      <c r="BZ3" s="12">
        <f t="shared" si="1"/>
        <v>25.020750287581087</v>
      </c>
      <c r="CA3" s="12">
        <f t="shared" si="1"/>
        <v>18.354116614054664</v>
      </c>
      <c r="CB3" s="12">
        <f t="shared" si="1"/>
        <v>37.336295952124701</v>
      </c>
      <c r="CC3" s="12">
        <f t="shared" si="1"/>
        <v>31.000074791932736</v>
      </c>
      <c r="CD3" s="12">
        <f t="shared" si="1"/>
        <v>30.85704737748242</v>
      </c>
      <c r="CE3" s="12">
        <f t="shared" si="1"/>
        <v>28.468962874051844</v>
      </c>
      <c r="CF3" s="12">
        <f t="shared" si="1"/>
        <v>48.826094465282985</v>
      </c>
      <c r="CG3" s="12">
        <f t="shared" si="1"/>
        <v>53.349080103359171</v>
      </c>
      <c r="CH3" s="12">
        <f t="shared" si="1"/>
        <v>36.528957239309825</v>
      </c>
      <c r="CI3" s="12">
        <f>SUM(CI17,CI30,CI36,CI48)</f>
        <v>55.323760940235061</v>
      </c>
      <c r="CJ3" s="12">
        <f t="shared" si="1"/>
        <v>70.529800116695824</v>
      </c>
      <c r="CK3" s="12">
        <f t="shared" si="1"/>
        <v>71.187924117696099</v>
      </c>
      <c r="CL3" s="12">
        <f t="shared" si="1"/>
        <v>56.212711564557807</v>
      </c>
      <c r="CM3" s="12">
        <f t="shared" si="1"/>
        <v>71.187924117696099</v>
      </c>
      <c r="CN3" s="12">
        <f t="shared" si="1"/>
        <v>65.337763427523555</v>
      </c>
      <c r="CO3" s="12">
        <f t="shared" si="1"/>
        <v>41.512785414795083</v>
      </c>
      <c r="CP3" s="12">
        <f t="shared" si="1"/>
        <v>52.102284231031753</v>
      </c>
      <c r="CQ3" s="12">
        <f t="shared" si="1"/>
        <v>55.851384424613457</v>
      </c>
      <c r="CR3" s="12">
        <f t="shared" si="1"/>
        <v>41.727376105243316</v>
      </c>
      <c r="CS3" s="12">
        <f t="shared" ref="CS3:FB3" si="2">SUM(CS17,CS30,CS36,CS48)</f>
        <v>41.609063153699978</v>
      </c>
      <c r="CT3" s="12">
        <f t="shared" si="2"/>
        <v>34.33744064676906</v>
      </c>
      <c r="CU3" s="12">
        <f t="shared" si="2"/>
        <v>28.612830688226275</v>
      </c>
      <c r="CV3" s="12">
        <f t="shared" si="2"/>
        <v>28.589496026713839</v>
      </c>
      <c r="CW3" s="12">
        <f t="shared" si="2"/>
        <v>11.914837905603051</v>
      </c>
      <c r="CX3" s="12">
        <f t="shared" si="2"/>
        <v>47.720762875328653</v>
      </c>
      <c r="CY3" s="12">
        <f t="shared" si="2"/>
        <v>34.612582925267411</v>
      </c>
      <c r="CZ3" s="12">
        <f t="shared" si="2"/>
        <v>31.830097051354972</v>
      </c>
      <c r="DA3" s="12">
        <f t="shared" si="2"/>
        <v>28.496056972647082</v>
      </c>
      <c r="DB3" s="12">
        <f t="shared" si="2"/>
        <v>23.339233896856939</v>
      </c>
      <c r="DC3" s="12">
        <f t="shared" si="2"/>
        <v>22.2816167639862</v>
      </c>
      <c r="DD3" s="12">
        <f t="shared" si="2"/>
        <v>41.771542461508233</v>
      </c>
      <c r="DE3" s="12">
        <f t="shared" si="2"/>
        <v>67.621960991263037</v>
      </c>
      <c r="DF3" s="12">
        <f t="shared" si="2"/>
        <v>51.902963566676611</v>
      </c>
      <c r="DG3" s="12">
        <f t="shared" si="2"/>
        <v>52.322995714947886</v>
      </c>
      <c r="DH3" s="12">
        <f t="shared" si="2"/>
        <v>52.212116682054898</v>
      </c>
      <c r="DI3" s="12">
        <f t="shared" si="2"/>
        <v>26.236534984475547</v>
      </c>
      <c r="DJ3" s="12">
        <f t="shared" si="2"/>
        <v>23.206126531632908</v>
      </c>
      <c r="DK3" s="12">
        <f t="shared" si="2"/>
        <v>51.54549016718466</v>
      </c>
      <c r="DL3" s="12">
        <f t="shared" si="2"/>
        <v>68.739308266054607</v>
      </c>
      <c r="DM3" s="12">
        <f t="shared" si="2"/>
        <v>69.901212524493772</v>
      </c>
      <c r="DN3" s="12">
        <f t="shared" si="2"/>
        <v>63.791714130466588</v>
      </c>
      <c r="DO3" s="12">
        <f t="shared" si="2"/>
        <v>48.556970653900159</v>
      </c>
      <c r="DP3" s="12">
        <f t="shared" si="2"/>
        <v>38.987888003746768</v>
      </c>
      <c r="DQ3" s="12">
        <f t="shared" si="2"/>
        <v>27.655945868427139</v>
      </c>
      <c r="DR3" s="12">
        <f t="shared" si="2"/>
        <v>38.875929747913162</v>
      </c>
      <c r="DS3" s="12">
        <f t="shared" si="2"/>
        <v>33.403977027671104</v>
      </c>
      <c r="DT3" s="12">
        <f t="shared" si="2"/>
        <v>28.088398608007175</v>
      </c>
      <c r="DU3" s="12">
        <f t="shared" si="2"/>
        <v>27.794810551156708</v>
      </c>
      <c r="DV3" s="12">
        <f t="shared" si="2"/>
        <v>27.624869081286313</v>
      </c>
      <c r="DW3" s="12">
        <f t="shared" si="2"/>
        <v>22.696068665688689</v>
      </c>
      <c r="DX3" s="12">
        <f t="shared" si="2"/>
        <v>24.213232915139621</v>
      </c>
      <c r="DY3" s="12">
        <f t="shared" si="2"/>
        <v>33.467038574822652</v>
      </c>
      <c r="DZ3" s="12">
        <f t="shared" si="2"/>
        <v>41.41803919554939</v>
      </c>
      <c r="EA3" s="12">
        <f t="shared" si="2"/>
        <v>28.001652871239877</v>
      </c>
      <c r="EB3" s="12">
        <f t="shared" si="2"/>
        <v>24.96277461552544</v>
      </c>
      <c r="EC3" s="12">
        <f t="shared" si="2"/>
        <v>24.834331526402075</v>
      </c>
      <c r="ED3" s="12">
        <f t="shared" si="2"/>
        <v>22.090335458141745</v>
      </c>
      <c r="EE3" s="12">
        <f t="shared" si="2"/>
        <v>22.229921041051785</v>
      </c>
      <c r="EF3" s="12">
        <f t="shared" si="2"/>
        <v>12.244703499680421</v>
      </c>
      <c r="EG3" s="12">
        <f t="shared" si="2"/>
        <v>51.027071975154875</v>
      </c>
      <c r="EH3" s="12">
        <f t="shared" si="2"/>
        <v>30.637163994965526</v>
      </c>
      <c r="EI3" s="12">
        <f t="shared" si="2"/>
        <v>30.819947414412177</v>
      </c>
      <c r="EJ3" s="12">
        <f t="shared" si="2"/>
        <v>33.453073405537033</v>
      </c>
      <c r="EK3" s="12">
        <f t="shared" si="2"/>
        <v>26.969061376241729</v>
      </c>
      <c r="EL3" s="12">
        <f t="shared" si="2"/>
        <v>24.95424074145528</v>
      </c>
      <c r="EM3" s="12">
        <f t="shared" si="2"/>
        <v>28.854244045392711</v>
      </c>
      <c r="EN3" s="12">
        <f t="shared" si="2"/>
        <v>33.807376073295963</v>
      </c>
      <c r="EO3" s="12">
        <f t="shared" si="2"/>
        <v>30.196441360899996</v>
      </c>
      <c r="EP3" s="12">
        <f t="shared" si="2"/>
        <v>59.473704405924074</v>
      </c>
      <c r="EQ3" s="12">
        <f t="shared" si="2"/>
        <v>74.568026755358403</v>
      </c>
      <c r="ER3" s="12">
        <f t="shared" si="2"/>
        <v>43.447412456566511</v>
      </c>
      <c r="ES3" s="12">
        <f t="shared" si="2"/>
        <v>31.931539358053794</v>
      </c>
      <c r="ET3" s="12">
        <f t="shared" si="2"/>
        <v>61.705452814096368</v>
      </c>
      <c r="EU3" s="12">
        <f t="shared" si="2"/>
        <v>77.513998459826979</v>
      </c>
      <c r="EV3" s="12">
        <f t="shared" si="2"/>
        <v>81.475409566683851</v>
      </c>
      <c r="EW3" s="12">
        <f t="shared" si="2"/>
        <v>68.513226141414947</v>
      </c>
      <c r="EX3" s="12">
        <f t="shared" si="2"/>
        <v>72.471397607258965</v>
      </c>
      <c r="EY3" s="12">
        <f t="shared" si="2"/>
        <v>53.194418652698879</v>
      </c>
      <c r="EZ3" s="12">
        <f t="shared" si="2"/>
        <v>43.396761578571002</v>
      </c>
      <c r="FA3" s="12">
        <f t="shared" si="2"/>
        <v>66.663357529858644</v>
      </c>
      <c r="FB3" s="12">
        <f t="shared" si="2"/>
        <v>55.615657803855719</v>
      </c>
      <c r="FC3" s="12">
        <f t="shared" ref="FC3:HN3" si="3">SUM(FC17,FC30,FC36,FC48)</f>
        <v>80.49860867550224</v>
      </c>
      <c r="FD3" s="12">
        <f t="shared" si="3"/>
        <v>68.525581490134428</v>
      </c>
      <c r="FE3" s="12">
        <f t="shared" si="3"/>
        <v>73.025288113218778</v>
      </c>
      <c r="FF3" s="12">
        <f t="shared" si="3"/>
        <v>80.11540742280809</v>
      </c>
      <c r="FG3" s="12">
        <f t="shared" si="3"/>
        <v>46.00877062420367</v>
      </c>
      <c r="FH3" s="12">
        <f t="shared" si="3"/>
        <v>65.230507891821333</v>
      </c>
      <c r="FI3" s="12">
        <f t="shared" si="3"/>
        <v>83.048798685246553</v>
      </c>
      <c r="FJ3" s="12">
        <f t="shared" si="3"/>
        <v>50.299067692740657</v>
      </c>
      <c r="FK3" s="12">
        <f t="shared" si="3"/>
        <v>32.430415837307784</v>
      </c>
      <c r="FL3" s="12">
        <f t="shared" si="3"/>
        <v>30.798802175777528</v>
      </c>
      <c r="FM3" s="12">
        <f t="shared" si="3"/>
        <v>30.541989495577653</v>
      </c>
      <c r="FN3" s="12">
        <f t="shared" si="3"/>
        <v>26.078040626435619</v>
      </c>
      <c r="FO3" s="12">
        <f t="shared" si="3"/>
        <v>35.133475984761859</v>
      </c>
      <c r="FP3" s="12">
        <f t="shared" si="3"/>
        <v>39.228883276149659</v>
      </c>
      <c r="FQ3" s="12">
        <f t="shared" si="3"/>
        <v>31.980673551988346</v>
      </c>
      <c r="FR3" s="12">
        <f t="shared" si="3"/>
        <v>33.782213053899973</v>
      </c>
      <c r="FS3" s="12">
        <f t="shared" si="3"/>
        <v>32.937284988061748</v>
      </c>
      <c r="FT3" s="12">
        <f t="shared" si="3"/>
        <v>31.773275129804951</v>
      </c>
      <c r="FU3" s="12">
        <f t="shared" si="3"/>
        <v>32.761323960945326</v>
      </c>
      <c r="FV3" s="12">
        <f t="shared" si="3"/>
        <v>45.906468441214997</v>
      </c>
      <c r="FW3" s="12">
        <f t="shared" si="3"/>
        <v>35.850792043921253</v>
      </c>
      <c r="FX3" s="12">
        <f t="shared" si="3"/>
        <v>33.27257857823686</v>
      </c>
      <c r="FY3" s="12">
        <f t="shared" si="3"/>
        <v>31.183522897579174</v>
      </c>
      <c r="FZ3" s="12">
        <f t="shared" si="3"/>
        <v>31.438704500024219</v>
      </c>
      <c r="GA3" s="12">
        <f t="shared" si="3"/>
        <v>26.880176949802475</v>
      </c>
      <c r="GB3" s="12">
        <f t="shared" si="3"/>
        <v>29.382242811442545</v>
      </c>
      <c r="GC3" s="12">
        <f t="shared" si="3"/>
        <v>29.450691043232283</v>
      </c>
      <c r="GD3" s="12">
        <f t="shared" si="3"/>
        <v>36.109610481375491</v>
      </c>
      <c r="GE3" s="12">
        <f t="shared" si="3"/>
        <v>29.772451928696313</v>
      </c>
      <c r="GF3" s="12">
        <f t="shared" si="3"/>
        <v>32.858173661464974</v>
      </c>
      <c r="GG3" s="12">
        <f t="shared" si="3"/>
        <v>32.864459735377082</v>
      </c>
      <c r="GH3" s="12">
        <f t="shared" si="3"/>
        <v>33.331778503777173</v>
      </c>
      <c r="GI3" s="12">
        <f t="shared" si="3"/>
        <v>33.130268853976517</v>
      </c>
      <c r="GJ3" s="12">
        <f t="shared" si="3"/>
        <v>63.414460438582509</v>
      </c>
      <c r="GK3" s="12">
        <f t="shared" si="3"/>
        <v>62.224735595719437</v>
      </c>
      <c r="GL3" s="12">
        <f t="shared" si="3"/>
        <v>38.67615419006831</v>
      </c>
      <c r="GM3" s="12">
        <f t="shared" si="3"/>
        <v>37.069253272515319</v>
      </c>
      <c r="GN3" s="12">
        <f t="shared" si="3"/>
        <v>38.813816689582062</v>
      </c>
      <c r="GO3" s="12">
        <f t="shared" si="3"/>
        <v>29.357681101081678</v>
      </c>
      <c r="GP3" s="12">
        <f t="shared" si="3"/>
        <v>33.726124813388779</v>
      </c>
      <c r="GQ3" s="12">
        <f t="shared" si="3"/>
        <v>44.152996268501468</v>
      </c>
      <c r="GR3" s="12">
        <f t="shared" si="3"/>
        <v>33.592904101692945</v>
      </c>
      <c r="GS3" s="12">
        <f t="shared" si="3"/>
        <v>34.713575676617772</v>
      </c>
      <c r="GT3" s="12">
        <f t="shared" si="3"/>
        <v>36.085224192500483</v>
      </c>
      <c r="GU3" s="12">
        <f t="shared" si="3"/>
        <v>35.712383686805623</v>
      </c>
      <c r="GV3" s="12">
        <f t="shared" si="3"/>
        <v>28.112547331495715</v>
      </c>
      <c r="GW3" s="12">
        <f t="shared" si="3"/>
        <v>35.193587627240632</v>
      </c>
      <c r="GX3" s="12">
        <f t="shared" si="3"/>
        <v>70.152494887016914</v>
      </c>
      <c r="GY3" s="12">
        <f t="shared" si="3"/>
        <v>81.063175126812894</v>
      </c>
      <c r="GZ3" s="12">
        <f t="shared" si="3"/>
        <v>69.162058886882406</v>
      </c>
      <c r="HA3" s="12">
        <f t="shared" si="3"/>
        <v>70.30658148284617</v>
      </c>
      <c r="HB3" s="12">
        <f t="shared" si="3"/>
        <v>69.833711534961211</v>
      </c>
      <c r="HC3" s="12">
        <f t="shared" si="3"/>
        <v>48.284744724220793</v>
      </c>
      <c r="HD3" s="12">
        <f t="shared" si="3"/>
        <v>43.737478268131667</v>
      </c>
      <c r="HE3" s="12">
        <f t="shared" si="3"/>
        <v>72.307547172169222</v>
      </c>
      <c r="HF3" s="12">
        <f t="shared" si="3"/>
        <v>118.3949119203015</v>
      </c>
      <c r="HG3" s="12">
        <f t="shared" si="3"/>
        <v>105.08658506474964</v>
      </c>
      <c r="HH3" s="12">
        <f t="shared" si="3"/>
        <v>93.767518575754721</v>
      </c>
      <c r="HI3" s="12">
        <f t="shared" si="3"/>
        <v>76.632699287679046</v>
      </c>
      <c r="HJ3" s="12">
        <f t="shared" si="3"/>
        <v>66.067691536336469</v>
      </c>
      <c r="HK3" s="12">
        <f t="shared" si="3"/>
        <v>50.13838078157417</v>
      </c>
      <c r="HL3" s="12">
        <f t="shared" si="3"/>
        <v>79.409831308720044</v>
      </c>
      <c r="HM3" s="12">
        <f t="shared" si="3"/>
        <v>48.553849064959849</v>
      </c>
      <c r="HN3" s="12">
        <f t="shared" si="3"/>
        <v>47.323474954348704</v>
      </c>
      <c r="HO3" s="12">
        <f t="shared" ref="HO3:JZ3" si="4">SUM(HO17,HO30,HO36,HO48)</f>
        <v>42.183257461449216</v>
      </c>
      <c r="HP3" s="12">
        <f t="shared" si="4"/>
        <v>37.634862985190452</v>
      </c>
      <c r="HQ3" s="12">
        <f t="shared" si="4"/>
        <v>44.067919276345378</v>
      </c>
      <c r="HR3" s="12">
        <f t="shared" si="4"/>
        <v>39.33388225711753</v>
      </c>
      <c r="HS3" s="12">
        <f>SUM(HS17,HS30,HS36,HS48)</f>
        <v>48.477578002482439</v>
      </c>
      <c r="HT3" s="12">
        <f t="shared" si="4"/>
        <v>39.118260833751933</v>
      </c>
      <c r="HU3" s="12">
        <f t="shared" si="4"/>
        <v>33.303177790560632</v>
      </c>
      <c r="HV3" s="12">
        <f t="shared" si="4"/>
        <v>34.313107055526473</v>
      </c>
      <c r="HW3" s="12">
        <f t="shared" si="4"/>
        <v>40.523031370958385</v>
      </c>
      <c r="HX3" s="12">
        <f t="shared" si="4"/>
        <v>43.74877710606728</v>
      </c>
      <c r="HY3" s="12">
        <f t="shared" si="4"/>
        <v>44.649645510836478</v>
      </c>
      <c r="HZ3" s="12">
        <f t="shared" si="4"/>
        <v>74.773898266831509</v>
      </c>
      <c r="IA3" s="12">
        <f t="shared" si="4"/>
        <v>62.594080317443648</v>
      </c>
      <c r="IB3" s="12">
        <f t="shared" si="4"/>
        <v>52.435150838577698</v>
      </c>
      <c r="IC3" s="12">
        <f t="shared" si="4"/>
        <v>49.354504400364178</v>
      </c>
      <c r="ID3" s="12">
        <f t="shared" si="4"/>
        <v>36.996138956966504</v>
      </c>
      <c r="IE3" s="12">
        <f t="shared" si="4"/>
        <v>29.663904851574241</v>
      </c>
      <c r="IF3" s="12">
        <f t="shared" si="4"/>
        <v>34.999812008431796</v>
      </c>
      <c r="IG3" s="12">
        <f t="shared" si="4"/>
        <v>52.534031191859384</v>
      </c>
      <c r="IH3" s="12">
        <f t="shared" si="4"/>
        <v>53.103218838269036</v>
      </c>
      <c r="II3" s="12">
        <f t="shared" si="4"/>
        <v>49.123808549199254</v>
      </c>
      <c r="IJ3" s="12">
        <f t="shared" si="4"/>
        <v>41.83205163634571</v>
      </c>
      <c r="IK3" s="12">
        <f t="shared" si="4"/>
        <v>43.945178122423954</v>
      </c>
      <c r="IL3" s="12">
        <f t="shared" si="4"/>
        <v>39.893726642671666</v>
      </c>
      <c r="IM3" s="12">
        <f t="shared" si="4"/>
        <v>32.157376398610722</v>
      </c>
      <c r="IN3" s="12">
        <f t="shared" si="4"/>
        <v>49.097898252542997</v>
      </c>
      <c r="IO3" s="12">
        <f t="shared" si="4"/>
        <v>45.599998269136179</v>
      </c>
      <c r="IP3" s="12">
        <f t="shared" si="4"/>
        <v>47.400747148050343</v>
      </c>
      <c r="IQ3" s="12">
        <f t="shared" si="4"/>
        <v>92.64428399055727</v>
      </c>
      <c r="IR3" s="12">
        <f t="shared" si="4"/>
        <v>118.51443107533514</v>
      </c>
      <c r="IS3" s="12">
        <f t="shared" si="4"/>
        <v>69.55212930702983</v>
      </c>
      <c r="IT3" s="12">
        <f t="shared" si="4"/>
        <v>76.331472957977113</v>
      </c>
      <c r="IU3" s="12">
        <f t="shared" si="4"/>
        <v>114.61241102653133</v>
      </c>
      <c r="IV3" s="12">
        <f t="shared" si="4"/>
        <v>132.54069638566793</v>
      </c>
      <c r="IW3" s="12">
        <f t="shared" si="4"/>
        <v>114.51035775961553</v>
      </c>
      <c r="IX3" s="12">
        <f t="shared" si="4"/>
        <v>114.33718431945016</v>
      </c>
      <c r="IY3" s="12">
        <f t="shared" si="4"/>
        <v>125.70155834208083</v>
      </c>
      <c r="IZ3" s="12">
        <f t="shared" si="4"/>
        <v>133.70329714269576</v>
      </c>
      <c r="JA3" s="12">
        <f t="shared" si="4"/>
        <v>74.394058748594887</v>
      </c>
      <c r="JB3" s="12">
        <f t="shared" si="4"/>
        <v>115.35619124763133</v>
      </c>
      <c r="JC3" s="12">
        <f t="shared" si="4"/>
        <v>142.46633297513358</v>
      </c>
      <c r="JD3" s="12">
        <f t="shared" si="4"/>
        <v>98.49088291215827</v>
      </c>
      <c r="JE3" s="12">
        <f t="shared" si="4"/>
        <v>95.471282279135721</v>
      </c>
      <c r="JF3" s="12">
        <f t="shared" si="4"/>
        <v>67.088709048583667</v>
      </c>
      <c r="JG3" s="12">
        <f t="shared" si="4"/>
        <v>49.437192117528546</v>
      </c>
      <c r="JH3" s="12">
        <f t="shared" si="4"/>
        <v>47.039979451926001</v>
      </c>
      <c r="JI3" s="12">
        <f t="shared" si="4"/>
        <v>85.337278855668828</v>
      </c>
      <c r="JJ3" s="12">
        <f t="shared" si="4"/>
        <v>50.398111673408174</v>
      </c>
      <c r="JK3" s="12">
        <f t="shared" si="4"/>
        <v>48.074801007031411</v>
      </c>
      <c r="JL3" s="12">
        <f t="shared" si="4"/>
        <v>44.883629532051117</v>
      </c>
      <c r="JM3" s="12">
        <f t="shared" si="4"/>
        <v>36.761435472792925</v>
      </c>
      <c r="JN3" s="12">
        <f t="shared" si="4"/>
        <v>53.330693348495259</v>
      </c>
      <c r="JO3" s="12">
        <f t="shared" si="4"/>
        <v>60.957206588699734</v>
      </c>
      <c r="JP3" s="12">
        <f>SUM(JP17,JP30,JP36,JP48)</f>
        <v>94.8879339056503</v>
      </c>
      <c r="JQ3" s="12">
        <f t="shared" si="4"/>
        <v>115.82062882266214</v>
      </c>
      <c r="JR3" s="12">
        <f t="shared" si="4"/>
        <v>82.456299665594784</v>
      </c>
      <c r="JS3" s="12">
        <f t="shared" si="4"/>
        <v>59.267217247508036</v>
      </c>
      <c r="JT3" s="12">
        <f t="shared" si="4"/>
        <v>45.142008054763124</v>
      </c>
      <c r="JU3" s="12">
        <f t="shared" si="4"/>
        <v>50.581474139977146</v>
      </c>
      <c r="JV3" s="12">
        <f t="shared" si="4"/>
        <v>58.137411157301877</v>
      </c>
      <c r="JW3" s="12">
        <f t="shared" si="4"/>
        <v>89.085461852203252</v>
      </c>
      <c r="JX3" s="12">
        <f t="shared" si="4"/>
        <v>102.27807467854566</v>
      </c>
      <c r="JY3" s="12">
        <f t="shared" si="4"/>
        <v>64.523328685405147</v>
      </c>
      <c r="JZ3" s="12">
        <f t="shared" si="4"/>
        <v>63.421579846149527</v>
      </c>
      <c r="KA3" s="12">
        <f t="shared" ref="KA3:ML3" si="5">SUM(KA17,KA30,KA36,KA48)</f>
        <v>52.180055964183587</v>
      </c>
      <c r="KB3" s="12">
        <f t="shared" si="5"/>
        <v>54.798062753151235</v>
      </c>
      <c r="KC3" s="12">
        <f t="shared" si="5"/>
        <v>59.156165051851382</v>
      </c>
      <c r="KD3" s="12">
        <f t="shared" si="5"/>
        <v>103.94147765976295</v>
      </c>
      <c r="KE3" s="12">
        <f t="shared" si="5"/>
        <v>124.21322406360436</v>
      </c>
      <c r="KF3" s="12">
        <f t="shared" si="5"/>
        <v>122.45735147018304</v>
      </c>
      <c r="KG3" s="12">
        <f t="shared" si="5"/>
        <v>118.61239692187291</v>
      </c>
      <c r="KH3" s="12">
        <f t="shared" si="5"/>
        <v>117.77946382126518</v>
      </c>
      <c r="KI3" s="12">
        <f t="shared" si="5"/>
        <v>67.345851049954064</v>
      </c>
      <c r="KJ3" s="12">
        <f t="shared" si="5"/>
        <v>64.856864654456757</v>
      </c>
      <c r="KK3" s="12">
        <f t="shared" si="5"/>
        <v>171.90096747460197</v>
      </c>
      <c r="KL3" s="12">
        <f t="shared" si="5"/>
        <v>168.5838840269974</v>
      </c>
      <c r="KM3" s="12">
        <f t="shared" si="5"/>
        <v>173.45031636656233</v>
      </c>
      <c r="KN3" s="12">
        <f t="shared" si="5"/>
        <v>173.12074341402035</v>
      </c>
      <c r="KO3" s="12">
        <f t="shared" si="5"/>
        <v>31.412523856804562</v>
      </c>
      <c r="KP3" s="12">
        <f t="shared" si="5"/>
        <v>188.03647524969938</v>
      </c>
      <c r="KQ3" s="12">
        <f t="shared" si="5"/>
        <v>177.92115262714384</v>
      </c>
      <c r="KR3" s="12">
        <f t="shared" si="5"/>
        <v>195.23211933404582</v>
      </c>
      <c r="KS3" s="12">
        <f t="shared" si="5"/>
        <v>195.92382336715804</v>
      </c>
      <c r="KT3" s="12">
        <f t="shared" si="5"/>
        <v>174.55580317104619</v>
      </c>
      <c r="KU3" s="12">
        <f t="shared" si="5"/>
        <v>171.60422276383622</v>
      </c>
      <c r="KV3" s="12">
        <f t="shared" si="5"/>
        <v>156.95594740871832</v>
      </c>
      <c r="KW3" s="12">
        <f t="shared" si="5"/>
        <v>156.36075768840024</v>
      </c>
      <c r="KX3" s="12">
        <f t="shared" si="5"/>
        <v>51.4927372468117</v>
      </c>
      <c r="KY3" s="12">
        <f t="shared" si="5"/>
        <v>152.21950074432249</v>
      </c>
      <c r="KZ3" s="12">
        <f t="shared" si="5"/>
        <v>134.72268759492761</v>
      </c>
      <c r="LA3" s="12">
        <f t="shared" si="5"/>
        <v>117.28845590166968</v>
      </c>
      <c r="LB3" s="12">
        <f t="shared" si="5"/>
        <v>102.37179319951926</v>
      </c>
      <c r="LC3" s="12">
        <f t="shared" si="5"/>
        <v>107.99900565876814</v>
      </c>
      <c r="LD3" s="12">
        <f t="shared" si="5"/>
        <v>80.761989517304585</v>
      </c>
      <c r="LE3" s="12">
        <f t="shared" si="5"/>
        <v>90.828107669152502</v>
      </c>
      <c r="LF3" s="12">
        <f t="shared" si="5"/>
        <v>137.36704307968211</v>
      </c>
      <c r="LG3" s="12">
        <f t="shared" si="5"/>
        <v>126.5837093812849</v>
      </c>
      <c r="LH3" s="12">
        <f t="shared" si="5"/>
        <v>103.15806652259249</v>
      </c>
      <c r="LI3" s="12">
        <f t="shared" si="5"/>
        <v>84.238570034644454</v>
      </c>
      <c r="LJ3" s="12">
        <f t="shared" si="5"/>
        <v>57.58192915417132</v>
      </c>
      <c r="LK3" s="12">
        <f t="shared" si="5"/>
        <v>55.057561290020857</v>
      </c>
      <c r="LL3" s="12">
        <f t="shared" si="5"/>
        <v>32.455102878484936</v>
      </c>
      <c r="LM3" s="12">
        <f t="shared" si="5"/>
        <v>34.94087902563065</v>
      </c>
      <c r="LN3" s="12">
        <f t="shared" si="5"/>
        <v>22.45660119563528</v>
      </c>
      <c r="LO3" s="12">
        <f t="shared" si="5"/>
        <v>13.846833796549252</v>
      </c>
      <c r="LP3" s="12">
        <f t="shared" si="5"/>
        <v>14.992427371551459</v>
      </c>
      <c r="LQ3" s="12">
        <f t="shared" si="5"/>
        <v>102.09456818490337</v>
      </c>
      <c r="LR3" s="12">
        <f t="shared" si="5"/>
        <v>114.18788941163862</v>
      </c>
      <c r="LS3" s="12">
        <f t="shared" si="5"/>
        <v>60.934769971969004</v>
      </c>
      <c r="LT3" s="12">
        <f t="shared" si="5"/>
        <v>104.40663474968052</v>
      </c>
      <c r="LU3" s="12">
        <f t="shared" si="5"/>
        <v>108.27718521080908</v>
      </c>
      <c r="LV3" s="12">
        <f t="shared" si="5"/>
        <v>18.609268525433198</v>
      </c>
      <c r="LW3" s="12">
        <f t="shared" si="5"/>
        <v>20.028175951044723</v>
      </c>
      <c r="LX3" s="12">
        <f t="shared" si="5"/>
        <v>133.55782985002205</v>
      </c>
      <c r="LY3" s="12">
        <f t="shared" si="5"/>
        <v>111.23416253877535</v>
      </c>
      <c r="LZ3" s="12">
        <f t="shared" si="5"/>
        <v>64.227157418592611</v>
      </c>
      <c r="MA3" s="12">
        <f t="shared" si="5"/>
        <v>39.958641563881187</v>
      </c>
      <c r="MB3" s="12">
        <f t="shared" si="5"/>
        <v>19.634427642345464</v>
      </c>
      <c r="MC3" s="12">
        <f t="shared" si="5"/>
        <v>99.567262858649144</v>
      </c>
      <c r="MD3" s="12">
        <f t="shared" si="5"/>
        <v>99.201919206223351</v>
      </c>
      <c r="ME3" s="12">
        <f t="shared" si="5"/>
        <v>95.674188649098497</v>
      </c>
      <c r="MF3" s="12">
        <f t="shared" si="5"/>
        <v>52.819001176816009</v>
      </c>
      <c r="MG3" s="12">
        <f t="shared" si="5"/>
        <v>33.103748524156011</v>
      </c>
      <c r="MH3" s="12">
        <f t="shared" si="5"/>
        <v>43.779236734802296</v>
      </c>
      <c r="MI3" s="12">
        <f t="shared" si="5"/>
        <v>27.216311407942605</v>
      </c>
      <c r="MJ3" s="12">
        <f t="shared" si="5"/>
        <v>27.93803594992978</v>
      </c>
      <c r="MK3" s="12">
        <f t="shared" si="5"/>
        <v>25.130917558133273</v>
      </c>
      <c r="ML3" s="12">
        <f t="shared" si="5"/>
        <v>25.781393409680824</v>
      </c>
      <c r="MM3" s="12">
        <f t="shared" ref="MM3:NA3" si="6">SUM(MM17,MM30,MM36,MM48)</f>
        <v>19.894559723488427</v>
      </c>
      <c r="MN3" s="12">
        <f t="shared" si="6"/>
        <v>21.898007508279289</v>
      </c>
      <c r="MO3" s="12">
        <f t="shared" si="6"/>
        <v>50.526978069960236</v>
      </c>
      <c r="MP3" s="12">
        <f t="shared" si="6"/>
        <v>33.901211800762191</v>
      </c>
      <c r="MQ3" s="12">
        <f t="shared" si="6"/>
        <v>29.522771669836889</v>
      </c>
      <c r="MR3" s="12">
        <f t="shared" si="6"/>
        <v>24.916115933887099</v>
      </c>
      <c r="MS3" s="12">
        <f t="shared" si="6"/>
        <v>20.717503211582105</v>
      </c>
      <c r="MT3" s="12">
        <f t="shared" si="6"/>
        <v>19.368999939330433</v>
      </c>
      <c r="MU3" s="12">
        <f t="shared" si="6"/>
        <v>19.338230138512593</v>
      </c>
      <c r="MV3" s="12">
        <f t="shared" si="6"/>
        <v>23.91078602303482</v>
      </c>
      <c r="MW3" s="12">
        <f t="shared" si="6"/>
        <v>22.790068188329546</v>
      </c>
      <c r="MX3" s="12">
        <f t="shared" si="6"/>
        <v>20.222011894231258</v>
      </c>
      <c r="MY3" s="12">
        <f t="shared" si="6"/>
        <v>23.26339509480859</v>
      </c>
      <c r="MZ3" s="12">
        <f t="shared" si="6"/>
        <v>23.212824081546749</v>
      </c>
      <c r="NA3" s="12">
        <f t="shared" si="6"/>
        <v>24.478702688216206</v>
      </c>
      <c r="NB3" s="12">
        <f>SUM(NB17,NB30,NB36,NB48)</f>
        <v>24.485845545359066</v>
      </c>
      <c r="NC3" s="12">
        <f>SUM(NC17,NC30,NC36,NC48)</f>
        <v>31.548720899213922</v>
      </c>
    </row>
    <row r="4" spans="1:379" ht="15.75" customHeight="1">
      <c r="B4" s="13" t="s">
        <v>1826</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row>
    <row r="5" spans="1:379" s="173" customFormat="1" ht="15.75" customHeight="1">
      <c r="A5" s="170" t="s">
        <v>1827</v>
      </c>
      <c r="B5" s="171" t="s">
        <v>1828</v>
      </c>
      <c r="C5" s="172">
        <f>Outbound!B6</f>
        <v>9000</v>
      </c>
      <c r="D5" s="172">
        <f>Outbound!C6</f>
        <v>10000</v>
      </c>
      <c r="E5" s="172">
        <f>Outbound!D6</f>
        <v>8000</v>
      </c>
      <c r="F5" s="172">
        <f>Outbound!E6</f>
        <v>8000</v>
      </c>
      <c r="G5" s="172">
        <f>Outbound!F6</f>
        <v>10000</v>
      </c>
      <c r="H5" s="172">
        <f>Outbound!G6</f>
        <v>7000</v>
      </c>
      <c r="I5" s="172">
        <f>Outbound!H6</f>
        <v>7000</v>
      </c>
      <c r="J5" s="172">
        <f>Outbound!I6</f>
        <v>10000</v>
      </c>
      <c r="K5" s="172">
        <f>Outbound!J6</f>
        <v>10000</v>
      </c>
      <c r="L5" s="172">
        <f>Outbound!K6</f>
        <v>8000</v>
      </c>
      <c r="M5" s="172">
        <f>Outbound!L6</f>
        <v>8000</v>
      </c>
      <c r="N5" s="172">
        <f>Outbound!M6</f>
        <v>7000</v>
      </c>
      <c r="O5" s="172">
        <f>Outbound!N6</f>
        <v>10000</v>
      </c>
      <c r="P5" s="172">
        <f>Outbound!O6</f>
        <v>15000</v>
      </c>
      <c r="Q5" s="172">
        <f>Outbound!P6</f>
        <v>15000</v>
      </c>
      <c r="R5" s="172">
        <f>Outbound!Q6</f>
        <v>19000</v>
      </c>
      <c r="S5" s="172">
        <f>Outbound!R6</f>
        <v>22000</v>
      </c>
      <c r="T5" s="172">
        <f>Outbound!S6</f>
        <v>16000</v>
      </c>
      <c r="U5" s="172">
        <f>Outbound!T6</f>
        <v>7000</v>
      </c>
      <c r="V5" s="172">
        <f>Outbound!U6</f>
        <v>7000</v>
      </c>
      <c r="W5" s="172">
        <f>Outbound!V6</f>
        <v>11000</v>
      </c>
      <c r="X5" s="172">
        <f>Outbound!W6</f>
        <v>11000</v>
      </c>
      <c r="Y5" s="172">
        <f>Outbound!X6</f>
        <v>7500</v>
      </c>
      <c r="Z5" s="172">
        <f>Outbound!Y6</f>
        <v>9000</v>
      </c>
      <c r="AA5" s="172">
        <f>Outbound!Z6</f>
        <v>10000</v>
      </c>
      <c r="AB5" s="172">
        <f>Outbound!AA6</f>
        <v>10000</v>
      </c>
      <c r="AC5" s="172">
        <f>Outbound!AB6</f>
        <v>10000</v>
      </c>
      <c r="AD5" s="172">
        <f>Outbound!AC6</f>
        <v>10000</v>
      </c>
      <c r="AE5" s="172">
        <f>Outbound!AD6</f>
        <v>12000</v>
      </c>
      <c r="AF5" s="172">
        <f>Outbound!AE6</f>
        <v>10000</v>
      </c>
      <c r="AG5" s="172">
        <f>Outbound!AF6</f>
        <v>12000</v>
      </c>
      <c r="AH5" s="172">
        <f>Outbound!AG6</f>
        <v>10000</v>
      </c>
      <c r="AI5" s="172">
        <f>Outbound!AH6</f>
        <v>10000</v>
      </c>
      <c r="AJ5" s="172">
        <f>Outbound!AI6</f>
        <v>8000</v>
      </c>
      <c r="AK5" s="172">
        <f>Outbound!AJ6</f>
        <v>12000</v>
      </c>
      <c r="AL5" s="172">
        <f>Outbound!AK6</f>
        <v>14000</v>
      </c>
      <c r="AM5" s="172">
        <f>Outbound!AL6</f>
        <v>12000</v>
      </c>
      <c r="AN5" s="172">
        <f>Outbound!AM6</f>
        <v>12000</v>
      </c>
      <c r="AO5" s="172">
        <f>Outbound!AN6</f>
        <v>12000</v>
      </c>
      <c r="AP5" s="172">
        <f>Outbound!AO6</f>
        <v>10000</v>
      </c>
      <c r="AQ5" s="172">
        <f>Outbound!AP6</f>
        <v>11000</v>
      </c>
      <c r="AR5" s="172">
        <f>Outbound!AQ6</f>
        <v>12000</v>
      </c>
      <c r="AS5" s="172">
        <f>Outbound!AR6</f>
        <v>14000</v>
      </c>
      <c r="AT5" s="172">
        <f>Outbound!AS6</f>
        <v>14000</v>
      </c>
      <c r="AU5" s="172">
        <f>Outbound!AT6</f>
        <v>12000</v>
      </c>
      <c r="AV5" s="172">
        <f>Outbound!AU6</f>
        <v>9000</v>
      </c>
      <c r="AW5" s="172">
        <f>Outbound!AV6</f>
        <v>10000</v>
      </c>
      <c r="AX5" s="172">
        <f>Outbound!AW6</f>
        <v>13000</v>
      </c>
      <c r="AY5" s="172">
        <f>Outbound!AX6</f>
        <v>14000</v>
      </c>
      <c r="AZ5" s="172">
        <f>Outbound!AY6</f>
        <v>25000</v>
      </c>
      <c r="BA5" s="172">
        <f>Outbound!AZ6</f>
        <v>30000</v>
      </c>
      <c r="BB5" s="172">
        <f>Outbound!BA6</f>
        <v>25000</v>
      </c>
      <c r="BC5" s="172">
        <f>Outbound!BB6</f>
        <v>14000</v>
      </c>
      <c r="BD5" s="172">
        <f>Outbound!BC6</f>
        <v>9000</v>
      </c>
      <c r="BE5" s="172">
        <f>Outbound!BD6</f>
        <v>7000</v>
      </c>
      <c r="BF5" s="172">
        <f>Outbound!BE6</f>
        <v>11000</v>
      </c>
      <c r="BG5" s="172">
        <f>Outbound!BF6</f>
        <v>0</v>
      </c>
      <c r="BH5" s="172">
        <f>Outbound!BG6</f>
        <v>30000</v>
      </c>
      <c r="BI5" s="172">
        <f>Outbound!BH6</f>
        <v>13000</v>
      </c>
      <c r="BJ5" s="172">
        <f>Outbound!BI6</f>
        <v>14000</v>
      </c>
      <c r="BK5" s="172">
        <f>Outbound!BJ6</f>
        <v>13000</v>
      </c>
      <c r="BL5" s="172">
        <f>Outbound!BK6</f>
        <v>11000</v>
      </c>
      <c r="BM5" s="172">
        <f>Outbound!BL6</f>
        <v>14000</v>
      </c>
      <c r="BN5" s="172">
        <f>Outbound!BM6</f>
        <v>20000</v>
      </c>
      <c r="BO5" s="172">
        <f>Outbound!BN6</f>
        <v>21000</v>
      </c>
      <c r="BP5" s="172">
        <f>Outbound!BO6</f>
        <v>16000</v>
      </c>
      <c r="BQ5" s="172">
        <f>Outbound!BP6</f>
        <v>6000</v>
      </c>
      <c r="BR5" s="172">
        <f>Outbound!BQ6</f>
        <v>11000</v>
      </c>
      <c r="BS5" s="172">
        <f>Outbound!BR6</f>
        <v>7000</v>
      </c>
      <c r="BT5" s="172">
        <f>Outbound!BS6</f>
        <v>11000</v>
      </c>
      <c r="BU5" s="172">
        <f>Outbound!BT6</f>
        <v>13000</v>
      </c>
      <c r="BV5" s="172">
        <f>Outbound!BU6</f>
        <v>10000</v>
      </c>
      <c r="BW5" s="172">
        <f>Outbound!BV6</f>
        <v>11000</v>
      </c>
      <c r="BX5" s="172">
        <f>Outbound!BW6</f>
        <v>10000</v>
      </c>
      <c r="BY5" s="172">
        <f>Outbound!BX6</f>
        <v>11000</v>
      </c>
      <c r="BZ5" s="172">
        <f>Outbound!BY6</f>
        <v>8000</v>
      </c>
      <c r="CA5" s="172">
        <f>Outbound!BZ6</f>
        <v>7000</v>
      </c>
      <c r="CB5" s="172">
        <f>Outbound!CA6</f>
        <v>16000</v>
      </c>
      <c r="CC5" s="172">
        <f>Outbound!CB6</f>
        <v>12000</v>
      </c>
      <c r="CD5" s="172">
        <f>Outbound!CC6</f>
        <v>12000</v>
      </c>
      <c r="CE5" s="172">
        <f>Outbound!CD6</f>
        <v>8000</v>
      </c>
      <c r="CF5" s="172">
        <f>Outbound!CE6</f>
        <v>25000</v>
      </c>
      <c r="CG5" s="172">
        <f>Outbound!CF6</f>
        <v>34000</v>
      </c>
      <c r="CH5" s="172">
        <f>Outbound!CG6</f>
        <v>24000</v>
      </c>
      <c r="CI5" s="172">
        <f>Outbound!CH6</f>
        <v>32000</v>
      </c>
      <c r="CJ5" s="172">
        <f>Outbound!CI6</f>
        <v>40000</v>
      </c>
      <c r="CK5" s="172">
        <f>Outbound!CJ6</f>
        <v>38000</v>
      </c>
      <c r="CL5" s="172">
        <f>Outbound!CK6</f>
        <v>28000</v>
      </c>
      <c r="CM5" s="172">
        <f>Outbound!CL6</f>
        <v>38000</v>
      </c>
      <c r="CN5" s="172">
        <f>Outbound!CM6</f>
        <v>40000</v>
      </c>
      <c r="CO5" s="172">
        <f>Outbound!CN6</f>
        <v>24500</v>
      </c>
      <c r="CP5" s="172">
        <f>Outbound!CO6</f>
        <v>25000</v>
      </c>
      <c r="CQ5" s="172">
        <f>Outbound!CP6</f>
        <v>30000</v>
      </c>
      <c r="CR5" s="172">
        <f>Outbound!CQ6</f>
        <v>20000</v>
      </c>
      <c r="CS5" s="172">
        <f>Outbound!CR6</f>
        <v>20000</v>
      </c>
      <c r="CT5" s="172">
        <f>Outbound!CS6</f>
        <v>15000</v>
      </c>
      <c r="CU5" s="172">
        <f>Outbound!CT6</f>
        <v>13000</v>
      </c>
      <c r="CV5" s="172">
        <f>Outbound!CU6</f>
        <v>13000</v>
      </c>
      <c r="CW5" s="172">
        <f>Outbound!CV6</f>
        <v>0</v>
      </c>
      <c r="CX5" s="172">
        <f>Outbound!CW6</f>
        <v>23000</v>
      </c>
      <c r="CY5" s="172">
        <f>Outbound!CX6</f>
        <v>14000</v>
      </c>
      <c r="CZ5" s="172">
        <f>Outbound!CY6</f>
        <v>12000</v>
      </c>
      <c r="DA5" s="172">
        <f>Outbound!CZ6</f>
        <v>10000</v>
      </c>
      <c r="DB5" s="172">
        <f>Outbound!DA6</f>
        <v>9000</v>
      </c>
      <c r="DC5" s="172">
        <f>Outbound!DB6</f>
        <v>9000</v>
      </c>
      <c r="DD5" s="172">
        <f>Outbound!DC6</f>
        <v>23000</v>
      </c>
      <c r="DE5" s="172">
        <f>Outbound!DD6</f>
        <v>37000</v>
      </c>
      <c r="DF5" s="172">
        <f>Outbound!DE6</f>
        <v>24000</v>
      </c>
      <c r="DG5" s="172">
        <f>Outbound!DF6</f>
        <v>24000</v>
      </c>
      <c r="DH5" s="172">
        <f>Outbound!DG6</f>
        <v>24000</v>
      </c>
      <c r="DI5" s="172">
        <f>Outbound!DH6</f>
        <v>14000</v>
      </c>
      <c r="DJ5" s="172">
        <f>Outbound!DI6</f>
        <v>16000</v>
      </c>
      <c r="DK5" s="172">
        <f>Outbound!DJ6</f>
        <v>30000</v>
      </c>
      <c r="DL5" s="172">
        <f>Outbound!DK6</f>
        <v>41000</v>
      </c>
      <c r="DM5" s="172">
        <f>Outbound!DL6</f>
        <v>38000</v>
      </c>
      <c r="DN5" s="172">
        <f>Outbound!DM6</f>
        <v>34000</v>
      </c>
      <c r="DO5" s="172">
        <f>Outbound!DN6</f>
        <v>24000</v>
      </c>
      <c r="DP5" s="172">
        <f>Outbound!DO6</f>
        <v>20000</v>
      </c>
      <c r="DQ5" s="172">
        <f>Outbound!DP6</f>
        <v>14000</v>
      </c>
      <c r="DR5" s="172">
        <f>Outbound!DQ6</f>
        <v>20000</v>
      </c>
      <c r="DS5" s="172">
        <f>Outbound!DR6</f>
        <v>15000</v>
      </c>
      <c r="DT5" s="172">
        <f>Outbound!DS6</f>
        <v>11000</v>
      </c>
      <c r="DU5" s="172">
        <f>Outbound!DT6</f>
        <v>11000</v>
      </c>
      <c r="DV5" s="172">
        <f>Outbound!DU6</f>
        <v>10000</v>
      </c>
      <c r="DW5" s="172">
        <f>Outbound!DV6</f>
        <v>8000</v>
      </c>
      <c r="DX5" s="172">
        <f>Outbound!DW6</f>
        <v>10000</v>
      </c>
      <c r="DY5" s="172">
        <f>Outbound!DX6</f>
        <v>14000</v>
      </c>
      <c r="DZ5" s="172">
        <f>Outbound!DY6</f>
        <v>20000</v>
      </c>
      <c r="EA5" s="172">
        <f>Outbound!DZ6</f>
        <v>10000</v>
      </c>
      <c r="EB5" s="172">
        <f>Outbound!EA6</f>
        <v>8000</v>
      </c>
      <c r="EC5" s="172">
        <f>Outbound!EB6</f>
        <v>8000</v>
      </c>
      <c r="ED5" s="172">
        <f>Outbound!EC6</f>
        <v>7000</v>
      </c>
      <c r="EE5" s="172">
        <f>Outbound!ED6</f>
        <v>8000</v>
      </c>
      <c r="EF5" s="172">
        <f>Outbound!EE6</f>
        <v>0</v>
      </c>
      <c r="EG5" s="172">
        <f>Outbound!EF6</f>
        <v>26000</v>
      </c>
      <c r="EH5" s="172">
        <f>Outbound!EG6</f>
        <v>11000</v>
      </c>
      <c r="EI5" s="172">
        <f>Outbound!EH6</f>
        <v>11000</v>
      </c>
      <c r="EJ5" s="172">
        <f>Outbound!EI6</f>
        <v>13000</v>
      </c>
      <c r="EK5" s="172">
        <f>Outbound!EJ6</f>
        <v>10000</v>
      </c>
      <c r="EL5" s="172">
        <f>Outbound!EK6</f>
        <v>10000</v>
      </c>
      <c r="EM5" s="172">
        <f>Outbound!EL6</f>
        <v>11000</v>
      </c>
      <c r="EN5" s="172">
        <f>Outbound!EM6</f>
        <v>13000</v>
      </c>
      <c r="EO5" s="172">
        <f>Outbound!EN6</f>
        <v>10000</v>
      </c>
      <c r="EP5" s="172">
        <f>Outbound!EO6</f>
        <v>26000</v>
      </c>
      <c r="EQ5" s="172">
        <f>Outbound!EP6</f>
        <v>38000</v>
      </c>
      <c r="ER5" s="172">
        <f>Outbound!EQ6</f>
        <v>22000</v>
      </c>
      <c r="ES5" s="172">
        <f>Outbound!ER6</f>
        <v>18000</v>
      </c>
      <c r="ET5" s="172">
        <f>Outbound!ES6</f>
        <v>35000</v>
      </c>
      <c r="EU5" s="172">
        <f>Outbound!ET6</f>
        <v>35000</v>
      </c>
      <c r="EV5" s="172">
        <f>Outbound!EU6</f>
        <v>38000</v>
      </c>
      <c r="EW5" s="172">
        <f>Outbound!EV6</f>
        <v>30000</v>
      </c>
      <c r="EX5" s="172">
        <f>Outbound!EW6</f>
        <v>35000</v>
      </c>
      <c r="EY5" s="172">
        <f>Outbound!EX6</f>
        <v>25000</v>
      </c>
      <c r="EZ5" s="172">
        <f>Outbound!EY6</f>
        <v>20000</v>
      </c>
      <c r="FA5" s="172">
        <f>Outbound!EZ6</f>
        <v>36000</v>
      </c>
      <c r="FB5" s="172">
        <f>Outbound!FA6</f>
        <v>30000</v>
      </c>
      <c r="FC5" s="172">
        <f>Outbound!FB6</f>
        <v>45000</v>
      </c>
      <c r="FD5" s="172">
        <f>Outbound!FC6</f>
        <v>37000</v>
      </c>
      <c r="FE5" s="172">
        <f>Outbound!FD6</f>
        <v>40000</v>
      </c>
      <c r="FF5" s="172">
        <f>Outbound!FE6</f>
        <v>48000</v>
      </c>
      <c r="FG5" s="172">
        <f>Outbound!FF6</f>
        <v>26000</v>
      </c>
      <c r="FH5" s="172">
        <f>Outbound!FG6</f>
        <v>36000</v>
      </c>
      <c r="FI5" s="172">
        <f>Outbound!FH6</f>
        <v>50000</v>
      </c>
      <c r="FJ5" s="172">
        <f>Outbound!FI6</f>
        <v>25000</v>
      </c>
      <c r="FK5" s="172">
        <f>Outbound!FJ6</f>
        <v>13000</v>
      </c>
      <c r="FL5" s="172">
        <f>Outbound!FK6</f>
        <v>12000</v>
      </c>
      <c r="FM5" s="172">
        <f>Outbound!FL6</f>
        <v>13000</v>
      </c>
      <c r="FN5" s="172">
        <f>Outbound!FM6</f>
        <v>10701</v>
      </c>
      <c r="FO5" s="172">
        <f>Outbound!FN6</f>
        <v>14852</v>
      </c>
      <c r="FP5" s="172">
        <f>Outbound!FO6</f>
        <v>15000</v>
      </c>
      <c r="FQ5" s="172">
        <f>Outbound!FP6</f>
        <v>9000</v>
      </c>
      <c r="FR5" s="172">
        <f>Outbound!FQ6</f>
        <v>10000</v>
      </c>
      <c r="FS5" s="172">
        <f>Outbound!FR6</f>
        <v>10000</v>
      </c>
      <c r="FT5" s="172">
        <f>Outbound!FS6</f>
        <v>10000</v>
      </c>
      <c r="FU5" s="172">
        <f>Outbound!FT6</f>
        <v>16000</v>
      </c>
      <c r="FV5" s="172">
        <f>Outbound!FU6</f>
        <v>22000</v>
      </c>
      <c r="FW5" s="172">
        <f>Outbound!FV6</f>
        <v>15000</v>
      </c>
      <c r="FX5" s="172">
        <f>Outbound!FW6</f>
        <v>13000</v>
      </c>
      <c r="FY5" s="172">
        <f>Outbound!FX6</f>
        <v>12000</v>
      </c>
      <c r="FZ5" s="172">
        <f>Outbound!FY6</f>
        <v>12000</v>
      </c>
      <c r="GA5" s="172">
        <f>Outbound!FZ6</f>
        <v>10000</v>
      </c>
      <c r="GB5" s="172">
        <f>Outbound!GA6</f>
        <v>13000</v>
      </c>
      <c r="GC5" s="172">
        <f>Outbound!GB6</f>
        <v>11000</v>
      </c>
      <c r="GD5" s="172">
        <f>Outbound!GC6</f>
        <v>15000</v>
      </c>
      <c r="GE5" s="172">
        <f>Outbound!GD6</f>
        <v>10000</v>
      </c>
      <c r="GF5" s="172">
        <f>Outbound!GE6</f>
        <v>12000</v>
      </c>
      <c r="GG5" s="172">
        <f>Outbound!GF6</f>
        <v>12000</v>
      </c>
      <c r="GH5" s="172">
        <f>Outbound!GG6</f>
        <v>14000</v>
      </c>
      <c r="GI5" s="172">
        <f>Outbound!GH6</f>
        <v>14000</v>
      </c>
      <c r="GJ5" s="172">
        <f>Outbound!GI6</f>
        <v>30000</v>
      </c>
      <c r="GK5" s="172">
        <f>Outbound!GJ6</f>
        <v>32000</v>
      </c>
      <c r="GL5" s="172">
        <f>Outbound!GK6</f>
        <v>15000</v>
      </c>
      <c r="GM5" s="172">
        <f>Outbound!GL6</f>
        <v>14000</v>
      </c>
      <c r="GN5" s="172">
        <f>Outbound!GM6</f>
        <v>15000</v>
      </c>
      <c r="GO5" s="172">
        <f>Outbound!GN6</f>
        <v>10000</v>
      </c>
      <c r="GP5" s="172">
        <f>Outbound!GO6</f>
        <v>16000</v>
      </c>
      <c r="GQ5" s="172">
        <f>Outbound!GP6</f>
        <v>20000</v>
      </c>
      <c r="GR5" s="172">
        <f>Outbound!GQ6</f>
        <v>13000</v>
      </c>
      <c r="GS5" s="172">
        <f>Outbound!GR6</f>
        <v>13000</v>
      </c>
      <c r="GT5" s="172">
        <f>Outbound!GS6</f>
        <v>14000</v>
      </c>
      <c r="GU5" s="172">
        <f>Outbound!GT6</f>
        <v>14000</v>
      </c>
      <c r="GV5" s="172">
        <f>Outbound!GU6</f>
        <v>10000</v>
      </c>
      <c r="GW5" s="172">
        <f>Outbound!GV6</f>
        <v>14000</v>
      </c>
      <c r="GX5" s="172">
        <f>Outbound!GW6</f>
        <v>35000</v>
      </c>
      <c r="GY5" s="172">
        <f>Outbound!GX6</f>
        <v>40000</v>
      </c>
      <c r="GZ5" s="172">
        <f>Outbound!GY6</f>
        <v>30000</v>
      </c>
      <c r="HA5" s="172">
        <f>Outbound!GZ6</f>
        <v>30000</v>
      </c>
      <c r="HB5" s="172">
        <f>Outbound!HA6</f>
        <v>30000</v>
      </c>
      <c r="HC5" s="172">
        <f>Outbound!HB6</f>
        <v>18000</v>
      </c>
      <c r="HD5" s="172">
        <f>Outbound!HC6</f>
        <v>18000</v>
      </c>
      <c r="HE5" s="172">
        <f>Outbound!HD6</f>
        <v>34000</v>
      </c>
      <c r="HF5" s="172">
        <f>Outbound!HE6</f>
        <v>65000</v>
      </c>
      <c r="HG5" s="172">
        <f>Outbound!HF6</f>
        <v>50000</v>
      </c>
      <c r="HH5" s="172">
        <f>Outbound!HG6</f>
        <v>45000</v>
      </c>
      <c r="HI5" s="172">
        <f>Outbound!HH6</f>
        <v>30000</v>
      </c>
      <c r="HJ5" s="172">
        <f>Outbound!HI6</f>
        <v>30000</v>
      </c>
      <c r="HK5" s="172">
        <f>Outbound!HJ6</f>
        <v>28000</v>
      </c>
      <c r="HL5" s="172">
        <f>Outbound!HK6</f>
        <v>35000</v>
      </c>
      <c r="HM5" s="172">
        <f>Outbound!HL6</f>
        <v>20000</v>
      </c>
      <c r="HN5" s="172">
        <f>Outbound!HM6</f>
        <v>18000</v>
      </c>
      <c r="HO5" s="172">
        <f>Outbound!HN6</f>
        <v>15000</v>
      </c>
      <c r="HP5" s="172">
        <f>Outbound!HO6</f>
        <v>12000</v>
      </c>
      <c r="HQ5" s="172">
        <f>Outbound!HP6</f>
        <v>18000</v>
      </c>
      <c r="HR5" s="172">
        <f>Outbound!HQ6</f>
        <v>20000</v>
      </c>
      <c r="HS5" s="172">
        <f>Outbound!HQ6</f>
        <v>20000</v>
      </c>
      <c r="HT5" s="172">
        <f>Outbound!HS6</f>
        <v>15000</v>
      </c>
      <c r="HU5" s="172">
        <f>Outbound!HT6</f>
        <v>11000</v>
      </c>
      <c r="HV5" s="172">
        <f>Outbound!HU6</f>
        <v>10000</v>
      </c>
      <c r="HW5" s="172">
        <f>Outbound!HV6</f>
        <v>14000</v>
      </c>
      <c r="HX5" s="172">
        <f>Outbound!HW6</f>
        <v>18000</v>
      </c>
      <c r="HY5" s="172">
        <f>Outbound!HX6</f>
        <v>20000</v>
      </c>
      <c r="HZ5" s="172">
        <f>Outbound!HY6</f>
        <v>35000</v>
      </c>
      <c r="IA5" s="172">
        <f>Outbound!HZ6</f>
        <v>30000</v>
      </c>
      <c r="IB5" s="172">
        <f>Outbound!IA6</f>
        <v>22000</v>
      </c>
      <c r="IC5" s="172">
        <f>Outbound!IB6</f>
        <v>20000</v>
      </c>
      <c r="ID5" s="172">
        <f>Outbound!IC6</f>
        <v>12000</v>
      </c>
      <c r="IE5" s="172">
        <f>Outbound!ID6</f>
        <v>8000</v>
      </c>
      <c r="IF5" s="172">
        <f>Outbound!IE6</f>
        <v>13000</v>
      </c>
      <c r="IG5" s="172">
        <f>Outbound!IF6</f>
        <v>21500</v>
      </c>
      <c r="IH5" s="172">
        <f>Outbound!IG6</f>
        <v>21000</v>
      </c>
      <c r="II5" s="172">
        <f>Outbound!IH6</f>
        <v>17000</v>
      </c>
      <c r="IJ5" s="172">
        <f>Outbound!II6</f>
        <v>12000</v>
      </c>
      <c r="IK5" s="172">
        <f>Outbound!IJ6</f>
        <v>13500</v>
      </c>
      <c r="IL5" s="172">
        <f>Outbound!IK6</f>
        <v>12000</v>
      </c>
      <c r="IM5" s="172">
        <f>Outbound!IL6</f>
        <v>12000</v>
      </c>
      <c r="IN5" s="172">
        <f>Outbound!IM6</f>
        <v>20000</v>
      </c>
      <c r="IO5" s="172">
        <f>Outbound!IN6</f>
        <v>18000</v>
      </c>
      <c r="IP5" s="172">
        <f>Outbound!IO6</f>
        <v>18000</v>
      </c>
      <c r="IQ5" s="172">
        <f>Outbound!IP6</f>
        <v>42000</v>
      </c>
      <c r="IR5" s="172">
        <f>Outbound!IQ6</f>
        <v>60000</v>
      </c>
      <c r="IS5" s="172">
        <f>Outbound!IR6</f>
        <v>30000</v>
      </c>
      <c r="IT5" s="172">
        <f>Outbound!IS6</f>
        <v>35000</v>
      </c>
      <c r="IU5" s="172">
        <f>Outbound!IT6</f>
        <v>55000</v>
      </c>
      <c r="IV5" s="172">
        <f>Outbound!IU6</f>
        <v>65000</v>
      </c>
      <c r="IW5" s="172">
        <f>Outbound!IV6</f>
        <v>50000</v>
      </c>
      <c r="IX5" s="172">
        <f>Outbound!IW6</f>
        <v>45000</v>
      </c>
      <c r="IY5" s="172">
        <f>Outbound!IX6</f>
        <v>55000</v>
      </c>
      <c r="IZ5" s="172">
        <f>Outbound!IY6</f>
        <v>70000</v>
      </c>
      <c r="JA5" s="172">
        <f>Outbound!IZ6</f>
        <v>30000</v>
      </c>
      <c r="JB5" s="172">
        <f>Outbound!JA6</f>
        <v>55000</v>
      </c>
      <c r="JC5" s="172">
        <f>Outbound!JB6</f>
        <v>75000</v>
      </c>
      <c r="JD5" s="172">
        <f>Outbound!JC6</f>
        <v>46000</v>
      </c>
      <c r="JE5" s="172">
        <f>Outbound!JD6</f>
        <v>44000</v>
      </c>
      <c r="JF5" s="172">
        <f>Outbound!JE6</f>
        <v>25000</v>
      </c>
      <c r="JG5" s="172">
        <f>Outbound!JF6</f>
        <v>15000</v>
      </c>
      <c r="JH5" s="172">
        <f>Outbound!JG6</f>
        <v>18000</v>
      </c>
      <c r="JI5" s="172">
        <f>Outbound!JH6</f>
        <v>40000</v>
      </c>
      <c r="JJ5" s="172">
        <f>Outbound!JI6</f>
        <v>19000</v>
      </c>
      <c r="JK5" s="172">
        <f>Outbound!JJ6</f>
        <v>17000</v>
      </c>
      <c r="JL5" s="172">
        <f>Outbound!JK6</f>
        <v>15000</v>
      </c>
      <c r="JM5" s="172">
        <f>Outbound!JL6</f>
        <v>10000</v>
      </c>
      <c r="JN5" s="172">
        <f>Outbound!JM6</f>
        <v>20000</v>
      </c>
      <c r="JO5" s="172">
        <f>Outbound!JN6</f>
        <v>25000</v>
      </c>
      <c r="JP5" s="172">
        <f>Outbound!JO6</f>
        <v>40000</v>
      </c>
      <c r="JQ5" s="172">
        <f>Outbound!JP6</f>
        <v>65000</v>
      </c>
      <c r="JR5" s="172">
        <f>Outbound!JQ6</f>
        <v>40000</v>
      </c>
      <c r="JS5" s="172">
        <f>Outbound!JR6</f>
        <v>25000</v>
      </c>
      <c r="JT5" s="172">
        <f>Outbound!JS6</f>
        <v>15000</v>
      </c>
      <c r="JU5" s="172">
        <f>Outbound!JT6</f>
        <v>20000</v>
      </c>
      <c r="JV5" s="172">
        <f>Outbound!JU6</f>
        <v>25000</v>
      </c>
      <c r="JW5" s="172">
        <f>Outbound!JV6</f>
        <v>40000</v>
      </c>
      <c r="JX5" s="172">
        <f>Outbound!JW6</f>
        <v>55000</v>
      </c>
      <c r="JY5" s="172">
        <f>Outbound!JX6</f>
        <v>27000</v>
      </c>
      <c r="JZ5" s="172">
        <f>Outbound!JY6</f>
        <v>27000</v>
      </c>
      <c r="KA5" s="172">
        <f>Outbound!JZ6</f>
        <v>20000</v>
      </c>
      <c r="KB5" s="172">
        <f>Outbound!KA6</f>
        <v>25000</v>
      </c>
      <c r="KC5" s="172">
        <f>Outbound!KB6</f>
        <v>25000</v>
      </c>
      <c r="KD5" s="172">
        <f>Outbound!KC6</f>
        <v>50000</v>
      </c>
      <c r="KE5" s="172">
        <f>Outbound!KD6</f>
        <v>70000</v>
      </c>
      <c r="KF5" s="172">
        <f>Outbound!KE6</f>
        <v>60000</v>
      </c>
      <c r="KG5" s="172">
        <f>Outbound!KF6</f>
        <v>60000</v>
      </c>
      <c r="KH5" s="172">
        <f>Outbound!KG6</f>
        <v>60000</v>
      </c>
      <c r="KI5" s="172">
        <f>Outbound!KH6</f>
        <v>30000</v>
      </c>
      <c r="KJ5" s="172">
        <f>Outbound!KI6</f>
        <v>25000</v>
      </c>
      <c r="KK5" s="172">
        <f>Outbound!KJ6</f>
        <v>90000</v>
      </c>
      <c r="KL5" s="172">
        <f>Outbound!KK6</f>
        <v>90000</v>
      </c>
      <c r="KM5" s="172">
        <f>Outbound!KL6</f>
        <v>85000</v>
      </c>
      <c r="KN5" s="172">
        <f>Outbound!KM6</f>
        <v>85000</v>
      </c>
      <c r="KO5" s="172">
        <f>Outbound!KN6</f>
        <v>0</v>
      </c>
      <c r="KP5" s="172">
        <f>Outbound!KO6</f>
        <v>90000</v>
      </c>
      <c r="KQ5" s="172">
        <f>Outbound!KP6</f>
        <v>90000</v>
      </c>
      <c r="KR5" s="172">
        <f>Outbound!KQ6</f>
        <v>90000</v>
      </c>
      <c r="KS5" s="172">
        <f>Outbound!KR6</f>
        <v>90000</v>
      </c>
      <c r="KT5" s="172">
        <f>Outbound!KS6</f>
        <v>80000</v>
      </c>
      <c r="KU5" s="172">
        <f>Outbound!KT6</f>
        <v>85000</v>
      </c>
      <c r="KV5" s="172">
        <f>Outbound!KU6</f>
        <v>75000</v>
      </c>
      <c r="KW5" s="172">
        <f>Outbound!KV6</f>
        <v>85000</v>
      </c>
      <c r="KX5" s="172">
        <f>Outbound!KW6</f>
        <v>30000</v>
      </c>
      <c r="KY5" s="172">
        <f>Outbound!KX6</f>
        <v>70000</v>
      </c>
      <c r="KZ5" s="172">
        <f>Outbound!KY6</f>
        <v>65000</v>
      </c>
      <c r="LA5" s="172">
        <f>Outbound!KZ6</f>
        <v>50000</v>
      </c>
      <c r="LB5" s="172">
        <f>Outbound!LA6</f>
        <v>40000</v>
      </c>
      <c r="LC5" s="172">
        <f>Outbound!LB6</f>
        <v>40000</v>
      </c>
      <c r="LD5" s="172">
        <f>Outbound!LC6</f>
        <v>27000</v>
      </c>
      <c r="LE5" s="172">
        <f>Outbound!LD6</f>
        <v>35000</v>
      </c>
      <c r="LF5" s="172">
        <f>Outbound!LE6</f>
        <v>60000</v>
      </c>
      <c r="LG5" s="172">
        <f>Outbound!LF6</f>
        <v>60000</v>
      </c>
      <c r="LH5" s="172">
        <f>Outbound!LG6</f>
        <v>42000</v>
      </c>
      <c r="LI5" s="172">
        <f>Outbound!LH6</f>
        <v>30000</v>
      </c>
      <c r="LJ5" s="172">
        <f>Outbound!LI6</f>
        <v>13000</v>
      </c>
      <c r="LK5" s="172">
        <f>Outbound!LJ6</f>
        <v>13000</v>
      </c>
      <c r="LL5" s="172">
        <f>Outbound!LK6</f>
        <v>13000</v>
      </c>
      <c r="LM5" s="172">
        <f>Outbound!LL6</f>
        <v>13000</v>
      </c>
      <c r="LN5" s="172">
        <f>Outbound!LM6</f>
        <v>6000</v>
      </c>
      <c r="LO5" s="172">
        <f>Outbound!LN6</f>
        <v>0</v>
      </c>
      <c r="LP5" s="172">
        <f>Outbound!LO6</f>
        <v>0</v>
      </c>
      <c r="LQ5" s="172">
        <f>Outbound!LP6</f>
        <v>40000</v>
      </c>
      <c r="LR5" s="172">
        <f>Outbound!LQ6</f>
        <v>60000</v>
      </c>
      <c r="LS5" s="172">
        <f>Outbound!LR6</f>
        <v>30000</v>
      </c>
      <c r="LT5" s="172">
        <f>Outbound!LS6</f>
        <v>55000</v>
      </c>
      <c r="LU5" s="172">
        <f>Outbound!LT6</f>
        <v>60000</v>
      </c>
      <c r="LV5" s="172">
        <f>Outbound!LU6</f>
        <v>0</v>
      </c>
      <c r="LW5" s="172">
        <f>Outbound!LV6</f>
        <v>0</v>
      </c>
      <c r="LX5" s="172">
        <f>Outbound!LW6</f>
        <v>75000</v>
      </c>
      <c r="LY5" s="172">
        <f>Outbound!LX6</f>
        <v>70000</v>
      </c>
      <c r="LZ5" s="172">
        <f>Outbound!LY6</f>
        <v>35000</v>
      </c>
      <c r="MA5" s="172">
        <f>Outbound!LZ6</f>
        <v>15000</v>
      </c>
      <c r="MB5" s="172">
        <f>Outbound!MA6</f>
        <v>0</v>
      </c>
      <c r="MC5" s="172">
        <f>Outbound!MB6</f>
        <v>55000</v>
      </c>
      <c r="MD5" s="172">
        <f>Outbound!MC6</f>
        <v>55000</v>
      </c>
      <c r="ME5" s="172">
        <f>Outbound!MD6</f>
        <v>55000</v>
      </c>
      <c r="MF5" s="172">
        <f>Outbound!ME6</f>
        <v>30000</v>
      </c>
      <c r="MG5" s="172">
        <f>Outbound!MF6</f>
        <v>15000</v>
      </c>
      <c r="MH5" s="172">
        <f>Outbound!MG6</f>
        <v>20000</v>
      </c>
      <c r="MI5" s="172">
        <f>Outbound!MH6</f>
        <v>10000</v>
      </c>
      <c r="MJ5" s="172">
        <f>Outbound!MI6</f>
        <v>10000</v>
      </c>
      <c r="MK5" s="172">
        <f>Outbound!MJ6</f>
        <v>8000</v>
      </c>
      <c r="ML5" s="172">
        <f>Outbound!MK6</f>
        <v>10000</v>
      </c>
      <c r="MM5" s="172">
        <f>Outbound!ML6</f>
        <v>7000</v>
      </c>
      <c r="MN5" s="172">
        <f>Outbound!MM6</f>
        <v>7000</v>
      </c>
      <c r="MO5" s="172">
        <f>Outbound!MN6</f>
        <v>25000</v>
      </c>
      <c r="MP5" s="172">
        <f>Outbound!MO6</f>
        <v>15000</v>
      </c>
      <c r="MQ5" s="172">
        <f>Outbound!MP6</f>
        <v>12000</v>
      </c>
      <c r="MR5" s="172">
        <f>Outbound!MQ6</f>
        <v>9000</v>
      </c>
      <c r="MS5" s="172">
        <f>Outbound!MR6</f>
        <v>6000</v>
      </c>
      <c r="MT5" s="172">
        <f>Outbound!MS6</f>
        <v>6000</v>
      </c>
      <c r="MU5" s="172">
        <f>Outbound!MT6</f>
        <v>6000</v>
      </c>
      <c r="MV5" s="172">
        <f>Outbound!MU6</f>
        <v>8000</v>
      </c>
      <c r="MW5" s="172">
        <f>Outbound!MV6</f>
        <v>8000</v>
      </c>
      <c r="MX5" s="172">
        <f>Outbound!MW6</f>
        <v>6000</v>
      </c>
      <c r="MY5" s="172">
        <f>Outbound!MX6</f>
        <v>8000</v>
      </c>
      <c r="MZ5" s="172">
        <f>Outbound!MY6</f>
        <v>8000</v>
      </c>
      <c r="NA5" s="172">
        <f>Outbound!MZ6</f>
        <v>10000</v>
      </c>
      <c r="NB5" s="172">
        <f>Outbound!MZ6</f>
        <v>10000</v>
      </c>
      <c r="NC5" s="172">
        <f>Outbound!NA6</f>
        <v>10000</v>
      </c>
    </row>
    <row r="6" spans="1:379" ht="15.75" customHeight="1">
      <c r="A6" s="24">
        <v>10</v>
      </c>
      <c r="B6" s="9" t="s">
        <v>1829</v>
      </c>
      <c r="C6" s="14">
        <f t="shared" ref="C6:AH6" si="7">SUM(C53,C100)</f>
        <v>7.2322580645161283</v>
      </c>
      <c r="D6" s="14">
        <f t="shared" si="7"/>
        <v>7.354838709677419</v>
      </c>
      <c r="E6" s="14">
        <f t="shared" si="7"/>
        <v>6.2652329749103934</v>
      </c>
      <c r="F6" s="14">
        <f t="shared" si="7"/>
        <v>6.2652329749103934</v>
      </c>
      <c r="G6" s="14">
        <f t="shared" si="7"/>
        <v>7.8315412186379927</v>
      </c>
      <c r="H6" s="14">
        <f t="shared" si="7"/>
        <v>4.7670250896057347</v>
      </c>
      <c r="I6" s="14">
        <f t="shared" si="7"/>
        <v>4.7670250896057347</v>
      </c>
      <c r="J6" s="14">
        <f t="shared" si="7"/>
        <v>8.0358422939068088</v>
      </c>
      <c r="K6" s="14">
        <f t="shared" si="7"/>
        <v>7.354838709677419</v>
      </c>
      <c r="L6" s="14">
        <f t="shared" si="7"/>
        <v>6.2652329749103934</v>
      </c>
      <c r="M6" s="14">
        <f t="shared" si="7"/>
        <v>6.2652329749103934</v>
      </c>
      <c r="N6" s="14">
        <f t="shared" si="7"/>
        <v>5.4820788530465947</v>
      </c>
      <c r="O6" s="14">
        <f t="shared" si="7"/>
        <v>6.8100358422939067</v>
      </c>
      <c r="P6" s="14">
        <f t="shared" si="7"/>
        <v>10.21505376344086</v>
      </c>
      <c r="Q6" s="14">
        <f t="shared" si="7"/>
        <v>12.053763440860214</v>
      </c>
      <c r="R6" s="14">
        <f t="shared" si="7"/>
        <v>13.974193548387095</v>
      </c>
      <c r="S6" s="14">
        <f t="shared" si="7"/>
        <v>17.229390681003586</v>
      </c>
      <c r="T6" s="14">
        <f t="shared" si="7"/>
        <v>12.530465949820787</v>
      </c>
      <c r="U6" s="14">
        <f t="shared" si="7"/>
        <v>5.4820788530465947</v>
      </c>
      <c r="V6" s="14">
        <f t="shared" si="7"/>
        <v>4.7670250896057347</v>
      </c>
      <c r="W6" s="14">
        <f t="shared" si="7"/>
        <v>7.4910394265232974</v>
      </c>
      <c r="X6" s="14">
        <f t="shared" si="7"/>
        <v>8.8394265232974902</v>
      </c>
      <c r="Y6" s="14">
        <f t="shared" si="7"/>
        <v>5.5161290322580641</v>
      </c>
      <c r="Z6" s="14">
        <f t="shared" si="7"/>
        <v>7.0483870967741931</v>
      </c>
      <c r="AA6" s="14">
        <f t="shared" si="7"/>
        <v>7.8315412186379927</v>
      </c>
      <c r="AB6" s="14">
        <f t="shared" si="7"/>
        <v>7.8315412186379927</v>
      </c>
      <c r="AC6" s="14">
        <f t="shared" si="7"/>
        <v>6.8100358422939067</v>
      </c>
      <c r="AD6" s="14">
        <f t="shared" si="7"/>
        <v>6.8100358422939067</v>
      </c>
      <c r="AE6" s="14">
        <f t="shared" si="7"/>
        <v>9.6430107526881716</v>
      </c>
      <c r="AF6" s="14">
        <f t="shared" si="7"/>
        <v>7.354838709677419</v>
      </c>
      <c r="AG6" s="14">
        <f t="shared" si="7"/>
        <v>9.3978494623655919</v>
      </c>
      <c r="AH6" s="14">
        <f t="shared" si="7"/>
        <v>7.8315412186379927</v>
      </c>
      <c r="AI6" s="14">
        <f t="shared" ref="AI6:BN6" si="8">SUM(AI53,AI100)</f>
        <v>7.8315412186379927</v>
      </c>
      <c r="AJ6" s="14">
        <f t="shared" si="8"/>
        <v>5.4480286738351253</v>
      </c>
      <c r="AK6" s="14">
        <f t="shared" si="8"/>
        <v>8.172043010752688</v>
      </c>
      <c r="AL6" s="14">
        <f t="shared" si="8"/>
        <v>11.250179211469533</v>
      </c>
      <c r="AM6" s="14">
        <f t="shared" si="8"/>
        <v>8.8258064516129018</v>
      </c>
      <c r="AN6" s="14">
        <f t="shared" si="8"/>
        <v>9.3978494623655919</v>
      </c>
      <c r="AO6" s="14">
        <f t="shared" si="8"/>
        <v>9.3978494623655919</v>
      </c>
      <c r="AP6" s="14">
        <f t="shared" si="8"/>
        <v>7.8315412186379927</v>
      </c>
      <c r="AQ6" s="14">
        <f t="shared" si="8"/>
        <v>7.4910394265232974</v>
      </c>
      <c r="AR6" s="14">
        <f t="shared" si="8"/>
        <v>8.172043010752688</v>
      </c>
      <c r="AS6" s="14">
        <f t="shared" si="8"/>
        <v>11.250179211469533</v>
      </c>
      <c r="AT6" s="14">
        <f t="shared" si="8"/>
        <v>10.296774193548387</v>
      </c>
      <c r="AU6" s="14">
        <f t="shared" si="8"/>
        <v>9.3978494623655919</v>
      </c>
      <c r="AV6" s="14">
        <f t="shared" si="8"/>
        <v>7.0483870967741931</v>
      </c>
      <c r="AW6" s="14">
        <f t="shared" si="8"/>
        <v>7.8315412186379927</v>
      </c>
      <c r="AX6" s="14">
        <f t="shared" si="8"/>
        <v>8.8530465949820787</v>
      </c>
      <c r="AY6" s="14">
        <f t="shared" si="8"/>
        <v>9.5340501792114694</v>
      </c>
      <c r="AZ6" s="14">
        <f t="shared" si="8"/>
        <v>20.089605734767023</v>
      </c>
      <c r="BA6" s="14">
        <f t="shared" si="8"/>
        <v>22.064516129032256</v>
      </c>
      <c r="BB6" s="14">
        <f t="shared" si="8"/>
        <v>19.578853046594983</v>
      </c>
      <c r="BC6" s="14">
        <f t="shared" si="8"/>
        <v>10.964157706093189</v>
      </c>
      <c r="BD6" s="14">
        <f t="shared" si="8"/>
        <v>7.0483870967741931</v>
      </c>
      <c r="BE6" s="14">
        <f t="shared" si="8"/>
        <v>4.7670250896057347</v>
      </c>
      <c r="BF6" s="14">
        <f t="shared" si="8"/>
        <v>7.4910394265232974</v>
      </c>
      <c r="BG6" s="14">
        <f t="shared" si="8"/>
        <v>0</v>
      </c>
      <c r="BH6" s="14">
        <f t="shared" si="8"/>
        <v>22.064516129032256</v>
      </c>
      <c r="BI6" s="14">
        <f t="shared" si="8"/>
        <v>10.181003584229391</v>
      </c>
      <c r="BJ6" s="14">
        <f t="shared" si="8"/>
        <v>10.964157706093189</v>
      </c>
      <c r="BK6" s="14">
        <f t="shared" si="8"/>
        <v>10.181003584229391</v>
      </c>
      <c r="BL6" s="14">
        <f t="shared" si="8"/>
        <v>7.4910394265232974</v>
      </c>
      <c r="BM6" s="14">
        <f t="shared" si="8"/>
        <v>9.5340501792114694</v>
      </c>
      <c r="BN6" s="14">
        <f t="shared" si="8"/>
        <v>16.071684587813618</v>
      </c>
      <c r="BO6" s="14">
        <f t="shared" ref="BO6:CR6" si="9">SUM(BO53,BO100)</f>
        <v>15.445161290322581</v>
      </c>
      <c r="BP6" s="14">
        <f t="shared" si="9"/>
        <v>12.530465949820787</v>
      </c>
      <c r="BQ6" s="14">
        <f t="shared" si="9"/>
        <v>4.698924731182796</v>
      </c>
      <c r="BR6" s="14">
        <f t="shared" si="9"/>
        <v>8.6146953405017932</v>
      </c>
      <c r="BS6" s="14">
        <f t="shared" si="9"/>
        <v>4.7670250896057347</v>
      </c>
      <c r="BT6" s="14">
        <f t="shared" si="9"/>
        <v>7.4910394265232974</v>
      </c>
      <c r="BU6" s="14">
        <f t="shared" si="9"/>
        <v>10.446594982078853</v>
      </c>
      <c r="BV6" s="14">
        <f t="shared" si="9"/>
        <v>7.354838709677419</v>
      </c>
      <c r="BW6" s="14">
        <f t="shared" si="9"/>
        <v>8.6146953405017932</v>
      </c>
      <c r="BX6" s="14">
        <f t="shared" si="9"/>
        <v>7.8315412186379927</v>
      </c>
      <c r="BY6" s="14">
        <f t="shared" si="9"/>
        <v>8.6146953405017932</v>
      </c>
      <c r="BZ6" s="14">
        <f t="shared" si="9"/>
        <v>5.4480286738351253</v>
      </c>
      <c r="CA6" s="14">
        <f t="shared" si="9"/>
        <v>4.7670250896057347</v>
      </c>
      <c r="CB6" s="14">
        <f>SUM(CB53,CB100)</f>
        <v>12.857347670250896</v>
      </c>
      <c r="CC6" s="14">
        <f t="shared" si="9"/>
        <v>8.8258064516129018</v>
      </c>
      <c r="CD6" s="14">
        <f t="shared" si="9"/>
        <v>9.3978494623655919</v>
      </c>
      <c r="CE6" s="14">
        <f t="shared" si="9"/>
        <v>6.2652329749103934</v>
      </c>
      <c r="CF6" s="14">
        <f t="shared" si="9"/>
        <v>19.578853046594983</v>
      </c>
      <c r="CG6" s="14">
        <f t="shared" si="9"/>
        <v>23.154121863799283</v>
      </c>
      <c r="CH6" s="14">
        <f t="shared" si="9"/>
        <v>16.344086021505376</v>
      </c>
      <c r="CI6" s="14">
        <f t="shared" si="9"/>
        <v>25.714695340501791</v>
      </c>
      <c r="CJ6" s="14">
        <f t="shared" si="9"/>
        <v>29.419354838709676</v>
      </c>
      <c r="CK6" s="14">
        <f t="shared" si="9"/>
        <v>29.75985663082437</v>
      </c>
      <c r="CL6" s="14">
        <f t="shared" si="9"/>
        <v>21.928315412186379</v>
      </c>
      <c r="CM6" s="14">
        <f t="shared" si="9"/>
        <v>29.75985663082437</v>
      </c>
      <c r="CN6" s="14">
        <f t="shared" si="9"/>
        <v>27.240143369175627</v>
      </c>
      <c r="CO6" s="14">
        <f t="shared" si="9"/>
        <v>16.684587813620073</v>
      </c>
      <c r="CP6" s="14">
        <f t="shared" si="9"/>
        <v>20.089605734767023</v>
      </c>
      <c r="CQ6" s="14">
        <f t="shared" si="9"/>
        <v>22.064516129032256</v>
      </c>
      <c r="CR6" s="14">
        <f t="shared" si="9"/>
        <v>15.663082437275985</v>
      </c>
      <c r="CS6" s="14">
        <f t="shared" ref="CS6:FB6" si="10">SUM(CS53,CS100)</f>
        <v>15.663082437275985</v>
      </c>
      <c r="CT6" s="14">
        <f t="shared" si="10"/>
        <v>11.747311827956988</v>
      </c>
      <c r="CU6" s="14">
        <f t="shared" si="10"/>
        <v>8.8530465949820787</v>
      </c>
      <c r="CV6" s="14">
        <f t="shared" si="10"/>
        <v>8.8530465949820787</v>
      </c>
      <c r="CW6" s="14">
        <f t="shared" si="10"/>
        <v>0</v>
      </c>
      <c r="CX6" s="14">
        <f t="shared" si="10"/>
        <v>16.916129032258063</v>
      </c>
      <c r="CY6" s="14">
        <f t="shared" si="10"/>
        <v>10.964157706093189</v>
      </c>
      <c r="CZ6" s="14">
        <f t="shared" si="10"/>
        <v>9.3978494623655919</v>
      </c>
      <c r="DA6" s="14">
        <f t="shared" si="10"/>
        <v>7.8315412186379927</v>
      </c>
      <c r="DB6" s="14">
        <f t="shared" si="10"/>
        <v>6.1290322580645151</v>
      </c>
      <c r="DC6" s="14">
        <f t="shared" si="10"/>
        <v>6.1290322580645151</v>
      </c>
      <c r="DD6" s="14">
        <f t="shared" si="10"/>
        <v>18.48243727598566</v>
      </c>
      <c r="DE6" s="14">
        <f t="shared" si="10"/>
        <v>27.21290322580645</v>
      </c>
      <c r="DF6" s="14">
        <f t="shared" si="10"/>
        <v>18.795698924731184</v>
      </c>
      <c r="DG6" s="14">
        <f t="shared" si="10"/>
        <v>18.795698924731184</v>
      </c>
      <c r="DH6" s="14">
        <f t="shared" si="10"/>
        <v>18.795698924731184</v>
      </c>
      <c r="DI6" s="14">
        <f t="shared" si="10"/>
        <v>9.5340501792114694</v>
      </c>
      <c r="DJ6" s="14">
        <f t="shared" si="10"/>
        <v>10.896057347670251</v>
      </c>
      <c r="DK6" s="14">
        <f t="shared" si="10"/>
        <v>24.107526881720428</v>
      </c>
      <c r="DL6" s="14">
        <f t="shared" si="10"/>
        <v>30.154838709677421</v>
      </c>
      <c r="DM6" s="14">
        <f t="shared" si="10"/>
        <v>29.75985663082437</v>
      </c>
      <c r="DN6" s="14">
        <f t="shared" si="10"/>
        <v>26.627240143369171</v>
      </c>
      <c r="DO6" s="14">
        <f t="shared" si="10"/>
        <v>18.795698924731184</v>
      </c>
      <c r="DP6" s="14">
        <f t="shared" si="10"/>
        <v>13.620071684587813</v>
      </c>
      <c r="DQ6" s="14">
        <f t="shared" si="10"/>
        <v>9.5340501792114694</v>
      </c>
      <c r="DR6" s="14">
        <f t="shared" si="10"/>
        <v>16.071684587813618</v>
      </c>
      <c r="DS6" s="14">
        <f t="shared" si="10"/>
        <v>11.032258064516128</v>
      </c>
      <c r="DT6" s="14">
        <f t="shared" si="10"/>
        <v>8.6146953405017932</v>
      </c>
      <c r="DU6" s="14">
        <f t="shared" si="10"/>
        <v>8.6146953405017932</v>
      </c>
      <c r="DV6" s="14">
        <f t="shared" si="10"/>
        <v>7.8315412186379927</v>
      </c>
      <c r="DW6" s="14">
        <f t="shared" si="10"/>
        <v>5.4480286738351253</v>
      </c>
      <c r="DX6" s="14">
        <f t="shared" si="10"/>
        <v>6.8100358422939067</v>
      </c>
      <c r="DY6" s="14">
        <f t="shared" si="10"/>
        <v>11.250179211469533</v>
      </c>
      <c r="DZ6" s="14">
        <f t="shared" si="10"/>
        <v>14.709677419354838</v>
      </c>
      <c r="EA6" s="14">
        <f t="shared" si="10"/>
        <v>7.8315412186379927</v>
      </c>
      <c r="EB6" s="14">
        <f t="shared" si="10"/>
        <v>6.2652329749103934</v>
      </c>
      <c r="EC6" s="14">
        <f t="shared" si="10"/>
        <v>6.2652329749103934</v>
      </c>
      <c r="ED6" s="14">
        <f t="shared" si="10"/>
        <v>4.7670250896057347</v>
      </c>
      <c r="EE6" s="14">
        <f t="shared" si="10"/>
        <v>5.4480286738351253</v>
      </c>
      <c r="EF6" s="14">
        <f t="shared" si="10"/>
        <v>0</v>
      </c>
      <c r="EG6" s="14">
        <f t="shared" si="10"/>
        <v>19.122580645161289</v>
      </c>
      <c r="EH6" s="14">
        <f t="shared" si="10"/>
        <v>8.6146953405017932</v>
      </c>
      <c r="EI6" s="14">
        <f t="shared" si="10"/>
        <v>8.6146953405017932</v>
      </c>
      <c r="EJ6" s="14">
        <f t="shared" si="10"/>
        <v>10.181003584229391</v>
      </c>
      <c r="EK6" s="14">
        <f t="shared" si="10"/>
        <v>6.8100358422939067</v>
      </c>
      <c r="EL6" s="14">
        <f t="shared" si="10"/>
        <v>6.8100358422939067</v>
      </c>
      <c r="EM6" s="14">
        <f t="shared" si="10"/>
        <v>8.8394265232974902</v>
      </c>
      <c r="EN6" s="14">
        <f t="shared" si="10"/>
        <v>9.5612903225806445</v>
      </c>
      <c r="EO6" s="14">
        <f t="shared" si="10"/>
        <v>7.8315412186379927</v>
      </c>
      <c r="EP6" s="14">
        <f t="shared" si="10"/>
        <v>20.362007168458781</v>
      </c>
      <c r="EQ6" s="14">
        <f t="shared" si="10"/>
        <v>29.75985663082437</v>
      </c>
      <c r="ER6" s="14">
        <f t="shared" si="10"/>
        <v>14.982078853046595</v>
      </c>
      <c r="ES6" s="14">
        <f t="shared" si="10"/>
        <v>12.25806451612903</v>
      </c>
      <c r="ET6" s="14">
        <f t="shared" si="10"/>
        <v>28.125448028673834</v>
      </c>
      <c r="EU6" s="14">
        <f t="shared" si="10"/>
        <v>25.741935483870968</v>
      </c>
      <c r="EV6" s="14">
        <f t="shared" si="10"/>
        <v>29.75985663082437</v>
      </c>
      <c r="EW6" s="14">
        <f t="shared" si="10"/>
        <v>23.494623655913976</v>
      </c>
      <c r="EX6" s="14">
        <f t="shared" si="10"/>
        <v>27.410394265232974</v>
      </c>
      <c r="EY6" s="14">
        <f t="shared" si="10"/>
        <v>17.025089605734767</v>
      </c>
      <c r="EZ6" s="14">
        <f t="shared" si="10"/>
        <v>13.620071684587813</v>
      </c>
      <c r="FA6" s="14">
        <f t="shared" si="10"/>
        <v>28.929032258064513</v>
      </c>
      <c r="FB6" s="14">
        <f t="shared" si="10"/>
        <v>22.064516129032256</v>
      </c>
      <c r="FC6" s="14">
        <f t="shared" ref="FC6:HN6" si="11">SUM(FC53,FC100)</f>
        <v>35.241935483870975</v>
      </c>
      <c r="FD6" s="14">
        <f t="shared" si="11"/>
        <v>28.976702508960571</v>
      </c>
      <c r="FE6" s="14">
        <f t="shared" si="11"/>
        <v>31.326164874551971</v>
      </c>
      <c r="FF6" s="14">
        <f t="shared" si="11"/>
        <v>32.688172043010752</v>
      </c>
      <c r="FG6" s="14">
        <f t="shared" si="11"/>
        <v>17.706093189964157</v>
      </c>
      <c r="FH6" s="14">
        <f t="shared" si="11"/>
        <v>28.929032258064513</v>
      </c>
      <c r="FI6" s="14">
        <f t="shared" si="11"/>
        <v>36.774193548387096</v>
      </c>
      <c r="FJ6" s="14">
        <f t="shared" si="11"/>
        <v>19.578853046594983</v>
      </c>
      <c r="FK6" s="14">
        <f t="shared" si="11"/>
        <v>10.181003584229391</v>
      </c>
      <c r="FL6" s="14">
        <f t="shared" si="11"/>
        <v>9.3978494623655919</v>
      </c>
      <c r="FM6" s="14">
        <f t="shared" si="11"/>
        <v>8.8530465949820787</v>
      </c>
      <c r="FN6" s="14">
        <f t="shared" si="11"/>
        <v>7.2874193548387094</v>
      </c>
      <c r="FO6" s="14">
        <f t="shared" si="11"/>
        <v>11.934832974910393</v>
      </c>
      <c r="FP6" s="14">
        <f t="shared" si="11"/>
        <v>11.032258064516128</v>
      </c>
      <c r="FQ6" s="14">
        <f t="shared" si="11"/>
        <v>7.0483870967741931</v>
      </c>
      <c r="FR6" s="14">
        <f t="shared" si="11"/>
        <v>7.8315412186379927</v>
      </c>
      <c r="FS6" s="14">
        <f t="shared" si="11"/>
        <v>7.8315412186379927</v>
      </c>
      <c r="FT6" s="14">
        <f t="shared" si="11"/>
        <v>6.8100358422939067</v>
      </c>
      <c r="FU6" s="14">
        <f t="shared" si="11"/>
        <v>10.896057347670251</v>
      </c>
      <c r="FV6" s="14">
        <f t="shared" si="11"/>
        <v>17.67885304659498</v>
      </c>
      <c r="FW6" s="14">
        <f t="shared" si="11"/>
        <v>11.032258064516128</v>
      </c>
      <c r="FX6" s="14">
        <f t="shared" si="11"/>
        <v>10.181003584229391</v>
      </c>
      <c r="FY6" s="14">
        <f t="shared" si="11"/>
        <v>9.3978494623655919</v>
      </c>
      <c r="FZ6" s="14">
        <f t="shared" si="11"/>
        <v>9.3978494623655919</v>
      </c>
      <c r="GA6" s="14">
        <f t="shared" si="11"/>
        <v>6.8100358422939067</v>
      </c>
      <c r="GB6" s="14">
        <f t="shared" si="11"/>
        <v>8.8530465949820787</v>
      </c>
      <c r="GC6" s="14">
        <f t="shared" si="11"/>
        <v>8.8394265232974902</v>
      </c>
      <c r="GD6" s="14">
        <f t="shared" si="11"/>
        <v>11.032258064516128</v>
      </c>
      <c r="GE6" s="14">
        <f t="shared" si="11"/>
        <v>7.8315412186379927</v>
      </c>
      <c r="GF6" s="14">
        <f t="shared" si="11"/>
        <v>9.3978494623655919</v>
      </c>
      <c r="GG6" s="14">
        <f t="shared" si="11"/>
        <v>9.3978494623655919</v>
      </c>
      <c r="GH6" s="14">
        <f t="shared" si="11"/>
        <v>9.5340501792114694</v>
      </c>
      <c r="GI6" s="14">
        <f t="shared" si="11"/>
        <v>9.5340501792114694</v>
      </c>
      <c r="GJ6" s="14">
        <f t="shared" si="11"/>
        <v>24.107526881720428</v>
      </c>
      <c r="GK6" s="14">
        <f t="shared" si="11"/>
        <v>23.535483870967742</v>
      </c>
      <c r="GL6" s="14">
        <f t="shared" si="11"/>
        <v>11.747311827956988</v>
      </c>
      <c r="GM6" s="14">
        <f t="shared" si="11"/>
        <v>10.964157706093189</v>
      </c>
      <c r="GN6" s="14">
        <f t="shared" si="11"/>
        <v>11.747311827956988</v>
      </c>
      <c r="GO6" s="14">
        <f t="shared" si="11"/>
        <v>6.8100358422939067</v>
      </c>
      <c r="GP6" s="14">
        <f t="shared" si="11"/>
        <v>10.896057347670251</v>
      </c>
      <c r="GQ6" s="14">
        <f t="shared" si="11"/>
        <v>16.071684587813618</v>
      </c>
      <c r="GR6" s="14">
        <f t="shared" si="11"/>
        <v>9.5612903225806445</v>
      </c>
      <c r="GS6" s="14">
        <f t="shared" si="11"/>
        <v>10.181003584229391</v>
      </c>
      <c r="GT6" s="14">
        <f t="shared" si="11"/>
        <v>10.964157706093189</v>
      </c>
      <c r="GU6" s="14">
        <f t="shared" si="11"/>
        <v>10.964157706093189</v>
      </c>
      <c r="GV6" s="14">
        <f t="shared" si="11"/>
        <v>6.8100358422939067</v>
      </c>
      <c r="GW6" s="14">
        <f t="shared" si="11"/>
        <v>9.5340501792114694</v>
      </c>
      <c r="GX6" s="14">
        <f t="shared" si="11"/>
        <v>28.125448028673834</v>
      </c>
      <c r="GY6" s="14">
        <f t="shared" si="11"/>
        <v>29.419354838709676</v>
      </c>
      <c r="GZ6" s="14">
        <f t="shared" si="11"/>
        <v>23.494623655913976</v>
      </c>
      <c r="HA6" s="14">
        <f t="shared" si="11"/>
        <v>23.494623655913976</v>
      </c>
      <c r="HB6" s="14">
        <f t="shared" si="11"/>
        <v>23.494623655913976</v>
      </c>
      <c r="HC6" s="14">
        <f t="shared" si="11"/>
        <v>12.25806451612903</v>
      </c>
      <c r="HD6" s="14">
        <f t="shared" si="11"/>
        <v>12.25806451612903</v>
      </c>
      <c r="HE6" s="14">
        <f t="shared" si="11"/>
        <v>27.32186379928315</v>
      </c>
      <c r="HF6" s="14">
        <f t="shared" si="11"/>
        <v>47.806451612903217</v>
      </c>
      <c r="HG6" s="14">
        <f t="shared" si="11"/>
        <v>39.157706093189965</v>
      </c>
      <c r="HH6" s="14">
        <f t="shared" si="11"/>
        <v>35.241935483870975</v>
      </c>
      <c r="HI6" s="14">
        <f t="shared" si="11"/>
        <v>23.494623655913976</v>
      </c>
      <c r="HJ6" s="14">
        <f t="shared" si="11"/>
        <v>20.43010752688172</v>
      </c>
      <c r="HK6" s="14">
        <f t="shared" si="11"/>
        <v>19.068100358422939</v>
      </c>
      <c r="HL6" s="14">
        <f t="shared" si="11"/>
        <v>28.125448028673834</v>
      </c>
      <c r="HM6" s="14">
        <f t="shared" si="11"/>
        <v>14.709677419354838</v>
      </c>
      <c r="HN6" s="14">
        <f t="shared" si="11"/>
        <v>14.096774193548386</v>
      </c>
      <c r="HO6" s="14">
        <f t="shared" ref="HO6:JZ6" si="12">SUM(HO53,HO100)</f>
        <v>11.747311827956988</v>
      </c>
      <c r="HP6" s="14">
        <f t="shared" si="12"/>
        <v>9.3978494623655919</v>
      </c>
      <c r="HQ6" s="14">
        <f t="shared" si="12"/>
        <v>12.25806451612903</v>
      </c>
      <c r="HR6" s="14">
        <f t="shared" si="12"/>
        <v>13.620071684587813</v>
      </c>
      <c r="HS6" s="14">
        <f t="shared" ref="HS6:HS16" si="13">SUM(HS53,HS100)</f>
        <v>16.071684587813618</v>
      </c>
      <c r="HT6" s="14">
        <f t="shared" si="12"/>
        <v>11.032258064516128</v>
      </c>
      <c r="HU6" s="14">
        <f t="shared" si="12"/>
        <v>8.6146953405017932</v>
      </c>
      <c r="HV6" s="14">
        <f t="shared" si="12"/>
        <v>7.8315412186379927</v>
      </c>
      <c r="HW6" s="14">
        <f t="shared" si="12"/>
        <v>10.964157706093189</v>
      </c>
      <c r="HX6" s="14">
        <f t="shared" si="12"/>
        <v>12.25806451612903</v>
      </c>
      <c r="HY6" s="14">
        <f t="shared" si="12"/>
        <v>13.620071684587813</v>
      </c>
      <c r="HZ6" s="14">
        <f t="shared" si="12"/>
        <v>28.125448028673834</v>
      </c>
      <c r="IA6" s="14">
        <f t="shared" si="12"/>
        <v>22.064516129032256</v>
      </c>
      <c r="IB6" s="14">
        <f t="shared" si="12"/>
        <v>17.229390681003586</v>
      </c>
      <c r="IC6" s="14">
        <f t="shared" si="12"/>
        <v>15.663082437275985</v>
      </c>
      <c r="ID6" s="14">
        <f t="shared" si="12"/>
        <v>9.3978494623655919</v>
      </c>
      <c r="IE6" s="14">
        <f t="shared" si="12"/>
        <v>5.4480286738351253</v>
      </c>
      <c r="IF6" s="14">
        <f t="shared" si="12"/>
        <v>8.8530465949820787</v>
      </c>
      <c r="IG6" s="14">
        <f t="shared" si="12"/>
        <v>17.277060931899641</v>
      </c>
      <c r="IH6" s="14">
        <f t="shared" si="12"/>
        <v>15.445161290322581</v>
      </c>
      <c r="II6" s="14">
        <f t="shared" si="12"/>
        <v>13.313620071684586</v>
      </c>
      <c r="IJ6" s="14">
        <f t="shared" si="12"/>
        <v>9.3978494623655919</v>
      </c>
      <c r="IK6" s="14">
        <f t="shared" si="12"/>
        <v>10.57258064516129</v>
      </c>
      <c r="IL6" s="14">
        <f t="shared" si="12"/>
        <v>8.172043010752688</v>
      </c>
      <c r="IM6" s="14">
        <f t="shared" si="12"/>
        <v>8.172043010752688</v>
      </c>
      <c r="IN6" s="14">
        <f t="shared" si="12"/>
        <v>16.071684587813618</v>
      </c>
      <c r="IO6" s="14">
        <f t="shared" si="12"/>
        <v>13.238709677419354</v>
      </c>
      <c r="IP6" s="14">
        <f t="shared" si="12"/>
        <v>14.096774193548386</v>
      </c>
      <c r="IQ6" s="14">
        <f t="shared" si="12"/>
        <v>32.892473118279575</v>
      </c>
      <c r="IR6" s="14">
        <f t="shared" si="12"/>
        <v>46.989247311827953</v>
      </c>
      <c r="IS6" s="14">
        <f t="shared" si="12"/>
        <v>20.43010752688172</v>
      </c>
      <c r="IT6" s="14">
        <f t="shared" si="12"/>
        <v>23.83512544802867</v>
      </c>
      <c r="IU6" s="14">
        <f t="shared" si="12"/>
        <v>44.197132616487451</v>
      </c>
      <c r="IV6" s="14">
        <f t="shared" si="12"/>
        <v>47.806451612903217</v>
      </c>
      <c r="IW6" s="14">
        <f t="shared" si="12"/>
        <v>39.157706093189965</v>
      </c>
      <c r="IX6" s="14">
        <f t="shared" si="12"/>
        <v>35.241935483870975</v>
      </c>
      <c r="IY6" s="14">
        <f t="shared" si="12"/>
        <v>43.073476702508955</v>
      </c>
      <c r="IZ6" s="14">
        <f t="shared" si="12"/>
        <v>47.67025089605734</v>
      </c>
      <c r="JA6" s="14">
        <f t="shared" si="12"/>
        <v>20.43010752688172</v>
      </c>
      <c r="JB6" s="14">
        <f t="shared" si="12"/>
        <v>44.197132616487451</v>
      </c>
      <c r="JC6" s="14">
        <f t="shared" si="12"/>
        <v>55.161290322580641</v>
      </c>
      <c r="JD6" s="14">
        <f t="shared" si="12"/>
        <v>36.02508960573477</v>
      </c>
      <c r="JE6" s="14">
        <f t="shared" si="12"/>
        <v>34.458781362007173</v>
      </c>
      <c r="JF6" s="14">
        <f t="shared" si="12"/>
        <v>19.578853046594983</v>
      </c>
      <c r="JG6" s="14">
        <f t="shared" si="12"/>
        <v>10.21505376344086</v>
      </c>
      <c r="JH6" s="14">
        <f t="shared" si="12"/>
        <v>12.25806451612903</v>
      </c>
      <c r="JI6" s="14">
        <f t="shared" si="12"/>
        <v>32.143369175627235</v>
      </c>
      <c r="JJ6" s="14">
        <f t="shared" si="12"/>
        <v>13.974193548387095</v>
      </c>
      <c r="JK6" s="14">
        <f t="shared" si="12"/>
        <v>13.313620071684586</v>
      </c>
      <c r="JL6" s="14">
        <f t="shared" si="12"/>
        <v>11.747311827956988</v>
      </c>
      <c r="JM6" s="14">
        <f t="shared" si="12"/>
        <v>7.8315412186379927</v>
      </c>
      <c r="JN6" s="14">
        <f t="shared" si="12"/>
        <v>13.620071684587813</v>
      </c>
      <c r="JO6" s="14">
        <f t="shared" si="12"/>
        <v>17.025089605734767</v>
      </c>
      <c r="JP6" s="14">
        <f t="shared" si="12"/>
        <v>32.143369175627235</v>
      </c>
      <c r="JQ6" s="14">
        <f t="shared" si="12"/>
        <v>47.806451612903217</v>
      </c>
      <c r="JR6" s="14">
        <f t="shared" si="12"/>
        <v>31.326164874551971</v>
      </c>
      <c r="JS6" s="14">
        <f t="shared" si="12"/>
        <v>19.578853046594983</v>
      </c>
      <c r="JT6" s="14">
        <f t="shared" si="12"/>
        <v>11.747311827956988</v>
      </c>
      <c r="JU6" s="14">
        <f t="shared" si="12"/>
        <v>13.620071684587813</v>
      </c>
      <c r="JV6" s="14">
        <f t="shared" si="12"/>
        <v>17.025089605734767</v>
      </c>
      <c r="JW6" s="14">
        <f t="shared" si="12"/>
        <v>32.143369175627235</v>
      </c>
      <c r="JX6" s="14">
        <f t="shared" si="12"/>
        <v>40.451612903225808</v>
      </c>
      <c r="JY6" s="14">
        <f t="shared" si="12"/>
        <v>21.14516129032258</v>
      </c>
      <c r="JZ6" s="14">
        <f t="shared" si="12"/>
        <v>21.14516129032258</v>
      </c>
      <c r="KA6" s="14">
        <f t="shared" ref="KA6:ML6" si="14">SUM(KA53,KA100)</f>
        <v>15.663082437275985</v>
      </c>
      <c r="KB6" s="14">
        <f t="shared" si="14"/>
        <v>17.025089605734767</v>
      </c>
      <c r="KC6" s="14">
        <f t="shared" si="14"/>
        <v>17.025089605734767</v>
      </c>
      <c r="KD6" s="14">
        <f t="shared" si="14"/>
        <v>40.179211469534046</v>
      </c>
      <c r="KE6" s="14">
        <f t="shared" si="14"/>
        <v>51.483870967741936</v>
      </c>
      <c r="KF6" s="14">
        <f t="shared" si="14"/>
        <v>46.989247311827953</v>
      </c>
      <c r="KG6" s="14">
        <f t="shared" si="14"/>
        <v>46.989247311827953</v>
      </c>
      <c r="KH6" s="14">
        <f t="shared" si="14"/>
        <v>46.989247311827953</v>
      </c>
      <c r="KI6" s="14">
        <f t="shared" si="14"/>
        <v>20.43010752688172</v>
      </c>
      <c r="KJ6" s="14">
        <f t="shared" si="14"/>
        <v>17.025089605734767</v>
      </c>
      <c r="KK6" s="14">
        <f t="shared" si="14"/>
        <v>72.322580645161281</v>
      </c>
      <c r="KL6" s="14">
        <f t="shared" si="14"/>
        <v>66.193548387096769</v>
      </c>
      <c r="KM6" s="14">
        <f t="shared" si="14"/>
        <v>66.568100358422953</v>
      </c>
      <c r="KN6" s="14">
        <f t="shared" si="14"/>
        <v>66.568100358422953</v>
      </c>
      <c r="KO6" s="14">
        <f t="shared" si="14"/>
        <v>0</v>
      </c>
      <c r="KP6" s="14">
        <f t="shared" si="14"/>
        <v>61.29032258064516</v>
      </c>
      <c r="KQ6" s="14">
        <f t="shared" si="14"/>
        <v>61.29032258064516</v>
      </c>
      <c r="KR6" s="14">
        <f t="shared" si="14"/>
        <v>72.322580645161281</v>
      </c>
      <c r="KS6" s="14">
        <f t="shared" si="14"/>
        <v>66.193548387096769</v>
      </c>
      <c r="KT6" s="14">
        <f t="shared" si="14"/>
        <v>62.652329749103941</v>
      </c>
      <c r="KU6" s="14">
        <f t="shared" si="14"/>
        <v>66.568100358422953</v>
      </c>
      <c r="KV6" s="14">
        <f t="shared" si="14"/>
        <v>58.736559139784944</v>
      </c>
      <c r="KW6" s="14">
        <f t="shared" si="14"/>
        <v>57.88530465949821</v>
      </c>
      <c r="KX6" s="14">
        <f t="shared" si="14"/>
        <v>20.43010752688172</v>
      </c>
      <c r="KY6" s="14">
        <f t="shared" si="14"/>
        <v>56.250896057347667</v>
      </c>
      <c r="KZ6" s="14">
        <f t="shared" si="14"/>
        <v>47.806451612903217</v>
      </c>
      <c r="LA6" s="14">
        <f t="shared" si="14"/>
        <v>39.157706093189965</v>
      </c>
      <c r="LB6" s="14">
        <f t="shared" si="14"/>
        <v>31.326164874551971</v>
      </c>
      <c r="LC6" s="14">
        <f t="shared" si="14"/>
        <v>31.326164874551971</v>
      </c>
      <c r="LD6" s="14">
        <f t="shared" si="14"/>
        <v>18.387096774193548</v>
      </c>
      <c r="LE6" s="14">
        <f t="shared" si="14"/>
        <v>23.83512544802867</v>
      </c>
      <c r="LF6" s="14">
        <f t="shared" si="14"/>
        <v>48.215053763440856</v>
      </c>
      <c r="LG6" s="14">
        <f t="shared" si="14"/>
        <v>44.129032258064512</v>
      </c>
      <c r="LH6" s="14">
        <f t="shared" si="14"/>
        <v>32.892473118279575</v>
      </c>
      <c r="LI6" s="14">
        <f t="shared" si="14"/>
        <v>23.494623655913976</v>
      </c>
      <c r="LJ6" s="14">
        <f t="shared" si="14"/>
        <v>10.181003584229391</v>
      </c>
      <c r="LK6" s="14">
        <f t="shared" si="14"/>
        <v>8.8530465949820787</v>
      </c>
      <c r="LL6" s="14">
        <f t="shared" si="14"/>
        <v>8.8530465949820787</v>
      </c>
      <c r="LM6" s="14">
        <f t="shared" si="14"/>
        <v>10.446594982078853</v>
      </c>
      <c r="LN6" s="14">
        <f t="shared" si="14"/>
        <v>4.4129032258064509</v>
      </c>
      <c r="LO6" s="14">
        <f t="shared" si="14"/>
        <v>0</v>
      </c>
      <c r="LP6" s="14">
        <f t="shared" si="14"/>
        <v>0</v>
      </c>
      <c r="LQ6" s="14">
        <f t="shared" si="14"/>
        <v>31.326164874551971</v>
      </c>
      <c r="LR6" s="14">
        <f t="shared" si="14"/>
        <v>40.86021505376344</v>
      </c>
      <c r="LS6" s="14">
        <f t="shared" si="14"/>
        <v>20.43010752688172</v>
      </c>
      <c r="LT6" s="14">
        <f t="shared" si="14"/>
        <v>44.197132616487451</v>
      </c>
      <c r="LU6" s="14">
        <f t="shared" si="14"/>
        <v>44.129032258064512</v>
      </c>
      <c r="LV6" s="14">
        <f t="shared" si="14"/>
        <v>0</v>
      </c>
      <c r="LW6" s="14">
        <f t="shared" si="14"/>
        <v>0</v>
      </c>
      <c r="LX6" s="14">
        <f t="shared" si="14"/>
        <v>58.736559139784944</v>
      </c>
      <c r="LY6" s="14">
        <f t="shared" si="14"/>
        <v>47.67025089605734</v>
      </c>
      <c r="LZ6" s="14">
        <f t="shared" si="14"/>
        <v>23.83512544802867</v>
      </c>
      <c r="MA6" s="14">
        <f t="shared" si="14"/>
        <v>12.053763440860214</v>
      </c>
      <c r="MB6" s="14">
        <f t="shared" si="14"/>
        <v>0</v>
      </c>
      <c r="MC6" s="14">
        <f t="shared" si="14"/>
        <v>43.073476702508955</v>
      </c>
      <c r="MD6" s="14">
        <f t="shared" si="14"/>
        <v>43.073476702508955</v>
      </c>
      <c r="ME6" s="14">
        <f t="shared" si="14"/>
        <v>43.073476702508955</v>
      </c>
      <c r="MF6" s="14">
        <f t="shared" si="14"/>
        <v>20.43010752688172</v>
      </c>
      <c r="MG6" s="14">
        <f t="shared" si="14"/>
        <v>10.21505376344086</v>
      </c>
      <c r="MH6" s="14">
        <f t="shared" si="14"/>
        <v>16.071684587813618</v>
      </c>
      <c r="MI6" s="14">
        <f t="shared" si="14"/>
        <v>7.354838709677419</v>
      </c>
      <c r="MJ6" s="14">
        <f t="shared" si="14"/>
        <v>7.8315412186379927</v>
      </c>
      <c r="MK6" s="14">
        <f t="shared" si="14"/>
        <v>6.2652329749103934</v>
      </c>
      <c r="ML6" s="14">
        <f t="shared" si="14"/>
        <v>7.8315412186379927</v>
      </c>
      <c r="MM6" s="14">
        <f t="shared" ref="MM6:NA6" si="15">SUM(MM53,MM100)</f>
        <v>4.7670250896057347</v>
      </c>
      <c r="MN6" s="14">
        <f t="shared" si="15"/>
        <v>4.7670250896057347</v>
      </c>
      <c r="MO6" s="14">
        <f t="shared" si="15"/>
        <v>20.089605734767023</v>
      </c>
      <c r="MP6" s="14">
        <f t="shared" si="15"/>
        <v>11.032258064516128</v>
      </c>
      <c r="MQ6" s="14">
        <f t="shared" si="15"/>
        <v>9.3978494623655919</v>
      </c>
      <c r="MR6" s="14">
        <f t="shared" si="15"/>
        <v>7.0483870967741931</v>
      </c>
      <c r="MS6" s="14">
        <f t="shared" si="15"/>
        <v>4.698924731182796</v>
      </c>
      <c r="MT6" s="14">
        <f t="shared" si="15"/>
        <v>4.086021505376344</v>
      </c>
      <c r="MU6" s="14">
        <f t="shared" si="15"/>
        <v>4.086021505376344</v>
      </c>
      <c r="MV6" s="14">
        <f t="shared" si="15"/>
        <v>6.4286738351254478</v>
      </c>
      <c r="MW6" s="14">
        <f t="shared" si="15"/>
        <v>5.8838709677419354</v>
      </c>
      <c r="MX6" s="14">
        <f t="shared" si="15"/>
        <v>4.698924731182796</v>
      </c>
      <c r="MY6" s="14">
        <f t="shared" si="15"/>
        <v>6.2652329749103934</v>
      </c>
      <c r="MZ6" s="14">
        <f t="shared" si="15"/>
        <v>6.2652329749103934</v>
      </c>
      <c r="NA6" s="14">
        <f t="shared" si="15"/>
        <v>6.8100358422939067</v>
      </c>
      <c r="NB6" s="14">
        <f t="shared" ref="NB6:NC16" si="16">SUM(NB53,NB100)</f>
        <v>6.8100358422939067</v>
      </c>
      <c r="NC6" s="14">
        <f t="shared" si="16"/>
        <v>8.0358422939068088</v>
      </c>
    </row>
    <row r="7" spans="1:379" ht="15.75" customHeight="1">
      <c r="A7" s="24">
        <v>11</v>
      </c>
      <c r="B7" s="9" t="s">
        <v>1830</v>
      </c>
      <c r="C7" s="14">
        <f t="shared" ref="C7:AH7" si="17">SUM(C54,C101)</f>
        <v>0.29500000000000004</v>
      </c>
      <c r="D7" s="14">
        <f t="shared" si="17"/>
        <v>0.30000000000000004</v>
      </c>
      <c r="E7" s="14">
        <f t="shared" si="17"/>
        <v>0.25555555555555559</v>
      </c>
      <c r="F7" s="14">
        <f t="shared" si="17"/>
        <v>0.25555555555555559</v>
      </c>
      <c r="G7" s="14">
        <f t="shared" si="17"/>
        <v>0.31944444444444442</v>
      </c>
      <c r="H7" s="14">
        <f t="shared" si="17"/>
        <v>0.19444444444444448</v>
      </c>
      <c r="I7" s="14">
        <f t="shared" si="17"/>
        <v>0.19444444444444448</v>
      </c>
      <c r="J7" s="14">
        <f t="shared" si="17"/>
        <v>0.32777777777777778</v>
      </c>
      <c r="K7" s="14">
        <f t="shared" si="17"/>
        <v>0.30000000000000004</v>
      </c>
      <c r="L7" s="14">
        <f t="shared" si="17"/>
        <v>0.25555555555555559</v>
      </c>
      <c r="M7" s="14">
        <f t="shared" si="17"/>
        <v>0.25555555555555559</v>
      </c>
      <c r="N7" s="14">
        <f t="shared" si="17"/>
        <v>0.22361111111111115</v>
      </c>
      <c r="O7" s="14">
        <f t="shared" si="17"/>
        <v>0.27777777777777779</v>
      </c>
      <c r="P7" s="14">
        <f t="shared" si="17"/>
        <v>0.41666666666666674</v>
      </c>
      <c r="Q7" s="14">
        <f t="shared" si="17"/>
        <v>0.4916666666666667</v>
      </c>
      <c r="R7" s="14">
        <f t="shared" si="17"/>
        <v>0.57000000000000006</v>
      </c>
      <c r="S7" s="14">
        <f t="shared" si="17"/>
        <v>0.70277777777777795</v>
      </c>
      <c r="T7" s="14">
        <f t="shared" si="17"/>
        <v>0.51111111111111118</v>
      </c>
      <c r="U7" s="14">
        <f t="shared" si="17"/>
        <v>0.22361111111111115</v>
      </c>
      <c r="V7" s="14">
        <f t="shared" si="17"/>
        <v>0.19444444444444448</v>
      </c>
      <c r="W7" s="14">
        <f t="shared" si="17"/>
        <v>0.30555555555555558</v>
      </c>
      <c r="X7" s="14">
        <f t="shared" si="17"/>
        <v>0.36055555555555557</v>
      </c>
      <c r="Y7" s="14">
        <f t="shared" si="17"/>
        <v>0.22500000000000001</v>
      </c>
      <c r="Z7" s="14">
        <f t="shared" si="17"/>
        <v>0.28750000000000003</v>
      </c>
      <c r="AA7" s="14">
        <f t="shared" si="17"/>
        <v>0.31944444444444442</v>
      </c>
      <c r="AB7" s="14">
        <f t="shared" si="17"/>
        <v>0.31944444444444442</v>
      </c>
      <c r="AC7" s="14">
        <f t="shared" si="17"/>
        <v>0.27777777777777779</v>
      </c>
      <c r="AD7" s="14">
        <f t="shared" si="17"/>
        <v>0.27777777777777779</v>
      </c>
      <c r="AE7" s="14">
        <f t="shared" si="17"/>
        <v>0.39333333333333337</v>
      </c>
      <c r="AF7" s="14">
        <f t="shared" si="17"/>
        <v>0.30000000000000004</v>
      </c>
      <c r="AG7" s="14">
        <f t="shared" si="17"/>
        <v>0.38333333333333341</v>
      </c>
      <c r="AH7" s="14">
        <f t="shared" si="17"/>
        <v>0.31944444444444442</v>
      </c>
      <c r="AI7" s="14">
        <f t="shared" ref="AI7:BN7" si="18">SUM(AI54,AI101)</f>
        <v>0.31944444444444442</v>
      </c>
      <c r="AJ7" s="14">
        <f t="shared" si="18"/>
        <v>0.22222222222222224</v>
      </c>
      <c r="AK7" s="14">
        <f t="shared" si="18"/>
        <v>0.33333333333333331</v>
      </c>
      <c r="AL7" s="14">
        <f t="shared" si="18"/>
        <v>0.4588888888888889</v>
      </c>
      <c r="AM7" s="14">
        <f t="shared" si="18"/>
        <v>0.36000000000000004</v>
      </c>
      <c r="AN7" s="14">
        <f t="shared" si="18"/>
        <v>0.38333333333333341</v>
      </c>
      <c r="AO7" s="14">
        <f t="shared" si="18"/>
        <v>0.38333333333333341</v>
      </c>
      <c r="AP7" s="14">
        <f t="shared" si="18"/>
        <v>0.31944444444444442</v>
      </c>
      <c r="AQ7" s="14">
        <f t="shared" si="18"/>
        <v>0.30555555555555558</v>
      </c>
      <c r="AR7" s="14">
        <f t="shared" si="18"/>
        <v>0.33333333333333331</v>
      </c>
      <c r="AS7" s="14">
        <f t="shared" si="18"/>
        <v>0.4588888888888889</v>
      </c>
      <c r="AT7" s="14">
        <f t="shared" si="18"/>
        <v>0.42000000000000004</v>
      </c>
      <c r="AU7" s="14">
        <f t="shared" si="18"/>
        <v>0.38333333333333341</v>
      </c>
      <c r="AV7" s="14">
        <f t="shared" si="18"/>
        <v>0.28750000000000003</v>
      </c>
      <c r="AW7" s="14">
        <f t="shared" si="18"/>
        <v>0.31944444444444442</v>
      </c>
      <c r="AX7" s="14">
        <f t="shared" si="18"/>
        <v>0.3611111111111111</v>
      </c>
      <c r="AY7" s="14">
        <f t="shared" si="18"/>
        <v>0.38888888888888895</v>
      </c>
      <c r="AZ7" s="14">
        <f t="shared" si="18"/>
        <v>0.81944444444444442</v>
      </c>
      <c r="BA7" s="14">
        <f t="shared" si="18"/>
        <v>0.9</v>
      </c>
      <c r="BB7" s="14">
        <f t="shared" si="18"/>
        <v>0.79861111111111127</v>
      </c>
      <c r="BC7" s="14">
        <f t="shared" si="18"/>
        <v>0.4472222222222223</v>
      </c>
      <c r="BD7" s="14">
        <f t="shared" si="18"/>
        <v>0.28750000000000003</v>
      </c>
      <c r="BE7" s="14">
        <f t="shared" si="18"/>
        <v>0.19444444444444448</v>
      </c>
      <c r="BF7" s="14">
        <f t="shared" si="18"/>
        <v>0.30555555555555558</v>
      </c>
      <c r="BG7" s="14">
        <f t="shared" si="18"/>
        <v>0</v>
      </c>
      <c r="BH7" s="14">
        <f t="shared" si="18"/>
        <v>0.9</v>
      </c>
      <c r="BI7" s="14">
        <f t="shared" si="18"/>
        <v>0.41527777777777786</v>
      </c>
      <c r="BJ7" s="14">
        <f t="shared" si="18"/>
        <v>0.4472222222222223</v>
      </c>
      <c r="BK7" s="14">
        <f t="shared" si="18"/>
        <v>0.41527777777777786</v>
      </c>
      <c r="BL7" s="14">
        <f t="shared" si="18"/>
        <v>0.30555555555555558</v>
      </c>
      <c r="BM7" s="14">
        <f t="shared" si="18"/>
        <v>0.38888888888888895</v>
      </c>
      <c r="BN7" s="14">
        <f t="shared" si="18"/>
        <v>0.65555555555555556</v>
      </c>
      <c r="BO7" s="14">
        <f t="shared" ref="BO7:CR7" si="19">SUM(BO54,BO101)</f>
        <v>0.63</v>
      </c>
      <c r="BP7" s="14">
        <f t="shared" si="19"/>
        <v>0.51111111111111118</v>
      </c>
      <c r="BQ7" s="14">
        <f t="shared" si="19"/>
        <v>0.19166666666666671</v>
      </c>
      <c r="BR7" s="14">
        <f t="shared" si="19"/>
        <v>0.35138888888888897</v>
      </c>
      <c r="BS7" s="14">
        <f t="shared" si="19"/>
        <v>0.19444444444444448</v>
      </c>
      <c r="BT7" s="14">
        <f t="shared" si="19"/>
        <v>0.30555555555555558</v>
      </c>
      <c r="BU7" s="14">
        <f t="shared" si="19"/>
        <v>0.42611111111111111</v>
      </c>
      <c r="BV7" s="14">
        <f t="shared" si="19"/>
        <v>0.30000000000000004</v>
      </c>
      <c r="BW7" s="14">
        <f t="shared" si="19"/>
        <v>0.35138888888888897</v>
      </c>
      <c r="BX7" s="14">
        <f t="shared" si="19"/>
        <v>0.31944444444444442</v>
      </c>
      <c r="BY7" s="14">
        <f t="shared" si="19"/>
        <v>0.35138888888888897</v>
      </c>
      <c r="BZ7" s="14">
        <f t="shared" si="19"/>
        <v>0.22222222222222224</v>
      </c>
      <c r="CA7" s="14">
        <f t="shared" si="19"/>
        <v>0.19444444444444448</v>
      </c>
      <c r="CB7" s="14">
        <f t="shared" si="19"/>
        <v>0.52444444444444449</v>
      </c>
      <c r="CC7" s="14">
        <f t="shared" si="19"/>
        <v>0.36000000000000004</v>
      </c>
      <c r="CD7" s="14">
        <f t="shared" si="19"/>
        <v>0.38333333333333341</v>
      </c>
      <c r="CE7" s="14">
        <f t="shared" si="19"/>
        <v>0.25555555555555559</v>
      </c>
      <c r="CF7" s="14">
        <f t="shared" si="19"/>
        <v>0.79861111111111127</v>
      </c>
      <c r="CG7" s="14">
        <f t="shared" si="19"/>
        <v>0.94444444444444453</v>
      </c>
      <c r="CH7" s="14">
        <f t="shared" si="19"/>
        <v>0.66666666666666663</v>
      </c>
      <c r="CI7" s="14">
        <f t="shared" si="19"/>
        <v>1.048888888888889</v>
      </c>
      <c r="CJ7" s="14">
        <f t="shared" si="19"/>
        <v>1.2000000000000002</v>
      </c>
      <c r="CK7" s="14">
        <f t="shared" si="19"/>
        <v>1.213888888888889</v>
      </c>
      <c r="CL7" s="14">
        <f t="shared" si="19"/>
        <v>0.8944444444444446</v>
      </c>
      <c r="CM7" s="14">
        <f t="shared" si="19"/>
        <v>1.213888888888889</v>
      </c>
      <c r="CN7" s="14">
        <f t="shared" si="19"/>
        <v>1.1111111111111112</v>
      </c>
      <c r="CO7" s="14">
        <f t="shared" si="19"/>
        <v>0.68055555555555558</v>
      </c>
      <c r="CP7" s="14">
        <f t="shared" si="19"/>
        <v>0.81944444444444442</v>
      </c>
      <c r="CQ7" s="14">
        <f t="shared" si="19"/>
        <v>0.9</v>
      </c>
      <c r="CR7" s="14">
        <f t="shared" si="19"/>
        <v>0.63888888888888884</v>
      </c>
      <c r="CS7" s="14">
        <f t="shared" ref="CS7:FB7" si="20">SUM(CS54,CS101)</f>
        <v>0.63888888888888884</v>
      </c>
      <c r="CT7" s="14">
        <f t="shared" si="20"/>
        <v>0.47916666666666663</v>
      </c>
      <c r="CU7" s="14">
        <f t="shared" si="20"/>
        <v>0.3611111111111111</v>
      </c>
      <c r="CV7" s="14">
        <f t="shared" si="20"/>
        <v>0.3611111111111111</v>
      </c>
      <c r="CW7" s="14">
        <f t="shared" si="20"/>
        <v>0</v>
      </c>
      <c r="CX7" s="14">
        <f t="shared" si="20"/>
        <v>0.69</v>
      </c>
      <c r="CY7" s="14">
        <f t="shared" si="20"/>
        <v>0.4472222222222223</v>
      </c>
      <c r="CZ7" s="14">
        <f t="shared" si="20"/>
        <v>0.38333333333333341</v>
      </c>
      <c r="DA7" s="14">
        <f t="shared" si="20"/>
        <v>0.31944444444444442</v>
      </c>
      <c r="DB7" s="14">
        <f t="shared" si="20"/>
        <v>0.25</v>
      </c>
      <c r="DC7" s="14">
        <f t="shared" si="20"/>
        <v>0.25</v>
      </c>
      <c r="DD7" s="14">
        <f t="shared" si="20"/>
        <v>0.75388888888888883</v>
      </c>
      <c r="DE7" s="14">
        <f t="shared" si="20"/>
        <v>1.1100000000000001</v>
      </c>
      <c r="DF7" s="14">
        <f t="shared" si="20"/>
        <v>0.76666666666666683</v>
      </c>
      <c r="DG7" s="14">
        <f t="shared" si="20"/>
        <v>0.76666666666666683</v>
      </c>
      <c r="DH7" s="14">
        <f t="shared" si="20"/>
        <v>0.76666666666666683</v>
      </c>
      <c r="DI7" s="14">
        <f t="shared" si="20"/>
        <v>0.38888888888888895</v>
      </c>
      <c r="DJ7" s="14">
        <f t="shared" si="20"/>
        <v>0.44444444444444448</v>
      </c>
      <c r="DK7" s="14">
        <f t="shared" si="20"/>
        <v>0.98333333333333339</v>
      </c>
      <c r="DL7" s="14">
        <f t="shared" si="20"/>
        <v>1.23</v>
      </c>
      <c r="DM7" s="14">
        <f t="shared" si="20"/>
        <v>1.213888888888889</v>
      </c>
      <c r="DN7" s="14">
        <f t="shared" si="20"/>
        <v>1.0861111111111112</v>
      </c>
      <c r="DO7" s="14">
        <f t="shared" si="20"/>
        <v>0.76666666666666683</v>
      </c>
      <c r="DP7" s="14">
        <f t="shared" si="20"/>
        <v>0.55555555555555558</v>
      </c>
      <c r="DQ7" s="14">
        <f t="shared" si="20"/>
        <v>0.38888888888888895</v>
      </c>
      <c r="DR7" s="14">
        <f t="shared" si="20"/>
        <v>0.65555555555555556</v>
      </c>
      <c r="DS7" s="14">
        <f t="shared" si="20"/>
        <v>0.45</v>
      </c>
      <c r="DT7" s="14">
        <f t="shared" si="20"/>
        <v>0.35138888888888897</v>
      </c>
      <c r="DU7" s="14">
        <f t="shared" si="20"/>
        <v>0.35138888888888897</v>
      </c>
      <c r="DV7" s="14">
        <f t="shared" si="20"/>
        <v>0.31944444444444442</v>
      </c>
      <c r="DW7" s="14">
        <f t="shared" si="20"/>
        <v>0.22222222222222224</v>
      </c>
      <c r="DX7" s="14">
        <f t="shared" si="20"/>
        <v>0.27777777777777779</v>
      </c>
      <c r="DY7" s="14">
        <f t="shared" si="20"/>
        <v>0.4588888888888889</v>
      </c>
      <c r="DZ7" s="14">
        <f t="shared" si="20"/>
        <v>0.60000000000000009</v>
      </c>
      <c r="EA7" s="14">
        <f t="shared" si="20"/>
        <v>0.31944444444444442</v>
      </c>
      <c r="EB7" s="14">
        <f t="shared" si="20"/>
        <v>0.25555555555555559</v>
      </c>
      <c r="EC7" s="14">
        <f t="shared" si="20"/>
        <v>0.25555555555555559</v>
      </c>
      <c r="ED7" s="14">
        <f t="shared" si="20"/>
        <v>0.19444444444444448</v>
      </c>
      <c r="EE7" s="14">
        <f t="shared" si="20"/>
        <v>0.22222222222222224</v>
      </c>
      <c r="EF7" s="14">
        <f t="shared" si="20"/>
        <v>0</v>
      </c>
      <c r="EG7" s="14">
        <f t="shared" si="20"/>
        <v>0.78</v>
      </c>
      <c r="EH7" s="14">
        <f t="shared" si="20"/>
        <v>0.35138888888888897</v>
      </c>
      <c r="EI7" s="14">
        <f t="shared" si="20"/>
        <v>0.35138888888888897</v>
      </c>
      <c r="EJ7" s="14">
        <f t="shared" si="20"/>
        <v>0.41527777777777786</v>
      </c>
      <c r="EK7" s="14">
        <f t="shared" si="20"/>
        <v>0.27777777777777779</v>
      </c>
      <c r="EL7" s="14">
        <f t="shared" si="20"/>
        <v>0.27777777777777779</v>
      </c>
      <c r="EM7" s="14">
        <f t="shared" si="20"/>
        <v>0.36055555555555557</v>
      </c>
      <c r="EN7" s="14">
        <f t="shared" si="20"/>
        <v>0.39</v>
      </c>
      <c r="EO7" s="14">
        <f t="shared" si="20"/>
        <v>0.31944444444444442</v>
      </c>
      <c r="EP7" s="14">
        <f t="shared" si="20"/>
        <v>0.83055555555555571</v>
      </c>
      <c r="EQ7" s="14">
        <f t="shared" si="20"/>
        <v>1.213888888888889</v>
      </c>
      <c r="ER7" s="14">
        <f t="shared" si="20"/>
        <v>0.61111111111111116</v>
      </c>
      <c r="ES7" s="14">
        <f t="shared" si="20"/>
        <v>0.5</v>
      </c>
      <c r="ET7" s="14">
        <f t="shared" si="20"/>
        <v>1.1472222222222224</v>
      </c>
      <c r="EU7" s="14">
        <f t="shared" si="20"/>
        <v>1.05</v>
      </c>
      <c r="EV7" s="14">
        <f t="shared" si="20"/>
        <v>1.213888888888889</v>
      </c>
      <c r="EW7" s="14">
        <f t="shared" si="20"/>
        <v>0.95833333333333326</v>
      </c>
      <c r="EX7" s="14">
        <f t="shared" si="20"/>
        <v>1.1180555555555556</v>
      </c>
      <c r="EY7" s="14">
        <f t="shared" si="20"/>
        <v>0.69444444444444453</v>
      </c>
      <c r="EZ7" s="14">
        <f t="shared" si="20"/>
        <v>0.55555555555555558</v>
      </c>
      <c r="FA7" s="14">
        <f t="shared" si="20"/>
        <v>1.1800000000000002</v>
      </c>
      <c r="FB7" s="14">
        <f t="shared" si="20"/>
        <v>0.9</v>
      </c>
      <c r="FC7" s="14">
        <f t="shared" ref="FC7:HN7" si="21">SUM(FC54,FC101)</f>
        <v>1.4375</v>
      </c>
      <c r="FD7" s="14">
        <f t="shared" si="21"/>
        <v>1.1819444444444445</v>
      </c>
      <c r="FE7" s="14">
        <f t="shared" si="21"/>
        <v>1.2777777777777777</v>
      </c>
      <c r="FF7" s="14">
        <f t="shared" si="21"/>
        <v>1.3333333333333333</v>
      </c>
      <c r="FG7" s="14">
        <f t="shared" si="21"/>
        <v>0.72222222222222221</v>
      </c>
      <c r="FH7" s="14">
        <f t="shared" si="21"/>
        <v>1.1800000000000002</v>
      </c>
      <c r="FI7" s="14">
        <f t="shared" si="21"/>
        <v>1.5</v>
      </c>
      <c r="FJ7" s="14">
        <f t="shared" si="21"/>
        <v>0.79861111111111127</v>
      </c>
      <c r="FK7" s="14">
        <f t="shared" si="21"/>
        <v>0.41527777777777786</v>
      </c>
      <c r="FL7" s="14">
        <f t="shared" si="21"/>
        <v>0.38333333333333341</v>
      </c>
      <c r="FM7" s="14">
        <f t="shared" si="21"/>
        <v>0.3611111111111111</v>
      </c>
      <c r="FN7" s="14">
        <f t="shared" si="21"/>
        <v>0.29725000000000001</v>
      </c>
      <c r="FO7" s="14">
        <f t="shared" si="21"/>
        <v>0.48681555555555567</v>
      </c>
      <c r="FP7" s="14">
        <f t="shared" si="21"/>
        <v>0.45</v>
      </c>
      <c r="FQ7" s="14">
        <f t="shared" si="21"/>
        <v>0.28750000000000003</v>
      </c>
      <c r="FR7" s="14">
        <f t="shared" si="21"/>
        <v>0.31944444444444442</v>
      </c>
      <c r="FS7" s="14">
        <f t="shared" si="21"/>
        <v>0.31944444444444442</v>
      </c>
      <c r="FT7" s="14">
        <f t="shared" si="21"/>
        <v>0.27777777777777779</v>
      </c>
      <c r="FU7" s="14">
        <f t="shared" si="21"/>
        <v>0.44444444444444448</v>
      </c>
      <c r="FV7" s="14">
        <f t="shared" si="21"/>
        <v>0.72111111111111115</v>
      </c>
      <c r="FW7" s="14">
        <f t="shared" si="21"/>
        <v>0.45</v>
      </c>
      <c r="FX7" s="14">
        <f t="shared" si="21"/>
        <v>0.41527777777777786</v>
      </c>
      <c r="FY7" s="14">
        <f t="shared" si="21"/>
        <v>0.38333333333333341</v>
      </c>
      <c r="FZ7" s="14">
        <f t="shared" si="21"/>
        <v>0.38333333333333341</v>
      </c>
      <c r="GA7" s="14">
        <f t="shared" si="21"/>
        <v>0.27777777777777779</v>
      </c>
      <c r="GB7" s="14">
        <f t="shared" si="21"/>
        <v>0.3611111111111111</v>
      </c>
      <c r="GC7" s="14">
        <f t="shared" si="21"/>
        <v>0.36055555555555557</v>
      </c>
      <c r="GD7" s="14">
        <f t="shared" si="21"/>
        <v>0.45</v>
      </c>
      <c r="GE7" s="14">
        <f t="shared" si="21"/>
        <v>0.31944444444444442</v>
      </c>
      <c r="GF7" s="14">
        <f t="shared" si="21"/>
        <v>0.38333333333333341</v>
      </c>
      <c r="GG7" s="14">
        <f t="shared" si="21"/>
        <v>0.38333333333333341</v>
      </c>
      <c r="GH7" s="14">
        <f t="shared" si="21"/>
        <v>0.38888888888888895</v>
      </c>
      <c r="GI7" s="14">
        <f t="shared" si="21"/>
        <v>0.38888888888888895</v>
      </c>
      <c r="GJ7" s="14">
        <f t="shared" si="21"/>
        <v>0.98333333333333339</v>
      </c>
      <c r="GK7" s="14">
        <f t="shared" si="21"/>
        <v>0.96000000000000019</v>
      </c>
      <c r="GL7" s="14">
        <f t="shared" si="21"/>
        <v>0.47916666666666663</v>
      </c>
      <c r="GM7" s="14">
        <f t="shared" si="21"/>
        <v>0.4472222222222223</v>
      </c>
      <c r="GN7" s="14">
        <f t="shared" si="21"/>
        <v>0.47916666666666663</v>
      </c>
      <c r="GO7" s="14">
        <f t="shared" si="21"/>
        <v>0.27777777777777779</v>
      </c>
      <c r="GP7" s="14">
        <f t="shared" si="21"/>
        <v>0.44444444444444448</v>
      </c>
      <c r="GQ7" s="14">
        <f t="shared" si="21"/>
        <v>0.65555555555555556</v>
      </c>
      <c r="GR7" s="14">
        <f t="shared" si="21"/>
        <v>0.39</v>
      </c>
      <c r="GS7" s="14">
        <f t="shared" si="21"/>
        <v>0.41527777777777786</v>
      </c>
      <c r="GT7" s="14">
        <f t="shared" si="21"/>
        <v>0.4472222222222223</v>
      </c>
      <c r="GU7" s="14">
        <f t="shared" si="21"/>
        <v>0.4472222222222223</v>
      </c>
      <c r="GV7" s="14">
        <f t="shared" si="21"/>
        <v>0.27777777777777779</v>
      </c>
      <c r="GW7" s="14">
        <f t="shared" si="21"/>
        <v>0.38888888888888895</v>
      </c>
      <c r="GX7" s="14">
        <f t="shared" si="21"/>
        <v>1.1472222222222224</v>
      </c>
      <c r="GY7" s="14">
        <f t="shared" si="21"/>
        <v>1.2000000000000002</v>
      </c>
      <c r="GZ7" s="14">
        <f t="shared" si="21"/>
        <v>0.95833333333333326</v>
      </c>
      <c r="HA7" s="14">
        <f t="shared" si="21"/>
        <v>0.95833333333333326</v>
      </c>
      <c r="HB7" s="14">
        <f t="shared" si="21"/>
        <v>0.95833333333333326</v>
      </c>
      <c r="HC7" s="14">
        <f t="shared" si="21"/>
        <v>0.5</v>
      </c>
      <c r="HD7" s="14">
        <f t="shared" si="21"/>
        <v>0.5</v>
      </c>
      <c r="HE7" s="14">
        <f t="shared" si="21"/>
        <v>1.1144444444444446</v>
      </c>
      <c r="HF7" s="14">
        <f t="shared" si="21"/>
        <v>1.95</v>
      </c>
      <c r="HG7" s="14">
        <f t="shared" si="21"/>
        <v>1.5972222222222225</v>
      </c>
      <c r="HH7" s="14">
        <f t="shared" si="21"/>
        <v>1.4375</v>
      </c>
      <c r="HI7" s="14">
        <f t="shared" si="21"/>
        <v>0.95833333333333326</v>
      </c>
      <c r="HJ7" s="14">
        <f t="shared" si="21"/>
        <v>0.83333333333333348</v>
      </c>
      <c r="HK7" s="14">
        <f t="shared" si="21"/>
        <v>0.7777777777777779</v>
      </c>
      <c r="HL7" s="14">
        <f t="shared" si="21"/>
        <v>1.1472222222222224</v>
      </c>
      <c r="HM7" s="14">
        <f t="shared" si="21"/>
        <v>0.60000000000000009</v>
      </c>
      <c r="HN7" s="14">
        <f t="shared" si="21"/>
        <v>0.57500000000000007</v>
      </c>
      <c r="HO7" s="14">
        <f t="shared" ref="HO7:JZ7" si="22">SUM(HO54,HO101)</f>
        <v>0.47916666666666663</v>
      </c>
      <c r="HP7" s="14">
        <f t="shared" si="22"/>
        <v>0.38333333333333341</v>
      </c>
      <c r="HQ7" s="14">
        <f t="shared" si="22"/>
        <v>0.5</v>
      </c>
      <c r="HR7" s="14">
        <f t="shared" si="22"/>
        <v>0.55555555555555558</v>
      </c>
      <c r="HS7" s="14">
        <f t="shared" si="13"/>
        <v>0.65555555555555556</v>
      </c>
      <c r="HT7" s="14">
        <f t="shared" si="22"/>
        <v>0.45</v>
      </c>
      <c r="HU7" s="14">
        <f t="shared" si="22"/>
        <v>0.35138888888888897</v>
      </c>
      <c r="HV7" s="14">
        <f t="shared" si="22"/>
        <v>0.31944444444444442</v>
      </c>
      <c r="HW7" s="14">
        <f t="shared" si="22"/>
        <v>0.4472222222222223</v>
      </c>
      <c r="HX7" s="14">
        <f t="shared" si="22"/>
        <v>0.5</v>
      </c>
      <c r="HY7" s="14">
        <f t="shared" si="22"/>
        <v>0.55555555555555558</v>
      </c>
      <c r="HZ7" s="14">
        <f t="shared" si="22"/>
        <v>1.1472222222222224</v>
      </c>
      <c r="IA7" s="14">
        <f t="shared" si="22"/>
        <v>0.9</v>
      </c>
      <c r="IB7" s="14">
        <f t="shared" si="22"/>
        <v>0.70277777777777795</v>
      </c>
      <c r="IC7" s="14">
        <f t="shared" si="22"/>
        <v>0.63888888888888884</v>
      </c>
      <c r="ID7" s="14">
        <f t="shared" si="22"/>
        <v>0.38333333333333341</v>
      </c>
      <c r="IE7" s="14">
        <f t="shared" si="22"/>
        <v>0.22222222222222224</v>
      </c>
      <c r="IF7" s="14">
        <f t="shared" si="22"/>
        <v>0.3611111111111111</v>
      </c>
      <c r="IG7" s="14">
        <f t="shared" si="22"/>
        <v>0.70472222222222225</v>
      </c>
      <c r="IH7" s="14">
        <f t="shared" si="22"/>
        <v>0.63</v>
      </c>
      <c r="II7" s="14">
        <f t="shared" si="22"/>
        <v>0.54305555555555562</v>
      </c>
      <c r="IJ7" s="14">
        <f t="shared" si="22"/>
        <v>0.38333333333333341</v>
      </c>
      <c r="IK7" s="14">
        <f t="shared" si="22"/>
        <v>0.43125000000000002</v>
      </c>
      <c r="IL7" s="14">
        <f t="shared" si="22"/>
        <v>0.33333333333333331</v>
      </c>
      <c r="IM7" s="14">
        <f t="shared" si="22"/>
        <v>0.33333333333333331</v>
      </c>
      <c r="IN7" s="14">
        <f t="shared" si="22"/>
        <v>0.65555555555555556</v>
      </c>
      <c r="IO7" s="14">
        <f t="shared" si="22"/>
        <v>0.54</v>
      </c>
      <c r="IP7" s="14">
        <f t="shared" si="22"/>
        <v>0.57500000000000007</v>
      </c>
      <c r="IQ7" s="14">
        <f t="shared" si="22"/>
        <v>1.3416666666666668</v>
      </c>
      <c r="IR7" s="14">
        <f t="shared" si="22"/>
        <v>1.9166666666666665</v>
      </c>
      <c r="IS7" s="14">
        <f t="shared" si="22"/>
        <v>0.83333333333333348</v>
      </c>
      <c r="IT7" s="14">
        <f t="shared" si="22"/>
        <v>0.97222222222222221</v>
      </c>
      <c r="IU7" s="14">
        <f t="shared" si="22"/>
        <v>1.802777777777778</v>
      </c>
      <c r="IV7" s="14">
        <f t="shared" si="22"/>
        <v>1.95</v>
      </c>
      <c r="IW7" s="14">
        <f t="shared" si="22"/>
        <v>1.5972222222222225</v>
      </c>
      <c r="IX7" s="14">
        <f t="shared" si="22"/>
        <v>1.4375</v>
      </c>
      <c r="IY7" s="14">
        <f t="shared" si="22"/>
        <v>1.7569444444444446</v>
      </c>
      <c r="IZ7" s="14">
        <f t="shared" si="22"/>
        <v>1.9444444444444444</v>
      </c>
      <c r="JA7" s="14">
        <f t="shared" si="22"/>
        <v>0.83333333333333348</v>
      </c>
      <c r="JB7" s="14">
        <f t="shared" si="22"/>
        <v>1.802777777777778</v>
      </c>
      <c r="JC7" s="14">
        <f t="shared" si="22"/>
        <v>2.25</v>
      </c>
      <c r="JD7" s="14">
        <f t="shared" si="22"/>
        <v>1.4694444444444446</v>
      </c>
      <c r="JE7" s="14">
        <f t="shared" si="22"/>
        <v>1.4055555555555559</v>
      </c>
      <c r="JF7" s="14">
        <f t="shared" si="22"/>
        <v>0.79861111111111127</v>
      </c>
      <c r="JG7" s="14">
        <f t="shared" si="22"/>
        <v>0.41666666666666674</v>
      </c>
      <c r="JH7" s="14">
        <f t="shared" si="22"/>
        <v>0.5</v>
      </c>
      <c r="JI7" s="14">
        <f t="shared" si="22"/>
        <v>1.3111111111111111</v>
      </c>
      <c r="JJ7" s="14">
        <f t="shared" si="22"/>
        <v>0.57000000000000006</v>
      </c>
      <c r="JK7" s="14">
        <f t="shared" si="22"/>
        <v>0.54305555555555562</v>
      </c>
      <c r="JL7" s="14">
        <f t="shared" si="22"/>
        <v>0.47916666666666663</v>
      </c>
      <c r="JM7" s="14">
        <f t="shared" si="22"/>
        <v>0.31944444444444442</v>
      </c>
      <c r="JN7" s="14">
        <f t="shared" si="22"/>
        <v>0.55555555555555558</v>
      </c>
      <c r="JO7" s="14">
        <f t="shared" si="22"/>
        <v>0.69444444444444453</v>
      </c>
      <c r="JP7" s="14">
        <f t="shared" si="22"/>
        <v>1.3111111111111111</v>
      </c>
      <c r="JQ7" s="14">
        <f t="shared" si="22"/>
        <v>1.95</v>
      </c>
      <c r="JR7" s="14">
        <f t="shared" si="22"/>
        <v>1.2777777777777777</v>
      </c>
      <c r="JS7" s="14">
        <f t="shared" si="22"/>
        <v>0.79861111111111127</v>
      </c>
      <c r="JT7" s="14">
        <f t="shared" si="22"/>
        <v>0.47916666666666663</v>
      </c>
      <c r="JU7" s="14">
        <f t="shared" si="22"/>
        <v>0.55555555555555558</v>
      </c>
      <c r="JV7" s="14">
        <f t="shared" si="22"/>
        <v>0.69444444444444453</v>
      </c>
      <c r="JW7" s="14">
        <f t="shared" si="22"/>
        <v>1.3111111111111111</v>
      </c>
      <c r="JX7" s="14">
        <f t="shared" si="22"/>
        <v>1.65</v>
      </c>
      <c r="JY7" s="14">
        <f t="shared" si="22"/>
        <v>0.86250000000000004</v>
      </c>
      <c r="JZ7" s="14">
        <f t="shared" si="22"/>
        <v>0.86250000000000004</v>
      </c>
      <c r="KA7" s="14">
        <f t="shared" ref="KA7:ML7" si="23">SUM(KA54,KA101)</f>
        <v>0.63888888888888884</v>
      </c>
      <c r="KB7" s="14">
        <f t="shared" si="23"/>
        <v>0.69444444444444453</v>
      </c>
      <c r="KC7" s="14">
        <f t="shared" si="23"/>
        <v>0.69444444444444453</v>
      </c>
      <c r="KD7" s="14">
        <f t="shared" si="23"/>
        <v>1.6388888888888888</v>
      </c>
      <c r="KE7" s="14">
        <f t="shared" si="23"/>
        <v>2.1</v>
      </c>
      <c r="KF7" s="14">
        <f t="shared" si="23"/>
        <v>1.9166666666666665</v>
      </c>
      <c r="KG7" s="14">
        <f t="shared" si="23"/>
        <v>1.9166666666666665</v>
      </c>
      <c r="KH7" s="14">
        <f t="shared" si="23"/>
        <v>1.9166666666666665</v>
      </c>
      <c r="KI7" s="14">
        <f t="shared" si="23"/>
        <v>0.83333333333333348</v>
      </c>
      <c r="KJ7" s="14">
        <f t="shared" si="23"/>
        <v>0.69444444444444453</v>
      </c>
      <c r="KK7" s="14">
        <f t="shared" si="23"/>
        <v>2.95</v>
      </c>
      <c r="KL7" s="14">
        <f t="shared" si="23"/>
        <v>2.7</v>
      </c>
      <c r="KM7" s="14">
        <f t="shared" si="23"/>
        <v>2.7152777777777786</v>
      </c>
      <c r="KN7" s="14">
        <f t="shared" si="23"/>
        <v>2.7152777777777786</v>
      </c>
      <c r="KO7" s="14">
        <f t="shared" si="23"/>
        <v>0</v>
      </c>
      <c r="KP7" s="14">
        <f t="shared" si="23"/>
        <v>2.5</v>
      </c>
      <c r="KQ7" s="14">
        <f t="shared" si="23"/>
        <v>2.5</v>
      </c>
      <c r="KR7" s="14">
        <f t="shared" si="23"/>
        <v>2.95</v>
      </c>
      <c r="KS7" s="14">
        <f t="shared" si="23"/>
        <v>2.7</v>
      </c>
      <c r="KT7" s="14">
        <f t="shared" si="23"/>
        <v>2.5555555555555554</v>
      </c>
      <c r="KU7" s="14">
        <f t="shared" si="23"/>
        <v>2.7152777777777786</v>
      </c>
      <c r="KV7" s="14">
        <f t="shared" si="23"/>
        <v>2.395833333333333</v>
      </c>
      <c r="KW7" s="14">
        <f t="shared" si="23"/>
        <v>2.3611111111111116</v>
      </c>
      <c r="KX7" s="14">
        <f t="shared" si="23"/>
        <v>0.83333333333333348</v>
      </c>
      <c r="KY7" s="14">
        <f t="shared" si="23"/>
        <v>2.2944444444444447</v>
      </c>
      <c r="KZ7" s="14">
        <f t="shared" si="23"/>
        <v>1.95</v>
      </c>
      <c r="LA7" s="14">
        <f t="shared" si="23"/>
        <v>1.5972222222222225</v>
      </c>
      <c r="LB7" s="14">
        <f t="shared" si="23"/>
        <v>1.2777777777777777</v>
      </c>
      <c r="LC7" s="14">
        <f t="shared" si="23"/>
        <v>1.2777777777777777</v>
      </c>
      <c r="LD7" s="14">
        <f t="shared" si="23"/>
        <v>0.75</v>
      </c>
      <c r="LE7" s="14">
        <f t="shared" si="23"/>
        <v>0.97222222222222221</v>
      </c>
      <c r="LF7" s="14">
        <f t="shared" si="23"/>
        <v>1.9666666666666668</v>
      </c>
      <c r="LG7" s="14">
        <f t="shared" si="23"/>
        <v>1.8</v>
      </c>
      <c r="LH7" s="14">
        <f t="shared" si="23"/>
        <v>1.3416666666666668</v>
      </c>
      <c r="LI7" s="14">
        <f t="shared" si="23"/>
        <v>0.95833333333333326</v>
      </c>
      <c r="LJ7" s="14">
        <f t="shared" si="23"/>
        <v>0.41527777777777786</v>
      </c>
      <c r="LK7" s="14">
        <f t="shared" si="23"/>
        <v>0.3611111111111111</v>
      </c>
      <c r="LL7" s="14">
        <f t="shared" si="23"/>
        <v>0.3611111111111111</v>
      </c>
      <c r="LM7" s="14">
        <f t="shared" si="23"/>
        <v>0.42611111111111111</v>
      </c>
      <c r="LN7" s="14">
        <f t="shared" si="23"/>
        <v>0.18000000000000002</v>
      </c>
      <c r="LO7" s="14">
        <f t="shared" si="23"/>
        <v>0</v>
      </c>
      <c r="LP7" s="14">
        <f t="shared" si="23"/>
        <v>0</v>
      </c>
      <c r="LQ7" s="14">
        <f t="shared" si="23"/>
        <v>1.2777777777777777</v>
      </c>
      <c r="LR7" s="14">
        <f t="shared" si="23"/>
        <v>1.666666666666667</v>
      </c>
      <c r="LS7" s="14">
        <f t="shared" si="23"/>
        <v>0.83333333333333348</v>
      </c>
      <c r="LT7" s="14">
        <f t="shared" si="23"/>
        <v>1.802777777777778</v>
      </c>
      <c r="LU7" s="14">
        <f t="shared" si="23"/>
        <v>1.8</v>
      </c>
      <c r="LV7" s="14">
        <f t="shared" si="23"/>
        <v>0</v>
      </c>
      <c r="LW7" s="14">
        <f t="shared" si="23"/>
        <v>0</v>
      </c>
      <c r="LX7" s="14">
        <f t="shared" si="23"/>
        <v>2.395833333333333</v>
      </c>
      <c r="LY7" s="14">
        <f t="shared" si="23"/>
        <v>1.9444444444444444</v>
      </c>
      <c r="LZ7" s="14">
        <f t="shared" si="23"/>
        <v>0.97222222222222221</v>
      </c>
      <c r="MA7" s="14">
        <f t="shared" si="23"/>
        <v>0.4916666666666667</v>
      </c>
      <c r="MB7" s="14">
        <f t="shared" si="23"/>
        <v>0</v>
      </c>
      <c r="MC7" s="14">
        <f t="shared" si="23"/>
        <v>1.7569444444444446</v>
      </c>
      <c r="MD7" s="14">
        <f t="shared" si="23"/>
        <v>1.7569444444444446</v>
      </c>
      <c r="ME7" s="14">
        <f t="shared" si="23"/>
        <v>1.7569444444444446</v>
      </c>
      <c r="MF7" s="14">
        <f t="shared" si="23"/>
        <v>0.83333333333333348</v>
      </c>
      <c r="MG7" s="14">
        <f t="shared" si="23"/>
        <v>0.41666666666666674</v>
      </c>
      <c r="MH7" s="14">
        <f t="shared" si="23"/>
        <v>0.65555555555555556</v>
      </c>
      <c r="MI7" s="14">
        <f t="shared" si="23"/>
        <v>0.30000000000000004</v>
      </c>
      <c r="MJ7" s="14">
        <f t="shared" si="23"/>
        <v>0.31944444444444442</v>
      </c>
      <c r="MK7" s="14">
        <f t="shared" si="23"/>
        <v>0.25555555555555559</v>
      </c>
      <c r="ML7" s="14">
        <f t="shared" si="23"/>
        <v>0.31944444444444442</v>
      </c>
      <c r="MM7" s="14">
        <f t="shared" ref="MM7:NA7" si="24">SUM(MM54,MM101)</f>
        <v>0.19444444444444448</v>
      </c>
      <c r="MN7" s="14">
        <f t="shared" si="24"/>
        <v>0.19444444444444448</v>
      </c>
      <c r="MO7" s="14">
        <f t="shared" si="24"/>
        <v>0.81944444444444442</v>
      </c>
      <c r="MP7" s="14">
        <f t="shared" si="24"/>
        <v>0.45</v>
      </c>
      <c r="MQ7" s="14">
        <f t="shared" si="24"/>
        <v>0.38333333333333341</v>
      </c>
      <c r="MR7" s="14">
        <f t="shared" si="24"/>
        <v>0.28750000000000003</v>
      </c>
      <c r="MS7" s="14">
        <f t="shared" si="24"/>
        <v>0.19166666666666671</v>
      </c>
      <c r="MT7" s="14">
        <f t="shared" si="24"/>
        <v>0.16666666666666666</v>
      </c>
      <c r="MU7" s="14">
        <f t="shared" si="24"/>
        <v>0.16666666666666666</v>
      </c>
      <c r="MV7" s="14">
        <f t="shared" si="24"/>
        <v>0.26222222222222225</v>
      </c>
      <c r="MW7" s="14">
        <f t="shared" si="24"/>
        <v>0.24000000000000005</v>
      </c>
      <c r="MX7" s="14">
        <f t="shared" si="24"/>
        <v>0.19166666666666671</v>
      </c>
      <c r="MY7" s="14">
        <f t="shared" si="24"/>
        <v>0.25555555555555559</v>
      </c>
      <c r="MZ7" s="14">
        <f t="shared" si="24"/>
        <v>0.25555555555555559</v>
      </c>
      <c r="NA7" s="14">
        <f t="shared" si="24"/>
        <v>0.27777777777777779</v>
      </c>
      <c r="NB7" s="14">
        <f t="shared" si="16"/>
        <v>0.27777777777777779</v>
      </c>
      <c r="NC7" s="14">
        <f t="shared" si="16"/>
        <v>0.32777777777777778</v>
      </c>
    </row>
    <row r="8" spans="1:379" ht="15.75" customHeight="1">
      <c r="A8" s="24">
        <v>31</v>
      </c>
      <c r="B8" s="9" t="s">
        <v>1831</v>
      </c>
      <c r="C8" s="14">
        <f t="shared" ref="C8:AH8" si="25">SUM(C55,C102)</f>
        <v>1.0862403100775193</v>
      </c>
      <c r="D8" s="14">
        <f t="shared" si="25"/>
        <v>1.1046511627906979</v>
      </c>
      <c r="E8" s="14">
        <f t="shared" si="25"/>
        <v>0.94099913867355744</v>
      </c>
      <c r="F8" s="14">
        <f t="shared" si="25"/>
        <v>0.94099913867355744</v>
      </c>
      <c r="G8" s="14">
        <f t="shared" si="25"/>
        <v>1.1762489233419466</v>
      </c>
      <c r="H8" s="14">
        <f t="shared" si="25"/>
        <v>0.71597760551248923</v>
      </c>
      <c r="I8" s="14">
        <f t="shared" si="25"/>
        <v>0.71597760551248923</v>
      </c>
      <c r="J8" s="14">
        <f t="shared" si="25"/>
        <v>1.2069336778639104</v>
      </c>
      <c r="K8" s="14">
        <f t="shared" si="25"/>
        <v>1.1046511627906979</v>
      </c>
      <c r="L8" s="14">
        <f t="shared" si="25"/>
        <v>0.94099913867355744</v>
      </c>
      <c r="M8" s="14">
        <f t="shared" si="25"/>
        <v>0.94099913867355744</v>
      </c>
      <c r="N8" s="14">
        <f t="shared" si="25"/>
        <v>0.82337424633936274</v>
      </c>
      <c r="O8" s="14">
        <f t="shared" si="25"/>
        <v>1.0228251507321275</v>
      </c>
      <c r="P8" s="14">
        <f t="shared" si="25"/>
        <v>1.5342377260981912</v>
      </c>
      <c r="Q8" s="14">
        <f t="shared" si="25"/>
        <v>1.8104005167958657</v>
      </c>
      <c r="R8" s="14">
        <f t="shared" si="25"/>
        <v>2.0988372093023258</v>
      </c>
      <c r="S8" s="14">
        <f t="shared" si="25"/>
        <v>2.5877476313522827</v>
      </c>
      <c r="T8" s="14">
        <f t="shared" si="25"/>
        <v>1.8819982773471149</v>
      </c>
      <c r="U8" s="14">
        <f t="shared" si="25"/>
        <v>0.82337424633936274</v>
      </c>
      <c r="V8" s="14">
        <f t="shared" si="25"/>
        <v>0.71597760551248923</v>
      </c>
      <c r="W8" s="14">
        <f t="shared" si="25"/>
        <v>1.1251076658053403</v>
      </c>
      <c r="X8" s="14">
        <f>SUM(X55,X102)</f>
        <v>1.3276270456503014</v>
      </c>
      <c r="Y8" s="14">
        <f t="shared" si="25"/>
        <v>0.82848837209302328</v>
      </c>
      <c r="Z8" s="14">
        <f t="shared" si="25"/>
        <v>1.0586240310077517</v>
      </c>
      <c r="AA8" s="14">
        <f t="shared" si="25"/>
        <v>1.1762489233419466</v>
      </c>
      <c r="AB8" s="14">
        <f t="shared" si="25"/>
        <v>1.1762489233419466</v>
      </c>
      <c r="AC8" s="14">
        <f t="shared" si="25"/>
        <v>1.0228251507321275</v>
      </c>
      <c r="AD8" s="14">
        <f t="shared" si="25"/>
        <v>1.0228251507321275</v>
      </c>
      <c r="AE8" s="14">
        <f t="shared" si="25"/>
        <v>1.4483204134366925</v>
      </c>
      <c r="AF8" s="14">
        <f t="shared" si="25"/>
        <v>1.1046511627906979</v>
      </c>
      <c r="AG8" s="14">
        <f t="shared" si="25"/>
        <v>1.4114987080103361</v>
      </c>
      <c r="AH8" s="14">
        <f t="shared" si="25"/>
        <v>1.1762489233419466</v>
      </c>
      <c r="AI8" s="14">
        <f t="shared" ref="AI8:BN8" si="26">SUM(AI55,AI102)</f>
        <v>1.1762489233419466</v>
      </c>
      <c r="AJ8" s="14">
        <f t="shared" si="26"/>
        <v>0.81826012058570197</v>
      </c>
      <c r="AK8" s="14">
        <f t="shared" si="26"/>
        <v>1.227390180878553</v>
      </c>
      <c r="AL8" s="14">
        <f t="shared" si="26"/>
        <v>1.6897071490094746</v>
      </c>
      <c r="AM8" s="14">
        <f t="shared" si="26"/>
        <v>1.3255813953488371</v>
      </c>
      <c r="AN8" s="14">
        <f t="shared" si="26"/>
        <v>1.4114987080103361</v>
      </c>
      <c r="AO8" s="14">
        <f t="shared" si="26"/>
        <v>1.4114987080103361</v>
      </c>
      <c r="AP8" s="14">
        <f t="shared" si="26"/>
        <v>1.1762489233419466</v>
      </c>
      <c r="AQ8" s="14">
        <f t="shared" si="26"/>
        <v>1.1251076658053403</v>
      </c>
      <c r="AR8" s="14">
        <f t="shared" si="26"/>
        <v>1.227390180878553</v>
      </c>
      <c r="AS8" s="14">
        <f t="shared" si="26"/>
        <v>1.6897071490094746</v>
      </c>
      <c r="AT8" s="14">
        <f t="shared" si="26"/>
        <v>1.5465116279069768</v>
      </c>
      <c r="AU8" s="14">
        <f t="shared" si="26"/>
        <v>1.4114987080103361</v>
      </c>
      <c r="AV8" s="14">
        <f t="shared" si="26"/>
        <v>1.0586240310077517</v>
      </c>
      <c r="AW8" s="14">
        <f t="shared" si="26"/>
        <v>1.1762489233419466</v>
      </c>
      <c r="AX8" s="14">
        <f t="shared" si="26"/>
        <v>1.3296726959517655</v>
      </c>
      <c r="AY8" s="14">
        <f t="shared" si="26"/>
        <v>1.4319552110249785</v>
      </c>
      <c r="AZ8" s="14">
        <f t="shared" si="26"/>
        <v>3.0173341946597763</v>
      </c>
      <c r="BA8" s="14">
        <f t="shared" si="26"/>
        <v>3.3139534883720931</v>
      </c>
      <c r="BB8" s="14">
        <f t="shared" si="26"/>
        <v>2.9406223083548668</v>
      </c>
      <c r="BC8" s="14">
        <f t="shared" si="26"/>
        <v>1.6467484926787255</v>
      </c>
      <c r="BD8" s="14">
        <f t="shared" si="26"/>
        <v>1.0586240310077517</v>
      </c>
      <c r="BE8" s="14">
        <f t="shared" si="26"/>
        <v>0.71597760551248923</v>
      </c>
      <c r="BF8" s="14">
        <f t="shared" si="26"/>
        <v>1.1251076658053403</v>
      </c>
      <c r="BG8" s="14">
        <f t="shared" si="26"/>
        <v>0</v>
      </c>
      <c r="BH8" s="14">
        <f t="shared" si="26"/>
        <v>3.3139534883720931</v>
      </c>
      <c r="BI8" s="14">
        <f t="shared" si="26"/>
        <v>1.5291236003445305</v>
      </c>
      <c r="BJ8" s="14">
        <f t="shared" si="26"/>
        <v>1.6467484926787255</v>
      </c>
      <c r="BK8" s="14">
        <f t="shared" si="26"/>
        <v>1.5291236003445305</v>
      </c>
      <c r="BL8" s="14">
        <f t="shared" si="26"/>
        <v>1.1251076658053403</v>
      </c>
      <c r="BM8" s="14">
        <f t="shared" si="26"/>
        <v>1.4319552110249785</v>
      </c>
      <c r="BN8" s="14">
        <f t="shared" si="26"/>
        <v>2.4138673557278207</v>
      </c>
      <c r="BO8" s="14">
        <f t="shared" ref="BO8:CR8" si="27">SUM(BO55,BO102)</f>
        <v>2.3197674418604648</v>
      </c>
      <c r="BP8" s="14">
        <f t="shared" si="27"/>
        <v>1.8819982773471149</v>
      </c>
      <c r="BQ8" s="14">
        <f t="shared" si="27"/>
        <v>0.70574935400516803</v>
      </c>
      <c r="BR8" s="14">
        <f t="shared" si="27"/>
        <v>1.2938738156761413</v>
      </c>
      <c r="BS8" s="14">
        <f t="shared" si="27"/>
        <v>0.71597760551248923</v>
      </c>
      <c r="BT8" s="14">
        <f t="shared" si="27"/>
        <v>1.1251076658053403</v>
      </c>
      <c r="BU8" s="14">
        <f t="shared" si="27"/>
        <v>1.5690137812230838</v>
      </c>
      <c r="BV8" s="14">
        <f t="shared" si="27"/>
        <v>1.1046511627906979</v>
      </c>
      <c r="BW8" s="14">
        <f t="shared" si="27"/>
        <v>1.2938738156761413</v>
      </c>
      <c r="BX8" s="14">
        <f t="shared" si="27"/>
        <v>1.1762489233419466</v>
      </c>
      <c r="BY8" s="14">
        <f t="shared" si="27"/>
        <v>1.2938738156761413</v>
      </c>
      <c r="BZ8" s="14">
        <f t="shared" si="27"/>
        <v>0.81826012058570197</v>
      </c>
      <c r="CA8" s="14">
        <f t="shared" si="27"/>
        <v>0.71597760551248923</v>
      </c>
      <c r="CB8" s="14">
        <f t="shared" si="27"/>
        <v>1.9310938845822565</v>
      </c>
      <c r="CC8" s="14">
        <f t="shared" si="27"/>
        <v>1.3255813953488371</v>
      </c>
      <c r="CD8" s="14">
        <f t="shared" si="27"/>
        <v>1.4114987080103361</v>
      </c>
      <c r="CE8" s="14">
        <f t="shared" si="27"/>
        <v>0.94099913867355744</v>
      </c>
      <c r="CF8" s="14">
        <f t="shared" si="27"/>
        <v>2.9406223083548668</v>
      </c>
      <c r="CG8" s="14">
        <f t="shared" si="27"/>
        <v>3.4776055124892333</v>
      </c>
      <c r="CH8" s="14">
        <f t="shared" si="27"/>
        <v>2.454780361757106</v>
      </c>
      <c r="CI8" s="14">
        <f t="shared" si="27"/>
        <v>3.862187769164513</v>
      </c>
      <c r="CJ8" s="14">
        <f t="shared" si="27"/>
        <v>4.4186046511627914</v>
      </c>
      <c r="CK8" s="14">
        <f t="shared" si="27"/>
        <v>4.469745908699398</v>
      </c>
      <c r="CL8" s="14">
        <f t="shared" si="27"/>
        <v>3.2934969853574509</v>
      </c>
      <c r="CM8" s="14">
        <f t="shared" si="27"/>
        <v>4.469745908699398</v>
      </c>
      <c r="CN8" s="14">
        <f t="shared" si="27"/>
        <v>4.0913006029285102</v>
      </c>
      <c r="CO8" s="14">
        <f t="shared" si="27"/>
        <v>2.5059216192937122</v>
      </c>
      <c r="CP8" s="14">
        <f t="shared" si="27"/>
        <v>3.0173341946597763</v>
      </c>
      <c r="CQ8" s="14">
        <f t="shared" si="27"/>
        <v>3.3139534883720931</v>
      </c>
      <c r="CR8" s="14">
        <f t="shared" si="27"/>
        <v>2.3524978466838933</v>
      </c>
      <c r="CS8" s="14">
        <f t="shared" ref="CS8:FB8" si="28">SUM(CS55,CS102)</f>
        <v>2.3524978466838933</v>
      </c>
      <c r="CT8" s="14">
        <f t="shared" si="28"/>
        <v>1.7643733850129197</v>
      </c>
      <c r="CU8" s="14">
        <f t="shared" si="28"/>
        <v>1.3296726959517655</v>
      </c>
      <c r="CV8" s="14">
        <f t="shared" si="28"/>
        <v>1.3296726959517655</v>
      </c>
      <c r="CW8" s="14">
        <f t="shared" si="28"/>
        <v>0</v>
      </c>
      <c r="CX8" s="14">
        <f t="shared" si="28"/>
        <v>2.5406976744186047</v>
      </c>
      <c r="CY8" s="14">
        <f t="shared" si="28"/>
        <v>1.6467484926787255</v>
      </c>
      <c r="CZ8" s="14">
        <f t="shared" si="28"/>
        <v>1.4114987080103361</v>
      </c>
      <c r="DA8" s="14">
        <f t="shared" si="28"/>
        <v>1.1762489233419466</v>
      </c>
      <c r="DB8" s="14">
        <f t="shared" si="28"/>
        <v>0.92054263565891481</v>
      </c>
      <c r="DC8" s="14">
        <f t="shared" si="28"/>
        <v>0.92054263565891481</v>
      </c>
      <c r="DD8" s="14">
        <f t="shared" si="28"/>
        <v>2.7759474590869937</v>
      </c>
      <c r="DE8" s="14">
        <f t="shared" si="28"/>
        <v>4.0872093023255811</v>
      </c>
      <c r="DF8" s="14">
        <f t="shared" si="28"/>
        <v>2.8229974160206721</v>
      </c>
      <c r="DG8" s="14">
        <f t="shared" si="28"/>
        <v>2.8229974160206721</v>
      </c>
      <c r="DH8" s="14">
        <f t="shared" si="28"/>
        <v>2.8229974160206721</v>
      </c>
      <c r="DI8" s="14">
        <f t="shared" si="28"/>
        <v>1.4319552110249785</v>
      </c>
      <c r="DJ8" s="14">
        <f t="shared" si="28"/>
        <v>1.6365202411714039</v>
      </c>
      <c r="DK8" s="14">
        <f t="shared" si="28"/>
        <v>3.6208010335917313</v>
      </c>
      <c r="DL8" s="14">
        <f t="shared" si="28"/>
        <v>4.529069767441861</v>
      </c>
      <c r="DM8" s="14">
        <f t="shared" si="28"/>
        <v>4.469745908699398</v>
      </c>
      <c r="DN8" s="14">
        <f t="shared" si="28"/>
        <v>3.9992463393626183</v>
      </c>
      <c r="DO8" s="14">
        <f t="shared" si="28"/>
        <v>2.8229974160206721</v>
      </c>
      <c r="DP8" s="14">
        <f t="shared" si="28"/>
        <v>2.0456503014642551</v>
      </c>
      <c r="DQ8" s="14">
        <f t="shared" si="28"/>
        <v>1.4319552110249785</v>
      </c>
      <c r="DR8" s="14">
        <f t="shared" si="28"/>
        <v>2.4138673557278207</v>
      </c>
      <c r="DS8" s="14">
        <f t="shared" si="28"/>
        <v>1.6569767441860466</v>
      </c>
      <c r="DT8" s="14">
        <f t="shared" si="28"/>
        <v>1.2938738156761413</v>
      </c>
      <c r="DU8" s="14">
        <f t="shared" si="28"/>
        <v>1.2938738156761413</v>
      </c>
      <c r="DV8" s="14">
        <f t="shared" si="28"/>
        <v>1.1762489233419466</v>
      </c>
      <c r="DW8" s="14">
        <f t="shared" si="28"/>
        <v>0.81826012058570197</v>
      </c>
      <c r="DX8" s="14">
        <f t="shared" si="28"/>
        <v>1.0228251507321275</v>
      </c>
      <c r="DY8" s="14">
        <f t="shared" si="28"/>
        <v>1.6897071490094746</v>
      </c>
      <c r="DZ8" s="14">
        <f t="shared" si="28"/>
        <v>2.2093023255813957</v>
      </c>
      <c r="EA8" s="14">
        <f t="shared" si="28"/>
        <v>1.1762489233419466</v>
      </c>
      <c r="EB8" s="14">
        <f t="shared" si="28"/>
        <v>0.94099913867355744</v>
      </c>
      <c r="EC8" s="14">
        <f t="shared" si="28"/>
        <v>0.94099913867355744</v>
      </c>
      <c r="ED8" s="14">
        <f t="shared" si="28"/>
        <v>0.71597760551248923</v>
      </c>
      <c r="EE8" s="14">
        <f t="shared" si="28"/>
        <v>0.81826012058570197</v>
      </c>
      <c r="EF8" s="14">
        <f t="shared" si="28"/>
        <v>0</v>
      </c>
      <c r="EG8" s="14">
        <f t="shared" si="28"/>
        <v>2.8720930232558137</v>
      </c>
      <c r="EH8" s="14">
        <f t="shared" si="28"/>
        <v>1.2938738156761413</v>
      </c>
      <c r="EI8" s="14">
        <f t="shared" si="28"/>
        <v>1.2938738156761413</v>
      </c>
      <c r="EJ8" s="14">
        <f t="shared" si="28"/>
        <v>1.5291236003445305</v>
      </c>
      <c r="EK8" s="14">
        <f t="shared" si="28"/>
        <v>1.0228251507321275</v>
      </c>
      <c r="EL8" s="14">
        <f t="shared" si="28"/>
        <v>1.0228251507321275</v>
      </c>
      <c r="EM8" s="14">
        <f t="shared" si="28"/>
        <v>1.3276270456503014</v>
      </c>
      <c r="EN8" s="14">
        <f t="shared" si="28"/>
        <v>1.4360465116279069</v>
      </c>
      <c r="EO8" s="14">
        <f t="shared" si="28"/>
        <v>1.1762489233419466</v>
      </c>
      <c r="EP8" s="14">
        <f t="shared" si="28"/>
        <v>3.0582472006890611</v>
      </c>
      <c r="EQ8" s="14">
        <f t="shared" si="28"/>
        <v>4.469745908699398</v>
      </c>
      <c r="ER8" s="14">
        <f t="shared" si="28"/>
        <v>2.2502153316106805</v>
      </c>
      <c r="ES8" s="14">
        <f t="shared" si="28"/>
        <v>1.8410852713178296</v>
      </c>
      <c r="ET8" s="14">
        <f t="shared" si="28"/>
        <v>4.2242678725236864</v>
      </c>
      <c r="EU8" s="14">
        <f t="shared" si="28"/>
        <v>3.8662790697674425</v>
      </c>
      <c r="EV8" s="14">
        <f t="shared" si="28"/>
        <v>4.469745908699398</v>
      </c>
      <c r="EW8" s="14">
        <f t="shared" si="28"/>
        <v>3.5287467700258395</v>
      </c>
      <c r="EX8" s="14">
        <f t="shared" si="28"/>
        <v>4.1168712316968126</v>
      </c>
      <c r="EY8" s="14">
        <f t="shared" si="28"/>
        <v>2.5570628768303187</v>
      </c>
      <c r="EZ8" s="14">
        <f t="shared" si="28"/>
        <v>2.0456503014642551</v>
      </c>
      <c r="FA8" s="14">
        <f t="shared" si="28"/>
        <v>4.3449612403100772</v>
      </c>
      <c r="FB8" s="14">
        <f t="shared" si="28"/>
        <v>3.3139534883720931</v>
      </c>
      <c r="FC8" s="14">
        <f t="shared" ref="FC8:HN8" si="29">SUM(FC55,FC102)</f>
        <v>5.2931201550387605</v>
      </c>
      <c r="FD8" s="14">
        <f t="shared" si="29"/>
        <v>4.3521210163652029</v>
      </c>
      <c r="FE8" s="14">
        <f t="shared" si="29"/>
        <v>4.7049956933677866</v>
      </c>
      <c r="FF8" s="14">
        <f t="shared" si="29"/>
        <v>4.909560723514212</v>
      </c>
      <c r="FG8" s="14">
        <f t="shared" si="29"/>
        <v>2.659345391903531</v>
      </c>
      <c r="FH8" s="14">
        <f t="shared" si="29"/>
        <v>4.3449612403100772</v>
      </c>
      <c r="FI8" s="14">
        <f t="shared" si="29"/>
        <v>5.5232558139534884</v>
      </c>
      <c r="FJ8" s="14">
        <f t="shared" si="29"/>
        <v>2.9406223083548668</v>
      </c>
      <c r="FK8" s="14">
        <f t="shared" si="29"/>
        <v>1.5291236003445305</v>
      </c>
      <c r="FL8" s="14">
        <f t="shared" si="29"/>
        <v>1.4114987080103361</v>
      </c>
      <c r="FM8" s="14">
        <f t="shared" si="29"/>
        <v>1.3296726959517655</v>
      </c>
      <c r="FN8" s="14">
        <f t="shared" si="29"/>
        <v>1.0945251937984495</v>
      </c>
      <c r="FO8" s="14">
        <f t="shared" si="29"/>
        <v>1.7925378983634799</v>
      </c>
      <c r="FP8" s="14">
        <f t="shared" si="29"/>
        <v>1.6569767441860466</v>
      </c>
      <c r="FQ8" s="14">
        <f t="shared" si="29"/>
        <v>1.0586240310077517</v>
      </c>
      <c r="FR8" s="14">
        <f t="shared" si="29"/>
        <v>1.1762489233419466</v>
      </c>
      <c r="FS8" s="14">
        <f t="shared" si="29"/>
        <v>1.1762489233419466</v>
      </c>
      <c r="FT8" s="14">
        <f t="shared" si="29"/>
        <v>1.0228251507321275</v>
      </c>
      <c r="FU8" s="14">
        <f t="shared" si="29"/>
        <v>1.6365202411714039</v>
      </c>
      <c r="FV8" s="14">
        <f t="shared" si="29"/>
        <v>2.6552540913006029</v>
      </c>
      <c r="FW8" s="14">
        <f t="shared" si="29"/>
        <v>1.6569767441860466</v>
      </c>
      <c r="FX8" s="14">
        <f t="shared" si="29"/>
        <v>1.5291236003445305</v>
      </c>
      <c r="FY8" s="14">
        <f t="shared" si="29"/>
        <v>1.4114987080103361</v>
      </c>
      <c r="FZ8" s="14">
        <f t="shared" si="29"/>
        <v>1.4114987080103361</v>
      </c>
      <c r="GA8" s="14">
        <f t="shared" si="29"/>
        <v>1.0228251507321275</v>
      </c>
      <c r="GB8" s="14">
        <f t="shared" si="29"/>
        <v>1.3296726959517655</v>
      </c>
      <c r="GC8" s="14">
        <f t="shared" si="29"/>
        <v>1.3276270456503014</v>
      </c>
      <c r="GD8" s="14">
        <f t="shared" si="29"/>
        <v>1.6569767441860466</v>
      </c>
      <c r="GE8" s="14">
        <f t="shared" si="29"/>
        <v>1.1762489233419466</v>
      </c>
      <c r="GF8" s="14">
        <f t="shared" si="29"/>
        <v>1.4114987080103361</v>
      </c>
      <c r="GG8" s="14">
        <f t="shared" si="29"/>
        <v>1.4114987080103361</v>
      </c>
      <c r="GH8" s="14">
        <f t="shared" si="29"/>
        <v>1.4319552110249785</v>
      </c>
      <c r="GI8" s="14">
        <f t="shared" si="29"/>
        <v>1.4319552110249785</v>
      </c>
      <c r="GJ8" s="14">
        <f t="shared" si="29"/>
        <v>3.6208010335917313</v>
      </c>
      <c r="GK8" s="14">
        <f t="shared" si="29"/>
        <v>3.5348837209302326</v>
      </c>
      <c r="GL8" s="14">
        <f t="shared" si="29"/>
        <v>1.7643733850129197</v>
      </c>
      <c r="GM8" s="14">
        <f t="shared" si="29"/>
        <v>1.6467484926787255</v>
      </c>
      <c r="GN8" s="14">
        <f t="shared" si="29"/>
        <v>1.7643733850129197</v>
      </c>
      <c r="GO8" s="14">
        <f t="shared" si="29"/>
        <v>1.0228251507321275</v>
      </c>
      <c r="GP8" s="14">
        <f t="shared" si="29"/>
        <v>1.6365202411714039</v>
      </c>
      <c r="GQ8" s="14">
        <f t="shared" si="29"/>
        <v>2.4138673557278207</v>
      </c>
      <c r="GR8" s="14">
        <f t="shared" si="29"/>
        <v>1.4360465116279069</v>
      </c>
      <c r="GS8" s="14">
        <f t="shared" si="29"/>
        <v>1.5291236003445305</v>
      </c>
      <c r="GT8" s="14">
        <f t="shared" si="29"/>
        <v>1.6467484926787255</v>
      </c>
      <c r="GU8" s="14">
        <f t="shared" si="29"/>
        <v>1.6467484926787255</v>
      </c>
      <c r="GV8" s="14">
        <f t="shared" si="29"/>
        <v>1.0228251507321275</v>
      </c>
      <c r="GW8" s="14">
        <f t="shared" si="29"/>
        <v>1.4319552110249785</v>
      </c>
      <c r="GX8" s="14">
        <f t="shared" si="29"/>
        <v>4.2242678725236864</v>
      </c>
      <c r="GY8" s="14">
        <f t="shared" si="29"/>
        <v>4.4186046511627914</v>
      </c>
      <c r="GZ8" s="14">
        <f t="shared" si="29"/>
        <v>3.5287467700258395</v>
      </c>
      <c r="HA8" s="14">
        <f t="shared" si="29"/>
        <v>3.5287467700258395</v>
      </c>
      <c r="HB8" s="14">
        <f t="shared" si="29"/>
        <v>3.5287467700258395</v>
      </c>
      <c r="HC8" s="14">
        <f t="shared" si="29"/>
        <v>1.8410852713178296</v>
      </c>
      <c r="HD8" s="14">
        <f t="shared" si="29"/>
        <v>1.8410852713178296</v>
      </c>
      <c r="HE8" s="14">
        <f t="shared" si="29"/>
        <v>4.1035745047372947</v>
      </c>
      <c r="HF8" s="14">
        <f t="shared" si="29"/>
        <v>7.1802325581395339</v>
      </c>
      <c r="HG8" s="14">
        <f t="shared" si="29"/>
        <v>5.8812446167097336</v>
      </c>
      <c r="HH8" s="14">
        <f t="shared" si="29"/>
        <v>5.2931201550387605</v>
      </c>
      <c r="HI8" s="14">
        <f t="shared" si="29"/>
        <v>3.5287467700258395</v>
      </c>
      <c r="HJ8" s="14">
        <f t="shared" si="29"/>
        <v>3.0684754521963824</v>
      </c>
      <c r="HK8" s="14">
        <f t="shared" si="29"/>
        <v>2.8639104220499569</v>
      </c>
      <c r="HL8" s="14">
        <f t="shared" si="29"/>
        <v>4.2242678725236864</v>
      </c>
      <c r="HM8" s="14">
        <f t="shared" si="29"/>
        <v>2.2093023255813957</v>
      </c>
      <c r="HN8" s="14">
        <f t="shared" si="29"/>
        <v>2.1172480620155034</v>
      </c>
      <c r="HO8" s="14">
        <f t="shared" ref="HO8:JZ8" si="30">SUM(HO55,HO102)</f>
        <v>1.7643733850129197</v>
      </c>
      <c r="HP8" s="14">
        <f t="shared" si="30"/>
        <v>1.4114987080103361</v>
      </c>
      <c r="HQ8" s="14">
        <f t="shared" si="30"/>
        <v>1.8410852713178296</v>
      </c>
      <c r="HR8" s="14">
        <f t="shared" si="30"/>
        <v>2.0456503014642551</v>
      </c>
      <c r="HS8" s="14">
        <f t="shared" si="13"/>
        <v>2.4138673557278207</v>
      </c>
      <c r="HT8" s="14">
        <f t="shared" si="30"/>
        <v>1.6569767441860466</v>
      </c>
      <c r="HU8" s="14">
        <f t="shared" si="30"/>
        <v>1.2938738156761413</v>
      </c>
      <c r="HV8" s="14">
        <f t="shared" si="30"/>
        <v>1.1762489233419466</v>
      </c>
      <c r="HW8" s="14">
        <f t="shared" si="30"/>
        <v>1.6467484926787255</v>
      </c>
      <c r="HX8" s="14">
        <f t="shared" si="30"/>
        <v>1.8410852713178296</v>
      </c>
      <c r="HY8" s="14">
        <f t="shared" si="30"/>
        <v>2.0456503014642551</v>
      </c>
      <c r="HZ8" s="14">
        <f t="shared" si="30"/>
        <v>4.2242678725236864</v>
      </c>
      <c r="IA8" s="14">
        <f t="shared" si="30"/>
        <v>3.3139534883720931</v>
      </c>
      <c r="IB8" s="14">
        <f t="shared" si="30"/>
        <v>2.5877476313522827</v>
      </c>
      <c r="IC8" s="14">
        <f t="shared" si="30"/>
        <v>2.3524978466838933</v>
      </c>
      <c r="ID8" s="14">
        <f t="shared" si="30"/>
        <v>1.4114987080103361</v>
      </c>
      <c r="IE8" s="14">
        <f t="shared" si="30"/>
        <v>0.81826012058570197</v>
      </c>
      <c r="IF8" s="14">
        <f t="shared" si="30"/>
        <v>1.3296726959517655</v>
      </c>
      <c r="IG8" s="14">
        <f t="shared" si="30"/>
        <v>2.5949074074074074</v>
      </c>
      <c r="IH8" s="14">
        <f t="shared" si="30"/>
        <v>2.3197674418604648</v>
      </c>
      <c r="II8" s="14">
        <f t="shared" si="30"/>
        <v>1.9996231696813092</v>
      </c>
      <c r="IJ8" s="14">
        <f t="shared" si="30"/>
        <v>1.4114987080103361</v>
      </c>
      <c r="IK8" s="14">
        <f t="shared" si="30"/>
        <v>1.5879360465116281</v>
      </c>
      <c r="IL8" s="14">
        <f t="shared" si="30"/>
        <v>1.227390180878553</v>
      </c>
      <c r="IM8" s="14">
        <f t="shared" si="30"/>
        <v>1.227390180878553</v>
      </c>
      <c r="IN8" s="14">
        <f t="shared" si="30"/>
        <v>2.4138673557278207</v>
      </c>
      <c r="IO8" s="14">
        <f t="shared" si="30"/>
        <v>1.9883720930232558</v>
      </c>
      <c r="IP8" s="14">
        <f t="shared" si="30"/>
        <v>2.1172480620155034</v>
      </c>
      <c r="IQ8" s="14">
        <f t="shared" si="30"/>
        <v>4.940245478036176</v>
      </c>
      <c r="IR8" s="14">
        <f t="shared" si="30"/>
        <v>7.0574935400516789</v>
      </c>
      <c r="IS8" s="14">
        <f t="shared" si="30"/>
        <v>3.0684754521963824</v>
      </c>
      <c r="IT8" s="14">
        <f t="shared" si="30"/>
        <v>3.5798880275624461</v>
      </c>
      <c r="IU8" s="14">
        <f t="shared" si="30"/>
        <v>6.6381352282515085</v>
      </c>
      <c r="IV8" s="14">
        <f t="shared" si="30"/>
        <v>7.1802325581395339</v>
      </c>
      <c r="IW8" s="14">
        <f t="shared" si="30"/>
        <v>5.8812446167097336</v>
      </c>
      <c r="IX8" s="14">
        <f t="shared" si="30"/>
        <v>5.2931201550387605</v>
      </c>
      <c r="IY8" s="14">
        <f t="shared" si="30"/>
        <v>6.4693690783807067</v>
      </c>
      <c r="IZ8" s="14">
        <f t="shared" si="30"/>
        <v>7.1597760551248921</v>
      </c>
      <c r="JA8" s="14">
        <f t="shared" si="30"/>
        <v>3.0684754521963824</v>
      </c>
      <c r="JB8" s="14">
        <f t="shared" si="30"/>
        <v>6.6381352282515085</v>
      </c>
      <c r="JC8" s="14">
        <f t="shared" si="30"/>
        <v>8.2848837209302317</v>
      </c>
      <c r="JD8" s="14">
        <f t="shared" si="30"/>
        <v>5.4107450473729539</v>
      </c>
      <c r="JE8" s="14">
        <f t="shared" si="30"/>
        <v>5.1754952627045654</v>
      </c>
      <c r="JF8" s="14">
        <f t="shared" si="30"/>
        <v>2.9406223083548668</v>
      </c>
      <c r="JG8" s="14">
        <f t="shared" si="30"/>
        <v>1.5342377260981912</v>
      </c>
      <c r="JH8" s="14">
        <f t="shared" si="30"/>
        <v>1.8410852713178296</v>
      </c>
      <c r="JI8" s="14">
        <f t="shared" si="30"/>
        <v>4.8277347114556415</v>
      </c>
      <c r="JJ8" s="14">
        <f t="shared" si="30"/>
        <v>2.0988372093023258</v>
      </c>
      <c r="JK8" s="14">
        <f t="shared" si="30"/>
        <v>1.9996231696813092</v>
      </c>
      <c r="JL8" s="14">
        <f t="shared" si="30"/>
        <v>1.7643733850129197</v>
      </c>
      <c r="JM8" s="14">
        <f t="shared" si="30"/>
        <v>1.1762489233419466</v>
      </c>
      <c r="JN8" s="14">
        <f t="shared" si="30"/>
        <v>2.0456503014642551</v>
      </c>
      <c r="JO8" s="14">
        <f t="shared" si="30"/>
        <v>2.5570628768303187</v>
      </c>
      <c r="JP8" s="14">
        <f t="shared" si="30"/>
        <v>4.8277347114556415</v>
      </c>
      <c r="JQ8" s="14">
        <f t="shared" si="30"/>
        <v>7.1802325581395339</v>
      </c>
      <c r="JR8" s="14">
        <f t="shared" si="30"/>
        <v>4.7049956933677866</v>
      </c>
      <c r="JS8" s="14">
        <f t="shared" si="30"/>
        <v>2.9406223083548668</v>
      </c>
      <c r="JT8" s="14">
        <f t="shared" si="30"/>
        <v>1.7643733850129197</v>
      </c>
      <c r="JU8" s="14">
        <f t="shared" si="30"/>
        <v>2.0456503014642551</v>
      </c>
      <c r="JV8" s="14">
        <f t="shared" si="30"/>
        <v>2.5570628768303187</v>
      </c>
      <c r="JW8" s="14">
        <f t="shared" si="30"/>
        <v>4.8277347114556415</v>
      </c>
      <c r="JX8" s="14">
        <f t="shared" si="30"/>
        <v>6.0755813953488378</v>
      </c>
      <c r="JY8" s="14">
        <f t="shared" si="30"/>
        <v>3.1758720930232562</v>
      </c>
      <c r="JZ8" s="14">
        <f t="shared" si="30"/>
        <v>3.1758720930232562</v>
      </c>
      <c r="KA8" s="14">
        <f t="shared" ref="KA8:ML8" si="31">SUM(KA55,KA102)</f>
        <v>2.3524978466838933</v>
      </c>
      <c r="KB8" s="14">
        <f t="shared" si="31"/>
        <v>2.5570628768303187</v>
      </c>
      <c r="KC8" s="14">
        <f t="shared" si="31"/>
        <v>2.5570628768303187</v>
      </c>
      <c r="KD8" s="14">
        <f t="shared" si="31"/>
        <v>6.0346683893195525</v>
      </c>
      <c r="KE8" s="14">
        <f t="shared" si="31"/>
        <v>7.732558139534885</v>
      </c>
      <c r="KF8" s="14">
        <f t="shared" si="31"/>
        <v>7.0574935400516789</v>
      </c>
      <c r="KG8" s="14">
        <f t="shared" si="31"/>
        <v>7.0574935400516789</v>
      </c>
      <c r="KH8" s="14">
        <f t="shared" si="31"/>
        <v>7.0574935400516789</v>
      </c>
      <c r="KI8" s="14">
        <f t="shared" si="31"/>
        <v>3.0684754521963824</v>
      </c>
      <c r="KJ8" s="14">
        <f t="shared" si="31"/>
        <v>2.5570628768303187</v>
      </c>
      <c r="KK8" s="14">
        <f t="shared" si="31"/>
        <v>10.862403100775193</v>
      </c>
      <c r="KL8" s="14">
        <f t="shared" si="31"/>
        <v>9.9418604651162781</v>
      </c>
      <c r="KM8" s="14">
        <f t="shared" si="31"/>
        <v>9.9981158484065453</v>
      </c>
      <c r="KN8" s="14">
        <f t="shared" si="31"/>
        <v>9.9981158484065453</v>
      </c>
      <c r="KO8" s="14">
        <f t="shared" si="31"/>
        <v>0</v>
      </c>
      <c r="KP8" s="14">
        <f t="shared" si="31"/>
        <v>9.2054263565891468</v>
      </c>
      <c r="KQ8" s="14">
        <f t="shared" si="31"/>
        <v>9.2054263565891468</v>
      </c>
      <c r="KR8" s="14">
        <f t="shared" si="31"/>
        <v>10.862403100775193</v>
      </c>
      <c r="KS8" s="14">
        <f t="shared" si="31"/>
        <v>9.9418604651162781</v>
      </c>
      <c r="KT8" s="14">
        <f t="shared" si="31"/>
        <v>9.4099913867355731</v>
      </c>
      <c r="KU8" s="14">
        <f t="shared" si="31"/>
        <v>9.9981158484065453</v>
      </c>
      <c r="KV8" s="14">
        <f t="shared" si="31"/>
        <v>8.8218669250646009</v>
      </c>
      <c r="KW8" s="14">
        <f t="shared" si="31"/>
        <v>8.6940137812230844</v>
      </c>
      <c r="KX8" s="14">
        <f t="shared" si="31"/>
        <v>3.0684754521963824</v>
      </c>
      <c r="KY8" s="14">
        <f t="shared" si="31"/>
        <v>8.4485357450473728</v>
      </c>
      <c r="KZ8" s="14">
        <f t="shared" si="31"/>
        <v>7.1802325581395339</v>
      </c>
      <c r="LA8" s="14">
        <f t="shared" si="31"/>
        <v>5.8812446167097336</v>
      </c>
      <c r="LB8" s="14">
        <f t="shared" si="31"/>
        <v>4.7049956933677866</v>
      </c>
      <c r="LC8" s="14">
        <f t="shared" si="31"/>
        <v>4.7049956933677866</v>
      </c>
      <c r="LD8" s="14">
        <f t="shared" si="31"/>
        <v>2.7616279069767442</v>
      </c>
      <c r="LE8" s="14">
        <f t="shared" si="31"/>
        <v>3.5798880275624461</v>
      </c>
      <c r="LF8" s="14">
        <f t="shared" si="31"/>
        <v>7.2416020671834627</v>
      </c>
      <c r="LG8" s="14">
        <f t="shared" si="31"/>
        <v>6.6279069767441863</v>
      </c>
      <c r="LH8" s="14">
        <f t="shared" si="31"/>
        <v>4.940245478036176</v>
      </c>
      <c r="LI8" s="14">
        <f t="shared" si="31"/>
        <v>3.5287467700258395</v>
      </c>
      <c r="LJ8" s="14">
        <f t="shared" si="31"/>
        <v>1.5291236003445305</v>
      </c>
      <c r="LK8" s="14">
        <f t="shared" si="31"/>
        <v>1.3296726959517655</v>
      </c>
      <c r="LL8" s="14">
        <f t="shared" si="31"/>
        <v>1.3296726959517655</v>
      </c>
      <c r="LM8" s="14">
        <f t="shared" si="31"/>
        <v>1.5690137812230838</v>
      </c>
      <c r="LN8" s="14">
        <f t="shared" si="31"/>
        <v>0.66279069767441856</v>
      </c>
      <c r="LO8" s="14">
        <f t="shared" si="31"/>
        <v>0</v>
      </c>
      <c r="LP8" s="14">
        <f t="shared" si="31"/>
        <v>0</v>
      </c>
      <c r="LQ8" s="14">
        <f t="shared" si="31"/>
        <v>4.7049956933677866</v>
      </c>
      <c r="LR8" s="14">
        <f t="shared" si="31"/>
        <v>6.1369509043927648</v>
      </c>
      <c r="LS8" s="14">
        <f t="shared" si="31"/>
        <v>3.0684754521963824</v>
      </c>
      <c r="LT8" s="14">
        <f t="shared" si="31"/>
        <v>6.6381352282515085</v>
      </c>
      <c r="LU8" s="14">
        <f t="shared" si="31"/>
        <v>6.6279069767441863</v>
      </c>
      <c r="LV8" s="14">
        <f t="shared" si="31"/>
        <v>0</v>
      </c>
      <c r="LW8" s="14">
        <f t="shared" si="31"/>
        <v>0</v>
      </c>
      <c r="LX8" s="14">
        <f t="shared" si="31"/>
        <v>8.8218669250646009</v>
      </c>
      <c r="LY8" s="14">
        <f t="shared" si="31"/>
        <v>7.1597760551248921</v>
      </c>
      <c r="LZ8" s="14">
        <f t="shared" si="31"/>
        <v>3.5798880275624461</v>
      </c>
      <c r="MA8" s="14">
        <f t="shared" si="31"/>
        <v>1.8104005167958657</v>
      </c>
      <c r="MB8" s="14">
        <f t="shared" si="31"/>
        <v>0</v>
      </c>
      <c r="MC8" s="14">
        <f t="shared" si="31"/>
        <v>6.4693690783807067</v>
      </c>
      <c r="MD8" s="14">
        <f t="shared" si="31"/>
        <v>6.4693690783807067</v>
      </c>
      <c r="ME8" s="14">
        <f t="shared" si="31"/>
        <v>6.4693690783807067</v>
      </c>
      <c r="MF8" s="14">
        <f t="shared" si="31"/>
        <v>3.0684754521963824</v>
      </c>
      <c r="MG8" s="14">
        <f t="shared" si="31"/>
        <v>1.5342377260981912</v>
      </c>
      <c r="MH8" s="14">
        <f t="shared" si="31"/>
        <v>2.4138673557278207</v>
      </c>
      <c r="MI8" s="14">
        <f t="shared" si="31"/>
        <v>1.1046511627906979</v>
      </c>
      <c r="MJ8" s="14">
        <f t="shared" si="31"/>
        <v>1.1762489233419466</v>
      </c>
      <c r="MK8" s="14">
        <f t="shared" si="31"/>
        <v>0.94099913867355744</v>
      </c>
      <c r="ML8" s="14">
        <f t="shared" si="31"/>
        <v>1.1762489233419466</v>
      </c>
      <c r="MM8" s="14">
        <f t="shared" ref="MM8:NA8" si="32">SUM(MM55,MM102)</f>
        <v>0.71597760551248923</v>
      </c>
      <c r="MN8" s="14">
        <f t="shared" si="32"/>
        <v>0.71597760551248923</v>
      </c>
      <c r="MO8" s="14">
        <f t="shared" si="32"/>
        <v>3.0173341946597763</v>
      </c>
      <c r="MP8" s="14">
        <f t="shared" si="32"/>
        <v>1.6569767441860466</v>
      </c>
      <c r="MQ8" s="14">
        <f t="shared" si="32"/>
        <v>1.4114987080103361</v>
      </c>
      <c r="MR8" s="14">
        <f t="shared" si="32"/>
        <v>1.0586240310077517</v>
      </c>
      <c r="MS8" s="14">
        <f t="shared" si="32"/>
        <v>0.70574935400516803</v>
      </c>
      <c r="MT8" s="14">
        <f t="shared" si="32"/>
        <v>0.6136950904392765</v>
      </c>
      <c r="MU8" s="14">
        <f t="shared" si="32"/>
        <v>0.6136950904392765</v>
      </c>
      <c r="MV8" s="14">
        <f t="shared" si="32"/>
        <v>0.96554694229112825</v>
      </c>
      <c r="MW8" s="14">
        <f t="shared" si="32"/>
        <v>0.88372093023255816</v>
      </c>
      <c r="MX8" s="14">
        <f t="shared" si="32"/>
        <v>0.70574935400516803</v>
      </c>
      <c r="MY8" s="14">
        <f t="shared" si="32"/>
        <v>0.94099913867355744</v>
      </c>
      <c r="MZ8" s="14">
        <f t="shared" si="32"/>
        <v>0.94099913867355744</v>
      </c>
      <c r="NA8" s="14">
        <f t="shared" si="32"/>
        <v>1.0228251507321275</v>
      </c>
      <c r="NB8" s="14">
        <f t="shared" si="16"/>
        <v>1.0228251507321275</v>
      </c>
      <c r="NC8" s="14">
        <f t="shared" si="16"/>
        <v>1.2069336778639104</v>
      </c>
    </row>
    <row r="9" spans="1:379" ht="15.75" customHeight="1">
      <c r="A9" s="24">
        <v>30</v>
      </c>
      <c r="B9" s="9" t="s">
        <v>1832</v>
      </c>
      <c r="C9" s="14">
        <f t="shared" ref="C9:AH9" si="33">SUM(C56,C103)</f>
        <v>0.4916666666666667</v>
      </c>
      <c r="D9" s="14">
        <f t="shared" si="33"/>
        <v>0.5</v>
      </c>
      <c r="E9" s="14">
        <f t="shared" si="33"/>
        <v>0.42592592592592593</v>
      </c>
      <c r="F9" s="14">
        <f t="shared" si="33"/>
        <v>0.42592592592592593</v>
      </c>
      <c r="G9" s="14">
        <f t="shared" si="33"/>
        <v>0.53240740740740744</v>
      </c>
      <c r="H9" s="14">
        <f t="shared" si="33"/>
        <v>0.32407407407407413</v>
      </c>
      <c r="I9" s="14">
        <f t="shared" si="33"/>
        <v>0.32407407407407413</v>
      </c>
      <c r="J9" s="14">
        <f t="shared" si="33"/>
        <v>0.54629629629629639</v>
      </c>
      <c r="K9" s="14">
        <f t="shared" si="33"/>
        <v>0.5</v>
      </c>
      <c r="L9" s="14">
        <f t="shared" si="33"/>
        <v>0.42592592592592593</v>
      </c>
      <c r="M9" s="14">
        <f t="shared" si="33"/>
        <v>0.42592592592592593</v>
      </c>
      <c r="N9" s="14">
        <f t="shared" si="33"/>
        <v>0.37268518518518523</v>
      </c>
      <c r="O9" s="14">
        <f t="shared" si="33"/>
        <v>0.46296296296296302</v>
      </c>
      <c r="P9" s="14">
        <f t="shared" si="33"/>
        <v>0.69444444444444453</v>
      </c>
      <c r="Q9" s="14">
        <f t="shared" si="33"/>
        <v>0.81944444444444453</v>
      </c>
      <c r="R9" s="14">
        <f t="shared" si="33"/>
        <v>0.95000000000000007</v>
      </c>
      <c r="S9" s="14">
        <f t="shared" si="33"/>
        <v>1.1712962962962963</v>
      </c>
      <c r="T9" s="14">
        <f t="shared" si="33"/>
        <v>0.85185185185185186</v>
      </c>
      <c r="U9" s="14">
        <f t="shared" si="33"/>
        <v>0.37268518518518523</v>
      </c>
      <c r="V9" s="14">
        <f t="shared" si="33"/>
        <v>0.32407407407407413</v>
      </c>
      <c r="W9" s="14">
        <f t="shared" si="33"/>
        <v>0.5092592592592593</v>
      </c>
      <c r="X9" s="14">
        <f>SUM(X56,X103)</f>
        <v>0.60092592592592597</v>
      </c>
      <c r="Y9" s="14">
        <f t="shared" si="33"/>
        <v>0.37500000000000006</v>
      </c>
      <c r="Z9" s="14">
        <f t="shared" si="33"/>
        <v>0.47916666666666663</v>
      </c>
      <c r="AA9" s="14">
        <f t="shared" si="33"/>
        <v>0.53240740740740744</v>
      </c>
      <c r="AB9" s="14">
        <f t="shared" si="33"/>
        <v>0.53240740740740744</v>
      </c>
      <c r="AC9" s="14">
        <f t="shared" si="33"/>
        <v>0.46296296296296302</v>
      </c>
      <c r="AD9" s="14">
        <f t="shared" si="33"/>
        <v>0.46296296296296302</v>
      </c>
      <c r="AE9" s="14">
        <f t="shared" si="33"/>
        <v>0.65555555555555556</v>
      </c>
      <c r="AF9" s="14">
        <f t="shared" si="33"/>
        <v>0.5</v>
      </c>
      <c r="AG9" s="14">
        <f t="shared" si="33"/>
        <v>0.63888888888888895</v>
      </c>
      <c r="AH9" s="14">
        <f t="shared" si="33"/>
        <v>0.53240740740740744</v>
      </c>
      <c r="AI9" s="14">
        <f t="shared" ref="AI9:BN9" si="34">SUM(AI56,AI103)</f>
        <v>0.53240740740740744</v>
      </c>
      <c r="AJ9" s="14">
        <f t="shared" si="34"/>
        <v>0.37037037037037046</v>
      </c>
      <c r="AK9" s="14">
        <f t="shared" si="34"/>
        <v>0.55555555555555558</v>
      </c>
      <c r="AL9" s="14">
        <f t="shared" si="34"/>
        <v>0.76481481481481484</v>
      </c>
      <c r="AM9" s="14">
        <f t="shared" si="34"/>
        <v>0.60000000000000009</v>
      </c>
      <c r="AN9" s="14">
        <f t="shared" si="34"/>
        <v>0.63888888888888895</v>
      </c>
      <c r="AO9" s="14">
        <f t="shared" si="34"/>
        <v>0.63888888888888895</v>
      </c>
      <c r="AP9" s="14">
        <f t="shared" si="34"/>
        <v>0.53240740740740744</v>
      </c>
      <c r="AQ9" s="14">
        <f t="shared" si="34"/>
        <v>0.5092592592592593</v>
      </c>
      <c r="AR9" s="14">
        <f t="shared" si="34"/>
        <v>0.55555555555555558</v>
      </c>
      <c r="AS9" s="14">
        <f t="shared" si="34"/>
        <v>0.76481481481481484</v>
      </c>
      <c r="AT9" s="14">
        <f t="shared" si="34"/>
        <v>0.7</v>
      </c>
      <c r="AU9" s="14">
        <f t="shared" si="34"/>
        <v>0.63888888888888895</v>
      </c>
      <c r="AV9" s="14">
        <f t="shared" si="34"/>
        <v>0.47916666666666663</v>
      </c>
      <c r="AW9" s="14">
        <f t="shared" si="34"/>
        <v>0.53240740740740744</v>
      </c>
      <c r="AX9" s="14">
        <f t="shared" si="34"/>
        <v>0.60185185185185186</v>
      </c>
      <c r="AY9" s="14">
        <f t="shared" si="34"/>
        <v>0.64814814814814825</v>
      </c>
      <c r="AZ9" s="14">
        <f t="shared" si="34"/>
        <v>1.3657407407407407</v>
      </c>
      <c r="BA9" s="14">
        <f t="shared" si="34"/>
        <v>1.5000000000000002</v>
      </c>
      <c r="BB9" s="14">
        <f t="shared" si="34"/>
        <v>1.3310185185185186</v>
      </c>
      <c r="BC9" s="14">
        <f t="shared" si="34"/>
        <v>0.74537037037037046</v>
      </c>
      <c r="BD9" s="14">
        <f t="shared" si="34"/>
        <v>0.47916666666666663</v>
      </c>
      <c r="BE9" s="14">
        <f t="shared" si="34"/>
        <v>0.32407407407407413</v>
      </c>
      <c r="BF9" s="14">
        <f t="shared" si="34"/>
        <v>0.5092592592592593</v>
      </c>
      <c r="BG9" s="14">
        <f t="shared" si="34"/>
        <v>0</v>
      </c>
      <c r="BH9" s="14">
        <f t="shared" si="34"/>
        <v>1.5000000000000002</v>
      </c>
      <c r="BI9" s="14">
        <f t="shared" si="34"/>
        <v>0.69212962962962976</v>
      </c>
      <c r="BJ9" s="14">
        <f t="shared" si="34"/>
        <v>0.74537037037037046</v>
      </c>
      <c r="BK9" s="14">
        <f t="shared" si="34"/>
        <v>0.69212962962962976</v>
      </c>
      <c r="BL9" s="14">
        <f t="shared" si="34"/>
        <v>0.5092592592592593</v>
      </c>
      <c r="BM9" s="14">
        <f t="shared" si="34"/>
        <v>0.64814814814814825</v>
      </c>
      <c r="BN9" s="14">
        <f t="shared" si="34"/>
        <v>1.0925925925925928</v>
      </c>
      <c r="BO9" s="14">
        <f t="shared" ref="BO9:CR9" si="35">SUM(BO56,BO103)</f>
        <v>1.05</v>
      </c>
      <c r="BP9" s="14">
        <f t="shared" si="35"/>
        <v>0.85185185185185186</v>
      </c>
      <c r="BQ9" s="14">
        <f t="shared" si="35"/>
        <v>0.31944444444444448</v>
      </c>
      <c r="BR9" s="14">
        <f t="shared" si="35"/>
        <v>0.58564814814814814</v>
      </c>
      <c r="BS9" s="14">
        <f t="shared" si="35"/>
        <v>0.32407407407407413</v>
      </c>
      <c r="BT9" s="14">
        <f t="shared" si="35"/>
        <v>0.5092592592592593</v>
      </c>
      <c r="BU9" s="14">
        <f t="shared" si="35"/>
        <v>0.71018518518518525</v>
      </c>
      <c r="BV9" s="14">
        <f t="shared" si="35"/>
        <v>0.5</v>
      </c>
      <c r="BW9" s="14">
        <f t="shared" si="35"/>
        <v>0.58564814814814814</v>
      </c>
      <c r="BX9" s="14">
        <f t="shared" si="35"/>
        <v>0.53240740740740744</v>
      </c>
      <c r="BY9" s="14">
        <f t="shared" si="35"/>
        <v>0.58564814814814814</v>
      </c>
      <c r="BZ9" s="14">
        <f t="shared" si="35"/>
        <v>0.37037037037037046</v>
      </c>
      <c r="CA9" s="14">
        <f t="shared" si="35"/>
        <v>0.32407407407407413</v>
      </c>
      <c r="CB9" s="14">
        <f t="shared" si="35"/>
        <v>0.87407407407407423</v>
      </c>
      <c r="CC9" s="14">
        <f t="shared" si="35"/>
        <v>0.60000000000000009</v>
      </c>
      <c r="CD9" s="14">
        <f t="shared" si="35"/>
        <v>0.63888888888888895</v>
      </c>
      <c r="CE9" s="14">
        <f t="shared" si="35"/>
        <v>0.42592592592592593</v>
      </c>
      <c r="CF9" s="14">
        <f t="shared" si="35"/>
        <v>1.3310185185185186</v>
      </c>
      <c r="CG9" s="14">
        <f t="shared" si="35"/>
        <v>1.5740740740740742</v>
      </c>
      <c r="CH9" s="14">
        <f t="shared" si="35"/>
        <v>1.1111111111111112</v>
      </c>
      <c r="CI9" s="14">
        <f t="shared" si="35"/>
        <v>1.7481481481481485</v>
      </c>
      <c r="CJ9" s="14">
        <f t="shared" si="35"/>
        <v>2</v>
      </c>
      <c r="CK9" s="14">
        <f t="shared" si="35"/>
        <v>2.0231481481481479</v>
      </c>
      <c r="CL9" s="14">
        <f t="shared" si="35"/>
        <v>1.4907407407407409</v>
      </c>
      <c r="CM9" s="14">
        <f t="shared" si="35"/>
        <v>2.0231481481481479</v>
      </c>
      <c r="CN9" s="14">
        <f t="shared" si="35"/>
        <v>1.8518518518518521</v>
      </c>
      <c r="CO9" s="14">
        <f t="shared" si="35"/>
        <v>1.1342592592592593</v>
      </c>
      <c r="CP9" s="14">
        <f t="shared" si="35"/>
        <v>1.3657407407407407</v>
      </c>
      <c r="CQ9" s="14">
        <f t="shared" si="35"/>
        <v>1.5000000000000002</v>
      </c>
      <c r="CR9" s="14">
        <f t="shared" si="35"/>
        <v>1.0648148148148149</v>
      </c>
      <c r="CS9" s="14">
        <f t="shared" ref="CS9:FB9" si="36">SUM(CS56,CS103)</f>
        <v>1.0648148148148149</v>
      </c>
      <c r="CT9" s="14">
        <f t="shared" si="36"/>
        <v>0.79861111111111116</v>
      </c>
      <c r="CU9" s="14">
        <f t="shared" si="36"/>
        <v>0.60185185185185186</v>
      </c>
      <c r="CV9" s="14">
        <f t="shared" si="36"/>
        <v>0.60185185185185186</v>
      </c>
      <c r="CW9" s="14">
        <f t="shared" si="36"/>
        <v>0</v>
      </c>
      <c r="CX9" s="14">
        <f t="shared" si="36"/>
        <v>1.1500000000000001</v>
      </c>
      <c r="CY9" s="14">
        <f t="shared" si="36"/>
        <v>0.74537037037037046</v>
      </c>
      <c r="CZ9" s="14">
        <f t="shared" si="36"/>
        <v>0.63888888888888895</v>
      </c>
      <c r="DA9" s="14">
        <f t="shared" si="36"/>
        <v>0.53240740740740744</v>
      </c>
      <c r="DB9" s="14">
        <f t="shared" si="36"/>
        <v>0.41666666666666674</v>
      </c>
      <c r="DC9" s="14">
        <f t="shared" si="36"/>
        <v>0.41666666666666674</v>
      </c>
      <c r="DD9" s="14">
        <f t="shared" si="36"/>
        <v>1.2564814814814815</v>
      </c>
      <c r="DE9" s="14">
        <f t="shared" si="36"/>
        <v>1.85</v>
      </c>
      <c r="DF9" s="14">
        <f t="shared" si="36"/>
        <v>1.2777777777777779</v>
      </c>
      <c r="DG9" s="14">
        <f t="shared" si="36"/>
        <v>1.2777777777777779</v>
      </c>
      <c r="DH9" s="14">
        <f t="shared" si="36"/>
        <v>1.2777777777777779</v>
      </c>
      <c r="DI9" s="14">
        <f t="shared" si="36"/>
        <v>0.64814814814814825</v>
      </c>
      <c r="DJ9" s="14">
        <f t="shared" si="36"/>
        <v>0.74074074074074092</v>
      </c>
      <c r="DK9" s="14">
        <f t="shared" si="36"/>
        <v>1.6388888888888891</v>
      </c>
      <c r="DL9" s="14">
        <f t="shared" si="36"/>
        <v>2.0500000000000003</v>
      </c>
      <c r="DM9" s="14">
        <f t="shared" si="36"/>
        <v>2.0231481481481479</v>
      </c>
      <c r="DN9" s="14">
        <f t="shared" si="36"/>
        <v>1.8101851851851856</v>
      </c>
      <c r="DO9" s="14">
        <f t="shared" si="36"/>
        <v>1.2777777777777779</v>
      </c>
      <c r="DP9" s="14">
        <f t="shared" si="36"/>
        <v>0.92592592592592604</v>
      </c>
      <c r="DQ9" s="14">
        <f t="shared" si="36"/>
        <v>0.64814814814814825</v>
      </c>
      <c r="DR9" s="14">
        <f t="shared" si="36"/>
        <v>1.0925925925925928</v>
      </c>
      <c r="DS9" s="14">
        <f t="shared" si="36"/>
        <v>0.75000000000000011</v>
      </c>
      <c r="DT9" s="14">
        <f t="shared" si="36"/>
        <v>0.58564814814814814</v>
      </c>
      <c r="DU9" s="14">
        <f t="shared" si="36"/>
        <v>0.58564814814814814</v>
      </c>
      <c r="DV9" s="14">
        <f t="shared" si="36"/>
        <v>0.53240740740740744</v>
      </c>
      <c r="DW9" s="14">
        <f t="shared" si="36"/>
        <v>0.37037037037037046</v>
      </c>
      <c r="DX9" s="14">
        <f t="shared" si="36"/>
        <v>0.46296296296296302</v>
      </c>
      <c r="DY9" s="14">
        <f t="shared" si="36"/>
        <v>0.76481481481481484</v>
      </c>
      <c r="DZ9" s="14">
        <f t="shared" si="36"/>
        <v>1</v>
      </c>
      <c r="EA9" s="14">
        <f t="shared" si="36"/>
        <v>0.53240740740740744</v>
      </c>
      <c r="EB9" s="14">
        <f t="shared" si="36"/>
        <v>0.42592592592592593</v>
      </c>
      <c r="EC9" s="14">
        <f t="shared" si="36"/>
        <v>0.42592592592592593</v>
      </c>
      <c r="ED9" s="14">
        <f t="shared" si="36"/>
        <v>0.32407407407407413</v>
      </c>
      <c r="EE9" s="14">
        <f t="shared" si="36"/>
        <v>0.37037037037037046</v>
      </c>
      <c r="EF9" s="14">
        <f t="shared" si="36"/>
        <v>0</v>
      </c>
      <c r="EG9" s="14">
        <f t="shared" si="36"/>
        <v>1.3000000000000003</v>
      </c>
      <c r="EH9" s="14">
        <f t="shared" si="36"/>
        <v>0.58564814814814814</v>
      </c>
      <c r="EI9" s="14">
        <f t="shared" si="36"/>
        <v>0.58564814814814814</v>
      </c>
      <c r="EJ9" s="14">
        <f t="shared" si="36"/>
        <v>0.69212962962962976</v>
      </c>
      <c r="EK9" s="14">
        <f t="shared" si="36"/>
        <v>0.46296296296296302</v>
      </c>
      <c r="EL9" s="14">
        <f t="shared" si="36"/>
        <v>0.46296296296296302</v>
      </c>
      <c r="EM9" s="14">
        <f t="shared" si="36"/>
        <v>0.60092592592592597</v>
      </c>
      <c r="EN9" s="14">
        <f t="shared" si="36"/>
        <v>0.65000000000000013</v>
      </c>
      <c r="EO9" s="14">
        <f t="shared" si="36"/>
        <v>0.53240740740740744</v>
      </c>
      <c r="EP9" s="14">
        <f t="shared" si="36"/>
        <v>1.3842592592592595</v>
      </c>
      <c r="EQ9" s="14">
        <f t="shared" si="36"/>
        <v>2.0231481481481479</v>
      </c>
      <c r="ER9" s="14">
        <f t="shared" si="36"/>
        <v>1.0185185185185186</v>
      </c>
      <c r="ES9" s="14">
        <f t="shared" si="36"/>
        <v>0.83333333333333348</v>
      </c>
      <c r="ET9" s="14">
        <f t="shared" si="36"/>
        <v>1.9120370370370372</v>
      </c>
      <c r="EU9" s="14">
        <f t="shared" si="36"/>
        <v>1.75</v>
      </c>
      <c r="EV9" s="14">
        <f t="shared" si="36"/>
        <v>2.0231481481481479</v>
      </c>
      <c r="EW9" s="14">
        <f t="shared" si="36"/>
        <v>1.5972222222222223</v>
      </c>
      <c r="EX9" s="14">
        <f t="shared" si="36"/>
        <v>1.863425925925926</v>
      </c>
      <c r="EY9" s="14">
        <f t="shared" si="36"/>
        <v>1.1574074074074074</v>
      </c>
      <c r="EZ9" s="14">
        <f t="shared" si="36"/>
        <v>0.92592592592592604</v>
      </c>
      <c r="FA9" s="14">
        <f t="shared" si="36"/>
        <v>1.9666666666666668</v>
      </c>
      <c r="FB9" s="14">
        <f t="shared" si="36"/>
        <v>1.5000000000000002</v>
      </c>
      <c r="FC9" s="14">
        <f t="shared" ref="FC9:HN9" si="37">SUM(FC56,FC103)</f>
        <v>2.3958333333333339</v>
      </c>
      <c r="FD9" s="14">
        <f t="shared" si="37"/>
        <v>1.9699074074074074</v>
      </c>
      <c r="FE9" s="14">
        <f t="shared" si="37"/>
        <v>2.1296296296296298</v>
      </c>
      <c r="FF9" s="14">
        <f t="shared" si="37"/>
        <v>2.2222222222222223</v>
      </c>
      <c r="FG9" s="14">
        <f t="shared" si="37"/>
        <v>1.2037037037037037</v>
      </c>
      <c r="FH9" s="14">
        <f t="shared" si="37"/>
        <v>1.9666666666666668</v>
      </c>
      <c r="FI9" s="14">
        <f t="shared" si="37"/>
        <v>2.5</v>
      </c>
      <c r="FJ9" s="14">
        <f t="shared" si="37"/>
        <v>1.3310185185185186</v>
      </c>
      <c r="FK9" s="14">
        <f t="shared" si="37"/>
        <v>0.69212962962962976</v>
      </c>
      <c r="FL9" s="14">
        <f t="shared" si="37"/>
        <v>0.63888888888888895</v>
      </c>
      <c r="FM9" s="14">
        <f t="shared" si="37"/>
        <v>0.60185185185185186</v>
      </c>
      <c r="FN9" s="14">
        <f t="shared" si="37"/>
        <v>0.49541666666666667</v>
      </c>
      <c r="FO9" s="14">
        <f t="shared" si="37"/>
        <v>0.81135925925925934</v>
      </c>
      <c r="FP9" s="14">
        <f t="shared" si="37"/>
        <v>0.75000000000000011</v>
      </c>
      <c r="FQ9" s="14">
        <f t="shared" si="37"/>
        <v>0.47916666666666663</v>
      </c>
      <c r="FR9" s="14">
        <f t="shared" si="37"/>
        <v>0.53240740740740744</v>
      </c>
      <c r="FS9" s="14">
        <f t="shared" si="37"/>
        <v>0.53240740740740744</v>
      </c>
      <c r="FT9" s="14">
        <f t="shared" si="37"/>
        <v>0.46296296296296302</v>
      </c>
      <c r="FU9" s="14">
        <f t="shared" si="37"/>
        <v>0.74074074074074092</v>
      </c>
      <c r="FV9" s="14">
        <f t="shared" si="37"/>
        <v>1.2018518518518519</v>
      </c>
      <c r="FW9" s="14">
        <f t="shared" si="37"/>
        <v>0.75000000000000011</v>
      </c>
      <c r="FX9" s="14">
        <f t="shared" si="37"/>
        <v>0.69212962962962976</v>
      </c>
      <c r="FY9" s="14">
        <f t="shared" si="37"/>
        <v>0.63888888888888895</v>
      </c>
      <c r="FZ9" s="14">
        <f t="shared" si="37"/>
        <v>0.63888888888888895</v>
      </c>
      <c r="GA9" s="14">
        <f t="shared" si="37"/>
        <v>0.46296296296296302</v>
      </c>
      <c r="GB9" s="14">
        <f t="shared" si="37"/>
        <v>0.60185185185185186</v>
      </c>
      <c r="GC9" s="14">
        <f t="shared" si="37"/>
        <v>0.60092592592592597</v>
      </c>
      <c r="GD9" s="14">
        <f t="shared" si="37"/>
        <v>0.75000000000000011</v>
      </c>
      <c r="GE9" s="14">
        <f t="shared" si="37"/>
        <v>0.53240740740740744</v>
      </c>
      <c r="GF9" s="14">
        <f t="shared" si="37"/>
        <v>0.63888888888888895</v>
      </c>
      <c r="GG9" s="14">
        <f t="shared" si="37"/>
        <v>0.63888888888888895</v>
      </c>
      <c r="GH9" s="14">
        <f t="shared" si="37"/>
        <v>0.64814814814814825</v>
      </c>
      <c r="GI9" s="14">
        <f t="shared" si="37"/>
        <v>0.64814814814814825</v>
      </c>
      <c r="GJ9" s="14">
        <f t="shared" si="37"/>
        <v>1.6388888888888891</v>
      </c>
      <c r="GK9" s="14">
        <f t="shared" si="37"/>
        <v>1.6</v>
      </c>
      <c r="GL9" s="14">
        <f t="shared" si="37"/>
        <v>0.79861111111111116</v>
      </c>
      <c r="GM9" s="14">
        <f t="shared" si="37"/>
        <v>0.74537037037037046</v>
      </c>
      <c r="GN9" s="14">
        <f t="shared" si="37"/>
        <v>0.79861111111111116</v>
      </c>
      <c r="GO9" s="14">
        <f t="shared" si="37"/>
        <v>0.46296296296296302</v>
      </c>
      <c r="GP9" s="14">
        <f t="shared" si="37"/>
        <v>0.74074074074074092</v>
      </c>
      <c r="GQ9" s="14">
        <f t="shared" si="37"/>
        <v>1.0925925925925928</v>
      </c>
      <c r="GR9" s="14">
        <f t="shared" si="37"/>
        <v>0.65000000000000013</v>
      </c>
      <c r="GS9" s="14">
        <f t="shared" si="37"/>
        <v>0.69212962962962976</v>
      </c>
      <c r="GT9" s="14">
        <f t="shared" si="37"/>
        <v>0.74537037037037046</v>
      </c>
      <c r="GU9" s="14">
        <f t="shared" si="37"/>
        <v>0.74537037037037046</v>
      </c>
      <c r="GV9" s="14">
        <f t="shared" si="37"/>
        <v>0.46296296296296302</v>
      </c>
      <c r="GW9" s="14">
        <f t="shared" si="37"/>
        <v>0.64814814814814825</v>
      </c>
      <c r="GX9" s="14">
        <f t="shared" si="37"/>
        <v>1.9120370370370372</v>
      </c>
      <c r="GY9" s="14">
        <f t="shared" si="37"/>
        <v>2</v>
      </c>
      <c r="GZ9" s="14">
        <f t="shared" si="37"/>
        <v>1.5972222222222223</v>
      </c>
      <c r="HA9" s="14">
        <f t="shared" si="37"/>
        <v>1.5972222222222223</v>
      </c>
      <c r="HB9" s="14">
        <f t="shared" si="37"/>
        <v>1.5972222222222223</v>
      </c>
      <c r="HC9" s="14">
        <f t="shared" si="37"/>
        <v>0.83333333333333348</v>
      </c>
      <c r="HD9" s="14">
        <f t="shared" si="37"/>
        <v>0.83333333333333348</v>
      </c>
      <c r="HE9" s="14">
        <f t="shared" si="37"/>
        <v>1.8574074074074076</v>
      </c>
      <c r="HF9" s="14">
        <f t="shared" si="37"/>
        <v>3.2500000000000004</v>
      </c>
      <c r="HG9" s="14">
        <f t="shared" si="37"/>
        <v>2.6620370370370372</v>
      </c>
      <c r="HH9" s="14">
        <f t="shared" si="37"/>
        <v>2.3958333333333339</v>
      </c>
      <c r="HI9" s="14">
        <f t="shared" si="37"/>
        <v>1.5972222222222223</v>
      </c>
      <c r="HJ9" s="14">
        <f t="shared" si="37"/>
        <v>1.3888888888888891</v>
      </c>
      <c r="HK9" s="14">
        <f t="shared" si="37"/>
        <v>1.2962962962962965</v>
      </c>
      <c r="HL9" s="14">
        <f t="shared" si="37"/>
        <v>1.9120370370370372</v>
      </c>
      <c r="HM9" s="14">
        <f t="shared" si="37"/>
        <v>1</v>
      </c>
      <c r="HN9" s="14">
        <f t="shared" si="37"/>
        <v>0.95833333333333326</v>
      </c>
      <c r="HO9" s="14">
        <f t="shared" ref="HO9:JZ9" si="38">SUM(HO56,HO103)</f>
        <v>0.79861111111111116</v>
      </c>
      <c r="HP9" s="14">
        <f t="shared" si="38"/>
        <v>0.63888888888888895</v>
      </c>
      <c r="HQ9" s="14">
        <f t="shared" si="38"/>
        <v>0.83333333333333348</v>
      </c>
      <c r="HR9" s="14">
        <f t="shared" si="38"/>
        <v>0.92592592592592604</v>
      </c>
      <c r="HS9" s="14">
        <f t="shared" si="13"/>
        <v>1.0925925925925928</v>
      </c>
      <c r="HT9" s="14">
        <f t="shared" si="38"/>
        <v>0.75000000000000011</v>
      </c>
      <c r="HU9" s="14">
        <f t="shared" si="38"/>
        <v>0.58564814814814814</v>
      </c>
      <c r="HV9" s="14">
        <f t="shared" si="38"/>
        <v>0.53240740740740744</v>
      </c>
      <c r="HW9" s="14">
        <f t="shared" si="38"/>
        <v>0.74537037037037046</v>
      </c>
      <c r="HX9" s="14">
        <f t="shared" si="38"/>
        <v>0.83333333333333348</v>
      </c>
      <c r="HY9" s="14">
        <f t="shared" si="38"/>
        <v>0.92592592592592604</v>
      </c>
      <c r="HZ9" s="14">
        <f t="shared" si="38"/>
        <v>1.9120370370370372</v>
      </c>
      <c r="IA9" s="14">
        <f t="shared" si="38"/>
        <v>1.5000000000000002</v>
      </c>
      <c r="IB9" s="14">
        <f t="shared" si="38"/>
        <v>1.1712962962962963</v>
      </c>
      <c r="IC9" s="14">
        <f t="shared" si="38"/>
        <v>1.0648148148148149</v>
      </c>
      <c r="ID9" s="14">
        <f t="shared" si="38"/>
        <v>0.63888888888888895</v>
      </c>
      <c r="IE9" s="14">
        <f t="shared" si="38"/>
        <v>0.37037037037037046</v>
      </c>
      <c r="IF9" s="14">
        <f t="shared" si="38"/>
        <v>0.60185185185185186</v>
      </c>
      <c r="IG9" s="14">
        <f t="shared" si="38"/>
        <v>1.1745370370370372</v>
      </c>
      <c r="IH9" s="14">
        <f t="shared" si="38"/>
        <v>1.05</v>
      </c>
      <c r="II9" s="14">
        <f t="shared" si="38"/>
        <v>0.90509259259259278</v>
      </c>
      <c r="IJ9" s="14">
        <f t="shared" si="38"/>
        <v>0.63888888888888895</v>
      </c>
      <c r="IK9" s="14">
        <f t="shared" si="38"/>
        <v>0.71875</v>
      </c>
      <c r="IL9" s="14">
        <f t="shared" si="38"/>
        <v>0.55555555555555558</v>
      </c>
      <c r="IM9" s="14">
        <f t="shared" si="38"/>
        <v>0.55555555555555558</v>
      </c>
      <c r="IN9" s="14">
        <f t="shared" si="38"/>
        <v>1.0925925925925928</v>
      </c>
      <c r="IO9" s="14">
        <f t="shared" si="38"/>
        <v>0.9</v>
      </c>
      <c r="IP9" s="14">
        <f t="shared" si="38"/>
        <v>0.95833333333333326</v>
      </c>
      <c r="IQ9" s="14">
        <f t="shared" si="38"/>
        <v>2.2361111111111116</v>
      </c>
      <c r="IR9" s="14">
        <f t="shared" si="38"/>
        <v>3.1944444444444446</v>
      </c>
      <c r="IS9" s="14">
        <f t="shared" si="38"/>
        <v>1.3888888888888891</v>
      </c>
      <c r="IT9" s="14">
        <f t="shared" si="38"/>
        <v>1.6203703703703707</v>
      </c>
      <c r="IU9" s="14">
        <f t="shared" si="38"/>
        <v>3.0046296296296298</v>
      </c>
      <c r="IV9" s="14">
        <f t="shared" si="38"/>
        <v>3.2500000000000004</v>
      </c>
      <c r="IW9" s="14">
        <f t="shared" si="38"/>
        <v>2.6620370370370372</v>
      </c>
      <c r="IX9" s="14">
        <f t="shared" si="38"/>
        <v>2.3958333333333339</v>
      </c>
      <c r="IY9" s="14">
        <f t="shared" si="38"/>
        <v>2.9282407407407409</v>
      </c>
      <c r="IZ9" s="14">
        <f t="shared" si="38"/>
        <v>3.2407407407407414</v>
      </c>
      <c r="JA9" s="14">
        <f t="shared" si="38"/>
        <v>1.3888888888888891</v>
      </c>
      <c r="JB9" s="14">
        <f t="shared" si="38"/>
        <v>3.0046296296296298</v>
      </c>
      <c r="JC9" s="14">
        <f t="shared" si="38"/>
        <v>3.7500000000000004</v>
      </c>
      <c r="JD9" s="14">
        <f t="shared" si="38"/>
        <v>2.4490740740740744</v>
      </c>
      <c r="JE9" s="14">
        <f t="shared" si="38"/>
        <v>2.3425925925925926</v>
      </c>
      <c r="JF9" s="14">
        <f t="shared" si="38"/>
        <v>1.3310185185185186</v>
      </c>
      <c r="JG9" s="14">
        <f t="shared" si="38"/>
        <v>0.69444444444444453</v>
      </c>
      <c r="JH9" s="14">
        <f t="shared" si="38"/>
        <v>0.83333333333333348</v>
      </c>
      <c r="JI9" s="14">
        <f t="shared" si="38"/>
        <v>2.1851851851851856</v>
      </c>
      <c r="JJ9" s="14">
        <f t="shared" si="38"/>
        <v>0.95000000000000007</v>
      </c>
      <c r="JK9" s="14">
        <f t="shared" si="38"/>
        <v>0.90509259259259278</v>
      </c>
      <c r="JL9" s="14">
        <f t="shared" si="38"/>
        <v>0.79861111111111116</v>
      </c>
      <c r="JM9" s="14">
        <f t="shared" si="38"/>
        <v>0.53240740740740744</v>
      </c>
      <c r="JN9" s="14">
        <f t="shared" si="38"/>
        <v>0.92592592592592604</v>
      </c>
      <c r="JO9" s="14">
        <f t="shared" si="38"/>
        <v>1.1574074074074074</v>
      </c>
      <c r="JP9" s="14">
        <f t="shared" si="38"/>
        <v>2.1851851851851856</v>
      </c>
      <c r="JQ9" s="14">
        <f t="shared" si="38"/>
        <v>3.2500000000000004</v>
      </c>
      <c r="JR9" s="14">
        <f t="shared" si="38"/>
        <v>2.1296296296296298</v>
      </c>
      <c r="JS9" s="14">
        <f t="shared" si="38"/>
        <v>1.3310185185185186</v>
      </c>
      <c r="JT9" s="14">
        <f t="shared" si="38"/>
        <v>0.79861111111111116</v>
      </c>
      <c r="JU9" s="14">
        <f t="shared" si="38"/>
        <v>0.92592592592592604</v>
      </c>
      <c r="JV9" s="14">
        <f t="shared" si="38"/>
        <v>1.1574074074074074</v>
      </c>
      <c r="JW9" s="14">
        <f t="shared" si="38"/>
        <v>2.1851851851851856</v>
      </c>
      <c r="JX9" s="14">
        <f t="shared" si="38"/>
        <v>2.75</v>
      </c>
      <c r="JY9" s="14">
        <f t="shared" si="38"/>
        <v>1.4375</v>
      </c>
      <c r="JZ9" s="14">
        <f t="shared" si="38"/>
        <v>1.4375</v>
      </c>
      <c r="KA9" s="14">
        <f t="shared" ref="KA9:ML9" si="39">SUM(KA56,KA103)</f>
        <v>1.0648148148148149</v>
      </c>
      <c r="KB9" s="14">
        <f t="shared" si="39"/>
        <v>1.1574074074074074</v>
      </c>
      <c r="KC9" s="14">
        <f t="shared" si="39"/>
        <v>1.1574074074074074</v>
      </c>
      <c r="KD9" s="14">
        <f t="shared" si="39"/>
        <v>2.7314814814814814</v>
      </c>
      <c r="KE9" s="14">
        <f t="shared" si="39"/>
        <v>3.5</v>
      </c>
      <c r="KF9" s="14">
        <f t="shared" si="39"/>
        <v>3.1944444444444446</v>
      </c>
      <c r="KG9" s="14">
        <f t="shared" si="39"/>
        <v>3.1944444444444446</v>
      </c>
      <c r="KH9" s="14">
        <f t="shared" si="39"/>
        <v>3.1944444444444446</v>
      </c>
      <c r="KI9" s="14">
        <f t="shared" si="39"/>
        <v>1.3888888888888891</v>
      </c>
      <c r="KJ9" s="14">
        <f t="shared" si="39"/>
        <v>1.1574074074074074</v>
      </c>
      <c r="KK9" s="14">
        <f t="shared" si="39"/>
        <v>4.916666666666667</v>
      </c>
      <c r="KL9" s="14">
        <f t="shared" si="39"/>
        <v>4.5</v>
      </c>
      <c r="KM9" s="14">
        <f t="shared" si="39"/>
        <v>4.5254629629629637</v>
      </c>
      <c r="KN9" s="14">
        <f t="shared" si="39"/>
        <v>4.5254629629629637</v>
      </c>
      <c r="KO9" s="14">
        <f t="shared" si="39"/>
        <v>0</v>
      </c>
      <c r="KP9" s="14">
        <f t="shared" si="39"/>
        <v>4.166666666666667</v>
      </c>
      <c r="KQ9" s="14">
        <f t="shared" si="39"/>
        <v>4.166666666666667</v>
      </c>
      <c r="KR9" s="14">
        <f t="shared" si="39"/>
        <v>4.916666666666667</v>
      </c>
      <c r="KS9" s="14">
        <f t="shared" si="39"/>
        <v>4.5</v>
      </c>
      <c r="KT9" s="14">
        <f t="shared" si="39"/>
        <v>4.2592592592592595</v>
      </c>
      <c r="KU9" s="14">
        <f t="shared" si="39"/>
        <v>4.5254629629629637</v>
      </c>
      <c r="KV9" s="14">
        <f t="shared" si="39"/>
        <v>3.9930555555555558</v>
      </c>
      <c r="KW9" s="14">
        <f t="shared" si="39"/>
        <v>3.9351851851851856</v>
      </c>
      <c r="KX9" s="14">
        <f t="shared" si="39"/>
        <v>1.3888888888888891</v>
      </c>
      <c r="KY9" s="14">
        <f t="shared" si="39"/>
        <v>3.8240740740740744</v>
      </c>
      <c r="KZ9" s="14">
        <f t="shared" si="39"/>
        <v>3.2500000000000004</v>
      </c>
      <c r="LA9" s="14">
        <f t="shared" si="39"/>
        <v>2.6620370370370372</v>
      </c>
      <c r="LB9" s="14">
        <f t="shared" si="39"/>
        <v>2.1296296296296298</v>
      </c>
      <c r="LC9" s="14">
        <f t="shared" si="39"/>
        <v>2.1296296296296298</v>
      </c>
      <c r="LD9" s="14">
        <f t="shared" si="39"/>
        <v>1.25</v>
      </c>
      <c r="LE9" s="14">
        <f t="shared" si="39"/>
        <v>1.6203703703703707</v>
      </c>
      <c r="LF9" s="14">
        <f t="shared" si="39"/>
        <v>3.2777777777777781</v>
      </c>
      <c r="LG9" s="14">
        <f t="shared" si="39"/>
        <v>3.0000000000000004</v>
      </c>
      <c r="LH9" s="14">
        <f t="shared" si="39"/>
        <v>2.2361111111111116</v>
      </c>
      <c r="LI9" s="14">
        <f t="shared" si="39"/>
        <v>1.5972222222222223</v>
      </c>
      <c r="LJ9" s="14">
        <f t="shared" si="39"/>
        <v>0.69212962962962976</v>
      </c>
      <c r="LK9" s="14">
        <f t="shared" si="39"/>
        <v>0.60185185185185186</v>
      </c>
      <c r="LL9" s="14">
        <f t="shared" si="39"/>
        <v>0.60185185185185186</v>
      </c>
      <c r="LM9" s="14">
        <f t="shared" si="39"/>
        <v>0.71018518518518525</v>
      </c>
      <c r="LN9" s="14">
        <f t="shared" si="39"/>
        <v>0.30000000000000004</v>
      </c>
      <c r="LO9" s="14">
        <f t="shared" si="39"/>
        <v>0</v>
      </c>
      <c r="LP9" s="14">
        <f t="shared" si="39"/>
        <v>0</v>
      </c>
      <c r="LQ9" s="14">
        <f t="shared" si="39"/>
        <v>2.1296296296296298</v>
      </c>
      <c r="LR9" s="14">
        <f t="shared" si="39"/>
        <v>2.7777777777777781</v>
      </c>
      <c r="LS9" s="14">
        <f t="shared" si="39"/>
        <v>1.3888888888888891</v>
      </c>
      <c r="LT9" s="14">
        <f t="shared" si="39"/>
        <v>3.0046296296296298</v>
      </c>
      <c r="LU9" s="14">
        <f t="shared" si="39"/>
        <v>3.0000000000000004</v>
      </c>
      <c r="LV9" s="14">
        <f t="shared" si="39"/>
        <v>0</v>
      </c>
      <c r="LW9" s="14">
        <f t="shared" si="39"/>
        <v>0</v>
      </c>
      <c r="LX9" s="14">
        <f t="shared" si="39"/>
        <v>3.9930555555555558</v>
      </c>
      <c r="LY9" s="14">
        <f t="shared" si="39"/>
        <v>3.2407407407407414</v>
      </c>
      <c r="LZ9" s="14">
        <f t="shared" si="39"/>
        <v>1.6203703703703707</v>
      </c>
      <c r="MA9" s="14">
        <f t="shared" si="39"/>
        <v>0.81944444444444453</v>
      </c>
      <c r="MB9" s="14">
        <f t="shared" si="39"/>
        <v>0</v>
      </c>
      <c r="MC9" s="14">
        <f t="shared" si="39"/>
        <v>2.9282407407407409</v>
      </c>
      <c r="MD9" s="14">
        <f t="shared" si="39"/>
        <v>2.9282407407407409</v>
      </c>
      <c r="ME9" s="14">
        <f t="shared" si="39"/>
        <v>2.9282407407407409</v>
      </c>
      <c r="MF9" s="14">
        <f t="shared" si="39"/>
        <v>1.3888888888888891</v>
      </c>
      <c r="MG9" s="14">
        <f t="shared" si="39"/>
        <v>0.69444444444444453</v>
      </c>
      <c r="MH9" s="14">
        <f t="shared" si="39"/>
        <v>1.0925925925925928</v>
      </c>
      <c r="MI9" s="14">
        <f t="shared" si="39"/>
        <v>0.5</v>
      </c>
      <c r="MJ9" s="14">
        <f t="shared" si="39"/>
        <v>0.53240740740740744</v>
      </c>
      <c r="MK9" s="14">
        <f t="shared" si="39"/>
        <v>0.42592592592592593</v>
      </c>
      <c r="ML9" s="14">
        <f t="shared" si="39"/>
        <v>0.53240740740740744</v>
      </c>
      <c r="MM9" s="14">
        <f t="shared" ref="MM9:NA9" si="40">SUM(MM56,MM103)</f>
        <v>0.32407407407407413</v>
      </c>
      <c r="MN9" s="14">
        <f t="shared" si="40"/>
        <v>0.32407407407407413</v>
      </c>
      <c r="MO9" s="14">
        <f t="shared" si="40"/>
        <v>1.3657407407407407</v>
      </c>
      <c r="MP9" s="14">
        <f t="shared" si="40"/>
        <v>0.75000000000000011</v>
      </c>
      <c r="MQ9" s="14">
        <f t="shared" si="40"/>
        <v>0.63888888888888895</v>
      </c>
      <c r="MR9" s="14">
        <f t="shared" si="40"/>
        <v>0.47916666666666663</v>
      </c>
      <c r="MS9" s="14">
        <f t="shared" si="40"/>
        <v>0.31944444444444448</v>
      </c>
      <c r="MT9" s="14">
        <f t="shared" si="40"/>
        <v>0.27777777777777779</v>
      </c>
      <c r="MU9" s="14">
        <f t="shared" si="40"/>
        <v>0.27777777777777779</v>
      </c>
      <c r="MV9" s="14">
        <f t="shared" si="40"/>
        <v>0.43703703703703711</v>
      </c>
      <c r="MW9" s="14">
        <f t="shared" si="40"/>
        <v>0.4</v>
      </c>
      <c r="MX9" s="14">
        <f t="shared" si="40"/>
        <v>0.31944444444444448</v>
      </c>
      <c r="MY9" s="14">
        <f t="shared" si="40"/>
        <v>0.42592592592592593</v>
      </c>
      <c r="MZ9" s="14">
        <f t="shared" si="40"/>
        <v>0.42592592592592593</v>
      </c>
      <c r="NA9" s="14">
        <f t="shared" si="40"/>
        <v>0.46296296296296302</v>
      </c>
      <c r="NB9" s="14">
        <f t="shared" si="16"/>
        <v>0.46296296296296302</v>
      </c>
      <c r="NC9" s="14">
        <f t="shared" si="16"/>
        <v>0.54629629629629639</v>
      </c>
    </row>
    <row r="10" spans="1:379" ht="15.75" customHeight="1">
      <c r="A10" s="24">
        <v>32</v>
      </c>
      <c r="B10" s="9" t="s">
        <v>100</v>
      </c>
      <c r="C10" s="14">
        <f t="shared" ref="C10:AH10" si="41">SUM(C57,C104)</f>
        <v>0.90403225806451604</v>
      </c>
      <c r="D10" s="14">
        <f t="shared" si="41"/>
        <v>0.91935483870967738</v>
      </c>
      <c r="E10" s="14">
        <f t="shared" si="41"/>
        <v>0.78315412186379918</v>
      </c>
      <c r="F10" s="14">
        <f t="shared" si="41"/>
        <v>0.78315412186379918</v>
      </c>
      <c r="G10" s="14">
        <f t="shared" si="41"/>
        <v>0.97894265232974909</v>
      </c>
      <c r="H10" s="14">
        <f t="shared" si="41"/>
        <v>0.59587813620071683</v>
      </c>
      <c r="I10" s="14">
        <f t="shared" si="41"/>
        <v>0.59587813620071683</v>
      </c>
      <c r="J10" s="14">
        <f t="shared" si="41"/>
        <v>1.0044802867383511</v>
      </c>
      <c r="K10" s="14">
        <f t="shared" si="41"/>
        <v>0.91935483870967738</v>
      </c>
      <c r="L10" s="14">
        <f t="shared" si="41"/>
        <v>0.78315412186379918</v>
      </c>
      <c r="M10" s="14">
        <f t="shared" si="41"/>
        <v>0.78315412186379918</v>
      </c>
      <c r="N10" s="14">
        <f t="shared" si="41"/>
        <v>0.68525985663082434</v>
      </c>
      <c r="O10" s="14">
        <f t="shared" si="41"/>
        <v>0.85125448028673834</v>
      </c>
      <c r="P10" s="14">
        <f t="shared" si="41"/>
        <v>1.2768817204301075</v>
      </c>
      <c r="Q10" s="14">
        <f t="shared" si="41"/>
        <v>1.5067204301075268</v>
      </c>
      <c r="R10" s="14">
        <f t="shared" si="41"/>
        <v>1.7467741935483869</v>
      </c>
      <c r="S10" s="14">
        <f t="shared" si="41"/>
        <v>2.1536738351254483</v>
      </c>
      <c r="T10" s="14">
        <f t="shared" si="41"/>
        <v>1.5663082437275984</v>
      </c>
      <c r="U10" s="14">
        <f t="shared" si="41"/>
        <v>0.68525985663082434</v>
      </c>
      <c r="V10" s="14">
        <f t="shared" si="41"/>
        <v>0.59587813620071683</v>
      </c>
      <c r="W10" s="14">
        <f t="shared" si="41"/>
        <v>0.93637992831541217</v>
      </c>
      <c r="X10" s="14">
        <f t="shared" si="41"/>
        <v>1.1049283154121863</v>
      </c>
      <c r="Y10" s="14">
        <f t="shared" si="41"/>
        <v>0.68951612903225801</v>
      </c>
      <c r="Z10" s="14">
        <f t="shared" si="41"/>
        <v>0.88104838709677413</v>
      </c>
      <c r="AA10" s="14">
        <f t="shared" si="41"/>
        <v>0.97894265232974909</v>
      </c>
      <c r="AB10" s="14">
        <f t="shared" si="41"/>
        <v>0.97894265232974909</v>
      </c>
      <c r="AC10" s="14">
        <f t="shared" si="41"/>
        <v>0.85125448028673834</v>
      </c>
      <c r="AD10" s="14">
        <f t="shared" si="41"/>
        <v>0.85125448028673834</v>
      </c>
      <c r="AE10" s="14">
        <f t="shared" si="41"/>
        <v>1.2053763440860215</v>
      </c>
      <c r="AF10" s="14">
        <f t="shared" si="41"/>
        <v>0.91935483870967738</v>
      </c>
      <c r="AG10" s="14">
        <f t="shared" si="41"/>
        <v>1.174731182795699</v>
      </c>
      <c r="AH10" s="14">
        <f t="shared" si="41"/>
        <v>0.97894265232974909</v>
      </c>
      <c r="AI10" s="14">
        <f t="shared" ref="AI10:BN10" si="42">SUM(AI57,AI104)</f>
        <v>0.97894265232974909</v>
      </c>
      <c r="AJ10" s="14">
        <f t="shared" si="42"/>
        <v>0.68100358422939067</v>
      </c>
      <c r="AK10" s="14">
        <f t="shared" si="42"/>
        <v>1.021505376344086</v>
      </c>
      <c r="AL10" s="14">
        <f t="shared" si="42"/>
        <v>1.4062724014336916</v>
      </c>
      <c r="AM10" s="14">
        <f t="shared" si="42"/>
        <v>1.1032258064516127</v>
      </c>
      <c r="AN10" s="14">
        <f t="shared" si="42"/>
        <v>1.174731182795699</v>
      </c>
      <c r="AO10" s="14">
        <f t="shared" si="42"/>
        <v>1.174731182795699</v>
      </c>
      <c r="AP10" s="14">
        <f t="shared" si="42"/>
        <v>0.97894265232974909</v>
      </c>
      <c r="AQ10" s="14">
        <f t="shared" si="42"/>
        <v>0.93637992831541217</v>
      </c>
      <c r="AR10" s="14">
        <f t="shared" si="42"/>
        <v>1.021505376344086</v>
      </c>
      <c r="AS10" s="14">
        <f t="shared" si="42"/>
        <v>1.4062724014336916</v>
      </c>
      <c r="AT10" s="14">
        <f t="shared" si="42"/>
        <v>1.2870967741935484</v>
      </c>
      <c r="AU10" s="14">
        <f t="shared" si="42"/>
        <v>1.174731182795699</v>
      </c>
      <c r="AV10" s="14">
        <f t="shared" si="42"/>
        <v>0.88104838709677413</v>
      </c>
      <c r="AW10" s="14">
        <f t="shared" si="42"/>
        <v>0.97894265232974909</v>
      </c>
      <c r="AX10" s="14">
        <f t="shared" si="42"/>
        <v>1.1066308243727598</v>
      </c>
      <c r="AY10" s="14">
        <f t="shared" si="42"/>
        <v>1.1917562724014337</v>
      </c>
      <c r="AZ10" s="14">
        <f t="shared" si="42"/>
        <v>2.5112007168458779</v>
      </c>
      <c r="BA10" s="14">
        <f t="shared" si="42"/>
        <v>2.758064516129032</v>
      </c>
      <c r="BB10" s="14">
        <f t="shared" si="42"/>
        <v>2.4473566308243728</v>
      </c>
      <c r="BC10" s="14">
        <f t="shared" si="42"/>
        <v>1.3705197132616487</v>
      </c>
      <c r="BD10" s="14">
        <f t="shared" si="42"/>
        <v>0.88104838709677413</v>
      </c>
      <c r="BE10" s="14">
        <f t="shared" si="42"/>
        <v>0.59587813620071683</v>
      </c>
      <c r="BF10" s="14">
        <f t="shared" si="42"/>
        <v>0.93637992831541217</v>
      </c>
      <c r="BG10" s="14">
        <f t="shared" si="42"/>
        <v>0</v>
      </c>
      <c r="BH10" s="14">
        <f t="shared" si="42"/>
        <v>2.758064516129032</v>
      </c>
      <c r="BI10" s="14">
        <f t="shared" si="42"/>
        <v>1.2726254480286738</v>
      </c>
      <c r="BJ10" s="14">
        <f t="shared" si="42"/>
        <v>1.3705197132616487</v>
      </c>
      <c r="BK10" s="14">
        <f t="shared" si="42"/>
        <v>1.2726254480286738</v>
      </c>
      <c r="BL10" s="14">
        <f t="shared" si="42"/>
        <v>0.93637992831541217</v>
      </c>
      <c r="BM10" s="14">
        <f t="shared" si="42"/>
        <v>1.1917562724014337</v>
      </c>
      <c r="BN10" s="14">
        <f t="shared" si="42"/>
        <v>2.0089605734767022</v>
      </c>
      <c r="BO10" s="14">
        <f t="shared" ref="BO10:CR10" si="43">SUM(BO57,BO104)</f>
        <v>1.9306451612903226</v>
      </c>
      <c r="BP10" s="14">
        <f t="shared" si="43"/>
        <v>1.5663082437275984</v>
      </c>
      <c r="BQ10" s="14">
        <f t="shared" si="43"/>
        <v>0.5873655913978495</v>
      </c>
      <c r="BR10" s="14">
        <f t="shared" si="43"/>
        <v>1.0768369175627241</v>
      </c>
      <c r="BS10" s="14">
        <f t="shared" si="43"/>
        <v>0.59587813620071683</v>
      </c>
      <c r="BT10" s="14">
        <f t="shared" si="43"/>
        <v>0.93637992831541217</v>
      </c>
      <c r="BU10" s="14">
        <f t="shared" si="43"/>
        <v>1.3058243727598566</v>
      </c>
      <c r="BV10" s="14">
        <f t="shared" si="43"/>
        <v>0.91935483870967738</v>
      </c>
      <c r="BW10" s="14">
        <f t="shared" si="43"/>
        <v>1.0768369175627241</v>
      </c>
      <c r="BX10" s="14">
        <f t="shared" si="43"/>
        <v>0.97894265232974909</v>
      </c>
      <c r="BY10" s="14">
        <f t="shared" si="43"/>
        <v>1.0768369175627241</v>
      </c>
      <c r="BZ10" s="14">
        <f t="shared" si="43"/>
        <v>0.68100358422939067</v>
      </c>
      <c r="CA10" s="14">
        <f t="shared" si="43"/>
        <v>0.59587813620071683</v>
      </c>
      <c r="CB10" s="14">
        <f t="shared" si="43"/>
        <v>1.6071684587813619</v>
      </c>
      <c r="CC10" s="14">
        <f t="shared" si="43"/>
        <v>1.1032258064516127</v>
      </c>
      <c r="CD10" s="14">
        <f t="shared" si="43"/>
        <v>1.174731182795699</v>
      </c>
      <c r="CE10" s="14">
        <f t="shared" si="43"/>
        <v>0.78315412186379918</v>
      </c>
      <c r="CF10" s="14">
        <f t="shared" si="43"/>
        <v>2.4473566308243728</v>
      </c>
      <c r="CG10" s="14">
        <f t="shared" si="43"/>
        <v>2.8942652329749103</v>
      </c>
      <c r="CH10" s="14">
        <f t="shared" si="43"/>
        <v>2.043010752688172</v>
      </c>
      <c r="CI10" s="14">
        <f t="shared" si="43"/>
        <v>3.2143369175627239</v>
      </c>
      <c r="CJ10" s="14">
        <f t="shared" si="43"/>
        <v>3.6774193548387095</v>
      </c>
      <c r="CK10" s="14">
        <f t="shared" si="43"/>
        <v>3.7199820788530462</v>
      </c>
      <c r="CL10" s="14">
        <f t="shared" si="43"/>
        <v>2.7410394265232974</v>
      </c>
      <c r="CM10" s="14">
        <f t="shared" si="43"/>
        <v>3.7199820788530462</v>
      </c>
      <c r="CN10" s="14">
        <f t="shared" si="43"/>
        <v>3.4050179211469533</v>
      </c>
      <c r="CO10" s="14">
        <f t="shared" si="43"/>
        <v>2.0855734767025091</v>
      </c>
      <c r="CP10" s="14">
        <f t="shared" si="43"/>
        <v>2.5112007168458779</v>
      </c>
      <c r="CQ10" s="14">
        <f t="shared" si="43"/>
        <v>2.758064516129032</v>
      </c>
      <c r="CR10" s="14">
        <f t="shared" si="43"/>
        <v>1.9578853046594982</v>
      </c>
      <c r="CS10" s="14">
        <f t="shared" ref="CS10:FB10" si="44">SUM(CS57,CS104)</f>
        <v>1.9578853046594982</v>
      </c>
      <c r="CT10" s="14">
        <f t="shared" si="44"/>
        <v>1.4684139784946235</v>
      </c>
      <c r="CU10" s="14">
        <f t="shared" si="44"/>
        <v>1.1066308243727598</v>
      </c>
      <c r="CV10" s="14">
        <f t="shared" si="44"/>
        <v>1.1066308243727598</v>
      </c>
      <c r="CW10" s="14">
        <f t="shared" si="44"/>
        <v>0</v>
      </c>
      <c r="CX10" s="14">
        <f t="shared" si="44"/>
        <v>2.1145161290322578</v>
      </c>
      <c r="CY10" s="14">
        <f t="shared" si="44"/>
        <v>1.3705197132616487</v>
      </c>
      <c r="CZ10" s="14">
        <f t="shared" si="44"/>
        <v>1.174731182795699</v>
      </c>
      <c r="DA10" s="14">
        <f t="shared" si="44"/>
        <v>0.97894265232974909</v>
      </c>
      <c r="DB10" s="14">
        <f t="shared" si="44"/>
        <v>0.76612903225806439</v>
      </c>
      <c r="DC10" s="14">
        <f t="shared" si="44"/>
        <v>0.76612903225806439</v>
      </c>
      <c r="DD10" s="14">
        <f t="shared" si="44"/>
        <v>2.3103046594982075</v>
      </c>
      <c r="DE10" s="14">
        <f t="shared" si="44"/>
        <v>3.4016129032258062</v>
      </c>
      <c r="DF10" s="14">
        <f t="shared" si="44"/>
        <v>2.349462365591398</v>
      </c>
      <c r="DG10" s="14">
        <f t="shared" si="44"/>
        <v>2.349462365591398</v>
      </c>
      <c r="DH10" s="14">
        <f t="shared" si="44"/>
        <v>2.349462365591398</v>
      </c>
      <c r="DI10" s="14">
        <f t="shared" si="44"/>
        <v>1.1917562724014337</v>
      </c>
      <c r="DJ10" s="14">
        <f t="shared" si="44"/>
        <v>1.3620071684587813</v>
      </c>
      <c r="DK10" s="14">
        <f t="shared" si="44"/>
        <v>3.0134408602150535</v>
      </c>
      <c r="DL10" s="14">
        <f t="shared" si="44"/>
        <v>3.7693548387096776</v>
      </c>
      <c r="DM10" s="14">
        <f t="shared" si="44"/>
        <v>3.7199820788530462</v>
      </c>
      <c r="DN10" s="14">
        <f t="shared" si="44"/>
        <v>3.3284050179211464</v>
      </c>
      <c r="DO10" s="14">
        <f t="shared" si="44"/>
        <v>2.349462365591398</v>
      </c>
      <c r="DP10" s="14">
        <f t="shared" si="44"/>
        <v>1.7025089605734767</v>
      </c>
      <c r="DQ10" s="14">
        <f t="shared" si="44"/>
        <v>1.1917562724014337</v>
      </c>
      <c r="DR10" s="14">
        <f t="shared" si="44"/>
        <v>2.0089605734767022</v>
      </c>
      <c r="DS10" s="14">
        <f t="shared" si="44"/>
        <v>1.379032258064516</v>
      </c>
      <c r="DT10" s="14">
        <f t="shared" si="44"/>
        <v>1.0768369175627241</v>
      </c>
      <c r="DU10" s="14">
        <f t="shared" si="44"/>
        <v>1.0768369175627241</v>
      </c>
      <c r="DV10" s="14">
        <f t="shared" si="44"/>
        <v>0.97894265232974909</v>
      </c>
      <c r="DW10" s="14">
        <f t="shared" si="44"/>
        <v>0.68100358422939067</v>
      </c>
      <c r="DX10" s="14">
        <f t="shared" si="44"/>
        <v>0.85125448028673834</v>
      </c>
      <c r="DY10" s="14">
        <f t="shared" si="44"/>
        <v>1.4062724014336916</v>
      </c>
      <c r="DZ10" s="14">
        <f t="shared" si="44"/>
        <v>1.8387096774193548</v>
      </c>
      <c r="EA10" s="14">
        <f t="shared" si="44"/>
        <v>0.97894265232974909</v>
      </c>
      <c r="EB10" s="14">
        <f t="shared" si="44"/>
        <v>0.78315412186379918</v>
      </c>
      <c r="EC10" s="14">
        <f t="shared" si="44"/>
        <v>0.78315412186379918</v>
      </c>
      <c r="ED10" s="14">
        <f t="shared" si="44"/>
        <v>0.59587813620071683</v>
      </c>
      <c r="EE10" s="14">
        <f t="shared" si="44"/>
        <v>0.68100358422939067</v>
      </c>
      <c r="EF10" s="14">
        <f t="shared" si="44"/>
        <v>0</v>
      </c>
      <c r="EG10" s="14">
        <f t="shared" si="44"/>
        <v>2.3903225806451611</v>
      </c>
      <c r="EH10" s="14">
        <f t="shared" si="44"/>
        <v>1.0768369175627241</v>
      </c>
      <c r="EI10" s="14">
        <f t="shared" si="44"/>
        <v>1.0768369175627241</v>
      </c>
      <c r="EJ10" s="14">
        <f t="shared" si="44"/>
        <v>1.2726254480286738</v>
      </c>
      <c r="EK10" s="14">
        <f t="shared" si="44"/>
        <v>0.85125448028673834</v>
      </c>
      <c r="EL10" s="14">
        <f t="shared" si="44"/>
        <v>0.85125448028673834</v>
      </c>
      <c r="EM10" s="14">
        <f t="shared" si="44"/>
        <v>1.1049283154121863</v>
      </c>
      <c r="EN10" s="14">
        <f t="shared" si="44"/>
        <v>1.1951612903225806</v>
      </c>
      <c r="EO10" s="14">
        <f t="shared" si="44"/>
        <v>0.97894265232974909</v>
      </c>
      <c r="EP10" s="14">
        <f t="shared" si="44"/>
        <v>2.5452508960573477</v>
      </c>
      <c r="EQ10" s="14">
        <f t="shared" si="44"/>
        <v>3.7199820788530462</v>
      </c>
      <c r="ER10" s="14">
        <f t="shared" si="44"/>
        <v>1.8727598566308243</v>
      </c>
      <c r="ES10" s="14">
        <f t="shared" si="44"/>
        <v>1.5322580645161288</v>
      </c>
      <c r="ET10" s="14">
        <f t="shared" si="44"/>
        <v>3.5156810035842292</v>
      </c>
      <c r="EU10" s="14">
        <f t="shared" si="44"/>
        <v>3.217741935483871</v>
      </c>
      <c r="EV10" s="14">
        <f t="shared" si="44"/>
        <v>3.7199820788530462</v>
      </c>
      <c r="EW10" s="14">
        <f t="shared" si="44"/>
        <v>2.936827956989247</v>
      </c>
      <c r="EX10" s="14">
        <f t="shared" si="44"/>
        <v>3.4262992831541217</v>
      </c>
      <c r="EY10" s="14">
        <f t="shared" si="44"/>
        <v>2.1281362007168458</v>
      </c>
      <c r="EZ10" s="14">
        <f t="shared" si="44"/>
        <v>1.7025089605734767</v>
      </c>
      <c r="FA10" s="14">
        <f t="shared" si="44"/>
        <v>3.6161290322580641</v>
      </c>
      <c r="FB10" s="14">
        <f t="shared" si="44"/>
        <v>2.758064516129032</v>
      </c>
      <c r="FC10" s="14">
        <f t="shared" ref="FC10:HN10" si="45">SUM(FC57,FC104)</f>
        <v>4.4052419354838719</v>
      </c>
      <c r="FD10" s="14">
        <f t="shared" si="45"/>
        <v>3.6220878136200714</v>
      </c>
      <c r="FE10" s="14">
        <f t="shared" si="45"/>
        <v>3.9157706093189963</v>
      </c>
      <c r="FF10" s="14">
        <f t="shared" si="45"/>
        <v>4.086021505376344</v>
      </c>
      <c r="FG10" s="14">
        <f t="shared" si="45"/>
        <v>2.2132616487455197</v>
      </c>
      <c r="FH10" s="14">
        <f t="shared" si="45"/>
        <v>3.6161290322580641</v>
      </c>
      <c r="FI10" s="14">
        <f t="shared" si="45"/>
        <v>4.596774193548387</v>
      </c>
      <c r="FJ10" s="14">
        <f t="shared" si="45"/>
        <v>2.4473566308243728</v>
      </c>
      <c r="FK10" s="14">
        <f t="shared" si="45"/>
        <v>1.2726254480286738</v>
      </c>
      <c r="FL10" s="14">
        <f t="shared" si="45"/>
        <v>1.174731182795699</v>
      </c>
      <c r="FM10" s="14">
        <f t="shared" si="45"/>
        <v>1.1066308243727598</v>
      </c>
      <c r="FN10" s="14">
        <f t="shared" si="45"/>
        <v>0.91092741935483867</v>
      </c>
      <c r="FO10" s="14">
        <f t="shared" si="45"/>
        <v>1.4918541218637991</v>
      </c>
      <c r="FP10" s="14">
        <f t="shared" si="45"/>
        <v>1.379032258064516</v>
      </c>
      <c r="FQ10" s="14">
        <f t="shared" si="45"/>
        <v>0.88104838709677413</v>
      </c>
      <c r="FR10" s="14">
        <f t="shared" si="45"/>
        <v>0.97894265232974909</v>
      </c>
      <c r="FS10" s="14">
        <f t="shared" si="45"/>
        <v>0.97894265232974909</v>
      </c>
      <c r="FT10" s="14">
        <f t="shared" si="45"/>
        <v>0.85125448028673834</v>
      </c>
      <c r="FU10" s="14">
        <f t="shared" si="45"/>
        <v>1.3620071684587813</v>
      </c>
      <c r="FV10" s="14">
        <f t="shared" si="45"/>
        <v>2.2098566308243726</v>
      </c>
      <c r="FW10" s="14">
        <f t="shared" si="45"/>
        <v>1.379032258064516</v>
      </c>
      <c r="FX10" s="14">
        <f t="shared" si="45"/>
        <v>1.2726254480286738</v>
      </c>
      <c r="FY10" s="14">
        <f t="shared" si="45"/>
        <v>1.174731182795699</v>
      </c>
      <c r="FZ10" s="14">
        <f t="shared" si="45"/>
        <v>1.174731182795699</v>
      </c>
      <c r="GA10" s="14">
        <f t="shared" si="45"/>
        <v>0.85125448028673834</v>
      </c>
      <c r="GB10" s="14">
        <f t="shared" si="45"/>
        <v>1.1066308243727598</v>
      </c>
      <c r="GC10" s="14">
        <f t="shared" si="45"/>
        <v>1.1049283154121863</v>
      </c>
      <c r="GD10" s="14">
        <f t="shared" si="45"/>
        <v>1.379032258064516</v>
      </c>
      <c r="GE10" s="14">
        <f t="shared" si="45"/>
        <v>0.97894265232974909</v>
      </c>
      <c r="GF10" s="14">
        <f t="shared" si="45"/>
        <v>1.174731182795699</v>
      </c>
      <c r="GG10" s="14">
        <f t="shared" si="45"/>
        <v>1.174731182795699</v>
      </c>
      <c r="GH10" s="14">
        <f t="shared" si="45"/>
        <v>1.1917562724014337</v>
      </c>
      <c r="GI10" s="14">
        <f t="shared" si="45"/>
        <v>1.1917562724014337</v>
      </c>
      <c r="GJ10" s="14">
        <f t="shared" si="45"/>
        <v>3.0134408602150535</v>
      </c>
      <c r="GK10" s="14">
        <f t="shared" si="45"/>
        <v>2.9419354838709677</v>
      </c>
      <c r="GL10" s="14">
        <f t="shared" si="45"/>
        <v>1.4684139784946235</v>
      </c>
      <c r="GM10" s="14">
        <f t="shared" si="45"/>
        <v>1.3705197132616487</v>
      </c>
      <c r="GN10" s="14">
        <f t="shared" si="45"/>
        <v>1.4684139784946235</v>
      </c>
      <c r="GO10" s="14">
        <f t="shared" si="45"/>
        <v>0.85125448028673834</v>
      </c>
      <c r="GP10" s="14">
        <f t="shared" si="45"/>
        <v>1.3620071684587813</v>
      </c>
      <c r="GQ10" s="14">
        <f t="shared" si="45"/>
        <v>2.0089605734767022</v>
      </c>
      <c r="GR10" s="14">
        <f t="shared" si="45"/>
        <v>1.1951612903225806</v>
      </c>
      <c r="GS10" s="14">
        <f t="shared" si="45"/>
        <v>1.2726254480286738</v>
      </c>
      <c r="GT10" s="14">
        <f t="shared" si="45"/>
        <v>1.3705197132616487</v>
      </c>
      <c r="GU10" s="14">
        <f t="shared" si="45"/>
        <v>1.3705197132616487</v>
      </c>
      <c r="GV10" s="14">
        <f t="shared" si="45"/>
        <v>0.85125448028673834</v>
      </c>
      <c r="GW10" s="14">
        <f t="shared" si="45"/>
        <v>1.1917562724014337</v>
      </c>
      <c r="GX10" s="14">
        <f t="shared" si="45"/>
        <v>3.5156810035842292</v>
      </c>
      <c r="GY10" s="14">
        <f t="shared" si="45"/>
        <v>3.6774193548387095</v>
      </c>
      <c r="GZ10" s="14">
        <f t="shared" si="45"/>
        <v>2.936827956989247</v>
      </c>
      <c r="HA10" s="14">
        <f t="shared" si="45"/>
        <v>2.936827956989247</v>
      </c>
      <c r="HB10" s="14">
        <f t="shared" si="45"/>
        <v>2.936827956989247</v>
      </c>
      <c r="HC10" s="14">
        <f t="shared" si="45"/>
        <v>1.5322580645161288</v>
      </c>
      <c r="HD10" s="14">
        <f t="shared" si="45"/>
        <v>1.5322580645161288</v>
      </c>
      <c r="HE10" s="14">
        <f t="shared" si="45"/>
        <v>3.4152329749103938</v>
      </c>
      <c r="HF10" s="14">
        <f t="shared" si="45"/>
        <v>5.9758064516129021</v>
      </c>
      <c r="HG10" s="14">
        <f t="shared" si="45"/>
        <v>4.8947132616487457</v>
      </c>
      <c r="HH10" s="14">
        <f t="shared" si="45"/>
        <v>4.4052419354838719</v>
      </c>
      <c r="HI10" s="14">
        <f t="shared" si="45"/>
        <v>2.936827956989247</v>
      </c>
      <c r="HJ10" s="14">
        <f t="shared" si="45"/>
        <v>2.553763440860215</v>
      </c>
      <c r="HK10" s="14">
        <f t="shared" si="45"/>
        <v>2.3835125448028673</v>
      </c>
      <c r="HL10" s="14">
        <f t="shared" si="45"/>
        <v>3.5156810035842292</v>
      </c>
      <c r="HM10" s="14">
        <f t="shared" si="45"/>
        <v>1.8387096774193548</v>
      </c>
      <c r="HN10" s="14">
        <f t="shared" si="45"/>
        <v>1.7620967741935483</v>
      </c>
      <c r="HO10" s="14">
        <f t="shared" ref="HO10:JZ10" si="46">SUM(HO57,HO104)</f>
        <v>1.4684139784946235</v>
      </c>
      <c r="HP10" s="14">
        <f t="shared" si="46"/>
        <v>1.174731182795699</v>
      </c>
      <c r="HQ10" s="14">
        <f t="shared" si="46"/>
        <v>1.5322580645161288</v>
      </c>
      <c r="HR10" s="14">
        <f t="shared" si="46"/>
        <v>1.7025089605734767</v>
      </c>
      <c r="HS10" s="14">
        <f t="shared" si="13"/>
        <v>2.0089605734767022</v>
      </c>
      <c r="HT10" s="14">
        <f t="shared" si="46"/>
        <v>1.379032258064516</v>
      </c>
      <c r="HU10" s="14">
        <f t="shared" si="46"/>
        <v>1.0768369175627241</v>
      </c>
      <c r="HV10" s="14">
        <f t="shared" si="46"/>
        <v>0.97894265232974909</v>
      </c>
      <c r="HW10" s="14">
        <f t="shared" si="46"/>
        <v>1.3705197132616487</v>
      </c>
      <c r="HX10" s="14">
        <f t="shared" si="46"/>
        <v>1.5322580645161288</v>
      </c>
      <c r="HY10" s="14">
        <f t="shared" si="46"/>
        <v>1.7025089605734767</v>
      </c>
      <c r="HZ10" s="14">
        <f t="shared" si="46"/>
        <v>3.5156810035842292</v>
      </c>
      <c r="IA10" s="14">
        <f t="shared" si="46"/>
        <v>2.758064516129032</v>
      </c>
      <c r="IB10" s="14">
        <f t="shared" si="46"/>
        <v>2.1536738351254483</v>
      </c>
      <c r="IC10" s="14">
        <f t="shared" si="46"/>
        <v>1.9578853046594982</v>
      </c>
      <c r="ID10" s="14">
        <f t="shared" si="46"/>
        <v>1.174731182795699</v>
      </c>
      <c r="IE10" s="14">
        <f t="shared" si="46"/>
        <v>0.68100358422939067</v>
      </c>
      <c r="IF10" s="14">
        <f t="shared" si="46"/>
        <v>1.1066308243727598</v>
      </c>
      <c r="IG10" s="14">
        <f t="shared" si="46"/>
        <v>2.1596326164874551</v>
      </c>
      <c r="IH10" s="14">
        <f t="shared" si="46"/>
        <v>1.9306451612903226</v>
      </c>
      <c r="II10" s="14">
        <f t="shared" si="46"/>
        <v>1.6642025089605732</v>
      </c>
      <c r="IJ10" s="14">
        <f t="shared" si="46"/>
        <v>1.174731182795699</v>
      </c>
      <c r="IK10" s="14">
        <f t="shared" si="46"/>
        <v>1.3215725806451613</v>
      </c>
      <c r="IL10" s="14">
        <f t="shared" si="46"/>
        <v>1.021505376344086</v>
      </c>
      <c r="IM10" s="14">
        <f t="shared" si="46"/>
        <v>1.021505376344086</v>
      </c>
      <c r="IN10" s="14">
        <f t="shared" si="46"/>
        <v>2.0089605734767022</v>
      </c>
      <c r="IO10" s="14">
        <f t="shared" si="46"/>
        <v>1.6548387096774193</v>
      </c>
      <c r="IP10" s="14">
        <f t="shared" si="46"/>
        <v>1.7620967741935483</v>
      </c>
      <c r="IQ10" s="14">
        <f t="shared" si="46"/>
        <v>4.1115591397849469</v>
      </c>
      <c r="IR10" s="14">
        <f t="shared" si="46"/>
        <v>5.8736559139784941</v>
      </c>
      <c r="IS10" s="14">
        <f t="shared" si="46"/>
        <v>2.553763440860215</v>
      </c>
      <c r="IT10" s="14">
        <f t="shared" si="46"/>
        <v>2.9793906810035837</v>
      </c>
      <c r="IU10" s="14">
        <f t="shared" si="46"/>
        <v>5.5246415770609314</v>
      </c>
      <c r="IV10" s="14">
        <f t="shared" si="46"/>
        <v>5.9758064516129021</v>
      </c>
      <c r="IW10" s="14">
        <f t="shared" si="46"/>
        <v>4.8947132616487457</v>
      </c>
      <c r="IX10" s="14">
        <f t="shared" si="46"/>
        <v>4.4052419354838719</v>
      </c>
      <c r="IY10" s="14">
        <f t="shared" si="46"/>
        <v>5.3841845878136194</v>
      </c>
      <c r="IZ10" s="14">
        <f t="shared" si="46"/>
        <v>5.9587813620071675</v>
      </c>
      <c r="JA10" s="14">
        <f t="shared" si="46"/>
        <v>2.553763440860215</v>
      </c>
      <c r="JB10" s="14">
        <f t="shared" si="46"/>
        <v>5.5246415770609314</v>
      </c>
      <c r="JC10" s="14">
        <f t="shared" si="46"/>
        <v>6.8951612903225801</v>
      </c>
      <c r="JD10" s="14">
        <f t="shared" si="46"/>
        <v>4.5031362007168463</v>
      </c>
      <c r="JE10" s="14">
        <f t="shared" si="46"/>
        <v>4.3073476702508966</v>
      </c>
      <c r="JF10" s="14">
        <f t="shared" si="46"/>
        <v>2.4473566308243728</v>
      </c>
      <c r="JG10" s="14">
        <f t="shared" si="46"/>
        <v>1.2768817204301075</v>
      </c>
      <c r="JH10" s="14">
        <f t="shared" si="46"/>
        <v>1.5322580645161288</v>
      </c>
      <c r="JI10" s="14">
        <f t="shared" si="46"/>
        <v>4.0179211469534044</v>
      </c>
      <c r="JJ10" s="14">
        <f t="shared" si="46"/>
        <v>1.7467741935483869</v>
      </c>
      <c r="JK10" s="14">
        <f t="shared" si="46"/>
        <v>1.6642025089605732</v>
      </c>
      <c r="JL10" s="14">
        <f t="shared" si="46"/>
        <v>1.4684139784946235</v>
      </c>
      <c r="JM10" s="14">
        <f t="shared" si="46"/>
        <v>0.97894265232974909</v>
      </c>
      <c r="JN10" s="14">
        <f t="shared" si="46"/>
        <v>1.7025089605734767</v>
      </c>
      <c r="JO10" s="14">
        <f t="shared" si="46"/>
        <v>2.1281362007168458</v>
      </c>
      <c r="JP10" s="14">
        <f t="shared" si="46"/>
        <v>4.0179211469534044</v>
      </c>
      <c r="JQ10" s="14">
        <f t="shared" si="46"/>
        <v>5.9758064516129021</v>
      </c>
      <c r="JR10" s="14">
        <f t="shared" si="46"/>
        <v>3.9157706093189963</v>
      </c>
      <c r="JS10" s="14">
        <f t="shared" si="46"/>
        <v>2.4473566308243728</v>
      </c>
      <c r="JT10" s="14">
        <f t="shared" si="46"/>
        <v>1.4684139784946235</v>
      </c>
      <c r="JU10" s="14">
        <f t="shared" si="46"/>
        <v>1.7025089605734767</v>
      </c>
      <c r="JV10" s="14">
        <f t="shared" si="46"/>
        <v>2.1281362007168458</v>
      </c>
      <c r="JW10" s="14">
        <f t="shared" si="46"/>
        <v>4.0179211469534044</v>
      </c>
      <c r="JX10" s="14">
        <f t="shared" si="46"/>
        <v>5.056451612903226</v>
      </c>
      <c r="JY10" s="14">
        <f t="shared" si="46"/>
        <v>2.6431451612903225</v>
      </c>
      <c r="JZ10" s="14">
        <f t="shared" si="46"/>
        <v>2.6431451612903225</v>
      </c>
      <c r="KA10" s="14">
        <f t="shared" ref="KA10:ML10" si="47">SUM(KA57,KA104)</f>
        <v>1.9578853046594982</v>
      </c>
      <c r="KB10" s="14">
        <f t="shared" si="47"/>
        <v>2.1281362007168458</v>
      </c>
      <c r="KC10" s="14">
        <f t="shared" si="47"/>
        <v>2.1281362007168458</v>
      </c>
      <c r="KD10" s="14">
        <f t="shared" si="47"/>
        <v>5.0224014336917557</v>
      </c>
      <c r="KE10" s="14">
        <f t="shared" si="47"/>
        <v>6.435483870967742</v>
      </c>
      <c r="KF10" s="14">
        <f t="shared" si="47"/>
        <v>5.8736559139784941</v>
      </c>
      <c r="KG10" s="14">
        <f t="shared" si="47"/>
        <v>5.8736559139784941</v>
      </c>
      <c r="KH10" s="14">
        <f t="shared" si="47"/>
        <v>5.8736559139784941</v>
      </c>
      <c r="KI10" s="14">
        <f t="shared" si="47"/>
        <v>2.553763440860215</v>
      </c>
      <c r="KJ10" s="14">
        <f t="shared" si="47"/>
        <v>2.1281362007168458</v>
      </c>
      <c r="KK10" s="14">
        <f t="shared" si="47"/>
        <v>9.0403225806451601</v>
      </c>
      <c r="KL10" s="14">
        <f t="shared" si="47"/>
        <v>8.2741935483870961</v>
      </c>
      <c r="KM10" s="14">
        <f t="shared" si="47"/>
        <v>8.3210125448028691</v>
      </c>
      <c r="KN10" s="14">
        <f t="shared" si="47"/>
        <v>8.3210125448028691</v>
      </c>
      <c r="KO10" s="14">
        <f t="shared" si="47"/>
        <v>0</v>
      </c>
      <c r="KP10" s="14">
        <f t="shared" si="47"/>
        <v>7.661290322580645</v>
      </c>
      <c r="KQ10" s="14">
        <f t="shared" si="47"/>
        <v>7.661290322580645</v>
      </c>
      <c r="KR10" s="14">
        <f t="shared" si="47"/>
        <v>9.0403225806451601</v>
      </c>
      <c r="KS10" s="14">
        <f t="shared" si="47"/>
        <v>8.2741935483870961</v>
      </c>
      <c r="KT10" s="14">
        <f t="shared" si="47"/>
        <v>7.8315412186379927</v>
      </c>
      <c r="KU10" s="14">
        <f t="shared" si="47"/>
        <v>8.3210125448028691</v>
      </c>
      <c r="KV10" s="14">
        <f t="shared" si="47"/>
        <v>7.342069892473118</v>
      </c>
      <c r="KW10" s="14">
        <f t="shared" si="47"/>
        <v>7.2356630824372763</v>
      </c>
      <c r="KX10" s="14">
        <f t="shared" si="47"/>
        <v>2.553763440860215</v>
      </c>
      <c r="KY10" s="14">
        <f t="shared" si="47"/>
        <v>7.0313620071684584</v>
      </c>
      <c r="KZ10" s="14">
        <f t="shared" si="47"/>
        <v>5.9758064516129021</v>
      </c>
      <c r="LA10" s="14">
        <f t="shared" si="47"/>
        <v>4.8947132616487457</v>
      </c>
      <c r="LB10" s="14">
        <f t="shared" si="47"/>
        <v>3.9157706093189963</v>
      </c>
      <c r="LC10" s="14">
        <f t="shared" si="47"/>
        <v>3.9157706093189963</v>
      </c>
      <c r="LD10" s="14">
        <f t="shared" si="47"/>
        <v>2.2983870967741935</v>
      </c>
      <c r="LE10" s="14">
        <f t="shared" si="47"/>
        <v>2.9793906810035837</v>
      </c>
      <c r="LF10" s="14">
        <f t="shared" si="47"/>
        <v>6.0268817204301071</v>
      </c>
      <c r="LG10" s="14">
        <f t="shared" si="47"/>
        <v>5.5161290322580641</v>
      </c>
      <c r="LH10" s="14">
        <f t="shared" si="47"/>
        <v>4.1115591397849469</v>
      </c>
      <c r="LI10" s="14">
        <f t="shared" si="47"/>
        <v>2.936827956989247</v>
      </c>
      <c r="LJ10" s="14">
        <f t="shared" si="47"/>
        <v>1.2726254480286738</v>
      </c>
      <c r="LK10" s="14">
        <f t="shared" si="47"/>
        <v>1.1066308243727598</v>
      </c>
      <c r="LL10" s="14">
        <f t="shared" si="47"/>
        <v>1.1066308243727598</v>
      </c>
      <c r="LM10" s="14">
        <f t="shared" si="47"/>
        <v>1.3058243727598566</v>
      </c>
      <c r="LN10" s="14">
        <f t="shared" si="47"/>
        <v>0.55161290322580636</v>
      </c>
      <c r="LO10" s="14">
        <f t="shared" si="47"/>
        <v>0</v>
      </c>
      <c r="LP10" s="14">
        <f t="shared" si="47"/>
        <v>0</v>
      </c>
      <c r="LQ10" s="14">
        <f t="shared" si="47"/>
        <v>3.9157706093189963</v>
      </c>
      <c r="LR10" s="14">
        <f t="shared" si="47"/>
        <v>5.10752688172043</v>
      </c>
      <c r="LS10" s="14">
        <f t="shared" si="47"/>
        <v>2.553763440860215</v>
      </c>
      <c r="LT10" s="14">
        <f t="shared" si="47"/>
        <v>5.5246415770609314</v>
      </c>
      <c r="LU10" s="14">
        <f t="shared" si="47"/>
        <v>5.5161290322580641</v>
      </c>
      <c r="LV10" s="14">
        <f t="shared" si="47"/>
        <v>0</v>
      </c>
      <c r="LW10" s="14">
        <f t="shared" si="47"/>
        <v>0</v>
      </c>
      <c r="LX10" s="14">
        <f t="shared" si="47"/>
        <v>7.342069892473118</v>
      </c>
      <c r="LY10" s="14">
        <f t="shared" si="47"/>
        <v>5.9587813620071675</v>
      </c>
      <c r="LZ10" s="14">
        <f t="shared" si="47"/>
        <v>2.9793906810035837</v>
      </c>
      <c r="MA10" s="14">
        <f t="shared" si="47"/>
        <v>1.5067204301075268</v>
      </c>
      <c r="MB10" s="14">
        <f t="shared" si="47"/>
        <v>0</v>
      </c>
      <c r="MC10" s="14">
        <f t="shared" si="47"/>
        <v>5.3841845878136194</v>
      </c>
      <c r="MD10" s="14">
        <f t="shared" si="47"/>
        <v>5.3841845878136194</v>
      </c>
      <c r="ME10" s="14">
        <f t="shared" si="47"/>
        <v>5.3841845878136194</v>
      </c>
      <c r="MF10" s="14">
        <f t="shared" si="47"/>
        <v>2.553763440860215</v>
      </c>
      <c r="MG10" s="14">
        <f t="shared" si="47"/>
        <v>1.2768817204301075</v>
      </c>
      <c r="MH10" s="14">
        <f t="shared" si="47"/>
        <v>2.0089605734767022</v>
      </c>
      <c r="MI10" s="14">
        <f t="shared" si="47"/>
        <v>0.91935483870967738</v>
      </c>
      <c r="MJ10" s="14">
        <f t="shared" si="47"/>
        <v>0.97894265232974909</v>
      </c>
      <c r="MK10" s="14">
        <f t="shared" si="47"/>
        <v>0.78315412186379918</v>
      </c>
      <c r="ML10" s="14">
        <f t="shared" si="47"/>
        <v>0.97894265232974909</v>
      </c>
      <c r="MM10" s="14">
        <f t="shared" ref="MM10:NA10" si="48">SUM(MM57,MM104)</f>
        <v>0.59587813620071683</v>
      </c>
      <c r="MN10" s="14">
        <f t="shared" si="48"/>
        <v>0.59587813620071683</v>
      </c>
      <c r="MO10" s="14">
        <f t="shared" si="48"/>
        <v>2.5112007168458779</v>
      </c>
      <c r="MP10" s="14">
        <f t="shared" si="48"/>
        <v>1.379032258064516</v>
      </c>
      <c r="MQ10" s="14">
        <f t="shared" si="48"/>
        <v>1.174731182795699</v>
      </c>
      <c r="MR10" s="14">
        <f t="shared" si="48"/>
        <v>0.88104838709677413</v>
      </c>
      <c r="MS10" s="14">
        <f t="shared" si="48"/>
        <v>0.5873655913978495</v>
      </c>
      <c r="MT10" s="14">
        <f t="shared" si="48"/>
        <v>0.510752688172043</v>
      </c>
      <c r="MU10" s="14">
        <f t="shared" si="48"/>
        <v>0.510752688172043</v>
      </c>
      <c r="MV10" s="14">
        <f t="shared" si="48"/>
        <v>0.80358422939068097</v>
      </c>
      <c r="MW10" s="14">
        <f t="shared" si="48"/>
        <v>0.73548387096774193</v>
      </c>
      <c r="MX10" s="14">
        <f t="shared" si="48"/>
        <v>0.5873655913978495</v>
      </c>
      <c r="MY10" s="14">
        <f t="shared" si="48"/>
        <v>0.78315412186379918</v>
      </c>
      <c r="MZ10" s="14">
        <f t="shared" si="48"/>
        <v>0.78315412186379918</v>
      </c>
      <c r="NA10" s="14">
        <f t="shared" si="48"/>
        <v>0.85125448028673834</v>
      </c>
      <c r="NB10" s="14">
        <f t="shared" si="16"/>
        <v>0.85125448028673834</v>
      </c>
      <c r="NC10" s="14">
        <f t="shared" si="16"/>
        <v>1.0044802867383511</v>
      </c>
    </row>
    <row r="11" spans="1:379" ht="15.75" customHeight="1">
      <c r="A11" s="24">
        <v>33</v>
      </c>
      <c r="B11" s="9" t="s">
        <v>101</v>
      </c>
      <c r="C11" s="14">
        <f t="shared" ref="C11:AH11" si="49">SUM(C58,C105)</f>
        <v>0.10862403100775195</v>
      </c>
      <c r="D11" s="14">
        <f t="shared" si="49"/>
        <v>0.11046511627906978</v>
      </c>
      <c r="E11" s="14">
        <f t="shared" si="49"/>
        <v>9.409991386735575E-2</v>
      </c>
      <c r="F11" s="14">
        <f t="shared" si="49"/>
        <v>9.409991386735575E-2</v>
      </c>
      <c r="G11" s="14">
        <f t="shared" si="49"/>
        <v>0.11762489233419468</v>
      </c>
      <c r="H11" s="14">
        <f t="shared" si="49"/>
        <v>7.1597760551248932E-2</v>
      </c>
      <c r="I11" s="14">
        <f t="shared" si="49"/>
        <v>7.1597760551248932E-2</v>
      </c>
      <c r="J11" s="14">
        <f t="shared" si="49"/>
        <v>0.12069336778639105</v>
      </c>
      <c r="K11" s="14">
        <f t="shared" si="49"/>
        <v>0.11046511627906978</v>
      </c>
      <c r="L11" s="14">
        <f t="shared" si="49"/>
        <v>9.409991386735575E-2</v>
      </c>
      <c r="M11" s="14">
        <f t="shared" si="49"/>
        <v>9.409991386735575E-2</v>
      </c>
      <c r="N11" s="14">
        <f t="shared" si="49"/>
        <v>8.2337424633936271E-2</v>
      </c>
      <c r="O11" s="14">
        <f t="shared" si="49"/>
        <v>0.10228251507321276</v>
      </c>
      <c r="P11" s="14">
        <f t="shared" si="49"/>
        <v>0.15342377260981913</v>
      </c>
      <c r="Q11" s="14">
        <f t="shared" si="49"/>
        <v>0.18104005167958659</v>
      </c>
      <c r="R11" s="14">
        <f t="shared" si="49"/>
        <v>0.20988372093023258</v>
      </c>
      <c r="S11" s="14">
        <f t="shared" si="49"/>
        <v>0.25877476313522829</v>
      </c>
      <c r="T11" s="14">
        <f t="shared" si="49"/>
        <v>0.1881998277347115</v>
      </c>
      <c r="U11" s="14">
        <f t="shared" si="49"/>
        <v>8.2337424633936271E-2</v>
      </c>
      <c r="V11" s="14">
        <f t="shared" si="49"/>
        <v>7.1597760551248932E-2</v>
      </c>
      <c r="W11" s="14">
        <f t="shared" si="49"/>
        <v>0.11251076658053404</v>
      </c>
      <c r="X11" s="14">
        <f t="shared" si="49"/>
        <v>0.13276270456503014</v>
      </c>
      <c r="Y11" s="14">
        <f t="shared" si="49"/>
        <v>8.2848837209302334E-2</v>
      </c>
      <c r="Z11" s="14">
        <f t="shared" si="49"/>
        <v>0.10586240310077517</v>
      </c>
      <c r="AA11" s="14">
        <f t="shared" si="49"/>
        <v>0.11762489233419468</v>
      </c>
      <c r="AB11" s="14">
        <f t="shared" si="49"/>
        <v>0.11762489233419468</v>
      </c>
      <c r="AC11" s="14">
        <f t="shared" si="49"/>
        <v>0.10228251507321276</v>
      </c>
      <c r="AD11" s="14">
        <f t="shared" si="49"/>
        <v>0.10228251507321276</v>
      </c>
      <c r="AE11" s="14">
        <f t="shared" si="49"/>
        <v>0.14483204134366925</v>
      </c>
      <c r="AF11" s="14">
        <f t="shared" si="49"/>
        <v>0.11046511627906978</v>
      </c>
      <c r="AG11" s="14">
        <f t="shared" si="49"/>
        <v>0.14114987080103361</v>
      </c>
      <c r="AH11" s="14">
        <f t="shared" si="49"/>
        <v>0.11762489233419468</v>
      </c>
      <c r="AI11" s="14">
        <f t="shared" ref="AI11:BN11" si="50">SUM(AI58,AI105)</f>
        <v>0.11762489233419468</v>
      </c>
      <c r="AJ11" s="14">
        <f t="shared" si="50"/>
        <v>8.1826012058570208E-2</v>
      </c>
      <c r="AK11" s="14">
        <f t="shared" si="50"/>
        <v>0.12273901808785531</v>
      </c>
      <c r="AL11" s="14">
        <f t="shared" si="50"/>
        <v>0.16897071490094745</v>
      </c>
      <c r="AM11" s="14">
        <f t="shared" si="50"/>
        <v>0.13255813953488371</v>
      </c>
      <c r="AN11" s="14">
        <f t="shared" si="50"/>
        <v>0.14114987080103361</v>
      </c>
      <c r="AO11" s="14">
        <f t="shared" si="50"/>
        <v>0.14114987080103361</v>
      </c>
      <c r="AP11" s="14">
        <f t="shared" si="50"/>
        <v>0.11762489233419468</v>
      </c>
      <c r="AQ11" s="14">
        <f t="shared" si="50"/>
        <v>0.11251076658053404</v>
      </c>
      <c r="AR11" s="14">
        <f t="shared" si="50"/>
        <v>0.12273901808785531</v>
      </c>
      <c r="AS11" s="14">
        <f t="shared" si="50"/>
        <v>0.16897071490094745</v>
      </c>
      <c r="AT11" s="14">
        <f t="shared" si="50"/>
        <v>0.15465116279069768</v>
      </c>
      <c r="AU11" s="14">
        <f t="shared" si="50"/>
        <v>0.14114987080103361</v>
      </c>
      <c r="AV11" s="14">
        <f t="shared" si="50"/>
        <v>0.10586240310077517</v>
      </c>
      <c r="AW11" s="14">
        <f t="shared" si="50"/>
        <v>0.11762489233419468</v>
      </c>
      <c r="AX11" s="14">
        <f t="shared" si="50"/>
        <v>0.13296726959517655</v>
      </c>
      <c r="AY11" s="14">
        <f t="shared" si="50"/>
        <v>0.14319552110249786</v>
      </c>
      <c r="AZ11" s="14">
        <f t="shared" si="50"/>
        <v>0.30173341946597765</v>
      </c>
      <c r="BA11" s="14">
        <f t="shared" si="50"/>
        <v>0.33139534883720934</v>
      </c>
      <c r="BB11" s="14">
        <f t="shared" si="50"/>
        <v>0.29406223083548666</v>
      </c>
      <c r="BC11" s="14">
        <f t="shared" si="50"/>
        <v>0.16467484926787254</v>
      </c>
      <c r="BD11" s="14">
        <f t="shared" si="50"/>
        <v>0.10586240310077517</v>
      </c>
      <c r="BE11" s="14">
        <f t="shared" si="50"/>
        <v>7.1597760551248932E-2</v>
      </c>
      <c r="BF11" s="14">
        <f t="shared" si="50"/>
        <v>0.11251076658053404</v>
      </c>
      <c r="BG11" s="14">
        <f t="shared" si="50"/>
        <v>0</v>
      </c>
      <c r="BH11" s="14">
        <f t="shared" si="50"/>
        <v>0.33139534883720934</v>
      </c>
      <c r="BI11" s="14">
        <f t="shared" si="50"/>
        <v>0.15291236003445308</v>
      </c>
      <c r="BJ11" s="14">
        <f t="shared" si="50"/>
        <v>0.16467484926787254</v>
      </c>
      <c r="BK11" s="14">
        <f t="shared" si="50"/>
        <v>0.15291236003445308</v>
      </c>
      <c r="BL11" s="14">
        <f t="shared" si="50"/>
        <v>0.11251076658053404</v>
      </c>
      <c r="BM11" s="14">
        <f t="shared" si="50"/>
        <v>0.14319552110249786</v>
      </c>
      <c r="BN11" s="14">
        <f t="shared" si="50"/>
        <v>0.24138673557278209</v>
      </c>
      <c r="BO11" s="14">
        <f t="shared" ref="BO11:CR11" si="51">SUM(BO58,BO105)</f>
        <v>0.23197674418604647</v>
      </c>
      <c r="BP11" s="14">
        <f t="shared" si="51"/>
        <v>0.1881998277347115</v>
      </c>
      <c r="BQ11" s="14">
        <f t="shared" si="51"/>
        <v>7.0574935400516806E-2</v>
      </c>
      <c r="BR11" s="14">
        <f t="shared" si="51"/>
        <v>0.12938738156761415</v>
      </c>
      <c r="BS11" s="14">
        <f t="shared" si="51"/>
        <v>7.1597760551248932E-2</v>
      </c>
      <c r="BT11" s="14">
        <f t="shared" si="51"/>
        <v>0.11251076658053404</v>
      </c>
      <c r="BU11" s="14">
        <f t="shared" si="51"/>
        <v>0.15690137812230837</v>
      </c>
      <c r="BV11" s="14">
        <f t="shared" si="51"/>
        <v>0.11046511627906978</v>
      </c>
      <c r="BW11" s="14">
        <f t="shared" si="51"/>
        <v>0.12938738156761415</v>
      </c>
      <c r="BX11" s="14">
        <f t="shared" si="51"/>
        <v>0.11762489233419468</v>
      </c>
      <c r="BY11" s="14">
        <f t="shared" si="51"/>
        <v>0.12938738156761415</v>
      </c>
      <c r="BZ11" s="14">
        <f t="shared" si="51"/>
        <v>8.1826012058570208E-2</v>
      </c>
      <c r="CA11" s="14">
        <f t="shared" si="51"/>
        <v>7.1597760551248932E-2</v>
      </c>
      <c r="CB11" s="14">
        <f t="shared" si="51"/>
        <v>0.19310938845822567</v>
      </c>
      <c r="CC11" s="14">
        <f t="shared" si="51"/>
        <v>0.13255813953488371</v>
      </c>
      <c r="CD11" s="14">
        <f t="shared" si="51"/>
        <v>0.14114987080103361</v>
      </c>
      <c r="CE11" s="14">
        <f t="shared" si="51"/>
        <v>9.409991386735575E-2</v>
      </c>
      <c r="CF11" s="14">
        <f t="shared" si="51"/>
        <v>0.29406223083548666</v>
      </c>
      <c r="CG11" s="14">
        <f t="shared" si="51"/>
        <v>0.34776055124892336</v>
      </c>
      <c r="CH11" s="14">
        <f t="shared" si="51"/>
        <v>0.24547803617571062</v>
      </c>
      <c r="CI11" s="14">
        <f t="shared" si="51"/>
        <v>0.38621877691645135</v>
      </c>
      <c r="CJ11" s="14">
        <f t="shared" si="51"/>
        <v>0.44186046511627913</v>
      </c>
      <c r="CK11" s="14">
        <f t="shared" si="51"/>
        <v>0.44697459086993974</v>
      </c>
      <c r="CL11" s="14">
        <f t="shared" si="51"/>
        <v>0.32934969853574508</v>
      </c>
      <c r="CM11" s="14">
        <f t="shared" si="51"/>
        <v>0.44697459086993974</v>
      </c>
      <c r="CN11" s="14">
        <f t="shared" si="51"/>
        <v>0.40913006029285104</v>
      </c>
      <c r="CO11" s="14">
        <f t="shared" si="51"/>
        <v>0.25059216192937123</v>
      </c>
      <c r="CP11" s="14">
        <f t="shared" si="51"/>
        <v>0.30173341946597765</v>
      </c>
      <c r="CQ11" s="14">
        <f t="shared" si="51"/>
        <v>0.33139534883720934</v>
      </c>
      <c r="CR11" s="14">
        <f t="shared" si="51"/>
        <v>0.23524978466838936</v>
      </c>
      <c r="CS11" s="14">
        <f t="shared" ref="CS11:FB11" si="52">SUM(CS58,CS105)</f>
        <v>0.23524978466838936</v>
      </c>
      <c r="CT11" s="14">
        <f t="shared" si="52"/>
        <v>0.17643733850129201</v>
      </c>
      <c r="CU11" s="14">
        <f t="shared" si="52"/>
        <v>0.13296726959517655</v>
      </c>
      <c r="CV11" s="14">
        <f t="shared" si="52"/>
        <v>0.13296726959517655</v>
      </c>
      <c r="CW11" s="14">
        <f t="shared" si="52"/>
        <v>0</v>
      </c>
      <c r="CX11" s="14">
        <f t="shared" si="52"/>
        <v>0.25406976744186049</v>
      </c>
      <c r="CY11" s="14">
        <f t="shared" si="52"/>
        <v>0.16467484926787254</v>
      </c>
      <c r="CZ11" s="14">
        <f t="shared" si="52"/>
        <v>0.14114987080103361</v>
      </c>
      <c r="DA11" s="14">
        <f t="shared" si="52"/>
        <v>0.11762489233419468</v>
      </c>
      <c r="DB11" s="14">
        <f t="shared" si="52"/>
        <v>9.2054263565891484E-2</v>
      </c>
      <c r="DC11" s="14">
        <f t="shared" si="52"/>
        <v>9.2054263565891484E-2</v>
      </c>
      <c r="DD11" s="14">
        <f t="shared" si="52"/>
        <v>0.27759474590869937</v>
      </c>
      <c r="DE11" s="14">
        <f t="shared" si="52"/>
        <v>0.40872093023255818</v>
      </c>
      <c r="DF11" s="14">
        <f t="shared" si="52"/>
        <v>0.28229974160206722</v>
      </c>
      <c r="DG11" s="14">
        <f t="shared" si="52"/>
        <v>0.28229974160206722</v>
      </c>
      <c r="DH11" s="14">
        <f t="shared" si="52"/>
        <v>0.28229974160206722</v>
      </c>
      <c r="DI11" s="14">
        <f t="shared" si="52"/>
        <v>0.14319552110249786</v>
      </c>
      <c r="DJ11" s="14">
        <f t="shared" si="52"/>
        <v>0.16365202411714042</v>
      </c>
      <c r="DK11" s="14">
        <f t="shared" si="52"/>
        <v>0.36208010335917318</v>
      </c>
      <c r="DL11" s="14">
        <f t="shared" si="52"/>
        <v>0.45290697674418612</v>
      </c>
      <c r="DM11" s="14">
        <f t="shared" si="52"/>
        <v>0.44697459086993974</v>
      </c>
      <c r="DN11" s="14">
        <f t="shared" si="52"/>
        <v>0.39992463393626188</v>
      </c>
      <c r="DO11" s="14">
        <f t="shared" si="52"/>
        <v>0.28229974160206722</v>
      </c>
      <c r="DP11" s="14">
        <f t="shared" si="52"/>
        <v>0.20456503014642552</v>
      </c>
      <c r="DQ11" s="14">
        <f t="shared" si="52"/>
        <v>0.14319552110249786</v>
      </c>
      <c r="DR11" s="14">
        <f t="shared" si="52"/>
        <v>0.24138673557278209</v>
      </c>
      <c r="DS11" s="14">
        <f t="shared" si="52"/>
        <v>0.16569767441860467</v>
      </c>
      <c r="DT11" s="14">
        <f t="shared" si="52"/>
        <v>0.12938738156761415</v>
      </c>
      <c r="DU11" s="14">
        <f t="shared" si="52"/>
        <v>0.12938738156761415</v>
      </c>
      <c r="DV11" s="14">
        <f t="shared" si="52"/>
        <v>0.11762489233419468</v>
      </c>
      <c r="DW11" s="14">
        <f t="shared" si="52"/>
        <v>8.1826012058570208E-2</v>
      </c>
      <c r="DX11" s="14">
        <f t="shared" si="52"/>
        <v>0.10228251507321276</v>
      </c>
      <c r="DY11" s="14">
        <f t="shared" si="52"/>
        <v>0.16897071490094745</v>
      </c>
      <c r="DZ11" s="14">
        <f t="shared" si="52"/>
        <v>0.22093023255813957</v>
      </c>
      <c r="EA11" s="14">
        <f t="shared" si="52"/>
        <v>0.11762489233419468</v>
      </c>
      <c r="EB11" s="14">
        <f t="shared" si="52"/>
        <v>9.409991386735575E-2</v>
      </c>
      <c r="EC11" s="14">
        <f t="shared" si="52"/>
        <v>9.409991386735575E-2</v>
      </c>
      <c r="ED11" s="14">
        <f t="shared" si="52"/>
        <v>7.1597760551248932E-2</v>
      </c>
      <c r="EE11" s="14">
        <f t="shared" si="52"/>
        <v>8.1826012058570208E-2</v>
      </c>
      <c r="EF11" s="14">
        <f t="shared" si="52"/>
        <v>0</v>
      </c>
      <c r="EG11" s="14">
        <f t="shared" si="52"/>
        <v>0.28720930232558139</v>
      </c>
      <c r="EH11" s="14">
        <f t="shared" si="52"/>
        <v>0.12938738156761415</v>
      </c>
      <c r="EI11" s="14">
        <f t="shared" si="52"/>
        <v>0.12938738156761415</v>
      </c>
      <c r="EJ11" s="14">
        <f t="shared" si="52"/>
        <v>0.15291236003445308</v>
      </c>
      <c r="EK11" s="14">
        <f t="shared" si="52"/>
        <v>0.10228251507321276</v>
      </c>
      <c r="EL11" s="14">
        <f t="shared" si="52"/>
        <v>0.10228251507321276</v>
      </c>
      <c r="EM11" s="14">
        <f t="shared" si="52"/>
        <v>0.13276270456503014</v>
      </c>
      <c r="EN11" s="14">
        <f t="shared" si="52"/>
        <v>0.1436046511627907</v>
      </c>
      <c r="EO11" s="14">
        <f t="shared" si="52"/>
        <v>0.11762489233419468</v>
      </c>
      <c r="EP11" s="14">
        <f t="shared" si="52"/>
        <v>0.30582472006890615</v>
      </c>
      <c r="EQ11" s="14">
        <f t="shared" si="52"/>
        <v>0.44697459086993974</v>
      </c>
      <c r="ER11" s="14">
        <f t="shared" si="52"/>
        <v>0.22502153316106807</v>
      </c>
      <c r="ES11" s="14">
        <f t="shared" si="52"/>
        <v>0.18410852713178297</v>
      </c>
      <c r="ET11" s="14">
        <f t="shared" si="52"/>
        <v>0.4224267872523686</v>
      </c>
      <c r="EU11" s="14">
        <f t="shared" si="52"/>
        <v>0.38662790697674426</v>
      </c>
      <c r="EV11" s="14">
        <f t="shared" si="52"/>
        <v>0.44697459086993974</v>
      </c>
      <c r="EW11" s="14">
        <f t="shared" si="52"/>
        <v>0.35287467700258401</v>
      </c>
      <c r="EX11" s="14">
        <f t="shared" si="52"/>
        <v>0.41168712316968126</v>
      </c>
      <c r="EY11" s="14">
        <f t="shared" si="52"/>
        <v>0.25570628768303189</v>
      </c>
      <c r="EZ11" s="14">
        <f t="shared" si="52"/>
        <v>0.20456503014642552</v>
      </c>
      <c r="FA11" s="14">
        <f t="shared" si="52"/>
        <v>0.43449612403100779</v>
      </c>
      <c r="FB11" s="14">
        <f t="shared" si="52"/>
        <v>0.33139534883720934</v>
      </c>
      <c r="FC11" s="14">
        <f t="shared" ref="FC11:HN11" si="53">SUM(FC58,FC105)</f>
        <v>0.52931201550387597</v>
      </c>
      <c r="FD11" s="14">
        <f t="shared" si="53"/>
        <v>0.43521210163652024</v>
      </c>
      <c r="FE11" s="14">
        <f t="shared" si="53"/>
        <v>0.47049956933677872</v>
      </c>
      <c r="FF11" s="14">
        <f t="shared" si="53"/>
        <v>0.49095607235142125</v>
      </c>
      <c r="FG11" s="14">
        <f t="shared" si="53"/>
        <v>0.26593453919035309</v>
      </c>
      <c r="FH11" s="14">
        <f t="shared" si="53"/>
        <v>0.43449612403100779</v>
      </c>
      <c r="FI11" s="14">
        <f t="shared" si="53"/>
        <v>0.55232558139534893</v>
      </c>
      <c r="FJ11" s="14">
        <f t="shared" si="53"/>
        <v>0.29406223083548666</v>
      </c>
      <c r="FK11" s="14">
        <f t="shared" si="53"/>
        <v>0.15291236003445308</v>
      </c>
      <c r="FL11" s="14">
        <f t="shared" si="53"/>
        <v>0.14114987080103361</v>
      </c>
      <c r="FM11" s="14">
        <f t="shared" si="53"/>
        <v>0.13296726959517655</v>
      </c>
      <c r="FN11" s="14">
        <f t="shared" si="53"/>
        <v>0.10945251937984496</v>
      </c>
      <c r="FO11" s="14">
        <f t="shared" si="53"/>
        <v>0.17925378983634799</v>
      </c>
      <c r="FP11" s="14">
        <f t="shared" si="53"/>
        <v>0.16569767441860467</v>
      </c>
      <c r="FQ11" s="14">
        <f t="shared" si="53"/>
        <v>0.10586240310077517</v>
      </c>
      <c r="FR11" s="14">
        <f t="shared" si="53"/>
        <v>0.11762489233419468</v>
      </c>
      <c r="FS11" s="14">
        <f t="shared" si="53"/>
        <v>0.11762489233419468</v>
      </c>
      <c r="FT11" s="14">
        <f t="shared" si="53"/>
        <v>0.10228251507321276</v>
      </c>
      <c r="FU11" s="14">
        <f t="shared" si="53"/>
        <v>0.16365202411714042</v>
      </c>
      <c r="FV11" s="14">
        <f t="shared" si="53"/>
        <v>0.26552540913006029</v>
      </c>
      <c r="FW11" s="14">
        <f t="shared" si="53"/>
        <v>0.16569767441860467</v>
      </c>
      <c r="FX11" s="14">
        <f t="shared" si="53"/>
        <v>0.15291236003445308</v>
      </c>
      <c r="FY11" s="14">
        <f t="shared" si="53"/>
        <v>0.14114987080103361</v>
      </c>
      <c r="FZ11" s="14">
        <f t="shared" si="53"/>
        <v>0.14114987080103361</v>
      </c>
      <c r="GA11" s="14">
        <f t="shared" si="53"/>
        <v>0.10228251507321276</v>
      </c>
      <c r="GB11" s="14">
        <f t="shared" si="53"/>
        <v>0.13296726959517655</v>
      </c>
      <c r="GC11" s="14">
        <f t="shared" si="53"/>
        <v>0.13276270456503014</v>
      </c>
      <c r="GD11" s="14">
        <f t="shared" si="53"/>
        <v>0.16569767441860467</v>
      </c>
      <c r="GE11" s="14">
        <f t="shared" si="53"/>
        <v>0.11762489233419468</v>
      </c>
      <c r="GF11" s="14">
        <f t="shared" si="53"/>
        <v>0.14114987080103361</v>
      </c>
      <c r="GG11" s="14">
        <f t="shared" si="53"/>
        <v>0.14114987080103361</v>
      </c>
      <c r="GH11" s="14">
        <f t="shared" si="53"/>
        <v>0.14319552110249786</v>
      </c>
      <c r="GI11" s="14">
        <f t="shared" si="53"/>
        <v>0.14319552110249786</v>
      </c>
      <c r="GJ11" s="14">
        <f t="shared" si="53"/>
        <v>0.36208010335917318</v>
      </c>
      <c r="GK11" s="14">
        <f t="shared" si="53"/>
        <v>0.35348837209302331</v>
      </c>
      <c r="GL11" s="14">
        <f t="shared" si="53"/>
        <v>0.17643733850129201</v>
      </c>
      <c r="GM11" s="14">
        <f t="shared" si="53"/>
        <v>0.16467484926787254</v>
      </c>
      <c r="GN11" s="14">
        <f t="shared" si="53"/>
        <v>0.17643733850129201</v>
      </c>
      <c r="GO11" s="14">
        <f t="shared" si="53"/>
        <v>0.10228251507321276</v>
      </c>
      <c r="GP11" s="14">
        <f t="shared" si="53"/>
        <v>0.16365202411714042</v>
      </c>
      <c r="GQ11" s="14">
        <f t="shared" si="53"/>
        <v>0.24138673557278209</v>
      </c>
      <c r="GR11" s="14">
        <f t="shared" si="53"/>
        <v>0.1436046511627907</v>
      </c>
      <c r="GS11" s="14">
        <f t="shared" si="53"/>
        <v>0.15291236003445308</v>
      </c>
      <c r="GT11" s="14">
        <f t="shared" si="53"/>
        <v>0.16467484926787254</v>
      </c>
      <c r="GU11" s="14">
        <f t="shared" si="53"/>
        <v>0.16467484926787254</v>
      </c>
      <c r="GV11" s="14">
        <f t="shared" si="53"/>
        <v>0.10228251507321276</v>
      </c>
      <c r="GW11" s="14">
        <f t="shared" si="53"/>
        <v>0.14319552110249786</v>
      </c>
      <c r="GX11" s="14">
        <f t="shared" si="53"/>
        <v>0.4224267872523686</v>
      </c>
      <c r="GY11" s="14">
        <f t="shared" si="53"/>
        <v>0.44186046511627913</v>
      </c>
      <c r="GZ11" s="14">
        <f t="shared" si="53"/>
        <v>0.35287467700258401</v>
      </c>
      <c r="HA11" s="14">
        <f t="shared" si="53"/>
        <v>0.35287467700258401</v>
      </c>
      <c r="HB11" s="14">
        <f t="shared" si="53"/>
        <v>0.35287467700258401</v>
      </c>
      <c r="HC11" s="14">
        <f t="shared" si="53"/>
        <v>0.18410852713178297</v>
      </c>
      <c r="HD11" s="14">
        <f t="shared" si="53"/>
        <v>0.18410852713178297</v>
      </c>
      <c r="HE11" s="14">
        <f t="shared" si="53"/>
        <v>0.41035745047372951</v>
      </c>
      <c r="HF11" s="14">
        <f t="shared" si="53"/>
        <v>0.71802325581395343</v>
      </c>
      <c r="HG11" s="14">
        <f t="shared" si="53"/>
        <v>0.58812446167097332</v>
      </c>
      <c r="HH11" s="14">
        <f t="shared" si="53"/>
        <v>0.52931201550387597</v>
      </c>
      <c r="HI11" s="14">
        <f t="shared" si="53"/>
        <v>0.35287467700258401</v>
      </c>
      <c r="HJ11" s="14">
        <f t="shared" si="53"/>
        <v>0.30684754521963825</v>
      </c>
      <c r="HK11" s="14">
        <f t="shared" si="53"/>
        <v>0.28639104220499573</v>
      </c>
      <c r="HL11" s="14">
        <f t="shared" si="53"/>
        <v>0.4224267872523686</v>
      </c>
      <c r="HM11" s="14">
        <f t="shared" si="53"/>
        <v>0.22093023255813957</v>
      </c>
      <c r="HN11" s="14">
        <f t="shared" si="53"/>
        <v>0.21172480620155035</v>
      </c>
      <c r="HO11" s="14">
        <f t="shared" ref="HO11:JZ11" si="54">SUM(HO58,HO105)</f>
        <v>0.17643733850129201</v>
      </c>
      <c r="HP11" s="14">
        <f t="shared" si="54"/>
        <v>0.14114987080103361</v>
      </c>
      <c r="HQ11" s="14">
        <f t="shared" si="54"/>
        <v>0.18410852713178297</v>
      </c>
      <c r="HR11" s="14">
        <f t="shared" si="54"/>
        <v>0.20456503014642552</v>
      </c>
      <c r="HS11" s="14">
        <f t="shared" si="13"/>
        <v>0.24138673557278209</v>
      </c>
      <c r="HT11" s="14">
        <f t="shared" si="54"/>
        <v>0.16569767441860467</v>
      </c>
      <c r="HU11" s="14">
        <f t="shared" si="54"/>
        <v>0.12938738156761415</v>
      </c>
      <c r="HV11" s="14">
        <f t="shared" si="54"/>
        <v>0.11762489233419468</v>
      </c>
      <c r="HW11" s="14">
        <f t="shared" si="54"/>
        <v>0.16467484926787254</v>
      </c>
      <c r="HX11" s="14">
        <f t="shared" si="54"/>
        <v>0.18410852713178297</v>
      </c>
      <c r="HY11" s="14">
        <f t="shared" si="54"/>
        <v>0.20456503014642552</v>
      </c>
      <c r="HZ11" s="14">
        <f t="shared" si="54"/>
        <v>0.4224267872523686</v>
      </c>
      <c r="IA11" s="14">
        <f t="shared" si="54"/>
        <v>0.33139534883720934</v>
      </c>
      <c r="IB11" s="14">
        <f t="shared" si="54"/>
        <v>0.25877476313522829</v>
      </c>
      <c r="IC11" s="14">
        <f t="shared" si="54"/>
        <v>0.23524978466838936</v>
      </c>
      <c r="ID11" s="14">
        <f t="shared" si="54"/>
        <v>0.14114987080103361</v>
      </c>
      <c r="IE11" s="14">
        <f t="shared" si="54"/>
        <v>8.1826012058570208E-2</v>
      </c>
      <c r="IF11" s="14">
        <f t="shared" si="54"/>
        <v>0.13296726959517655</v>
      </c>
      <c r="IG11" s="14">
        <f t="shared" si="54"/>
        <v>0.25949074074074074</v>
      </c>
      <c r="IH11" s="14">
        <f t="shared" si="54"/>
        <v>0.23197674418604647</v>
      </c>
      <c r="II11" s="14">
        <f t="shared" si="54"/>
        <v>0.19996231696813094</v>
      </c>
      <c r="IJ11" s="14">
        <f t="shared" si="54"/>
        <v>0.14114987080103361</v>
      </c>
      <c r="IK11" s="14">
        <f t="shared" si="54"/>
        <v>0.15879360465116282</v>
      </c>
      <c r="IL11" s="14">
        <f t="shared" si="54"/>
        <v>0.12273901808785531</v>
      </c>
      <c r="IM11" s="14">
        <f t="shared" si="54"/>
        <v>0.12273901808785531</v>
      </c>
      <c r="IN11" s="14">
        <f t="shared" si="54"/>
        <v>0.24138673557278209</v>
      </c>
      <c r="IO11" s="14">
        <f t="shared" si="54"/>
        <v>0.19883720930232557</v>
      </c>
      <c r="IP11" s="14">
        <f t="shared" si="54"/>
        <v>0.21172480620155035</v>
      </c>
      <c r="IQ11" s="14">
        <f t="shared" si="54"/>
        <v>0.4940245478036176</v>
      </c>
      <c r="IR11" s="14">
        <f t="shared" si="54"/>
        <v>0.70574935400516803</v>
      </c>
      <c r="IS11" s="14">
        <f t="shared" si="54"/>
        <v>0.30684754521963825</v>
      </c>
      <c r="IT11" s="14">
        <f t="shared" si="54"/>
        <v>0.35798880275624462</v>
      </c>
      <c r="IU11" s="14">
        <f t="shared" si="54"/>
        <v>0.66381352282515083</v>
      </c>
      <c r="IV11" s="14">
        <f t="shared" si="54"/>
        <v>0.71802325581395343</v>
      </c>
      <c r="IW11" s="14">
        <f t="shared" si="54"/>
        <v>0.58812446167097332</v>
      </c>
      <c r="IX11" s="14">
        <f t="shared" si="54"/>
        <v>0.52931201550387597</v>
      </c>
      <c r="IY11" s="14">
        <f t="shared" si="54"/>
        <v>0.64693690783807067</v>
      </c>
      <c r="IZ11" s="14">
        <f t="shared" si="54"/>
        <v>0.71597760551248923</v>
      </c>
      <c r="JA11" s="14">
        <f t="shared" si="54"/>
        <v>0.30684754521963825</v>
      </c>
      <c r="JB11" s="14">
        <f t="shared" si="54"/>
        <v>0.66381352282515083</v>
      </c>
      <c r="JC11" s="14">
        <f t="shared" si="54"/>
        <v>0.82848837209302317</v>
      </c>
      <c r="JD11" s="14">
        <f t="shared" si="54"/>
        <v>0.54107450473729546</v>
      </c>
      <c r="JE11" s="14">
        <f t="shared" si="54"/>
        <v>0.51754952627045658</v>
      </c>
      <c r="JF11" s="14">
        <f t="shared" si="54"/>
        <v>0.29406223083548666</v>
      </c>
      <c r="JG11" s="14">
        <f t="shared" si="54"/>
        <v>0.15342377260981913</v>
      </c>
      <c r="JH11" s="14">
        <f t="shared" si="54"/>
        <v>0.18410852713178297</v>
      </c>
      <c r="JI11" s="14">
        <f t="shared" si="54"/>
        <v>0.48277347114556418</v>
      </c>
      <c r="JJ11" s="14">
        <f t="shared" si="54"/>
        <v>0.20988372093023258</v>
      </c>
      <c r="JK11" s="14">
        <f t="shared" si="54"/>
        <v>0.19996231696813094</v>
      </c>
      <c r="JL11" s="14">
        <f t="shared" si="54"/>
        <v>0.17643733850129201</v>
      </c>
      <c r="JM11" s="14">
        <f t="shared" si="54"/>
        <v>0.11762489233419468</v>
      </c>
      <c r="JN11" s="14">
        <f t="shared" si="54"/>
        <v>0.20456503014642552</v>
      </c>
      <c r="JO11" s="14">
        <f t="shared" si="54"/>
        <v>0.25570628768303189</v>
      </c>
      <c r="JP11" s="14">
        <f t="shared" si="54"/>
        <v>0.48277347114556418</v>
      </c>
      <c r="JQ11" s="14">
        <f t="shared" si="54"/>
        <v>0.71802325581395343</v>
      </c>
      <c r="JR11" s="14">
        <f t="shared" si="54"/>
        <v>0.47049956933677872</v>
      </c>
      <c r="JS11" s="14">
        <f t="shared" si="54"/>
        <v>0.29406223083548666</v>
      </c>
      <c r="JT11" s="14">
        <f t="shared" si="54"/>
        <v>0.17643733850129201</v>
      </c>
      <c r="JU11" s="14">
        <f t="shared" si="54"/>
        <v>0.20456503014642552</v>
      </c>
      <c r="JV11" s="14">
        <f t="shared" si="54"/>
        <v>0.25570628768303189</v>
      </c>
      <c r="JW11" s="14">
        <f t="shared" si="54"/>
        <v>0.48277347114556418</v>
      </c>
      <c r="JX11" s="14">
        <f t="shared" si="54"/>
        <v>0.6075581395348838</v>
      </c>
      <c r="JY11" s="14">
        <f t="shared" si="54"/>
        <v>0.31758720930232565</v>
      </c>
      <c r="JZ11" s="14">
        <f t="shared" si="54"/>
        <v>0.31758720930232565</v>
      </c>
      <c r="KA11" s="14">
        <f t="shared" ref="KA11:ML11" si="55">SUM(KA58,KA105)</f>
        <v>0.23524978466838936</v>
      </c>
      <c r="KB11" s="14">
        <f t="shared" si="55"/>
        <v>0.25570628768303189</v>
      </c>
      <c r="KC11" s="14">
        <f t="shared" si="55"/>
        <v>0.25570628768303189</v>
      </c>
      <c r="KD11" s="14">
        <f t="shared" si="55"/>
        <v>0.6034668389319553</v>
      </c>
      <c r="KE11" s="14">
        <f t="shared" si="55"/>
        <v>0.77325581395348852</v>
      </c>
      <c r="KF11" s="14">
        <f t="shared" si="55"/>
        <v>0.70574935400516803</v>
      </c>
      <c r="KG11" s="14">
        <f t="shared" si="55"/>
        <v>0.70574935400516803</v>
      </c>
      <c r="KH11" s="14">
        <f t="shared" si="55"/>
        <v>0.70574935400516803</v>
      </c>
      <c r="KI11" s="14">
        <f t="shared" si="55"/>
        <v>0.30684754521963825</v>
      </c>
      <c r="KJ11" s="14">
        <f t="shared" si="55"/>
        <v>0.25570628768303189</v>
      </c>
      <c r="KK11" s="14">
        <f t="shared" si="55"/>
        <v>1.0862403100775195</v>
      </c>
      <c r="KL11" s="14">
        <f t="shared" si="55"/>
        <v>0.99418604651162779</v>
      </c>
      <c r="KM11" s="14">
        <f t="shared" si="55"/>
        <v>0.99981158484065458</v>
      </c>
      <c r="KN11" s="14">
        <f t="shared" si="55"/>
        <v>0.99981158484065458</v>
      </c>
      <c r="KO11" s="14">
        <f t="shared" si="55"/>
        <v>0</v>
      </c>
      <c r="KP11" s="14">
        <f t="shared" si="55"/>
        <v>0.9205426356589147</v>
      </c>
      <c r="KQ11" s="14">
        <f t="shared" si="55"/>
        <v>0.9205426356589147</v>
      </c>
      <c r="KR11" s="14">
        <f t="shared" si="55"/>
        <v>1.0862403100775195</v>
      </c>
      <c r="KS11" s="14">
        <f t="shared" si="55"/>
        <v>0.99418604651162779</v>
      </c>
      <c r="KT11" s="14">
        <f t="shared" si="55"/>
        <v>0.94099913867355744</v>
      </c>
      <c r="KU11" s="14">
        <f t="shared" si="55"/>
        <v>0.99981158484065458</v>
      </c>
      <c r="KV11" s="14">
        <f t="shared" si="55"/>
        <v>0.88218669250646009</v>
      </c>
      <c r="KW11" s="14">
        <f t="shared" si="55"/>
        <v>0.86940137812230844</v>
      </c>
      <c r="KX11" s="14">
        <f t="shared" si="55"/>
        <v>0.30684754521963825</v>
      </c>
      <c r="KY11" s="14">
        <f t="shared" si="55"/>
        <v>0.84485357450473719</v>
      </c>
      <c r="KZ11" s="14">
        <f t="shared" si="55"/>
        <v>0.71802325581395343</v>
      </c>
      <c r="LA11" s="14">
        <f t="shared" si="55"/>
        <v>0.58812446167097332</v>
      </c>
      <c r="LB11" s="14">
        <f t="shared" si="55"/>
        <v>0.47049956933677872</v>
      </c>
      <c r="LC11" s="14">
        <f t="shared" si="55"/>
        <v>0.47049956933677872</v>
      </c>
      <c r="LD11" s="14">
        <f t="shared" si="55"/>
        <v>0.27616279069767441</v>
      </c>
      <c r="LE11" s="14">
        <f t="shared" si="55"/>
        <v>0.35798880275624462</v>
      </c>
      <c r="LF11" s="14">
        <f t="shared" si="55"/>
        <v>0.72416020671834636</v>
      </c>
      <c r="LG11" s="14">
        <f t="shared" si="55"/>
        <v>0.66279069767441867</v>
      </c>
      <c r="LH11" s="14">
        <f t="shared" si="55"/>
        <v>0.4940245478036176</v>
      </c>
      <c r="LI11" s="14">
        <f t="shared" si="55"/>
        <v>0.35287467700258401</v>
      </c>
      <c r="LJ11" s="14">
        <f t="shared" si="55"/>
        <v>0.15291236003445308</v>
      </c>
      <c r="LK11" s="14">
        <f t="shared" si="55"/>
        <v>0.13296726959517655</v>
      </c>
      <c r="LL11" s="14">
        <f t="shared" si="55"/>
        <v>0.13296726959517655</v>
      </c>
      <c r="LM11" s="14">
        <f t="shared" si="55"/>
        <v>0.15690137812230837</v>
      </c>
      <c r="LN11" s="14">
        <f t="shared" si="55"/>
        <v>6.6279069767441856E-2</v>
      </c>
      <c r="LO11" s="14">
        <f t="shared" si="55"/>
        <v>0</v>
      </c>
      <c r="LP11" s="14">
        <f t="shared" si="55"/>
        <v>0</v>
      </c>
      <c r="LQ11" s="14">
        <f t="shared" si="55"/>
        <v>0.47049956933677872</v>
      </c>
      <c r="LR11" s="14">
        <f t="shared" si="55"/>
        <v>0.6136950904392765</v>
      </c>
      <c r="LS11" s="14">
        <f t="shared" si="55"/>
        <v>0.30684754521963825</v>
      </c>
      <c r="LT11" s="14">
        <f t="shared" si="55"/>
        <v>0.66381352282515083</v>
      </c>
      <c r="LU11" s="14">
        <f t="shared" si="55"/>
        <v>0.66279069767441867</v>
      </c>
      <c r="LV11" s="14">
        <f t="shared" si="55"/>
        <v>0</v>
      </c>
      <c r="LW11" s="14">
        <f t="shared" si="55"/>
        <v>0</v>
      </c>
      <c r="LX11" s="14">
        <f t="shared" si="55"/>
        <v>0.88218669250646009</v>
      </c>
      <c r="LY11" s="14">
        <f t="shared" si="55"/>
        <v>0.71597760551248923</v>
      </c>
      <c r="LZ11" s="14">
        <f t="shared" si="55"/>
        <v>0.35798880275624462</v>
      </c>
      <c r="MA11" s="14">
        <f t="shared" si="55"/>
        <v>0.18104005167958659</v>
      </c>
      <c r="MB11" s="14">
        <f t="shared" si="55"/>
        <v>0</v>
      </c>
      <c r="MC11" s="14">
        <f t="shared" si="55"/>
        <v>0.64693690783807067</v>
      </c>
      <c r="MD11" s="14">
        <f t="shared" si="55"/>
        <v>0.64693690783807067</v>
      </c>
      <c r="ME11" s="14">
        <f t="shared" si="55"/>
        <v>0.64693690783807067</v>
      </c>
      <c r="MF11" s="14">
        <f t="shared" si="55"/>
        <v>0.30684754521963825</v>
      </c>
      <c r="MG11" s="14">
        <f t="shared" si="55"/>
        <v>0.15342377260981913</v>
      </c>
      <c r="MH11" s="14">
        <f t="shared" si="55"/>
        <v>0.24138673557278209</v>
      </c>
      <c r="MI11" s="14">
        <f t="shared" si="55"/>
        <v>0.11046511627906978</v>
      </c>
      <c r="MJ11" s="14">
        <f t="shared" si="55"/>
        <v>0.11762489233419468</v>
      </c>
      <c r="MK11" s="14">
        <f t="shared" si="55"/>
        <v>9.409991386735575E-2</v>
      </c>
      <c r="ML11" s="14">
        <f t="shared" si="55"/>
        <v>0.11762489233419468</v>
      </c>
      <c r="MM11" s="14">
        <f t="shared" ref="MM11:NA11" si="56">SUM(MM58,MM105)</f>
        <v>7.1597760551248932E-2</v>
      </c>
      <c r="MN11" s="14">
        <f t="shared" si="56"/>
        <v>7.1597760551248932E-2</v>
      </c>
      <c r="MO11" s="14">
        <f t="shared" si="56"/>
        <v>0.30173341946597765</v>
      </c>
      <c r="MP11" s="14">
        <f t="shared" si="56"/>
        <v>0.16569767441860467</v>
      </c>
      <c r="MQ11" s="14">
        <f t="shared" si="56"/>
        <v>0.14114987080103361</v>
      </c>
      <c r="MR11" s="14">
        <f t="shared" si="56"/>
        <v>0.10586240310077517</v>
      </c>
      <c r="MS11" s="14">
        <f t="shared" si="56"/>
        <v>7.0574935400516806E-2</v>
      </c>
      <c r="MT11" s="14">
        <f t="shared" si="56"/>
        <v>6.1369509043927656E-2</v>
      </c>
      <c r="MU11" s="14">
        <f t="shared" si="56"/>
        <v>6.1369509043927656E-2</v>
      </c>
      <c r="MV11" s="14">
        <f t="shared" si="56"/>
        <v>9.6554694229112836E-2</v>
      </c>
      <c r="MW11" s="14">
        <f t="shared" si="56"/>
        <v>8.8372093023255827E-2</v>
      </c>
      <c r="MX11" s="14">
        <f t="shared" si="56"/>
        <v>7.0574935400516806E-2</v>
      </c>
      <c r="MY11" s="14">
        <f t="shared" si="56"/>
        <v>9.409991386735575E-2</v>
      </c>
      <c r="MZ11" s="14">
        <f t="shared" si="56"/>
        <v>9.409991386735575E-2</v>
      </c>
      <c r="NA11" s="14">
        <f t="shared" si="56"/>
        <v>0.10228251507321276</v>
      </c>
      <c r="NB11" s="14">
        <f t="shared" si="16"/>
        <v>0.10228251507321276</v>
      </c>
      <c r="NC11" s="14">
        <f t="shared" si="16"/>
        <v>0.12069336778639105</v>
      </c>
    </row>
    <row r="12" spans="1:379" ht="15.75" customHeight="1">
      <c r="A12" s="24">
        <v>34</v>
      </c>
      <c r="B12" s="9" t="s">
        <v>1833</v>
      </c>
      <c r="C12" s="14">
        <f t="shared" ref="C12:AH12" si="57">SUM(C59,C106)</f>
        <v>0.27156007751937983</v>
      </c>
      <c r="D12" s="14">
        <f t="shared" si="57"/>
        <v>0.27616279069767447</v>
      </c>
      <c r="E12" s="14">
        <f t="shared" si="57"/>
        <v>0.23524978466838936</v>
      </c>
      <c r="F12" s="14">
        <f t="shared" si="57"/>
        <v>0.23524978466838936</v>
      </c>
      <c r="G12" s="14">
        <f t="shared" si="57"/>
        <v>0.29406223083548666</v>
      </c>
      <c r="H12" s="14">
        <f t="shared" si="57"/>
        <v>0.17899440137812231</v>
      </c>
      <c r="I12" s="14">
        <f t="shared" si="57"/>
        <v>0.17899440137812231</v>
      </c>
      <c r="J12" s="14">
        <f t="shared" si="57"/>
        <v>0.30173341946597759</v>
      </c>
      <c r="K12" s="14">
        <f t="shared" si="57"/>
        <v>0.27616279069767447</v>
      </c>
      <c r="L12" s="14">
        <f t="shared" si="57"/>
        <v>0.23524978466838936</v>
      </c>
      <c r="M12" s="14">
        <f t="shared" si="57"/>
        <v>0.23524978466838936</v>
      </c>
      <c r="N12" s="14">
        <f t="shared" si="57"/>
        <v>0.20584356158484068</v>
      </c>
      <c r="O12" s="14">
        <f t="shared" si="57"/>
        <v>0.25570628768303189</v>
      </c>
      <c r="P12" s="14">
        <f t="shared" si="57"/>
        <v>0.3835594315245478</v>
      </c>
      <c r="Q12" s="14">
        <f t="shared" si="57"/>
        <v>0.45260012919896642</v>
      </c>
      <c r="R12" s="14">
        <f t="shared" si="57"/>
        <v>0.52470930232558144</v>
      </c>
      <c r="S12" s="14">
        <f t="shared" si="57"/>
        <v>0.64693690783807067</v>
      </c>
      <c r="T12" s="14">
        <f t="shared" si="57"/>
        <v>0.47049956933677872</v>
      </c>
      <c r="U12" s="14">
        <f t="shared" si="57"/>
        <v>0.20584356158484068</v>
      </c>
      <c r="V12" s="14">
        <f t="shared" si="57"/>
        <v>0.17899440137812231</v>
      </c>
      <c r="W12" s="14">
        <f t="shared" si="57"/>
        <v>0.28127691645133507</v>
      </c>
      <c r="X12" s="14">
        <f t="shared" si="57"/>
        <v>0.33190676141257536</v>
      </c>
      <c r="Y12" s="14">
        <f t="shared" si="57"/>
        <v>0.20712209302325582</v>
      </c>
      <c r="Z12" s="14">
        <f t="shared" si="57"/>
        <v>0.26465600775193793</v>
      </c>
      <c r="AA12" s="14">
        <f t="shared" si="57"/>
        <v>0.29406223083548666</v>
      </c>
      <c r="AB12" s="14">
        <f t="shared" si="57"/>
        <v>0.29406223083548666</v>
      </c>
      <c r="AC12" s="14">
        <f t="shared" si="57"/>
        <v>0.25570628768303189</v>
      </c>
      <c r="AD12" s="14">
        <f t="shared" si="57"/>
        <v>0.25570628768303189</v>
      </c>
      <c r="AE12" s="14">
        <f t="shared" si="57"/>
        <v>0.36208010335917312</v>
      </c>
      <c r="AF12" s="14">
        <f t="shared" si="57"/>
        <v>0.27616279069767447</v>
      </c>
      <c r="AG12" s="14">
        <f t="shared" si="57"/>
        <v>0.35287467700258401</v>
      </c>
      <c r="AH12" s="14">
        <f t="shared" si="57"/>
        <v>0.29406223083548666</v>
      </c>
      <c r="AI12" s="14">
        <f t="shared" ref="AI12:BN12" si="58">SUM(AI59,AI106)</f>
        <v>0.29406223083548666</v>
      </c>
      <c r="AJ12" s="14">
        <f t="shared" si="58"/>
        <v>0.20456503014642549</v>
      </c>
      <c r="AK12" s="14">
        <f t="shared" si="58"/>
        <v>0.30684754521963825</v>
      </c>
      <c r="AL12" s="14">
        <f t="shared" si="58"/>
        <v>0.42242678725236865</v>
      </c>
      <c r="AM12" s="14">
        <f t="shared" si="58"/>
        <v>0.33139534883720928</v>
      </c>
      <c r="AN12" s="14">
        <f t="shared" si="58"/>
        <v>0.35287467700258401</v>
      </c>
      <c r="AO12" s="14">
        <f t="shared" si="58"/>
        <v>0.35287467700258401</v>
      </c>
      <c r="AP12" s="14">
        <f t="shared" si="58"/>
        <v>0.29406223083548666</v>
      </c>
      <c r="AQ12" s="14">
        <f t="shared" si="58"/>
        <v>0.28127691645133507</v>
      </c>
      <c r="AR12" s="14">
        <f t="shared" si="58"/>
        <v>0.30684754521963825</v>
      </c>
      <c r="AS12" s="14">
        <f t="shared" si="58"/>
        <v>0.42242678725236865</v>
      </c>
      <c r="AT12" s="14">
        <f t="shared" si="58"/>
        <v>0.38662790697674421</v>
      </c>
      <c r="AU12" s="14">
        <f t="shared" si="58"/>
        <v>0.35287467700258401</v>
      </c>
      <c r="AV12" s="14">
        <f t="shared" si="58"/>
        <v>0.26465600775193793</v>
      </c>
      <c r="AW12" s="14">
        <f t="shared" si="58"/>
        <v>0.29406223083548666</v>
      </c>
      <c r="AX12" s="14">
        <f t="shared" si="58"/>
        <v>0.33241817398794138</v>
      </c>
      <c r="AY12" s="14">
        <f t="shared" si="58"/>
        <v>0.35798880275624462</v>
      </c>
      <c r="AZ12" s="14">
        <f t="shared" si="58"/>
        <v>0.75433354866494406</v>
      </c>
      <c r="BA12" s="14">
        <f t="shared" si="58"/>
        <v>0.82848837209302328</v>
      </c>
      <c r="BB12" s="14">
        <f t="shared" si="58"/>
        <v>0.73515557708871671</v>
      </c>
      <c r="BC12" s="14">
        <f t="shared" si="58"/>
        <v>0.41168712316968137</v>
      </c>
      <c r="BD12" s="14">
        <f t="shared" si="58"/>
        <v>0.26465600775193793</v>
      </c>
      <c r="BE12" s="14">
        <f t="shared" si="58"/>
        <v>0.17899440137812231</v>
      </c>
      <c r="BF12" s="14">
        <f t="shared" si="58"/>
        <v>0.28127691645133507</v>
      </c>
      <c r="BG12" s="14">
        <f t="shared" si="58"/>
        <v>0</v>
      </c>
      <c r="BH12" s="14">
        <f t="shared" si="58"/>
        <v>0.82848837209302328</v>
      </c>
      <c r="BI12" s="14">
        <f t="shared" si="58"/>
        <v>0.38228090008613264</v>
      </c>
      <c r="BJ12" s="14">
        <f t="shared" si="58"/>
        <v>0.41168712316968137</v>
      </c>
      <c r="BK12" s="14">
        <f t="shared" si="58"/>
        <v>0.38228090008613264</v>
      </c>
      <c r="BL12" s="14">
        <f t="shared" si="58"/>
        <v>0.28127691645133507</v>
      </c>
      <c r="BM12" s="14">
        <f t="shared" si="58"/>
        <v>0.35798880275624462</v>
      </c>
      <c r="BN12" s="14">
        <f t="shared" si="58"/>
        <v>0.60346683893195519</v>
      </c>
      <c r="BO12" s="14">
        <f t="shared" ref="BO12:CR12" si="59">SUM(BO59,BO106)</f>
        <v>0.5799418604651162</v>
      </c>
      <c r="BP12" s="14">
        <f t="shared" si="59"/>
        <v>0.47049956933677872</v>
      </c>
      <c r="BQ12" s="14">
        <f t="shared" si="59"/>
        <v>0.17643733850129201</v>
      </c>
      <c r="BR12" s="14">
        <f t="shared" si="59"/>
        <v>0.32346845391903534</v>
      </c>
      <c r="BS12" s="14">
        <f t="shared" si="59"/>
        <v>0.17899440137812231</v>
      </c>
      <c r="BT12" s="14">
        <f t="shared" si="59"/>
        <v>0.28127691645133507</v>
      </c>
      <c r="BU12" s="14">
        <f t="shared" si="59"/>
        <v>0.39225344530577094</v>
      </c>
      <c r="BV12" s="14">
        <f t="shared" si="59"/>
        <v>0.27616279069767447</v>
      </c>
      <c r="BW12" s="14">
        <f t="shared" si="59"/>
        <v>0.32346845391903534</v>
      </c>
      <c r="BX12" s="14">
        <f t="shared" si="59"/>
        <v>0.29406223083548666</v>
      </c>
      <c r="BY12" s="14">
        <f t="shared" si="59"/>
        <v>0.32346845391903534</v>
      </c>
      <c r="BZ12" s="14">
        <f t="shared" si="59"/>
        <v>0.20456503014642549</v>
      </c>
      <c r="CA12" s="14">
        <f t="shared" si="59"/>
        <v>0.17899440137812231</v>
      </c>
      <c r="CB12" s="14">
        <f t="shared" si="59"/>
        <v>0.48277347114556413</v>
      </c>
      <c r="CC12" s="14">
        <f t="shared" si="59"/>
        <v>0.33139534883720928</v>
      </c>
      <c r="CD12" s="14">
        <f t="shared" si="59"/>
        <v>0.35287467700258401</v>
      </c>
      <c r="CE12" s="14">
        <f t="shared" si="59"/>
        <v>0.23524978466838936</v>
      </c>
      <c r="CF12" s="14">
        <f t="shared" si="59"/>
        <v>0.73515557708871671</v>
      </c>
      <c r="CG12" s="14">
        <f t="shared" si="59"/>
        <v>0.86940137812230833</v>
      </c>
      <c r="CH12" s="14">
        <f t="shared" si="59"/>
        <v>0.6136950904392765</v>
      </c>
      <c r="CI12" s="14">
        <f t="shared" si="59"/>
        <v>0.96554694229112825</v>
      </c>
      <c r="CJ12" s="14">
        <f t="shared" si="59"/>
        <v>1.1046511627906979</v>
      </c>
      <c r="CK12" s="14">
        <f t="shared" si="59"/>
        <v>1.1174364771748495</v>
      </c>
      <c r="CL12" s="14">
        <f t="shared" si="59"/>
        <v>0.82337424633936274</v>
      </c>
      <c r="CM12" s="14">
        <f t="shared" si="59"/>
        <v>1.1174364771748495</v>
      </c>
      <c r="CN12" s="14">
        <f t="shared" si="59"/>
        <v>1.0228251507321275</v>
      </c>
      <c r="CO12" s="14">
        <f t="shared" si="59"/>
        <v>0.62648040482342804</v>
      </c>
      <c r="CP12" s="14">
        <f t="shared" si="59"/>
        <v>0.75433354866494406</v>
      </c>
      <c r="CQ12" s="14">
        <f t="shared" si="59"/>
        <v>0.82848837209302328</v>
      </c>
      <c r="CR12" s="14">
        <f t="shared" si="59"/>
        <v>0.58812446167097332</v>
      </c>
      <c r="CS12" s="14">
        <f t="shared" ref="CS12:FB12" si="60">SUM(CS59,CS106)</f>
        <v>0.58812446167097332</v>
      </c>
      <c r="CT12" s="14">
        <f t="shared" si="60"/>
        <v>0.44109334625322993</v>
      </c>
      <c r="CU12" s="14">
        <f t="shared" si="60"/>
        <v>0.33241817398794138</v>
      </c>
      <c r="CV12" s="14">
        <f t="shared" si="60"/>
        <v>0.33241817398794138</v>
      </c>
      <c r="CW12" s="14">
        <f t="shared" si="60"/>
        <v>0</v>
      </c>
      <c r="CX12" s="14">
        <f t="shared" si="60"/>
        <v>0.63517441860465118</v>
      </c>
      <c r="CY12" s="14">
        <f t="shared" si="60"/>
        <v>0.41168712316968137</v>
      </c>
      <c r="CZ12" s="14">
        <f t="shared" si="60"/>
        <v>0.35287467700258401</v>
      </c>
      <c r="DA12" s="14">
        <f t="shared" si="60"/>
        <v>0.29406223083548666</v>
      </c>
      <c r="DB12" s="14">
        <f t="shared" si="60"/>
        <v>0.2301356589147287</v>
      </c>
      <c r="DC12" s="14">
        <f t="shared" si="60"/>
        <v>0.2301356589147287</v>
      </c>
      <c r="DD12" s="14">
        <f t="shared" si="60"/>
        <v>0.69398686477174842</v>
      </c>
      <c r="DE12" s="14">
        <f t="shared" si="60"/>
        <v>1.0218023255813953</v>
      </c>
      <c r="DF12" s="14">
        <f t="shared" si="60"/>
        <v>0.70574935400516803</v>
      </c>
      <c r="DG12" s="14">
        <f t="shared" si="60"/>
        <v>0.70574935400516803</v>
      </c>
      <c r="DH12" s="14">
        <f t="shared" si="60"/>
        <v>0.70574935400516803</v>
      </c>
      <c r="DI12" s="14">
        <f t="shared" si="60"/>
        <v>0.35798880275624462</v>
      </c>
      <c r="DJ12" s="14">
        <f t="shared" si="60"/>
        <v>0.40913006029285098</v>
      </c>
      <c r="DK12" s="14">
        <f t="shared" si="60"/>
        <v>0.90520025839793283</v>
      </c>
      <c r="DL12" s="14">
        <f t="shared" si="60"/>
        <v>1.1322674418604652</v>
      </c>
      <c r="DM12" s="14">
        <f t="shared" si="60"/>
        <v>1.1174364771748495</v>
      </c>
      <c r="DN12" s="14">
        <f t="shared" si="60"/>
        <v>0.99981158484065458</v>
      </c>
      <c r="DO12" s="14">
        <f t="shared" si="60"/>
        <v>0.70574935400516803</v>
      </c>
      <c r="DP12" s="14">
        <f t="shared" si="60"/>
        <v>0.51141257536606377</v>
      </c>
      <c r="DQ12" s="14">
        <f t="shared" si="60"/>
        <v>0.35798880275624462</v>
      </c>
      <c r="DR12" s="14">
        <f t="shared" si="60"/>
        <v>0.60346683893195519</v>
      </c>
      <c r="DS12" s="14">
        <f t="shared" si="60"/>
        <v>0.41424418604651164</v>
      </c>
      <c r="DT12" s="14">
        <f t="shared" si="60"/>
        <v>0.32346845391903534</v>
      </c>
      <c r="DU12" s="14">
        <f t="shared" si="60"/>
        <v>0.32346845391903534</v>
      </c>
      <c r="DV12" s="14">
        <f t="shared" si="60"/>
        <v>0.29406223083548666</v>
      </c>
      <c r="DW12" s="14">
        <f t="shared" si="60"/>
        <v>0.20456503014642549</v>
      </c>
      <c r="DX12" s="14">
        <f t="shared" si="60"/>
        <v>0.25570628768303189</v>
      </c>
      <c r="DY12" s="14">
        <f t="shared" si="60"/>
        <v>0.42242678725236865</v>
      </c>
      <c r="DZ12" s="14">
        <f t="shared" si="60"/>
        <v>0.55232558139534893</v>
      </c>
      <c r="EA12" s="14">
        <f t="shared" si="60"/>
        <v>0.29406223083548666</v>
      </c>
      <c r="EB12" s="14">
        <f t="shared" si="60"/>
        <v>0.23524978466838936</v>
      </c>
      <c r="EC12" s="14">
        <f t="shared" si="60"/>
        <v>0.23524978466838936</v>
      </c>
      <c r="ED12" s="14">
        <f t="shared" si="60"/>
        <v>0.17899440137812231</v>
      </c>
      <c r="EE12" s="14">
        <f t="shared" si="60"/>
        <v>0.20456503014642549</v>
      </c>
      <c r="EF12" s="14">
        <f t="shared" si="60"/>
        <v>0</v>
      </c>
      <c r="EG12" s="14">
        <f t="shared" si="60"/>
        <v>0.71802325581395343</v>
      </c>
      <c r="EH12" s="14">
        <f t="shared" si="60"/>
        <v>0.32346845391903534</v>
      </c>
      <c r="EI12" s="14">
        <f t="shared" si="60"/>
        <v>0.32346845391903534</v>
      </c>
      <c r="EJ12" s="14">
        <f t="shared" si="60"/>
        <v>0.38228090008613264</v>
      </c>
      <c r="EK12" s="14">
        <f t="shared" si="60"/>
        <v>0.25570628768303189</v>
      </c>
      <c r="EL12" s="14">
        <f t="shared" si="60"/>
        <v>0.25570628768303189</v>
      </c>
      <c r="EM12" s="14">
        <f t="shared" si="60"/>
        <v>0.33190676141257536</v>
      </c>
      <c r="EN12" s="14">
        <f t="shared" si="60"/>
        <v>0.35901162790697672</v>
      </c>
      <c r="EO12" s="14">
        <f t="shared" si="60"/>
        <v>0.29406223083548666</v>
      </c>
      <c r="EP12" s="14">
        <f t="shared" si="60"/>
        <v>0.76456180017226527</v>
      </c>
      <c r="EQ12" s="14">
        <f t="shared" si="60"/>
        <v>1.1174364771748495</v>
      </c>
      <c r="ER12" s="14">
        <f t="shared" si="60"/>
        <v>0.56255383290267014</v>
      </c>
      <c r="ES12" s="14">
        <f t="shared" si="60"/>
        <v>0.4602713178294574</v>
      </c>
      <c r="ET12" s="14">
        <f t="shared" si="60"/>
        <v>1.0560669681309216</v>
      </c>
      <c r="EU12" s="14">
        <f t="shared" si="60"/>
        <v>0.96656976744186063</v>
      </c>
      <c r="EV12" s="14">
        <f t="shared" si="60"/>
        <v>1.1174364771748495</v>
      </c>
      <c r="EW12" s="14">
        <f t="shared" si="60"/>
        <v>0.88218669250645987</v>
      </c>
      <c r="EX12" s="14">
        <f t="shared" si="60"/>
        <v>1.0292178079242031</v>
      </c>
      <c r="EY12" s="14">
        <f t="shared" si="60"/>
        <v>0.63926571920757969</v>
      </c>
      <c r="EZ12" s="14">
        <f t="shared" si="60"/>
        <v>0.51141257536606377</v>
      </c>
      <c r="FA12" s="14">
        <f t="shared" si="60"/>
        <v>1.0862403100775193</v>
      </c>
      <c r="FB12" s="14">
        <f t="shared" si="60"/>
        <v>0.82848837209302328</v>
      </c>
      <c r="FC12" s="14">
        <f t="shared" ref="FC12:HN12" si="61">SUM(FC59,FC106)</f>
        <v>1.3232800387596901</v>
      </c>
      <c r="FD12" s="14">
        <f t="shared" si="61"/>
        <v>1.0880302540913007</v>
      </c>
      <c r="FE12" s="14">
        <f t="shared" si="61"/>
        <v>1.1762489233419466</v>
      </c>
      <c r="FF12" s="14">
        <f t="shared" si="61"/>
        <v>1.227390180878553</v>
      </c>
      <c r="FG12" s="14">
        <f t="shared" si="61"/>
        <v>0.66483634797588276</v>
      </c>
      <c r="FH12" s="14">
        <f t="shared" si="61"/>
        <v>1.0862403100775193</v>
      </c>
      <c r="FI12" s="14">
        <f t="shared" si="61"/>
        <v>1.3808139534883721</v>
      </c>
      <c r="FJ12" s="14">
        <f t="shared" si="61"/>
        <v>0.73515557708871671</v>
      </c>
      <c r="FK12" s="14">
        <f t="shared" si="61"/>
        <v>0.38228090008613264</v>
      </c>
      <c r="FL12" s="14">
        <f t="shared" si="61"/>
        <v>0.35287467700258401</v>
      </c>
      <c r="FM12" s="14">
        <f t="shared" si="61"/>
        <v>0.33241817398794138</v>
      </c>
      <c r="FN12" s="14">
        <f t="shared" si="61"/>
        <v>0.27363129844961237</v>
      </c>
      <c r="FO12" s="14">
        <f t="shared" si="61"/>
        <v>0.44813447459086997</v>
      </c>
      <c r="FP12" s="14">
        <f t="shared" si="61"/>
        <v>0.41424418604651164</v>
      </c>
      <c r="FQ12" s="14">
        <f t="shared" si="61"/>
        <v>0.26465600775193793</v>
      </c>
      <c r="FR12" s="14">
        <f t="shared" si="61"/>
        <v>0.29406223083548666</v>
      </c>
      <c r="FS12" s="14">
        <f t="shared" si="61"/>
        <v>0.29406223083548666</v>
      </c>
      <c r="FT12" s="14">
        <f t="shared" si="61"/>
        <v>0.25570628768303189</v>
      </c>
      <c r="FU12" s="14">
        <f t="shared" si="61"/>
        <v>0.40913006029285098</v>
      </c>
      <c r="FV12" s="14">
        <f t="shared" si="61"/>
        <v>0.66381352282515071</v>
      </c>
      <c r="FW12" s="14">
        <f t="shared" si="61"/>
        <v>0.41424418604651164</v>
      </c>
      <c r="FX12" s="14">
        <f t="shared" si="61"/>
        <v>0.38228090008613264</v>
      </c>
      <c r="FY12" s="14">
        <f t="shared" si="61"/>
        <v>0.35287467700258401</v>
      </c>
      <c r="FZ12" s="14">
        <f t="shared" si="61"/>
        <v>0.35287467700258401</v>
      </c>
      <c r="GA12" s="14">
        <f t="shared" si="61"/>
        <v>0.25570628768303189</v>
      </c>
      <c r="GB12" s="14">
        <f t="shared" si="61"/>
        <v>0.33241817398794138</v>
      </c>
      <c r="GC12" s="14">
        <f t="shared" si="61"/>
        <v>0.33190676141257536</v>
      </c>
      <c r="GD12" s="14">
        <f t="shared" si="61"/>
        <v>0.41424418604651164</v>
      </c>
      <c r="GE12" s="14">
        <f t="shared" si="61"/>
        <v>0.29406223083548666</v>
      </c>
      <c r="GF12" s="14">
        <f t="shared" si="61"/>
        <v>0.35287467700258401</v>
      </c>
      <c r="GG12" s="14">
        <f t="shared" si="61"/>
        <v>0.35287467700258401</v>
      </c>
      <c r="GH12" s="14">
        <f t="shared" si="61"/>
        <v>0.35798880275624462</v>
      </c>
      <c r="GI12" s="14">
        <f t="shared" si="61"/>
        <v>0.35798880275624462</v>
      </c>
      <c r="GJ12" s="14">
        <f t="shared" si="61"/>
        <v>0.90520025839793283</v>
      </c>
      <c r="GK12" s="14">
        <f t="shared" si="61"/>
        <v>0.88372093023255816</v>
      </c>
      <c r="GL12" s="14">
        <f t="shared" si="61"/>
        <v>0.44109334625322993</v>
      </c>
      <c r="GM12" s="14">
        <f t="shared" si="61"/>
        <v>0.41168712316968137</v>
      </c>
      <c r="GN12" s="14">
        <f t="shared" si="61"/>
        <v>0.44109334625322993</v>
      </c>
      <c r="GO12" s="14">
        <f t="shared" si="61"/>
        <v>0.25570628768303189</v>
      </c>
      <c r="GP12" s="14">
        <f t="shared" si="61"/>
        <v>0.40913006029285098</v>
      </c>
      <c r="GQ12" s="14">
        <f t="shared" si="61"/>
        <v>0.60346683893195519</v>
      </c>
      <c r="GR12" s="14">
        <f t="shared" si="61"/>
        <v>0.35901162790697672</v>
      </c>
      <c r="GS12" s="14">
        <f t="shared" si="61"/>
        <v>0.38228090008613264</v>
      </c>
      <c r="GT12" s="14">
        <f t="shared" si="61"/>
        <v>0.41168712316968137</v>
      </c>
      <c r="GU12" s="14">
        <f t="shared" si="61"/>
        <v>0.41168712316968137</v>
      </c>
      <c r="GV12" s="14">
        <f t="shared" si="61"/>
        <v>0.25570628768303189</v>
      </c>
      <c r="GW12" s="14">
        <f t="shared" si="61"/>
        <v>0.35798880275624462</v>
      </c>
      <c r="GX12" s="14">
        <f t="shared" si="61"/>
        <v>1.0560669681309216</v>
      </c>
      <c r="GY12" s="14">
        <f t="shared" si="61"/>
        <v>1.1046511627906979</v>
      </c>
      <c r="GZ12" s="14">
        <f t="shared" si="61"/>
        <v>0.88218669250645987</v>
      </c>
      <c r="HA12" s="14">
        <f t="shared" si="61"/>
        <v>0.88218669250645987</v>
      </c>
      <c r="HB12" s="14">
        <f t="shared" si="61"/>
        <v>0.88218669250645987</v>
      </c>
      <c r="HC12" s="14">
        <f t="shared" si="61"/>
        <v>0.4602713178294574</v>
      </c>
      <c r="HD12" s="14">
        <f t="shared" si="61"/>
        <v>0.4602713178294574</v>
      </c>
      <c r="HE12" s="14">
        <f t="shared" si="61"/>
        <v>1.0258936261843237</v>
      </c>
      <c r="HF12" s="14">
        <f t="shared" si="61"/>
        <v>1.7950581395348835</v>
      </c>
      <c r="HG12" s="14">
        <f t="shared" si="61"/>
        <v>1.4703111541774334</v>
      </c>
      <c r="HH12" s="14">
        <f t="shared" si="61"/>
        <v>1.3232800387596901</v>
      </c>
      <c r="HI12" s="14">
        <f t="shared" si="61"/>
        <v>0.88218669250645987</v>
      </c>
      <c r="HJ12" s="14">
        <f t="shared" si="61"/>
        <v>0.7671188630490956</v>
      </c>
      <c r="HK12" s="14">
        <f t="shared" si="61"/>
        <v>0.71597760551248923</v>
      </c>
      <c r="HL12" s="14">
        <f t="shared" si="61"/>
        <v>1.0560669681309216</v>
      </c>
      <c r="HM12" s="14">
        <f t="shared" si="61"/>
        <v>0.55232558139534893</v>
      </c>
      <c r="HN12" s="14">
        <f t="shared" si="61"/>
        <v>0.52931201550387585</v>
      </c>
      <c r="HO12" s="14">
        <f t="shared" ref="HO12:JZ12" si="62">SUM(HO59,HO106)</f>
        <v>0.44109334625322993</v>
      </c>
      <c r="HP12" s="14">
        <f t="shared" si="62"/>
        <v>0.35287467700258401</v>
      </c>
      <c r="HQ12" s="14">
        <f t="shared" si="62"/>
        <v>0.4602713178294574</v>
      </c>
      <c r="HR12" s="14">
        <f t="shared" si="62"/>
        <v>0.51141257536606377</v>
      </c>
      <c r="HS12" s="14">
        <f t="shared" si="13"/>
        <v>0.60346683893195519</v>
      </c>
      <c r="HT12" s="14">
        <f t="shared" si="62"/>
        <v>0.41424418604651164</v>
      </c>
      <c r="HU12" s="14">
        <f t="shared" si="62"/>
        <v>0.32346845391903534</v>
      </c>
      <c r="HV12" s="14">
        <f t="shared" si="62"/>
        <v>0.29406223083548666</v>
      </c>
      <c r="HW12" s="14">
        <f t="shared" si="62"/>
        <v>0.41168712316968137</v>
      </c>
      <c r="HX12" s="14">
        <f t="shared" si="62"/>
        <v>0.4602713178294574</v>
      </c>
      <c r="HY12" s="14">
        <f t="shared" si="62"/>
        <v>0.51141257536606377</v>
      </c>
      <c r="HZ12" s="14">
        <f t="shared" si="62"/>
        <v>1.0560669681309216</v>
      </c>
      <c r="IA12" s="14">
        <f t="shared" si="62"/>
        <v>0.82848837209302328</v>
      </c>
      <c r="IB12" s="14">
        <f t="shared" si="62"/>
        <v>0.64693690783807067</v>
      </c>
      <c r="IC12" s="14">
        <f t="shared" si="62"/>
        <v>0.58812446167097332</v>
      </c>
      <c r="ID12" s="14">
        <f t="shared" si="62"/>
        <v>0.35287467700258401</v>
      </c>
      <c r="IE12" s="14">
        <f t="shared" si="62"/>
        <v>0.20456503014642549</v>
      </c>
      <c r="IF12" s="14">
        <f t="shared" si="62"/>
        <v>0.33241817398794138</v>
      </c>
      <c r="IG12" s="14">
        <f t="shared" si="62"/>
        <v>0.64872685185185186</v>
      </c>
      <c r="IH12" s="14">
        <f t="shared" si="62"/>
        <v>0.5799418604651162</v>
      </c>
      <c r="II12" s="14">
        <f t="shared" si="62"/>
        <v>0.49990579242032729</v>
      </c>
      <c r="IJ12" s="14">
        <f t="shared" si="62"/>
        <v>0.35287467700258401</v>
      </c>
      <c r="IK12" s="14">
        <f t="shared" si="62"/>
        <v>0.39698401162790703</v>
      </c>
      <c r="IL12" s="14">
        <f t="shared" si="62"/>
        <v>0.30684754521963825</v>
      </c>
      <c r="IM12" s="14">
        <f t="shared" si="62"/>
        <v>0.30684754521963825</v>
      </c>
      <c r="IN12" s="14">
        <f t="shared" si="62"/>
        <v>0.60346683893195519</v>
      </c>
      <c r="IO12" s="14">
        <f t="shared" si="62"/>
        <v>0.49709302325581395</v>
      </c>
      <c r="IP12" s="14">
        <f t="shared" si="62"/>
        <v>0.52931201550387585</v>
      </c>
      <c r="IQ12" s="14">
        <f t="shared" si="62"/>
        <v>1.235061369509044</v>
      </c>
      <c r="IR12" s="14">
        <f t="shared" si="62"/>
        <v>1.7643733850129197</v>
      </c>
      <c r="IS12" s="14">
        <f t="shared" si="62"/>
        <v>0.7671188630490956</v>
      </c>
      <c r="IT12" s="14">
        <f t="shared" si="62"/>
        <v>0.89497200689061152</v>
      </c>
      <c r="IU12" s="14">
        <f t="shared" si="62"/>
        <v>1.6595338070628771</v>
      </c>
      <c r="IV12" s="14">
        <f t="shared" si="62"/>
        <v>1.7950581395348835</v>
      </c>
      <c r="IW12" s="14">
        <f t="shared" si="62"/>
        <v>1.4703111541774334</v>
      </c>
      <c r="IX12" s="14">
        <f t="shared" si="62"/>
        <v>1.3232800387596901</v>
      </c>
      <c r="IY12" s="14">
        <f t="shared" si="62"/>
        <v>1.6173422695951767</v>
      </c>
      <c r="IZ12" s="14">
        <f t="shared" si="62"/>
        <v>1.789944013781223</v>
      </c>
      <c r="JA12" s="14">
        <f t="shared" si="62"/>
        <v>0.7671188630490956</v>
      </c>
      <c r="JB12" s="14">
        <f t="shared" si="62"/>
        <v>1.6595338070628771</v>
      </c>
      <c r="JC12" s="14">
        <f t="shared" si="62"/>
        <v>2.0712209302325579</v>
      </c>
      <c r="JD12" s="14">
        <f t="shared" si="62"/>
        <v>1.3526862618432385</v>
      </c>
      <c r="JE12" s="14">
        <f t="shared" si="62"/>
        <v>1.2938738156761413</v>
      </c>
      <c r="JF12" s="14">
        <f t="shared" si="62"/>
        <v>0.73515557708871671</v>
      </c>
      <c r="JG12" s="14">
        <f t="shared" si="62"/>
        <v>0.3835594315245478</v>
      </c>
      <c r="JH12" s="14">
        <f t="shared" si="62"/>
        <v>0.4602713178294574</v>
      </c>
      <c r="JI12" s="14">
        <f t="shared" si="62"/>
        <v>1.2069336778639104</v>
      </c>
      <c r="JJ12" s="14">
        <f t="shared" si="62"/>
        <v>0.52470930232558144</v>
      </c>
      <c r="JK12" s="14">
        <f t="shared" si="62"/>
        <v>0.49990579242032729</v>
      </c>
      <c r="JL12" s="14">
        <f t="shared" si="62"/>
        <v>0.44109334625322993</v>
      </c>
      <c r="JM12" s="14">
        <f t="shared" si="62"/>
        <v>0.29406223083548666</v>
      </c>
      <c r="JN12" s="14">
        <f t="shared" si="62"/>
        <v>0.51141257536606377</v>
      </c>
      <c r="JO12" s="14">
        <f t="shared" si="62"/>
        <v>0.63926571920757969</v>
      </c>
      <c r="JP12" s="14">
        <f t="shared" si="62"/>
        <v>1.2069336778639104</v>
      </c>
      <c r="JQ12" s="14">
        <f t="shared" si="62"/>
        <v>1.7950581395348835</v>
      </c>
      <c r="JR12" s="14">
        <f t="shared" si="62"/>
        <v>1.1762489233419466</v>
      </c>
      <c r="JS12" s="14">
        <f t="shared" si="62"/>
        <v>0.73515557708871671</v>
      </c>
      <c r="JT12" s="14">
        <f t="shared" si="62"/>
        <v>0.44109334625322993</v>
      </c>
      <c r="JU12" s="14">
        <f t="shared" si="62"/>
        <v>0.51141257536606377</v>
      </c>
      <c r="JV12" s="14">
        <f t="shared" si="62"/>
        <v>0.63926571920757969</v>
      </c>
      <c r="JW12" s="14">
        <f t="shared" si="62"/>
        <v>1.2069336778639104</v>
      </c>
      <c r="JX12" s="14">
        <f t="shared" si="62"/>
        <v>1.5188953488372094</v>
      </c>
      <c r="JY12" s="14">
        <f t="shared" si="62"/>
        <v>0.79396802325581406</v>
      </c>
      <c r="JZ12" s="14">
        <f t="shared" si="62"/>
        <v>0.79396802325581406</v>
      </c>
      <c r="KA12" s="14">
        <f t="shared" ref="KA12:ML12" si="63">SUM(KA59,KA106)</f>
        <v>0.58812446167097332</v>
      </c>
      <c r="KB12" s="14">
        <f t="shared" si="63"/>
        <v>0.63926571920757969</v>
      </c>
      <c r="KC12" s="14">
        <f t="shared" si="63"/>
        <v>0.63926571920757969</v>
      </c>
      <c r="KD12" s="14">
        <f t="shared" si="63"/>
        <v>1.5086670973298881</v>
      </c>
      <c r="KE12" s="14">
        <f t="shared" si="63"/>
        <v>1.9331395348837213</v>
      </c>
      <c r="KF12" s="14">
        <f t="shared" si="63"/>
        <v>1.7643733850129197</v>
      </c>
      <c r="KG12" s="14">
        <f t="shared" si="63"/>
        <v>1.7643733850129197</v>
      </c>
      <c r="KH12" s="14">
        <f t="shared" si="63"/>
        <v>1.7643733850129197</v>
      </c>
      <c r="KI12" s="14">
        <f t="shared" si="63"/>
        <v>0.7671188630490956</v>
      </c>
      <c r="KJ12" s="14">
        <f t="shared" si="63"/>
        <v>0.63926571920757969</v>
      </c>
      <c r="KK12" s="14">
        <f t="shared" si="63"/>
        <v>2.7156007751937983</v>
      </c>
      <c r="KL12" s="14">
        <f t="shared" si="63"/>
        <v>2.4854651162790695</v>
      </c>
      <c r="KM12" s="14">
        <f t="shared" si="63"/>
        <v>2.4995289621016363</v>
      </c>
      <c r="KN12" s="14">
        <f t="shared" si="63"/>
        <v>2.4995289621016363</v>
      </c>
      <c r="KO12" s="14">
        <f t="shared" si="63"/>
        <v>0</v>
      </c>
      <c r="KP12" s="14">
        <f t="shared" si="63"/>
        <v>2.3013565891472867</v>
      </c>
      <c r="KQ12" s="14">
        <f t="shared" si="63"/>
        <v>2.3013565891472867</v>
      </c>
      <c r="KR12" s="14">
        <f t="shared" si="63"/>
        <v>2.7156007751937983</v>
      </c>
      <c r="KS12" s="14">
        <f t="shared" si="63"/>
        <v>2.4854651162790695</v>
      </c>
      <c r="KT12" s="14">
        <f t="shared" si="63"/>
        <v>2.3524978466838933</v>
      </c>
      <c r="KU12" s="14">
        <f t="shared" si="63"/>
        <v>2.4995289621016363</v>
      </c>
      <c r="KV12" s="14">
        <f t="shared" si="63"/>
        <v>2.2054667312661502</v>
      </c>
      <c r="KW12" s="14">
        <f t="shared" si="63"/>
        <v>2.1735034453057711</v>
      </c>
      <c r="KX12" s="14">
        <f t="shared" si="63"/>
        <v>0.7671188630490956</v>
      </c>
      <c r="KY12" s="14">
        <f t="shared" si="63"/>
        <v>2.1121339362618432</v>
      </c>
      <c r="KZ12" s="14">
        <f t="shared" si="63"/>
        <v>1.7950581395348835</v>
      </c>
      <c r="LA12" s="14">
        <f t="shared" si="63"/>
        <v>1.4703111541774334</v>
      </c>
      <c r="LB12" s="14">
        <f t="shared" si="63"/>
        <v>1.1762489233419466</v>
      </c>
      <c r="LC12" s="14">
        <f t="shared" si="63"/>
        <v>1.1762489233419466</v>
      </c>
      <c r="LD12" s="14">
        <f t="shared" si="63"/>
        <v>0.69040697674418605</v>
      </c>
      <c r="LE12" s="14">
        <f t="shared" si="63"/>
        <v>0.89497200689061152</v>
      </c>
      <c r="LF12" s="14">
        <f t="shared" si="63"/>
        <v>1.8104005167958657</v>
      </c>
      <c r="LG12" s="14">
        <f t="shared" si="63"/>
        <v>1.6569767441860466</v>
      </c>
      <c r="LH12" s="14">
        <f t="shared" si="63"/>
        <v>1.235061369509044</v>
      </c>
      <c r="LI12" s="14">
        <f t="shared" si="63"/>
        <v>0.88218669250645987</v>
      </c>
      <c r="LJ12" s="14">
        <f t="shared" si="63"/>
        <v>0.38228090008613264</v>
      </c>
      <c r="LK12" s="14">
        <f t="shared" si="63"/>
        <v>0.33241817398794138</v>
      </c>
      <c r="LL12" s="14">
        <f t="shared" si="63"/>
        <v>0.33241817398794138</v>
      </c>
      <c r="LM12" s="14">
        <f t="shared" si="63"/>
        <v>0.39225344530577094</v>
      </c>
      <c r="LN12" s="14">
        <f t="shared" si="63"/>
        <v>0.16569767441860464</v>
      </c>
      <c r="LO12" s="14">
        <f t="shared" si="63"/>
        <v>0</v>
      </c>
      <c r="LP12" s="14">
        <f t="shared" si="63"/>
        <v>0</v>
      </c>
      <c r="LQ12" s="14">
        <f t="shared" si="63"/>
        <v>1.1762489233419466</v>
      </c>
      <c r="LR12" s="14">
        <f t="shared" si="63"/>
        <v>1.5342377260981912</v>
      </c>
      <c r="LS12" s="14">
        <f t="shared" si="63"/>
        <v>0.7671188630490956</v>
      </c>
      <c r="LT12" s="14">
        <f t="shared" si="63"/>
        <v>1.6595338070628771</v>
      </c>
      <c r="LU12" s="14">
        <f t="shared" si="63"/>
        <v>1.6569767441860466</v>
      </c>
      <c r="LV12" s="14">
        <f t="shared" si="63"/>
        <v>0</v>
      </c>
      <c r="LW12" s="14">
        <f t="shared" si="63"/>
        <v>0</v>
      </c>
      <c r="LX12" s="14">
        <f t="shared" si="63"/>
        <v>2.2054667312661502</v>
      </c>
      <c r="LY12" s="14">
        <f t="shared" si="63"/>
        <v>1.789944013781223</v>
      </c>
      <c r="LZ12" s="14">
        <f t="shared" si="63"/>
        <v>0.89497200689061152</v>
      </c>
      <c r="MA12" s="14">
        <f t="shared" si="63"/>
        <v>0.45260012919896642</v>
      </c>
      <c r="MB12" s="14">
        <f t="shared" si="63"/>
        <v>0</v>
      </c>
      <c r="MC12" s="14">
        <f t="shared" si="63"/>
        <v>1.6173422695951767</v>
      </c>
      <c r="MD12" s="14">
        <f t="shared" si="63"/>
        <v>1.6173422695951767</v>
      </c>
      <c r="ME12" s="14">
        <f t="shared" si="63"/>
        <v>1.6173422695951767</v>
      </c>
      <c r="MF12" s="14">
        <f t="shared" si="63"/>
        <v>0.7671188630490956</v>
      </c>
      <c r="MG12" s="14">
        <f t="shared" si="63"/>
        <v>0.3835594315245478</v>
      </c>
      <c r="MH12" s="14">
        <f t="shared" si="63"/>
        <v>0.60346683893195519</v>
      </c>
      <c r="MI12" s="14">
        <f t="shared" si="63"/>
        <v>0.27616279069767447</v>
      </c>
      <c r="MJ12" s="14">
        <f t="shared" si="63"/>
        <v>0.29406223083548666</v>
      </c>
      <c r="MK12" s="14">
        <f t="shared" si="63"/>
        <v>0.23524978466838936</v>
      </c>
      <c r="ML12" s="14">
        <f t="shared" si="63"/>
        <v>0.29406223083548666</v>
      </c>
      <c r="MM12" s="14">
        <f t="shared" ref="MM12:NA12" si="64">SUM(MM59,MM106)</f>
        <v>0.17899440137812231</v>
      </c>
      <c r="MN12" s="14">
        <f t="shared" si="64"/>
        <v>0.17899440137812231</v>
      </c>
      <c r="MO12" s="14">
        <f t="shared" si="64"/>
        <v>0.75433354866494406</v>
      </c>
      <c r="MP12" s="14">
        <f t="shared" si="64"/>
        <v>0.41424418604651164</v>
      </c>
      <c r="MQ12" s="14">
        <f t="shared" si="64"/>
        <v>0.35287467700258401</v>
      </c>
      <c r="MR12" s="14">
        <f t="shared" si="64"/>
        <v>0.26465600775193793</v>
      </c>
      <c r="MS12" s="14">
        <f t="shared" si="64"/>
        <v>0.17643733850129201</v>
      </c>
      <c r="MT12" s="14">
        <f t="shared" si="64"/>
        <v>0.15342377260981913</v>
      </c>
      <c r="MU12" s="14">
        <f t="shared" si="64"/>
        <v>0.15342377260981913</v>
      </c>
      <c r="MV12" s="14">
        <f t="shared" si="64"/>
        <v>0.24138673557278206</v>
      </c>
      <c r="MW12" s="14">
        <f t="shared" si="64"/>
        <v>0.22093023255813954</v>
      </c>
      <c r="MX12" s="14">
        <f t="shared" si="64"/>
        <v>0.17643733850129201</v>
      </c>
      <c r="MY12" s="14">
        <f t="shared" si="64"/>
        <v>0.23524978466838936</v>
      </c>
      <c r="MZ12" s="14">
        <f t="shared" si="64"/>
        <v>0.23524978466838936</v>
      </c>
      <c r="NA12" s="14">
        <f t="shared" si="64"/>
        <v>0.25570628768303189</v>
      </c>
      <c r="NB12" s="14">
        <f t="shared" si="16"/>
        <v>0.25570628768303189</v>
      </c>
      <c r="NC12" s="14">
        <f t="shared" si="16"/>
        <v>0.30173341946597759</v>
      </c>
    </row>
    <row r="13" spans="1:379" ht="15.75" customHeight="1">
      <c r="A13" s="24">
        <v>35</v>
      </c>
      <c r="B13" s="9" t="s">
        <v>1834</v>
      </c>
      <c r="C13" s="14">
        <f t="shared" ref="C13:AH13" si="65">SUM(C60,C107)</f>
        <v>9.8333333333333328E-2</v>
      </c>
      <c r="D13" s="14">
        <f t="shared" si="65"/>
        <v>0.1</v>
      </c>
      <c r="E13" s="14">
        <f t="shared" si="65"/>
        <v>8.5185185185185197E-2</v>
      </c>
      <c r="F13" s="14">
        <f t="shared" si="65"/>
        <v>8.5185185185185197E-2</v>
      </c>
      <c r="G13" s="14">
        <f t="shared" si="65"/>
        <v>0.10648148148148148</v>
      </c>
      <c r="H13" s="14">
        <f t="shared" si="65"/>
        <v>6.4814814814814825E-2</v>
      </c>
      <c r="I13" s="14">
        <f t="shared" si="65"/>
        <v>6.4814814814814825E-2</v>
      </c>
      <c r="J13" s="14">
        <f t="shared" si="65"/>
        <v>0.10925925925925925</v>
      </c>
      <c r="K13" s="14">
        <f t="shared" si="65"/>
        <v>0.1</v>
      </c>
      <c r="L13" s="14">
        <f t="shared" si="65"/>
        <v>8.5185185185185197E-2</v>
      </c>
      <c r="M13" s="14">
        <f t="shared" si="65"/>
        <v>8.5185185185185197E-2</v>
      </c>
      <c r="N13" s="14">
        <f t="shared" si="65"/>
        <v>7.4537037037037041E-2</v>
      </c>
      <c r="O13" s="14">
        <f t="shared" si="65"/>
        <v>9.2592592592592587E-2</v>
      </c>
      <c r="P13" s="14">
        <f t="shared" si="65"/>
        <v>0.1388888888888889</v>
      </c>
      <c r="Q13" s="14">
        <f t="shared" si="65"/>
        <v>0.16388888888888889</v>
      </c>
      <c r="R13" s="14">
        <f t="shared" si="65"/>
        <v>0.19000000000000003</v>
      </c>
      <c r="S13" s="14">
        <f t="shared" si="65"/>
        <v>0.23425925925925928</v>
      </c>
      <c r="T13" s="14">
        <f t="shared" si="65"/>
        <v>0.17037037037037039</v>
      </c>
      <c r="U13" s="14">
        <f t="shared" si="65"/>
        <v>7.4537037037037041E-2</v>
      </c>
      <c r="V13" s="14">
        <f t="shared" si="65"/>
        <v>6.4814814814814825E-2</v>
      </c>
      <c r="W13" s="14">
        <f t="shared" si="65"/>
        <v>0.10185185185185185</v>
      </c>
      <c r="X13" s="14">
        <f t="shared" si="65"/>
        <v>0.12018518518518519</v>
      </c>
      <c r="Y13" s="14">
        <f t="shared" si="65"/>
        <v>7.4999999999999997E-2</v>
      </c>
      <c r="Z13" s="14">
        <f t="shared" si="65"/>
        <v>9.5833333333333326E-2</v>
      </c>
      <c r="AA13" s="14">
        <f t="shared" si="65"/>
        <v>0.10648148148148148</v>
      </c>
      <c r="AB13" s="14">
        <f t="shared" si="65"/>
        <v>0.10648148148148148</v>
      </c>
      <c r="AC13" s="14">
        <f t="shared" si="65"/>
        <v>9.2592592592592587E-2</v>
      </c>
      <c r="AD13" s="14">
        <f t="shared" si="65"/>
        <v>9.2592592592592587E-2</v>
      </c>
      <c r="AE13" s="14">
        <f t="shared" si="65"/>
        <v>0.13111111111111112</v>
      </c>
      <c r="AF13" s="14">
        <f t="shared" si="65"/>
        <v>0.1</v>
      </c>
      <c r="AG13" s="14">
        <f t="shared" si="65"/>
        <v>0.1277777777777778</v>
      </c>
      <c r="AH13" s="14">
        <f t="shared" si="65"/>
        <v>0.10648148148148148</v>
      </c>
      <c r="AI13" s="14">
        <f t="shared" ref="AI13:BN13" si="66">SUM(AI60,AI107)</f>
        <v>0.10648148148148148</v>
      </c>
      <c r="AJ13" s="14">
        <f t="shared" si="66"/>
        <v>7.4074074074074084E-2</v>
      </c>
      <c r="AK13" s="14">
        <f t="shared" si="66"/>
        <v>0.1111111111111111</v>
      </c>
      <c r="AL13" s="14">
        <f t="shared" si="66"/>
        <v>0.15296296296296297</v>
      </c>
      <c r="AM13" s="14">
        <f t="shared" si="66"/>
        <v>0.12</v>
      </c>
      <c r="AN13" s="14">
        <f t="shared" si="66"/>
        <v>0.1277777777777778</v>
      </c>
      <c r="AO13" s="14">
        <f t="shared" si="66"/>
        <v>0.1277777777777778</v>
      </c>
      <c r="AP13" s="14">
        <f t="shared" si="66"/>
        <v>0.10648148148148148</v>
      </c>
      <c r="AQ13" s="14">
        <f t="shared" si="66"/>
        <v>0.10185185185185185</v>
      </c>
      <c r="AR13" s="14">
        <f t="shared" si="66"/>
        <v>0.1111111111111111</v>
      </c>
      <c r="AS13" s="14">
        <f t="shared" si="66"/>
        <v>0.15296296296296297</v>
      </c>
      <c r="AT13" s="14">
        <f t="shared" si="66"/>
        <v>0.14000000000000001</v>
      </c>
      <c r="AU13" s="14">
        <f t="shared" si="66"/>
        <v>0.1277777777777778</v>
      </c>
      <c r="AV13" s="14">
        <f t="shared" si="66"/>
        <v>9.5833333333333326E-2</v>
      </c>
      <c r="AW13" s="14">
        <f t="shared" si="66"/>
        <v>0.10648148148148148</v>
      </c>
      <c r="AX13" s="14">
        <f t="shared" si="66"/>
        <v>0.12037037037037036</v>
      </c>
      <c r="AY13" s="14">
        <f t="shared" si="66"/>
        <v>0.12962962962962965</v>
      </c>
      <c r="AZ13" s="14">
        <f t="shared" si="66"/>
        <v>0.27314814814814814</v>
      </c>
      <c r="BA13" s="14">
        <f t="shared" si="66"/>
        <v>0.3</v>
      </c>
      <c r="BB13" s="14">
        <f t="shared" si="66"/>
        <v>0.26620370370370372</v>
      </c>
      <c r="BC13" s="14">
        <f t="shared" si="66"/>
        <v>0.14907407407407408</v>
      </c>
      <c r="BD13" s="14">
        <f t="shared" si="66"/>
        <v>9.5833333333333326E-2</v>
      </c>
      <c r="BE13" s="14">
        <f t="shared" si="66"/>
        <v>6.4814814814814825E-2</v>
      </c>
      <c r="BF13" s="14">
        <f t="shared" si="66"/>
        <v>0.10185185185185185</v>
      </c>
      <c r="BG13" s="14">
        <f t="shared" si="66"/>
        <v>0</v>
      </c>
      <c r="BH13" s="14">
        <f t="shared" si="66"/>
        <v>0.3</v>
      </c>
      <c r="BI13" s="14">
        <f t="shared" si="66"/>
        <v>0.13842592592592592</v>
      </c>
      <c r="BJ13" s="14">
        <f t="shared" si="66"/>
        <v>0.14907407407407408</v>
      </c>
      <c r="BK13" s="14">
        <f t="shared" si="66"/>
        <v>0.13842592592592592</v>
      </c>
      <c r="BL13" s="14">
        <f t="shared" si="66"/>
        <v>0.10185185185185185</v>
      </c>
      <c r="BM13" s="14">
        <f t="shared" si="66"/>
        <v>0.12962962962962965</v>
      </c>
      <c r="BN13" s="14">
        <f t="shared" si="66"/>
        <v>0.2185185185185185</v>
      </c>
      <c r="BO13" s="14">
        <f t="shared" ref="BO13:CR13" si="67">SUM(BO60,BO107)</f>
        <v>0.21000000000000002</v>
      </c>
      <c r="BP13" s="14">
        <f t="shared" si="67"/>
        <v>0.17037037037037039</v>
      </c>
      <c r="BQ13" s="14">
        <f t="shared" si="67"/>
        <v>6.3888888888888898E-2</v>
      </c>
      <c r="BR13" s="14">
        <f t="shared" si="67"/>
        <v>0.11712962962962964</v>
      </c>
      <c r="BS13" s="14">
        <f t="shared" si="67"/>
        <v>6.4814814814814825E-2</v>
      </c>
      <c r="BT13" s="14">
        <f t="shared" si="67"/>
        <v>0.10185185185185185</v>
      </c>
      <c r="BU13" s="14">
        <f t="shared" si="67"/>
        <v>0.14203703703703704</v>
      </c>
      <c r="BV13" s="14">
        <f t="shared" si="67"/>
        <v>0.1</v>
      </c>
      <c r="BW13" s="14">
        <f t="shared" si="67"/>
        <v>0.11712962962962964</v>
      </c>
      <c r="BX13" s="14">
        <f t="shared" si="67"/>
        <v>0.10648148148148148</v>
      </c>
      <c r="BY13" s="14">
        <f t="shared" si="67"/>
        <v>0.11712962962962964</v>
      </c>
      <c r="BZ13" s="14">
        <f t="shared" si="67"/>
        <v>7.4074074074074084E-2</v>
      </c>
      <c r="CA13" s="14">
        <f t="shared" si="67"/>
        <v>6.4814814814814825E-2</v>
      </c>
      <c r="CB13" s="14">
        <f t="shared" si="67"/>
        <v>0.17481481481481481</v>
      </c>
      <c r="CC13" s="14">
        <f t="shared" si="67"/>
        <v>0.12</v>
      </c>
      <c r="CD13" s="14">
        <f t="shared" si="67"/>
        <v>0.1277777777777778</v>
      </c>
      <c r="CE13" s="14">
        <f t="shared" si="67"/>
        <v>8.5185185185185197E-2</v>
      </c>
      <c r="CF13" s="14">
        <f t="shared" si="67"/>
        <v>0.26620370370370372</v>
      </c>
      <c r="CG13" s="14">
        <f t="shared" si="67"/>
        <v>0.31481481481481483</v>
      </c>
      <c r="CH13" s="14">
        <f t="shared" si="67"/>
        <v>0.22222222222222221</v>
      </c>
      <c r="CI13" s="14">
        <f t="shared" si="67"/>
        <v>0.34962962962962962</v>
      </c>
      <c r="CJ13" s="14">
        <f t="shared" si="67"/>
        <v>0.4</v>
      </c>
      <c r="CK13" s="14">
        <f t="shared" si="67"/>
        <v>0.40462962962962967</v>
      </c>
      <c r="CL13" s="14">
        <f t="shared" si="67"/>
        <v>0.29814814814814816</v>
      </c>
      <c r="CM13" s="14">
        <f t="shared" si="67"/>
        <v>0.40462962962962967</v>
      </c>
      <c r="CN13" s="14">
        <f t="shared" si="67"/>
        <v>0.37037037037037035</v>
      </c>
      <c r="CO13" s="14">
        <f t="shared" si="67"/>
        <v>0.22685185185185183</v>
      </c>
      <c r="CP13" s="14">
        <f t="shared" si="67"/>
        <v>0.27314814814814814</v>
      </c>
      <c r="CQ13" s="14">
        <f t="shared" si="67"/>
        <v>0.3</v>
      </c>
      <c r="CR13" s="14">
        <f t="shared" si="67"/>
        <v>0.21296296296296297</v>
      </c>
      <c r="CS13" s="14">
        <f t="shared" ref="CS13:FB13" si="68">SUM(CS60,CS107)</f>
        <v>0.21296296296296297</v>
      </c>
      <c r="CT13" s="14">
        <f t="shared" si="68"/>
        <v>0.15972222222222221</v>
      </c>
      <c r="CU13" s="14">
        <f t="shared" si="68"/>
        <v>0.12037037037037036</v>
      </c>
      <c r="CV13" s="14">
        <f t="shared" si="68"/>
        <v>0.12037037037037036</v>
      </c>
      <c r="CW13" s="14">
        <f t="shared" si="68"/>
        <v>0</v>
      </c>
      <c r="CX13" s="14">
        <f t="shared" si="68"/>
        <v>0.22999999999999998</v>
      </c>
      <c r="CY13" s="14">
        <f t="shared" si="68"/>
        <v>0.14907407407407408</v>
      </c>
      <c r="CZ13" s="14">
        <f t="shared" si="68"/>
        <v>0.1277777777777778</v>
      </c>
      <c r="DA13" s="14">
        <f t="shared" si="68"/>
        <v>0.10648148148148148</v>
      </c>
      <c r="DB13" s="14">
        <f t="shared" si="68"/>
        <v>8.3333333333333329E-2</v>
      </c>
      <c r="DC13" s="14">
        <f t="shared" si="68"/>
        <v>8.3333333333333329E-2</v>
      </c>
      <c r="DD13" s="14">
        <f t="shared" si="68"/>
        <v>0.2512962962962963</v>
      </c>
      <c r="DE13" s="14">
        <f t="shared" si="68"/>
        <v>0.37</v>
      </c>
      <c r="DF13" s="14">
        <f t="shared" si="68"/>
        <v>0.25555555555555559</v>
      </c>
      <c r="DG13" s="14">
        <f t="shared" si="68"/>
        <v>0.25555555555555559</v>
      </c>
      <c r="DH13" s="14">
        <f t="shared" si="68"/>
        <v>0.25555555555555559</v>
      </c>
      <c r="DI13" s="14">
        <f t="shared" si="68"/>
        <v>0.12962962962962965</v>
      </c>
      <c r="DJ13" s="14">
        <f t="shared" si="68"/>
        <v>0.14814814814814817</v>
      </c>
      <c r="DK13" s="14">
        <f t="shared" si="68"/>
        <v>0.32777777777777778</v>
      </c>
      <c r="DL13" s="14">
        <f t="shared" si="68"/>
        <v>0.41000000000000003</v>
      </c>
      <c r="DM13" s="14">
        <f t="shared" si="68"/>
        <v>0.40462962962962967</v>
      </c>
      <c r="DN13" s="14">
        <f t="shared" si="68"/>
        <v>0.36203703703703705</v>
      </c>
      <c r="DO13" s="14">
        <f t="shared" si="68"/>
        <v>0.25555555555555559</v>
      </c>
      <c r="DP13" s="14">
        <f t="shared" si="68"/>
        <v>0.18518518518518517</v>
      </c>
      <c r="DQ13" s="14">
        <f t="shared" si="68"/>
        <v>0.12962962962962965</v>
      </c>
      <c r="DR13" s="14">
        <f t="shared" si="68"/>
        <v>0.2185185185185185</v>
      </c>
      <c r="DS13" s="14">
        <f t="shared" si="68"/>
        <v>0.15</v>
      </c>
      <c r="DT13" s="14">
        <f t="shared" si="68"/>
        <v>0.11712962962962964</v>
      </c>
      <c r="DU13" s="14">
        <f t="shared" si="68"/>
        <v>0.11712962962962964</v>
      </c>
      <c r="DV13" s="14">
        <f t="shared" si="68"/>
        <v>0.10648148148148148</v>
      </c>
      <c r="DW13" s="14">
        <f t="shared" si="68"/>
        <v>7.4074074074074084E-2</v>
      </c>
      <c r="DX13" s="14">
        <f t="shared" si="68"/>
        <v>9.2592592592592587E-2</v>
      </c>
      <c r="DY13" s="14">
        <f t="shared" si="68"/>
        <v>0.15296296296296297</v>
      </c>
      <c r="DZ13" s="14">
        <f t="shared" si="68"/>
        <v>0.2</v>
      </c>
      <c r="EA13" s="14">
        <f t="shared" si="68"/>
        <v>0.10648148148148148</v>
      </c>
      <c r="EB13" s="14">
        <f t="shared" si="68"/>
        <v>8.5185185185185197E-2</v>
      </c>
      <c r="EC13" s="14">
        <f t="shared" si="68"/>
        <v>8.5185185185185197E-2</v>
      </c>
      <c r="ED13" s="14">
        <f t="shared" si="68"/>
        <v>6.4814814814814825E-2</v>
      </c>
      <c r="EE13" s="14">
        <f t="shared" si="68"/>
        <v>7.4074074074074084E-2</v>
      </c>
      <c r="EF13" s="14">
        <f t="shared" si="68"/>
        <v>0</v>
      </c>
      <c r="EG13" s="14">
        <f t="shared" si="68"/>
        <v>0.26</v>
      </c>
      <c r="EH13" s="14">
        <f t="shared" si="68"/>
        <v>0.11712962962962964</v>
      </c>
      <c r="EI13" s="14">
        <f t="shared" si="68"/>
        <v>0.11712962962962964</v>
      </c>
      <c r="EJ13" s="14">
        <f t="shared" si="68"/>
        <v>0.13842592592592592</v>
      </c>
      <c r="EK13" s="14">
        <f t="shared" si="68"/>
        <v>9.2592592592592587E-2</v>
      </c>
      <c r="EL13" s="14">
        <f t="shared" si="68"/>
        <v>9.2592592592592587E-2</v>
      </c>
      <c r="EM13" s="14">
        <f t="shared" si="68"/>
        <v>0.12018518518518519</v>
      </c>
      <c r="EN13" s="14">
        <f t="shared" si="68"/>
        <v>0.13</v>
      </c>
      <c r="EO13" s="14">
        <f t="shared" si="68"/>
        <v>0.10648148148148148</v>
      </c>
      <c r="EP13" s="14">
        <f t="shared" si="68"/>
        <v>0.27685185185185185</v>
      </c>
      <c r="EQ13" s="14">
        <f t="shared" si="68"/>
        <v>0.40462962962962967</v>
      </c>
      <c r="ER13" s="14">
        <f t="shared" si="68"/>
        <v>0.20370370370370369</v>
      </c>
      <c r="ES13" s="14">
        <f t="shared" si="68"/>
        <v>0.16666666666666666</v>
      </c>
      <c r="ET13" s="14">
        <f t="shared" si="68"/>
        <v>0.38240740740740747</v>
      </c>
      <c r="EU13" s="14">
        <f t="shared" si="68"/>
        <v>0.35000000000000003</v>
      </c>
      <c r="EV13" s="14">
        <f t="shared" si="68"/>
        <v>0.40462962962962967</v>
      </c>
      <c r="EW13" s="14">
        <f t="shared" si="68"/>
        <v>0.31944444444444442</v>
      </c>
      <c r="EX13" s="14">
        <f t="shared" si="68"/>
        <v>0.37268518518518523</v>
      </c>
      <c r="EY13" s="14">
        <f t="shared" si="68"/>
        <v>0.23148148148148148</v>
      </c>
      <c r="EZ13" s="14">
        <f t="shared" si="68"/>
        <v>0.18518518518518517</v>
      </c>
      <c r="FA13" s="14">
        <f t="shared" si="68"/>
        <v>0.39333333333333331</v>
      </c>
      <c r="FB13" s="14">
        <f t="shared" si="68"/>
        <v>0.3</v>
      </c>
      <c r="FC13" s="14">
        <f t="shared" ref="FC13:HN13" si="69">SUM(FC60,FC107)</f>
        <v>0.47916666666666669</v>
      </c>
      <c r="FD13" s="14">
        <f t="shared" si="69"/>
        <v>0.39398148148148149</v>
      </c>
      <c r="FE13" s="14">
        <f t="shared" si="69"/>
        <v>0.42592592592592593</v>
      </c>
      <c r="FF13" s="14">
        <f t="shared" si="69"/>
        <v>0.44444444444444442</v>
      </c>
      <c r="FG13" s="14">
        <f t="shared" si="69"/>
        <v>0.24074074074074073</v>
      </c>
      <c r="FH13" s="14">
        <f t="shared" si="69"/>
        <v>0.39333333333333331</v>
      </c>
      <c r="FI13" s="14">
        <f t="shared" si="69"/>
        <v>0.5</v>
      </c>
      <c r="FJ13" s="14">
        <f t="shared" si="69"/>
        <v>0.26620370370370372</v>
      </c>
      <c r="FK13" s="14">
        <f t="shared" si="69"/>
        <v>0.13842592592592592</v>
      </c>
      <c r="FL13" s="14">
        <f t="shared" si="69"/>
        <v>0.1277777777777778</v>
      </c>
      <c r="FM13" s="14">
        <f t="shared" si="69"/>
        <v>0.12037037037037036</v>
      </c>
      <c r="FN13" s="14">
        <f t="shared" si="69"/>
        <v>9.9083333333333343E-2</v>
      </c>
      <c r="FO13" s="14">
        <f t="shared" si="69"/>
        <v>0.16227185185185186</v>
      </c>
      <c r="FP13" s="14">
        <f t="shared" si="69"/>
        <v>0.15</v>
      </c>
      <c r="FQ13" s="14">
        <f t="shared" si="69"/>
        <v>9.5833333333333326E-2</v>
      </c>
      <c r="FR13" s="14">
        <f t="shared" si="69"/>
        <v>0.10648148148148148</v>
      </c>
      <c r="FS13" s="14">
        <f t="shared" si="69"/>
        <v>0.10648148148148148</v>
      </c>
      <c r="FT13" s="14">
        <f t="shared" si="69"/>
        <v>9.2592592592592587E-2</v>
      </c>
      <c r="FU13" s="14">
        <f t="shared" si="69"/>
        <v>0.14814814814814817</v>
      </c>
      <c r="FV13" s="14">
        <f t="shared" si="69"/>
        <v>0.24037037037037037</v>
      </c>
      <c r="FW13" s="14">
        <f t="shared" si="69"/>
        <v>0.15</v>
      </c>
      <c r="FX13" s="14">
        <f t="shared" si="69"/>
        <v>0.13842592592592592</v>
      </c>
      <c r="FY13" s="14">
        <f t="shared" si="69"/>
        <v>0.1277777777777778</v>
      </c>
      <c r="FZ13" s="14">
        <f t="shared" si="69"/>
        <v>0.1277777777777778</v>
      </c>
      <c r="GA13" s="14">
        <f t="shared" si="69"/>
        <v>9.2592592592592587E-2</v>
      </c>
      <c r="GB13" s="14">
        <f t="shared" si="69"/>
        <v>0.12037037037037036</v>
      </c>
      <c r="GC13" s="14">
        <f t="shared" si="69"/>
        <v>0.12018518518518519</v>
      </c>
      <c r="GD13" s="14">
        <f t="shared" si="69"/>
        <v>0.15</v>
      </c>
      <c r="GE13" s="14">
        <f t="shared" si="69"/>
        <v>0.10648148148148148</v>
      </c>
      <c r="GF13" s="14">
        <f t="shared" si="69"/>
        <v>0.1277777777777778</v>
      </c>
      <c r="GG13" s="14">
        <f t="shared" si="69"/>
        <v>0.1277777777777778</v>
      </c>
      <c r="GH13" s="14">
        <f t="shared" si="69"/>
        <v>0.12962962962962965</v>
      </c>
      <c r="GI13" s="14">
        <f t="shared" si="69"/>
        <v>0.12962962962962965</v>
      </c>
      <c r="GJ13" s="14">
        <f t="shared" si="69"/>
        <v>0.32777777777777778</v>
      </c>
      <c r="GK13" s="14">
        <f t="shared" si="69"/>
        <v>0.32</v>
      </c>
      <c r="GL13" s="14">
        <f t="shared" si="69"/>
        <v>0.15972222222222221</v>
      </c>
      <c r="GM13" s="14">
        <f t="shared" si="69"/>
        <v>0.14907407407407408</v>
      </c>
      <c r="GN13" s="14">
        <f t="shared" si="69"/>
        <v>0.15972222222222221</v>
      </c>
      <c r="GO13" s="14">
        <f t="shared" si="69"/>
        <v>9.2592592592592587E-2</v>
      </c>
      <c r="GP13" s="14">
        <f t="shared" si="69"/>
        <v>0.14814814814814817</v>
      </c>
      <c r="GQ13" s="14">
        <f t="shared" si="69"/>
        <v>0.2185185185185185</v>
      </c>
      <c r="GR13" s="14">
        <f t="shared" si="69"/>
        <v>0.13</v>
      </c>
      <c r="GS13" s="14">
        <f t="shared" si="69"/>
        <v>0.13842592592592592</v>
      </c>
      <c r="GT13" s="14">
        <f t="shared" si="69"/>
        <v>0.14907407407407408</v>
      </c>
      <c r="GU13" s="14">
        <f t="shared" si="69"/>
        <v>0.14907407407407408</v>
      </c>
      <c r="GV13" s="14">
        <f t="shared" si="69"/>
        <v>9.2592592592592587E-2</v>
      </c>
      <c r="GW13" s="14">
        <f t="shared" si="69"/>
        <v>0.12962962962962965</v>
      </c>
      <c r="GX13" s="14">
        <f t="shared" si="69"/>
        <v>0.38240740740740747</v>
      </c>
      <c r="GY13" s="14">
        <f t="shared" si="69"/>
        <v>0.4</v>
      </c>
      <c r="GZ13" s="14">
        <f t="shared" si="69"/>
        <v>0.31944444444444442</v>
      </c>
      <c r="HA13" s="14">
        <f t="shared" si="69"/>
        <v>0.31944444444444442</v>
      </c>
      <c r="HB13" s="14">
        <f t="shared" si="69"/>
        <v>0.31944444444444442</v>
      </c>
      <c r="HC13" s="14">
        <f t="shared" si="69"/>
        <v>0.16666666666666666</v>
      </c>
      <c r="HD13" s="14">
        <f t="shared" si="69"/>
        <v>0.16666666666666666</v>
      </c>
      <c r="HE13" s="14">
        <f t="shared" si="69"/>
        <v>0.37148148148148147</v>
      </c>
      <c r="HF13" s="14">
        <f t="shared" si="69"/>
        <v>0.64999999999999991</v>
      </c>
      <c r="HG13" s="14">
        <f t="shared" si="69"/>
        <v>0.53240740740740744</v>
      </c>
      <c r="HH13" s="14">
        <f t="shared" si="69"/>
        <v>0.47916666666666669</v>
      </c>
      <c r="HI13" s="14">
        <f t="shared" si="69"/>
        <v>0.31944444444444442</v>
      </c>
      <c r="HJ13" s="14">
        <f t="shared" si="69"/>
        <v>0.27777777777777779</v>
      </c>
      <c r="HK13" s="14">
        <f t="shared" si="69"/>
        <v>0.2592592592592593</v>
      </c>
      <c r="HL13" s="14">
        <f t="shared" si="69"/>
        <v>0.38240740740740747</v>
      </c>
      <c r="HM13" s="14">
        <f t="shared" si="69"/>
        <v>0.2</v>
      </c>
      <c r="HN13" s="14">
        <f t="shared" si="69"/>
        <v>0.19166666666666665</v>
      </c>
      <c r="HO13" s="14">
        <f t="shared" ref="HO13:JZ13" si="70">SUM(HO60,HO107)</f>
        <v>0.15972222222222221</v>
      </c>
      <c r="HP13" s="14">
        <f t="shared" si="70"/>
        <v>0.1277777777777778</v>
      </c>
      <c r="HQ13" s="14">
        <f t="shared" si="70"/>
        <v>0.16666666666666666</v>
      </c>
      <c r="HR13" s="14">
        <f t="shared" si="70"/>
        <v>0.18518518518518517</v>
      </c>
      <c r="HS13" s="14">
        <f t="shared" si="13"/>
        <v>0.2185185185185185</v>
      </c>
      <c r="HT13" s="14">
        <f t="shared" si="70"/>
        <v>0.15</v>
      </c>
      <c r="HU13" s="14">
        <f t="shared" si="70"/>
        <v>0.11712962962962964</v>
      </c>
      <c r="HV13" s="14">
        <f t="shared" si="70"/>
        <v>0.10648148148148148</v>
      </c>
      <c r="HW13" s="14">
        <f t="shared" si="70"/>
        <v>0.14907407407407408</v>
      </c>
      <c r="HX13" s="14">
        <f t="shared" si="70"/>
        <v>0.16666666666666666</v>
      </c>
      <c r="HY13" s="14">
        <f t="shared" si="70"/>
        <v>0.18518518518518517</v>
      </c>
      <c r="HZ13" s="14">
        <f t="shared" si="70"/>
        <v>0.38240740740740747</v>
      </c>
      <c r="IA13" s="14">
        <f t="shared" si="70"/>
        <v>0.3</v>
      </c>
      <c r="IB13" s="14">
        <f t="shared" si="70"/>
        <v>0.23425925925925928</v>
      </c>
      <c r="IC13" s="14">
        <f t="shared" si="70"/>
        <v>0.21296296296296297</v>
      </c>
      <c r="ID13" s="14">
        <f t="shared" si="70"/>
        <v>0.1277777777777778</v>
      </c>
      <c r="IE13" s="14">
        <f t="shared" si="70"/>
        <v>7.4074074074074084E-2</v>
      </c>
      <c r="IF13" s="14">
        <f t="shared" si="70"/>
        <v>0.12037037037037036</v>
      </c>
      <c r="IG13" s="14">
        <f t="shared" si="70"/>
        <v>0.2349074074074074</v>
      </c>
      <c r="IH13" s="14">
        <f t="shared" si="70"/>
        <v>0.21000000000000002</v>
      </c>
      <c r="II13" s="14">
        <f t="shared" si="70"/>
        <v>0.18101851851851852</v>
      </c>
      <c r="IJ13" s="14">
        <f t="shared" si="70"/>
        <v>0.1277777777777778</v>
      </c>
      <c r="IK13" s="14">
        <f t="shared" si="70"/>
        <v>0.14375000000000002</v>
      </c>
      <c r="IL13" s="14">
        <f t="shared" si="70"/>
        <v>0.1111111111111111</v>
      </c>
      <c r="IM13" s="14">
        <f t="shared" si="70"/>
        <v>0.1111111111111111</v>
      </c>
      <c r="IN13" s="14">
        <f t="shared" si="70"/>
        <v>0.2185185185185185</v>
      </c>
      <c r="IO13" s="14">
        <f t="shared" si="70"/>
        <v>0.18</v>
      </c>
      <c r="IP13" s="14">
        <f t="shared" si="70"/>
        <v>0.19166666666666665</v>
      </c>
      <c r="IQ13" s="14">
        <f t="shared" si="70"/>
        <v>0.4472222222222223</v>
      </c>
      <c r="IR13" s="14">
        <f t="shared" si="70"/>
        <v>0.63888888888888884</v>
      </c>
      <c r="IS13" s="14">
        <f t="shared" si="70"/>
        <v>0.27777777777777779</v>
      </c>
      <c r="IT13" s="14">
        <f t="shared" si="70"/>
        <v>0.32407407407407407</v>
      </c>
      <c r="IU13" s="14">
        <f t="shared" si="70"/>
        <v>0.60092592592592597</v>
      </c>
      <c r="IV13" s="14">
        <f t="shared" si="70"/>
        <v>0.64999999999999991</v>
      </c>
      <c r="IW13" s="14">
        <f t="shared" si="70"/>
        <v>0.53240740740740744</v>
      </c>
      <c r="IX13" s="14">
        <f t="shared" si="70"/>
        <v>0.47916666666666669</v>
      </c>
      <c r="IY13" s="14">
        <f t="shared" si="70"/>
        <v>0.58564814814814814</v>
      </c>
      <c r="IZ13" s="14">
        <f t="shared" si="70"/>
        <v>0.64814814814814814</v>
      </c>
      <c r="JA13" s="14">
        <f t="shared" si="70"/>
        <v>0.27777777777777779</v>
      </c>
      <c r="JB13" s="14">
        <f t="shared" si="70"/>
        <v>0.60092592592592597</v>
      </c>
      <c r="JC13" s="14">
        <f t="shared" si="70"/>
        <v>0.75</v>
      </c>
      <c r="JD13" s="14">
        <f t="shared" si="70"/>
        <v>0.48981481481481481</v>
      </c>
      <c r="JE13" s="14">
        <f t="shared" si="70"/>
        <v>0.46851851851851856</v>
      </c>
      <c r="JF13" s="14">
        <f t="shared" si="70"/>
        <v>0.26620370370370372</v>
      </c>
      <c r="JG13" s="14">
        <f t="shared" si="70"/>
        <v>0.1388888888888889</v>
      </c>
      <c r="JH13" s="14">
        <f t="shared" si="70"/>
        <v>0.16666666666666666</v>
      </c>
      <c r="JI13" s="14">
        <f t="shared" si="70"/>
        <v>0.437037037037037</v>
      </c>
      <c r="JJ13" s="14">
        <f t="shared" si="70"/>
        <v>0.19000000000000003</v>
      </c>
      <c r="JK13" s="14">
        <f t="shared" si="70"/>
        <v>0.18101851851851852</v>
      </c>
      <c r="JL13" s="14">
        <f t="shared" si="70"/>
        <v>0.15972222222222221</v>
      </c>
      <c r="JM13" s="14">
        <f t="shared" si="70"/>
        <v>0.10648148148148148</v>
      </c>
      <c r="JN13" s="14">
        <f t="shared" si="70"/>
        <v>0.18518518518518517</v>
      </c>
      <c r="JO13" s="14">
        <f t="shared" si="70"/>
        <v>0.23148148148148148</v>
      </c>
      <c r="JP13" s="14">
        <f t="shared" si="70"/>
        <v>0.437037037037037</v>
      </c>
      <c r="JQ13" s="14">
        <f t="shared" si="70"/>
        <v>0.64999999999999991</v>
      </c>
      <c r="JR13" s="14">
        <f t="shared" si="70"/>
        <v>0.42592592592592593</v>
      </c>
      <c r="JS13" s="14">
        <f t="shared" si="70"/>
        <v>0.26620370370370372</v>
      </c>
      <c r="JT13" s="14">
        <f t="shared" si="70"/>
        <v>0.15972222222222221</v>
      </c>
      <c r="JU13" s="14">
        <f t="shared" si="70"/>
        <v>0.18518518518518517</v>
      </c>
      <c r="JV13" s="14">
        <f t="shared" si="70"/>
        <v>0.23148148148148148</v>
      </c>
      <c r="JW13" s="14">
        <f t="shared" si="70"/>
        <v>0.437037037037037</v>
      </c>
      <c r="JX13" s="14">
        <f t="shared" si="70"/>
        <v>0.55000000000000004</v>
      </c>
      <c r="JY13" s="14">
        <f t="shared" si="70"/>
        <v>0.28750000000000003</v>
      </c>
      <c r="JZ13" s="14">
        <f t="shared" si="70"/>
        <v>0.28750000000000003</v>
      </c>
      <c r="KA13" s="14">
        <f t="shared" ref="KA13:ML13" si="71">SUM(KA60,KA107)</f>
        <v>0.21296296296296297</v>
      </c>
      <c r="KB13" s="14">
        <f t="shared" si="71"/>
        <v>0.23148148148148148</v>
      </c>
      <c r="KC13" s="14">
        <f t="shared" si="71"/>
        <v>0.23148148148148148</v>
      </c>
      <c r="KD13" s="14">
        <f t="shared" si="71"/>
        <v>0.54629629629629628</v>
      </c>
      <c r="KE13" s="14">
        <f t="shared" si="71"/>
        <v>0.70000000000000007</v>
      </c>
      <c r="KF13" s="14">
        <f t="shared" si="71"/>
        <v>0.63888888888888884</v>
      </c>
      <c r="KG13" s="14">
        <f t="shared" si="71"/>
        <v>0.63888888888888884</v>
      </c>
      <c r="KH13" s="14">
        <f t="shared" si="71"/>
        <v>0.63888888888888884</v>
      </c>
      <c r="KI13" s="14">
        <f t="shared" si="71"/>
        <v>0.27777777777777779</v>
      </c>
      <c r="KJ13" s="14">
        <f t="shared" si="71"/>
        <v>0.23148148148148148</v>
      </c>
      <c r="KK13" s="14">
        <f t="shared" si="71"/>
        <v>0.98333333333333339</v>
      </c>
      <c r="KL13" s="14">
        <f t="shared" si="71"/>
        <v>0.9</v>
      </c>
      <c r="KM13" s="14">
        <f t="shared" si="71"/>
        <v>0.90509259259259278</v>
      </c>
      <c r="KN13" s="14">
        <f t="shared" si="71"/>
        <v>0.90509259259259278</v>
      </c>
      <c r="KO13" s="14">
        <f t="shared" si="71"/>
        <v>0</v>
      </c>
      <c r="KP13" s="14">
        <f t="shared" si="71"/>
        <v>0.83333333333333337</v>
      </c>
      <c r="KQ13" s="14">
        <f t="shared" si="71"/>
        <v>0.83333333333333337</v>
      </c>
      <c r="KR13" s="14">
        <f t="shared" si="71"/>
        <v>0.98333333333333339</v>
      </c>
      <c r="KS13" s="14">
        <f t="shared" si="71"/>
        <v>0.9</v>
      </c>
      <c r="KT13" s="14">
        <f t="shared" si="71"/>
        <v>0.85185185185185186</v>
      </c>
      <c r="KU13" s="14">
        <f t="shared" si="71"/>
        <v>0.90509259259259278</v>
      </c>
      <c r="KV13" s="14">
        <f t="shared" si="71"/>
        <v>0.79861111111111116</v>
      </c>
      <c r="KW13" s="14">
        <f t="shared" si="71"/>
        <v>0.78703703703703709</v>
      </c>
      <c r="KX13" s="14">
        <f t="shared" si="71"/>
        <v>0.27777777777777779</v>
      </c>
      <c r="KY13" s="14">
        <f t="shared" si="71"/>
        <v>0.76481481481481495</v>
      </c>
      <c r="KZ13" s="14">
        <f t="shared" si="71"/>
        <v>0.64999999999999991</v>
      </c>
      <c r="LA13" s="14">
        <f t="shared" si="71"/>
        <v>0.53240740740740744</v>
      </c>
      <c r="LB13" s="14">
        <f t="shared" si="71"/>
        <v>0.42592592592592593</v>
      </c>
      <c r="LC13" s="14">
        <f t="shared" si="71"/>
        <v>0.42592592592592593</v>
      </c>
      <c r="LD13" s="14">
        <f t="shared" si="71"/>
        <v>0.25</v>
      </c>
      <c r="LE13" s="14">
        <f t="shared" si="71"/>
        <v>0.32407407407407407</v>
      </c>
      <c r="LF13" s="14">
        <f t="shared" si="71"/>
        <v>0.65555555555555556</v>
      </c>
      <c r="LG13" s="14">
        <f t="shared" si="71"/>
        <v>0.6</v>
      </c>
      <c r="LH13" s="14">
        <f t="shared" si="71"/>
        <v>0.4472222222222223</v>
      </c>
      <c r="LI13" s="14">
        <f t="shared" si="71"/>
        <v>0.31944444444444442</v>
      </c>
      <c r="LJ13" s="14">
        <f t="shared" si="71"/>
        <v>0.13842592592592592</v>
      </c>
      <c r="LK13" s="14">
        <f t="shared" si="71"/>
        <v>0.12037037037037036</v>
      </c>
      <c r="LL13" s="14">
        <f t="shared" si="71"/>
        <v>0.12037037037037036</v>
      </c>
      <c r="LM13" s="14">
        <f t="shared" si="71"/>
        <v>0.14203703703703704</v>
      </c>
      <c r="LN13" s="14">
        <f t="shared" si="71"/>
        <v>0.06</v>
      </c>
      <c r="LO13" s="14">
        <f t="shared" si="71"/>
        <v>0</v>
      </c>
      <c r="LP13" s="14">
        <f t="shared" si="71"/>
        <v>0</v>
      </c>
      <c r="LQ13" s="14">
        <f t="shared" si="71"/>
        <v>0.42592592592592593</v>
      </c>
      <c r="LR13" s="14">
        <f t="shared" si="71"/>
        <v>0.55555555555555558</v>
      </c>
      <c r="LS13" s="14">
        <f t="shared" si="71"/>
        <v>0.27777777777777779</v>
      </c>
      <c r="LT13" s="14">
        <f t="shared" si="71"/>
        <v>0.60092592592592597</v>
      </c>
      <c r="LU13" s="14">
        <f t="shared" si="71"/>
        <v>0.6</v>
      </c>
      <c r="LV13" s="14">
        <f t="shared" si="71"/>
        <v>0</v>
      </c>
      <c r="LW13" s="14">
        <f t="shared" si="71"/>
        <v>0</v>
      </c>
      <c r="LX13" s="14">
        <f t="shared" si="71"/>
        <v>0.79861111111111116</v>
      </c>
      <c r="LY13" s="14">
        <f t="shared" si="71"/>
        <v>0.64814814814814814</v>
      </c>
      <c r="LZ13" s="14">
        <f t="shared" si="71"/>
        <v>0.32407407407407407</v>
      </c>
      <c r="MA13" s="14">
        <f t="shared" si="71"/>
        <v>0.16388888888888889</v>
      </c>
      <c r="MB13" s="14">
        <f t="shared" si="71"/>
        <v>0</v>
      </c>
      <c r="MC13" s="14">
        <f t="shared" si="71"/>
        <v>0.58564814814814814</v>
      </c>
      <c r="MD13" s="14">
        <f t="shared" si="71"/>
        <v>0.58564814814814814</v>
      </c>
      <c r="ME13" s="14">
        <f t="shared" si="71"/>
        <v>0.58564814814814814</v>
      </c>
      <c r="MF13" s="14">
        <f t="shared" si="71"/>
        <v>0.27777777777777779</v>
      </c>
      <c r="MG13" s="14">
        <f t="shared" si="71"/>
        <v>0.1388888888888889</v>
      </c>
      <c r="MH13" s="14">
        <f t="shared" si="71"/>
        <v>0.2185185185185185</v>
      </c>
      <c r="MI13" s="14">
        <f t="shared" si="71"/>
        <v>0.1</v>
      </c>
      <c r="MJ13" s="14">
        <f t="shared" si="71"/>
        <v>0.10648148148148148</v>
      </c>
      <c r="MK13" s="14">
        <f t="shared" si="71"/>
        <v>8.5185185185185197E-2</v>
      </c>
      <c r="ML13" s="14">
        <f t="shared" si="71"/>
        <v>0.10648148148148148</v>
      </c>
      <c r="MM13" s="14">
        <f t="shared" ref="MM13:NA13" si="72">SUM(MM60,MM107)</f>
        <v>6.4814814814814825E-2</v>
      </c>
      <c r="MN13" s="14">
        <f t="shared" si="72"/>
        <v>6.4814814814814825E-2</v>
      </c>
      <c r="MO13" s="14">
        <f t="shared" si="72"/>
        <v>0.27314814814814814</v>
      </c>
      <c r="MP13" s="14">
        <f t="shared" si="72"/>
        <v>0.15</v>
      </c>
      <c r="MQ13" s="14">
        <f t="shared" si="72"/>
        <v>0.1277777777777778</v>
      </c>
      <c r="MR13" s="14">
        <f t="shared" si="72"/>
        <v>9.5833333333333326E-2</v>
      </c>
      <c r="MS13" s="14">
        <f t="shared" si="72"/>
        <v>6.3888888888888898E-2</v>
      </c>
      <c r="MT13" s="14">
        <f t="shared" si="72"/>
        <v>5.5555555555555552E-2</v>
      </c>
      <c r="MU13" s="14">
        <f t="shared" si="72"/>
        <v>5.5555555555555552E-2</v>
      </c>
      <c r="MV13" s="14">
        <f t="shared" si="72"/>
        <v>8.7407407407407406E-2</v>
      </c>
      <c r="MW13" s="14">
        <f t="shared" si="72"/>
        <v>0.08</v>
      </c>
      <c r="MX13" s="14">
        <f t="shared" si="72"/>
        <v>6.3888888888888898E-2</v>
      </c>
      <c r="MY13" s="14">
        <f t="shared" si="72"/>
        <v>8.5185185185185197E-2</v>
      </c>
      <c r="MZ13" s="14">
        <f t="shared" si="72"/>
        <v>8.5185185185185197E-2</v>
      </c>
      <c r="NA13" s="14">
        <f t="shared" si="72"/>
        <v>9.2592592592592587E-2</v>
      </c>
      <c r="NB13" s="14">
        <f t="shared" si="16"/>
        <v>9.2592592592592587E-2</v>
      </c>
      <c r="NC13" s="14">
        <f t="shared" si="16"/>
        <v>0.10925925925925925</v>
      </c>
    </row>
    <row r="14" spans="1:379" ht="15.75" customHeight="1">
      <c r="A14" s="24">
        <v>36</v>
      </c>
      <c r="B14" s="9" t="s">
        <v>1835</v>
      </c>
      <c r="C14" s="14">
        <f t="shared" ref="C14:AH14" si="73">SUM(C61,C108)</f>
        <v>0.35</v>
      </c>
      <c r="D14" s="14">
        <f t="shared" si="73"/>
        <v>0.35</v>
      </c>
      <c r="E14" s="14">
        <f t="shared" si="73"/>
        <v>0.35</v>
      </c>
      <c r="F14" s="14">
        <f t="shared" si="73"/>
        <v>0.35</v>
      </c>
      <c r="G14" s="14">
        <f t="shared" si="73"/>
        <v>0.35</v>
      </c>
      <c r="H14" s="14">
        <f t="shared" si="73"/>
        <v>0.1</v>
      </c>
      <c r="I14" s="14">
        <f t="shared" si="73"/>
        <v>0.1</v>
      </c>
      <c r="J14" s="14">
        <f t="shared" si="73"/>
        <v>0.35</v>
      </c>
      <c r="K14" s="14">
        <f t="shared" si="73"/>
        <v>0.35</v>
      </c>
      <c r="L14" s="14">
        <f t="shared" si="73"/>
        <v>0.35</v>
      </c>
      <c r="M14" s="14">
        <f t="shared" si="73"/>
        <v>0.35</v>
      </c>
      <c r="N14" s="14">
        <f t="shared" si="73"/>
        <v>0.35</v>
      </c>
      <c r="O14" s="14">
        <f t="shared" si="73"/>
        <v>0.1</v>
      </c>
      <c r="P14" s="14">
        <f t="shared" si="73"/>
        <v>0.1</v>
      </c>
      <c r="Q14" s="14">
        <f t="shared" si="73"/>
        <v>0.35</v>
      </c>
      <c r="R14" s="14">
        <f t="shared" si="73"/>
        <v>0.35</v>
      </c>
      <c r="S14" s="14">
        <f t="shared" si="73"/>
        <v>0.35</v>
      </c>
      <c r="T14" s="14">
        <f t="shared" si="73"/>
        <v>0.35</v>
      </c>
      <c r="U14" s="14">
        <f t="shared" si="73"/>
        <v>0.35</v>
      </c>
      <c r="V14" s="14">
        <f t="shared" si="73"/>
        <v>0.1</v>
      </c>
      <c r="W14" s="14">
        <f t="shared" si="73"/>
        <v>0.1</v>
      </c>
      <c r="X14" s="14">
        <f t="shared" si="73"/>
        <v>0.35</v>
      </c>
      <c r="Y14" s="14">
        <f t="shared" si="73"/>
        <v>0.35</v>
      </c>
      <c r="Z14" s="14">
        <f t="shared" si="73"/>
        <v>0.35</v>
      </c>
      <c r="AA14" s="14">
        <f t="shared" si="73"/>
        <v>0.35</v>
      </c>
      <c r="AB14" s="14">
        <f t="shared" si="73"/>
        <v>0.35</v>
      </c>
      <c r="AC14" s="14">
        <f t="shared" si="73"/>
        <v>0.1</v>
      </c>
      <c r="AD14" s="14">
        <f t="shared" si="73"/>
        <v>0.1</v>
      </c>
      <c r="AE14" s="14">
        <f t="shared" si="73"/>
        <v>0.35</v>
      </c>
      <c r="AF14" s="14">
        <f t="shared" si="73"/>
        <v>0.35</v>
      </c>
      <c r="AG14" s="14">
        <f t="shared" si="73"/>
        <v>0.35</v>
      </c>
      <c r="AH14" s="14">
        <f t="shared" si="73"/>
        <v>0.35</v>
      </c>
      <c r="AI14" s="14">
        <f t="shared" ref="AI14:BN14" si="74">SUM(AI61,AI108)</f>
        <v>0.35</v>
      </c>
      <c r="AJ14" s="14">
        <f t="shared" si="74"/>
        <v>0.1</v>
      </c>
      <c r="AK14" s="14">
        <f t="shared" si="74"/>
        <v>0.1</v>
      </c>
      <c r="AL14" s="14">
        <f t="shared" si="74"/>
        <v>0.35</v>
      </c>
      <c r="AM14" s="14">
        <f t="shared" si="74"/>
        <v>0.35</v>
      </c>
      <c r="AN14" s="14">
        <f t="shared" si="74"/>
        <v>0.35</v>
      </c>
      <c r="AO14" s="14">
        <f t="shared" si="74"/>
        <v>0.35</v>
      </c>
      <c r="AP14" s="14">
        <f t="shared" si="74"/>
        <v>0.35</v>
      </c>
      <c r="AQ14" s="14">
        <f t="shared" si="74"/>
        <v>0.1</v>
      </c>
      <c r="AR14" s="14">
        <f t="shared" si="74"/>
        <v>0.1</v>
      </c>
      <c r="AS14" s="14">
        <f t="shared" si="74"/>
        <v>0.35</v>
      </c>
      <c r="AT14" s="14">
        <f t="shared" si="74"/>
        <v>0.35</v>
      </c>
      <c r="AU14" s="14">
        <f t="shared" si="74"/>
        <v>0.35</v>
      </c>
      <c r="AV14" s="14">
        <f t="shared" si="74"/>
        <v>0.35</v>
      </c>
      <c r="AW14" s="14">
        <f t="shared" si="74"/>
        <v>0.35</v>
      </c>
      <c r="AX14" s="14">
        <f t="shared" si="74"/>
        <v>0.1</v>
      </c>
      <c r="AY14" s="14">
        <f t="shared" si="74"/>
        <v>0.1</v>
      </c>
      <c r="AZ14" s="14">
        <f t="shared" si="74"/>
        <v>0.35</v>
      </c>
      <c r="BA14" s="14">
        <f t="shared" si="74"/>
        <v>0.35</v>
      </c>
      <c r="BB14" s="14">
        <f t="shared" si="74"/>
        <v>0.35</v>
      </c>
      <c r="BC14" s="14">
        <f t="shared" si="74"/>
        <v>0.35</v>
      </c>
      <c r="BD14" s="14">
        <f t="shared" si="74"/>
        <v>0.35</v>
      </c>
      <c r="BE14" s="14">
        <f t="shared" si="74"/>
        <v>0.1</v>
      </c>
      <c r="BF14" s="14">
        <f t="shared" si="74"/>
        <v>0.1</v>
      </c>
      <c r="BG14" s="14">
        <f t="shared" si="74"/>
        <v>0.35</v>
      </c>
      <c r="BH14" s="14">
        <f t="shared" si="74"/>
        <v>0.35</v>
      </c>
      <c r="BI14" s="14">
        <f t="shared" si="74"/>
        <v>0.35</v>
      </c>
      <c r="BJ14" s="14">
        <f t="shared" si="74"/>
        <v>0.35</v>
      </c>
      <c r="BK14" s="14">
        <f t="shared" si="74"/>
        <v>0.35</v>
      </c>
      <c r="BL14" s="14">
        <f t="shared" si="74"/>
        <v>0.1</v>
      </c>
      <c r="BM14" s="14">
        <f t="shared" si="74"/>
        <v>0.1</v>
      </c>
      <c r="BN14" s="14">
        <f t="shared" si="74"/>
        <v>0.35</v>
      </c>
      <c r="BO14" s="14">
        <f t="shared" ref="BO14:CR14" si="75">SUM(BO61,BO108)</f>
        <v>0.35</v>
      </c>
      <c r="BP14" s="14">
        <f t="shared" si="75"/>
        <v>0.35</v>
      </c>
      <c r="BQ14" s="14">
        <f t="shared" si="75"/>
        <v>0.35</v>
      </c>
      <c r="BR14" s="14">
        <f t="shared" si="75"/>
        <v>0.35</v>
      </c>
      <c r="BS14" s="14">
        <f t="shared" si="75"/>
        <v>0.1</v>
      </c>
      <c r="BT14" s="14">
        <f t="shared" si="75"/>
        <v>0.1</v>
      </c>
      <c r="BU14" s="14">
        <f t="shared" si="75"/>
        <v>0.35</v>
      </c>
      <c r="BV14" s="14">
        <f t="shared" si="75"/>
        <v>0.35</v>
      </c>
      <c r="BW14" s="14">
        <f t="shared" si="75"/>
        <v>0.35</v>
      </c>
      <c r="BX14" s="14">
        <f t="shared" si="75"/>
        <v>0.35</v>
      </c>
      <c r="BY14" s="14">
        <f t="shared" si="75"/>
        <v>0.35</v>
      </c>
      <c r="BZ14" s="14">
        <f t="shared" si="75"/>
        <v>0.1</v>
      </c>
      <c r="CA14" s="14">
        <f t="shared" si="75"/>
        <v>0.1</v>
      </c>
      <c r="CB14" s="14">
        <f t="shared" si="75"/>
        <v>0.35</v>
      </c>
      <c r="CC14" s="14">
        <f t="shared" si="75"/>
        <v>0.35</v>
      </c>
      <c r="CD14" s="14">
        <f t="shared" si="75"/>
        <v>0.35</v>
      </c>
      <c r="CE14" s="14">
        <f t="shared" si="75"/>
        <v>0.35</v>
      </c>
      <c r="CF14" s="14">
        <f t="shared" si="75"/>
        <v>0.2</v>
      </c>
      <c r="CG14" s="14">
        <f t="shared" si="75"/>
        <v>0.1</v>
      </c>
      <c r="CH14" s="14">
        <f t="shared" si="75"/>
        <v>0.1</v>
      </c>
      <c r="CI14" s="14">
        <f t="shared" si="75"/>
        <v>0.2</v>
      </c>
      <c r="CJ14" s="14">
        <f t="shared" si="75"/>
        <v>0.2</v>
      </c>
      <c r="CK14" s="14">
        <f t="shared" si="75"/>
        <v>0.2</v>
      </c>
      <c r="CL14" s="14">
        <f t="shared" si="75"/>
        <v>0.2</v>
      </c>
      <c r="CM14" s="14">
        <f t="shared" si="75"/>
        <v>0.2</v>
      </c>
      <c r="CN14" s="14">
        <f t="shared" si="75"/>
        <v>0.1</v>
      </c>
      <c r="CO14" s="14">
        <f t="shared" si="75"/>
        <v>0.1</v>
      </c>
      <c r="CP14" s="14">
        <f t="shared" si="75"/>
        <v>0.2</v>
      </c>
      <c r="CQ14" s="14">
        <f t="shared" si="75"/>
        <v>0.2</v>
      </c>
      <c r="CR14" s="14">
        <f t="shared" si="75"/>
        <v>0.2</v>
      </c>
      <c r="CS14" s="14">
        <f t="shared" ref="CS14:FB14" si="76">SUM(CS61,CS108)</f>
        <v>0.35</v>
      </c>
      <c r="CT14" s="14">
        <f t="shared" si="76"/>
        <v>0.35</v>
      </c>
      <c r="CU14" s="14">
        <f t="shared" si="76"/>
        <v>0.35</v>
      </c>
      <c r="CV14" s="14">
        <f t="shared" si="76"/>
        <v>0.35</v>
      </c>
      <c r="CW14" s="14">
        <f t="shared" si="76"/>
        <v>0.35</v>
      </c>
      <c r="CX14" s="14">
        <f t="shared" si="76"/>
        <v>0.35</v>
      </c>
      <c r="CY14" s="14">
        <f t="shared" si="76"/>
        <v>0.35</v>
      </c>
      <c r="CZ14" s="14">
        <f t="shared" si="76"/>
        <v>0.35</v>
      </c>
      <c r="DA14" s="14">
        <f t="shared" si="76"/>
        <v>0.35</v>
      </c>
      <c r="DB14" s="14">
        <f t="shared" si="76"/>
        <v>0.35</v>
      </c>
      <c r="DC14" s="14">
        <f t="shared" si="76"/>
        <v>0.45</v>
      </c>
      <c r="DD14" s="14">
        <f t="shared" si="76"/>
        <v>0.45</v>
      </c>
      <c r="DE14" s="14">
        <f t="shared" si="76"/>
        <v>0.45</v>
      </c>
      <c r="DF14" s="14">
        <f t="shared" si="76"/>
        <v>0.45</v>
      </c>
      <c r="DG14" s="14">
        <f t="shared" si="76"/>
        <v>0.45</v>
      </c>
      <c r="DH14" s="14">
        <f t="shared" si="76"/>
        <v>0.45</v>
      </c>
      <c r="DI14" s="14">
        <f t="shared" si="76"/>
        <v>0.2</v>
      </c>
      <c r="DJ14" s="14">
        <f t="shared" si="76"/>
        <v>0.2</v>
      </c>
      <c r="DK14" s="14">
        <f t="shared" si="76"/>
        <v>0.45</v>
      </c>
      <c r="DL14" s="14">
        <f t="shared" si="76"/>
        <v>0.45</v>
      </c>
      <c r="DM14" s="14">
        <f t="shared" si="76"/>
        <v>0.45</v>
      </c>
      <c r="DN14" s="14">
        <f t="shared" si="76"/>
        <v>0.45</v>
      </c>
      <c r="DO14" s="14">
        <f t="shared" si="76"/>
        <v>0.45</v>
      </c>
      <c r="DP14" s="14">
        <f t="shared" si="76"/>
        <v>0.45</v>
      </c>
      <c r="DQ14" s="14">
        <f t="shared" si="76"/>
        <v>0.45</v>
      </c>
      <c r="DR14" s="14">
        <f t="shared" si="76"/>
        <v>0.45</v>
      </c>
      <c r="DS14" s="14">
        <f t="shared" si="76"/>
        <v>0.45</v>
      </c>
      <c r="DT14" s="14">
        <f t="shared" si="76"/>
        <v>0.45</v>
      </c>
      <c r="DU14" s="14">
        <f t="shared" si="76"/>
        <v>0.45</v>
      </c>
      <c r="DV14" s="14">
        <f t="shared" si="76"/>
        <v>0.45</v>
      </c>
      <c r="DW14" s="14">
        <f t="shared" si="76"/>
        <v>0.45</v>
      </c>
      <c r="DX14" s="14">
        <f t="shared" si="76"/>
        <v>0.45</v>
      </c>
      <c r="DY14" s="14">
        <f t="shared" si="76"/>
        <v>0.45</v>
      </c>
      <c r="DZ14" s="14">
        <f t="shared" si="76"/>
        <v>0.45</v>
      </c>
      <c r="EA14" s="14">
        <f t="shared" si="76"/>
        <v>0.45</v>
      </c>
      <c r="EB14" s="14">
        <f t="shared" si="76"/>
        <v>0.45</v>
      </c>
      <c r="EC14" s="14">
        <f t="shared" si="76"/>
        <v>0.45</v>
      </c>
      <c r="ED14" s="14">
        <f t="shared" si="76"/>
        <v>0.45</v>
      </c>
      <c r="EE14" s="14">
        <f t="shared" si="76"/>
        <v>0.45</v>
      </c>
      <c r="EF14" s="14">
        <f t="shared" si="76"/>
        <v>0.45</v>
      </c>
      <c r="EG14" s="14">
        <f t="shared" si="76"/>
        <v>0.45</v>
      </c>
      <c r="EH14" s="14">
        <f t="shared" si="76"/>
        <v>0.45</v>
      </c>
      <c r="EI14" s="14">
        <f t="shared" si="76"/>
        <v>0.45</v>
      </c>
      <c r="EJ14" s="14">
        <f t="shared" si="76"/>
        <v>0.45</v>
      </c>
      <c r="EK14" s="14">
        <f t="shared" si="76"/>
        <v>0.45</v>
      </c>
      <c r="EL14" s="14">
        <f t="shared" si="76"/>
        <v>0.45</v>
      </c>
      <c r="EM14" s="14">
        <f t="shared" si="76"/>
        <v>0.45</v>
      </c>
      <c r="EN14" s="14">
        <f t="shared" si="76"/>
        <v>0.45</v>
      </c>
      <c r="EO14" s="14">
        <f t="shared" si="76"/>
        <v>0.45</v>
      </c>
      <c r="EP14" s="14">
        <f t="shared" si="76"/>
        <v>0.45</v>
      </c>
      <c r="EQ14" s="14">
        <f t="shared" si="76"/>
        <v>0.45</v>
      </c>
      <c r="ER14" s="14">
        <f t="shared" si="76"/>
        <v>0.45</v>
      </c>
      <c r="ES14" s="14">
        <f t="shared" si="76"/>
        <v>0.45</v>
      </c>
      <c r="ET14" s="14">
        <f t="shared" si="76"/>
        <v>0.45</v>
      </c>
      <c r="EU14" s="14">
        <f t="shared" si="76"/>
        <v>0.45</v>
      </c>
      <c r="EV14" s="14">
        <f t="shared" si="76"/>
        <v>0.45</v>
      </c>
      <c r="EW14" s="14">
        <f t="shared" si="76"/>
        <v>0.45</v>
      </c>
      <c r="EX14" s="14">
        <f t="shared" si="76"/>
        <v>0.45</v>
      </c>
      <c r="EY14" s="14">
        <f t="shared" si="76"/>
        <v>0.45</v>
      </c>
      <c r="EZ14" s="14">
        <f t="shared" si="76"/>
        <v>0.45</v>
      </c>
      <c r="FA14" s="14">
        <f t="shared" si="76"/>
        <v>0.45</v>
      </c>
      <c r="FB14" s="14">
        <f t="shared" si="76"/>
        <v>0.45</v>
      </c>
      <c r="FC14" s="14">
        <f t="shared" ref="FC14:HN14" si="77">SUM(FC61,FC108)</f>
        <v>0.45</v>
      </c>
      <c r="FD14" s="14">
        <f t="shared" si="77"/>
        <v>0.45</v>
      </c>
      <c r="FE14" s="14">
        <f t="shared" si="77"/>
        <v>0.45</v>
      </c>
      <c r="FF14" s="14">
        <f t="shared" si="77"/>
        <v>0.45</v>
      </c>
      <c r="FG14" s="14">
        <f t="shared" si="77"/>
        <v>0.45</v>
      </c>
      <c r="FH14" s="14">
        <f t="shared" si="77"/>
        <v>0.45</v>
      </c>
      <c r="FI14" s="14">
        <f t="shared" si="77"/>
        <v>0.45</v>
      </c>
      <c r="FJ14" s="14">
        <f t="shared" si="77"/>
        <v>0.45</v>
      </c>
      <c r="FK14" s="14">
        <f t="shared" si="77"/>
        <v>0.45</v>
      </c>
      <c r="FL14" s="14">
        <f t="shared" si="77"/>
        <v>0.45</v>
      </c>
      <c r="FM14" s="14">
        <f t="shared" si="77"/>
        <v>0.45</v>
      </c>
      <c r="FN14" s="14">
        <f t="shared" si="77"/>
        <v>0.45</v>
      </c>
      <c r="FO14" s="14">
        <f t="shared" si="77"/>
        <v>0.45</v>
      </c>
      <c r="FP14" s="14">
        <f t="shared" si="77"/>
        <v>0.45</v>
      </c>
      <c r="FQ14" s="14">
        <f t="shared" si="77"/>
        <v>0.45</v>
      </c>
      <c r="FR14" s="14">
        <f t="shared" si="77"/>
        <v>0.45</v>
      </c>
      <c r="FS14" s="14">
        <f t="shared" si="77"/>
        <v>0.45</v>
      </c>
      <c r="FT14" s="14">
        <f t="shared" si="77"/>
        <v>0.45</v>
      </c>
      <c r="FU14" s="14">
        <f t="shared" si="77"/>
        <v>0.45</v>
      </c>
      <c r="FV14" s="14">
        <f t="shared" si="77"/>
        <v>0.45</v>
      </c>
      <c r="FW14" s="14">
        <f t="shared" si="77"/>
        <v>0.45</v>
      </c>
      <c r="FX14" s="14">
        <f t="shared" si="77"/>
        <v>0.45</v>
      </c>
      <c r="FY14" s="14">
        <f t="shared" si="77"/>
        <v>0.45</v>
      </c>
      <c r="FZ14" s="14">
        <f t="shared" si="77"/>
        <v>0.45</v>
      </c>
      <c r="GA14" s="14">
        <f t="shared" si="77"/>
        <v>0.45</v>
      </c>
      <c r="GB14" s="14">
        <f t="shared" si="77"/>
        <v>0.45</v>
      </c>
      <c r="GC14" s="14">
        <f t="shared" si="77"/>
        <v>0.45</v>
      </c>
      <c r="GD14" s="14">
        <f t="shared" si="77"/>
        <v>0.45</v>
      </c>
      <c r="GE14" s="14">
        <f t="shared" si="77"/>
        <v>0.45</v>
      </c>
      <c r="GF14" s="14">
        <f t="shared" si="77"/>
        <v>0.45</v>
      </c>
      <c r="GG14" s="14">
        <f t="shared" si="77"/>
        <v>0.45</v>
      </c>
      <c r="GH14" s="14">
        <f t="shared" si="77"/>
        <v>0.45</v>
      </c>
      <c r="GI14" s="14">
        <f t="shared" si="77"/>
        <v>0.45</v>
      </c>
      <c r="GJ14" s="14">
        <f t="shared" si="77"/>
        <v>0.45</v>
      </c>
      <c r="GK14" s="14">
        <f t="shared" si="77"/>
        <v>0.45</v>
      </c>
      <c r="GL14" s="14">
        <f t="shared" si="77"/>
        <v>0.45</v>
      </c>
      <c r="GM14" s="14">
        <f t="shared" si="77"/>
        <v>0.45</v>
      </c>
      <c r="GN14" s="14">
        <f t="shared" si="77"/>
        <v>0.45</v>
      </c>
      <c r="GO14" s="14">
        <f t="shared" si="77"/>
        <v>0.45</v>
      </c>
      <c r="GP14" s="14">
        <f t="shared" si="77"/>
        <v>0.45</v>
      </c>
      <c r="GQ14" s="14">
        <f t="shared" si="77"/>
        <v>0.45</v>
      </c>
      <c r="GR14" s="14">
        <f t="shared" si="77"/>
        <v>0.45</v>
      </c>
      <c r="GS14" s="14">
        <f t="shared" si="77"/>
        <v>0.45</v>
      </c>
      <c r="GT14" s="14">
        <f t="shared" si="77"/>
        <v>0.45</v>
      </c>
      <c r="GU14" s="14">
        <f t="shared" si="77"/>
        <v>0.45</v>
      </c>
      <c r="GV14" s="14">
        <f t="shared" si="77"/>
        <v>0.45</v>
      </c>
      <c r="GW14" s="14">
        <f t="shared" si="77"/>
        <v>0.45</v>
      </c>
      <c r="GX14" s="14">
        <f t="shared" si="77"/>
        <v>0.45</v>
      </c>
      <c r="GY14" s="14">
        <f t="shared" si="77"/>
        <v>0.45</v>
      </c>
      <c r="GZ14" s="14">
        <f t="shared" si="77"/>
        <v>0.45</v>
      </c>
      <c r="HA14" s="14">
        <f t="shared" si="77"/>
        <v>0.45</v>
      </c>
      <c r="HB14" s="14">
        <f t="shared" si="77"/>
        <v>0.45</v>
      </c>
      <c r="HC14" s="14">
        <f t="shared" si="77"/>
        <v>0.45</v>
      </c>
      <c r="HD14" s="14">
        <f t="shared" si="77"/>
        <v>0.45</v>
      </c>
      <c r="HE14" s="14">
        <f t="shared" si="77"/>
        <v>0.45</v>
      </c>
      <c r="HF14" s="14">
        <f t="shared" si="77"/>
        <v>0.45</v>
      </c>
      <c r="HG14" s="14">
        <f t="shared" si="77"/>
        <v>0.45</v>
      </c>
      <c r="HH14" s="14">
        <f t="shared" si="77"/>
        <v>0.45</v>
      </c>
      <c r="HI14" s="14">
        <f t="shared" si="77"/>
        <v>0.45</v>
      </c>
      <c r="HJ14" s="14">
        <f t="shared" si="77"/>
        <v>0.45</v>
      </c>
      <c r="HK14" s="14">
        <f t="shared" si="77"/>
        <v>0.45</v>
      </c>
      <c r="HL14" s="14">
        <f t="shared" si="77"/>
        <v>0.45</v>
      </c>
      <c r="HM14" s="14">
        <f t="shared" si="77"/>
        <v>0.45</v>
      </c>
      <c r="HN14" s="14">
        <f t="shared" si="77"/>
        <v>0.45</v>
      </c>
      <c r="HO14" s="14">
        <f t="shared" ref="HO14:JZ14" si="78">SUM(HO61,HO108)</f>
        <v>0.45</v>
      </c>
      <c r="HP14" s="14">
        <f t="shared" si="78"/>
        <v>0.45</v>
      </c>
      <c r="HQ14" s="14">
        <f t="shared" si="78"/>
        <v>0.45</v>
      </c>
      <c r="HR14" s="14">
        <f t="shared" si="78"/>
        <v>0.45</v>
      </c>
      <c r="HS14" s="14">
        <f t="shared" si="13"/>
        <v>2.4500000000000002</v>
      </c>
      <c r="HT14" s="14">
        <f t="shared" si="78"/>
        <v>0.45</v>
      </c>
      <c r="HU14" s="14">
        <f t="shared" si="78"/>
        <v>0.45</v>
      </c>
      <c r="HV14" s="14">
        <f t="shared" si="78"/>
        <v>0.45</v>
      </c>
      <c r="HW14" s="14">
        <f t="shared" si="78"/>
        <v>0.45</v>
      </c>
      <c r="HX14" s="14">
        <f t="shared" si="78"/>
        <v>0.45</v>
      </c>
      <c r="HY14" s="14">
        <f t="shared" si="78"/>
        <v>0.45</v>
      </c>
      <c r="HZ14" s="14">
        <f t="shared" si="78"/>
        <v>0.45</v>
      </c>
      <c r="IA14" s="14">
        <f t="shared" si="78"/>
        <v>0.45</v>
      </c>
      <c r="IB14" s="14">
        <f t="shared" si="78"/>
        <v>0.45</v>
      </c>
      <c r="IC14" s="14">
        <f t="shared" si="78"/>
        <v>0.45</v>
      </c>
      <c r="ID14" s="14">
        <f t="shared" si="78"/>
        <v>0.45</v>
      </c>
      <c r="IE14" s="14">
        <f t="shared" si="78"/>
        <v>0.45</v>
      </c>
      <c r="IF14" s="14">
        <f t="shared" si="78"/>
        <v>0.45</v>
      </c>
      <c r="IG14" s="14">
        <f t="shared" si="78"/>
        <v>0.45</v>
      </c>
      <c r="IH14" s="14">
        <f t="shared" si="78"/>
        <v>0.45</v>
      </c>
      <c r="II14" s="14">
        <f t="shared" si="78"/>
        <v>0.45</v>
      </c>
      <c r="IJ14" s="14">
        <f t="shared" si="78"/>
        <v>0.45</v>
      </c>
      <c r="IK14" s="14">
        <f t="shared" si="78"/>
        <v>0.45</v>
      </c>
      <c r="IL14" s="14">
        <f t="shared" si="78"/>
        <v>0.45</v>
      </c>
      <c r="IM14" s="14">
        <f t="shared" si="78"/>
        <v>0.45</v>
      </c>
      <c r="IN14" s="14">
        <f t="shared" si="78"/>
        <v>0.45</v>
      </c>
      <c r="IO14" s="14">
        <f t="shared" si="78"/>
        <v>0.45</v>
      </c>
      <c r="IP14" s="14">
        <f t="shared" si="78"/>
        <v>0.45</v>
      </c>
      <c r="IQ14" s="14">
        <f t="shared" si="78"/>
        <v>0.45</v>
      </c>
      <c r="IR14" s="14">
        <f t="shared" si="78"/>
        <v>0.45</v>
      </c>
      <c r="IS14" s="14">
        <f t="shared" si="78"/>
        <v>0.45</v>
      </c>
      <c r="IT14" s="14">
        <f t="shared" si="78"/>
        <v>0.45</v>
      </c>
      <c r="IU14" s="14">
        <f t="shared" si="78"/>
        <v>0.45</v>
      </c>
      <c r="IV14" s="14">
        <f t="shared" si="78"/>
        <v>0.45</v>
      </c>
      <c r="IW14" s="14">
        <f t="shared" si="78"/>
        <v>0.45</v>
      </c>
      <c r="IX14" s="14">
        <f t="shared" si="78"/>
        <v>0.45</v>
      </c>
      <c r="IY14" s="14">
        <f t="shared" si="78"/>
        <v>0.45</v>
      </c>
      <c r="IZ14" s="14">
        <f t="shared" si="78"/>
        <v>0.45</v>
      </c>
      <c r="JA14" s="14">
        <f t="shared" si="78"/>
        <v>0.45</v>
      </c>
      <c r="JB14" s="14">
        <f t="shared" si="78"/>
        <v>0.45</v>
      </c>
      <c r="JC14" s="14">
        <f t="shared" si="78"/>
        <v>0.45</v>
      </c>
      <c r="JD14" s="14">
        <f t="shared" si="78"/>
        <v>0.45</v>
      </c>
      <c r="JE14" s="14">
        <f t="shared" si="78"/>
        <v>0.45</v>
      </c>
      <c r="JF14" s="14">
        <f t="shared" si="78"/>
        <v>0.45</v>
      </c>
      <c r="JG14" s="14">
        <f t="shared" si="78"/>
        <v>0.45</v>
      </c>
      <c r="JH14" s="14">
        <f t="shared" si="78"/>
        <v>0.45</v>
      </c>
      <c r="JI14" s="14">
        <f t="shared" si="78"/>
        <v>0.45</v>
      </c>
      <c r="JJ14" s="14">
        <f t="shared" si="78"/>
        <v>0.45</v>
      </c>
      <c r="JK14" s="14">
        <f t="shared" si="78"/>
        <v>0.45</v>
      </c>
      <c r="JL14" s="14">
        <f t="shared" si="78"/>
        <v>0.45</v>
      </c>
      <c r="JM14" s="14">
        <f t="shared" si="78"/>
        <v>0.45</v>
      </c>
      <c r="JN14" s="14">
        <f t="shared" si="78"/>
        <v>0.45</v>
      </c>
      <c r="JO14" s="14">
        <f t="shared" si="78"/>
        <v>0.45</v>
      </c>
      <c r="JP14" s="14">
        <f t="shared" si="78"/>
        <v>0.45</v>
      </c>
      <c r="JQ14" s="14">
        <f t="shared" si="78"/>
        <v>0.45</v>
      </c>
      <c r="JR14" s="14">
        <f t="shared" si="78"/>
        <v>0.45</v>
      </c>
      <c r="JS14" s="14">
        <f t="shared" si="78"/>
        <v>0.45</v>
      </c>
      <c r="JT14" s="14">
        <f t="shared" si="78"/>
        <v>0.45</v>
      </c>
      <c r="JU14" s="14">
        <f t="shared" si="78"/>
        <v>0.45</v>
      </c>
      <c r="JV14" s="14">
        <f t="shared" si="78"/>
        <v>0.45</v>
      </c>
      <c r="JW14" s="14">
        <f t="shared" si="78"/>
        <v>0.45</v>
      </c>
      <c r="JX14" s="14">
        <f t="shared" si="78"/>
        <v>0.45</v>
      </c>
      <c r="JY14" s="14">
        <f t="shared" si="78"/>
        <v>0.45</v>
      </c>
      <c r="JZ14" s="14">
        <f t="shared" si="78"/>
        <v>0.45</v>
      </c>
      <c r="KA14" s="14">
        <f t="shared" ref="KA14:ML14" si="79">SUM(KA61,KA108)</f>
        <v>0.45</v>
      </c>
      <c r="KB14" s="14">
        <f t="shared" si="79"/>
        <v>0.45</v>
      </c>
      <c r="KC14" s="14">
        <f t="shared" si="79"/>
        <v>0.45</v>
      </c>
      <c r="KD14" s="14">
        <f t="shared" si="79"/>
        <v>0.45</v>
      </c>
      <c r="KE14" s="14">
        <f t="shared" si="79"/>
        <v>0.45</v>
      </c>
      <c r="KF14" s="14">
        <f t="shared" si="79"/>
        <v>0.45</v>
      </c>
      <c r="KG14" s="14">
        <f t="shared" si="79"/>
        <v>0.45</v>
      </c>
      <c r="KH14" s="14">
        <f t="shared" si="79"/>
        <v>0.45</v>
      </c>
      <c r="KI14" s="14">
        <f t="shared" si="79"/>
        <v>0.45</v>
      </c>
      <c r="KJ14" s="14">
        <f t="shared" si="79"/>
        <v>0.45</v>
      </c>
      <c r="KK14" s="14">
        <f t="shared" si="79"/>
        <v>0.45</v>
      </c>
      <c r="KL14" s="14">
        <f t="shared" si="79"/>
        <v>0.45</v>
      </c>
      <c r="KM14" s="14">
        <f t="shared" si="79"/>
        <v>0.45</v>
      </c>
      <c r="KN14" s="14">
        <f t="shared" si="79"/>
        <v>0.45</v>
      </c>
      <c r="KO14" s="14">
        <f t="shared" si="79"/>
        <v>0.45</v>
      </c>
      <c r="KP14" s="14">
        <f t="shared" si="79"/>
        <v>0.45</v>
      </c>
      <c r="KQ14" s="14">
        <f t="shared" si="79"/>
        <v>0.45</v>
      </c>
      <c r="KR14" s="14">
        <f t="shared" si="79"/>
        <v>0.45</v>
      </c>
      <c r="KS14" s="14">
        <f t="shared" si="79"/>
        <v>0.45</v>
      </c>
      <c r="KT14" s="14">
        <f t="shared" si="79"/>
        <v>0.45</v>
      </c>
      <c r="KU14" s="14">
        <f t="shared" si="79"/>
        <v>0.45</v>
      </c>
      <c r="KV14" s="14">
        <f t="shared" si="79"/>
        <v>0.45</v>
      </c>
      <c r="KW14" s="14">
        <f t="shared" si="79"/>
        <v>0.45</v>
      </c>
      <c r="KX14" s="14">
        <f t="shared" si="79"/>
        <v>0.45</v>
      </c>
      <c r="KY14" s="14">
        <f t="shared" si="79"/>
        <v>0.45</v>
      </c>
      <c r="KZ14" s="14">
        <f t="shared" si="79"/>
        <v>0.45</v>
      </c>
      <c r="LA14" s="14">
        <f t="shared" si="79"/>
        <v>0.45</v>
      </c>
      <c r="LB14" s="14">
        <f t="shared" si="79"/>
        <v>0.45</v>
      </c>
      <c r="LC14" s="14">
        <f t="shared" si="79"/>
        <v>0.45</v>
      </c>
      <c r="LD14" s="14">
        <f t="shared" si="79"/>
        <v>0.45</v>
      </c>
      <c r="LE14" s="14">
        <f t="shared" si="79"/>
        <v>0.45</v>
      </c>
      <c r="LF14" s="14">
        <f t="shared" si="79"/>
        <v>0.45</v>
      </c>
      <c r="LG14" s="14">
        <f t="shared" si="79"/>
        <v>0.45</v>
      </c>
      <c r="LH14" s="14">
        <f t="shared" si="79"/>
        <v>0.45</v>
      </c>
      <c r="LI14" s="14">
        <f t="shared" si="79"/>
        <v>0.45</v>
      </c>
      <c r="LJ14" s="14">
        <f t="shared" si="79"/>
        <v>0.45</v>
      </c>
      <c r="LK14" s="14">
        <f t="shared" si="79"/>
        <v>0.45</v>
      </c>
      <c r="LL14" s="14">
        <f t="shared" si="79"/>
        <v>0.45</v>
      </c>
      <c r="LM14" s="14">
        <f t="shared" si="79"/>
        <v>0.45</v>
      </c>
      <c r="LN14" s="14">
        <f t="shared" si="79"/>
        <v>0.45</v>
      </c>
      <c r="LO14" s="14">
        <f t="shared" si="79"/>
        <v>0.45</v>
      </c>
      <c r="LP14" s="14">
        <f t="shared" si="79"/>
        <v>0.45</v>
      </c>
      <c r="LQ14" s="14">
        <f t="shared" si="79"/>
        <v>0.45</v>
      </c>
      <c r="LR14" s="14">
        <f t="shared" si="79"/>
        <v>0.45</v>
      </c>
      <c r="LS14" s="14">
        <f t="shared" si="79"/>
        <v>0.45</v>
      </c>
      <c r="LT14" s="14">
        <f t="shared" si="79"/>
        <v>0.45</v>
      </c>
      <c r="LU14" s="14">
        <f t="shared" si="79"/>
        <v>0.45</v>
      </c>
      <c r="LV14" s="14">
        <f t="shared" si="79"/>
        <v>0.45</v>
      </c>
      <c r="LW14" s="14">
        <f t="shared" si="79"/>
        <v>0.45</v>
      </c>
      <c r="LX14" s="14">
        <f t="shared" si="79"/>
        <v>0.45</v>
      </c>
      <c r="LY14" s="14">
        <f t="shared" si="79"/>
        <v>0.45</v>
      </c>
      <c r="LZ14" s="14">
        <f t="shared" si="79"/>
        <v>0.45</v>
      </c>
      <c r="MA14" s="14">
        <f t="shared" si="79"/>
        <v>0.45</v>
      </c>
      <c r="MB14" s="14">
        <f t="shared" si="79"/>
        <v>0.45</v>
      </c>
      <c r="MC14" s="14">
        <f t="shared" si="79"/>
        <v>0.45</v>
      </c>
      <c r="MD14" s="14">
        <f t="shared" si="79"/>
        <v>0.45</v>
      </c>
      <c r="ME14" s="14">
        <f t="shared" si="79"/>
        <v>0.45</v>
      </c>
      <c r="MF14" s="14">
        <f t="shared" si="79"/>
        <v>0.45</v>
      </c>
      <c r="MG14" s="14">
        <f t="shared" si="79"/>
        <v>0.45</v>
      </c>
      <c r="MH14" s="14">
        <f t="shared" si="79"/>
        <v>0.45</v>
      </c>
      <c r="MI14" s="14">
        <f t="shared" si="79"/>
        <v>0.45</v>
      </c>
      <c r="MJ14" s="14">
        <f t="shared" si="79"/>
        <v>0.45</v>
      </c>
      <c r="MK14" s="14">
        <f t="shared" si="79"/>
        <v>0.45</v>
      </c>
      <c r="ML14" s="14">
        <f t="shared" si="79"/>
        <v>0.45</v>
      </c>
      <c r="MM14" s="14">
        <f t="shared" ref="MM14:NA14" si="80">SUM(MM61,MM108)</f>
        <v>0.45</v>
      </c>
      <c r="MN14" s="14">
        <f t="shared" si="80"/>
        <v>0.45</v>
      </c>
      <c r="MO14" s="14">
        <f t="shared" si="80"/>
        <v>0.45</v>
      </c>
      <c r="MP14" s="14">
        <f t="shared" si="80"/>
        <v>0.45</v>
      </c>
      <c r="MQ14" s="14">
        <f t="shared" si="80"/>
        <v>0.45</v>
      </c>
      <c r="MR14" s="14">
        <f t="shared" si="80"/>
        <v>0.45</v>
      </c>
      <c r="MS14" s="14">
        <f t="shared" si="80"/>
        <v>0.45</v>
      </c>
      <c r="MT14" s="14">
        <f t="shared" si="80"/>
        <v>0.45</v>
      </c>
      <c r="MU14" s="14">
        <f t="shared" si="80"/>
        <v>0.45</v>
      </c>
      <c r="MV14" s="14">
        <f t="shared" si="80"/>
        <v>0.45</v>
      </c>
      <c r="MW14" s="14">
        <f t="shared" si="80"/>
        <v>0.45</v>
      </c>
      <c r="MX14" s="14">
        <f t="shared" si="80"/>
        <v>0.45</v>
      </c>
      <c r="MY14" s="14">
        <f t="shared" si="80"/>
        <v>0.45</v>
      </c>
      <c r="MZ14" s="14">
        <f t="shared" si="80"/>
        <v>0.45</v>
      </c>
      <c r="NA14" s="14">
        <f t="shared" si="80"/>
        <v>0.45</v>
      </c>
      <c r="NB14" s="14">
        <f t="shared" si="16"/>
        <v>0.45</v>
      </c>
      <c r="NC14" s="14">
        <f t="shared" si="16"/>
        <v>2.4500000000000002</v>
      </c>
    </row>
    <row r="15" spans="1:379" ht="15.75" customHeight="1">
      <c r="A15" s="24">
        <v>21</v>
      </c>
      <c r="B15" s="9" t="s">
        <v>1836</v>
      </c>
      <c r="C15" s="14">
        <f t="shared" ref="C15:AH15" si="81">SUM(C62,C109)</f>
        <v>1.7151162790697674</v>
      </c>
      <c r="D15" s="14">
        <f t="shared" si="81"/>
        <v>1.7441860465116281</v>
      </c>
      <c r="E15" s="14">
        <f t="shared" si="81"/>
        <v>1.4857881136950906</v>
      </c>
      <c r="F15" s="14">
        <f t="shared" si="81"/>
        <v>1.4857881136950906</v>
      </c>
      <c r="G15" s="14">
        <f t="shared" si="81"/>
        <v>1.8572351421188631</v>
      </c>
      <c r="H15" s="14">
        <f t="shared" si="81"/>
        <v>1.1304909560723515</v>
      </c>
      <c r="I15" s="14">
        <f t="shared" si="81"/>
        <v>1.1304909560723515</v>
      </c>
      <c r="J15" s="14">
        <f t="shared" si="81"/>
        <v>1.905684754521964</v>
      </c>
      <c r="K15" s="14">
        <f t="shared" si="81"/>
        <v>1.7441860465116281</v>
      </c>
      <c r="L15" s="14">
        <f t="shared" si="81"/>
        <v>1.4857881136950906</v>
      </c>
      <c r="M15" s="14">
        <f t="shared" si="81"/>
        <v>1.4857881136950906</v>
      </c>
      <c r="N15" s="14">
        <f t="shared" si="81"/>
        <v>1.3000645994832043</v>
      </c>
      <c r="O15" s="14">
        <f t="shared" si="81"/>
        <v>1.6149870801033595</v>
      </c>
      <c r="P15" s="14">
        <f t="shared" si="81"/>
        <v>2.4224806201550386</v>
      </c>
      <c r="Q15" s="14">
        <f t="shared" si="81"/>
        <v>2.8585271317829459</v>
      </c>
      <c r="R15" s="14">
        <f t="shared" si="81"/>
        <v>3.3139534883720936</v>
      </c>
      <c r="S15" s="14">
        <f t="shared" si="81"/>
        <v>4.0859173126614996</v>
      </c>
      <c r="T15" s="14">
        <f t="shared" si="81"/>
        <v>2.9715762273901811</v>
      </c>
      <c r="U15" s="14">
        <f t="shared" si="81"/>
        <v>1.3000645994832043</v>
      </c>
      <c r="V15" s="14">
        <f t="shared" si="81"/>
        <v>1.1304909560723515</v>
      </c>
      <c r="W15" s="14">
        <f t="shared" si="81"/>
        <v>1.7764857881136951</v>
      </c>
      <c r="X15" s="14">
        <f t="shared" si="81"/>
        <v>2.0962532299741605</v>
      </c>
      <c r="Y15" s="14">
        <f t="shared" si="81"/>
        <v>1.308139534883721</v>
      </c>
      <c r="Z15" s="14">
        <f t="shared" si="81"/>
        <v>1.6715116279069768</v>
      </c>
      <c r="AA15" s="14">
        <f t="shared" si="81"/>
        <v>1.8572351421188631</v>
      </c>
      <c r="AB15" s="14">
        <f t="shared" si="81"/>
        <v>1.8572351421188631</v>
      </c>
      <c r="AC15" s="14">
        <f t="shared" si="81"/>
        <v>1.6149870801033595</v>
      </c>
      <c r="AD15" s="14">
        <f t="shared" si="81"/>
        <v>1.6149870801033595</v>
      </c>
      <c r="AE15" s="14">
        <f t="shared" si="81"/>
        <v>2.2868217054263567</v>
      </c>
      <c r="AF15" s="14">
        <f t="shared" si="81"/>
        <v>1.7441860465116281</v>
      </c>
      <c r="AG15" s="14">
        <f t="shared" si="81"/>
        <v>2.2286821705426361</v>
      </c>
      <c r="AH15" s="14">
        <f t="shared" si="81"/>
        <v>1.8572351421188631</v>
      </c>
      <c r="AI15" s="14">
        <f t="shared" ref="AI15:BN15" si="82">SUM(AI62,AI109)</f>
        <v>1.8572351421188631</v>
      </c>
      <c r="AJ15" s="14">
        <f t="shared" si="82"/>
        <v>1.2919896640826873</v>
      </c>
      <c r="AK15" s="14">
        <f t="shared" si="82"/>
        <v>1.9379844961240313</v>
      </c>
      <c r="AL15" s="14">
        <f t="shared" si="82"/>
        <v>2.6679586563307494</v>
      </c>
      <c r="AM15" s="14">
        <f t="shared" si="82"/>
        <v>2.0930232558139537</v>
      </c>
      <c r="AN15" s="14">
        <f t="shared" si="82"/>
        <v>2.2286821705426361</v>
      </c>
      <c r="AO15" s="14">
        <f t="shared" si="82"/>
        <v>2.2286821705426361</v>
      </c>
      <c r="AP15" s="14">
        <f t="shared" si="82"/>
        <v>1.8572351421188631</v>
      </c>
      <c r="AQ15" s="14">
        <f t="shared" si="82"/>
        <v>1.7764857881136951</v>
      </c>
      <c r="AR15" s="14">
        <f t="shared" si="82"/>
        <v>1.9379844961240313</v>
      </c>
      <c r="AS15" s="14">
        <f t="shared" si="82"/>
        <v>2.6679586563307494</v>
      </c>
      <c r="AT15" s="14">
        <f t="shared" si="82"/>
        <v>2.441860465116279</v>
      </c>
      <c r="AU15" s="14">
        <f t="shared" si="82"/>
        <v>2.2286821705426361</v>
      </c>
      <c r="AV15" s="14">
        <f t="shared" si="82"/>
        <v>1.6715116279069768</v>
      </c>
      <c r="AW15" s="14">
        <f t="shared" si="82"/>
        <v>1.8572351421188631</v>
      </c>
      <c r="AX15" s="14">
        <f t="shared" si="82"/>
        <v>2.099483204134367</v>
      </c>
      <c r="AY15" s="14">
        <f t="shared" si="82"/>
        <v>2.260981912144703</v>
      </c>
      <c r="AZ15" s="14">
        <f t="shared" si="82"/>
        <v>4.7642118863049099</v>
      </c>
      <c r="BA15" s="14">
        <f t="shared" si="82"/>
        <v>5.2325581395348841</v>
      </c>
      <c r="BB15" s="14">
        <f t="shared" si="82"/>
        <v>4.643087855297158</v>
      </c>
      <c r="BC15" s="14">
        <f t="shared" si="82"/>
        <v>2.6001291989664086</v>
      </c>
      <c r="BD15" s="14">
        <f t="shared" si="82"/>
        <v>1.6715116279069768</v>
      </c>
      <c r="BE15" s="14">
        <f t="shared" si="82"/>
        <v>1.1304909560723515</v>
      </c>
      <c r="BF15" s="14">
        <f t="shared" si="82"/>
        <v>1.7764857881136951</v>
      </c>
      <c r="BG15" s="14">
        <f t="shared" si="82"/>
        <v>0</v>
      </c>
      <c r="BH15" s="14">
        <f t="shared" si="82"/>
        <v>5.2325581395348841</v>
      </c>
      <c r="BI15" s="14">
        <f t="shared" si="82"/>
        <v>2.4144056847545219</v>
      </c>
      <c r="BJ15" s="14">
        <f t="shared" si="82"/>
        <v>2.6001291989664086</v>
      </c>
      <c r="BK15" s="14">
        <f t="shared" si="82"/>
        <v>2.4144056847545219</v>
      </c>
      <c r="BL15" s="14">
        <f t="shared" si="82"/>
        <v>1.7764857881136951</v>
      </c>
      <c r="BM15" s="14">
        <f t="shared" si="82"/>
        <v>2.260981912144703</v>
      </c>
      <c r="BN15" s="14">
        <f t="shared" si="82"/>
        <v>3.8113695090439279</v>
      </c>
      <c r="BO15" s="14">
        <f t="shared" ref="BO15:CR15" si="83">SUM(BO62,BO109)</f>
        <v>3.6627906976744189</v>
      </c>
      <c r="BP15" s="14">
        <f t="shared" si="83"/>
        <v>2.9715762273901811</v>
      </c>
      <c r="BQ15" s="14">
        <f t="shared" si="83"/>
        <v>1.114341085271318</v>
      </c>
      <c r="BR15" s="14">
        <f t="shared" si="83"/>
        <v>2.0429586563307498</v>
      </c>
      <c r="BS15" s="14">
        <f t="shared" si="83"/>
        <v>1.1304909560723515</v>
      </c>
      <c r="BT15" s="14">
        <f t="shared" si="83"/>
        <v>1.7764857881136951</v>
      </c>
      <c r="BU15" s="14">
        <f t="shared" si="83"/>
        <v>2.4773901808785532</v>
      </c>
      <c r="BV15" s="14">
        <f t="shared" si="83"/>
        <v>1.7441860465116281</v>
      </c>
      <c r="BW15" s="14">
        <f t="shared" si="83"/>
        <v>2.0429586563307498</v>
      </c>
      <c r="BX15" s="14">
        <f t="shared" si="83"/>
        <v>1.8572351421188631</v>
      </c>
      <c r="BY15" s="14">
        <f t="shared" si="83"/>
        <v>2.0429586563307498</v>
      </c>
      <c r="BZ15" s="14">
        <f t="shared" si="83"/>
        <v>1.2919896640826873</v>
      </c>
      <c r="CA15" s="14">
        <f t="shared" si="83"/>
        <v>1.1304909560723515</v>
      </c>
      <c r="CB15" s="14">
        <f t="shared" si="83"/>
        <v>3.0490956072351425</v>
      </c>
      <c r="CC15" s="14">
        <f t="shared" si="83"/>
        <v>2.0930232558139537</v>
      </c>
      <c r="CD15" s="14">
        <f t="shared" si="83"/>
        <v>2.2286821705426361</v>
      </c>
      <c r="CE15" s="14">
        <f t="shared" si="83"/>
        <v>1.4857881136950906</v>
      </c>
      <c r="CF15" s="14">
        <f t="shared" si="83"/>
        <v>4.643087855297158</v>
      </c>
      <c r="CG15" s="14">
        <f t="shared" si="83"/>
        <v>5.4909560723514206</v>
      </c>
      <c r="CH15" s="14">
        <f t="shared" si="83"/>
        <v>3.8759689922480627</v>
      </c>
      <c r="CI15" s="14">
        <f t="shared" si="83"/>
        <v>6.098191214470285</v>
      </c>
      <c r="CJ15" s="14">
        <f t="shared" si="83"/>
        <v>6.9767441860465125</v>
      </c>
      <c r="CK15" s="14">
        <f t="shared" si="83"/>
        <v>7.0574935400516798</v>
      </c>
      <c r="CL15" s="14">
        <f t="shared" si="83"/>
        <v>5.2002583979328172</v>
      </c>
      <c r="CM15" s="14">
        <f t="shared" si="83"/>
        <v>7.0574935400516798</v>
      </c>
      <c r="CN15" s="14">
        <f t="shared" si="83"/>
        <v>6.4599483204134378</v>
      </c>
      <c r="CO15" s="14">
        <f t="shared" si="83"/>
        <v>3.9567183462532305</v>
      </c>
      <c r="CP15" s="14">
        <f t="shared" si="83"/>
        <v>4.7642118863049099</v>
      </c>
      <c r="CQ15" s="14">
        <f t="shared" si="83"/>
        <v>5.2325581395348841</v>
      </c>
      <c r="CR15" s="14">
        <f t="shared" si="83"/>
        <v>3.7144702842377262</v>
      </c>
      <c r="CS15" s="14">
        <f t="shared" ref="CS15:FB15" si="84">SUM(CS62,CS109)</f>
        <v>3.7144702842377262</v>
      </c>
      <c r="CT15" s="14">
        <f t="shared" si="84"/>
        <v>2.7858527131782949</v>
      </c>
      <c r="CU15" s="14">
        <f t="shared" si="84"/>
        <v>2.099483204134367</v>
      </c>
      <c r="CV15" s="14">
        <f t="shared" si="84"/>
        <v>2.099483204134367</v>
      </c>
      <c r="CW15" s="14">
        <f t="shared" si="84"/>
        <v>0</v>
      </c>
      <c r="CX15" s="14">
        <f t="shared" si="84"/>
        <v>4.0116279069767451</v>
      </c>
      <c r="CY15" s="14">
        <f t="shared" si="84"/>
        <v>2.6001291989664086</v>
      </c>
      <c r="CZ15" s="14">
        <f t="shared" si="84"/>
        <v>2.2286821705426361</v>
      </c>
      <c r="DA15" s="14">
        <f t="shared" si="84"/>
        <v>1.8572351421188631</v>
      </c>
      <c r="DB15" s="14">
        <f t="shared" si="84"/>
        <v>1.4534883720930236</v>
      </c>
      <c r="DC15" s="14">
        <f t="shared" si="84"/>
        <v>1.4534883720930236</v>
      </c>
      <c r="DD15" s="14">
        <f t="shared" si="84"/>
        <v>4.3830749354005167</v>
      </c>
      <c r="DE15" s="14">
        <f t="shared" si="84"/>
        <v>6.4534883720930232</v>
      </c>
      <c r="DF15" s="14">
        <f t="shared" si="84"/>
        <v>4.4573643410852721</v>
      </c>
      <c r="DG15" s="14">
        <f t="shared" si="84"/>
        <v>4.4573643410852721</v>
      </c>
      <c r="DH15" s="14">
        <f t="shared" si="84"/>
        <v>4.4573643410852721</v>
      </c>
      <c r="DI15" s="14">
        <f t="shared" si="84"/>
        <v>2.260981912144703</v>
      </c>
      <c r="DJ15" s="14">
        <f t="shared" si="84"/>
        <v>2.5839793281653747</v>
      </c>
      <c r="DK15" s="14">
        <f t="shared" si="84"/>
        <v>5.7170542635658919</v>
      </c>
      <c r="DL15" s="14">
        <f t="shared" si="84"/>
        <v>7.1511627906976747</v>
      </c>
      <c r="DM15" s="14">
        <f t="shared" si="84"/>
        <v>7.0574935400516798</v>
      </c>
      <c r="DN15" s="14">
        <f t="shared" si="84"/>
        <v>6.3145994832041348</v>
      </c>
      <c r="DO15" s="14">
        <f t="shared" si="84"/>
        <v>4.4573643410852721</v>
      </c>
      <c r="DP15" s="14">
        <f t="shared" si="84"/>
        <v>3.2299741602067189</v>
      </c>
      <c r="DQ15" s="14">
        <f t="shared" si="84"/>
        <v>2.260981912144703</v>
      </c>
      <c r="DR15" s="14">
        <f t="shared" si="84"/>
        <v>3.8113695090439279</v>
      </c>
      <c r="DS15" s="14">
        <f t="shared" si="84"/>
        <v>2.6162790697674421</v>
      </c>
      <c r="DT15" s="14">
        <f t="shared" si="84"/>
        <v>2.0429586563307498</v>
      </c>
      <c r="DU15" s="14">
        <f t="shared" si="84"/>
        <v>2.0429586563307498</v>
      </c>
      <c r="DV15" s="14">
        <f t="shared" si="84"/>
        <v>1.8572351421188631</v>
      </c>
      <c r="DW15" s="14">
        <f t="shared" si="84"/>
        <v>1.2919896640826873</v>
      </c>
      <c r="DX15" s="14">
        <f t="shared" si="84"/>
        <v>1.6149870801033595</v>
      </c>
      <c r="DY15" s="14">
        <f t="shared" si="84"/>
        <v>2.6679586563307494</v>
      </c>
      <c r="DZ15" s="14">
        <f t="shared" si="84"/>
        <v>3.4883720930232562</v>
      </c>
      <c r="EA15" s="14">
        <f t="shared" si="84"/>
        <v>1.8572351421188631</v>
      </c>
      <c r="EB15" s="14">
        <f t="shared" si="84"/>
        <v>1.4857881136950906</v>
      </c>
      <c r="EC15" s="14">
        <f t="shared" si="84"/>
        <v>1.4857881136950906</v>
      </c>
      <c r="ED15" s="14">
        <f t="shared" si="84"/>
        <v>1.1304909560723515</v>
      </c>
      <c r="EE15" s="14">
        <f t="shared" si="84"/>
        <v>1.2919896640826873</v>
      </c>
      <c r="EF15" s="14">
        <f t="shared" si="84"/>
        <v>0</v>
      </c>
      <c r="EG15" s="14">
        <f t="shared" si="84"/>
        <v>4.5348837209302326</v>
      </c>
      <c r="EH15" s="14">
        <f t="shared" si="84"/>
        <v>2.0429586563307498</v>
      </c>
      <c r="EI15" s="14">
        <f t="shared" si="84"/>
        <v>2.0429586563307498</v>
      </c>
      <c r="EJ15" s="14">
        <f t="shared" si="84"/>
        <v>2.4144056847545219</v>
      </c>
      <c r="EK15" s="14">
        <f t="shared" si="84"/>
        <v>1.6149870801033595</v>
      </c>
      <c r="EL15" s="14">
        <f t="shared" si="84"/>
        <v>1.6149870801033595</v>
      </c>
      <c r="EM15" s="14">
        <f t="shared" si="84"/>
        <v>2.0962532299741605</v>
      </c>
      <c r="EN15" s="14">
        <f t="shared" si="84"/>
        <v>2.2674418604651163</v>
      </c>
      <c r="EO15" s="14">
        <f t="shared" si="84"/>
        <v>1.8572351421188631</v>
      </c>
      <c r="EP15" s="14">
        <f t="shared" si="84"/>
        <v>4.8288113695090438</v>
      </c>
      <c r="EQ15" s="14">
        <f t="shared" si="84"/>
        <v>7.0574935400516798</v>
      </c>
      <c r="ER15" s="14">
        <f t="shared" si="84"/>
        <v>3.5529715762273901</v>
      </c>
      <c r="ES15" s="14">
        <f t="shared" si="84"/>
        <v>2.9069767441860472</v>
      </c>
      <c r="ET15" s="14">
        <f t="shared" si="84"/>
        <v>6.6698966408268738</v>
      </c>
      <c r="EU15" s="14">
        <f t="shared" si="84"/>
        <v>6.104651162790697</v>
      </c>
      <c r="EV15" s="14">
        <f t="shared" si="84"/>
        <v>7.0574935400516798</v>
      </c>
      <c r="EW15" s="14">
        <f t="shared" si="84"/>
        <v>5.5717054263565897</v>
      </c>
      <c r="EX15" s="14">
        <f t="shared" si="84"/>
        <v>6.5003229974160206</v>
      </c>
      <c r="EY15" s="14">
        <f t="shared" si="84"/>
        <v>4.0374677002583983</v>
      </c>
      <c r="EZ15" s="14">
        <f t="shared" si="84"/>
        <v>3.2299741602067189</v>
      </c>
      <c r="FA15" s="14">
        <f t="shared" si="84"/>
        <v>6.8604651162790695</v>
      </c>
      <c r="FB15" s="14">
        <f t="shared" si="84"/>
        <v>5.2325581395348841</v>
      </c>
      <c r="FC15" s="14">
        <f t="shared" ref="FC15:HN15" si="85">SUM(FC62,FC109)</f>
        <v>8.3575581395348841</v>
      </c>
      <c r="FD15" s="14">
        <f t="shared" si="85"/>
        <v>6.8717700258397922</v>
      </c>
      <c r="FE15" s="14">
        <f t="shared" si="85"/>
        <v>7.4289405684754524</v>
      </c>
      <c r="FF15" s="14">
        <f t="shared" si="85"/>
        <v>7.7519379844961254</v>
      </c>
      <c r="FG15" s="14">
        <f t="shared" si="85"/>
        <v>4.1989664082687339</v>
      </c>
      <c r="FH15" s="14">
        <f t="shared" si="85"/>
        <v>6.8604651162790695</v>
      </c>
      <c r="FI15" s="14">
        <f t="shared" si="85"/>
        <v>8.720930232558139</v>
      </c>
      <c r="FJ15" s="14">
        <f t="shared" si="85"/>
        <v>4.643087855297158</v>
      </c>
      <c r="FK15" s="14">
        <f t="shared" si="85"/>
        <v>2.4144056847545219</v>
      </c>
      <c r="FL15" s="14">
        <f t="shared" si="85"/>
        <v>2.2286821705426361</v>
      </c>
      <c r="FM15" s="14">
        <f t="shared" si="85"/>
        <v>2.099483204134367</v>
      </c>
      <c r="FN15" s="14">
        <f t="shared" si="85"/>
        <v>1.7281976744186047</v>
      </c>
      <c r="FO15" s="14">
        <f t="shared" si="85"/>
        <v>2.8303229974160207</v>
      </c>
      <c r="FP15" s="14">
        <f t="shared" si="85"/>
        <v>2.6162790697674421</v>
      </c>
      <c r="FQ15" s="14">
        <f t="shared" si="85"/>
        <v>1.6715116279069768</v>
      </c>
      <c r="FR15" s="14">
        <f t="shared" si="85"/>
        <v>1.8572351421188631</v>
      </c>
      <c r="FS15" s="14">
        <f t="shared" si="85"/>
        <v>1.8572351421188631</v>
      </c>
      <c r="FT15" s="14">
        <f t="shared" si="85"/>
        <v>1.6149870801033595</v>
      </c>
      <c r="FU15" s="14">
        <f t="shared" si="85"/>
        <v>2.5839793281653747</v>
      </c>
      <c r="FV15" s="14">
        <f t="shared" si="85"/>
        <v>4.1925064599483211</v>
      </c>
      <c r="FW15" s="14">
        <f t="shared" si="85"/>
        <v>2.6162790697674421</v>
      </c>
      <c r="FX15" s="14">
        <f t="shared" si="85"/>
        <v>2.4144056847545219</v>
      </c>
      <c r="FY15" s="14">
        <f t="shared" si="85"/>
        <v>2.2286821705426361</v>
      </c>
      <c r="FZ15" s="14">
        <f t="shared" si="85"/>
        <v>2.2286821705426361</v>
      </c>
      <c r="GA15" s="14">
        <f t="shared" si="85"/>
        <v>1.6149870801033595</v>
      </c>
      <c r="GB15" s="14">
        <f t="shared" si="85"/>
        <v>2.099483204134367</v>
      </c>
      <c r="GC15" s="14">
        <f t="shared" si="85"/>
        <v>2.0962532299741605</v>
      </c>
      <c r="GD15" s="14">
        <f t="shared" si="85"/>
        <v>2.6162790697674421</v>
      </c>
      <c r="GE15" s="14">
        <f t="shared" si="85"/>
        <v>1.8572351421188631</v>
      </c>
      <c r="GF15" s="14">
        <f t="shared" si="85"/>
        <v>2.2286821705426361</v>
      </c>
      <c r="GG15" s="14">
        <f t="shared" si="85"/>
        <v>2.2286821705426361</v>
      </c>
      <c r="GH15" s="14">
        <f t="shared" si="85"/>
        <v>2.260981912144703</v>
      </c>
      <c r="GI15" s="14">
        <f t="shared" si="85"/>
        <v>2.260981912144703</v>
      </c>
      <c r="GJ15" s="14">
        <f t="shared" si="85"/>
        <v>5.7170542635658919</v>
      </c>
      <c r="GK15" s="14">
        <f t="shared" si="85"/>
        <v>5.5813953488372086</v>
      </c>
      <c r="GL15" s="14">
        <f t="shared" si="85"/>
        <v>2.7858527131782949</v>
      </c>
      <c r="GM15" s="14">
        <f t="shared" si="85"/>
        <v>2.6001291989664086</v>
      </c>
      <c r="GN15" s="14">
        <f t="shared" si="85"/>
        <v>2.7858527131782949</v>
      </c>
      <c r="GO15" s="14">
        <f t="shared" si="85"/>
        <v>1.6149870801033595</v>
      </c>
      <c r="GP15" s="14">
        <f t="shared" si="85"/>
        <v>2.5839793281653747</v>
      </c>
      <c r="GQ15" s="14">
        <f t="shared" si="85"/>
        <v>3.8113695090439279</v>
      </c>
      <c r="GR15" s="14">
        <f t="shared" si="85"/>
        <v>2.2674418604651163</v>
      </c>
      <c r="GS15" s="14">
        <f t="shared" si="85"/>
        <v>2.4144056847545219</v>
      </c>
      <c r="GT15" s="14">
        <f t="shared" si="85"/>
        <v>2.6001291989664086</v>
      </c>
      <c r="GU15" s="14">
        <f t="shared" si="85"/>
        <v>2.6001291989664086</v>
      </c>
      <c r="GV15" s="14">
        <f t="shared" si="85"/>
        <v>1.6149870801033595</v>
      </c>
      <c r="GW15" s="14">
        <f t="shared" si="85"/>
        <v>2.260981912144703</v>
      </c>
      <c r="GX15" s="14">
        <f t="shared" si="85"/>
        <v>6.6698966408268738</v>
      </c>
      <c r="GY15" s="14">
        <f t="shared" si="85"/>
        <v>6.9767441860465125</v>
      </c>
      <c r="GZ15" s="14">
        <f t="shared" si="85"/>
        <v>5.5717054263565897</v>
      </c>
      <c r="HA15" s="14">
        <f t="shared" si="85"/>
        <v>5.5717054263565897</v>
      </c>
      <c r="HB15" s="14">
        <f t="shared" si="85"/>
        <v>5.5717054263565897</v>
      </c>
      <c r="HC15" s="14">
        <f t="shared" si="85"/>
        <v>2.9069767441860472</v>
      </c>
      <c r="HD15" s="14">
        <f t="shared" si="85"/>
        <v>2.9069767441860472</v>
      </c>
      <c r="HE15" s="14">
        <f t="shared" si="85"/>
        <v>6.4793281653746764</v>
      </c>
      <c r="HF15" s="14">
        <f t="shared" si="85"/>
        <v>11.337209302325583</v>
      </c>
      <c r="HG15" s="14">
        <f t="shared" si="85"/>
        <v>9.2861757105943159</v>
      </c>
      <c r="HH15" s="14">
        <f t="shared" si="85"/>
        <v>8.3575581395348841</v>
      </c>
      <c r="HI15" s="14">
        <f t="shared" si="85"/>
        <v>5.5717054263565897</v>
      </c>
      <c r="HJ15" s="14">
        <f t="shared" si="85"/>
        <v>4.8449612403100772</v>
      </c>
      <c r="HK15" s="14">
        <f t="shared" si="85"/>
        <v>4.521963824289406</v>
      </c>
      <c r="HL15" s="14">
        <f t="shared" si="85"/>
        <v>6.6698966408268738</v>
      </c>
      <c r="HM15" s="14">
        <f t="shared" si="85"/>
        <v>3.4883720930232562</v>
      </c>
      <c r="HN15" s="14">
        <f t="shared" si="85"/>
        <v>3.3430232558139537</v>
      </c>
      <c r="HO15" s="14">
        <f t="shared" ref="HO15:JZ15" si="86">SUM(HO62,HO109)</f>
        <v>2.7858527131782949</v>
      </c>
      <c r="HP15" s="14">
        <f t="shared" si="86"/>
        <v>2.2286821705426361</v>
      </c>
      <c r="HQ15" s="14">
        <f t="shared" si="86"/>
        <v>2.9069767441860472</v>
      </c>
      <c r="HR15" s="14">
        <f t="shared" si="86"/>
        <v>3.2299741602067189</v>
      </c>
      <c r="HS15" s="14">
        <f t="shared" si="13"/>
        <v>3.8113695090439279</v>
      </c>
      <c r="HT15" s="14">
        <f t="shared" si="86"/>
        <v>2.6162790697674421</v>
      </c>
      <c r="HU15" s="14">
        <f t="shared" si="86"/>
        <v>2.0429586563307498</v>
      </c>
      <c r="HV15" s="14">
        <f t="shared" si="86"/>
        <v>1.8572351421188631</v>
      </c>
      <c r="HW15" s="14">
        <f t="shared" si="86"/>
        <v>2.6001291989664086</v>
      </c>
      <c r="HX15" s="14">
        <f t="shared" si="86"/>
        <v>2.9069767441860472</v>
      </c>
      <c r="HY15" s="14">
        <f t="shared" si="86"/>
        <v>3.2299741602067189</v>
      </c>
      <c r="HZ15" s="14">
        <f t="shared" si="86"/>
        <v>6.6698966408268738</v>
      </c>
      <c r="IA15" s="14">
        <f t="shared" si="86"/>
        <v>5.2325581395348841</v>
      </c>
      <c r="IB15" s="14">
        <f t="shared" si="86"/>
        <v>4.0859173126614996</v>
      </c>
      <c r="IC15" s="14">
        <f t="shared" si="86"/>
        <v>3.7144702842377262</v>
      </c>
      <c r="ID15" s="14">
        <f t="shared" si="86"/>
        <v>2.2286821705426361</v>
      </c>
      <c r="IE15" s="14">
        <f t="shared" si="86"/>
        <v>1.2919896640826873</v>
      </c>
      <c r="IF15" s="14">
        <f t="shared" si="86"/>
        <v>2.099483204134367</v>
      </c>
      <c r="IG15" s="14">
        <f t="shared" si="86"/>
        <v>4.0972222222222223</v>
      </c>
      <c r="IH15" s="14">
        <f t="shared" si="86"/>
        <v>3.6627906976744189</v>
      </c>
      <c r="II15" s="14">
        <f t="shared" si="86"/>
        <v>3.1572997416020674</v>
      </c>
      <c r="IJ15" s="14">
        <f t="shared" si="86"/>
        <v>2.2286821705426361</v>
      </c>
      <c r="IK15" s="14">
        <f t="shared" si="86"/>
        <v>2.5072674418604652</v>
      </c>
      <c r="IL15" s="14">
        <f t="shared" si="86"/>
        <v>1.9379844961240313</v>
      </c>
      <c r="IM15" s="14">
        <f t="shared" si="86"/>
        <v>1.9379844961240313</v>
      </c>
      <c r="IN15" s="14">
        <f t="shared" si="86"/>
        <v>3.8113695090439279</v>
      </c>
      <c r="IO15" s="14">
        <f t="shared" si="86"/>
        <v>3.1395348837209305</v>
      </c>
      <c r="IP15" s="14">
        <f t="shared" si="86"/>
        <v>3.3430232558139537</v>
      </c>
      <c r="IQ15" s="14">
        <f t="shared" si="86"/>
        <v>7.8003875968992258</v>
      </c>
      <c r="IR15" s="14">
        <f t="shared" si="86"/>
        <v>11.143410852713179</v>
      </c>
      <c r="IS15" s="14">
        <f t="shared" si="86"/>
        <v>4.8449612403100772</v>
      </c>
      <c r="IT15" s="14">
        <f t="shared" si="86"/>
        <v>5.6524547803617571</v>
      </c>
      <c r="IU15" s="14">
        <f t="shared" si="86"/>
        <v>10.481266149870802</v>
      </c>
      <c r="IV15" s="14">
        <f t="shared" si="86"/>
        <v>11.337209302325583</v>
      </c>
      <c r="IW15" s="14">
        <f t="shared" si="86"/>
        <v>9.2861757105943159</v>
      </c>
      <c r="IX15" s="14">
        <f t="shared" si="86"/>
        <v>8.3575581395348841</v>
      </c>
      <c r="IY15" s="14">
        <f t="shared" si="86"/>
        <v>10.214793281653748</v>
      </c>
      <c r="IZ15" s="14">
        <f t="shared" si="86"/>
        <v>11.304909560723514</v>
      </c>
      <c r="JA15" s="14">
        <f t="shared" si="86"/>
        <v>4.8449612403100772</v>
      </c>
      <c r="JB15" s="14">
        <f t="shared" si="86"/>
        <v>10.481266149870802</v>
      </c>
      <c r="JC15" s="14">
        <f t="shared" si="86"/>
        <v>13.081395348837209</v>
      </c>
      <c r="JD15" s="14">
        <f t="shared" si="86"/>
        <v>8.5432816537467708</v>
      </c>
      <c r="JE15" s="14">
        <f t="shared" si="86"/>
        <v>8.1718346253229992</v>
      </c>
      <c r="JF15" s="14">
        <f t="shared" si="86"/>
        <v>4.643087855297158</v>
      </c>
      <c r="JG15" s="14">
        <f t="shared" si="86"/>
        <v>2.4224806201550386</v>
      </c>
      <c r="JH15" s="14">
        <f t="shared" si="86"/>
        <v>2.9069767441860472</v>
      </c>
      <c r="JI15" s="14">
        <f t="shared" si="86"/>
        <v>7.6227390180878558</v>
      </c>
      <c r="JJ15" s="14">
        <f t="shared" si="86"/>
        <v>3.3139534883720936</v>
      </c>
      <c r="JK15" s="14">
        <f t="shared" si="86"/>
        <v>3.1572997416020674</v>
      </c>
      <c r="JL15" s="14">
        <f t="shared" si="86"/>
        <v>2.7858527131782949</v>
      </c>
      <c r="JM15" s="14">
        <f t="shared" si="86"/>
        <v>1.8572351421188631</v>
      </c>
      <c r="JN15" s="14">
        <f t="shared" si="86"/>
        <v>3.2299741602067189</v>
      </c>
      <c r="JO15" s="14">
        <f t="shared" si="86"/>
        <v>4.0374677002583983</v>
      </c>
      <c r="JP15" s="14">
        <f t="shared" si="86"/>
        <v>7.6227390180878558</v>
      </c>
      <c r="JQ15" s="14">
        <f t="shared" si="86"/>
        <v>11.337209302325583</v>
      </c>
      <c r="JR15" s="14">
        <f t="shared" si="86"/>
        <v>7.4289405684754524</v>
      </c>
      <c r="JS15" s="14">
        <f t="shared" si="86"/>
        <v>4.643087855297158</v>
      </c>
      <c r="JT15" s="14">
        <f t="shared" si="86"/>
        <v>2.7858527131782949</v>
      </c>
      <c r="JU15" s="14">
        <f t="shared" si="86"/>
        <v>3.2299741602067189</v>
      </c>
      <c r="JV15" s="14">
        <f t="shared" si="86"/>
        <v>4.0374677002583983</v>
      </c>
      <c r="JW15" s="14">
        <f t="shared" si="86"/>
        <v>7.6227390180878558</v>
      </c>
      <c r="JX15" s="14">
        <f t="shared" si="86"/>
        <v>9.5930232558139537</v>
      </c>
      <c r="JY15" s="14">
        <f t="shared" si="86"/>
        <v>5.0145348837209305</v>
      </c>
      <c r="JZ15" s="14">
        <f t="shared" si="86"/>
        <v>5.0145348837209305</v>
      </c>
      <c r="KA15" s="14">
        <f t="shared" ref="KA15:ML15" si="87">SUM(KA62,KA109)</f>
        <v>3.7144702842377262</v>
      </c>
      <c r="KB15" s="14">
        <f t="shared" si="87"/>
        <v>4.0374677002583983</v>
      </c>
      <c r="KC15" s="14">
        <f t="shared" si="87"/>
        <v>4.0374677002583983</v>
      </c>
      <c r="KD15" s="14">
        <f t="shared" si="87"/>
        <v>9.5284237726098198</v>
      </c>
      <c r="KE15" s="14">
        <f t="shared" si="87"/>
        <v>12.209302325581394</v>
      </c>
      <c r="KF15" s="14">
        <f t="shared" si="87"/>
        <v>11.143410852713179</v>
      </c>
      <c r="KG15" s="14">
        <f t="shared" si="87"/>
        <v>11.143410852713179</v>
      </c>
      <c r="KH15" s="14">
        <f t="shared" si="87"/>
        <v>11.143410852713179</v>
      </c>
      <c r="KI15" s="14">
        <f t="shared" si="87"/>
        <v>4.8449612403100772</v>
      </c>
      <c r="KJ15" s="14">
        <f t="shared" si="87"/>
        <v>4.0374677002583983</v>
      </c>
      <c r="KK15" s="14">
        <f t="shared" si="87"/>
        <v>17.151162790697676</v>
      </c>
      <c r="KL15" s="14">
        <f t="shared" si="87"/>
        <v>15.697674418604652</v>
      </c>
      <c r="KM15" s="14">
        <f t="shared" si="87"/>
        <v>15.786498708010337</v>
      </c>
      <c r="KN15" s="14">
        <f t="shared" si="87"/>
        <v>15.786498708010337</v>
      </c>
      <c r="KO15" s="14">
        <f t="shared" si="87"/>
        <v>0</v>
      </c>
      <c r="KP15" s="14">
        <f t="shared" si="87"/>
        <v>14.534883720930232</v>
      </c>
      <c r="KQ15" s="14">
        <f t="shared" si="87"/>
        <v>14.534883720930232</v>
      </c>
      <c r="KR15" s="14">
        <f t="shared" si="87"/>
        <v>17.151162790697676</v>
      </c>
      <c r="KS15" s="14">
        <f t="shared" si="87"/>
        <v>15.697674418604652</v>
      </c>
      <c r="KT15" s="14">
        <f t="shared" si="87"/>
        <v>14.857881136950905</v>
      </c>
      <c r="KU15" s="14">
        <f t="shared" si="87"/>
        <v>15.786498708010337</v>
      </c>
      <c r="KV15" s="14">
        <f t="shared" si="87"/>
        <v>13.929263565891473</v>
      </c>
      <c r="KW15" s="14">
        <f t="shared" si="87"/>
        <v>13.727390180878555</v>
      </c>
      <c r="KX15" s="14">
        <f t="shared" si="87"/>
        <v>4.8449612403100772</v>
      </c>
      <c r="KY15" s="14">
        <f t="shared" si="87"/>
        <v>13.339793281653748</v>
      </c>
      <c r="KZ15" s="14">
        <f t="shared" si="87"/>
        <v>11.337209302325583</v>
      </c>
      <c r="LA15" s="14">
        <f t="shared" si="87"/>
        <v>9.2861757105943159</v>
      </c>
      <c r="LB15" s="14">
        <f t="shared" si="87"/>
        <v>7.4289405684754524</v>
      </c>
      <c r="LC15" s="14">
        <f t="shared" si="87"/>
        <v>7.4289405684754524</v>
      </c>
      <c r="LD15" s="14">
        <f t="shared" si="87"/>
        <v>4.3604651162790704</v>
      </c>
      <c r="LE15" s="14">
        <f t="shared" si="87"/>
        <v>5.6524547803617571</v>
      </c>
      <c r="LF15" s="14">
        <f t="shared" si="87"/>
        <v>11.434108527131784</v>
      </c>
      <c r="LG15" s="14">
        <f t="shared" si="87"/>
        <v>10.465116279069768</v>
      </c>
      <c r="LH15" s="14">
        <f t="shared" si="87"/>
        <v>7.8003875968992258</v>
      </c>
      <c r="LI15" s="14">
        <f t="shared" si="87"/>
        <v>5.5717054263565897</v>
      </c>
      <c r="LJ15" s="14">
        <f t="shared" si="87"/>
        <v>2.4144056847545219</v>
      </c>
      <c r="LK15" s="14">
        <f t="shared" si="87"/>
        <v>2.099483204134367</v>
      </c>
      <c r="LL15" s="14">
        <f t="shared" si="87"/>
        <v>2.099483204134367</v>
      </c>
      <c r="LM15" s="14">
        <f t="shared" si="87"/>
        <v>2.4773901808785532</v>
      </c>
      <c r="LN15" s="14">
        <f t="shared" si="87"/>
        <v>1.0465116279069768</v>
      </c>
      <c r="LO15" s="14">
        <f t="shared" si="87"/>
        <v>0</v>
      </c>
      <c r="LP15" s="14">
        <f t="shared" si="87"/>
        <v>0</v>
      </c>
      <c r="LQ15" s="14">
        <f t="shared" si="87"/>
        <v>7.4289405684754524</v>
      </c>
      <c r="LR15" s="14">
        <f t="shared" si="87"/>
        <v>9.6899224806201545</v>
      </c>
      <c r="LS15" s="14">
        <f t="shared" si="87"/>
        <v>4.8449612403100772</v>
      </c>
      <c r="LT15" s="14">
        <f t="shared" si="87"/>
        <v>10.481266149870802</v>
      </c>
      <c r="LU15" s="14">
        <f t="shared" si="87"/>
        <v>10.465116279069768</v>
      </c>
      <c r="LV15" s="14">
        <f t="shared" si="87"/>
        <v>0</v>
      </c>
      <c r="LW15" s="14">
        <f t="shared" si="87"/>
        <v>0</v>
      </c>
      <c r="LX15" s="14">
        <f t="shared" si="87"/>
        <v>13.929263565891473</v>
      </c>
      <c r="LY15" s="14">
        <f t="shared" si="87"/>
        <v>11.304909560723514</v>
      </c>
      <c r="LZ15" s="14">
        <f t="shared" si="87"/>
        <v>5.6524547803617571</v>
      </c>
      <c r="MA15" s="14">
        <f t="shared" si="87"/>
        <v>2.8585271317829459</v>
      </c>
      <c r="MB15" s="14">
        <f t="shared" si="87"/>
        <v>0</v>
      </c>
      <c r="MC15" s="14">
        <f t="shared" si="87"/>
        <v>10.214793281653748</v>
      </c>
      <c r="MD15" s="14">
        <f t="shared" si="87"/>
        <v>10.214793281653748</v>
      </c>
      <c r="ME15" s="14">
        <f t="shared" si="87"/>
        <v>10.214793281653748</v>
      </c>
      <c r="MF15" s="14">
        <f t="shared" si="87"/>
        <v>4.8449612403100772</v>
      </c>
      <c r="MG15" s="14">
        <f t="shared" si="87"/>
        <v>2.4224806201550386</v>
      </c>
      <c r="MH15" s="14">
        <f t="shared" si="87"/>
        <v>3.8113695090439279</v>
      </c>
      <c r="MI15" s="14">
        <f t="shared" si="87"/>
        <v>1.7441860465116281</v>
      </c>
      <c r="MJ15" s="14">
        <f t="shared" si="87"/>
        <v>1.8572351421188631</v>
      </c>
      <c r="MK15" s="14">
        <f t="shared" si="87"/>
        <v>1.4857881136950906</v>
      </c>
      <c r="ML15" s="14">
        <f t="shared" si="87"/>
        <v>1.8572351421188631</v>
      </c>
      <c r="MM15" s="14">
        <f t="shared" ref="MM15:NA15" si="88">SUM(MM62,MM109)</f>
        <v>1.1304909560723515</v>
      </c>
      <c r="MN15" s="14">
        <f t="shared" si="88"/>
        <v>1.1304909560723515</v>
      </c>
      <c r="MO15" s="14">
        <f t="shared" si="88"/>
        <v>4.7642118863049099</v>
      </c>
      <c r="MP15" s="14">
        <f t="shared" si="88"/>
        <v>2.6162790697674421</v>
      </c>
      <c r="MQ15" s="14">
        <f t="shared" si="88"/>
        <v>2.2286821705426361</v>
      </c>
      <c r="MR15" s="14">
        <f t="shared" si="88"/>
        <v>1.6715116279069768</v>
      </c>
      <c r="MS15" s="14">
        <f t="shared" si="88"/>
        <v>1.114341085271318</v>
      </c>
      <c r="MT15" s="14">
        <f t="shared" si="88"/>
        <v>0.96899224806201567</v>
      </c>
      <c r="MU15" s="14">
        <f t="shared" si="88"/>
        <v>0.96899224806201567</v>
      </c>
      <c r="MV15" s="14">
        <f t="shared" si="88"/>
        <v>1.5245478036175713</v>
      </c>
      <c r="MW15" s="14">
        <f t="shared" si="88"/>
        <v>1.3953488372093021</v>
      </c>
      <c r="MX15" s="14">
        <f t="shared" si="88"/>
        <v>1.114341085271318</v>
      </c>
      <c r="MY15" s="14">
        <f t="shared" si="88"/>
        <v>1.4857881136950906</v>
      </c>
      <c r="MZ15" s="14">
        <f t="shared" si="88"/>
        <v>1.4857881136950906</v>
      </c>
      <c r="NA15" s="14">
        <f t="shared" si="88"/>
        <v>1.6149870801033595</v>
      </c>
      <c r="NB15" s="14">
        <f t="shared" si="16"/>
        <v>1.6149870801033595</v>
      </c>
      <c r="NC15" s="14">
        <f t="shared" si="16"/>
        <v>1.905684754521964</v>
      </c>
    </row>
    <row r="16" spans="1:379" ht="15.75" customHeight="1">
      <c r="A16" s="24">
        <v>20</v>
      </c>
      <c r="B16" s="9" t="s">
        <v>1837</v>
      </c>
      <c r="C16" s="14">
        <f t="shared" ref="C16:AH16" si="89">SUM(C63,C110)</f>
        <v>2</v>
      </c>
      <c r="D16" s="14">
        <f t="shared" si="89"/>
        <v>2</v>
      </c>
      <c r="E16" s="14">
        <f t="shared" si="89"/>
        <v>2</v>
      </c>
      <c r="F16" s="14">
        <f t="shared" si="89"/>
        <v>2</v>
      </c>
      <c r="G16" s="14">
        <f t="shared" si="89"/>
        <v>2</v>
      </c>
      <c r="H16" s="14">
        <f t="shared" si="89"/>
        <v>1</v>
      </c>
      <c r="I16" s="14">
        <f t="shared" si="89"/>
        <v>1</v>
      </c>
      <c r="J16" s="14">
        <f t="shared" si="89"/>
        <v>2</v>
      </c>
      <c r="K16" s="14">
        <f t="shared" si="89"/>
        <v>2</v>
      </c>
      <c r="L16" s="14">
        <f t="shared" si="89"/>
        <v>2</v>
      </c>
      <c r="M16" s="14">
        <f t="shared" si="89"/>
        <v>2</v>
      </c>
      <c r="N16" s="14">
        <f t="shared" si="89"/>
        <v>2</v>
      </c>
      <c r="O16" s="14">
        <f t="shared" si="89"/>
        <v>1</v>
      </c>
      <c r="P16" s="14">
        <f t="shared" si="89"/>
        <v>1</v>
      </c>
      <c r="Q16" s="14">
        <f t="shared" si="89"/>
        <v>2</v>
      </c>
      <c r="R16" s="14">
        <f t="shared" si="89"/>
        <v>2</v>
      </c>
      <c r="S16" s="14">
        <f t="shared" si="89"/>
        <v>2</v>
      </c>
      <c r="T16" s="14">
        <f t="shared" si="89"/>
        <v>2</v>
      </c>
      <c r="U16" s="14">
        <f t="shared" si="89"/>
        <v>2</v>
      </c>
      <c r="V16" s="14">
        <f t="shared" si="89"/>
        <v>1</v>
      </c>
      <c r="W16" s="14">
        <f t="shared" si="89"/>
        <v>1</v>
      </c>
      <c r="X16" s="14">
        <f t="shared" si="89"/>
        <v>2</v>
      </c>
      <c r="Y16" s="14">
        <f t="shared" si="89"/>
        <v>2</v>
      </c>
      <c r="Z16" s="14">
        <f t="shared" si="89"/>
        <v>2</v>
      </c>
      <c r="AA16" s="14">
        <f t="shared" si="89"/>
        <v>2</v>
      </c>
      <c r="AB16" s="14">
        <f t="shared" si="89"/>
        <v>2</v>
      </c>
      <c r="AC16" s="14">
        <f t="shared" si="89"/>
        <v>1</v>
      </c>
      <c r="AD16" s="14">
        <f t="shared" si="89"/>
        <v>1</v>
      </c>
      <c r="AE16" s="14">
        <f t="shared" si="89"/>
        <v>2</v>
      </c>
      <c r="AF16" s="14">
        <f t="shared" si="89"/>
        <v>2</v>
      </c>
      <c r="AG16" s="14">
        <f t="shared" si="89"/>
        <v>2</v>
      </c>
      <c r="AH16" s="14">
        <f t="shared" si="89"/>
        <v>2</v>
      </c>
      <c r="AI16" s="14">
        <f t="shared" ref="AI16:BN16" si="90">SUM(AI63,AI110)</f>
        <v>2</v>
      </c>
      <c r="AJ16" s="14">
        <f t="shared" si="90"/>
        <v>1</v>
      </c>
      <c r="AK16" s="14">
        <f t="shared" si="90"/>
        <v>1</v>
      </c>
      <c r="AL16" s="14">
        <f t="shared" si="90"/>
        <v>2</v>
      </c>
      <c r="AM16" s="14">
        <f t="shared" si="90"/>
        <v>2</v>
      </c>
      <c r="AN16" s="14">
        <f t="shared" si="90"/>
        <v>2</v>
      </c>
      <c r="AO16" s="14">
        <f t="shared" si="90"/>
        <v>2</v>
      </c>
      <c r="AP16" s="14">
        <f t="shared" si="90"/>
        <v>2</v>
      </c>
      <c r="AQ16" s="14">
        <f t="shared" si="90"/>
        <v>1</v>
      </c>
      <c r="AR16" s="14">
        <f t="shared" si="90"/>
        <v>1</v>
      </c>
      <c r="AS16" s="14">
        <f t="shared" si="90"/>
        <v>2</v>
      </c>
      <c r="AT16" s="14">
        <f t="shared" si="90"/>
        <v>2</v>
      </c>
      <c r="AU16" s="14">
        <f t="shared" si="90"/>
        <v>2</v>
      </c>
      <c r="AV16" s="14">
        <f t="shared" si="90"/>
        <v>2</v>
      </c>
      <c r="AW16" s="14">
        <f t="shared" si="90"/>
        <v>2</v>
      </c>
      <c r="AX16" s="14">
        <f t="shared" si="90"/>
        <v>1</v>
      </c>
      <c r="AY16" s="14">
        <f t="shared" si="90"/>
        <v>1</v>
      </c>
      <c r="AZ16" s="14">
        <f t="shared" si="90"/>
        <v>2</v>
      </c>
      <c r="BA16" s="14">
        <f t="shared" si="90"/>
        <v>2</v>
      </c>
      <c r="BB16" s="14">
        <f t="shared" si="90"/>
        <v>2</v>
      </c>
      <c r="BC16" s="14">
        <f t="shared" si="90"/>
        <v>2</v>
      </c>
      <c r="BD16" s="14">
        <f t="shared" si="90"/>
        <v>2</v>
      </c>
      <c r="BE16" s="14">
        <f t="shared" si="90"/>
        <v>1</v>
      </c>
      <c r="BF16" s="14">
        <f t="shared" si="90"/>
        <v>1</v>
      </c>
      <c r="BG16" s="14">
        <f t="shared" si="90"/>
        <v>2</v>
      </c>
      <c r="BH16" s="14">
        <f t="shared" si="90"/>
        <v>2</v>
      </c>
      <c r="BI16" s="14">
        <f t="shared" si="90"/>
        <v>2</v>
      </c>
      <c r="BJ16" s="14">
        <f t="shared" si="90"/>
        <v>2</v>
      </c>
      <c r="BK16" s="14">
        <f t="shared" si="90"/>
        <v>2</v>
      </c>
      <c r="BL16" s="14">
        <f t="shared" si="90"/>
        <v>1</v>
      </c>
      <c r="BM16" s="14">
        <f t="shared" si="90"/>
        <v>1</v>
      </c>
      <c r="BN16" s="14">
        <f t="shared" si="90"/>
        <v>2</v>
      </c>
      <c r="BO16" s="14">
        <f t="shared" ref="BO16:CR16" si="91">SUM(BO63,BO110)</f>
        <v>2</v>
      </c>
      <c r="BP16" s="14">
        <f t="shared" si="91"/>
        <v>2</v>
      </c>
      <c r="BQ16" s="14">
        <f t="shared" si="91"/>
        <v>2</v>
      </c>
      <c r="BR16" s="14">
        <f t="shared" si="91"/>
        <v>2</v>
      </c>
      <c r="BS16" s="14">
        <f t="shared" si="91"/>
        <v>1</v>
      </c>
      <c r="BT16" s="14">
        <f t="shared" si="91"/>
        <v>1</v>
      </c>
      <c r="BU16" s="14">
        <f t="shared" si="91"/>
        <v>2</v>
      </c>
      <c r="BV16" s="14">
        <f t="shared" si="91"/>
        <v>2</v>
      </c>
      <c r="BW16" s="14">
        <f t="shared" si="91"/>
        <v>2</v>
      </c>
      <c r="BX16" s="14">
        <f t="shared" si="91"/>
        <v>2</v>
      </c>
      <c r="BY16" s="14">
        <f t="shared" si="91"/>
        <v>2</v>
      </c>
      <c r="BZ16" s="14">
        <f t="shared" si="91"/>
        <v>1</v>
      </c>
      <c r="CA16" s="14">
        <f t="shared" si="91"/>
        <v>1</v>
      </c>
      <c r="CB16" s="14">
        <f t="shared" si="91"/>
        <v>2</v>
      </c>
      <c r="CC16" s="14">
        <f t="shared" si="91"/>
        <v>2</v>
      </c>
      <c r="CD16" s="14">
        <f t="shared" si="91"/>
        <v>2</v>
      </c>
      <c r="CE16" s="14">
        <f t="shared" si="91"/>
        <v>2</v>
      </c>
      <c r="CF16" s="14">
        <f t="shared" si="91"/>
        <v>2</v>
      </c>
      <c r="CG16" s="14">
        <f t="shared" si="91"/>
        <v>1</v>
      </c>
      <c r="CH16" s="14">
        <f t="shared" si="91"/>
        <v>1</v>
      </c>
      <c r="CI16" s="14">
        <f t="shared" si="91"/>
        <v>2</v>
      </c>
      <c r="CJ16" s="14">
        <f t="shared" si="91"/>
        <v>2</v>
      </c>
      <c r="CK16" s="14">
        <f t="shared" si="91"/>
        <v>2</v>
      </c>
      <c r="CL16" s="14">
        <f t="shared" si="91"/>
        <v>2</v>
      </c>
      <c r="CM16" s="14">
        <f t="shared" si="91"/>
        <v>2</v>
      </c>
      <c r="CN16" s="14">
        <f t="shared" si="91"/>
        <v>1</v>
      </c>
      <c r="CO16" s="14">
        <f t="shared" si="91"/>
        <v>1</v>
      </c>
      <c r="CP16" s="14">
        <f t="shared" si="91"/>
        <v>2</v>
      </c>
      <c r="CQ16" s="14">
        <f t="shared" si="91"/>
        <v>2</v>
      </c>
      <c r="CR16" s="14">
        <f t="shared" si="91"/>
        <v>2</v>
      </c>
      <c r="CS16" s="14">
        <f t="shared" ref="CS16:FB16" si="92">SUM(CS63,CS110)</f>
        <v>2</v>
      </c>
      <c r="CT16" s="14">
        <f t="shared" si="92"/>
        <v>2</v>
      </c>
      <c r="CU16" s="14">
        <f t="shared" si="92"/>
        <v>2</v>
      </c>
      <c r="CV16" s="14">
        <f t="shared" si="92"/>
        <v>2</v>
      </c>
      <c r="CW16" s="14">
        <f t="shared" si="92"/>
        <v>2</v>
      </c>
      <c r="CX16" s="14">
        <f t="shared" si="92"/>
        <v>2</v>
      </c>
      <c r="CY16" s="14">
        <f t="shared" si="92"/>
        <v>2</v>
      </c>
      <c r="CZ16" s="14">
        <f t="shared" si="92"/>
        <v>2</v>
      </c>
      <c r="DA16" s="14">
        <f t="shared" si="92"/>
        <v>2</v>
      </c>
      <c r="DB16" s="14">
        <f t="shared" si="92"/>
        <v>2</v>
      </c>
      <c r="DC16" s="14">
        <f t="shared" si="92"/>
        <v>2</v>
      </c>
      <c r="DD16" s="14">
        <f t="shared" si="92"/>
        <v>2</v>
      </c>
      <c r="DE16" s="14">
        <f t="shared" si="92"/>
        <v>2</v>
      </c>
      <c r="DF16" s="14">
        <f t="shared" si="92"/>
        <v>2</v>
      </c>
      <c r="DG16" s="14">
        <f t="shared" si="92"/>
        <v>2</v>
      </c>
      <c r="DH16" s="14">
        <f t="shared" si="92"/>
        <v>2</v>
      </c>
      <c r="DI16" s="14">
        <f t="shared" si="92"/>
        <v>1</v>
      </c>
      <c r="DJ16" s="14">
        <f t="shared" si="92"/>
        <v>1</v>
      </c>
      <c r="DK16" s="14">
        <f t="shared" si="92"/>
        <v>2</v>
      </c>
      <c r="DL16" s="14">
        <f t="shared" si="92"/>
        <v>2</v>
      </c>
      <c r="DM16" s="14">
        <f t="shared" si="92"/>
        <v>2</v>
      </c>
      <c r="DN16" s="14">
        <f t="shared" si="92"/>
        <v>2</v>
      </c>
      <c r="DO16" s="14">
        <f t="shared" si="92"/>
        <v>2</v>
      </c>
      <c r="DP16" s="14">
        <f t="shared" si="92"/>
        <v>2</v>
      </c>
      <c r="DQ16" s="14">
        <f t="shared" si="92"/>
        <v>2</v>
      </c>
      <c r="DR16" s="14">
        <f t="shared" si="92"/>
        <v>2</v>
      </c>
      <c r="DS16" s="14">
        <f t="shared" si="92"/>
        <v>2</v>
      </c>
      <c r="DT16" s="14">
        <f t="shared" si="92"/>
        <v>2</v>
      </c>
      <c r="DU16" s="14">
        <f t="shared" si="92"/>
        <v>2</v>
      </c>
      <c r="DV16" s="14">
        <f t="shared" si="92"/>
        <v>2</v>
      </c>
      <c r="DW16" s="14">
        <f t="shared" si="92"/>
        <v>2</v>
      </c>
      <c r="DX16" s="14">
        <f t="shared" si="92"/>
        <v>2</v>
      </c>
      <c r="DY16" s="14">
        <f t="shared" si="92"/>
        <v>2</v>
      </c>
      <c r="DZ16" s="14">
        <f t="shared" si="92"/>
        <v>2</v>
      </c>
      <c r="EA16" s="14">
        <f t="shared" si="92"/>
        <v>2</v>
      </c>
      <c r="EB16" s="14">
        <f t="shared" si="92"/>
        <v>2</v>
      </c>
      <c r="EC16" s="14">
        <f t="shared" si="92"/>
        <v>2</v>
      </c>
      <c r="ED16" s="14">
        <f t="shared" si="92"/>
        <v>2</v>
      </c>
      <c r="EE16" s="14">
        <f t="shared" si="92"/>
        <v>2</v>
      </c>
      <c r="EF16" s="14">
        <f t="shared" si="92"/>
        <v>2</v>
      </c>
      <c r="EG16" s="14">
        <f t="shared" si="92"/>
        <v>2</v>
      </c>
      <c r="EH16" s="14">
        <f t="shared" si="92"/>
        <v>2</v>
      </c>
      <c r="EI16" s="14">
        <f t="shared" si="92"/>
        <v>2</v>
      </c>
      <c r="EJ16" s="14">
        <f t="shared" si="92"/>
        <v>2</v>
      </c>
      <c r="EK16" s="14">
        <f t="shared" si="92"/>
        <v>2</v>
      </c>
      <c r="EL16" s="14">
        <f t="shared" si="92"/>
        <v>2</v>
      </c>
      <c r="EM16" s="14">
        <f t="shared" si="92"/>
        <v>2</v>
      </c>
      <c r="EN16" s="14">
        <f t="shared" si="92"/>
        <v>2</v>
      </c>
      <c r="EO16" s="14">
        <f t="shared" si="92"/>
        <v>2</v>
      </c>
      <c r="EP16" s="14">
        <f t="shared" si="92"/>
        <v>2</v>
      </c>
      <c r="EQ16" s="14">
        <f t="shared" si="92"/>
        <v>2</v>
      </c>
      <c r="ER16" s="14">
        <f t="shared" si="92"/>
        <v>2</v>
      </c>
      <c r="ES16" s="14">
        <f t="shared" si="92"/>
        <v>2</v>
      </c>
      <c r="ET16" s="14">
        <f t="shared" si="92"/>
        <v>2</v>
      </c>
      <c r="EU16" s="14">
        <f t="shared" si="92"/>
        <v>2</v>
      </c>
      <c r="EV16" s="14">
        <f t="shared" si="92"/>
        <v>2</v>
      </c>
      <c r="EW16" s="14">
        <f t="shared" si="92"/>
        <v>2</v>
      </c>
      <c r="EX16" s="14">
        <f t="shared" si="92"/>
        <v>2</v>
      </c>
      <c r="EY16" s="14">
        <f t="shared" si="92"/>
        <v>2</v>
      </c>
      <c r="EZ16" s="14">
        <f t="shared" si="92"/>
        <v>2</v>
      </c>
      <c r="FA16" s="14">
        <f t="shared" si="92"/>
        <v>2</v>
      </c>
      <c r="FB16" s="14">
        <f t="shared" si="92"/>
        <v>2</v>
      </c>
      <c r="FC16" s="14">
        <f t="shared" ref="FC16:HN16" si="93">SUM(FC63,FC110)</f>
        <v>2</v>
      </c>
      <c r="FD16" s="14">
        <f t="shared" si="93"/>
        <v>2</v>
      </c>
      <c r="FE16" s="14">
        <f t="shared" si="93"/>
        <v>2</v>
      </c>
      <c r="FF16" s="14">
        <f t="shared" si="93"/>
        <v>2</v>
      </c>
      <c r="FG16" s="14">
        <f t="shared" si="93"/>
        <v>2</v>
      </c>
      <c r="FH16" s="14">
        <f t="shared" si="93"/>
        <v>2</v>
      </c>
      <c r="FI16" s="14">
        <f t="shared" si="93"/>
        <v>2</v>
      </c>
      <c r="FJ16" s="14">
        <f t="shared" si="93"/>
        <v>2</v>
      </c>
      <c r="FK16" s="14">
        <f t="shared" si="93"/>
        <v>2</v>
      </c>
      <c r="FL16" s="14">
        <f t="shared" si="93"/>
        <v>2</v>
      </c>
      <c r="FM16" s="14">
        <f t="shared" si="93"/>
        <v>2</v>
      </c>
      <c r="FN16" s="14">
        <f t="shared" si="93"/>
        <v>2</v>
      </c>
      <c r="FO16" s="14">
        <f t="shared" si="93"/>
        <v>2</v>
      </c>
      <c r="FP16" s="14">
        <f t="shared" si="93"/>
        <v>2</v>
      </c>
      <c r="FQ16" s="14">
        <f t="shared" si="93"/>
        <v>2</v>
      </c>
      <c r="FR16" s="14">
        <f t="shared" si="93"/>
        <v>2</v>
      </c>
      <c r="FS16" s="14">
        <f t="shared" si="93"/>
        <v>2</v>
      </c>
      <c r="FT16" s="14">
        <f t="shared" si="93"/>
        <v>2</v>
      </c>
      <c r="FU16" s="14">
        <f t="shared" si="93"/>
        <v>2</v>
      </c>
      <c r="FV16" s="14">
        <f t="shared" si="93"/>
        <v>2</v>
      </c>
      <c r="FW16" s="14">
        <f t="shared" si="93"/>
        <v>2</v>
      </c>
      <c r="FX16" s="14">
        <f t="shared" si="93"/>
        <v>2</v>
      </c>
      <c r="FY16" s="14">
        <f t="shared" si="93"/>
        <v>2</v>
      </c>
      <c r="FZ16" s="14">
        <f t="shared" si="93"/>
        <v>2</v>
      </c>
      <c r="GA16" s="14">
        <f t="shared" si="93"/>
        <v>2</v>
      </c>
      <c r="GB16" s="14">
        <f t="shared" si="93"/>
        <v>2</v>
      </c>
      <c r="GC16" s="14">
        <f t="shared" si="93"/>
        <v>2</v>
      </c>
      <c r="GD16" s="14">
        <f t="shared" si="93"/>
        <v>2</v>
      </c>
      <c r="GE16" s="14">
        <f t="shared" si="93"/>
        <v>2</v>
      </c>
      <c r="GF16" s="14">
        <f t="shared" si="93"/>
        <v>2</v>
      </c>
      <c r="GG16" s="14">
        <f t="shared" si="93"/>
        <v>2</v>
      </c>
      <c r="GH16" s="14">
        <f t="shared" si="93"/>
        <v>2</v>
      </c>
      <c r="GI16" s="14">
        <f t="shared" si="93"/>
        <v>2</v>
      </c>
      <c r="GJ16" s="14">
        <f t="shared" si="93"/>
        <v>2</v>
      </c>
      <c r="GK16" s="14">
        <f t="shared" si="93"/>
        <v>2</v>
      </c>
      <c r="GL16" s="14">
        <f t="shared" si="93"/>
        <v>2</v>
      </c>
      <c r="GM16" s="14">
        <f t="shared" si="93"/>
        <v>2</v>
      </c>
      <c r="GN16" s="14">
        <f t="shared" si="93"/>
        <v>2</v>
      </c>
      <c r="GO16" s="14">
        <f t="shared" si="93"/>
        <v>2</v>
      </c>
      <c r="GP16" s="14">
        <f t="shared" si="93"/>
        <v>2</v>
      </c>
      <c r="GQ16" s="14">
        <f t="shared" si="93"/>
        <v>2</v>
      </c>
      <c r="GR16" s="14">
        <f t="shared" si="93"/>
        <v>2</v>
      </c>
      <c r="GS16" s="14">
        <f t="shared" si="93"/>
        <v>2</v>
      </c>
      <c r="GT16" s="14">
        <f t="shared" si="93"/>
        <v>2</v>
      </c>
      <c r="GU16" s="14">
        <f t="shared" si="93"/>
        <v>2</v>
      </c>
      <c r="GV16" s="14">
        <f t="shared" si="93"/>
        <v>2</v>
      </c>
      <c r="GW16" s="14">
        <f t="shared" si="93"/>
        <v>2</v>
      </c>
      <c r="GX16" s="14">
        <f t="shared" si="93"/>
        <v>2</v>
      </c>
      <c r="GY16" s="14">
        <f t="shared" si="93"/>
        <v>2</v>
      </c>
      <c r="GZ16" s="14">
        <f t="shared" si="93"/>
        <v>2</v>
      </c>
      <c r="HA16" s="14">
        <f t="shared" si="93"/>
        <v>2</v>
      </c>
      <c r="HB16" s="14">
        <f t="shared" si="93"/>
        <v>2</v>
      </c>
      <c r="HC16" s="14">
        <f t="shared" si="93"/>
        <v>2</v>
      </c>
      <c r="HD16" s="14">
        <f t="shared" si="93"/>
        <v>2</v>
      </c>
      <c r="HE16" s="14">
        <f t="shared" si="93"/>
        <v>2</v>
      </c>
      <c r="HF16" s="14">
        <f t="shared" si="93"/>
        <v>2</v>
      </c>
      <c r="HG16" s="14">
        <f t="shared" si="93"/>
        <v>2</v>
      </c>
      <c r="HH16" s="14">
        <f t="shared" si="93"/>
        <v>2</v>
      </c>
      <c r="HI16" s="14">
        <f t="shared" si="93"/>
        <v>2</v>
      </c>
      <c r="HJ16" s="14">
        <f t="shared" si="93"/>
        <v>2</v>
      </c>
      <c r="HK16" s="14">
        <f t="shared" si="93"/>
        <v>2</v>
      </c>
      <c r="HL16" s="14">
        <f t="shared" si="93"/>
        <v>2</v>
      </c>
      <c r="HM16" s="14">
        <f t="shared" si="93"/>
        <v>2</v>
      </c>
      <c r="HN16" s="14">
        <f t="shared" si="93"/>
        <v>2</v>
      </c>
      <c r="HO16" s="14">
        <f t="shared" ref="HO16:JZ16" si="94">SUM(HO63,HO110)</f>
        <v>2</v>
      </c>
      <c r="HP16" s="14">
        <f t="shared" si="94"/>
        <v>2</v>
      </c>
      <c r="HQ16" s="14">
        <f t="shared" si="94"/>
        <v>2</v>
      </c>
      <c r="HR16" s="14">
        <f t="shared" si="94"/>
        <v>2</v>
      </c>
      <c r="HS16" s="14">
        <f t="shared" si="13"/>
        <v>4</v>
      </c>
      <c r="HT16" s="14">
        <f t="shared" si="94"/>
        <v>2</v>
      </c>
      <c r="HU16" s="14">
        <f t="shared" si="94"/>
        <v>2</v>
      </c>
      <c r="HV16" s="14">
        <f t="shared" si="94"/>
        <v>2</v>
      </c>
      <c r="HW16" s="14">
        <f t="shared" si="94"/>
        <v>2</v>
      </c>
      <c r="HX16" s="14">
        <f t="shared" si="94"/>
        <v>2</v>
      </c>
      <c r="HY16" s="14">
        <f t="shared" si="94"/>
        <v>2</v>
      </c>
      <c r="HZ16" s="14">
        <f t="shared" si="94"/>
        <v>2</v>
      </c>
      <c r="IA16" s="14">
        <f t="shared" si="94"/>
        <v>2</v>
      </c>
      <c r="IB16" s="14">
        <f t="shared" si="94"/>
        <v>2</v>
      </c>
      <c r="IC16" s="14">
        <f t="shared" si="94"/>
        <v>2</v>
      </c>
      <c r="ID16" s="14">
        <f t="shared" si="94"/>
        <v>2</v>
      </c>
      <c r="IE16" s="14">
        <f t="shared" si="94"/>
        <v>2</v>
      </c>
      <c r="IF16" s="14">
        <f t="shared" si="94"/>
        <v>2</v>
      </c>
      <c r="IG16" s="14">
        <f t="shared" si="94"/>
        <v>2</v>
      </c>
      <c r="IH16" s="14">
        <f t="shared" si="94"/>
        <v>2</v>
      </c>
      <c r="II16" s="14">
        <f t="shared" si="94"/>
        <v>2</v>
      </c>
      <c r="IJ16" s="14">
        <f t="shared" si="94"/>
        <v>2</v>
      </c>
      <c r="IK16" s="14">
        <f t="shared" si="94"/>
        <v>2</v>
      </c>
      <c r="IL16" s="14">
        <f t="shared" si="94"/>
        <v>2</v>
      </c>
      <c r="IM16" s="14">
        <f t="shared" si="94"/>
        <v>2</v>
      </c>
      <c r="IN16" s="14">
        <f t="shared" si="94"/>
        <v>2</v>
      </c>
      <c r="IO16" s="14">
        <f t="shared" si="94"/>
        <v>2</v>
      </c>
      <c r="IP16" s="14">
        <f t="shared" si="94"/>
        <v>2</v>
      </c>
      <c r="IQ16" s="14">
        <f t="shared" si="94"/>
        <v>2</v>
      </c>
      <c r="IR16" s="14">
        <f t="shared" si="94"/>
        <v>2</v>
      </c>
      <c r="IS16" s="14">
        <f t="shared" si="94"/>
        <v>2</v>
      </c>
      <c r="IT16" s="14">
        <f t="shared" si="94"/>
        <v>2</v>
      </c>
      <c r="IU16" s="14">
        <f t="shared" si="94"/>
        <v>2</v>
      </c>
      <c r="IV16" s="14">
        <f t="shared" si="94"/>
        <v>2</v>
      </c>
      <c r="IW16" s="14">
        <f t="shared" si="94"/>
        <v>2</v>
      </c>
      <c r="IX16" s="14">
        <f t="shared" si="94"/>
        <v>2</v>
      </c>
      <c r="IY16" s="14">
        <f t="shared" si="94"/>
        <v>2</v>
      </c>
      <c r="IZ16" s="14">
        <f t="shared" si="94"/>
        <v>2</v>
      </c>
      <c r="JA16" s="14">
        <f t="shared" si="94"/>
        <v>2</v>
      </c>
      <c r="JB16" s="14">
        <f t="shared" si="94"/>
        <v>2</v>
      </c>
      <c r="JC16" s="14">
        <f t="shared" si="94"/>
        <v>2</v>
      </c>
      <c r="JD16" s="14">
        <f t="shared" si="94"/>
        <v>2</v>
      </c>
      <c r="JE16" s="14">
        <f t="shared" si="94"/>
        <v>2</v>
      </c>
      <c r="JF16" s="14">
        <f t="shared" si="94"/>
        <v>2</v>
      </c>
      <c r="JG16" s="14">
        <f t="shared" si="94"/>
        <v>2</v>
      </c>
      <c r="JH16" s="14">
        <f t="shared" si="94"/>
        <v>2</v>
      </c>
      <c r="JI16" s="14">
        <f t="shared" si="94"/>
        <v>2</v>
      </c>
      <c r="JJ16" s="14">
        <f t="shared" si="94"/>
        <v>2</v>
      </c>
      <c r="JK16" s="14">
        <f t="shared" si="94"/>
        <v>2</v>
      </c>
      <c r="JL16" s="14">
        <f t="shared" si="94"/>
        <v>2</v>
      </c>
      <c r="JM16" s="14">
        <f t="shared" si="94"/>
        <v>2</v>
      </c>
      <c r="JN16" s="14">
        <f t="shared" si="94"/>
        <v>2</v>
      </c>
      <c r="JO16" s="14">
        <f t="shared" si="94"/>
        <v>2</v>
      </c>
      <c r="JP16" s="14">
        <f t="shared" si="94"/>
        <v>2</v>
      </c>
      <c r="JQ16" s="14">
        <f t="shared" si="94"/>
        <v>2</v>
      </c>
      <c r="JR16" s="14">
        <f t="shared" si="94"/>
        <v>2</v>
      </c>
      <c r="JS16" s="14">
        <f t="shared" si="94"/>
        <v>2</v>
      </c>
      <c r="JT16" s="14">
        <f t="shared" si="94"/>
        <v>2</v>
      </c>
      <c r="JU16" s="14">
        <f t="shared" si="94"/>
        <v>2</v>
      </c>
      <c r="JV16" s="14">
        <f t="shared" si="94"/>
        <v>2</v>
      </c>
      <c r="JW16" s="14">
        <f t="shared" si="94"/>
        <v>2</v>
      </c>
      <c r="JX16" s="14">
        <f t="shared" si="94"/>
        <v>2</v>
      </c>
      <c r="JY16" s="14">
        <f t="shared" si="94"/>
        <v>2</v>
      </c>
      <c r="JZ16" s="14">
        <f t="shared" si="94"/>
        <v>2</v>
      </c>
      <c r="KA16" s="14">
        <f t="shared" ref="KA16:ML16" si="95">SUM(KA63,KA110)</f>
        <v>2</v>
      </c>
      <c r="KB16" s="14">
        <f t="shared" si="95"/>
        <v>2</v>
      </c>
      <c r="KC16" s="14">
        <f t="shared" si="95"/>
        <v>2</v>
      </c>
      <c r="KD16" s="14">
        <f t="shared" si="95"/>
        <v>2</v>
      </c>
      <c r="KE16" s="14">
        <f t="shared" si="95"/>
        <v>2</v>
      </c>
      <c r="KF16" s="14">
        <f t="shared" si="95"/>
        <v>2</v>
      </c>
      <c r="KG16" s="14">
        <f t="shared" si="95"/>
        <v>2</v>
      </c>
      <c r="KH16" s="14">
        <f t="shared" si="95"/>
        <v>2</v>
      </c>
      <c r="KI16" s="14">
        <f t="shared" si="95"/>
        <v>2</v>
      </c>
      <c r="KJ16" s="14">
        <f t="shared" si="95"/>
        <v>2</v>
      </c>
      <c r="KK16" s="14">
        <f t="shared" si="95"/>
        <v>2</v>
      </c>
      <c r="KL16" s="14">
        <f t="shared" si="95"/>
        <v>2</v>
      </c>
      <c r="KM16" s="14">
        <f t="shared" si="95"/>
        <v>2</v>
      </c>
      <c r="KN16" s="14">
        <f t="shared" si="95"/>
        <v>2</v>
      </c>
      <c r="KO16" s="14">
        <f t="shared" si="95"/>
        <v>2</v>
      </c>
      <c r="KP16" s="14">
        <f t="shared" si="95"/>
        <v>2</v>
      </c>
      <c r="KQ16" s="14">
        <f t="shared" si="95"/>
        <v>2</v>
      </c>
      <c r="KR16" s="14">
        <f t="shared" si="95"/>
        <v>2</v>
      </c>
      <c r="KS16" s="14">
        <f t="shared" si="95"/>
        <v>2</v>
      </c>
      <c r="KT16" s="14">
        <f t="shared" si="95"/>
        <v>2</v>
      </c>
      <c r="KU16" s="14">
        <f t="shared" si="95"/>
        <v>2</v>
      </c>
      <c r="KV16" s="14">
        <f t="shared" si="95"/>
        <v>2</v>
      </c>
      <c r="KW16" s="14">
        <f t="shared" si="95"/>
        <v>2</v>
      </c>
      <c r="KX16" s="14">
        <f t="shared" si="95"/>
        <v>2</v>
      </c>
      <c r="KY16" s="14">
        <f t="shared" si="95"/>
        <v>2</v>
      </c>
      <c r="KZ16" s="14">
        <f t="shared" si="95"/>
        <v>2</v>
      </c>
      <c r="LA16" s="14">
        <f t="shared" si="95"/>
        <v>2</v>
      </c>
      <c r="LB16" s="14">
        <f t="shared" si="95"/>
        <v>2</v>
      </c>
      <c r="LC16" s="14">
        <f t="shared" si="95"/>
        <v>2</v>
      </c>
      <c r="LD16" s="14">
        <f t="shared" si="95"/>
        <v>2</v>
      </c>
      <c r="LE16" s="14">
        <f t="shared" si="95"/>
        <v>2</v>
      </c>
      <c r="LF16" s="14">
        <f t="shared" si="95"/>
        <v>2</v>
      </c>
      <c r="LG16" s="14">
        <f t="shared" si="95"/>
        <v>2</v>
      </c>
      <c r="LH16" s="14">
        <f t="shared" si="95"/>
        <v>2</v>
      </c>
      <c r="LI16" s="14">
        <f t="shared" si="95"/>
        <v>2</v>
      </c>
      <c r="LJ16" s="14">
        <f t="shared" si="95"/>
        <v>2</v>
      </c>
      <c r="LK16" s="14">
        <f t="shared" si="95"/>
        <v>2</v>
      </c>
      <c r="LL16" s="14">
        <f t="shared" si="95"/>
        <v>2</v>
      </c>
      <c r="LM16" s="14">
        <f t="shared" si="95"/>
        <v>2</v>
      </c>
      <c r="LN16" s="14">
        <f t="shared" si="95"/>
        <v>2</v>
      </c>
      <c r="LO16" s="14">
        <f t="shared" si="95"/>
        <v>2</v>
      </c>
      <c r="LP16" s="14">
        <f t="shared" si="95"/>
        <v>2</v>
      </c>
      <c r="LQ16" s="14">
        <f t="shared" si="95"/>
        <v>2</v>
      </c>
      <c r="LR16" s="14">
        <f t="shared" si="95"/>
        <v>2</v>
      </c>
      <c r="LS16" s="14">
        <f t="shared" si="95"/>
        <v>2</v>
      </c>
      <c r="LT16" s="14">
        <f t="shared" si="95"/>
        <v>2</v>
      </c>
      <c r="LU16" s="14">
        <f t="shared" si="95"/>
        <v>2</v>
      </c>
      <c r="LV16" s="14">
        <f t="shared" si="95"/>
        <v>2</v>
      </c>
      <c r="LW16" s="14">
        <f t="shared" si="95"/>
        <v>2</v>
      </c>
      <c r="LX16" s="14">
        <f t="shared" si="95"/>
        <v>2</v>
      </c>
      <c r="LY16" s="14">
        <f t="shared" si="95"/>
        <v>2</v>
      </c>
      <c r="LZ16" s="14">
        <f t="shared" si="95"/>
        <v>2</v>
      </c>
      <c r="MA16" s="14">
        <f t="shared" si="95"/>
        <v>2</v>
      </c>
      <c r="MB16" s="14">
        <f t="shared" si="95"/>
        <v>2</v>
      </c>
      <c r="MC16" s="14">
        <f t="shared" si="95"/>
        <v>2</v>
      </c>
      <c r="MD16" s="14">
        <f t="shared" si="95"/>
        <v>2</v>
      </c>
      <c r="ME16" s="14">
        <f t="shared" si="95"/>
        <v>2</v>
      </c>
      <c r="MF16" s="14">
        <f t="shared" si="95"/>
        <v>2</v>
      </c>
      <c r="MG16" s="14">
        <f t="shared" si="95"/>
        <v>2</v>
      </c>
      <c r="MH16" s="14">
        <f t="shared" si="95"/>
        <v>2</v>
      </c>
      <c r="MI16" s="14">
        <f t="shared" si="95"/>
        <v>2</v>
      </c>
      <c r="MJ16" s="14">
        <f t="shared" si="95"/>
        <v>2</v>
      </c>
      <c r="MK16" s="14">
        <f t="shared" si="95"/>
        <v>2</v>
      </c>
      <c r="ML16" s="14">
        <f t="shared" si="95"/>
        <v>2</v>
      </c>
      <c r="MM16" s="14">
        <f t="shared" ref="MM16:NA16" si="96">SUM(MM63,MM110)</f>
        <v>2</v>
      </c>
      <c r="MN16" s="14">
        <f t="shared" si="96"/>
        <v>2</v>
      </c>
      <c r="MO16" s="14">
        <f t="shared" si="96"/>
        <v>2</v>
      </c>
      <c r="MP16" s="14">
        <f t="shared" si="96"/>
        <v>2</v>
      </c>
      <c r="MQ16" s="14">
        <f t="shared" si="96"/>
        <v>2</v>
      </c>
      <c r="MR16" s="14">
        <f t="shared" si="96"/>
        <v>2</v>
      </c>
      <c r="MS16" s="14">
        <f t="shared" si="96"/>
        <v>2</v>
      </c>
      <c r="MT16" s="14">
        <f t="shared" si="96"/>
        <v>2</v>
      </c>
      <c r="MU16" s="14">
        <f t="shared" si="96"/>
        <v>2</v>
      </c>
      <c r="MV16" s="14">
        <f t="shared" si="96"/>
        <v>2</v>
      </c>
      <c r="MW16" s="14">
        <f t="shared" si="96"/>
        <v>2</v>
      </c>
      <c r="MX16" s="14">
        <f t="shared" si="96"/>
        <v>2</v>
      </c>
      <c r="MY16" s="14">
        <f t="shared" si="96"/>
        <v>2</v>
      </c>
      <c r="MZ16" s="14">
        <f t="shared" si="96"/>
        <v>2</v>
      </c>
      <c r="NA16" s="14">
        <f t="shared" si="96"/>
        <v>2</v>
      </c>
      <c r="NB16" s="14">
        <f t="shared" si="16"/>
        <v>2</v>
      </c>
      <c r="NC16" s="14">
        <f t="shared" si="16"/>
        <v>4</v>
      </c>
    </row>
    <row r="17" spans="1:367" ht="15.75" customHeight="1">
      <c r="B17" s="11" t="s">
        <v>867</v>
      </c>
      <c r="C17" s="15">
        <f t="shared" ref="C17:BN17" si="97">SUM(C6:C16)</f>
        <v>14.552831020255063</v>
      </c>
      <c r="D17" s="15">
        <f t="shared" si="97"/>
        <v>14.759658664666164</v>
      </c>
      <c r="E17" s="15">
        <f t="shared" si="97"/>
        <v>12.921190714345251</v>
      </c>
      <c r="F17" s="15">
        <f t="shared" si="97"/>
        <v>12.921190714345251</v>
      </c>
      <c r="G17" s="15">
        <f t="shared" si="97"/>
        <v>15.563988392931565</v>
      </c>
      <c r="H17" s="15">
        <f t="shared" si="97"/>
        <v>9.1432972826539967</v>
      </c>
      <c r="I17" s="15">
        <f t="shared" si="97"/>
        <v>9.1432972826539967</v>
      </c>
      <c r="J17" s="15">
        <f t="shared" si="97"/>
        <v>15.908701133616734</v>
      </c>
      <c r="K17" s="15">
        <f t="shared" si="97"/>
        <v>14.759658664666164</v>
      </c>
      <c r="L17" s="15">
        <f t="shared" si="97"/>
        <v>12.921190714345251</v>
      </c>
      <c r="M17" s="15">
        <f t="shared" si="97"/>
        <v>12.921190714345251</v>
      </c>
      <c r="N17" s="15">
        <f t="shared" si="97"/>
        <v>11.599791875052095</v>
      </c>
      <c r="O17" s="15">
        <f t="shared" si="97"/>
        <v>12.59042468950571</v>
      </c>
      <c r="P17" s="15">
        <f t="shared" si="97"/>
        <v>18.335637034258564</v>
      </c>
      <c r="Q17" s="15">
        <f t="shared" si="97"/>
        <v>22.68805170042511</v>
      </c>
      <c r="R17" s="15">
        <f t="shared" si="97"/>
        <v>25.928351462865717</v>
      </c>
      <c r="S17" s="15">
        <f t="shared" si="97"/>
        <v>31.420774464449458</v>
      </c>
      <c r="T17" s="15">
        <f t="shared" si="97"/>
        <v>23.492381428690503</v>
      </c>
      <c r="U17" s="15">
        <f t="shared" si="97"/>
        <v>11.599791875052095</v>
      </c>
      <c r="V17" s="15">
        <f t="shared" si="97"/>
        <v>9.1432972826539967</v>
      </c>
      <c r="W17" s="15">
        <f t="shared" si="97"/>
        <v>13.739467158456279</v>
      </c>
      <c r="X17" s="15">
        <f t="shared" si="97"/>
        <v>17.264571246978409</v>
      </c>
      <c r="Y17" s="15">
        <f t="shared" si="97"/>
        <v>11.657243998499624</v>
      </c>
      <c r="Z17" s="15">
        <f t="shared" si="97"/>
        <v>14.242589553638409</v>
      </c>
      <c r="AA17" s="15">
        <f t="shared" si="97"/>
        <v>15.563988392931565</v>
      </c>
      <c r="AB17" s="15">
        <f t="shared" si="97"/>
        <v>15.563988392931565</v>
      </c>
      <c r="AC17" s="15">
        <f t="shared" si="97"/>
        <v>12.59042468950571</v>
      </c>
      <c r="AD17" s="15">
        <f t="shared" si="97"/>
        <v>12.59042468950571</v>
      </c>
      <c r="AE17" s="15">
        <f t="shared" si="97"/>
        <v>18.620441360340081</v>
      </c>
      <c r="AF17" s="15">
        <f t="shared" si="97"/>
        <v>14.759658664666164</v>
      </c>
      <c r="AG17" s="15">
        <f t="shared" si="97"/>
        <v>18.206786071517879</v>
      </c>
      <c r="AH17" s="15">
        <f t="shared" si="97"/>
        <v>15.563988392931565</v>
      </c>
      <c r="AI17" s="15">
        <f t="shared" si="97"/>
        <v>15.563988392931565</v>
      </c>
      <c r="AJ17" s="15">
        <f t="shared" si="97"/>
        <v>10.292339751604567</v>
      </c>
      <c r="AK17" s="15">
        <f t="shared" si="97"/>
        <v>14.888509627406851</v>
      </c>
      <c r="AL17" s="15">
        <f t="shared" si="97"/>
        <v>21.332181587063435</v>
      </c>
      <c r="AM17" s="15">
        <f t="shared" si="97"/>
        <v>17.241590397599396</v>
      </c>
      <c r="AN17" s="15">
        <f t="shared" si="97"/>
        <v>18.206786071517879</v>
      </c>
      <c r="AO17" s="15">
        <f t="shared" si="97"/>
        <v>18.206786071517879</v>
      </c>
      <c r="AP17" s="15">
        <f t="shared" si="97"/>
        <v>15.563988392931565</v>
      </c>
      <c r="AQ17" s="15">
        <f t="shared" si="97"/>
        <v>13.739467158456279</v>
      </c>
      <c r="AR17" s="15">
        <f t="shared" si="97"/>
        <v>14.888509627406851</v>
      </c>
      <c r="AS17" s="15">
        <f t="shared" si="97"/>
        <v>21.332181587063435</v>
      </c>
      <c r="AT17" s="15">
        <f t="shared" si="97"/>
        <v>19.723522130532633</v>
      </c>
      <c r="AU17" s="15">
        <f t="shared" si="97"/>
        <v>18.206786071517879</v>
      </c>
      <c r="AV17" s="15">
        <f t="shared" si="97"/>
        <v>14.242589553638409</v>
      </c>
      <c r="AW17" s="15">
        <f t="shared" si="97"/>
        <v>15.563988392931565</v>
      </c>
      <c r="AX17" s="15">
        <f t="shared" si="97"/>
        <v>16.037552096357423</v>
      </c>
      <c r="AY17" s="15">
        <f t="shared" si="97"/>
        <v>17.186594565307995</v>
      </c>
      <c r="AZ17" s="15">
        <f t="shared" si="97"/>
        <v>36.246752834041843</v>
      </c>
      <c r="BA17" s="15">
        <f t="shared" si="97"/>
        <v>39.578975993998498</v>
      </c>
      <c r="BB17" s="15">
        <f t="shared" si="97"/>
        <v>35.384970982328916</v>
      </c>
      <c r="BC17" s="15">
        <f t="shared" si="97"/>
        <v>20.849583750104195</v>
      </c>
      <c r="BD17" s="15">
        <f t="shared" si="97"/>
        <v>14.242589553638409</v>
      </c>
      <c r="BE17" s="15">
        <f t="shared" si="97"/>
        <v>9.1432972826539967</v>
      </c>
      <c r="BF17" s="15">
        <f t="shared" si="97"/>
        <v>13.739467158456279</v>
      </c>
      <c r="BG17" s="15">
        <f t="shared" si="97"/>
        <v>2.35</v>
      </c>
      <c r="BH17" s="15">
        <f t="shared" si="97"/>
        <v>39.578975993998498</v>
      </c>
      <c r="BI17" s="15">
        <f t="shared" si="97"/>
        <v>19.528184910811035</v>
      </c>
      <c r="BJ17" s="15">
        <f t="shared" si="97"/>
        <v>20.849583750104195</v>
      </c>
      <c r="BK17" s="15">
        <f t="shared" si="97"/>
        <v>19.528184910811035</v>
      </c>
      <c r="BL17" s="15">
        <f t="shared" si="97"/>
        <v>13.739467158456279</v>
      </c>
      <c r="BM17" s="15">
        <f t="shared" si="97"/>
        <v>17.186594565307995</v>
      </c>
      <c r="BN17" s="15">
        <f t="shared" si="97"/>
        <v>29.467402267233471</v>
      </c>
      <c r="BO17" s="15">
        <f t="shared" ref="BO17:CR17" si="98">SUM(BO6:BO16)</f>
        <v>28.410283195798947</v>
      </c>
      <c r="BP17" s="15">
        <f t="shared" si="98"/>
        <v>23.492381428690503</v>
      </c>
      <c r="BQ17" s="15">
        <f t="shared" si="98"/>
        <v>10.27839303575894</v>
      </c>
      <c r="BR17" s="15">
        <f t="shared" si="98"/>
        <v>16.88538723222473</v>
      </c>
      <c r="BS17" s="15">
        <f t="shared" si="98"/>
        <v>9.1432972826539967</v>
      </c>
      <c r="BT17" s="15">
        <f t="shared" si="98"/>
        <v>13.739467158456279</v>
      </c>
      <c r="BU17" s="15">
        <f t="shared" si="98"/>
        <v>19.97631147370176</v>
      </c>
      <c r="BV17" s="15">
        <f t="shared" si="98"/>
        <v>14.759658664666164</v>
      </c>
      <c r="BW17" s="15">
        <f t="shared" si="98"/>
        <v>16.88538723222473</v>
      </c>
      <c r="BX17" s="15">
        <f t="shared" si="98"/>
        <v>15.563988392931565</v>
      </c>
      <c r="BY17" s="15">
        <f t="shared" si="98"/>
        <v>16.88538723222473</v>
      </c>
      <c r="BZ17" s="15">
        <f t="shared" si="98"/>
        <v>10.292339751604567</v>
      </c>
      <c r="CA17" s="15">
        <f t="shared" si="98"/>
        <v>9.1432972826539967</v>
      </c>
      <c r="CB17" s="15">
        <f t="shared" si="98"/>
        <v>24.043921813786781</v>
      </c>
      <c r="CC17" s="15">
        <f t="shared" si="98"/>
        <v>17.241590397599396</v>
      </c>
      <c r="CD17" s="15">
        <f t="shared" si="98"/>
        <v>18.206786071517879</v>
      </c>
      <c r="CE17" s="15">
        <f t="shared" si="98"/>
        <v>12.921190714345251</v>
      </c>
      <c r="CF17" s="15">
        <f t="shared" si="98"/>
        <v>35.234970982328917</v>
      </c>
      <c r="CG17" s="15">
        <f t="shared" si="98"/>
        <v>40.167443944319416</v>
      </c>
      <c r="CH17" s="15">
        <f t="shared" si="98"/>
        <v>28.677019254813704</v>
      </c>
      <c r="CI17" s="15">
        <f t="shared" si="98"/>
        <v>45.587843627573562</v>
      </c>
      <c r="CJ17" s="15">
        <f t="shared" si="98"/>
        <v>51.83863465866466</v>
      </c>
      <c r="CK17" s="15">
        <f t="shared" si="98"/>
        <v>52.413155893139951</v>
      </c>
      <c r="CL17" s="15">
        <f t="shared" si="98"/>
        <v>39.199167500208382</v>
      </c>
      <c r="CM17" s="15">
        <f t="shared" si="98"/>
        <v>52.413155893139951</v>
      </c>
      <c r="CN17" s="15">
        <f t="shared" si="98"/>
        <v>47.061698758022843</v>
      </c>
      <c r="CO17" s="15">
        <f t="shared" si="98"/>
        <v>29.251540489288995</v>
      </c>
      <c r="CP17" s="15">
        <f t="shared" si="98"/>
        <v>36.096752834041844</v>
      </c>
      <c r="CQ17" s="15">
        <f t="shared" si="98"/>
        <v>39.428975993998492</v>
      </c>
      <c r="CR17" s="15">
        <f t="shared" si="98"/>
        <v>28.62797678586313</v>
      </c>
      <c r="CS17" s="15">
        <f t="shared" ref="CS17:FB17" si="99">SUM(CS6:CS16)</f>
        <v>28.777976785863132</v>
      </c>
      <c r="CT17" s="15">
        <f t="shared" si="99"/>
        <v>22.170982589397344</v>
      </c>
      <c r="CU17" s="15">
        <f t="shared" si="99"/>
        <v>17.287552096357423</v>
      </c>
      <c r="CV17" s="15">
        <f t="shared" si="99"/>
        <v>17.287552096357423</v>
      </c>
      <c r="CW17" s="15">
        <f t="shared" si="99"/>
        <v>2.35</v>
      </c>
      <c r="CX17" s="15">
        <f t="shared" si="99"/>
        <v>30.892214928732184</v>
      </c>
      <c r="CY17" s="15">
        <f t="shared" si="99"/>
        <v>20.849583750104195</v>
      </c>
      <c r="CZ17" s="15">
        <f t="shared" si="99"/>
        <v>18.206786071517879</v>
      </c>
      <c r="DA17" s="15">
        <f t="shared" si="99"/>
        <v>15.563988392931565</v>
      </c>
      <c r="DB17" s="15">
        <f t="shared" si="99"/>
        <v>12.691382220555138</v>
      </c>
      <c r="DC17" s="15">
        <f t="shared" si="99"/>
        <v>12.791382220555137</v>
      </c>
      <c r="DD17" s="15">
        <f t="shared" si="99"/>
        <v>33.635012607318494</v>
      </c>
      <c r="DE17" s="15">
        <f t="shared" si="99"/>
        <v>48.365737059264816</v>
      </c>
      <c r="DF17" s="15">
        <f t="shared" si="99"/>
        <v>34.163572143035758</v>
      </c>
      <c r="DG17" s="15">
        <f t="shared" si="99"/>
        <v>34.163572143035758</v>
      </c>
      <c r="DH17" s="15">
        <f t="shared" si="99"/>
        <v>34.163572143035758</v>
      </c>
      <c r="DI17" s="15">
        <f t="shared" si="99"/>
        <v>17.286594565307993</v>
      </c>
      <c r="DJ17" s="15">
        <f t="shared" si="99"/>
        <v>19.584679503209134</v>
      </c>
      <c r="DK17" s="15">
        <f t="shared" si="99"/>
        <v>43.126103400850219</v>
      </c>
      <c r="DL17" s="15">
        <f t="shared" si="99"/>
        <v>53.329600525131276</v>
      </c>
      <c r="DM17" s="15">
        <f t="shared" si="99"/>
        <v>52.663155893139951</v>
      </c>
      <c r="DN17" s="15">
        <f t="shared" si="99"/>
        <v>47.377560535967319</v>
      </c>
      <c r="DO17" s="15">
        <f t="shared" si="99"/>
        <v>34.163572143035758</v>
      </c>
      <c r="DP17" s="15">
        <f t="shared" si="99"/>
        <v>25.43084937901142</v>
      </c>
      <c r="DQ17" s="15">
        <f t="shared" si="99"/>
        <v>18.536594565307993</v>
      </c>
      <c r="DR17" s="15">
        <f t="shared" si="99"/>
        <v>29.567402267233469</v>
      </c>
      <c r="DS17" s="15">
        <f t="shared" si="99"/>
        <v>21.064487996999247</v>
      </c>
      <c r="DT17" s="15">
        <f t="shared" si="99"/>
        <v>16.985387232224728</v>
      </c>
      <c r="DU17" s="15">
        <f t="shared" si="99"/>
        <v>16.985387232224728</v>
      </c>
      <c r="DV17" s="15">
        <f t="shared" si="99"/>
        <v>15.663988392931564</v>
      </c>
      <c r="DW17" s="15">
        <f t="shared" si="99"/>
        <v>11.642339751604567</v>
      </c>
      <c r="DX17" s="15">
        <f t="shared" si="99"/>
        <v>13.94042468950571</v>
      </c>
      <c r="DY17" s="15">
        <f t="shared" si="99"/>
        <v>21.432181587063432</v>
      </c>
      <c r="DZ17" s="15">
        <f t="shared" si="99"/>
        <v>27.269317329332328</v>
      </c>
      <c r="EA17" s="15">
        <f t="shared" si="99"/>
        <v>15.663988392931564</v>
      </c>
      <c r="EB17" s="15">
        <f t="shared" si="99"/>
        <v>13.02119071434525</v>
      </c>
      <c r="EC17" s="15">
        <f t="shared" si="99"/>
        <v>13.02119071434525</v>
      </c>
      <c r="ED17" s="15">
        <f t="shared" si="99"/>
        <v>10.493297282653998</v>
      </c>
      <c r="EE17" s="15">
        <f t="shared" si="99"/>
        <v>11.642339751604567</v>
      </c>
      <c r="EF17" s="15">
        <f t="shared" si="99"/>
        <v>2.4500000000000002</v>
      </c>
      <c r="EG17" s="15">
        <f t="shared" si="99"/>
        <v>34.715112528132039</v>
      </c>
      <c r="EH17" s="15">
        <f t="shared" si="99"/>
        <v>16.985387232224728</v>
      </c>
      <c r="EI17" s="15">
        <f t="shared" si="99"/>
        <v>16.985387232224728</v>
      </c>
      <c r="EJ17" s="15">
        <f t="shared" si="99"/>
        <v>19.628184910811036</v>
      </c>
      <c r="EK17" s="15">
        <f t="shared" si="99"/>
        <v>13.94042468950571</v>
      </c>
      <c r="EL17" s="15">
        <f t="shared" si="99"/>
        <v>13.94042468950571</v>
      </c>
      <c r="EM17" s="15">
        <f t="shared" si="99"/>
        <v>17.364571246978411</v>
      </c>
      <c r="EN17" s="15">
        <f t="shared" si="99"/>
        <v>18.582556264066017</v>
      </c>
      <c r="EO17" s="15">
        <f t="shared" si="99"/>
        <v>15.663988392931564</v>
      </c>
      <c r="EP17" s="15">
        <f t="shared" si="99"/>
        <v>36.80636982162207</v>
      </c>
      <c r="EQ17" s="15">
        <f t="shared" si="99"/>
        <v>52.663155893139951</v>
      </c>
      <c r="ER17" s="15">
        <f t="shared" si="99"/>
        <v>27.728934316912557</v>
      </c>
      <c r="ES17" s="15">
        <f t="shared" si="99"/>
        <v>23.132764441110275</v>
      </c>
      <c r="ET17" s="15">
        <f t="shared" si="99"/>
        <v>49.905453967658573</v>
      </c>
      <c r="EU17" s="15">
        <f t="shared" si="99"/>
        <v>45.88380532633159</v>
      </c>
      <c r="EV17" s="15">
        <f t="shared" si="99"/>
        <v>52.663155893139951</v>
      </c>
      <c r="EW17" s="15">
        <f t="shared" si="99"/>
        <v>42.091965178794688</v>
      </c>
      <c r="EX17" s="15">
        <f t="shared" si="99"/>
        <v>48.698959375260486</v>
      </c>
      <c r="EY17" s="15">
        <f t="shared" si="99"/>
        <v>31.176061723764271</v>
      </c>
      <c r="EZ17" s="15">
        <f t="shared" si="99"/>
        <v>25.43084937901142</v>
      </c>
      <c r="FA17" s="15">
        <f t="shared" si="99"/>
        <v>51.261324081020248</v>
      </c>
      <c r="FB17" s="15">
        <f t="shared" si="99"/>
        <v>39.678975993998492</v>
      </c>
      <c r="FC17" s="15">
        <f t="shared" ref="FC17:HN17" si="100">SUM(FC6:FC16)</f>
        <v>61.912947768192069</v>
      </c>
      <c r="FD17" s="15">
        <f t="shared" si="100"/>
        <v>51.341757053846791</v>
      </c>
      <c r="FE17" s="15">
        <f t="shared" si="100"/>
        <v>55.305953571726263</v>
      </c>
      <c r="FF17" s="15">
        <f t="shared" si="100"/>
        <v>57.604038509627408</v>
      </c>
      <c r="FG17" s="15">
        <f t="shared" si="100"/>
        <v>32.325104192714846</v>
      </c>
      <c r="FH17" s="15">
        <f t="shared" si="100"/>
        <v>51.261324081020248</v>
      </c>
      <c r="FI17" s="15">
        <f t="shared" si="100"/>
        <v>64.498293323330842</v>
      </c>
      <c r="FJ17" s="15">
        <f t="shared" si="100"/>
        <v>35.484970982328917</v>
      </c>
      <c r="FK17" s="15">
        <f t="shared" si="100"/>
        <v>19.628184910811036</v>
      </c>
      <c r="FL17" s="15">
        <f t="shared" si="100"/>
        <v>18.30678607151788</v>
      </c>
      <c r="FM17" s="15">
        <f t="shared" si="100"/>
        <v>17.387552096357421</v>
      </c>
      <c r="FN17" s="15">
        <f t="shared" si="100"/>
        <v>14.745903460240058</v>
      </c>
      <c r="FO17" s="15">
        <f t="shared" si="100"/>
        <v>22.587382923647574</v>
      </c>
      <c r="FP17" s="15">
        <f t="shared" si="100"/>
        <v>21.064487996999247</v>
      </c>
      <c r="FQ17" s="15">
        <f t="shared" si="100"/>
        <v>14.342589553638408</v>
      </c>
      <c r="FR17" s="15">
        <f t="shared" si="100"/>
        <v>15.663988392931564</v>
      </c>
      <c r="FS17" s="15">
        <f t="shared" si="100"/>
        <v>15.663988392931564</v>
      </c>
      <c r="FT17" s="15">
        <f t="shared" si="100"/>
        <v>13.94042468950571</v>
      </c>
      <c r="FU17" s="15">
        <f t="shared" si="100"/>
        <v>20.834679503209134</v>
      </c>
      <c r="FV17" s="15">
        <f t="shared" si="100"/>
        <v>32.279142493956819</v>
      </c>
      <c r="FW17" s="15">
        <f t="shared" si="100"/>
        <v>21.064487996999247</v>
      </c>
      <c r="FX17" s="15">
        <f t="shared" si="100"/>
        <v>19.628184910811036</v>
      </c>
      <c r="FY17" s="15">
        <f t="shared" si="100"/>
        <v>18.30678607151788</v>
      </c>
      <c r="FZ17" s="15">
        <f t="shared" si="100"/>
        <v>18.30678607151788</v>
      </c>
      <c r="GA17" s="15">
        <f t="shared" si="100"/>
        <v>13.94042468950571</v>
      </c>
      <c r="GB17" s="15">
        <f t="shared" si="100"/>
        <v>17.387552096357421</v>
      </c>
      <c r="GC17" s="15">
        <f t="shared" si="100"/>
        <v>17.364571246978411</v>
      </c>
      <c r="GD17" s="15">
        <f t="shared" si="100"/>
        <v>21.064487996999247</v>
      </c>
      <c r="GE17" s="15">
        <f t="shared" si="100"/>
        <v>15.663988392931564</v>
      </c>
      <c r="GF17" s="15">
        <f t="shared" si="100"/>
        <v>18.30678607151788</v>
      </c>
      <c r="GG17" s="15">
        <f t="shared" si="100"/>
        <v>18.30678607151788</v>
      </c>
      <c r="GH17" s="15">
        <f t="shared" si="100"/>
        <v>18.536594565307993</v>
      </c>
      <c r="GI17" s="15">
        <f t="shared" si="100"/>
        <v>18.536594565307993</v>
      </c>
      <c r="GJ17" s="15">
        <f t="shared" si="100"/>
        <v>43.126103400850219</v>
      </c>
      <c r="GK17" s="15">
        <f t="shared" si="100"/>
        <v>42.16090772693174</v>
      </c>
      <c r="GL17" s="15">
        <f t="shared" si="100"/>
        <v>22.270982589397342</v>
      </c>
      <c r="GM17" s="15">
        <f t="shared" si="100"/>
        <v>20.949583750104189</v>
      </c>
      <c r="GN17" s="15">
        <f t="shared" si="100"/>
        <v>22.270982589397342</v>
      </c>
      <c r="GO17" s="15">
        <f t="shared" si="100"/>
        <v>13.94042468950571</v>
      </c>
      <c r="GP17" s="15">
        <f t="shared" si="100"/>
        <v>20.834679503209134</v>
      </c>
      <c r="GQ17" s="15">
        <f t="shared" si="100"/>
        <v>29.567402267233469</v>
      </c>
      <c r="GR17" s="15">
        <f t="shared" si="100"/>
        <v>18.582556264066017</v>
      </c>
      <c r="GS17" s="15">
        <f t="shared" si="100"/>
        <v>19.628184910811036</v>
      </c>
      <c r="GT17" s="15">
        <f t="shared" si="100"/>
        <v>20.949583750104189</v>
      </c>
      <c r="GU17" s="15">
        <f t="shared" si="100"/>
        <v>20.949583750104189</v>
      </c>
      <c r="GV17" s="15">
        <f t="shared" si="100"/>
        <v>13.94042468950571</v>
      </c>
      <c r="GW17" s="15">
        <f t="shared" si="100"/>
        <v>18.536594565307993</v>
      </c>
      <c r="GX17" s="15">
        <f t="shared" si="100"/>
        <v>49.905453967658573</v>
      </c>
      <c r="GY17" s="15">
        <f t="shared" si="100"/>
        <v>52.08863465866466</v>
      </c>
      <c r="GZ17" s="15">
        <f t="shared" si="100"/>
        <v>42.091965178794688</v>
      </c>
      <c r="HA17" s="15">
        <f t="shared" si="100"/>
        <v>42.091965178794688</v>
      </c>
      <c r="HB17" s="15">
        <f t="shared" si="100"/>
        <v>42.091965178794688</v>
      </c>
      <c r="HC17" s="15">
        <f t="shared" si="100"/>
        <v>23.132764441110275</v>
      </c>
      <c r="HD17" s="15">
        <f t="shared" si="100"/>
        <v>23.132764441110275</v>
      </c>
      <c r="HE17" s="15">
        <f t="shared" si="100"/>
        <v>48.549583854296905</v>
      </c>
      <c r="HF17" s="15">
        <f t="shared" si="100"/>
        <v>83.112781320330072</v>
      </c>
      <c r="HG17" s="15">
        <f t="shared" si="100"/>
        <v>68.519941964657832</v>
      </c>
      <c r="HH17" s="15">
        <f t="shared" si="100"/>
        <v>61.912947768192069</v>
      </c>
      <c r="HI17" s="15">
        <f t="shared" si="100"/>
        <v>42.091965178794688</v>
      </c>
      <c r="HJ17" s="15">
        <f t="shared" si="100"/>
        <v>36.921274068517128</v>
      </c>
      <c r="HK17" s="15">
        <f t="shared" si="100"/>
        <v>34.623189130615991</v>
      </c>
      <c r="HL17" s="15">
        <f t="shared" si="100"/>
        <v>49.905453967658573</v>
      </c>
      <c r="HM17" s="15">
        <f t="shared" si="100"/>
        <v>27.269317329332328</v>
      </c>
      <c r="HN17" s="15">
        <f t="shared" si="100"/>
        <v>26.235179107276817</v>
      </c>
      <c r="HO17" s="15">
        <f t="shared" ref="HO17:JZ17" si="101">SUM(HO6:HO16)</f>
        <v>22.270982589397342</v>
      </c>
      <c r="HP17" s="15">
        <f t="shared" si="101"/>
        <v>18.30678607151788</v>
      </c>
      <c r="HQ17" s="15">
        <f t="shared" si="101"/>
        <v>23.132764441110275</v>
      </c>
      <c r="HR17" s="15">
        <f t="shared" si="101"/>
        <v>25.43084937901142</v>
      </c>
      <c r="HS17" s="15">
        <f>SUM(HS6:HS16)</f>
        <v>33.567402267233469</v>
      </c>
      <c r="HT17" s="15">
        <f t="shared" si="101"/>
        <v>21.064487996999247</v>
      </c>
      <c r="HU17" s="15">
        <f t="shared" si="101"/>
        <v>16.985387232224728</v>
      </c>
      <c r="HV17" s="15">
        <f t="shared" si="101"/>
        <v>15.663988392931564</v>
      </c>
      <c r="HW17" s="15">
        <f t="shared" si="101"/>
        <v>20.949583750104189</v>
      </c>
      <c r="HX17" s="15">
        <f t="shared" si="101"/>
        <v>23.132764441110275</v>
      </c>
      <c r="HY17" s="15">
        <f t="shared" si="101"/>
        <v>25.43084937901142</v>
      </c>
      <c r="HZ17" s="15">
        <f t="shared" si="101"/>
        <v>49.905453967658573</v>
      </c>
      <c r="IA17" s="15">
        <f t="shared" si="101"/>
        <v>39.678975993998492</v>
      </c>
      <c r="IB17" s="15">
        <f t="shared" si="101"/>
        <v>31.520774464449456</v>
      </c>
      <c r="IC17" s="15">
        <f t="shared" si="101"/>
        <v>28.87797678586313</v>
      </c>
      <c r="ID17" s="15">
        <f t="shared" si="101"/>
        <v>18.30678607151788</v>
      </c>
      <c r="IE17" s="15">
        <f t="shared" si="101"/>
        <v>11.642339751604567</v>
      </c>
      <c r="IF17" s="15">
        <f t="shared" si="101"/>
        <v>17.387552096357421</v>
      </c>
      <c r="IG17" s="15">
        <f t="shared" si="101"/>
        <v>31.601207437275988</v>
      </c>
      <c r="IH17" s="15">
        <f t="shared" si="101"/>
        <v>28.510283195798948</v>
      </c>
      <c r="II17" s="15">
        <f t="shared" si="101"/>
        <v>24.913780267983658</v>
      </c>
      <c r="IJ17" s="15">
        <f t="shared" si="101"/>
        <v>18.30678607151788</v>
      </c>
      <c r="IK17" s="15">
        <f t="shared" si="101"/>
        <v>20.288884330457613</v>
      </c>
      <c r="IL17" s="15">
        <f t="shared" si="101"/>
        <v>16.238509627406849</v>
      </c>
      <c r="IM17" s="15">
        <f t="shared" si="101"/>
        <v>16.238509627406849</v>
      </c>
      <c r="IN17" s="15">
        <f t="shared" si="101"/>
        <v>29.567402267233469</v>
      </c>
      <c r="IO17" s="15">
        <f t="shared" si="101"/>
        <v>24.787385596399098</v>
      </c>
      <c r="IP17" s="15">
        <f t="shared" si="101"/>
        <v>26.235179107276817</v>
      </c>
      <c r="IQ17" s="15">
        <f t="shared" si="101"/>
        <v>57.948751250312597</v>
      </c>
      <c r="IR17" s="15">
        <f t="shared" si="101"/>
        <v>81.733930357589372</v>
      </c>
      <c r="IS17" s="15">
        <f t="shared" si="101"/>
        <v>36.921274068517128</v>
      </c>
      <c r="IT17" s="15">
        <f t="shared" si="101"/>
        <v>42.666486413269986</v>
      </c>
      <c r="IU17" s="15">
        <f t="shared" si="101"/>
        <v>77.02285623489206</v>
      </c>
      <c r="IV17" s="15">
        <f t="shared" si="101"/>
        <v>83.112781320330072</v>
      </c>
      <c r="IW17" s="15">
        <f t="shared" si="101"/>
        <v>68.519941964657832</v>
      </c>
      <c r="IX17" s="15">
        <f t="shared" si="101"/>
        <v>61.912947768192069</v>
      </c>
      <c r="IY17" s="15">
        <f t="shared" si="101"/>
        <v>75.126936161123609</v>
      </c>
      <c r="IZ17" s="15">
        <f t="shared" si="101"/>
        <v>82.882972826539969</v>
      </c>
      <c r="JA17" s="15">
        <f t="shared" si="101"/>
        <v>36.921274068517128</v>
      </c>
      <c r="JB17" s="15">
        <f t="shared" si="101"/>
        <v>77.02285623489206</v>
      </c>
      <c r="JC17" s="15">
        <f t="shared" si="101"/>
        <v>95.522439984996225</v>
      </c>
      <c r="JD17" s="15">
        <f t="shared" si="101"/>
        <v>63.234346607485207</v>
      </c>
      <c r="JE17" s="15">
        <f t="shared" si="101"/>
        <v>60.591548928898916</v>
      </c>
      <c r="JF17" s="15">
        <f t="shared" si="101"/>
        <v>35.484970982328917</v>
      </c>
      <c r="JG17" s="15">
        <f t="shared" si="101"/>
        <v>19.685637034258562</v>
      </c>
      <c r="JH17" s="15">
        <f t="shared" si="101"/>
        <v>23.132764441110275</v>
      </c>
      <c r="JI17" s="15">
        <f t="shared" si="101"/>
        <v>56.684804534466942</v>
      </c>
      <c r="JJ17" s="15">
        <f t="shared" si="101"/>
        <v>26.028351462865714</v>
      </c>
      <c r="JK17" s="15">
        <f t="shared" si="101"/>
        <v>24.913780267983658</v>
      </c>
      <c r="JL17" s="15">
        <f t="shared" si="101"/>
        <v>22.270982589397342</v>
      </c>
      <c r="JM17" s="15">
        <f t="shared" si="101"/>
        <v>15.663988392931564</v>
      </c>
      <c r="JN17" s="15">
        <f t="shared" si="101"/>
        <v>25.43084937901142</v>
      </c>
      <c r="JO17" s="15">
        <f t="shared" si="101"/>
        <v>31.176061723764271</v>
      </c>
      <c r="JP17" s="15">
        <f t="shared" si="101"/>
        <v>56.684804534466942</v>
      </c>
      <c r="JQ17" s="15">
        <f t="shared" si="101"/>
        <v>83.112781320330072</v>
      </c>
      <c r="JR17" s="15">
        <f t="shared" si="101"/>
        <v>55.305953571726263</v>
      </c>
      <c r="JS17" s="15">
        <f t="shared" si="101"/>
        <v>35.484970982328917</v>
      </c>
      <c r="JT17" s="15">
        <f t="shared" si="101"/>
        <v>22.270982589397342</v>
      </c>
      <c r="JU17" s="15">
        <f t="shared" si="101"/>
        <v>25.43084937901142</v>
      </c>
      <c r="JV17" s="15">
        <f t="shared" si="101"/>
        <v>31.176061723764271</v>
      </c>
      <c r="JW17" s="15">
        <f t="shared" si="101"/>
        <v>56.684804534466942</v>
      </c>
      <c r="JX17" s="15">
        <f t="shared" si="101"/>
        <v>70.703122655663918</v>
      </c>
      <c r="JY17" s="15">
        <f t="shared" si="101"/>
        <v>38.12776866091523</v>
      </c>
      <c r="JZ17" s="15">
        <f t="shared" si="101"/>
        <v>38.12776866091523</v>
      </c>
      <c r="KA17" s="15">
        <f t="shared" ref="KA17:ML17" si="102">SUM(KA6:KA16)</f>
        <v>28.87797678586313</v>
      </c>
      <c r="KB17" s="15">
        <f t="shared" si="102"/>
        <v>31.176061723764271</v>
      </c>
      <c r="KC17" s="15">
        <f t="shared" si="102"/>
        <v>31.176061723764271</v>
      </c>
      <c r="KD17" s="15">
        <f t="shared" si="102"/>
        <v>70.243505668083685</v>
      </c>
      <c r="KE17" s="15">
        <f t="shared" si="102"/>
        <v>89.317610652663177</v>
      </c>
      <c r="KF17" s="15">
        <f t="shared" si="102"/>
        <v>81.733930357589372</v>
      </c>
      <c r="KG17" s="15">
        <f t="shared" si="102"/>
        <v>81.733930357589372</v>
      </c>
      <c r="KH17" s="15">
        <f t="shared" si="102"/>
        <v>81.733930357589372</v>
      </c>
      <c r="KI17" s="15">
        <f t="shared" si="102"/>
        <v>36.921274068517128</v>
      </c>
      <c r="KJ17" s="15">
        <f t="shared" si="102"/>
        <v>31.176061723764271</v>
      </c>
      <c r="KK17" s="15">
        <f t="shared" si="102"/>
        <v>124.47831020255063</v>
      </c>
      <c r="KL17" s="15">
        <f t="shared" si="102"/>
        <v>114.13692798199551</v>
      </c>
      <c r="KM17" s="15">
        <f t="shared" si="102"/>
        <v>114.76890133991833</v>
      </c>
      <c r="KN17" s="15">
        <f t="shared" si="102"/>
        <v>114.76890133991833</v>
      </c>
      <c r="KO17" s="15">
        <f t="shared" si="102"/>
        <v>2.4500000000000002</v>
      </c>
      <c r="KP17" s="15">
        <f t="shared" si="102"/>
        <v>105.8638222055514</v>
      </c>
      <c r="KQ17" s="15">
        <f t="shared" si="102"/>
        <v>105.8638222055514</v>
      </c>
      <c r="KR17" s="15">
        <f t="shared" si="102"/>
        <v>124.47831020255063</v>
      </c>
      <c r="KS17" s="15">
        <f t="shared" si="102"/>
        <v>114.13692798199551</v>
      </c>
      <c r="KT17" s="15">
        <f t="shared" si="102"/>
        <v>108.16190714345252</v>
      </c>
      <c r="KU17" s="15">
        <f t="shared" si="102"/>
        <v>114.76890133991833</v>
      </c>
      <c r="KV17" s="15">
        <f t="shared" si="102"/>
        <v>101.55491294698678</v>
      </c>
      <c r="KW17" s="15">
        <f t="shared" si="102"/>
        <v>100.11860986079854</v>
      </c>
      <c r="KX17" s="15">
        <f t="shared" si="102"/>
        <v>36.921274068517128</v>
      </c>
      <c r="KY17" s="15">
        <f t="shared" si="102"/>
        <v>97.360907935317158</v>
      </c>
      <c r="KZ17" s="15">
        <f t="shared" si="102"/>
        <v>83.112781320330072</v>
      </c>
      <c r="LA17" s="15">
        <f t="shared" si="102"/>
        <v>68.519941964657832</v>
      </c>
      <c r="LB17" s="15">
        <f t="shared" si="102"/>
        <v>55.305953571726263</v>
      </c>
      <c r="LC17" s="15">
        <f t="shared" si="102"/>
        <v>55.305953571726263</v>
      </c>
      <c r="LD17" s="15">
        <f t="shared" si="102"/>
        <v>33.474146661665415</v>
      </c>
      <c r="LE17" s="15">
        <f t="shared" si="102"/>
        <v>42.666486413269986</v>
      </c>
      <c r="LF17" s="15">
        <f t="shared" si="102"/>
        <v>83.802206801700436</v>
      </c>
      <c r="LG17" s="15">
        <f t="shared" si="102"/>
        <v>76.907951987996995</v>
      </c>
      <c r="LH17" s="15">
        <f t="shared" si="102"/>
        <v>57.948751250312597</v>
      </c>
      <c r="LI17" s="15">
        <f t="shared" si="102"/>
        <v>42.091965178794688</v>
      </c>
      <c r="LJ17" s="15">
        <f t="shared" si="102"/>
        <v>19.628184910811036</v>
      </c>
      <c r="LK17" s="15">
        <f t="shared" si="102"/>
        <v>17.387552096357421</v>
      </c>
      <c r="LL17" s="15">
        <f t="shared" si="102"/>
        <v>17.387552096357421</v>
      </c>
      <c r="LM17" s="15">
        <f t="shared" si="102"/>
        <v>20.076311473701761</v>
      </c>
      <c r="LN17" s="15">
        <f t="shared" si="102"/>
        <v>9.8957951987996999</v>
      </c>
      <c r="LO17" s="15">
        <f t="shared" si="102"/>
        <v>2.4500000000000002</v>
      </c>
      <c r="LP17" s="15">
        <f t="shared" si="102"/>
        <v>2.4500000000000002</v>
      </c>
      <c r="LQ17" s="15">
        <f t="shared" si="102"/>
        <v>55.305953571726263</v>
      </c>
      <c r="LR17" s="15">
        <f t="shared" si="102"/>
        <v>71.392548137034254</v>
      </c>
      <c r="LS17" s="15">
        <f t="shared" si="102"/>
        <v>36.921274068517128</v>
      </c>
      <c r="LT17" s="15">
        <f t="shared" si="102"/>
        <v>77.02285623489206</v>
      </c>
      <c r="LU17" s="15">
        <f t="shared" si="102"/>
        <v>76.907951987996995</v>
      </c>
      <c r="LV17" s="15">
        <f t="shared" si="102"/>
        <v>2.4500000000000002</v>
      </c>
      <c r="LW17" s="15">
        <f t="shared" si="102"/>
        <v>2.4500000000000002</v>
      </c>
      <c r="LX17" s="15">
        <f t="shared" si="102"/>
        <v>101.55491294698678</v>
      </c>
      <c r="LY17" s="15">
        <f t="shared" si="102"/>
        <v>82.882972826539969</v>
      </c>
      <c r="LZ17" s="15">
        <f t="shared" si="102"/>
        <v>42.666486413269986</v>
      </c>
      <c r="MA17" s="15">
        <f t="shared" si="102"/>
        <v>22.788051700425108</v>
      </c>
      <c r="MB17" s="15">
        <f t="shared" si="102"/>
        <v>2.4500000000000002</v>
      </c>
      <c r="MC17" s="15">
        <f t="shared" si="102"/>
        <v>75.126936161123609</v>
      </c>
      <c r="MD17" s="15">
        <f t="shared" si="102"/>
        <v>75.126936161123609</v>
      </c>
      <c r="ME17" s="15">
        <f t="shared" si="102"/>
        <v>75.126936161123609</v>
      </c>
      <c r="MF17" s="15">
        <f t="shared" si="102"/>
        <v>36.921274068517128</v>
      </c>
      <c r="MG17" s="15">
        <f t="shared" si="102"/>
        <v>19.685637034258562</v>
      </c>
      <c r="MH17" s="15">
        <f t="shared" si="102"/>
        <v>29.567402267233469</v>
      </c>
      <c r="MI17" s="15">
        <f t="shared" si="102"/>
        <v>14.859658664666163</v>
      </c>
      <c r="MJ17" s="15">
        <f t="shared" si="102"/>
        <v>15.663988392931564</v>
      </c>
      <c r="MK17" s="15">
        <f t="shared" si="102"/>
        <v>13.02119071434525</v>
      </c>
      <c r="ML17" s="15">
        <f t="shared" si="102"/>
        <v>15.663988392931564</v>
      </c>
      <c r="MM17" s="15">
        <f t="shared" ref="MM17:NA17" si="103">SUM(MM6:MM16)</f>
        <v>10.493297282653998</v>
      </c>
      <c r="MN17" s="15">
        <f t="shared" si="103"/>
        <v>10.493297282653998</v>
      </c>
      <c r="MO17" s="15">
        <f t="shared" si="103"/>
        <v>36.346752834041844</v>
      </c>
      <c r="MP17" s="15">
        <f t="shared" si="103"/>
        <v>21.064487996999247</v>
      </c>
      <c r="MQ17" s="15">
        <f t="shared" si="103"/>
        <v>18.30678607151788</v>
      </c>
      <c r="MR17" s="15">
        <f t="shared" si="103"/>
        <v>14.342589553638408</v>
      </c>
      <c r="MS17" s="15">
        <f t="shared" si="103"/>
        <v>10.37839303575894</v>
      </c>
      <c r="MT17" s="15">
        <f t="shared" si="103"/>
        <v>9.3442548137034258</v>
      </c>
      <c r="MU17" s="15">
        <f t="shared" si="103"/>
        <v>9.3442548137034258</v>
      </c>
      <c r="MV17" s="15">
        <f t="shared" si="103"/>
        <v>13.296960906893389</v>
      </c>
      <c r="MW17" s="15">
        <f t="shared" si="103"/>
        <v>12.377726931732933</v>
      </c>
      <c r="MX17" s="15">
        <f t="shared" si="103"/>
        <v>10.37839303575894</v>
      </c>
      <c r="MY17" s="15">
        <f t="shared" si="103"/>
        <v>13.02119071434525</v>
      </c>
      <c r="MZ17" s="15">
        <f t="shared" si="103"/>
        <v>13.02119071434525</v>
      </c>
      <c r="NA17" s="15">
        <f t="shared" si="103"/>
        <v>13.94042468950571</v>
      </c>
      <c r="NB17" s="15">
        <f>SUM(NB6:NB16)</f>
        <v>13.94042468950571</v>
      </c>
      <c r="NC17" s="15">
        <f>SUM(NC6:NC16)</f>
        <v>20.008701133616736</v>
      </c>
    </row>
    <row r="18" spans="1:367" ht="15.75" customHeight="1">
      <c r="B18" s="1"/>
      <c r="C18" s="1"/>
      <c r="D18" s="1"/>
      <c r="E18" s="1"/>
      <c r="F18" s="1"/>
      <c r="G18" s="1"/>
      <c r="H18" s="1"/>
      <c r="I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row>
    <row r="19" spans="1:367" ht="15.75" customHeight="1">
      <c r="B19" s="9"/>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row>
    <row r="20" spans="1:367" s="173" customFormat="1" ht="15.75" customHeight="1">
      <c r="A20" s="174"/>
      <c r="B20" s="175" t="s">
        <v>1838</v>
      </c>
      <c r="C20" s="172">
        <f>C5*Data!$B35/Data!$B37</f>
        <v>157.5</v>
      </c>
      <c r="D20" s="172">
        <f>D5*Data!$B35/Data!$B37</f>
        <v>175</v>
      </c>
      <c r="E20" s="172">
        <f>E5*Data!$B35/Data!$B37</f>
        <v>140</v>
      </c>
      <c r="F20" s="172">
        <f>F5*Data!$B35/Data!$B37</f>
        <v>140</v>
      </c>
      <c r="G20" s="172">
        <f>G5*Data!$B35/Data!$B37</f>
        <v>175</v>
      </c>
      <c r="H20" s="172">
        <f>H5*Data!$B35/Data!$B37</f>
        <v>122.5</v>
      </c>
      <c r="I20" s="172">
        <f>I5*Data!$B35/Data!$B37</f>
        <v>122.5</v>
      </c>
      <c r="J20" s="172">
        <f>J5*Data!$B35/Data!$B37</f>
        <v>175</v>
      </c>
      <c r="K20" s="172">
        <f>K5*Data!$B35/Data!$B37</f>
        <v>175</v>
      </c>
      <c r="L20" s="172">
        <f>L5*Data!$B35/Data!$B37</f>
        <v>140</v>
      </c>
      <c r="M20" s="172">
        <f>M5*Data!$B35/Data!$B37</f>
        <v>140</v>
      </c>
      <c r="N20" s="172">
        <f>N5*Data!$B35/Data!$B37</f>
        <v>122.5</v>
      </c>
      <c r="O20" s="172">
        <f>O5*Data!$B35/Data!$B37</f>
        <v>175</v>
      </c>
      <c r="P20" s="172">
        <f>P5*Data!$B35/Data!$B37</f>
        <v>262.5</v>
      </c>
      <c r="Q20" s="172">
        <f>Q5*Data!$B35/Data!$B37</f>
        <v>262.5</v>
      </c>
      <c r="R20" s="172">
        <f>R5*Data!$B35/Data!$B37</f>
        <v>332.5</v>
      </c>
      <c r="S20" s="172">
        <f>S5*Data!$B35/Data!$B37</f>
        <v>384.99999999999994</v>
      </c>
      <c r="T20" s="172">
        <f>T5*Data!$B35/Data!$B37</f>
        <v>280</v>
      </c>
      <c r="U20" s="172">
        <f>U5*Data!$B35/Data!$B37</f>
        <v>122.5</v>
      </c>
      <c r="V20" s="172">
        <f>V5*Data!$B35/Data!$B37</f>
        <v>122.5</v>
      </c>
      <c r="W20" s="172">
        <f>W5*Data!$B35/Data!$B37</f>
        <v>192.49999999999997</v>
      </c>
      <c r="X20" s="172">
        <f>X5*Data!$B35/Data!$B37</f>
        <v>192.49999999999997</v>
      </c>
      <c r="Y20" s="172">
        <f>Y5*Data!$B35/Data!$B37</f>
        <v>131.25</v>
      </c>
      <c r="Z20" s="172">
        <f>Z5*Data!$B35/Data!$B37</f>
        <v>157.5</v>
      </c>
      <c r="AA20" s="172">
        <f>AA5*Data!$B35/Data!$B37</f>
        <v>175</v>
      </c>
      <c r="AB20" s="172">
        <f>AB5*Data!$B35/Data!$B37</f>
        <v>175</v>
      </c>
      <c r="AC20" s="172">
        <f>AC5*Data!$B35/Data!$B37</f>
        <v>175</v>
      </c>
      <c r="AD20" s="172">
        <f>AD5*Data!$B35/Data!$B37</f>
        <v>175</v>
      </c>
      <c r="AE20" s="172">
        <f>AE5*Data!$B35/Data!$B37</f>
        <v>210</v>
      </c>
      <c r="AF20" s="172">
        <f>AF5*Data!$B35/Data!$B37</f>
        <v>175</v>
      </c>
      <c r="AG20" s="172">
        <f>AG5*Data!$B35/Data!$B37</f>
        <v>210</v>
      </c>
      <c r="AH20" s="172">
        <f>AH5*Data!$B35/Data!$B37</f>
        <v>175</v>
      </c>
      <c r="AI20" s="172">
        <f>AI5*Data!$B35/Data!$B37</f>
        <v>175</v>
      </c>
      <c r="AJ20" s="172">
        <f>AJ5*Data!$B35/Data!$B37</f>
        <v>140</v>
      </c>
      <c r="AK20" s="172">
        <f>AK5*Data!$B35/Data!$B37</f>
        <v>210</v>
      </c>
      <c r="AL20" s="172">
        <f>AL5*Data!$B35/Data!$B37</f>
        <v>245</v>
      </c>
      <c r="AM20" s="172">
        <f>AM5*Data!$B35/Data!$B37</f>
        <v>210</v>
      </c>
      <c r="AN20" s="172">
        <f>AN5*Data!$B35/Data!$B37</f>
        <v>210</v>
      </c>
      <c r="AO20" s="172">
        <f>AO5*Data!$B35/Data!$B37</f>
        <v>210</v>
      </c>
      <c r="AP20" s="172">
        <f>AP5*Data!$B35/Data!$B37</f>
        <v>175</v>
      </c>
      <c r="AQ20" s="172">
        <f>AQ5*Data!$B35/Data!$B37</f>
        <v>192.49999999999997</v>
      </c>
      <c r="AR20" s="172">
        <f>AR5*Data!$B35/Data!$B37</f>
        <v>210</v>
      </c>
      <c r="AS20" s="172">
        <f>AS5*Data!$B35/Data!$B37</f>
        <v>245</v>
      </c>
      <c r="AT20" s="172">
        <f>AT5*Data!$B35/Data!$B37</f>
        <v>245</v>
      </c>
      <c r="AU20" s="172">
        <f>AU5*Data!$B35/Data!$B37</f>
        <v>210</v>
      </c>
      <c r="AV20" s="172">
        <f>AV5*Data!$B35/Data!$B37</f>
        <v>157.5</v>
      </c>
      <c r="AW20" s="172">
        <f>AW5*Data!$B35/Data!$B37</f>
        <v>175</v>
      </c>
      <c r="AX20" s="172">
        <f>AX5*Data!$B35/Data!$B37</f>
        <v>227.5</v>
      </c>
      <c r="AY20" s="172">
        <f>AY5*Data!$B35/Data!$B37</f>
        <v>245</v>
      </c>
      <c r="AZ20" s="172">
        <f>AZ5*Data!$B35/Data!$B37</f>
        <v>437.5</v>
      </c>
      <c r="BA20" s="172">
        <f>BA5*Data!$B35/Data!$B37</f>
        <v>525</v>
      </c>
      <c r="BB20" s="172">
        <f>BB5*Data!$B35/Data!$B37</f>
        <v>437.5</v>
      </c>
      <c r="BC20" s="172">
        <f>BC5*Data!$B35/Data!$B37</f>
        <v>245</v>
      </c>
      <c r="BD20" s="172">
        <f>BD5*Data!$B35/Data!$B37</f>
        <v>157.5</v>
      </c>
      <c r="BE20" s="172">
        <f>BE5*Data!$B35/Data!$B37</f>
        <v>122.5</v>
      </c>
      <c r="BF20" s="172">
        <f>BF5*Data!$B35/Data!$B37</f>
        <v>192.49999999999997</v>
      </c>
      <c r="BG20" s="172">
        <f>BG5*Data!$B35/Data!$B37</f>
        <v>0</v>
      </c>
      <c r="BH20" s="172">
        <f>BH5*Data!$B35/Data!$B37</f>
        <v>525</v>
      </c>
      <c r="BI20" s="172">
        <f>BI5*Data!$B35/Data!$B37</f>
        <v>227.5</v>
      </c>
      <c r="BJ20" s="172">
        <f>BJ5*Data!$B35/Data!$B37</f>
        <v>245</v>
      </c>
      <c r="BK20" s="172">
        <f>BK5*Data!$B35/Data!$B37</f>
        <v>227.5</v>
      </c>
      <c r="BL20" s="172">
        <f>BL5*Data!$B35/Data!$B37</f>
        <v>192.49999999999997</v>
      </c>
      <c r="BM20" s="172">
        <f>BM5*Data!$B35/Data!$B37</f>
        <v>245</v>
      </c>
      <c r="BN20" s="172">
        <f>BN5*Data!$B35/Data!$B37</f>
        <v>350</v>
      </c>
      <c r="BO20" s="172">
        <f>BO5*Data!$B35/Data!$B37</f>
        <v>367.49999999999994</v>
      </c>
      <c r="BP20" s="172">
        <f>BP5*Data!$B35/Data!$B37</f>
        <v>280</v>
      </c>
      <c r="BQ20" s="172">
        <f>BQ5*Data!$B35/Data!$B37</f>
        <v>105</v>
      </c>
      <c r="BR20" s="172">
        <f>BR5*Data!$B35/Data!$B37</f>
        <v>192.49999999999997</v>
      </c>
      <c r="BS20" s="172">
        <f>BS5*Data!$B35/Data!$B37</f>
        <v>122.5</v>
      </c>
      <c r="BT20" s="172">
        <f>BT5*Data!$B35/Data!$B37</f>
        <v>192.49999999999997</v>
      </c>
      <c r="BU20" s="172">
        <f>BU5*Data!$B35/Data!$B37</f>
        <v>227.5</v>
      </c>
      <c r="BV20" s="172">
        <f>BV5*Data!$B35/Data!$B37</f>
        <v>175</v>
      </c>
      <c r="BW20" s="172">
        <f>BW5*Data!$B35/Data!$B37</f>
        <v>192.49999999999997</v>
      </c>
      <c r="BX20" s="172">
        <f>BX5*Data!$B35/Data!$B37</f>
        <v>175</v>
      </c>
      <c r="BY20" s="172">
        <f>BY5*Data!$B35/Data!$B37</f>
        <v>192.49999999999997</v>
      </c>
      <c r="BZ20" s="172">
        <f>BZ5*Data!$B35/Data!$B37</f>
        <v>140</v>
      </c>
      <c r="CA20" s="172">
        <f>CA5*Data!$B35/Data!$B37</f>
        <v>122.5</v>
      </c>
      <c r="CB20" s="172">
        <f>CB5*Data!$B35/Data!$B37</f>
        <v>280</v>
      </c>
      <c r="CC20" s="172">
        <f>CC5*Data!$B35/Data!$B37</f>
        <v>210</v>
      </c>
      <c r="CD20" s="172">
        <f>CD5*Data!$B35/Data!$B37</f>
        <v>210</v>
      </c>
      <c r="CE20" s="172">
        <f>CE5*Data!$B35/Data!$B37</f>
        <v>140</v>
      </c>
      <c r="CF20" s="172">
        <f>CF5*Data!$B35/Data!$B37</f>
        <v>437.5</v>
      </c>
      <c r="CG20" s="172">
        <f>CG5*Data!$B35/Data!$B37</f>
        <v>595</v>
      </c>
      <c r="CH20" s="172">
        <f>CH5*Data!$B35/Data!$B37</f>
        <v>420</v>
      </c>
      <c r="CI20" s="172">
        <f>CI5*Data!$B35/Data!$B37</f>
        <v>560</v>
      </c>
      <c r="CJ20" s="172">
        <f>CJ5*Data!$B35/Data!$B37</f>
        <v>700</v>
      </c>
      <c r="CK20" s="172">
        <f>CK5*Data!$B35/Data!$B37</f>
        <v>665</v>
      </c>
      <c r="CL20" s="172">
        <f>CL5*Data!$B35/Data!$B37</f>
        <v>490</v>
      </c>
      <c r="CM20" s="172">
        <f>CM5*Data!$B35/Data!$B37</f>
        <v>665</v>
      </c>
      <c r="CN20" s="172">
        <f>CN5*Data!$B35/Data!$B37</f>
        <v>700</v>
      </c>
      <c r="CO20" s="172">
        <f>CO5*Data!$B35/Data!$B37</f>
        <v>428.75</v>
      </c>
      <c r="CP20" s="172">
        <f>CP5*Data!$B35/Data!$B37</f>
        <v>437.5</v>
      </c>
      <c r="CQ20" s="172">
        <f>CQ5*Data!$B35/Data!$B37</f>
        <v>525</v>
      </c>
      <c r="CR20" s="172">
        <f>CR5*Data!$B35/Data!$B37</f>
        <v>350</v>
      </c>
      <c r="CS20" s="172">
        <f>CS5*Data!$B35/Data!$B37</f>
        <v>350</v>
      </c>
      <c r="CT20" s="172">
        <f>CT5*Data!$B35/Data!$B37</f>
        <v>262.5</v>
      </c>
      <c r="CU20" s="172">
        <f>CU5*Data!$B35/Data!$B37</f>
        <v>227.5</v>
      </c>
      <c r="CV20" s="172">
        <f>CV5*Data!$B35/Data!$B37</f>
        <v>227.5</v>
      </c>
      <c r="CW20" s="172">
        <f>CW5*Data!$B35/Data!$B37</f>
        <v>0</v>
      </c>
      <c r="CX20" s="172">
        <f>CX5*Data!$B35/Data!$B37</f>
        <v>402.49999999999994</v>
      </c>
      <c r="CY20" s="172">
        <f>CY5*Data!$B35/Data!$B37</f>
        <v>245</v>
      </c>
      <c r="CZ20" s="172">
        <f>CZ5*Data!$B35/Data!$B37</f>
        <v>210</v>
      </c>
      <c r="DA20" s="172">
        <f>DA5*Data!$B35/Data!$B37</f>
        <v>175</v>
      </c>
      <c r="DB20" s="172">
        <f>DB5*Data!$B35/Data!$B37</f>
        <v>157.5</v>
      </c>
      <c r="DC20" s="172">
        <f>DC5*Data!$B35/Data!$B37</f>
        <v>157.5</v>
      </c>
      <c r="DD20" s="172">
        <f>DD5*Data!$B35/Data!$B37</f>
        <v>402.49999999999994</v>
      </c>
      <c r="DE20" s="172">
        <f>DE5*Data!$B35/Data!$B37</f>
        <v>647.5</v>
      </c>
      <c r="DF20" s="172">
        <f>DF5*Data!$B35/Data!$B37</f>
        <v>420</v>
      </c>
      <c r="DG20" s="172">
        <f>DG5*Data!$B35/Data!$B37</f>
        <v>420</v>
      </c>
      <c r="DH20" s="172">
        <f>DH5*Data!$B35/Data!$B37</f>
        <v>420</v>
      </c>
      <c r="DI20" s="172">
        <f>DI5*Data!$B35/Data!$B37</f>
        <v>245</v>
      </c>
      <c r="DJ20" s="172">
        <f>DJ5*Data!$B35/Data!$B37</f>
        <v>280</v>
      </c>
      <c r="DK20" s="172">
        <f>DK5*Data!$B35/Data!$B37</f>
        <v>525</v>
      </c>
      <c r="DL20" s="172">
        <f>DL5*Data!$B35/Data!$B37</f>
        <v>717.49999999999989</v>
      </c>
      <c r="DM20" s="172">
        <f>DM5*Data!$B35/Data!$B37</f>
        <v>665</v>
      </c>
      <c r="DN20" s="172">
        <f>DN5*Data!$B35/Data!$B37</f>
        <v>595</v>
      </c>
      <c r="DO20" s="172">
        <f>DO5*Data!$B35/Data!$B37</f>
        <v>420</v>
      </c>
      <c r="DP20" s="172">
        <f>DP5*Data!$B35/Data!$B37</f>
        <v>350</v>
      </c>
      <c r="DQ20" s="172">
        <f>DQ5*Data!$B35/Data!$B37</f>
        <v>245</v>
      </c>
      <c r="DR20" s="172">
        <f>DR5*Data!$B35/Data!$B37</f>
        <v>350</v>
      </c>
      <c r="DS20" s="172">
        <f>DS5*Data!$B35/Data!$B37</f>
        <v>262.5</v>
      </c>
      <c r="DT20" s="172">
        <f>DT5*Data!$B35/Data!$B37</f>
        <v>192.49999999999997</v>
      </c>
      <c r="DU20" s="172">
        <f>DU5*Data!$B35/Data!$B37</f>
        <v>192.49999999999997</v>
      </c>
      <c r="DV20" s="172">
        <f>DV5*Data!$B35/Data!$B37</f>
        <v>175</v>
      </c>
      <c r="DW20" s="172">
        <f>DW5*Data!$B35/Data!$B37</f>
        <v>140</v>
      </c>
      <c r="DX20" s="172">
        <f>DX5*Data!$B35/Data!$B37</f>
        <v>175</v>
      </c>
      <c r="DY20" s="172">
        <f>DY5*Data!$B35/Data!$B37</f>
        <v>245</v>
      </c>
      <c r="DZ20" s="172">
        <f>DZ5*Data!$B35/Data!$B37</f>
        <v>350</v>
      </c>
      <c r="EA20" s="172">
        <f>EA5*Data!$B35/Data!$B37</f>
        <v>175</v>
      </c>
      <c r="EB20" s="172">
        <f>EB5*Data!$B35/Data!$B37</f>
        <v>140</v>
      </c>
      <c r="EC20" s="172">
        <f>EC5*Data!$B35/Data!$B37</f>
        <v>140</v>
      </c>
      <c r="ED20" s="172">
        <f>ED5*Data!$B35/Data!$B37</f>
        <v>122.5</v>
      </c>
      <c r="EE20" s="172">
        <f>EE5*Data!$B35/Data!$B37</f>
        <v>140</v>
      </c>
      <c r="EF20" s="172">
        <f>EF5*Data!$B35/Data!$B37</f>
        <v>0</v>
      </c>
      <c r="EG20" s="172">
        <f>EG5*Data!$B35/Data!$B37</f>
        <v>455</v>
      </c>
      <c r="EH20" s="172">
        <f>EH5*Data!$B35/Data!$B37</f>
        <v>192.49999999999997</v>
      </c>
      <c r="EI20" s="172">
        <f>EI5*Data!$B35/Data!$B37</f>
        <v>192.49999999999997</v>
      </c>
      <c r="EJ20" s="172">
        <f>EJ5*Data!$B35/Data!$B37</f>
        <v>227.5</v>
      </c>
      <c r="EK20" s="172">
        <f>EK5*Data!$B35/Data!$B37</f>
        <v>175</v>
      </c>
      <c r="EL20" s="172">
        <f>EL5*Data!$B35/Data!$B37</f>
        <v>175</v>
      </c>
      <c r="EM20" s="172">
        <f>EM5*Data!$B35/Data!$B37</f>
        <v>192.49999999999997</v>
      </c>
      <c r="EN20" s="172">
        <f>EN5*Data!$B35/Data!$B37</f>
        <v>227.5</v>
      </c>
      <c r="EO20" s="172">
        <f>EO5*Data!$B35/Data!$B37</f>
        <v>175</v>
      </c>
      <c r="EP20" s="172">
        <f>EP5*Data!$B35/Data!$B37</f>
        <v>455</v>
      </c>
      <c r="EQ20" s="172">
        <f>EQ5*Data!$B35/Data!$B37</f>
        <v>665</v>
      </c>
      <c r="ER20" s="172">
        <f>ER5*Data!$B35/Data!$B37</f>
        <v>384.99999999999994</v>
      </c>
      <c r="ES20" s="172">
        <f>ES5*Data!$B35/Data!$B37</f>
        <v>315</v>
      </c>
      <c r="ET20" s="172">
        <f>ET5*Data!$B35/Data!$B37</f>
        <v>612.5</v>
      </c>
      <c r="EU20" s="172">
        <f>EU5*Data!$B35/Data!$B37</f>
        <v>612.5</v>
      </c>
      <c r="EV20" s="172">
        <f>EV5*Data!$B35/Data!$B37</f>
        <v>665</v>
      </c>
      <c r="EW20" s="172">
        <f>EW5*Data!$B35/Data!$B37</f>
        <v>525</v>
      </c>
      <c r="EX20" s="172">
        <f>EX5*Data!$B35/Data!$B37</f>
        <v>612.5</v>
      </c>
      <c r="EY20" s="172">
        <f>EY5*Data!$B35/Data!$B37</f>
        <v>437.5</v>
      </c>
      <c r="EZ20" s="172">
        <f>EZ5*Data!$B35/Data!$B37</f>
        <v>350</v>
      </c>
      <c r="FA20" s="172">
        <f>FA5*Data!$B35/Data!$B37</f>
        <v>630</v>
      </c>
      <c r="FB20" s="172">
        <f>FB5*Data!$B35/Data!$B37</f>
        <v>525</v>
      </c>
      <c r="FC20" s="172">
        <f>FC5*Data!$B35/Data!$B37</f>
        <v>787.49999999999989</v>
      </c>
      <c r="FD20" s="172">
        <f>FD5*Data!$B35/Data!$B37</f>
        <v>647.5</v>
      </c>
      <c r="FE20" s="172">
        <f>FE5*Data!$B35/Data!$B37</f>
        <v>700</v>
      </c>
      <c r="FF20" s="172">
        <f>FF5*Data!$B35/Data!$B37</f>
        <v>840</v>
      </c>
      <c r="FG20" s="172">
        <f>FG5*Data!$B35/Data!$B37</f>
        <v>455</v>
      </c>
      <c r="FH20" s="172">
        <f>FH5*Data!$B35/Data!$B37</f>
        <v>630</v>
      </c>
      <c r="FI20" s="172">
        <f>FI5*Data!$B35/Data!$B37</f>
        <v>875</v>
      </c>
      <c r="FJ20" s="172">
        <f>FJ5*Data!$B35/Data!$B37</f>
        <v>437.5</v>
      </c>
      <c r="FK20" s="172">
        <f>FK5*Data!$B35/Data!$B37</f>
        <v>227.5</v>
      </c>
      <c r="FL20" s="172">
        <f>FL5*Data!$B35/Data!$B37</f>
        <v>210</v>
      </c>
      <c r="FM20" s="172">
        <f>FM5*Data!$B35/Data!$B37</f>
        <v>227.5</v>
      </c>
      <c r="FN20" s="172">
        <f>FN5*Data!$B35/Data!$B37</f>
        <v>187.26749999999998</v>
      </c>
      <c r="FO20" s="172">
        <f>FO5*Data!$B35/Data!$B37</f>
        <v>259.90999999999997</v>
      </c>
      <c r="FP20" s="172">
        <f>FP5*Data!$B35/Data!$B37</f>
        <v>262.5</v>
      </c>
      <c r="FQ20" s="172">
        <f>FQ5*Data!$B35/Data!$B37</f>
        <v>157.5</v>
      </c>
      <c r="FR20" s="172">
        <f>FR5*Data!$B35/Data!$B37</f>
        <v>175</v>
      </c>
      <c r="FS20" s="172">
        <f>FS5*Data!$B35/Data!$B37</f>
        <v>175</v>
      </c>
      <c r="FT20" s="172">
        <f>FT5*Data!$B35/Data!$B37</f>
        <v>175</v>
      </c>
      <c r="FU20" s="172">
        <f>FU5*Data!$B35/Data!$B37</f>
        <v>280</v>
      </c>
      <c r="FV20" s="172">
        <f>FV5*Data!$B35/Data!$B37</f>
        <v>384.99999999999994</v>
      </c>
      <c r="FW20" s="172">
        <f>FW5*Data!$B35/Data!$B37</f>
        <v>262.5</v>
      </c>
      <c r="FX20" s="172">
        <f>FX5*Data!$B35/Data!$B37</f>
        <v>227.5</v>
      </c>
      <c r="FY20" s="172">
        <f>FY5*Data!$B35/Data!$B37</f>
        <v>210</v>
      </c>
      <c r="FZ20" s="172">
        <f>FZ5*Data!$B35/Data!$B37</f>
        <v>210</v>
      </c>
      <c r="GA20" s="172">
        <f>GA5*Data!$B35/Data!$B37</f>
        <v>175</v>
      </c>
      <c r="GB20" s="172">
        <f>GB5*Data!$B35/Data!$B37</f>
        <v>227.5</v>
      </c>
      <c r="GC20" s="172">
        <f>GC5*Data!$B35/Data!$B37</f>
        <v>192.49999999999997</v>
      </c>
      <c r="GD20" s="172">
        <f>GD5*Data!$B35/Data!$B37</f>
        <v>262.5</v>
      </c>
      <c r="GE20" s="172">
        <f>GE5*Data!$B35/Data!$B37</f>
        <v>175</v>
      </c>
      <c r="GF20" s="172">
        <f>GF5*Data!$B35/Data!$B37</f>
        <v>210</v>
      </c>
      <c r="GG20" s="172">
        <f>GG5*Data!$B35/Data!$B37</f>
        <v>210</v>
      </c>
      <c r="GH20" s="172">
        <f>GH5*Data!$B35/Data!$B37</f>
        <v>245</v>
      </c>
      <c r="GI20" s="172">
        <f>GI5*Data!$B35/Data!$B37</f>
        <v>245</v>
      </c>
      <c r="GJ20" s="172">
        <f>GJ5*Data!$B35/Data!$B37</f>
        <v>525</v>
      </c>
      <c r="GK20" s="172">
        <f>GK5*Data!$B35/Data!$B37</f>
        <v>560</v>
      </c>
      <c r="GL20" s="172">
        <f>GL5*Data!$B35/Data!$B37</f>
        <v>262.5</v>
      </c>
      <c r="GM20" s="172">
        <f>GM5*Data!$B35/Data!$B37</f>
        <v>245</v>
      </c>
      <c r="GN20" s="172">
        <f>GN5*Data!$B35/Data!$B37</f>
        <v>262.5</v>
      </c>
      <c r="GO20" s="172">
        <f>GO5*Data!$B35/Data!$B37</f>
        <v>175</v>
      </c>
      <c r="GP20" s="172">
        <f>GP5*Data!$B35/Data!$B37</f>
        <v>280</v>
      </c>
      <c r="GQ20" s="172">
        <f>GQ5*Data!$B35/Data!$B37</f>
        <v>350</v>
      </c>
      <c r="GR20" s="172">
        <f>GR5*Data!$B35/Data!$B37</f>
        <v>227.5</v>
      </c>
      <c r="GS20" s="172">
        <f>GS5*Data!$B35/Data!$B37</f>
        <v>227.5</v>
      </c>
      <c r="GT20" s="172">
        <f>GT5*Data!$B35/Data!$B37</f>
        <v>245</v>
      </c>
      <c r="GU20" s="172">
        <f>GU5*Data!$B35/Data!$B37</f>
        <v>245</v>
      </c>
      <c r="GV20" s="172">
        <f>GV5*Data!$B35/Data!$B37</f>
        <v>175</v>
      </c>
      <c r="GW20" s="172">
        <f>GW5*Data!$B35/Data!$B37</f>
        <v>245</v>
      </c>
      <c r="GX20" s="172">
        <f>GX5*Data!$B35/Data!$B37</f>
        <v>612.5</v>
      </c>
      <c r="GY20" s="172">
        <f>GY5*Data!$B35/Data!$B37</f>
        <v>700</v>
      </c>
      <c r="GZ20" s="172">
        <f>GZ5*Data!$B35/Data!$B37</f>
        <v>525</v>
      </c>
      <c r="HA20" s="172">
        <f>HA5*Data!$B35/Data!$B37</f>
        <v>525</v>
      </c>
      <c r="HB20" s="172">
        <f>HB5*Data!$B35/Data!$B37</f>
        <v>525</v>
      </c>
      <c r="HC20" s="172">
        <f>HC5*Data!$B35/Data!$B37</f>
        <v>315</v>
      </c>
      <c r="HD20" s="172">
        <f>HD5*Data!$B35/Data!$B37</f>
        <v>315</v>
      </c>
      <c r="HE20" s="172">
        <f>HE5*Data!$B35/Data!$B37</f>
        <v>595</v>
      </c>
      <c r="HF20" s="172">
        <f>HF5*Data!$B35/Data!$B37</f>
        <v>1137.5</v>
      </c>
      <c r="HG20" s="172">
        <f>HG5*Data!$B35/Data!$B37</f>
        <v>875</v>
      </c>
      <c r="HH20" s="172">
        <f>HH5*Data!$B35/Data!$B37</f>
        <v>787.49999999999989</v>
      </c>
      <c r="HI20" s="172">
        <f>HI5*Data!$B35/Data!$B37</f>
        <v>525</v>
      </c>
      <c r="HJ20" s="172">
        <f>HJ5*Data!$B35/Data!$B37</f>
        <v>525</v>
      </c>
      <c r="HK20" s="172">
        <f>HK5*Data!$B35/Data!$B37</f>
        <v>490</v>
      </c>
      <c r="HL20" s="172">
        <f>HL5*Data!$B35/Data!$B37</f>
        <v>612.5</v>
      </c>
      <c r="HM20" s="172">
        <f>HM5*Data!$B35/Data!$B37</f>
        <v>350</v>
      </c>
      <c r="HN20" s="172">
        <f>HN5*Data!$B35/Data!$B37</f>
        <v>315</v>
      </c>
      <c r="HO20" s="172">
        <f>HO5*Data!$B35/Data!$B37</f>
        <v>262.5</v>
      </c>
      <c r="HP20" s="172">
        <f>HP5*Data!$B35/Data!$B37</f>
        <v>210</v>
      </c>
      <c r="HQ20" s="172">
        <f>HQ5*Data!$B35/Data!$B37</f>
        <v>315</v>
      </c>
      <c r="HR20" s="172">
        <f>HR5*Data!$B35/Data!$B37</f>
        <v>350</v>
      </c>
      <c r="HS20" s="172">
        <f>HS5*Data!$B35/Data!$B37</f>
        <v>350</v>
      </c>
      <c r="HT20" s="172">
        <f>HT5*Data!$B35/Data!$B37</f>
        <v>262.5</v>
      </c>
      <c r="HU20" s="172">
        <f>HU5*Data!$B35/Data!$B37</f>
        <v>192.49999999999997</v>
      </c>
      <c r="HV20" s="172">
        <f>HV5*Data!$B35/Data!$B37</f>
        <v>175</v>
      </c>
      <c r="HW20" s="172">
        <f>HW5*Data!$B35/Data!$B37</f>
        <v>245</v>
      </c>
      <c r="HX20" s="172">
        <f>HX5*Data!$B35/Data!$B37</f>
        <v>315</v>
      </c>
      <c r="HY20" s="172">
        <f>HY5*Data!$B35/Data!$B37</f>
        <v>350</v>
      </c>
      <c r="HZ20" s="172">
        <f>HZ5*Data!$B35/Data!$B37</f>
        <v>612.5</v>
      </c>
      <c r="IA20" s="172">
        <f>IA5*Data!$B35/Data!$B37</f>
        <v>525</v>
      </c>
      <c r="IB20" s="172">
        <f>IB5*Data!$B35/Data!$B37</f>
        <v>384.99999999999994</v>
      </c>
      <c r="IC20" s="172">
        <f>IC5*Data!$B35/Data!$B37</f>
        <v>350</v>
      </c>
      <c r="ID20" s="172">
        <f>ID5*Data!$B35/Data!$B37</f>
        <v>210</v>
      </c>
      <c r="IE20" s="172">
        <f>IE5*Data!$B35/Data!$B37</f>
        <v>140</v>
      </c>
      <c r="IF20" s="172">
        <f>IF5*Data!$B35/Data!$B37</f>
        <v>227.5</v>
      </c>
      <c r="IG20" s="172">
        <f>IG5*Data!$B35/Data!$B37</f>
        <v>376.24999999999994</v>
      </c>
      <c r="IH20" s="172">
        <f>IH5*Data!$B35/Data!$B37</f>
        <v>367.49999999999994</v>
      </c>
      <c r="II20" s="172">
        <f>II5*Data!$B35/Data!$B37</f>
        <v>297.5</v>
      </c>
      <c r="IJ20" s="172">
        <f>IJ5*Data!$B35/Data!$B37</f>
        <v>210</v>
      </c>
      <c r="IK20" s="172">
        <f>IK5*Data!$B35/Data!$B37</f>
        <v>236.25</v>
      </c>
      <c r="IL20" s="172">
        <f>IL5*Data!$B35/Data!$B37</f>
        <v>210</v>
      </c>
      <c r="IM20" s="172">
        <f>IM5*Data!$B35/Data!$B37</f>
        <v>210</v>
      </c>
      <c r="IN20" s="172">
        <f>IN5*Data!$B35/Data!$B37</f>
        <v>350</v>
      </c>
      <c r="IO20" s="172">
        <f>IO5*Data!$B35/Data!$B37</f>
        <v>315</v>
      </c>
      <c r="IP20" s="172">
        <f>IP5*Data!$B35/Data!$B37</f>
        <v>315</v>
      </c>
      <c r="IQ20" s="172">
        <f>IQ5*Data!$B35/Data!$B37</f>
        <v>734.99999999999989</v>
      </c>
      <c r="IR20" s="172">
        <f>IR5*Data!$B35/Data!$B37</f>
        <v>1050</v>
      </c>
      <c r="IS20" s="172">
        <f>IS5*Data!$B35/Data!$B37</f>
        <v>525</v>
      </c>
      <c r="IT20" s="172">
        <f>IT5*Data!$B35/Data!$B37</f>
        <v>612.5</v>
      </c>
      <c r="IU20" s="172">
        <f>IU5*Data!$B35/Data!$B37</f>
        <v>962.5</v>
      </c>
      <c r="IV20" s="172">
        <f>IV5*Data!$B35/Data!$B37</f>
        <v>1137.5</v>
      </c>
      <c r="IW20" s="172">
        <f>IW5*Data!$B35/Data!$B37</f>
        <v>875</v>
      </c>
      <c r="IX20" s="172">
        <f>IX5*Data!$B35/Data!$B37</f>
        <v>787.49999999999989</v>
      </c>
      <c r="IY20" s="172">
        <f>IY5*Data!$B35/Data!$B37</f>
        <v>962.5</v>
      </c>
      <c r="IZ20" s="172">
        <f>IZ5*Data!$B35/Data!$B37</f>
        <v>1225</v>
      </c>
      <c r="JA20" s="172">
        <f>JA5*Data!$B35/Data!$B37</f>
        <v>525</v>
      </c>
      <c r="JB20" s="172">
        <f>JB5*Data!$B35/Data!$B37</f>
        <v>962.5</v>
      </c>
      <c r="JC20" s="172">
        <f>JC5*Data!$B35/Data!$B37</f>
        <v>1312.5</v>
      </c>
      <c r="JD20" s="172">
        <f>JD5*Data!$B35/Data!$B37</f>
        <v>804.99999999999989</v>
      </c>
      <c r="JE20" s="172">
        <f>JE5*Data!$B35/Data!$B37</f>
        <v>769.99999999999989</v>
      </c>
      <c r="JF20" s="172">
        <f>JF5*Data!$B35/Data!$B37</f>
        <v>437.5</v>
      </c>
      <c r="JG20" s="172">
        <f>JG5*Data!$B35/Data!$B37</f>
        <v>262.5</v>
      </c>
      <c r="JH20" s="172">
        <f>JH5*Data!$B35/Data!$B37</f>
        <v>315</v>
      </c>
      <c r="JI20" s="172">
        <f>JI5*Data!$B35/Data!$B37</f>
        <v>700</v>
      </c>
      <c r="JJ20" s="172">
        <f>JJ5*Data!$B35/Data!$B37</f>
        <v>332.5</v>
      </c>
      <c r="JK20" s="172">
        <f>JK5*Data!$B35/Data!$B37</f>
        <v>297.5</v>
      </c>
      <c r="JL20" s="172">
        <f>JL5*Data!$B35/Data!$B37</f>
        <v>262.5</v>
      </c>
      <c r="JM20" s="172">
        <f>JM5*Data!$B35/Data!$B37</f>
        <v>175</v>
      </c>
      <c r="JN20" s="172">
        <f>JN5*Data!$B35/Data!$B37</f>
        <v>350</v>
      </c>
      <c r="JO20" s="172">
        <f>JO5*Data!$B35/Data!$B37</f>
        <v>437.5</v>
      </c>
      <c r="JP20" s="172">
        <f>JP5*Data!$B35/Data!$B37</f>
        <v>700</v>
      </c>
      <c r="JQ20" s="172">
        <f>JQ5*Data!$B35/Data!$B37</f>
        <v>1137.5</v>
      </c>
      <c r="JR20" s="172">
        <f>JR5*Data!$B35/Data!$B37</f>
        <v>700</v>
      </c>
      <c r="JS20" s="172">
        <f>JS5*Data!$B35/Data!$B37</f>
        <v>437.5</v>
      </c>
      <c r="JT20" s="172">
        <f>JT5*Data!$B35/Data!$B37</f>
        <v>262.5</v>
      </c>
      <c r="JU20" s="172">
        <f>JU5*Data!$B35/Data!$B37</f>
        <v>350</v>
      </c>
      <c r="JV20" s="172">
        <f>JV5*Data!$B35/Data!$B37</f>
        <v>437.5</v>
      </c>
      <c r="JW20" s="172">
        <f>JW5*Data!$B35/Data!$B37</f>
        <v>700</v>
      </c>
      <c r="JX20" s="172">
        <f>JX5*Data!$B35/Data!$B37</f>
        <v>962.5</v>
      </c>
      <c r="JY20" s="172">
        <f>JY5*Data!$B35/Data!$B37</f>
        <v>472.5</v>
      </c>
      <c r="JZ20" s="172">
        <f>JZ5*Data!$B35/Data!$B37</f>
        <v>472.5</v>
      </c>
      <c r="KA20" s="172">
        <f>KA5*Data!$B35/Data!$B37</f>
        <v>350</v>
      </c>
      <c r="KB20" s="172">
        <f>KB5*Data!$B35/Data!$B37</f>
        <v>437.5</v>
      </c>
      <c r="KC20" s="172">
        <f>KC5*Data!$B35/Data!$B37</f>
        <v>437.5</v>
      </c>
      <c r="KD20" s="172">
        <f>KD5*Data!$B35/Data!$B37</f>
        <v>875</v>
      </c>
      <c r="KE20" s="172">
        <f>KE5*Data!$B35/Data!$B37</f>
        <v>1225</v>
      </c>
      <c r="KF20" s="172">
        <f>KF5*Data!$B35/Data!$B37</f>
        <v>1050</v>
      </c>
      <c r="KG20" s="172">
        <f>KG5*Data!$B35/Data!$B37</f>
        <v>1050</v>
      </c>
      <c r="KH20" s="172">
        <f>KH5*Data!$B35/Data!$B37</f>
        <v>1050</v>
      </c>
      <c r="KI20" s="172">
        <f>KI5*Data!$B35/Data!$B37</f>
        <v>525</v>
      </c>
      <c r="KJ20" s="172">
        <f>KJ5*Data!$B35/Data!$B37</f>
        <v>437.5</v>
      </c>
      <c r="KK20" s="172">
        <f>KK5*Data!$B35/Data!$B37</f>
        <v>1574.9999999999998</v>
      </c>
      <c r="KL20" s="172">
        <f>KL5*Data!$B35/Data!$B37</f>
        <v>1574.9999999999998</v>
      </c>
      <c r="KM20" s="172">
        <f>KM5*Data!$B35/Data!$B37</f>
        <v>1487.4999999999998</v>
      </c>
      <c r="KN20" s="172">
        <f>KN5*Data!$B35/Data!$B37</f>
        <v>1487.4999999999998</v>
      </c>
      <c r="KO20" s="172">
        <f>KO5*Data!$B35/Data!$B37</f>
        <v>0</v>
      </c>
      <c r="KP20" s="172">
        <f>KP5*Data!$B35/Data!$B37</f>
        <v>1574.9999999999998</v>
      </c>
      <c r="KQ20" s="172">
        <f>KQ5*Data!$B35/Data!$B37</f>
        <v>1574.9999999999998</v>
      </c>
      <c r="KR20" s="172">
        <f>KR5*Data!$B35/Data!$B37</f>
        <v>1574.9999999999998</v>
      </c>
      <c r="KS20" s="172">
        <f>KS5*Data!$B35/Data!$B37</f>
        <v>1574.9999999999998</v>
      </c>
      <c r="KT20" s="172">
        <f>KT5*Data!$B35/Data!$B37</f>
        <v>1400</v>
      </c>
      <c r="KU20" s="172">
        <f>KU5*Data!$B35/Data!$B37</f>
        <v>1487.4999999999998</v>
      </c>
      <c r="KV20" s="172">
        <f>KV5*Data!$B35/Data!$B37</f>
        <v>1312.5</v>
      </c>
      <c r="KW20" s="172">
        <f>KW5*Data!$B35/Data!$B37</f>
        <v>1487.4999999999998</v>
      </c>
      <c r="KX20" s="172">
        <f>KX5*Data!$B35/Data!$B37</f>
        <v>525</v>
      </c>
      <c r="KY20" s="172">
        <f>KY5*Data!$B35/Data!$B37</f>
        <v>1225</v>
      </c>
      <c r="KZ20" s="172">
        <f>KZ5*Data!$B35/Data!$B37</f>
        <v>1137.5</v>
      </c>
      <c r="LA20" s="172">
        <f>LA5*Data!$B35/Data!$B37</f>
        <v>875</v>
      </c>
      <c r="LB20" s="172">
        <f>LB5*Data!$B35/Data!$B37</f>
        <v>700</v>
      </c>
      <c r="LC20" s="172">
        <f>LC5*Data!$B35/Data!$B37</f>
        <v>700</v>
      </c>
      <c r="LD20" s="172">
        <f>LD5*Data!$B35/Data!$B37</f>
        <v>472.5</v>
      </c>
      <c r="LE20" s="172">
        <f>LE5*Data!$B35/Data!$B37</f>
        <v>612.5</v>
      </c>
      <c r="LF20" s="172">
        <f>LF5*Data!$B35/Data!$B37</f>
        <v>1050</v>
      </c>
      <c r="LG20" s="172">
        <f>LG5*Data!$B35/Data!$B37</f>
        <v>1050</v>
      </c>
      <c r="LH20" s="172">
        <f>LH5*Data!$B35/Data!$B37</f>
        <v>734.99999999999989</v>
      </c>
      <c r="LI20" s="172">
        <f>LI5*Data!$B35/Data!$B37</f>
        <v>525</v>
      </c>
      <c r="LJ20" s="172">
        <f>LJ5*Data!$B35/Data!$B37</f>
        <v>227.5</v>
      </c>
      <c r="LK20" s="172">
        <f>LK5*Data!$B35/Data!$B37</f>
        <v>227.5</v>
      </c>
      <c r="LL20" s="172">
        <f>LL5*Data!$B35/Data!$B37</f>
        <v>227.5</v>
      </c>
      <c r="LM20" s="172">
        <f>LM5*Data!$B35/Data!$B37</f>
        <v>227.5</v>
      </c>
      <c r="LN20" s="172">
        <f>LN5*Data!$B35/Data!$B37</f>
        <v>105</v>
      </c>
      <c r="LO20" s="172">
        <f>LO5*Data!$B35/Data!$B37</f>
        <v>0</v>
      </c>
      <c r="LP20" s="172">
        <f>LP5*Data!$B35/Data!$B37</f>
        <v>0</v>
      </c>
      <c r="LQ20" s="172">
        <f>LQ5*Data!$B35/Data!$B37</f>
        <v>700</v>
      </c>
      <c r="LR20" s="172">
        <f>LR5*Data!$B35/Data!$B37</f>
        <v>1050</v>
      </c>
      <c r="LS20" s="172">
        <f>LS5*Data!$B35/Data!$B37</f>
        <v>525</v>
      </c>
      <c r="LT20" s="172">
        <f>LT5*Data!$B35/Data!$B37</f>
        <v>962.5</v>
      </c>
      <c r="LU20" s="172">
        <f>LU5*Data!$B35/Data!$B37</f>
        <v>1050</v>
      </c>
      <c r="LV20" s="172">
        <f>LV5*Data!$B35/Data!$B37</f>
        <v>0</v>
      </c>
      <c r="LW20" s="172">
        <f>LW5*Data!$B35/Data!$B37</f>
        <v>0</v>
      </c>
      <c r="LX20" s="172">
        <v>2500</v>
      </c>
      <c r="LY20" s="172">
        <f>LY5*Data!$B35/Data!$B37</f>
        <v>1225</v>
      </c>
      <c r="LZ20" s="172">
        <f>LZ5*Data!$B35/Data!$B37</f>
        <v>612.5</v>
      </c>
      <c r="MA20" s="172">
        <f>MA5*Data!$B35/Data!$B37</f>
        <v>262.5</v>
      </c>
      <c r="MB20" s="172">
        <f>MB5*Data!$B35/Data!$B37</f>
        <v>0</v>
      </c>
      <c r="MC20" s="172">
        <f>MC5*Data!$B35/Data!$B37</f>
        <v>962.5</v>
      </c>
      <c r="MD20" s="172">
        <f>MD5*Data!$B35/Data!$B37</f>
        <v>962.5</v>
      </c>
      <c r="ME20" s="172">
        <f>ME5*Data!$B35/Data!$B37</f>
        <v>962.5</v>
      </c>
      <c r="MF20" s="172">
        <f>MF5*Data!$B35/Data!$B37</f>
        <v>525</v>
      </c>
      <c r="MG20" s="172">
        <f>MG5*Data!$B35/Data!$B37</f>
        <v>262.5</v>
      </c>
      <c r="MH20" s="172">
        <f>MH5*Data!$B35/Data!$B37</f>
        <v>350</v>
      </c>
      <c r="MI20" s="172">
        <f>MI5*Data!$B35/Data!$B37</f>
        <v>175</v>
      </c>
      <c r="MJ20" s="172">
        <f>MJ5*Data!$B35/Data!$B37</f>
        <v>175</v>
      </c>
      <c r="MK20" s="172">
        <f>MK5*Data!$B35/Data!$B37</f>
        <v>140</v>
      </c>
      <c r="ML20" s="172">
        <f>ML5*Data!$B35/Data!$B37</f>
        <v>175</v>
      </c>
      <c r="MM20" s="172">
        <f>MM5*Data!$B35/Data!$B37</f>
        <v>122.5</v>
      </c>
      <c r="MN20" s="172">
        <f>MN5*Data!$B35/Data!$B37</f>
        <v>122.5</v>
      </c>
      <c r="MO20" s="172">
        <f>MO5*Data!$B35/Data!$B37</f>
        <v>437.5</v>
      </c>
      <c r="MP20" s="172">
        <f>MP5*Data!$B35/Data!$B37</f>
        <v>262.5</v>
      </c>
      <c r="MQ20" s="172">
        <f>MQ5*Data!$B35/Data!$B37</f>
        <v>210</v>
      </c>
      <c r="MR20" s="172">
        <f>MR5*Data!$B35/Data!$B37</f>
        <v>157.5</v>
      </c>
      <c r="MS20" s="172">
        <f>MS5*Data!$B35/Data!$B37</f>
        <v>105</v>
      </c>
      <c r="MT20" s="172">
        <f>MT5*Data!$B35/Data!$B37</f>
        <v>105</v>
      </c>
      <c r="MU20" s="172">
        <f>MU5*Data!$B35/Data!$B37</f>
        <v>105</v>
      </c>
      <c r="MV20" s="172">
        <f>MV5*Data!$B35/Data!$B37</f>
        <v>140</v>
      </c>
      <c r="MW20" s="172">
        <f>MW5*Data!$B35/Data!$B37</f>
        <v>140</v>
      </c>
      <c r="MX20" s="172">
        <f>MX5*Data!$B35/Data!$B37</f>
        <v>105</v>
      </c>
      <c r="MY20" s="172">
        <f>MY5*Data!$B35/Data!$B37</f>
        <v>140</v>
      </c>
      <c r="MZ20" s="172">
        <f>MZ5*Data!$B35/Data!$B37</f>
        <v>140</v>
      </c>
      <c r="NA20" s="172">
        <f>NA5*Data!$B35/Data!$B37</f>
        <v>175</v>
      </c>
      <c r="NB20" s="172">
        <f>NB5*Data!$B35/Data!$B37</f>
        <v>175</v>
      </c>
      <c r="NC20" s="172">
        <f>NC5*Data!$B35/Data!$B37</f>
        <v>175</v>
      </c>
    </row>
    <row r="21" spans="1:367" s="173" customFormat="1" ht="15.75" customHeight="1">
      <c r="A21" s="174"/>
      <c r="B21" s="175" t="s">
        <v>1839</v>
      </c>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6"/>
      <c r="CA21" s="176"/>
      <c r="CB21" s="176"/>
      <c r="CC21" s="176"/>
      <c r="CD21" s="176"/>
      <c r="CE21" s="176"/>
      <c r="CF21" s="176"/>
      <c r="CG21" s="176"/>
      <c r="CH21" s="176"/>
      <c r="CI21" s="176"/>
      <c r="CJ21" s="176"/>
      <c r="CK21" s="176"/>
      <c r="CL21" s="176"/>
      <c r="CM21" s="176"/>
      <c r="CN21" s="176"/>
      <c r="CO21" s="176"/>
      <c r="CP21" s="176"/>
      <c r="CQ21" s="176"/>
      <c r="CR21" s="176"/>
      <c r="CS21" s="176"/>
      <c r="CT21" s="176"/>
      <c r="CU21" s="176"/>
      <c r="CV21" s="176"/>
      <c r="CW21" s="176"/>
      <c r="CX21" s="176"/>
      <c r="CY21" s="176"/>
      <c r="CZ21" s="176"/>
      <c r="DA21" s="176"/>
      <c r="DB21" s="176"/>
      <c r="DC21" s="176"/>
      <c r="DD21" s="176"/>
      <c r="DE21" s="176"/>
      <c r="DF21" s="176"/>
      <c r="DG21" s="176"/>
      <c r="DH21" s="176"/>
      <c r="DI21" s="176"/>
      <c r="DJ21" s="176"/>
      <c r="DK21" s="176"/>
      <c r="DL21" s="176"/>
      <c r="DM21" s="176"/>
      <c r="DN21" s="176"/>
      <c r="DO21" s="176"/>
      <c r="DP21" s="176"/>
      <c r="DQ21" s="176"/>
      <c r="DR21" s="176"/>
      <c r="DS21" s="176"/>
      <c r="DT21" s="176"/>
      <c r="DU21" s="176"/>
      <c r="DV21" s="176"/>
      <c r="DW21" s="176"/>
      <c r="DX21" s="176"/>
      <c r="DY21" s="176"/>
      <c r="DZ21" s="176"/>
      <c r="EA21" s="176"/>
      <c r="EB21" s="176"/>
      <c r="EC21" s="176"/>
      <c r="ED21" s="176"/>
      <c r="EE21" s="176"/>
      <c r="EF21" s="176"/>
      <c r="EG21" s="176"/>
      <c r="EH21" s="176"/>
      <c r="EI21" s="176"/>
      <c r="EJ21" s="176"/>
      <c r="EK21" s="176"/>
      <c r="EL21" s="176"/>
      <c r="EM21" s="176"/>
      <c r="EN21" s="176"/>
      <c r="EO21" s="176"/>
      <c r="EP21" s="176"/>
      <c r="EQ21" s="176"/>
      <c r="ER21" s="176"/>
      <c r="ES21" s="176"/>
      <c r="ET21" s="176"/>
      <c r="EU21" s="176"/>
      <c r="EV21" s="176"/>
      <c r="EW21" s="176"/>
      <c r="EX21" s="176"/>
      <c r="EY21" s="176"/>
      <c r="EZ21" s="176"/>
      <c r="FA21" s="176"/>
      <c r="FB21" s="176"/>
      <c r="FC21" s="176"/>
      <c r="FD21" s="176"/>
      <c r="FE21" s="176"/>
      <c r="FF21" s="176"/>
      <c r="FG21" s="176"/>
      <c r="FH21" s="176"/>
      <c r="FI21" s="176"/>
      <c r="FJ21" s="176"/>
      <c r="FK21" s="176"/>
      <c r="FL21" s="176"/>
      <c r="FM21" s="176"/>
      <c r="FN21" s="176"/>
      <c r="FO21" s="176"/>
      <c r="FP21" s="176"/>
      <c r="FQ21" s="176"/>
      <c r="FR21" s="176"/>
      <c r="FS21" s="176"/>
      <c r="FT21" s="176"/>
      <c r="FU21" s="176"/>
      <c r="FV21" s="176"/>
      <c r="FW21" s="176"/>
      <c r="FX21" s="176"/>
      <c r="FY21" s="176"/>
      <c r="FZ21" s="176"/>
      <c r="GA21" s="176"/>
      <c r="GB21" s="176"/>
      <c r="GC21" s="176"/>
      <c r="GD21" s="176"/>
      <c r="GE21" s="176"/>
      <c r="GF21" s="176"/>
      <c r="GG21" s="176"/>
      <c r="GH21" s="176"/>
      <c r="GI21" s="176"/>
      <c r="GJ21" s="176"/>
      <c r="GK21" s="176"/>
      <c r="GL21" s="176"/>
      <c r="GM21" s="176"/>
      <c r="GN21" s="176"/>
      <c r="GO21" s="176"/>
      <c r="GP21" s="176"/>
      <c r="GQ21" s="176"/>
      <c r="GR21" s="176"/>
      <c r="GS21" s="176"/>
      <c r="GT21" s="176"/>
      <c r="GU21" s="176"/>
      <c r="GV21" s="176"/>
      <c r="GW21" s="176"/>
      <c r="GX21" s="176"/>
      <c r="GY21" s="176"/>
      <c r="GZ21" s="176"/>
      <c r="HA21" s="176"/>
      <c r="HB21" s="176"/>
      <c r="HC21" s="176"/>
      <c r="HD21" s="176"/>
      <c r="HE21" s="176"/>
      <c r="HF21" s="176"/>
      <c r="HG21" s="176"/>
      <c r="HH21" s="176"/>
      <c r="HI21" s="176"/>
      <c r="HJ21" s="176"/>
      <c r="HK21" s="176"/>
      <c r="HL21" s="176"/>
      <c r="HM21" s="176"/>
      <c r="HN21" s="176"/>
      <c r="HO21" s="176"/>
      <c r="HP21" s="176"/>
      <c r="HQ21" s="176"/>
      <c r="HR21" s="176"/>
      <c r="HS21" s="176"/>
      <c r="HT21" s="176"/>
      <c r="HU21" s="176"/>
      <c r="HV21" s="176"/>
      <c r="HW21" s="176"/>
      <c r="HX21" s="176"/>
      <c r="HY21" s="176"/>
      <c r="HZ21" s="176"/>
      <c r="IA21" s="176"/>
      <c r="IB21" s="176"/>
      <c r="IC21" s="176"/>
      <c r="ID21" s="176"/>
      <c r="IE21" s="176"/>
      <c r="IF21" s="176"/>
      <c r="IG21" s="176"/>
      <c r="IH21" s="176"/>
      <c r="II21" s="176"/>
      <c r="IJ21" s="176"/>
      <c r="IK21" s="176"/>
      <c r="IL21" s="176"/>
      <c r="IM21" s="176"/>
      <c r="IN21" s="176"/>
      <c r="IO21" s="176"/>
      <c r="IP21" s="176"/>
      <c r="IQ21" s="176"/>
      <c r="IR21" s="176"/>
      <c r="IS21" s="176"/>
      <c r="IT21" s="176"/>
      <c r="IU21" s="176"/>
      <c r="IV21" s="176"/>
      <c r="IW21" s="176"/>
      <c r="IX21" s="176"/>
      <c r="IY21" s="176"/>
      <c r="IZ21" s="176"/>
      <c r="JA21" s="176"/>
      <c r="JB21" s="176"/>
      <c r="JC21" s="176"/>
      <c r="JD21" s="176"/>
      <c r="JE21" s="176"/>
      <c r="JF21" s="176"/>
      <c r="JG21" s="176"/>
      <c r="JH21" s="176"/>
      <c r="JI21" s="176"/>
      <c r="JJ21" s="176"/>
      <c r="JK21" s="176"/>
      <c r="JL21" s="176"/>
      <c r="JM21" s="176"/>
      <c r="JN21" s="176"/>
      <c r="JO21" s="176"/>
      <c r="JP21" s="176"/>
      <c r="JQ21" s="176"/>
      <c r="JR21" s="176"/>
      <c r="JS21" s="176"/>
      <c r="JT21" s="176"/>
      <c r="JU21" s="176"/>
      <c r="JV21" s="176"/>
      <c r="JW21" s="176"/>
      <c r="JX21" s="176"/>
      <c r="JY21" s="176"/>
      <c r="JZ21" s="176"/>
      <c r="KA21" s="176"/>
      <c r="KB21" s="176"/>
      <c r="KC21" s="176"/>
      <c r="KD21" s="176"/>
      <c r="KE21" s="176"/>
      <c r="KF21" s="176"/>
      <c r="KG21" s="176"/>
      <c r="KH21" s="176"/>
      <c r="KI21" s="176"/>
      <c r="KJ21" s="176"/>
      <c r="KK21" s="176"/>
      <c r="KL21" s="176"/>
      <c r="KM21" s="176"/>
      <c r="KN21" s="176"/>
      <c r="KO21" s="176"/>
      <c r="KP21" s="176"/>
      <c r="KQ21" s="176"/>
      <c r="KR21" s="176"/>
      <c r="KS21" s="176"/>
      <c r="KT21" s="176"/>
      <c r="KU21" s="176"/>
      <c r="KV21" s="176"/>
      <c r="KW21" s="176"/>
      <c r="KX21" s="176"/>
      <c r="KY21" s="176"/>
      <c r="KZ21" s="176"/>
      <c r="LA21" s="176"/>
      <c r="LB21" s="176"/>
      <c r="LC21" s="176"/>
      <c r="LD21" s="176"/>
      <c r="LE21" s="176"/>
      <c r="LF21" s="176"/>
      <c r="LG21" s="176"/>
      <c r="LH21" s="176"/>
      <c r="LI21" s="176"/>
      <c r="LJ21" s="176"/>
      <c r="LK21" s="176"/>
      <c r="LL21" s="176"/>
      <c r="LM21" s="176"/>
      <c r="LN21" s="176"/>
      <c r="LO21" s="176"/>
      <c r="LP21" s="176"/>
      <c r="LQ21" s="176"/>
      <c r="LR21" s="176"/>
      <c r="LS21" s="176"/>
      <c r="LT21" s="176"/>
      <c r="LU21" s="176"/>
      <c r="LV21" s="176"/>
      <c r="LW21" s="176"/>
      <c r="LX21" s="176"/>
      <c r="LY21" s="176"/>
      <c r="LZ21" s="176"/>
      <c r="MA21" s="176"/>
      <c r="MB21" s="176"/>
      <c r="MC21" s="176"/>
      <c r="MD21" s="176"/>
      <c r="ME21" s="176"/>
      <c r="MF21" s="176"/>
      <c r="MG21" s="176"/>
      <c r="MH21" s="176"/>
      <c r="MI21" s="176"/>
      <c r="MJ21" s="176"/>
      <c r="MK21" s="176"/>
      <c r="ML21" s="176"/>
      <c r="MM21" s="176"/>
      <c r="MN21" s="176"/>
      <c r="MO21" s="176"/>
      <c r="MP21" s="176"/>
      <c r="MQ21" s="176"/>
      <c r="MR21" s="176"/>
      <c r="MS21" s="176"/>
      <c r="MT21" s="176"/>
      <c r="MU21" s="176"/>
      <c r="MV21" s="176"/>
      <c r="MW21" s="176"/>
      <c r="MX21" s="176"/>
      <c r="MY21" s="176"/>
      <c r="MZ21" s="176"/>
      <c r="NA21" s="176"/>
      <c r="NB21" s="176"/>
      <c r="NC21" s="176"/>
    </row>
    <row r="22" spans="1:367" ht="15.75" customHeight="1">
      <c r="A22" s="24">
        <v>41</v>
      </c>
      <c r="B22" s="9" t="s">
        <v>1840</v>
      </c>
      <c r="C22" s="14">
        <f t="shared" ref="C22:AH22" si="104">SUM(C69,C116)</f>
        <v>0.51624999999999999</v>
      </c>
      <c r="D22" s="14">
        <f t="shared" si="104"/>
        <v>0.52499999999999991</v>
      </c>
      <c r="E22" s="14">
        <f t="shared" si="104"/>
        <v>0.44722222222222219</v>
      </c>
      <c r="F22" s="14">
        <f t="shared" si="104"/>
        <v>0.44722222222222219</v>
      </c>
      <c r="G22" s="14">
        <f t="shared" si="104"/>
        <v>0.55902777777777779</v>
      </c>
      <c r="H22" s="14">
        <f t="shared" si="104"/>
        <v>0.34027777777777779</v>
      </c>
      <c r="I22" s="14">
        <f t="shared" si="104"/>
        <v>0.34027777777777779</v>
      </c>
      <c r="J22" s="14">
        <f t="shared" si="104"/>
        <v>0.57361111111111107</v>
      </c>
      <c r="K22" s="14">
        <f t="shared" si="104"/>
        <v>0.52499999999999991</v>
      </c>
      <c r="L22" s="14">
        <f t="shared" si="104"/>
        <v>0.44722222222222219</v>
      </c>
      <c r="M22" s="14">
        <f t="shared" si="104"/>
        <v>0.44722222222222219</v>
      </c>
      <c r="N22" s="14">
        <f t="shared" si="104"/>
        <v>0.39131944444444444</v>
      </c>
      <c r="O22" s="14">
        <f t="shared" si="104"/>
        <v>0.48611111111111105</v>
      </c>
      <c r="P22" s="14">
        <f t="shared" si="104"/>
        <v>0.72916666666666674</v>
      </c>
      <c r="Q22" s="14">
        <f t="shared" si="104"/>
        <v>0.86041666666666661</v>
      </c>
      <c r="R22" s="14">
        <f t="shared" si="104"/>
        <v>0.99750000000000005</v>
      </c>
      <c r="S22" s="14">
        <f t="shared" si="104"/>
        <v>1.2298611111111111</v>
      </c>
      <c r="T22" s="14">
        <f t="shared" si="104"/>
        <v>0.89444444444444438</v>
      </c>
      <c r="U22" s="14">
        <f t="shared" si="104"/>
        <v>0.39131944444444444</v>
      </c>
      <c r="V22" s="14">
        <f t="shared" si="104"/>
        <v>0.34027777777777779</v>
      </c>
      <c r="W22" s="14">
        <f t="shared" si="104"/>
        <v>0.5347222222222221</v>
      </c>
      <c r="X22" s="14">
        <f t="shared" si="104"/>
        <v>0.63097222222222216</v>
      </c>
      <c r="Y22" s="14">
        <f t="shared" si="104"/>
        <v>0.39374999999999999</v>
      </c>
      <c r="Z22" s="14">
        <f t="shared" si="104"/>
        <v>0.50312500000000004</v>
      </c>
      <c r="AA22" s="14">
        <f t="shared" si="104"/>
        <v>0.55902777777777779</v>
      </c>
      <c r="AB22" s="14">
        <f t="shared" si="104"/>
        <v>0.55902777777777779</v>
      </c>
      <c r="AC22" s="14">
        <f t="shared" si="104"/>
        <v>0.48611111111111105</v>
      </c>
      <c r="AD22" s="14">
        <f t="shared" si="104"/>
        <v>0.48611111111111105</v>
      </c>
      <c r="AE22" s="14">
        <f t="shared" si="104"/>
        <v>0.68833333333333324</v>
      </c>
      <c r="AF22" s="14">
        <f t="shared" si="104"/>
        <v>0.52499999999999991</v>
      </c>
      <c r="AG22" s="14">
        <f t="shared" si="104"/>
        <v>0.67083333333333339</v>
      </c>
      <c r="AH22" s="14">
        <f t="shared" si="104"/>
        <v>0.55902777777777779</v>
      </c>
      <c r="AI22" s="14">
        <f t="shared" ref="AI22:BN22" si="105">SUM(AI69,AI116)</f>
        <v>0.55902777777777779</v>
      </c>
      <c r="AJ22" s="14">
        <f t="shared" si="105"/>
        <v>0.3888888888888889</v>
      </c>
      <c r="AK22" s="14">
        <f t="shared" si="105"/>
        <v>0.58333333333333326</v>
      </c>
      <c r="AL22" s="14">
        <f t="shared" si="105"/>
        <v>0.80305555555555563</v>
      </c>
      <c r="AM22" s="14">
        <f t="shared" si="105"/>
        <v>0.62999999999999989</v>
      </c>
      <c r="AN22" s="14">
        <f t="shared" si="105"/>
        <v>0.67083333333333339</v>
      </c>
      <c r="AO22" s="14">
        <f t="shared" si="105"/>
        <v>0.67083333333333339</v>
      </c>
      <c r="AP22" s="14">
        <f t="shared" si="105"/>
        <v>0.55902777777777779</v>
      </c>
      <c r="AQ22" s="14">
        <f t="shared" si="105"/>
        <v>0.5347222222222221</v>
      </c>
      <c r="AR22" s="14">
        <f t="shared" si="105"/>
        <v>0.58333333333333326</v>
      </c>
      <c r="AS22" s="14">
        <f t="shared" si="105"/>
        <v>0.80305555555555563</v>
      </c>
      <c r="AT22" s="14">
        <f t="shared" si="105"/>
        <v>0.73499999999999999</v>
      </c>
      <c r="AU22" s="14">
        <f t="shared" si="105"/>
        <v>0.67083333333333339</v>
      </c>
      <c r="AV22" s="14">
        <f t="shared" si="105"/>
        <v>0.50312500000000004</v>
      </c>
      <c r="AW22" s="14">
        <f t="shared" si="105"/>
        <v>0.55902777777777779</v>
      </c>
      <c r="AX22" s="14">
        <f t="shared" si="105"/>
        <v>0.63194444444444442</v>
      </c>
      <c r="AY22" s="14">
        <f t="shared" si="105"/>
        <v>0.68055555555555558</v>
      </c>
      <c r="AZ22" s="14">
        <f t="shared" si="105"/>
        <v>1.4340277777777777</v>
      </c>
      <c r="BA22" s="14">
        <f t="shared" si="105"/>
        <v>1.575</v>
      </c>
      <c r="BB22" s="14">
        <f t="shared" si="105"/>
        <v>1.3975694444444446</v>
      </c>
      <c r="BC22" s="14">
        <f t="shared" si="105"/>
        <v>0.78263888888888888</v>
      </c>
      <c r="BD22" s="14">
        <f t="shared" si="105"/>
        <v>0.50312500000000004</v>
      </c>
      <c r="BE22" s="14">
        <f t="shared" si="105"/>
        <v>0.34027777777777779</v>
      </c>
      <c r="BF22" s="14">
        <f t="shared" si="105"/>
        <v>0.5347222222222221</v>
      </c>
      <c r="BG22" s="14">
        <f t="shared" si="105"/>
        <v>0</v>
      </c>
      <c r="BH22" s="14">
        <f t="shared" si="105"/>
        <v>1.575</v>
      </c>
      <c r="BI22" s="14">
        <f t="shared" si="105"/>
        <v>0.72673611111111114</v>
      </c>
      <c r="BJ22" s="14">
        <f t="shared" si="105"/>
        <v>0.78263888888888888</v>
      </c>
      <c r="BK22" s="14">
        <f t="shared" si="105"/>
        <v>0.72673611111111114</v>
      </c>
      <c r="BL22" s="14">
        <f t="shared" si="105"/>
        <v>0.5347222222222221</v>
      </c>
      <c r="BM22" s="14">
        <f t="shared" si="105"/>
        <v>0.68055555555555558</v>
      </c>
      <c r="BN22" s="14">
        <f t="shared" si="105"/>
        <v>1.1472222222222221</v>
      </c>
      <c r="BO22" s="14">
        <f t="shared" ref="BO22:CR22" si="106">SUM(BO69,BO116)</f>
        <v>1.1024999999999998</v>
      </c>
      <c r="BP22" s="14">
        <f t="shared" si="106"/>
        <v>0.89444444444444438</v>
      </c>
      <c r="BQ22" s="14">
        <f t="shared" si="106"/>
        <v>0.3354166666666667</v>
      </c>
      <c r="BR22" s="14">
        <f t="shared" si="106"/>
        <v>0.61493055555555554</v>
      </c>
      <c r="BS22" s="14">
        <f t="shared" si="106"/>
        <v>0.34027777777777779</v>
      </c>
      <c r="BT22" s="14">
        <f t="shared" si="106"/>
        <v>0.5347222222222221</v>
      </c>
      <c r="BU22" s="14">
        <f t="shared" si="106"/>
        <v>0.74569444444444444</v>
      </c>
      <c r="BV22" s="14">
        <f t="shared" si="106"/>
        <v>0.52499999999999991</v>
      </c>
      <c r="BW22" s="14">
        <f t="shared" si="106"/>
        <v>0.61493055555555554</v>
      </c>
      <c r="BX22" s="14">
        <f t="shared" si="106"/>
        <v>0.55902777777777779</v>
      </c>
      <c r="BY22" s="14">
        <f t="shared" si="106"/>
        <v>0.61493055555555554</v>
      </c>
      <c r="BZ22" s="14">
        <f t="shared" si="106"/>
        <v>0.3888888888888889</v>
      </c>
      <c r="CA22" s="14">
        <f t="shared" si="106"/>
        <v>0.34027777777777779</v>
      </c>
      <c r="CB22" s="14">
        <f t="shared" si="106"/>
        <v>0.9177777777777778</v>
      </c>
      <c r="CC22" s="14">
        <f t="shared" si="106"/>
        <v>0.62999999999999989</v>
      </c>
      <c r="CD22" s="14">
        <f t="shared" si="106"/>
        <v>0.67083333333333339</v>
      </c>
      <c r="CE22" s="14">
        <f t="shared" si="106"/>
        <v>0.44722222222222219</v>
      </c>
      <c r="CF22" s="14">
        <f t="shared" si="106"/>
        <v>1.3975694444444446</v>
      </c>
      <c r="CG22" s="14">
        <f t="shared" si="106"/>
        <v>1.6527777777777779</v>
      </c>
      <c r="CH22" s="14">
        <f t="shared" si="106"/>
        <v>1.1666666666666665</v>
      </c>
      <c r="CI22" s="14">
        <f t="shared" si="106"/>
        <v>1.8355555555555556</v>
      </c>
      <c r="CJ22" s="14">
        <f t="shared" si="106"/>
        <v>2.0999999999999996</v>
      </c>
      <c r="CK22" s="14">
        <f t="shared" si="106"/>
        <v>2.1243055555555559</v>
      </c>
      <c r="CL22" s="14">
        <f t="shared" si="106"/>
        <v>1.5652777777777778</v>
      </c>
      <c r="CM22" s="14">
        <f t="shared" si="106"/>
        <v>2.1243055555555559</v>
      </c>
      <c r="CN22" s="14">
        <f t="shared" si="106"/>
        <v>1.9444444444444442</v>
      </c>
      <c r="CO22" s="14">
        <f t="shared" si="106"/>
        <v>1.1909722222222221</v>
      </c>
      <c r="CP22" s="14">
        <f t="shared" si="106"/>
        <v>1.4340277777777777</v>
      </c>
      <c r="CQ22" s="14">
        <f t="shared" si="106"/>
        <v>1.575</v>
      </c>
      <c r="CR22" s="14">
        <f t="shared" si="106"/>
        <v>1.1180555555555556</v>
      </c>
      <c r="CS22" s="14">
        <f t="shared" ref="CS22:FB22" si="107">SUM(CS69,CS116)</f>
        <v>1.121388888888889</v>
      </c>
      <c r="CT22" s="14">
        <f t="shared" si="107"/>
        <v>0.84520833333333334</v>
      </c>
      <c r="CU22" s="14">
        <f t="shared" si="107"/>
        <v>0.73673611111111115</v>
      </c>
      <c r="CV22" s="14">
        <f t="shared" si="107"/>
        <v>0.74006944444444445</v>
      </c>
      <c r="CW22" s="14">
        <f t="shared" si="107"/>
        <v>1.6666666666666666E-2</v>
      </c>
      <c r="CX22" s="14">
        <f t="shared" si="107"/>
        <v>1.3057638888888887</v>
      </c>
      <c r="CY22" s="14">
        <f t="shared" si="107"/>
        <v>0.8059722222222222</v>
      </c>
      <c r="CZ22" s="14">
        <f t="shared" si="107"/>
        <v>0.69750000000000001</v>
      </c>
      <c r="DA22" s="14">
        <f t="shared" si="107"/>
        <v>0.58902777777777782</v>
      </c>
      <c r="DB22" s="14">
        <f t="shared" si="107"/>
        <v>0.53645833333333337</v>
      </c>
      <c r="DC22" s="14">
        <f t="shared" si="107"/>
        <v>0.53979166666666667</v>
      </c>
      <c r="DD22" s="14">
        <f t="shared" si="107"/>
        <v>1.3257638888888887</v>
      </c>
      <c r="DE22" s="14">
        <f t="shared" si="107"/>
        <v>2.111736111111111</v>
      </c>
      <c r="DF22" s="14">
        <f t="shared" si="107"/>
        <v>1.3883333333333336</v>
      </c>
      <c r="DG22" s="14">
        <f t="shared" si="107"/>
        <v>1.3916666666666668</v>
      </c>
      <c r="DH22" s="14">
        <f t="shared" si="107"/>
        <v>1.395</v>
      </c>
      <c r="DI22" s="14">
        <f t="shared" si="107"/>
        <v>0.37430555555555556</v>
      </c>
      <c r="DJ22" s="14">
        <f t="shared" si="107"/>
        <v>0.42777777777777776</v>
      </c>
      <c r="DK22" s="14">
        <f t="shared" si="107"/>
        <v>1.7404166666666665</v>
      </c>
      <c r="DL22" s="14">
        <f t="shared" si="107"/>
        <v>2.358680555555555</v>
      </c>
      <c r="DM22" s="14">
        <f t="shared" si="107"/>
        <v>2.1943055555555553</v>
      </c>
      <c r="DN22" s="14">
        <f t="shared" si="107"/>
        <v>1.9740277777777777</v>
      </c>
      <c r="DO22" s="14">
        <f t="shared" si="107"/>
        <v>1.4183333333333334</v>
      </c>
      <c r="DP22" s="14">
        <f t="shared" si="107"/>
        <v>1.1980555555555557</v>
      </c>
      <c r="DQ22" s="14">
        <f t="shared" si="107"/>
        <v>0.86597222222222225</v>
      </c>
      <c r="DR22" s="14">
        <f t="shared" si="107"/>
        <v>1.2047222222222222</v>
      </c>
      <c r="DS22" s="14">
        <f t="shared" si="107"/>
        <v>0.92854166666666682</v>
      </c>
      <c r="DT22" s="14">
        <f t="shared" si="107"/>
        <v>0.70826388888888892</v>
      </c>
      <c r="DU22" s="14">
        <f t="shared" si="107"/>
        <v>0.71159722222222221</v>
      </c>
      <c r="DV22" s="14">
        <f t="shared" si="107"/>
        <v>0.65902777777777777</v>
      </c>
      <c r="DW22" s="14">
        <f t="shared" si="107"/>
        <v>0.55055555555555558</v>
      </c>
      <c r="DX22" s="14">
        <f t="shared" si="107"/>
        <v>0.66569444444444448</v>
      </c>
      <c r="DY22" s="14">
        <f t="shared" si="107"/>
        <v>0.89263888888888887</v>
      </c>
      <c r="DZ22" s="14">
        <f t="shared" si="107"/>
        <v>1.2313888888888891</v>
      </c>
      <c r="EA22" s="14">
        <f t="shared" si="107"/>
        <v>0.67569444444444449</v>
      </c>
      <c r="EB22" s="14">
        <f t="shared" si="107"/>
        <v>0.56722222222222218</v>
      </c>
      <c r="EC22" s="14">
        <f t="shared" si="107"/>
        <v>0.57055555555555559</v>
      </c>
      <c r="ED22" s="14">
        <f t="shared" si="107"/>
        <v>0.51798611111111104</v>
      </c>
      <c r="EE22" s="14">
        <f t="shared" si="107"/>
        <v>0.57722222222222219</v>
      </c>
      <c r="EF22" s="14">
        <f t="shared" si="107"/>
        <v>0.13333333333333333</v>
      </c>
      <c r="EG22" s="14">
        <f t="shared" si="107"/>
        <v>1.5901388888888888</v>
      </c>
      <c r="EH22" s="14">
        <f t="shared" si="107"/>
        <v>0.75493055555555555</v>
      </c>
      <c r="EI22" s="14">
        <f t="shared" si="107"/>
        <v>0.75826388888888885</v>
      </c>
      <c r="EJ22" s="14">
        <f t="shared" si="107"/>
        <v>0.87340277777777786</v>
      </c>
      <c r="EK22" s="14">
        <f t="shared" si="107"/>
        <v>0.70902777777777781</v>
      </c>
      <c r="EL22" s="14">
        <f t="shared" si="107"/>
        <v>0.71236111111111122</v>
      </c>
      <c r="EM22" s="14">
        <f t="shared" si="107"/>
        <v>0.77159722222222227</v>
      </c>
      <c r="EN22" s="14">
        <f t="shared" si="107"/>
        <v>0.88673611111111117</v>
      </c>
      <c r="EO22" s="14">
        <f t="shared" si="107"/>
        <v>0.72236111111111112</v>
      </c>
      <c r="EP22" s="14">
        <f t="shared" si="107"/>
        <v>1.620138888888889</v>
      </c>
      <c r="EQ22" s="14">
        <f t="shared" si="107"/>
        <v>2.2943055555555558</v>
      </c>
      <c r="ER22" s="14">
        <f t="shared" si="107"/>
        <v>1.4031944444444444</v>
      </c>
      <c r="ES22" s="14">
        <f t="shared" si="107"/>
        <v>1.1829166666666666</v>
      </c>
      <c r="ET22" s="14">
        <f t="shared" si="107"/>
        <v>2.136597222222222</v>
      </c>
      <c r="EU22" s="14">
        <f t="shared" si="107"/>
        <v>2.1399305555555554</v>
      </c>
      <c r="EV22" s="14">
        <f t="shared" si="107"/>
        <v>2.3109722222222224</v>
      </c>
      <c r="EW22" s="14">
        <f t="shared" si="107"/>
        <v>1.8670833333333334</v>
      </c>
      <c r="EX22" s="14">
        <f t="shared" si="107"/>
        <v>2.1499305555555557</v>
      </c>
      <c r="EY22" s="14">
        <f t="shared" si="107"/>
        <v>1.5942361111111112</v>
      </c>
      <c r="EZ22" s="14">
        <f t="shared" si="107"/>
        <v>1.3180555555555555</v>
      </c>
      <c r="FA22" s="14">
        <f t="shared" si="107"/>
        <v>2.2158333333333333</v>
      </c>
      <c r="FB22" s="14">
        <f t="shared" si="107"/>
        <v>1.88375</v>
      </c>
      <c r="FC22" s="14">
        <f t="shared" ref="FC22:HN22" si="108">SUM(FC69,FC116)</f>
        <v>2.725625</v>
      </c>
      <c r="FD22" s="14">
        <f t="shared" si="108"/>
        <v>2.281736111111111</v>
      </c>
      <c r="FE22" s="14">
        <f t="shared" si="108"/>
        <v>2.4527777777777779</v>
      </c>
      <c r="FF22" s="14">
        <f t="shared" si="108"/>
        <v>2.9033333333333333</v>
      </c>
      <c r="FG22" s="14">
        <f t="shared" si="108"/>
        <v>1.6768055555555557</v>
      </c>
      <c r="FH22" s="14">
        <f t="shared" si="108"/>
        <v>2.2391666666666667</v>
      </c>
      <c r="FI22" s="14">
        <f t="shared" si="108"/>
        <v>3.0251388888888888</v>
      </c>
      <c r="FJ22" s="14">
        <f t="shared" si="108"/>
        <v>1.630902777777778</v>
      </c>
      <c r="FK22" s="14">
        <f t="shared" si="108"/>
        <v>0.96340277777777783</v>
      </c>
      <c r="FL22" s="14">
        <f t="shared" si="108"/>
        <v>0.91083333333333349</v>
      </c>
      <c r="FM22" s="14">
        <f t="shared" si="108"/>
        <v>0.97006944444444443</v>
      </c>
      <c r="FN22" s="14">
        <f t="shared" si="108"/>
        <v>0.84488229166666662</v>
      </c>
      <c r="FO22" s="14">
        <f t="shared" si="108"/>
        <v>1.0802680555555555</v>
      </c>
      <c r="FP22" s="14">
        <f t="shared" si="108"/>
        <v>1.0918749999999999</v>
      </c>
      <c r="FQ22" s="14">
        <f t="shared" si="108"/>
        <v>0.75979166666666664</v>
      </c>
      <c r="FR22" s="14">
        <f t="shared" si="108"/>
        <v>0.8190277777777778</v>
      </c>
      <c r="FS22" s="14">
        <f t="shared" si="108"/>
        <v>0.8223611111111111</v>
      </c>
      <c r="FT22" s="14">
        <f t="shared" si="108"/>
        <v>0.82569444444444451</v>
      </c>
      <c r="FU22" s="14">
        <f t="shared" si="108"/>
        <v>1.1644444444444444</v>
      </c>
      <c r="FV22" s="14">
        <f t="shared" si="108"/>
        <v>1.5031944444444445</v>
      </c>
      <c r="FW22" s="14">
        <f t="shared" si="108"/>
        <v>1.1152083333333334</v>
      </c>
      <c r="FX22" s="14">
        <f t="shared" si="108"/>
        <v>1.0067361111111111</v>
      </c>
      <c r="FY22" s="14">
        <f t="shared" si="108"/>
        <v>0.95416666666666672</v>
      </c>
      <c r="FZ22" s="14">
        <f t="shared" si="108"/>
        <v>0.95750000000000002</v>
      </c>
      <c r="GA22" s="14">
        <f t="shared" si="108"/>
        <v>0.84902777777777783</v>
      </c>
      <c r="GB22" s="14">
        <f t="shared" si="108"/>
        <v>1.0200694444444445</v>
      </c>
      <c r="GC22" s="14">
        <f t="shared" si="108"/>
        <v>0.91159722222222217</v>
      </c>
      <c r="GD22" s="14">
        <f t="shared" si="108"/>
        <v>1.1385416666666668</v>
      </c>
      <c r="GE22" s="14">
        <f t="shared" si="108"/>
        <v>0.86236111111111113</v>
      </c>
      <c r="GF22" s="14">
        <f t="shared" si="108"/>
        <v>0.97750000000000004</v>
      </c>
      <c r="GG22" s="14">
        <f t="shared" si="108"/>
        <v>0.98083333333333333</v>
      </c>
      <c r="GH22" s="14">
        <f t="shared" si="108"/>
        <v>1.0959722222222221</v>
      </c>
      <c r="GI22" s="14">
        <f t="shared" si="108"/>
        <v>1.0993055555555555</v>
      </c>
      <c r="GJ22" s="14">
        <f t="shared" si="108"/>
        <v>1.9970833333333333</v>
      </c>
      <c r="GK22" s="14">
        <f t="shared" si="108"/>
        <v>2.112222222222222</v>
      </c>
      <c r="GL22" s="14">
        <f t="shared" si="108"/>
        <v>1.1652083333333334</v>
      </c>
      <c r="GM22" s="14">
        <f t="shared" si="108"/>
        <v>1.112638888888889</v>
      </c>
      <c r="GN22" s="14">
        <f t="shared" si="108"/>
        <v>1.171875</v>
      </c>
      <c r="GO22" s="14">
        <f t="shared" si="108"/>
        <v>0.89569444444444446</v>
      </c>
      <c r="GP22" s="14">
        <f t="shared" si="108"/>
        <v>1.2344444444444445</v>
      </c>
      <c r="GQ22" s="14">
        <f t="shared" si="108"/>
        <v>1.4613888888888891</v>
      </c>
      <c r="GR22" s="14">
        <f t="shared" si="108"/>
        <v>1.0734027777777779</v>
      </c>
      <c r="GS22" s="14">
        <f t="shared" si="108"/>
        <v>1.0767361111111113</v>
      </c>
      <c r="GT22" s="14">
        <f t="shared" si="108"/>
        <v>1.1359722222222222</v>
      </c>
      <c r="GU22" s="14">
        <f t="shared" si="108"/>
        <v>1.1393055555555556</v>
      </c>
      <c r="GV22" s="14">
        <f t="shared" si="108"/>
        <v>0.91902777777777778</v>
      </c>
      <c r="GW22" s="14">
        <f t="shared" si="108"/>
        <v>1.1459722222222224</v>
      </c>
      <c r="GX22" s="14">
        <f t="shared" si="108"/>
        <v>2.323263888888889</v>
      </c>
      <c r="GY22" s="14">
        <f t="shared" si="108"/>
        <v>2.6061111111111113</v>
      </c>
      <c r="GZ22" s="14">
        <f t="shared" si="108"/>
        <v>2.0504166666666666</v>
      </c>
      <c r="HA22" s="14">
        <f t="shared" si="108"/>
        <v>2.05375</v>
      </c>
      <c r="HB22" s="14">
        <f t="shared" si="108"/>
        <v>2.0570833333333334</v>
      </c>
      <c r="HC22" s="14">
        <f t="shared" si="108"/>
        <v>1.3895833333333334</v>
      </c>
      <c r="HD22" s="14">
        <f t="shared" si="108"/>
        <v>1.3929166666666668</v>
      </c>
      <c r="HE22" s="14">
        <f t="shared" si="108"/>
        <v>2.2906944444444446</v>
      </c>
      <c r="HF22" s="14">
        <f t="shared" si="108"/>
        <v>4.0270138888888889</v>
      </c>
      <c r="HG22" s="14">
        <f t="shared" si="108"/>
        <v>3.1918055555555558</v>
      </c>
      <c r="HH22" s="14">
        <f t="shared" si="108"/>
        <v>2.9156249999999999</v>
      </c>
      <c r="HI22" s="14">
        <f t="shared" si="108"/>
        <v>2.0804166666666668</v>
      </c>
      <c r="HJ22" s="14">
        <f t="shared" si="108"/>
        <v>2.0837500000000002</v>
      </c>
      <c r="HK22" s="14">
        <f t="shared" si="108"/>
        <v>1.9752777777777779</v>
      </c>
      <c r="HL22" s="14">
        <f t="shared" si="108"/>
        <v>2.3699305555555554</v>
      </c>
      <c r="HM22" s="14">
        <f t="shared" si="108"/>
        <v>1.5347222222222223</v>
      </c>
      <c r="HN22" s="14">
        <f t="shared" si="108"/>
        <v>1.42625</v>
      </c>
      <c r="HO22" s="14">
        <f t="shared" ref="HO22:JZ22" si="109">SUM(HO69,HO116)</f>
        <v>1.2618749999999999</v>
      </c>
      <c r="HP22" s="14">
        <f t="shared" si="109"/>
        <v>1.0975000000000001</v>
      </c>
      <c r="HQ22" s="14">
        <f t="shared" si="109"/>
        <v>1.43625</v>
      </c>
      <c r="HR22" s="14">
        <f t="shared" si="109"/>
        <v>1.5513888888888889</v>
      </c>
      <c r="HS22" s="14">
        <f t="shared" ref="HS22:HS30" si="110">SUM(HS69,HS116)</f>
        <v>2.0213888888888891</v>
      </c>
      <c r="HT22" s="14">
        <f t="shared" si="109"/>
        <v>1.2785416666666667</v>
      </c>
      <c r="HU22" s="14">
        <f t="shared" si="109"/>
        <v>1.0582638888888889</v>
      </c>
      <c r="HV22" s="14">
        <f t="shared" si="109"/>
        <v>1.0056944444444444</v>
      </c>
      <c r="HW22" s="14">
        <f t="shared" si="109"/>
        <v>1.2326388888888888</v>
      </c>
      <c r="HX22" s="14">
        <f t="shared" si="109"/>
        <v>1.4595833333333332</v>
      </c>
      <c r="HY22" s="14">
        <f t="shared" si="109"/>
        <v>1.5747222222222224</v>
      </c>
      <c r="HZ22" s="14">
        <f t="shared" si="109"/>
        <v>2.4165972222222223</v>
      </c>
      <c r="IA22" s="14">
        <f t="shared" si="109"/>
        <v>2.1404166666666669</v>
      </c>
      <c r="IB22" s="14">
        <f t="shared" si="109"/>
        <v>1.6965277777777779</v>
      </c>
      <c r="IC22" s="14">
        <f t="shared" si="109"/>
        <v>1.5880555555555556</v>
      </c>
      <c r="ID22" s="14">
        <f t="shared" si="109"/>
        <v>1.1441666666666666</v>
      </c>
      <c r="IE22" s="14">
        <f t="shared" si="109"/>
        <v>0.92388888888888887</v>
      </c>
      <c r="IF22" s="14">
        <f t="shared" si="109"/>
        <v>1.2067361111111112</v>
      </c>
      <c r="IG22" s="14">
        <f t="shared" si="109"/>
        <v>1.6852430555555555</v>
      </c>
      <c r="IH22" s="14">
        <f t="shared" si="109"/>
        <v>1.6606249999999998</v>
      </c>
      <c r="II22" s="14">
        <f t="shared" si="109"/>
        <v>1.4403472222222222</v>
      </c>
      <c r="IJ22" s="14">
        <f t="shared" si="109"/>
        <v>1.1641666666666668</v>
      </c>
      <c r="IK22" s="14">
        <f t="shared" si="109"/>
        <v>1.2513541666666668</v>
      </c>
      <c r="IL22" s="14">
        <f t="shared" si="109"/>
        <v>1.1708333333333334</v>
      </c>
      <c r="IM22" s="14">
        <f t="shared" si="109"/>
        <v>1.1741666666666668</v>
      </c>
      <c r="IN22" s="14">
        <f t="shared" si="109"/>
        <v>1.6247222222222224</v>
      </c>
      <c r="IO22" s="14">
        <f t="shared" si="109"/>
        <v>1.5162499999999999</v>
      </c>
      <c r="IP22" s="14">
        <f t="shared" si="109"/>
        <v>1.5195833333333333</v>
      </c>
      <c r="IQ22" s="14">
        <f t="shared" si="109"/>
        <v>2.864583333333333</v>
      </c>
      <c r="IR22" s="14">
        <f t="shared" si="109"/>
        <v>3.8741666666666665</v>
      </c>
      <c r="IS22" s="14">
        <f t="shared" si="109"/>
        <v>2.2004166666666665</v>
      </c>
      <c r="IT22" s="14">
        <f t="shared" si="109"/>
        <v>2.4832638888888887</v>
      </c>
      <c r="IU22" s="14">
        <f t="shared" si="109"/>
        <v>3.6046527777777775</v>
      </c>
      <c r="IV22" s="14">
        <f t="shared" si="109"/>
        <v>4.1670138888888886</v>
      </c>
      <c r="IW22" s="14">
        <f t="shared" si="109"/>
        <v>3.3318055555555555</v>
      </c>
      <c r="IX22" s="14">
        <f t="shared" si="109"/>
        <v>3.055625</v>
      </c>
      <c r="IY22" s="14">
        <f t="shared" si="109"/>
        <v>3.6179861111111111</v>
      </c>
      <c r="IZ22" s="14">
        <f t="shared" si="109"/>
        <v>4.4598611111111115</v>
      </c>
      <c r="JA22" s="14">
        <f t="shared" si="109"/>
        <v>2.2270833333333333</v>
      </c>
      <c r="JB22" s="14">
        <f t="shared" si="109"/>
        <v>3.6279861111111109</v>
      </c>
      <c r="JC22" s="14">
        <f t="shared" si="109"/>
        <v>4.7493750000000006</v>
      </c>
      <c r="JD22" s="14">
        <f t="shared" si="109"/>
        <v>3.1315277777777775</v>
      </c>
      <c r="JE22" s="14">
        <f t="shared" si="109"/>
        <v>3.0230555555555556</v>
      </c>
      <c r="JF22" s="14">
        <f t="shared" si="109"/>
        <v>1.9642361111111113</v>
      </c>
      <c r="JG22" s="14">
        <f t="shared" si="109"/>
        <v>1.4085416666666666</v>
      </c>
      <c r="JH22" s="14">
        <f t="shared" si="109"/>
        <v>1.5795833333333331</v>
      </c>
      <c r="JI22" s="14">
        <f t="shared" si="109"/>
        <v>2.8127777777777778</v>
      </c>
      <c r="JJ22" s="14">
        <f t="shared" si="109"/>
        <v>1.642152777777778</v>
      </c>
      <c r="JK22" s="14">
        <f t="shared" si="109"/>
        <v>1.5336805555555555</v>
      </c>
      <c r="JL22" s="14">
        <f t="shared" si="109"/>
        <v>1.4252083333333334</v>
      </c>
      <c r="JM22" s="14">
        <f t="shared" si="109"/>
        <v>1.1490277777777778</v>
      </c>
      <c r="JN22" s="14">
        <f t="shared" si="109"/>
        <v>1.7113888888888891</v>
      </c>
      <c r="JO22" s="14">
        <f t="shared" si="109"/>
        <v>1.9942361111111111</v>
      </c>
      <c r="JP22" s="14">
        <f t="shared" si="109"/>
        <v>2.8361111111111112</v>
      </c>
      <c r="JQ22" s="14">
        <f t="shared" si="109"/>
        <v>4.2370138888888889</v>
      </c>
      <c r="JR22" s="14">
        <f t="shared" si="109"/>
        <v>2.8427777777777781</v>
      </c>
      <c r="JS22" s="14">
        <f t="shared" si="109"/>
        <v>2.007569444444445</v>
      </c>
      <c r="JT22" s="14">
        <f t="shared" si="109"/>
        <v>1.451875</v>
      </c>
      <c r="JU22" s="14">
        <f t="shared" si="109"/>
        <v>1.7347222222222223</v>
      </c>
      <c r="JV22" s="14">
        <f t="shared" si="109"/>
        <v>2.0175694444444447</v>
      </c>
      <c r="JW22" s="14">
        <f t="shared" si="109"/>
        <v>2.8594444444444447</v>
      </c>
      <c r="JX22" s="14">
        <f t="shared" si="109"/>
        <v>3.7013194444444446</v>
      </c>
      <c r="JY22" s="14">
        <f t="shared" si="109"/>
        <v>2.1393750000000002</v>
      </c>
      <c r="JZ22" s="14">
        <f t="shared" si="109"/>
        <v>2.1427083333333332</v>
      </c>
      <c r="KA22" s="14">
        <f t="shared" ref="KA22:ML22" si="111">SUM(KA69,KA116)</f>
        <v>1.7547222222222223</v>
      </c>
      <c r="KB22" s="14">
        <f t="shared" si="111"/>
        <v>2.0375694444444443</v>
      </c>
      <c r="KC22" s="14">
        <f t="shared" si="111"/>
        <v>2.0409027777777782</v>
      </c>
      <c r="KD22" s="14">
        <f t="shared" si="111"/>
        <v>3.4418055555555558</v>
      </c>
      <c r="KE22" s="14">
        <f t="shared" si="111"/>
        <v>4.563194444444445</v>
      </c>
      <c r="KF22" s="14">
        <f t="shared" si="111"/>
        <v>4.0075000000000003</v>
      </c>
      <c r="KG22" s="14">
        <f t="shared" si="111"/>
        <v>4.0108333333333333</v>
      </c>
      <c r="KH22" s="14">
        <f t="shared" si="111"/>
        <v>4.0141666666666671</v>
      </c>
      <c r="KI22" s="14">
        <f t="shared" si="111"/>
        <v>2.3404166666666666</v>
      </c>
      <c r="KJ22" s="14">
        <f t="shared" si="111"/>
        <v>2.0642361111111116</v>
      </c>
      <c r="KK22" s="14">
        <f t="shared" si="111"/>
        <v>5.7012499999999999</v>
      </c>
      <c r="KL22" s="14">
        <f t="shared" si="111"/>
        <v>5.7045833333333329</v>
      </c>
      <c r="KM22" s="14">
        <f t="shared" si="111"/>
        <v>5.4284027777777766</v>
      </c>
      <c r="KN22" s="14">
        <f t="shared" si="111"/>
        <v>5.4317361111111104</v>
      </c>
      <c r="KO22" s="14">
        <f t="shared" si="111"/>
        <v>0.68333333333333335</v>
      </c>
      <c r="KP22" s="14">
        <f t="shared" si="111"/>
        <v>5.7179166666666656</v>
      </c>
      <c r="KQ22" s="14">
        <f t="shared" si="111"/>
        <v>5.7212499999999995</v>
      </c>
      <c r="KR22" s="14">
        <f t="shared" si="111"/>
        <v>5.7245833333333334</v>
      </c>
      <c r="KS22" s="14">
        <f t="shared" si="111"/>
        <v>5.7279166666666663</v>
      </c>
      <c r="KT22" s="14">
        <f t="shared" si="111"/>
        <v>5.1722222222222225</v>
      </c>
      <c r="KU22" s="14">
        <f t="shared" si="111"/>
        <v>5.4550694444444439</v>
      </c>
      <c r="KV22" s="14">
        <f t="shared" si="111"/>
        <v>4.899375</v>
      </c>
      <c r="KW22" s="14">
        <f t="shared" si="111"/>
        <v>5.4617361111111098</v>
      </c>
      <c r="KX22" s="14">
        <f t="shared" si="111"/>
        <v>0.80208333333333337</v>
      </c>
      <c r="KY22" s="14">
        <f t="shared" si="111"/>
        <v>4.6298611111111114</v>
      </c>
      <c r="KZ22" s="14">
        <f t="shared" si="111"/>
        <v>4.353680555555556</v>
      </c>
      <c r="LA22" s="14">
        <f t="shared" si="111"/>
        <v>3.5184722222222224</v>
      </c>
      <c r="LB22" s="14">
        <f t="shared" si="111"/>
        <v>2.9627777777777782</v>
      </c>
      <c r="LC22" s="14">
        <f t="shared" si="111"/>
        <v>2.9661111111111111</v>
      </c>
      <c r="LD22" s="14">
        <f t="shared" si="111"/>
        <v>2.2427083333333337</v>
      </c>
      <c r="LE22" s="14">
        <f t="shared" si="111"/>
        <v>2.6932638888888887</v>
      </c>
      <c r="LF22" s="14">
        <f t="shared" si="111"/>
        <v>4.0941666666666663</v>
      </c>
      <c r="LG22" s="14">
        <f t="shared" si="111"/>
        <v>4.0975000000000001</v>
      </c>
      <c r="LH22" s="14">
        <f t="shared" si="111"/>
        <v>3.0945833333333326</v>
      </c>
      <c r="LI22" s="14">
        <f t="shared" si="111"/>
        <v>2.4270833333333335</v>
      </c>
      <c r="LJ22" s="14">
        <f t="shared" si="111"/>
        <v>1.4800694444444442</v>
      </c>
      <c r="LK22" s="14">
        <f t="shared" si="111"/>
        <v>1.4834027777777776</v>
      </c>
      <c r="LL22" s="14">
        <f t="shared" si="111"/>
        <v>1.486736111111111</v>
      </c>
      <c r="LM22" s="14">
        <f t="shared" si="111"/>
        <v>1.4900694444444444</v>
      </c>
      <c r="LN22" s="14">
        <f t="shared" si="111"/>
        <v>1.1020833333333333</v>
      </c>
      <c r="LO22" s="14">
        <f t="shared" si="111"/>
        <v>0.77</v>
      </c>
      <c r="LP22" s="14">
        <f t="shared" si="111"/>
        <v>0.77333333333333332</v>
      </c>
      <c r="LQ22" s="14">
        <f t="shared" si="111"/>
        <v>3.012777777777778</v>
      </c>
      <c r="LR22" s="14">
        <f t="shared" si="111"/>
        <v>4.1341666666666672</v>
      </c>
      <c r="LS22" s="14">
        <f t="shared" si="111"/>
        <v>2.4604166666666667</v>
      </c>
      <c r="LT22" s="14">
        <f t="shared" si="111"/>
        <v>3.8613194444444447</v>
      </c>
      <c r="LU22" s="14">
        <f t="shared" si="111"/>
        <v>4.144166666666667</v>
      </c>
      <c r="LV22" s="14">
        <f t="shared" si="111"/>
        <v>0.79333333333333333</v>
      </c>
      <c r="LW22" s="14">
        <f t="shared" si="111"/>
        <v>0.79666666666666663</v>
      </c>
      <c r="LX22" s="14">
        <f t="shared" si="111"/>
        <v>8.7861111111111114</v>
      </c>
      <c r="LY22" s="14">
        <f t="shared" si="111"/>
        <v>4.7165277777777774</v>
      </c>
      <c r="LZ22" s="14">
        <f t="shared" si="111"/>
        <v>2.763263888888889</v>
      </c>
      <c r="MA22" s="14">
        <f t="shared" si="111"/>
        <v>1.6485416666666668</v>
      </c>
      <c r="MB22" s="14">
        <f t="shared" si="111"/>
        <v>0.81333333333333324</v>
      </c>
      <c r="MC22" s="14">
        <f t="shared" si="111"/>
        <v>3.8913194444444446</v>
      </c>
      <c r="MD22" s="14">
        <f t="shared" si="111"/>
        <v>3.894652777777778</v>
      </c>
      <c r="ME22" s="14">
        <f t="shared" si="111"/>
        <v>3.8979861111111109</v>
      </c>
      <c r="MF22" s="14">
        <f t="shared" si="111"/>
        <v>2.5037500000000001</v>
      </c>
      <c r="MG22" s="14">
        <f t="shared" si="111"/>
        <v>1.6685416666666668</v>
      </c>
      <c r="MH22" s="14">
        <f t="shared" si="111"/>
        <v>1.9513888888888888</v>
      </c>
      <c r="MI22" s="14">
        <f t="shared" si="111"/>
        <v>1.3956944444444446</v>
      </c>
      <c r="MJ22" s="14">
        <f t="shared" si="111"/>
        <v>1.3990277777777778</v>
      </c>
      <c r="MK22" s="14">
        <f t="shared" si="111"/>
        <v>1.2905555555555555</v>
      </c>
      <c r="ML22" s="14">
        <f t="shared" si="111"/>
        <v>1.4056944444444444</v>
      </c>
      <c r="MM22" s="14">
        <f t="shared" ref="MM22:NA22" si="112">SUM(MM69,MM116)</f>
        <v>1.2413194444444444</v>
      </c>
      <c r="MN22" s="14">
        <f t="shared" si="112"/>
        <v>1.2446527777777776</v>
      </c>
      <c r="MO22" s="14">
        <f t="shared" si="112"/>
        <v>2.2542361111111111</v>
      </c>
      <c r="MP22" s="14">
        <f t="shared" si="112"/>
        <v>1.6985416666666666</v>
      </c>
      <c r="MQ22" s="14">
        <f t="shared" si="112"/>
        <v>1.5341666666666667</v>
      </c>
      <c r="MR22" s="14">
        <f t="shared" si="112"/>
        <v>1.3697916666666667</v>
      </c>
      <c r="MS22" s="14">
        <f t="shared" si="112"/>
        <v>1.2054166666666666</v>
      </c>
      <c r="MT22" s="14">
        <f t="shared" si="112"/>
        <v>1.20875</v>
      </c>
      <c r="MU22" s="14">
        <f t="shared" si="112"/>
        <v>1.2120833333333334</v>
      </c>
      <c r="MV22" s="14">
        <f t="shared" si="112"/>
        <v>1.3272222222222221</v>
      </c>
      <c r="MW22" s="14">
        <f t="shared" si="112"/>
        <v>1.3305555555555555</v>
      </c>
      <c r="MX22" s="14">
        <f t="shared" si="112"/>
        <v>1.2220833333333334</v>
      </c>
      <c r="MY22" s="14">
        <f t="shared" si="112"/>
        <v>1.3372222222222221</v>
      </c>
      <c r="MZ22" s="14">
        <f t="shared" si="112"/>
        <v>1.3405555555555555</v>
      </c>
      <c r="NA22" s="14">
        <f t="shared" si="112"/>
        <v>1.4556944444444444</v>
      </c>
      <c r="NB22" s="14">
        <f t="shared" ref="NB22:NC30" si="113">SUM(NB69,NB116)</f>
        <v>1.4590277777777778</v>
      </c>
      <c r="NC22" s="14">
        <f t="shared" si="113"/>
        <v>1.462361111111111</v>
      </c>
    </row>
    <row r="23" spans="1:367" ht="15.75" customHeight="1">
      <c r="A23" s="24">
        <v>42</v>
      </c>
      <c r="B23" s="9" t="s">
        <v>1841</v>
      </c>
      <c r="C23" s="14">
        <f t="shared" ref="C23:AH23" si="114">SUM(C70,C117)</f>
        <v>0.59000000000000008</v>
      </c>
      <c r="D23" s="14">
        <f t="shared" si="114"/>
        <v>0.6</v>
      </c>
      <c r="E23" s="14">
        <f t="shared" si="114"/>
        <v>0.51111111111111107</v>
      </c>
      <c r="F23" s="14">
        <f t="shared" si="114"/>
        <v>0.51111111111111107</v>
      </c>
      <c r="G23" s="14">
        <f t="shared" si="114"/>
        <v>0.63888888888888895</v>
      </c>
      <c r="H23" s="14">
        <f t="shared" si="114"/>
        <v>0.3888888888888889</v>
      </c>
      <c r="I23" s="14">
        <f t="shared" si="114"/>
        <v>0.3888888888888889</v>
      </c>
      <c r="J23" s="14">
        <f t="shared" si="114"/>
        <v>0.65555555555555545</v>
      </c>
      <c r="K23" s="14">
        <f t="shared" si="114"/>
        <v>0.6</v>
      </c>
      <c r="L23" s="14">
        <f t="shared" si="114"/>
        <v>0.51111111111111107</v>
      </c>
      <c r="M23" s="14">
        <f t="shared" si="114"/>
        <v>0.51111111111111107</v>
      </c>
      <c r="N23" s="14">
        <f t="shared" si="114"/>
        <v>0.44722222222222219</v>
      </c>
      <c r="O23" s="14">
        <f t="shared" si="114"/>
        <v>0.55555555555555547</v>
      </c>
      <c r="P23" s="14">
        <f t="shared" si="114"/>
        <v>0.83333333333333337</v>
      </c>
      <c r="Q23" s="14">
        <f t="shared" si="114"/>
        <v>0.98333333333333339</v>
      </c>
      <c r="R23" s="14">
        <f t="shared" si="114"/>
        <v>1.1400000000000001</v>
      </c>
      <c r="S23" s="14">
        <f t="shared" si="114"/>
        <v>1.4055555555555554</v>
      </c>
      <c r="T23" s="14">
        <f t="shared" si="114"/>
        <v>1.0222222222222221</v>
      </c>
      <c r="U23" s="14">
        <f t="shared" si="114"/>
        <v>0.44722222222222219</v>
      </c>
      <c r="V23" s="14">
        <f t="shared" si="114"/>
        <v>0.3888888888888889</v>
      </c>
      <c r="W23" s="14">
        <f t="shared" si="114"/>
        <v>0.61111111111111105</v>
      </c>
      <c r="X23" s="14">
        <f t="shared" si="114"/>
        <v>0.72111111111111104</v>
      </c>
      <c r="Y23" s="14">
        <f t="shared" si="114"/>
        <v>0.45</v>
      </c>
      <c r="Z23" s="14">
        <f t="shared" si="114"/>
        <v>0.57499999999999996</v>
      </c>
      <c r="AA23" s="14">
        <f t="shared" si="114"/>
        <v>0.63888888888888895</v>
      </c>
      <c r="AB23" s="14">
        <f t="shared" si="114"/>
        <v>0.63888888888888895</v>
      </c>
      <c r="AC23" s="14">
        <f t="shared" si="114"/>
        <v>0.55555555555555547</v>
      </c>
      <c r="AD23" s="14">
        <f t="shared" si="114"/>
        <v>0.55555555555555547</v>
      </c>
      <c r="AE23" s="14">
        <f t="shared" si="114"/>
        <v>0.78666666666666663</v>
      </c>
      <c r="AF23" s="14">
        <f t="shared" si="114"/>
        <v>0.6</v>
      </c>
      <c r="AG23" s="14">
        <f t="shared" si="114"/>
        <v>0.76666666666666683</v>
      </c>
      <c r="AH23" s="14">
        <f t="shared" si="114"/>
        <v>0.63888888888888895</v>
      </c>
      <c r="AI23" s="14">
        <f t="shared" ref="AI23:BN23" si="115">SUM(AI70,AI117)</f>
        <v>0.63888888888888895</v>
      </c>
      <c r="AJ23" s="14">
        <f t="shared" si="115"/>
        <v>0.44444444444444442</v>
      </c>
      <c r="AK23" s="14">
        <f t="shared" si="115"/>
        <v>0.66666666666666663</v>
      </c>
      <c r="AL23" s="14">
        <f t="shared" si="115"/>
        <v>0.9177777777777778</v>
      </c>
      <c r="AM23" s="14">
        <f t="shared" si="115"/>
        <v>0.72</v>
      </c>
      <c r="AN23" s="14">
        <f t="shared" si="115"/>
        <v>0.76666666666666683</v>
      </c>
      <c r="AO23" s="14">
        <f t="shared" si="115"/>
        <v>0.76666666666666683</v>
      </c>
      <c r="AP23" s="14">
        <f t="shared" si="115"/>
        <v>0.63888888888888895</v>
      </c>
      <c r="AQ23" s="14">
        <f t="shared" si="115"/>
        <v>0.61111111111111105</v>
      </c>
      <c r="AR23" s="14">
        <f t="shared" si="115"/>
        <v>0.66666666666666663</v>
      </c>
      <c r="AS23" s="14">
        <f t="shared" si="115"/>
        <v>0.9177777777777778</v>
      </c>
      <c r="AT23" s="14">
        <f t="shared" si="115"/>
        <v>0.84</v>
      </c>
      <c r="AU23" s="14">
        <f t="shared" si="115"/>
        <v>0.76666666666666683</v>
      </c>
      <c r="AV23" s="14">
        <f t="shared" si="115"/>
        <v>0.57499999999999996</v>
      </c>
      <c r="AW23" s="14">
        <f t="shared" si="115"/>
        <v>0.63888888888888895</v>
      </c>
      <c r="AX23" s="14">
        <f t="shared" si="115"/>
        <v>0.72222222222222221</v>
      </c>
      <c r="AY23" s="14">
        <f t="shared" si="115"/>
        <v>0.77777777777777779</v>
      </c>
      <c r="AZ23" s="14">
        <f t="shared" si="115"/>
        <v>1.6388888888888888</v>
      </c>
      <c r="BA23" s="14">
        <f t="shared" si="115"/>
        <v>1.8</v>
      </c>
      <c r="BB23" s="14">
        <f t="shared" si="115"/>
        <v>1.5972222222222223</v>
      </c>
      <c r="BC23" s="14">
        <f t="shared" si="115"/>
        <v>0.89444444444444438</v>
      </c>
      <c r="BD23" s="14">
        <f t="shared" si="115"/>
        <v>0.57499999999999996</v>
      </c>
      <c r="BE23" s="14">
        <f t="shared" si="115"/>
        <v>0.3888888888888889</v>
      </c>
      <c r="BF23" s="14">
        <f t="shared" si="115"/>
        <v>0.61111111111111105</v>
      </c>
      <c r="BG23" s="14">
        <f t="shared" si="115"/>
        <v>0</v>
      </c>
      <c r="BH23" s="14">
        <f t="shared" si="115"/>
        <v>1.8</v>
      </c>
      <c r="BI23" s="14">
        <f t="shared" si="115"/>
        <v>0.83055555555555549</v>
      </c>
      <c r="BJ23" s="14">
        <f t="shared" si="115"/>
        <v>0.89444444444444438</v>
      </c>
      <c r="BK23" s="14">
        <f t="shared" si="115"/>
        <v>0.83055555555555549</v>
      </c>
      <c r="BL23" s="14">
        <f t="shared" si="115"/>
        <v>0.61111111111111105</v>
      </c>
      <c r="BM23" s="14">
        <f t="shared" si="115"/>
        <v>0.77777777777777779</v>
      </c>
      <c r="BN23" s="14">
        <f t="shared" si="115"/>
        <v>1.3111111111111109</v>
      </c>
      <c r="BO23" s="14">
        <f t="shared" ref="BO23:CR23" si="116">SUM(BO70,BO117)</f>
        <v>1.2599999999999998</v>
      </c>
      <c r="BP23" s="14">
        <f t="shared" si="116"/>
        <v>1.0222222222222221</v>
      </c>
      <c r="BQ23" s="14">
        <f t="shared" si="116"/>
        <v>0.38333333333333341</v>
      </c>
      <c r="BR23" s="14">
        <f t="shared" si="116"/>
        <v>0.70277777777777772</v>
      </c>
      <c r="BS23" s="14">
        <f t="shared" si="116"/>
        <v>0.3888888888888889</v>
      </c>
      <c r="BT23" s="14">
        <f t="shared" si="116"/>
        <v>0.61111111111111105</v>
      </c>
      <c r="BU23" s="14">
        <f t="shared" si="116"/>
        <v>0.8522222222222221</v>
      </c>
      <c r="BV23" s="14">
        <f t="shared" si="116"/>
        <v>0.6</v>
      </c>
      <c r="BW23" s="14">
        <f t="shared" si="116"/>
        <v>0.70277777777777772</v>
      </c>
      <c r="BX23" s="14">
        <f t="shared" si="116"/>
        <v>0.63888888888888895</v>
      </c>
      <c r="BY23" s="14">
        <f t="shared" si="116"/>
        <v>0.70277777777777772</v>
      </c>
      <c r="BZ23" s="14">
        <f t="shared" si="116"/>
        <v>0.44444444444444442</v>
      </c>
      <c r="CA23" s="14">
        <f t="shared" si="116"/>
        <v>0.3888888888888889</v>
      </c>
      <c r="CB23" s="14">
        <f t="shared" si="116"/>
        <v>1.048888888888889</v>
      </c>
      <c r="CC23" s="14">
        <f t="shared" si="116"/>
        <v>0.72</v>
      </c>
      <c r="CD23" s="14">
        <f t="shared" si="116"/>
        <v>0.76666666666666683</v>
      </c>
      <c r="CE23" s="14">
        <f t="shared" si="116"/>
        <v>0.51111111111111107</v>
      </c>
      <c r="CF23" s="14">
        <f t="shared" si="116"/>
        <v>1.5972222222222223</v>
      </c>
      <c r="CG23" s="14">
        <f t="shared" si="116"/>
        <v>1.8888888888888891</v>
      </c>
      <c r="CH23" s="14">
        <f t="shared" si="116"/>
        <v>1.3333333333333333</v>
      </c>
      <c r="CI23" s="14">
        <f t="shared" si="116"/>
        <v>2.097777777777778</v>
      </c>
      <c r="CJ23" s="14">
        <f t="shared" si="116"/>
        <v>2.4</v>
      </c>
      <c r="CK23" s="14">
        <f t="shared" si="116"/>
        <v>2.427777777777778</v>
      </c>
      <c r="CL23" s="14">
        <f t="shared" si="116"/>
        <v>1.7888888888888888</v>
      </c>
      <c r="CM23" s="14">
        <f t="shared" si="116"/>
        <v>2.427777777777778</v>
      </c>
      <c r="CN23" s="14">
        <f t="shared" si="116"/>
        <v>2.2222222222222219</v>
      </c>
      <c r="CO23" s="14">
        <f t="shared" si="116"/>
        <v>1.3611111111111109</v>
      </c>
      <c r="CP23" s="14">
        <f t="shared" si="116"/>
        <v>1.6388888888888888</v>
      </c>
      <c r="CQ23" s="14">
        <f t="shared" si="116"/>
        <v>1.8</v>
      </c>
      <c r="CR23" s="14">
        <f t="shared" si="116"/>
        <v>1.2777777777777779</v>
      </c>
      <c r="CS23" s="14">
        <f t="shared" ref="CS23:FB23" si="117">SUM(CS70,CS117)</f>
        <v>1.2815873015873018</v>
      </c>
      <c r="CT23" s="14">
        <f t="shared" si="117"/>
        <v>0.96595238095238101</v>
      </c>
      <c r="CU23" s="14">
        <f t="shared" si="117"/>
        <v>0.84198412698412706</v>
      </c>
      <c r="CV23" s="14">
        <f t="shared" si="117"/>
        <v>0.84579365079365076</v>
      </c>
      <c r="CW23" s="14">
        <f t="shared" si="117"/>
        <v>1.9047619047619046E-2</v>
      </c>
      <c r="CX23" s="14">
        <f t="shared" si="117"/>
        <v>1.4923015873015872</v>
      </c>
      <c r="CY23" s="14">
        <f t="shared" si="117"/>
        <v>0.92111111111111099</v>
      </c>
      <c r="CZ23" s="14">
        <f t="shared" si="117"/>
        <v>0.79714285714285715</v>
      </c>
      <c r="DA23" s="14">
        <f t="shared" si="117"/>
        <v>0.67317460317460331</v>
      </c>
      <c r="DB23" s="14">
        <f t="shared" si="117"/>
        <v>0.61309523809523814</v>
      </c>
      <c r="DC23" s="14">
        <f t="shared" si="117"/>
        <v>0.61690476190476196</v>
      </c>
      <c r="DD23" s="14">
        <f t="shared" si="117"/>
        <v>1.5151587301587299</v>
      </c>
      <c r="DE23" s="14">
        <f t="shared" si="117"/>
        <v>2.4134126984126985</v>
      </c>
      <c r="DF23" s="14">
        <f t="shared" si="117"/>
        <v>1.5866666666666669</v>
      </c>
      <c r="DG23" s="14">
        <f t="shared" si="117"/>
        <v>1.5904761904761906</v>
      </c>
      <c r="DH23" s="14">
        <f t="shared" si="117"/>
        <v>1.5942857142857143</v>
      </c>
      <c r="DI23" s="14">
        <f t="shared" si="117"/>
        <v>0.42777777777777776</v>
      </c>
      <c r="DJ23" s="14">
        <f t="shared" si="117"/>
        <v>0.48888888888888887</v>
      </c>
      <c r="DK23" s="14">
        <f t="shared" si="117"/>
        <v>1.9890476190476192</v>
      </c>
      <c r="DL23" s="14">
        <f t="shared" si="117"/>
        <v>2.6956349206349204</v>
      </c>
      <c r="DM23" s="14">
        <f t="shared" si="117"/>
        <v>2.5077777777777781</v>
      </c>
      <c r="DN23" s="14">
        <f t="shared" si="117"/>
        <v>2.2560317460317458</v>
      </c>
      <c r="DO23" s="14">
        <f t="shared" si="117"/>
        <v>1.6209523809523811</v>
      </c>
      <c r="DP23" s="14">
        <f t="shared" si="117"/>
        <v>1.3692063492063493</v>
      </c>
      <c r="DQ23" s="14">
        <f t="shared" si="117"/>
        <v>0.98968253968253972</v>
      </c>
      <c r="DR23" s="14">
        <f t="shared" si="117"/>
        <v>1.376825396825397</v>
      </c>
      <c r="DS23" s="14">
        <f t="shared" si="117"/>
        <v>1.0611904761904762</v>
      </c>
      <c r="DT23" s="14">
        <f t="shared" si="117"/>
        <v>0.80944444444444441</v>
      </c>
      <c r="DU23" s="14">
        <f t="shared" si="117"/>
        <v>0.81325396825396834</v>
      </c>
      <c r="DV23" s="14">
        <f t="shared" si="117"/>
        <v>0.75317460317460316</v>
      </c>
      <c r="DW23" s="14">
        <f t="shared" si="117"/>
        <v>0.62920634920634921</v>
      </c>
      <c r="DX23" s="14">
        <f t="shared" si="117"/>
        <v>0.7607936507936508</v>
      </c>
      <c r="DY23" s="14">
        <f t="shared" si="117"/>
        <v>1.0201587301587303</v>
      </c>
      <c r="DZ23" s="14">
        <f t="shared" si="117"/>
        <v>1.4073015873015875</v>
      </c>
      <c r="EA23" s="14">
        <f t="shared" si="117"/>
        <v>0.77222222222222225</v>
      </c>
      <c r="EB23" s="14">
        <f t="shared" si="117"/>
        <v>0.64825396825396819</v>
      </c>
      <c r="EC23" s="14">
        <f t="shared" si="117"/>
        <v>0.65206349206349212</v>
      </c>
      <c r="ED23" s="14">
        <f t="shared" si="117"/>
        <v>0.59198412698412695</v>
      </c>
      <c r="EE23" s="14">
        <f t="shared" si="117"/>
        <v>0.65968253968253965</v>
      </c>
      <c r="EF23" s="14">
        <f t="shared" si="117"/>
        <v>0.15238095238095237</v>
      </c>
      <c r="EG23" s="14">
        <f t="shared" si="117"/>
        <v>1.8173015873015872</v>
      </c>
      <c r="EH23" s="14">
        <f t="shared" si="117"/>
        <v>0.86277777777777787</v>
      </c>
      <c r="EI23" s="14">
        <f t="shared" si="117"/>
        <v>0.86658730158730157</v>
      </c>
      <c r="EJ23" s="14">
        <f t="shared" si="117"/>
        <v>0.99817460317460327</v>
      </c>
      <c r="EK23" s="14">
        <f t="shared" si="117"/>
        <v>0.81031746031746033</v>
      </c>
      <c r="EL23" s="14">
        <f t="shared" si="117"/>
        <v>0.81412698412698425</v>
      </c>
      <c r="EM23" s="14">
        <f t="shared" si="117"/>
        <v>0.88182539682539685</v>
      </c>
      <c r="EN23" s="14">
        <f t="shared" si="117"/>
        <v>1.0134126984126985</v>
      </c>
      <c r="EO23" s="14">
        <f t="shared" si="117"/>
        <v>0.8255555555555556</v>
      </c>
      <c r="EP23" s="14">
        <f t="shared" si="117"/>
        <v>1.8515873015873017</v>
      </c>
      <c r="EQ23" s="14">
        <f t="shared" si="117"/>
        <v>2.622063492063492</v>
      </c>
      <c r="ER23" s="14">
        <f t="shared" si="117"/>
        <v>1.6036507936507935</v>
      </c>
      <c r="ES23" s="14">
        <f t="shared" si="117"/>
        <v>1.3519047619047619</v>
      </c>
      <c r="ET23" s="14">
        <f t="shared" si="117"/>
        <v>2.4418253968253967</v>
      </c>
      <c r="EU23" s="14">
        <f t="shared" si="117"/>
        <v>2.4456349206349204</v>
      </c>
      <c r="EV23" s="14">
        <f t="shared" si="117"/>
        <v>2.641111111111111</v>
      </c>
      <c r="EW23" s="14">
        <f t="shared" si="117"/>
        <v>2.133809523809524</v>
      </c>
      <c r="EX23" s="14">
        <f t="shared" si="117"/>
        <v>2.4570634920634919</v>
      </c>
      <c r="EY23" s="14">
        <f t="shared" si="117"/>
        <v>1.8219841269841268</v>
      </c>
      <c r="EZ23" s="14">
        <f t="shared" si="117"/>
        <v>1.5063492063492063</v>
      </c>
      <c r="FA23" s="14">
        <f t="shared" si="117"/>
        <v>2.5323809523809526</v>
      </c>
      <c r="FB23" s="14">
        <f t="shared" si="117"/>
        <v>2.152857142857143</v>
      </c>
      <c r="FC23" s="14">
        <f t="shared" ref="FC23:HN23" si="118">SUM(FC70,FC117)</f>
        <v>3.1149999999999998</v>
      </c>
      <c r="FD23" s="14">
        <f t="shared" si="118"/>
        <v>2.6076984126984133</v>
      </c>
      <c r="FE23" s="14">
        <f t="shared" si="118"/>
        <v>2.8031746031746039</v>
      </c>
      <c r="FF23" s="14">
        <f t="shared" si="118"/>
        <v>3.3180952380952382</v>
      </c>
      <c r="FG23" s="14">
        <f t="shared" si="118"/>
        <v>1.9163492063492065</v>
      </c>
      <c r="FH23" s="14">
        <f t="shared" si="118"/>
        <v>2.559047619047619</v>
      </c>
      <c r="FI23" s="14">
        <f t="shared" si="118"/>
        <v>3.4573015873015871</v>
      </c>
      <c r="FJ23" s="14">
        <f t="shared" si="118"/>
        <v>1.8638888888888889</v>
      </c>
      <c r="FK23" s="14">
        <f t="shared" si="118"/>
        <v>1.101031746031746</v>
      </c>
      <c r="FL23" s="14">
        <f t="shared" si="118"/>
        <v>1.0409523809523811</v>
      </c>
      <c r="FM23" s="14">
        <f t="shared" si="118"/>
        <v>1.1086507936507937</v>
      </c>
      <c r="FN23" s="14">
        <f t="shared" si="118"/>
        <v>0.9655797619047618</v>
      </c>
      <c r="FO23" s="14">
        <f t="shared" si="118"/>
        <v>1.2345920634920635</v>
      </c>
      <c r="FP23" s="14">
        <f t="shared" si="118"/>
        <v>1.2478571428571428</v>
      </c>
      <c r="FQ23" s="14">
        <f t="shared" si="118"/>
        <v>0.86833333333333329</v>
      </c>
      <c r="FR23" s="14">
        <f t="shared" si="118"/>
        <v>0.93603174603174621</v>
      </c>
      <c r="FS23" s="14">
        <f t="shared" si="118"/>
        <v>0.93984126984126992</v>
      </c>
      <c r="FT23" s="14">
        <f t="shared" si="118"/>
        <v>0.94365079365079363</v>
      </c>
      <c r="FU23" s="14">
        <f t="shared" si="118"/>
        <v>1.3307936507936506</v>
      </c>
      <c r="FV23" s="14">
        <f t="shared" si="118"/>
        <v>1.7179365079365081</v>
      </c>
      <c r="FW23" s="14">
        <f t="shared" si="118"/>
        <v>1.2745238095238096</v>
      </c>
      <c r="FX23" s="14">
        <f t="shared" si="118"/>
        <v>1.1505555555555556</v>
      </c>
      <c r="FY23" s="14">
        <f t="shared" si="118"/>
        <v>1.0904761904761906</v>
      </c>
      <c r="FZ23" s="14">
        <f t="shared" si="118"/>
        <v>1.0942857142857143</v>
      </c>
      <c r="GA23" s="14">
        <f t="shared" si="118"/>
        <v>0.97031746031746047</v>
      </c>
      <c r="GB23" s="14">
        <f t="shared" si="118"/>
        <v>1.1657936507936508</v>
      </c>
      <c r="GC23" s="14">
        <f t="shared" si="118"/>
        <v>1.0418253968253968</v>
      </c>
      <c r="GD23" s="14">
        <f t="shared" si="118"/>
        <v>1.3011904761904762</v>
      </c>
      <c r="GE23" s="14">
        <f t="shared" si="118"/>
        <v>0.98555555555555574</v>
      </c>
      <c r="GF23" s="14">
        <f t="shared" si="118"/>
        <v>1.1171428571428572</v>
      </c>
      <c r="GG23" s="14">
        <f t="shared" si="118"/>
        <v>1.1209523809523809</v>
      </c>
      <c r="GH23" s="14">
        <f t="shared" si="118"/>
        <v>1.2525396825396826</v>
      </c>
      <c r="GI23" s="14">
        <f t="shared" si="118"/>
        <v>1.2563492063492063</v>
      </c>
      <c r="GJ23" s="14">
        <f t="shared" si="118"/>
        <v>2.2823809523809526</v>
      </c>
      <c r="GK23" s="14">
        <f t="shared" si="118"/>
        <v>2.4139682539682541</v>
      </c>
      <c r="GL23" s="14">
        <f t="shared" si="118"/>
        <v>1.3316666666666666</v>
      </c>
      <c r="GM23" s="14">
        <f t="shared" si="118"/>
        <v>1.2715873015873016</v>
      </c>
      <c r="GN23" s="14">
        <f t="shared" si="118"/>
        <v>1.3392857142857144</v>
      </c>
      <c r="GO23" s="14">
        <f t="shared" si="118"/>
        <v>1.0236507936507937</v>
      </c>
      <c r="GP23" s="14">
        <f t="shared" si="118"/>
        <v>1.4107936507936507</v>
      </c>
      <c r="GQ23" s="14">
        <f t="shared" si="118"/>
        <v>1.6701587301587306</v>
      </c>
      <c r="GR23" s="14">
        <f t="shared" si="118"/>
        <v>1.2267460317460319</v>
      </c>
      <c r="GS23" s="14">
        <f t="shared" si="118"/>
        <v>1.2305555555555556</v>
      </c>
      <c r="GT23" s="14">
        <f t="shared" si="118"/>
        <v>1.2982539682539682</v>
      </c>
      <c r="GU23" s="14">
        <f t="shared" si="118"/>
        <v>1.3020634920634921</v>
      </c>
      <c r="GV23" s="14">
        <f t="shared" si="118"/>
        <v>1.0503174603174603</v>
      </c>
      <c r="GW23" s="14">
        <f t="shared" si="118"/>
        <v>1.3096825396825398</v>
      </c>
      <c r="GX23" s="14">
        <f t="shared" si="118"/>
        <v>2.6551587301587301</v>
      </c>
      <c r="GY23" s="14">
        <f t="shared" si="118"/>
        <v>2.9784126984126988</v>
      </c>
      <c r="GZ23" s="14">
        <f t="shared" si="118"/>
        <v>2.3433333333333333</v>
      </c>
      <c r="HA23" s="14">
        <f t="shared" si="118"/>
        <v>2.3471428571428574</v>
      </c>
      <c r="HB23" s="14">
        <f t="shared" si="118"/>
        <v>2.3509523809523811</v>
      </c>
      <c r="HC23" s="14">
        <f t="shared" si="118"/>
        <v>1.5880952380952382</v>
      </c>
      <c r="HD23" s="14">
        <f t="shared" si="118"/>
        <v>1.5919047619047619</v>
      </c>
      <c r="HE23" s="14">
        <f t="shared" si="118"/>
        <v>2.6179365079365082</v>
      </c>
      <c r="HF23" s="14">
        <f t="shared" si="118"/>
        <v>4.6023015873015867</v>
      </c>
      <c r="HG23" s="14">
        <f t="shared" si="118"/>
        <v>3.6477777777777778</v>
      </c>
      <c r="HH23" s="14">
        <f t="shared" si="118"/>
        <v>3.3321428571428573</v>
      </c>
      <c r="HI23" s="14">
        <f t="shared" si="118"/>
        <v>2.3776190476190475</v>
      </c>
      <c r="HJ23" s="14">
        <f t="shared" si="118"/>
        <v>2.3814285714285717</v>
      </c>
      <c r="HK23" s="14">
        <f t="shared" si="118"/>
        <v>2.2574603174603176</v>
      </c>
      <c r="HL23" s="14">
        <f t="shared" si="118"/>
        <v>2.7084920634920637</v>
      </c>
      <c r="HM23" s="14">
        <f t="shared" si="118"/>
        <v>1.753968253968254</v>
      </c>
      <c r="HN23" s="14">
        <f t="shared" si="118"/>
        <v>1.63</v>
      </c>
      <c r="HO23" s="14">
        <f t="shared" ref="HO23:JZ23" si="119">SUM(HO70,HO117)</f>
        <v>1.4421428571428572</v>
      </c>
      <c r="HP23" s="14">
        <f t="shared" si="119"/>
        <v>1.2542857142857144</v>
      </c>
      <c r="HQ23" s="14">
        <f t="shared" si="119"/>
        <v>1.6414285714285715</v>
      </c>
      <c r="HR23" s="14">
        <f t="shared" si="119"/>
        <v>1.7730158730158729</v>
      </c>
      <c r="HS23" s="14">
        <f t="shared" si="110"/>
        <v>2.3101587301587303</v>
      </c>
      <c r="HT23" s="14">
        <f t="shared" si="119"/>
        <v>1.4611904761904762</v>
      </c>
      <c r="HU23" s="14">
        <f t="shared" si="119"/>
        <v>1.2094444444444443</v>
      </c>
      <c r="HV23" s="14">
        <f t="shared" si="119"/>
        <v>1.1493650793650796</v>
      </c>
      <c r="HW23" s="14">
        <f t="shared" si="119"/>
        <v>1.4087301587301588</v>
      </c>
      <c r="HX23" s="14">
        <f t="shared" si="119"/>
        <v>1.6680952380952381</v>
      </c>
      <c r="HY23" s="14">
        <f t="shared" si="119"/>
        <v>1.7996825396825398</v>
      </c>
      <c r="HZ23" s="14">
        <f t="shared" si="119"/>
        <v>2.7618253968253965</v>
      </c>
      <c r="IA23" s="14">
        <f t="shared" si="119"/>
        <v>2.446190476190476</v>
      </c>
      <c r="IB23" s="14">
        <f t="shared" si="119"/>
        <v>1.9388888888888891</v>
      </c>
      <c r="IC23" s="14">
        <f t="shared" si="119"/>
        <v>1.814920634920635</v>
      </c>
      <c r="ID23" s="14">
        <f t="shared" si="119"/>
        <v>1.3076190476190477</v>
      </c>
      <c r="IE23" s="14">
        <f t="shared" si="119"/>
        <v>1.0558730158730159</v>
      </c>
      <c r="IF23" s="14">
        <f t="shared" si="119"/>
        <v>1.3791269841269842</v>
      </c>
      <c r="IG23" s="14">
        <f t="shared" si="119"/>
        <v>1.9259920634920635</v>
      </c>
      <c r="IH23" s="14">
        <f t="shared" si="119"/>
        <v>1.8978571428571427</v>
      </c>
      <c r="II23" s="14">
        <f t="shared" si="119"/>
        <v>1.6461111111111109</v>
      </c>
      <c r="IJ23" s="14">
        <f t="shared" si="119"/>
        <v>1.3304761904761906</v>
      </c>
      <c r="IK23" s="14">
        <f t="shared" si="119"/>
        <v>1.4301190476190477</v>
      </c>
      <c r="IL23" s="14">
        <f t="shared" si="119"/>
        <v>1.3380952380952382</v>
      </c>
      <c r="IM23" s="14">
        <f t="shared" si="119"/>
        <v>1.3419047619047619</v>
      </c>
      <c r="IN23" s="14">
        <f t="shared" si="119"/>
        <v>1.8568253968253972</v>
      </c>
      <c r="IO23" s="14">
        <f t="shared" si="119"/>
        <v>1.7328571428571429</v>
      </c>
      <c r="IP23" s="14">
        <f t="shared" si="119"/>
        <v>1.7366666666666666</v>
      </c>
      <c r="IQ23" s="14">
        <f t="shared" si="119"/>
        <v>3.2738095238095237</v>
      </c>
      <c r="IR23" s="14">
        <f t="shared" si="119"/>
        <v>4.4276190476190482</v>
      </c>
      <c r="IS23" s="14">
        <f t="shared" si="119"/>
        <v>2.5147619047619045</v>
      </c>
      <c r="IT23" s="14">
        <f t="shared" si="119"/>
        <v>2.8380158730158729</v>
      </c>
      <c r="IU23" s="14">
        <f t="shared" si="119"/>
        <v>4.1196031746031743</v>
      </c>
      <c r="IV23" s="14">
        <f t="shared" si="119"/>
        <v>4.7623015873015877</v>
      </c>
      <c r="IW23" s="14">
        <f t="shared" si="119"/>
        <v>3.8077777777777779</v>
      </c>
      <c r="IX23" s="14">
        <f t="shared" si="119"/>
        <v>3.492142857142857</v>
      </c>
      <c r="IY23" s="14">
        <f t="shared" si="119"/>
        <v>4.13484126984127</v>
      </c>
      <c r="IZ23" s="14">
        <f t="shared" si="119"/>
        <v>5.0969841269841272</v>
      </c>
      <c r="JA23" s="14">
        <f t="shared" si="119"/>
        <v>2.5452380952380951</v>
      </c>
      <c r="JB23" s="14">
        <f t="shared" si="119"/>
        <v>4.1462698412698415</v>
      </c>
      <c r="JC23" s="14">
        <f t="shared" si="119"/>
        <v>5.4278571428571425</v>
      </c>
      <c r="JD23" s="14">
        <f t="shared" si="119"/>
        <v>3.5788888888888888</v>
      </c>
      <c r="JE23" s="14">
        <f t="shared" si="119"/>
        <v>3.4549206349206347</v>
      </c>
      <c r="JF23" s="14">
        <f t="shared" si="119"/>
        <v>2.2448412698412699</v>
      </c>
      <c r="JG23" s="14">
        <f t="shared" si="119"/>
        <v>1.6097619047619047</v>
      </c>
      <c r="JH23" s="14">
        <f t="shared" si="119"/>
        <v>1.8052380952380951</v>
      </c>
      <c r="JI23" s="14">
        <f t="shared" si="119"/>
        <v>3.2146031746031749</v>
      </c>
      <c r="JJ23" s="14">
        <f t="shared" si="119"/>
        <v>1.8767460317460318</v>
      </c>
      <c r="JK23" s="14">
        <f t="shared" si="119"/>
        <v>1.7527777777777778</v>
      </c>
      <c r="JL23" s="14">
        <f t="shared" si="119"/>
        <v>1.6288095238095237</v>
      </c>
      <c r="JM23" s="14">
        <f t="shared" si="119"/>
        <v>1.3131746031746032</v>
      </c>
      <c r="JN23" s="14">
        <f t="shared" si="119"/>
        <v>1.9558730158730162</v>
      </c>
      <c r="JO23" s="14">
        <f t="shared" si="119"/>
        <v>2.2791269841269841</v>
      </c>
      <c r="JP23" s="14">
        <f t="shared" si="119"/>
        <v>3.2412698412698413</v>
      </c>
      <c r="JQ23" s="14">
        <f t="shared" si="119"/>
        <v>4.8423015873015869</v>
      </c>
      <c r="JR23" s="14">
        <f t="shared" si="119"/>
        <v>3.2488888888888896</v>
      </c>
      <c r="JS23" s="14">
        <f t="shared" si="119"/>
        <v>2.2943650793650794</v>
      </c>
      <c r="JT23" s="14">
        <f t="shared" si="119"/>
        <v>1.6592857142857143</v>
      </c>
      <c r="JU23" s="14">
        <f t="shared" si="119"/>
        <v>1.9825396825396826</v>
      </c>
      <c r="JV23" s="14">
        <f t="shared" si="119"/>
        <v>2.305793650793651</v>
      </c>
      <c r="JW23" s="14">
        <f t="shared" si="119"/>
        <v>3.2679365079365077</v>
      </c>
      <c r="JX23" s="14">
        <f t="shared" si="119"/>
        <v>4.2300793650793649</v>
      </c>
      <c r="JY23" s="14">
        <f t="shared" si="119"/>
        <v>2.4450000000000003</v>
      </c>
      <c r="JZ23" s="14">
        <f t="shared" si="119"/>
        <v>2.4488095238095235</v>
      </c>
      <c r="KA23" s="14">
        <f t="shared" ref="KA23:ML23" si="120">SUM(KA70,KA117)</f>
        <v>2.0053968253968253</v>
      </c>
      <c r="KB23" s="14">
        <f t="shared" si="120"/>
        <v>2.3286507936507936</v>
      </c>
      <c r="KC23" s="14">
        <f t="shared" si="120"/>
        <v>2.3324603174603173</v>
      </c>
      <c r="KD23" s="14">
        <f t="shared" si="120"/>
        <v>3.9334920634920634</v>
      </c>
      <c r="KE23" s="14">
        <f t="shared" si="120"/>
        <v>5.2150793650793652</v>
      </c>
      <c r="KF23" s="14">
        <f t="shared" si="120"/>
        <v>4.58</v>
      </c>
      <c r="KG23" s="14">
        <f t="shared" si="120"/>
        <v>4.5838095238095242</v>
      </c>
      <c r="KH23" s="14">
        <f t="shared" si="120"/>
        <v>4.5876190476190484</v>
      </c>
      <c r="KI23" s="14">
        <f t="shared" si="120"/>
        <v>2.6747619047619047</v>
      </c>
      <c r="KJ23" s="14">
        <f t="shared" si="120"/>
        <v>2.3591269841269842</v>
      </c>
      <c r="KK23" s="14">
        <f t="shared" si="120"/>
        <v>6.5157142857142851</v>
      </c>
      <c r="KL23" s="14">
        <f t="shared" si="120"/>
        <v>6.5195238095238093</v>
      </c>
      <c r="KM23" s="14">
        <f t="shared" si="120"/>
        <v>6.2038888888888888</v>
      </c>
      <c r="KN23" s="14">
        <f t="shared" si="120"/>
        <v>6.2076984126984112</v>
      </c>
      <c r="KO23" s="14">
        <f t="shared" si="120"/>
        <v>0.78095238095238095</v>
      </c>
      <c r="KP23" s="14">
        <f t="shared" si="120"/>
        <v>6.5347619047619041</v>
      </c>
      <c r="KQ23" s="14">
        <f t="shared" si="120"/>
        <v>6.5385714285714283</v>
      </c>
      <c r="KR23" s="14">
        <f t="shared" si="120"/>
        <v>6.5423809523809524</v>
      </c>
      <c r="KS23" s="14">
        <f t="shared" si="120"/>
        <v>6.5461904761904757</v>
      </c>
      <c r="KT23" s="14">
        <f t="shared" si="120"/>
        <v>5.9111111111111114</v>
      </c>
      <c r="KU23" s="14">
        <f t="shared" si="120"/>
        <v>6.2343650793650784</v>
      </c>
      <c r="KV23" s="14">
        <f t="shared" si="120"/>
        <v>5.5992857142857151</v>
      </c>
      <c r="KW23" s="14">
        <f t="shared" si="120"/>
        <v>6.2419841269841267</v>
      </c>
      <c r="KX23" s="14">
        <f t="shared" si="120"/>
        <v>0.91666666666666674</v>
      </c>
      <c r="KY23" s="14">
        <f t="shared" si="120"/>
        <v>5.2912698412698411</v>
      </c>
      <c r="KZ23" s="14">
        <f t="shared" si="120"/>
        <v>4.9756349206349206</v>
      </c>
      <c r="LA23" s="14">
        <f t="shared" si="120"/>
        <v>4.0211111111111109</v>
      </c>
      <c r="LB23" s="14">
        <f t="shared" si="120"/>
        <v>3.3860317460317466</v>
      </c>
      <c r="LC23" s="14">
        <f t="shared" si="120"/>
        <v>3.3898412698412699</v>
      </c>
      <c r="LD23" s="14">
        <f t="shared" si="120"/>
        <v>2.5630952380952383</v>
      </c>
      <c r="LE23" s="14">
        <f t="shared" si="120"/>
        <v>3.0780158730158726</v>
      </c>
      <c r="LF23" s="14">
        <f t="shared" si="120"/>
        <v>4.6790476190476191</v>
      </c>
      <c r="LG23" s="14">
        <f t="shared" si="120"/>
        <v>4.6828571428571433</v>
      </c>
      <c r="LH23" s="14">
        <f t="shared" si="120"/>
        <v>3.5366666666666662</v>
      </c>
      <c r="LI23" s="14">
        <f t="shared" si="120"/>
        <v>2.7738095238095237</v>
      </c>
      <c r="LJ23" s="14">
        <f t="shared" si="120"/>
        <v>1.6915079365079366</v>
      </c>
      <c r="LK23" s="14">
        <f t="shared" si="120"/>
        <v>1.6953174603174603</v>
      </c>
      <c r="LL23" s="14">
        <f t="shared" si="120"/>
        <v>1.699126984126984</v>
      </c>
      <c r="LM23" s="14">
        <f t="shared" si="120"/>
        <v>1.7029365079365082</v>
      </c>
      <c r="LN23" s="14">
        <f t="shared" si="120"/>
        <v>1.2595238095238095</v>
      </c>
      <c r="LO23" s="14">
        <f t="shared" si="120"/>
        <v>0.88</v>
      </c>
      <c r="LP23" s="14">
        <f t="shared" si="120"/>
        <v>0.88380952380952382</v>
      </c>
      <c r="LQ23" s="14">
        <f t="shared" si="120"/>
        <v>3.4431746031746036</v>
      </c>
      <c r="LR23" s="14">
        <f t="shared" si="120"/>
        <v>4.7247619047619054</v>
      </c>
      <c r="LS23" s="14">
        <f t="shared" si="120"/>
        <v>2.8119047619047617</v>
      </c>
      <c r="LT23" s="14">
        <f t="shared" si="120"/>
        <v>4.4129365079365082</v>
      </c>
      <c r="LU23" s="14">
        <f t="shared" si="120"/>
        <v>4.7361904761904761</v>
      </c>
      <c r="LV23" s="14">
        <f t="shared" si="120"/>
        <v>0.90666666666666673</v>
      </c>
      <c r="LW23" s="14">
        <f t="shared" si="120"/>
        <v>0.91047619047619044</v>
      </c>
      <c r="LX23" s="14">
        <f t="shared" si="120"/>
        <v>10.041269841269841</v>
      </c>
      <c r="LY23" s="14">
        <f t="shared" si="120"/>
        <v>5.3903174603174602</v>
      </c>
      <c r="LZ23" s="14">
        <f t="shared" si="120"/>
        <v>3.1580158730158727</v>
      </c>
      <c r="MA23" s="14">
        <f t="shared" si="120"/>
        <v>1.8840476190476192</v>
      </c>
      <c r="MB23" s="14">
        <f t="shared" si="120"/>
        <v>0.92952380952380942</v>
      </c>
      <c r="MC23" s="14">
        <f t="shared" si="120"/>
        <v>4.447222222222222</v>
      </c>
      <c r="MD23" s="14">
        <f t="shared" si="120"/>
        <v>4.4510317460317461</v>
      </c>
      <c r="ME23" s="14">
        <f t="shared" si="120"/>
        <v>4.4548412698412694</v>
      </c>
      <c r="MF23" s="14">
        <f t="shared" si="120"/>
        <v>2.8614285714285712</v>
      </c>
      <c r="MG23" s="14">
        <f t="shared" si="120"/>
        <v>1.9069047619047619</v>
      </c>
      <c r="MH23" s="14">
        <f t="shared" si="120"/>
        <v>2.2301587301587302</v>
      </c>
      <c r="MI23" s="14">
        <f t="shared" si="120"/>
        <v>1.5950793650793651</v>
      </c>
      <c r="MJ23" s="14">
        <f t="shared" si="120"/>
        <v>1.5988888888888888</v>
      </c>
      <c r="MK23" s="14">
        <f t="shared" si="120"/>
        <v>1.474920634920635</v>
      </c>
      <c r="ML23" s="14">
        <f t="shared" si="120"/>
        <v>1.6065079365079364</v>
      </c>
      <c r="MM23" s="14">
        <f t="shared" ref="MM23:NA23" si="121">SUM(MM70,MM117)</f>
        <v>1.4186507936507935</v>
      </c>
      <c r="MN23" s="14">
        <f t="shared" si="121"/>
        <v>1.4224603174603172</v>
      </c>
      <c r="MO23" s="14">
        <f t="shared" si="121"/>
        <v>2.5762698412698413</v>
      </c>
      <c r="MP23" s="14">
        <f t="shared" si="121"/>
        <v>1.9411904761904761</v>
      </c>
      <c r="MQ23" s="14">
        <f t="shared" si="121"/>
        <v>1.7533333333333334</v>
      </c>
      <c r="MR23" s="14">
        <f t="shared" si="121"/>
        <v>1.5654761904761902</v>
      </c>
      <c r="MS23" s="14">
        <f t="shared" si="121"/>
        <v>1.3776190476190475</v>
      </c>
      <c r="MT23" s="14">
        <f t="shared" si="121"/>
        <v>1.3814285714285715</v>
      </c>
      <c r="MU23" s="14">
        <f t="shared" si="121"/>
        <v>1.3852380952380954</v>
      </c>
      <c r="MV23" s="14">
        <f t="shared" si="121"/>
        <v>1.5168253968253969</v>
      </c>
      <c r="MW23" s="14">
        <f t="shared" si="121"/>
        <v>1.5206349206349206</v>
      </c>
      <c r="MX23" s="14">
        <f t="shared" si="121"/>
        <v>1.3966666666666667</v>
      </c>
      <c r="MY23" s="14">
        <f t="shared" si="121"/>
        <v>1.5282539682539682</v>
      </c>
      <c r="MZ23" s="14">
        <f t="shared" si="121"/>
        <v>1.5320634920634921</v>
      </c>
      <c r="NA23" s="14">
        <f t="shared" si="121"/>
        <v>1.6636507936507936</v>
      </c>
      <c r="NB23" s="14">
        <f t="shared" si="113"/>
        <v>1.6674603174603173</v>
      </c>
      <c r="NC23" s="14">
        <f t="shared" si="113"/>
        <v>1.6712698412698412</v>
      </c>
    </row>
    <row r="24" spans="1:367" ht="15.75" customHeight="1">
      <c r="A24" s="24">
        <v>43</v>
      </c>
      <c r="B24" s="9" t="s">
        <v>127</v>
      </c>
      <c r="C24" s="14">
        <f t="shared" ref="C24:AH24" si="122">SUM(C71,C118)</f>
        <v>0</v>
      </c>
      <c r="D24" s="14">
        <f t="shared" si="122"/>
        <v>0.43325333333333332</v>
      </c>
      <c r="E24" s="14">
        <f t="shared" si="122"/>
        <v>0.43325333333333332</v>
      </c>
      <c r="F24" s="14">
        <f t="shared" si="122"/>
        <v>0.43325333333333332</v>
      </c>
      <c r="G24" s="14">
        <f t="shared" si="122"/>
        <v>0.43325333333333332</v>
      </c>
      <c r="H24" s="14">
        <f t="shared" si="122"/>
        <v>0.43325333333333332</v>
      </c>
      <c r="I24" s="14">
        <f t="shared" si="122"/>
        <v>0</v>
      </c>
      <c r="J24" s="14">
        <f t="shared" si="122"/>
        <v>0</v>
      </c>
      <c r="K24" s="14">
        <f t="shared" si="122"/>
        <v>1.5324711111111111</v>
      </c>
      <c r="L24" s="14">
        <f t="shared" si="122"/>
        <v>1.5324711111111111</v>
      </c>
      <c r="M24" s="14">
        <f t="shared" si="122"/>
        <v>1.5324711111111111</v>
      </c>
      <c r="N24" s="14">
        <f t="shared" si="122"/>
        <v>1.5324711111111111</v>
      </c>
      <c r="O24" s="14">
        <f t="shared" si="122"/>
        <v>1.5324711111111111</v>
      </c>
      <c r="P24" s="14">
        <f t="shared" si="122"/>
        <v>0</v>
      </c>
      <c r="Q24" s="14">
        <f t="shared" si="122"/>
        <v>0</v>
      </c>
      <c r="R24" s="14">
        <f t="shared" si="122"/>
        <v>1.8014577777777776</v>
      </c>
      <c r="S24" s="14">
        <f t="shared" si="122"/>
        <v>1.8014577777777776</v>
      </c>
      <c r="T24" s="14">
        <f t="shared" si="122"/>
        <v>1.8014577777777776</v>
      </c>
      <c r="U24" s="14">
        <f t="shared" si="122"/>
        <v>1.8014577777777776</v>
      </c>
      <c r="V24" s="14">
        <f t="shared" si="122"/>
        <v>1.8014577777777776</v>
      </c>
      <c r="W24" s="14">
        <f t="shared" si="122"/>
        <v>0</v>
      </c>
      <c r="X24" s="14">
        <f t="shared" si="122"/>
        <v>0</v>
      </c>
      <c r="Y24" s="14">
        <f t="shared" si="122"/>
        <v>0.76863111111111104</v>
      </c>
      <c r="Z24" s="14">
        <f t="shared" si="122"/>
        <v>0.76863111111111104</v>
      </c>
      <c r="AA24" s="14">
        <f t="shared" si="122"/>
        <v>0.76863111111111104</v>
      </c>
      <c r="AB24" s="14">
        <f t="shared" si="122"/>
        <v>0.76863111111111104</v>
      </c>
      <c r="AC24" s="14">
        <f t="shared" si="122"/>
        <v>0.76863111111111104</v>
      </c>
      <c r="AD24" s="14">
        <f t="shared" si="122"/>
        <v>0</v>
      </c>
      <c r="AE24" s="14">
        <f t="shared" si="122"/>
        <v>0</v>
      </c>
      <c r="AF24" s="14">
        <f t="shared" si="122"/>
        <v>7.8711111111111121E-2</v>
      </c>
      <c r="AG24" s="14">
        <f t="shared" si="122"/>
        <v>7.8711111111111121E-2</v>
      </c>
      <c r="AH24" s="14">
        <f t="shared" si="122"/>
        <v>7.8711111111111121E-2</v>
      </c>
      <c r="AI24" s="14">
        <f t="shared" ref="AI24:BN24" si="123">SUM(AI71,AI118)</f>
        <v>7.8711111111111121E-2</v>
      </c>
      <c r="AJ24" s="14">
        <f t="shared" si="123"/>
        <v>7.8711111111111121E-2</v>
      </c>
      <c r="AK24" s="14">
        <f t="shared" si="123"/>
        <v>0</v>
      </c>
      <c r="AL24" s="14">
        <f t="shared" si="123"/>
        <v>0</v>
      </c>
      <c r="AM24" s="14">
        <f t="shared" si="123"/>
        <v>2.3031555555555556</v>
      </c>
      <c r="AN24" s="14">
        <f t="shared" si="123"/>
        <v>2.3031555555555556</v>
      </c>
      <c r="AO24" s="14">
        <f t="shared" si="123"/>
        <v>2.3031555555555556</v>
      </c>
      <c r="AP24" s="14">
        <f t="shared" si="123"/>
        <v>2.3031555555555556</v>
      </c>
      <c r="AQ24" s="14">
        <f t="shared" si="123"/>
        <v>2.3031555555555556</v>
      </c>
      <c r="AR24" s="14">
        <f t="shared" si="123"/>
        <v>0</v>
      </c>
      <c r="AS24" s="14">
        <f t="shared" si="123"/>
        <v>0</v>
      </c>
      <c r="AT24" s="14">
        <f t="shared" si="123"/>
        <v>1.4811377777777779</v>
      </c>
      <c r="AU24" s="14">
        <f t="shared" si="123"/>
        <v>1.4811377777777779</v>
      </c>
      <c r="AV24" s="14">
        <f t="shared" si="123"/>
        <v>1.4811377777777779</v>
      </c>
      <c r="AW24" s="14">
        <f t="shared" si="123"/>
        <v>1.4811377777777779</v>
      </c>
      <c r="AX24" s="14">
        <f t="shared" si="123"/>
        <v>1.4811377777777779</v>
      </c>
      <c r="AY24" s="14">
        <f t="shared" si="123"/>
        <v>0</v>
      </c>
      <c r="AZ24" s="14">
        <f t="shared" si="123"/>
        <v>0</v>
      </c>
      <c r="BA24" s="14">
        <f t="shared" si="123"/>
        <v>1.1088</v>
      </c>
      <c r="BB24" s="14">
        <f t="shared" si="123"/>
        <v>1.1088</v>
      </c>
      <c r="BC24" s="14">
        <f t="shared" si="123"/>
        <v>1.1088</v>
      </c>
      <c r="BD24" s="14">
        <f t="shared" si="123"/>
        <v>1.1088</v>
      </c>
      <c r="BE24" s="14">
        <f t="shared" si="123"/>
        <v>1.1088</v>
      </c>
      <c r="BF24" s="14">
        <f t="shared" si="123"/>
        <v>0</v>
      </c>
      <c r="BG24" s="14">
        <f t="shared" si="123"/>
        <v>0</v>
      </c>
      <c r="BH24" s="14">
        <f t="shared" si="123"/>
        <v>0.30936888888888892</v>
      </c>
      <c r="BI24" s="14">
        <f t="shared" si="123"/>
        <v>0.30936888888888892</v>
      </c>
      <c r="BJ24" s="14">
        <f t="shared" si="123"/>
        <v>0.30936888888888892</v>
      </c>
      <c r="BK24" s="14">
        <f t="shared" si="123"/>
        <v>0.30936888888888892</v>
      </c>
      <c r="BL24" s="14">
        <f t="shared" si="123"/>
        <v>0.30936888888888892</v>
      </c>
      <c r="BM24" s="14">
        <f t="shared" si="123"/>
        <v>0</v>
      </c>
      <c r="BN24" s="14">
        <f t="shared" si="123"/>
        <v>0</v>
      </c>
      <c r="BO24" s="14">
        <f t="shared" ref="BO24:CR24" si="124">SUM(BO71,BO118)</f>
        <v>2.4195111111111114</v>
      </c>
      <c r="BP24" s="14">
        <f t="shared" si="124"/>
        <v>2.4195111111111114</v>
      </c>
      <c r="BQ24" s="14">
        <f t="shared" si="124"/>
        <v>2.4195111111111114</v>
      </c>
      <c r="BR24" s="14">
        <f t="shared" si="124"/>
        <v>2.4195111111111114</v>
      </c>
      <c r="BS24" s="14">
        <f t="shared" si="124"/>
        <v>2.4195111111111114</v>
      </c>
      <c r="BT24" s="14">
        <f t="shared" si="124"/>
        <v>0</v>
      </c>
      <c r="BU24" s="14">
        <f t="shared" si="124"/>
        <v>0</v>
      </c>
      <c r="BV24" s="14">
        <f t="shared" si="124"/>
        <v>3.4051111111111108</v>
      </c>
      <c r="BW24" s="14">
        <f t="shared" si="124"/>
        <v>3.4051111111111108</v>
      </c>
      <c r="BX24" s="14">
        <f t="shared" si="124"/>
        <v>3.4051111111111108</v>
      </c>
      <c r="BY24" s="14">
        <f t="shared" si="124"/>
        <v>3.4051111111111108</v>
      </c>
      <c r="BZ24" s="14">
        <f t="shared" si="124"/>
        <v>3.4051111111111108</v>
      </c>
      <c r="CA24" s="14">
        <f t="shared" si="124"/>
        <v>0</v>
      </c>
      <c r="CB24" s="14">
        <f t="shared" si="124"/>
        <v>0</v>
      </c>
      <c r="CC24" s="14">
        <f t="shared" si="124"/>
        <v>1.5571111111111111</v>
      </c>
      <c r="CD24" s="14">
        <f t="shared" si="124"/>
        <v>1.5571111111111111</v>
      </c>
      <c r="CE24" s="14">
        <f t="shared" si="124"/>
        <v>1.5571111111111111</v>
      </c>
      <c r="CF24" s="14">
        <f t="shared" si="124"/>
        <v>1.5571111111111111</v>
      </c>
      <c r="CG24" s="14">
        <f t="shared" si="124"/>
        <v>1.5571111111111111</v>
      </c>
      <c r="CH24" s="14">
        <f t="shared" si="124"/>
        <v>0</v>
      </c>
      <c r="CI24" s="14">
        <f t="shared" si="124"/>
        <v>0</v>
      </c>
      <c r="CJ24" s="14">
        <f t="shared" si="124"/>
        <v>3.3688355555555556</v>
      </c>
      <c r="CK24" s="14">
        <f t="shared" si="124"/>
        <v>3.3688355555555556</v>
      </c>
      <c r="CL24" s="14">
        <f t="shared" si="124"/>
        <v>3.3688355555555556</v>
      </c>
      <c r="CM24" s="14">
        <f t="shared" si="124"/>
        <v>3.3688355555555556</v>
      </c>
      <c r="CN24" s="14">
        <f t="shared" si="124"/>
        <v>3.3688355555555556</v>
      </c>
      <c r="CO24" s="14">
        <f t="shared" si="124"/>
        <v>0</v>
      </c>
      <c r="CP24" s="14">
        <f t="shared" si="124"/>
        <v>0</v>
      </c>
      <c r="CQ24" s="14">
        <f t="shared" si="124"/>
        <v>0.42161777777777776</v>
      </c>
      <c r="CR24" s="14">
        <f t="shared" si="124"/>
        <v>0.42161777777777776</v>
      </c>
      <c r="CS24" s="14">
        <f t="shared" ref="CS24:FB24" si="125">SUM(CS71,CS118)</f>
        <v>0.42161777777777776</v>
      </c>
      <c r="CT24" s="14">
        <f t="shared" si="125"/>
        <v>0.42161777777777776</v>
      </c>
      <c r="CU24" s="14">
        <f t="shared" si="125"/>
        <v>0.42161777777777776</v>
      </c>
      <c r="CV24" s="14">
        <f t="shared" si="125"/>
        <v>0</v>
      </c>
      <c r="CW24" s="14">
        <f t="shared" si="125"/>
        <v>0</v>
      </c>
      <c r="CX24" s="14">
        <f t="shared" si="125"/>
        <v>0.48663999999999996</v>
      </c>
      <c r="CY24" s="14">
        <f t="shared" si="125"/>
        <v>0.48663999999999996</v>
      </c>
      <c r="CZ24" s="14">
        <f t="shared" si="125"/>
        <v>0.48663999999999996</v>
      </c>
      <c r="DA24" s="14">
        <f t="shared" si="125"/>
        <v>0.48663999999999996</v>
      </c>
      <c r="DB24" s="14">
        <f t="shared" si="125"/>
        <v>0.48663999999999996</v>
      </c>
      <c r="DC24" s="14">
        <f t="shared" si="125"/>
        <v>0</v>
      </c>
      <c r="DD24" s="14">
        <f t="shared" si="125"/>
        <v>0</v>
      </c>
      <c r="DE24" s="14">
        <f t="shared" si="125"/>
        <v>1.5598488888888888</v>
      </c>
      <c r="DF24" s="14">
        <f t="shared" si="125"/>
        <v>1.5598488888888888</v>
      </c>
      <c r="DG24" s="14">
        <f t="shared" si="125"/>
        <v>1.5598488888888888</v>
      </c>
      <c r="DH24" s="14">
        <f t="shared" si="125"/>
        <v>1.5598488888888888</v>
      </c>
      <c r="DI24" s="14">
        <f t="shared" si="125"/>
        <v>1.0128888888888889</v>
      </c>
      <c r="DJ24" s="14">
        <f t="shared" si="125"/>
        <v>0</v>
      </c>
      <c r="DK24" s="14">
        <f t="shared" si="125"/>
        <v>0</v>
      </c>
      <c r="DL24" s="14">
        <f t="shared" si="125"/>
        <v>2.313422222222222</v>
      </c>
      <c r="DM24" s="14">
        <f t="shared" si="125"/>
        <v>2.313422222222222</v>
      </c>
      <c r="DN24" s="14">
        <f t="shared" si="125"/>
        <v>2.313422222222222</v>
      </c>
      <c r="DO24" s="14">
        <f t="shared" si="125"/>
        <v>2.313422222222222</v>
      </c>
      <c r="DP24" s="14">
        <f t="shared" si="125"/>
        <v>2.313422222222222</v>
      </c>
      <c r="DQ24" s="14">
        <f t="shared" si="125"/>
        <v>0</v>
      </c>
      <c r="DR24" s="14">
        <f t="shared" si="125"/>
        <v>0</v>
      </c>
      <c r="DS24" s="14">
        <f t="shared" si="125"/>
        <v>1.25048</v>
      </c>
      <c r="DT24" s="14">
        <f t="shared" si="125"/>
        <v>1.25048</v>
      </c>
      <c r="DU24" s="14">
        <f t="shared" si="125"/>
        <v>1.25048</v>
      </c>
      <c r="DV24" s="14">
        <f t="shared" si="125"/>
        <v>1.25048</v>
      </c>
      <c r="DW24" s="14">
        <f t="shared" si="125"/>
        <v>1.25048</v>
      </c>
      <c r="DX24" s="14">
        <f t="shared" si="125"/>
        <v>0</v>
      </c>
      <c r="DY24" s="14">
        <f t="shared" si="125"/>
        <v>0</v>
      </c>
      <c r="DZ24" s="14">
        <f t="shared" si="125"/>
        <v>1.0780000000000001</v>
      </c>
      <c r="EA24" s="14">
        <f t="shared" si="125"/>
        <v>1.0780000000000001</v>
      </c>
      <c r="EB24" s="14">
        <f t="shared" si="125"/>
        <v>1.0780000000000001</v>
      </c>
      <c r="EC24" s="14">
        <f t="shared" si="125"/>
        <v>1.0780000000000001</v>
      </c>
      <c r="ED24" s="14">
        <f t="shared" si="125"/>
        <v>1.0780000000000001</v>
      </c>
      <c r="EE24" s="14">
        <f t="shared" si="125"/>
        <v>0</v>
      </c>
      <c r="EF24" s="14">
        <f t="shared" si="125"/>
        <v>0</v>
      </c>
      <c r="EG24" s="14">
        <f t="shared" si="125"/>
        <v>1.4414400000000001</v>
      </c>
      <c r="EH24" s="14">
        <f t="shared" si="125"/>
        <v>1.4414400000000001</v>
      </c>
      <c r="EI24" s="14">
        <f t="shared" si="125"/>
        <v>1.4414400000000001</v>
      </c>
      <c r="EJ24" s="14">
        <f t="shared" si="125"/>
        <v>1.4414400000000001</v>
      </c>
      <c r="EK24" s="14">
        <f t="shared" si="125"/>
        <v>1.4414400000000001</v>
      </c>
      <c r="EL24" s="14">
        <f t="shared" si="125"/>
        <v>0</v>
      </c>
      <c r="EM24" s="14">
        <f t="shared" si="125"/>
        <v>0</v>
      </c>
      <c r="EN24" s="14">
        <f t="shared" si="125"/>
        <v>2.2045955555555556</v>
      </c>
      <c r="EO24" s="14">
        <f t="shared" si="125"/>
        <v>2.2045955555555556</v>
      </c>
      <c r="EP24" s="14">
        <f t="shared" si="125"/>
        <v>2.2045955555555556</v>
      </c>
      <c r="EQ24" s="14">
        <f t="shared" si="125"/>
        <v>2.2045955555555556</v>
      </c>
      <c r="ER24" s="14">
        <f t="shared" si="125"/>
        <v>2.2045955555555556</v>
      </c>
      <c r="ES24" s="14">
        <f t="shared" si="125"/>
        <v>0</v>
      </c>
      <c r="ET24" s="14">
        <f t="shared" si="125"/>
        <v>0</v>
      </c>
      <c r="EU24" s="14">
        <f t="shared" si="125"/>
        <v>4.9410044444444443</v>
      </c>
      <c r="EV24" s="14">
        <f t="shared" si="125"/>
        <v>4.9410044444444443</v>
      </c>
      <c r="EW24" s="14">
        <f t="shared" si="125"/>
        <v>4.9410044444444443</v>
      </c>
      <c r="EX24" s="14">
        <f t="shared" si="125"/>
        <v>4.9410044444444443</v>
      </c>
      <c r="EY24" s="14">
        <f t="shared" si="125"/>
        <v>4.9410044444444443</v>
      </c>
      <c r="EZ24" s="14">
        <f t="shared" si="125"/>
        <v>0</v>
      </c>
      <c r="FA24" s="14">
        <f t="shared" si="125"/>
        <v>0</v>
      </c>
      <c r="FB24" s="14">
        <f t="shared" si="125"/>
        <v>0.99175999999999997</v>
      </c>
      <c r="FC24" s="14">
        <f t="shared" ref="FC24:HN24" si="126">SUM(FC71,FC118)</f>
        <v>0.99175999999999997</v>
      </c>
      <c r="FD24" s="14">
        <f t="shared" si="126"/>
        <v>0.99175999999999997</v>
      </c>
      <c r="FE24" s="14">
        <f t="shared" si="126"/>
        <v>0.99175999999999997</v>
      </c>
      <c r="FF24" s="14">
        <f t="shared" si="126"/>
        <v>0.99175999999999997</v>
      </c>
      <c r="FG24" s="14">
        <f t="shared" si="126"/>
        <v>0</v>
      </c>
      <c r="FH24" s="14">
        <f t="shared" si="126"/>
        <v>0</v>
      </c>
      <c r="FI24" s="14">
        <f t="shared" si="126"/>
        <v>1.4010577777777777</v>
      </c>
      <c r="FJ24" s="14">
        <f t="shared" si="126"/>
        <v>1.4010577777777777</v>
      </c>
      <c r="FK24" s="14">
        <f t="shared" si="126"/>
        <v>1.4010577777777777</v>
      </c>
      <c r="FL24" s="14">
        <f t="shared" si="126"/>
        <v>1.4010577777777777</v>
      </c>
      <c r="FM24" s="14">
        <f t="shared" si="126"/>
        <v>1.4010577777777777</v>
      </c>
      <c r="FN24" s="14">
        <f t="shared" si="126"/>
        <v>0</v>
      </c>
      <c r="FO24" s="14">
        <f t="shared" si="126"/>
        <v>0</v>
      </c>
      <c r="FP24" s="14">
        <f t="shared" si="126"/>
        <v>4.2675111111111113</v>
      </c>
      <c r="FQ24" s="14">
        <f t="shared" si="126"/>
        <v>4.2675111111111113</v>
      </c>
      <c r="FR24" s="14">
        <f t="shared" si="126"/>
        <v>4.2675111111111113</v>
      </c>
      <c r="FS24" s="14">
        <f t="shared" si="126"/>
        <v>4.2675111111111113</v>
      </c>
      <c r="FT24" s="14">
        <f t="shared" si="126"/>
        <v>4.2675111111111113</v>
      </c>
      <c r="FU24" s="14">
        <f t="shared" si="126"/>
        <v>0</v>
      </c>
      <c r="FV24" s="14">
        <f t="shared" si="126"/>
        <v>0</v>
      </c>
      <c r="FW24" s="14">
        <f t="shared" si="126"/>
        <v>1.1033244444444446</v>
      </c>
      <c r="FX24" s="14">
        <f t="shared" si="126"/>
        <v>1.1033244444444446</v>
      </c>
      <c r="FY24" s="14">
        <f t="shared" si="126"/>
        <v>1.1033244444444446</v>
      </c>
      <c r="FZ24" s="14">
        <f t="shared" si="126"/>
        <v>1.1033244444444446</v>
      </c>
      <c r="GA24" s="14">
        <f t="shared" si="126"/>
        <v>1.1033244444444446</v>
      </c>
      <c r="GB24" s="14">
        <f t="shared" si="126"/>
        <v>0</v>
      </c>
      <c r="GC24" s="14">
        <f t="shared" si="126"/>
        <v>0</v>
      </c>
      <c r="GD24" s="14">
        <f t="shared" si="126"/>
        <v>1.4304888888888889</v>
      </c>
      <c r="GE24" s="14">
        <f t="shared" si="126"/>
        <v>1.4304888888888889</v>
      </c>
      <c r="GF24" s="14">
        <f t="shared" si="126"/>
        <v>1.4304888888888889</v>
      </c>
      <c r="GG24" s="14">
        <f t="shared" si="126"/>
        <v>1.4304888888888889</v>
      </c>
      <c r="GH24" s="14">
        <f t="shared" si="126"/>
        <v>1.4304888888888889</v>
      </c>
      <c r="GI24" s="14">
        <f t="shared" si="126"/>
        <v>0</v>
      </c>
      <c r="GJ24" s="14">
        <f t="shared" si="126"/>
        <v>0</v>
      </c>
      <c r="GK24" s="14">
        <f t="shared" si="126"/>
        <v>2.5112266666666665</v>
      </c>
      <c r="GL24" s="14">
        <f t="shared" si="126"/>
        <v>2.5112266666666665</v>
      </c>
      <c r="GM24" s="14">
        <f t="shared" si="126"/>
        <v>2.5112266666666665</v>
      </c>
      <c r="GN24" s="14">
        <f t="shared" si="126"/>
        <v>2.5112266666666665</v>
      </c>
      <c r="GO24" s="14">
        <f t="shared" si="126"/>
        <v>2.5112266666666665</v>
      </c>
      <c r="GP24" s="14">
        <f t="shared" si="126"/>
        <v>0</v>
      </c>
      <c r="GQ24" s="14">
        <f t="shared" si="126"/>
        <v>0</v>
      </c>
      <c r="GR24" s="14">
        <f t="shared" si="126"/>
        <v>1.4455466666666668</v>
      </c>
      <c r="GS24" s="14">
        <f t="shared" si="126"/>
        <v>1.4455466666666668</v>
      </c>
      <c r="GT24" s="14">
        <f t="shared" si="126"/>
        <v>1.4455466666666668</v>
      </c>
      <c r="GU24" s="14">
        <f t="shared" si="126"/>
        <v>1.4455466666666668</v>
      </c>
      <c r="GV24" s="14">
        <f t="shared" si="126"/>
        <v>1.4455466666666668</v>
      </c>
      <c r="GW24" s="14">
        <f t="shared" si="126"/>
        <v>0</v>
      </c>
      <c r="GX24" s="14">
        <f t="shared" si="126"/>
        <v>0</v>
      </c>
      <c r="GY24" s="14">
        <f t="shared" si="126"/>
        <v>5.0553066666666666</v>
      </c>
      <c r="GZ24" s="14">
        <f t="shared" si="126"/>
        <v>5.0553066666666666</v>
      </c>
      <c r="HA24" s="14">
        <f t="shared" si="126"/>
        <v>5.0553066666666666</v>
      </c>
      <c r="HB24" s="14">
        <f t="shared" si="126"/>
        <v>5.0553066666666666</v>
      </c>
      <c r="HC24" s="14">
        <f t="shared" si="126"/>
        <v>5.0553066666666666</v>
      </c>
      <c r="HD24" s="14">
        <f t="shared" si="126"/>
        <v>0</v>
      </c>
      <c r="HE24" s="14">
        <f t="shared" si="126"/>
        <v>0</v>
      </c>
      <c r="HF24" s="14">
        <f t="shared" si="126"/>
        <v>8.7896355555555559</v>
      </c>
      <c r="HG24" s="14">
        <f t="shared" si="126"/>
        <v>8.7896355555555559</v>
      </c>
      <c r="HH24" s="14">
        <f t="shared" si="126"/>
        <v>8.7896355555555559</v>
      </c>
      <c r="HI24" s="14">
        <f t="shared" si="126"/>
        <v>8.7896355555555559</v>
      </c>
      <c r="HJ24" s="14">
        <f t="shared" si="126"/>
        <v>8.7896355555555559</v>
      </c>
      <c r="HK24" s="14">
        <f t="shared" si="126"/>
        <v>0</v>
      </c>
      <c r="HL24" s="14">
        <f t="shared" si="126"/>
        <v>0</v>
      </c>
      <c r="HM24" s="14">
        <f t="shared" si="126"/>
        <v>4.782213333333333</v>
      </c>
      <c r="HN24" s="14">
        <f t="shared" si="126"/>
        <v>4.782213333333333</v>
      </c>
      <c r="HO24" s="14">
        <f t="shared" ref="HO24:JZ24" si="127">SUM(HO71,HO118)</f>
        <v>4.782213333333333</v>
      </c>
      <c r="HP24" s="14">
        <f t="shared" si="127"/>
        <v>4.782213333333333</v>
      </c>
      <c r="HQ24" s="14">
        <f t="shared" si="127"/>
        <v>4.782213333333333</v>
      </c>
      <c r="HR24" s="14">
        <f t="shared" si="127"/>
        <v>0</v>
      </c>
      <c r="HS24" s="14">
        <f t="shared" si="110"/>
        <v>0</v>
      </c>
      <c r="HT24" s="14">
        <f t="shared" si="127"/>
        <v>0.97670222222222214</v>
      </c>
      <c r="HU24" s="14">
        <f t="shared" si="127"/>
        <v>0.97670222222222214</v>
      </c>
      <c r="HV24" s="14">
        <f t="shared" si="127"/>
        <v>0.97670222222222214</v>
      </c>
      <c r="HW24" s="14">
        <f t="shared" si="127"/>
        <v>0.97670222222222214</v>
      </c>
      <c r="HX24" s="14">
        <f t="shared" si="127"/>
        <v>0.97670222222222214</v>
      </c>
      <c r="HY24" s="14">
        <f t="shared" si="127"/>
        <v>0</v>
      </c>
      <c r="HZ24" s="14">
        <f t="shared" si="127"/>
        <v>0</v>
      </c>
      <c r="IA24" s="14">
        <f t="shared" si="127"/>
        <v>2.2723555555555555</v>
      </c>
      <c r="IB24" s="14">
        <f t="shared" si="127"/>
        <v>2.2723555555555555</v>
      </c>
      <c r="IC24" s="14">
        <f t="shared" si="127"/>
        <v>2.2723555555555555</v>
      </c>
      <c r="ID24" s="14">
        <f t="shared" si="127"/>
        <v>2.2723555555555555</v>
      </c>
      <c r="IE24" s="14">
        <f t="shared" si="127"/>
        <v>2.2723555555555555</v>
      </c>
      <c r="IF24" s="14">
        <f t="shared" si="127"/>
        <v>0</v>
      </c>
      <c r="IG24" s="14">
        <f t="shared" si="127"/>
        <v>0</v>
      </c>
      <c r="IH24" s="14">
        <f t="shared" si="127"/>
        <v>4.8102755555555552</v>
      </c>
      <c r="II24" s="14">
        <f t="shared" si="127"/>
        <v>4.8102755555555552</v>
      </c>
      <c r="IJ24" s="14">
        <f t="shared" si="127"/>
        <v>4.8102755555555552</v>
      </c>
      <c r="IK24" s="14">
        <f t="shared" si="127"/>
        <v>4.8102755555555552</v>
      </c>
      <c r="IL24" s="14">
        <f t="shared" si="127"/>
        <v>4.8102755555555552</v>
      </c>
      <c r="IM24" s="14">
        <f t="shared" si="127"/>
        <v>0</v>
      </c>
      <c r="IN24" s="14">
        <f t="shared" si="127"/>
        <v>0</v>
      </c>
      <c r="IO24" s="14">
        <f t="shared" si="127"/>
        <v>1.0075022222222223</v>
      </c>
      <c r="IP24" s="14">
        <f t="shared" si="127"/>
        <v>1.0075022222222223</v>
      </c>
      <c r="IQ24" s="14">
        <f t="shared" si="127"/>
        <v>1.0075022222222223</v>
      </c>
      <c r="IR24" s="14">
        <f t="shared" si="127"/>
        <v>1.0075022222222223</v>
      </c>
      <c r="IS24" s="14">
        <f t="shared" si="127"/>
        <v>1.0075022222222223</v>
      </c>
      <c r="IT24" s="14">
        <f t="shared" si="127"/>
        <v>0</v>
      </c>
      <c r="IU24" s="14">
        <f t="shared" si="127"/>
        <v>0</v>
      </c>
      <c r="IV24" s="14">
        <f t="shared" si="127"/>
        <v>7.4700266666666675</v>
      </c>
      <c r="IW24" s="14">
        <f t="shared" si="127"/>
        <v>7.4700266666666675</v>
      </c>
      <c r="IX24" s="14">
        <f t="shared" si="127"/>
        <v>7.4700266666666675</v>
      </c>
      <c r="IY24" s="14">
        <f t="shared" si="127"/>
        <v>7.4700266666666675</v>
      </c>
      <c r="IZ24" s="14">
        <f t="shared" si="127"/>
        <v>7.4700266666666675</v>
      </c>
      <c r="JA24" s="14">
        <f t="shared" si="127"/>
        <v>0</v>
      </c>
      <c r="JB24" s="14">
        <f t="shared" si="127"/>
        <v>0</v>
      </c>
      <c r="JC24" s="14">
        <f t="shared" si="127"/>
        <v>5.2277866666666668</v>
      </c>
      <c r="JD24" s="14">
        <f t="shared" si="127"/>
        <v>5.2277866666666668</v>
      </c>
      <c r="JE24" s="14">
        <f t="shared" si="127"/>
        <v>5.2277866666666668</v>
      </c>
      <c r="JF24" s="14">
        <f t="shared" si="127"/>
        <v>5.2277866666666668</v>
      </c>
      <c r="JG24" s="14">
        <f t="shared" si="127"/>
        <v>5.2277866666666668</v>
      </c>
      <c r="JH24" s="14">
        <f t="shared" si="127"/>
        <v>0</v>
      </c>
      <c r="JI24" s="14">
        <f t="shared" si="127"/>
        <v>0</v>
      </c>
      <c r="JJ24" s="14">
        <f t="shared" si="127"/>
        <v>0.81654222222222228</v>
      </c>
      <c r="JK24" s="14">
        <f t="shared" si="127"/>
        <v>0.81654222222222228</v>
      </c>
      <c r="JL24" s="14">
        <f t="shared" si="127"/>
        <v>0.81654222222222228</v>
      </c>
      <c r="JM24" s="14">
        <f t="shared" si="127"/>
        <v>0.81654222222222228</v>
      </c>
      <c r="JN24" s="14">
        <f t="shared" si="127"/>
        <v>0.81654222222222228</v>
      </c>
      <c r="JO24" s="14">
        <f t="shared" si="127"/>
        <v>0</v>
      </c>
      <c r="JP24" s="14">
        <f t="shared" si="127"/>
        <v>0</v>
      </c>
      <c r="JQ24" s="14">
        <f t="shared" si="127"/>
        <v>0</v>
      </c>
      <c r="JR24" s="14">
        <f t="shared" si="127"/>
        <v>0</v>
      </c>
      <c r="JS24" s="14">
        <f t="shared" si="127"/>
        <v>0</v>
      </c>
      <c r="JT24" s="14">
        <f t="shared" si="127"/>
        <v>0</v>
      </c>
      <c r="JU24" s="14">
        <f t="shared" si="127"/>
        <v>0</v>
      </c>
      <c r="JV24" s="14">
        <f t="shared" si="127"/>
        <v>0</v>
      </c>
      <c r="JW24" s="14">
        <f t="shared" si="127"/>
        <v>0</v>
      </c>
      <c r="JX24" s="14">
        <f t="shared" si="127"/>
        <v>0</v>
      </c>
      <c r="JY24" s="14">
        <f t="shared" si="127"/>
        <v>0</v>
      </c>
      <c r="JZ24" s="14">
        <f t="shared" si="127"/>
        <v>0</v>
      </c>
      <c r="KA24" s="14">
        <f t="shared" ref="KA24:ML24" si="128">SUM(KA71,KA118)</f>
        <v>0</v>
      </c>
      <c r="KB24" s="14">
        <f t="shared" si="128"/>
        <v>0</v>
      </c>
      <c r="KC24" s="14">
        <f t="shared" si="128"/>
        <v>0</v>
      </c>
      <c r="KD24" s="14">
        <f t="shared" si="128"/>
        <v>0</v>
      </c>
      <c r="KE24" s="14">
        <f t="shared" si="128"/>
        <v>0</v>
      </c>
      <c r="KF24" s="14">
        <f t="shared" si="128"/>
        <v>0</v>
      </c>
      <c r="KG24" s="14">
        <f t="shared" si="128"/>
        <v>0</v>
      </c>
      <c r="KH24" s="14">
        <f t="shared" si="128"/>
        <v>0</v>
      </c>
      <c r="KI24" s="14">
        <f t="shared" si="128"/>
        <v>0</v>
      </c>
      <c r="KJ24" s="14">
        <f t="shared" si="128"/>
        <v>0</v>
      </c>
      <c r="KK24" s="14">
        <f t="shared" si="128"/>
        <v>0</v>
      </c>
      <c r="KL24" s="14">
        <f t="shared" si="128"/>
        <v>0</v>
      </c>
      <c r="KM24" s="14">
        <f t="shared" si="128"/>
        <v>0</v>
      </c>
      <c r="KN24" s="14">
        <f t="shared" si="128"/>
        <v>0</v>
      </c>
      <c r="KO24" s="14">
        <f t="shared" si="128"/>
        <v>0</v>
      </c>
      <c r="KP24" s="14">
        <f t="shared" si="128"/>
        <v>0</v>
      </c>
      <c r="KQ24" s="14">
        <f t="shared" si="128"/>
        <v>0</v>
      </c>
      <c r="KR24" s="14">
        <f t="shared" si="128"/>
        <v>0</v>
      </c>
      <c r="KS24" s="14">
        <f t="shared" si="128"/>
        <v>0</v>
      </c>
      <c r="KT24" s="14">
        <f t="shared" si="128"/>
        <v>0</v>
      </c>
      <c r="KU24" s="14">
        <f t="shared" si="128"/>
        <v>0</v>
      </c>
      <c r="KV24" s="14">
        <f t="shared" si="128"/>
        <v>0</v>
      </c>
      <c r="KW24" s="14">
        <f t="shared" si="128"/>
        <v>0</v>
      </c>
      <c r="KX24" s="14">
        <f t="shared" si="128"/>
        <v>0</v>
      </c>
      <c r="KY24" s="14">
        <f t="shared" ref="KY24" si="129">SUM(KY71,KY118)</f>
        <v>0</v>
      </c>
      <c r="KZ24" s="14">
        <f t="shared" si="128"/>
        <v>0</v>
      </c>
      <c r="LA24" s="14">
        <f t="shared" si="128"/>
        <v>0</v>
      </c>
      <c r="LB24" s="14">
        <f t="shared" si="128"/>
        <v>0</v>
      </c>
      <c r="LC24" s="14">
        <f t="shared" si="128"/>
        <v>0</v>
      </c>
      <c r="LD24" s="14">
        <f t="shared" si="128"/>
        <v>0</v>
      </c>
      <c r="LE24" s="14">
        <f t="shared" si="128"/>
        <v>0</v>
      </c>
      <c r="LF24" s="14">
        <f t="shared" si="128"/>
        <v>0</v>
      </c>
      <c r="LG24" s="14">
        <f t="shared" si="128"/>
        <v>0</v>
      </c>
      <c r="LH24" s="14">
        <f t="shared" si="128"/>
        <v>0</v>
      </c>
      <c r="LI24" s="14">
        <f t="shared" si="128"/>
        <v>0</v>
      </c>
      <c r="LJ24" s="14">
        <f t="shared" si="128"/>
        <v>0</v>
      </c>
      <c r="LK24" s="14">
        <f t="shared" si="128"/>
        <v>0</v>
      </c>
      <c r="LL24" s="14">
        <f t="shared" si="128"/>
        <v>0</v>
      </c>
      <c r="LM24" s="14">
        <f t="shared" si="128"/>
        <v>0</v>
      </c>
      <c r="LN24" s="14">
        <f t="shared" si="128"/>
        <v>0</v>
      </c>
      <c r="LO24" s="14">
        <f t="shared" si="128"/>
        <v>0</v>
      </c>
      <c r="LP24" s="14">
        <f t="shared" si="128"/>
        <v>0</v>
      </c>
      <c r="LQ24" s="14">
        <f t="shared" si="128"/>
        <v>0</v>
      </c>
      <c r="LR24" s="14">
        <f t="shared" si="128"/>
        <v>0</v>
      </c>
      <c r="LS24" s="14">
        <f t="shared" si="128"/>
        <v>0</v>
      </c>
      <c r="LT24" s="14">
        <f t="shared" si="128"/>
        <v>0</v>
      </c>
      <c r="LU24" s="14">
        <f t="shared" si="128"/>
        <v>0</v>
      </c>
      <c r="LV24" s="14">
        <f t="shared" si="128"/>
        <v>0</v>
      </c>
      <c r="LW24" s="14">
        <f t="shared" si="128"/>
        <v>0</v>
      </c>
      <c r="LX24" s="14">
        <f t="shared" si="128"/>
        <v>0</v>
      </c>
      <c r="LY24" s="14">
        <f t="shared" si="128"/>
        <v>0</v>
      </c>
      <c r="LZ24" s="14">
        <f t="shared" si="128"/>
        <v>0</v>
      </c>
      <c r="MA24" s="14">
        <f t="shared" si="128"/>
        <v>0</v>
      </c>
      <c r="MB24" s="14">
        <f t="shared" si="128"/>
        <v>0</v>
      </c>
      <c r="MC24" s="14">
        <f t="shared" si="128"/>
        <v>0</v>
      </c>
      <c r="MD24" s="14">
        <f t="shared" si="128"/>
        <v>0</v>
      </c>
      <c r="ME24" s="14">
        <f t="shared" si="128"/>
        <v>0</v>
      </c>
      <c r="MF24" s="14">
        <f t="shared" si="128"/>
        <v>0</v>
      </c>
      <c r="MG24" s="14">
        <f t="shared" si="128"/>
        <v>0</v>
      </c>
      <c r="MH24" s="14">
        <f t="shared" si="128"/>
        <v>0</v>
      </c>
      <c r="MI24" s="14">
        <f t="shared" si="128"/>
        <v>0</v>
      </c>
      <c r="MJ24" s="14">
        <f t="shared" si="128"/>
        <v>0</v>
      </c>
      <c r="MK24" s="14">
        <f t="shared" si="128"/>
        <v>0</v>
      </c>
      <c r="ML24" s="14">
        <f t="shared" si="128"/>
        <v>0</v>
      </c>
      <c r="MM24" s="14">
        <f t="shared" ref="MM24:NA24" si="130">SUM(MM71,MM118)</f>
        <v>0</v>
      </c>
      <c r="MN24" s="14">
        <f t="shared" si="130"/>
        <v>0</v>
      </c>
      <c r="MO24" s="14">
        <f t="shared" si="130"/>
        <v>0</v>
      </c>
      <c r="MP24" s="14">
        <f t="shared" si="130"/>
        <v>0</v>
      </c>
      <c r="MQ24" s="14">
        <f t="shared" si="130"/>
        <v>0</v>
      </c>
      <c r="MR24" s="14">
        <f t="shared" si="130"/>
        <v>0</v>
      </c>
      <c r="MS24" s="14">
        <f t="shared" si="130"/>
        <v>0</v>
      </c>
      <c r="MT24" s="14">
        <f t="shared" si="130"/>
        <v>0</v>
      </c>
      <c r="MU24" s="14">
        <f t="shared" si="130"/>
        <v>0</v>
      </c>
      <c r="MV24" s="14">
        <f t="shared" si="130"/>
        <v>0</v>
      </c>
      <c r="MW24" s="14">
        <f t="shared" si="130"/>
        <v>0</v>
      </c>
      <c r="MX24" s="14">
        <f t="shared" si="130"/>
        <v>0</v>
      </c>
      <c r="MY24" s="14">
        <f t="shared" si="130"/>
        <v>0</v>
      </c>
      <c r="MZ24" s="14">
        <f t="shared" si="130"/>
        <v>0</v>
      </c>
      <c r="NA24" s="14">
        <f t="shared" si="130"/>
        <v>0</v>
      </c>
      <c r="NB24" s="14">
        <f t="shared" si="113"/>
        <v>0</v>
      </c>
      <c r="NC24" s="14">
        <f t="shared" si="113"/>
        <v>0</v>
      </c>
    </row>
    <row r="25" spans="1:367" ht="15.75" customHeight="1">
      <c r="A25" s="24">
        <v>45</v>
      </c>
      <c r="B25" s="9" t="s">
        <v>128</v>
      </c>
      <c r="C25" s="14">
        <f t="shared" ref="C25:AH25" si="131">SUM(C72,C119)</f>
        <v>0</v>
      </c>
      <c r="D25" s="14">
        <f t="shared" si="131"/>
        <v>0.15332666666666667</v>
      </c>
      <c r="E25" s="14">
        <f t="shared" si="131"/>
        <v>0.15332666666666667</v>
      </c>
      <c r="F25" s="14">
        <f t="shared" si="131"/>
        <v>0.15332666666666667</v>
      </c>
      <c r="G25" s="14">
        <f t="shared" si="131"/>
        <v>0.15332666666666667</v>
      </c>
      <c r="H25" s="14">
        <f t="shared" si="131"/>
        <v>0.15332666666666667</v>
      </c>
      <c r="I25" s="14">
        <f t="shared" si="131"/>
        <v>0</v>
      </c>
      <c r="J25" s="14">
        <f t="shared" si="131"/>
        <v>0</v>
      </c>
      <c r="K25" s="14">
        <f t="shared" si="131"/>
        <v>0.54233555555555557</v>
      </c>
      <c r="L25" s="14">
        <f t="shared" si="131"/>
        <v>0.54233555555555557</v>
      </c>
      <c r="M25" s="14">
        <f t="shared" si="131"/>
        <v>0.54233555555555557</v>
      </c>
      <c r="N25" s="14">
        <f t="shared" si="131"/>
        <v>0.54233555555555557</v>
      </c>
      <c r="O25" s="14">
        <f t="shared" si="131"/>
        <v>0.54233555555555557</v>
      </c>
      <c r="P25" s="14">
        <f t="shared" si="131"/>
        <v>0</v>
      </c>
      <c r="Q25" s="14">
        <f t="shared" si="131"/>
        <v>0</v>
      </c>
      <c r="R25" s="14">
        <f t="shared" si="131"/>
        <v>0.63752888888888892</v>
      </c>
      <c r="S25" s="14">
        <f t="shared" si="131"/>
        <v>0.63752888888888892</v>
      </c>
      <c r="T25" s="14">
        <f t="shared" si="131"/>
        <v>0.63752888888888892</v>
      </c>
      <c r="U25" s="14">
        <f t="shared" si="131"/>
        <v>0.63752888888888892</v>
      </c>
      <c r="V25" s="14">
        <f t="shared" si="131"/>
        <v>0.63752888888888892</v>
      </c>
      <c r="W25" s="14">
        <f t="shared" si="131"/>
        <v>0</v>
      </c>
      <c r="X25" s="14">
        <f t="shared" si="131"/>
        <v>0</v>
      </c>
      <c r="Y25" s="14">
        <f t="shared" si="131"/>
        <v>0.27201555555555557</v>
      </c>
      <c r="Z25" s="14">
        <f t="shared" si="131"/>
        <v>0.27201555555555557</v>
      </c>
      <c r="AA25" s="14">
        <f t="shared" si="131"/>
        <v>0.27201555555555557</v>
      </c>
      <c r="AB25" s="14">
        <f t="shared" si="131"/>
        <v>0.27201555555555557</v>
      </c>
      <c r="AC25" s="14">
        <f t="shared" si="131"/>
        <v>0.27201555555555557</v>
      </c>
      <c r="AD25" s="14">
        <f t="shared" si="131"/>
        <v>0</v>
      </c>
      <c r="AE25" s="14">
        <f t="shared" si="131"/>
        <v>0</v>
      </c>
      <c r="AF25" s="14">
        <f t="shared" si="131"/>
        <v>2.785555555555556E-2</v>
      </c>
      <c r="AG25" s="14">
        <f t="shared" si="131"/>
        <v>2.785555555555556E-2</v>
      </c>
      <c r="AH25" s="14">
        <f t="shared" si="131"/>
        <v>2.785555555555556E-2</v>
      </c>
      <c r="AI25" s="14">
        <f t="shared" ref="AI25:BN25" si="132">SUM(AI72,AI119)</f>
        <v>2.785555555555556E-2</v>
      </c>
      <c r="AJ25" s="14">
        <f t="shared" si="132"/>
        <v>2.785555555555556E-2</v>
      </c>
      <c r="AK25" s="14">
        <f t="shared" si="132"/>
        <v>0</v>
      </c>
      <c r="AL25" s="14">
        <f t="shared" si="132"/>
        <v>0</v>
      </c>
      <c r="AM25" s="14">
        <f t="shared" si="132"/>
        <v>0.8150777777777779</v>
      </c>
      <c r="AN25" s="14">
        <f t="shared" si="132"/>
        <v>0.8150777777777779</v>
      </c>
      <c r="AO25" s="14">
        <f t="shared" si="132"/>
        <v>0.8150777777777779</v>
      </c>
      <c r="AP25" s="14">
        <f t="shared" si="132"/>
        <v>0.8150777777777779</v>
      </c>
      <c r="AQ25" s="14">
        <f t="shared" si="132"/>
        <v>0.8150777777777779</v>
      </c>
      <c r="AR25" s="14">
        <f t="shared" si="132"/>
        <v>0</v>
      </c>
      <c r="AS25" s="14">
        <f t="shared" si="132"/>
        <v>0</v>
      </c>
      <c r="AT25" s="14">
        <f t="shared" si="132"/>
        <v>0.52416888888888891</v>
      </c>
      <c r="AU25" s="14">
        <f t="shared" si="132"/>
        <v>0.52416888888888891</v>
      </c>
      <c r="AV25" s="14">
        <f t="shared" si="132"/>
        <v>0.52416888888888891</v>
      </c>
      <c r="AW25" s="14">
        <f t="shared" si="132"/>
        <v>0.52416888888888891</v>
      </c>
      <c r="AX25" s="14">
        <f t="shared" si="132"/>
        <v>0.52416888888888891</v>
      </c>
      <c r="AY25" s="14">
        <f t="shared" si="132"/>
        <v>0</v>
      </c>
      <c r="AZ25" s="14">
        <f t="shared" si="132"/>
        <v>0</v>
      </c>
      <c r="BA25" s="14">
        <f t="shared" si="132"/>
        <v>0.39240000000000008</v>
      </c>
      <c r="BB25" s="14">
        <f t="shared" si="132"/>
        <v>0.39240000000000008</v>
      </c>
      <c r="BC25" s="14">
        <f t="shared" si="132"/>
        <v>0.39240000000000008</v>
      </c>
      <c r="BD25" s="14">
        <f t="shared" si="132"/>
        <v>0.39240000000000008</v>
      </c>
      <c r="BE25" s="14">
        <f t="shared" si="132"/>
        <v>0.39240000000000008</v>
      </c>
      <c r="BF25" s="14">
        <f t="shared" si="132"/>
        <v>0</v>
      </c>
      <c r="BG25" s="14">
        <f t="shared" si="132"/>
        <v>0</v>
      </c>
      <c r="BH25" s="14">
        <f t="shared" si="132"/>
        <v>0.10948444444444445</v>
      </c>
      <c r="BI25" s="14">
        <f t="shared" si="132"/>
        <v>0.10948444444444445</v>
      </c>
      <c r="BJ25" s="14">
        <f t="shared" si="132"/>
        <v>0.10948444444444445</v>
      </c>
      <c r="BK25" s="14">
        <f t="shared" si="132"/>
        <v>0.10948444444444445</v>
      </c>
      <c r="BL25" s="14">
        <f t="shared" si="132"/>
        <v>0.10948444444444445</v>
      </c>
      <c r="BM25" s="14">
        <f t="shared" si="132"/>
        <v>0</v>
      </c>
      <c r="BN25" s="14">
        <f t="shared" si="132"/>
        <v>0</v>
      </c>
      <c r="BO25" s="14">
        <f t="shared" ref="BO25:CR25" si="133">SUM(BO72,BO119)</f>
        <v>0.85625555555555566</v>
      </c>
      <c r="BP25" s="14">
        <f t="shared" si="133"/>
        <v>0.85625555555555566</v>
      </c>
      <c r="BQ25" s="14">
        <f t="shared" si="133"/>
        <v>0.85625555555555566</v>
      </c>
      <c r="BR25" s="14">
        <f t="shared" si="133"/>
        <v>0.85625555555555566</v>
      </c>
      <c r="BS25" s="14">
        <f t="shared" si="133"/>
        <v>0.85625555555555566</v>
      </c>
      <c r="BT25" s="14">
        <f t="shared" si="133"/>
        <v>0</v>
      </c>
      <c r="BU25" s="14">
        <f t="shared" si="133"/>
        <v>0</v>
      </c>
      <c r="BV25" s="14">
        <f t="shared" si="133"/>
        <v>1.2050555555555555</v>
      </c>
      <c r="BW25" s="14">
        <f t="shared" si="133"/>
        <v>1.2050555555555555</v>
      </c>
      <c r="BX25" s="14">
        <f t="shared" si="133"/>
        <v>1.2050555555555555</v>
      </c>
      <c r="BY25" s="14">
        <f t="shared" si="133"/>
        <v>1.2050555555555555</v>
      </c>
      <c r="BZ25" s="14">
        <f t="shared" si="133"/>
        <v>1.2050555555555555</v>
      </c>
      <c r="CA25" s="14">
        <f t="shared" si="133"/>
        <v>0</v>
      </c>
      <c r="CB25" s="14">
        <f t="shared" si="133"/>
        <v>0</v>
      </c>
      <c r="CC25" s="14">
        <f t="shared" si="133"/>
        <v>0.55105555555555563</v>
      </c>
      <c r="CD25" s="14">
        <f t="shared" si="133"/>
        <v>0.55105555555555563</v>
      </c>
      <c r="CE25" s="14">
        <f t="shared" si="133"/>
        <v>0.55105555555555563</v>
      </c>
      <c r="CF25" s="14">
        <f t="shared" si="133"/>
        <v>0.55105555555555563</v>
      </c>
      <c r="CG25" s="14">
        <f t="shared" si="133"/>
        <v>0.55105555555555563</v>
      </c>
      <c r="CH25" s="14">
        <f t="shared" si="133"/>
        <v>0</v>
      </c>
      <c r="CI25" s="14">
        <f t="shared" si="133"/>
        <v>0</v>
      </c>
      <c r="CJ25" s="14">
        <f t="shared" si="133"/>
        <v>1.1922177777777778</v>
      </c>
      <c r="CK25" s="14">
        <f t="shared" si="133"/>
        <v>1.1922177777777778</v>
      </c>
      <c r="CL25" s="14">
        <f t="shared" si="133"/>
        <v>1.1922177777777778</v>
      </c>
      <c r="CM25" s="14">
        <f t="shared" si="133"/>
        <v>1.1922177777777778</v>
      </c>
      <c r="CN25" s="14">
        <f t="shared" si="133"/>
        <v>1.1922177777777778</v>
      </c>
      <c r="CO25" s="14">
        <f t="shared" si="133"/>
        <v>0</v>
      </c>
      <c r="CP25" s="14">
        <f t="shared" si="133"/>
        <v>0</v>
      </c>
      <c r="CQ25" s="14">
        <f t="shared" si="133"/>
        <v>0.14920888888888889</v>
      </c>
      <c r="CR25" s="14">
        <f t="shared" si="133"/>
        <v>0.14920888888888889</v>
      </c>
      <c r="CS25" s="14">
        <f t="shared" ref="CS25:FB25" si="134">SUM(CS72,CS119)</f>
        <v>0.14920888888888889</v>
      </c>
      <c r="CT25" s="14">
        <f t="shared" si="134"/>
        <v>0.14920888888888889</v>
      </c>
      <c r="CU25" s="14">
        <f t="shared" si="134"/>
        <v>0.14920888888888889</v>
      </c>
      <c r="CV25" s="14">
        <f t="shared" si="134"/>
        <v>0</v>
      </c>
      <c r="CW25" s="14">
        <f t="shared" si="134"/>
        <v>0</v>
      </c>
      <c r="CX25" s="14">
        <f t="shared" si="134"/>
        <v>0.17221999999999998</v>
      </c>
      <c r="CY25" s="14">
        <f t="shared" si="134"/>
        <v>0.17221999999999998</v>
      </c>
      <c r="CZ25" s="14">
        <f t="shared" si="134"/>
        <v>0.17221999999999998</v>
      </c>
      <c r="DA25" s="14">
        <f t="shared" si="134"/>
        <v>0.17221999999999998</v>
      </c>
      <c r="DB25" s="14">
        <f t="shared" si="134"/>
        <v>0.17221999999999998</v>
      </c>
      <c r="DC25" s="14">
        <f t="shared" si="134"/>
        <v>0</v>
      </c>
      <c r="DD25" s="14">
        <f t="shared" si="134"/>
        <v>0</v>
      </c>
      <c r="DE25" s="14">
        <f t="shared" si="134"/>
        <v>0.55202444444444443</v>
      </c>
      <c r="DF25" s="14">
        <f t="shared" si="134"/>
        <v>0.55202444444444443</v>
      </c>
      <c r="DG25" s="14">
        <f t="shared" si="134"/>
        <v>0.55202444444444443</v>
      </c>
      <c r="DH25" s="14">
        <f t="shared" si="134"/>
        <v>0.55202444444444443</v>
      </c>
      <c r="DI25" s="14">
        <f t="shared" si="134"/>
        <v>0.27854444444444443</v>
      </c>
      <c r="DJ25" s="14">
        <f t="shared" si="134"/>
        <v>0</v>
      </c>
      <c r="DK25" s="14">
        <f t="shared" si="134"/>
        <v>0</v>
      </c>
      <c r="DL25" s="14">
        <f t="shared" si="134"/>
        <v>0.81871111111111117</v>
      </c>
      <c r="DM25" s="14">
        <f t="shared" si="134"/>
        <v>0.81871111111111117</v>
      </c>
      <c r="DN25" s="14">
        <f t="shared" si="134"/>
        <v>0.81871111111111117</v>
      </c>
      <c r="DO25" s="14">
        <f t="shared" si="134"/>
        <v>0.81871111111111117</v>
      </c>
      <c r="DP25" s="14">
        <f t="shared" si="134"/>
        <v>0.81871111111111117</v>
      </c>
      <c r="DQ25" s="14">
        <f t="shared" si="134"/>
        <v>0</v>
      </c>
      <c r="DR25" s="14">
        <f t="shared" si="134"/>
        <v>0</v>
      </c>
      <c r="DS25" s="14">
        <f t="shared" si="134"/>
        <v>0.44253999999999999</v>
      </c>
      <c r="DT25" s="14">
        <f t="shared" si="134"/>
        <v>0.44253999999999999</v>
      </c>
      <c r="DU25" s="14">
        <f t="shared" si="134"/>
        <v>0.44253999999999999</v>
      </c>
      <c r="DV25" s="14">
        <f t="shared" si="134"/>
        <v>0.44253999999999999</v>
      </c>
      <c r="DW25" s="14">
        <f t="shared" si="134"/>
        <v>0.44253999999999999</v>
      </c>
      <c r="DX25" s="14">
        <f t="shared" si="134"/>
        <v>0</v>
      </c>
      <c r="DY25" s="14">
        <f t="shared" si="134"/>
        <v>0</v>
      </c>
      <c r="DZ25" s="14">
        <f t="shared" si="134"/>
        <v>0.38150000000000006</v>
      </c>
      <c r="EA25" s="14">
        <f t="shared" si="134"/>
        <v>0.38150000000000006</v>
      </c>
      <c r="EB25" s="14">
        <f t="shared" si="134"/>
        <v>0.38150000000000006</v>
      </c>
      <c r="EC25" s="14">
        <f t="shared" si="134"/>
        <v>0.38150000000000006</v>
      </c>
      <c r="ED25" s="14">
        <f t="shared" si="134"/>
        <v>0.38150000000000006</v>
      </c>
      <c r="EE25" s="14">
        <f t="shared" si="134"/>
        <v>0</v>
      </c>
      <c r="EF25" s="14">
        <f t="shared" si="134"/>
        <v>0</v>
      </c>
      <c r="EG25" s="14">
        <f t="shared" si="134"/>
        <v>0.51012000000000002</v>
      </c>
      <c r="EH25" s="14">
        <f t="shared" si="134"/>
        <v>0.51012000000000002</v>
      </c>
      <c r="EI25" s="14">
        <f t="shared" si="134"/>
        <v>0.51012000000000002</v>
      </c>
      <c r="EJ25" s="14">
        <f t="shared" si="134"/>
        <v>0.51012000000000002</v>
      </c>
      <c r="EK25" s="14">
        <f t="shared" si="134"/>
        <v>0.51012000000000002</v>
      </c>
      <c r="EL25" s="14">
        <f t="shared" si="134"/>
        <v>0</v>
      </c>
      <c r="EM25" s="14">
        <f t="shared" si="134"/>
        <v>0</v>
      </c>
      <c r="EN25" s="14">
        <f t="shared" si="134"/>
        <v>0.78019777777777788</v>
      </c>
      <c r="EO25" s="14">
        <f t="shared" si="134"/>
        <v>0.78019777777777788</v>
      </c>
      <c r="EP25" s="14">
        <f t="shared" si="134"/>
        <v>0.78019777777777788</v>
      </c>
      <c r="EQ25" s="14">
        <f t="shared" si="134"/>
        <v>0.78019777777777788</v>
      </c>
      <c r="ER25" s="14">
        <f t="shared" si="134"/>
        <v>0.78019777777777788</v>
      </c>
      <c r="ES25" s="14">
        <f t="shared" si="134"/>
        <v>0</v>
      </c>
      <c r="ET25" s="14">
        <f t="shared" si="134"/>
        <v>0</v>
      </c>
      <c r="EU25" s="14">
        <f t="shared" si="134"/>
        <v>1.7486022222222224</v>
      </c>
      <c r="EV25" s="14">
        <f t="shared" si="134"/>
        <v>1.7486022222222224</v>
      </c>
      <c r="EW25" s="14">
        <f t="shared" si="134"/>
        <v>1.7486022222222224</v>
      </c>
      <c r="EX25" s="14">
        <f t="shared" si="134"/>
        <v>1.7486022222222224</v>
      </c>
      <c r="EY25" s="14">
        <f t="shared" si="134"/>
        <v>1.7486022222222224</v>
      </c>
      <c r="EZ25" s="14">
        <f t="shared" si="134"/>
        <v>0</v>
      </c>
      <c r="FA25" s="14">
        <f t="shared" si="134"/>
        <v>0</v>
      </c>
      <c r="FB25" s="14">
        <f t="shared" si="134"/>
        <v>0.35098000000000001</v>
      </c>
      <c r="FC25" s="14">
        <f t="shared" ref="FC25:HN25" si="135">SUM(FC72,FC119)</f>
        <v>0.35098000000000001</v>
      </c>
      <c r="FD25" s="14">
        <f t="shared" si="135"/>
        <v>0.35098000000000001</v>
      </c>
      <c r="FE25" s="14">
        <f t="shared" si="135"/>
        <v>0.35098000000000001</v>
      </c>
      <c r="FF25" s="14">
        <f t="shared" si="135"/>
        <v>0.35098000000000001</v>
      </c>
      <c r="FG25" s="14">
        <f t="shared" si="135"/>
        <v>0</v>
      </c>
      <c r="FH25" s="14">
        <f t="shared" si="135"/>
        <v>0</v>
      </c>
      <c r="FI25" s="14">
        <f t="shared" si="135"/>
        <v>0.49582888888888887</v>
      </c>
      <c r="FJ25" s="14">
        <f t="shared" si="135"/>
        <v>0.49582888888888887</v>
      </c>
      <c r="FK25" s="14">
        <f t="shared" si="135"/>
        <v>0.49582888888888887</v>
      </c>
      <c r="FL25" s="14">
        <f t="shared" si="135"/>
        <v>0.49582888888888887</v>
      </c>
      <c r="FM25" s="14">
        <f t="shared" si="135"/>
        <v>0.49582888888888887</v>
      </c>
      <c r="FN25" s="14">
        <f t="shared" si="135"/>
        <v>0</v>
      </c>
      <c r="FO25" s="14">
        <f t="shared" si="135"/>
        <v>0</v>
      </c>
      <c r="FP25" s="14">
        <f t="shared" si="135"/>
        <v>1.5102555555555557</v>
      </c>
      <c r="FQ25" s="14">
        <f t="shared" si="135"/>
        <v>1.5102555555555557</v>
      </c>
      <c r="FR25" s="14">
        <f t="shared" si="135"/>
        <v>1.5102555555555557</v>
      </c>
      <c r="FS25" s="14">
        <f t="shared" si="135"/>
        <v>1.5102555555555557</v>
      </c>
      <c r="FT25" s="14">
        <f t="shared" si="135"/>
        <v>1.5102555555555557</v>
      </c>
      <c r="FU25" s="14">
        <f t="shared" si="135"/>
        <v>0</v>
      </c>
      <c r="FV25" s="14">
        <f t="shared" si="135"/>
        <v>0</v>
      </c>
      <c r="FW25" s="14">
        <f t="shared" si="135"/>
        <v>0.39046222222222227</v>
      </c>
      <c r="FX25" s="14">
        <f t="shared" si="135"/>
        <v>0.39046222222222227</v>
      </c>
      <c r="FY25" s="14">
        <f t="shared" si="135"/>
        <v>0.39046222222222227</v>
      </c>
      <c r="FZ25" s="14">
        <f t="shared" si="135"/>
        <v>0.39046222222222227</v>
      </c>
      <c r="GA25" s="14">
        <f t="shared" si="135"/>
        <v>0.39046222222222227</v>
      </c>
      <c r="GB25" s="14">
        <f t="shared" si="135"/>
        <v>0</v>
      </c>
      <c r="GC25" s="14">
        <f t="shared" si="135"/>
        <v>0</v>
      </c>
      <c r="GD25" s="14">
        <f t="shared" si="135"/>
        <v>0.5062444444444445</v>
      </c>
      <c r="GE25" s="14">
        <f t="shared" si="135"/>
        <v>0.5062444444444445</v>
      </c>
      <c r="GF25" s="14">
        <f t="shared" si="135"/>
        <v>0.5062444444444445</v>
      </c>
      <c r="GG25" s="14">
        <f t="shared" si="135"/>
        <v>0.5062444444444445</v>
      </c>
      <c r="GH25" s="14">
        <f t="shared" si="135"/>
        <v>0.5062444444444445</v>
      </c>
      <c r="GI25" s="14">
        <f t="shared" si="135"/>
        <v>0</v>
      </c>
      <c r="GJ25" s="14">
        <f t="shared" si="135"/>
        <v>0</v>
      </c>
      <c r="GK25" s="14">
        <f t="shared" si="135"/>
        <v>0.88871333333333324</v>
      </c>
      <c r="GL25" s="14">
        <f t="shared" si="135"/>
        <v>0.88871333333333324</v>
      </c>
      <c r="GM25" s="14">
        <f t="shared" si="135"/>
        <v>0.88871333333333324</v>
      </c>
      <c r="GN25" s="14">
        <f t="shared" si="135"/>
        <v>0.88871333333333324</v>
      </c>
      <c r="GO25" s="14">
        <f t="shared" si="135"/>
        <v>0.88871333333333324</v>
      </c>
      <c r="GP25" s="14">
        <f t="shared" si="135"/>
        <v>0</v>
      </c>
      <c r="GQ25" s="14">
        <f t="shared" si="135"/>
        <v>0</v>
      </c>
      <c r="GR25" s="14">
        <f t="shared" si="135"/>
        <v>0.51157333333333344</v>
      </c>
      <c r="GS25" s="14">
        <f t="shared" si="135"/>
        <v>0.51157333333333344</v>
      </c>
      <c r="GT25" s="14">
        <f t="shared" si="135"/>
        <v>0.51157333333333344</v>
      </c>
      <c r="GU25" s="14">
        <f t="shared" si="135"/>
        <v>0.51157333333333344</v>
      </c>
      <c r="GV25" s="14">
        <f t="shared" si="135"/>
        <v>0.51157333333333344</v>
      </c>
      <c r="GW25" s="14">
        <f t="shared" si="135"/>
        <v>0</v>
      </c>
      <c r="GX25" s="14">
        <f t="shared" si="135"/>
        <v>0</v>
      </c>
      <c r="GY25" s="14">
        <f t="shared" si="135"/>
        <v>1.7890533333333334</v>
      </c>
      <c r="GZ25" s="14">
        <f t="shared" si="135"/>
        <v>1.7890533333333334</v>
      </c>
      <c r="HA25" s="14">
        <f t="shared" si="135"/>
        <v>1.7890533333333334</v>
      </c>
      <c r="HB25" s="14">
        <f t="shared" si="135"/>
        <v>1.7890533333333334</v>
      </c>
      <c r="HC25" s="14">
        <f t="shared" si="135"/>
        <v>1.7890533333333334</v>
      </c>
      <c r="HD25" s="14">
        <f t="shared" si="135"/>
        <v>0</v>
      </c>
      <c r="HE25" s="14">
        <f t="shared" si="135"/>
        <v>0</v>
      </c>
      <c r="HF25" s="14">
        <f t="shared" si="135"/>
        <v>3.1106177777777777</v>
      </c>
      <c r="HG25" s="14">
        <f t="shared" si="135"/>
        <v>3.1106177777777777</v>
      </c>
      <c r="HH25" s="14">
        <f t="shared" si="135"/>
        <v>3.1106177777777777</v>
      </c>
      <c r="HI25" s="14">
        <f t="shared" si="135"/>
        <v>3.1106177777777777</v>
      </c>
      <c r="HJ25" s="14">
        <f t="shared" si="135"/>
        <v>3.1106177777777777</v>
      </c>
      <c r="HK25" s="14">
        <f t="shared" si="135"/>
        <v>0</v>
      </c>
      <c r="HL25" s="14">
        <f t="shared" si="135"/>
        <v>0</v>
      </c>
      <c r="HM25" s="14">
        <f t="shared" si="135"/>
        <v>1.6924066666666668</v>
      </c>
      <c r="HN25" s="14">
        <f t="shared" si="135"/>
        <v>1.6924066666666668</v>
      </c>
      <c r="HO25" s="14">
        <f t="shared" ref="HO25:JZ25" si="136">SUM(HO72,HO119)</f>
        <v>1.6924066666666668</v>
      </c>
      <c r="HP25" s="14">
        <f t="shared" si="136"/>
        <v>1.6924066666666668</v>
      </c>
      <c r="HQ25" s="14">
        <f t="shared" si="136"/>
        <v>1.6924066666666668</v>
      </c>
      <c r="HR25" s="14">
        <f t="shared" si="136"/>
        <v>0</v>
      </c>
      <c r="HS25" s="14">
        <f t="shared" si="110"/>
        <v>0</v>
      </c>
      <c r="HT25" s="14">
        <f t="shared" si="136"/>
        <v>0.34565111111111108</v>
      </c>
      <c r="HU25" s="14">
        <f t="shared" si="136"/>
        <v>0.34565111111111108</v>
      </c>
      <c r="HV25" s="14">
        <f t="shared" si="136"/>
        <v>0.34565111111111108</v>
      </c>
      <c r="HW25" s="14">
        <f t="shared" si="136"/>
        <v>0.34565111111111108</v>
      </c>
      <c r="HX25" s="14">
        <f t="shared" si="136"/>
        <v>0.34565111111111108</v>
      </c>
      <c r="HY25" s="14">
        <f t="shared" si="136"/>
        <v>0</v>
      </c>
      <c r="HZ25" s="14">
        <f t="shared" si="136"/>
        <v>0</v>
      </c>
      <c r="IA25" s="14">
        <f t="shared" si="136"/>
        <v>0.80417777777777788</v>
      </c>
      <c r="IB25" s="14">
        <f t="shared" si="136"/>
        <v>0.80417777777777788</v>
      </c>
      <c r="IC25" s="14">
        <f t="shared" si="136"/>
        <v>0.80417777777777788</v>
      </c>
      <c r="ID25" s="14">
        <f t="shared" si="136"/>
        <v>0.80417777777777788</v>
      </c>
      <c r="IE25" s="14">
        <f t="shared" si="136"/>
        <v>0.80417777777777788</v>
      </c>
      <c r="IF25" s="14">
        <f t="shared" si="136"/>
        <v>0</v>
      </c>
      <c r="IG25" s="14">
        <f t="shared" si="136"/>
        <v>0</v>
      </c>
      <c r="IH25" s="14">
        <f t="shared" si="136"/>
        <v>1.7023377777777777</v>
      </c>
      <c r="II25" s="14">
        <f t="shared" si="136"/>
        <v>1.7023377777777777</v>
      </c>
      <c r="IJ25" s="14">
        <f t="shared" si="136"/>
        <v>1.7023377777777777</v>
      </c>
      <c r="IK25" s="14">
        <f t="shared" si="136"/>
        <v>1.7023377777777777</v>
      </c>
      <c r="IL25" s="14">
        <f t="shared" si="136"/>
        <v>1.7023377777777777</v>
      </c>
      <c r="IM25" s="14">
        <f t="shared" si="136"/>
        <v>0</v>
      </c>
      <c r="IN25" s="14">
        <f t="shared" si="136"/>
        <v>0</v>
      </c>
      <c r="IO25" s="14">
        <f t="shared" si="136"/>
        <v>0.35655111111111115</v>
      </c>
      <c r="IP25" s="14">
        <f t="shared" si="136"/>
        <v>0.35655111111111115</v>
      </c>
      <c r="IQ25" s="14">
        <f t="shared" si="136"/>
        <v>0.35655111111111115</v>
      </c>
      <c r="IR25" s="14">
        <f t="shared" si="136"/>
        <v>0.35655111111111115</v>
      </c>
      <c r="IS25" s="14">
        <f t="shared" si="136"/>
        <v>0.35655111111111115</v>
      </c>
      <c r="IT25" s="14">
        <f t="shared" si="136"/>
        <v>0</v>
      </c>
      <c r="IU25" s="14">
        <f t="shared" si="136"/>
        <v>0</v>
      </c>
      <c r="IV25" s="14">
        <f t="shared" si="136"/>
        <v>2.6436133333333336</v>
      </c>
      <c r="IW25" s="14">
        <f t="shared" si="136"/>
        <v>2.6436133333333336</v>
      </c>
      <c r="IX25" s="14">
        <f t="shared" si="136"/>
        <v>2.6436133333333336</v>
      </c>
      <c r="IY25" s="14">
        <f t="shared" si="136"/>
        <v>2.6436133333333336</v>
      </c>
      <c r="IZ25" s="14">
        <f t="shared" si="136"/>
        <v>2.6436133333333336</v>
      </c>
      <c r="JA25" s="14">
        <f t="shared" si="136"/>
        <v>0</v>
      </c>
      <c r="JB25" s="14">
        <f t="shared" si="136"/>
        <v>0</v>
      </c>
      <c r="JC25" s="14">
        <f t="shared" si="136"/>
        <v>1.8500933333333331</v>
      </c>
      <c r="JD25" s="14">
        <f t="shared" si="136"/>
        <v>1.8500933333333331</v>
      </c>
      <c r="JE25" s="14">
        <f t="shared" si="136"/>
        <v>1.8500933333333331</v>
      </c>
      <c r="JF25" s="14">
        <f t="shared" si="136"/>
        <v>1.8500933333333331</v>
      </c>
      <c r="JG25" s="14">
        <f t="shared" si="136"/>
        <v>1.8500933333333331</v>
      </c>
      <c r="JH25" s="14">
        <f t="shared" si="136"/>
        <v>0</v>
      </c>
      <c r="JI25" s="14">
        <f t="shared" si="136"/>
        <v>0</v>
      </c>
      <c r="JJ25" s="14">
        <f t="shared" si="136"/>
        <v>0.28897111111111118</v>
      </c>
      <c r="JK25" s="14">
        <f t="shared" si="136"/>
        <v>0.28897111111111118</v>
      </c>
      <c r="JL25" s="14">
        <f t="shared" si="136"/>
        <v>0.28897111111111118</v>
      </c>
      <c r="JM25" s="14">
        <f t="shared" si="136"/>
        <v>0.28897111111111118</v>
      </c>
      <c r="JN25" s="14">
        <f t="shared" si="136"/>
        <v>0.28897111111111118</v>
      </c>
      <c r="JO25" s="14">
        <f t="shared" si="136"/>
        <v>0</v>
      </c>
      <c r="JP25" s="14">
        <f t="shared" si="136"/>
        <v>0</v>
      </c>
      <c r="JQ25" s="14">
        <f t="shared" si="136"/>
        <v>0</v>
      </c>
      <c r="JR25" s="14">
        <f t="shared" si="136"/>
        <v>0</v>
      </c>
      <c r="JS25" s="14">
        <f t="shared" si="136"/>
        <v>0</v>
      </c>
      <c r="JT25" s="14">
        <f t="shared" si="136"/>
        <v>0</v>
      </c>
      <c r="JU25" s="14">
        <f t="shared" si="136"/>
        <v>0</v>
      </c>
      <c r="JV25" s="14">
        <f t="shared" si="136"/>
        <v>0</v>
      </c>
      <c r="JW25" s="14">
        <f t="shared" si="136"/>
        <v>0</v>
      </c>
      <c r="JX25" s="14">
        <f t="shared" si="136"/>
        <v>0</v>
      </c>
      <c r="JY25" s="14">
        <f t="shared" si="136"/>
        <v>0</v>
      </c>
      <c r="JZ25" s="14">
        <f t="shared" si="136"/>
        <v>0</v>
      </c>
      <c r="KA25" s="14">
        <f t="shared" ref="KA25:ML25" si="137">SUM(KA72,KA119)</f>
        <v>0</v>
      </c>
      <c r="KB25" s="14">
        <f t="shared" si="137"/>
        <v>0</v>
      </c>
      <c r="KC25" s="14">
        <f t="shared" si="137"/>
        <v>0</v>
      </c>
      <c r="KD25" s="14">
        <f t="shared" si="137"/>
        <v>0</v>
      </c>
      <c r="KE25" s="14">
        <f t="shared" si="137"/>
        <v>0</v>
      </c>
      <c r="KF25" s="14">
        <f t="shared" si="137"/>
        <v>0</v>
      </c>
      <c r="KG25" s="14">
        <f t="shared" si="137"/>
        <v>0</v>
      </c>
      <c r="KH25" s="14">
        <f t="shared" si="137"/>
        <v>0</v>
      </c>
      <c r="KI25" s="14">
        <f t="shared" si="137"/>
        <v>0</v>
      </c>
      <c r="KJ25" s="14">
        <f t="shared" si="137"/>
        <v>0</v>
      </c>
      <c r="KK25" s="14">
        <f t="shared" si="137"/>
        <v>0</v>
      </c>
      <c r="KL25" s="14">
        <f t="shared" si="137"/>
        <v>0</v>
      </c>
      <c r="KM25" s="14">
        <f t="shared" si="137"/>
        <v>0</v>
      </c>
      <c r="KN25" s="14">
        <f t="shared" si="137"/>
        <v>0</v>
      </c>
      <c r="KO25" s="14">
        <f t="shared" si="137"/>
        <v>0</v>
      </c>
      <c r="KP25" s="14">
        <f t="shared" si="137"/>
        <v>0</v>
      </c>
      <c r="KQ25" s="14">
        <f t="shared" si="137"/>
        <v>0</v>
      </c>
      <c r="KR25" s="14">
        <f t="shared" si="137"/>
        <v>0</v>
      </c>
      <c r="KS25" s="14">
        <f t="shared" si="137"/>
        <v>0</v>
      </c>
      <c r="KT25" s="14">
        <f t="shared" si="137"/>
        <v>0</v>
      </c>
      <c r="KU25" s="14">
        <f t="shared" si="137"/>
        <v>0</v>
      </c>
      <c r="KV25" s="14">
        <f t="shared" si="137"/>
        <v>0</v>
      </c>
      <c r="KW25" s="14">
        <f t="shared" si="137"/>
        <v>0</v>
      </c>
      <c r="KX25" s="14">
        <f t="shared" si="137"/>
        <v>0</v>
      </c>
      <c r="KY25" s="14">
        <f t="shared" ref="KY25" si="138">SUM(KY72,KY119)</f>
        <v>0</v>
      </c>
      <c r="KZ25" s="14">
        <f t="shared" si="137"/>
        <v>0</v>
      </c>
      <c r="LA25" s="14">
        <f t="shared" si="137"/>
        <v>0</v>
      </c>
      <c r="LB25" s="14">
        <f t="shared" si="137"/>
        <v>0</v>
      </c>
      <c r="LC25" s="14">
        <f t="shared" si="137"/>
        <v>0</v>
      </c>
      <c r="LD25" s="14">
        <f t="shared" si="137"/>
        <v>0</v>
      </c>
      <c r="LE25" s="14">
        <f t="shared" si="137"/>
        <v>0</v>
      </c>
      <c r="LF25" s="14">
        <f t="shared" si="137"/>
        <v>0</v>
      </c>
      <c r="LG25" s="14">
        <f t="shared" si="137"/>
        <v>0</v>
      </c>
      <c r="LH25" s="14">
        <f t="shared" si="137"/>
        <v>0</v>
      </c>
      <c r="LI25" s="14">
        <f t="shared" si="137"/>
        <v>0</v>
      </c>
      <c r="LJ25" s="14">
        <f t="shared" si="137"/>
        <v>0</v>
      </c>
      <c r="LK25" s="14">
        <f t="shared" si="137"/>
        <v>0</v>
      </c>
      <c r="LL25" s="14">
        <f t="shared" si="137"/>
        <v>0</v>
      </c>
      <c r="LM25" s="14">
        <f t="shared" si="137"/>
        <v>0</v>
      </c>
      <c r="LN25" s="14">
        <f t="shared" si="137"/>
        <v>0</v>
      </c>
      <c r="LO25" s="14">
        <f t="shared" si="137"/>
        <v>0</v>
      </c>
      <c r="LP25" s="14">
        <f t="shared" si="137"/>
        <v>0</v>
      </c>
      <c r="LQ25" s="14">
        <f t="shared" si="137"/>
        <v>0</v>
      </c>
      <c r="LR25" s="14">
        <f t="shared" si="137"/>
        <v>0</v>
      </c>
      <c r="LS25" s="14">
        <f t="shared" si="137"/>
        <v>0</v>
      </c>
      <c r="LT25" s="14">
        <f t="shared" si="137"/>
        <v>0</v>
      </c>
      <c r="LU25" s="14">
        <f t="shared" si="137"/>
        <v>0</v>
      </c>
      <c r="LV25" s="14">
        <f t="shared" si="137"/>
        <v>0</v>
      </c>
      <c r="LW25" s="14">
        <f t="shared" si="137"/>
        <v>0</v>
      </c>
      <c r="LX25" s="14">
        <f t="shared" si="137"/>
        <v>0</v>
      </c>
      <c r="LY25" s="14">
        <f t="shared" si="137"/>
        <v>0</v>
      </c>
      <c r="LZ25" s="14">
        <f t="shared" si="137"/>
        <v>0</v>
      </c>
      <c r="MA25" s="14">
        <f t="shared" si="137"/>
        <v>0</v>
      </c>
      <c r="MB25" s="14">
        <f t="shared" si="137"/>
        <v>0</v>
      </c>
      <c r="MC25" s="14">
        <f t="shared" si="137"/>
        <v>0</v>
      </c>
      <c r="MD25" s="14">
        <f t="shared" si="137"/>
        <v>0</v>
      </c>
      <c r="ME25" s="14">
        <f t="shared" si="137"/>
        <v>0</v>
      </c>
      <c r="MF25" s="14">
        <f t="shared" si="137"/>
        <v>0</v>
      </c>
      <c r="MG25" s="14">
        <f t="shared" si="137"/>
        <v>0</v>
      </c>
      <c r="MH25" s="14">
        <f t="shared" si="137"/>
        <v>0</v>
      </c>
      <c r="MI25" s="14">
        <f t="shared" si="137"/>
        <v>0</v>
      </c>
      <c r="MJ25" s="14">
        <f t="shared" si="137"/>
        <v>0</v>
      </c>
      <c r="MK25" s="14">
        <f t="shared" si="137"/>
        <v>0</v>
      </c>
      <c r="ML25" s="14">
        <f t="shared" si="137"/>
        <v>0</v>
      </c>
      <c r="MM25" s="14">
        <f t="shared" ref="MM25:NA25" si="139">SUM(MM72,MM119)</f>
        <v>0</v>
      </c>
      <c r="MN25" s="14">
        <f t="shared" si="139"/>
        <v>0</v>
      </c>
      <c r="MO25" s="14">
        <f t="shared" si="139"/>
        <v>0</v>
      </c>
      <c r="MP25" s="14">
        <f t="shared" si="139"/>
        <v>0</v>
      </c>
      <c r="MQ25" s="14">
        <f t="shared" si="139"/>
        <v>0</v>
      </c>
      <c r="MR25" s="14">
        <f t="shared" si="139"/>
        <v>0</v>
      </c>
      <c r="MS25" s="14">
        <f t="shared" si="139"/>
        <v>0</v>
      </c>
      <c r="MT25" s="14">
        <f t="shared" si="139"/>
        <v>0</v>
      </c>
      <c r="MU25" s="14">
        <f t="shared" si="139"/>
        <v>0</v>
      </c>
      <c r="MV25" s="14">
        <f t="shared" si="139"/>
        <v>0</v>
      </c>
      <c r="MW25" s="14">
        <f t="shared" si="139"/>
        <v>0</v>
      </c>
      <c r="MX25" s="14">
        <f t="shared" si="139"/>
        <v>0</v>
      </c>
      <c r="MY25" s="14">
        <f t="shared" si="139"/>
        <v>0</v>
      </c>
      <c r="MZ25" s="14">
        <f t="shared" si="139"/>
        <v>0</v>
      </c>
      <c r="NA25" s="14">
        <f t="shared" si="139"/>
        <v>0</v>
      </c>
      <c r="NB25" s="14">
        <f t="shared" si="113"/>
        <v>0</v>
      </c>
      <c r="NC25" s="14">
        <f t="shared" si="113"/>
        <v>0</v>
      </c>
    </row>
    <row r="26" spans="1:367" ht="15.75" customHeight="1">
      <c r="A26" s="24">
        <v>46</v>
      </c>
      <c r="B26" s="9" t="s">
        <v>130</v>
      </c>
      <c r="C26" s="14">
        <f t="shared" ref="C26:AH26" si="140">SUM(C73,C120)</f>
        <v>1</v>
      </c>
      <c r="D26" s="14">
        <f t="shared" si="140"/>
        <v>1.1054999999999999</v>
      </c>
      <c r="E26" s="14">
        <f t="shared" si="140"/>
        <v>1.1054999999999999</v>
      </c>
      <c r="F26" s="14">
        <f t="shared" si="140"/>
        <v>1.1054999999999999</v>
      </c>
      <c r="G26" s="14">
        <f t="shared" si="140"/>
        <v>1.1054999999999999</v>
      </c>
      <c r="H26" s="14">
        <f t="shared" si="140"/>
        <v>1.1054999999999999</v>
      </c>
      <c r="I26" s="14">
        <f t="shared" si="140"/>
        <v>1</v>
      </c>
      <c r="J26" s="14">
        <f t="shared" si="140"/>
        <v>1</v>
      </c>
      <c r="K26" s="14">
        <f t="shared" si="140"/>
        <v>1.3731666666666666</v>
      </c>
      <c r="L26" s="14">
        <f t="shared" si="140"/>
        <v>1.3731666666666666</v>
      </c>
      <c r="M26" s="14">
        <f t="shared" si="140"/>
        <v>1.3731666666666666</v>
      </c>
      <c r="N26" s="14">
        <f t="shared" si="140"/>
        <v>1.3731666666666666</v>
      </c>
      <c r="O26" s="14">
        <f t="shared" si="140"/>
        <v>1.3731666666666666</v>
      </c>
      <c r="P26" s="14">
        <f t="shared" si="140"/>
        <v>1</v>
      </c>
      <c r="Q26" s="14">
        <f t="shared" si="140"/>
        <v>1</v>
      </c>
      <c r="R26" s="14">
        <f t="shared" si="140"/>
        <v>1.4386666666666665</v>
      </c>
      <c r="S26" s="14">
        <f t="shared" si="140"/>
        <v>1.4386666666666665</v>
      </c>
      <c r="T26" s="14">
        <f t="shared" si="140"/>
        <v>1.4386666666666665</v>
      </c>
      <c r="U26" s="14">
        <f t="shared" si="140"/>
        <v>1.4386666666666665</v>
      </c>
      <c r="V26" s="14">
        <f t="shared" si="140"/>
        <v>1.4386666666666665</v>
      </c>
      <c r="W26" s="14">
        <f t="shared" si="140"/>
        <v>1</v>
      </c>
      <c r="X26" s="14">
        <f t="shared" si="140"/>
        <v>1</v>
      </c>
      <c r="Y26" s="14">
        <f t="shared" si="140"/>
        <v>1.1871666666666667</v>
      </c>
      <c r="Z26" s="14">
        <f t="shared" si="140"/>
        <v>1.1871666666666667</v>
      </c>
      <c r="AA26" s="14">
        <f t="shared" si="140"/>
        <v>1.1871666666666667</v>
      </c>
      <c r="AB26" s="14">
        <f t="shared" si="140"/>
        <v>1.1871666666666667</v>
      </c>
      <c r="AC26" s="14">
        <f t="shared" si="140"/>
        <v>1.1871666666666667</v>
      </c>
      <c r="AD26" s="14">
        <f t="shared" si="140"/>
        <v>1</v>
      </c>
      <c r="AE26" s="14">
        <f t="shared" si="140"/>
        <v>1</v>
      </c>
      <c r="AF26" s="14">
        <f t="shared" si="140"/>
        <v>1.0191666666666666</v>
      </c>
      <c r="AG26" s="14">
        <f t="shared" si="140"/>
        <v>1.0191666666666666</v>
      </c>
      <c r="AH26" s="14">
        <f t="shared" si="140"/>
        <v>1.0191666666666666</v>
      </c>
      <c r="AI26" s="14">
        <f t="shared" ref="AI26:BN26" si="141">SUM(AI73,AI120)</f>
        <v>1.0191666666666666</v>
      </c>
      <c r="AJ26" s="14">
        <f t="shared" si="141"/>
        <v>1.0191666666666666</v>
      </c>
      <c r="AK26" s="14">
        <f t="shared" si="141"/>
        <v>1</v>
      </c>
      <c r="AL26" s="14">
        <f t="shared" si="141"/>
        <v>1</v>
      </c>
      <c r="AM26" s="14">
        <f t="shared" si="141"/>
        <v>1.5608333333333335</v>
      </c>
      <c r="AN26" s="14">
        <f t="shared" si="141"/>
        <v>1.5608333333333335</v>
      </c>
      <c r="AO26" s="14">
        <f t="shared" si="141"/>
        <v>1.5608333333333335</v>
      </c>
      <c r="AP26" s="14">
        <f t="shared" si="141"/>
        <v>1.5608333333333335</v>
      </c>
      <c r="AQ26" s="14">
        <f t="shared" si="141"/>
        <v>1.5608333333333335</v>
      </c>
      <c r="AR26" s="14">
        <f t="shared" si="141"/>
        <v>1</v>
      </c>
      <c r="AS26" s="14">
        <f t="shared" si="141"/>
        <v>1</v>
      </c>
      <c r="AT26" s="14">
        <f t="shared" si="141"/>
        <v>1.3606666666666667</v>
      </c>
      <c r="AU26" s="14">
        <f t="shared" si="141"/>
        <v>1.3606666666666667</v>
      </c>
      <c r="AV26" s="14">
        <f t="shared" si="141"/>
        <v>1.3606666666666667</v>
      </c>
      <c r="AW26" s="14">
        <f t="shared" si="141"/>
        <v>1.3606666666666667</v>
      </c>
      <c r="AX26" s="14">
        <f t="shared" si="141"/>
        <v>1.3606666666666667</v>
      </c>
      <c r="AY26" s="14">
        <f t="shared" si="141"/>
        <v>1</v>
      </c>
      <c r="AZ26" s="14">
        <f t="shared" si="141"/>
        <v>1</v>
      </c>
      <c r="BA26" s="14">
        <f t="shared" si="141"/>
        <v>1.27</v>
      </c>
      <c r="BB26" s="14">
        <f t="shared" si="141"/>
        <v>1.27</v>
      </c>
      <c r="BC26" s="14">
        <f t="shared" si="141"/>
        <v>1.27</v>
      </c>
      <c r="BD26" s="14">
        <f t="shared" si="141"/>
        <v>1.27</v>
      </c>
      <c r="BE26" s="14">
        <f t="shared" si="141"/>
        <v>1.27</v>
      </c>
      <c r="BF26" s="14">
        <f t="shared" si="141"/>
        <v>1</v>
      </c>
      <c r="BG26" s="14">
        <f t="shared" si="141"/>
        <v>1</v>
      </c>
      <c r="BH26" s="14">
        <f t="shared" si="141"/>
        <v>1.0753333333333333</v>
      </c>
      <c r="BI26" s="14">
        <f t="shared" si="141"/>
        <v>1.0753333333333333</v>
      </c>
      <c r="BJ26" s="14">
        <f t="shared" si="141"/>
        <v>1.0753333333333333</v>
      </c>
      <c r="BK26" s="14">
        <f t="shared" si="141"/>
        <v>1.0753333333333333</v>
      </c>
      <c r="BL26" s="14">
        <f t="shared" si="141"/>
        <v>1.0753333333333333</v>
      </c>
      <c r="BM26" s="14">
        <f t="shared" si="141"/>
        <v>1</v>
      </c>
      <c r="BN26" s="14">
        <f t="shared" si="141"/>
        <v>1</v>
      </c>
      <c r="BO26" s="14">
        <f t="shared" ref="BO26:CR26" si="142">SUM(BO73,BO120)</f>
        <v>1.5891666666666668</v>
      </c>
      <c r="BP26" s="14">
        <f t="shared" si="142"/>
        <v>1.5891666666666668</v>
      </c>
      <c r="BQ26" s="14">
        <f t="shared" si="142"/>
        <v>1.5891666666666668</v>
      </c>
      <c r="BR26" s="14">
        <f t="shared" si="142"/>
        <v>1.5891666666666668</v>
      </c>
      <c r="BS26" s="14">
        <f t="shared" si="142"/>
        <v>1.5891666666666668</v>
      </c>
      <c r="BT26" s="14">
        <f t="shared" si="142"/>
        <v>1</v>
      </c>
      <c r="BU26" s="14">
        <f t="shared" si="142"/>
        <v>1</v>
      </c>
      <c r="BV26" s="14">
        <f t="shared" si="142"/>
        <v>1.8291666666666666</v>
      </c>
      <c r="BW26" s="14">
        <f t="shared" si="142"/>
        <v>1.8291666666666666</v>
      </c>
      <c r="BX26" s="14">
        <f t="shared" si="142"/>
        <v>1.8291666666666666</v>
      </c>
      <c r="BY26" s="14">
        <f t="shared" si="142"/>
        <v>1.8291666666666666</v>
      </c>
      <c r="BZ26" s="14">
        <f t="shared" si="142"/>
        <v>1.8291666666666666</v>
      </c>
      <c r="CA26" s="14">
        <f t="shared" si="142"/>
        <v>1</v>
      </c>
      <c r="CB26" s="14">
        <f t="shared" si="142"/>
        <v>1</v>
      </c>
      <c r="CC26" s="14">
        <f t="shared" si="142"/>
        <v>1.3791666666666667</v>
      </c>
      <c r="CD26" s="14">
        <f t="shared" si="142"/>
        <v>1.3791666666666667</v>
      </c>
      <c r="CE26" s="14">
        <f t="shared" si="142"/>
        <v>1.3791666666666667</v>
      </c>
      <c r="CF26" s="14">
        <f t="shared" si="142"/>
        <v>1.3791666666666667</v>
      </c>
      <c r="CG26" s="14">
        <f t="shared" si="142"/>
        <v>1.3791666666666667</v>
      </c>
      <c r="CH26" s="14">
        <f t="shared" si="142"/>
        <v>1</v>
      </c>
      <c r="CI26" s="14">
        <f t="shared" si="142"/>
        <v>1</v>
      </c>
      <c r="CJ26" s="14">
        <f t="shared" si="142"/>
        <v>1.8203333333333334</v>
      </c>
      <c r="CK26" s="14">
        <f t="shared" si="142"/>
        <v>1.8203333333333334</v>
      </c>
      <c r="CL26" s="14">
        <f t="shared" si="142"/>
        <v>1.8203333333333334</v>
      </c>
      <c r="CM26" s="14">
        <f t="shared" si="142"/>
        <v>1.8203333333333334</v>
      </c>
      <c r="CN26" s="14">
        <f t="shared" si="142"/>
        <v>1.8203333333333334</v>
      </c>
      <c r="CO26" s="14">
        <f t="shared" si="142"/>
        <v>1</v>
      </c>
      <c r="CP26" s="14">
        <f t="shared" si="142"/>
        <v>1</v>
      </c>
      <c r="CQ26" s="14">
        <f t="shared" si="142"/>
        <v>1.1026666666666667</v>
      </c>
      <c r="CR26" s="14">
        <f t="shared" si="142"/>
        <v>1.1026666666666667</v>
      </c>
      <c r="CS26" s="14">
        <f t="shared" ref="CS26:FB26" si="143">SUM(CS73,CS120)</f>
        <v>1.1026666666666667</v>
      </c>
      <c r="CT26" s="14">
        <f t="shared" si="143"/>
        <v>1.1026666666666667</v>
      </c>
      <c r="CU26" s="14">
        <f t="shared" si="143"/>
        <v>1.1026666666666667</v>
      </c>
      <c r="CV26" s="14">
        <f t="shared" si="143"/>
        <v>1</v>
      </c>
      <c r="CW26" s="14">
        <f t="shared" si="143"/>
        <v>1</v>
      </c>
      <c r="CX26" s="14">
        <f t="shared" si="143"/>
        <v>1.1185</v>
      </c>
      <c r="CY26" s="14">
        <f t="shared" si="143"/>
        <v>1.1185</v>
      </c>
      <c r="CZ26" s="14">
        <f t="shared" si="143"/>
        <v>1.1185</v>
      </c>
      <c r="DA26" s="14">
        <f t="shared" si="143"/>
        <v>1.1185</v>
      </c>
      <c r="DB26" s="14">
        <f t="shared" si="143"/>
        <v>1.1185</v>
      </c>
      <c r="DC26" s="14">
        <f t="shared" si="143"/>
        <v>1</v>
      </c>
      <c r="DD26" s="14">
        <f t="shared" si="143"/>
        <v>0</v>
      </c>
      <c r="DE26" s="14">
        <f t="shared" si="143"/>
        <v>0.37983333333333336</v>
      </c>
      <c r="DF26" s="14">
        <f t="shared" si="143"/>
        <v>0.37983333333333336</v>
      </c>
      <c r="DG26" s="14">
        <f t="shared" si="143"/>
        <v>0.37983333333333336</v>
      </c>
      <c r="DH26" s="14">
        <f t="shared" si="143"/>
        <v>0.37983333333333336</v>
      </c>
      <c r="DI26" s="14">
        <f t="shared" si="143"/>
        <v>0.37983333333333336</v>
      </c>
      <c r="DJ26" s="14">
        <f t="shared" si="143"/>
        <v>0</v>
      </c>
      <c r="DK26" s="14">
        <v>0</v>
      </c>
      <c r="DL26" s="14">
        <v>0</v>
      </c>
      <c r="DM26" s="14">
        <f t="shared" si="143"/>
        <v>0.56333333333333324</v>
      </c>
      <c r="DN26" s="14">
        <f t="shared" si="143"/>
        <v>0.56333333333333324</v>
      </c>
      <c r="DO26" s="14">
        <f t="shared" si="143"/>
        <v>0.56333333333333324</v>
      </c>
      <c r="DP26" s="14">
        <f t="shared" si="143"/>
        <v>0.56333333333333324</v>
      </c>
      <c r="DQ26" s="14">
        <f t="shared" si="143"/>
        <v>0</v>
      </c>
      <c r="DR26" s="14">
        <f t="shared" si="143"/>
        <v>0</v>
      </c>
      <c r="DS26" s="14">
        <f t="shared" si="143"/>
        <v>0.30449999999999999</v>
      </c>
      <c r="DT26" s="14">
        <f t="shared" si="143"/>
        <v>0.30449999999999999</v>
      </c>
      <c r="DU26" s="14">
        <f t="shared" si="143"/>
        <v>0.30449999999999999</v>
      </c>
      <c r="DV26" s="14">
        <f t="shared" si="143"/>
        <v>0.30449999999999999</v>
      </c>
      <c r="DW26" s="14">
        <f t="shared" si="143"/>
        <v>0.30449999999999999</v>
      </c>
      <c r="DX26" s="14">
        <f t="shared" si="143"/>
        <v>0</v>
      </c>
      <c r="DY26" s="14">
        <f t="shared" si="143"/>
        <v>0</v>
      </c>
      <c r="DZ26" s="14">
        <f t="shared" si="143"/>
        <v>1.2625</v>
      </c>
      <c r="EA26" s="14">
        <f t="shared" si="143"/>
        <v>1.2625</v>
      </c>
      <c r="EB26" s="14">
        <f t="shared" si="143"/>
        <v>1.2625</v>
      </c>
      <c r="EC26" s="14">
        <f t="shared" si="143"/>
        <v>1.2625</v>
      </c>
      <c r="ED26" s="14">
        <f t="shared" si="143"/>
        <v>1.2625</v>
      </c>
      <c r="EE26" s="14">
        <f t="shared" si="143"/>
        <v>1</v>
      </c>
      <c r="EF26" s="14">
        <f t="shared" si="143"/>
        <v>1</v>
      </c>
      <c r="EG26" s="14">
        <f t="shared" si="143"/>
        <v>1.351</v>
      </c>
      <c r="EH26" s="14">
        <f t="shared" si="143"/>
        <v>1.351</v>
      </c>
      <c r="EI26" s="14">
        <f t="shared" si="143"/>
        <v>1.351</v>
      </c>
      <c r="EJ26" s="14">
        <f t="shared" si="143"/>
        <v>1.351</v>
      </c>
      <c r="EK26" s="14">
        <f t="shared" si="143"/>
        <v>1.351</v>
      </c>
      <c r="EL26" s="14">
        <f t="shared" si="143"/>
        <v>1</v>
      </c>
      <c r="EM26" s="14">
        <f t="shared" si="143"/>
        <v>1</v>
      </c>
      <c r="EN26" s="14">
        <f t="shared" si="143"/>
        <v>1.5368333333333335</v>
      </c>
      <c r="EO26" s="14">
        <f t="shared" si="143"/>
        <v>1.5368333333333335</v>
      </c>
      <c r="EP26" s="14">
        <f t="shared" si="143"/>
        <v>1.5368333333333335</v>
      </c>
      <c r="EQ26" s="14">
        <f t="shared" si="143"/>
        <v>1.5368333333333335</v>
      </c>
      <c r="ER26" s="14">
        <f t="shared" si="143"/>
        <v>1.5368333333333335</v>
      </c>
      <c r="ES26" s="14">
        <f t="shared" si="143"/>
        <v>1</v>
      </c>
      <c r="ET26" s="14">
        <f t="shared" si="143"/>
        <v>1</v>
      </c>
      <c r="EU26" s="14">
        <f t="shared" si="143"/>
        <v>2.2031666666666667</v>
      </c>
      <c r="EV26" s="14">
        <f t="shared" si="143"/>
        <v>2.2031666666666667</v>
      </c>
      <c r="EW26" s="14">
        <f t="shared" si="143"/>
        <v>2.2031666666666667</v>
      </c>
      <c r="EX26" s="14">
        <f t="shared" si="143"/>
        <v>2.2031666666666667</v>
      </c>
      <c r="EY26" s="14">
        <f t="shared" si="143"/>
        <v>2.2031666666666667</v>
      </c>
      <c r="EZ26" s="14">
        <f t="shared" si="143"/>
        <v>1</v>
      </c>
      <c r="FA26" s="14">
        <f t="shared" si="143"/>
        <v>1</v>
      </c>
      <c r="FB26" s="14">
        <f t="shared" si="143"/>
        <v>1.2415</v>
      </c>
      <c r="FC26" s="14">
        <f t="shared" ref="FC26:HN26" si="144">SUM(FC73,FC120)</f>
        <v>1.2415</v>
      </c>
      <c r="FD26" s="14">
        <f t="shared" si="144"/>
        <v>1.2415</v>
      </c>
      <c r="FE26" s="14">
        <f t="shared" si="144"/>
        <v>1.2415</v>
      </c>
      <c r="FF26" s="14">
        <f t="shared" si="144"/>
        <v>1.2415</v>
      </c>
      <c r="FG26" s="14">
        <f t="shared" si="144"/>
        <v>1</v>
      </c>
      <c r="FH26" s="14">
        <f t="shared" si="144"/>
        <v>1</v>
      </c>
      <c r="FI26" s="14">
        <f t="shared" si="144"/>
        <v>1.3411666666666666</v>
      </c>
      <c r="FJ26" s="14">
        <f t="shared" si="144"/>
        <v>1.3411666666666666</v>
      </c>
      <c r="FK26" s="14">
        <f t="shared" si="144"/>
        <v>1.3411666666666666</v>
      </c>
      <c r="FL26" s="14">
        <f t="shared" si="144"/>
        <v>1.3411666666666666</v>
      </c>
      <c r="FM26" s="14">
        <f t="shared" si="144"/>
        <v>1.3411666666666666</v>
      </c>
      <c r="FN26" s="14">
        <f t="shared" si="144"/>
        <v>1</v>
      </c>
      <c r="FO26" s="14">
        <f t="shared" si="144"/>
        <v>1</v>
      </c>
      <c r="FP26" s="14">
        <f t="shared" si="144"/>
        <v>2.0391666666666666</v>
      </c>
      <c r="FQ26" s="14">
        <f t="shared" si="144"/>
        <v>2.0391666666666666</v>
      </c>
      <c r="FR26" s="14">
        <f t="shared" si="144"/>
        <v>2.0391666666666666</v>
      </c>
      <c r="FS26" s="14">
        <f t="shared" si="144"/>
        <v>2.0391666666666666</v>
      </c>
      <c r="FT26" s="14">
        <f t="shared" si="144"/>
        <v>2.0391666666666666</v>
      </c>
      <c r="FU26" s="14">
        <f t="shared" si="144"/>
        <v>1</v>
      </c>
      <c r="FV26" s="14">
        <f t="shared" si="144"/>
        <v>1</v>
      </c>
      <c r="FW26" s="14">
        <f t="shared" si="144"/>
        <v>1.2686666666666666</v>
      </c>
      <c r="FX26" s="14">
        <f t="shared" si="144"/>
        <v>1.2686666666666666</v>
      </c>
      <c r="FY26" s="14">
        <f t="shared" si="144"/>
        <v>1.2686666666666666</v>
      </c>
      <c r="FZ26" s="14">
        <f t="shared" si="144"/>
        <v>1.2686666666666666</v>
      </c>
      <c r="GA26" s="14">
        <f t="shared" si="144"/>
        <v>1.2686666666666666</v>
      </c>
      <c r="GB26" s="14">
        <f t="shared" si="144"/>
        <v>1</v>
      </c>
      <c r="GC26" s="14">
        <f t="shared" si="144"/>
        <v>1</v>
      </c>
      <c r="GD26" s="14">
        <f t="shared" si="144"/>
        <v>1.3483333333333334</v>
      </c>
      <c r="GE26" s="14">
        <f t="shared" si="144"/>
        <v>1.3483333333333334</v>
      </c>
      <c r="GF26" s="14">
        <f t="shared" si="144"/>
        <v>1.3483333333333334</v>
      </c>
      <c r="GG26" s="14">
        <f t="shared" si="144"/>
        <v>1.3483333333333334</v>
      </c>
      <c r="GH26" s="14">
        <f t="shared" si="144"/>
        <v>1.3483333333333334</v>
      </c>
      <c r="GI26" s="14">
        <f t="shared" si="144"/>
        <v>1</v>
      </c>
      <c r="GJ26" s="14">
        <f t="shared" si="144"/>
        <v>1</v>
      </c>
      <c r="GK26" s="14">
        <f t="shared" si="144"/>
        <v>1.6114999999999999</v>
      </c>
      <c r="GL26" s="14">
        <f t="shared" si="144"/>
        <v>1.6114999999999999</v>
      </c>
      <c r="GM26" s="14">
        <f t="shared" si="144"/>
        <v>1.6114999999999999</v>
      </c>
      <c r="GN26" s="14">
        <f t="shared" si="144"/>
        <v>1.6114999999999999</v>
      </c>
      <c r="GO26" s="14">
        <f t="shared" si="144"/>
        <v>1.6114999999999999</v>
      </c>
      <c r="GP26" s="14">
        <f t="shared" si="144"/>
        <v>1</v>
      </c>
      <c r="GQ26" s="14">
        <f t="shared" si="144"/>
        <v>1</v>
      </c>
      <c r="GR26" s="14">
        <f t="shared" si="144"/>
        <v>1.3519999999999999</v>
      </c>
      <c r="GS26" s="14">
        <f t="shared" si="144"/>
        <v>1.3519999999999999</v>
      </c>
      <c r="GT26" s="14">
        <f t="shared" si="144"/>
        <v>1.3519999999999999</v>
      </c>
      <c r="GU26" s="14">
        <f t="shared" si="144"/>
        <v>1.3519999999999999</v>
      </c>
      <c r="GV26" s="14">
        <f t="shared" si="144"/>
        <v>1.3519999999999999</v>
      </c>
      <c r="GW26" s="14">
        <f t="shared" si="144"/>
        <v>1</v>
      </c>
      <c r="GX26" s="14">
        <f t="shared" si="144"/>
        <v>1</v>
      </c>
      <c r="GY26" s="14">
        <f t="shared" si="144"/>
        <v>2.2309999999999999</v>
      </c>
      <c r="GZ26" s="14">
        <f t="shared" si="144"/>
        <v>2.2309999999999999</v>
      </c>
      <c r="HA26" s="14">
        <f t="shared" si="144"/>
        <v>2.2309999999999999</v>
      </c>
      <c r="HB26" s="14">
        <f t="shared" si="144"/>
        <v>2.2309999999999999</v>
      </c>
      <c r="HC26" s="14">
        <f t="shared" si="144"/>
        <v>2.2309999999999999</v>
      </c>
      <c r="HD26" s="14">
        <f t="shared" si="144"/>
        <v>1</v>
      </c>
      <c r="HE26" s="14">
        <f t="shared" si="144"/>
        <v>1</v>
      </c>
      <c r="HF26" s="14">
        <f t="shared" si="144"/>
        <v>3.140333333333333</v>
      </c>
      <c r="HG26" s="14">
        <f t="shared" si="144"/>
        <v>3.140333333333333</v>
      </c>
      <c r="HH26" s="14">
        <f t="shared" si="144"/>
        <v>3.140333333333333</v>
      </c>
      <c r="HI26" s="14">
        <f t="shared" si="144"/>
        <v>3.140333333333333</v>
      </c>
      <c r="HJ26" s="14">
        <f t="shared" si="144"/>
        <v>3.140333333333333</v>
      </c>
      <c r="HK26" s="14">
        <f t="shared" si="144"/>
        <v>1</v>
      </c>
      <c r="HL26" s="14">
        <f t="shared" si="144"/>
        <v>1</v>
      </c>
      <c r="HM26" s="14">
        <f t="shared" si="144"/>
        <v>2.1645000000000003</v>
      </c>
      <c r="HN26" s="14">
        <f t="shared" si="144"/>
        <v>2.1645000000000003</v>
      </c>
      <c r="HO26" s="14">
        <f t="shared" ref="HO26:JZ26" si="145">SUM(HO73,HO120)</f>
        <v>2.1645000000000003</v>
      </c>
      <c r="HP26" s="14">
        <f t="shared" si="145"/>
        <v>2.1645000000000003</v>
      </c>
      <c r="HQ26" s="14">
        <f t="shared" si="145"/>
        <v>2.1645000000000003</v>
      </c>
      <c r="HR26" s="14">
        <f t="shared" si="145"/>
        <v>1</v>
      </c>
      <c r="HS26" s="14">
        <f t="shared" si="110"/>
        <v>0</v>
      </c>
      <c r="HT26" s="14">
        <f t="shared" si="145"/>
        <v>1.2378333333333333</v>
      </c>
      <c r="HU26" s="14">
        <f t="shared" si="145"/>
        <v>1.2378333333333333</v>
      </c>
      <c r="HV26" s="14">
        <f t="shared" si="145"/>
        <v>1.2378333333333333</v>
      </c>
      <c r="HW26" s="14">
        <f t="shared" si="145"/>
        <v>1.2378333333333333</v>
      </c>
      <c r="HX26" s="14">
        <f t="shared" si="145"/>
        <v>1.2378333333333333</v>
      </c>
      <c r="HY26" s="14">
        <f t="shared" si="145"/>
        <v>1</v>
      </c>
      <c r="HZ26" s="14">
        <f t="shared" si="145"/>
        <v>1</v>
      </c>
      <c r="IA26" s="14">
        <f t="shared" si="145"/>
        <v>1.5533333333333332</v>
      </c>
      <c r="IB26" s="14">
        <f t="shared" si="145"/>
        <v>1.5533333333333332</v>
      </c>
      <c r="IC26" s="14">
        <f t="shared" si="145"/>
        <v>1.5533333333333332</v>
      </c>
      <c r="ID26" s="14">
        <f t="shared" si="145"/>
        <v>1.5533333333333332</v>
      </c>
      <c r="IE26" s="14">
        <f t="shared" si="145"/>
        <v>1.5533333333333332</v>
      </c>
      <c r="IF26" s="14">
        <f t="shared" si="145"/>
        <v>1</v>
      </c>
      <c r="IG26" s="14">
        <f t="shared" si="145"/>
        <v>1</v>
      </c>
      <c r="IH26" s="14">
        <f t="shared" si="145"/>
        <v>2.1713333333333331</v>
      </c>
      <c r="II26" s="14">
        <f t="shared" si="145"/>
        <v>2.1713333333333331</v>
      </c>
      <c r="IJ26" s="14">
        <f t="shared" si="145"/>
        <v>2.1713333333333331</v>
      </c>
      <c r="IK26" s="14">
        <f t="shared" si="145"/>
        <v>2.1713333333333331</v>
      </c>
      <c r="IL26" s="14">
        <f t="shared" si="145"/>
        <v>2.1713333333333331</v>
      </c>
      <c r="IM26" s="14">
        <f t="shared" si="145"/>
        <v>1</v>
      </c>
      <c r="IN26" s="14">
        <f t="shared" si="145"/>
        <v>1</v>
      </c>
      <c r="IO26" s="14">
        <f t="shared" si="145"/>
        <v>1.2453333333333334</v>
      </c>
      <c r="IP26" s="14">
        <f t="shared" si="145"/>
        <v>1.2453333333333334</v>
      </c>
      <c r="IQ26" s="14">
        <f t="shared" si="145"/>
        <v>1.2453333333333334</v>
      </c>
      <c r="IR26" s="14">
        <f t="shared" si="145"/>
        <v>1.2453333333333334</v>
      </c>
      <c r="IS26" s="14">
        <f t="shared" si="145"/>
        <v>1.2453333333333334</v>
      </c>
      <c r="IT26" s="14">
        <f t="shared" si="145"/>
        <v>1</v>
      </c>
      <c r="IU26" s="14">
        <f t="shared" si="145"/>
        <v>1</v>
      </c>
      <c r="IV26" s="14">
        <f t="shared" si="145"/>
        <v>2.819</v>
      </c>
      <c r="IW26" s="14">
        <f t="shared" si="145"/>
        <v>2.819</v>
      </c>
      <c r="IX26" s="14">
        <f t="shared" si="145"/>
        <v>2.819</v>
      </c>
      <c r="IY26" s="14">
        <f t="shared" si="145"/>
        <v>2.819</v>
      </c>
      <c r="IZ26" s="14">
        <f t="shared" si="145"/>
        <v>2.819</v>
      </c>
      <c r="JA26" s="14">
        <f t="shared" si="145"/>
        <v>1</v>
      </c>
      <c r="JB26" s="14">
        <f t="shared" si="145"/>
        <v>1</v>
      </c>
      <c r="JC26" s="14">
        <f t="shared" si="145"/>
        <v>2.2729999999999997</v>
      </c>
      <c r="JD26" s="14">
        <f t="shared" si="145"/>
        <v>2.2729999999999997</v>
      </c>
      <c r="JE26" s="14">
        <f t="shared" si="145"/>
        <v>2.2729999999999997</v>
      </c>
      <c r="JF26" s="14">
        <f t="shared" si="145"/>
        <v>2.2729999999999997</v>
      </c>
      <c r="JG26" s="14">
        <f t="shared" si="145"/>
        <v>2.2729999999999997</v>
      </c>
      <c r="JH26" s="14">
        <f t="shared" si="145"/>
        <v>1</v>
      </c>
      <c r="JI26" s="14">
        <f t="shared" si="145"/>
        <v>1</v>
      </c>
      <c r="JJ26" s="14">
        <f t="shared" si="145"/>
        <v>1.1988333333333334</v>
      </c>
      <c r="JK26" s="14">
        <f t="shared" si="145"/>
        <v>1.1988333333333334</v>
      </c>
      <c r="JL26" s="14">
        <f t="shared" si="145"/>
        <v>1.1988333333333334</v>
      </c>
      <c r="JM26" s="14">
        <f t="shared" si="145"/>
        <v>1.1988333333333334</v>
      </c>
      <c r="JN26" s="14">
        <f t="shared" si="145"/>
        <v>1.1988333333333334</v>
      </c>
      <c r="JO26" s="14">
        <f t="shared" si="145"/>
        <v>1</v>
      </c>
      <c r="JP26" s="14">
        <f t="shared" si="145"/>
        <v>1</v>
      </c>
      <c r="JQ26" s="14">
        <f t="shared" si="145"/>
        <v>1</v>
      </c>
      <c r="JR26" s="14">
        <f t="shared" si="145"/>
        <v>1</v>
      </c>
      <c r="JS26" s="14">
        <f t="shared" si="145"/>
        <v>1</v>
      </c>
      <c r="JT26" s="14">
        <f t="shared" si="145"/>
        <v>1</v>
      </c>
      <c r="JU26" s="14">
        <f t="shared" si="145"/>
        <v>1</v>
      </c>
      <c r="JV26" s="14">
        <f t="shared" si="145"/>
        <v>1</v>
      </c>
      <c r="JW26" s="14">
        <f t="shared" si="145"/>
        <v>1</v>
      </c>
      <c r="JX26" s="14">
        <f t="shared" si="145"/>
        <v>1</v>
      </c>
      <c r="JY26" s="14">
        <f t="shared" si="145"/>
        <v>1</v>
      </c>
      <c r="JZ26" s="14">
        <f t="shared" si="145"/>
        <v>1</v>
      </c>
      <c r="KA26" s="14">
        <f t="shared" ref="KA26:ML26" si="146">SUM(KA73,KA120)</f>
        <v>1</v>
      </c>
      <c r="KB26" s="14">
        <f t="shared" si="146"/>
        <v>1</v>
      </c>
      <c r="KC26" s="14">
        <f t="shared" si="146"/>
        <v>1</v>
      </c>
      <c r="KD26" s="14">
        <f t="shared" si="146"/>
        <v>1</v>
      </c>
      <c r="KE26" s="14">
        <f t="shared" si="146"/>
        <v>1</v>
      </c>
      <c r="KF26" s="14">
        <f t="shared" si="146"/>
        <v>1</v>
      </c>
      <c r="KG26" s="14">
        <f t="shared" si="146"/>
        <v>1</v>
      </c>
      <c r="KH26" s="14">
        <f t="shared" si="146"/>
        <v>1</v>
      </c>
      <c r="KI26" s="14">
        <f t="shared" si="146"/>
        <v>1</v>
      </c>
      <c r="KJ26" s="14">
        <f t="shared" si="146"/>
        <v>1</v>
      </c>
      <c r="KK26" s="14">
        <f t="shared" si="146"/>
        <v>1</v>
      </c>
      <c r="KL26" s="14">
        <f t="shared" si="146"/>
        <v>1</v>
      </c>
      <c r="KM26" s="14">
        <f t="shared" si="146"/>
        <v>1</v>
      </c>
      <c r="KN26" s="14">
        <f t="shared" si="146"/>
        <v>1</v>
      </c>
      <c r="KO26" s="14">
        <f t="shared" si="146"/>
        <v>1</v>
      </c>
      <c r="KP26" s="14">
        <f t="shared" si="146"/>
        <v>1</v>
      </c>
      <c r="KQ26" s="14">
        <f t="shared" si="146"/>
        <v>1</v>
      </c>
      <c r="KR26" s="14">
        <f t="shared" si="146"/>
        <v>1</v>
      </c>
      <c r="KS26" s="14">
        <f t="shared" si="146"/>
        <v>1</v>
      </c>
      <c r="KT26" s="14">
        <f t="shared" si="146"/>
        <v>1</v>
      </c>
      <c r="KU26" s="14">
        <f t="shared" si="146"/>
        <v>1</v>
      </c>
      <c r="KV26" s="14">
        <f t="shared" si="146"/>
        <v>1</v>
      </c>
      <c r="KW26" s="14">
        <f t="shared" si="146"/>
        <v>1</v>
      </c>
      <c r="KX26" s="14">
        <v>0</v>
      </c>
      <c r="KY26" s="14">
        <v>0</v>
      </c>
      <c r="KZ26" s="14">
        <f t="shared" si="146"/>
        <v>1</v>
      </c>
      <c r="LA26" s="14">
        <f t="shared" si="146"/>
        <v>1</v>
      </c>
      <c r="LB26" s="14">
        <f t="shared" si="146"/>
        <v>1</v>
      </c>
      <c r="LC26" s="14">
        <f t="shared" si="146"/>
        <v>1</v>
      </c>
      <c r="LD26" s="14">
        <f t="shared" si="146"/>
        <v>1</v>
      </c>
      <c r="LE26" s="14">
        <f t="shared" si="146"/>
        <v>1</v>
      </c>
      <c r="LF26" s="14">
        <f t="shared" si="146"/>
        <v>1</v>
      </c>
      <c r="LG26" s="14">
        <f t="shared" si="146"/>
        <v>1</v>
      </c>
      <c r="LH26" s="14">
        <f t="shared" si="146"/>
        <v>1</v>
      </c>
      <c r="LI26" s="14">
        <f t="shared" si="146"/>
        <v>1</v>
      </c>
      <c r="LJ26" s="14">
        <f t="shared" si="146"/>
        <v>1</v>
      </c>
      <c r="LK26" s="14">
        <f t="shared" si="146"/>
        <v>1</v>
      </c>
      <c r="LL26" s="14">
        <f t="shared" si="146"/>
        <v>1</v>
      </c>
      <c r="LM26" s="14">
        <f t="shared" si="146"/>
        <v>1</v>
      </c>
      <c r="LN26" s="14">
        <f t="shared" si="146"/>
        <v>1</v>
      </c>
      <c r="LO26" s="14">
        <f t="shared" si="146"/>
        <v>1</v>
      </c>
      <c r="LP26" s="14">
        <f t="shared" si="146"/>
        <v>1</v>
      </c>
      <c r="LQ26" s="14">
        <f t="shared" si="146"/>
        <v>1</v>
      </c>
      <c r="LR26" s="14">
        <f t="shared" si="146"/>
        <v>1</v>
      </c>
      <c r="LS26" s="14">
        <f t="shared" si="146"/>
        <v>1</v>
      </c>
      <c r="LT26" s="14">
        <f t="shared" si="146"/>
        <v>1</v>
      </c>
      <c r="LU26" s="14">
        <f t="shared" si="146"/>
        <v>1</v>
      </c>
      <c r="LV26" s="14">
        <f t="shared" si="146"/>
        <v>1</v>
      </c>
      <c r="LW26" s="14">
        <f t="shared" si="146"/>
        <v>1</v>
      </c>
      <c r="LX26" s="14">
        <f t="shared" si="146"/>
        <v>1</v>
      </c>
      <c r="LY26" s="14">
        <f t="shared" si="146"/>
        <v>1</v>
      </c>
      <c r="LZ26" s="14">
        <f t="shared" si="146"/>
        <v>1</v>
      </c>
      <c r="MA26" s="14">
        <f t="shared" si="146"/>
        <v>1</v>
      </c>
      <c r="MB26" s="14">
        <f t="shared" si="146"/>
        <v>1</v>
      </c>
      <c r="MC26" s="14">
        <f t="shared" si="146"/>
        <v>1</v>
      </c>
      <c r="MD26" s="14">
        <f t="shared" si="146"/>
        <v>1</v>
      </c>
      <c r="ME26" s="14">
        <f t="shared" si="146"/>
        <v>1</v>
      </c>
      <c r="MF26" s="14">
        <f t="shared" si="146"/>
        <v>1</v>
      </c>
      <c r="MG26" s="14">
        <f t="shared" si="146"/>
        <v>1</v>
      </c>
      <c r="MH26" s="14">
        <f t="shared" si="146"/>
        <v>1</v>
      </c>
      <c r="MI26" s="14">
        <f t="shared" si="146"/>
        <v>1</v>
      </c>
      <c r="MJ26" s="14">
        <f t="shared" si="146"/>
        <v>1</v>
      </c>
      <c r="MK26" s="14">
        <f t="shared" si="146"/>
        <v>1</v>
      </c>
      <c r="ML26" s="14">
        <f t="shared" si="146"/>
        <v>0</v>
      </c>
      <c r="MM26" s="14">
        <f t="shared" ref="MM26:NA26" si="147">SUM(MM73,MM120)</f>
        <v>0</v>
      </c>
      <c r="MN26" s="14">
        <f t="shared" si="147"/>
        <v>0</v>
      </c>
      <c r="MO26" s="14">
        <f t="shared" si="147"/>
        <v>0</v>
      </c>
      <c r="MP26" s="14">
        <f t="shared" si="147"/>
        <v>0</v>
      </c>
      <c r="MQ26" s="14">
        <f t="shared" si="147"/>
        <v>0</v>
      </c>
      <c r="MR26" s="14">
        <f t="shared" si="147"/>
        <v>0</v>
      </c>
      <c r="MS26" s="14">
        <f t="shared" si="147"/>
        <v>0</v>
      </c>
      <c r="MT26" s="14">
        <f t="shared" si="147"/>
        <v>0</v>
      </c>
      <c r="MU26" s="14">
        <f t="shared" si="147"/>
        <v>0</v>
      </c>
      <c r="MV26" s="14">
        <f t="shared" si="147"/>
        <v>0</v>
      </c>
      <c r="MW26" s="14">
        <f t="shared" si="147"/>
        <v>0</v>
      </c>
      <c r="MX26" s="14">
        <f t="shared" si="147"/>
        <v>0</v>
      </c>
      <c r="MY26" s="14">
        <f t="shared" si="147"/>
        <v>0</v>
      </c>
      <c r="MZ26" s="14">
        <f t="shared" si="147"/>
        <v>0</v>
      </c>
      <c r="NA26" s="14">
        <f t="shared" si="147"/>
        <v>0</v>
      </c>
      <c r="NB26" s="14">
        <f t="shared" si="113"/>
        <v>0</v>
      </c>
      <c r="NC26" s="14">
        <f t="shared" si="113"/>
        <v>0</v>
      </c>
    </row>
    <row r="27" spans="1:367" ht="15.75" customHeight="1">
      <c r="A27" s="24">
        <v>50</v>
      </c>
      <c r="B27" s="9" t="s">
        <v>467</v>
      </c>
      <c r="C27" s="14">
        <f t="shared" ref="C27:AH27" si="148">SUM(C74,C121)</f>
        <v>0.25</v>
      </c>
      <c r="D27" s="14">
        <f t="shared" si="148"/>
        <v>0.25</v>
      </c>
      <c r="E27" s="14">
        <f t="shared" si="148"/>
        <v>0.25</v>
      </c>
      <c r="F27" s="14">
        <f t="shared" si="148"/>
        <v>0.25</v>
      </c>
      <c r="G27" s="14">
        <f t="shared" si="148"/>
        <v>0.25</v>
      </c>
      <c r="H27" s="14">
        <f t="shared" si="148"/>
        <v>0.25</v>
      </c>
      <c r="I27" s="14">
        <f t="shared" si="148"/>
        <v>0.25</v>
      </c>
      <c r="J27" s="14">
        <f t="shared" si="148"/>
        <v>0.25</v>
      </c>
      <c r="K27" s="14">
        <f t="shared" si="148"/>
        <v>0.25</v>
      </c>
      <c r="L27" s="14">
        <f t="shared" si="148"/>
        <v>0.25</v>
      </c>
      <c r="M27" s="14">
        <f t="shared" si="148"/>
        <v>0.25</v>
      </c>
      <c r="N27" s="14">
        <f t="shared" si="148"/>
        <v>0.25</v>
      </c>
      <c r="O27" s="14">
        <f t="shared" si="148"/>
        <v>0.25</v>
      </c>
      <c r="P27" s="14">
        <f t="shared" si="148"/>
        <v>0.25</v>
      </c>
      <c r="Q27" s="14">
        <f t="shared" si="148"/>
        <v>0.25</v>
      </c>
      <c r="R27" s="14">
        <f t="shared" si="148"/>
        <v>0.25</v>
      </c>
      <c r="S27" s="14">
        <f t="shared" si="148"/>
        <v>0.25</v>
      </c>
      <c r="T27" s="14">
        <f t="shared" si="148"/>
        <v>0.25</v>
      </c>
      <c r="U27" s="14">
        <f t="shared" si="148"/>
        <v>0.25</v>
      </c>
      <c r="V27" s="14">
        <f t="shared" si="148"/>
        <v>0.25</v>
      </c>
      <c r="W27" s="14">
        <f t="shared" si="148"/>
        <v>0.25</v>
      </c>
      <c r="X27" s="14">
        <f t="shared" si="148"/>
        <v>0.25</v>
      </c>
      <c r="Y27" s="14">
        <f t="shared" si="148"/>
        <v>0.25</v>
      </c>
      <c r="Z27" s="14">
        <f t="shared" si="148"/>
        <v>0.25</v>
      </c>
      <c r="AA27" s="14">
        <f t="shared" si="148"/>
        <v>0.25</v>
      </c>
      <c r="AB27" s="14">
        <f t="shared" si="148"/>
        <v>0.25</v>
      </c>
      <c r="AC27" s="14">
        <f t="shared" si="148"/>
        <v>0.25</v>
      </c>
      <c r="AD27" s="14">
        <f t="shared" si="148"/>
        <v>0.25</v>
      </c>
      <c r="AE27" s="14">
        <f t="shared" si="148"/>
        <v>0.25</v>
      </c>
      <c r="AF27" s="14">
        <f t="shared" si="148"/>
        <v>0.25</v>
      </c>
      <c r="AG27" s="14">
        <f t="shared" si="148"/>
        <v>0.25</v>
      </c>
      <c r="AH27" s="14">
        <f t="shared" si="148"/>
        <v>0.25</v>
      </c>
      <c r="AI27" s="14">
        <f t="shared" ref="AI27:BN27" si="149">SUM(AI74,AI121)</f>
        <v>0.25</v>
      </c>
      <c r="AJ27" s="14">
        <f t="shared" si="149"/>
        <v>0.25</v>
      </c>
      <c r="AK27" s="14">
        <f t="shared" si="149"/>
        <v>0.25</v>
      </c>
      <c r="AL27" s="14">
        <f t="shared" si="149"/>
        <v>0.25</v>
      </c>
      <c r="AM27" s="14">
        <f t="shared" si="149"/>
        <v>0.25</v>
      </c>
      <c r="AN27" s="14">
        <f t="shared" si="149"/>
        <v>0.25</v>
      </c>
      <c r="AO27" s="14">
        <f t="shared" si="149"/>
        <v>0.25</v>
      </c>
      <c r="AP27" s="14">
        <f t="shared" si="149"/>
        <v>0.25</v>
      </c>
      <c r="AQ27" s="14">
        <f t="shared" si="149"/>
        <v>0.25</v>
      </c>
      <c r="AR27" s="14">
        <f t="shared" si="149"/>
        <v>0.25</v>
      </c>
      <c r="AS27" s="14">
        <f t="shared" si="149"/>
        <v>0.25</v>
      </c>
      <c r="AT27" s="14">
        <f t="shared" si="149"/>
        <v>0.25</v>
      </c>
      <c r="AU27" s="14">
        <f t="shared" si="149"/>
        <v>0.25</v>
      </c>
      <c r="AV27" s="14">
        <f t="shared" si="149"/>
        <v>0.25</v>
      </c>
      <c r="AW27" s="14">
        <f t="shared" si="149"/>
        <v>0.25</v>
      </c>
      <c r="AX27" s="14">
        <f t="shared" si="149"/>
        <v>0.25</v>
      </c>
      <c r="AY27" s="14">
        <f t="shared" si="149"/>
        <v>0.25</v>
      </c>
      <c r="AZ27" s="14">
        <f t="shared" si="149"/>
        <v>0.25</v>
      </c>
      <c r="BA27" s="14">
        <f t="shared" si="149"/>
        <v>0.25</v>
      </c>
      <c r="BB27" s="14">
        <f t="shared" si="149"/>
        <v>0.25</v>
      </c>
      <c r="BC27" s="14">
        <f t="shared" si="149"/>
        <v>0.25</v>
      </c>
      <c r="BD27" s="14">
        <f t="shared" si="149"/>
        <v>0.25</v>
      </c>
      <c r="BE27" s="14">
        <f t="shared" si="149"/>
        <v>0.25</v>
      </c>
      <c r="BF27" s="14">
        <f t="shared" si="149"/>
        <v>0.25</v>
      </c>
      <c r="BG27" s="14">
        <f t="shared" si="149"/>
        <v>0.25</v>
      </c>
      <c r="BH27" s="14">
        <f t="shared" si="149"/>
        <v>0.25</v>
      </c>
      <c r="BI27" s="14">
        <f t="shared" si="149"/>
        <v>0.25</v>
      </c>
      <c r="BJ27" s="14">
        <f t="shared" si="149"/>
        <v>0.25</v>
      </c>
      <c r="BK27" s="14">
        <f t="shared" si="149"/>
        <v>0.25</v>
      </c>
      <c r="BL27" s="14">
        <f t="shared" si="149"/>
        <v>0.25</v>
      </c>
      <c r="BM27" s="14">
        <f t="shared" si="149"/>
        <v>0.25</v>
      </c>
      <c r="BN27" s="14">
        <f t="shared" si="149"/>
        <v>0.25</v>
      </c>
      <c r="BO27" s="14">
        <f t="shared" ref="BO27:CR27" si="150">SUM(BO74,BO121)</f>
        <v>0.25</v>
      </c>
      <c r="BP27" s="14">
        <f t="shared" si="150"/>
        <v>0.25</v>
      </c>
      <c r="BQ27" s="14">
        <f t="shared" si="150"/>
        <v>0.25</v>
      </c>
      <c r="BR27" s="14">
        <f t="shared" si="150"/>
        <v>0.25</v>
      </c>
      <c r="BS27" s="14">
        <f t="shared" si="150"/>
        <v>0.25</v>
      </c>
      <c r="BT27" s="14">
        <f t="shared" si="150"/>
        <v>0.25</v>
      </c>
      <c r="BU27" s="14">
        <f t="shared" si="150"/>
        <v>0.25</v>
      </c>
      <c r="BV27" s="14">
        <f t="shared" si="150"/>
        <v>0.25</v>
      </c>
      <c r="BW27" s="14">
        <f t="shared" si="150"/>
        <v>0.25</v>
      </c>
      <c r="BX27" s="14">
        <f t="shared" si="150"/>
        <v>0.25</v>
      </c>
      <c r="BY27" s="14">
        <f t="shared" si="150"/>
        <v>0.25</v>
      </c>
      <c r="BZ27" s="14">
        <f t="shared" si="150"/>
        <v>0.25</v>
      </c>
      <c r="CA27" s="14">
        <f t="shared" si="150"/>
        <v>0.25</v>
      </c>
      <c r="CB27" s="14">
        <f t="shared" si="150"/>
        <v>0.25</v>
      </c>
      <c r="CC27" s="14">
        <f t="shared" si="150"/>
        <v>0.25</v>
      </c>
      <c r="CD27" s="14">
        <f t="shared" si="150"/>
        <v>0.25</v>
      </c>
      <c r="CE27" s="14">
        <f t="shared" si="150"/>
        <v>0.25</v>
      </c>
      <c r="CF27" s="14">
        <f t="shared" si="150"/>
        <v>0</v>
      </c>
      <c r="CG27" s="14">
        <f t="shared" si="150"/>
        <v>0</v>
      </c>
      <c r="CH27" s="14">
        <f t="shared" si="150"/>
        <v>0</v>
      </c>
      <c r="CI27" s="14">
        <f t="shared" si="150"/>
        <v>0</v>
      </c>
      <c r="CJ27" s="14">
        <f t="shared" si="150"/>
        <v>0</v>
      </c>
      <c r="CK27" s="14">
        <f t="shared" si="150"/>
        <v>0</v>
      </c>
      <c r="CL27" s="14">
        <f t="shared" si="150"/>
        <v>0</v>
      </c>
      <c r="CM27" s="14">
        <f t="shared" si="150"/>
        <v>0</v>
      </c>
      <c r="CN27" s="14">
        <f t="shared" si="150"/>
        <v>0</v>
      </c>
      <c r="CO27" s="14">
        <f t="shared" si="150"/>
        <v>0</v>
      </c>
      <c r="CP27" s="14">
        <f t="shared" si="150"/>
        <v>0</v>
      </c>
      <c r="CQ27" s="14">
        <f t="shared" si="150"/>
        <v>0</v>
      </c>
      <c r="CR27" s="14">
        <f t="shared" si="150"/>
        <v>0.25</v>
      </c>
      <c r="CS27" s="14">
        <f t="shared" ref="CS27:FB27" si="151">SUM(CS74,CS121)</f>
        <v>0.25</v>
      </c>
      <c r="CT27" s="14">
        <f t="shared" si="151"/>
        <v>0.25</v>
      </c>
      <c r="CU27" s="14">
        <f t="shared" si="151"/>
        <v>0.25</v>
      </c>
      <c r="CV27" s="14">
        <f t="shared" si="151"/>
        <v>0.25</v>
      </c>
      <c r="CW27" s="14">
        <f t="shared" si="151"/>
        <v>0.25</v>
      </c>
      <c r="CX27" s="14">
        <f t="shared" si="151"/>
        <v>0.25</v>
      </c>
      <c r="CY27" s="14">
        <f t="shared" si="151"/>
        <v>0.25</v>
      </c>
      <c r="CZ27" s="14">
        <f t="shared" si="151"/>
        <v>0.25</v>
      </c>
      <c r="DA27" s="14">
        <f t="shared" si="151"/>
        <v>0.25</v>
      </c>
      <c r="DB27" s="14">
        <f t="shared" si="151"/>
        <v>0.25</v>
      </c>
      <c r="DC27" s="14">
        <f t="shared" si="151"/>
        <v>0.25</v>
      </c>
      <c r="DD27" s="14">
        <f t="shared" si="151"/>
        <v>0</v>
      </c>
      <c r="DE27" s="14">
        <f t="shared" si="151"/>
        <v>0</v>
      </c>
      <c r="DF27" s="14">
        <f t="shared" si="151"/>
        <v>0</v>
      </c>
      <c r="DG27" s="14">
        <f t="shared" si="151"/>
        <v>0</v>
      </c>
      <c r="DH27" s="14">
        <f t="shared" si="151"/>
        <v>0</v>
      </c>
      <c r="DI27" s="14">
        <f t="shared" si="151"/>
        <v>0</v>
      </c>
      <c r="DJ27" s="14">
        <f t="shared" si="151"/>
        <v>0</v>
      </c>
      <c r="DK27" s="14">
        <f>SUM(DK74,DK121)</f>
        <v>0</v>
      </c>
      <c r="DL27" s="14">
        <f>SUM(DL74,DL121)</f>
        <v>0</v>
      </c>
      <c r="DM27" s="14">
        <f t="shared" si="151"/>
        <v>0</v>
      </c>
      <c r="DN27" s="14">
        <f t="shared" si="151"/>
        <v>0.25</v>
      </c>
      <c r="DO27" s="14">
        <f t="shared" si="151"/>
        <v>0.25</v>
      </c>
      <c r="DP27" s="14">
        <f t="shared" si="151"/>
        <v>0.25</v>
      </c>
      <c r="DQ27" s="14">
        <f t="shared" si="151"/>
        <v>0.25</v>
      </c>
      <c r="DR27" s="14">
        <f t="shared" si="151"/>
        <v>0.25</v>
      </c>
      <c r="DS27" s="14">
        <f t="shared" si="151"/>
        <v>0.25</v>
      </c>
      <c r="DT27" s="14">
        <f t="shared" si="151"/>
        <v>0.25</v>
      </c>
      <c r="DU27" s="14">
        <f t="shared" si="151"/>
        <v>0.25</v>
      </c>
      <c r="DV27" s="14">
        <f t="shared" si="151"/>
        <v>0.25</v>
      </c>
      <c r="DW27" s="14">
        <f t="shared" si="151"/>
        <v>0.25</v>
      </c>
      <c r="DX27" s="14">
        <f t="shared" si="151"/>
        <v>0.25</v>
      </c>
      <c r="DY27" s="14">
        <f t="shared" si="151"/>
        <v>0.25</v>
      </c>
      <c r="DZ27" s="14">
        <f t="shared" si="151"/>
        <v>0.25</v>
      </c>
      <c r="EA27" s="14">
        <f t="shared" si="151"/>
        <v>0.25</v>
      </c>
      <c r="EB27" s="14">
        <f t="shared" si="151"/>
        <v>0.25</v>
      </c>
      <c r="EC27" s="14">
        <f t="shared" si="151"/>
        <v>0.25</v>
      </c>
      <c r="ED27" s="14">
        <f t="shared" si="151"/>
        <v>0.25</v>
      </c>
      <c r="EE27" s="14">
        <f t="shared" si="151"/>
        <v>0.25</v>
      </c>
      <c r="EF27" s="14">
        <f t="shared" si="151"/>
        <v>0.25</v>
      </c>
      <c r="EG27" s="14">
        <f t="shared" si="151"/>
        <v>0.25</v>
      </c>
      <c r="EH27" s="14">
        <f t="shared" si="151"/>
        <v>0.25</v>
      </c>
      <c r="EI27" s="14">
        <f t="shared" si="151"/>
        <v>0.25</v>
      </c>
      <c r="EJ27" s="14">
        <f t="shared" si="151"/>
        <v>0.25</v>
      </c>
      <c r="EK27" s="14">
        <f t="shared" si="151"/>
        <v>0.25</v>
      </c>
      <c r="EL27" s="14">
        <f t="shared" si="151"/>
        <v>0.25</v>
      </c>
      <c r="EM27" s="14">
        <f t="shared" si="151"/>
        <v>0.25</v>
      </c>
      <c r="EN27" s="14">
        <f t="shared" si="151"/>
        <v>0.25</v>
      </c>
      <c r="EO27" s="14">
        <f t="shared" si="151"/>
        <v>0.25</v>
      </c>
      <c r="EP27" s="14">
        <f t="shared" si="151"/>
        <v>0.25</v>
      </c>
      <c r="EQ27" s="14">
        <f t="shared" si="151"/>
        <v>0.25</v>
      </c>
      <c r="ER27" s="14">
        <f t="shared" si="151"/>
        <v>0.25</v>
      </c>
      <c r="ES27" s="14">
        <f t="shared" si="151"/>
        <v>0.25</v>
      </c>
      <c r="ET27" s="14">
        <f t="shared" si="151"/>
        <v>0.25</v>
      </c>
      <c r="EU27" s="14">
        <f t="shared" si="151"/>
        <v>0.25</v>
      </c>
      <c r="EV27" s="14">
        <f t="shared" si="151"/>
        <v>0.25</v>
      </c>
      <c r="EW27" s="14">
        <f t="shared" si="151"/>
        <v>0.25</v>
      </c>
      <c r="EX27" s="14">
        <f t="shared" si="151"/>
        <v>0.25</v>
      </c>
      <c r="EY27" s="14">
        <f t="shared" si="151"/>
        <v>0.25</v>
      </c>
      <c r="EZ27" s="14">
        <f t="shared" si="151"/>
        <v>0.25</v>
      </c>
      <c r="FA27" s="14">
        <f t="shared" si="151"/>
        <v>0.25</v>
      </c>
      <c r="FB27" s="14">
        <f t="shared" si="151"/>
        <v>0.25</v>
      </c>
      <c r="FC27" s="14">
        <f t="shared" ref="FC27:HN27" si="152">SUM(FC74,FC121)</f>
        <v>0.25</v>
      </c>
      <c r="FD27" s="14">
        <f t="shared" si="152"/>
        <v>0.25</v>
      </c>
      <c r="FE27" s="14">
        <f t="shared" si="152"/>
        <v>0.25</v>
      </c>
      <c r="FF27" s="14">
        <f t="shared" si="152"/>
        <v>0.25</v>
      </c>
      <c r="FG27" s="14">
        <f t="shared" si="152"/>
        <v>0.25</v>
      </c>
      <c r="FH27" s="14">
        <f t="shared" si="152"/>
        <v>0.25</v>
      </c>
      <c r="FI27" s="14">
        <f t="shared" si="152"/>
        <v>0.25</v>
      </c>
      <c r="FJ27" s="14">
        <f t="shared" si="152"/>
        <v>0.25</v>
      </c>
      <c r="FK27" s="14">
        <f t="shared" si="152"/>
        <v>0.25</v>
      </c>
      <c r="FL27" s="14">
        <f t="shared" si="152"/>
        <v>0.25</v>
      </c>
      <c r="FM27" s="14">
        <f t="shared" si="152"/>
        <v>0.25</v>
      </c>
      <c r="FN27" s="14">
        <f t="shared" si="152"/>
        <v>0.25</v>
      </c>
      <c r="FO27" s="14">
        <f t="shared" si="152"/>
        <v>0.25</v>
      </c>
      <c r="FP27" s="14">
        <f t="shared" si="152"/>
        <v>0.25</v>
      </c>
      <c r="FQ27" s="14">
        <f t="shared" si="152"/>
        <v>0.25</v>
      </c>
      <c r="FR27" s="14">
        <f t="shared" si="152"/>
        <v>0.25</v>
      </c>
      <c r="FS27" s="14">
        <f t="shared" si="152"/>
        <v>0.25</v>
      </c>
      <c r="FT27" s="14">
        <f t="shared" si="152"/>
        <v>0.25</v>
      </c>
      <c r="FU27" s="14">
        <f t="shared" si="152"/>
        <v>0.25</v>
      </c>
      <c r="FV27" s="14">
        <f t="shared" si="152"/>
        <v>0.25</v>
      </c>
      <c r="FW27" s="14">
        <f t="shared" si="152"/>
        <v>0.25</v>
      </c>
      <c r="FX27" s="14">
        <f t="shared" si="152"/>
        <v>0.25</v>
      </c>
      <c r="FY27" s="14">
        <f t="shared" si="152"/>
        <v>0.25</v>
      </c>
      <c r="FZ27" s="14">
        <f t="shared" si="152"/>
        <v>0.25</v>
      </c>
      <c r="GA27" s="14">
        <f t="shared" si="152"/>
        <v>0.25</v>
      </c>
      <c r="GB27" s="14">
        <f t="shared" si="152"/>
        <v>0.25</v>
      </c>
      <c r="GC27" s="14">
        <f t="shared" si="152"/>
        <v>0.25</v>
      </c>
      <c r="GD27" s="14">
        <f t="shared" si="152"/>
        <v>0.25</v>
      </c>
      <c r="GE27" s="14">
        <f t="shared" si="152"/>
        <v>0.25</v>
      </c>
      <c r="GF27" s="14">
        <f t="shared" si="152"/>
        <v>0.25</v>
      </c>
      <c r="GG27" s="14">
        <f t="shared" si="152"/>
        <v>0.25</v>
      </c>
      <c r="GH27" s="14">
        <f t="shared" si="152"/>
        <v>0.25</v>
      </c>
      <c r="GI27" s="14">
        <f t="shared" si="152"/>
        <v>0.25</v>
      </c>
      <c r="GJ27" s="14">
        <f t="shared" si="152"/>
        <v>0.25</v>
      </c>
      <c r="GK27" s="14">
        <f t="shared" si="152"/>
        <v>0.25</v>
      </c>
      <c r="GL27" s="14">
        <f t="shared" si="152"/>
        <v>0.25</v>
      </c>
      <c r="GM27" s="14">
        <f t="shared" si="152"/>
        <v>0.25</v>
      </c>
      <c r="GN27" s="14">
        <f t="shared" si="152"/>
        <v>0.25</v>
      </c>
      <c r="GO27" s="14">
        <f t="shared" si="152"/>
        <v>0.25</v>
      </c>
      <c r="GP27" s="14">
        <f t="shared" si="152"/>
        <v>0.25</v>
      </c>
      <c r="GQ27" s="14">
        <f t="shared" si="152"/>
        <v>0.25</v>
      </c>
      <c r="GR27" s="14">
        <f t="shared" si="152"/>
        <v>0.25</v>
      </c>
      <c r="GS27" s="14">
        <f t="shared" si="152"/>
        <v>0.25</v>
      </c>
      <c r="GT27" s="14">
        <f t="shared" si="152"/>
        <v>0.25</v>
      </c>
      <c r="GU27" s="14">
        <f t="shared" si="152"/>
        <v>0.25</v>
      </c>
      <c r="GV27" s="14">
        <f t="shared" si="152"/>
        <v>0.25</v>
      </c>
      <c r="GW27" s="14">
        <f t="shared" si="152"/>
        <v>0.25</v>
      </c>
      <c r="GX27" s="14">
        <f t="shared" si="152"/>
        <v>0.25</v>
      </c>
      <c r="GY27" s="14">
        <f t="shared" si="152"/>
        <v>0.25</v>
      </c>
      <c r="GZ27" s="14">
        <f t="shared" si="152"/>
        <v>0.25</v>
      </c>
      <c r="HA27" s="14">
        <f t="shared" si="152"/>
        <v>0.25</v>
      </c>
      <c r="HB27" s="14">
        <f t="shared" si="152"/>
        <v>0.25</v>
      </c>
      <c r="HC27" s="14">
        <f t="shared" si="152"/>
        <v>0.25</v>
      </c>
      <c r="HD27" s="14">
        <f t="shared" si="152"/>
        <v>0.25</v>
      </c>
      <c r="HE27" s="14">
        <f t="shared" si="152"/>
        <v>0.25</v>
      </c>
      <c r="HF27" s="14">
        <f t="shared" si="152"/>
        <v>0.25</v>
      </c>
      <c r="HG27" s="14">
        <f t="shared" si="152"/>
        <v>0.25</v>
      </c>
      <c r="HH27" s="14">
        <f t="shared" si="152"/>
        <v>0.25</v>
      </c>
      <c r="HI27" s="14">
        <f t="shared" si="152"/>
        <v>0.25</v>
      </c>
      <c r="HJ27" s="14">
        <f t="shared" si="152"/>
        <v>0.25</v>
      </c>
      <c r="HK27" s="14">
        <f t="shared" si="152"/>
        <v>0.25</v>
      </c>
      <c r="HL27" s="14">
        <f t="shared" si="152"/>
        <v>0.25</v>
      </c>
      <c r="HM27" s="14">
        <f t="shared" si="152"/>
        <v>0.25</v>
      </c>
      <c r="HN27" s="14">
        <f t="shared" si="152"/>
        <v>0.25</v>
      </c>
      <c r="HO27" s="14">
        <f t="shared" ref="HO27:JZ27" si="153">SUM(HO74,HO121)</f>
        <v>0.25</v>
      </c>
      <c r="HP27" s="14">
        <f t="shared" si="153"/>
        <v>0.25</v>
      </c>
      <c r="HQ27" s="14">
        <f t="shared" si="153"/>
        <v>0.25</v>
      </c>
      <c r="HR27" s="14">
        <f t="shared" si="153"/>
        <v>0.25</v>
      </c>
      <c r="HS27" s="14">
        <f t="shared" si="110"/>
        <v>0.25</v>
      </c>
      <c r="HT27" s="14">
        <f t="shared" si="153"/>
        <v>0.25</v>
      </c>
      <c r="HU27" s="14">
        <f t="shared" si="153"/>
        <v>0.25</v>
      </c>
      <c r="HV27" s="14">
        <f t="shared" si="153"/>
        <v>0.25</v>
      </c>
      <c r="HW27" s="14">
        <f t="shared" si="153"/>
        <v>0.25</v>
      </c>
      <c r="HX27" s="14">
        <f t="shared" si="153"/>
        <v>0.25</v>
      </c>
      <c r="HY27" s="14">
        <f t="shared" si="153"/>
        <v>0.25</v>
      </c>
      <c r="HZ27" s="14">
        <f t="shared" si="153"/>
        <v>0.25</v>
      </c>
      <c r="IA27" s="14">
        <f t="shared" si="153"/>
        <v>0.25</v>
      </c>
      <c r="IB27" s="14">
        <f t="shared" si="153"/>
        <v>0.25</v>
      </c>
      <c r="IC27" s="14">
        <f t="shared" si="153"/>
        <v>0.25</v>
      </c>
      <c r="ID27" s="14">
        <f t="shared" si="153"/>
        <v>0.25</v>
      </c>
      <c r="IE27" s="14">
        <f t="shared" si="153"/>
        <v>0.25</v>
      </c>
      <c r="IF27" s="14">
        <f t="shared" si="153"/>
        <v>0.25</v>
      </c>
      <c r="IG27" s="14">
        <f t="shared" si="153"/>
        <v>0.25</v>
      </c>
      <c r="IH27" s="14">
        <f t="shared" si="153"/>
        <v>0.25</v>
      </c>
      <c r="II27" s="14">
        <f t="shared" si="153"/>
        <v>0.25</v>
      </c>
      <c r="IJ27" s="14">
        <f t="shared" si="153"/>
        <v>0.25</v>
      </c>
      <c r="IK27" s="14">
        <f t="shared" si="153"/>
        <v>0.25</v>
      </c>
      <c r="IL27" s="14">
        <f t="shared" si="153"/>
        <v>0.25</v>
      </c>
      <c r="IM27" s="14">
        <f t="shared" si="153"/>
        <v>0.25</v>
      </c>
      <c r="IN27" s="14">
        <f t="shared" si="153"/>
        <v>0.25</v>
      </c>
      <c r="IO27" s="14">
        <f t="shared" si="153"/>
        <v>0.25</v>
      </c>
      <c r="IP27" s="14">
        <f t="shared" si="153"/>
        <v>0.25</v>
      </c>
      <c r="IQ27" s="14">
        <f t="shared" si="153"/>
        <v>0.25</v>
      </c>
      <c r="IR27" s="14">
        <f t="shared" si="153"/>
        <v>0.25</v>
      </c>
      <c r="IS27" s="14">
        <f t="shared" si="153"/>
        <v>0.25</v>
      </c>
      <c r="IT27" s="14">
        <f t="shared" si="153"/>
        <v>0.25</v>
      </c>
      <c r="IU27" s="14">
        <f t="shared" si="153"/>
        <v>0.25</v>
      </c>
      <c r="IV27" s="14">
        <f t="shared" si="153"/>
        <v>0.25</v>
      </c>
      <c r="IW27" s="14">
        <f t="shared" si="153"/>
        <v>0.25</v>
      </c>
      <c r="IX27" s="14">
        <f t="shared" si="153"/>
        <v>0.25</v>
      </c>
      <c r="IY27" s="14">
        <f t="shared" si="153"/>
        <v>0.25</v>
      </c>
      <c r="IZ27" s="14">
        <f t="shared" si="153"/>
        <v>0.25</v>
      </c>
      <c r="JA27" s="14">
        <f t="shared" si="153"/>
        <v>0.25</v>
      </c>
      <c r="JB27" s="14">
        <f t="shared" si="153"/>
        <v>0.25</v>
      </c>
      <c r="JC27" s="14">
        <f t="shared" si="153"/>
        <v>0.25</v>
      </c>
      <c r="JD27" s="14">
        <f t="shared" si="153"/>
        <v>0.25</v>
      </c>
      <c r="JE27" s="14">
        <f t="shared" si="153"/>
        <v>0.25</v>
      </c>
      <c r="JF27" s="14">
        <f t="shared" si="153"/>
        <v>0.25</v>
      </c>
      <c r="JG27" s="14">
        <f t="shared" si="153"/>
        <v>0.25</v>
      </c>
      <c r="JH27" s="14">
        <f t="shared" si="153"/>
        <v>0.25</v>
      </c>
      <c r="JI27" s="14">
        <f t="shared" si="153"/>
        <v>0.25</v>
      </c>
      <c r="JJ27" s="14">
        <f t="shared" si="153"/>
        <v>0.25</v>
      </c>
      <c r="JK27" s="14">
        <f t="shared" si="153"/>
        <v>0.25</v>
      </c>
      <c r="JL27" s="14">
        <f t="shared" si="153"/>
        <v>0.25</v>
      </c>
      <c r="JM27" s="14">
        <f t="shared" si="153"/>
        <v>0.25</v>
      </c>
      <c r="JN27" s="14">
        <f t="shared" si="153"/>
        <v>0.25</v>
      </c>
      <c r="JO27" s="14">
        <f t="shared" si="153"/>
        <v>0.25</v>
      </c>
      <c r="JP27" s="14">
        <f t="shared" si="153"/>
        <v>0.25</v>
      </c>
      <c r="JQ27" s="14">
        <f t="shared" si="153"/>
        <v>0.25</v>
      </c>
      <c r="JR27" s="14">
        <f t="shared" si="153"/>
        <v>0.25</v>
      </c>
      <c r="JS27" s="14">
        <f t="shared" si="153"/>
        <v>0.25</v>
      </c>
      <c r="JT27" s="14">
        <f t="shared" si="153"/>
        <v>0.25</v>
      </c>
      <c r="JU27" s="14">
        <f t="shared" si="153"/>
        <v>0.25</v>
      </c>
      <c r="JV27" s="14">
        <f t="shared" si="153"/>
        <v>0.25</v>
      </c>
      <c r="JW27" s="14">
        <f t="shared" si="153"/>
        <v>0.25</v>
      </c>
      <c r="JX27" s="14">
        <f t="shared" si="153"/>
        <v>0.25</v>
      </c>
      <c r="JY27" s="14">
        <f t="shared" si="153"/>
        <v>0.25</v>
      </c>
      <c r="JZ27" s="14">
        <f t="shared" si="153"/>
        <v>0.25</v>
      </c>
      <c r="KA27" s="14">
        <f t="shared" ref="KA27:ML27" si="154">SUM(KA74,KA121)</f>
        <v>0.25</v>
      </c>
      <c r="KB27" s="14">
        <f t="shared" si="154"/>
        <v>0.25</v>
      </c>
      <c r="KC27" s="14">
        <f t="shared" si="154"/>
        <v>0.25</v>
      </c>
      <c r="KD27" s="14">
        <f t="shared" si="154"/>
        <v>0.25</v>
      </c>
      <c r="KE27" s="14">
        <f t="shared" si="154"/>
        <v>0.25</v>
      </c>
      <c r="KF27" s="14">
        <f t="shared" si="154"/>
        <v>0.25</v>
      </c>
      <c r="KG27" s="14">
        <f t="shared" si="154"/>
        <v>0.25</v>
      </c>
      <c r="KH27" s="14">
        <f t="shared" si="154"/>
        <v>0.25</v>
      </c>
      <c r="KI27" s="14">
        <f t="shared" si="154"/>
        <v>0.25</v>
      </c>
      <c r="KJ27" s="14">
        <f t="shared" si="154"/>
        <v>0.25</v>
      </c>
      <c r="KK27" s="14">
        <f t="shared" si="154"/>
        <v>0.25</v>
      </c>
      <c r="KL27" s="14">
        <f t="shared" si="154"/>
        <v>0.25</v>
      </c>
      <c r="KM27" s="14">
        <f t="shared" si="154"/>
        <v>0.25</v>
      </c>
      <c r="KN27" s="14">
        <f t="shared" si="154"/>
        <v>0.25</v>
      </c>
      <c r="KO27" s="14">
        <f t="shared" si="154"/>
        <v>0.25</v>
      </c>
      <c r="KP27" s="14">
        <f t="shared" si="154"/>
        <v>0.25</v>
      </c>
      <c r="KQ27" s="14">
        <f t="shared" si="154"/>
        <v>0.25</v>
      </c>
      <c r="KR27" s="14">
        <f t="shared" si="154"/>
        <v>0.25</v>
      </c>
      <c r="KS27" s="14">
        <f t="shared" si="154"/>
        <v>0.25</v>
      </c>
      <c r="KT27" s="14">
        <f t="shared" si="154"/>
        <v>0.25</v>
      </c>
      <c r="KU27" s="14">
        <f t="shared" si="154"/>
        <v>0.25</v>
      </c>
      <c r="KV27" s="14">
        <f t="shared" si="154"/>
        <v>0.25</v>
      </c>
      <c r="KW27" s="14">
        <f t="shared" si="154"/>
        <v>0.25</v>
      </c>
      <c r="KX27" s="14">
        <v>0</v>
      </c>
      <c r="KY27" s="14">
        <v>0</v>
      </c>
      <c r="KZ27" s="14">
        <f t="shared" si="154"/>
        <v>0.25</v>
      </c>
      <c r="LA27" s="14">
        <f t="shared" si="154"/>
        <v>0.25</v>
      </c>
      <c r="LB27" s="14">
        <f t="shared" si="154"/>
        <v>0.25</v>
      </c>
      <c r="LC27" s="14">
        <f t="shared" si="154"/>
        <v>0.25</v>
      </c>
      <c r="LD27" s="14">
        <f t="shared" si="154"/>
        <v>0.25</v>
      </c>
      <c r="LE27" s="14">
        <f t="shared" si="154"/>
        <v>0.25</v>
      </c>
      <c r="LF27" s="14">
        <f t="shared" si="154"/>
        <v>0.25</v>
      </c>
      <c r="LG27" s="14">
        <f t="shared" si="154"/>
        <v>0.25</v>
      </c>
      <c r="LH27" s="14">
        <f t="shared" si="154"/>
        <v>0.25</v>
      </c>
      <c r="LI27" s="14">
        <f t="shared" si="154"/>
        <v>0.25</v>
      </c>
      <c r="LJ27" s="14">
        <f t="shared" si="154"/>
        <v>0.25</v>
      </c>
      <c r="LK27" s="14">
        <f t="shared" si="154"/>
        <v>0.25</v>
      </c>
      <c r="LL27" s="14">
        <f t="shared" si="154"/>
        <v>0.25</v>
      </c>
      <c r="LM27" s="14">
        <f t="shared" si="154"/>
        <v>0.25</v>
      </c>
      <c r="LN27" s="14">
        <f t="shared" si="154"/>
        <v>0.25</v>
      </c>
      <c r="LO27" s="14">
        <f t="shared" si="154"/>
        <v>0.25</v>
      </c>
      <c r="LP27" s="14">
        <f t="shared" si="154"/>
        <v>0.25</v>
      </c>
      <c r="LQ27" s="14">
        <f t="shared" si="154"/>
        <v>0.25</v>
      </c>
      <c r="LR27" s="14">
        <f t="shared" si="154"/>
        <v>0.25</v>
      </c>
      <c r="LS27" s="14">
        <f t="shared" si="154"/>
        <v>0.25</v>
      </c>
      <c r="LT27" s="14">
        <f t="shared" si="154"/>
        <v>0.25</v>
      </c>
      <c r="LU27" s="14">
        <f t="shared" si="154"/>
        <v>0.25</v>
      </c>
      <c r="LV27" s="14">
        <f t="shared" si="154"/>
        <v>0.25</v>
      </c>
      <c r="LW27" s="14">
        <f t="shared" si="154"/>
        <v>0.25</v>
      </c>
      <c r="LX27" s="14">
        <f t="shared" si="154"/>
        <v>0.25</v>
      </c>
      <c r="LY27" s="14">
        <f t="shared" si="154"/>
        <v>0.25</v>
      </c>
      <c r="LZ27" s="14">
        <f t="shared" si="154"/>
        <v>0.25</v>
      </c>
      <c r="MA27" s="14">
        <f t="shared" si="154"/>
        <v>0.25</v>
      </c>
      <c r="MB27" s="14">
        <f t="shared" si="154"/>
        <v>0.25</v>
      </c>
      <c r="MC27" s="14">
        <f t="shared" si="154"/>
        <v>0.25</v>
      </c>
      <c r="MD27" s="14">
        <f t="shared" si="154"/>
        <v>0.25</v>
      </c>
      <c r="ME27" s="14">
        <f t="shared" si="154"/>
        <v>0.25</v>
      </c>
      <c r="MF27" s="14">
        <f t="shared" si="154"/>
        <v>0.25</v>
      </c>
      <c r="MG27" s="14">
        <f t="shared" si="154"/>
        <v>0.25</v>
      </c>
      <c r="MH27" s="14">
        <f t="shared" si="154"/>
        <v>0.25</v>
      </c>
      <c r="MI27" s="14">
        <f t="shared" si="154"/>
        <v>0.25</v>
      </c>
      <c r="MJ27" s="14">
        <f t="shared" si="154"/>
        <v>0.25</v>
      </c>
      <c r="MK27" s="14">
        <f t="shared" si="154"/>
        <v>0.25</v>
      </c>
      <c r="ML27" s="14">
        <f t="shared" si="154"/>
        <v>0.25</v>
      </c>
      <c r="MM27" s="14">
        <f t="shared" ref="MM27:NA27" si="155">SUM(MM74,MM121)</f>
        <v>0.25</v>
      </c>
      <c r="MN27" s="14">
        <f t="shared" si="155"/>
        <v>0.25</v>
      </c>
      <c r="MO27" s="14">
        <f t="shared" si="155"/>
        <v>0.25</v>
      </c>
      <c r="MP27" s="14">
        <f t="shared" si="155"/>
        <v>0.25</v>
      </c>
      <c r="MQ27" s="14">
        <f t="shared" si="155"/>
        <v>0.25</v>
      </c>
      <c r="MR27" s="14">
        <f t="shared" si="155"/>
        <v>0.25</v>
      </c>
      <c r="MS27" s="14">
        <f t="shared" si="155"/>
        <v>0.25</v>
      </c>
      <c r="MT27" s="14">
        <f t="shared" si="155"/>
        <v>0.25</v>
      </c>
      <c r="MU27" s="14">
        <f t="shared" si="155"/>
        <v>0.25</v>
      </c>
      <c r="MV27" s="14">
        <f t="shared" si="155"/>
        <v>0.25</v>
      </c>
      <c r="MW27" s="14">
        <f t="shared" si="155"/>
        <v>0.25</v>
      </c>
      <c r="MX27" s="14">
        <f t="shared" si="155"/>
        <v>0.25</v>
      </c>
      <c r="MY27" s="14">
        <f t="shared" si="155"/>
        <v>0.25</v>
      </c>
      <c r="MZ27" s="14">
        <f t="shared" si="155"/>
        <v>0.25</v>
      </c>
      <c r="NA27" s="14">
        <f t="shared" si="155"/>
        <v>0.25</v>
      </c>
      <c r="NB27" s="14">
        <f t="shared" si="113"/>
        <v>0.25</v>
      </c>
      <c r="NC27" s="14">
        <f t="shared" si="113"/>
        <v>0.25</v>
      </c>
    </row>
    <row r="28" spans="1:367" ht="15.75" customHeight="1">
      <c r="A28" s="24">
        <v>40</v>
      </c>
      <c r="B28" s="9" t="s">
        <v>1842</v>
      </c>
      <c r="C28" s="14">
        <f t="shared" ref="C28:AH28" si="156">SUM(C75,C122)</f>
        <v>0</v>
      </c>
      <c r="D28" s="14">
        <f t="shared" si="156"/>
        <v>0</v>
      </c>
      <c r="E28" s="14">
        <f t="shared" si="156"/>
        <v>0</v>
      </c>
      <c r="F28" s="14">
        <f t="shared" si="156"/>
        <v>0</v>
      </c>
      <c r="G28" s="14">
        <f t="shared" si="156"/>
        <v>0</v>
      </c>
      <c r="H28" s="14">
        <f t="shared" si="156"/>
        <v>0</v>
      </c>
      <c r="I28" s="14">
        <f t="shared" si="156"/>
        <v>0</v>
      </c>
      <c r="J28" s="14">
        <f t="shared" si="156"/>
        <v>0</v>
      </c>
      <c r="K28" s="14">
        <f t="shared" si="156"/>
        <v>0</v>
      </c>
      <c r="L28" s="14">
        <f t="shared" si="156"/>
        <v>0</v>
      </c>
      <c r="M28" s="14">
        <f t="shared" si="156"/>
        <v>0</v>
      </c>
      <c r="N28" s="14">
        <f t="shared" si="156"/>
        <v>0</v>
      </c>
      <c r="O28" s="14">
        <f t="shared" si="156"/>
        <v>0</v>
      </c>
      <c r="P28" s="14">
        <f t="shared" si="156"/>
        <v>0</v>
      </c>
      <c r="Q28" s="14">
        <f t="shared" si="156"/>
        <v>0</v>
      </c>
      <c r="R28" s="14">
        <f t="shared" si="156"/>
        <v>0</v>
      </c>
      <c r="S28" s="14">
        <f t="shared" si="156"/>
        <v>0</v>
      </c>
      <c r="T28" s="14">
        <f t="shared" si="156"/>
        <v>0</v>
      </c>
      <c r="U28" s="14">
        <f t="shared" si="156"/>
        <v>0</v>
      </c>
      <c r="V28" s="14">
        <f t="shared" si="156"/>
        <v>0</v>
      </c>
      <c r="W28" s="14">
        <f t="shared" si="156"/>
        <v>0</v>
      </c>
      <c r="X28" s="14">
        <f t="shared" si="156"/>
        <v>0</v>
      </c>
      <c r="Y28" s="14">
        <f t="shared" si="156"/>
        <v>0</v>
      </c>
      <c r="Z28" s="14">
        <f t="shared" si="156"/>
        <v>0</v>
      </c>
      <c r="AA28" s="14">
        <f t="shared" si="156"/>
        <v>0</v>
      </c>
      <c r="AB28" s="14">
        <f t="shared" si="156"/>
        <v>0</v>
      </c>
      <c r="AC28" s="14">
        <f t="shared" si="156"/>
        <v>0</v>
      </c>
      <c r="AD28" s="14">
        <f t="shared" si="156"/>
        <v>0</v>
      </c>
      <c r="AE28" s="14">
        <f t="shared" si="156"/>
        <v>0</v>
      </c>
      <c r="AF28" s="14">
        <f t="shared" si="156"/>
        <v>0</v>
      </c>
      <c r="AG28" s="14">
        <f t="shared" si="156"/>
        <v>0</v>
      </c>
      <c r="AH28" s="14">
        <f t="shared" si="156"/>
        <v>0</v>
      </c>
      <c r="AI28" s="14">
        <f t="shared" ref="AI28:BN28" si="157">SUM(AI75,AI122)</f>
        <v>0</v>
      </c>
      <c r="AJ28" s="14">
        <f t="shared" si="157"/>
        <v>0</v>
      </c>
      <c r="AK28" s="14">
        <f t="shared" si="157"/>
        <v>0</v>
      </c>
      <c r="AL28" s="14">
        <f t="shared" si="157"/>
        <v>0</v>
      </c>
      <c r="AM28" s="14">
        <f t="shared" si="157"/>
        <v>0</v>
      </c>
      <c r="AN28" s="14">
        <f t="shared" si="157"/>
        <v>0</v>
      </c>
      <c r="AO28" s="14">
        <f t="shared" si="157"/>
        <v>0</v>
      </c>
      <c r="AP28" s="14">
        <f t="shared" si="157"/>
        <v>0</v>
      </c>
      <c r="AQ28" s="14">
        <f t="shared" si="157"/>
        <v>0</v>
      </c>
      <c r="AR28" s="14">
        <f t="shared" si="157"/>
        <v>0</v>
      </c>
      <c r="AS28" s="14">
        <f t="shared" si="157"/>
        <v>0</v>
      </c>
      <c r="AT28" s="14">
        <f t="shared" si="157"/>
        <v>0</v>
      </c>
      <c r="AU28" s="14">
        <f t="shared" si="157"/>
        <v>0</v>
      </c>
      <c r="AV28" s="14">
        <f t="shared" si="157"/>
        <v>0</v>
      </c>
      <c r="AW28" s="14">
        <f t="shared" si="157"/>
        <v>0</v>
      </c>
      <c r="AX28" s="14">
        <f t="shared" si="157"/>
        <v>0</v>
      </c>
      <c r="AY28" s="14">
        <f t="shared" si="157"/>
        <v>0</v>
      </c>
      <c r="AZ28" s="14">
        <f t="shared" si="157"/>
        <v>0</v>
      </c>
      <c r="BA28" s="14">
        <f t="shared" si="157"/>
        <v>0</v>
      </c>
      <c r="BB28" s="14">
        <f t="shared" si="157"/>
        <v>0</v>
      </c>
      <c r="BC28" s="14">
        <f t="shared" si="157"/>
        <v>0</v>
      </c>
      <c r="BD28" s="14">
        <f t="shared" si="157"/>
        <v>0</v>
      </c>
      <c r="BE28" s="14">
        <f t="shared" si="157"/>
        <v>0</v>
      </c>
      <c r="BF28" s="14">
        <f t="shared" si="157"/>
        <v>0</v>
      </c>
      <c r="BG28" s="14">
        <f t="shared" si="157"/>
        <v>0</v>
      </c>
      <c r="BH28" s="14">
        <f t="shared" si="157"/>
        <v>0</v>
      </c>
      <c r="BI28" s="14">
        <f t="shared" si="157"/>
        <v>0</v>
      </c>
      <c r="BJ28" s="14">
        <f t="shared" si="157"/>
        <v>0</v>
      </c>
      <c r="BK28" s="14">
        <f t="shared" si="157"/>
        <v>0</v>
      </c>
      <c r="BL28" s="14">
        <f t="shared" si="157"/>
        <v>0</v>
      </c>
      <c r="BM28" s="14">
        <f t="shared" si="157"/>
        <v>0</v>
      </c>
      <c r="BN28" s="14">
        <f t="shared" si="157"/>
        <v>0</v>
      </c>
      <c r="BO28" s="14">
        <f t="shared" ref="BO28:CR28" si="158">SUM(BO75,BO122)</f>
        <v>0</v>
      </c>
      <c r="BP28" s="14">
        <f t="shared" si="158"/>
        <v>0</v>
      </c>
      <c r="BQ28" s="14">
        <f t="shared" si="158"/>
        <v>0</v>
      </c>
      <c r="BR28" s="14">
        <f t="shared" si="158"/>
        <v>0</v>
      </c>
      <c r="BS28" s="14">
        <f t="shared" si="158"/>
        <v>0</v>
      </c>
      <c r="BT28" s="14">
        <f t="shared" si="158"/>
        <v>0</v>
      </c>
      <c r="BU28" s="14">
        <f t="shared" si="158"/>
        <v>0</v>
      </c>
      <c r="BV28" s="14">
        <f t="shared" si="158"/>
        <v>0</v>
      </c>
      <c r="BW28" s="14">
        <f t="shared" si="158"/>
        <v>0</v>
      </c>
      <c r="BX28" s="14">
        <f t="shared" si="158"/>
        <v>0</v>
      </c>
      <c r="BY28" s="14">
        <f t="shared" si="158"/>
        <v>0</v>
      </c>
      <c r="BZ28" s="14">
        <f t="shared" si="158"/>
        <v>0</v>
      </c>
      <c r="CA28" s="14">
        <f t="shared" si="158"/>
        <v>0</v>
      </c>
      <c r="CB28" s="14">
        <f t="shared" si="158"/>
        <v>0</v>
      </c>
      <c r="CC28" s="14">
        <f t="shared" si="158"/>
        <v>0</v>
      </c>
      <c r="CD28" s="14">
        <f t="shared" si="158"/>
        <v>0</v>
      </c>
      <c r="CE28" s="14">
        <f t="shared" si="158"/>
        <v>0</v>
      </c>
      <c r="CF28" s="14">
        <f t="shared" si="158"/>
        <v>0</v>
      </c>
      <c r="CG28" s="14">
        <f t="shared" si="158"/>
        <v>0</v>
      </c>
      <c r="CH28" s="14">
        <f t="shared" si="158"/>
        <v>0</v>
      </c>
      <c r="CI28" s="14">
        <f t="shared" si="158"/>
        <v>0</v>
      </c>
      <c r="CJ28" s="14">
        <f t="shared" si="158"/>
        <v>0</v>
      </c>
      <c r="CK28" s="14">
        <f t="shared" si="158"/>
        <v>0</v>
      </c>
      <c r="CL28" s="14">
        <f t="shared" si="158"/>
        <v>0</v>
      </c>
      <c r="CM28" s="14">
        <f t="shared" si="158"/>
        <v>0</v>
      </c>
      <c r="CN28" s="14">
        <f t="shared" si="158"/>
        <v>0</v>
      </c>
      <c r="CO28" s="14">
        <f t="shared" si="158"/>
        <v>0</v>
      </c>
      <c r="CP28" s="14">
        <f t="shared" si="158"/>
        <v>0</v>
      </c>
      <c r="CQ28" s="14">
        <f t="shared" si="158"/>
        <v>0</v>
      </c>
      <c r="CR28" s="14">
        <f t="shared" si="158"/>
        <v>0</v>
      </c>
      <c r="CS28" s="14">
        <f t="shared" ref="CS28:FB28" si="159">SUM(CS75,CS122)</f>
        <v>0</v>
      </c>
      <c r="CT28" s="14">
        <f t="shared" si="159"/>
        <v>0</v>
      </c>
      <c r="CU28" s="14">
        <f t="shared" si="159"/>
        <v>0</v>
      </c>
      <c r="CV28" s="14">
        <f t="shared" si="159"/>
        <v>0</v>
      </c>
      <c r="CW28" s="14">
        <f t="shared" si="159"/>
        <v>0</v>
      </c>
      <c r="CX28" s="14">
        <f t="shared" si="159"/>
        <v>0</v>
      </c>
      <c r="CY28" s="14">
        <f t="shared" si="159"/>
        <v>0</v>
      </c>
      <c r="CZ28" s="14">
        <f t="shared" si="159"/>
        <v>0</v>
      </c>
      <c r="DA28" s="14">
        <f t="shared" si="159"/>
        <v>0</v>
      </c>
      <c r="DB28" s="14">
        <f t="shared" si="159"/>
        <v>0</v>
      </c>
      <c r="DC28" s="14">
        <f t="shared" si="159"/>
        <v>0</v>
      </c>
      <c r="DD28" s="14">
        <f t="shared" si="159"/>
        <v>0</v>
      </c>
      <c r="DE28" s="14">
        <f t="shared" si="159"/>
        <v>0</v>
      </c>
      <c r="DF28" s="14">
        <f t="shared" si="159"/>
        <v>0</v>
      </c>
      <c r="DG28" s="14">
        <f t="shared" si="159"/>
        <v>0</v>
      </c>
      <c r="DH28" s="14">
        <f t="shared" si="159"/>
        <v>0</v>
      </c>
      <c r="DI28" s="14">
        <f t="shared" si="159"/>
        <v>0</v>
      </c>
      <c r="DJ28" s="14">
        <f t="shared" si="159"/>
        <v>0</v>
      </c>
      <c r="DK28" s="14">
        <f t="shared" si="159"/>
        <v>0</v>
      </c>
      <c r="DL28" s="14">
        <f t="shared" si="159"/>
        <v>0</v>
      </c>
      <c r="DM28" s="14">
        <f t="shared" si="159"/>
        <v>0</v>
      </c>
      <c r="DN28" s="14">
        <f t="shared" si="159"/>
        <v>0</v>
      </c>
      <c r="DO28" s="14">
        <f t="shared" si="159"/>
        <v>0</v>
      </c>
      <c r="DP28" s="14">
        <f t="shared" si="159"/>
        <v>0</v>
      </c>
      <c r="DQ28" s="14">
        <f t="shared" si="159"/>
        <v>0</v>
      </c>
      <c r="DR28" s="14">
        <f t="shared" si="159"/>
        <v>0</v>
      </c>
      <c r="DS28" s="14">
        <f t="shared" si="159"/>
        <v>0</v>
      </c>
      <c r="DT28" s="14">
        <f t="shared" si="159"/>
        <v>0</v>
      </c>
      <c r="DU28" s="14">
        <f t="shared" si="159"/>
        <v>0</v>
      </c>
      <c r="DV28" s="14">
        <f t="shared" si="159"/>
        <v>0</v>
      </c>
      <c r="DW28" s="14">
        <f t="shared" si="159"/>
        <v>0</v>
      </c>
      <c r="DX28" s="14">
        <f t="shared" si="159"/>
        <v>0</v>
      </c>
      <c r="DY28" s="14">
        <f t="shared" si="159"/>
        <v>0</v>
      </c>
      <c r="DZ28" s="14">
        <f t="shared" si="159"/>
        <v>0</v>
      </c>
      <c r="EA28" s="14">
        <f t="shared" si="159"/>
        <v>0</v>
      </c>
      <c r="EB28" s="14">
        <f t="shared" si="159"/>
        <v>0</v>
      </c>
      <c r="EC28" s="14">
        <f t="shared" si="159"/>
        <v>0</v>
      </c>
      <c r="ED28" s="14">
        <f t="shared" si="159"/>
        <v>0</v>
      </c>
      <c r="EE28" s="14">
        <f t="shared" si="159"/>
        <v>0</v>
      </c>
      <c r="EF28" s="14">
        <f t="shared" si="159"/>
        <v>0</v>
      </c>
      <c r="EG28" s="14">
        <f t="shared" si="159"/>
        <v>0</v>
      </c>
      <c r="EH28" s="14">
        <f t="shared" si="159"/>
        <v>0</v>
      </c>
      <c r="EI28" s="14">
        <f t="shared" si="159"/>
        <v>0</v>
      </c>
      <c r="EJ28" s="14">
        <f t="shared" si="159"/>
        <v>0</v>
      </c>
      <c r="EK28" s="14">
        <f t="shared" si="159"/>
        <v>0</v>
      </c>
      <c r="EL28" s="14">
        <f t="shared" si="159"/>
        <v>0</v>
      </c>
      <c r="EM28" s="14">
        <f t="shared" si="159"/>
        <v>0</v>
      </c>
      <c r="EN28" s="14">
        <f t="shared" si="159"/>
        <v>0</v>
      </c>
      <c r="EO28" s="14">
        <f t="shared" si="159"/>
        <v>0</v>
      </c>
      <c r="EP28" s="14">
        <f t="shared" si="159"/>
        <v>0</v>
      </c>
      <c r="EQ28" s="14">
        <f t="shared" si="159"/>
        <v>0</v>
      </c>
      <c r="ER28" s="14">
        <f t="shared" si="159"/>
        <v>0</v>
      </c>
      <c r="ES28" s="14">
        <f t="shared" si="159"/>
        <v>0</v>
      </c>
      <c r="ET28" s="14">
        <f t="shared" si="159"/>
        <v>0</v>
      </c>
      <c r="EU28" s="14">
        <f t="shared" si="159"/>
        <v>0</v>
      </c>
      <c r="EV28" s="14">
        <f t="shared" si="159"/>
        <v>0</v>
      </c>
      <c r="EW28" s="14">
        <f t="shared" si="159"/>
        <v>0</v>
      </c>
      <c r="EX28" s="14">
        <f t="shared" si="159"/>
        <v>0</v>
      </c>
      <c r="EY28" s="14">
        <f t="shared" si="159"/>
        <v>0</v>
      </c>
      <c r="EZ28" s="14">
        <f t="shared" si="159"/>
        <v>0</v>
      </c>
      <c r="FA28" s="14">
        <f t="shared" si="159"/>
        <v>0</v>
      </c>
      <c r="FB28" s="14">
        <f t="shared" si="159"/>
        <v>0</v>
      </c>
      <c r="FC28" s="14">
        <f t="shared" ref="FC28:HN28" si="160">SUM(FC75,FC122)</f>
        <v>0</v>
      </c>
      <c r="FD28" s="14">
        <f t="shared" si="160"/>
        <v>0</v>
      </c>
      <c r="FE28" s="14">
        <f t="shared" si="160"/>
        <v>0</v>
      </c>
      <c r="FF28" s="14">
        <f t="shared" si="160"/>
        <v>0</v>
      </c>
      <c r="FG28" s="14">
        <f t="shared" si="160"/>
        <v>0</v>
      </c>
      <c r="FH28" s="14">
        <f t="shared" si="160"/>
        <v>0</v>
      </c>
      <c r="FI28" s="14">
        <f t="shared" si="160"/>
        <v>0</v>
      </c>
      <c r="FJ28" s="14">
        <f t="shared" si="160"/>
        <v>0</v>
      </c>
      <c r="FK28" s="14">
        <f t="shared" si="160"/>
        <v>0</v>
      </c>
      <c r="FL28" s="14">
        <f t="shared" si="160"/>
        <v>0</v>
      </c>
      <c r="FM28" s="14">
        <f t="shared" si="160"/>
        <v>0</v>
      </c>
      <c r="FN28" s="14">
        <f t="shared" si="160"/>
        <v>0</v>
      </c>
      <c r="FO28" s="14">
        <f t="shared" si="160"/>
        <v>0</v>
      </c>
      <c r="FP28" s="14">
        <f t="shared" si="160"/>
        <v>0</v>
      </c>
      <c r="FQ28" s="14">
        <f t="shared" si="160"/>
        <v>0</v>
      </c>
      <c r="FR28" s="14">
        <f t="shared" si="160"/>
        <v>0</v>
      </c>
      <c r="FS28" s="14">
        <f t="shared" si="160"/>
        <v>0</v>
      </c>
      <c r="FT28" s="14">
        <f t="shared" si="160"/>
        <v>0</v>
      </c>
      <c r="FU28" s="14">
        <f t="shared" si="160"/>
        <v>0</v>
      </c>
      <c r="FV28" s="14">
        <f t="shared" si="160"/>
        <v>0</v>
      </c>
      <c r="FW28" s="14">
        <f t="shared" si="160"/>
        <v>0</v>
      </c>
      <c r="FX28" s="14">
        <f t="shared" si="160"/>
        <v>0</v>
      </c>
      <c r="FY28" s="14">
        <f t="shared" si="160"/>
        <v>0</v>
      </c>
      <c r="FZ28" s="14">
        <f t="shared" si="160"/>
        <v>0</v>
      </c>
      <c r="GA28" s="14">
        <f t="shared" si="160"/>
        <v>0</v>
      </c>
      <c r="GB28" s="14">
        <f t="shared" si="160"/>
        <v>0</v>
      </c>
      <c r="GC28" s="14">
        <f t="shared" si="160"/>
        <v>0</v>
      </c>
      <c r="GD28" s="14">
        <f t="shared" si="160"/>
        <v>0</v>
      </c>
      <c r="GE28" s="14">
        <f t="shared" si="160"/>
        <v>0</v>
      </c>
      <c r="GF28" s="14">
        <f t="shared" si="160"/>
        <v>0</v>
      </c>
      <c r="GG28" s="14">
        <f t="shared" si="160"/>
        <v>0</v>
      </c>
      <c r="GH28" s="14">
        <f t="shared" si="160"/>
        <v>0</v>
      </c>
      <c r="GI28" s="14">
        <f t="shared" si="160"/>
        <v>0</v>
      </c>
      <c r="GJ28" s="14">
        <f t="shared" si="160"/>
        <v>0</v>
      </c>
      <c r="GK28" s="14">
        <f t="shared" si="160"/>
        <v>0</v>
      </c>
      <c r="GL28" s="14">
        <f t="shared" si="160"/>
        <v>0</v>
      </c>
      <c r="GM28" s="14">
        <f t="shared" si="160"/>
        <v>0</v>
      </c>
      <c r="GN28" s="14">
        <f t="shared" si="160"/>
        <v>0</v>
      </c>
      <c r="GO28" s="14">
        <f t="shared" si="160"/>
        <v>0</v>
      </c>
      <c r="GP28" s="14">
        <f t="shared" si="160"/>
        <v>0</v>
      </c>
      <c r="GQ28" s="14">
        <f t="shared" si="160"/>
        <v>0</v>
      </c>
      <c r="GR28" s="14">
        <f t="shared" si="160"/>
        <v>0</v>
      </c>
      <c r="GS28" s="14">
        <f t="shared" si="160"/>
        <v>0</v>
      </c>
      <c r="GT28" s="14">
        <f t="shared" si="160"/>
        <v>0</v>
      </c>
      <c r="GU28" s="14">
        <f t="shared" si="160"/>
        <v>0</v>
      </c>
      <c r="GV28" s="14">
        <f t="shared" si="160"/>
        <v>0</v>
      </c>
      <c r="GW28" s="14">
        <f t="shared" si="160"/>
        <v>0</v>
      </c>
      <c r="GX28" s="14">
        <f t="shared" si="160"/>
        <v>0</v>
      </c>
      <c r="GY28" s="14">
        <f t="shared" si="160"/>
        <v>0</v>
      </c>
      <c r="GZ28" s="14">
        <f t="shared" si="160"/>
        <v>0</v>
      </c>
      <c r="HA28" s="14">
        <f t="shared" si="160"/>
        <v>0</v>
      </c>
      <c r="HB28" s="14">
        <f t="shared" si="160"/>
        <v>0</v>
      </c>
      <c r="HC28" s="14">
        <f t="shared" si="160"/>
        <v>0</v>
      </c>
      <c r="HD28" s="14">
        <f t="shared" si="160"/>
        <v>0</v>
      </c>
      <c r="HE28" s="14">
        <f t="shared" si="160"/>
        <v>0</v>
      </c>
      <c r="HF28" s="14">
        <f t="shared" si="160"/>
        <v>0</v>
      </c>
      <c r="HG28" s="14">
        <f t="shared" si="160"/>
        <v>0</v>
      </c>
      <c r="HH28" s="14">
        <f t="shared" si="160"/>
        <v>0</v>
      </c>
      <c r="HI28" s="14">
        <f t="shared" si="160"/>
        <v>0</v>
      </c>
      <c r="HJ28" s="14">
        <f t="shared" si="160"/>
        <v>0</v>
      </c>
      <c r="HK28" s="14">
        <f t="shared" si="160"/>
        <v>0</v>
      </c>
      <c r="HL28" s="14">
        <f t="shared" si="160"/>
        <v>0</v>
      </c>
      <c r="HM28" s="14">
        <f t="shared" si="160"/>
        <v>0</v>
      </c>
      <c r="HN28" s="14">
        <f t="shared" si="160"/>
        <v>0</v>
      </c>
      <c r="HO28" s="14">
        <f t="shared" ref="HO28:JZ28" si="161">SUM(HO75,HO122)</f>
        <v>0</v>
      </c>
      <c r="HP28" s="14">
        <f t="shared" si="161"/>
        <v>0</v>
      </c>
      <c r="HQ28" s="14">
        <f t="shared" si="161"/>
        <v>0</v>
      </c>
      <c r="HR28" s="14">
        <f t="shared" si="161"/>
        <v>0</v>
      </c>
      <c r="HS28" s="14">
        <f t="shared" si="110"/>
        <v>0</v>
      </c>
      <c r="HT28" s="14">
        <f t="shared" si="161"/>
        <v>0</v>
      </c>
      <c r="HU28" s="14">
        <f t="shared" si="161"/>
        <v>0</v>
      </c>
      <c r="HV28" s="14">
        <f t="shared" si="161"/>
        <v>0</v>
      </c>
      <c r="HW28" s="14">
        <f t="shared" si="161"/>
        <v>0</v>
      </c>
      <c r="HX28" s="14">
        <f t="shared" si="161"/>
        <v>0</v>
      </c>
      <c r="HY28" s="14">
        <f t="shared" si="161"/>
        <v>0</v>
      </c>
      <c r="HZ28" s="14">
        <f t="shared" si="161"/>
        <v>0</v>
      </c>
      <c r="IA28" s="14">
        <f t="shared" si="161"/>
        <v>0</v>
      </c>
      <c r="IB28" s="14">
        <f t="shared" si="161"/>
        <v>0</v>
      </c>
      <c r="IC28" s="14">
        <f t="shared" si="161"/>
        <v>0</v>
      </c>
      <c r="ID28" s="14">
        <f t="shared" si="161"/>
        <v>0</v>
      </c>
      <c r="IE28" s="14">
        <f t="shared" si="161"/>
        <v>0</v>
      </c>
      <c r="IF28" s="14">
        <f t="shared" si="161"/>
        <v>0</v>
      </c>
      <c r="IG28" s="14">
        <f t="shared" si="161"/>
        <v>0</v>
      </c>
      <c r="IH28" s="14">
        <f t="shared" si="161"/>
        <v>0</v>
      </c>
      <c r="II28" s="14">
        <f t="shared" si="161"/>
        <v>0</v>
      </c>
      <c r="IJ28" s="14">
        <f t="shared" si="161"/>
        <v>0</v>
      </c>
      <c r="IK28" s="14">
        <f t="shared" si="161"/>
        <v>0</v>
      </c>
      <c r="IL28" s="14">
        <f t="shared" si="161"/>
        <v>0</v>
      </c>
      <c r="IM28" s="14">
        <f t="shared" si="161"/>
        <v>0</v>
      </c>
      <c r="IN28" s="14">
        <f t="shared" si="161"/>
        <v>0</v>
      </c>
      <c r="IO28" s="14">
        <f t="shared" si="161"/>
        <v>0</v>
      </c>
      <c r="IP28" s="14">
        <f t="shared" si="161"/>
        <v>0</v>
      </c>
      <c r="IQ28" s="14">
        <f t="shared" si="161"/>
        <v>0</v>
      </c>
      <c r="IR28" s="14">
        <f t="shared" si="161"/>
        <v>0</v>
      </c>
      <c r="IS28" s="14">
        <f t="shared" si="161"/>
        <v>0</v>
      </c>
      <c r="IT28" s="14">
        <f t="shared" si="161"/>
        <v>0</v>
      </c>
      <c r="IU28" s="14">
        <f t="shared" si="161"/>
        <v>0</v>
      </c>
      <c r="IV28" s="14">
        <f t="shared" si="161"/>
        <v>0</v>
      </c>
      <c r="IW28" s="14">
        <f t="shared" si="161"/>
        <v>0</v>
      </c>
      <c r="IX28" s="14">
        <f t="shared" si="161"/>
        <v>0</v>
      </c>
      <c r="IY28" s="14">
        <f t="shared" si="161"/>
        <v>0</v>
      </c>
      <c r="IZ28" s="14">
        <f t="shared" si="161"/>
        <v>0</v>
      </c>
      <c r="JA28" s="14">
        <f t="shared" si="161"/>
        <v>0</v>
      </c>
      <c r="JB28" s="14">
        <f t="shared" si="161"/>
        <v>0</v>
      </c>
      <c r="JC28" s="14">
        <f t="shared" si="161"/>
        <v>0</v>
      </c>
      <c r="JD28" s="14">
        <f t="shared" si="161"/>
        <v>0</v>
      </c>
      <c r="JE28" s="14">
        <f t="shared" si="161"/>
        <v>0</v>
      </c>
      <c r="JF28" s="14">
        <f t="shared" si="161"/>
        <v>0</v>
      </c>
      <c r="JG28" s="14">
        <f t="shared" si="161"/>
        <v>0</v>
      </c>
      <c r="JH28" s="14">
        <f t="shared" si="161"/>
        <v>0</v>
      </c>
      <c r="JI28" s="14">
        <f t="shared" si="161"/>
        <v>0</v>
      </c>
      <c r="JJ28" s="14">
        <f t="shared" si="161"/>
        <v>0</v>
      </c>
      <c r="JK28" s="14">
        <f t="shared" si="161"/>
        <v>0</v>
      </c>
      <c r="JL28" s="14">
        <f t="shared" si="161"/>
        <v>0</v>
      </c>
      <c r="JM28" s="14">
        <f t="shared" si="161"/>
        <v>0</v>
      </c>
      <c r="JN28" s="14">
        <f t="shared" si="161"/>
        <v>0</v>
      </c>
      <c r="JO28" s="14">
        <f t="shared" si="161"/>
        <v>0</v>
      </c>
      <c r="JP28" s="14">
        <f t="shared" si="161"/>
        <v>0</v>
      </c>
      <c r="JQ28" s="14">
        <f t="shared" si="161"/>
        <v>0</v>
      </c>
      <c r="JR28" s="14">
        <f t="shared" si="161"/>
        <v>0</v>
      </c>
      <c r="JS28" s="14">
        <f t="shared" si="161"/>
        <v>0</v>
      </c>
      <c r="JT28" s="14">
        <f t="shared" si="161"/>
        <v>0</v>
      </c>
      <c r="JU28" s="14">
        <f t="shared" si="161"/>
        <v>0</v>
      </c>
      <c r="JV28" s="14">
        <f t="shared" si="161"/>
        <v>0</v>
      </c>
      <c r="JW28" s="14">
        <f t="shared" si="161"/>
        <v>0</v>
      </c>
      <c r="JX28" s="14">
        <f t="shared" si="161"/>
        <v>0</v>
      </c>
      <c r="JY28" s="14">
        <f t="shared" si="161"/>
        <v>0</v>
      </c>
      <c r="JZ28" s="14">
        <f t="shared" si="161"/>
        <v>0</v>
      </c>
      <c r="KA28" s="14">
        <f t="shared" ref="KA28:ML28" si="162">SUM(KA75,KA122)</f>
        <v>0</v>
      </c>
      <c r="KB28" s="14">
        <f t="shared" si="162"/>
        <v>0</v>
      </c>
      <c r="KC28" s="14">
        <f t="shared" si="162"/>
        <v>0</v>
      </c>
      <c r="KD28" s="14">
        <f t="shared" si="162"/>
        <v>0</v>
      </c>
      <c r="KE28" s="14">
        <f t="shared" si="162"/>
        <v>0</v>
      </c>
      <c r="KF28" s="14">
        <f t="shared" si="162"/>
        <v>0</v>
      </c>
      <c r="KG28" s="14">
        <f t="shared" si="162"/>
        <v>0</v>
      </c>
      <c r="KH28" s="14">
        <f t="shared" si="162"/>
        <v>0</v>
      </c>
      <c r="KI28" s="14">
        <f t="shared" si="162"/>
        <v>0</v>
      </c>
      <c r="KJ28" s="14">
        <f t="shared" si="162"/>
        <v>0</v>
      </c>
      <c r="KK28" s="14">
        <f t="shared" si="162"/>
        <v>0</v>
      </c>
      <c r="KL28" s="14">
        <f t="shared" si="162"/>
        <v>0</v>
      </c>
      <c r="KM28" s="14">
        <f t="shared" si="162"/>
        <v>0</v>
      </c>
      <c r="KN28" s="14">
        <f t="shared" si="162"/>
        <v>0</v>
      </c>
      <c r="KO28" s="14">
        <f t="shared" si="162"/>
        <v>0</v>
      </c>
      <c r="KP28" s="14">
        <f t="shared" si="162"/>
        <v>2</v>
      </c>
      <c r="KQ28" s="14">
        <f t="shared" si="162"/>
        <v>2</v>
      </c>
      <c r="KR28" s="14">
        <f t="shared" si="162"/>
        <v>2</v>
      </c>
      <c r="KS28" s="14">
        <f t="shared" si="162"/>
        <v>2</v>
      </c>
      <c r="KT28" s="14">
        <f t="shared" si="162"/>
        <v>2</v>
      </c>
      <c r="KU28" s="14">
        <f t="shared" si="162"/>
        <v>2</v>
      </c>
      <c r="KV28" s="14">
        <f t="shared" si="162"/>
        <v>2</v>
      </c>
      <c r="KW28" s="14">
        <f t="shared" si="162"/>
        <v>2</v>
      </c>
      <c r="KX28" s="14">
        <v>0</v>
      </c>
      <c r="KY28" s="14">
        <v>0</v>
      </c>
      <c r="KZ28" s="14">
        <f t="shared" si="162"/>
        <v>2</v>
      </c>
      <c r="LA28" s="14">
        <f t="shared" si="162"/>
        <v>2</v>
      </c>
      <c r="LB28" s="14">
        <f t="shared" si="162"/>
        <v>2</v>
      </c>
      <c r="LC28" s="14">
        <f t="shared" si="162"/>
        <v>2</v>
      </c>
      <c r="LD28" s="14">
        <f t="shared" si="162"/>
        <v>2</v>
      </c>
      <c r="LE28" s="14">
        <f t="shared" si="162"/>
        <v>2</v>
      </c>
      <c r="LF28" s="14">
        <f t="shared" si="162"/>
        <v>2</v>
      </c>
      <c r="LG28" s="14">
        <f t="shared" si="162"/>
        <v>2</v>
      </c>
      <c r="LH28" s="14">
        <f t="shared" si="162"/>
        <v>2</v>
      </c>
      <c r="LI28" s="14">
        <f t="shared" si="162"/>
        <v>2</v>
      </c>
      <c r="LJ28" s="14">
        <f t="shared" si="162"/>
        <v>2</v>
      </c>
      <c r="LK28" s="14">
        <f t="shared" si="162"/>
        <v>2</v>
      </c>
      <c r="LL28" s="14">
        <f t="shared" si="162"/>
        <v>0</v>
      </c>
      <c r="LM28" s="14">
        <f t="shared" si="162"/>
        <v>0</v>
      </c>
      <c r="LN28" s="14">
        <f t="shared" si="162"/>
        <v>0</v>
      </c>
      <c r="LO28" s="14">
        <f t="shared" si="162"/>
        <v>0</v>
      </c>
      <c r="LP28" s="14">
        <f t="shared" si="162"/>
        <v>0</v>
      </c>
      <c r="LQ28" s="14">
        <f t="shared" si="162"/>
        <v>0</v>
      </c>
      <c r="LR28" s="14">
        <f t="shared" si="162"/>
        <v>0</v>
      </c>
      <c r="LS28" s="14">
        <f t="shared" si="162"/>
        <v>0</v>
      </c>
      <c r="LT28" s="14">
        <f t="shared" si="162"/>
        <v>0</v>
      </c>
      <c r="LU28" s="14">
        <f t="shared" si="162"/>
        <v>0</v>
      </c>
      <c r="LV28" s="14">
        <f t="shared" si="162"/>
        <v>0</v>
      </c>
      <c r="LW28" s="14">
        <f t="shared" si="162"/>
        <v>0</v>
      </c>
      <c r="LX28" s="14">
        <f t="shared" si="162"/>
        <v>0</v>
      </c>
      <c r="LY28" s="14">
        <f t="shared" si="162"/>
        <v>0</v>
      </c>
      <c r="LZ28" s="14">
        <f t="shared" si="162"/>
        <v>0</v>
      </c>
      <c r="MA28" s="14">
        <f t="shared" si="162"/>
        <v>0</v>
      </c>
      <c r="MB28" s="14">
        <f t="shared" si="162"/>
        <v>0</v>
      </c>
      <c r="MC28" s="14">
        <f t="shared" si="162"/>
        <v>0</v>
      </c>
      <c r="MD28" s="14">
        <f t="shared" si="162"/>
        <v>0</v>
      </c>
      <c r="ME28" s="14">
        <f t="shared" si="162"/>
        <v>0</v>
      </c>
      <c r="MF28" s="14">
        <f t="shared" si="162"/>
        <v>0</v>
      </c>
      <c r="MG28" s="14">
        <f t="shared" si="162"/>
        <v>0</v>
      </c>
      <c r="MH28" s="14">
        <f t="shared" si="162"/>
        <v>0</v>
      </c>
      <c r="MI28" s="14">
        <f t="shared" si="162"/>
        <v>0</v>
      </c>
      <c r="MJ28" s="14">
        <f t="shared" si="162"/>
        <v>0</v>
      </c>
      <c r="MK28" s="14">
        <f t="shared" si="162"/>
        <v>0</v>
      </c>
      <c r="ML28" s="14">
        <f t="shared" si="162"/>
        <v>0</v>
      </c>
      <c r="MM28" s="14">
        <f t="shared" ref="MM28:NA28" si="163">SUM(MM75,MM122)</f>
        <v>0</v>
      </c>
      <c r="MN28" s="14">
        <f t="shared" si="163"/>
        <v>0</v>
      </c>
      <c r="MO28" s="14">
        <f t="shared" si="163"/>
        <v>0</v>
      </c>
      <c r="MP28" s="14">
        <f t="shared" si="163"/>
        <v>0</v>
      </c>
      <c r="MQ28" s="14">
        <f t="shared" si="163"/>
        <v>0</v>
      </c>
      <c r="MR28" s="14">
        <f t="shared" si="163"/>
        <v>0</v>
      </c>
      <c r="MS28" s="14">
        <f t="shared" si="163"/>
        <v>0</v>
      </c>
      <c r="MT28" s="14">
        <f t="shared" si="163"/>
        <v>0</v>
      </c>
      <c r="MU28" s="14">
        <f t="shared" si="163"/>
        <v>0</v>
      </c>
      <c r="MV28" s="14">
        <f t="shared" si="163"/>
        <v>0</v>
      </c>
      <c r="MW28" s="14">
        <f t="shared" si="163"/>
        <v>0</v>
      </c>
      <c r="MX28" s="14">
        <f t="shared" si="163"/>
        <v>0</v>
      </c>
      <c r="MY28" s="14">
        <f t="shared" si="163"/>
        <v>0</v>
      </c>
      <c r="MZ28" s="14">
        <f t="shared" si="163"/>
        <v>0</v>
      </c>
      <c r="NA28" s="14">
        <f t="shared" si="163"/>
        <v>0</v>
      </c>
      <c r="NB28" s="14">
        <f t="shared" si="113"/>
        <v>0</v>
      </c>
      <c r="NC28" s="14">
        <f t="shared" si="113"/>
        <v>0</v>
      </c>
    </row>
    <row r="29" spans="1:367" ht="15.75" customHeight="1">
      <c r="A29" s="24">
        <v>82</v>
      </c>
      <c r="B29" s="9" t="s">
        <v>564</v>
      </c>
      <c r="C29" s="14">
        <f t="shared" ref="C29:AH29" si="164">SUM(C76,C123)</f>
        <v>1</v>
      </c>
      <c r="D29" s="14">
        <f t="shared" si="164"/>
        <v>1</v>
      </c>
      <c r="E29" s="14">
        <f t="shared" si="164"/>
        <v>1</v>
      </c>
      <c r="F29" s="14">
        <f t="shared" si="164"/>
        <v>1</v>
      </c>
      <c r="G29" s="14">
        <f t="shared" si="164"/>
        <v>1</v>
      </c>
      <c r="H29" s="14">
        <f t="shared" si="164"/>
        <v>1</v>
      </c>
      <c r="I29" s="14">
        <f t="shared" si="164"/>
        <v>1</v>
      </c>
      <c r="J29" s="14">
        <f t="shared" si="164"/>
        <v>1</v>
      </c>
      <c r="K29" s="14">
        <f t="shared" si="164"/>
        <v>1</v>
      </c>
      <c r="L29" s="14">
        <f t="shared" si="164"/>
        <v>1</v>
      </c>
      <c r="M29" s="14">
        <f t="shared" si="164"/>
        <v>1</v>
      </c>
      <c r="N29" s="14">
        <f t="shared" si="164"/>
        <v>1</v>
      </c>
      <c r="O29" s="14">
        <f t="shared" si="164"/>
        <v>1</v>
      </c>
      <c r="P29" s="14">
        <f t="shared" si="164"/>
        <v>1</v>
      </c>
      <c r="Q29" s="14">
        <f t="shared" si="164"/>
        <v>1</v>
      </c>
      <c r="R29" s="14">
        <f t="shared" si="164"/>
        <v>1</v>
      </c>
      <c r="S29" s="14">
        <f t="shared" si="164"/>
        <v>1</v>
      </c>
      <c r="T29" s="14">
        <f t="shared" si="164"/>
        <v>1</v>
      </c>
      <c r="U29" s="14">
        <f t="shared" si="164"/>
        <v>1</v>
      </c>
      <c r="V29" s="14">
        <f t="shared" si="164"/>
        <v>1</v>
      </c>
      <c r="W29" s="14">
        <f t="shared" si="164"/>
        <v>1</v>
      </c>
      <c r="X29" s="14">
        <f t="shared" si="164"/>
        <v>1</v>
      </c>
      <c r="Y29" s="14">
        <f t="shared" si="164"/>
        <v>1</v>
      </c>
      <c r="Z29" s="14">
        <f t="shared" si="164"/>
        <v>1</v>
      </c>
      <c r="AA29" s="14">
        <f t="shared" si="164"/>
        <v>1</v>
      </c>
      <c r="AB29" s="14">
        <f t="shared" si="164"/>
        <v>1</v>
      </c>
      <c r="AC29" s="14">
        <f t="shared" si="164"/>
        <v>1</v>
      </c>
      <c r="AD29" s="14">
        <f t="shared" si="164"/>
        <v>1</v>
      </c>
      <c r="AE29" s="14">
        <f t="shared" si="164"/>
        <v>1</v>
      </c>
      <c r="AF29" s="14">
        <f t="shared" si="164"/>
        <v>1</v>
      </c>
      <c r="AG29" s="14">
        <f t="shared" si="164"/>
        <v>1</v>
      </c>
      <c r="AH29" s="14">
        <f t="shared" si="164"/>
        <v>1</v>
      </c>
      <c r="AI29" s="14">
        <f t="shared" ref="AI29:BN29" si="165">SUM(AI76,AI123)</f>
        <v>1</v>
      </c>
      <c r="AJ29" s="14">
        <f t="shared" si="165"/>
        <v>1</v>
      </c>
      <c r="AK29" s="14">
        <f t="shared" si="165"/>
        <v>1</v>
      </c>
      <c r="AL29" s="14">
        <f t="shared" si="165"/>
        <v>1</v>
      </c>
      <c r="AM29" s="14">
        <f t="shared" si="165"/>
        <v>1</v>
      </c>
      <c r="AN29" s="14">
        <f t="shared" si="165"/>
        <v>1</v>
      </c>
      <c r="AO29" s="14">
        <f t="shared" si="165"/>
        <v>1</v>
      </c>
      <c r="AP29" s="14">
        <f t="shared" si="165"/>
        <v>1</v>
      </c>
      <c r="AQ29" s="14">
        <f t="shared" si="165"/>
        <v>1</v>
      </c>
      <c r="AR29" s="14">
        <f t="shared" si="165"/>
        <v>1</v>
      </c>
      <c r="AS29" s="14">
        <f t="shared" si="165"/>
        <v>1</v>
      </c>
      <c r="AT29" s="14">
        <f t="shared" si="165"/>
        <v>1</v>
      </c>
      <c r="AU29" s="14">
        <f t="shared" si="165"/>
        <v>1</v>
      </c>
      <c r="AV29" s="14">
        <f t="shared" si="165"/>
        <v>1</v>
      </c>
      <c r="AW29" s="14">
        <f t="shared" si="165"/>
        <v>1</v>
      </c>
      <c r="AX29" s="14">
        <f t="shared" si="165"/>
        <v>1</v>
      </c>
      <c r="AY29" s="14">
        <f t="shared" si="165"/>
        <v>1</v>
      </c>
      <c r="AZ29" s="14">
        <f t="shared" si="165"/>
        <v>1</v>
      </c>
      <c r="BA29" s="14">
        <f t="shared" si="165"/>
        <v>1</v>
      </c>
      <c r="BB29" s="14">
        <f t="shared" si="165"/>
        <v>1</v>
      </c>
      <c r="BC29" s="14">
        <f t="shared" si="165"/>
        <v>1</v>
      </c>
      <c r="BD29" s="14">
        <f t="shared" si="165"/>
        <v>1</v>
      </c>
      <c r="BE29" s="14">
        <f t="shared" si="165"/>
        <v>1</v>
      </c>
      <c r="BF29" s="14">
        <f t="shared" si="165"/>
        <v>1</v>
      </c>
      <c r="BG29" s="14">
        <f t="shared" si="165"/>
        <v>1</v>
      </c>
      <c r="BH29" s="14">
        <f t="shared" si="165"/>
        <v>1</v>
      </c>
      <c r="BI29" s="14">
        <f t="shared" si="165"/>
        <v>1</v>
      </c>
      <c r="BJ29" s="14">
        <f t="shared" si="165"/>
        <v>1</v>
      </c>
      <c r="BK29" s="14">
        <f t="shared" si="165"/>
        <v>1</v>
      </c>
      <c r="BL29" s="14">
        <f t="shared" si="165"/>
        <v>1</v>
      </c>
      <c r="BM29" s="14">
        <f t="shared" si="165"/>
        <v>1</v>
      </c>
      <c r="BN29" s="14">
        <f t="shared" si="165"/>
        <v>1</v>
      </c>
      <c r="BO29" s="14">
        <f t="shared" ref="BO29:CR29" si="166">SUM(BO76,BO123)</f>
        <v>1</v>
      </c>
      <c r="BP29" s="14">
        <f t="shared" si="166"/>
        <v>1</v>
      </c>
      <c r="BQ29" s="14">
        <f t="shared" si="166"/>
        <v>1</v>
      </c>
      <c r="BR29" s="14">
        <f t="shared" si="166"/>
        <v>1</v>
      </c>
      <c r="BS29" s="14">
        <f t="shared" si="166"/>
        <v>1</v>
      </c>
      <c r="BT29" s="14">
        <f t="shared" si="166"/>
        <v>1</v>
      </c>
      <c r="BU29" s="14">
        <f t="shared" si="166"/>
        <v>1</v>
      </c>
      <c r="BV29" s="14">
        <f t="shared" si="166"/>
        <v>1</v>
      </c>
      <c r="BW29" s="14">
        <f t="shared" si="166"/>
        <v>1</v>
      </c>
      <c r="BX29" s="14">
        <f t="shared" si="166"/>
        <v>1</v>
      </c>
      <c r="BY29" s="14">
        <f t="shared" si="166"/>
        <v>1</v>
      </c>
      <c r="BZ29" s="14">
        <f t="shared" si="166"/>
        <v>1</v>
      </c>
      <c r="CA29" s="14">
        <f t="shared" si="166"/>
        <v>1</v>
      </c>
      <c r="CB29" s="14">
        <f t="shared" si="166"/>
        <v>1</v>
      </c>
      <c r="CC29" s="14">
        <f t="shared" si="166"/>
        <v>1</v>
      </c>
      <c r="CD29" s="14">
        <f t="shared" si="166"/>
        <v>1</v>
      </c>
      <c r="CE29" s="14">
        <f t="shared" si="166"/>
        <v>1</v>
      </c>
      <c r="CF29" s="14">
        <f t="shared" si="166"/>
        <v>1</v>
      </c>
      <c r="CG29" s="14">
        <f t="shared" si="166"/>
        <v>1</v>
      </c>
      <c r="CH29" s="14">
        <f t="shared" si="166"/>
        <v>1</v>
      </c>
      <c r="CI29" s="14">
        <f t="shared" si="166"/>
        <v>1</v>
      </c>
      <c r="CJ29" s="14">
        <f t="shared" si="166"/>
        <v>1</v>
      </c>
      <c r="CK29" s="14">
        <f t="shared" si="166"/>
        <v>1</v>
      </c>
      <c r="CL29" s="14">
        <f t="shared" si="166"/>
        <v>1</v>
      </c>
      <c r="CM29" s="14">
        <f t="shared" si="166"/>
        <v>1</v>
      </c>
      <c r="CN29" s="14">
        <f t="shared" si="166"/>
        <v>1</v>
      </c>
      <c r="CO29" s="14">
        <f t="shared" si="166"/>
        <v>1</v>
      </c>
      <c r="CP29" s="14">
        <f t="shared" si="166"/>
        <v>1</v>
      </c>
      <c r="CQ29" s="14">
        <f t="shared" si="166"/>
        <v>1</v>
      </c>
      <c r="CR29" s="14">
        <f t="shared" si="166"/>
        <v>1</v>
      </c>
      <c r="CS29" s="14">
        <f t="shared" ref="CS29:FB29" si="167">SUM(CS76,CS123)</f>
        <v>1</v>
      </c>
      <c r="CT29" s="14">
        <f t="shared" si="167"/>
        <v>1</v>
      </c>
      <c r="CU29" s="14">
        <f t="shared" si="167"/>
        <v>1</v>
      </c>
      <c r="CV29" s="14">
        <f t="shared" si="167"/>
        <v>1</v>
      </c>
      <c r="CW29" s="14">
        <f t="shared" si="167"/>
        <v>1</v>
      </c>
      <c r="CX29" s="14">
        <f t="shared" si="167"/>
        <v>1</v>
      </c>
      <c r="CY29" s="14">
        <f t="shared" si="167"/>
        <v>1</v>
      </c>
      <c r="CZ29" s="14">
        <f t="shared" si="167"/>
        <v>1</v>
      </c>
      <c r="DA29" s="14">
        <f t="shared" si="167"/>
        <v>1</v>
      </c>
      <c r="DB29" s="14">
        <f t="shared" si="167"/>
        <v>1</v>
      </c>
      <c r="DC29" s="14">
        <f t="shared" si="167"/>
        <v>1</v>
      </c>
      <c r="DD29" s="14">
        <f t="shared" si="167"/>
        <v>1</v>
      </c>
      <c r="DE29" s="14">
        <f t="shared" si="167"/>
        <v>1</v>
      </c>
      <c r="DF29" s="14">
        <f t="shared" si="167"/>
        <v>1</v>
      </c>
      <c r="DG29" s="14">
        <f t="shared" si="167"/>
        <v>1</v>
      </c>
      <c r="DH29" s="14">
        <f t="shared" si="167"/>
        <v>1</v>
      </c>
      <c r="DI29" s="14">
        <f t="shared" si="167"/>
        <v>0.5</v>
      </c>
      <c r="DJ29" s="14">
        <f t="shared" si="167"/>
        <v>0.5</v>
      </c>
      <c r="DK29" s="14">
        <f>SUM(DK76,DK123)</f>
        <v>1</v>
      </c>
      <c r="DL29" s="14">
        <f>SUM(DL76,DL123)</f>
        <v>1</v>
      </c>
      <c r="DM29" s="14">
        <f t="shared" si="167"/>
        <v>1</v>
      </c>
      <c r="DN29" s="14">
        <f t="shared" si="167"/>
        <v>1</v>
      </c>
      <c r="DO29" s="14">
        <f t="shared" si="167"/>
        <v>1</v>
      </c>
      <c r="DP29" s="14">
        <f t="shared" si="167"/>
        <v>1</v>
      </c>
      <c r="DQ29" s="14">
        <f t="shared" si="167"/>
        <v>1</v>
      </c>
      <c r="DR29" s="14">
        <f t="shared" si="167"/>
        <v>1</v>
      </c>
      <c r="DS29" s="14">
        <f t="shared" si="167"/>
        <v>1</v>
      </c>
      <c r="DT29" s="14">
        <f t="shared" si="167"/>
        <v>1</v>
      </c>
      <c r="DU29" s="14">
        <f t="shared" si="167"/>
        <v>1</v>
      </c>
      <c r="DV29" s="14">
        <f t="shared" si="167"/>
        <v>1</v>
      </c>
      <c r="DW29" s="14">
        <f t="shared" si="167"/>
        <v>1</v>
      </c>
      <c r="DX29" s="14">
        <f t="shared" si="167"/>
        <v>1</v>
      </c>
      <c r="DY29" s="14">
        <f t="shared" si="167"/>
        <v>1</v>
      </c>
      <c r="DZ29" s="14">
        <f t="shared" si="167"/>
        <v>1</v>
      </c>
      <c r="EA29" s="14">
        <f t="shared" si="167"/>
        <v>1</v>
      </c>
      <c r="EB29" s="14">
        <f t="shared" si="167"/>
        <v>1</v>
      </c>
      <c r="EC29" s="14">
        <f t="shared" si="167"/>
        <v>1</v>
      </c>
      <c r="ED29" s="14">
        <f t="shared" si="167"/>
        <v>1</v>
      </c>
      <c r="EE29" s="14">
        <f t="shared" si="167"/>
        <v>1</v>
      </c>
      <c r="EF29" s="14">
        <f t="shared" si="167"/>
        <v>1</v>
      </c>
      <c r="EG29" s="14">
        <f t="shared" si="167"/>
        <v>1</v>
      </c>
      <c r="EH29" s="14">
        <f t="shared" si="167"/>
        <v>1</v>
      </c>
      <c r="EI29" s="14">
        <f t="shared" si="167"/>
        <v>1</v>
      </c>
      <c r="EJ29" s="14">
        <f t="shared" si="167"/>
        <v>1</v>
      </c>
      <c r="EK29" s="14">
        <f t="shared" si="167"/>
        <v>1</v>
      </c>
      <c r="EL29" s="14">
        <f t="shared" si="167"/>
        <v>1</v>
      </c>
      <c r="EM29" s="14">
        <f t="shared" si="167"/>
        <v>1</v>
      </c>
      <c r="EN29" s="14">
        <f t="shared" si="167"/>
        <v>1</v>
      </c>
      <c r="EO29" s="14">
        <f t="shared" si="167"/>
        <v>1</v>
      </c>
      <c r="EP29" s="14">
        <f t="shared" si="167"/>
        <v>1</v>
      </c>
      <c r="EQ29" s="14">
        <f t="shared" si="167"/>
        <v>1</v>
      </c>
      <c r="ER29" s="14">
        <f t="shared" si="167"/>
        <v>1</v>
      </c>
      <c r="ES29" s="14">
        <f t="shared" si="167"/>
        <v>1</v>
      </c>
      <c r="ET29" s="14">
        <f t="shared" si="167"/>
        <v>1</v>
      </c>
      <c r="EU29" s="14">
        <f t="shared" si="167"/>
        <v>1</v>
      </c>
      <c r="EV29" s="14">
        <f t="shared" si="167"/>
        <v>1</v>
      </c>
      <c r="EW29" s="14">
        <f t="shared" si="167"/>
        <v>1</v>
      </c>
      <c r="EX29" s="14">
        <f t="shared" si="167"/>
        <v>1</v>
      </c>
      <c r="EY29" s="14">
        <f t="shared" si="167"/>
        <v>1</v>
      </c>
      <c r="EZ29" s="14">
        <f t="shared" si="167"/>
        <v>1</v>
      </c>
      <c r="FA29" s="14">
        <f t="shared" si="167"/>
        <v>1</v>
      </c>
      <c r="FB29" s="14">
        <f t="shared" si="167"/>
        <v>1</v>
      </c>
      <c r="FC29" s="14">
        <f t="shared" ref="FC29:HN29" si="168">SUM(FC76,FC123)</f>
        <v>1</v>
      </c>
      <c r="FD29" s="14">
        <f t="shared" si="168"/>
        <v>1</v>
      </c>
      <c r="FE29" s="14">
        <f t="shared" si="168"/>
        <v>1</v>
      </c>
      <c r="FF29" s="14">
        <f t="shared" si="168"/>
        <v>1</v>
      </c>
      <c r="FG29" s="14">
        <f t="shared" si="168"/>
        <v>1</v>
      </c>
      <c r="FH29" s="14">
        <f t="shared" si="168"/>
        <v>1</v>
      </c>
      <c r="FI29" s="14">
        <f t="shared" si="168"/>
        <v>1</v>
      </c>
      <c r="FJ29" s="14">
        <f t="shared" si="168"/>
        <v>1</v>
      </c>
      <c r="FK29" s="14">
        <f t="shared" si="168"/>
        <v>1</v>
      </c>
      <c r="FL29" s="14">
        <f t="shared" si="168"/>
        <v>1</v>
      </c>
      <c r="FM29" s="14">
        <f t="shared" si="168"/>
        <v>1</v>
      </c>
      <c r="FN29" s="14">
        <f t="shared" si="168"/>
        <v>1</v>
      </c>
      <c r="FO29" s="14">
        <f t="shared" si="168"/>
        <v>1</v>
      </c>
      <c r="FP29" s="14">
        <f t="shared" si="168"/>
        <v>1</v>
      </c>
      <c r="FQ29" s="14">
        <f t="shared" si="168"/>
        <v>1</v>
      </c>
      <c r="FR29" s="14">
        <f t="shared" si="168"/>
        <v>1</v>
      </c>
      <c r="FS29" s="14">
        <f t="shared" si="168"/>
        <v>1</v>
      </c>
      <c r="FT29" s="14">
        <f t="shared" si="168"/>
        <v>1</v>
      </c>
      <c r="FU29" s="14">
        <f t="shared" si="168"/>
        <v>1</v>
      </c>
      <c r="FV29" s="14">
        <f t="shared" si="168"/>
        <v>1</v>
      </c>
      <c r="FW29" s="14">
        <f t="shared" si="168"/>
        <v>1</v>
      </c>
      <c r="FX29" s="14">
        <f t="shared" si="168"/>
        <v>1</v>
      </c>
      <c r="FY29" s="14">
        <f t="shared" si="168"/>
        <v>1</v>
      </c>
      <c r="FZ29" s="14">
        <f t="shared" si="168"/>
        <v>1</v>
      </c>
      <c r="GA29" s="14">
        <f t="shared" si="168"/>
        <v>1</v>
      </c>
      <c r="GB29" s="14">
        <f t="shared" si="168"/>
        <v>1</v>
      </c>
      <c r="GC29" s="14">
        <f t="shared" si="168"/>
        <v>1</v>
      </c>
      <c r="GD29" s="14">
        <f t="shared" si="168"/>
        <v>1</v>
      </c>
      <c r="GE29" s="14">
        <f t="shared" si="168"/>
        <v>1</v>
      </c>
      <c r="GF29" s="14">
        <f t="shared" si="168"/>
        <v>1</v>
      </c>
      <c r="GG29" s="14">
        <f t="shared" si="168"/>
        <v>1</v>
      </c>
      <c r="GH29" s="14">
        <f t="shared" si="168"/>
        <v>1</v>
      </c>
      <c r="GI29" s="14">
        <f t="shared" si="168"/>
        <v>1</v>
      </c>
      <c r="GJ29" s="14">
        <f t="shared" si="168"/>
        <v>1</v>
      </c>
      <c r="GK29" s="14">
        <f t="shared" si="168"/>
        <v>1</v>
      </c>
      <c r="GL29" s="14">
        <f t="shared" si="168"/>
        <v>1</v>
      </c>
      <c r="GM29" s="14">
        <f t="shared" si="168"/>
        <v>1</v>
      </c>
      <c r="GN29" s="14">
        <f t="shared" si="168"/>
        <v>1</v>
      </c>
      <c r="GO29" s="14">
        <f t="shared" si="168"/>
        <v>1</v>
      </c>
      <c r="GP29" s="14">
        <f t="shared" si="168"/>
        <v>1</v>
      </c>
      <c r="GQ29" s="14">
        <f t="shared" si="168"/>
        <v>1</v>
      </c>
      <c r="GR29" s="14">
        <f t="shared" si="168"/>
        <v>1</v>
      </c>
      <c r="GS29" s="14">
        <f t="shared" si="168"/>
        <v>1</v>
      </c>
      <c r="GT29" s="14">
        <f t="shared" si="168"/>
        <v>1</v>
      </c>
      <c r="GU29" s="14">
        <f t="shared" si="168"/>
        <v>1</v>
      </c>
      <c r="GV29" s="14">
        <f t="shared" si="168"/>
        <v>1</v>
      </c>
      <c r="GW29" s="14">
        <f t="shared" si="168"/>
        <v>1</v>
      </c>
      <c r="GX29" s="14">
        <f t="shared" si="168"/>
        <v>1</v>
      </c>
      <c r="GY29" s="14">
        <f t="shared" si="168"/>
        <v>1</v>
      </c>
      <c r="GZ29" s="14">
        <f t="shared" si="168"/>
        <v>1</v>
      </c>
      <c r="HA29" s="14">
        <f t="shared" si="168"/>
        <v>1</v>
      </c>
      <c r="HB29" s="14">
        <f t="shared" si="168"/>
        <v>1</v>
      </c>
      <c r="HC29" s="14">
        <f t="shared" si="168"/>
        <v>1</v>
      </c>
      <c r="HD29" s="14">
        <f t="shared" si="168"/>
        <v>1</v>
      </c>
      <c r="HE29" s="14">
        <f t="shared" si="168"/>
        <v>1</v>
      </c>
      <c r="HF29" s="14">
        <f t="shared" si="168"/>
        <v>1</v>
      </c>
      <c r="HG29" s="14">
        <f t="shared" si="168"/>
        <v>1</v>
      </c>
      <c r="HH29" s="14">
        <f t="shared" si="168"/>
        <v>1</v>
      </c>
      <c r="HI29" s="14">
        <f t="shared" si="168"/>
        <v>1</v>
      </c>
      <c r="HJ29" s="14">
        <f t="shared" si="168"/>
        <v>1</v>
      </c>
      <c r="HK29" s="14">
        <f t="shared" si="168"/>
        <v>1</v>
      </c>
      <c r="HL29" s="14">
        <f t="shared" si="168"/>
        <v>1</v>
      </c>
      <c r="HM29" s="14">
        <f t="shared" si="168"/>
        <v>1</v>
      </c>
      <c r="HN29" s="14">
        <f t="shared" si="168"/>
        <v>1</v>
      </c>
      <c r="HO29" s="14">
        <f t="shared" ref="HO29:JZ29" si="169">SUM(HO76,HO123)</f>
        <v>1</v>
      </c>
      <c r="HP29" s="14">
        <f t="shared" si="169"/>
        <v>1</v>
      </c>
      <c r="HQ29" s="14">
        <f t="shared" si="169"/>
        <v>1</v>
      </c>
      <c r="HR29" s="14">
        <f t="shared" si="169"/>
        <v>1</v>
      </c>
      <c r="HS29" s="14">
        <f t="shared" si="110"/>
        <v>1</v>
      </c>
      <c r="HT29" s="14">
        <f t="shared" si="169"/>
        <v>1</v>
      </c>
      <c r="HU29" s="14">
        <f t="shared" si="169"/>
        <v>1</v>
      </c>
      <c r="HV29" s="14">
        <f t="shared" si="169"/>
        <v>1</v>
      </c>
      <c r="HW29" s="14">
        <f t="shared" si="169"/>
        <v>1</v>
      </c>
      <c r="HX29" s="14">
        <f t="shared" si="169"/>
        <v>1</v>
      </c>
      <c r="HY29" s="14">
        <f t="shared" si="169"/>
        <v>1</v>
      </c>
      <c r="HZ29" s="14">
        <f t="shared" si="169"/>
        <v>1</v>
      </c>
      <c r="IA29" s="14">
        <f t="shared" si="169"/>
        <v>1</v>
      </c>
      <c r="IB29" s="14">
        <f t="shared" si="169"/>
        <v>1</v>
      </c>
      <c r="IC29" s="14">
        <f t="shared" si="169"/>
        <v>1</v>
      </c>
      <c r="ID29" s="14">
        <f t="shared" si="169"/>
        <v>1</v>
      </c>
      <c r="IE29" s="14">
        <f t="shared" si="169"/>
        <v>1</v>
      </c>
      <c r="IF29" s="14">
        <f t="shared" si="169"/>
        <v>1</v>
      </c>
      <c r="IG29" s="14">
        <f t="shared" si="169"/>
        <v>1</v>
      </c>
      <c r="IH29" s="14">
        <f t="shared" si="169"/>
        <v>1</v>
      </c>
      <c r="II29" s="14">
        <f t="shared" si="169"/>
        <v>1</v>
      </c>
      <c r="IJ29" s="14">
        <f t="shared" si="169"/>
        <v>1</v>
      </c>
      <c r="IK29" s="14">
        <f t="shared" si="169"/>
        <v>1</v>
      </c>
      <c r="IL29" s="14">
        <f t="shared" si="169"/>
        <v>1</v>
      </c>
      <c r="IM29" s="14">
        <f t="shared" si="169"/>
        <v>1</v>
      </c>
      <c r="IN29" s="14">
        <f t="shared" si="169"/>
        <v>1</v>
      </c>
      <c r="IO29" s="14">
        <f t="shared" si="169"/>
        <v>1</v>
      </c>
      <c r="IP29" s="14">
        <f t="shared" si="169"/>
        <v>1</v>
      </c>
      <c r="IQ29" s="14">
        <f t="shared" si="169"/>
        <v>1</v>
      </c>
      <c r="IR29" s="14">
        <f t="shared" si="169"/>
        <v>1</v>
      </c>
      <c r="IS29" s="14">
        <f t="shared" si="169"/>
        <v>1</v>
      </c>
      <c r="IT29" s="14">
        <f t="shared" si="169"/>
        <v>1</v>
      </c>
      <c r="IU29" s="14">
        <f t="shared" si="169"/>
        <v>1</v>
      </c>
      <c r="IV29" s="14">
        <f t="shared" si="169"/>
        <v>1</v>
      </c>
      <c r="IW29" s="14">
        <f t="shared" si="169"/>
        <v>1</v>
      </c>
      <c r="IX29" s="14">
        <f t="shared" si="169"/>
        <v>1</v>
      </c>
      <c r="IY29" s="14">
        <f t="shared" si="169"/>
        <v>1</v>
      </c>
      <c r="IZ29" s="14">
        <f t="shared" si="169"/>
        <v>1</v>
      </c>
      <c r="JA29" s="14">
        <f t="shared" si="169"/>
        <v>1</v>
      </c>
      <c r="JB29" s="14">
        <f t="shared" si="169"/>
        <v>1</v>
      </c>
      <c r="JC29" s="14">
        <f t="shared" si="169"/>
        <v>1</v>
      </c>
      <c r="JD29" s="14">
        <f t="shared" si="169"/>
        <v>1</v>
      </c>
      <c r="JE29" s="14">
        <f t="shared" si="169"/>
        <v>1</v>
      </c>
      <c r="JF29" s="14">
        <f t="shared" si="169"/>
        <v>1</v>
      </c>
      <c r="JG29" s="14">
        <f t="shared" si="169"/>
        <v>1</v>
      </c>
      <c r="JH29" s="14">
        <f t="shared" si="169"/>
        <v>1</v>
      </c>
      <c r="JI29" s="14">
        <f t="shared" si="169"/>
        <v>1</v>
      </c>
      <c r="JJ29" s="14">
        <f t="shared" si="169"/>
        <v>1</v>
      </c>
      <c r="JK29" s="14">
        <f t="shared" si="169"/>
        <v>1</v>
      </c>
      <c r="JL29" s="14">
        <f t="shared" si="169"/>
        <v>1</v>
      </c>
      <c r="JM29" s="14">
        <f t="shared" si="169"/>
        <v>1</v>
      </c>
      <c r="JN29" s="14">
        <f t="shared" si="169"/>
        <v>1</v>
      </c>
      <c r="JO29" s="14">
        <f t="shared" si="169"/>
        <v>1</v>
      </c>
      <c r="JP29" s="14">
        <f t="shared" si="169"/>
        <v>1</v>
      </c>
      <c r="JQ29" s="14">
        <f t="shared" si="169"/>
        <v>1</v>
      </c>
      <c r="JR29" s="14">
        <f t="shared" si="169"/>
        <v>1</v>
      </c>
      <c r="JS29" s="14">
        <f t="shared" si="169"/>
        <v>1</v>
      </c>
      <c r="JT29" s="14">
        <f t="shared" si="169"/>
        <v>1</v>
      </c>
      <c r="JU29" s="14">
        <f t="shared" si="169"/>
        <v>1</v>
      </c>
      <c r="JV29" s="14">
        <f t="shared" si="169"/>
        <v>1</v>
      </c>
      <c r="JW29" s="14">
        <f t="shared" si="169"/>
        <v>1</v>
      </c>
      <c r="JX29" s="14">
        <f t="shared" si="169"/>
        <v>1</v>
      </c>
      <c r="JY29" s="14">
        <f t="shared" si="169"/>
        <v>1</v>
      </c>
      <c r="JZ29" s="14">
        <f t="shared" si="169"/>
        <v>1</v>
      </c>
      <c r="KA29" s="14">
        <f t="shared" ref="KA29:ML29" si="170">SUM(KA76,KA123)</f>
        <v>1</v>
      </c>
      <c r="KB29" s="14">
        <f t="shared" si="170"/>
        <v>1</v>
      </c>
      <c r="KC29" s="14">
        <f t="shared" si="170"/>
        <v>1</v>
      </c>
      <c r="KD29" s="14">
        <f t="shared" si="170"/>
        <v>1</v>
      </c>
      <c r="KE29" s="14">
        <f t="shared" si="170"/>
        <v>1</v>
      </c>
      <c r="KF29" s="14">
        <f t="shared" si="170"/>
        <v>1</v>
      </c>
      <c r="KG29" s="14">
        <f t="shared" si="170"/>
        <v>1</v>
      </c>
      <c r="KH29" s="14">
        <f t="shared" si="170"/>
        <v>1</v>
      </c>
      <c r="KI29" s="14">
        <f t="shared" si="170"/>
        <v>1</v>
      </c>
      <c r="KJ29" s="14">
        <f t="shared" si="170"/>
        <v>1</v>
      </c>
      <c r="KK29" s="14">
        <f t="shared" si="170"/>
        <v>1</v>
      </c>
      <c r="KL29" s="14">
        <f t="shared" si="170"/>
        <v>1</v>
      </c>
      <c r="KM29" s="14">
        <f t="shared" si="170"/>
        <v>1</v>
      </c>
      <c r="KN29" s="14">
        <f t="shared" si="170"/>
        <v>1</v>
      </c>
      <c r="KO29" s="14">
        <f t="shared" si="170"/>
        <v>1</v>
      </c>
      <c r="KP29" s="14">
        <f t="shared" si="170"/>
        <v>4</v>
      </c>
      <c r="KQ29" s="14">
        <f t="shared" si="170"/>
        <v>4</v>
      </c>
      <c r="KR29" s="14">
        <f t="shared" si="170"/>
        <v>4</v>
      </c>
      <c r="KS29" s="14">
        <f t="shared" si="170"/>
        <v>4</v>
      </c>
      <c r="KT29" s="14">
        <f t="shared" si="170"/>
        <v>4</v>
      </c>
      <c r="KU29" s="14">
        <f t="shared" si="170"/>
        <v>4</v>
      </c>
      <c r="KV29" s="14">
        <f t="shared" si="170"/>
        <v>4</v>
      </c>
      <c r="KW29" s="14">
        <f t="shared" si="170"/>
        <v>4</v>
      </c>
      <c r="KX29" s="14">
        <v>2</v>
      </c>
      <c r="KY29" s="14">
        <v>2</v>
      </c>
      <c r="KZ29" s="14">
        <f t="shared" si="170"/>
        <v>4</v>
      </c>
      <c r="LA29" s="14">
        <f t="shared" si="170"/>
        <v>4</v>
      </c>
      <c r="LB29" s="14">
        <f t="shared" si="170"/>
        <v>4</v>
      </c>
      <c r="LC29" s="14">
        <f t="shared" si="170"/>
        <v>4</v>
      </c>
      <c r="LD29" s="14">
        <f t="shared" si="170"/>
        <v>4</v>
      </c>
      <c r="LE29" s="14">
        <f t="shared" si="170"/>
        <v>4</v>
      </c>
      <c r="LF29" s="14">
        <f t="shared" si="170"/>
        <v>4</v>
      </c>
      <c r="LG29" s="14">
        <f t="shared" si="170"/>
        <v>4</v>
      </c>
      <c r="LH29" s="14">
        <f t="shared" si="170"/>
        <v>4</v>
      </c>
      <c r="LI29" s="14">
        <f t="shared" si="170"/>
        <v>4</v>
      </c>
      <c r="LJ29" s="14">
        <f t="shared" si="170"/>
        <v>4</v>
      </c>
      <c r="LK29" s="14">
        <f t="shared" si="170"/>
        <v>4</v>
      </c>
      <c r="LL29" s="14">
        <f t="shared" si="170"/>
        <v>1</v>
      </c>
      <c r="LM29" s="14">
        <f t="shared" si="170"/>
        <v>1</v>
      </c>
      <c r="LN29" s="14">
        <f t="shared" si="170"/>
        <v>1</v>
      </c>
      <c r="LO29" s="14">
        <f t="shared" si="170"/>
        <v>1</v>
      </c>
      <c r="LP29" s="14">
        <f t="shared" si="170"/>
        <v>1</v>
      </c>
      <c r="LQ29" s="14">
        <f t="shared" si="170"/>
        <v>1</v>
      </c>
      <c r="LR29" s="14">
        <f t="shared" si="170"/>
        <v>1</v>
      </c>
      <c r="LS29" s="14">
        <f t="shared" si="170"/>
        <v>1</v>
      </c>
      <c r="LT29" s="14">
        <f t="shared" si="170"/>
        <v>1</v>
      </c>
      <c r="LU29" s="14">
        <f t="shared" si="170"/>
        <v>1</v>
      </c>
      <c r="LV29" s="14">
        <f t="shared" si="170"/>
        <v>1</v>
      </c>
      <c r="LW29" s="14">
        <f t="shared" si="170"/>
        <v>1</v>
      </c>
      <c r="LX29" s="14">
        <f t="shared" si="170"/>
        <v>1</v>
      </c>
      <c r="LY29" s="14">
        <f t="shared" si="170"/>
        <v>1</v>
      </c>
      <c r="LZ29" s="14">
        <f t="shared" si="170"/>
        <v>1</v>
      </c>
      <c r="MA29" s="14">
        <f t="shared" si="170"/>
        <v>1</v>
      </c>
      <c r="MB29" s="14">
        <f t="shared" si="170"/>
        <v>1</v>
      </c>
      <c r="MC29" s="14">
        <f t="shared" si="170"/>
        <v>1</v>
      </c>
      <c r="MD29" s="14">
        <f t="shared" si="170"/>
        <v>1</v>
      </c>
      <c r="ME29" s="14">
        <f t="shared" si="170"/>
        <v>1</v>
      </c>
      <c r="MF29" s="14">
        <f t="shared" si="170"/>
        <v>1</v>
      </c>
      <c r="MG29" s="14">
        <f t="shared" si="170"/>
        <v>1</v>
      </c>
      <c r="MH29" s="14">
        <f t="shared" si="170"/>
        <v>1</v>
      </c>
      <c r="MI29" s="14">
        <f t="shared" si="170"/>
        <v>1</v>
      </c>
      <c r="MJ29" s="14">
        <f t="shared" si="170"/>
        <v>1</v>
      </c>
      <c r="MK29" s="14">
        <f t="shared" si="170"/>
        <v>1</v>
      </c>
      <c r="ML29" s="14">
        <f t="shared" si="170"/>
        <v>1</v>
      </c>
      <c r="MM29" s="14">
        <f t="shared" ref="MM29:NA29" si="171">SUM(MM76,MM123)</f>
        <v>1</v>
      </c>
      <c r="MN29" s="14">
        <f t="shared" si="171"/>
        <v>1</v>
      </c>
      <c r="MO29" s="14">
        <f t="shared" si="171"/>
        <v>1</v>
      </c>
      <c r="MP29" s="14">
        <f t="shared" si="171"/>
        <v>1</v>
      </c>
      <c r="MQ29" s="14">
        <f t="shared" si="171"/>
        <v>1</v>
      </c>
      <c r="MR29" s="14">
        <f t="shared" si="171"/>
        <v>1</v>
      </c>
      <c r="MS29" s="14">
        <f t="shared" si="171"/>
        <v>1</v>
      </c>
      <c r="MT29" s="14">
        <f t="shared" si="171"/>
        <v>1</v>
      </c>
      <c r="MU29" s="14">
        <f t="shared" si="171"/>
        <v>1</v>
      </c>
      <c r="MV29" s="14">
        <f t="shared" si="171"/>
        <v>1</v>
      </c>
      <c r="MW29" s="14">
        <f t="shared" si="171"/>
        <v>1</v>
      </c>
      <c r="MX29" s="14">
        <f t="shared" si="171"/>
        <v>1</v>
      </c>
      <c r="MY29" s="14">
        <f t="shared" si="171"/>
        <v>1</v>
      </c>
      <c r="MZ29" s="14">
        <f t="shared" si="171"/>
        <v>1</v>
      </c>
      <c r="NA29" s="14">
        <f t="shared" si="171"/>
        <v>1</v>
      </c>
      <c r="NB29" s="14">
        <f t="shared" si="113"/>
        <v>1</v>
      </c>
      <c r="NC29" s="14">
        <f t="shared" si="113"/>
        <v>1</v>
      </c>
    </row>
    <row r="30" spans="1:367" ht="15.75" customHeight="1">
      <c r="B30" s="11" t="s">
        <v>867</v>
      </c>
      <c r="C30" s="51">
        <f t="shared" ref="C30:AH30" si="172">SUM(C77,C124)</f>
        <v>3.3562500000000002</v>
      </c>
      <c r="D30" s="51">
        <f t="shared" si="172"/>
        <v>4.0670799999999998</v>
      </c>
      <c r="E30" s="51">
        <f t="shared" si="172"/>
        <v>3.9004133333333333</v>
      </c>
      <c r="F30" s="51">
        <f t="shared" si="172"/>
        <v>3.9004133333333333</v>
      </c>
      <c r="G30" s="51">
        <f t="shared" si="172"/>
        <v>4.1399966666666668</v>
      </c>
      <c r="H30" s="51">
        <f t="shared" si="172"/>
        <v>3.6712466666666668</v>
      </c>
      <c r="I30" s="51">
        <f t="shared" si="172"/>
        <v>2.979166666666667</v>
      </c>
      <c r="J30" s="51">
        <f t="shared" si="172"/>
        <v>3.4791666666666665</v>
      </c>
      <c r="K30" s="51">
        <f t="shared" si="172"/>
        <v>5.8229733333333336</v>
      </c>
      <c r="L30" s="51">
        <f t="shared" si="172"/>
        <v>5.6563066666666675</v>
      </c>
      <c r="M30" s="51">
        <f t="shared" si="172"/>
        <v>5.6563066666666675</v>
      </c>
      <c r="N30" s="51">
        <f t="shared" si="172"/>
        <v>5.5365149999999996</v>
      </c>
      <c r="O30" s="51">
        <f t="shared" si="172"/>
        <v>5.7396399999999996</v>
      </c>
      <c r="P30" s="51">
        <f t="shared" si="172"/>
        <v>3.8125</v>
      </c>
      <c r="Q30" s="51">
        <f t="shared" si="172"/>
        <v>4.09375</v>
      </c>
      <c r="R30" s="51">
        <f t="shared" si="172"/>
        <v>7.265153333333334</v>
      </c>
      <c r="S30" s="51">
        <f t="shared" si="172"/>
        <v>7.7630699999999999</v>
      </c>
      <c r="T30" s="51">
        <f t="shared" si="172"/>
        <v>7.044319999999999</v>
      </c>
      <c r="U30" s="51">
        <f t="shared" si="172"/>
        <v>5.966194999999999</v>
      </c>
      <c r="V30" s="51">
        <f t="shared" si="172"/>
        <v>5.8568199999999999</v>
      </c>
      <c r="W30" s="51">
        <f t="shared" si="172"/>
        <v>3.395833333333333</v>
      </c>
      <c r="X30" s="51">
        <f t="shared" si="172"/>
        <v>3.6020833333333329</v>
      </c>
      <c r="Y30" s="51">
        <f t="shared" si="172"/>
        <v>4.3215633333333336</v>
      </c>
      <c r="Z30" s="51">
        <f t="shared" si="172"/>
        <v>4.5559383333333336</v>
      </c>
      <c r="AA30" s="51">
        <f t="shared" si="172"/>
        <v>4.6757299999999997</v>
      </c>
      <c r="AB30" s="51">
        <f t="shared" si="172"/>
        <v>4.6757299999999997</v>
      </c>
      <c r="AC30" s="51">
        <f t="shared" si="172"/>
        <v>4.5194799999999997</v>
      </c>
      <c r="AD30" s="51">
        <f t="shared" si="172"/>
        <v>3.2916666666666665</v>
      </c>
      <c r="AE30" s="51">
        <f t="shared" si="172"/>
        <v>3.7250000000000001</v>
      </c>
      <c r="AF30" s="51">
        <f t="shared" si="172"/>
        <v>3.5007333333333333</v>
      </c>
      <c r="AG30" s="51">
        <f t="shared" si="172"/>
        <v>3.8132333333333337</v>
      </c>
      <c r="AH30" s="51">
        <f t="shared" si="172"/>
        <v>3.5736499999999998</v>
      </c>
      <c r="AI30" s="51">
        <f t="shared" ref="AI30:BN30" si="173">SUM(AI77,AI124)</f>
        <v>3.5736499999999998</v>
      </c>
      <c r="AJ30" s="51">
        <f t="shared" si="173"/>
        <v>3.2090666666666667</v>
      </c>
      <c r="AK30" s="51">
        <f t="shared" si="173"/>
        <v>3.5</v>
      </c>
      <c r="AL30" s="51">
        <f t="shared" si="173"/>
        <v>3.9708333333333337</v>
      </c>
      <c r="AM30" s="51">
        <f t="shared" si="173"/>
        <v>7.279066666666667</v>
      </c>
      <c r="AN30" s="51">
        <f t="shared" si="173"/>
        <v>7.3665666666666674</v>
      </c>
      <c r="AO30" s="51">
        <f t="shared" si="173"/>
        <v>7.3665666666666674</v>
      </c>
      <c r="AP30" s="51">
        <f t="shared" si="173"/>
        <v>7.1269833333333343</v>
      </c>
      <c r="AQ30" s="51">
        <f t="shared" si="173"/>
        <v>7.0749000000000004</v>
      </c>
      <c r="AR30" s="51">
        <f t="shared" si="173"/>
        <v>3.5</v>
      </c>
      <c r="AS30" s="51">
        <f t="shared" si="173"/>
        <v>3.9708333333333337</v>
      </c>
      <c r="AT30" s="51">
        <f t="shared" si="173"/>
        <v>6.1909733333333339</v>
      </c>
      <c r="AU30" s="51">
        <f t="shared" si="173"/>
        <v>6.0534733333333337</v>
      </c>
      <c r="AV30" s="51">
        <f t="shared" si="173"/>
        <v>5.6940983333333337</v>
      </c>
      <c r="AW30" s="51">
        <f t="shared" si="173"/>
        <v>5.8138900000000007</v>
      </c>
      <c r="AX30" s="51">
        <f t="shared" si="173"/>
        <v>5.9701399999999998</v>
      </c>
      <c r="AY30" s="51">
        <f t="shared" si="173"/>
        <v>3.7083333333333335</v>
      </c>
      <c r="AZ30" s="51">
        <f t="shared" si="173"/>
        <v>5.3229166666666661</v>
      </c>
      <c r="BA30" s="51">
        <f t="shared" si="173"/>
        <v>7.3962000000000003</v>
      </c>
      <c r="BB30" s="51">
        <f t="shared" si="173"/>
        <v>7.0159916666666673</v>
      </c>
      <c r="BC30" s="51">
        <f t="shared" si="173"/>
        <v>5.6982833333333334</v>
      </c>
      <c r="BD30" s="51">
        <f t="shared" si="173"/>
        <v>5.0993250000000003</v>
      </c>
      <c r="BE30" s="51">
        <f t="shared" si="173"/>
        <v>4.7503666666666664</v>
      </c>
      <c r="BF30" s="51">
        <f t="shared" si="173"/>
        <v>3.395833333333333</v>
      </c>
      <c r="BG30" s="51">
        <f t="shared" si="173"/>
        <v>2.25</v>
      </c>
      <c r="BH30" s="51">
        <f t="shared" si="173"/>
        <v>6.1191866666666668</v>
      </c>
      <c r="BI30" s="51">
        <f t="shared" si="173"/>
        <v>4.3014783333333337</v>
      </c>
      <c r="BJ30" s="51">
        <f t="shared" si="173"/>
        <v>4.4212699999999998</v>
      </c>
      <c r="BK30" s="51">
        <f t="shared" si="173"/>
        <v>4.3014783333333337</v>
      </c>
      <c r="BL30" s="51">
        <f t="shared" si="173"/>
        <v>3.8900199999999998</v>
      </c>
      <c r="BM30" s="51">
        <f t="shared" si="173"/>
        <v>3.7083333333333335</v>
      </c>
      <c r="BN30" s="51">
        <f t="shared" si="173"/>
        <v>4.708333333333333</v>
      </c>
      <c r="BO30" s="51">
        <f t="shared" ref="BO30:CR30" si="174">SUM(BO77,BO124)</f>
        <v>8.477433333333332</v>
      </c>
      <c r="BP30" s="51">
        <f t="shared" si="174"/>
        <v>8.031600000000001</v>
      </c>
      <c r="BQ30" s="51">
        <f t="shared" si="174"/>
        <v>6.833683333333334</v>
      </c>
      <c r="BR30" s="51">
        <f t="shared" si="174"/>
        <v>7.432641666666667</v>
      </c>
      <c r="BS30" s="51">
        <f t="shared" si="174"/>
        <v>6.844100000000001</v>
      </c>
      <c r="BT30" s="51">
        <f t="shared" si="174"/>
        <v>3.395833333333333</v>
      </c>
      <c r="BU30" s="51">
        <f t="shared" si="174"/>
        <v>3.8479166666666664</v>
      </c>
      <c r="BV30" s="51">
        <f t="shared" si="174"/>
        <v>8.8143333333333338</v>
      </c>
      <c r="BW30" s="51">
        <f t="shared" si="174"/>
        <v>9.0070416666666659</v>
      </c>
      <c r="BX30" s="51">
        <f t="shared" si="174"/>
        <v>8.8872499999999999</v>
      </c>
      <c r="BY30" s="51">
        <f t="shared" si="174"/>
        <v>9.0070416666666659</v>
      </c>
      <c r="BZ30" s="51">
        <f t="shared" si="174"/>
        <v>8.5226666666666659</v>
      </c>
      <c r="CA30" s="51">
        <f t="shared" si="174"/>
        <v>2.979166666666667</v>
      </c>
      <c r="CB30" s="51">
        <f t="shared" si="174"/>
        <v>4.2166666666666668</v>
      </c>
      <c r="CC30" s="51">
        <f t="shared" si="174"/>
        <v>6.0873333333333335</v>
      </c>
      <c r="CD30" s="51">
        <f t="shared" si="174"/>
        <v>6.1748333333333338</v>
      </c>
      <c r="CE30" s="51">
        <f t="shared" si="174"/>
        <v>5.695666666666666</v>
      </c>
      <c r="CF30" s="51">
        <f t="shared" si="174"/>
        <v>7.4821249999999999</v>
      </c>
      <c r="CG30" s="51">
        <f t="shared" si="174"/>
        <v>8.0289999999999999</v>
      </c>
      <c r="CH30" s="51">
        <f t="shared" si="174"/>
        <v>4.5</v>
      </c>
      <c r="CI30" s="51">
        <f t="shared" si="174"/>
        <v>5.9333333333333336</v>
      </c>
      <c r="CJ30" s="51">
        <f t="shared" si="174"/>
        <v>11.881386666666666</v>
      </c>
      <c r="CK30" s="51">
        <f t="shared" si="174"/>
        <v>11.93347</v>
      </c>
      <c r="CL30" s="51">
        <f t="shared" si="174"/>
        <v>10.735553333333332</v>
      </c>
      <c r="CM30" s="51">
        <f t="shared" si="174"/>
        <v>11.93347</v>
      </c>
      <c r="CN30" s="51">
        <f t="shared" si="174"/>
        <v>11.548053333333332</v>
      </c>
      <c r="CO30" s="51">
        <f t="shared" si="174"/>
        <v>4.552083333333333</v>
      </c>
      <c r="CP30" s="51">
        <f t="shared" si="174"/>
        <v>5.0729166666666661</v>
      </c>
      <c r="CQ30" s="51">
        <f t="shared" si="174"/>
        <v>6.0484933333333331</v>
      </c>
      <c r="CR30" s="51">
        <f t="shared" si="174"/>
        <v>5.319326666666667</v>
      </c>
      <c r="CS30" s="51">
        <f t="shared" ref="CS30:FB30" si="175">SUM(CS77,CS124)</f>
        <v>5.3264695238095232</v>
      </c>
      <c r="CT30" s="51">
        <f t="shared" si="175"/>
        <v>4.7346540476190473</v>
      </c>
      <c r="CU30" s="51">
        <f t="shared" si="175"/>
        <v>4.5022135714285714</v>
      </c>
      <c r="CV30" s="51">
        <f t="shared" si="175"/>
        <v>3.8358630952380954</v>
      </c>
      <c r="CW30" s="51">
        <f t="shared" si="175"/>
        <v>2.2857142857142856</v>
      </c>
      <c r="CX30" s="51">
        <f t="shared" si="175"/>
        <v>5.8254254761904765</v>
      </c>
      <c r="CY30" s="51">
        <f t="shared" si="175"/>
        <v>4.7544433333333327</v>
      </c>
      <c r="CZ30" s="51">
        <f t="shared" si="175"/>
        <v>4.5220028571428568</v>
      </c>
      <c r="DA30" s="51">
        <f t="shared" si="175"/>
        <v>4.2895623809523808</v>
      </c>
      <c r="DB30" s="51">
        <f t="shared" si="175"/>
        <v>4.176913571428571</v>
      </c>
      <c r="DC30" s="51">
        <f t="shared" si="175"/>
        <v>3.4066964285714287</v>
      </c>
      <c r="DD30" s="51">
        <f t="shared" si="175"/>
        <v>3.8409226190476184</v>
      </c>
      <c r="DE30" s="51">
        <f t="shared" si="175"/>
        <v>8.0168554761904769</v>
      </c>
      <c r="DF30" s="51">
        <f t="shared" si="175"/>
        <v>6.466706666666667</v>
      </c>
      <c r="DG30" s="51">
        <f t="shared" si="175"/>
        <v>6.4738495238095251</v>
      </c>
      <c r="DH30" s="51">
        <f t="shared" si="175"/>
        <v>6.4809923809523813</v>
      </c>
      <c r="DI30" s="51">
        <f t="shared" si="175"/>
        <v>2.9733499999999999</v>
      </c>
      <c r="DJ30" s="51">
        <f t="shared" si="175"/>
        <v>1.4166666666666665</v>
      </c>
      <c r="DK30" s="51">
        <f t="shared" si="175"/>
        <v>4.7294642857142861</v>
      </c>
      <c r="DL30" s="51">
        <f t="shared" si="175"/>
        <v>9.7497821428571427</v>
      </c>
      <c r="DM30" s="51">
        <f t="shared" si="175"/>
        <v>9.397549999999999</v>
      </c>
      <c r="DN30" s="51">
        <f t="shared" si="175"/>
        <v>9.1755261904761909</v>
      </c>
      <c r="DO30" s="51">
        <f t="shared" si="175"/>
        <v>7.984752380952381</v>
      </c>
      <c r="DP30" s="51">
        <f t="shared" si="175"/>
        <v>7.5127285714285721</v>
      </c>
      <c r="DQ30" s="51">
        <f t="shared" si="175"/>
        <v>3.1056547619047619</v>
      </c>
      <c r="DR30" s="51">
        <f t="shared" si="175"/>
        <v>3.831547619047619</v>
      </c>
      <c r="DS30" s="51">
        <f t="shared" si="175"/>
        <v>5.2372521428571428</v>
      </c>
      <c r="DT30" s="51">
        <f t="shared" si="175"/>
        <v>4.765228333333333</v>
      </c>
      <c r="DU30" s="51">
        <f t="shared" si="175"/>
        <v>4.772371190476191</v>
      </c>
      <c r="DV30" s="51">
        <f t="shared" si="175"/>
        <v>4.6597223809523811</v>
      </c>
      <c r="DW30" s="51">
        <f t="shared" si="175"/>
        <v>4.4272819047619052</v>
      </c>
      <c r="DX30" s="51">
        <f t="shared" si="175"/>
        <v>2.6764880952380956</v>
      </c>
      <c r="DY30" s="51">
        <f t="shared" si="175"/>
        <v>3.1627976190476188</v>
      </c>
      <c r="DZ30" s="51">
        <f t="shared" si="175"/>
        <v>6.6106904761904763</v>
      </c>
      <c r="EA30" s="51">
        <f t="shared" si="175"/>
        <v>5.4199166666666665</v>
      </c>
      <c r="EB30" s="51">
        <f t="shared" si="175"/>
        <v>5.1874761904761906</v>
      </c>
      <c r="EC30" s="51">
        <f t="shared" si="175"/>
        <v>5.1946190476190477</v>
      </c>
      <c r="ED30" s="51">
        <f t="shared" si="175"/>
        <v>5.0819702380952378</v>
      </c>
      <c r="EE30" s="51">
        <f t="shared" si="175"/>
        <v>3.4869047619047615</v>
      </c>
      <c r="EF30" s="51">
        <f t="shared" si="175"/>
        <v>2.5357142857142856</v>
      </c>
      <c r="EG30" s="51">
        <f t="shared" si="175"/>
        <v>7.9600004761904763</v>
      </c>
      <c r="EH30" s="51">
        <f t="shared" si="175"/>
        <v>6.1702683333333335</v>
      </c>
      <c r="EI30" s="51">
        <f t="shared" si="175"/>
        <v>6.1774111904761906</v>
      </c>
      <c r="EJ30" s="51">
        <f t="shared" si="175"/>
        <v>6.4241373809523807</v>
      </c>
      <c r="EK30" s="51">
        <f t="shared" si="175"/>
        <v>6.0719052380952379</v>
      </c>
      <c r="EL30" s="51">
        <f t="shared" si="175"/>
        <v>3.7764880952380953</v>
      </c>
      <c r="EM30" s="51">
        <f t="shared" si="175"/>
        <v>3.9034226190476193</v>
      </c>
      <c r="EN30" s="51">
        <f t="shared" si="175"/>
        <v>7.6717754761904775</v>
      </c>
      <c r="EO30" s="51">
        <f t="shared" si="175"/>
        <v>7.3195433333333337</v>
      </c>
      <c r="EP30" s="51">
        <f t="shared" si="175"/>
        <v>9.2433528571428596</v>
      </c>
      <c r="EQ30" s="51">
        <f t="shared" si="175"/>
        <v>10.687995714285716</v>
      </c>
      <c r="ER30" s="51">
        <f t="shared" si="175"/>
        <v>8.7784719047619042</v>
      </c>
      <c r="ES30" s="51">
        <f t="shared" si="175"/>
        <v>4.7848214285714281</v>
      </c>
      <c r="ET30" s="51">
        <f t="shared" si="175"/>
        <v>6.8284226190476183</v>
      </c>
      <c r="EU30" s="51">
        <f t="shared" si="175"/>
        <v>14.728338809523809</v>
      </c>
      <c r="EV30" s="51">
        <f t="shared" si="175"/>
        <v>15.094856666666667</v>
      </c>
      <c r="EW30" s="51">
        <f t="shared" si="175"/>
        <v>14.143666190476189</v>
      </c>
      <c r="EX30" s="51">
        <f t="shared" si="175"/>
        <v>14.749767380952381</v>
      </c>
      <c r="EY30" s="51">
        <f t="shared" si="175"/>
        <v>13.558993571428569</v>
      </c>
      <c r="EZ30" s="51">
        <f t="shared" si="175"/>
        <v>5.0744047619047619</v>
      </c>
      <c r="FA30" s="51">
        <f t="shared" si="175"/>
        <v>6.9982142857142859</v>
      </c>
      <c r="FB30" s="51">
        <f t="shared" si="175"/>
        <v>7.8708471428571425</v>
      </c>
      <c r="FC30" s="51">
        <f t="shared" ref="FC30:HN30" si="176">SUM(FC77,FC124)</f>
        <v>9.6748649999999987</v>
      </c>
      <c r="FD30" s="51">
        <f t="shared" si="176"/>
        <v>8.7236745238095246</v>
      </c>
      <c r="FE30" s="51">
        <f t="shared" si="176"/>
        <v>9.0901923809523808</v>
      </c>
      <c r="FF30" s="51">
        <f t="shared" si="176"/>
        <v>10.055668571428573</v>
      </c>
      <c r="FG30" s="51">
        <f t="shared" si="176"/>
        <v>5.8431547619047617</v>
      </c>
      <c r="FH30" s="51">
        <f t="shared" si="176"/>
        <v>7.0482142857142858</v>
      </c>
      <c r="FI30" s="51">
        <f t="shared" si="176"/>
        <v>10.970493809523809</v>
      </c>
      <c r="FJ30" s="51">
        <f t="shared" si="176"/>
        <v>7.9828449999999993</v>
      </c>
      <c r="FK30" s="51">
        <f t="shared" si="176"/>
        <v>6.5524878571428573</v>
      </c>
      <c r="FL30" s="51">
        <f t="shared" si="176"/>
        <v>6.4398390476190475</v>
      </c>
      <c r="FM30" s="51">
        <f t="shared" si="176"/>
        <v>6.5667735714285715</v>
      </c>
      <c r="FN30" s="51">
        <f t="shared" si="176"/>
        <v>4.0604620535714284</v>
      </c>
      <c r="FO30" s="51">
        <f t="shared" si="176"/>
        <v>4.5648601190476192</v>
      </c>
      <c r="FP30" s="51">
        <f t="shared" si="176"/>
        <v>11.406665476190476</v>
      </c>
      <c r="FQ30" s="51">
        <f t="shared" si="176"/>
        <v>10.695058333333336</v>
      </c>
      <c r="FR30" s="51">
        <f t="shared" si="176"/>
        <v>10.821992857142856</v>
      </c>
      <c r="FS30" s="51">
        <f t="shared" si="176"/>
        <v>10.829135714285716</v>
      </c>
      <c r="FT30" s="51">
        <f t="shared" si="176"/>
        <v>10.836278571428572</v>
      </c>
      <c r="FU30" s="51">
        <f t="shared" si="176"/>
        <v>4.7452380952380953</v>
      </c>
      <c r="FV30" s="51">
        <f t="shared" si="176"/>
        <v>5.4711309523809533</v>
      </c>
      <c r="FW30" s="51">
        <f t="shared" si="176"/>
        <v>6.4021854761904757</v>
      </c>
      <c r="FX30" s="51">
        <f t="shared" si="176"/>
        <v>6.1697449999999998</v>
      </c>
      <c r="FY30" s="51">
        <f t="shared" si="176"/>
        <v>6.0570961904761909</v>
      </c>
      <c r="FZ30" s="51">
        <f t="shared" si="176"/>
        <v>6.064239047619048</v>
      </c>
      <c r="GA30" s="51">
        <f t="shared" si="176"/>
        <v>5.8317985714285712</v>
      </c>
      <c r="GB30" s="51">
        <f t="shared" si="176"/>
        <v>4.4358630952380951</v>
      </c>
      <c r="GC30" s="51">
        <f t="shared" si="176"/>
        <v>4.2034226190476192</v>
      </c>
      <c r="GD30" s="51">
        <f t="shared" si="176"/>
        <v>6.9747988095238096</v>
      </c>
      <c r="GE30" s="51">
        <f t="shared" si="176"/>
        <v>6.3829833333333337</v>
      </c>
      <c r="GF30" s="51">
        <f t="shared" si="176"/>
        <v>6.6297095238095238</v>
      </c>
      <c r="GG30" s="51">
        <f t="shared" si="176"/>
        <v>6.6368523809523809</v>
      </c>
      <c r="GH30" s="51">
        <f t="shared" si="176"/>
        <v>6.8835785714285711</v>
      </c>
      <c r="GI30" s="51">
        <f t="shared" si="176"/>
        <v>4.6056547619047619</v>
      </c>
      <c r="GJ30" s="51">
        <f t="shared" si="176"/>
        <v>6.5294642857142851</v>
      </c>
      <c r="GK30" s="51">
        <f t="shared" si="176"/>
        <v>10.787630476190476</v>
      </c>
      <c r="GL30" s="51">
        <f t="shared" si="176"/>
        <v>8.7583149999999996</v>
      </c>
      <c r="GM30" s="51">
        <f t="shared" si="176"/>
        <v>8.6456661904761916</v>
      </c>
      <c r="GN30" s="51">
        <f t="shared" si="176"/>
        <v>8.7726007142857139</v>
      </c>
      <c r="GO30" s="51">
        <f t="shared" si="176"/>
        <v>8.1807852380952397</v>
      </c>
      <c r="GP30" s="51">
        <f t="shared" si="176"/>
        <v>4.8952380952380956</v>
      </c>
      <c r="GQ30" s="51">
        <f t="shared" si="176"/>
        <v>5.3815476190476197</v>
      </c>
      <c r="GR30" s="51">
        <f t="shared" si="176"/>
        <v>6.8592688095238099</v>
      </c>
      <c r="GS30" s="51">
        <f t="shared" si="176"/>
        <v>6.8664116666666661</v>
      </c>
      <c r="GT30" s="51">
        <f t="shared" si="176"/>
        <v>6.9933461904761902</v>
      </c>
      <c r="GU30" s="51">
        <f t="shared" si="176"/>
        <v>7.0004890476190473</v>
      </c>
      <c r="GV30" s="51">
        <f t="shared" si="176"/>
        <v>6.5284652380952384</v>
      </c>
      <c r="GW30" s="51">
        <f t="shared" si="176"/>
        <v>4.7056547619047615</v>
      </c>
      <c r="GX30" s="51">
        <f t="shared" si="176"/>
        <v>7.2284226190476186</v>
      </c>
      <c r="GY30" s="51">
        <f t="shared" si="176"/>
        <v>15.90988380952381</v>
      </c>
      <c r="GZ30" s="51">
        <f t="shared" si="176"/>
        <v>14.719109999999999</v>
      </c>
      <c r="HA30" s="51">
        <f t="shared" si="176"/>
        <v>14.726252857142857</v>
      </c>
      <c r="HB30" s="51">
        <f t="shared" si="176"/>
        <v>14.733395714285713</v>
      </c>
      <c r="HC30" s="51">
        <f t="shared" si="176"/>
        <v>13.303038571428571</v>
      </c>
      <c r="HD30" s="51">
        <f t="shared" si="176"/>
        <v>5.2348214285714292</v>
      </c>
      <c r="HE30" s="51">
        <f t="shared" si="176"/>
        <v>7.1586309523809524</v>
      </c>
      <c r="HF30" s="51">
        <f t="shared" si="176"/>
        <v>24.91990214285714</v>
      </c>
      <c r="HG30" s="51">
        <f t="shared" si="176"/>
        <v>23.13017</v>
      </c>
      <c r="HH30" s="51">
        <f t="shared" si="176"/>
        <v>22.53835452380952</v>
      </c>
      <c r="HI30" s="51">
        <f t="shared" si="176"/>
        <v>20.74862238095238</v>
      </c>
      <c r="HJ30" s="51">
        <f t="shared" si="176"/>
        <v>20.755765238095236</v>
      </c>
      <c r="HK30" s="51">
        <f t="shared" si="176"/>
        <v>6.482738095238096</v>
      </c>
      <c r="HL30" s="51">
        <f t="shared" si="176"/>
        <v>7.32842261904762</v>
      </c>
      <c r="HM30" s="51">
        <f t="shared" si="176"/>
        <v>13.177810476190476</v>
      </c>
      <c r="HN30" s="51">
        <f t="shared" si="176"/>
        <v>12.94537</v>
      </c>
      <c r="HO30" s="51">
        <f t="shared" ref="HO30:JZ30" si="177">SUM(HO77,HO124)</f>
        <v>12.593137857142857</v>
      </c>
      <c r="HP30" s="51">
        <f t="shared" si="177"/>
        <v>12.240905714285715</v>
      </c>
      <c r="HQ30" s="51">
        <f t="shared" si="177"/>
        <v>12.966798571428573</v>
      </c>
      <c r="HR30" s="51">
        <f t="shared" si="177"/>
        <v>5.5744047619047619</v>
      </c>
      <c r="HS30" s="51">
        <f t="shared" si="110"/>
        <v>5.581547619047619</v>
      </c>
      <c r="HT30" s="51">
        <f t="shared" si="177"/>
        <v>6.5499188095238097</v>
      </c>
      <c r="HU30" s="51">
        <f t="shared" si="177"/>
        <v>6.0778949999999998</v>
      </c>
      <c r="HV30" s="51">
        <f t="shared" si="177"/>
        <v>5.96524619047619</v>
      </c>
      <c r="HW30" s="51">
        <f t="shared" si="177"/>
        <v>6.4515557142857141</v>
      </c>
      <c r="HX30" s="51">
        <f t="shared" si="177"/>
        <v>6.9378652380952381</v>
      </c>
      <c r="HY30" s="51">
        <f t="shared" si="177"/>
        <v>5.6244047619047617</v>
      </c>
      <c r="HZ30" s="51">
        <f t="shared" si="177"/>
        <v>7.4284226190476197</v>
      </c>
      <c r="IA30" s="51">
        <f t="shared" si="177"/>
        <v>10.466473809523809</v>
      </c>
      <c r="IB30" s="51">
        <f t="shared" si="177"/>
        <v>9.5152833333333326</v>
      </c>
      <c r="IC30" s="51">
        <f t="shared" si="177"/>
        <v>9.2828428571428585</v>
      </c>
      <c r="ID30" s="51">
        <f t="shared" si="177"/>
        <v>8.3316523809523808</v>
      </c>
      <c r="IE30" s="51">
        <f t="shared" si="177"/>
        <v>7.8596285714285719</v>
      </c>
      <c r="IF30" s="51">
        <f t="shared" si="177"/>
        <v>4.8358630952380954</v>
      </c>
      <c r="IG30" s="51">
        <f t="shared" si="177"/>
        <v>5.8612351190476186</v>
      </c>
      <c r="IH30" s="51">
        <f t="shared" si="177"/>
        <v>13.492428809523808</v>
      </c>
      <c r="II30" s="51">
        <f t="shared" si="177"/>
        <v>13.020405</v>
      </c>
      <c r="IJ30" s="51">
        <f t="shared" si="177"/>
        <v>12.428589523809524</v>
      </c>
      <c r="IK30" s="51">
        <f t="shared" si="177"/>
        <v>12.615419880952381</v>
      </c>
      <c r="IL30" s="51">
        <f t="shared" si="177"/>
        <v>12.442875238095237</v>
      </c>
      <c r="IM30" s="51">
        <f t="shared" si="177"/>
        <v>4.7660714285714283</v>
      </c>
      <c r="IN30" s="51">
        <f t="shared" si="177"/>
        <v>5.7315476190476193</v>
      </c>
      <c r="IO30" s="51">
        <f t="shared" si="177"/>
        <v>7.108493809523809</v>
      </c>
      <c r="IP30" s="51">
        <f t="shared" si="177"/>
        <v>7.1156366666666662</v>
      </c>
      <c r="IQ30" s="51">
        <f t="shared" si="177"/>
        <v>9.9977795238095233</v>
      </c>
      <c r="IR30" s="51">
        <f t="shared" si="177"/>
        <v>12.16117238095238</v>
      </c>
      <c r="IS30" s="51">
        <f t="shared" si="177"/>
        <v>8.5745652380952375</v>
      </c>
      <c r="IT30" s="51">
        <f t="shared" si="177"/>
        <v>7.571279761904762</v>
      </c>
      <c r="IU30" s="51">
        <f t="shared" si="177"/>
        <v>9.9742559523809522</v>
      </c>
      <c r="IV30" s="51">
        <f t="shared" si="177"/>
        <v>23.111955476190481</v>
      </c>
      <c r="IW30" s="51">
        <f t="shared" si="177"/>
        <v>21.322223333333334</v>
      </c>
      <c r="IX30" s="51">
        <f t="shared" si="177"/>
        <v>20.730407857142858</v>
      </c>
      <c r="IY30" s="51">
        <f t="shared" si="177"/>
        <v>21.935467380952382</v>
      </c>
      <c r="IZ30" s="51">
        <f t="shared" si="177"/>
        <v>23.739485238095241</v>
      </c>
      <c r="JA30" s="51">
        <f t="shared" si="177"/>
        <v>7.0223214285714288</v>
      </c>
      <c r="JB30" s="51">
        <f t="shared" si="177"/>
        <v>10.024255952380951</v>
      </c>
      <c r="JC30" s="51">
        <f t="shared" si="177"/>
        <v>20.778112142857143</v>
      </c>
      <c r="JD30" s="51">
        <f t="shared" si="177"/>
        <v>17.311296666666667</v>
      </c>
      <c r="JE30" s="51">
        <f t="shared" si="177"/>
        <v>17.078856190476188</v>
      </c>
      <c r="JF30" s="51">
        <f t="shared" si="177"/>
        <v>14.80995738095238</v>
      </c>
      <c r="JG30" s="51">
        <f t="shared" si="177"/>
        <v>13.61918357142857</v>
      </c>
      <c r="JH30" s="51">
        <f t="shared" si="177"/>
        <v>5.6348214285714278</v>
      </c>
      <c r="JI30" s="51">
        <f t="shared" si="177"/>
        <v>8.2773809523809518</v>
      </c>
      <c r="JJ30" s="51">
        <f t="shared" si="177"/>
        <v>7.0732454761904764</v>
      </c>
      <c r="JK30" s="51">
        <f t="shared" si="177"/>
        <v>6.8408049999999996</v>
      </c>
      <c r="JL30" s="51">
        <f t="shared" si="177"/>
        <v>6.6083645238095237</v>
      </c>
      <c r="JM30" s="51">
        <f t="shared" si="177"/>
        <v>6.0165490476190477</v>
      </c>
      <c r="JN30" s="51">
        <f t="shared" si="177"/>
        <v>7.2216085714285718</v>
      </c>
      <c r="JO30" s="51">
        <f t="shared" si="177"/>
        <v>6.5233630952380954</v>
      </c>
      <c r="JP30" s="51">
        <f t="shared" si="177"/>
        <v>8.3273809523809526</v>
      </c>
      <c r="JQ30" s="51">
        <f t="shared" si="177"/>
        <v>11.329315476190477</v>
      </c>
      <c r="JR30" s="51">
        <f t="shared" si="177"/>
        <v>8.3416666666666686</v>
      </c>
      <c r="JS30" s="51">
        <f t="shared" si="177"/>
        <v>6.5519345238095239</v>
      </c>
      <c r="JT30" s="51">
        <f t="shared" si="177"/>
        <v>5.3611607142857141</v>
      </c>
      <c r="JU30" s="51">
        <f t="shared" si="177"/>
        <v>5.9672619047619051</v>
      </c>
      <c r="JV30" s="51">
        <f t="shared" si="177"/>
        <v>6.5733630952380953</v>
      </c>
      <c r="JW30" s="51">
        <f t="shared" si="177"/>
        <v>8.3773809523809533</v>
      </c>
      <c r="JX30" s="51">
        <f t="shared" si="177"/>
        <v>10.181398809523809</v>
      </c>
      <c r="JY30" s="51">
        <f t="shared" si="177"/>
        <v>6.8343749999999996</v>
      </c>
      <c r="JZ30" s="51">
        <f t="shared" si="177"/>
        <v>6.8415178571428577</v>
      </c>
      <c r="KA30" s="51">
        <f t="shared" ref="KA30:ML30" si="178">SUM(KA77,KA124)</f>
        <v>6.0101190476190478</v>
      </c>
      <c r="KB30" s="51">
        <f t="shared" si="178"/>
        <v>6.6162202380952388</v>
      </c>
      <c r="KC30" s="51">
        <f t="shared" si="178"/>
        <v>6.6233630952380951</v>
      </c>
      <c r="KD30" s="51">
        <f t="shared" si="178"/>
        <v>9.62529761904762</v>
      </c>
      <c r="KE30" s="51">
        <f t="shared" si="178"/>
        <v>12.02827380952381</v>
      </c>
      <c r="KF30" s="51">
        <f t="shared" si="178"/>
        <v>10.8375</v>
      </c>
      <c r="KG30" s="51">
        <f t="shared" si="178"/>
        <v>10.844642857142857</v>
      </c>
      <c r="KH30" s="51">
        <f t="shared" si="178"/>
        <v>10.851785714285715</v>
      </c>
      <c r="KI30" s="51">
        <f t="shared" si="178"/>
        <v>7.2651785714285708</v>
      </c>
      <c r="KJ30" s="51">
        <f t="shared" si="178"/>
        <v>6.6733630952380958</v>
      </c>
      <c r="KK30" s="51">
        <f t="shared" si="178"/>
        <v>14.466964285714285</v>
      </c>
      <c r="KL30" s="51">
        <f t="shared" si="178"/>
        <v>14.474107142857141</v>
      </c>
      <c r="KM30" s="51">
        <f t="shared" si="178"/>
        <v>13.882291666666665</v>
      </c>
      <c r="KN30" s="51">
        <f t="shared" si="178"/>
        <v>13.889434523809522</v>
      </c>
      <c r="KO30" s="51">
        <f t="shared" si="178"/>
        <v>3.7142857142857144</v>
      </c>
      <c r="KP30" s="51">
        <f t="shared" si="178"/>
        <v>19.502678571428568</v>
      </c>
      <c r="KQ30" s="51">
        <f t="shared" si="178"/>
        <v>19.509821428571428</v>
      </c>
      <c r="KR30" s="51">
        <f t="shared" si="178"/>
        <v>19.516964285714284</v>
      </c>
      <c r="KS30" s="51">
        <f t="shared" si="178"/>
        <v>19.52410714285714</v>
      </c>
      <c r="KT30" s="51">
        <f t="shared" si="178"/>
        <v>18.333333333333336</v>
      </c>
      <c r="KU30" s="51">
        <f t="shared" si="178"/>
        <v>18.939434523809524</v>
      </c>
      <c r="KV30" s="51">
        <f t="shared" si="178"/>
        <v>17.748660714285712</v>
      </c>
      <c r="KW30" s="51">
        <f t="shared" si="178"/>
        <v>18.953720238095237</v>
      </c>
      <c r="KX30" s="51">
        <f t="shared" si="178"/>
        <v>4.71875</v>
      </c>
      <c r="KY30" s="51">
        <f t="shared" si="178"/>
        <v>17.171130952380953</v>
      </c>
      <c r="KZ30" s="51">
        <f t="shared" si="178"/>
        <v>16.579315476190477</v>
      </c>
      <c r="LA30" s="51">
        <f t="shared" si="178"/>
        <v>14.789583333333335</v>
      </c>
      <c r="LB30" s="51">
        <f t="shared" si="178"/>
        <v>13.598809523809525</v>
      </c>
      <c r="LC30" s="51">
        <f t="shared" si="178"/>
        <v>13.605952380952381</v>
      </c>
      <c r="LD30" s="51">
        <f t="shared" si="178"/>
        <v>12.055803571428571</v>
      </c>
      <c r="LE30" s="51">
        <f t="shared" si="178"/>
        <v>13.021279761904761</v>
      </c>
      <c r="LF30" s="51">
        <f t="shared" si="178"/>
        <v>16.023214285714285</v>
      </c>
      <c r="LG30" s="51">
        <f t="shared" si="178"/>
        <v>16.030357142857142</v>
      </c>
      <c r="LH30" s="51">
        <f t="shared" si="178"/>
        <v>13.881249999999998</v>
      </c>
      <c r="LI30" s="51">
        <f t="shared" si="178"/>
        <v>12.450892857142858</v>
      </c>
      <c r="LJ30" s="51">
        <f t="shared" si="178"/>
        <v>10.421577380952382</v>
      </c>
      <c r="LK30" s="51">
        <f t="shared" si="178"/>
        <v>10.428720238095238</v>
      </c>
      <c r="LL30" s="51">
        <f t="shared" si="178"/>
        <v>5.4358630952380951</v>
      </c>
      <c r="LM30" s="51">
        <f t="shared" si="178"/>
        <v>5.4430059523809531</v>
      </c>
      <c r="LN30" s="51">
        <f t="shared" si="178"/>
        <v>4.6116071428571423</v>
      </c>
      <c r="LO30" s="51">
        <f t="shared" si="178"/>
        <v>3.9</v>
      </c>
      <c r="LP30" s="51">
        <f t="shared" si="178"/>
        <v>3.907142857142857</v>
      </c>
      <c r="LQ30" s="51">
        <f t="shared" si="178"/>
        <v>8.7059523809523824</v>
      </c>
      <c r="LR30" s="51">
        <f t="shared" si="178"/>
        <v>11.108928571428571</v>
      </c>
      <c r="LS30" s="51">
        <f t="shared" si="178"/>
        <v>7.5223214285714288</v>
      </c>
      <c r="LT30" s="51">
        <f t="shared" si="178"/>
        <v>10.524255952380953</v>
      </c>
      <c r="LU30" s="51">
        <f t="shared" si="178"/>
        <v>11.130357142857143</v>
      </c>
      <c r="LV30" s="51">
        <f t="shared" si="178"/>
        <v>3.95</v>
      </c>
      <c r="LW30" s="51">
        <f t="shared" si="178"/>
        <v>3.9571428571428573</v>
      </c>
      <c r="LX30" s="51">
        <f t="shared" si="178"/>
        <v>21.077380952380949</v>
      </c>
      <c r="LY30" s="51">
        <f t="shared" si="178"/>
        <v>12.356845238095239</v>
      </c>
      <c r="LZ30" s="51">
        <f t="shared" si="178"/>
        <v>8.1712797619047617</v>
      </c>
      <c r="MA30" s="51">
        <f t="shared" si="178"/>
        <v>5.7825892857142858</v>
      </c>
      <c r="MB30" s="51">
        <f t="shared" si="178"/>
        <v>3.9928571428571429</v>
      </c>
      <c r="MC30" s="51">
        <f t="shared" si="178"/>
        <v>10.588541666666668</v>
      </c>
      <c r="MD30" s="51">
        <f t="shared" si="178"/>
        <v>10.595684523809524</v>
      </c>
      <c r="ME30" s="51">
        <f t="shared" si="178"/>
        <v>10.60282738095238</v>
      </c>
      <c r="MF30" s="51">
        <f t="shared" si="178"/>
        <v>7.6151785714285714</v>
      </c>
      <c r="MG30" s="51">
        <f t="shared" si="178"/>
        <v>5.8254464285714285</v>
      </c>
      <c r="MH30" s="51">
        <f t="shared" si="178"/>
        <v>6.4315476190476186</v>
      </c>
      <c r="MI30" s="51">
        <f t="shared" si="178"/>
        <v>5.2407738095238097</v>
      </c>
      <c r="MJ30" s="51">
        <f t="shared" si="178"/>
        <v>5.2479166666666668</v>
      </c>
      <c r="MK30" s="51">
        <f t="shared" si="178"/>
        <v>5.01547619047619</v>
      </c>
      <c r="ML30" s="51">
        <f t="shared" si="178"/>
        <v>4.262202380952381</v>
      </c>
      <c r="MM30" s="51">
        <f t="shared" ref="MM30:NA30" si="179">SUM(MM77,MM124)</f>
        <v>3.9099702380952377</v>
      </c>
      <c r="MN30" s="51">
        <f t="shared" si="179"/>
        <v>3.9171130952380948</v>
      </c>
      <c r="MO30" s="51">
        <f t="shared" si="179"/>
        <v>6.0805059523809524</v>
      </c>
      <c r="MP30" s="51">
        <f t="shared" si="179"/>
        <v>4.8897321428571425</v>
      </c>
      <c r="MQ30" s="51">
        <f t="shared" si="179"/>
        <v>4.5375000000000005</v>
      </c>
      <c r="MR30" s="51">
        <f t="shared" si="179"/>
        <v>4.1852678571428568</v>
      </c>
      <c r="MS30" s="51">
        <f t="shared" si="179"/>
        <v>3.8330357142857139</v>
      </c>
      <c r="MT30" s="51">
        <f t="shared" si="179"/>
        <v>3.8401785714285714</v>
      </c>
      <c r="MU30" s="51">
        <f t="shared" si="179"/>
        <v>3.847321428571429</v>
      </c>
      <c r="MV30" s="51">
        <f t="shared" si="179"/>
        <v>4.0940476190476192</v>
      </c>
      <c r="MW30" s="51">
        <f t="shared" si="179"/>
        <v>4.1011904761904763</v>
      </c>
      <c r="MX30" s="51">
        <f t="shared" si="179"/>
        <v>3.8687500000000004</v>
      </c>
      <c r="MY30" s="51">
        <f t="shared" si="179"/>
        <v>4.1154761904761905</v>
      </c>
      <c r="MZ30" s="51">
        <f t="shared" si="179"/>
        <v>4.1226190476190476</v>
      </c>
      <c r="NA30" s="51">
        <f t="shared" si="179"/>
        <v>4.3693452380952378</v>
      </c>
      <c r="NB30" s="51">
        <f t="shared" si="113"/>
        <v>4.3764880952380949</v>
      </c>
      <c r="NC30" s="51">
        <f t="shared" si="113"/>
        <v>4.383630952380952</v>
      </c>
    </row>
    <row r="31" spans="1:367" ht="15.75"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row>
    <row r="32" spans="1:367" s="173" customFormat="1" ht="15.75" customHeight="1">
      <c r="A32" s="174"/>
      <c r="B32" s="175" t="s">
        <v>1843</v>
      </c>
      <c r="C32" s="172">
        <f>Returns!B5</f>
        <v>134.73241379310343</v>
      </c>
      <c r="D32" s="172">
        <f>Returns!C5</f>
        <v>135.98551724137928</v>
      </c>
      <c r="E32" s="172">
        <f>Returns!D5</f>
        <v>160.06413793103448</v>
      </c>
      <c r="F32" s="172">
        <f>Returns!E5</f>
        <v>155.05172413793105</v>
      </c>
      <c r="G32" s="172">
        <f>Returns!F5</f>
        <v>147.48551724137931</v>
      </c>
      <c r="H32" s="172">
        <f>Returns!G5</f>
        <v>154.06827586206896</v>
      </c>
      <c r="I32" s="172">
        <f>Returns!H5</f>
        <v>143.23448275862069</v>
      </c>
      <c r="J32" s="172">
        <f>Returns!I5</f>
        <v>148.62758620689655</v>
      </c>
      <c r="K32" s="172">
        <f>Returns!J5</f>
        <v>129.79931034482757</v>
      </c>
      <c r="L32" s="172">
        <f>Returns!K5</f>
        <v>132.68620689655174</v>
      </c>
      <c r="M32" s="172">
        <f>Returns!L5</f>
        <v>114.11172413793101</v>
      </c>
      <c r="N32" s="172">
        <f>Returns!M5</f>
        <v>136.12827586206896</v>
      </c>
      <c r="O32" s="172">
        <f>Returns!N5</f>
        <v>285.35862068965514</v>
      </c>
      <c r="P32" s="172">
        <f>Returns!O5</f>
        <v>295.7958620689655</v>
      </c>
      <c r="Q32" s="172">
        <f>Returns!P5</f>
        <v>321.42896551724141</v>
      </c>
      <c r="R32" s="172">
        <f>Returns!Q5</f>
        <v>461.66551724137929</v>
      </c>
      <c r="S32" s="172">
        <f>Returns!R5</f>
        <v>280.07655172413791</v>
      </c>
      <c r="T32" s="172">
        <f>Returns!S5</f>
        <v>115.09517241379311</v>
      </c>
      <c r="U32" s="172">
        <f>Returns!T5</f>
        <v>142.3303448275862</v>
      </c>
      <c r="V32" s="172">
        <f>Returns!U5</f>
        <v>129.13310344827588</v>
      </c>
      <c r="W32" s="172">
        <f>Returns!V5</f>
        <v>163.79172413793103</v>
      </c>
      <c r="X32" s="172">
        <f>Returns!W5</f>
        <v>179.71724137931034</v>
      </c>
      <c r="Y32" s="172">
        <f>Returns!X5</f>
        <v>184.06344827586207</v>
      </c>
      <c r="Z32" s="172">
        <f>Returns!Y5</f>
        <v>158.01793103448276</v>
      </c>
      <c r="AA32" s="172">
        <f>Returns!Z5</f>
        <v>159.36620689655172</v>
      </c>
      <c r="AB32" s="172">
        <f>Returns!AA5</f>
        <v>179.27310344827583</v>
      </c>
      <c r="AC32" s="172">
        <f>Returns!AB5</f>
        <v>133.52689655172412</v>
      </c>
      <c r="AD32" s="172">
        <f>Returns!AC5</f>
        <v>161.69793103448276</v>
      </c>
      <c r="AE32" s="172">
        <f>Returns!AD5</f>
        <v>182.96896551724134</v>
      </c>
      <c r="AF32" s="172">
        <f>Returns!AE5</f>
        <v>182.82620689655175</v>
      </c>
      <c r="AG32" s="172">
        <f>Returns!AF5</f>
        <v>173.5151724137931</v>
      </c>
      <c r="AH32" s="172">
        <f>Returns!AG5</f>
        <v>159.49310344827589</v>
      </c>
      <c r="AI32" s="172">
        <f>Returns!AH5</f>
        <v>156.22551724137929</v>
      </c>
      <c r="AJ32" s="172">
        <f>Returns!AI5</f>
        <v>147.96137931034482</v>
      </c>
      <c r="AK32" s="172">
        <f>Returns!AJ5</f>
        <v>215.99379310344827</v>
      </c>
      <c r="AL32" s="172">
        <f>Returns!AK5</f>
        <v>213.48758620689654</v>
      </c>
      <c r="AM32" s="172">
        <f>Returns!AL5</f>
        <v>174.14965517241379</v>
      </c>
      <c r="AN32" s="172">
        <f>Returns!AM5</f>
        <v>197.87931034482756</v>
      </c>
      <c r="AO32" s="172">
        <f>Returns!AN5</f>
        <v>189.40896551724137</v>
      </c>
      <c r="AP32" s="172">
        <f>Returns!AO5</f>
        <v>203.17724137931032</v>
      </c>
      <c r="AQ32" s="172">
        <f>Returns!AP5</f>
        <v>191.40758620689655</v>
      </c>
      <c r="AR32" s="172">
        <f>Returns!AQ5</f>
        <v>212.86896551724138</v>
      </c>
      <c r="AS32" s="172">
        <f>Returns!AR5</f>
        <v>288.5468965517241</v>
      </c>
      <c r="AT32" s="172">
        <f>Returns!AS5</f>
        <v>200.02068965517239</v>
      </c>
      <c r="AU32" s="172">
        <f>Returns!AT5</f>
        <v>174.16551724137929</v>
      </c>
      <c r="AV32" s="172">
        <f>Returns!AU5</f>
        <v>168.24896551724137</v>
      </c>
      <c r="AW32" s="172">
        <f>Returns!AV5</f>
        <v>196.13448275862069</v>
      </c>
      <c r="AX32" s="172">
        <f>Returns!AW5</f>
        <v>343.9055172413793</v>
      </c>
      <c r="AY32" s="172">
        <f>Returns!AX5</f>
        <v>329.1696551724138</v>
      </c>
      <c r="AZ32" s="172">
        <f>Returns!AY5</f>
        <v>413.22275862068966</v>
      </c>
      <c r="BA32" s="172">
        <f>Returns!AZ5</f>
        <v>406.60827586206898</v>
      </c>
      <c r="BB32" s="172">
        <f>Returns!BA5</f>
        <v>124.78689655172414</v>
      </c>
      <c r="BC32" s="172">
        <f>Returns!BB5</f>
        <v>140.52206896551724</v>
      </c>
      <c r="BD32" s="172">
        <f>Returns!BC5</f>
        <v>122.86758620689655</v>
      </c>
      <c r="BE32" s="172">
        <f>Returns!BD5</f>
        <v>121.21793103448276</v>
      </c>
      <c r="BF32" s="172">
        <f>Returns!BE5</f>
        <v>202.90758620689655</v>
      </c>
      <c r="BG32" s="172">
        <f>Returns!BF5</f>
        <v>242.92758620689656</v>
      </c>
      <c r="BH32" s="172">
        <f>Returns!BG5</f>
        <v>169.28</v>
      </c>
      <c r="BI32" s="172">
        <f>Returns!BH5</f>
        <v>179.74896551724137</v>
      </c>
      <c r="BJ32" s="172">
        <f>Returns!BI5</f>
        <v>211.74275862068964</v>
      </c>
      <c r="BK32" s="172">
        <f>Returns!BJ5</f>
        <v>335.11793103448275</v>
      </c>
      <c r="BL32" s="172">
        <f>Returns!BK5</f>
        <v>300.99862068965518</v>
      </c>
      <c r="BM32" s="172">
        <f>Returns!BL5</f>
        <v>334.84827586206893</v>
      </c>
      <c r="BN32" s="172">
        <f>Returns!BM5</f>
        <v>327.40896551724137</v>
      </c>
      <c r="BO32" s="172">
        <f>Returns!BN5</f>
        <v>191.34413793103451</v>
      </c>
      <c r="BP32" s="172">
        <f>Returns!BO5</f>
        <v>124.37448275862069</v>
      </c>
      <c r="BQ32" s="172">
        <f>Returns!BP5</f>
        <v>159.11241379310346</v>
      </c>
      <c r="BR32" s="172">
        <f>Returns!BQ5</f>
        <v>136.93724137931034</v>
      </c>
      <c r="BS32" s="172">
        <f>Returns!BR5</f>
        <v>120.36137931034482</v>
      </c>
      <c r="BT32" s="172">
        <f>Returns!BS5</f>
        <v>139.55448275862068</v>
      </c>
      <c r="BU32" s="172">
        <f>Returns!BT5</f>
        <v>192.29586206896553</v>
      </c>
      <c r="BV32" s="172">
        <f>Returns!BU5</f>
        <v>170.3903448275862</v>
      </c>
      <c r="BW32" s="172">
        <f>Returns!BV5</f>
        <v>169.32758620689654</v>
      </c>
      <c r="BX32" s="172">
        <f>Returns!BW5</f>
        <v>193.42206896551724</v>
      </c>
      <c r="BY32" s="172">
        <f>Returns!BX5</f>
        <v>145.86758620689656</v>
      </c>
      <c r="BZ32" s="172">
        <f>Returns!BY5</f>
        <v>141.83862068965519</v>
      </c>
      <c r="CA32" s="172">
        <f>Returns!BZ5</f>
        <v>148.4848275862069</v>
      </c>
      <c r="CB32" s="172">
        <f>Returns!CA5</f>
        <v>305.66206896551728</v>
      </c>
      <c r="CC32" s="172">
        <f>Returns!CB5</f>
        <v>234.31448275862067</v>
      </c>
      <c r="CD32" s="172">
        <f>Returns!CC5</f>
        <v>133.25724137931033</v>
      </c>
      <c r="CE32" s="172">
        <v>400</v>
      </c>
      <c r="CF32" s="598">
        <v>200</v>
      </c>
      <c r="CG32" s="172">
        <v>100</v>
      </c>
      <c r="CH32" s="172">
        <v>0</v>
      </c>
      <c r="CI32" s="172">
        <v>0</v>
      </c>
      <c r="CJ32" s="598">
        <v>200</v>
      </c>
      <c r="CK32" s="598">
        <v>200</v>
      </c>
      <c r="CL32" s="598">
        <v>200</v>
      </c>
      <c r="CM32" s="598">
        <v>200</v>
      </c>
      <c r="CN32" s="598">
        <v>200</v>
      </c>
      <c r="CO32" s="172">
        <f>Returns!CN5</f>
        <v>349.85379310344825</v>
      </c>
      <c r="CP32" s="172">
        <f>Returns!CO5</f>
        <v>550.9531034482759</v>
      </c>
      <c r="CQ32" s="172">
        <f>Returns!CP5</f>
        <v>444.66137931034478</v>
      </c>
      <c r="CR32" s="172">
        <f>Returns!CQ5</f>
        <v>196.49931034482756</v>
      </c>
      <c r="CS32" s="172">
        <f>Returns!CR5</f>
        <v>176.10068965517243</v>
      </c>
      <c r="CT32" s="172">
        <f>Returns!CS5</f>
        <v>191.56620689655173</v>
      </c>
      <c r="CU32" s="172">
        <f>Returns!CT5</f>
        <v>154.82965517241379</v>
      </c>
      <c r="CV32" s="172">
        <f>Returns!CU5</f>
        <v>202.44758620689655</v>
      </c>
      <c r="CW32" s="172">
        <f>Returns!CV5</f>
        <v>242.83241379310343</v>
      </c>
      <c r="CX32" s="172">
        <f>Returns!CW5</f>
        <v>274.55655172413793</v>
      </c>
      <c r="CY32" s="172">
        <f>Returns!CX5</f>
        <v>164.39448275862068</v>
      </c>
      <c r="CZ32" s="172">
        <f>Returns!CY5</f>
        <v>179.60620689655173</v>
      </c>
      <c r="DA32" s="172">
        <f>Returns!CZ5</f>
        <v>153.97310344827585</v>
      </c>
      <c r="DB32" s="172">
        <f>Returns!DA5</f>
        <v>145.43931034482756</v>
      </c>
      <c r="DC32" s="172">
        <f>Returns!DB5</f>
        <v>190.8048275862069</v>
      </c>
      <c r="DD32" s="172">
        <v>0</v>
      </c>
      <c r="DE32" s="172">
        <f>Returns!DD5</f>
        <v>455.81241379310336</v>
      </c>
      <c r="DF32" s="172">
        <f>Returns!DE5</f>
        <v>586.56344827586202</v>
      </c>
      <c r="DG32" s="172">
        <f>Returns!DF5</f>
        <v>543.08551724137931</v>
      </c>
      <c r="DH32" s="172">
        <f>Returns!DG5</f>
        <v>534.3455172413793</v>
      </c>
      <c r="DI32" s="172">
        <f>Returns!DH5</f>
        <v>415.63379310344828</v>
      </c>
      <c r="DJ32" s="172">
        <v>0</v>
      </c>
      <c r="DK32" s="172">
        <v>0</v>
      </c>
      <c r="DL32" s="172">
        <v>100</v>
      </c>
      <c r="DM32" s="172">
        <f>Returns!DL5</f>
        <v>199.94137931034481</v>
      </c>
      <c r="DN32" s="172">
        <f>Returns!DM5</f>
        <v>172.05586206896552</v>
      </c>
      <c r="DO32" s="172">
        <f>Returns!DN5</f>
        <v>152.30758620689656</v>
      </c>
      <c r="DP32" s="172">
        <f>Returns!DO5</f>
        <v>142.01310344827584</v>
      </c>
      <c r="DQ32" s="172">
        <f>Returns!DP5</f>
        <v>164.77517241379309</v>
      </c>
      <c r="DR32" s="172">
        <v>100</v>
      </c>
      <c r="DS32" s="172">
        <f>Returns!DR5</f>
        <v>241.21448275862068</v>
      </c>
      <c r="DT32" s="172">
        <f>Returns!DS5</f>
        <v>201.28965517241377</v>
      </c>
      <c r="DU32" s="172">
        <f>Returns!DT5</f>
        <v>179.01931034482757</v>
      </c>
      <c r="DV32" s="172">
        <f>Returns!DU5</f>
        <v>202.74896551724137</v>
      </c>
      <c r="DW32" s="172">
        <f>Returns!DV5</f>
        <v>161.12689655172414</v>
      </c>
      <c r="DX32" s="172">
        <f>Returns!DW5</f>
        <v>224.60689655172411</v>
      </c>
      <c r="DY32" s="172">
        <f>Returns!DX5</f>
        <v>302.39448275862071</v>
      </c>
      <c r="DZ32" s="172">
        <f>Returns!DY5</f>
        <v>178.5751724137931</v>
      </c>
      <c r="EA32" s="172">
        <f>Returns!DZ5</f>
        <v>174.35586206896554</v>
      </c>
      <c r="EB32" s="172">
        <f>Returns!EA5</f>
        <v>170.58068965517242</v>
      </c>
      <c r="EC32" s="172">
        <f>Returns!EB5</f>
        <v>160.54</v>
      </c>
      <c r="ED32" s="172">
        <f>Returns!EC5</f>
        <v>157.0503448275862</v>
      </c>
      <c r="EE32" s="172">
        <f>Returns!ED5</f>
        <v>196.2455172413793</v>
      </c>
      <c r="EF32" s="172">
        <f>Returns!EE5</f>
        <v>241.34137931034482</v>
      </c>
      <c r="EG32" s="172">
        <f>Returns!EF5</f>
        <v>213.8206896551724</v>
      </c>
      <c r="EH32" s="172">
        <f>Returns!EG5</f>
        <v>211.93310344827586</v>
      </c>
      <c r="EI32" s="172">
        <f>Returns!EH5</f>
        <v>224.94000000000003</v>
      </c>
      <c r="EJ32" s="172">
        <f>Returns!EI5</f>
        <v>197.6096551724138</v>
      </c>
      <c r="EK32" s="172">
        <f>Returns!EJ5</f>
        <v>177.24275862068964</v>
      </c>
      <c r="EL32" s="172">
        <f>Returns!EK5</f>
        <v>198.02206896551726</v>
      </c>
      <c r="EM32" s="172">
        <f>Returns!EL5</f>
        <v>219.68965517241378</v>
      </c>
      <c r="EN32" s="172">
        <f>Returns!EM5</f>
        <v>208.88758620689657</v>
      </c>
      <c r="EO32" s="172">
        <f>Returns!EN5</f>
        <v>196.21379310344827</v>
      </c>
      <c r="EP32" s="172">
        <f>Returns!EO5</f>
        <v>663.47862068965514</v>
      </c>
      <c r="EQ32" s="172">
        <f>Returns!EP5</f>
        <v>449.97517241379308</v>
      </c>
      <c r="ER32" s="172">
        <v>200</v>
      </c>
      <c r="ES32" s="172">
        <v>0</v>
      </c>
      <c r="ET32" s="172">
        <v>0</v>
      </c>
      <c r="EU32" s="172">
        <f>Returns!ET5</f>
        <v>883.48551724137928</v>
      </c>
      <c r="EV32" s="172">
        <f>Returns!EU5</f>
        <v>635.14896551724132</v>
      </c>
      <c r="EW32" s="172">
        <f>Returns!EV5</f>
        <v>561.89793103448278</v>
      </c>
      <c r="EX32" s="172">
        <v>300</v>
      </c>
      <c r="EY32" s="172">
        <v>300</v>
      </c>
      <c r="EZ32" s="172">
        <f>Returns!EY5</f>
        <v>649.07586206896553</v>
      </c>
      <c r="FA32" s="172">
        <v>250</v>
      </c>
      <c r="FB32" s="172">
        <v>250</v>
      </c>
      <c r="FC32" s="172">
        <v>250</v>
      </c>
      <c r="FD32" s="172">
        <v>250</v>
      </c>
      <c r="FE32" s="172">
        <v>250</v>
      </c>
      <c r="FF32" s="172">
        <v>500</v>
      </c>
      <c r="FG32" s="172">
        <v>250</v>
      </c>
      <c r="FH32" s="172">
        <f>Returns!FG5</f>
        <v>140.18896551724137</v>
      </c>
      <c r="FI32" s="172">
        <f>Returns!FH5</f>
        <v>130.59241379310345</v>
      </c>
      <c r="FJ32" s="172">
        <f>Returns!FI5</f>
        <v>179.43172413793104</v>
      </c>
      <c r="FK32" s="172">
        <f>Returns!FJ5</f>
        <v>186.42689655172413</v>
      </c>
      <c r="FL32" s="172">
        <f>Returns!FK5</f>
        <v>101.91379310344826</v>
      </c>
      <c r="FM32" s="172">
        <f>Returns!FL5</f>
        <v>137.39724137931034</v>
      </c>
      <c r="FN32" s="172">
        <f>Returns!FM5</f>
        <v>197.64137931034483</v>
      </c>
      <c r="FO32" s="172">
        <f>Returns!FN5</f>
        <v>232.8710344827586</v>
      </c>
      <c r="FP32" s="172">
        <f>Returns!FO5</f>
        <v>141.64827586206897</v>
      </c>
      <c r="FQ32" s="172">
        <f>Returns!FP5</f>
        <v>180.3993103448276</v>
      </c>
      <c r="FR32" s="172">
        <f>Returns!FQ5</f>
        <v>202.38413793103447</v>
      </c>
      <c r="FS32" s="172">
        <f>Returns!FR5</f>
        <v>139.28482758620689</v>
      </c>
      <c r="FT32" s="172">
        <f>Returns!FS5</f>
        <v>180.19310344827585</v>
      </c>
      <c r="FU32" s="172">
        <f>Returns!FT5</f>
        <v>168.85172413793103</v>
      </c>
      <c r="FV32" s="172">
        <f>Returns!FU5</f>
        <v>216.0096551724138</v>
      </c>
      <c r="FW32" s="172">
        <f>Returns!FV5</f>
        <v>262.08896551724132</v>
      </c>
      <c r="FX32" s="172">
        <f>Returns!FW5</f>
        <v>203.08206896551724</v>
      </c>
      <c r="FY32" s="172">
        <f>Returns!FX5</f>
        <v>158.74758620689653</v>
      </c>
      <c r="FZ32" s="172">
        <f>Returns!FY5</f>
        <v>177.1158620689655</v>
      </c>
      <c r="GA32" s="172">
        <f>Returns!FZ5</f>
        <v>188.44137931034481</v>
      </c>
      <c r="GB32" s="172">
        <f>Returns!GA5</f>
        <v>209.31586206896552</v>
      </c>
      <c r="GC32" s="172">
        <f>Returns!GB5</f>
        <v>241.64275862068968</v>
      </c>
      <c r="GD32" s="172">
        <f>Returns!GC5</f>
        <v>238.85117980519706</v>
      </c>
      <c r="GE32" s="172">
        <f>Returns!GD5</f>
        <v>234.17172413793099</v>
      </c>
      <c r="GF32" s="172">
        <f>Returns!GE5</f>
        <v>240.35793103448273</v>
      </c>
      <c r="GG32" s="172">
        <f>Returns!GF5</f>
        <v>240.29448275862066</v>
      </c>
      <c r="GH32" s="172">
        <f>Returns!GG5</f>
        <v>231.26896551724141</v>
      </c>
      <c r="GI32" s="172">
        <f>Returns!GH5</f>
        <v>385.03586206896557</v>
      </c>
      <c r="GJ32" s="172">
        <f>Returns!GI5</f>
        <v>597.54</v>
      </c>
      <c r="GK32" s="172">
        <f>Returns!GJ5</f>
        <v>257.23517241379312</v>
      </c>
      <c r="GL32" s="172">
        <f>Returns!GK5</f>
        <v>207.49172413793104</v>
      </c>
      <c r="GM32" s="172">
        <f>Returns!GL5</f>
        <v>198.86275862068965</v>
      </c>
      <c r="GN32" s="172">
        <f>Returns!GM5</f>
        <v>216.62827586206896</v>
      </c>
      <c r="GO32" s="172">
        <f>Returns!GN5</f>
        <v>197.95862068965516</v>
      </c>
      <c r="GP32" s="172">
        <f>Returns!GO5</f>
        <v>229.19103448275862</v>
      </c>
      <c r="GQ32" s="172">
        <f>Returns!GP5</f>
        <v>301.95034482758621</v>
      </c>
      <c r="GR32" s="172">
        <f>Returns!GQ5</f>
        <v>253.17448275862066</v>
      </c>
      <c r="GS32" s="172">
        <f>Returns!GR5</f>
        <v>258.20275862068962</v>
      </c>
      <c r="GT32" s="172">
        <f>Returns!GS5</f>
        <v>248.35241379310344</v>
      </c>
      <c r="GU32" s="172">
        <f>Returns!GT5</f>
        <v>220.21310344827586</v>
      </c>
      <c r="GV32" s="172">
        <f>Returns!GU5</f>
        <v>228.11241379310343</v>
      </c>
      <c r="GW32" s="172">
        <f>Returns!GV5</f>
        <v>530.42758620689654</v>
      </c>
      <c r="GX32" s="172">
        <f>Returns!GW5</f>
        <v>521.86206896551732</v>
      </c>
      <c r="GY32" s="172">
        <f>Returns!GX5</f>
        <v>504.41379310344826</v>
      </c>
      <c r="GZ32" s="172">
        <f>Returns!GY5</f>
        <v>493.2786206896551</v>
      </c>
      <c r="HA32" s="172">
        <f>Returns!GZ5</f>
        <v>577.5062068965517</v>
      </c>
      <c r="HB32" s="172">
        <f>Returns!HA5</f>
        <v>541.95931034482749</v>
      </c>
      <c r="HC32" s="172">
        <f>Returns!HB5</f>
        <v>506.15862068965521</v>
      </c>
      <c r="HD32" s="172">
        <f>Returns!HC5</f>
        <v>766.89931034482754</v>
      </c>
      <c r="HE32" s="172">
        <f>Returns!HD5</f>
        <v>791.19999999999982</v>
      </c>
      <c r="HF32" s="172">
        <v>200</v>
      </c>
      <c r="HG32" s="172">
        <f>Returns!HF5</f>
        <v>490.23310344827576</v>
      </c>
      <c r="HH32" s="172">
        <f>Returns!HG5</f>
        <v>205.96896551724137</v>
      </c>
      <c r="HI32" s="172">
        <v>600</v>
      </c>
      <c r="HJ32" s="172">
        <v>200</v>
      </c>
      <c r="HK32" s="172">
        <f>Returns!HJ5</f>
        <v>255.8710344827586</v>
      </c>
      <c r="HL32" s="172">
        <v>1200</v>
      </c>
      <c r="HM32" s="172">
        <f>Returns!HL5</f>
        <v>220.68896551724137</v>
      </c>
      <c r="HN32" s="172">
        <f>Returns!HM5</f>
        <v>231.7131034482758</v>
      </c>
      <c r="HO32" s="172">
        <f>Returns!HN5</f>
        <v>183.22275862068966</v>
      </c>
      <c r="HP32" s="172">
        <f>Returns!HO5</f>
        <v>178.55931034482759</v>
      </c>
      <c r="HQ32" s="172">
        <f>Returns!HP5</f>
        <v>218.7855172413793</v>
      </c>
      <c r="HR32" s="172">
        <f>Returns!HQ5</f>
        <v>237.12206896551726</v>
      </c>
      <c r="HS32" s="172">
        <f>Returns!HQ5</f>
        <v>237.12206896551726</v>
      </c>
      <c r="HT32" s="172">
        <f>Returns!HS5</f>
        <v>270.95586206896553</v>
      </c>
      <c r="HU32" s="172">
        <f>Returns!HT5</f>
        <v>194.0406896551724</v>
      </c>
      <c r="HV32" s="172">
        <f>Returns!HU5</f>
        <v>379.19862068965517</v>
      </c>
      <c r="HW32" s="172">
        <f>Returns!HV5</f>
        <v>394.94965517241383</v>
      </c>
      <c r="HX32" s="172">
        <f>Returns!HW5</f>
        <v>419.45655172413791</v>
      </c>
      <c r="HY32" s="172">
        <f>Returns!HX5</f>
        <v>404.91103448275862</v>
      </c>
      <c r="HZ32" s="172">
        <f>Returns!HY5</f>
        <v>627.12275862068952</v>
      </c>
      <c r="IA32" s="172">
        <f>Returns!HZ5</f>
        <v>278.34758620689649</v>
      </c>
      <c r="IB32" s="172">
        <f>Returns!IA5</f>
        <v>233.99724137931034</v>
      </c>
      <c r="IC32" s="172">
        <f>Returns!IB5</f>
        <v>227.12896551724137</v>
      </c>
      <c r="ID32" s="172">
        <f>Returns!IC5</f>
        <v>198.59310344827585</v>
      </c>
      <c r="IE32" s="172">
        <f>Returns!ID5</f>
        <v>200.78206896551723</v>
      </c>
      <c r="IF32" s="172">
        <f>Returns!IE5</f>
        <v>373.53586206896551</v>
      </c>
      <c r="IG32" s="172">
        <f>Returns!IF5</f>
        <v>508.04620689655178</v>
      </c>
      <c r="IH32" s="172">
        <f>Returns!IG5</f>
        <v>216.05724137931037</v>
      </c>
      <c r="II32" s="172">
        <f>Returns!IH5</f>
        <v>239.34275862068964</v>
      </c>
      <c r="IJ32" s="172">
        <f>Returns!II5</f>
        <v>253.31724137931036</v>
      </c>
      <c r="IK32" s="172">
        <f>Returns!IJ5</f>
        <v>242.92758620689656</v>
      </c>
      <c r="IL32" s="172">
        <f>Returns!IK5</f>
        <v>261.88275862068969</v>
      </c>
      <c r="IM32" s="172">
        <f>Returns!IL5</f>
        <v>257.47310344827588</v>
      </c>
      <c r="IN32" s="172">
        <f>Returns!IM5</f>
        <v>420.05931034482762</v>
      </c>
      <c r="IO32" s="172">
        <f>Returns!IN5</f>
        <v>273.27172413793102</v>
      </c>
      <c r="IP32" s="172">
        <f>Returns!IO5</f>
        <v>243.33999999999997</v>
      </c>
      <c r="IQ32" s="172">
        <f>Returns!IP5</f>
        <v>931.73793103448281</v>
      </c>
      <c r="IR32" s="172">
        <f>Returns!IQ5</f>
        <v>721.24827586206891</v>
      </c>
      <c r="IS32" s="172">
        <f>Returns!IR5</f>
        <v>804.69862068965506</v>
      </c>
      <c r="IT32" s="172">
        <f>Returns!IS5</f>
        <v>934.72</v>
      </c>
      <c r="IU32" s="172">
        <f>Returns!IT5</f>
        <v>963.9696551724137</v>
      </c>
      <c r="IV32" s="172">
        <f>Returns!IU5</f>
        <v>826.03310344827571</v>
      </c>
      <c r="IW32" s="172">
        <f>Returns!IV5</f>
        <v>766.58206896551712</v>
      </c>
      <c r="IX32" s="172">
        <f>Returns!IW5</f>
        <v>1307.7165517241381</v>
      </c>
      <c r="IY32" s="172">
        <f>Returns!IX5</f>
        <v>1039.7903448275861</v>
      </c>
      <c r="IZ32" s="172">
        <f>Returns!IY5</f>
        <v>861.81793103448274</v>
      </c>
      <c r="JA32" s="172">
        <f>Returns!IZ5</f>
        <v>1278.2131034482759</v>
      </c>
      <c r="JB32" s="172">
        <f>Returns!JA5</f>
        <v>1015.3468965517242</v>
      </c>
      <c r="JC32" s="172">
        <f>Returns!JB5</f>
        <v>773.19655172413798</v>
      </c>
      <c r="JD32" s="172">
        <f>Returns!JC5</f>
        <v>285.40620689655168</v>
      </c>
      <c r="JE32" s="172">
        <f>Returns!JD5</f>
        <v>283.05862068965519</v>
      </c>
      <c r="JF32" s="172">
        <f>Returns!JE5</f>
        <v>287.73793103448281</v>
      </c>
      <c r="JG32" s="172">
        <f>Returns!JF5</f>
        <v>280.47310344827588</v>
      </c>
      <c r="JH32" s="172">
        <f>Returns!JG5</f>
        <v>426.43586206896555</v>
      </c>
      <c r="JI32" s="172">
        <f>Returns!JH5</f>
        <v>490.37586206896549</v>
      </c>
      <c r="JJ32" s="172">
        <f>Returns!JI5</f>
        <v>349.99655172413793</v>
      </c>
      <c r="JK32" s="172">
        <f>Returns!JJ5</f>
        <v>286.0406896551724</v>
      </c>
      <c r="JL32" s="172">
        <f>Returns!JK5</f>
        <v>270.98758620689654</v>
      </c>
      <c r="JM32" s="172">
        <f>Returns!JL5</f>
        <v>223.46482758620689</v>
      </c>
      <c r="JN32" s="172">
        <f>Returns!JM5</f>
        <v>596.25517241379316</v>
      </c>
      <c r="JO32" s="172">
        <f>Returns!JN5</f>
        <v>766.42344827586214</v>
      </c>
      <c r="JP32" s="172">
        <f>Returns!JO5</f>
        <v>1193.9379310344827</v>
      </c>
      <c r="JQ32" s="172">
        <f>Returns!JP5</f>
        <v>460.39655172413796</v>
      </c>
      <c r="JR32" s="172">
        <f>Returns!JQ5</f>
        <v>374.37655172413793</v>
      </c>
      <c r="JS32" s="172">
        <f>Returns!JR5</f>
        <v>320.06482758620689</v>
      </c>
      <c r="JT32" s="172">
        <f>Returns!JS5</f>
        <v>382.48206896551721</v>
      </c>
      <c r="JU32" s="172">
        <f>Returns!JT5</f>
        <v>485.55379310344819</v>
      </c>
      <c r="JV32" s="172">
        <f>Returns!JU5</f>
        <v>553.90344827586205</v>
      </c>
      <c r="JW32" s="172">
        <f>Returns!JV5</f>
        <v>760.5386206896552</v>
      </c>
      <c r="JX32" s="172">
        <f>Returns!JW5</f>
        <v>503.22413793103453</v>
      </c>
      <c r="JY32" s="172">
        <f>Returns!JX5</f>
        <v>484.33241379310351</v>
      </c>
      <c r="JZ32" s="172">
        <f>Returns!JY5</f>
        <v>402.2144827586207</v>
      </c>
      <c r="KA32" s="172">
        <f>Returns!JZ5</f>
        <v>493.59586206896552</v>
      </c>
      <c r="KB32" s="172">
        <f>Returns!KA5</f>
        <v>451.54551724137929</v>
      </c>
      <c r="KC32" s="172">
        <f>Returns!KB5</f>
        <v>773.75172413793098</v>
      </c>
      <c r="KD32" s="172">
        <f>Returns!KC5</f>
        <v>870.5896551724137</v>
      </c>
      <c r="KE32" s="172">
        <f>Returns!KD5</f>
        <v>697.89931034482754</v>
      </c>
      <c r="KF32" s="172">
        <f>Returns!KE5</f>
        <v>1259.3689655172413</v>
      </c>
      <c r="KG32" s="172">
        <f>Returns!KF5</f>
        <v>974.10551724137929</v>
      </c>
      <c r="KH32" s="172">
        <f>Returns!KG5</f>
        <v>911.8944827586206</v>
      </c>
      <c r="KI32" s="172">
        <f>Returns!KH5</f>
        <v>886.38827586206889</v>
      </c>
      <c r="KJ32" s="172">
        <f>Returns!KI5</f>
        <v>1192.2089655172415</v>
      </c>
      <c r="KK32" s="172">
        <f>Returns!KJ5</f>
        <v>1361.5524137931034</v>
      </c>
      <c r="KL32" s="172">
        <f>Returns!KK5</f>
        <v>1233.2282758620688</v>
      </c>
      <c r="KM32" s="172">
        <f>Returns!KL5</f>
        <v>1019.0586206896552</v>
      </c>
      <c r="KN32" s="172">
        <f>Returns!KM5</f>
        <v>994.12344827586207</v>
      </c>
      <c r="KO32" s="172">
        <f>Returns!KN5</f>
        <v>1092.166896551724</v>
      </c>
      <c r="KP32" s="172">
        <f>Returns!KO5</f>
        <v>2395.6641379310345</v>
      </c>
      <c r="KQ32" s="172">
        <f>Returns!KP5</f>
        <v>1646.0544827586207</v>
      </c>
      <c r="KR32" s="172">
        <f>Returns!KQ5</f>
        <v>1548.9944827586207</v>
      </c>
      <c r="KS32" s="172">
        <f>Returns!KR5</f>
        <v>2365.5103448275863</v>
      </c>
      <c r="KT32" s="172">
        <f>Returns!KS5</f>
        <v>1355.4931034482756</v>
      </c>
      <c r="KU32" s="172">
        <f>Returns!KT5</f>
        <v>581.9</v>
      </c>
      <c r="KV32" s="172">
        <f>Returns!KU5</f>
        <v>605.58206896551724</v>
      </c>
      <c r="KW32" s="172">
        <f>Returns!KV5</f>
        <v>536.91517241379313</v>
      </c>
      <c r="KX32" s="172">
        <v>0</v>
      </c>
      <c r="KY32" s="172">
        <f>Returns!KX5</f>
        <v>777.1462068965518</v>
      </c>
      <c r="KZ32" s="172">
        <f>Returns!KY5</f>
        <v>601.25172413793109</v>
      </c>
      <c r="LA32" s="172">
        <f>Returns!KZ5</f>
        <v>585.94482758620688</v>
      </c>
      <c r="LB32" s="172">
        <f>Returns!LA5</f>
        <v>589.75172413793109</v>
      </c>
      <c r="LC32" s="172">
        <f>Returns!LB5</f>
        <v>1005.9406896551725</v>
      </c>
      <c r="LD32" s="172">
        <f>Returns!LC5</f>
        <v>774.68758620689664</v>
      </c>
      <c r="LE32" s="172">
        <f>Returns!LD5</f>
        <v>734.52482758620681</v>
      </c>
      <c r="LF32" s="172">
        <f>Returns!LE5</f>
        <v>808.06137931034493</v>
      </c>
      <c r="LG32" s="172">
        <f>Returns!LF5</f>
        <v>519.53034482758619</v>
      </c>
      <c r="LH32" s="172">
        <f>Returns!LG5</f>
        <v>423.00965517241377</v>
      </c>
      <c r="LI32" s="172">
        <f>Returns!LH5</f>
        <v>352.18551724137927</v>
      </c>
      <c r="LJ32" s="172">
        <f>Returns!LI5</f>
        <v>262.88206896551725</v>
      </c>
      <c r="LK32" s="172">
        <f>Returns!LJ5</f>
        <v>241.34137931034482</v>
      </c>
      <c r="LL32" s="172">
        <f>Returns!LK5</f>
        <v>196.19793103448274</v>
      </c>
      <c r="LM32" s="172">
        <f>Returns!LL5</f>
        <v>180.63724137931032</v>
      </c>
      <c r="LN32" s="172">
        <f>Returns!LM5</f>
        <v>100.80344827586207</v>
      </c>
      <c r="LO32" s="172">
        <f>Returns!LN5</f>
        <v>92.33310344827585</v>
      </c>
      <c r="LP32" s="172">
        <f>Returns!LO5</f>
        <v>176.64</v>
      </c>
      <c r="LQ32" s="172">
        <v>1800</v>
      </c>
      <c r="LR32" s="172">
        <v>1800</v>
      </c>
      <c r="LS32" s="172">
        <f>Returns!LR5</f>
        <v>799.87655172413793</v>
      </c>
      <c r="LT32" s="172">
        <f>Returns!LS5</f>
        <v>722.86620689655172</v>
      </c>
      <c r="LU32" s="172">
        <f>Returns!LT5</f>
        <v>952.26344827586206</v>
      </c>
      <c r="LV32" s="172">
        <f>Returns!LU5</f>
        <v>607.92965517241373</v>
      </c>
      <c r="LW32" s="172">
        <f>Returns!LV5</f>
        <v>712.47655172413783</v>
      </c>
      <c r="LX32" s="172">
        <v>200</v>
      </c>
      <c r="LY32" s="172">
        <f>Returns!LX5</f>
        <v>596.2234482758621</v>
      </c>
      <c r="LZ32" s="172">
        <f>Returns!LY5</f>
        <v>549.3193103448275</v>
      </c>
      <c r="MA32" s="172">
        <f>Returns!LZ5</f>
        <v>484.53862068965515</v>
      </c>
      <c r="MB32" s="172">
        <f>Returns!MA5</f>
        <v>680.67310344827581</v>
      </c>
      <c r="MC32" s="172">
        <f>Returns!MB5</f>
        <v>500.13103448275865</v>
      </c>
      <c r="MD32" s="172">
        <f>Returns!MC5</f>
        <v>472.54689655172405</v>
      </c>
      <c r="ME32" s="172">
        <f>Returns!MD5</f>
        <v>210.77517241379309</v>
      </c>
      <c r="MF32" s="172">
        <f>Returns!ME5</f>
        <v>191.99448275862071</v>
      </c>
      <c r="MG32" s="172">
        <f>Returns!MF5</f>
        <v>203.47862068965517</v>
      </c>
      <c r="MH32" s="172">
        <f>Returns!MG5</f>
        <v>196.51517241379312</v>
      </c>
      <c r="MI32" s="172">
        <f>Returns!MH5</f>
        <v>189.02827586206897</v>
      </c>
      <c r="MJ32" s="172">
        <f>Returns!MI5</f>
        <v>182.38206896551725</v>
      </c>
      <c r="MK32" s="172">
        <f>Returns!MJ5</f>
        <v>195.76965517241379</v>
      </c>
      <c r="ML32" s="172">
        <f>Returns!MK5</f>
        <v>169.72413793103448</v>
      </c>
      <c r="MM32" s="172">
        <f>Returns!ML5</f>
        <v>155.2896551724138</v>
      </c>
      <c r="MN32" s="172">
        <f>Returns!MM5</f>
        <v>303.12413793103451</v>
      </c>
      <c r="MO32" s="172">
        <f>Returns!MN5</f>
        <v>273.36689655172415</v>
      </c>
      <c r="MP32" s="172">
        <f>Returns!MO5</f>
        <v>322.2855172413793</v>
      </c>
      <c r="MQ32" s="172">
        <f>Returns!MP5</f>
        <v>148.29448275862069</v>
      </c>
      <c r="MR32" s="172">
        <f>Returns!MQ5</f>
        <v>139.31655172413792</v>
      </c>
      <c r="MS32" s="172">
        <f>Returns!MR5</f>
        <v>160.55586206896552</v>
      </c>
      <c r="MT32" s="172">
        <f>Returns!MS5</f>
        <v>136.74689655172412</v>
      </c>
      <c r="MU32" s="172">
        <f>Returns!MT5</f>
        <v>133.93931034482759</v>
      </c>
      <c r="MV32" s="172">
        <f>Returns!MU5</f>
        <v>153.22758620689658</v>
      </c>
      <c r="MW32" s="172">
        <f>Returns!MV5</f>
        <v>137.77793103448275</v>
      </c>
      <c r="MX32" s="172">
        <f>Returns!MW5</f>
        <v>121.21793103448276</v>
      </c>
      <c r="MY32" s="172">
        <f>Returns!MX5</f>
        <v>124.12068965517241</v>
      </c>
      <c r="MZ32" s="172">
        <f>Returns!MY5</f>
        <v>119.84674329501915</v>
      </c>
      <c r="NA32" s="172">
        <f>Returns!MZ5</f>
        <v>118.9030681509639</v>
      </c>
      <c r="NB32" s="172">
        <f>Returns!MZ5</f>
        <v>118.9030681509639</v>
      </c>
      <c r="NC32" s="172">
        <f>Returns!NA5</f>
        <v>117.97413793103449</v>
      </c>
    </row>
    <row r="33" spans="1:367" ht="15.75" customHeight="1">
      <c r="A33" s="24">
        <v>60</v>
      </c>
      <c r="B33" s="9" t="s">
        <v>133</v>
      </c>
      <c r="C33" s="9">
        <f t="shared" ref="C33:AH33" si="180">SUM(C80,C127)</f>
        <v>1.2973693187739463</v>
      </c>
      <c r="D33" s="9">
        <f t="shared" si="180"/>
        <v>1.2369710555431959</v>
      </c>
      <c r="E33" s="9">
        <f t="shared" si="180"/>
        <v>1.5331447992831539</v>
      </c>
      <c r="F33" s="9">
        <f t="shared" si="180"/>
        <v>1.4851343189964159</v>
      </c>
      <c r="G33" s="9">
        <f t="shared" si="180"/>
        <v>1.4126628028673835</v>
      </c>
      <c r="H33" s="9">
        <f t="shared" si="180"/>
        <v>1.3805401062909401</v>
      </c>
      <c r="I33" s="9">
        <f t="shared" si="180"/>
        <v>1.2834631071560991</v>
      </c>
      <c r="J33" s="9">
        <f t="shared" si="180"/>
        <v>1.4311691213694226</v>
      </c>
      <c r="K33" s="9">
        <f t="shared" si="180"/>
        <v>1.1806991890248422</v>
      </c>
      <c r="L33" s="9">
        <f t="shared" si="180"/>
        <v>1.2709103405017923</v>
      </c>
      <c r="M33" s="9">
        <f t="shared" si="180"/>
        <v>1.0929980860215052</v>
      </c>
      <c r="N33" s="9">
        <f t="shared" si="180"/>
        <v>1.3038795627240143</v>
      </c>
      <c r="O33" s="9">
        <f t="shared" si="180"/>
        <v>3.8838944741070316</v>
      </c>
      <c r="P33" s="9">
        <f t="shared" si="180"/>
        <v>4.0259513147942156</v>
      </c>
      <c r="Q33" s="9">
        <f t="shared" si="180"/>
        <v>3.0951132417748122</v>
      </c>
      <c r="R33" s="9">
        <f t="shared" si="180"/>
        <v>4.1994683974786806</v>
      </c>
      <c r="S33" s="9">
        <f t="shared" si="180"/>
        <v>2.6826615519713259</v>
      </c>
      <c r="T33" s="9">
        <f t="shared" si="180"/>
        <v>1.1024178637992832</v>
      </c>
      <c r="U33" s="9">
        <f t="shared" si="180"/>
        <v>1.3632849354838708</v>
      </c>
      <c r="V33" s="9">
        <f t="shared" si="180"/>
        <v>1.1571066617229018</v>
      </c>
      <c r="W33" s="9">
        <f t="shared" si="180"/>
        <v>1.4676677790137187</v>
      </c>
      <c r="X33" s="9">
        <f t="shared" si="180"/>
        <v>1.7305385427017674</v>
      </c>
      <c r="Y33" s="9">
        <f t="shared" si="180"/>
        <v>1.674304459176863</v>
      </c>
      <c r="Z33" s="9">
        <f t="shared" si="180"/>
        <v>1.5135455842293908</v>
      </c>
      <c r="AA33" s="9">
        <f t="shared" si="180"/>
        <v>1.5264597956989245</v>
      </c>
      <c r="AB33" s="9">
        <f t="shared" si="180"/>
        <v>1.7171343297491037</v>
      </c>
      <c r="AC33" s="9">
        <f t="shared" si="180"/>
        <v>1.1964775676677788</v>
      </c>
      <c r="AD33" s="9">
        <f t="shared" si="180"/>
        <v>1.4489061920652577</v>
      </c>
      <c r="AE33" s="9">
        <f t="shared" si="180"/>
        <v>1.7618501403411195</v>
      </c>
      <c r="AF33" s="9">
        <f t="shared" si="180"/>
        <v>1.6630500858731927</v>
      </c>
      <c r="AG33" s="9">
        <f t="shared" si="180"/>
        <v>1.6619830501792117</v>
      </c>
      <c r="AH33" s="9">
        <f t="shared" si="180"/>
        <v>1.5276752508960576</v>
      </c>
      <c r="AI33" s="9">
        <f t="shared" ref="AI33:BN33" si="181">SUM(AI80,AI127)</f>
        <v>1.4963772795698924</v>
      </c>
      <c r="AJ33" s="9">
        <f t="shared" si="181"/>
        <v>1.325818811024595</v>
      </c>
      <c r="AK33" s="9">
        <f t="shared" si="181"/>
        <v>1.9354282536151277</v>
      </c>
      <c r="AL33" s="9">
        <f t="shared" si="181"/>
        <v>2.0557209396489928</v>
      </c>
      <c r="AM33" s="9">
        <f t="shared" si="181"/>
        <v>1.5841251859102705</v>
      </c>
      <c r="AN33" s="9">
        <f t="shared" si="181"/>
        <v>1.8953504480286736</v>
      </c>
      <c r="AO33" s="9">
        <f t="shared" si="181"/>
        <v>1.8142188136200716</v>
      </c>
      <c r="AP33" s="9">
        <f t="shared" si="181"/>
        <v>1.94609570250896</v>
      </c>
      <c r="AQ33" s="9">
        <f t="shared" si="181"/>
        <v>1.7151217402051662</v>
      </c>
      <c r="AR33" s="9">
        <f t="shared" si="181"/>
        <v>1.907428006426894</v>
      </c>
      <c r="AS33" s="9">
        <f t="shared" si="181"/>
        <v>2.7784842568656529</v>
      </c>
      <c r="AT33" s="9">
        <f t="shared" si="181"/>
        <v>1.8194570174267701</v>
      </c>
      <c r="AU33" s="9">
        <f t="shared" si="181"/>
        <v>1.668212258064516</v>
      </c>
      <c r="AV33" s="9">
        <f t="shared" si="181"/>
        <v>1.6115416594982079</v>
      </c>
      <c r="AW33" s="9">
        <f t="shared" si="181"/>
        <v>1.8786379390681005</v>
      </c>
      <c r="AX33" s="9">
        <f t="shared" si="181"/>
        <v>3.0815906562847606</v>
      </c>
      <c r="AY33" s="9">
        <f t="shared" si="181"/>
        <v>2.9495488814732416</v>
      </c>
      <c r="AZ33" s="9">
        <f t="shared" si="181"/>
        <v>3.9790167322086267</v>
      </c>
      <c r="BA33" s="9">
        <f t="shared" si="181"/>
        <v>3.6986487854653314</v>
      </c>
      <c r="BB33" s="9">
        <f t="shared" si="181"/>
        <v>1.1952482544802869</v>
      </c>
      <c r="BC33" s="9">
        <f t="shared" si="181"/>
        <v>1.3459646989247311</v>
      </c>
      <c r="BD33" s="9">
        <f t="shared" si="181"/>
        <v>1.1768644946236559</v>
      </c>
      <c r="BE33" s="9">
        <f t="shared" si="181"/>
        <v>1.08618217772834</v>
      </c>
      <c r="BF33" s="9">
        <f t="shared" si="181"/>
        <v>1.8181683351872451</v>
      </c>
      <c r="BG33" s="9">
        <f t="shared" si="181"/>
        <v>2.3392054529106416</v>
      </c>
      <c r="BH33" s="9">
        <f t="shared" si="181"/>
        <v>1.5398291268817204</v>
      </c>
      <c r="BI33" s="9">
        <f t="shared" si="181"/>
        <v>1.7216922867383513</v>
      </c>
      <c r="BJ33" s="9">
        <f t="shared" si="181"/>
        <v>2.0281389283154123</v>
      </c>
      <c r="BK33" s="9">
        <f t="shared" si="181"/>
        <v>3.2098652437275987</v>
      </c>
      <c r="BL33" s="9">
        <f t="shared" si="181"/>
        <v>2.6971202570757629</v>
      </c>
      <c r="BM33" s="9">
        <f t="shared" si="181"/>
        <v>3.0004325794092193</v>
      </c>
      <c r="BN33" s="9">
        <f t="shared" si="181"/>
        <v>3.1526960335310839</v>
      </c>
      <c r="BO33" s="9">
        <f t="shared" ref="BO33:CR33" si="182">SUM(BO80,BO127)</f>
        <v>1.7405321174638488</v>
      </c>
      <c r="BP33" s="9">
        <f t="shared" si="182"/>
        <v>1.1912980250896057</v>
      </c>
      <c r="BQ33" s="9">
        <f t="shared" si="182"/>
        <v>1.5240288853046597</v>
      </c>
      <c r="BR33" s="9">
        <f t="shared" si="182"/>
        <v>1.3116280896057346</v>
      </c>
      <c r="BS33" s="9">
        <f t="shared" si="182"/>
        <v>1.0785069830676057</v>
      </c>
      <c r="BT33" s="9">
        <f t="shared" si="182"/>
        <v>1.250488196761834</v>
      </c>
      <c r="BU33" s="9">
        <f t="shared" si="182"/>
        <v>1.8516609667408233</v>
      </c>
      <c r="BV33" s="9">
        <f t="shared" si="182"/>
        <v>1.5499292054875786</v>
      </c>
      <c r="BW33" s="9">
        <f t="shared" si="182"/>
        <v>1.6218730286738352</v>
      </c>
      <c r="BX33" s="9">
        <f t="shared" si="182"/>
        <v>1.8526575842293909</v>
      </c>
      <c r="BY33" s="9">
        <f t="shared" si="182"/>
        <v>1.3971657491039426</v>
      </c>
      <c r="BZ33" s="9">
        <f t="shared" si="182"/>
        <v>1.2709553825237918</v>
      </c>
      <c r="CA33" s="9">
        <f t="shared" si="182"/>
        <v>1.3305092077617104</v>
      </c>
      <c r="CB33" s="9">
        <f t="shared" si="182"/>
        <v>2.9432901780991227</v>
      </c>
      <c r="CC33" s="9">
        <f t="shared" si="182"/>
        <v>2.131405159510567</v>
      </c>
      <c r="CD33" s="9">
        <f t="shared" si="182"/>
        <v>1.2763798888888886</v>
      </c>
      <c r="CE33" s="9">
        <f t="shared" si="182"/>
        <v>3.831326164874552</v>
      </c>
      <c r="CF33" s="9">
        <f t="shared" si="182"/>
        <v>1.915663082437276</v>
      </c>
      <c r="CG33" s="9">
        <f t="shared" si="182"/>
        <v>0.8960573476702508</v>
      </c>
      <c r="CH33" s="9">
        <f t="shared" si="182"/>
        <v>0</v>
      </c>
      <c r="CI33" s="9">
        <f t="shared" si="182"/>
        <v>0</v>
      </c>
      <c r="CJ33" s="9">
        <f t="shared" si="182"/>
        <v>1.819268817204301</v>
      </c>
      <c r="CK33" s="9">
        <f t="shared" si="182"/>
        <v>1.915663082437276</v>
      </c>
      <c r="CL33" s="9">
        <f t="shared" si="182"/>
        <v>1.915663082437276</v>
      </c>
      <c r="CM33" s="9">
        <f t="shared" si="182"/>
        <v>1.915663082437276</v>
      </c>
      <c r="CN33" s="9">
        <f t="shared" si="182"/>
        <v>1.7921146953405016</v>
      </c>
      <c r="CO33" s="9">
        <f t="shared" si="182"/>
        <v>3.1348906192065251</v>
      </c>
      <c r="CP33" s="9">
        <f t="shared" si="182"/>
        <v>5.3052538166110494</v>
      </c>
      <c r="CQ33" s="9">
        <f t="shared" si="182"/>
        <v>4.0447929079718197</v>
      </c>
      <c r="CR33" s="9">
        <f t="shared" si="182"/>
        <v>1.8821323727598562</v>
      </c>
      <c r="CS33" s="9">
        <f t="shared" ref="CS33:FB33" si="183">SUM(CS80,CS127)</f>
        <v>1.6867479498207887</v>
      </c>
      <c r="CT33" s="9">
        <f t="shared" si="183"/>
        <v>1.8348815519713262</v>
      </c>
      <c r="CU33" s="9">
        <f t="shared" si="183"/>
        <v>1.4830072724014338</v>
      </c>
      <c r="CV33" s="9">
        <f t="shared" si="183"/>
        <v>1.9391068351254481</v>
      </c>
      <c r="CW33" s="9">
        <f t="shared" si="183"/>
        <v>2.3259254516129029</v>
      </c>
      <c r="CX33" s="9">
        <f t="shared" si="183"/>
        <v>2.6297892508960574</v>
      </c>
      <c r="CY33" s="9">
        <f t="shared" si="183"/>
        <v>1.5746222078853047</v>
      </c>
      <c r="CZ33" s="9">
        <f t="shared" si="183"/>
        <v>1.720324899641577</v>
      </c>
      <c r="DA33" s="9">
        <f t="shared" si="183"/>
        <v>1.4748029498207884</v>
      </c>
      <c r="DB33" s="9">
        <f t="shared" si="183"/>
        <v>1.3930635878136197</v>
      </c>
      <c r="DC33" s="9">
        <f t="shared" si="183"/>
        <v>1.8275888207885305</v>
      </c>
      <c r="DD33" s="9">
        <f t="shared" si="183"/>
        <v>0</v>
      </c>
      <c r="DE33" s="9">
        <f t="shared" si="183"/>
        <v>4.3659150681003576</v>
      </c>
      <c r="DF33" s="9">
        <f t="shared" si="183"/>
        <v>5.6182897168458776</v>
      </c>
      <c r="DG33" s="9">
        <f t="shared" si="183"/>
        <v>5.2018443799283149</v>
      </c>
      <c r="DH33" s="9">
        <f t="shared" si="183"/>
        <v>5.1181299032258067</v>
      </c>
      <c r="DI33" s="9">
        <f t="shared" si="183"/>
        <v>2.0483744283772092</v>
      </c>
      <c r="DJ33" s="9">
        <f t="shared" si="183"/>
        <v>0</v>
      </c>
      <c r="DK33" s="9">
        <f t="shared" si="183"/>
        <v>0</v>
      </c>
      <c r="DL33" s="9">
        <f t="shared" si="183"/>
        <v>0.95783154121863801</v>
      </c>
      <c r="DM33" s="9">
        <f t="shared" si="183"/>
        <v>1.9151015949820787</v>
      </c>
      <c r="DN33" s="9">
        <f t="shared" si="183"/>
        <v>1.6480053154121863</v>
      </c>
      <c r="DO33" s="9">
        <f t="shared" si="183"/>
        <v>1.4588501003584231</v>
      </c>
      <c r="DP33" s="9">
        <f t="shared" si="183"/>
        <v>1.360246297491039</v>
      </c>
      <c r="DQ33" s="9">
        <f t="shared" si="183"/>
        <v>1.5782685734767026</v>
      </c>
      <c r="DR33" s="9">
        <f t="shared" si="183"/>
        <v>0.95783154121863801</v>
      </c>
      <c r="DS33" s="9">
        <f t="shared" si="183"/>
        <v>2.3104283978494626</v>
      </c>
      <c r="DT33" s="9">
        <f t="shared" si="183"/>
        <v>1.9280158064516129</v>
      </c>
      <c r="DU33" s="9">
        <f t="shared" si="183"/>
        <v>1.7147034193548387</v>
      </c>
      <c r="DV33" s="9">
        <f t="shared" si="183"/>
        <v>1.941993541218638</v>
      </c>
      <c r="DW33" s="9">
        <f t="shared" si="183"/>
        <v>1.54332423655914</v>
      </c>
      <c r="DX33" s="9">
        <f t="shared" si="183"/>
        <v>2.1513556989247311</v>
      </c>
      <c r="DY33" s="9">
        <f t="shared" si="183"/>
        <v>2.8964297347670254</v>
      </c>
      <c r="DZ33" s="9">
        <f t="shared" si="183"/>
        <v>1.7104493261648746</v>
      </c>
      <c r="EA33" s="9">
        <f t="shared" si="183"/>
        <v>1.6700354408602152</v>
      </c>
      <c r="EB33" s="9">
        <f t="shared" si="183"/>
        <v>1.6338756487455197</v>
      </c>
      <c r="EC33" s="9">
        <f t="shared" si="183"/>
        <v>1.5377027562724015</v>
      </c>
      <c r="ED33" s="9">
        <f t="shared" si="183"/>
        <v>1.5042777383512544</v>
      </c>
      <c r="EE33" s="9">
        <f t="shared" si="183"/>
        <v>1.8797014623655914</v>
      </c>
      <c r="EF33" s="9">
        <f t="shared" si="183"/>
        <v>2.3116438530465953</v>
      </c>
      <c r="EG33" s="9">
        <f t="shared" si="183"/>
        <v>2.0480420071684584</v>
      </c>
      <c r="EH33" s="9">
        <f t="shared" si="183"/>
        <v>2.0299621111111112</v>
      </c>
      <c r="EI33" s="9">
        <f t="shared" si="183"/>
        <v>2.1545462688172048</v>
      </c>
      <c r="EJ33" s="9">
        <f t="shared" si="183"/>
        <v>1.8927676057347669</v>
      </c>
      <c r="EK33" s="9">
        <f t="shared" si="183"/>
        <v>1.697687046594982</v>
      </c>
      <c r="EL33" s="9">
        <f t="shared" si="183"/>
        <v>1.8967178351254481</v>
      </c>
      <c r="EM33" s="9">
        <f t="shared" si="183"/>
        <v>2.1042568100358423</v>
      </c>
      <c r="EN33" s="9">
        <f t="shared" si="183"/>
        <v>2.0007911863799288</v>
      </c>
      <c r="EO33" s="9">
        <f t="shared" si="183"/>
        <v>1.8793975985663081</v>
      </c>
      <c r="EP33" s="9">
        <f t="shared" si="183"/>
        <v>6.3550074982078852</v>
      </c>
      <c r="EQ33" s="9">
        <f t="shared" si="183"/>
        <v>4.3100041290322579</v>
      </c>
      <c r="ER33" s="9">
        <f t="shared" si="183"/>
        <v>1.915663082437276</v>
      </c>
      <c r="ES33" s="9">
        <f t="shared" si="183"/>
        <v>0</v>
      </c>
      <c r="ET33" s="9">
        <f t="shared" si="183"/>
        <v>0</v>
      </c>
      <c r="EU33" s="9">
        <f t="shared" si="183"/>
        <v>8.4623029462365587</v>
      </c>
      <c r="EV33" s="9">
        <f t="shared" si="183"/>
        <v>6.0836571254480276</v>
      </c>
      <c r="EW33" s="9">
        <f t="shared" si="183"/>
        <v>5.3820356129032261</v>
      </c>
      <c r="EX33" s="9">
        <f t="shared" si="183"/>
        <v>2.8734946236559136</v>
      </c>
      <c r="EY33" s="9">
        <f t="shared" si="183"/>
        <v>2.8734946236559136</v>
      </c>
      <c r="EZ33" s="9">
        <f t="shared" si="183"/>
        <v>6.2170533333333342</v>
      </c>
      <c r="FA33" s="9">
        <f t="shared" si="183"/>
        <v>2.3945788530465952</v>
      </c>
      <c r="FB33" s="9">
        <f t="shared" si="183"/>
        <v>2.3945788530465952</v>
      </c>
      <c r="FC33" s="9">
        <f t="shared" ref="FC33:HN33" si="184">SUM(FC80,FC127)</f>
        <v>2.3945788530465952</v>
      </c>
      <c r="FD33" s="9">
        <f t="shared" si="184"/>
        <v>2.3945788530465952</v>
      </c>
      <c r="FE33" s="9">
        <f t="shared" si="184"/>
        <v>2.3945788530465952</v>
      </c>
      <c r="FF33" s="9">
        <f t="shared" si="184"/>
        <v>4.7891577060931905</v>
      </c>
      <c r="FG33" s="9">
        <f t="shared" si="184"/>
        <v>2.3945788530465952</v>
      </c>
      <c r="FH33" s="9">
        <f t="shared" si="184"/>
        <v>1.3427741290322579</v>
      </c>
      <c r="FI33" s="9">
        <f t="shared" si="184"/>
        <v>1.2508553297491041</v>
      </c>
      <c r="FJ33" s="9">
        <f t="shared" si="184"/>
        <v>1.7186536487455197</v>
      </c>
      <c r="FK33" s="9">
        <f t="shared" si="184"/>
        <v>1.7856556164874551</v>
      </c>
      <c r="FL33" s="9">
        <f t="shared" si="184"/>
        <v>0.97616245519713241</v>
      </c>
      <c r="FM33" s="9">
        <f t="shared" si="184"/>
        <v>1.3160341146953405</v>
      </c>
      <c r="FN33" s="9">
        <f t="shared" si="184"/>
        <v>1.8930714695340503</v>
      </c>
      <c r="FO33" s="9">
        <f t="shared" si="184"/>
        <v>2.2305122186379931</v>
      </c>
      <c r="FP33" s="9">
        <f t="shared" si="184"/>
        <v>1.3567518637992833</v>
      </c>
      <c r="FQ33" s="9">
        <f t="shared" si="184"/>
        <v>1.7279214946236561</v>
      </c>
      <c r="FR33" s="9">
        <f t="shared" si="184"/>
        <v>1.9384991075268818</v>
      </c>
      <c r="FS33" s="9">
        <f t="shared" si="184"/>
        <v>1.3341140107526881</v>
      </c>
      <c r="FT33" s="9">
        <f t="shared" si="184"/>
        <v>1.7259463799283155</v>
      </c>
      <c r="FU33" s="9">
        <f t="shared" si="184"/>
        <v>1.6173150716845879</v>
      </c>
      <c r="FV33" s="9">
        <f t="shared" si="184"/>
        <v>2.0690086093189963</v>
      </c>
      <c r="FW33" s="9">
        <f t="shared" si="184"/>
        <v>2.5103707777777773</v>
      </c>
      <c r="FX33" s="9">
        <f t="shared" si="184"/>
        <v>1.9451841111111108</v>
      </c>
      <c r="FY33" s="9">
        <f t="shared" si="184"/>
        <v>1.5205344516129029</v>
      </c>
      <c r="FZ33" s="9">
        <f t="shared" si="184"/>
        <v>1.6964715913978492</v>
      </c>
      <c r="GA33" s="9">
        <f t="shared" si="184"/>
        <v>1.8049509677419353</v>
      </c>
      <c r="GB33" s="9">
        <f t="shared" si="184"/>
        <v>2.0048933476702508</v>
      </c>
      <c r="GC33" s="9">
        <f t="shared" si="184"/>
        <v>2.3145305591397847</v>
      </c>
      <c r="GD33" s="9">
        <f t="shared" si="184"/>
        <v>2.287791936747019</v>
      </c>
      <c r="GE33" s="9">
        <f t="shared" si="184"/>
        <v>2.2429706344086018</v>
      </c>
      <c r="GF33" s="9">
        <f t="shared" si="184"/>
        <v>2.3022240752688168</v>
      </c>
      <c r="GG33" s="9">
        <f t="shared" si="184"/>
        <v>2.3016163476702509</v>
      </c>
      <c r="GH33" s="9">
        <f t="shared" si="184"/>
        <v>2.2151670967741937</v>
      </c>
      <c r="GI33" s="9">
        <f t="shared" si="184"/>
        <v>3.6879949318996426</v>
      </c>
      <c r="GJ33" s="9">
        <f t="shared" si="184"/>
        <v>5.7234265913978488</v>
      </c>
      <c r="GK33" s="9">
        <f t="shared" si="184"/>
        <v>2.4638796164874552</v>
      </c>
      <c r="GL33" s="9">
        <f t="shared" si="184"/>
        <v>1.9874211792114698</v>
      </c>
      <c r="GM33" s="9">
        <f t="shared" si="184"/>
        <v>1.9047702258064514</v>
      </c>
      <c r="GN33" s="9">
        <f t="shared" si="184"/>
        <v>2.0749339534050177</v>
      </c>
      <c r="GO33" s="9">
        <f t="shared" si="184"/>
        <v>1.8961101075268816</v>
      </c>
      <c r="GP33" s="9">
        <f t="shared" si="184"/>
        <v>2.1952640179211471</v>
      </c>
      <c r="GQ33" s="9">
        <f t="shared" si="184"/>
        <v>2.8921756415770608</v>
      </c>
      <c r="GR33" s="9">
        <f t="shared" si="184"/>
        <v>2.424985050179211</v>
      </c>
      <c r="GS33" s="9">
        <f t="shared" si="184"/>
        <v>2.4731474623655911</v>
      </c>
      <c r="GT33" s="9">
        <f t="shared" si="184"/>
        <v>2.3787977526881723</v>
      </c>
      <c r="GU33" s="9">
        <f t="shared" si="184"/>
        <v>2.1092705627240145</v>
      </c>
      <c r="GV33" s="9">
        <f t="shared" si="184"/>
        <v>2.1849326487455194</v>
      </c>
      <c r="GW33" s="9">
        <f t="shared" si="184"/>
        <v>5.0806027240143372</v>
      </c>
      <c r="GX33" s="9">
        <f t="shared" si="184"/>
        <v>4.9985594982078858</v>
      </c>
      <c r="GY33" s="9">
        <f t="shared" si="184"/>
        <v>4.831434408602151</v>
      </c>
      <c r="GZ33" s="9">
        <f t="shared" si="184"/>
        <v>4.7247782150537629</v>
      </c>
      <c r="HA33" s="9">
        <f t="shared" si="184"/>
        <v>5.5315366021505366</v>
      </c>
      <c r="HB33" s="9">
        <f t="shared" si="184"/>
        <v>5.1910572150537622</v>
      </c>
      <c r="HC33" s="9">
        <f t="shared" si="184"/>
        <v>4.8481469175627243</v>
      </c>
      <c r="HD33" s="9">
        <f t="shared" si="184"/>
        <v>7.345603483870967</v>
      </c>
      <c r="HE33" s="9">
        <f t="shared" si="184"/>
        <v>7.5783631541218615</v>
      </c>
      <c r="HF33" s="9">
        <f t="shared" si="184"/>
        <v>1.915663082437276</v>
      </c>
      <c r="HG33" s="9">
        <f t="shared" si="184"/>
        <v>4.6956072903225792</v>
      </c>
      <c r="HH33" s="9">
        <f t="shared" si="184"/>
        <v>1.9728357168458781</v>
      </c>
      <c r="HI33" s="9">
        <f t="shared" si="184"/>
        <v>5.7469892473118271</v>
      </c>
      <c r="HJ33" s="9">
        <f t="shared" si="184"/>
        <v>1.915663082437276</v>
      </c>
      <c r="HK33" s="9">
        <f t="shared" si="184"/>
        <v>2.4508134731182789</v>
      </c>
      <c r="HL33" s="9">
        <f t="shared" si="184"/>
        <v>11.493978494623654</v>
      </c>
      <c r="HM33" s="9">
        <f t="shared" si="184"/>
        <v>2.1138285197132616</v>
      </c>
      <c r="HN33" s="9">
        <f t="shared" si="184"/>
        <v>2.2194211899641569</v>
      </c>
      <c r="HO33" s="9">
        <f t="shared" ref="HO33:JZ33" si="185">SUM(HO80,HO127)</f>
        <v>1.7549653727598566</v>
      </c>
      <c r="HP33" s="9">
        <f t="shared" si="185"/>
        <v>1.7102973942652331</v>
      </c>
      <c r="HQ33" s="9">
        <f t="shared" si="185"/>
        <v>2.0955966917562723</v>
      </c>
      <c r="HR33" s="9">
        <f t="shared" si="185"/>
        <v>2.2712299677419354</v>
      </c>
      <c r="HS33" s="9">
        <f>SUM(HS80,HS127)</f>
        <v>2.2712299677419354</v>
      </c>
      <c r="HT33" s="9">
        <f t="shared" si="185"/>
        <v>2.5953007096774194</v>
      </c>
      <c r="HU33" s="9">
        <f t="shared" si="185"/>
        <v>1.8585829283154121</v>
      </c>
      <c r="HV33" s="9">
        <f t="shared" si="185"/>
        <v>3.6320839928315412</v>
      </c>
      <c r="HW33" s="9">
        <f t="shared" si="185"/>
        <v>3.7829523691756277</v>
      </c>
      <c r="HX33" s="9">
        <f t="shared" si="185"/>
        <v>4.0176871541218633</v>
      </c>
      <c r="HY33" s="9">
        <f t="shared" si="185"/>
        <v>3.8783656021505379</v>
      </c>
      <c r="HZ33" s="9">
        <f t="shared" si="185"/>
        <v>6.0067795842293892</v>
      </c>
      <c r="IA33" s="9">
        <f t="shared" si="185"/>
        <v>2.6661009749103934</v>
      </c>
      <c r="IB33" s="9">
        <f t="shared" si="185"/>
        <v>2.2412993835125445</v>
      </c>
      <c r="IC33" s="9">
        <f t="shared" si="185"/>
        <v>2.1755128709677418</v>
      </c>
      <c r="ID33" s="9">
        <f t="shared" si="185"/>
        <v>1.9021873835125447</v>
      </c>
      <c r="IE33" s="9">
        <f t="shared" si="185"/>
        <v>1.9231539856630822</v>
      </c>
      <c r="IF33" s="9">
        <f t="shared" si="185"/>
        <v>3.5778443046594983</v>
      </c>
      <c r="IG33" s="9">
        <f t="shared" si="185"/>
        <v>4.8662268136200719</v>
      </c>
      <c r="IH33" s="9">
        <f t="shared" si="185"/>
        <v>2.0694644050179214</v>
      </c>
      <c r="II33" s="9">
        <f t="shared" si="185"/>
        <v>2.2925004336917563</v>
      </c>
      <c r="IJ33" s="9">
        <f t="shared" si="185"/>
        <v>2.4263524372759857</v>
      </c>
      <c r="IK33" s="9">
        <f t="shared" si="185"/>
        <v>2.3268370430107526</v>
      </c>
      <c r="IL33" s="9">
        <f t="shared" si="185"/>
        <v>2.508395663082438</v>
      </c>
      <c r="IM33" s="9">
        <f t="shared" si="185"/>
        <v>2.4661585949820788</v>
      </c>
      <c r="IN33" s="9">
        <f t="shared" si="185"/>
        <v>4.0234605663082439</v>
      </c>
      <c r="IO33" s="9">
        <f t="shared" si="185"/>
        <v>2.6174827670250895</v>
      </c>
      <c r="IP33" s="9">
        <f t="shared" si="185"/>
        <v>2.3307872724014334</v>
      </c>
      <c r="IQ33" s="9">
        <f t="shared" si="185"/>
        <v>8.9244797849462376</v>
      </c>
      <c r="IR33" s="9">
        <f t="shared" si="185"/>
        <v>6.9083434767025089</v>
      </c>
      <c r="IS33" s="9">
        <f t="shared" si="185"/>
        <v>7.7076572007168451</v>
      </c>
      <c r="IT33" s="9">
        <f t="shared" si="185"/>
        <v>8.953042982078852</v>
      </c>
      <c r="IU33" s="9">
        <f t="shared" si="185"/>
        <v>9.2332054050179195</v>
      </c>
      <c r="IV33" s="9">
        <f t="shared" si="185"/>
        <v>7.9120056057347652</v>
      </c>
      <c r="IW33" s="9">
        <f t="shared" si="185"/>
        <v>7.342564845878135</v>
      </c>
      <c r="IX33" s="9">
        <f t="shared" si="185"/>
        <v>12.52572160215054</v>
      </c>
      <c r="IY33" s="9">
        <f t="shared" si="185"/>
        <v>9.9594398853046577</v>
      </c>
      <c r="IZ33" s="9">
        <f t="shared" si="185"/>
        <v>8.2547639713261649</v>
      </c>
      <c r="JA33" s="9">
        <f t="shared" si="185"/>
        <v>12.243128268817205</v>
      </c>
      <c r="JB33" s="9">
        <f t="shared" si="185"/>
        <v>9.7253128279569889</v>
      </c>
      <c r="JC33" s="9">
        <f t="shared" si="185"/>
        <v>7.4059204480286738</v>
      </c>
      <c r="JD33" s="9">
        <f t="shared" si="185"/>
        <v>2.733710670250896</v>
      </c>
      <c r="JE33" s="9">
        <f t="shared" si="185"/>
        <v>2.711224749103943</v>
      </c>
      <c r="JF33" s="9">
        <f t="shared" si="185"/>
        <v>2.7560446594982086</v>
      </c>
      <c r="JG33" s="9">
        <f t="shared" si="185"/>
        <v>2.6864598494623659</v>
      </c>
      <c r="JH33" s="9">
        <f t="shared" si="185"/>
        <v>4.0845371899641574</v>
      </c>
      <c r="JI33" s="9">
        <f t="shared" si="185"/>
        <v>4.6969746774193544</v>
      </c>
      <c r="JJ33" s="9">
        <f t="shared" si="185"/>
        <v>3.3523773655913982</v>
      </c>
      <c r="JK33" s="9">
        <f t="shared" si="185"/>
        <v>2.7397879462365591</v>
      </c>
      <c r="JL33" s="9">
        <f t="shared" si="185"/>
        <v>2.5956045734767024</v>
      </c>
      <c r="JM33" s="9">
        <f t="shared" si="185"/>
        <v>2.1404166021505375</v>
      </c>
      <c r="JN33" s="9">
        <f t="shared" si="185"/>
        <v>5.7111201075268827</v>
      </c>
      <c r="JO33" s="9">
        <f t="shared" si="185"/>
        <v>7.3410455268817207</v>
      </c>
      <c r="JP33" s="9">
        <f t="shared" si="185"/>
        <v>11.435914086021507</v>
      </c>
      <c r="JQ33" s="9">
        <f t="shared" si="185"/>
        <v>4.4098233870967745</v>
      </c>
      <c r="JR33" s="9">
        <f t="shared" si="185"/>
        <v>3.5858966953405016</v>
      </c>
      <c r="JS33" s="9">
        <f t="shared" si="185"/>
        <v>3.065681870967742</v>
      </c>
      <c r="JT33" s="9">
        <f t="shared" si="185"/>
        <v>3.6635338960573476</v>
      </c>
      <c r="JU33" s="9">
        <f t="shared" si="185"/>
        <v>4.6507873799283148</v>
      </c>
      <c r="JV33" s="9">
        <f t="shared" si="185"/>
        <v>5.305461935483871</v>
      </c>
      <c r="JW33" s="9">
        <f t="shared" si="185"/>
        <v>7.2846787921146952</v>
      </c>
      <c r="JX33" s="9">
        <f t="shared" si="185"/>
        <v>4.8200395161290324</v>
      </c>
      <c r="JY33" s="9">
        <f t="shared" si="185"/>
        <v>4.6390886236559146</v>
      </c>
      <c r="JZ33" s="9">
        <f t="shared" si="185"/>
        <v>3.8525371792114695</v>
      </c>
      <c r="KA33" s="9">
        <f t="shared" ref="KA33:ML33" si="186">SUM(KA80,KA127)</f>
        <v>4.727816853046594</v>
      </c>
      <c r="KB33" s="9">
        <f t="shared" si="186"/>
        <v>4.3250453870967736</v>
      </c>
      <c r="KC33" s="9">
        <f t="shared" si="186"/>
        <v>7.4112380645161284</v>
      </c>
      <c r="KD33" s="9">
        <f t="shared" si="186"/>
        <v>8.3387823118279556</v>
      </c>
      <c r="KE33" s="9">
        <f t="shared" si="186"/>
        <v>6.6846997204301069</v>
      </c>
      <c r="KF33" s="9">
        <f t="shared" si="186"/>
        <v>12.062633172043009</v>
      </c>
      <c r="KG33" s="9">
        <f t="shared" si="186"/>
        <v>9.3302898888888883</v>
      </c>
      <c r="KH33" s="9">
        <f t="shared" si="186"/>
        <v>8.7344129784946212</v>
      </c>
      <c r="KI33" s="9">
        <f t="shared" si="186"/>
        <v>8.4901064838709672</v>
      </c>
      <c r="KJ33" s="9">
        <f t="shared" si="186"/>
        <v>11.419353508960576</v>
      </c>
      <c r="KK33" s="9">
        <f t="shared" si="186"/>
        <v>13.041378469534049</v>
      </c>
      <c r="KL33" s="9">
        <f t="shared" si="186"/>
        <v>11.812249401433689</v>
      </c>
      <c r="KM33" s="9">
        <f t="shared" si="186"/>
        <v>9.7608648924731174</v>
      </c>
      <c r="KN33" s="9">
        <f t="shared" si="186"/>
        <v>9.5220279462365589</v>
      </c>
      <c r="KO33" s="9">
        <f t="shared" si="186"/>
        <v>10.461119017921146</v>
      </c>
      <c r="KP33" s="9">
        <f t="shared" si="186"/>
        <v>22.946426734767027</v>
      </c>
      <c r="KQ33" s="9">
        <f t="shared" si="186"/>
        <v>15.766429021505378</v>
      </c>
      <c r="KR33" s="9">
        <f t="shared" si="186"/>
        <v>14.836757727598567</v>
      </c>
      <c r="KS33" s="9">
        <f t="shared" si="186"/>
        <v>22.657604193548387</v>
      </c>
      <c r="KT33" s="9">
        <f t="shared" si="186"/>
        <v>12.983340483870965</v>
      </c>
      <c r="KU33" s="9">
        <f t="shared" si="186"/>
        <v>5.5736217383512541</v>
      </c>
      <c r="KV33" s="9">
        <f t="shared" si="186"/>
        <v>5.8004560645161281</v>
      </c>
      <c r="KW33" s="9">
        <f t="shared" si="186"/>
        <v>5.1427428709677425</v>
      </c>
      <c r="KX33" s="9">
        <f t="shared" si="186"/>
        <v>0</v>
      </c>
      <c r="KY33" s="9">
        <f t="shared" si="186"/>
        <v>7.4437514910394276</v>
      </c>
      <c r="KZ33" s="9">
        <f t="shared" si="186"/>
        <v>5.7589786559139799</v>
      </c>
      <c r="LA33" s="9">
        <f t="shared" si="186"/>
        <v>5.6123643727598562</v>
      </c>
      <c r="LB33" s="9">
        <f t="shared" si="186"/>
        <v>5.6488280286738366</v>
      </c>
      <c r="LC33" s="9">
        <f t="shared" si="186"/>
        <v>9.6352172114695342</v>
      </c>
      <c r="LD33" s="9">
        <f t="shared" si="186"/>
        <v>7.4202020465949827</v>
      </c>
      <c r="LE33" s="9">
        <f t="shared" si="186"/>
        <v>7.0355104767025081</v>
      </c>
      <c r="LF33" s="9">
        <f t="shared" si="186"/>
        <v>7.7398667634408618</v>
      </c>
      <c r="LG33" s="9">
        <f t="shared" si="186"/>
        <v>4.9762255089605736</v>
      </c>
      <c r="LH33" s="9">
        <f t="shared" si="186"/>
        <v>4.0517198996415775</v>
      </c>
      <c r="LI33" s="9">
        <f t="shared" si="186"/>
        <v>3.3733439677419348</v>
      </c>
      <c r="LJ33" s="9">
        <f t="shared" si="186"/>
        <v>2.5179673727598564</v>
      </c>
      <c r="LK33" s="9">
        <f t="shared" si="186"/>
        <v>2.3116438530465953</v>
      </c>
      <c r="LL33" s="9">
        <f t="shared" si="186"/>
        <v>1.8792456666666664</v>
      </c>
      <c r="LM33" s="9">
        <f t="shared" si="186"/>
        <v>1.7302004731182794</v>
      </c>
      <c r="LN33" s="9">
        <f t="shared" si="186"/>
        <v>0.9655272222222222</v>
      </c>
      <c r="LO33" s="9">
        <f t="shared" si="186"/>
        <v>0.88439558781361993</v>
      </c>
      <c r="LP33" s="9">
        <f t="shared" si="186"/>
        <v>1.6919136344086021</v>
      </c>
      <c r="LQ33" s="9">
        <f t="shared" si="186"/>
        <v>24.499032258064513</v>
      </c>
      <c r="LR33" s="9">
        <f t="shared" si="186"/>
        <v>17.240967741935485</v>
      </c>
      <c r="LS33" s="9">
        <f t="shared" si="186"/>
        <v>7.6614699032258065</v>
      </c>
      <c r="LT33" s="9">
        <f t="shared" si="186"/>
        <v>6.9238405304659505</v>
      </c>
      <c r="LU33" s="9">
        <f t="shared" si="186"/>
        <v>9.1210796630824369</v>
      </c>
      <c r="LV33" s="9">
        <f t="shared" si="186"/>
        <v>5.822941985663082</v>
      </c>
      <c r="LW33" s="9">
        <f t="shared" si="186"/>
        <v>6.8243251362007165</v>
      </c>
      <c r="LX33" s="9">
        <f t="shared" si="186"/>
        <v>1.915663082437276</v>
      </c>
      <c r="LY33" s="9">
        <f t="shared" si="186"/>
        <v>5.7108162437275984</v>
      </c>
      <c r="LZ33" s="9">
        <f t="shared" si="186"/>
        <v>5.2615536164874541</v>
      </c>
      <c r="MA33" s="9">
        <f t="shared" si="186"/>
        <v>4.6410637383512539</v>
      </c>
      <c r="MB33" s="9">
        <f t="shared" si="186"/>
        <v>6.5197016774193548</v>
      </c>
      <c r="MC33" s="9">
        <f t="shared" si="186"/>
        <v>4.7904127956989253</v>
      </c>
      <c r="MD33" s="9">
        <f t="shared" si="186"/>
        <v>4.5262032222222208</v>
      </c>
      <c r="ME33" s="9">
        <f t="shared" si="186"/>
        <v>2.0188710824372755</v>
      </c>
      <c r="MF33" s="9">
        <f t="shared" si="186"/>
        <v>1.8389837132616489</v>
      </c>
      <c r="MG33" s="9">
        <f t="shared" si="186"/>
        <v>1.9489824086021506</v>
      </c>
      <c r="MH33" s="9">
        <f t="shared" si="186"/>
        <v>1.8822843046594984</v>
      </c>
      <c r="MI33" s="9">
        <f t="shared" si="186"/>
        <v>1.8105724480286738</v>
      </c>
      <c r="MJ33" s="9">
        <f t="shared" si="186"/>
        <v>1.7469129820788529</v>
      </c>
      <c r="MK33" s="9">
        <f t="shared" si="186"/>
        <v>1.8751435053763441</v>
      </c>
      <c r="ML33" s="9">
        <f t="shared" si="186"/>
        <v>1.6256713261648743</v>
      </c>
      <c r="MM33" s="9">
        <f t="shared" ref="MM33:NA33" si="187">SUM(MM80,MM127)</f>
        <v>1.4874132974910395</v>
      </c>
      <c r="MN33" s="9">
        <f t="shared" si="187"/>
        <v>2.9034186021505382</v>
      </c>
      <c r="MO33" s="9">
        <f t="shared" si="187"/>
        <v>2.6183943584229397</v>
      </c>
      <c r="MP33" s="9">
        <f t="shared" si="187"/>
        <v>3.0869523369175624</v>
      </c>
      <c r="MQ33" s="9">
        <f t="shared" si="187"/>
        <v>1.4204113297491039</v>
      </c>
      <c r="MR33" s="9">
        <f t="shared" si="187"/>
        <v>1.3344178745519713</v>
      </c>
      <c r="MS33" s="9">
        <f t="shared" si="187"/>
        <v>1.5378546881720432</v>
      </c>
      <c r="MT33" s="9">
        <f t="shared" si="187"/>
        <v>1.3098049068100357</v>
      </c>
      <c r="MU33" s="9">
        <f t="shared" si="187"/>
        <v>1.2829129605734768</v>
      </c>
      <c r="MV33" s="9">
        <f t="shared" si="187"/>
        <v>1.4676621505376346</v>
      </c>
      <c r="MW33" s="9">
        <f t="shared" si="187"/>
        <v>1.3196804802867383</v>
      </c>
      <c r="MX33" s="9">
        <f t="shared" si="187"/>
        <v>1.1610635770609319</v>
      </c>
      <c r="MY33" s="9">
        <f t="shared" si="187"/>
        <v>1.1888671146953405</v>
      </c>
      <c r="MZ33" s="9">
        <f t="shared" si="187"/>
        <v>1.1479299084030266</v>
      </c>
      <c r="NA33" s="9">
        <f t="shared" si="187"/>
        <v>1.1388910902266249</v>
      </c>
      <c r="NB33" s="9">
        <f t="shared" ref="NB33:NC36" si="188">SUM(NB80,NB127)</f>
        <v>1.1388910902266249</v>
      </c>
      <c r="NC33" s="9">
        <f t="shared" si="188"/>
        <v>1.1299935035842297</v>
      </c>
    </row>
    <row r="34" spans="1:367" ht="15.75" customHeight="1">
      <c r="A34" s="24">
        <v>61</v>
      </c>
      <c r="B34" s="9" t="s">
        <v>136</v>
      </c>
      <c r="C34" s="9">
        <f t="shared" ref="C34:AH34" si="189">SUM(C81,C128)</f>
        <v>0.11870823871264367</v>
      </c>
      <c r="D34" s="9">
        <f t="shared" si="189"/>
        <v>0.10965872110344826</v>
      </c>
      <c r="E34" s="9">
        <f t="shared" si="189"/>
        <v>0.13744173977011495</v>
      </c>
      <c r="F34" s="9">
        <f t="shared" si="189"/>
        <v>0.13313774712643678</v>
      </c>
      <c r="G34" s="9">
        <f t="shared" si="189"/>
        <v>0.12664089747126439</v>
      </c>
      <c r="H34" s="9">
        <f t="shared" si="189"/>
        <v>0.11503764597701149</v>
      </c>
      <c r="I34" s="9">
        <f t="shared" si="189"/>
        <v>0.10694841379310345</v>
      </c>
      <c r="J34" s="9">
        <f t="shared" si="189"/>
        <v>0.13095081195402297</v>
      </c>
      <c r="K34" s="9">
        <f t="shared" si="189"/>
        <v>0.10467016386206898</v>
      </c>
      <c r="L34" s="9">
        <f t="shared" si="189"/>
        <v>0.11393322298850578</v>
      </c>
      <c r="M34" s="9">
        <f t="shared" si="189"/>
        <v>9.7983933793103439E-2</v>
      </c>
      <c r="N34" s="9">
        <f t="shared" si="189"/>
        <v>0.11688881287356323</v>
      </c>
      <c r="O34" s="9">
        <f t="shared" si="189"/>
        <v>0.34090843218390809</v>
      </c>
      <c r="P34" s="9">
        <f t="shared" si="189"/>
        <v>0.35337745655172415</v>
      </c>
      <c r="Q34" s="9">
        <f t="shared" si="189"/>
        <v>0.28320034721839082</v>
      </c>
      <c r="R34" s="9">
        <f t="shared" si="189"/>
        <v>0.37228707310344833</v>
      </c>
      <c r="S34" s="9">
        <f t="shared" si="189"/>
        <v>0.24049239908045977</v>
      </c>
      <c r="T34" s="9">
        <f t="shared" si="189"/>
        <v>9.8828388045977031E-2</v>
      </c>
      <c r="U34" s="9">
        <f t="shared" si="189"/>
        <v>0.12221432275862068</v>
      </c>
      <c r="V34" s="9">
        <f t="shared" si="189"/>
        <v>9.6419383908045983E-2</v>
      </c>
      <c r="W34" s="9">
        <f t="shared" si="189"/>
        <v>0.1222978206896552</v>
      </c>
      <c r="X34" s="9">
        <f t="shared" si="189"/>
        <v>0.15834287080459772</v>
      </c>
      <c r="Y34" s="9">
        <f t="shared" si="189"/>
        <v>0.14842876468965518</v>
      </c>
      <c r="Z34" s="9">
        <f t="shared" si="189"/>
        <v>0.13568473011494253</v>
      </c>
      <c r="AA34" s="9">
        <f t="shared" si="189"/>
        <v>0.13684244965517242</v>
      </c>
      <c r="AB34" s="9">
        <f t="shared" si="189"/>
        <v>0.15393583816091952</v>
      </c>
      <c r="AC34" s="9">
        <f t="shared" si="189"/>
        <v>9.9700082758620676E-2</v>
      </c>
      <c r="AD34" s="9">
        <f t="shared" si="189"/>
        <v>0.12073445517241381</v>
      </c>
      <c r="AE34" s="9">
        <f t="shared" si="189"/>
        <v>0.16120785655172412</v>
      </c>
      <c r="AF34" s="9">
        <f t="shared" si="189"/>
        <v>0.14743105324137934</v>
      </c>
      <c r="AG34" s="9">
        <f t="shared" si="189"/>
        <v>0.1489916947126437</v>
      </c>
      <c r="AH34" s="9">
        <f t="shared" si="189"/>
        <v>0.13695141149425288</v>
      </c>
      <c r="AI34" s="9">
        <f t="shared" ref="AI34:BN34" si="190">SUM(AI81,AI128)</f>
        <v>0.13414564413793101</v>
      </c>
      <c r="AJ34" s="9">
        <f t="shared" si="190"/>
        <v>0.11047782988505747</v>
      </c>
      <c r="AK34" s="9">
        <f t="shared" si="190"/>
        <v>0.16127536551724136</v>
      </c>
      <c r="AL34" s="9">
        <f t="shared" si="190"/>
        <v>0.18809679595402301</v>
      </c>
      <c r="AM34" s="9">
        <f t="shared" si="190"/>
        <v>0.14043428193103449</v>
      </c>
      <c r="AN34" s="9">
        <f t="shared" si="190"/>
        <v>0.16991236781609198</v>
      </c>
      <c r="AO34" s="9">
        <f t="shared" si="190"/>
        <v>0.16263916505747128</v>
      </c>
      <c r="AP34" s="9">
        <f t="shared" si="190"/>
        <v>0.17446152459770112</v>
      </c>
      <c r="AQ34" s="9">
        <f t="shared" si="190"/>
        <v>0.14291766436781611</v>
      </c>
      <c r="AR34" s="9">
        <f t="shared" si="190"/>
        <v>0.15894216091954022</v>
      </c>
      <c r="AS34" s="9">
        <f t="shared" si="190"/>
        <v>0.25422905232183912</v>
      </c>
      <c r="AT34" s="9">
        <f t="shared" si="190"/>
        <v>0.16129668413793102</v>
      </c>
      <c r="AU34" s="9">
        <f t="shared" si="190"/>
        <v>0.14955012413793103</v>
      </c>
      <c r="AV34" s="9">
        <f t="shared" si="190"/>
        <v>0.1444697783908046</v>
      </c>
      <c r="AW34" s="9">
        <f t="shared" si="190"/>
        <v>0.16841414252873566</v>
      </c>
      <c r="AX34" s="9">
        <f t="shared" si="190"/>
        <v>0.2567827862068966</v>
      </c>
      <c r="AY34" s="9">
        <f t="shared" si="190"/>
        <v>0.2457800091954023</v>
      </c>
      <c r="AZ34" s="9">
        <f t="shared" si="190"/>
        <v>0.3640767985287357</v>
      </c>
      <c r="BA34" s="9">
        <f t="shared" si="190"/>
        <v>0.32788891365517248</v>
      </c>
      <c r="BB34" s="9">
        <f t="shared" si="190"/>
        <v>0.10715034850574714</v>
      </c>
      <c r="BC34" s="9">
        <f t="shared" si="190"/>
        <v>0.12066161655172414</v>
      </c>
      <c r="BD34" s="9">
        <f t="shared" si="190"/>
        <v>0.10550230068965516</v>
      </c>
      <c r="BE34" s="9">
        <f t="shared" si="190"/>
        <v>9.0509388505747135E-2</v>
      </c>
      <c r="BF34" s="9">
        <f t="shared" si="190"/>
        <v>0.15150433103448277</v>
      </c>
      <c r="BG34" s="9">
        <f t="shared" si="190"/>
        <v>0.21403539862068968</v>
      </c>
      <c r="BH34" s="9">
        <f t="shared" si="190"/>
        <v>0.13650739200000001</v>
      </c>
      <c r="BI34" s="9">
        <f t="shared" si="190"/>
        <v>0.15434444505747127</v>
      </c>
      <c r="BJ34" s="9">
        <f t="shared" si="190"/>
        <v>0.18181644873563219</v>
      </c>
      <c r="BK34" s="9">
        <f t="shared" si="190"/>
        <v>0.2877545967816092</v>
      </c>
      <c r="BL34" s="9">
        <f t="shared" si="190"/>
        <v>0.22474563678160922</v>
      </c>
      <c r="BM34" s="9">
        <f t="shared" si="190"/>
        <v>0.25002004597701144</v>
      </c>
      <c r="BN34" s="9">
        <f t="shared" si="190"/>
        <v>0.28846912588505746</v>
      </c>
      <c r="BO34" s="9">
        <f t="shared" ref="BO34:CR34" si="191">SUM(BO81,BO128)</f>
        <v>0.15429991282758626</v>
      </c>
      <c r="BP34" s="9">
        <f t="shared" si="191"/>
        <v>0.10679622252873563</v>
      </c>
      <c r="BQ34" s="9">
        <f t="shared" si="191"/>
        <v>0.13662452597701152</v>
      </c>
      <c r="BR34" s="9">
        <f t="shared" si="191"/>
        <v>0.11758344459770116</v>
      </c>
      <c r="BS34" s="9">
        <f t="shared" si="191"/>
        <v>8.9869829885057456E-2</v>
      </c>
      <c r="BT34" s="9">
        <f t="shared" si="191"/>
        <v>0.10420068045977013</v>
      </c>
      <c r="BU34" s="9">
        <f t="shared" si="191"/>
        <v>0.16942547420689658</v>
      </c>
      <c r="BV34" s="9">
        <f t="shared" si="191"/>
        <v>0.13740277406896553</v>
      </c>
      <c r="BW34" s="9">
        <f t="shared" si="191"/>
        <v>0.14539595402298849</v>
      </c>
      <c r="BX34" s="9">
        <f t="shared" si="191"/>
        <v>0.16608508321839083</v>
      </c>
      <c r="BY34" s="9">
        <f t="shared" si="191"/>
        <v>0.12525163402298853</v>
      </c>
      <c r="BZ34" s="9">
        <f t="shared" si="191"/>
        <v>0.10590617011494255</v>
      </c>
      <c r="CA34" s="9">
        <f t="shared" si="191"/>
        <v>0.11086867126436784</v>
      </c>
      <c r="CB34" s="9">
        <f t="shared" si="191"/>
        <v>0.26930866022988509</v>
      </c>
      <c r="CC34" s="9">
        <f t="shared" si="191"/>
        <v>0.18895119889655174</v>
      </c>
      <c r="CD34" s="9">
        <f t="shared" si="191"/>
        <v>0.11442355126436782</v>
      </c>
      <c r="CE34" s="9">
        <f t="shared" si="191"/>
        <v>0.3434666666666667</v>
      </c>
      <c r="CF34" s="9">
        <f t="shared" si="191"/>
        <v>0.17173333333333335</v>
      </c>
      <c r="CG34" s="9">
        <f t="shared" si="191"/>
        <v>7.4666666666666673E-2</v>
      </c>
      <c r="CH34" s="9">
        <f t="shared" si="191"/>
        <v>0</v>
      </c>
      <c r="CI34" s="9">
        <f t="shared" si="191"/>
        <v>0</v>
      </c>
      <c r="CJ34" s="9">
        <f t="shared" si="191"/>
        <v>0.16128000000000001</v>
      </c>
      <c r="CK34" s="9">
        <f t="shared" si="191"/>
        <v>0.17173333333333335</v>
      </c>
      <c r="CL34" s="9">
        <f t="shared" si="191"/>
        <v>0.17173333333333335</v>
      </c>
      <c r="CM34" s="9">
        <f t="shared" si="191"/>
        <v>0.17173333333333335</v>
      </c>
      <c r="CN34" s="9">
        <f t="shared" si="191"/>
        <v>0.14933333333333335</v>
      </c>
      <c r="CO34" s="9">
        <f t="shared" si="191"/>
        <v>0.26122416551724137</v>
      </c>
      <c r="CP34" s="9">
        <f t="shared" si="191"/>
        <v>0.48542641434482769</v>
      </c>
      <c r="CQ34" s="9">
        <f t="shared" si="191"/>
        <v>0.35857493627586207</v>
      </c>
      <c r="CR34" s="9">
        <f t="shared" si="191"/>
        <v>0.16872740781609197</v>
      </c>
      <c r="CS34" s="9">
        <f t="shared" ref="CS34:FB34" si="192">SUM(CS81,CS128)</f>
        <v>0.15121179218390807</v>
      </c>
      <c r="CT34" s="9">
        <f t="shared" si="192"/>
        <v>0.16449151632183912</v>
      </c>
      <c r="CU34" s="9">
        <f t="shared" si="192"/>
        <v>0.132947063908046</v>
      </c>
      <c r="CV34" s="9">
        <f t="shared" si="192"/>
        <v>0.17383499402298852</v>
      </c>
      <c r="CW34" s="9">
        <f t="shared" si="192"/>
        <v>0.20851209931034481</v>
      </c>
      <c r="CX34" s="9">
        <f t="shared" si="192"/>
        <v>0.23575255908045978</v>
      </c>
      <c r="CY34" s="9">
        <f t="shared" si="192"/>
        <v>0.14116006252873564</v>
      </c>
      <c r="CZ34" s="9">
        <f t="shared" si="192"/>
        <v>0.15422186298850576</v>
      </c>
      <c r="DA34" s="9">
        <f t="shared" si="192"/>
        <v>0.13221157149425289</v>
      </c>
      <c r="DB34" s="9">
        <f t="shared" si="192"/>
        <v>0.12488388781609194</v>
      </c>
      <c r="DC34" s="9">
        <f t="shared" si="192"/>
        <v>0.16383774528735634</v>
      </c>
      <c r="DD34" s="9">
        <f t="shared" si="192"/>
        <v>0</v>
      </c>
      <c r="DE34" s="9">
        <f t="shared" si="192"/>
        <v>0.39139092597701142</v>
      </c>
      <c r="DF34" s="9">
        <f t="shared" si="192"/>
        <v>0.50366248091954025</v>
      </c>
      <c r="DG34" s="9">
        <f t="shared" si="192"/>
        <v>0.46632943080459771</v>
      </c>
      <c r="DH34" s="9">
        <f t="shared" si="192"/>
        <v>0.45882468413793104</v>
      </c>
      <c r="DI34" s="9">
        <f t="shared" si="192"/>
        <v>0.17068694436781615</v>
      </c>
      <c r="DJ34" s="9">
        <f t="shared" si="192"/>
        <v>0</v>
      </c>
      <c r="DK34" s="9">
        <f t="shared" si="192"/>
        <v>0</v>
      </c>
      <c r="DL34" s="9">
        <f t="shared" si="192"/>
        <v>8.5866666666666674E-2</v>
      </c>
      <c r="DM34" s="9">
        <f t="shared" si="192"/>
        <v>0.17168299770114942</v>
      </c>
      <c r="DN34" s="9">
        <f t="shared" si="192"/>
        <v>0.14773863356321842</v>
      </c>
      <c r="DO34" s="9">
        <f t="shared" si="192"/>
        <v>0.13078144735632186</v>
      </c>
      <c r="DP34" s="9">
        <f t="shared" si="192"/>
        <v>0.12194191816091954</v>
      </c>
      <c r="DQ34" s="9">
        <f t="shared" si="192"/>
        <v>0.141486948045977</v>
      </c>
      <c r="DR34" s="9">
        <f t="shared" si="192"/>
        <v>8.5866666666666674E-2</v>
      </c>
      <c r="DS34" s="9">
        <f t="shared" si="192"/>
        <v>0.20712283586206898</v>
      </c>
      <c r="DT34" s="9">
        <f t="shared" si="192"/>
        <v>0.17284071724137928</v>
      </c>
      <c r="DU34" s="9">
        <f t="shared" si="192"/>
        <v>0.15371791448275862</v>
      </c>
      <c r="DV34" s="9">
        <f t="shared" si="192"/>
        <v>0.17409377839080459</v>
      </c>
      <c r="DW34" s="9">
        <f t="shared" si="192"/>
        <v>0.13835429517241382</v>
      </c>
      <c r="DX34" s="9">
        <f t="shared" si="192"/>
        <v>0.19286245517241379</v>
      </c>
      <c r="DY34" s="9">
        <f t="shared" si="192"/>
        <v>0.25965606252873563</v>
      </c>
      <c r="DZ34" s="9">
        <f t="shared" si="192"/>
        <v>0.15333654804597704</v>
      </c>
      <c r="EA34" s="9">
        <f t="shared" si="192"/>
        <v>0.14971356689655174</v>
      </c>
      <c r="EB34" s="9">
        <f t="shared" si="192"/>
        <v>0.14647195218390807</v>
      </c>
      <c r="EC34" s="9">
        <f t="shared" si="192"/>
        <v>0.13785034666666668</v>
      </c>
      <c r="ED34" s="9">
        <f t="shared" si="192"/>
        <v>0.13485389609195403</v>
      </c>
      <c r="EE34" s="9">
        <f t="shared" si="192"/>
        <v>0.16850948413793104</v>
      </c>
      <c r="EF34" s="9">
        <f t="shared" si="192"/>
        <v>0.20723179770114947</v>
      </c>
      <c r="EG34" s="9">
        <f t="shared" si="192"/>
        <v>0.1836006988505747</v>
      </c>
      <c r="EH34" s="9">
        <f t="shared" si="192"/>
        <v>0.18197989149425287</v>
      </c>
      <c r="EI34" s="9">
        <f t="shared" si="192"/>
        <v>0.19314848000000007</v>
      </c>
      <c r="EJ34" s="9">
        <f t="shared" si="192"/>
        <v>0.16968082390804601</v>
      </c>
      <c r="EK34" s="9">
        <f t="shared" si="192"/>
        <v>0.1521924487356322</v>
      </c>
      <c r="EL34" s="9">
        <f t="shared" si="192"/>
        <v>0.17003494988505752</v>
      </c>
      <c r="EM34" s="9">
        <f t="shared" si="192"/>
        <v>0.18864018390804599</v>
      </c>
      <c r="EN34" s="9">
        <f t="shared" si="192"/>
        <v>0.17936480735632188</v>
      </c>
      <c r="EO34" s="9">
        <f t="shared" si="192"/>
        <v>0.16848224367816092</v>
      </c>
      <c r="EP34" s="9">
        <f t="shared" si="192"/>
        <v>0.56970697563218398</v>
      </c>
      <c r="EQ34" s="9">
        <f t="shared" si="192"/>
        <v>0.38637868137931031</v>
      </c>
      <c r="ER34" s="9">
        <f t="shared" si="192"/>
        <v>0.17173333333333335</v>
      </c>
      <c r="ES34" s="9">
        <f t="shared" si="192"/>
        <v>0</v>
      </c>
      <c r="ET34" s="9">
        <f t="shared" si="192"/>
        <v>0</v>
      </c>
      <c r="EU34" s="9">
        <f t="shared" si="192"/>
        <v>0.75861956413793119</v>
      </c>
      <c r="EV34" s="9">
        <f t="shared" si="192"/>
        <v>0.54538124505747132</v>
      </c>
      <c r="EW34" s="9">
        <f t="shared" si="192"/>
        <v>0.48248302344827593</v>
      </c>
      <c r="EX34" s="9">
        <f t="shared" si="192"/>
        <v>0.25760000000000005</v>
      </c>
      <c r="EY34" s="9">
        <f t="shared" si="192"/>
        <v>0.25760000000000005</v>
      </c>
      <c r="EZ34" s="9">
        <f t="shared" si="192"/>
        <v>0.55733980689655183</v>
      </c>
      <c r="FA34" s="9">
        <f t="shared" si="192"/>
        <v>0.21466666666666667</v>
      </c>
      <c r="FB34" s="9">
        <f t="shared" si="192"/>
        <v>0.21466666666666667</v>
      </c>
      <c r="FC34" s="9">
        <f t="shared" ref="FC34:HN34" si="193">SUM(FC81,FC128)</f>
        <v>0.21466666666666667</v>
      </c>
      <c r="FD34" s="9">
        <f t="shared" si="193"/>
        <v>0.21466666666666667</v>
      </c>
      <c r="FE34" s="9">
        <f t="shared" si="193"/>
        <v>0.21466666666666667</v>
      </c>
      <c r="FF34" s="9">
        <f t="shared" si="193"/>
        <v>0.42933333333333334</v>
      </c>
      <c r="FG34" s="9">
        <f t="shared" si="193"/>
        <v>0.21466666666666667</v>
      </c>
      <c r="FH34" s="9">
        <f t="shared" si="193"/>
        <v>0.12037559172413793</v>
      </c>
      <c r="FI34" s="9">
        <f t="shared" si="193"/>
        <v>0.11213535264367816</v>
      </c>
      <c r="FJ34" s="9">
        <f t="shared" si="193"/>
        <v>0.15407204045977013</v>
      </c>
      <c r="FK34" s="9">
        <f t="shared" si="193"/>
        <v>0.16007856183908048</v>
      </c>
      <c r="FL34" s="9">
        <f t="shared" si="193"/>
        <v>8.7509977011494239E-2</v>
      </c>
      <c r="FM34" s="9">
        <f t="shared" si="193"/>
        <v>0.11797843126436783</v>
      </c>
      <c r="FN34" s="9">
        <f t="shared" si="193"/>
        <v>0.1697080643678161</v>
      </c>
      <c r="FO34" s="9">
        <f t="shared" si="193"/>
        <v>0.19995859494252877</v>
      </c>
      <c r="FP34" s="9">
        <f t="shared" si="193"/>
        <v>0.12162865287356323</v>
      </c>
      <c r="FQ34" s="9">
        <f t="shared" si="193"/>
        <v>0.15490287448275863</v>
      </c>
      <c r="FR34" s="9">
        <f t="shared" si="193"/>
        <v>0.17378051310344828</v>
      </c>
      <c r="FS34" s="9">
        <f t="shared" si="193"/>
        <v>0.11959923862068966</v>
      </c>
      <c r="FT34" s="9">
        <f t="shared" si="193"/>
        <v>0.15472581149425288</v>
      </c>
      <c r="FU34" s="9">
        <f t="shared" si="193"/>
        <v>0.14498734712643679</v>
      </c>
      <c r="FV34" s="9">
        <f t="shared" si="193"/>
        <v>0.18548029057471266</v>
      </c>
      <c r="FW34" s="9">
        <f t="shared" si="193"/>
        <v>0.22504705839080458</v>
      </c>
      <c r="FX34" s="9">
        <f t="shared" si="193"/>
        <v>0.17437980321839081</v>
      </c>
      <c r="FY34" s="9">
        <f t="shared" si="193"/>
        <v>0.13631126068965516</v>
      </c>
      <c r="FZ34" s="9">
        <f t="shared" si="193"/>
        <v>0.15208348689655171</v>
      </c>
      <c r="GA34" s="9">
        <f t="shared" si="193"/>
        <v>0.16180833103448278</v>
      </c>
      <c r="GB34" s="9">
        <f t="shared" si="193"/>
        <v>0.17973255356321838</v>
      </c>
      <c r="GC34" s="9">
        <f t="shared" si="193"/>
        <v>0.20749058206896553</v>
      </c>
      <c r="GD34" s="9">
        <f t="shared" si="193"/>
        <v>0.20509354639272925</v>
      </c>
      <c r="GE34" s="9">
        <f t="shared" si="193"/>
        <v>0.20107545379310343</v>
      </c>
      <c r="GF34" s="9">
        <f t="shared" si="193"/>
        <v>0.20638734344827586</v>
      </c>
      <c r="GG34" s="9">
        <f t="shared" si="193"/>
        <v>0.20633286252873564</v>
      </c>
      <c r="GH34" s="9">
        <f t="shared" si="193"/>
        <v>0.19858295172413798</v>
      </c>
      <c r="GI34" s="9">
        <f t="shared" si="193"/>
        <v>0.33061746022988514</v>
      </c>
      <c r="GJ34" s="9">
        <f t="shared" si="193"/>
        <v>0.51308768000000005</v>
      </c>
      <c r="GK34" s="9">
        <f t="shared" si="193"/>
        <v>0.22087926804597705</v>
      </c>
      <c r="GL34" s="9">
        <f t="shared" si="193"/>
        <v>0.17816622712643682</v>
      </c>
      <c r="GM34" s="9">
        <f t="shared" si="193"/>
        <v>0.17075682206896547</v>
      </c>
      <c r="GN34" s="9">
        <f t="shared" si="193"/>
        <v>0.1860114795402299</v>
      </c>
      <c r="GO34" s="9">
        <f t="shared" si="193"/>
        <v>0.16998046896551727</v>
      </c>
      <c r="GP34" s="9">
        <f t="shared" si="193"/>
        <v>0.19679870160919541</v>
      </c>
      <c r="GQ34" s="9">
        <f t="shared" si="193"/>
        <v>0.25927469609195408</v>
      </c>
      <c r="GR34" s="9">
        <f t="shared" si="193"/>
        <v>0.21739248919540227</v>
      </c>
      <c r="GS34" s="9">
        <f t="shared" si="193"/>
        <v>0.22171010206896552</v>
      </c>
      <c r="GT34" s="9">
        <f t="shared" si="193"/>
        <v>0.21325193931034486</v>
      </c>
      <c r="GU34" s="9">
        <f t="shared" si="193"/>
        <v>0.18908965149425289</v>
      </c>
      <c r="GV34" s="9">
        <f t="shared" si="193"/>
        <v>0.19587252597701149</v>
      </c>
      <c r="GW34" s="9">
        <f t="shared" si="193"/>
        <v>0.45546048735632189</v>
      </c>
      <c r="GX34" s="9">
        <f t="shared" si="193"/>
        <v>0.4481055632183909</v>
      </c>
      <c r="GY34" s="9">
        <f t="shared" si="193"/>
        <v>0.43312331034482754</v>
      </c>
      <c r="GZ34" s="9">
        <f t="shared" si="193"/>
        <v>0.42356190896551721</v>
      </c>
      <c r="HA34" s="9">
        <f t="shared" si="193"/>
        <v>0.4958853296551724</v>
      </c>
      <c r="HB34" s="9">
        <f t="shared" si="193"/>
        <v>0.46536239448275857</v>
      </c>
      <c r="HC34" s="9">
        <f t="shared" si="193"/>
        <v>0.43462153563218398</v>
      </c>
      <c r="HD34" s="9">
        <f t="shared" si="193"/>
        <v>0.6585108744827588</v>
      </c>
      <c r="HE34" s="9">
        <f t="shared" si="193"/>
        <v>0.67937706666666653</v>
      </c>
      <c r="HF34" s="9">
        <f t="shared" si="193"/>
        <v>0.17173333333333335</v>
      </c>
      <c r="HG34" s="9">
        <f t="shared" si="193"/>
        <v>0.42094682482758611</v>
      </c>
      <c r="HH34" s="9">
        <f t="shared" si="193"/>
        <v>0.17685868505747127</v>
      </c>
      <c r="HI34" s="9">
        <f t="shared" si="193"/>
        <v>0.5152000000000001</v>
      </c>
      <c r="HJ34" s="9">
        <f t="shared" si="193"/>
        <v>0.17173333333333335</v>
      </c>
      <c r="HK34" s="9">
        <f t="shared" si="193"/>
        <v>0.21970792827586205</v>
      </c>
      <c r="HL34" s="9">
        <f t="shared" si="193"/>
        <v>1.0304000000000002</v>
      </c>
      <c r="HM34" s="9">
        <f t="shared" si="193"/>
        <v>0.18949825839080459</v>
      </c>
      <c r="HN34" s="9">
        <f t="shared" si="193"/>
        <v>0.1989643181609195</v>
      </c>
      <c r="HO34" s="9">
        <f t="shared" ref="HO34:JZ34" si="194">SUM(HO81,HO128)</f>
        <v>0.15732727540229885</v>
      </c>
      <c r="HP34" s="9">
        <f t="shared" si="194"/>
        <v>0.15332292781609197</v>
      </c>
      <c r="HQ34" s="9">
        <f t="shared" si="194"/>
        <v>0.18786383080459768</v>
      </c>
      <c r="HR34" s="9">
        <f t="shared" si="194"/>
        <v>0.20360881655172416</v>
      </c>
      <c r="HS34" s="9">
        <f>SUM(HS81,HS128)</f>
        <v>0.20360881655172416</v>
      </c>
      <c r="HT34" s="9">
        <f t="shared" si="194"/>
        <v>0.23266076689655177</v>
      </c>
      <c r="HU34" s="9">
        <f t="shared" si="194"/>
        <v>0.16661627218390807</v>
      </c>
      <c r="HV34" s="9">
        <f t="shared" si="194"/>
        <v>0.32560521563218398</v>
      </c>
      <c r="HW34" s="9">
        <f t="shared" si="194"/>
        <v>0.33913010390804599</v>
      </c>
      <c r="HX34" s="9">
        <f t="shared" si="194"/>
        <v>0.36017335908045978</v>
      </c>
      <c r="HY34" s="9">
        <f t="shared" si="194"/>
        <v>0.34768360827586209</v>
      </c>
      <c r="HZ34" s="9">
        <f t="shared" si="194"/>
        <v>0.53848940873563211</v>
      </c>
      <c r="IA34" s="9">
        <f t="shared" si="194"/>
        <v>0.2390077940229885</v>
      </c>
      <c r="IB34" s="9">
        <f t="shared" si="194"/>
        <v>0.2009256312643678</v>
      </c>
      <c r="IC34" s="9">
        <f t="shared" si="194"/>
        <v>0.19502807172413794</v>
      </c>
      <c r="ID34" s="9">
        <f t="shared" si="194"/>
        <v>0.17052527816091956</v>
      </c>
      <c r="IE34" s="9">
        <f t="shared" si="194"/>
        <v>0.17240486988505749</v>
      </c>
      <c r="IF34" s="9">
        <f t="shared" si="194"/>
        <v>0.32074279356321839</v>
      </c>
      <c r="IG34" s="9">
        <f t="shared" si="194"/>
        <v>0.43624234298850584</v>
      </c>
      <c r="IH34" s="9">
        <f t="shared" si="194"/>
        <v>0.18552115126436783</v>
      </c>
      <c r="II34" s="9">
        <f t="shared" si="194"/>
        <v>0.20551564873563216</v>
      </c>
      <c r="IJ34" s="9">
        <f t="shared" si="194"/>
        <v>0.21751507126436787</v>
      </c>
      <c r="IK34" s="9">
        <f t="shared" si="194"/>
        <v>0.20859382068965521</v>
      </c>
      <c r="IL34" s="9">
        <f t="shared" si="194"/>
        <v>0.22486999540229891</v>
      </c>
      <c r="IM34" s="9">
        <f t="shared" si="194"/>
        <v>0.22108357149425292</v>
      </c>
      <c r="IN34" s="9">
        <f t="shared" si="194"/>
        <v>0.36069092781609208</v>
      </c>
      <c r="IO34" s="9">
        <f t="shared" si="194"/>
        <v>0.23464932045977013</v>
      </c>
      <c r="IP34" s="9">
        <f t="shared" si="194"/>
        <v>0.20894794666666666</v>
      </c>
      <c r="IQ34" s="9">
        <f t="shared" si="194"/>
        <v>0.80005230344827605</v>
      </c>
      <c r="IR34" s="9">
        <f t="shared" si="194"/>
        <v>0.61931185287356316</v>
      </c>
      <c r="IS34" s="9">
        <f t="shared" si="194"/>
        <v>0.69096788229885053</v>
      </c>
      <c r="IT34" s="9">
        <f t="shared" si="194"/>
        <v>0.80261290666666674</v>
      </c>
      <c r="IU34" s="9">
        <f t="shared" si="194"/>
        <v>0.82772861057471259</v>
      </c>
      <c r="IV34" s="9">
        <f t="shared" si="194"/>
        <v>0.70928709149425273</v>
      </c>
      <c r="IW34" s="9">
        <f t="shared" si="194"/>
        <v>0.65823846988505741</v>
      </c>
      <c r="IX34" s="9">
        <f t="shared" si="194"/>
        <v>1.1228926124137932</v>
      </c>
      <c r="IY34" s="9">
        <f t="shared" si="194"/>
        <v>0.89283330942528727</v>
      </c>
      <c r="IZ34" s="9">
        <f t="shared" si="194"/>
        <v>0.74001433011494266</v>
      </c>
      <c r="JA34" s="9">
        <f t="shared" si="194"/>
        <v>1.0975589848275864</v>
      </c>
      <c r="JB34" s="9">
        <f t="shared" si="194"/>
        <v>0.87184453517241378</v>
      </c>
      <c r="JC34" s="9">
        <f t="shared" si="194"/>
        <v>0.66391810574712651</v>
      </c>
      <c r="JD34" s="9">
        <f t="shared" si="194"/>
        <v>0.24506879632183906</v>
      </c>
      <c r="JE34" s="9">
        <f t="shared" si="194"/>
        <v>0.2430530022988506</v>
      </c>
      <c r="JF34" s="9">
        <f t="shared" si="194"/>
        <v>0.24707097011494261</v>
      </c>
      <c r="JG34" s="9">
        <f t="shared" si="194"/>
        <v>0.24083290482758624</v>
      </c>
      <c r="JH34" s="9">
        <f t="shared" si="194"/>
        <v>0.36616626022988513</v>
      </c>
      <c r="JI34" s="9">
        <f t="shared" si="194"/>
        <v>0.4210694068965517</v>
      </c>
      <c r="JJ34" s="9">
        <f t="shared" si="194"/>
        <v>0.3005303724137931</v>
      </c>
      <c r="JK34" s="9">
        <f t="shared" si="194"/>
        <v>0.24561360551724137</v>
      </c>
      <c r="JL34" s="9">
        <f t="shared" si="194"/>
        <v>0.23268800735632186</v>
      </c>
      <c r="JM34" s="9">
        <f t="shared" si="194"/>
        <v>0.19188179862068966</v>
      </c>
      <c r="JN34" s="9">
        <f t="shared" si="194"/>
        <v>0.51198444137931043</v>
      </c>
      <c r="JO34" s="9">
        <f t="shared" si="194"/>
        <v>0.65810226758620716</v>
      </c>
      <c r="JP34" s="9">
        <f t="shared" si="194"/>
        <v>1.0251947034482758</v>
      </c>
      <c r="JQ34" s="9">
        <f t="shared" si="194"/>
        <v>0.39532717241379323</v>
      </c>
      <c r="JR34" s="9">
        <f t="shared" si="194"/>
        <v>0.32146466574712651</v>
      </c>
      <c r="JS34" s="9">
        <f t="shared" si="194"/>
        <v>0.27482899862068966</v>
      </c>
      <c r="JT34" s="9">
        <f t="shared" si="194"/>
        <v>0.32842460321839079</v>
      </c>
      <c r="JU34" s="9">
        <f t="shared" si="194"/>
        <v>0.41692885701149424</v>
      </c>
      <c r="JV34" s="9">
        <f t="shared" si="194"/>
        <v>0.47561842758620698</v>
      </c>
      <c r="JW34" s="9">
        <f t="shared" si="194"/>
        <v>0.65304916229885057</v>
      </c>
      <c r="JX34" s="9">
        <f t="shared" si="194"/>
        <v>0.43210179310344832</v>
      </c>
      <c r="JY34" s="9">
        <f t="shared" si="194"/>
        <v>0.41588009931034486</v>
      </c>
      <c r="JZ34" s="9">
        <f t="shared" si="194"/>
        <v>0.34536816919540236</v>
      </c>
      <c r="KA34" s="9">
        <f t="shared" ref="KA34:ML34" si="195">SUM(KA81,KA128)</f>
        <v>0.42383431356321843</v>
      </c>
      <c r="KB34" s="9">
        <f t="shared" si="195"/>
        <v>0.38772708413793106</v>
      </c>
      <c r="KC34" s="9">
        <f t="shared" si="195"/>
        <v>0.66439481379310339</v>
      </c>
      <c r="KD34" s="9">
        <f t="shared" si="195"/>
        <v>0.74754631724137921</v>
      </c>
      <c r="KE34" s="9">
        <f t="shared" si="195"/>
        <v>0.59926287448275861</v>
      </c>
      <c r="KF34" s="9">
        <f t="shared" si="195"/>
        <v>1.0813781517241381</v>
      </c>
      <c r="KG34" s="9">
        <f t="shared" si="195"/>
        <v>0.83643193747126432</v>
      </c>
      <c r="KH34" s="9">
        <f t="shared" si="195"/>
        <v>0.78301339586206897</v>
      </c>
      <c r="KI34" s="9">
        <f t="shared" si="195"/>
        <v>0.76111206620689653</v>
      </c>
      <c r="KJ34" s="9">
        <f t="shared" si="195"/>
        <v>1.0237100983908047</v>
      </c>
      <c r="KK34" s="9">
        <f t="shared" si="195"/>
        <v>1.1691196726436781</v>
      </c>
      <c r="KL34" s="9">
        <f t="shared" si="195"/>
        <v>1.0589320128735631</v>
      </c>
      <c r="KM34" s="9">
        <f t="shared" si="195"/>
        <v>0.87503166896551732</v>
      </c>
      <c r="KN34" s="9">
        <f t="shared" si="195"/>
        <v>0.85362066758620703</v>
      </c>
      <c r="KO34" s="9">
        <f t="shared" si="195"/>
        <v>0.93780730850574701</v>
      </c>
      <c r="KP34" s="9">
        <f t="shared" si="195"/>
        <v>2.0570769397701154</v>
      </c>
      <c r="KQ34" s="9">
        <f t="shared" si="195"/>
        <v>1.4134121158620692</v>
      </c>
      <c r="KR34" s="9">
        <f t="shared" si="195"/>
        <v>1.3300699291954023</v>
      </c>
      <c r="KS34" s="9">
        <f t="shared" si="195"/>
        <v>2.031184882758621</v>
      </c>
      <c r="KT34" s="9">
        <f t="shared" si="195"/>
        <v>1.163916744827586</v>
      </c>
      <c r="KU34" s="9">
        <f t="shared" si="195"/>
        <v>0.49965813333333342</v>
      </c>
      <c r="KV34" s="9">
        <f t="shared" si="195"/>
        <v>0.51999313655172408</v>
      </c>
      <c r="KW34" s="9">
        <f t="shared" si="195"/>
        <v>0.46103116137931044</v>
      </c>
      <c r="KX34" s="9">
        <f t="shared" si="195"/>
        <v>0</v>
      </c>
      <c r="KY34" s="9">
        <f t="shared" si="195"/>
        <v>0.66730954298850587</v>
      </c>
      <c r="KZ34" s="9">
        <f t="shared" si="195"/>
        <v>0.51627481379310358</v>
      </c>
      <c r="LA34" s="9">
        <f t="shared" si="195"/>
        <v>0.50313129195402306</v>
      </c>
      <c r="LB34" s="9">
        <f t="shared" si="195"/>
        <v>0.50640014712643688</v>
      </c>
      <c r="LC34" s="9">
        <f t="shared" si="195"/>
        <v>0.8637677388505749</v>
      </c>
      <c r="LD34" s="9">
        <f t="shared" si="195"/>
        <v>0.66519840735632207</v>
      </c>
      <c r="LE34" s="9">
        <f t="shared" si="195"/>
        <v>0.63071198528735639</v>
      </c>
      <c r="LF34" s="9">
        <f t="shared" si="195"/>
        <v>0.6938553710344828</v>
      </c>
      <c r="LG34" s="9">
        <f t="shared" si="195"/>
        <v>0.44610338942528738</v>
      </c>
      <c r="LH34" s="9">
        <f t="shared" si="195"/>
        <v>0.36322429057471262</v>
      </c>
      <c r="LI34" s="9">
        <f t="shared" si="195"/>
        <v>0.30240996413793103</v>
      </c>
      <c r="LJ34" s="9">
        <f t="shared" si="195"/>
        <v>0.2257280698850575</v>
      </c>
      <c r="LK34" s="9">
        <f t="shared" si="195"/>
        <v>0.20723179770114947</v>
      </c>
      <c r="LL34" s="9">
        <f t="shared" si="195"/>
        <v>0.16846862344827584</v>
      </c>
      <c r="LM34" s="9">
        <f t="shared" si="195"/>
        <v>0.15510717793103448</v>
      </c>
      <c r="LN34" s="9">
        <f t="shared" si="195"/>
        <v>8.655656091954024E-2</v>
      </c>
      <c r="LO34" s="9">
        <f t="shared" si="195"/>
        <v>7.9283358160919526E-2</v>
      </c>
      <c r="LP34" s="9">
        <f t="shared" si="195"/>
        <v>0.15167488000000001</v>
      </c>
      <c r="LQ34" s="9">
        <f t="shared" si="195"/>
        <v>2.1504000000000003</v>
      </c>
      <c r="LR34" s="9">
        <f t="shared" si="195"/>
        <v>1.5456000000000003</v>
      </c>
      <c r="LS34" s="9">
        <f t="shared" si="195"/>
        <v>0.68682733241379312</v>
      </c>
      <c r="LT34" s="9">
        <f t="shared" si="195"/>
        <v>0.62070111632183911</v>
      </c>
      <c r="LU34" s="9">
        <f t="shared" si="195"/>
        <v>0.81767688091954027</v>
      </c>
      <c r="LV34" s="9">
        <f t="shared" si="195"/>
        <v>0.52200893057471265</v>
      </c>
      <c r="LW34" s="9">
        <f t="shared" si="195"/>
        <v>0.61177986574712628</v>
      </c>
      <c r="LX34" s="9">
        <f t="shared" si="195"/>
        <v>0.17173333333333335</v>
      </c>
      <c r="LY34" s="9">
        <f t="shared" si="195"/>
        <v>0.51195720091954033</v>
      </c>
      <c r="LZ34" s="9">
        <f t="shared" si="195"/>
        <v>0.47168218114942523</v>
      </c>
      <c r="MA34" s="9">
        <f t="shared" si="195"/>
        <v>0.41605716229885059</v>
      </c>
      <c r="MB34" s="9">
        <f t="shared" si="195"/>
        <v>0.58447130482758625</v>
      </c>
      <c r="MC34" s="9">
        <f t="shared" si="195"/>
        <v>0.42944584827586219</v>
      </c>
      <c r="MD34" s="9">
        <f t="shared" si="195"/>
        <v>0.40576026850574703</v>
      </c>
      <c r="ME34" s="9">
        <f t="shared" si="195"/>
        <v>0.18098561471264368</v>
      </c>
      <c r="MF34" s="9">
        <f t="shared" si="195"/>
        <v>0.16485926252873567</v>
      </c>
      <c r="MG34" s="9">
        <f t="shared" si="195"/>
        <v>0.17472030896551727</v>
      </c>
      <c r="MH34" s="9">
        <f t="shared" si="195"/>
        <v>0.16874102804597707</v>
      </c>
      <c r="MI34" s="9">
        <f t="shared" si="195"/>
        <v>0.16231227954022992</v>
      </c>
      <c r="MJ34" s="9">
        <f t="shared" si="195"/>
        <v>0.15660540321839081</v>
      </c>
      <c r="MK34" s="9">
        <f t="shared" si="195"/>
        <v>0.16810087724137932</v>
      </c>
      <c r="ML34" s="9">
        <f t="shared" si="195"/>
        <v>0.14573645977011496</v>
      </c>
      <c r="MM34" s="9">
        <f t="shared" ref="MM34:NA34" si="196">SUM(MM81,MM128)</f>
        <v>0.13334205057471266</v>
      </c>
      <c r="MN34" s="9">
        <f t="shared" si="196"/>
        <v>0.26028259310344831</v>
      </c>
      <c r="MO34" s="9">
        <f t="shared" si="196"/>
        <v>0.23473104183908053</v>
      </c>
      <c r="MP34" s="9">
        <f t="shared" si="196"/>
        <v>0.27673583080459774</v>
      </c>
      <c r="MQ34" s="9">
        <f t="shared" si="196"/>
        <v>0.12733552919540231</v>
      </c>
      <c r="MR34" s="9">
        <f t="shared" si="196"/>
        <v>0.11962647908045976</v>
      </c>
      <c r="MS34" s="9">
        <f t="shared" si="196"/>
        <v>0.13786396689655175</v>
      </c>
      <c r="MT34" s="9">
        <f t="shared" si="196"/>
        <v>0.11742000183908047</v>
      </c>
      <c r="MU34" s="9">
        <f t="shared" si="196"/>
        <v>0.1150092211494253</v>
      </c>
      <c r="MV34" s="9">
        <f t="shared" si="196"/>
        <v>0.13157142068965522</v>
      </c>
      <c r="MW34" s="9">
        <f t="shared" si="196"/>
        <v>0.1183053167816092</v>
      </c>
      <c r="MX34" s="9">
        <f t="shared" si="196"/>
        <v>0.1040857967816092</v>
      </c>
      <c r="MY34" s="9">
        <f t="shared" si="196"/>
        <v>0.10657829885057474</v>
      </c>
      <c r="MZ34" s="9">
        <f t="shared" si="196"/>
        <v>0.10290840357598978</v>
      </c>
      <c r="NA34" s="9">
        <f t="shared" si="196"/>
        <v>0.10209810118562768</v>
      </c>
      <c r="NB34" s="9">
        <f t="shared" si="188"/>
        <v>0.10209810118562768</v>
      </c>
      <c r="NC34" s="9">
        <f t="shared" si="188"/>
        <v>0.10130045977011497</v>
      </c>
    </row>
    <row r="35" spans="1:367" ht="15.75" customHeight="1">
      <c r="A35" s="24">
        <v>62</v>
      </c>
      <c r="B35" s="9" t="s">
        <v>1844</v>
      </c>
      <c r="C35" s="9">
        <f t="shared" ref="C35:AH35" si="197">SUM(C82,C129)</f>
        <v>0.42395799540229884</v>
      </c>
      <c r="D35" s="9">
        <f t="shared" si="197"/>
        <v>0.39163828965517228</v>
      </c>
      <c r="E35" s="9">
        <f t="shared" si="197"/>
        <v>0.49086335632183908</v>
      </c>
      <c r="F35" s="9">
        <f t="shared" si="197"/>
        <v>0.47549195402298849</v>
      </c>
      <c r="G35" s="9">
        <f t="shared" si="197"/>
        <v>0.45228891954022987</v>
      </c>
      <c r="H35" s="9">
        <f t="shared" si="197"/>
        <v>0.41084873563218388</v>
      </c>
      <c r="I35" s="9">
        <f t="shared" si="197"/>
        <v>0.38195862068965514</v>
      </c>
      <c r="J35" s="9">
        <f t="shared" si="197"/>
        <v>0.46768147126436777</v>
      </c>
      <c r="K35" s="9">
        <f t="shared" si="197"/>
        <v>0.37382201379310342</v>
      </c>
      <c r="L35" s="9">
        <f t="shared" si="197"/>
        <v>0.40690436781609202</v>
      </c>
      <c r="M35" s="9">
        <f t="shared" si="197"/>
        <v>0.34994262068965509</v>
      </c>
      <c r="N35" s="9">
        <f t="shared" si="197"/>
        <v>0.41746004597701147</v>
      </c>
      <c r="O35" s="9">
        <f t="shared" si="197"/>
        <v>1.2175301149425288</v>
      </c>
      <c r="P35" s="9">
        <f t="shared" si="197"/>
        <v>1.2620623448275861</v>
      </c>
      <c r="Q35" s="9">
        <f t="shared" si="197"/>
        <v>1.0114298114942528</v>
      </c>
      <c r="R35" s="9">
        <f t="shared" si="197"/>
        <v>1.3295966896551723</v>
      </c>
      <c r="S35" s="9">
        <f t="shared" si="197"/>
        <v>0.85890142528735636</v>
      </c>
      <c r="T35" s="9">
        <f t="shared" si="197"/>
        <v>0.35295852873563227</v>
      </c>
      <c r="U35" s="9">
        <f t="shared" si="197"/>
        <v>0.43647972413793101</v>
      </c>
      <c r="V35" s="9">
        <f t="shared" si="197"/>
        <v>0.34435494252873566</v>
      </c>
      <c r="W35" s="9">
        <f t="shared" si="197"/>
        <v>0.43677793103448276</v>
      </c>
      <c r="X35" s="9">
        <f t="shared" si="197"/>
        <v>0.56551025287356316</v>
      </c>
      <c r="Y35" s="9">
        <f t="shared" si="197"/>
        <v>0.5301027310344828</v>
      </c>
      <c r="Z35" s="9">
        <f t="shared" si="197"/>
        <v>0.48458832183908046</v>
      </c>
      <c r="AA35" s="9">
        <f t="shared" si="197"/>
        <v>0.48872303448275861</v>
      </c>
      <c r="AB35" s="9">
        <f t="shared" si="197"/>
        <v>0.54977085057471253</v>
      </c>
      <c r="AC35" s="9">
        <f t="shared" si="197"/>
        <v>0.35607172413793098</v>
      </c>
      <c r="AD35" s="9">
        <f t="shared" si="197"/>
        <v>0.43119448275862066</v>
      </c>
      <c r="AE35" s="9">
        <f t="shared" si="197"/>
        <v>0.57574234482758602</v>
      </c>
      <c r="AF35" s="9">
        <f t="shared" si="197"/>
        <v>0.52653947586206906</v>
      </c>
      <c r="AG35" s="9">
        <f t="shared" si="197"/>
        <v>0.53211319540229884</v>
      </c>
      <c r="AH35" s="9">
        <f t="shared" si="197"/>
        <v>0.48911218390804612</v>
      </c>
      <c r="AI35" s="9">
        <f t="shared" ref="AI35:BN35" si="198">SUM(AI82,AI129)</f>
        <v>0.47909158620689651</v>
      </c>
      <c r="AJ35" s="9">
        <f t="shared" si="198"/>
        <v>0.39456367816091953</v>
      </c>
      <c r="AK35" s="9">
        <f t="shared" si="198"/>
        <v>0.57598344827586201</v>
      </c>
      <c r="AL35" s="9">
        <f t="shared" si="198"/>
        <v>0.67177427126436773</v>
      </c>
      <c r="AM35" s="9">
        <f t="shared" si="198"/>
        <v>0.50155100689655174</v>
      </c>
      <c r="AN35" s="9">
        <f t="shared" si="198"/>
        <v>0.60682988505747115</v>
      </c>
      <c r="AO35" s="9">
        <f t="shared" si="198"/>
        <v>0.58085416091954023</v>
      </c>
      <c r="AP35" s="9">
        <f t="shared" si="198"/>
        <v>0.62307687356321828</v>
      </c>
      <c r="AQ35" s="9">
        <f t="shared" si="198"/>
        <v>0.51042022988505742</v>
      </c>
      <c r="AR35" s="9">
        <f t="shared" si="198"/>
        <v>0.56765057471264369</v>
      </c>
      <c r="AS35" s="9">
        <f t="shared" si="198"/>
        <v>0.90796090114942518</v>
      </c>
      <c r="AT35" s="9">
        <f t="shared" si="198"/>
        <v>0.57605958620689646</v>
      </c>
      <c r="AU35" s="9">
        <f t="shared" si="198"/>
        <v>0.53410758620689647</v>
      </c>
      <c r="AV35" s="9">
        <f t="shared" si="198"/>
        <v>0.51596349425287358</v>
      </c>
      <c r="AW35" s="9">
        <f t="shared" si="198"/>
        <v>0.60147908045977017</v>
      </c>
      <c r="AX35" s="9">
        <f t="shared" si="198"/>
        <v>0.91708137931034495</v>
      </c>
      <c r="AY35" s="9">
        <f t="shared" si="198"/>
        <v>0.87778574712643687</v>
      </c>
      <c r="AZ35" s="9">
        <f t="shared" si="198"/>
        <v>1.3002742804597702</v>
      </c>
      <c r="BA35" s="9">
        <f t="shared" si="198"/>
        <v>1.1710318344827586</v>
      </c>
      <c r="BB35" s="9">
        <f t="shared" si="198"/>
        <v>0.38267981609195406</v>
      </c>
      <c r="BC35" s="9">
        <f t="shared" si="198"/>
        <v>0.43093434482758619</v>
      </c>
      <c r="BD35" s="9">
        <f t="shared" si="198"/>
        <v>0.37679393103448278</v>
      </c>
      <c r="BE35" s="9">
        <f t="shared" si="198"/>
        <v>0.32324781609195402</v>
      </c>
      <c r="BF35" s="9">
        <f t="shared" si="198"/>
        <v>0.54108689655172404</v>
      </c>
      <c r="BG35" s="9">
        <f t="shared" si="198"/>
        <v>0.76441213793103457</v>
      </c>
      <c r="BH35" s="9">
        <f t="shared" si="198"/>
        <v>0.48752640000000003</v>
      </c>
      <c r="BI35" s="9">
        <f t="shared" si="198"/>
        <v>0.55123016091954025</v>
      </c>
      <c r="BJ35" s="9">
        <f t="shared" si="198"/>
        <v>0.64934445977011479</v>
      </c>
      <c r="BK35" s="9">
        <f t="shared" si="198"/>
        <v>1.0276949885057471</v>
      </c>
      <c r="BL35" s="9">
        <f t="shared" si="198"/>
        <v>0.80266298850574713</v>
      </c>
      <c r="BM35" s="9">
        <f t="shared" si="198"/>
        <v>0.89292873563218378</v>
      </c>
      <c r="BN35" s="9">
        <f t="shared" si="198"/>
        <v>1.0302468781609195</v>
      </c>
      <c r="BO35" s="9">
        <f t="shared" ref="BO35:CR35" si="199">SUM(BO82,BO129)</f>
        <v>0.55107111724137936</v>
      </c>
      <c r="BP35" s="9">
        <f t="shared" si="199"/>
        <v>0.38141508045977013</v>
      </c>
      <c r="BQ35" s="9">
        <f t="shared" si="199"/>
        <v>0.48794473563218388</v>
      </c>
      <c r="BR35" s="9">
        <f t="shared" si="199"/>
        <v>0.41994087356321835</v>
      </c>
      <c r="BS35" s="9">
        <f t="shared" si="199"/>
        <v>0.32096367816091953</v>
      </c>
      <c r="BT35" s="9">
        <f t="shared" si="199"/>
        <v>0.3721452873563218</v>
      </c>
      <c r="BU35" s="9">
        <f t="shared" si="199"/>
        <v>0.60509097931034483</v>
      </c>
      <c r="BV35" s="9">
        <f t="shared" si="199"/>
        <v>0.49072419310344823</v>
      </c>
      <c r="BW35" s="9">
        <f t="shared" si="199"/>
        <v>0.51927126436781612</v>
      </c>
      <c r="BX35" s="9">
        <f t="shared" si="199"/>
        <v>0.59316101149425293</v>
      </c>
      <c r="BY35" s="9">
        <f t="shared" si="199"/>
        <v>0.44732726436781611</v>
      </c>
      <c r="BZ35" s="9">
        <f t="shared" si="199"/>
        <v>0.37823632183908046</v>
      </c>
      <c r="CA35" s="9">
        <f t="shared" si="199"/>
        <v>0.39595954022988505</v>
      </c>
      <c r="CB35" s="9">
        <f t="shared" si="199"/>
        <v>0.961816643678161</v>
      </c>
      <c r="CC35" s="9">
        <f t="shared" si="199"/>
        <v>0.67482571034482741</v>
      </c>
      <c r="CD35" s="9">
        <f t="shared" si="199"/>
        <v>0.40865554022988504</v>
      </c>
      <c r="CE35" s="9">
        <f t="shared" si="199"/>
        <v>1.2266666666666666</v>
      </c>
      <c r="CF35" s="9">
        <f t="shared" si="199"/>
        <v>0.61333333333333329</v>
      </c>
      <c r="CG35" s="9">
        <f t="shared" si="199"/>
        <v>0.26666666666666666</v>
      </c>
      <c r="CH35" s="9">
        <f t="shared" si="199"/>
        <v>0</v>
      </c>
      <c r="CI35" s="9">
        <f t="shared" si="199"/>
        <v>0</v>
      </c>
      <c r="CJ35" s="9">
        <f t="shared" si="199"/>
        <v>0.57600000000000007</v>
      </c>
      <c r="CK35" s="9">
        <f t="shared" si="199"/>
        <v>0.61333333333333329</v>
      </c>
      <c r="CL35" s="9">
        <f t="shared" si="199"/>
        <v>0.61333333333333329</v>
      </c>
      <c r="CM35" s="9">
        <f t="shared" si="199"/>
        <v>0.61333333333333329</v>
      </c>
      <c r="CN35" s="9">
        <f t="shared" si="199"/>
        <v>0.53333333333333333</v>
      </c>
      <c r="CO35" s="9">
        <f t="shared" si="199"/>
        <v>0.93294344827586195</v>
      </c>
      <c r="CP35" s="9">
        <f t="shared" si="199"/>
        <v>1.7336657655172418</v>
      </c>
      <c r="CQ35" s="9">
        <f t="shared" si="199"/>
        <v>1.2806247724137929</v>
      </c>
      <c r="CR35" s="9">
        <f t="shared" si="199"/>
        <v>0.60259788505747114</v>
      </c>
      <c r="CS35" s="9">
        <f t="shared" ref="CS35:FB35" si="200">SUM(CS82,CS129)</f>
        <v>0.54004211494252885</v>
      </c>
      <c r="CT35" s="9">
        <f t="shared" si="200"/>
        <v>0.58746970114942532</v>
      </c>
      <c r="CU35" s="9">
        <f t="shared" si="200"/>
        <v>0.47481094252873562</v>
      </c>
      <c r="CV35" s="9">
        <f t="shared" si="200"/>
        <v>0.620839264367816</v>
      </c>
      <c r="CW35" s="9">
        <f t="shared" si="200"/>
        <v>0.74468606896551715</v>
      </c>
      <c r="CX35" s="9">
        <f t="shared" si="200"/>
        <v>0.8419734252873563</v>
      </c>
      <c r="CY35" s="9">
        <f t="shared" si="200"/>
        <v>0.50414308045977008</v>
      </c>
      <c r="CZ35" s="9">
        <f t="shared" si="200"/>
        <v>0.55079236781609198</v>
      </c>
      <c r="DA35" s="9">
        <f t="shared" si="200"/>
        <v>0.47218418390804595</v>
      </c>
      <c r="DB35" s="9">
        <f t="shared" si="200"/>
        <v>0.44601388505747119</v>
      </c>
      <c r="DC35" s="9">
        <f t="shared" si="200"/>
        <v>0.58513480459770117</v>
      </c>
      <c r="DD35" s="9">
        <f t="shared" si="200"/>
        <v>0</v>
      </c>
      <c r="DE35" s="9">
        <f t="shared" si="200"/>
        <v>1.3978247356321836</v>
      </c>
      <c r="DF35" s="9">
        <f t="shared" si="200"/>
        <v>1.7987945747126435</v>
      </c>
      <c r="DG35" s="9">
        <f t="shared" si="200"/>
        <v>1.6654622528735632</v>
      </c>
      <c r="DH35" s="9">
        <f t="shared" si="200"/>
        <v>1.6386595862068967</v>
      </c>
      <c r="DI35" s="9">
        <f t="shared" si="200"/>
        <v>0.60959622988505757</v>
      </c>
      <c r="DJ35" s="9">
        <f t="shared" si="200"/>
        <v>0</v>
      </c>
      <c r="DK35" s="9">
        <f t="shared" si="200"/>
        <v>0</v>
      </c>
      <c r="DL35" s="9">
        <f t="shared" si="200"/>
        <v>0.30666666666666664</v>
      </c>
      <c r="DM35" s="9">
        <f t="shared" si="200"/>
        <v>0.61315356321839076</v>
      </c>
      <c r="DN35" s="9">
        <f t="shared" si="200"/>
        <v>0.52763797701149429</v>
      </c>
      <c r="DO35" s="9">
        <f t="shared" si="200"/>
        <v>0.46707659770114945</v>
      </c>
      <c r="DP35" s="9">
        <f t="shared" si="200"/>
        <v>0.43550685057471261</v>
      </c>
      <c r="DQ35" s="9">
        <f t="shared" si="200"/>
        <v>0.5053105287356322</v>
      </c>
      <c r="DR35" s="9">
        <f t="shared" si="200"/>
        <v>0.30666666666666664</v>
      </c>
      <c r="DS35" s="9">
        <f t="shared" si="200"/>
        <v>0.73972441379310339</v>
      </c>
      <c r="DT35" s="9">
        <f t="shared" si="200"/>
        <v>0.61728827586206891</v>
      </c>
      <c r="DU35" s="9">
        <f t="shared" si="200"/>
        <v>0.54899255172413786</v>
      </c>
      <c r="DV35" s="9">
        <f t="shared" si="200"/>
        <v>0.62176349425287358</v>
      </c>
      <c r="DW35" s="9">
        <f t="shared" si="200"/>
        <v>0.49412248275862075</v>
      </c>
      <c r="DX35" s="9">
        <f t="shared" si="200"/>
        <v>0.68879448275862065</v>
      </c>
      <c r="DY35" s="9">
        <f t="shared" si="200"/>
        <v>0.92734308045977021</v>
      </c>
      <c r="DZ35" s="9">
        <f t="shared" si="200"/>
        <v>0.54763052873563223</v>
      </c>
      <c r="EA35" s="9">
        <f t="shared" si="200"/>
        <v>0.53469131034482764</v>
      </c>
      <c r="EB35" s="9">
        <f t="shared" si="200"/>
        <v>0.5231141149425288</v>
      </c>
      <c r="EC35" s="9">
        <f t="shared" si="200"/>
        <v>0.49232266666666663</v>
      </c>
      <c r="ED35" s="9">
        <f t="shared" si="200"/>
        <v>0.48162105747126438</v>
      </c>
      <c r="EE35" s="9">
        <f t="shared" si="200"/>
        <v>0.60181958620689646</v>
      </c>
      <c r="EF35" s="9">
        <f t="shared" si="200"/>
        <v>0.74011356321839084</v>
      </c>
      <c r="EG35" s="9">
        <f t="shared" si="200"/>
        <v>0.65571678160919533</v>
      </c>
      <c r="EH35" s="9">
        <f t="shared" si="200"/>
        <v>0.64992818390804596</v>
      </c>
      <c r="EI35" s="9">
        <f t="shared" si="200"/>
        <v>0.68981599999999998</v>
      </c>
      <c r="EJ35" s="9">
        <f t="shared" si="200"/>
        <v>0.60600294252873566</v>
      </c>
      <c r="EK35" s="9">
        <f t="shared" si="200"/>
        <v>0.5435444597701149</v>
      </c>
      <c r="EL35" s="9">
        <f t="shared" si="200"/>
        <v>0.60726767816091964</v>
      </c>
      <c r="EM35" s="9">
        <f t="shared" si="200"/>
        <v>0.67371494252873565</v>
      </c>
      <c r="EN35" s="9">
        <f t="shared" si="200"/>
        <v>0.64058859770114962</v>
      </c>
      <c r="EO35" s="9">
        <f t="shared" si="200"/>
        <v>0.60172229885057471</v>
      </c>
      <c r="EP35" s="9">
        <f t="shared" si="200"/>
        <v>2.0346677701149427</v>
      </c>
      <c r="EQ35" s="9">
        <f t="shared" si="200"/>
        <v>1.3799238620689653</v>
      </c>
      <c r="ER35" s="9">
        <f t="shared" si="200"/>
        <v>0.61333333333333329</v>
      </c>
      <c r="ES35" s="9">
        <f t="shared" si="200"/>
        <v>0</v>
      </c>
      <c r="ET35" s="9">
        <f t="shared" si="200"/>
        <v>0</v>
      </c>
      <c r="EU35" s="9">
        <f t="shared" si="200"/>
        <v>2.7093555862068968</v>
      </c>
      <c r="EV35" s="9">
        <f t="shared" si="200"/>
        <v>1.94779016091954</v>
      </c>
      <c r="EW35" s="9">
        <f t="shared" si="200"/>
        <v>1.723153655172414</v>
      </c>
      <c r="EX35" s="9">
        <f t="shared" si="200"/>
        <v>0.92</v>
      </c>
      <c r="EY35" s="9">
        <f t="shared" si="200"/>
        <v>0.92</v>
      </c>
      <c r="EZ35" s="9">
        <f t="shared" si="200"/>
        <v>1.9904993103448279</v>
      </c>
      <c r="FA35" s="9">
        <f t="shared" si="200"/>
        <v>0.76666666666666661</v>
      </c>
      <c r="FB35" s="9">
        <f t="shared" si="200"/>
        <v>0.76666666666666661</v>
      </c>
      <c r="FC35" s="9">
        <f t="shared" ref="FC35:HN35" si="201">SUM(FC82,FC129)</f>
        <v>0.76666666666666661</v>
      </c>
      <c r="FD35" s="9">
        <f t="shared" si="201"/>
        <v>0.76666666666666661</v>
      </c>
      <c r="FE35" s="9">
        <f t="shared" si="201"/>
        <v>0.76666666666666661</v>
      </c>
      <c r="FF35" s="9">
        <f t="shared" si="201"/>
        <v>1.5333333333333332</v>
      </c>
      <c r="FG35" s="9">
        <f t="shared" si="201"/>
        <v>0.76666666666666661</v>
      </c>
      <c r="FH35" s="9">
        <f t="shared" si="201"/>
        <v>0.42991282758620686</v>
      </c>
      <c r="FI35" s="9">
        <f t="shared" si="201"/>
        <v>0.40048340229885054</v>
      </c>
      <c r="FJ35" s="9">
        <f t="shared" si="201"/>
        <v>0.55025728735632184</v>
      </c>
      <c r="FK35" s="9">
        <f t="shared" si="201"/>
        <v>0.57170914942528728</v>
      </c>
      <c r="FL35" s="9">
        <f t="shared" si="201"/>
        <v>0.31253563218390795</v>
      </c>
      <c r="FM35" s="9">
        <f t="shared" si="201"/>
        <v>0.42135154022988508</v>
      </c>
      <c r="FN35" s="9">
        <f t="shared" si="201"/>
        <v>0.60610022988505752</v>
      </c>
      <c r="FO35" s="9">
        <f t="shared" si="201"/>
        <v>0.7141378390804598</v>
      </c>
      <c r="FP35" s="9">
        <f t="shared" si="201"/>
        <v>0.43438804597701153</v>
      </c>
      <c r="FQ35" s="9">
        <f t="shared" si="201"/>
        <v>0.55322455172413787</v>
      </c>
      <c r="FR35" s="9">
        <f t="shared" si="201"/>
        <v>0.62064468965517239</v>
      </c>
      <c r="FS35" s="9">
        <f t="shared" si="201"/>
        <v>0.42714013793103445</v>
      </c>
      <c r="FT35" s="9">
        <f t="shared" si="201"/>
        <v>0.55259218390804588</v>
      </c>
      <c r="FU35" s="9">
        <f t="shared" si="201"/>
        <v>0.51781195402298863</v>
      </c>
      <c r="FV35" s="9">
        <f t="shared" si="201"/>
        <v>0.66242960919540228</v>
      </c>
      <c r="FW35" s="9">
        <f t="shared" si="201"/>
        <v>0.80373949425287339</v>
      </c>
      <c r="FX35" s="9">
        <f t="shared" si="201"/>
        <v>0.6227850114942528</v>
      </c>
      <c r="FY35" s="9">
        <f t="shared" si="201"/>
        <v>0.48682593103448268</v>
      </c>
      <c r="FZ35" s="9">
        <f t="shared" si="201"/>
        <v>0.54315531034482745</v>
      </c>
      <c r="GA35" s="9">
        <f t="shared" si="201"/>
        <v>0.57788689655172409</v>
      </c>
      <c r="GB35" s="9">
        <f t="shared" si="201"/>
        <v>0.64190197701149421</v>
      </c>
      <c r="GC35" s="9">
        <f t="shared" si="201"/>
        <v>0.74103779310344842</v>
      </c>
      <c r="GD35" s="9">
        <f t="shared" si="201"/>
        <v>0.73247695140260416</v>
      </c>
      <c r="GE35" s="9">
        <f t="shared" si="201"/>
        <v>0.71812662068965505</v>
      </c>
      <c r="GF35" s="9">
        <f t="shared" si="201"/>
        <v>0.73709765517241377</v>
      </c>
      <c r="GG35" s="9">
        <f t="shared" si="201"/>
        <v>0.73690308045977004</v>
      </c>
      <c r="GH35" s="9">
        <f t="shared" si="201"/>
        <v>0.70922482758620697</v>
      </c>
      <c r="GI35" s="9">
        <f t="shared" si="201"/>
        <v>1.1807766436781613</v>
      </c>
      <c r="GJ35" s="9">
        <f t="shared" si="201"/>
        <v>1.8324559999999996</v>
      </c>
      <c r="GK35" s="9">
        <f t="shared" si="201"/>
        <v>0.78885452873563222</v>
      </c>
      <c r="GL35" s="9">
        <f t="shared" si="201"/>
        <v>0.63630795402298856</v>
      </c>
      <c r="GM35" s="9">
        <f t="shared" si="201"/>
        <v>0.60984579310344822</v>
      </c>
      <c r="GN35" s="9">
        <f t="shared" si="201"/>
        <v>0.66432671264367815</v>
      </c>
      <c r="GO35" s="9">
        <f t="shared" si="201"/>
        <v>0.60707310344827592</v>
      </c>
      <c r="GP35" s="9">
        <f t="shared" si="201"/>
        <v>0.70285250574712643</v>
      </c>
      <c r="GQ35" s="9">
        <f t="shared" si="201"/>
        <v>0.92598105747126436</v>
      </c>
      <c r="GR35" s="9">
        <f t="shared" si="201"/>
        <v>0.77640174712643661</v>
      </c>
      <c r="GS35" s="9">
        <f t="shared" si="201"/>
        <v>0.79182179310344825</v>
      </c>
      <c r="GT35" s="9">
        <f t="shared" si="201"/>
        <v>0.76161406896551731</v>
      </c>
      <c r="GU35" s="9">
        <f t="shared" si="201"/>
        <v>0.67532018390804582</v>
      </c>
      <c r="GV35" s="9">
        <f t="shared" si="201"/>
        <v>0.69954473563218378</v>
      </c>
      <c r="GW35" s="9">
        <f t="shared" si="201"/>
        <v>1.6266445977011494</v>
      </c>
      <c r="GX35" s="9">
        <f t="shared" si="201"/>
        <v>1.600377011494253</v>
      </c>
      <c r="GY35" s="9">
        <f t="shared" si="201"/>
        <v>1.5468689655172412</v>
      </c>
      <c r="GZ35" s="9">
        <f t="shared" si="201"/>
        <v>1.5127211034482757</v>
      </c>
      <c r="HA35" s="9">
        <f t="shared" si="201"/>
        <v>1.7710190344827585</v>
      </c>
      <c r="HB35" s="9">
        <f t="shared" si="201"/>
        <v>1.6620085517241376</v>
      </c>
      <c r="HC35" s="9">
        <f t="shared" si="201"/>
        <v>1.5522197701149425</v>
      </c>
      <c r="HD35" s="9">
        <f t="shared" si="201"/>
        <v>2.3518245517241381</v>
      </c>
      <c r="HE35" s="9">
        <f t="shared" si="201"/>
        <v>2.4263466666666664</v>
      </c>
      <c r="HF35" s="9">
        <f t="shared" si="201"/>
        <v>0.61333333333333329</v>
      </c>
      <c r="HG35" s="9">
        <f t="shared" si="201"/>
        <v>1.5033815172413787</v>
      </c>
      <c r="HH35" s="9">
        <f t="shared" si="201"/>
        <v>0.63163816091954017</v>
      </c>
      <c r="HI35" s="9">
        <f t="shared" si="201"/>
        <v>1.84</v>
      </c>
      <c r="HJ35" s="9">
        <f t="shared" si="201"/>
        <v>0.61333333333333329</v>
      </c>
      <c r="HK35" s="9">
        <f t="shared" si="201"/>
        <v>0.78467117241379303</v>
      </c>
      <c r="HL35" s="9">
        <f t="shared" si="201"/>
        <v>3.68</v>
      </c>
      <c r="HM35" s="9">
        <f t="shared" si="201"/>
        <v>0.67677949425287354</v>
      </c>
      <c r="HN35" s="9">
        <f t="shared" si="201"/>
        <v>0.71058685057471238</v>
      </c>
      <c r="HO35" s="9">
        <f t="shared" ref="HO35:JZ35" si="202">SUM(HO82,HO129)</f>
        <v>0.56188312643678162</v>
      </c>
      <c r="HP35" s="9">
        <f t="shared" si="202"/>
        <v>0.54758188505747118</v>
      </c>
      <c r="HQ35" s="9">
        <f t="shared" si="202"/>
        <v>0.67094225287356313</v>
      </c>
      <c r="HR35" s="9">
        <f t="shared" si="202"/>
        <v>0.72717434482758625</v>
      </c>
      <c r="HS35" s="9">
        <f>SUM(HS82,HS129)</f>
        <v>0.72717434482758625</v>
      </c>
      <c r="HT35" s="9">
        <f t="shared" si="202"/>
        <v>0.8309313103448277</v>
      </c>
      <c r="HU35" s="9">
        <f t="shared" si="202"/>
        <v>0.59505811494252869</v>
      </c>
      <c r="HV35" s="9">
        <f t="shared" si="202"/>
        <v>1.1628757701149424</v>
      </c>
      <c r="HW35" s="9">
        <f t="shared" si="202"/>
        <v>1.2111789425287358</v>
      </c>
      <c r="HX35" s="9">
        <f t="shared" si="202"/>
        <v>1.2863334252873562</v>
      </c>
      <c r="HY35" s="9">
        <f t="shared" si="202"/>
        <v>1.241727172413793</v>
      </c>
      <c r="HZ35" s="9">
        <f t="shared" si="202"/>
        <v>1.9231764597701146</v>
      </c>
      <c r="IA35" s="9">
        <f t="shared" si="202"/>
        <v>0.85359926436781597</v>
      </c>
      <c r="IB35" s="9">
        <f t="shared" si="202"/>
        <v>0.71759154022988503</v>
      </c>
      <c r="IC35" s="9">
        <f t="shared" si="202"/>
        <v>0.69652882758620693</v>
      </c>
      <c r="ID35" s="9">
        <f t="shared" si="202"/>
        <v>0.60901885057471272</v>
      </c>
      <c r="IE35" s="9">
        <f t="shared" si="202"/>
        <v>0.61573167816091945</v>
      </c>
      <c r="IF35" s="9">
        <f t="shared" si="202"/>
        <v>1.1455099770114943</v>
      </c>
      <c r="IG35" s="9">
        <f t="shared" si="202"/>
        <v>1.5580083678160919</v>
      </c>
      <c r="IH35" s="9">
        <f t="shared" si="202"/>
        <v>0.66257554022988507</v>
      </c>
      <c r="II35" s="9">
        <f t="shared" si="202"/>
        <v>0.73398445977011484</v>
      </c>
      <c r="IJ35" s="9">
        <f t="shared" si="202"/>
        <v>0.77683954022988511</v>
      </c>
      <c r="IK35" s="9">
        <f t="shared" si="202"/>
        <v>0.74497793103448284</v>
      </c>
      <c r="IL35" s="9">
        <f t="shared" si="202"/>
        <v>0.80310712643678173</v>
      </c>
      <c r="IM35" s="9">
        <f t="shared" si="202"/>
        <v>0.78958418390804597</v>
      </c>
      <c r="IN35" s="9">
        <f t="shared" si="202"/>
        <v>1.2881818850574716</v>
      </c>
      <c r="IO35" s="9">
        <f t="shared" si="202"/>
        <v>0.83803328735632188</v>
      </c>
      <c r="IP35" s="9">
        <f t="shared" si="202"/>
        <v>0.74624266666666661</v>
      </c>
      <c r="IQ35" s="9">
        <f t="shared" si="202"/>
        <v>2.8573296551724141</v>
      </c>
      <c r="IR35" s="9">
        <f t="shared" si="202"/>
        <v>2.2118280459770112</v>
      </c>
      <c r="IS35" s="9">
        <f t="shared" si="202"/>
        <v>2.467742436781609</v>
      </c>
      <c r="IT35" s="9">
        <f t="shared" si="202"/>
        <v>2.8664746666666669</v>
      </c>
      <c r="IU35" s="9">
        <f t="shared" si="202"/>
        <v>2.9561736091954023</v>
      </c>
      <c r="IV35" s="9">
        <f t="shared" si="202"/>
        <v>2.5331681839080455</v>
      </c>
      <c r="IW35" s="9">
        <f t="shared" si="202"/>
        <v>2.350851678160919</v>
      </c>
      <c r="IX35" s="9">
        <f t="shared" si="202"/>
        <v>4.0103307586206904</v>
      </c>
      <c r="IY35" s="9">
        <f t="shared" si="202"/>
        <v>3.1886903908045974</v>
      </c>
      <c r="IZ35" s="9">
        <f t="shared" si="202"/>
        <v>2.6429083218390805</v>
      </c>
      <c r="JA35" s="9">
        <f t="shared" si="202"/>
        <v>3.9198535172413798</v>
      </c>
      <c r="JB35" s="9">
        <f t="shared" si="202"/>
        <v>3.1137304827586201</v>
      </c>
      <c r="JC35" s="9">
        <f t="shared" si="202"/>
        <v>2.371136091954023</v>
      </c>
      <c r="JD35" s="9">
        <f t="shared" si="202"/>
        <v>0.87524570114942524</v>
      </c>
      <c r="JE35" s="9">
        <f t="shared" si="202"/>
        <v>0.86804643678160931</v>
      </c>
      <c r="JF35" s="9">
        <f t="shared" si="202"/>
        <v>0.88239632183908068</v>
      </c>
      <c r="JG35" s="9">
        <f t="shared" si="202"/>
        <v>0.86011751724137941</v>
      </c>
      <c r="JH35" s="9">
        <f t="shared" si="202"/>
        <v>1.307736643678161</v>
      </c>
      <c r="JI35" s="9">
        <f t="shared" si="202"/>
        <v>1.5038193103448276</v>
      </c>
      <c r="JJ35" s="9">
        <f t="shared" si="202"/>
        <v>1.0733227586206895</v>
      </c>
      <c r="JK35" s="9">
        <f t="shared" si="202"/>
        <v>0.87719144827586204</v>
      </c>
      <c r="JL35" s="9">
        <f t="shared" si="202"/>
        <v>0.83102859770114934</v>
      </c>
      <c r="JM35" s="9">
        <f t="shared" si="202"/>
        <v>0.6852921379310345</v>
      </c>
      <c r="JN35" s="9">
        <f t="shared" si="202"/>
        <v>1.8285158620689659</v>
      </c>
      <c r="JO35" s="9">
        <f t="shared" si="202"/>
        <v>2.3503652413793104</v>
      </c>
      <c r="JP35" s="9">
        <f t="shared" si="202"/>
        <v>3.661409655172414</v>
      </c>
      <c r="JQ35" s="9">
        <f t="shared" si="202"/>
        <v>1.4118827586206899</v>
      </c>
      <c r="JR35" s="9">
        <f t="shared" si="202"/>
        <v>1.1480880919540231</v>
      </c>
      <c r="JS35" s="9">
        <f t="shared" si="202"/>
        <v>0.98153213793103455</v>
      </c>
      <c r="JT35" s="9">
        <f t="shared" si="202"/>
        <v>1.1729450114942528</v>
      </c>
      <c r="JU35" s="9">
        <f t="shared" si="202"/>
        <v>1.4890316321839079</v>
      </c>
      <c r="JV35" s="9">
        <f t="shared" si="202"/>
        <v>1.6986372413793103</v>
      </c>
      <c r="JW35" s="9">
        <f t="shared" si="202"/>
        <v>2.332318436781609</v>
      </c>
      <c r="JX35" s="9">
        <f t="shared" si="202"/>
        <v>1.5432206896551728</v>
      </c>
      <c r="JY35" s="9">
        <f t="shared" si="202"/>
        <v>1.4852860689655172</v>
      </c>
      <c r="JZ35" s="9">
        <f t="shared" si="202"/>
        <v>1.2334577471264367</v>
      </c>
      <c r="KA35" s="9">
        <f t="shared" ref="KA35:ML35" si="203">SUM(KA82,KA129)</f>
        <v>1.5136939770114943</v>
      </c>
      <c r="KB35" s="9">
        <f t="shared" si="203"/>
        <v>1.3847395862068965</v>
      </c>
      <c r="KC35" s="9">
        <f t="shared" si="203"/>
        <v>2.372838620689655</v>
      </c>
      <c r="KD35" s="9">
        <f t="shared" si="203"/>
        <v>2.6698082758620685</v>
      </c>
      <c r="KE35" s="9">
        <f t="shared" si="203"/>
        <v>2.1402245517241378</v>
      </c>
      <c r="KF35" s="9">
        <f t="shared" si="203"/>
        <v>3.8620648275862068</v>
      </c>
      <c r="KG35" s="9">
        <f t="shared" si="203"/>
        <v>2.9872569195402296</v>
      </c>
      <c r="KH35" s="9">
        <f t="shared" si="203"/>
        <v>2.7964764137931031</v>
      </c>
      <c r="KI35" s="9">
        <f t="shared" si="203"/>
        <v>2.7182573793103444</v>
      </c>
      <c r="KJ35" s="9">
        <f t="shared" si="203"/>
        <v>3.6561074942528737</v>
      </c>
      <c r="KK35" s="9">
        <f t="shared" si="203"/>
        <v>4.1754274022988493</v>
      </c>
      <c r="KL35" s="9">
        <f t="shared" si="203"/>
        <v>3.7819000459770109</v>
      </c>
      <c r="KM35" s="9">
        <f t="shared" si="203"/>
        <v>3.1251131034482755</v>
      </c>
      <c r="KN35" s="9">
        <f t="shared" si="203"/>
        <v>3.0486452413793104</v>
      </c>
      <c r="KO35" s="9">
        <f t="shared" si="203"/>
        <v>3.3493118160919533</v>
      </c>
      <c r="KP35" s="9">
        <f t="shared" si="203"/>
        <v>7.3467033563218394</v>
      </c>
      <c r="KQ35" s="9">
        <f t="shared" si="203"/>
        <v>5.0479004137931032</v>
      </c>
      <c r="KR35" s="9">
        <f t="shared" si="203"/>
        <v>4.7502497471264373</v>
      </c>
      <c r="KS35" s="9">
        <f t="shared" si="203"/>
        <v>7.2542317241379317</v>
      </c>
      <c r="KT35" s="9">
        <f t="shared" si="203"/>
        <v>4.1568455172413792</v>
      </c>
      <c r="KU35" s="9">
        <f t="shared" si="203"/>
        <v>1.7844933333333333</v>
      </c>
      <c r="KV35" s="9">
        <f t="shared" si="203"/>
        <v>1.8571183448275861</v>
      </c>
      <c r="KW35" s="9">
        <f t="shared" si="203"/>
        <v>1.6465398620689657</v>
      </c>
      <c r="KX35" s="9">
        <f t="shared" si="203"/>
        <v>0</v>
      </c>
      <c r="KY35" s="9">
        <f t="shared" si="203"/>
        <v>2.3832483678160923</v>
      </c>
      <c r="KZ35" s="9">
        <f t="shared" si="203"/>
        <v>1.8438386206896555</v>
      </c>
      <c r="LA35" s="9">
        <f t="shared" si="203"/>
        <v>1.7968974712643679</v>
      </c>
      <c r="LB35" s="9">
        <f t="shared" si="203"/>
        <v>1.8085719540229888</v>
      </c>
      <c r="LC35" s="9">
        <f t="shared" si="203"/>
        <v>3.0848847816091958</v>
      </c>
      <c r="LD35" s="9">
        <f t="shared" si="203"/>
        <v>2.3757085977011498</v>
      </c>
      <c r="LE35" s="9">
        <f t="shared" si="203"/>
        <v>2.252542804597701</v>
      </c>
      <c r="LF35" s="9">
        <f t="shared" si="203"/>
        <v>2.4780548965517242</v>
      </c>
      <c r="LG35" s="9">
        <f t="shared" si="203"/>
        <v>1.5932263908045976</v>
      </c>
      <c r="LH35" s="9">
        <f t="shared" si="203"/>
        <v>1.2972296091954023</v>
      </c>
      <c r="LI35" s="9">
        <f t="shared" si="203"/>
        <v>1.0800355862068964</v>
      </c>
      <c r="LJ35" s="9">
        <f t="shared" si="203"/>
        <v>0.80617167816091961</v>
      </c>
      <c r="LK35" s="9">
        <f t="shared" si="203"/>
        <v>0.74011356321839084</v>
      </c>
      <c r="LL35" s="9">
        <f t="shared" si="203"/>
        <v>0.60167365517241378</v>
      </c>
      <c r="LM35" s="9">
        <f t="shared" si="203"/>
        <v>0.55395420689655173</v>
      </c>
      <c r="LN35" s="9">
        <f t="shared" si="203"/>
        <v>0.30913057471264366</v>
      </c>
      <c r="LO35" s="9">
        <f t="shared" si="203"/>
        <v>0.28315485057471257</v>
      </c>
      <c r="LP35" s="9">
        <f t="shared" si="203"/>
        <v>0.54169599999999996</v>
      </c>
      <c r="LQ35" s="9">
        <f t="shared" si="203"/>
        <v>7.6800000000000015</v>
      </c>
      <c r="LR35" s="9">
        <f t="shared" si="203"/>
        <v>5.5200000000000005</v>
      </c>
      <c r="LS35" s="9">
        <f t="shared" si="203"/>
        <v>2.4529547586206895</v>
      </c>
      <c r="LT35" s="9">
        <f t="shared" si="203"/>
        <v>2.2167897011494251</v>
      </c>
      <c r="LU35" s="9">
        <f t="shared" si="203"/>
        <v>2.9202745747126437</v>
      </c>
      <c r="LV35" s="9">
        <f t="shared" si="203"/>
        <v>1.8643176091954019</v>
      </c>
      <c r="LW35" s="9">
        <f t="shared" si="203"/>
        <v>2.1849280919540224</v>
      </c>
      <c r="LX35" s="9">
        <f t="shared" si="203"/>
        <v>0.61333333333333329</v>
      </c>
      <c r="LY35" s="9">
        <f t="shared" si="203"/>
        <v>1.8284185747126438</v>
      </c>
      <c r="LZ35" s="9">
        <f t="shared" si="203"/>
        <v>1.6845792183908042</v>
      </c>
      <c r="MA35" s="9">
        <f t="shared" si="203"/>
        <v>1.485918436781609</v>
      </c>
      <c r="MB35" s="9">
        <f t="shared" si="203"/>
        <v>2.0873975172413788</v>
      </c>
      <c r="MC35" s="9">
        <f t="shared" si="203"/>
        <v>1.5337351724137931</v>
      </c>
      <c r="MD35" s="9">
        <f t="shared" si="203"/>
        <v>1.4491438160919534</v>
      </c>
      <c r="ME35" s="9">
        <f t="shared" si="203"/>
        <v>0.64637719540229877</v>
      </c>
      <c r="MF35" s="9">
        <f t="shared" si="203"/>
        <v>0.58878308045977024</v>
      </c>
      <c r="MG35" s="9">
        <f t="shared" si="203"/>
        <v>0.62400110344827575</v>
      </c>
      <c r="MH35" s="9">
        <f t="shared" si="203"/>
        <v>0.60264652873563229</v>
      </c>
      <c r="MI35" s="9">
        <f t="shared" si="203"/>
        <v>0.57968671264367821</v>
      </c>
      <c r="MJ35" s="9">
        <f t="shared" si="203"/>
        <v>0.55930501149425282</v>
      </c>
      <c r="MK35" s="9">
        <f t="shared" si="203"/>
        <v>0.60036027586206897</v>
      </c>
      <c r="ML35" s="9">
        <f t="shared" si="203"/>
        <v>0.52048735632183907</v>
      </c>
      <c r="MM35" s="9">
        <f t="shared" ref="MM35:NA35" si="204">SUM(MM82,MM129)</f>
        <v>0.47622160919540235</v>
      </c>
      <c r="MN35" s="9">
        <f t="shared" si="204"/>
        <v>0.9295806896551726</v>
      </c>
      <c r="MO35" s="9">
        <f t="shared" si="204"/>
        <v>0.83832514942528746</v>
      </c>
      <c r="MP35" s="9">
        <f t="shared" si="204"/>
        <v>0.98834225287356325</v>
      </c>
      <c r="MQ35" s="9">
        <f t="shared" si="204"/>
        <v>0.45476974712643681</v>
      </c>
      <c r="MR35" s="9">
        <f t="shared" si="204"/>
        <v>0.42723742528735631</v>
      </c>
      <c r="MS35" s="9">
        <f t="shared" si="204"/>
        <v>0.49237131034482762</v>
      </c>
      <c r="MT35" s="9">
        <f t="shared" si="204"/>
        <v>0.41935714942528729</v>
      </c>
      <c r="MU35" s="9">
        <f t="shared" si="204"/>
        <v>0.41074721839080458</v>
      </c>
      <c r="MV35" s="9">
        <f t="shared" si="204"/>
        <v>0.46989793103448285</v>
      </c>
      <c r="MW35" s="9">
        <f t="shared" si="204"/>
        <v>0.4225189885057471</v>
      </c>
      <c r="MX35" s="9">
        <f t="shared" si="204"/>
        <v>0.37173498850574715</v>
      </c>
      <c r="MY35" s="9">
        <f t="shared" si="204"/>
        <v>0.3806367816091954</v>
      </c>
      <c r="MZ35" s="9">
        <f t="shared" si="204"/>
        <v>0.36753001277139208</v>
      </c>
      <c r="NA35" s="9">
        <f t="shared" si="204"/>
        <v>0.36463607566295597</v>
      </c>
      <c r="NB35" s="9">
        <f t="shared" si="188"/>
        <v>0.36463607566295597</v>
      </c>
      <c r="NC35" s="9">
        <f t="shared" si="188"/>
        <v>0.36178735632183912</v>
      </c>
    </row>
    <row r="36" spans="1:367" ht="15.75" customHeight="1">
      <c r="B36" s="11" t="s">
        <v>867</v>
      </c>
      <c r="C36" s="15">
        <f t="shared" ref="C36:AH36" si="205">SUM(C83,C130)</f>
        <v>1.8400355528888888</v>
      </c>
      <c r="D36" s="15">
        <f t="shared" si="205"/>
        <v>1.7382680663018162</v>
      </c>
      <c r="E36" s="15">
        <f t="shared" si="205"/>
        <v>2.161449895375108</v>
      </c>
      <c r="F36" s="15">
        <f t="shared" si="205"/>
        <v>2.0937640201458412</v>
      </c>
      <c r="G36" s="15">
        <f t="shared" si="205"/>
        <v>1.9915926198788776</v>
      </c>
      <c r="H36" s="15">
        <f t="shared" si="205"/>
        <v>1.9064264879001356</v>
      </c>
      <c r="I36" s="15">
        <f t="shared" si="205"/>
        <v>1.7723701416388575</v>
      </c>
      <c r="J36" s="15">
        <f t="shared" si="205"/>
        <v>2.0298014045878139</v>
      </c>
      <c r="K36" s="15">
        <f t="shared" si="205"/>
        <v>1.6591913666800147</v>
      </c>
      <c r="L36" s="15">
        <f t="shared" si="205"/>
        <v>1.79174793130639</v>
      </c>
      <c r="M36" s="15">
        <f t="shared" si="205"/>
        <v>1.5409246405042638</v>
      </c>
      <c r="N36" s="15">
        <f t="shared" si="205"/>
        <v>1.838228421574589</v>
      </c>
      <c r="O36" s="15">
        <f t="shared" si="205"/>
        <v>5.442333021233468</v>
      </c>
      <c r="P36" s="15">
        <f t="shared" si="205"/>
        <v>5.6413911161735255</v>
      </c>
      <c r="Q36" s="15">
        <f t="shared" si="205"/>
        <v>4.3897434004874558</v>
      </c>
      <c r="R36" s="15">
        <f t="shared" si="205"/>
        <v>5.9013521602373009</v>
      </c>
      <c r="S36" s="15">
        <f t="shared" si="205"/>
        <v>3.7820553763391418</v>
      </c>
      <c r="T36" s="15">
        <f t="shared" si="205"/>
        <v>1.5542047805808927</v>
      </c>
      <c r="U36" s="15">
        <f t="shared" si="205"/>
        <v>1.9219789823804225</v>
      </c>
      <c r="V36" s="15">
        <f t="shared" si="205"/>
        <v>1.5978809881596834</v>
      </c>
      <c r="W36" s="15">
        <f t="shared" si="205"/>
        <v>2.0267435307378565</v>
      </c>
      <c r="X36" s="15">
        <f t="shared" si="205"/>
        <v>2.4543916663799283</v>
      </c>
      <c r="Y36" s="15">
        <f t="shared" si="205"/>
        <v>2.3528359549010007</v>
      </c>
      <c r="Z36" s="15">
        <f t="shared" si="205"/>
        <v>2.1338186361834137</v>
      </c>
      <c r="AA36" s="15">
        <f t="shared" si="205"/>
        <v>2.1520252798368555</v>
      </c>
      <c r="AB36" s="15">
        <f t="shared" si="205"/>
        <v>2.4208410184847358</v>
      </c>
      <c r="AC36" s="15">
        <f t="shared" si="205"/>
        <v>1.6522493745643305</v>
      </c>
      <c r="AD36" s="15">
        <f t="shared" si="205"/>
        <v>2.0008351299962923</v>
      </c>
      <c r="AE36" s="15">
        <f t="shared" si="205"/>
        <v>2.4988003417204299</v>
      </c>
      <c r="AF36" s="15">
        <f t="shared" si="205"/>
        <v>2.337020614976641</v>
      </c>
      <c r="AG36" s="15">
        <f t="shared" si="205"/>
        <v>2.3430879402941542</v>
      </c>
      <c r="AH36" s="15">
        <f t="shared" si="205"/>
        <v>2.1537388462983564</v>
      </c>
      <c r="AI36" s="15">
        <f t="shared" ref="AI36:BN36" si="206">SUM(AI83,AI130)</f>
        <v>2.1096145099147199</v>
      </c>
      <c r="AJ36" s="15">
        <f t="shared" si="206"/>
        <v>1.8308603190705721</v>
      </c>
      <c r="AK36" s="15">
        <f t="shared" si="206"/>
        <v>2.6726870674082313</v>
      </c>
      <c r="AL36" s="15">
        <f t="shared" si="206"/>
        <v>2.9155920068673833</v>
      </c>
      <c r="AM36" s="15">
        <f t="shared" si="206"/>
        <v>2.2261104747378568</v>
      </c>
      <c r="AN36" s="15">
        <f t="shared" si="206"/>
        <v>2.6720927009022368</v>
      </c>
      <c r="AO36" s="15">
        <f t="shared" si="206"/>
        <v>2.5577121395970832</v>
      </c>
      <c r="AP36" s="15">
        <f t="shared" si="206"/>
        <v>2.7436341006698797</v>
      </c>
      <c r="AQ36" s="15">
        <f t="shared" si="206"/>
        <v>2.3684596344580395</v>
      </c>
      <c r="AR36" s="15">
        <f t="shared" si="206"/>
        <v>2.6340207420590778</v>
      </c>
      <c r="AS36" s="15">
        <f t="shared" si="206"/>
        <v>3.9406742103369172</v>
      </c>
      <c r="AT36" s="15">
        <f t="shared" si="206"/>
        <v>2.5568132877715977</v>
      </c>
      <c r="AU36" s="15">
        <f t="shared" si="206"/>
        <v>2.3518699684093436</v>
      </c>
      <c r="AV36" s="15">
        <f t="shared" si="206"/>
        <v>2.2719749321418861</v>
      </c>
      <c r="AW36" s="15">
        <f t="shared" si="206"/>
        <v>2.6485311620566065</v>
      </c>
      <c r="AX36" s="15">
        <f t="shared" si="206"/>
        <v>4.2554548218020027</v>
      </c>
      <c r="AY36" s="15">
        <f t="shared" si="206"/>
        <v>4.0731146377950802</v>
      </c>
      <c r="AZ36" s="15">
        <f t="shared" si="206"/>
        <v>5.643367811197133</v>
      </c>
      <c r="BA36" s="15">
        <f t="shared" si="206"/>
        <v>5.1975695336032626</v>
      </c>
      <c r="BB36" s="15">
        <f t="shared" si="206"/>
        <v>1.6850784190779882</v>
      </c>
      <c r="BC36" s="15">
        <f t="shared" si="206"/>
        <v>1.8975606603040416</v>
      </c>
      <c r="BD36" s="15">
        <f t="shared" si="206"/>
        <v>1.6591607263477939</v>
      </c>
      <c r="BE36" s="15">
        <f t="shared" si="206"/>
        <v>1.4999393823260412</v>
      </c>
      <c r="BF36" s="15">
        <f t="shared" si="206"/>
        <v>2.510759562773452</v>
      </c>
      <c r="BG36" s="15">
        <f t="shared" si="206"/>
        <v>3.3176529894623661</v>
      </c>
      <c r="BH36" s="15">
        <f t="shared" si="206"/>
        <v>2.1638629188817204</v>
      </c>
      <c r="BI36" s="15">
        <f t="shared" si="206"/>
        <v>2.4272668927153624</v>
      </c>
      <c r="BJ36" s="15">
        <f t="shared" si="206"/>
        <v>2.8592998368211591</v>
      </c>
      <c r="BK36" s="15">
        <f t="shared" si="206"/>
        <v>4.5253148290149552</v>
      </c>
      <c r="BL36" s="15">
        <f t="shared" si="206"/>
        <v>3.7245288823631193</v>
      </c>
      <c r="BM36" s="15">
        <f t="shared" si="206"/>
        <v>4.1433813610184149</v>
      </c>
      <c r="BN36" s="15">
        <f t="shared" si="206"/>
        <v>4.4714120375770605</v>
      </c>
      <c r="BO36" s="15">
        <f t="shared" ref="BO36:CR36" si="207">SUM(BO83,BO130)</f>
        <v>2.4459031475328148</v>
      </c>
      <c r="BP36" s="15">
        <f t="shared" si="207"/>
        <v>1.6795093280781117</v>
      </c>
      <c r="BQ36" s="15">
        <f t="shared" si="207"/>
        <v>2.1485981469138551</v>
      </c>
      <c r="BR36" s="15">
        <f t="shared" si="207"/>
        <v>1.8491524077666539</v>
      </c>
      <c r="BS36" s="15">
        <f t="shared" si="207"/>
        <v>1.4893404911135828</v>
      </c>
      <c r="BT36" s="15">
        <f t="shared" si="207"/>
        <v>1.7268341645779259</v>
      </c>
      <c r="BU36" s="15">
        <f t="shared" si="207"/>
        <v>2.6261774202580646</v>
      </c>
      <c r="BV36" s="15">
        <f t="shared" si="207"/>
        <v>2.1780561726599927</v>
      </c>
      <c r="BW36" s="15">
        <f t="shared" si="207"/>
        <v>2.2865402470646399</v>
      </c>
      <c r="BX36" s="15">
        <f t="shared" si="207"/>
        <v>2.6119036789420345</v>
      </c>
      <c r="BY36" s="15">
        <f t="shared" si="207"/>
        <v>1.9697446474947475</v>
      </c>
      <c r="BZ36" s="15">
        <f t="shared" si="207"/>
        <v>1.755097874477815</v>
      </c>
      <c r="CA36" s="15">
        <f t="shared" si="207"/>
        <v>1.8373374192559633</v>
      </c>
      <c r="CB36" s="15">
        <f t="shared" si="207"/>
        <v>4.1744154820071682</v>
      </c>
      <c r="CC36" s="15">
        <f t="shared" si="207"/>
        <v>2.9951820687519461</v>
      </c>
      <c r="CD36" s="15">
        <f t="shared" si="207"/>
        <v>1.7994589803831418</v>
      </c>
      <c r="CE36" s="15">
        <f t="shared" si="207"/>
        <v>5.4014594982078865</v>
      </c>
      <c r="CF36" s="15">
        <f t="shared" si="207"/>
        <v>2.7007297491039433</v>
      </c>
      <c r="CG36" s="15">
        <f t="shared" si="207"/>
        <v>1.2373906810035842</v>
      </c>
      <c r="CH36" s="15">
        <f t="shared" si="207"/>
        <v>0</v>
      </c>
      <c r="CI36" s="15">
        <f t="shared" si="207"/>
        <v>0</v>
      </c>
      <c r="CJ36" s="15">
        <f t="shared" si="207"/>
        <v>2.5565488172043009</v>
      </c>
      <c r="CK36" s="15">
        <f t="shared" si="207"/>
        <v>2.7007297491039433</v>
      </c>
      <c r="CL36" s="15">
        <f t="shared" si="207"/>
        <v>2.7007297491039433</v>
      </c>
      <c r="CM36" s="15">
        <f t="shared" si="207"/>
        <v>2.7007297491039433</v>
      </c>
      <c r="CN36" s="15">
        <f t="shared" si="207"/>
        <v>2.4747813620071684</v>
      </c>
      <c r="CO36" s="15">
        <f t="shared" si="207"/>
        <v>4.3290582329996283</v>
      </c>
      <c r="CP36" s="15">
        <f t="shared" si="207"/>
        <v>7.5243459964731194</v>
      </c>
      <c r="CQ36" s="15">
        <f t="shared" si="207"/>
        <v>5.6839926166614747</v>
      </c>
      <c r="CR36" s="15">
        <f t="shared" si="207"/>
        <v>2.6534576656334194</v>
      </c>
      <c r="CS36" s="15">
        <f t="shared" ref="CS36:FB36" si="208">SUM(CS83,CS130)</f>
        <v>2.3780018569472254</v>
      </c>
      <c r="CT36" s="15">
        <f t="shared" si="208"/>
        <v>2.5868427694425904</v>
      </c>
      <c r="CU36" s="15">
        <f t="shared" si="208"/>
        <v>2.0907652788382154</v>
      </c>
      <c r="CV36" s="15">
        <f t="shared" si="208"/>
        <v>2.7337810935162525</v>
      </c>
      <c r="CW36" s="15">
        <f t="shared" si="208"/>
        <v>3.2791236198887646</v>
      </c>
      <c r="CX36" s="15">
        <f t="shared" si="208"/>
        <v>3.7075152352638732</v>
      </c>
      <c r="CY36" s="15">
        <f t="shared" si="208"/>
        <v>2.2199253508738104</v>
      </c>
      <c r="CZ36" s="15">
        <f t="shared" si="208"/>
        <v>2.4253391304461749</v>
      </c>
      <c r="DA36" s="15">
        <f t="shared" si="208"/>
        <v>2.0791987052230869</v>
      </c>
      <c r="DB36" s="15">
        <f t="shared" si="208"/>
        <v>1.9639613606871831</v>
      </c>
      <c r="DC36" s="15">
        <f t="shared" si="208"/>
        <v>2.5765613706735877</v>
      </c>
      <c r="DD36" s="15">
        <f t="shared" si="208"/>
        <v>0</v>
      </c>
      <c r="DE36" s="15">
        <f t="shared" si="208"/>
        <v>6.155130729709553</v>
      </c>
      <c r="DF36" s="15">
        <f t="shared" si="208"/>
        <v>7.9207467724780614</v>
      </c>
      <c r="DG36" s="15">
        <f t="shared" si="208"/>
        <v>7.3336360636064759</v>
      </c>
      <c r="DH36" s="15">
        <f t="shared" si="208"/>
        <v>7.2156141735706356</v>
      </c>
      <c r="DI36" s="15">
        <f t="shared" si="208"/>
        <v>2.8286576026300829</v>
      </c>
      <c r="DJ36" s="15">
        <f t="shared" si="208"/>
        <v>0</v>
      </c>
      <c r="DK36" s="15">
        <f t="shared" si="208"/>
        <v>0</v>
      </c>
      <c r="DL36" s="15">
        <f t="shared" si="208"/>
        <v>1.3503648745519716</v>
      </c>
      <c r="DM36" s="15">
        <f t="shared" si="208"/>
        <v>2.6999381559016182</v>
      </c>
      <c r="DN36" s="15">
        <f t="shared" si="208"/>
        <v>2.3233819259868991</v>
      </c>
      <c r="DO36" s="15">
        <f t="shared" si="208"/>
        <v>2.0567081454158944</v>
      </c>
      <c r="DP36" s="15">
        <f t="shared" si="208"/>
        <v>1.9176950662266712</v>
      </c>
      <c r="DQ36" s="15">
        <f t="shared" si="208"/>
        <v>2.2250660502583113</v>
      </c>
      <c r="DR36" s="15">
        <f t="shared" si="208"/>
        <v>1.3503648745519716</v>
      </c>
      <c r="DS36" s="15">
        <f t="shared" si="208"/>
        <v>3.2572756475046347</v>
      </c>
      <c r="DT36" s="15">
        <f t="shared" si="208"/>
        <v>2.7181447995550609</v>
      </c>
      <c r="DU36" s="15">
        <f t="shared" si="208"/>
        <v>2.4174138855617353</v>
      </c>
      <c r="DV36" s="15">
        <f t="shared" si="208"/>
        <v>2.7378508138623161</v>
      </c>
      <c r="DW36" s="15">
        <f t="shared" si="208"/>
        <v>2.1758010144901743</v>
      </c>
      <c r="DX36" s="15">
        <f t="shared" si="208"/>
        <v>3.0330126368557653</v>
      </c>
      <c r="DY36" s="15">
        <f t="shared" si="208"/>
        <v>4.083428877755531</v>
      </c>
      <c r="DZ36" s="15">
        <f t="shared" si="208"/>
        <v>2.4114164029464837</v>
      </c>
      <c r="EA36" s="15">
        <f t="shared" si="208"/>
        <v>2.3544403181015947</v>
      </c>
      <c r="EB36" s="15">
        <f t="shared" si="208"/>
        <v>2.3034617158719568</v>
      </c>
      <c r="EC36" s="15">
        <f t="shared" si="208"/>
        <v>2.1678757696057347</v>
      </c>
      <c r="ED36" s="15">
        <f t="shared" si="208"/>
        <v>2.1207526919144728</v>
      </c>
      <c r="EE36" s="15">
        <f t="shared" si="208"/>
        <v>2.650030532710419</v>
      </c>
      <c r="EF36" s="15">
        <f t="shared" si="208"/>
        <v>3.2589892139661352</v>
      </c>
      <c r="EG36" s="15">
        <f t="shared" si="208"/>
        <v>2.8873594876282285</v>
      </c>
      <c r="EH36" s="15">
        <f t="shared" si="208"/>
        <v>2.8618701865134097</v>
      </c>
      <c r="EI36" s="15">
        <f t="shared" si="208"/>
        <v>3.0375107488172048</v>
      </c>
      <c r="EJ36" s="15">
        <f t="shared" si="208"/>
        <v>2.6684513721715488</v>
      </c>
      <c r="EK36" s="15">
        <f t="shared" si="208"/>
        <v>2.3934239551007295</v>
      </c>
      <c r="EL36" s="15">
        <f t="shared" si="208"/>
        <v>2.6740204631714253</v>
      </c>
      <c r="EM36" s="15">
        <f t="shared" si="208"/>
        <v>2.9666119364726233</v>
      </c>
      <c r="EN36" s="15">
        <f t="shared" si="208"/>
        <v>2.8207445914374003</v>
      </c>
      <c r="EO36" s="15">
        <f t="shared" si="208"/>
        <v>2.6496021410950439</v>
      </c>
      <c r="EP36" s="15">
        <f t="shared" si="208"/>
        <v>8.9593822439550124</v>
      </c>
      <c r="EQ36" s="15">
        <f t="shared" si="208"/>
        <v>6.0763066724805341</v>
      </c>
      <c r="ER36" s="15">
        <f t="shared" si="208"/>
        <v>2.7007297491039433</v>
      </c>
      <c r="ES36" s="15">
        <f t="shared" si="208"/>
        <v>0</v>
      </c>
      <c r="ET36" s="15">
        <f t="shared" si="208"/>
        <v>0</v>
      </c>
      <c r="EU36" s="15">
        <f t="shared" si="208"/>
        <v>11.930278096581386</v>
      </c>
      <c r="EV36" s="15">
        <f t="shared" si="208"/>
        <v>8.5768285314250399</v>
      </c>
      <c r="EW36" s="15">
        <f t="shared" si="208"/>
        <v>7.5876722915239165</v>
      </c>
      <c r="EX36" s="15">
        <f t="shared" si="208"/>
        <v>4.0510946236559136</v>
      </c>
      <c r="EY36" s="15">
        <f t="shared" si="208"/>
        <v>4.0510946236559136</v>
      </c>
      <c r="EZ36" s="15">
        <f t="shared" si="208"/>
        <v>8.7648924505747132</v>
      </c>
      <c r="FA36" s="15">
        <f t="shared" si="208"/>
        <v>3.3759121863799284</v>
      </c>
      <c r="FB36" s="15">
        <f t="shared" si="208"/>
        <v>3.3759121863799284</v>
      </c>
      <c r="FC36" s="15">
        <f t="shared" ref="FC36:HN36" si="209">SUM(FC83,FC130)</f>
        <v>3.3759121863799284</v>
      </c>
      <c r="FD36" s="15">
        <f t="shared" si="209"/>
        <v>3.3759121863799284</v>
      </c>
      <c r="FE36" s="15">
        <f t="shared" si="209"/>
        <v>3.3759121863799284</v>
      </c>
      <c r="FF36" s="15">
        <f t="shared" si="209"/>
        <v>6.7518243727598568</v>
      </c>
      <c r="FG36" s="15">
        <f t="shared" si="209"/>
        <v>3.3759121863799284</v>
      </c>
      <c r="FH36" s="15">
        <f t="shared" si="209"/>
        <v>1.8930625483426027</v>
      </c>
      <c r="FI36" s="15">
        <f t="shared" si="209"/>
        <v>1.7634740846916328</v>
      </c>
      <c r="FJ36" s="15">
        <f t="shared" si="209"/>
        <v>2.4229829765616122</v>
      </c>
      <c r="FK36" s="15">
        <f t="shared" si="209"/>
        <v>2.5174433277518231</v>
      </c>
      <c r="FL36" s="15">
        <f t="shared" si="209"/>
        <v>1.3762080643925347</v>
      </c>
      <c r="FM36" s="15">
        <f t="shared" si="209"/>
        <v>1.8553640861895935</v>
      </c>
      <c r="FN36" s="15">
        <f t="shared" si="209"/>
        <v>2.6688797637869239</v>
      </c>
      <c r="FO36" s="15">
        <f t="shared" si="209"/>
        <v>3.1446086526609811</v>
      </c>
      <c r="FP36" s="15">
        <f t="shared" si="209"/>
        <v>1.9127685626498581</v>
      </c>
      <c r="FQ36" s="15">
        <f t="shared" si="209"/>
        <v>2.4360489208305527</v>
      </c>
      <c r="FR36" s="15">
        <f t="shared" si="209"/>
        <v>2.7329243102855023</v>
      </c>
      <c r="FS36" s="15">
        <f t="shared" si="209"/>
        <v>1.8808533873044122</v>
      </c>
      <c r="FT36" s="15">
        <f t="shared" si="209"/>
        <v>2.4332643753306145</v>
      </c>
      <c r="FU36" s="15">
        <f t="shared" si="209"/>
        <v>2.2801143728340132</v>
      </c>
      <c r="FV36" s="15">
        <f t="shared" si="209"/>
        <v>2.9169185090891112</v>
      </c>
      <c r="FW36" s="15">
        <f t="shared" si="209"/>
        <v>3.539157330421455</v>
      </c>
      <c r="FX36" s="15">
        <f t="shared" si="209"/>
        <v>2.7423489258237543</v>
      </c>
      <c r="FY36" s="15">
        <f t="shared" si="209"/>
        <v>2.1436716433370409</v>
      </c>
      <c r="FZ36" s="15">
        <f t="shared" si="209"/>
        <v>2.3917103886392281</v>
      </c>
      <c r="GA36" s="15">
        <f t="shared" si="209"/>
        <v>2.5446461953281423</v>
      </c>
      <c r="GB36" s="15">
        <f t="shared" si="209"/>
        <v>2.8265278782449634</v>
      </c>
      <c r="GC36" s="15">
        <f t="shared" si="209"/>
        <v>3.2630589343121992</v>
      </c>
      <c r="GD36" s="15">
        <f t="shared" si="209"/>
        <v>3.2253624345423528</v>
      </c>
      <c r="GE36" s="15">
        <f t="shared" si="209"/>
        <v>3.1621727088913598</v>
      </c>
      <c r="GF36" s="15">
        <f t="shared" si="209"/>
        <v>3.2457090738895067</v>
      </c>
      <c r="GG36" s="15">
        <f t="shared" si="209"/>
        <v>3.2448522906587565</v>
      </c>
      <c r="GH36" s="15">
        <f t="shared" si="209"/>
        <v>3.1229748760845384</v>
      </c>
      <c r="GI36" s="15">
        <f t="shared" si="209"/>
        <v>5.1993890358076884</v>
      </c>
      <c r="GJ36" s="15">
        <f t="shared" si="209"/>
        <v>8.0689702713978484</v>
      </c>
      <c r="GK36" s="15">
        <f t="shared" si="209"/>
        <v>3.4736134132690646</v>
      </c>
      <c r="GL36" s="15">
        <f t="shared" si="209"/>
        <v>2.8018953603608949</v>
      </c>
      <c r="GM36" s="15">
        <f t="shared" si="209"/>
        <v>2.6853728409788653</v>
      </c>
      <c r="GN36" s="15">
        <f t="shared" si="209"/>
        <v>2.9252721455889255</v>
      </c>
      <c r="GO36" s="15">
        <f t="shared" si="209"/>
        <v>2.6731636799406746</v>
      </c>
      <c r="GP36" s="15">
        <f t="shared" si="209"/>
        <v>3.0949152252774685</v>
      </c>
      <c r="GQ36" s="15">
        <f t="shared" si="209"/>
        <v>4.0774313951402794</v>
      </c>
      <c r="GR36" s="15">
        <f t="shared" si="209"/>
        <v>3.4187792865010498</v>
      </c>
      <c r="GS36" s="15">
        <f t="shared" si="209"/>
        <v>3.4866793575380046</v>
      </c>
      <c r="GT36" s="15">
        <f t="shared" si="209"/>
        <v>3.3536637609640341</v>
      </c>
      <c r="GU36" s="15">
        <f t="shared" si="209"/>
        <v>2.9736803981263131</v>
      </c>
      <c r="GV36" s="15">
        <f t="shared" si="209"/>
        <v>3.0803499103547147</v>
      </c>
      <c r="GW36" s="15">
        <f t="shared" si="209"/>
        <v>7.1627078090718079</v>
      </c>
      <c r="GX36" s="15">
        <f t="shared" si="209"/>
        <v>7.0470420729205303</v>
      </c>
      <c r="GY36" s="15">
        <f t="shared" si="209"/>
        <v>6.8114266844642195</v>
      </c>
      <c r="GZ36" s="15">
        <f t="shared" si="209"/>
        <v>6.661061227467556</v>
      </c>
      <c r="HA36" s="15">
        <f t="shared" si="209"/>
        <v>7.7984409662884682</v>
      </c>
      <c r="HB36" s="15">
        <f t="shared" si="209"/>
        <v>7.318428161260659</v>
      </c>
      <c r="HC36" s="15">
        <f t="shared" si="209"/>
        <v>6.8349882233098507</v>
      </c>
      <c r="HD36" s="15">
        <f t="shared" si="209"/>
        <v>10.355938910077864</v>
      </c>
      <c r="HE36" s="15">
        <f t="shared" si="209"/>
        <v>10.684086887455194</v>
      </c>
      <c r="HF36" s="15">
        <f t="shared" si="209"/>
        <v>2.7007297491039433</v>
      </c>
      <c r="HG36" s="15">
        <f t="shared" si="209"/>
        <v>6.6199356323915435</v>
      </c>
      <c r="HH36" s="15">
        <f t="shared" si="209"/>
        <v>2.7813325628228895</v>
      </c>
      <c r="HI36" s="15">
        <f t="shared" si="209"/>
        <v>8.1021892473118271</v>
      </c>
      <c r="HJ36" s="15">
        <f t="shared" si="209"/>
        <v>2.7007297491039433</v>
      </c>
      <c r="HK36" s="15">
        <f t="shared" si="209"/>
        <v>3.4551925738079343</v>
      </c>
      <c r="HL36" s="15">
        <f t="shared" si="209"/>
        <v>16.204378494623654</v>
      </c>
      <c r="HM36" s="15">
        <f t="shared" si="209"/>
        <v>2.9801062723569394</v>
      </c>
      <c r="HN36" s="15">
        <f t="shared" si="209"/>
        <v>3.1289723586997891</v>
      </c>
      <c r="HO36" s="15">
        <f t="shared" ref="HO36:JZ36" si="210">SUM(HO83,HO130)</f>
        <v>2.4741757745989372</v>
      </c>
      <c r="HP36" s="15">
        <f t="shared" si="210"/>
        <v>2.4112022071387962</v>
      </c>
      <c r="HQ36" s="15">
        <f t="shared" si="210"/>
        <v>2.9544027754344331</v>
      </c>
      <c r="HR36" s="15">
        <f t="shared" si="210"/>
        <v>3.2020131291212457</v>
      </c>
      <c r="HS36" s="15">
        <f>SUM(HS83,HS130)</f>
        <v>3.2020131291212457</v>
      </c>
      <c r="HT36" s="15">
        <f t="shared" si="210"/>
        <v>3.6588927869187988</v>
      </c>
      <c r="HU36" s="15">
        <f t="shared" si="210"/>
        <v>2.6202573154418491</v>
      </c>
      <c r="HV36" s="15">
        <f t="shared" si="210"/>
        <v>5.1205649785786669</v>
      </c>
      <c r="HW36" s="15">
        <f t="shared" si="210"/>
        <v>5.3332614156124087</v>
      </c>
      <c r="HX36" s="15">
        <f t="shared" si="210"/>
        <v>5.6641939384896798</v>
      </c>
      <c r="HY36" s="15">
        <f t="shared" si="210"/>
        <v>5.4677763828401922</v>
      </c>
      <c r="HZ36" s="15">
        <f t="shared" si="210"/>
        <v>8.4684454527351356</v>
      </c>
      <c r="IA36" s="15">
        <f t="shared" si="210"/>
        <v>3.7587080333011986</v>
      </c>
      <c r="IB36" s="15">
        <f t="shared" si="210"/>
        <v>3.1598165550067976</v>
      </c>
      <c r="IC36" s="15">
        <f t="shared" si="210"/>
        <v>3.0670697702780867</v>
      </c>
      <c r="ID36" s="15">
        <f t="shared" si="210"/>
        <v>2.6817315122481769</v>
      </c>
      <c r="IE36" s="15">
        <f t="shared" si="210"/>
        <v>2.7112905337090591</v>
      </c>
      <c r="IF36" s="15">
        <f t="shared" si="210"/>
        <v>5.0440970752342107</v>
      </c>
      <c r="IG36" s="15">
        <f t="shared" si="210"/>
        <v>6.8604775244246703</v>
      </c>
      <c r="IH36" s="15">
        <f t="shared" si="210"/>
        <v>2.9175610965121743</v>
      </c>
      <c r="II36" s="15">
        <f t="shared" si="210"/>
        <v>3.2320005421975031</v>
      </c>
      <c r="IJ36" s="15">
        <f t="shared" si="210"/>
        <v>3.4207070487702387</v>
      </c>
      <c r="IK36" s="15">
        <f t="shared" si="210"/>
        <v>3.2804087947348903</v>
      </c>
      <c r="IL36" s="15">
        <f t="shared" si="210"/>
        <v>3.5363727849215181</v>
      </c>
      <c r="IM36" s="15">
        <f t="shared" si="210"/>
        <v>3.4768263503843784</v>
      </c>
      <c r="IN36" s="15">
        <f t="shared" si="210"/>
        <v>5.6723333791818078</v>
      </c>
      <c r="IO36" s="15">
        <f t="shared" si="210"/>
        <v>3.6901653748411816</v>
      </c>
      <c r="IP36" s="15">
        <f t="shared" si="210"/>
        <v>3.2859778857347668</v>
      </c>
      <c r="IQ36" s="15">
        <f t="shared" si="210"/>
        <v>12.581861743566929</v>
      </c>
      <c r="IR36" s="15">
        <f t="shared" si="210"/>
        <v>9.7394833755530819</v>
      </c>
      <c r="IS36" s="15">
        <f t="shared" si="210"/>
        <v>10.866367519797304</v>
      </c>
      <c r="IT36" s="15">
        <f t="shared" si="210"/>
        <v>12.622130555412186</v>
      </c>
      <c r="IU36" s="15">
        <f t="shared" si="210"/>
        <v>13.017107624788034</v>
      </c>
      <c r="IV36" s="15">
        <f t="shared" si="210"/>
        <v>11.154460881137062</v>
      </c>
      <c r="IW36" s="15">
        <f t="shared" si="210"/>
        <v>10.351654993924111</v>
      </c>
      <c r="IX36" s="15">
        <f t="shared" si="210"/>
        <v>17.658944973185022</v>
      </c>
      <c r="IY36" s="15">
        <f t="shared" si="210"/>
        <v>14.040963585534543</v>
      </c>
      <c r="IZ36" s="15">
        <f t="shared" si="210"/>
        <v>11.637686623280189</v>
      </c>
      <c r="JA36" s="15">
        <f t="shared" si="210"/>
        <v>17.26054077088617</v>
      </c>
      <c r="JB36" s="15">
        <f t="shared" si="210"/>
        <v>13.710887845888024</v>
      </c>
      <c r="JC36" s="15">
        <f t="shared" si="210"/>
        <v>10.440974645729824</v>
      </c>
      <c r="JD36" s="15">
        <f t="shared" si="210"/>
        <v>3.8540251677221606</v>
      </c>
      <c r="JE36" s="15">
        <f t="shared" si="210"/>
        <v>3.8223241881844032</v>
      </c>
      <c r="JF36" s="15">
        <f t="shared" si="210"/>
        <v>3.8855119514522318</v>
      </c>
      <c r="JG36" s="15">
        <f t="shared" si="210"/>
        <v>3.787410271531332</v>
      </c>
      <c r="JH36" s="15">
        <f t="shared" si="210"/>
        <v>5.7584400938722036</v>
      </c>
      <c r="JI36" s="15">
        <f t="shared" si="210"/>
        <v>6.6218633946607337</v>
      </c>
      <c r="JJ36" s="15">
        <f t="shared" si="210"/>
        <v>4.726230496625881</v>
      </c>
      <c r="JK36" s="15">
        <f t="shared" si="210"/>
        <v>3.8625930000296629</v>
      </c>
      <c r="JL36" s="15">
        <f t="shared" si="210"/>
        <v>3.6593211785341735</v>
      </c>
      <c r="JM36" s="15">
        <f t="shared" si="210"/>
        <v>3.0175905387022621</v>
      </c>
      <c r="JN36" s="15">
        <f t="shared" si="210"/>
        <v>8.0516204109751577</v>
      </c>
      <c r="JO36" s="15">
        <f t="shared" si="210"/>
        <v>10.349513035847238</v>
      </c>
      <c r="JP36" s="15">
        <f t="shared" si="210"/>
        <v>16.122518444642196</v>
      </c>
      <c r="JQ36" s="15">
        <f t="shared" si="210"/>
        <v>6.2170333181312571</v>
      </c>
      <c r="JR36" s="15">
        <f t="shared" si="210"/>
        <v>5.0554494530416516</v>
      </c>
      <c r="JS36" s="15">
        <f t="shared" si="210"/>
        <v>4.3220430075194658</v>
      </c>
      <c r="JT36" s="15">
        <f t="shared" si="210"/>
        <v>5.1649035107699905</v>
      </c>
      <c r="JU36" s="15">
        <f t="shared" si="210"/>
        <v>6.5567478691237167</v>
      </c>
      <c r="JV36" s="15">
        <f t="shared" si="210"/>
        <v>7.4797176044493874</v>
      </c>
      <c r="JW36" s="15">
        <f t="shared" si="210"/>
        <v>10.270046391195155</v>
      </c>
      <c r="JX36" s="15">
        <f t="shared" si="210"/>
        <v>6.7953619988876532</v>
      </c>
      <c r="JY36" s="15">
        <f t="shared" si="210"/>
        <v>6.5402547919317762</v>
      </c>
      <c r="JZ36" s="15">
        <f t="shared" si="210"/>
        <v>5.4313630955333085</v>
      </c>
      <c r="KA36" s="15">
        <f t="shared" ref="KA36:ML36" si="211">SUM(KA83,KA130)</f>
        <v>6.6653451436213071</v>
      </c>
      <c r="KB36" s="15">
        <f t="shared" si="211"/>
        <v>6.0975120574416017</v>
      </c>
      <c r="KC36" s="15">
        <f t="shared" si="211"/>
        <v>10.448471498998888</v>
      </c>
      <c r="KD36" s="15">
        <f t="shared" si="211"/>
        <v>11.756136904931402</v>
      </c>
      <c r="KE36" s="15">
        <f t="shared" si="211"/>
        <v>9.4241871466370029</v>
      </c>
      <c r="KF36" s="15">
        <f t="shared" si="211"/>
        <v>17.006076151353355</v>
      </c>
      <c r="KG36" s="15">
        <f t="shared" si="211"/>
        <v>13.153978745900382</v>
      </c>
      <c r="KH36" s="15">
        <f t="shared" si="211"/>
        <v>12.313902788149793</v>
      </c>
      <c r="KI36" s="15">
        <f t="shared" si="211"/>
        <v>11.969475929388208</v>
      </c>
      <c r="KJ36" s="15">
        <f t="shared" si="211"/>
        <v>16.099171101604256</v>
      </c>
      <c r="KK36" s="15">
        <f t="shared" si="211"/>
        <v>18.385925544476578</v>
      </c>
      <c r="KL36" s="15">
        <f t="shared" si="211"/>
        <v>16.653081460284263</v>
      </c>
      <c r="KM36" s="15">
        <f t="shared" si="211"/>
        <v>13.76100966488691</v>
      </c>
      <c r="KN36" s="15">
        <f t="shared" si="211"/>
        <v>13.424293855202077</v>
      </c>
      <c r="KO36" s="15">
        <f t="shared" si="211"/>
        <v>14.748238142518845</v>
      </c>
      <c r="KP36" s="15">
        <f t="shared" si="211"/>
        <v>32.350207030858982</v>
      </c>
      <c r="KQ36" s="15">
        <f t="shared" si="211"/>
        <v>22.227741551160548</v>
      </c>
      <c r="KR36" s="15">
        <f t="shared" si="211"/>
        <v>20.917077403920409</v>
      </c>
      <c r="KS36" s="15">
        <f t="shared" si="211"/>
        <v>31.943020800444941</v>
      </c>
      <c r="KT36" s="15">
        <f t="shared" si="211"/>
        <v>18.304102745939929</v>
      </c>
      <c r="KU36" s="15">
        <f t="shared" si="211"/>
        <v>7.8577732050179208</v>
      </c>
      <c r="KV36" s="15">
        <f t="shared" si="211"/>
        <v>8.1775675458954389</v>
      </c>
      <c r="KW36" s="15">
        <f t="shared" si="211"/>
        <v>7.2503138944160179</v>
      </c>
      <c r="KX36" s="15">
        <f t="shared" si="211"/>
        <v>0</v>
      </c>
      <c r="KY36" s="15">
        <f t="shared" si="211"/>
        <v>10.494309401844026</v>
      </c>
      <c r="KZ36" s="15">
        <f t="shared" si="211"/>
        <v>8.1190920903967374</v>
      </c>
      <c r="LA36" s="15">
        <f t="shared" si="211"/>
        <v>7.9123931359782471</v>
      </c>
      <c r="LB36" s="15">
        <f t="shared" si="211"/>
        <v>7.9638001298232624</v>
      </c>
      <c r="LC36" s="15">
        <f t="shared" si="211"/>
        <v>13.583869731929305</v>
      </c>
      <c r="LD36" s="15">
        <f t="shared" si="211"/>
        <v>10.461109051652455</v>
      </c>
      <c r="LE36" s="15">
        <f t="shared" si="211"/>
        <v>9.918765266587565</v>
      </c>
      <c r="LF36" s="15">
        <f t="shared" si="211"/>
        <v>10.911777031027068</v>
      </c>
      <c r="LG36" s="15">
        <f t="shared" si="211"/>
        <v>7.0155552891904591</v>
      </c>
      <c r="LH36" s="15">
        <f t="shared" si="211"/>
        <v>5.7121737994116923</v>
      </c>
      <c r="LI36" s="15">
        <f t="shared" si="211"/>
        <v>4.7557895180867629</v>
      </c>
      <c r="LJ36" s="15">
        <f t="shared" si="211"/>
        <v>3.5498671208058337</v>
      </c>
      <c r="LK36" s="15">
        <f t="shared" si="211"/>
        <v>3.2589892139661352</v>
      </c>
      <c r="LL36" s="15">
        <f t="shared" si="211"/>
        <v>2.6493879452873559</v>
      </c>
      <c r="LM36" s="15">
        <f t="shared" si="211"/>
        <v>2.4392618579458656</v>
      </c>
      <c r="LN36" s="15">
        <f t="shared" si="211"/>
        <v>1.361214357854406</v>
      </c>
      <c r="LO36" s="15">
        <f t="shared" si="211"/>
        <v>1.246833796549252</v>
      </c>
      <c r="LP36" s="15">
        <f t="shared" si="211"/>
        <v>2.3852845144086019</v>
      </c>
      <c r="LQ36" s="15">
        <f t="shared" si="211"/>
        <v>34.329432258064514</v>
      </c>
      <c r="LR36" s="15">
        <f t="shared" si="211"/>
        <v>24.306567741935488</v>
      </c>
      <c r="LS36" s="15">
        <f t="shared" si="211"/>
        <v>10.801251994260289</v>
      </c>
      <c r="LT36" s="15">
        <f t="shared" si="211"/>
        <v>9.7613313479372152</v>
      </c>
      <c r="LU36" s="15">
        <f t="shared" si="211"/>
        <v>12.859031118714622</v>
      </c>
      <c r="LV36" s="15">
        <f t="shared" si="211"/>
        <v>8.2092685254331972</v>
      </c>
      <c r="LW36" s="15">
        <f t="shared" si="211"/>
        <v>9.6210330939018647</v>
      </c>
      <c r="LX36" s="15">
        <f t="shared" si="211"/>
        <v>2.7007297491039433</v>
      </c>
      <c r="LY36" s="15">
        <f t="shared" si="211"/>
        <v>8.0511920193597817</v>
      </c>
      <c r="LZ36" s="15">
        <f t="shared" si="211"/>
        <v>7.4178150160276832</v>
      </c>
      <c r="MA36" s="15">
        <f t="shared" si="211"/>
        <v>6.5430393374317131</v>
      </c>
      <c r="MB36" s="15">
        <f t="shared" si="211"/>
        <v>9.1915704994883214</v>
      </c>
      <c r="MC36" s="15">
        <f t="shared" si="211"/>
        <v>6.7535938163885803</v>
      </c>
      <c r="MD36" s="15">
        <f t="shared" si="211"/>
        <v>6.3811073068199216</v>
      </c>
      <c r="ME36" s="15">
        <f t="shared" si="211"/>
        <v>2.8462338925522181</v>
      </c>
      <c r="MF36" s="15">
        <f t="shared" si="211"/>
        <v>2.5926260562501549</v>
      </c>
      <c r="MG36" s="15">
        <f t="shared" si="211"/>
        <v>2.7477038210159437</v>
      </c>
      <c r="MH36" s="15">
        <f t="shared" si="211"/>
        <v>2.6536718614411079</v>
      </c>
      <c r="MI36" s="15">
        <f t="shared" si="211"/>
        <v>2.5525714402125823</v>
      </c>
      <c r="MJ36" s="15">
        <f t="shared" si="211"/>
        <v>2.4628233967914968</v>
      </c>
      <c r="MK36" s="15">
        <f t="shared" si="211"/>
        <v>2.6436046584797923</v>
      </c>
      <c r="ML36" s="15">
        <f t="shared" si="211"/>
        <v>2.2918951422568288</v>
      </c>
      <c r="MM36" s="15">
        <f t="shared" ref="MM36:NA36" si="212">SUM(MM83,MM130)</f>
        <v>2.0969769572611545</v>
      </c>
      <c r="MN36" s="15">
        <f t="shared" si="212"/>
        <v>4.0932818849091586</v>
      </c>
      <c r="MO36" s="15">
        <f t="shared" si="212"/>
        <v>3.6914505496873078</v>
      </c>
      <c r="MP36" s="15">
        <f t="shared" si="212"/>
        <v>4.3520304205957228</v>
      </c>
      <c r="MQ36" s="15">
        <f t="shared" si="212"/>
        <v>2.0025166060709432</v>
      </c>
      <c r="MR36" s="15">
        <f t="shared" si="212"/>
        <v>1.8812817789197873</v>
      </c>
      <c r="MS36" s="15">
        <f t="shared" si="212"/>
        <v>2.1680899654134227</v>
      </c>
      <c r="MT36" s="15">
        <f t="shared" si="212"/>
        <v>1.8465820580744035</v>
      </c>
      <c r="MU36" s="15">
        <f t="shared" si="212"/>
        <v>1.8086694001137067</v>
      </c>
      <c r="MV36" s="15">
        <f t="shared" si="212"/>
        <v>2.0691315022617727</v>
      </c>
      <c r="MW36" s="15">
        <f t="shared" si="212"/>
        <v>1.8605047855740946</v>
      </c>
      <c r="MX36" s="15">
        <f t="shared" si="212"/>
        <v>1.6368843623482883</v>
      </c>
      <c r="MY36" s="15">
        <f t="shared" si="212"/>
        <v>1.6760821951551106</v>
      </c>
      <c r="MZ36" s="15">
        <f t="shared" si="212"/>
        <v>1.6183683247504084</v>
      </c>
      <c r="NA36" s="15">
        <f t="shared" si="212"/>
        <v>1.6056252670752085</v>
      </c>
      <c r="NB36" s="15">
        <f t="shared" si="188"/>
        <v>1.6056252670752085</v>
      </c>
      <c r="NC36" s="15">
        <f t="shared" si="188"/>
        <v>1.5930813196761835</v>
      </c>
    </row>
    <row r="37" spans="1:367" ht="15.75" customHeigh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row>
    <row r="38" spans="1:367" s="173" customFormat="1" ht="15.75" customHeight="1">
      <c r="A38" s="174"/>
      <c r="B38" s="175" t="s">
        <v>1845</v>
      </c>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176"/>
      <c r="BA38" s="176"/>
      <c r="BB38" s="176"/>
      <c r="BC38" s="176"/>
      <c r="BD38" s="176"/>
      <c r="BE38" s="176"/>
      <c r="BF38" s="176"/>
      <c r="BG38" s="176"/>
      <c r="BH38" s="176"/>
      <c r="BI38" s="176"/>
      <c r="BJ38" s="176"/>
      <c r="BK38" s="176"/>
      <c r="BL38" s="176"/>
      <c r="BM38" s="176"/>
      <c r="BN38" s="176"/>
      <c r="BO38" s="176"/>
      <c r="BP38" s="176"/>
      <c r="BQ38" s="176"/>
      <c r="BR38" s="176"/>
      <c r="BS38" s="176"/>
      <c r="BT38" s="176"/>
      <c r="BU38" s="176"/>
      <c r="BV38" s="176"/>
      <c r="BW38" s="176"/>
      <c r="BX38" s="176"/>
      <c r="BY38" s="176"/>
      <c r="BZ38" s="176"/>
      <c r="CA38" s="176"/>
      <c r="CB38" s="176"/>
      <c r="CC38" s="176"/>
      <c r="CD38" s="176"/>
      <c r="CE38" s="176"/>
      <c r="CF38" s="176"/>
      <c r="CG38" s="176"/>
      <c r="CH38" s="176"/>
      <c r="CI38" s="176"/>
      <c r="CJ38" s="176"/>
      <c r="CK38" s="176"/>
      <c r="CL38" s="176"/>
      <c r="CM38" s="176"/>
      <c r="CN38" s="176"/>
      <c r="CO38" s="176"/>
      <c r="CP38" s="176"/>
      <c r="CQ38" s="176"/>
      <c r="CR38" s="176"/>
      <c r="CS38" s="176"/>
      <c r="CT38" s="176"/>
      <c r="CU38" s="176"/>
      <c r="CV38" s="176"/>
      <c r="CW38" s="176"/>
      <c r="CX38" s="176"/>
      <c r="CY38" s="176"/>
      <c r="CZ38" s="176"/>
      <c r="DA38" s="176"/>
      <c r="DB38" s="176"/>
      <c r="DC38" s="176"/>
      <c r="DD38" s="176"/>
      <c r="DE38" s="176"/>
      <c r="DF38" s="176"/>
      <c r="DG38" s="176"/>
      <c r="DH38" s="176"/>
      <c r="DI38" s="176"/>
      <c r="DJ38" s="176"/>
      <c r="DK38" s="176"/>
      <c r="DL38" s="176"/>
      <c r="DM38" s="176"/>
      <c r="DN38" s="176"/>
      <c r="DO38" s="176"/>
      <c r="DP38" s="176"/>
      <c r="DQ38" s="176"/>
      <c r="DR38" s="176"/>
      <c r="DS38" s="176"/>
      <c r="DT38" s="176"/>
      <c r="DU38" s="176"/>
      <c r="DV38" s="176"/>
      <c r="DW38" s="176"/>
      <c r="DX38" s="176"/>
      <c r="DY38" s="176"/>
      <c r="DZ38" s="176"/>
      <c r="EA38" s="176"/>
      <c r="EB38" s="176"/>
      <c r="EC38" s="176"/>
      <c r="ED38" s="176"/>
      <c r="EE38" s="176"/>
      <c r="EF38" s="176"/>
      <c r="EG38" s="176"/>
      <c r="EH38" s="176"/>
      <c r="EI38" s="176"/>
      <c r="EJ38" s="176"/>
      <c r="EK38" s="176"/>
      <c r="EL38" s="176"/>
      <c r="EM38" s="176"/>
      <c r="EN38" s="176"/>
      <c r="EO38" s="176"/>
      <c r="EP38" s="176"/>
      <c r="EQ38" s="176"/>
      <c r="ER38" s="176"/>
      <c r="ES38" s="176"/>
      <c r="ET38" s="176"/>
      <c r="EU38" s="176"/>
      <c r="EV38" s="176"/>
      <c r="EW38" s="176"/>
      <c r="EX38" s="176"/>
      <c r="EY38" s="176"/>
      <c r="EZ38" s="176"/>
      <c r="FA38" s="176"/>
      <c r="FB38" s="176"/>
      <c r="FC38" s="176"/>
      <c r="FD38" s="176"/>
      <c r="FE38" s="176"/>
      <c r="FF38" s="176"/>
      <c r="FG38" s="176"/>
      <c r="FH38" s="176"/>
      <c r="FI38" s="176"/>
      <c r="FJ38" s="176"/>
      <c r="FK38" s="176"/>
      <c r="FL38" s="176"/>
      <c r="FM38" s="176"/>
      <c r="FN38" s="176"/>
      <c r="FO38" s="176"/>
      <c r="FP38" s="176"/>
      <c r="FQ38" s="176"/>
      <c r="FR38" s="176"/>
      <c r="FS38" s="176"/>
      <c r="FT38" s="176"/>
      <c r="FU38" s="176"/>
      <c r="FV38" s="176"/>
      <c r="FW38" s="176"/>
      <c r="FX38" s="176"/>
      <c r="FY38" s="176"/>
      <c r="FZ38" s="176"/>
      <c r="GA38" s="176"/>
      <c r="GB38" s="176"/>
      <c r="GC38" s="176"/>
      <c r="GD38" s="176"/>
      <c r="GE38" s="176"/>
      <c r="GF38" s="176"/>
      <c r="GG38" s="176"/>
      <c r="GH38" s="176"/>
      <c r="GI38" s="176"/>
      <c r="GJ38" s="176"/>
      <c r="GK38" s="176"/>
      <c r="GL38" s="176"/>
      <c r="GM38" s="176"/>
      <c r="GN38" s="176"/>
      <c r="GO38" s="176"/>
      <c r="GP38" s="176"/>
      <c r="GQ38" s="176"/>
      <c r="GR38" s="176"/>
      <c r="GS38" s="176"/>
      <c r="GT38" s="176"/>
      <c r="GU38" s="176"/>
      <c r="GV38" s="176"/>
      <c r="GW38" s="176"/>
      <c r="GX38" s="176"/>
      <c r="GY38" s="176"/>
      <c r="GZ38" s="176"/>
      <c r="HA38" s="176"/>
      <c r="HB38" s="176"/>
      <c r="HC38" s="176"/>
      <c r="HD38" s="176"/>
      <c r="HE38" s="176"/>
      <c r="HF38" s="176"/>
      <c r="HG38" s="176"/>
      <c r="HH38" s="176"/>
      <c r="HI38" s="176"/>
      <c r="HJ38" s="176"/>
      <c r="HK38" s="176"/>
      <c r="HL38" s="176"/>
      <c r="HM38" s="176"/>
      <c r="HN38" s="176"/>
      <c r="HO38" s="176"/>
      <c r="HP38" s="176"/>
      <c r="HQ38" s="176"/>
      <c r="HR38" s="176"/>
      <c r="HS38" s="176"/>
      <c r="HT38" s="176"/>
      <c r="HU38" s="176"/>
      <c r="HV38" s="176"/>
      <c r="HW38" s="176"/>
      <c r="HX38" s="176"/>
      <c r="HY38" s="176"/>
      <c r="HZ38" s="176"/>
      <c r="IA38" s="176"/>
      <c r="IB38" s="176"/>
      <c r="IC38" s="176"/>
      <c r="ID38" s="176"/>
      <c r="IE38" s="176"/>
      <c r="IF38" s="176"/>
      <c r="IG38" s="176"/>
      <c r="IH38" s="176"/>
      <c r="II38" s="176"/>
      <c r="IJ38" s="176"/>
      <c r="IK38" s="176"/>
      <c r="IL38" s="176"/>
      <c r="IM38" s="176"/>
      <c r="IN38" s="176"/>
      <c r="IO38" s="176"/>
      <c r="IP38" s="176"/>
      <c r="IQ38" s="176"/>
      <c r="IR38" s="176"/>
      <c r="IS38" s="176"/>
      <c r="IT38" s="176"/>
      <c r="IU38" s="176"/>
      <c r="IV38" s="176"/>
      <c r="IW38" s="176"/>
      <c r="IX38" s="176"/>
      <c r="IY38" s="176"/>
      <c r="IZ38" s="176"/>
      <c r="JA38" s="176"/>
      <c r="JB38" s="176"/>
      <c r="JC38" s="176"/>
      <c r="JD38" s="176"/>
      <c r="JE38" s="176"/>
      <c r="JF38" s="176"/>
      <c r="JG38" s="176"/>
      <c r="JH38" s="176"/>
      <c r="JI38" s="176"/>
      <c r="JJ38" s="176"/>
      <c r="JK38" s="176"/>
      <c r="JL38" s="176"/>
      <c r="JM38" s="176"/>
      <c r="JN38" s="176"/>
      <c r="JO38" s="176"/>
      <c r="JP38" s="176"/>
      <c r="JQ38" s="176"/>
      <c r="JR38" s="176"/>
      <c r="JS38" s="176"/>
      <c r="JT38" s="176"/>
      <c r="JU38" s="176"/>
      <c r="JV38" s="176"/>
      <c r="JW38" s="176"/>
      <c r="JX38" s="176"/>
      <c r="JY38" s="176"/>
      <c r="JZ38" s="176"/>
      <c r="KA38" s="176"/>
      <c r="KB38" s="176"/>
      <c r="KC38" s="176"/>
      <c r="KD38" s="176"/>
      <c r="KE38" s="176"/>
      <c r="KF38" s="176"/>
      <c r="KG38" s="176"/>
      <c r="KH38" s="176"/>
      <c r="KI38" s="176"/>
      <c r="KJ38" s="176"/>
      <c r="KK38" s="176"/>
      <c r="KL38" s="176"/>
      <c r="KM38" s="176"/>
      <c r="KN38" s="176"/>
      <c r="KO38" s="176"/>
      <c r="KP38" s="176"/>
      <c r="KQ38" s="176"/>
      <c r="KR38" s="176"/>
      <c r="KS38" s="176"/>
      <c r="KT38" s="176"/>
      <c r="KU38" s="176"/>
      <c r="KV38" s="176"/>
      <c r="KW38" s="176"/>
      <c r="KX38" s="176"/>
      <c r="KY38" s="176"/>
      <c r="KZ38" s="176"/>
      <c r="LA38" s="176"/>
      <c r="LB38" s="176"/>
      <c r="LC38" s="176"/>
      <c r="LD38" s="176"/>
      <c r="LE38" s="176"/>
      <c r="LF38" s="176"/>
      <c r="LG38" s="176"/>
      <c r="LH38" s="176"/>
      <c r="LI38" s="176"/>
      <c r="LJ38" s="176"/>
      <c r="LK38" s="176"/>
      <c r="LL38" s="176"/>
      <c r="LM38" s="176"/>
      <c r="LN38" s="176"/>
      <c r="LO38" s="176"/>
      <c r="LP38" s="176"/>
      <c r="LQ38" s="176"/>
      <c r="LR38" s="176"/>
      <c r="LS38" s="176"/>
      <c r="LT38" s="176"/>
      <c r="LU38" s="176"/>
      <c r="LV38" s="176"/>
      <c r="LW38" s="176"/>
      <c r="LX38" s="176"/>
      <c r="LY38" s="176"/>
      <c r="LZ38" s="176"/>
      <c r="MA38" s="176"/>
      <c r="MB38" s="176"/>
      <c r="MC38" s="176"/>
      <c r="MD38" s="176"/>
      <c r="ME38" s="176"/>
      <c r="MF38" s="176"/>
      <c r="MG38" s="176"/>
      <c r="MH38" s="176"/>
      <c r="MI38" s="176"/>
      <c r="MJ38" s="176"/>
      <c r="MK38" s="176"/>
      <c r="ML38" s="176"/>
      <c r="MM38" s="176"/>
      <c r="MN38" s="176"/>
      <c r="MO38" s="176"/>
      <c r="MP38" s="176"/>
      <c r="MQ38" s="176"/>
      <c r="MR38" s="176"/>
      <c r="MS38" s="176"/>
      <c r="MT38" s="176"/>
      <c r="MU38" s="176"/>
      <c r="MV38" s="176"/>
      <c r="MW38" s="176"/>
      <c r="MX38" s="176"/>
      <c r="MY38" s="176"/>
      <c r="MZ38" s="176"/>
      <c r="NA38" s="176"/>
      <c r="NB38" s="176"/>
      <c r="NC38" s="176"/>
    </row>
    <row r="39" spans="1:367" ht="15">
      <c r="A39" s="24">
        <v>51</v>
      </c>
      <c r="B39" s="9" t="s">
        <v>1846</v>
      </c>
      <c r="C39" s="14">
        <v>1</v>
      </c>
      <c r="D39" s="14">
        <v>1</v>
      </c>
      <c r="E39" s="14">
        <v>1</v>
      </c>
      <c r="F39" s="14">
        <v>1</v>
      </c>
      <c r="G39" s="14">
        <v>1</v>
      </c>
      <c r="H39" s="14">
        <v>1</v>
      </c>
      <c r="I39" s="14">
        <v>1</v>
      </c>
      <c r="J39" s="14">
        <v>1</v>
      </c>
      <c r="K39" s="14">
        <v>1</v>
      </c>
      <c r="L39" s="14">
        <v>1</v>
      </c>
      <c r="M39" s="14">
        <v>1</v>
      </c>
      <c r="N39" s="14">
        <v>1</v>
      </c>
      <c r="O39" s="14">
        <v>1</v>
      </c>
      <c r="P39" s="14">
        <v>1</v>
      </c>
      <c r="Q39" s="14">
        <v>1</v>
      </c>
      <c r="R39" s="14">
        <v>1</v>
      </c>
      <c r="S39" s="14">
        <v>1</v>
      </c>
      <c r="T39" s="14">
        <v>1</v>
      </c>
      <c r="U39" s="14">
        <v>1</v>
      </c>
      <c r="V39" s="14">
        <v>1</v>
      </c>
      <c r="W39" s="14">
        <v>1</v>
      </c>
      <c r="X39" s="14">
        <v>1</v>
      </c>
      <c r="Y39" s="14">
        <v>1</v>
      </c>
      <c r="Z39" s="14">
        <v>1</v>
      </c>
      <c r="AA39" s="14">
        <v>1</v>
      </c>
      <c r="AB39" s="14">
        <v>1</v>
      </c>
      <c r="AC39" s="14">
        <v>1</v>
      </c>
      <c r="AD39" s="14">
        <v>1</v>
      </c>
      <c r="AE39" s="14">
        <v>1</v>
      </c>
      <c r="AF39" s="14">
        <v>1</v>
      </c>
      <c r="AG39" s="14">
        <v>1</v>
      </c>
      <c r="AH39" s="14">
        <v>1</v>
      </c>
      <c r="AI39" s="14">
        <v>1</v>
      </c>
      <c r="AJ39" s="14">
        <v>1</v>
      </c>
      <c r="AK39" s="14">
        <v>1</v>
      </c>
      <c r="AL39" s="14">
        <v>1</v>
      </c>
      <c r="AM39" s="14">
        <v>1</v>
      </c>
      <c r="AN39" s="14">
        <v>1</v>
      </c>
      <c r="AO39" s="14">
        <v>1</v>
      </c>
      <c r="AP39" s="14">
        <v>1</v>
      </c>
      <c r="AQ39" s="14">
        <v>1</v>
      </c>
      <c r="AR39" s="14">
        <v>1</v>
      </c>
      <c r="AS39" s="14">
        <v>1</v>
      </c>
      <c r="AT39" s="14">
        <v>1</v>
      </c>
      <c r="AU39" s="14">
        <v>1</v>
      </c>
      <c r="AV39" s="14">
        <v>1</v>
      </c>
      <c r="AW39" s="14">
        <v>1</v>
      </c>
      <c r="AX39" s="14">
        <v>1</v>
      </c>
      <c r="AY39" s="14">
        <v>1</v>
      </c>
      <c r="AZ39" s="14">
        <v>1</v>
      </c>
      <c r="BA39" s="14">
        <v>1</v>
      </c>
      <c r="BB39" s="14">
        <v>1</v>
      </c>
      <c r="BC39" s="14">
        <v>1</v>
      </c>
      <c r="BD39" s="14">
        <v>1</v>
      </c>
      <c r="BE39" s="14">
        <v>1</v>
      </c>
      <c r="BF39" s="14">
        <v>1</v>
      </c>
      <c r="BG39" s="14">
        <v>1</v>
      </c>
      <c r="BH39" s="14">
        <v>1</v>
      </c>
      <c r="BI39" s="14">
        <v>1</v>
      </c>
      <c r="BJ39" s="14">
        <v>1</v>
      </c>
      <c r="BK39" s="14">
        <v>1</v>
      </c>
      <c r="BL39" s="14">
        <v>1</v>
      </c>
      <c r="BM39" s="14">
        <v>1</v>
      </c>
      <c r="BN39" s="14">
        <v>1</v>
      </c>
      <c r="BO39" s="14">
        <v>1</v>
      </c>
      <c r="BP39" s="14">
        <v>1</v>
      </c>
      <c r="BQ39" s="14">
        <v>1</v>
      </c>
      <c r="BR39" s="14">
        <v>1</v>
      </c>
      <c r="BS39" s="14">
        <v>1</v>
      </c>
      <c r="BT39" s="14">
        <v>1</v>
      </c>
      <c r="BU39" s="14">
        <v>1</v>
      </c>
      <c r="BV39" s="14">
        <v>1</v>
      </c>
      <c r="BW39" s="14">
        <v>1</v>
      </c>
      <c r="BX39" s="14">
        <v>1</v>
      </c>
      <c r="BY39" s="14">
        <v>1</v>
      </c>
      <c r="BZ39" s="14">
        <v>1</v>
      </c>
      <c r="CA39" s="14">
        <v>1</v>
      </c>
      <c r="CB39" s="14">
        <v>1</v>
      </c>
      <c r="CC39" s="14">
        <v>1</v>
      </c>
      <c r="CD39" s="14">
        <v>1</v>
      </c>
      <c r="CE39" s="14">
        <v>1</v>
      </c>
      <c r="CF39" s="14">
        <v>0</v>
      </c>
      <c r="CG39" s="14">
        <v>0</v>
      </c>
      <c r="CH39" s="14">
        <v>0</v>
      </c>
      <c r="CI39" s="14">
        <v>0</v>
      </c>
      <c r="CJ39" s="14">
        <v>0</v>
      </c>
      <c r="CK39" s="14">
        <v>0</v>
      </c>
      <c r="CL39" s="14">
        <v>0</v>
      </c>
      <c r="CM39" s="14">
        <v>0</v>
      </c>
      <c r="CN39" s="14">
        <v>0</v>
      </c>
      <c r="CO39" s="14">
        <v>0</v>
      </c>
      <c r="CP39" s="14">
        <v>0</v>
      </c>
      <c r="CQ39" s="14">
        <v>1</v>
      </c>
      <c r="CR39" s="14">
        <v>1</v>
      </c>
      <c r="CS39" s="14">
        <v>1</v>
      </c>
      <c r="CT39" s="14">
        <v>1</v>
      </c>
      <c r="CU39" s="14">
        <v>1</v>
      </c>
      <c r="CV39" s="14">
        <v>1</v>
      </c>
      <c r="CW39" s="14">
        <v>1</v>
      </c>
      <c r="CX39" s="14">
        <v>1</v>
      </c>
      <c r="CY39" s="14">
        <v>1</v>
      </c>
      <c r="CZ39" s="14">
        <v>1</v>
      </c>
      <c r="DA39" s="14">
        <v>1</v>
      </c>
      <c r="DB39" s="14">
        <v>1</v>
      </c>
      <c r="DC39" s="14">
        <v>1</v>
      </c>
      <c r="DD39" s="14">
        <v>1</v>
      </c>
      <c r="DE39" s="14">
        <v>0</v>
      </c>
      <c r="DF39" s="14">
        <v>0</v>
      </c>
      <c r="DG39" s="14">
        <v>0</v>
      </c>
      <c r="DH39" s="14">
        <v>0</v>
      </c>
      <c r="DI39" s="14">
        <v>0</v>
      </c>
      <c r="DJ39" s="14">
        <v>0</v>
      </c>
      <c r="DK39" s="14">
        <v>0</v>
      </c>
      <c r="DL39" s="14">
        <v>0</v>
      </c>
      <c r="DM39" s="14">
        <v>0</v>
      </c>
      <c r="DN39" s="14">
        <v>0</v>
      </c>
      <c r="DO39" s="14">
        <v>0</v>
      </c>
      <c r="DP39" s="14">
        <v>0</v>
      </c>
      <c r="DQ39" s="14">
        <v>0</v>
      </c>
      <c r="DR39" s="14">
        <v>0</v>
      </c>
      <c r="DS39" s="14">
        <v>0</v>
      </c>
      <c r="DT39" s="14">
        <v>0</v>
      </c>
      <c r="DU39" s="14">
        <v>0</v>
      </c>
      <c r="DV39" s="14">
        <v>1</v>
      </c>
      <c r="DW39" s="14">
        <v>1</v>
      </c>
      <c r="DX39" s="14">
        <v>1</v>
      </c>
      <c r="DY39" s="14">
        <v>1</v>
      </c>
      <c r="DZ39" s="14">
        <v>1</v>
      </c>
      <c r="EA39" s="14">
        <v>1</v>
      </c>
      <c r="EB39" s="14">
        <v>1</v>
      </c>
      <c r="EC39" s="14">
        <v>1</v>
      </c>
      <c r="ED39" s="14">
        <v>1</v>
      </c>
      <c r="EE39" s="14">
        <v>1</v>
      </c>
      <c r="EF39" s="14">
        <v>1</v>
      </c>
      <c r="EG39" s="14">
        <v>1</v>
      </c>
      <c r="EH39" s="14">
        <v>1</v>
      </c>
      <c r="EI39" s="14">
        <v>1</v>
      </c>
      <c r="EJ39" s="14">
        <v>1</v>
      </c>
      <c r="EK39" s="14">
        <v>1</v>
      </c>
      <c r="EL39" s="14">
        <v>1</v>
      </c>
      <c r="EM39" s="14">
        <v>1</v>
      </c>
      <c r="EN39" s="14">
        <v>1</v>
      </c>
      <c r="EO39" s="14">
        <v>1</v>
      </c>
      <c r="EP39" s="14">
        <v>1</v>
      </c>
      <c r="EQ39" s="14">
        <v>1</v>
      </c>
      <c r="ER39" s="14">
        <v>1</v>
      </c>
      <c r="ES39" s="14">
        <v>1</v>
      </c>
      <c r="ET39" s="14">
        <v>1</v>
      </c>
      <c r="EU39" s="14">
        <v>1</v>
      </c>
      <c r="EV39" s="14">
        <v>1</v>
      </c>
      <c r="EW39" s="14">
        <v>1</v>
      </c>
      <c r="EX39" s="14">
        <v>1</v>
      </c>
      <c r="EY39" s="14">
        <v>1</v>
      </c>
      <c r="EZ39" s="14">
        <v>1</v>
      </c>
      <c r="FA39" s="14">
        <v>1</v>
      </c>
      <c r="FB39" s="14">
        <v>1</v>
      </c>
      <c r="FC39" s="14">
        <v>1</v>
      </c>
      <c r="FD39" s="14">
        <v>1</v>
      </c>
      <c r="FE39" s="14">
        <v>1</v>
      </c>
      <c r="FF39" s="14">
        <v>1</v>
      </c>
      <c r="FG39" s="14">
        <v>1</v>
      </c>
      <c r="FH39" s="14">
        <v>1</v>
      </c>
      <c r="FI39" s="14">
        <v>1</v>
      </c>
      <c r="FJ39" s="14">
        <v>1</v>
      </c>
      <c r="FK39" s="14">
        <v>1</v>
      </c>
      <c r="FL39" s="14">
        <v>1</v>
      </c>
      <c r="FM39" s="14">
        <v>1</v>
      </c>
      <c r="FN39" s="14">
        <v>1</v>
      </c>
      <c r="FO39" s="14">
        <v>1</v>
      </c>
      <c r="FP39" s="14">
        <v>1</v>
      </c>
      <c r="FQ39" s="14">
        <v>1</v>
      </c>
      <c r="FR39" s="14">
        <v>1</v>
      </c>
      <c r="FS39" s="14">
        <v>1</v>
      </c>
      <c r="FT39" s="14">
        <v>1</v>
      </c>
      <c r="FU39" s="14">
        <v>1</v>
      </c>
      <c r="FV39" s="14">
        <v>1</v>
      </c>
      <c r="FW39" s="14">
        <v>1</v>
      </c>
      <c r="FX39" s="14">
        <v>1</v>
      </c>
      <c r="FY39" s="14">
        <v>1</v>
      </c>
      <c r="FZ39" s="14">
        <v>1</v>
      </c>
      <c r="GA39" s="14">
        <v>1</v>
      </c>
      <c r="GB39" s="14">
        <v>1</v>
      </c>
      <c r="GC39" s="14">
        <v>1</v>
      </c>
      <c r="GD39" s="14">
        <v>1</v>
      </c>
      <c r="GE39" s="14">
        <v>1</v>
      </c>
      <c r="GF39" s="14">
        <v>1</v>
      </c>
      <c r="GG39" s="14">
        <v>1</v>
      </c>
      <c r="GH39" s="14">
        <v>1</v>
      </c>
      <c r="GI39" s="14">
        <v>1</v>
      </c>
      <c r="GJ39" s="14">
        <v>1</v>
      </c>
      <c r="GK39" s="14">
        <v>1</v>
      </c>
      <c r="GL39" s="14">
        <v>1</v>
      </c>
      <c r="GM39" s="14">
        <v>1</v>
      </c>
      <c r="GN39" s="14">
        <v>1</v>
      </c>
      <c r="GO39" s="14">
        <v>1</v>
      </c>
      <c r="GP39" s="14">
        <v>1</v>
      </c>
      <c r="GQ39" s="14">
        <v>1</v>
      </c>
      <c r="GR39" s="14">
        <v>1</v>
      </c>
      <c r="GS39" s="14">
        <v>1</v>
      </c>
      <c r="GT39" s="14">
        <v>1</v>
      </c>
      <c r="GU39" s="14">
        <v>1</v>
      </c>
      <c r="GV39" s="14">
        <v>1</v>
      </c>
      <c r="GW39" s="14">
        <v>1</v>
      </c>
      <c r="GX39" s="14">
        <v>1</v>
      </c>
      <c r="GY39" s="14">
        <v>1</v>
      </c>
      <c r="GZ39" s="14">
        <v>1</v>
      </c>
      <c r="HA39" s="14">
        <v>1</v>
      </c>
      <c r="HB39" s="14">
        <v>1</v>
      </c>
      <c r="HC39" s="14">
        <v>1</v>
      </c>
      <c r="HD39" s="14">
        <v>1</v>
      </c>
      <c r="HE39" s="14">
        <v>1</v>
      </c>
      <c r="HF39" s="14">
        <v>1</v>
      </c>
      <c r="HG39" s="14">
        <v>1</v>
      </c>
      <c r="HH39" s="14">
        <v>1</v>
      </c>
      <c r="HI39" s="14">
        <v>1</v>
      </c>
      <c r="HJ39" s="14">
        <v>1</v>
      </c>
      <c r="HK39" s="14">
        <v>1</v>
      </c>
      <c r="HL39" s="14">
        <v>1</v>
      </c>
      <c r="HM39" s="14">
        <v>1</v>
      </c>
      <c r="HN39" s="14">
        <v>1</v>
      </c>
      <c r="HO39" s="14">
        <v>1</v>
      </c>
      <c r="HP39" s="14">
        <v>1</v>
      </c>
      <c r="HQ39" s="14">
        <v>1</v>
      </c>
      <c r="HR39" s="14">
        <v>1</v>
      </c>
      <c r="HS39" s="14">
        <v>1</v>
      </c>
      <c r="HT39" s="14">
        <f t="shared" ref="HT39:IX39" si="213">SUM(HT86,HT133)</f>
        <v>0.5</v>
      </c>
      <c r="HU39" s="14">
        <f t="shared" si="213"/>
        <v>0.5</v>
      </c>
      <c r="HV39" s="14">
        <f t="shared" si="213"/>
        <v>0.5</v>
      </c>
      <c r="HW39" s="14">
        <f t="shared" si="213"/>
        <v>0.5</v>
      </c>
      <c r="HX39" s="14">
        <f t="shared" si="213"/>
        <v>0.5</v>
      </c>
      <c r="HY39" s="14">
        <f t="shared" si="213"/>
        <v>0.5</v>
      </c>
      <c r="HZ39" s="14">
        <f t="shared" si="213"/>
        <v>0.5</v>
      </c>
      <c r="IA39" s="14">
        <f t="shared" si="213"/>
        <v>0.5</v>
      </c>
      <c r="IB39" s="14">
        <f t="shared" si="213"/>
        <v>0.5</v>
      </c>
      <c r="IC39" s="14">
        <f t="shared" si="213"/>
        <v>0.5</v>
      </c>
      <c r="ID39" s="14">
        <f t="shared" si="213"/>
        <v>0.5</v>
      </c>
      <c r="IE39" s="14">
        <f t="shared" si="213"/>
        <v>0.5</v>
      </c>
      <c r="IF39" s="14">
        <f t="shared" si="213"/>
        <v>0.5</v>
      </c>
      <c r="IG39" s="14">
        <f t="shared" si="213"/>
        <v>0.5</v>
      </c>
      <c r="IH39" s="14">
        <f t="shared" si="213"/>
        <v>0.5</v>
      </c>
      <c r="II39" s="14">
        <f t="shared" si="213"/>
        <v>0.5</v>
      </c>
      <c r="IJ39" s="14">
        <f t="shared" si="213"/>
        <v>0.5</v>
      </c>
      <c r="IK39" s="14">
        <f t="shared" si="213"/>
        <v>0.5</v>
      </c>
      <c r="IL39" s="14">
        <f t="shared" si="213"/>
        <v>0.5</v>
      </c>
      <c r="IM39" s="14">
        <f t="shared" si="213"/>
        <v>0.5</v>
      </c>
      <c r="IN39" s="14">
        <f t="shared" si="213"/>
        <v>0.5</v>
      </c>
      <c r="IO39" s="14">
        <f t="shared" si="213"/>
        <v>1.25</v>
      </c>
      <c r="IP39" s="14">
        <f t="shared" si="213"/>
        <v>2</v>
      </c>
      <c r="IQ39" s="14">
        <f t="shared" si="213"/>
        <v>2</v>
      </c>
      <c r="IR39" s="14">
        <f t="shared" si="213"/>
        <v>2</v>
      </c>
      <c r="IS39" s="14">
        <f t="shared" si="213"/>
        <v>2</v>
      </c>
      <c r="IT39" s="14">
        <f t="shared" si="213"/>
        <v>2</v>
      </c>
      <c r="IU39" s="14">
        <f t="shared" si="213"/>
        <v>2</v>
      </c>
      <c r="IV39" s="14">
        <f t="shared" si="213"/>
        <v>2</v>
      </c>
      <c r="IW39" s="14">
        <f t="shared" si="213"/>
        <v>2</v>
      </c>
      <c r="IX39" s="14">
        <f t="shared" si="213"/>
        <v>2</v>
      </c>
      <c r="IY39" s="14">
        <f t="shared" ref="IY39:KD39" si="214">SUM(IY86,IY133)</f>
        <v>2</v>
      </c>
      <c r="IZ39" s="14">
        <f t="shared" si="214"/>
        <v>2</v>
      </c>
      <c r="JA39" s="14">
        <f t="shared" si="214"/>
        <v>2</v>
      </c>
      <c r="JB39" s="14">
        <f t="shared" si="214"/>
        <v>2</v>
      </c>
      <c r="JC39" s="14">
        <f t="shared" si="214"/>
        <v>2</v>
      </c>
      <c r="JD39" s="14">
        <f t="shared" si="214"/>
        <v>2</v>
      </c>
      <c r="JE39" s="14">
        <f t="shared" si="214"/>
        <v>2</v>
      </c>
      <c r="JF39" s="14">
        <f t="shared" si="214"/>
        <v>2</v>
      </c>
      <c r="JG39" s="14">
        <f t="shared" si="214"/>
        <v>2</v>
      </c>
      <c r="JH39" s="14">
        <f t="shared" si="214"/>
        <v>2</v>
      </c>
      <c r="JI39" s="14">
        <f t="shared" si="214"/>
        <v>2</v>
      </c>
      <c r="JJ39" s="14">
        <f t="shared" si="214"/>
        <v>2</v>
      </c>
      <c r="JK39" s="14">
        <f t="shared" si="214"/>
        <v>2</v>
      </c>
      <c r="JL39" s="14">
        <f t="shared" si="214"/>
        <v>2</v>
      </c>
      <c r="JM39" s="14">
        <f t="shared" si="214"/>
        <v>2</v>
      </c>
      <c r="JN39" s="14">
        <f t="shared" si="214"/>
        <v>2</v>
      </c>
      <c r="JO39" s="14">
        <f t="shared" si="214"/>
        <v>2</v>
      </c>
      <c r="JP39" s="14">
        <f t="shared" si="214"/>
        <v>2</v>
      </c>
      <c r="JQ39" s="14">
        <f t="shared" si="214"/>
        <v>2</v>
      </c>
      <c r="JR39" s="14">
        <f t="shared" si="214"/>
        <v>2</v>
      </c>
      <c r="JS39" s="14">
        <f t="shared" si="214"/>
        <v>2</v>
      </c>
      <c r="JT39" s="14">
        <f t="shared" si="214"/>
        <v>2</v>
      </c>
      <c r="JU39" s="14">
        <f t="shared" si="214"/>
        <v>2</v>
      </c>
      <c r="JV39" s="14">
        <f t="shared" si="214"/>
        <v>2</v>
      </c>
      <c r="JW39" s="14">
        <f t="shared" si="214"/>
        <v>2</v>
      </c>
      <c r="JX39" s="14">
        <f t="shared" si="214"/>
        <v>2</v>
      </c>
      <c r="JY39" s="14">
        <f t="shared" si="214"/>
        <v>2</v>
      </c>
      <c r="JZ39" s="14">
        <f t="shared" si="214"/>
        <v>2</v>
      </c>
      <c r="KA39" s="14">
        <f t="shared" si="214"/>
        <v>2</v>
      </c>
      <c r="KB39" s="14">
        <f t="shared" si="214"/>
        <v>2</v>
      </c>
      <c r="KC39" s="14">
        <f t="shared" si="214"/>
        <v>2</v>
      </c>
      <c r="KD39" s="14">
        <f t="shared" si="214"/>
        <v>2</v>
      </c>
      <c r="KE39" s="14">
        <f t="shared" ref="KE39:LJ39" si="215">SUM(KE86,KE133)</f>
        <v>2</v>
      </c>
      <c r="KF39" s="14">
        <f t="shared" si="215"/>
        <v>2</v>
      </c>
      <c r="KG39" s="14">
        <f t="shared" si="215"/>
        <v>2</v>
      </c>
      <c r="KH39" s="14">
        <f t="shared" si="215"/>
        <v>2</v>
      </c>
      <c r="KI39" s="14">
        <f t="shared" si="215"/>
        <v>2</v>
      </c>
      <c r="KJ39" s="14">
        <f t="shared" si="215"/>
        <v>2</v>
      </c>
      <c r="KK39" s="14">
        <f t="shared" si="215"/>
        <v>2</v>
      </c>
      <c r="KL39" s="14">
        <f t="shared" si="215"/>
        <v>2</v>
      </c>
      <c r="KM39" s="14">
        <f t="shared" si="215"/>
        <v>2</v>
      </c>
      <c r="KN39" s="14">
        <f t="shared" si="215"/>
        <v>2</v>
      </c>
      <c r="KO39" s="14">
        <f t="shared" si="215"/>
        <v>2</v>
      </c>
      <c r="KP39" s="14">
        <f t="shared" si="215"/>
        <v>2</v>
      </c>
      <c r="KQ39" s="14">
        <f t="shared" si="215"/>
        <v>2</v>
      </c>
      <c r="KR39" s="14">
        <f t="shared" si="215"/>
        <v>2</v>
      </c>
      <c r="KS39" s="14">
        <f t="shared" si="215"/>
        <v>2</v>
      </c>
      <c r="KT39" s="14">
        <f t="shared" si="215"/>
        <v>2</v>
      </c>
      <c r="KU39" s="14">
        <f t="shared" si="215"/>
        <v>2</v>
      </c>
      <c r="KV39" s="14">
        <f t="shared" si="215"/>
        <v>2</v>
      </c>
      <c r="KW39" s="14">
        <f t="shared" si="215"/>
        <v>2</v>
      </c>
      <c r="KX39" s="14">
        <f t="shared" si="215"/>
        <v>1</v>
      </c>
      <c r="KY39" s="14">
        <f t="shared" si="215"/>
        <v>2</v>
      </c>
      <c r="KZ39" s="14">
        <f t="shared" si="215"/>
        <v>2</v>
      </c>
      <c r="LA39" s="14">
        <f t="shared" si="215"/>
        <v>2</v>
      </c>
      <c r="LB39" s="14">
        <f t="shared" si="215"/>
        <v>2</v>
      </c>
      <c r="LC39" s="14">
        <f t="shared" si="215"/>
        <v>2</v>
      </c>
      <c r="LD39" s="14">
        <f t="shared" si="215"/>
        <v>2</v>
      </c>
      <c r="LE39" s="14">
        <f t="shared" si="215"/>
        <v>2</v>
      </c>
      <c r="LF39" s="14">
        <f t="shared" si="215"/>
        <v>2</v>
      </c>
      <c r="LG39" s="14">
        <f t="shared" si="215"/>
        <v>2</v>
      </c>
      <c r="LH39" s="14">
        <f t="shared" si="215"/>
        <v>2</v>
      </c>
      <c r="LI39" s="14">
        <f t="shared" si="215"/>
        <v>2</v>
      </c>
      <c r="LJ39" s="14">
        <f t="shared" si="215"/>
        <v>2</v>
      </c>
      <c r="LK39" s="14">
        <f t="shared" ref="LK39:LP39" si="216">SUM(LK86,LK133)</f>
        <v>2</v>
      </c>
      <c r="LL39" s="14">
        <f t="shared" si="216"/>
        <v>2</v>
      </c>
      <c r="LM39" s="14">
        <f t="shared" si="216"/>
        <v>2</v>
      </c>
      <c r="LN39" s="14">
        <f t="shared" si="216"/>
        <v>2</v>
      </c>
      <c r="LO39" s="14">
        <f t="shared" si="216"/>
        <v>2</v>
      </c>
      <c r="LP39" s="14">
        <f t="shared" si="216"/>
        <v>2</v>
      </c>
      <c r="LQ39" s="14">
        <v>0</v>
      </c>
      <c r="LR39" s="14">
        <v>1</v>
      </c>
      <c r="LS39" s="14">
        <v>1</v>
      </c>
      <c r="LT39" s="14">
        <v>1</v>
      </c>
      <c r="LU39" s="14">
        <v>1</v>
      </c>
      <c r="LV39" s="14">
        <v>1</v>
      </c>
      <c r="LW39" s="14">
        <v>1</v>
      </c>
      <c r="LX39" s="14">
        <v>1</v>
      </c>
      <c r="LY39" s="14">
        <v>1</v>
      </c>
      <c r="LZ39" s="14">
        <v>1</v>
      </c>
      <c r="MA39" s="14">
        <v>1</v>
      </c>
      <c r="MB39" s="14">
        <v>1</v>
      </c>
      <c r="MC39" s="14">
        <v>1</v>
      </c>
      <c r="MD39" s="14">
        <v>1</v>
      </c>
      <c r="ME39" s="14">
        <v>1</v>
      </c>
      <c r="MF39" s="14">
        <v>1</v>
      </c>
      <c r="MG39" s="14">
        <v>1</v>
      </c>
      <c r="MH39" s="14">
        <v>1</v>
      </c>
      <c r="MI39" s="14">
        <v>1</v>
      </c>
      <c r="MJ39" s="14">
        <v>1</v>
      </c>
      <c r="MK39" s="14">
        <v>1</v>
      </c>
      <c r="ML39" s="14">
        <v>1</v>
      </c>
      <c r="MM39" s="14">
        <v>1</v>
      </c>
      <c r="MN39" s="14">
        <v>1</v>
      </c>
      <c r="MO39" s="14">
        <v>1</v>
      </c>
      <c r="MP39" s="14">
        <v>0</v>
      </c>
      <c r="MQ39" s="14">
        <v>1</v>
      </c>
      <c r="MR39" s="14">
        <v>1</v>
      </c>
      <c r="MS39" s="14">
        <v>1</v>
      </c>
      <c r="MT39" s="14">
        <v>1</v>
      </c>
      <c r="MU39" s="14">
        <v>1</v>
      </c>
      <c r="MV39" s="14">
        <v>1</v>
      </c>
      <c r="MW39" s="14">
        <v>1</v>
      </c>
      <c r="MX39" s="14">
        <v>1</v>
      </c>
      <c r="MY39" s="14">
        <v>1</v>
      </c>
      <c r="MZ39" s="14">
        <v>1</v>
      </c>
      <c r="NA39" s="14">
        <v>1</v>
      </c>
      <c r="NB39" s="14">
        <v>1</v>
      </c>
      <c r="NC39" s="14">
        <v>1</v>
      </c>
    </row>
    <row r="40" spans="1:367" ht="15">
      <c r="A40" s="24">
        <v>51</v>
      </c>
      <c r="B40" s="9" t="s">
        <v>1847</v>
      </c>
      <c r="C40" s="14">
        <v>0.5</v>
      </c>
      <c r="D40" s="14">
        <v>0.5</v>
      </c>
      <c r="E40" s="14">
        <v>0.5</v>
      </c>
      <c r="F40" s="14">
        <v>0.5</v>
      </c>
      <c r="G40" s="14">
        <v>0.5</v>
      </c>
      <c r="H40" s="14">
        <v>0.5</v>
      </c>
      <c r="I40" s="14">
        <v>0.5</v>
      </c>
      <c r="J40" s="14">
        <v>0.5</v>
      </c>
      <c r="K40" s="14">
        <v>0.5</v>
      </c>
      <c r="L40" s="14">
        <v>0.5</v>
      </c>
      <c r="M40" s="14">
        <v>0.5</v>
      </c>
      <c r="N40" s="14">
        <v>0.5</v>
      </c>
      <c r="O40" s="14">
        <v>0.5</v>
      </c>
      <c r="P40" s="14">
        <v>0.5</v>
      </c>
      <c r="Q40" s="14">
        <v>0.5</v>
      </c>
      <c r="R40" s="14">
        <v>0.5</v>
      </c>
      <c r="S40" s="14">
        <v>0.5</v>
      </c>
      <c r="T40" s="14">
        <v>0.5</v>
      </c>
      <c r="U40" s="14">
        <v>0.5</v>
      </c>
      <c r="V40" s="14">
        <v>0.5</v>
      </c>
      <c r="W40" s="14">
        <v>0.5</v>
      </c>
      <c r="X40" s="14">
        <v>0.5</v>
      </c>
      <c r="Y40" s="14">
        <v>0.5</v>
      </c>
      <c r="Z40" s="14">
        <v>0.5</v>
      </c>
      <c r="AA40" s="14">
        <v>0.5</v>
      </c>
      <c r="AB40" s="14">
        <v>0.5</v>
      </c>
      <c r="AC40" s="14">
        <v>0.5</v>
      </c>
      <c r="AD40" s="14">
        <v>0.5</v>
      </c>
      <c r="AE40" s="14">
        <v>0.5</v>
      </c>
      <c r="AF40" s="14">
        <v>0.5</v>
      </c>
      <c r="AG40" s="14">
        <v>0.5</v>
      </c>
      <c r="AH40" s="14">
        <v>0.5</v>
      </c>
      <c r="AI40" s="14">
        <v>0.5</v>
      </c>
      <c r="AJ40" s="14">
        <v>0.5</v>
      </c>
      <c r="AK40" s="14">
        <v>0.5</v>
      </c>
      <c r="AL40" s="14">
        <v>0.5</v>
      </c>
      <c r="AM40" s="14">
        <v>0.5</v>
      </c>
      <c r="AN40" s="14">
        <v>0.5</v>
      </c>
      <c r="AO40" s="14">
        <v>0.5</v>
      </c>
      <c r="AP40" s="14">
        <v>0.5</v>
      </c>
      <c r="AQ40" s="14">
        <v>0.5</v>
      </c>
      <c r="AR40" s="14">
        <v>0.5</v>
      </c>
      <c r="AS40" s="14">
        <v>0.5</v>
      </c>
      <c r="AT40" s="14">
        <v>0.5</v>
      </c>
      <c r="AU40" s="14">
        <v>0.5</v>
      </c>
      <c r="AV40" s="14">
        <v>0.5</v>
      </c>
      <c r="AW40" s="14">
        <v>0.5</v>
      </c>
      <c r="AX40" s="14">
        <v>0.5</v>
      </c>
      <c r="AY40" s="14">
        <v>0.5</v>
      </c>
      <c r="AZ40" s="14">
        <v>0.5</v>
      </c>
      <c r="BA40" s="14">
        <v>0.5</v>
      </c>
      <c r="BB40" s="14">
        <v>0.5</v>
      </c>
      <c r="BC40" s="14">
        <v>0.5</v>
      </c>
      <c r="BD40" s="14">
        <v>0.5</v>
      </c>
      <c r="BE40" s="14">
        <v>0.5</v>
      </c>
      <c r="BF40" s="14">
        <v>0.5</v>
      </c>
      <c r="BG40" s="14">
        <v>0.5</v>
      </c>
      <c r="BH40" s="14">
        <v>0.5</v>
      </c>
      <c r="BI40" s="14">
        <v>0.5</v>
      </c>
      <c r="BJ40" s="14">
        <v>0.5</v>
      </c>
      <c r="BK40" s="14">
        <v>0.5</v>
      </c>
      <c r="BL40" s="14">
        <v>0.5</v>
      </c>
      <c r="BM40" s="14">
        <v>0.5</v>
      </c>
      <c r="BN40" s="14">
        <v>0.5</v>
      </c>
      <c r="BO40" s="14">
        <v>0.5</v>
      </c>
      <c r="BP40" s="14">
        <v>0.5</v>
      </c>
      <c r="BQ40" s="14">
        <v>0.5</v>
      </c>
      <c r="BR40" s="14">
        <v>0.5</v>
      </c>
      <c r="BS40" s="14">
        <v>0.5</v>
      </c>
      <c r="BT40" s="14">
        <v>0.5</v>
      </c>
      <c r="BU40" s="14">
        <v>0.5</v>
      </c>
      <c r="BV40" s="14">
        <v>0.5</v>
      </c>
      <c r="BW40" s="14">
        <v>0.5</v>
      </c>
      <c r="BX40" s="14">
        <v>0.5</v>
      </c>
      <c r="BY40" s="14">
        <v>0.5</v>
      </c>
      <c r="BZ40" s="14">
        <v>0.5</v>
      </c>
      <c r="CA40" s="14">
        <v>0.5</v>
      </c>
      <c r="CB40" s="14">
        <v>0.5</v>
      </c>
      <c r="CC40" s="14">
        <v>0.5</v>
      </c>
      <c r="CD40" s="14">
        <v>0.5</v>
      </c>
      <c r="CE40" s="14">
        <v>0.5</v>
      </c>
      <c r="CF40" s="14">
        <v>0.5</v>
      </c>
      <c r="CG40" s="14">
        <v>0.5</v>
      </c>
      <c r="CH40" s="14">
        <v>0.5</v>
      </c>
      <c r="CI40" s="14">
        <v>0.5</v>
      </c>
      <c r="CJ40" s="14">
        <v>0.5</v>
      </c>
      <c r="CK40" s="14">
        <v>0.5</v>
      </c>
      <c r="CL40" s="14">
        <v>0.5</v>
      </c>
      <c r="CM40" s="14">
        <v>0.5</v>
      </c>
      <c r="CN40" s="14">
        <v>0.5</v>
      </c>
      <c r="CO40" s="14">
        <v>0.5</v>
      </c>
      <c r="CP40" s="14">
        <v>0.5</v>
      </c>
      <c r="CQ40" s="14">
        <v>0.5</v>
      </c>
      <c r="CR40" s="14">
        <v>0.5</v>
      </c>
      <c r="CS40" s="14">
        <v>0.5</v>
      </c>
      <c r="CT40" s="14">
        <v>0.5</v>
      </c>
      <c r="CU40" s="14">
        <v>0.5</v>
      </c>
      <c r="CV40" s="14">
        <v>0.5</v>
      </c>
      <c r="CW40" s="14">
        <v>0.5</v>
      </c>
      <c r="CX40" s="14">
        <v>0.5</v>
      </c>
      <c r="CY40" s="14">
        <v>0.5</v>
      </c>
      <c r="CZ40" s="14">
        <v>0.5</v>
      </c>
      <c r="DA40" s="14">
        <v>0.5</v>
      </c>
      <c r="DB40" s="14">
        <v>0.5</v>
      </c>
      <c r="DC40" s="14">
        <v>0.5</v>
      </c>
      <c r="DD40" s="14">
        <v>0.5</v>
      </c>
      <c r="DE40" s="14">
        <v>0.5</v>
      </c>
      <c r="DF40" s="14">
        <v>0.5</v>
      </c>
      <c r="DG40" s="14">
        <v>0.5</v>
      </c>
      <c r="DH40" s="14">
        <v>0.5</v>
      </c>
      <c r="DI40" s="14">
        <v>0.5</v>
      </c>
      <c r="DJ40" s="14">
        <v>0.5</v>
      </c>
      <c r="DK40" s="14">
        <v>0.5</v>
      </c>
      <c r="DL40" s="14">
        <v>0.5</v>
      </c>
      <c r="DM40" s="14">
        <v>0.5</v>
      </c>
      <c r="DN40" s="14">
        <v>0.5</v>
      </c>
      <c r="DO40" s="14">
        <v>0.5</v>
      </c>
      <c r="DP40" s="14">
        <v>0.5</v>
      </c>
      <c r="DQ40" s="14">
        <v>0.5</v>
      </c>
      <c r="DR40" s="14">
        <v>0.5</v>
      </c>
      <c r="DS40" s="14">
        <v>0.5</v>
      </c>
      <c r="DT40" s="14">
        <v>0.5</v>
      </c>
      <c r="DU40" s="14">
        <v>0.5</v>
      </c>
      <c r="DV40" s="14">
        <v>0.5</v>
      </c>
      <c r="DW40" s="14">
        <v>0.5</v>
      </c>
      <c r="DX40" s="14">
        <v>0.5</v>
      </c>
      <c r="DY40" s="14">
        <v>0.5</v>
      </c>
      <c r="DZ40" s="14">
        <v>0.5</v>
      </c>
      <c r="EA40" s="14">
        <v>0.5</v>
      </c>
      <c r="EB40" s="14">
        <v>0.5</v>
      </c>
      <c r="EC40" s="14">
        <v>0.5</v>
      </c>
      <c r="ED40" s="14">
        <v>0.5</v>
      </c>
      <c r="EE40" s="14">
        <v>0.5</v>
      </c>
      <c r="EF40" s="14">
        <v>0.5</v>
      </c>
      <c r="EG40" s="14">
        <v>0.5</v>
      </c>
      <c r="EH40" s="14">
        <v>0.5</v>
      </c>
      <c r="EI40" s="14">
        <v>0.5</v>
      </c>
      <c r="EJ40" s="14">
        <v>0.5</v>
      </c>
      <c r="EK40" s="14">
        <v>0.5</v>
      </c>
      <c r="EL40" s="14">
        <v>0.5</v>
      </c>
      <c r="EM40" s="14">
        <v>0.5</v>
      </c>
      <c r="EN40" s="14">
        <v>0.5</v>
      </c>
      <c r="EO40" s="14">
        <v>0.5</v>
      </c>
      <c r="EP40" s="14">
        <v>0.5</v>
      </c>
      <c r="EQ40" s="14">
        <v>0.5</v>
      </c>
      <c r="ER40" s="14">
        <v>0.5</v>
      </c>
      <c r="ES40" s="14">
        <v>0.5</v>
      </c>
      <c r="ET40" s="14">
        <v>0.5</v>
      </c>
      <c r="EU40" s="14">
        <v>0.5</v>
      </c>
      <c r="EV40" s="14">
        <v>0.5</v>
      </c>
      <c r="EW40" s="14">
        <v>0.5</v>
      </c>
      <c r="EX40" s="14">
        <v>0.5</v>
      </c>
      <c r="EY40" s="14">
        <v>0.5</v>
      </c>
      <c r="EZ40" s="14">
        <v>0.5</v>
      </c>
      <c r="FA40" s="14">
        <v>0.5</v>
      </c>
      <c r="FB40" s="14">
        <v>0.5</v>
      </c>
      <c r="FC40" s="14">
        <v>0.5</v>
      </c>
      <c r="FD40" s="14">
        <v>0.5</v>
      </c>
      <c r="FE40" s="14">
        <v>0.5</v>
      </c>
      <c r="FF40" s="14">
        <v>0.5</v>
      </c>
      <c r="FG40" s="14">
        <v>0.5</v>
      </c>
      <c r="FH40" s="14">
        <v>0.5</v>
      </c>
      <c r="FI40" s="14">
        <v>0.5</v>
      </c>
      <c r="FJ40" s="14">
        <v>0.5</v>
      </c>
      <c r="FK40" s="14">
        <v>0.5</v>
      </c>
      <c r="FL40" s="14">
        <v>0.5</v>
      </c>
      <c r="FM40" s="14">
        <v>0.5</v>
      </c>
      <c r="FN40" s="14">
        <v>0.5</v>
      </c>
      <c r="FO40" s="14">
        <v>0.5</v>
      </c>
      <c r="FP40" s="14">
        <v>0.5</v>
      </c>
      <c r="FQ40" s="14">
        <v>0.5</v>
      </c>
      <c r="FR40" s="14">
        <v>0.5</v>
      </c>
      <c r="FS40" s="14">
        <v>0.5</v>
      </c>
      <c r="FT40" s="14">
        <v>0.5</v>
      </c>
      <c r="FU40" s="14">
        <v>0.5</v>
      </c>
      <c r="FV40" s="14">
        <v>0.5</v>
      </c>
      <c r="FW40" s="14">
        <v>0.5</v>
      </c>
      <c r="FX40" s="14">
        <v>0.5</v>
      </c>
      <c r="FY40" s="14">
        <v>0.5</v>
      </c>
      <c r="FZ40" s="14">
        <v>0.5</v>
      </c>
      <c r="GA40" s="14">
        <v>0.5</v>
      </c>
      <c r="GB40" s="14">
        <v>0.5</v>
      </c>
      <c r="GC40" s="14">
        <v>0.5</v>
      </c>
      <c r="GD40" s="14">
        <v>0.5</v>
      </c>
      <c r="GE40" s="14">
        <v>0.5</v>
      </c>
      <c r="GF40" s="14">
        <v>0.5</v>
      </c>
      <c r="GG40" s="14">
        <v>0.5</v>
      </c>
      <c r="GH40" s="14">
        <v>0.5</v>
      </c>
      <c r="GI40" s="14">
        <v>0.5</v>
      </c>
      <c r="GJ40" s="14">
        <v>0.5</v>
      </c>
      <c r="GK40" s="14">
        <v>0.5</v>
      </c>
      <c r="GL40" s="14">
        <v>0.5</v>
      </c>
      <c r="GM40" s="14">
        <v>0.5</v>
      </c>
      <c r="GN40" s="14">
        <v>0.5</v>
      </c>
      <c r="GO40" s="14">
        <v>0.5</v>
      </c>
      <c r="GP40" s="14">
        <v>0.5</v>
      </c>
      <c r="GQ40" s="14">
        <v>0.5</v>
      </c>
      <c r="GR40" s="14">
        <v>0.5</v>
      </c>
      <c r="GS40" s="14">
        <v>0.5</v>
      </c>
      <c r="GT40" s="14">
        <v>0.5</v>
      </c>
      <c r="GU40" s="14">
        <v>0.5</v>
      </c>
      <c r="GV40" s="14">
        <v>0.5</v>
      </c>
      <c r="GW40" s="14">
        <v>0.5</v>
      </c>
      <c r="GX40" s="14">
        <v>0.5</v>
      </c>
      <c r="GY40" s="14">
        <v>0.5</v>
      </c>
      <c r="GZ40" s="14">
        <v>0.5</v>
      </c>
      <c r="HA40" s="14">
        <v>0.5</v>
      </c>
      <c r="HB40" s="14">
        <v>0.5</v>
      </c>
      <c r="HC40" s="14">
        <v>0.5</v>
      </c>
      <c r="HD40" s="14">
        <v>0.5</v>
      </c>
      <c r="HE40" s="14">
        <v>0.5</v>
      </c>
      <c r="HF40" s="14">
        <v>0.5</v>
      </c>
      <c r="HG40" s="14">
        <v>0.5</v>
      </c>
      <c r="HH40" s="14">
        <v>0.5</v>
      </c>
      <c r="HI40" s="14">
        <v>0.5</v>
      </c>
      <c r="HJ40" s="14">
        <v>0.5</v>
      </c>
      <c r="HK40" s="14">
        <v>0.5</v>
      </c>
      <c r="HL40" s="14">
        <v>0.5</v>
      </c>
      <c r="HM40" s="14">
        <v>0.5</v>
      </c>
      <c r="HN40" s="14">
        <v>0.5</v>
      </c>
      <c r="HO40" s="14">
        <v>0.5</v>
      </c>
      <c r="HP40" s="14">
        <v>0.5</v>
      </c>
      <c r="HQ40" s="14">
        <v>0.5</v>
      </c>
      <c r="HR40" s="14">
        <v>0.5</v>
      </c>
      <c r="HS40" s="14">
        <v>0.5</v>
      </c>
      <c r="HT40" s="14">
        <f t="shared" ref="HT40:IX40" si="217">SUM(HT87,HT134)</f>
        <v>0.5</v>
      </c>
      <c r="HU40" s="14">
        <f t="shared" si="217"/>
        <v>0.5</v>
      </c>
      <c r="HV40" s="14">
        <f t="shared" si="217"/>
        <v>0.5</v>
      </c>
      <c r="HW40" s="14">
        <f t="shared" si="217"/>
        <v>0.5</v>
      </c>
      <c r="HX40" s="14">
        <f t="shared" si="217"/>
        <v>0.5</v>
      </c>
      <c r="HY40" s="14">
        <f t="shared" si="217"/>
        <v>0.5</v>
      </c>
      <c r="HZ40" s="14">
        <f t="shared" si="217"/>
        <v>0.5</v>
      </c>
      <c r="IA40" s="14">
        <f t="shared" si="217"/>
        <v>0.5</v>
      </c>
      <c r="IB40" s="14">
        <f t="shared" si="217"/>
        <v>0.5</v>
      </c>
      <c r="IC40" s="14">
        <f t="shared" si="217"/>
        <v>0.5</v>
      </c>
      <c r="ID40" s="14">
        <f t="shared" si="217"/>
        <v>0.5</v>
      </c>
      <c r="IE40" s="14">
        <f t="shared" si="217"/>
        <v>0.5</v>
      </c>
      <c r="IF40" s="14">
        <f t="shared" si="217"/>
        <v>0.5</v>
      </c>
      <c r="IG40" s="14">
        <f t="shared" si="217"/>
        <v>0.5</v>
      </c>
      <c r="IH40" s="14">
        <f t="shared" si="217"/>
        <v>0.5</v>
      </c>
      <c r="II40" s="14">
        <f t="shared" si="217"/>
        <v>0.5</v>
      </c>
      <c r="IJ40" s="14">
        <f t="shared" si="217"/>
        <v>0.5</v>
      </c>
      <c r="IK40" s="14">
        <f t="shared" si="217"/>
        <v>0.5</v>
      </c>
      <c r="IL40" s="14">
        <f t="shared" si="217"/>
        <v>0.5</v>
      </c>
      <c r="IM40" s="14">
        <f t="shared" si="217"/>
        <v>0.5</v>
      </c>
      <c r="IN40" s="14">
        <f t="shared" si="217"/>
        <v>0.5</v>
      </c>
      <c r="IO40" s="14">
        <f t="shared" si="217"/>
        <v>1.75</v>
      </c>
      <c r="IP40" s="14">
        <f t="shared" si="217"/>
        <v>1.75</v>
      </c>
      <c r="IQ40" s="14">
        <f t="shared" si="217"/>
        <v>1.75</v>
      </c>
      <c r="IR40" s="14">
        <f t="shared" si="217"/>
        <v>3.5</v>
      </c>
      <c r="IS40" s="14">
        <f t="shared" si="217"/>
        <v>3.5</v>
      </c>
      <c r="IT40" s="14">
        <f t="shared" si="217"/>
        <v>3.5</v>
      </c>
      <c r="IU40" s="14">
        <f t="shared" si="217"/>
        <v>3.5</v>
      </c>
      <c r="IV40" s="14">
        <f t="shared" si="217"/>
        <v>3.5</v>
      </c>
      <c r="IW40" s="14">
        <f t="shared" si="217"/>
        <v>3.5</v>
      </c>
      <c r="IX40" s="14">
        <f t="shared" si="217"/>
        <v>3.5</v>
      </c>
      <c r="IY40" s="14">
        <f t="shared" ref="IY40:KD40" si="218">SUM(IY87,IY134)</f>
        <v>3.5</v>
      </c>
      <c r="IZ40" s="14">
        <f t="shared" si="218"/>
        <v>3.5</v>
      </c>
      <c r="JA40" s="14">
        <f t="shared" si="218"/>
        <v>3.5</v>
      </c>
      <c r="JB40" s="14">
        <f t="shared" si="218"/>
        <v>3.5</v>
      </c>
      <c r="JC40" s="14">
        <f t="shared" si="218"/>
        <v>3.5</v>
      </c>
      <c r="JD40" s="14">
        <f t="shared" si="218"/>
        <v>3.5</v>
      </c>
      <c r="JE40" s="14">
        <f t="shared" si="218"/>
        <v>3.5</v>
      </c>
      <c r="JF40" s="14">
        <f t="shared" si="218"/>
        <v>3.5</v>
      </c>
      <c r="JG40" s="14">
        <f t="shared" si="218"/>
        <v>3.5</v>
      </c>
      <c r="JH40" s="14">
        <f t="shared" si="218"/>
        <v>3.5</v>
      </c>
      <c r="JI40" s="14">
        <f t="shared" si="218"/>
        <v>3.5</v>
      </c>
      <c r="JJ40" s="14">
        <f t="shared" si="218"/>
        <v>3.5</v>
      </c>
      <c r="JK40" s="14">
        <f t="shared" si="218"/>
        <v>3.5</v>
      </c>
      <c r="JL40" s="14">
        <f t="shared" si="218"/>
        <v>3.5</v>
      </c>
      <c r="JM40" s="14">
        <f t="shared" si="218"/>
        <v>3.5</v>
      </c>
      <c r="JN40" s="14">
        <f t="shared" si="218"/>
        <v>3.5</v>
      </c>
      <c r="JO40" s="14">
        <f t="shared" si="218"/>
        <v>3.5</v>
      </c>
      <c r="JP40" s="14">
        <f t="shared" si="218"/>
        <v>3.5</v>
      </c>
      <c r="JQ40" s="14">
        <f t="shared" si="218"/>
        <v>3.5</v>
      </c>
      <c r="JR40" s="14">
        <f t="shared" si="218"/>
        <v>3.5</v>
      </c>
      <c r="JS40" s="14">
        <f t="shared" si="218"/>
        <v>3.5</v>
      </c>
      <c r="JT40" s="14">
        <f t="shared" si="218"/>
        <v>3.5</v>
      </c>
      <c r="JU40" s="14">
        <f t="shared" si="218"/>
        <v>3.5</v>
      </c>
      <c r="JV40" s="14">
        <f t="shared" si="218"/>
        <v>3.5</v>
      </c>
      <c r="JW40" s="14">
        <f t="shared" si="218"/>
        <v>3.5</v>
      </c>
      <c r="JX40" s="14">
        <f t="shared" si="218"/>
        <v>3.5</v>
      </c>
      <c r="JY40" s="14">
        <f t="shared" si="218"/>
        <v>3.5</v>
      </c>
      <c r="JZ40" s="14">
        <f t="shared" si="218"/>
        <v>3.5</v>
      </c>
      <c r="KA40" s="14">
        <f t="shared" si="218"/>
        <v>3.5</v>
      </c>
      <c r="KB40" s="14">
        <f t="shared" si="218"/>
        <v>3.5</v>
      </c>
      <c r="KC40" s="14">
        <f t="shared" si="218"/>
        <v>3.5</v>
      </c>
      <c r="KD40" s="14">
        <f t="shared" si="218"/>
        <v>3.5</v>
      </c>
      <c r="KE40" s="14">
        <f t="shared" ref="KE40:LJ40" si="219">SUM(KE87,KE134)</f>
        <v>3.5</v>
      </c>
      <c r="KF40" s="14">
        <f t="shared" si="219"/>
        <v>3.5</v>
      </c>
      <c r="KG40" s="14">
        <f t="shared" si="219"/>
        <v>3.5</v>
      </c>
      <c r="KH40" s="14">
        <f t="shared" si="219"/>
        <v>3.5</v>
      </c>
      <c r="KI40" s="14">
        <f t="shared" si="219"/>
        <v>3.5</v>
      </c>
      <c r="KJ40" s="14">
        <f t="shared" si="219"/>
        <v>3.5</v>
      </c>
      <c r="KK40" s="14">
        <f t="shared" si="219"/>
        <v>3.5</v>
      </c>
      <c r="KL40" s="14">
        <f t="shared" si="219"/>
        <v>6</v>
      </c>
      <c r="KM40" s="14">
        <f t="shared" si="219"/>
        <v>8</v>
      </c>
      <c r="KN40" s="14">
        <f t="shared" si="219"/>
        <v>8</v>
      </c>
      <c r="KO40" s="14">
        <f t="shared" si="219"/>
        <v>5.5</v>
      </c>
      <c r="KP40" s="14">
        <f t="shared" si="219"/>
        <v>8</v>
      </c>
      <c r="KQ40" s="14">
        <f t="shared" si="219"/>
        <v>8</v>
      </c>
      <c r="KR40" s="14">
        <f t="shared" si="219"/>
        <v>8</v>
      </c>
      <c r="KS40" s="14">
        <f t="shared" si="219"/>
        <v>8</v>
      </c>
      <c r="KT40" s="14">
        <f t="shared" si="219"/>
        <v>8</v>
      </c>
      <c r="KU40" s="14">
        <f t="shared" si="219"/>
        <v>8</v>
      </c>
      <c r="KV40" s="14">
        <f t="shared" si="219"/>
        <v>8</v>
      </c>
      <c r="KW40" s="14">
        <f t="shared" si="219"/>
        <v>8</v>
      </c>
      <c r="KX40" s="14">
        <f t="shared" si="219"/>
        <v>2</v>
      </c>
      <c r="KY40" s="14">
        <f t="shared" si="219"/>
        <v>8</v>
      </c>
      <c r="KZ40" s="14">
        <f t="shared" si="219"/>
        <v>8</v>
      </c>
      <c r="LA40" s="14">
        <f t="shared" si="219"/>
        <v>8</v>
      </c>
      <c r="LB40" s="14">
        <f t="shared" si="219"/>
        <v>8</v>
      </c>
      <c r="LC40" s="14">
        <f t="shared" si="219"/>
        <v>8</v>
      </c>
      <c r="LD40" s="14">
        <f t="shared" si="219"/>
        <v>8</v>
      </c>
      <c r="LE40" s="14">
        <f t="shared" si="219"/>
        <v>8</v>
      </c>
      <c r="LF40" s="14">
        <f t="shared" si="219"/>
        <v>8</v>
      </c>
      <c r="LG40" s="14">
        <f t="shared" si="219"/>
        <v>8</v>
      </c>
      <c r="LH40" s="14">
        <f t="shared" si="219"/>
        <v>8</v>
      </c>
      <c r="LI40" s="14">
        <f t="shared" si="219"/>
        <v>8</v>
      </c>
      <c r="LJ40" s="14">
        <f t="shared" si="219"/>
        <v>8</v>
      </c>
      <c r="LK40" s="14">
        <f t="shared" ref="LK40:LP40" si="220">SUM(LK87,LK134)</f>
        <v>8</v>
      </c>
      <c r="LL40" s="14">
        <f t="shared" si="220"/>
        <v>0.5</v>
      </c>
      <c r="LM40" s="14">
        <f t="shared" si="220"/>
        <v>0.5</v>
      </c>
      <c r="LN40" s="14">
        <f t="shared" si="220"/>
        <v>0.5</v>
      </c>
      <c r="LO40" s="14">
        <f t="shared" si="220"/>
        <v>0.5</v>
      </c>
      <c r="LP40" s="14">
        <f t="shared" si="220"/>
        <v>0.5</v>
      </c>
      <c r="LQ40" s="14">
        <v>0</v>
      </c>
      <c r="LR40" s="14">
        <v>0.5</v>
      </c>
      <c r="LS40" s="14">
        <v>0.5</v>
      </c>
      <c r="LT40" s="14">
        <v>0.5</v>
      </c>
      <c r="LU40" s="14">
        <v>0.5</v>
      </c>
      <c r="LV40" s="14">
        <v>0.5</v>
      </c>
      <c r="LW40" s="14">
        <v>0.5</v>
      </c>
      <c r="LX40" s="14">
        <v>0.5</v>
      </c>
      <c r="LY40" s="14">
        <v>0.5</v>
      </c>
      <c r="LZ40" s="14">
        <v>0.5</v>
      </c>
      <c r="MA40" s="14">
        <v>0.5</v>
      </c>
      <c r="MB40" s="14">
        <v>0.5</v>
      </c>
      <c r="MC40" s="14">
        <v>0.5</v>
      </c>
      <c r="MD40" s="14">
        <v>0.5</v>
      </c>
      <c r="ME40" s="14">
        <v>0.5</v>
      </c>
      <c r="MF40" s="14">
        <v>0.5</v>
      </c>
      <c r="MG40" s="14">
        <v>0.5</v>
      </c>
      <c r="MH40" s="14">
        <v>0.5</v>
      </c>
      <c r="MI40" s="14">
        <v>0.5</v>
      </c>
      <c r="MJ40" s="14">
        <v>0.5</v>
      </c>
      <c r="MK40" s="14">
        <v>0.5</v>
      </c>
      <c r="ML40" s="14">
        <v>0.5</v>
      </c>
      <c r="MM40" s="14">
        <v>0.5</v>
      </c>
      <c r="MN40" s="14">
        <v>0.5</v>
      </c>
      <c r="MO40" s="14">
        <v>0.5</v>
      </c>
      <c r="MP40" s="14">
        <v>0.5</v>
      </c>
      <c r="MQ40" s="14">
        <v>0.5</v>
      </c>
      <c r="MR40" s="14">
        <v>0.5</v>
      </c>
      <c r="MS40" s="14">
        <v>0.5</v>
      </c>
      <c r="MT40" s="14">
        <v>0.5</v>
      </c>
      <c r="MU40" s="14">
        <v>0.5</v>
      </c>
      <c r="MV40" s="14">
        <v>0.5</v>
      </c>
      <c r="MW40" s="14">
        <v>0.5</v>
      </c>
      <c r="MX40" s="14">
        <v>0.5</v>
      </c>
      <c r="MY40" s="14">
        <v>0.5</v>
      </c>
      <c r="MZ40" s="14">
        <v>0.5</v>
      </c>
      <c r="NA40" s="14">
        <v>0.5</v>
      </c>
      <c r="NB40" s="14">
        <v>0.5</v>
      </c>
      <c r="NC40" s="14">
        <v>0.5</v>
      </c>
    </row>
    <row r="41" spans="1:367" ht="15">
      <c r="A41" s="24">
        <v>51</v>
      </c>
      <c r="B41" s="9" t="s">
        <v>1848</v>
      </c>
      <c r="C41" s="14">
        <v>0.25</v>
      </c>
      <c r="D41" s="14">
        <v>0.25</v>
      </c>
      <c r="E41" s="14">
        <v>0.25</v>
      </c>
      <c r="F41" s="14">
        <v>0.25</v>
      </c>
      <c r="G41" s="14">
        <v>0.25</v>
      </c>
      <c r="H41" s="14">
        <v>0.25</v>
      </c>
      <c r="I41" s="14">
        <v>0.25</v>
      </c>
      <c r="J41" s="14">
        <v>0.25</v>
      </c>
      <c r="K41" s="14">
        <v>0.25</v>
      </c>
      <c r="L41" s="14">
        <v>0.25</v>
      </c>
      <c r="M41" s="14">
        <v>0.25</v>
      </c>
      <c r="N41" s="14">
        <v>0.25</v>
      </c>
      <c r="O41" s="14">
        <v>0.25</v>
      </c>
      <c r="P41" s="14">
        <v>0.25</v>
      </c>
      <c r="Q41" s="14">
        <v>0.25</v>
      </c>
      <c r="R41" s="14">
        <v>0.25</v>
      </c>
      <c r="S41" s="14">
        <v>0.25</v>
      </c>
      <c r="T41" s="14">
        <v>0.25</v>
      </c>
      <c r="U41" s="14">
        <v>0.25</v>
      </c>
      <c r="V41" s="14">
        <v>0.25</v>
      </c>
      <c r="W41" s="14">
        <v>0.25</v>
      </c>
      <c r="X41" s="14">
        <v>0.25</v>
      </c>
      <c r="Y41" s="14">
        <v>0.25</v>
      </c>
      <c r="Z41" s="14">
        <v>0.25</v>
      </c>
      <c r="AA41" s="14">
        <v>0.25</v>
      </c>
      <c r="AB41" s="14">
        <v>0.25</v>
      </c>
      <c r="AC41" s="14">
        <v>0.25</v>
      </c>
      <c r="AD41" s="14">
        <v>0.25</v>
      </c>
      <c r="AE41" s="14">
        <v>0.25</v>
      </c>
      <c r="AF41" s="14">
        <v>0.25</v>
      </c>
      <c r="AG41" s="14">
        <v>0.25</v>
      </c>
      <c r="AH41" s="14">
        <v>0.25</v>
      </c>
      <c r="AI41" s="14">
        <v>0.25</v>
      </c>
      <c r="AJ41" s="14">
        <v>0.25</v>
      </c>
      <c r="AK41" s="14">
        <v>0.25</v>
      </c>
      <c r="AL41" s="14">
        <v>0.25</v>
      </c>
      <c r="AM41" s="14">
        <v>0.25</v>
      </c>
      <c r="AN41" s="14">
        <v>0.25</v>
      </c>
      <c r="AO41" s="14">
        <v>0.25</v>
      </c>
      <c r="AP41" s="14">
        <v>0.25</v>
      </c>
      <c r="AQ41" s="14">
        <v>0.25</v>
      </c>
      <c r="AR41" s="14">
        <v>0.25</v>
      </c>
      <c r="AS41" s="14">
        <v>0.25</v>
      </c>
      <c r="AT41" s="14">
        <v>0.25</v>
      </c>
      <c r="AU41" s="14">
        <v>0.25</v>
      </c>
      <c r="AV41" s="14">
        <v>0.25</v>
      </c>
      <c r="AW41" s="14">
        <v>0.25</v>
      </c>
      <c r="AX41" s="14">
        <v>0.25</v>
      </c>
      <c r="AY41" s="14">
        <v>0.25</v>
      </c>
      <c r="AZ41" s="14">
        <v>0.25</v>
      </c>
      <c r="BA41" s="14">
        <v>0.25</v>
      </c>
      <c r="BB41" s="14">
        <v>0.25</v>
      </c>
      <c r="BC41" s="14">
        <v>0.25</v>
      </c>
      <c r="BD41" s="14">
        <v>0.25</v>
      </c>
      <c r="BE41" s="14">
        <v>0.25</v>
      </c>
      <c r="BF41" s="14">
        <v>0.25</v>
      </c>
      <c r="BG41" s="14">
        <v>0.25</v>
      </c>
      <c r="BH41" s="14">
        <v>0.25</v>
      </c>
      <c r="BI41" s="14">
        <v>0.25</v>
      </c>
      <c r="BJ41" s="14">
        <v>0.25</v>
      </c>
      <c r="BK41" s="14">
        <v>0.25</v>
      </c>
      <c r="BL41" s="14">
        <v>0.25</v>
      </c>
      <c r="BM41" s="14">
        <v>0.25</v>
      </c>
      <c r="BN41" s="14">
        <v>0.25</v>
      </c>
      <c r="BO41" s="14">
        <v>0.25</v>
      </c>
      <c r="BP41" s="14">
        <v>0.25</v>
      </c>
      <c r="BQ41" s="14">
        <v>0.25</v>
      </c>
      <c r="BR41" s="14">
        <v>0.25</v>
      </c>
      <c r="BS41" s="14">
        <v>0.25</v>
      </c>
      <c r="BT41" s="14">
        <v>0.25</v>
      </c>
      <c r="BU41" s="14">
        <v>0.25</v>
      </c>
      <c r="BV41" s="14">
        <v>0.25</v>
      </c>
      <c r="BW41" s="14">
        <v>0.25</v>
      </c>
      <c r="BX41" s="14">
        <v>0.25</v>
      </c>
      <c r="BY41" s="14">
        <v>0.25</v>
      </c>
      <c r="BZ41" s="14">
        <v>0.25</v>
      </c>
      <c r="CA41" s="14">
        <v>0.25</v>
      </c>
      <c r="CB41" s="14">
        <v>0.25</v>
      </c>
      <c r="CC41" s="14">
        <v>0.25</v>
      </c>
      <c r="CD41" s="14">
        <v>0.25</v>
      </c>
      <c r="CE41" s="14">
        <v>0.25</v>
      </c>
      <c r="CF41" s="14">
        <v>0.25</v>
      </c>
      <c r="CG41" s="14">
        <v>0.25</v>
      </c>
      <c r="CH41" s="14">
        <v>0.25</v>
      </c>
      <c r="CI41" s="14">
        <v>0.25</v>
      </c>
      <c r="CJ41" s="14">
        <v>0.25</v>
      </c>
      <c r="CK41" s="14">
        <v>0.25</v>
      </c>
      <c r="CL41" s="14">
        <v>0.25</v>
      </c>
      <c r="CM41" s="14">
        <v>0.25</v>
      </c>
      <c r="CN41" s="14">
        <v>0.25</v>
      </c>
      <c r="CO41" s="14">
        <v>0.25</v>
      </c>
      <c r="CP41" s="14">
        <v>0.25</v>
      </c>
      <c r="CQ41" s="14">
        <v>0.25</v>
      </c>
      <c r="CR41" s="14">
        <v>0.25</v>
      </c>
      <c r="CS41" s="14">
        <v>0.25</v>
      </c>
      <c r="CT41" s="14">
        <v>0.25</v>
      </c>
      <c r="CU41" s="14">
        <v>0.25</v>
      </c>
      <c r="CV41" s="14">
        <v>0.25</v>
      </c>
      <c r="CW41" s="14">
        <v>0.25</v>
      </c>
      <c r="CX41" s="14">
        <v>0.25</v>
      </c>
      <c r="CY41" s="14">
        <v>0.25</v>
      </c>
      <c r="CZ41" s="14">
        <v>0.25</v>
      </c>
      <c r="DA41" s="14">
        <v>0.25</v>
      </c>
      <c r="DB41" s="14">
        <v>0.25</v>
      </c>
      <c r="DC41" s="14">
        <v>0.25</v>
      </c>
      <c r="DD41" s="14">
        <v>0.25</v>
      </c>
      <c r="DE41" s="14">
        <v>0.25</v>
      </c>
      <c r="DF41" s="14">
        <v>0.25</v>
      </c>
      <c r="DG41" s="14">
        <v>0.25</v>
      </c>
      <c r="DH41" s="14">
        <v>0.25</v>
      </c>
      <c r="DI41" s="14">
        <v>0.25</v>
      </c>
      <c r="DJ41" s="14">
        <v>0.25</v>
      </c>
      <c r="DK41" s="14">
        <v>0.25</v>
      </c>
      <c r="DL41" s="14">
        <v>0.25</v>
      </c>
      <c r="DM41" s="14">
        <v>0.25</v>
      </c>
      <c r="DN41" s="14">
        <v>0.25</v>
      </c>
      <c r="DO41" s="14">
        <v>0.25</v>
      </c>
      <c r="DP41" s="14">
        <v>0.25</v>
      </c>
      <c r="DQ41" s="14">
        <v>0.25</v>
      </c>
      <c r="DR41" s="14">
        <v>0.25</v>
      </c>
      <c r="DS41" s="14">
        <v>0.25</v>
      </c>
      <c r="DT41" s="14">
        <v>0.25</v>
      </c>
      <c r="DU41" s="14">
        <v>0.25</v>
      </c>
      <c r="DV41" s="14">
        <v>0.25</v>
      </c>
      <c r="DW41" s="14">
        <v>0.25</v>
      </c>
      <c r="DX41" s="14">
        <v>0.25</v>
      </c>
      <c r="DY41" s="14">
        <v>0.25</v>
      </c>
      <c r="DZ41" s="14">
        <v>0.25</v>
      </c>
      <c r="EA41" s="14">
        <v>0.25</v>
      </c>
      <c r="EB41" s="14">
        <v>0.25</v>
      </c>
      <c r="EC41" s="14">
        <v>0.25</v>
      </c>
      <c r="ED41" s="14">
        <v>0.25</v>
      </c>
      <c r="EE41" s="14">
        <v>0.25</v>
      </c>
      <c r="EF41" s="14">
        <v>0.25</v>
      </c>
      <c r="EG41" s="14">
        <v>0.25</v>
      </c>
      <c r="EH41" s="14">
        <v>0.25</v>
      </c>
      <c r="EI41" s="14">
        <v>0.25</v>
      </c>
      <c r="EJ41" s="14">
        <v>0.25</v>
      </c>
      <c r="EK41" s="14">
        <v>0.25</v>
      </c>
      <c r="EL41" s="14">
        <v>0.25</v>
      </c>
      <c r="EM41" s="14">
        <v>0.25</v>
      </c>
      <c r="EN41" s="14">
        <v>0.25</v>
      </c>
      <c r="EO41" s="14">
        <v>0.25</v>
      </c>
      <c r="EP41" s="14">
        <v>0.25</v>
      </c>
      <c r="EQ41" s="14">
        <v>0.25</v>
      </c>
      <c r="ER41" s="14">
        <v>0.25</v>
      </c>
      <c r="ES41" s="14">
        <v>0.25</v>
      </c>
      <c r="ET41" s="14">
        <v>0.25</v>
      </c>
      <c r="EU41" s="14">
        <v>0.25</v>
      </c>
      <c r="EV41" s="14">
        <v>0.25</v>
      </c>
      <c r="EW41" s="14">
        <v>0.25</v>
      </c>
      <c r="EX41" s="14">
        <v>0.25</v>
      </c>
      <c r="EY41" s="14">
        <v>0.25</v>
      </c>
      <c r="EZ41" s="14">
        <v>0.25</v>
      </c>
      <c r="FA41" s="14">
        <v>0.25</v>
      </c>
      <c r="FB41" s="14">
        <v>0.25</v>
      </c>
      <c r="FC41" s="14">
        <v>0.25</v>
      </c>
      <c r="FD41" s="14">
        <v>0.25</v>
      </c>
      <c r="FE41" s="14">
        <v>0.25</v>
      </c>
      <c r="FF41" s="14">
        <v>0.25</v>
      </c>
      <c r="FG41" s="14">
        <v>0.25</v>
      </c>
      <c r="FH41" s="14">
        <v>0.25</v>
      </c>
      <c r="FI41" s="14">
        <v>0.25</v>
      </c>
      <c r="FJ41" s="14">
        <v>0.25</v>
      </c>
      <c r="FK41" s="14">
        <v>0.25</v>
      </c>
      <c r="FL41" s="14">
        <v>0.25</v>
      </c>
      <c r="FM41" s="14">
        <v>0.25</v>
      </c>
      <c r="FN41" s="14">
        <v>0.25</v>
      </c>
      <c r="FO41" s="14">
        <v>0.25</v>
      </c>
      <c r="FP41" s="14">
        <v>0.25</v>
      </c>
      <c r="FQ41" s="14">
        <v>0.25</v>
      </c>
      <c r="FR41" s="14">
        <v>0.25</v>
      </c>
      <c r="FS41" s="14">
        <v>0.25</v>
      </c>
      <c r="FT41" s="14">
        <v>0.25</v>
      </c>
      <c r="FU41" s="14">
        <v>0.25</v>
      </c>
      <c r="FV41" s="14">
        <v>0.25</v>
      </c>
      <c r="FW41" s="14">
        <v>0.25</v>
      </c>
      <c r="FX41" s="14">
        <v>0.25</v>
      </c>
      <c r="FY41" s="14">
        <v>0.25</v>
      </c>
      <c r="FZ41" s="14">
        <v>0.25</v>
      </c>
      <c r="GA41" s="14">
        <v>0.25</v>
      </c>
      <c r="GB41" s="14">
        <v>0.25</v>
      </c>
      <c r="GC41" s="14">
        <v>0.25</v>
      </c>
      <c r="GD41" s="14">
        <v>0.25</v>
      </c>
      <c r="GE41" s="14">
        <v>0.25</v>
      </c>
      <c r="GF41" s="14">
        <v>0.25</v>
      </c>
      <c r="GG41" s="14">
        <v>0.25</v>
      </c>
      <c r="GH41" s="14">
        <v>0.25</v>
      </c>
      <c r="GI41" s="14">
        <v>0.25</v>
      </c>
      <c r="GJ41" s="14">
        <v>0.25</v>
      </c>
      <c r="GK41" s="14">
        <v>0.25</v>
      </c>
      <c r="GL41" s="14">
        <v>0.25</v>
      </c>
      <c r="GM41" s="14">
        <v>0.25</v>
      </c>
      <c r="GN41" s="14">
        <v>0.25</v>
      </c>
      <c r="GO41" s="14">
        <v>0.25</v>
      </c>
      <c r="GP41" s="14">
        <v>0.25</v>
      </c>
      <c r="GQ41" s="14">
        <v>0.25</v>
      </c>
      <c r="GR41" s="14">
        <v>0.25</v>
      </c>
      <c r="GS41" s="14">
        <v>0.25</v>
      </c>
      <c r="GT41" s="14">
        <v>0.25</v>
      </c>
      <c r="GU41" s="14">
        <v>0.25</v>
      </c>
      <c r="GV41" s="14">
        <v>0.25</v>
      </c>
      <c r="GW41" s="14">
        <v>0.25</v>
      </c>
      <c r="GX41" s="14">
        <v>0.25</v>
      </c>
      <c r="GY41" s="14">
        <v>0.25</v>
      </c>
      <c r="GZ41" s="14">
        <v>0.25</v>
      </c>
      <c r="HA41" s="14">
        <v>0.25</v>
      </c>
      <c r="HB41" s="14">
        <v>0.25</v>
      </c>
      <c r="HC41" s="14">
        <v>0.25</v>
      </c>
      <c r="HD41" s="14">
        <v>0.25</v>
      </c>
      <c r="HE41" s="14">
        <v>0.25</v>
      </c>
      <c r="HF41" s="14">
        <v>0.25</v>
      </c>
      <c r="HG41" s="14">
        <v>0.25</v>
      </c>
      <c r="HH41" s="14">
        <v>0.25</v>
      </c>
      <c r="HI41" s="14">
        <v>0.25</v>
      </c>
      <c r="HJ41" s="14">
        <v>0.25</v>
      </c>
      <c r="HK41" s="14">
        <v>0.25</v>
      </c>
      <c r="HL41" s="14">
        <v>0.25</v>
      </c>
      <c r="HM41" s="14">
        <v>0.25</v>
      </c>
      <c r="HN41" s="14">
        <v>0.25</v>
      </c>
      <c r="HO41" s="14">
        <v>0.25</v>
      </c>
      <c r="HP41" s="14">
        <v>0.25</v>
      </c>
      <c r="HQ41" s="14">
        <v>0.25</v>
      </c>
      <c r="HR41" s="14">
        <v>0.25</v>
      </c>
      <c r="HS41" s="14">
        <v>0.25</v>
      </c>
      <c r="HT41" s="14">
        <f t="shared" ref="HT41:IX41" si="221">SUM(HT88,HT135)</f>
        <v>0.5</v>
      </c>
      <c r="HU41" s="14">
        <f t="shared" si="221"/>
        <v>0.5</v>
      </c>
      <c r="HV41" s="14">
        <f t="shared" si="221"/>
        <v>0.5</v>
      </c>
      <c r="HW41" s="14">
        <f t="shared" si="221"/>
        <v>0.5</v>
      </c>
      <c r="HX41" s="14">
        <f t="shared" si="221"/>
        <v>0.5</v>
      </c>
      <c r="HY41" s="14">
        <f t="shared" si="221"/>
        <v>0.5</v>
      </c>
      <c r="HZ41" s="14">
        <f t="shared" si="221"/>
        <v>0.5</v>
      </c>
      <c r="IA41" s="14">
        <f t="shared" si="221"/>
        <v>0.5</v>
      </c>
      <c r="IB41" s="14">
        <f t="shared" si="221"/>
        <v>0.5</v>
      </c>
      <c r="IC41" s="14">
        <f t="shared" si="221"/>
        <v>0.5</v>
      </c>
      <c r="ID41" s="14">
        <f t="shared" si="221"/>
        <v>0.5</v>
      </c>
      <c r="IE41" s="14">
        <f t="shared" si="221"/>
        <v>0.5</v>
      </c>
      <c r="IF41" s="14">
        <f t="shared" si="221"/>
        <v>0.5</v>
      </c>
      <c r="IG41" s="14">
        <f t="shared" si="221"/>
        <v>0.5</v>
      </c>
      <c r="IH41" s="14">
        <f t="shared" si="221"/>
        <v>0.5</v>
      </c>
      <c r="II41" s="14">
        <f t="shared" si="221"/>
        <v>0.5</v>
      </c>
      <c r="IJ41" s="14">
        <f t="shared" si="221"/>
        <v>0.5</v>
      </c>
      <c r="IK41" s="14">
        <f t="shared" si="221"/>
        <v>0.5</v>
      </c>
      <c r="IL41" s="14">
        <f t="shared" si="221"/>
        <v>0.5</v>
      </c>
      <c r="IM41" s="14">
        <f t="shared" si="221"/>
        <v>0.5</v>
      </c>
      <c r="IN41" s="14">
        <f t="shared" si="221"/>
        <v>0.5</v>
      </c>
      <c r="IO41" s="14">
        <f t="shared" si="221"/>
        <v>0.5</v>
      </c>
      <c r="IP41" s="14">
        <f t="shared" si="221"/>
        <v>0.5</v>
      </c>
      <c r="IQ41" s="14">
        <f t="shared" si="221"/>
        <v>0.5</v>
      </c>
      <c r="IR41" s="14">
        <f t="shared" si="221"/>
        <v>0.5</v>
      </c>
      <c r="IS41" s="14">
        <f t="shared" si="221"/>
        <v>0.5</v>
      </c>
      <c r="IT41" s="14">
        <f t="shared" si="221"/>
        <v>0.5</v>
      </c>
      <c r="IU41" s="14">
        <f t="shared" si="221"/>
        <v>0.5</v>
      </c>
      <c r="IV41" s="14">
        <f t="shared" si="221"/>
        <v>0.5</v>
      </c>
      <c r="IW41" s="14">
        <f t="shared" si="221"/>
        <v>0.5</v>
      </c>
      <c r="IX41" s="14">
        <f t="shared" si="221"/>
        <v>0.5</v>
      </c>
      <c r="IY41" s="14">
        <f t="shared" ref="IY41:KD41" si="222">SUM(IY88,IY135)</f>
        <v>0.5</v>
      </c>
      <c r="IZ41" s="14">
        <f t="shared" si="222"/>
        <v>0.5</v>
      </c>
      <c r="JA41" s="14">
        <f t="shared" si="222"/>
        <v>0.5</v>
      </c>
      <c r="JB41" s="14">
        <f t="shared" si="222"/>
        <v>0.5</v>
      </c>
      <c r="JC41" s="14">
        <f t="shared" si="222"/>
        <v>0.5</v>
      </c>
      <c r="JD41" s="14">
        <f t="shared" si="222"/>
        <v>0.5</v>
      </c>
      <c r="JE41" s="14">
        <f t="shared" si="222"/>
        <v>0.5</v>
      </c>
      <c r="JF41" s="14">
        <f t="shared" si="222"/>
        <v>0.5</v>
      </c>
      <c r="JG41" s="14">
        <f t="shared" si="222"/>
        <v>0.5</v>
      </c>
      <c r="JH41" s="14">
        <f t="shared" si="222"/>
        <v>0.5</v>
      </c>
      <c r="JI41" s="14">
        <f t="shared" si="222"/>
        <v>0.5</v>
      </c>
      <c r="JJ41" s="14">
        <f t="shared" si="222"/>
        <v>0.5</v>
      </c>
      <c r="JK41" s="14">
        <f t="shared" si="222"/>
        <v>0.5</v>
      </c>
      <c r="JL41" s="14">
        <f t="shared" si="222"/>
        <v>0.5</v>
      </c>
      <c r="JM41" s="14">
        <f t="shared" si="222"/>
        <v>0.5</v>
      </c>
      <c r="JN41" s="14">
        <f t="shared" si="222"/>
        <v>0.5</v>
      </c>
      <c r="JO41" s="14">
        <f t="shared" si="222"/>
        <v>0.5</v>
      </c>
      <c r="JP41" s="14">
        <f t="shared" si="222"/>
        <v>0.5</v>
      </c>
      <c r="JQ41" s="14">
        <f t="shared" si="222"/>
        <v>0.5</v>
      </c>
      <c r="JR41" s="14">
        <f t="shared" si="222"/>
        <v>0.5</v>
      </c>
      <c r="JS41" s="14">
        <f t="shared" si="222"/>
        <v>0.5</v>
      </c>
      <c r="JT41" s="14">
        <f t="shared" si="222"/>
        <v>0.5</v>
      </c>
      <c r="JU41" s="14">
        <f t="shared" si="222"/>
        <v>0.5</v>
      </c>
      <c r="JV41" s="14">
        <f t="shared" si="222"/>
        <v>0.5</v>
      </c>
      <c r="JW41" s="14">
        <f t="shared" si="222"/>
        <v>0.5</v>
      </c>
      <c r="JX41" s="14">
        <f t="shared" si="222"/>
        <v>0.5</v>
      </c>
      <c r="JY41" s="14">
        <f t="shared" si="222"/>
        <v>0.5</v>
      </c>
      <c r="JZ41" s="14">
        <f t="shared" si="222"/>
        <v>0.5</v>
      </c>
      <c r="KA41" s="14">
        <f t="shared" si="222"/>
        <v>0.5</v>
      </c>
      <c r="KB41" s="14">
        <f t="shared" si="222"/>
        <v>0.5</v>
      </c>
      <c r="KC41" s="14">
        <f t="shared" si="222"/>
        <v>0.5</v>
      </c>
      <c r="KD41" s="14">
        <f t="shared" si="222"/>
        <v>0.5</v>
      </c>
      <c r="KE41" s="14">
        <f t="shared" ref="KE41:LJ41" si="223">SUM(KE88,KE135)</f>
        <v>0.5</v>
      </c>
      <c r="KF41" s="14">
        <f t="shared" si="223"/>
        <v>0.5</v>
      </c>
      <c r="KG41" s="14">
        <f t="shared" si="223"/>
        <v>0.5</v>
      </c>
      <c r="KH41" s="14">
        <f t="shared" si="223"/>
        <v>0.5</v>
      </c>
      <c r="KI41" s="14">
        <f t="shared" si="223"/>
        <v>0.5</v>
      </c>
      <c r="KJ41" s="14">
        <f t="shared" si="223"/>
        <v>0.5</v>
      </c>
      <c r="KK41" s="14">
        <f t="shared" si="223"/>
        <v>0.5</v>
      </c>
      <c r="KL41" s="14">
        <f t="shared" si="223"/>
        <v>2.25</v>
      </c>
      <c r="KM41" s="14">
        <f t="shared" si="223"/>
        <v>4</v>
      </c>
      <c r="KN41" s="14">
        <f t="shared" si="223"/>
        <v>4</v>
      </c>
      <c r="KO41" s="14">
        <f t="shared" si="223"/>
        <v>0.5</v>
      </c>
      <c r="KP41" s="14">
        <f t="shared" si="223"/>
        <v>4</v>
      </c>
      <c r="KQ41" s="14">
        <f t="shared" si="223"/>
        <v>4</v>
      </c>
      <c r="KR41" s="14">
        <f t="shared" si="223"/>
        <v>4</v>
      </c>
      <c r="KS41" s="14">
        <f t="shared" si="223"/>
        <v>4</v>
      </c>
      <c r="KT41" s="14">
        <f t="shared" si="223"/>
        <v>4</v>
      </c>
      <c r="KU41" s="14">
        <f t="shared" si="223"/>
        <v>4</v>
      </c>
      <c r="KV41" s="14">
        <f t="shared" si="223"/>
        <v>4</v>
      </c>
      <c r="KW41" s="14">
        <f t="shared" si="223"/>
        <v>4</v>
      </c>
      <c r="KX41" s="14">
        <f t="shared" si="223"/>
        <v>2</v>
      </c>
      <c r="KY41" s="14">
        <f t="shared" si="223"/>
        <v>4</v>
      </c>
      <c r="KZ41" s="14">
        <f t="shared" si="223"/>
        <v>4</v>
      </c>
      <c r="LA41" s="14">
        <f t="shared" si="223"/>
        <v>4</v>
      </c>
      <c r="LB41" s="14">
        <f t="shared" si="223"/>
        <v>4</v>
      </c>
      <c r="LC41" s="14">
        <f t="shared" si="223"/>
        <v>4</v>
      </c>
      <c r="LD41" s="14">
        <f t="shared" si="223"/>
        <v>4</v>
      </c>
      <c r="LE41" s="14">
        <f t="shared" si="223"/>
        <v>4</v>
      </c>
      <c r="LF41" s="14">
        <f t="shared" si="223"/>
        <v>4</v>
      </c>
      <c r="LG41" s="14">
        <f t="shared" si="223"/>
        <v>4</v>
      </c>
      <c r="LH41" s="14">
        <f t="shared" si="223"/>
        <v>4</v>
      </c>
      <c r="LI41" s="14">
        <f t="shared" si="223"/>
        <v>4</v>
      </c>
      <c r="LJ41" s="14">
        <f t="shared" si="223"/>
        <v>4</v>
      </c>
      <c r="LK41" s="14">
        <f t="shared" ref="LK41:LP41" si="224">SUM(LK88,LK135)</f>
        <v>4</v>
      </c>
      <c r="LL41" s="14">
        <f t="shared" si="224"/>
        <v>0.5</v>
      </c>
      <c r="LM41" s="14">
        <f t="shared" si="224"/>
        <v>0.5</v>
      </c>
      <c r="LN41" s="14">
        <f t="shared" si="224"/>
        <v>0.5</v>
      </c>
      <c r="LO41" s="14">
        <f t="shared" si="224"/>
        <v>0.5</v>
      </c>
      <c r="LP41" s="14">
        <f t="shared" si="224"/>
        <v>0.5</v>
      </c>
      <c r="LQ41" s="14">
        <v>0.25</v>
      </c>
      <c r="LR41" s="14">
        <v>0.25</v>
      </c>
      <c r="LS41" s="14">
        <v>0.25</v>
      </c>
      <c r="LT41" s="14">
        <v>0.25</v>
      </c>
      <c r="LU41" s="14">
        <v>0.25</v>
      </c>
      <c r="LV41" s="14">
        <v>0.25</v>
      </c>
      <c r="LW41" s="14">
        <v>0.25</v>
      </c>
      <c r="LX41" s="14">
        <v>0.25</v>
      </c>
      <c r="LY41" s="14">
        <v>0.25</v>
      </c>
      <c r="LZ41" s="14">
        <v>0.25</v>
      </c>
      <c r="MA41" s="14">
        <v>0.25</v>
      </c>
      <c r="MB41" s="14">
        <v>0.25</v>
      </c>
      <c r="MC41" s="14">
        <v>0.25</v>
      </c>
      <c r="MD41" s="14">
        <v>0.25</v>
      </c>
      <c r="ME41" s="14">
        <v>0.25</v>
      </c>
      <c r="MF41" s="14">
        <v>0.25</v>
      </c>
      <c r="MG41" s="14">
        <v>0.25</v>
      </c>
      <c r="MH41" s="14">
        <v>0.25</v>
      </c>
      <c r="MI41" s="14">
        <v>0.25</v>
      </c>
      <c r="MJ41" s="14">
        <v>0.25</v>
      </c>
      <c r="MK41" s="14">
        <v>0.25</v>
      </c>
      <c r="ML41" s="14">
        <v>0.25</v>
      </c>
      <c r="MM41" s="14">
        <v>0.25</v>
      </c>
      <c r="MN41" s="14">
        <v>0.25</v>
      </c>
      <c r="MO41" s="14">
        <v>0.25</v>
      </c>
      <c r="MP41" s="14">
        <v>0.25</v>
      </c>
      <c r="MQ41" s="14">
        <v>0.25</v>
      </c>
      <c r="MR41" s="14">
        <v>0.25</v>
      </c>
      <c r="MS41" s="14">
        <v>0.25</v>
      </c>
      <c r="MT41" s="14">
        <v>0.25</v>
      </c>
      <c r="MU41" s="14">
        <v>0.25</v>
      </c>
      <c r="MV41" s="14">
        <v>0.25</v>
      </c>
      <c r="MW41" s="14">
        <v>0.25</v>
      </c>
      <c r="MX41" s="14">
        <v>0.25</v>
      </c>
      <c r="MY41" s="14">
        <v>0.25</v>
      </c>
      <c r="MZ41" s="14">
        <v>0.25</v>
      </c>
      <c r="NA41" s="14">
        <v>0.25</v>
      </c>
      <c r="NB41" s="14">
        <v>0.25</v>
      </c>
      <c r="NC41" s="14">
        <v>0.25</v>
      </c>
    </row>
    <row r="42" spans="1:367" ht="15">
      <c r="A42" s="24">
        <v>70</v>
      </c>
      <c r="B42" s="9" t="s">
        <v>1849</v>
      </c>
      <c r="C42" s="14">
        <v>0.25</v>
      </c>
      <c r="D42" s="14">
        <v>0.25</v>
      </c>
      <c r="E42" s="14">
        <v>0.25</v>
      </c>
      <c r="F42" s="14">
        <v>0.25</v>
      </c>
      <c r="G42" s="14">
        <v>0.25</v>
      </c>
      <c r="H42" s="14">
        <v>0.25</v>
      </c>
      <c r="I42" s="14">
        <v>0.25</v>
      </c>
      <c r="J42" s="14">
        <v>0.25</v>
      </c>
      <c r="K42" s="14">
        <v>0.25</v>
      </c>
      <c r="L42" s="14">
        <v>0.25</v>
      </c>
      <c r="M42" s="14">
        <v>0.25</v>
      </c>
      <c r="N42" s="14">
        <v>0.25</v>
      </c>
      <c r="O42" s="14">
        <v>0.25</v>
      </c>
      <c r="P42" s="14">
        <v>0.25</v>
      </c>
      <c r="Q42" s="14">
        <v>0.25</v>
      </c>
      <c r="R42" s="14">
        <v>0.25</v>
      </c>
      <c r="S42" s="14">
        <v>0.25</v>
      </c>
      <c r="T42" s="14">
        <v>0.25</v>
      </c>
      <c r="U42" s="14">
        <v>0.25</v>
      </c>
      <c r="V42" s="14">
        <v>0.25</v>
      </c>
      <c r="W42" s="14">
        <v>0.25</v>
      </c>
      <c r="X42" s="14">
        <v>0.25</v>
      </c>
      <c r="Y42" s="14">
        <v>0.25</v>
      </c>
      <c r="Z42" s="14">
        <v>0.25</v>
      </c>
      <c r="AA42" s="14">
        <v>0.25</v>
      </c>
      <c r="AB42" s="14">
        <v>0.25</v>
      </c>
      <c r="AC42" s="14">
        <v>0.25</v>
      </c>
      <c r="AD42" s="14">
        <v>0.25</v>
      </c>
      <c r="AE42" s="14">
        <v>0.25</v>
      </c>
      <c r="AF42" s="14">
        <v>0.25</v>
      </c>
      <c r="AG42" s="14">
        <v>0.25</v>
      </c>
      <c r="AH42" s="14">
        <v>0.25</v>
      </c>
      <c r="AI42" s="14">
        <v>0.25</v>
      </c>
      <c r="AJ42" s="14">
        <v>0.25</v>
      </c>
      <c r="AK42" s="14">
        <v>0.25</v>
      </c>
      <c r="AL42" s="14">
        <v>0.25</v>
      </c>
      <c r="AM42" s="14">
        <v>0.25</v>
      </c>
      <c r="AN42" s="14">
        <v>0.25</v>
      </c>
      <c r="AO42" s="14">
        <v>0.25</v>
      </c>
      <c r="AP42" s="14">
        <v>0.25</v>
      </c>
      <c r="AQ42" s="14">
        <v>0.25</v>
      </c>
      <c r="AR42" s="14">
        <v>0.25</v>
      </c>
      <c r="AS42" s="14">
        <v>0.25</v>
      </c>
      <c r="AT42" s="14">
        <v>0.25</v>
      </c>
      <c r="AU42" s="14">
        <v>0.25</v>
      </c>
      <c r="AV42" s="14">
        <v>0.25</v>
      </c>
      <c r="AW42" s="14">
        <v>0.25</v>
      </c>
      <c r="AX42" s="14">
        <v>0.25</v>
      </c>
      <c r="AY42" s="14">
        <v>0.25</v>
      </c>
      <c r="AZ42" s="14">
        <v>0.25</v>
      </c>
      <c r="BA42" s="14">
        <v>0.25</v>
      </c>
      <c r="BB42" s="14">
        <v>0.25</v>
      </c>
      <c r="BC42" s="14">
        <v>0.25</v>
      </c>
      <c r="BD42" s="14">
        <v>0.25</v>
      </c>
      <c r="BE42" s="14">
        <v>0.25</v>
      </c>
      <c r="BF42" s="14">
        <v>0.25</v>
      </c>
      <c r="BG42" s="14">
        <v>0.25</v>
      </c>
      <c r="BH42" s="14">
        <v>0.25</v>
      </c>
      <c r="BI42" s="14">
        <v>0.25</v>
      </c>
      <c r="BJ42" s="14">
        <v>0.25</v>
      </c>
      <c r="BK42" s="14">
        <v>0.25</v>
      </c>
      <c r="BL42" s="14">
        <v>0.25</v>
      </c>
      <c r="BM42" s="14">
        <v>0.25</v>
      </c>
      <c r="BN42" s="14">
        <v>0.25</v>
      </c>
      <c r="BO42" s="14">
        <v>0.25</v>
      </c>
      <c r="BP42" s="14">
        <v>0.25</v>
      </c>
      <c r="BQ42" s="14">
        <v>0.25</v>
      </c>
      <c r="BR42" s="14">
        <v>0.25</v>
      </c>
      <c r="BS42" s="14">
        <v>0.25</v>
      </c>
      <c r="BT42" s="14">
        <v>0.25</v>
      </c>
      <c r="BU42" s="14">
        <v>0.25</v>
      </c>
      <c r="BV42" s="14">
        <v>0.25</v>
      </c>
      <c r="BW42" s="14">
        <v>0.25</v>
      </c>
      <c r="BX42" s="14">
        <v>0.25</v>
      </c>
      <c r="BY42" s="14">
        <v>0.25</v>
      </c>
      <c r="BZ42" s="14">
        <v>0.25</v>
      </c>
      <c r="CA42" s="14">
        <v>0.25</v>
      </c>
      <c r="CB42" s="14">
        <v>0.25</v>
      </c>
      <c r="CC42" s="14">
        <v>0.25</v>
      </c>
      <c r="CD42" s="14">
        <v>0.25</v>
      </c>
      <c r="CE42" s="14">
        <v>0.25</v>
      </c>
      <c r="CF42" s="14">
        <v>0.25</v>
      </c>
      <c r="CG42" s="14">
        <v>0.25</v>
      </c>
      <c r="CH42" s="14">
        <v>0.25</v>
      </c>
      <c r="CI42" s="14">
        <v>0.25</v>
      </c>
      <c r="CJ42" s="14">
        <v>0.25</v>
      </c>
      <c r="CK42" s="14">
        <v>0.25</v>
      </c>
      <c r="CL42" s="14">
        <v>0.25</v>
      </c>
      <c r="CM42" s="14">
        <v>0.25</v>
      </c>
      <c r="CN42" s="14">
        <v>0.25</v>
      </c>
      <c r="CO42" s="14">
        <v>0.25</v>
      </c>
      <c r="CP42" s="14">
        <v>0.25</v>
      </c>
      <c r="CQ42" s="14">
        <v>0.25</v>
      </c>
      <c r="CR42" s="14">
        <v>0.25</v>
      </c>
      <c r="CS42" s="14">
        <v>0.25</v>
      </c>
      <c r="CT42" s="14">
        <v>0.25</v>
      </c>
      <c r="CU42" s="14">
        <v>0.25</v>
      </c>
      <c r="CV42" s="14">
        <v>0.25</v>
      </c>
      <c r="CW42" s="14">
        <v>0.25</v>
      </c>
      <c r="CX42" s="14">
        <v>0.25</v>
      </c>
      <c r="CY42" s="14">
        <v>0.25</v>
      </c>
      <c r="CZ42" s="14">
        <v>0.25</v>
      </c>
      <c r="DA42" s="14">
        <v>0.25</v>
      </c>
      <c r="DB42" s="14">
        <v>0.25</v>
      </c>
      <c r="DC42" s="14">
        <v>0.25</v>
      </c>
      <c r="DD42" s="14">
        <v>0.25</v>
      </c>
      <c r="DE42" s="14">
        <v>0.25</v>
      </c>
      <c r="DF42" s="14">
        <v>0.25</v>
      </c>
      <c r="DG42" s="14">
        <v>0.25</v>
      </c>
      <c r="DH42" s="14">
        <v>0.25</v>
      </c>
      <c r="DI42" s="14">
        <v>0.25</v>
      </c>
      <c r="DJ42" s="14">
        <v>0.25</v>
      </c>
      <c r="DK42" s="14">
        <v>0.25</v>
      </c>
      <c r="DL42" s="14">
        <v>0.25</v>
      </c>
      <c r="DM42" s="14">
        <v>0.25</v>
      </c>
      <c r="DN42" s="14">
        <v>0.25</v>
      </c>
      <c r="DO42" s="14">
        <v>0.25</v>
      </c>
      <c r="DP42" s="14">
        <v>0.25</v>
      </c>
      <c r="DQ42" s="14">
        <v>0.25</v>
      </c>
      <c r="DR42" s="14">
        <v>0.25</v>
      </c>
      <c r="DS42" s="14">
        <v>0.25</v>
      </c>
      <c r="DT42" s="14">
        <v>0.25</v>
      </c>
      <c r="DU42" s="14">
        <v>0.25</v>
      </c>
      <c r="DV42" s="14">
        <v>0.25</v>
      </c>
      <c r="DW42" s="14">
        <v>0.25</v>
      </c>
      <c r="DX42" s="14">
        <v>0.25</v>
      </c>
      <c r="DY42" s="14">
        <v>0.25</v>
      </c>
      <c r="DZ42" s="14">
        <v>0.25</v>
      </c>
      <c r="EA42" s="14">
        <v>0.25</v>
      </c>
      <c r="EB42" s="14">
        <v>0.25</v>
      </c>
      <c r="EC42" s="14">
        <v>0.25</v>
      </c>
      <c r="ED42" s="14">
        <v>0.25</v>
      </c>
      <c r="EE42" s="14">
        <v>0.25</v>
      </c>
      <c r="EF42" s="14">
        <v>0.25</v>
      </c>
      <c r="EG42" s="14">
        <v>0.25</v>
      </c>
      <c r="EH42" s="14">
        <v>0.25</v>
      </c>
      <c r="EI42" s="14">
        <v>0.25</v>
      </c>
      <c r="EJ42" s="14">
        <v>0.25</v>
      </c>
      <c r="EK42" s="14">
        <v>0.25</v>
      </c>
      <c r="EL42" s="14">
        <v>0.25</v>
      </c>
      <c r="EM42" s="14">
        <v>0.25</v>
      </c>
      <c r="EN42" s="14">
        <v>0.25</v>
      </c>
      <c r="EO42" s="14">
        <v>0.25</v>
      </c>
      <c r="EP42" s="14">
        <v>0.25</v>
      </c>
      <c r="EQ42" s="14">
        <v>0.25</v>
      </c>
      <c r="ER42" s="14">
        <v>0.25</v>
      </c>
      <c r="ES42" s="14">
        <v>0.25</v>
      </c>
      <c r="ET42" s="14">
        <v>0.25</v>
      </c>
      <c r="EU42" s="14">
        <v>0.25</v>
      </c>
      <c r="EV42" s="14">
        <v>0.25</v>
      </c>
      <c r="EW42" s="14">
        <v>0.25</v>
      </c>
      <c r="EX42" s="14">
        <v>0.25</v>
      </c>
      <c r="EY42" s="14">
        <v>0.25</v>
      </c>
      <c r="EZ42" s="14">
        <v>0.25</v>
      </c>
      <c r="FA42" s="14">
        <v>0.25</v>
      </c>
      <c r="FB42" s="14">
        <v>0.25</v>
      </c>
      <c r="FC42" s="14">
        <v>0.25</v>
      </c>
      <c r="FD42" s="14">
        <v>0.25</v>
      </c>
      <c r="FE42" s="14">
        <v>0.25</v>
      </c>
      <c r="FF42" s="14">
        <v>0.25</v>
      </c>
      <c r="FG42" s="14">
        <v>0.25</v>
      </c>
      <c r="FH42" s="14">
        <v>0.25</v>
      </c>
      <c r="FI42" s="14">
        <v>0.25</v>
      </c>
      <c r="FJ42" s="14">
        <v>0.25</v>
      </c>
      <c r="FK42" s="14">
        <v>0.25</v>
      </c>
      <c r="FL42" s="14">
        <v>0.25</v>
      </c>
      <c r="FM42" s="14">
        <v>0.25</v>
      </c>
      <c r="FN42" s="14">
        <v>0.25</v>
      </c>
      <c r="FO42" s="14">
        <v>0.25</v>
      </c>
      <c r="FP42" s="14">
        <v>0.25</v>
      </c>
      <c r="FQ42" s="14">
        <v>0.25</v>
      </c>
      <c r="FR42" s="14">
        <v>0.25</v>
      </c>
      <c r="FS42" s="14">
        <v>0.25</v>
      </c>
      <c r="FT42" s="14">
        <v>0.25</v>
      </c>
      <c r="FU42" s="14">
        <v>0.25</v>
      </c>
      <c r="FV42" s="14">
        <v>0.25</v>
      </c>
      <c r="FW42" s="14">
        <v>0.25</v>
      </c>
      <c r="FX42" s="14">
        <v>0.25</v>
      </c>
      <c r="FY42" s="14">
        <v>0.25</v>
      </c>
      <c r="FZ42" s="14">
        <v>0.25</v>
      </c>
      <c r="GA42" s="14">
        <v>0.25</v>
      </c>
      <c r="GB42" s="14">
        <v>0.25</v>
      </c>
      <c r="GC42" s="14">
        <v>0.25</v>
      </c>
      <c r="GD42" s="14">
        <v>0.25</v>
      </c>
      <c r="GE42" s="14">
        <v>0.25</v>
      </c>
      <c r="GF42" s="14">
        <v>0.25</v>
      </c>
      <c r="GG42" s="14">
        <v>0.25</v>
      </c>
      <c r="GH42" s="14">
        <v>0.25</v>
      </c>
      <c r="GI42" s="14">
        <v>0.25</v>
      </c>
      <c r="GJ42" s="14">
        <v>0.25</v>
      </c>
      <c r="GK42" s="14">
        <v>0.25</v>
      </c>
      <c r="GL42" s="14">
        <v>0.25</v>
      </c>
      <c r="GM42" s="14">
        <v>0.25</v>
      </c>
      <c r="GN42" s="14">
        <v>0.25</v>
      </c>
      <c r="GO42" s="14">
        <v>0.25</v>
      </c>
      <c r="GP42" s="14">
        <v>0.25</v>
      </c>
      <c r="GQ42" s="14">
        <v>0.25</v>
      </c>
      <c r="GR42" s="14">
        <v>0.25</v>
      </c>
      <c r="GS42" s="14">
        <v>0.25</v>
      </c>
      <c r="GT42" s="14">
        <v>0.25</v>
      </c>
      <c r="GU42" s="14">
        <v>0.25</v>
      </c>
      <c r="GV42" s="14">
        <v>0.25</v>
      </c>
      <c r="GW42" s="14">
        <v>0.25</v>
      </c>
      <c r="GX42" s="14">
        <v>0.25</v>
      </c>
      <c r="GY42" s="14">
        <v>0.25</v>
      </c>
      <c r="GZ42" s="14">
        <v>0.25</v>
      </c>
      <c r="HA42" s="14">
        <v>0.25</v>
      </c>
      <c r="HB42" s="14">
        <v>0.25</v>
      </c>
      <c r="HC42" s="14">
        <v>0.25</v>
      </c>
      <c r="HD42" s="14">
        <v>0.25</v>
      </c>
      <c r="HE42" s="14">
        <v>0.25</v>
      </c>
      <c r="HF42" s="14">
        <v>0.25</v>
      </c>
      <c r="HG42" s="14">
        <v>0.25</v>
      </c>
      <c r="HH42" s="14">
        <v>0.25</v>
      </c>
      <c r="HI42" s="14">
        <v>0.25</v>
      </c>
      <c r="HJ42" s="14">
        <v>0.25</v>
      </c>
      <c r="HK42" s="14">
        <v>0.25</v>
      </c>
      <c r="HL42" s="14">
        <v>0.25</v>
      </c>
      <c r="HM42" s="14">
        <v>0.25</v>
      </c>
      <c r="HN42" s="14">
        <v>0.25</v>
      </c>
      <c r="HO42" s="14">
        <v>0.25</v>
      </c>
      <c r="HP42" s="14">
        <v>0.25</v>
      </c>
      <c r="HQ42" s="14">
        <v>0.25</v>
      </c>
      <c r="HR42" s="14">
        <v>0.25</v>
      </c>
      <c r="HS42" s="14">
        <v>0.25</v>
      </c>
      <c r="HT42" s="14">
        <f t="shared" ref="HT42:IX42" si="225">SUM(HT89,HT136)</f>
        <v>0.5</v>
      </c>
      <c r="HU42" s="14">
        <f t="shared" si="225"/>
        <v>0.5</v>
      </c>
      <c r="HV42" s="14">
        <f t="shared" si="225"/>
        <v>0.5</v>
      </c>
      <c r="HW42" s="14">
        <f t="shared" si="225"/>
        <v>0.5</v>
      </c>
      <c r="HX42" s="14">
        <f t="shared" si="225"/>
        <v>0.5</v>
      </c>
      <c r="HY42" s="14">
        <f t="shared" si="225"/>
        <v>0.5</v>
      </c>
      <c r="HZ42" s="14">
        <f t="shared" si="225"/>
        <v>0.5</v>
      </c>
      <c r="IA42" s="14">
        <f t="shared" si="225"/>
        <v>0.5</v>
      </c>
      <c r="IB42" s="14">
        <f t="shared" si="225"/>
        <v>0.5</v>
      </c>
      <c r="IC42" s="14">
        <f t="shared" si="225"/>
        <v>0.5</v>
      </c>
      <c r="ID42" s="14">
        <f t="shared" si="225"/>
        <v>0.5</v>
      </c>
      <c r="IE42" s="14">
        <f t="shared" si="225"/>
        <v>0.5</v>
      </c>
      <c r="IF42" s="14">
        <f t="shared" si="225"/>
        <v>0.5</v>
      </c>
      <c r="IG42" s="14">
        <f t="shared" si="225"/>
        <v>0.5</v>
      </c>
      <c r="IH42" s="14">
        <f t="shared" si="225"/>
        <v>0.5</v>
      </c>
      <c r="II42" s="14">
        <f t="shared" si="225"/>
        <v>0.5</v>
      </c>
      <c r="IJ42" s="14">
        <f t="shared" si="225"/>
        <v>0.5</v>
      </c>
      <c r="IK42" s="14">
        <f t="shared" si="225"/>
        <v>0.5</v>
      </c>
      <c r="IL42" s="14">
        <f t="shared" si="225"/>
        <v>0.5</v>
      </c>
      <c r="IM42" s="14">
        <f t="shared" si="225"/>
        <v>0.5</v>
      </c>
      <c r="IN42" s="14">
        <f t="shared" si="225"/>
        <v>0.5</v>
      </c>
      <c r="IO42" s="14">
        <f t="shared" si="225"/>
        <v>0.5</v>
      </c>
      <c r="IP42" s="14">
        <f t="shared" si="225"/>
        <v>0.5</v>
      </c>
      <c r="IQ42" s="14">
        <f t="shared" si="225"/>
        <v>0.5</v>
      </c>
      <c r="IR42" s="14">
        <f t="shared" si="225"/>
        <v>0.5</v>
      </c>
      <c r="IS42" s="14">
        <f t="shared" si="225"/>
        <v>0.5</v>
      </c>
      <c r="IT42" s="14">
        <f t="shared" si="225"/>
        <v>0.5</v>
      </c>
      <c r="IU42" s="14">
        <f t="shared" si="225"/>
        <v>0.5</v>
      </c>
      <c r="IV42" s="14">
        <f t="shared" si="225"/>
        <v>0.5</v>
      </c>
      <c r="IW42" s="14">
        <f t="shared" si="225"/>
        <v>0.5</v>
      </c>
      <c r="IX42" s="14">
        <f t="shared" si="225"/>
        <v>0.5</v>
      </c>
      <c r="IY42" s="14">
        <f t="shared" ref="IY42:KD42" si="226">SUM(IY89,IY136)</f>
        <v>0.5</v>
      </c>
      <c r="IZ42" s="14">
        <f t="shared" si="226"/>
        <v>0.5</v>
      </c>
      <c r="JA42" s="14">
        <f t="shared" si="226"/>
        <v>0.5</v>
      </c>
      <c r="JB42" s="14">
        <f t="shared" si="226"/>
        <v>0.5</v>
      </c>
      <c r="JC42" s="14">
        <f t="shared" si="226"/>
        <v>0.5</v>
      </c>
      <c r="JD42" s="14">
        <f t="shared" si="226"/>
        <v>0.5</v>
      </c>
      <c r="JE42" s="14">
        <f t="shared" si="226"/>
        <v>0.5</v>
      </c>
      <c r="JF42" s="14">
        <f t="shared" si="226"/>
        <v>0.5</v>
      </c>
      <c r="JG42" s="14">
        <f t="shared" si="226"/>
        <v>0.5</v>
      </c>
      <c r="JH42" s="14">
        <f t="shared" si="226"/>
        <v>0.5</v>
      </c>
      <c r="JI42" s="14">
        <f t="shared" si="226"/>
        <v>0.5</v>
      </c>
      <c r="JJ42" s="14">
        <f t="shared" si="226"/>
        <v>0.5</v>
      </c>
      <c r="JK42" s="14">
        <f t="shared" si="226"/>
        <v>0.5</v>
      </c>
      <c r="JL42" s="14">
        <f t="shared" si="226"/>
        <v>0.5</v>
      </c>
      <c r="JM42" s="14">
        <f t="shared" si="226"/>
        <v>0.5</v>
      </c>
      <c r="JN42" s="14">
        <f t="shared" si="226"/>
        <v>0.5</v>
      </c>
      <c r="JO42" s="14">
        <f t="shared" si="226"/>
        <v>0.5</v>
      </c>
      <c r="JP42" s="14">
        <f t="shared" si="226"/>
        <v>0.5</v>
      </c>
      <c r="JQ42" s="14">
        <f t="shared" si="226"/>
        <v>0.5</v>
      </c>
      <c r="JR42" s="14">
        <f t="shared" si="226"/>
        <v>0.5</v>
      </c>
      <c r="JS42" s="14">
        <f t="shared" si="226"/>
        <v>0.5</v>
      </c>
      <c r="JT42" s="14">
        <f t="shared" si="226"/>
        <v>0.5</v>
      </c>
      <c r="JU42" s="14">
        <f t="shared" si="226"/>
        <v>0.5</v>
      </c>
      <c r="JV42" s="14">
        <f t="shared" si="226"/>
        <v>0.5</v>
      </c>
      <c r="JW42" s="14">
        <f t="shared" si="226"/>
        <v>0.5</v>
      </c>
      <c r="JX42" s="14">
        <f t="shared" si="226"/>
        <v>0.5</v>
      </c>
      <c r="JY42" s="14">
        <f t="shared" si="226"/>
        <v>0.5</v>
      </c>
      <c r="JZ42" s="14">
        <f t="shared" si="226"/>
        <v>0.5</v>
      </c>
      <c r="KA42" s="14">
        <f t="shared" si="226"/>
        <v>0.5</v>
      </c>
      <c r="KB42" s="14">
        <f t="shared" si="226"/>
        <v>0.5</v>
      </c>
      <c r="KC42" s="14">
        <f t="shared" si="226"/>
        <v>0.5</v>
      </c>
      <c r="KD42" s="14">
        <f t="shared" si="226"/>
        <v>0.5</v>
      </c>
      <c r="KE42" s="14">
        <f t="shared" ref="KE42:LJ42" si="227">SUM(KE89,KE136)</f>
        <v>0.5</v>
      </c>
      <c r="KF42" s="14">
        <f t="shared" si="227"/>
        <v>0.5</v>
      </c>
      <c r="KG42" s="14">
        <f t="shared" si="227"/>
        <v>0.5</v>
      </c>
      <c r="KH42" s="14">
        <f t="shared" si="227"/>
        <v>0.5</v>
      </c>
      <c r="KI42" s="14">
        <f t="shared" si="227"/>
        <v>0.5</v>
      </c>
      <c r="KJ42" s="14">
        <f t="shared" si="227"/>
        <v>0.5</v>
      </c>
      <c r="KK42" s="14">
        <f t="shared" si="227"/>
        <v>0.5</v>
      </c>
      <c r="KL42" s="14">
        <f t="shared" si="227"/>
        <v>2.25</v>
      </c>
      <c r="KM42" s="14">
        <f t="shared" si="227"/>
        <v>4</v>
      </c>
      <c r="KN42" s="14">
        <f t="shared" si="227"/>
        <v>4</v>
      </c>
      <c r="KO42" s="14">
        <f t="shared" si="227"/>
        <v>0.5</v>
      </c>
      <c r="KP42" s="14">
        <f t="shared" si="227"/>
        <v>4</v>
      </c>
      <c r="KQ42" s="14">
        <f t="shared" si="227"/>
        <v>4</v>
      </c>
      <c r="KR42" s="14">
        <f t="shared" si="227"/>
        <v>4</v>
      </c>
      <c r="KS42" s="14">
        <f t="shared" si="227"/>
        <v>4</v>
      </c>
      <c r="KT42" s="14">
        <f t="shared" si="227"/>
        <v>4</v>
      </c>
      <c r="KU42" s="14">
        <f t="shared" si="227"/>
        <v>4</v>
      </c>
      <c r="KV42" s="14">
        <f t="shared" si="227"/>
        <v>4</v>
      </c>
      <c r="KW42" s="14">
        <f t="shared" si="227"/>
        <v>4</v>
      </c>
      <c r="KX42" s="14">
        <f t="shared" si="227"/>
        <v>1</v>
      </c>
      <c r="KY42" s="14">
        <f t="shared" si="227"/>
        <v>4</v>
      </c>
      <c r="KZ42" s="14">
        <f t="shared" si="227"/>
        <v>4</v>
      </c>
      <c r="LA42" s="14">
        <f t="shared" si="227"/>
        <v>4</v>
      </c>
      <c r="LB42" s="14">
        <f t="shared" si="227"/>
        <v>4</v>
      </c>
      <c r="LC42" s="14">
        <f t="shared" si="227"/>
        <v>4</v>
      </c>
      <c r="LD42" s="14">
        <f t="shared" si="227"/>
        <v>4</v>
      </c>
      <c r="LE42" s="14">
        <f t="shared" si="227"/>
        <v>4</v>
      </c>
      <c r="LF42" s="14">
        <f t="shared" si="227"/>
        <v>4</v>
      </c>
      <c r="LG42" s="14">
        <f t="shared" si="227"/>
        <v>4</v>
      </c>
      <c r="LH42" s="14">
        <f t="shared" si="227"/>
        <v>4</v>
      </c>
      <c r="LI42" s="14">
        <f t="shared" si="227"/>
        <v>4</v>
      </c>
      <c r="LJ42" s="14">
        <f t="shared" si="227"/>
        <v>4</v>
      </c>
      <c r="LK42" s="14">
        <f t="shared" ref="LK42:LP42" si="228">SUM(LK89,LK136)</f>
        <v>4</v>
      </c>
      <c r="LL42" s="14">
        <f t="shared" si="228"/>
        <v>2.25</v>
      </c>
      <c r="LM42" s="14">
        <f t="shared" si="228"/>
        <v>2.25</v>
      </c>
      <c r="LN42" s="14">
        <f t="shared" si="228"/>
        <v>2.25</v>
      </c>
      <c r="LO42" s="14">
        <f t="shared" si="228"/>
        <v>2.25</v>
      </c>
      <c r="LP42" s="14">
        <f t="shared" si="228"/>
        <v>2.25</v>
      </c>
      <c r="LQ42" s="14">
        <v>0.25</v>
      </c>
      <c r="LR42" s="14">
        <v>0.25</v>
      </c>
      <c r="LS42" s="14">
        <v>0.25</v>
      </c>
      <c r="LT42" s="14">
        <v>0.25</v>
      </c>
      <c r="LU42" s="14">
        <v>0.25</v>
      </c>
      <c r="LV42" s="14">
        <v>0.25</v>
      </c>
      <c r="LW42" s="14">
        <v>0.25</v>
      </c>
      <c r="LX42" s="14">
        <v>0.25</v>
      </c>
      <c r="LY42" s="14">
        <v>0.25</v>
      </c>
      <c r="LZ42" s="14">
        <v>0.25</v>
      </c>
      <c r="MA42" s="14">
        <v>0.25</v>
      </c>
      <c r="MB42" s="14">
        <v>0.25</v>
      </c>
      <c r="MC42" s="14">
        <v>0.25</v>
      </c>
      <c r="MD42" s="14">
        <v>0.25</v>
      </c>
      <c r="ME42" s="14">
        <v>0.25</v>
      </c>
      <c r="MF42" s="14">
        <v>0.25</v>
      </c>
      <c r="MG42" s="14">
        <v>0.25</v>
      </c>
      <c r="MH42" s="14">
        <v>0.25</v>
      </c>
      <c r="MI42" s="14">
        <v>0.25</v>
      </c>
      <c r="MJ42" s="14">
        <v>0.25</v>
      </c>
      <c r="MK42" s="14">
        <v>0.25</v>
      </c>
      <c r="ML42" s="14">
        <v>0.25</v>
      </c>
      <c r="MM42" s="14">
        <v>0.25</v>
      </c>
      <c r="MN42" s="14">
        <v>0.25</v>
      </c>
      <c r="MO42" s="14">
        <v>0.25</v>
      </c>
      <c r="MP42" s="14">
        <v>0.25</v>
      </c>
      <c r="MQ42" s="14">
        <v>0.25</v>
      </c>
      <c r="MR42" s="14">
        <v>0.25</v>
      </c>
      <c r="MS42" s="14">
        <v>0.25</v>
      </c>
      <c r="MT42" s="14">
        <v>0.25</v>
      </c>
      <c r="MU42" s="14">
        <v>0.25</v>
      </c>
      <c r="MV42" s="14">
        <v>0.25</v>
      </c>
      <c r="MW42" s="14">
        <v>0.25</v>
      </c>
      <c r="MX42" s="14">
        <v>0.25</v>
      </c>
      <c r="MY42" s="14">
        <v>0.25</v>
      </c>
      <c r="MZ42" s="14">
        <v>0.25</v>
      </c>
      <c r="NA42" s="14">
        <v>0.25</v>
      </c>
      <c r="NB42" s="14">
        <v>0.25</v>
      </c>
      <c r="NC42" s="14">
        <v>0.25</v>
      </c>
    </row>
    <row r="43" spans="1:367" ht="15">
      <c r="A43" s="24">
        <v>70</v>
      </c>
      <c r="B43" s="9" t="s">
        <v>1850</v>
      </c>
      <c r="C43" s="14">
        <v>0.5</v>
      </c>
      <c r="D43" s="14">
        <v>0.5</v>
      </c>
      <c r="E43" s="14">
        <v>0.5</v>
      </c>
      <c r="F43" s="14">
        <v>0.5</v>
      </c>
      <c r="G43" s="14">
        <v>0.5</v>
      </c>
      <c r="H43" s="14">
        <v>0.5</v>
      </c>
      <c r="I43" s="14">
        <v>0.5</v>
      </c>
      <c r="J43" s="14">
        <v>0.5</v>
      </c>
      <c r="K43" s="14">
        <v>0.5</v>
      </c>
      <c r="L43" s="14">
        <v>0.5</v>
      </c>
      <c r="M43" s="14">
        <v>0.5</v>
      </c>
      <c r="N43" s="14">
        <v>0.5</v>
      </c>
      <c r="O43" s="14">
        <v>0.5</v>
      </c>
      <c r="P43" s="14">
        <v>0.5</v>
      </c>
      <c r="Q43" s="14">
        <v>0.5</v>
      </c>
      <c r="R43" s="14">
        <v>0.5</v>
      </c>
      <c r="S43" s="14">
        <v>0.5</v>
      </c>
      <c r="T43" s="14">
        <v>0.5</v>
      </c>
      <c r="U43" s="14">
        <v>0.5</v>
      </c>
      <c r="V43" s="14">
        <v>0.5</v>
      </c>
      <c r="W43" s="14">
        <v>0.5</v>
      </c>
      <c r="X43" s="14">
        <v>0.5</v>
      </c>
      <c r="Y43" s="14">
        <v>0.5</v>
      </c>
      <c r="Z43" s="14">
        <v>0.5</v>
      </c>
      <c r="AA43" s="14">
        <v>0.5</v>
      </c>
      <c r="AB43" s="14">
        <v>0.5</v>
      </c>
      <c r="AC43" s="14">
        <v>0.5</v>
      </c>
      <c r="AD43" s="14">
        <v>0.5</v>
      </c>
      <c r="AE43" s="14">
        <v>0.5</v>
      </c>
      <c r="AF43" s="14">
        <v>0.5</v>
      </c>
      <c r="AG43" s="14">
        <v>0.5</v>
      </c>
      <c r="AH43" s="14">
        <v>0.5</v>
      </c>
      <c r="AI43" s="14">
        <v>0.5</v>
      </c>
      <c r="AJ43" s="14">
        <v>0.5</v>
      </c>
      <c r="AK43" s="14">
        <v>0.5</v>
      </c>
      <c r="AL43" s="14">
        <v>0.5</v>
      </c>
      <c r="AM43" s="14">
        <v>0.5</v>
      </c>
      <c r="AN43" s="14">
        <v>0.5</v>
      </c>
      <c r="AO43" s="14">
        <v>0.5</v>
      </c>
      <c r="AP43" s="14">
        <v>0.5</v>
      </c>
      <c r="AQ43" s="14">
        <v>0.5</v>
      </c>
      <c r="AR43" s="14">
        <v>0.5</v>
      </c>
      <c r="AS43" s="14">
        <v>0.5</v>
      </c>
      <c r="AT43" s="14">
        <v>0.5</v>
      </c>
      <c r="AU43" s="14">
        <v>0.5</v>
      </c>
      <c r="AV43" s="14">
        <v>0.5</v>
      </c>
      <c r="AW43" s="14">
        <v>0.5</v>
      </c>
      <c r="AX43" s="14">
        <v>0.5</v>
      </c>
      <c r="AY43" s="14">
        <v>0.5</v>
      </c>
      <c r="AZ43" s="14">
        <v>0.5</v>
      </c>
      <c r="BA43" s="14">
        <v>0.5</v>
      </c>
      <c r="BB43" s="14">
        <v>0.5</v>
      </c>
      <c r="BC43" s="14">
        <v>0.5</v>
      </c>
      <c r="BD43" s="14">
        <v>0.5</v>
      </c>
      <c r="BE43" s="14">
        <v>0.5</v>
      </c>
      <c r="BF43" s="14">
        <v>0.5</v>
      </c>
      <c r="BG43" s="14">
        <v>0.5</v>
      </c>
      <c r="BH43" s="14">
        <v>0.5</v>
      </c>
      <c r="BI43" s="14">
        <v>0.5</v>
      </c>
      <c r="BJ43" s="14">
        <v>0.5</v>
      </c>
      <c r="BK43" s="14">
        <v>0.5</v>
      </c>
      <c r="BL43" s="14">
        <v>0.5</v>
      </c>
      <c r="BM43" s="14">
        <v>0.5</v>
      </c>
      <c r="BN43" s="14">
        <v>0.5</v>
      </c>
      <c r="BO43" s="14">
        <v>0.5</v>
      </c>
      <c r="BP43" s="14">
        <v>0.5</v>
      </c>
      <c r="BQ43" s="14">
        <v>0.5</v>
      </c>
      <c r="BR43" s="14">
        <v>0.5</v>
      </c>
      <c r="BS43" s="14">
        <v>0.5</v>
      </c>
      <c r="BT43" s="14">
        <v>0.5</v>
      </c>
      <c r="BU43" s="14">
        <v>0.5</v>
      </c>
      <c r="BV43" s="14">
        <v>0.5</v>
      </c>
      <c r="BW43" s="14">
        <v>0.5</v>
      </c>
      <c r="BX43" s="14">
        <v>0.5</v>
      </c>
      <c r="BY43" s="14">
        <v>0.5</v>
      </c>
      <c r="BZ43" s="14">
        <v>0.5</v>
      </c>
      <c r="CA43" s="14">
        <v>0.5</v>
      </c>
      <c r="CB43" s="14">
        <v>0.5</v>
      </c>
      <c r="CC43" s="14">
        <v>0.5</v>
      </c>
      <c r="CD43" s="14">
        <v>0.5</v>
      </c>
      <c r="CE43" s="14">
        <v>0.5</v>
      </c>
      <c r="CF43" s="14">
        <v>0.5</v>
      </c>
      <c r="CG43" s="14">
        <v>0.5</v>
      </c>
      <c r="CH43" s="14">
        <v>0.5</v>
      </c>
      <c r="CI43" s="14">
        <v>0.5</v>
      </c>
      <c r="CJ43" s="14">
        <v>0.5</v>
      </c>
      <c r="CK43" s="14">
        <v>0.5</v>
      </c>
      <c r="CL43" s="14">
        <v>0.5</v>
      </c>
      <c r="CM43" s="14">
        <v>0.5</v>
      </c>
      <c r="CN43" s="14">
        <v>0.5</v>
      </c>
      <c r="CO43" s="14">
        <v>0.5</v>
      </c>
      <c r="CP43" s="14">
        <v>0.5</v>
      </c>
      <c r="CQ43" s="14">
        <v>0.5</v>
      </c>
      <c r="CR43" s="14">
        <v>0.5</v>
      </c>
      <c r="CS43" s="14">
        <v>0.5</v>
      </c>
      <c r="CT43" s="14">
        <v>0.5</v>
      </c>
      <c r="CU43" s="14">
        <v>0.5</v>
      </c>
      <c r="CV43" s="14">
        <v>0.5</v>
      </c>
      <c r="CW43" s="14">
        <v>0.5</v>
      </c>
      <c r="CX43" s="14">
        <v>0.5</v>
      </c>
      <c r="CY43" s="14">
        <v>0.5</v>
      </c>
      <c r="CZ43" s="14">
        <v>0.5</v>
      </c>
      <c r="DA43" s="14">
        <v>0.5</v>
      </c>
      <c r="DB43" s="14">
        <v>0.5</v>
      </c>
      <c r="DC43" s="14">
        <v>0.5</v>
      </c>
      <c r="DD43" s="14">
        <v>0.5</v>
      </c>
      <c r="DE43" s="14">
        <v>0.5</v>
      </c>
      <c r="DF43" s="14">
        <v>0.5</v>
      </c>
      <c r="DG43" s="14">
        <v>0.5</v>
      </c>
      <c r="DH43" s="14">
        <v>0.5</v>
      </c>
      <c r="DI43" s="14">
        <v>0.5</v>
      </c>
      <c r="DJ43" s="14">
        <v>0.5</v>
      </c>
      <c r="DK43" s="14">
        <v>0.5</v>
      </c>
      <c r="DL43" s="14">
        <v>0.5</v>
      </c>
      <c r="DM43" s="14">
        <v>0.5</v>
      </c>
      <c r="DN43" s="14">
        <v>0.5</v>
      </c>
      <c r="DO43" s="14">
        <v>0.5</v>
      </c>
      <c r="DP43" s="14">
        <v>0.5</v>
      </c>
      <c r="DQ43" s="14">
        <v>0.5</v>
      </c>
      <c r="DR43" s="14">
        <v>0.5</v>
      </c>
      <c r="DS43" s="14">
        <v>0.5</v>
      </c>
      <c r="DT43" s="14">
        <v>0.5</v>
      </c>
      <c r="DU43" s="14">
        <v>0.5</v>
      </c>
      <c r="DV43" s="14">
        <v>0.5</v>
      </c>
      <c r="DW43" s="14">
        <v>0.5</v>
      </c>
      <c r="DX43" s="14">
        <v>0.5</v>
      </c>
      <c r="DY43" s="14">
        <v>0.5</v>
      </c>
      <c r="DZ43" s="14">
        <v>0.5</v>
      </c>
      <c r="EA43" s="14">
        <v>0.5</v>
      </c>
      <c r="EB43" s="14">
        <v>0.5</v>
      </c>
      <c r="EC43" s="14">
        <v>0.5</v>
      </c>
      <c r="ED43" s="14">
        <v>0.5</v>
      </c>
      <c r="EE43" s="14">
        <v>0.5</v>
      </c>
      <c r="EF43" s="14">
        <v>0.5</v>
      </c>
      <c r="EG43" s="14">
        <v>0.5</v>
      </c>
      <c r="EH43" s="14">
        <v>0.5</v>
      </c>
      <c r="EI43" s="14">
        <v>0.5</v>
      </c>
      <c r="EJ43" s="14">
        <v>0.5</v>
      </c>
      <c r="EK43" s="14">
        <v>0.5</v>
      </c>
      <c r="EL43" s="14">
        <v>0.5</v>
      </c>
      <c r="EM43" s="14">
        <v>0.5</v>
      </c>
      <c r="EN43" s="14">
        <v>0.5</v>
      </c>
      <c r="EO43" s="14">
        <v>0.5</v>
      </c>
      <c r="EP43" s="14">
        <v>0.5</v>
      </c>
      <c r="EQ43" s="14">
        <v>0.5</v>
      </c>
      <c r="ER43" s="14">
        <v>0.5</v>
      </c>
      <c r="ES43" s="14">
        <v>0.5</v>
      </c>
      <c r="ET43" s="14">
        <v>0.5</v>
      </c>
      <c r="EU43" s="14">
        <v>0.5</v>
      </c>
      <c r="EV43" s="14">
        <v>0.5</v>
      </c>
      <c r="EW43" s="14">
        <v>0.5</v>
      </c>
      <c r="EX43" s="14">
        <v>0.5</v>
      </c>
      <c r="EY43" s="14">
        <v>0.5</v>
      </c>
      <c r="EZ43" s="14">
        <v>0.5</v>
      </c>
      <c r="FA43" s="14">
        <v>0.5</v>
      </c>
      <c r="FB43" s="14">
        <v>0.5</v>
      </c>
      <c r="FC43" s="14">
        <v>0.5</v>
      </c>
      <c r="FD43" s="14">
        <v>0.5</v>
      </c>
      <c r="FE43" s="14">
        <v>0.5</v>
      </c>
      <c r="FF43" s="14">
        <v>0.5</v>
      </c>
      <c r="FG43" s="14">
        <v>0.5</v>
      </c>
      <c r="FH43" s="14">
        <v>0.5</v>
      </c>
      <c r="FI43" s="14">
        <v>0.5</v>
      </c>
      <c r="FJ43" s="14">
        <v>0.5</v>
      </c>
      <c r="FK43" s="14">
        <v>0.5</v>
      </c>
      <c r="FL43" s="14">
        <v>0.5</v>
      </c>
      <c r="FM43" s="14">
        <v>0.5</v>
      </c>
      <c r="FN43" s="14">
        <v>0.5</v>
      </c>
      <c r="FO43" s="14">
        <v>0.5</v>
      </c>
      <c r="FP43" s="14">
        <v>0.5</v>
      </c>
      <c r="FQ43" s="14">
        <v>0.5</v>
      </c>
      <c r="FR43" s="14">
        <v>0.5</v>
      </c>
      <c r="FS43" s="14">
        <v>0.5</v>
      </c>
      <c r="FT43" s="14">
        <v>0.5</v>
      </c>
      <c r="FU43" s="14">
        <v>0.5</v>
      </c>
      <c r="FV43" s="14">
        <v>0.5</v>
      </c>
      <c r="FW43" s="14">
        <v>0.5</v>
      </c>
      <c r="FX43" s="14">
        <v>0.5</v>
      </c>
      <c r="FY43" s="14">
        <v>0.5</v>
      </c>
      <c r="FZ43" s="14">
        <v>0.5</v>
      </c>
      <c r="GA43" s="14">
        <v>0.5</v>
      </c>
      <c r="GB43" s="14">
        <v>0.5</v>
      </c>
      <c r="GC43" s="14">
        <v>0.5</v>
      </c>
      <c r="GD43" s="14">
        <v>0.5</v>
      </c>
      <c r="GE43" s="14">
        <v>0.5</v>
      </c>
      <c r="GF43" s="14">
        <v>0.5</v>
      </c>
      <c r="GG43" s="14">
        <v>0.5</v>
      </c>
      <c r="GH43" s="14">
        <v>0.5</v>
      </c>
      <c r="GI43" s="14">
        <v>0.5</v>
      </c>
      <c r="GJ43" s="14">
        <v>0.5</v>
      </c>
      <c r="GK43" s="14">
        <v>0.5</v>
      </c>
      <c r="GL43" s="14">
        <v>0.5</v>
      </c>
      <c r="GM43" s="14">
        <v>0.5</v>
      </c>
      <c r="GN43" s="14">
        <v>0.5</v>
      </c>
      <c r="GO43" s="14">
        <v>0.5</v>
      </c>
      <c r="GP43" s="14">
        <v>0.5</v>
      </c>
      <c r="GQ43" s="14">
        <v>0.5</v>
      </c>
      <c r="GR43" s="14">
        <v>0.5</v>
      </c>
      <c r="GS43" s="14">
        <v>0.5</v>
      </c>
      <c r="GT43" s="14">
        <v>0.5</v>
      </c>
      <c r="GU43" s="14">
        <v>0.5</v>
      </c>
      <c r="GV43" s="14">
        <v>0.5</v>
      </c>
      <c r="GW43" s="14">
        <v>0.5</v>
      </c>
      <c r="GX43" s="14">
        <v>0.5</v>
      </c>
      <c r="GY43" s="14">
        <v>0.5</v>
      </c>
      <c r="GZ43" s="14">
        <v>0.5</v>
      </c>
      <c r="HA43" s="14">
        <v>0.5</v>
      </c>
      <c r="HB43" s="14">
        <v>0.5</v>
      </c>
      <c r="HC43" s="14">
        <v>0.5</v>
      </c>
      <c r="HD43" s="14">
        <v>0.5</v>
      </c>
      <c r="HE43" s="14">
        <v>0.5</v>
      </c>
      <c r="HF43" s="14">
        <v>0.5</v>
      </c>
      <c r="HG43" s="14">
        <v>0.5</v>
      </c>
      <c r="HH43" s="14">
        <v>0.5</v>
      </c>
      <c r="HI43" s="14">
        <v>0.5</v>
      </c>
      <c r="HJ43" s="14">
        <v>0.5</v>
      </c>
      <c r="HK43" s="14">
        <v>0.5</v>
      </c>
      <c r="HL43" s="14">
        <v>0.5</v>
      </c>
      <c r="HM43" s="14">
        <v>0.5</v>
      </c>
      <c r="HN43" s="14">
        <v>0.5</v>
      </c>
      <c r="HO43" s="14">
        <v>0.5</v>
      </c>
      <c r="HP43" s="14">
        <v>0.5</v>
      </c>
      <c r="HQ43" s="14">
        <v>0.5</v>
      </c>
      <c r="HR43" s="14">
        <v>0.5</v>
      </c>
      <c r="HS43" s="14">
        <v>0.5</v>
      </c>
      <c r="HT43" s="14">
        <f t="shared" ref="HT43:IX43" si="229">SUM(HT90,HT137)</f>
        <v>0.5</v>
      </c>
      <c r="HU43" s="14">
        <f t="shared" si="229"/>
        <v>0.5</v>
      </c>
      <c r="HV43" s="14">
        <f t="shared" si="229"/>
        <v>0.5</v>
      </c>
      <c r="HW43" s="14">
        <f t="shared" si="229"/>
        <v>0.5</v>
      </c>
      <c r="HX43" s="14">
        <f t="shared" si="229"/>
        <v>0.5</v>
      </c>
      <c r="HY43" s="14">
        <f t="shared" si="229"/>
        <v>0.5</v>
      </c>
      <c r="HZ43" s="14">
        <f t="shared" si="229"/>
        <v>0.5</v>
      </c>
      <c r="IA43" s="14">
        <f t="shared" si="229"/>
        <v>0.5</v>
      </c>
      <c r="IB43" s="14">
        <f t="shared" si="229"/>
        <v>0.5</v>
      </c>
      <c r="IC43" s="14">
        <f t="shared" si="229"/>
        <v>0.5</v>
      </c>
      <c r="ID43" s="14">
        <f t="shared" si="229"/>
        <v>0.5</v>
      </c>
      <c r="IE43" s="14">
        <f t="shared" si="229"/>
        <v>0.5</v>
      </c>
      <c r="IF43" s="14">
        <f t="shared" si="229"/>
        <v>0.5</v>
      </c>
      <c r="IG43" s="14">
        <f t="shared" si="229"/>
        <v>0.5</v>
      </c>
      <c r="IH43" s="14">
        <f t="shared" si="229"/>
        <v>0.5</v>
      </c>
      <c r="II43" s="14">
        <f t="shared" si="229"/>
        <v>0.5</v>
      </c>
      <c r="IJ43" s="14">
        <f t="shared" si="229"/>
        <v>0.5</v>
      </c>
      <c r="IK43" s="14">
        <f t="shared" si="229"/>
        <v>0.5</v>
      </c>
      <c r="IL43" s="14">
        <f t="shared" si="229"/>
        <v>0.5</v>
      </c>
      <c r="IM43" s="14">
        <f t="shared" si="229"/>
        <v>0.5</v>
      </c>
      <c r="IN43" s="14">
        <f t="shared" si="229"/>
        <v>0.5</v>
      </c>
      <c r="IO43" s="14">
        <f t="shared" si="229"/>
        <v>0.5</v>
      </c>
      <c r="IP43" s="14">
        <f t="shared" si="229"/>
        <v>0.5</v>
      </c>
      <c r="IQ43" s="14">
        <f t="shared" si="229"/>
        <v>0.5</v>
      </c>
      <c r="IR43" s="14">
        <f t="shared" si="229"/>
        <v>0.5</v>
      </c>
      <c r="IS43" s="14">
        <f t="shared" si="229"/>
        <v>0.5</v>
      </c>
      <c r="IT43" s="14">
        <f t="shared" si="229"/>
        <v>0.5</v>
      </c>
      <c r="IU43" s="14">
        <f t="shared" si="229"/>
        <v>0.5</v>
      </c>
      <c r="IV43" s="14">
        <f t="shared" si="229"/>
        <v>0.5</v>
      </c>
      <c r="IW43" s="14">
        <f t="shared" si="229"/>
        <v>0.5</v>
      </c>
      <c r="IX43" s="14">
        <f t="shared" si="229"/>
        <v>0.5</v>
      </c>
      <c r="IY43" s="14">
        <f t="shared" ref="IY43:KD43" si="230">SUM(IY90,IY137)</f>
        <v>0.5</v>
      </c>
      <c r="IZ43" s="14">
        <f t="shared" si="230"/>
        <v>0.5</v>
      </c>
      <c r="JA43" s="14">
        <f t="shared" si="230"/>
        <v>0.5</v>
      </c>
      <c r="JB43" s="14">
        <f t="shared" si="230"/>
        <v>0.5</v>
      </c>
      <c r="JC43" s="14">
        <f t="shared" si="230"/>
        <v>0.5</v>
      </c>
      <c r="JD43" s="14">
        <f t="shared" si="230"/>
        <v>0.5</v>
      </c>
      <c r="JE43" s="14">
        <f t="shared" si="230"/>
        <v>0.5</v>
      </c>
      <c r="JF43" s="14">
        <f t="shared" si="230"/>
        <v>0.5</v>
      </c>
      <c r="JG43" s="14">
        <f t="shared" si="230"/>
        <v>0.5</v>
      </c>
      <c r="JH43" s="14">
        <f t="shared" si="230"/>
        <v>0.5</v>
      </c>
      <c r="JI43" s="14">
        <f t="shared" si="230"/>
        <v>0.5</v>
      </c>
      <c r="JJ43" s="14">
        <f t="shared" si="230"/>
        <v>0.5</v>
      </c>
      <c r="JK43" s="14">
        <f t="shared" si="230"/>
        <v>0.5</v>
      </c>
      <c r="JL43" s="14">
        <f t="shared" si="230"/>
        <v>0.5</v>
      </c>
      <c r="JM43" s="14">
        <f t="shared" si="230"/>
        <v>0.5</v>
      </c>
      <c r="JN43" s="14">
        <f t="shared" si="230"/>
        <v>0.5</v>
      </c>
      <c r="JO43" s="14">
        <f t="shared" si="230"/>
        <v>0.5</v>
      </c>
      <c r="JP43" s="14">
        <f t="shared" si="230"/>
        <v>0.5</v>
      </c>
      <c r="JQ43" s="14">
        <f t="shared" si="230"/>
        <v>0.5</v>
      </c>
      <c r="JR43" s="14">
        <f t="shared" si="230"/>
        <v>0.5</v>
      </c>
      <c r="JS43" s="14">
        <f t="shared" si="230"/>
        <v>0.5</v>
      </c>
      <c r="JT43" s="14">
        <f t="shared" si="230"/>
        <v>0.5</v>
      </c>
      <c r="JU43" s="14">
        <f t="shared" si="230"/>
        <v>0.5</v>
      </c>
      <c r="JV43" s="14">
        <f t="shared" si="230"/>
        <v>0.5</v>
      </c>
      <c r="JW43" s="14">
        <f t="shared" si="230"/>
        <v>0.5</v>
      </c>
      <c r="JX43" s="14">
        <f t="shared" si="230"/>
        <v>0.5</v>
      </c>
      <c r="JY43" s="14">
        <f t="shared" si="230"/>
        <v>0.5</v>
      </c>
      <c r="JZ43" s="14">
        <f t="shared" si="230"/>
        <v>0.5</v>
      </c>
      <c r="KA43" s="14">
        <f t="shared" si="230"/>
        <v>0.5</v>
      </c>
      <c r="KB43" s="14">
        <f t="shared" si="230"/>
        <v>0.5</v>
      </c>
      <c r="KC43" s="14">
        <f t="shared" si="230"/>
        <v>0.5</v>
      </c>
      <c r="KD43" s="14">
        <f t="shared" si="230"/>
        <v>0.5</v>
      </c>
      <c r="KE43" s="14">
        <f t="shared" ref="KE43:LJ43" si="231">SUM(KE90,KE137)</f>
        <v>0.5</v>
      </c>
      <c r="KF43" s="14">
        <f t="shared" si="231"/>
        <v>0.5</v>
      </c>
      <c r="KG43" s="14">
        <f t="shared" si="231"/>
        <v>0.5</v>
      </c>
      <c r="KH43" s="14">
        <f t="shared" si="231"/>
        <v>0.5</v>
      </c>
      <c r="KI43" s="14">
        <f t="shared" si="231"/>
        <v>0.5</v>
      </c>
      <c r="KJ43" s="14">
        <f t="shared" si="231"/>
        <v>0.5</v>
      </c>
      <c r="KK43" s="14">
        <f t="shared" si="231"/>
        <v>0.5</v>
      </c>
      <c r="KL43" s="14">
        <f t="shared" si="231"/>
        <v>0.5</v>
      </c>
      <c r="KM43" s="14">
        <f t="shared" si="231"/>
        <v>1.25</v>
      </c>
      <c r="KN43" s="14">
        <f t="shared" si="231"/>
        <v>1.25</v>
      </c>
      <c r="KO43" s="14">
        <f t="shared" si="231"/>
        <v>0.5</v>
      </c>
      <c r="KP43" s="14">
        <f t="shared" si="231"/>
        <v>1.25</v>
      </c>
      <c r="KQ43" s="14">
        <f t="shared" si="231"/>
        <v>1.25</v>
      </c>
      <c r="KR43" s="14">
        <f t="shared" si="231"/>
        <v>1.25</v>
      </c>
      <c r="KS43" s="14">
        <f t="shared" si="231"/>
        <v>1.25</v>
      </c>
      <c r="KT43" s="14">
        <f t="shared" si="231"/>
        <v>1.25</v>
      </c>
      <c r="KU43" s="14">
        <f t="shared" si="231"/>
        <v>1.25</v>
      </c>
      <c r="KV43" s="14">
        <f t="shared" si="231"/>
        <v>1.25</v>
      </c>
      <c r="KW43" s="14">
        <f t="shared" si="231"/>
        <v>1.25</v>
      </c>
      <c r="KX43" s="14">
        <f t="shared" si="231"/>
        <v>1</v>
      </c>
      <c r="KY43" s="14">
        <f t="shared" si="231"/>
        <v>1.25</v>
      </c>
      <c r="KZ43" s="14">
        <f t="shared" si="231"/>
        <v>1.25</v>
      </c>
      <c r="LA43" s="14">
        <f t="shared" si="231"/>
        <v>1.25</v>
      </c>
      <c r="LB43" s="14">
        <f t="shared" si="231"/>
        <v>1.25</v>
      </c>
      <c r="LC43" s="14">
        <f t="shared" si="231"/>
        <v>1.25</v>
      </c>
      <c r="LD43" s="14">
        <f t="shared" si="231"/>
        <v>1.25</v>
      </c>
      <c r="LE43" s="14">
        <f t="shared" si="231"/>
        <v>1.25</v>
      </c>
      <c r="LF43" s="14">
        <f t="shared" si="231"/>
        <v>1.25</v>
      </c>
      <c r="LG43" s="14">
        <f t="shared" si="231"/>
        <v>1.25</v>
      </c>
      <c r="LH43" s="14">
        <f t="shared" si="231"/>
        <v>1.25</v>
      </c>
      <c r="LI43" s="14">
        <f t="shared" si="231"/>
        <v>1.25</v>
      </c>
      <c r="LJ43" s="14">
        <f t="shared" si="231"/>
        <v>1.25</v>
      </c>
      <c r="LK43" s="14">
        <f t="shared" ref="LK43:LP43" si="232">SUM(LK90,LK137)</f>
        <v>1.25</v>
      </c>
      <c r="LL43" s="14">
        <f t="shared" si="232"/>
        <v>0.5</v>
      </c>
      <c r="LM43" s="14">
        <f t="shared" si="232"/>
        <v>0.5</v>
      </c>
      <c r="LN43" s="14">
        <f t="shared" si="232"/>
        <v>0.5</v>
      </c>
      <c r="LO43" s="14">
        <f t="shared" si="232"/>
        <v>0.5</v>
      </c>
      <c r="LP43" s="14">
        <f t="shared" si="232"/>
        <v>0.5</v>
      </c>
      <c r="LQ43" s="14">
        <v>0.5</v>
      </c>
      <c r="LR43" s="14">
        <v>0.5</v>
      </c>
      <c r="LS43" s="14">
        <v>0.5</v>
      </c>
      <c r="LT43" s="14">
        <v>0.5</v>
      </c>
      <c r="LU43" s="14">
        <v>0.5</v>
      </c>
      <c r="LV43" s="14">
        <v>0.5</v>
      </c>
      <c r="LW43" s="14">
        <v>0.5</v>
      </c>
      <c r="LX43" s="14">
        <v>0.5</v>
      </c>
      <c r="LY43" s="14">
        <v>0.5</v>
      </c>
      <c r="LZ43" s="14">
        <v>0.5</v>
      </c>
      <c r="MA43" s="14">
        <v>0.5</v>
      </c>
      <c r="MB43" s="14">
        <v>0.5</v>
      </c>
      <c r="MC43" s="14">
        <v>0.5</v>
      </c>
      <c r="MD43" s="14">
        <v>0.5</v>
      </c>
      <c r="ME43" s="14">
        <v>0.5</v>
      </c>
      <c r="MF43" s="14">
        <v>0.5</v>
      </c>
      <c r="MG43" s="14">
        <v>0.5</v>
      </c>
      <c r="MH43" s="14">
        <v>0.5</v>
      </c>
      <c r="MI43" s="14">
        <v>0.5</v>
      </c>
      <c r="MJ43" s="14">
        <v>0.5</v>
      </c>
      <c r="MK43" s="14">
        <v>0.5</v>
      </c>
      <c r="ML43" s="14">
        <v>0.5</v>
      </c>
      <c r="MM43" s="14">
        <v>0.5</v>
      </c>
      <c r="MN43" s="14">
        <v>0.5</v>
      </c>
      <c r="MO43" s="14">
        <v>0.5</v>
      </c>
      <c r="MP43" s="14">
        <v>0.25</v>
      </c>
      <c r="MQ43" s="14">
        <v>0.5</v>
      </c>
      <c r="MR43" s="14">
        <v>0.5</v>
      </c>
      <c r="MS43" s="14">
        <v>0.5</v>
      </c>
      <c r="MT43" s="14">
        <v>0.5</v>
      </c>
      <c r="MU43" s="14">
        <v>0.5</v>
      </c>
      <c r="MV43" s="14">
        <v>0.5</v>
      </c>
      <c r="MW43" s="14">
        <v>0.5</v>
      </c>
      <c r="MX43" s="14">
        <v>0.5</v>
      </c>
      <c r="MY43" s="14">
        <v>0.5</v>
      </c>
      <c r="MZ43" s="14">
        <v>0.5</v>
      </c>
      <c r="NA43" s="14">
        <v>0.5</v>
      </c>
      <c r="NB43" s="14">
        <v>0.5</v>
      </c>
      <c r="NC43" s="14">
        <v>0.5</v>
      </c>
    </row>
    <row r="44" spans="1:367" ht="15">
      <c r="A44" s="24">
        <v>71</v>
      </c>
      <c r="B44" s="9" t="s">
        <v>517</v>
      </c>
      <c r="C44" s="14">
        <f t="shared" ref="C44:BN44" si="233">SUM(C91,C138)</f>
        <v>0.50697674418604655</v>
      </c>
      <c r="D44" s="14">
        <f t="shared" si="233"/>
        <v>0.56330749354005172</v>
      </c>
      <c r="E44" s="14">
        <f t="shared" si="233"/>
        <v>0.45064599483204137</v>
      </c>
      <c r="F44" s="14">
        <f t="shared" si="233"/>
        <v>0.45064599483204137</v>
      </c>
      <c r="G44" s="14">
        <f t="shared" si="233"/>
        <v>0.56330749354005172</v>
      </c>
      <c r="H44" s="14">
        <f t="shared" si="233"/>
        <v>0.3943152454780362</v>
      </c>
      <c r="I44" s="14">
        <f t="shared" si="233"/>
        <v>0.3943152454780362</v>
      </c>
      <c r="J44" s="14">
        <f t="shared" si="233"/>
        <v>0.56330749354005172</v>
      </c>
      <c r="K44" s="14">
        <f t="shared" si="233"/>
        <v>0.56330749354005172</v>
      </c>
      <c r="L44" s="14">
        <f t="shared" si="233"/>
        <v>0.45064599483204137</v>
      </c>
      <c r="M44" s="14">
        <f t="shared" si="233"/>
        <v>0.45064599483204137</v>
      </c>
      <c r="N44" s="14">
        <f t="shared" si="233"/>
        <v>0.3943152454780362</v>
      </c>
      <c r="O44" s="14">
        <f t="shared" si="233"/>
        <v>0.56330749354005172</v>
      </c>
      <c r="P44" s="14">
        <f t="shared" si="233"/>
        <v>0.84496124031007758</v>
      </c>
      <c r="Q44" s="14">
        <f t="shared" si="233"/>
        <v>0.84496124031007758</v>
      </c>
      <c r="R44" s="14">
        <f t="shared" si="233"/>
        <v>1.0702842377260984</v>
      </c>
      <c r="S44" s="14">
        <f t="shared" si="233"/>
        <v>1.2392764857881138</v>
      </c>
      <c r="T44" s="14">
        <f t="shared" si="233"/>
        <v>0.90129198966408275</v>
      </c>
      <c r="U44" s="14">
        <f t="shared" si="233"/>
        <v>0.3943152454780362</v>
      </c>
      <c r="V44" s="14">
        <f t="shared" si="233"/>
        <v>0.3943152454780362</v>
      </c>
      <c r="W44" s="14">
        <f t="shared" si="233"/>
        <v>0.61963824289405689</v>
      </c>
      <c r="X44" s="14">
        <f t="shared" si="233"/>
        <v>0.61963824289405689</v>
      </c>
      <c r="Y44" s="14">
        <f t="shared" si="233"/>
        <v>0.42248062015503879</v>
      </c>
      <c r="Z44" s="14">
        <f t="shared" si="233"/>
        <v>0.50697674418604655</v>
      </c>
      <c r="AA44" s="14">
        <f t="shared" si="233"/>
        <v>0.56330749354005172</v>
      </c>
      <c r="AB44" s="14">
        <f t="shared" si="233"/>
        <v>0.56330749354005172</v>
      </c>
      <c r="AC44" s="14">
        <f t="shared" si="233"/>
        <v>0.56330749354005172</v>
      </c>
      <c r="AD44" s="14">
        <f t="shared" si="233"/>
        <v>0.56330749354005172</v>
      </c>
      <c r="AE44" s="14">
        <f t="shared" si="233"/>
        <v>0.67596899224806206</v>
      </c>
      <c r="AF44" s="14">
        <f t="shared" si="233"/>
        <v>0.56330749354005172</v>
      </c>
      <c r="AG44" s="14">
        <f t="shared" si="233"/>
        <v>0.67596899224806206</v>
      </c>
      <c r="AH44" s="14">
        <f t="shared" si="233"/>
        <v>0.56330749354005172</v>
      </c>
      <c r="AI44" s="14">
        <f t="shared" si="233"/>
        <v>0.56330749354005172</v>
      </c>
      <c r="AJ44" s="14">
        <f t="shared" si="233"/>
        <v>0.45064599483204137</v>
      </c>
      <c r="AK44" s="14">
        <f t="shared" si="233"/>
        <v>0.67596899224806206</v>
      </c>
      <c r="AL44" s="14">
        <f t="shared" si="233"/>
        <v>0.78863049095607241</v>
      </c>
      <c r="AM44" s="14">
        <f t="shared" si="233"/>
        <v>0.67596899224806206</v>
      </c>
      <c r="AN44" s="14">
        <f t="shared" si="233"/>
        <v>0.67596899224806206</v>
      </c>
      <c r="AO44" s="14">
        <f t="shared" si="233"/>
        <v>0.67596899224806206</v>
      </c>
      <c r="AP44" s="14">
        <f t="shared" si="233"/>
        <v>0.56330749354005172</v>
      </c>
      <c r="AQ44" s="14">
        <f t="shared" si="233"/>
        <v>0.61963824289405689</v>
      </c>
      <c r="AR44" s="14">
        <f t="shared" si="233"/>
        <v>0.67596899224806206</v>
      </c>
      <c r="AS44" s="14">
        <f t="shared" si="233"/>
        <v>0.78863049095607241</v>
      </c>
      <c r="AT44" s="14">
        <f t="shared" si="233"/>
        <v>0.78863049095607241</v>
      </c>
      <c r="AU44" s="14">
        <f t="shared" si="233"/>
        <v>0.67596899224806206</v>
      </c>
      <c r="AV44" s="14">
        <f t="shared" si="233"/>
        <v>0.50697674418604655</v>
      </c>
      <c r="AW44" s="14">
        <f t="shared" si="233"/>
        <v>0.56330749354005172</v>
      </c>
      <c r="AX44" s="14">
        <f t="shared" si="233"/>
        <v>0.73229974160206712</v>
      </c>
      <c r="AY44" s="14">
        <f t="shared" si="233"/>
        <v>0.78863049095607241</v>
      </c>
      <c r="AZ44" s="14">
        <f t="shared" si="233"/>
        <v>1.4082687338501292</v>
      </c>
      <c r="BA44" s="14">
        <f t="shared" si="233"/>
        <v>1.6899224806201552</v>
      </c>
      <c r="BB44" s="14">
        <f t="shared" si="233"/>
        <v>1.4082687338501292</v>
      </c>
      <c r="BC44" s="14">
        <f t="shared" si="233"/>
        <v>0.78863049095607241</v>
      </c>
      <c r="BD44" s="14">
        <f t="shared" si="233"/>
        <v>0.50697674418604655</v>
      </c>
      <c r="BE44" s="14">
        <f t="shared" si="233"/>
        <v>0.3943152454780362</v>
      </c>
      <c r="BF44" s="14">
        <f t="shared" si="233"/>
        <v>0.61963824289405689</v>
      </c>
      <c r="BG44" s="14">
        <f t="shared" si="233"/>
        <v>0</v>
      </c>
      <c r="BH44" s="14">
        <f t="shared" si="233"/>
        <v>1.6899224806201552</v>
      </c>
      <c r="BI44" s="14">
        <f t="shared" si="233"/>
        <v>0.73229974160206712</v>
      </c>
      <c r="BJ44" s="14">
        <f t="shared" si="233"/>
        <v>0.78863049095607241</v>
      </c>
      <c r="BK44" s="14">
        <f t="shared" si="233"/>
        <v>0.73229974160206712</v>
      </c>
      <c r="BL44" s="14">
        <f t="shared" si="233"/>
        <v>0.61963824289405689</v>
      </c>
      <c r="BM44" s="14">
        <f t="shared" si="233"/>
        <v>0.78863049095607241</v>
      </c>
      <c r="BN44" s="14">
        <f t="shared" si="233"/>
        <v>1.1266149870801034</v>
      </c>
      <c r="BO44" s="14">
        <f t="shared" ref="BO44:DZ44" si="234">SUM(BO91,BO138)</f>
        <v>1.1829457364341085</v>
      </c>
      <c r="BP44" s="14">
        <f t="shared" si="234"/>
        <v>0.90129198966408275</v>
      </c>
      <c r="BQ44" s="14">
        <f t="shared" si="234"/>
        <v>0.33798449612403103</v>
      </c>
      <c r="BR44" s="14">
        <f t="shared" si="234"/>
        <v>0.61963824289405689</v>
      </c>
      <c r="BS44" s="14">
        <f t="shared" si="234"/>
        <v>0.3943152454780362</v>
      </c>
      <c r="BT44" s="14">
        <f t="shared" si="234"/>
        <v>0.61963824289405689</v>
      </c>
      <c r="BU44" s="14">
        <f t="shared" si="234"/>
        <v>0.73229974160206712</v>
      </c>
      <c r="BV44" s="14">
        <f t="shared" si="234"/>
        <v>0.56330749354005172</v>
      </c>
      <c r="BW44" s="14">
        <f t="shared" si="234"/>
        <v>0.61963824289405689</v>
      </c>
      <c r="BX44" s="14">
        <f t="shared" si="234"/>
        <v>0.56330749354005172</v>
      </c>
      <c r="BY44" s="14">
        <f t="shared" si="234"/>
        <v>0.61963824289405689</v>
      </c>
      <c r="BZ44" s="14">
        <f t="shared" si="234"/>
        <v>0.45064599483204137</v>
      </c>
      <c r="CA44" s="14">
        <f t="shared" si="234"/>
        <v>0.3943152454780362</v>
      </c>
      <c r="CB44" s="14">
        <f t="shared" si="234"/>
        <v>0.90129198966408275</v>
      </c>
      <c r="CC44" s="14">
        <f t="shared" si="234"/>
        <v>0.67596899224806206</v>
      </c>
      <c r="CD44" s="14">
        <f t="shared" si="234"/>
        <v>0.67596899224806206</v>
      </c>
      <c r="CE44" s="14">
        <f t="shared" si="234"/>
        <v>0.45064599483204137</v>
      </c>
      <c r="CF44" s="14">
        <f t="shared" si="234"/>
        <v>1.4082687338501292</v>
      </c>
      <c r="CG44" s="14">
        <f t="shared" si="234"/>
        <v>1.9152454780361756</v>
      </c>
      <c r="CH44" s="14">
        <f t="shared" si="234"/>
        <v>1.3519379844961241</v>
      </c>
      <c r="CI44" s="14">
        <f t="shared" si="234"/>
        <v>1.8025839793281655</v>
      </c>
      <c r="CJ44" s="14">
        <f t="shared" si="234"/>
        <v>2.2532299741602069</v>
      </c>
      <c r="CK44" s="14">
        <f t="shared" si="234"/>
        <v>2.1405684754521968</v>
      </c>
      <c r="CL44" s="14">
        <f t="shared" si="234"/>
        <v>1.5772609819121448</v>
      </c>
      <c r="CM44" s="14">
        <f t="shared" si="234"/>
        <v>2.1405684754521968</v>
      </c>
      <c r="CN44" s="14">
        <f t="shared" si="234"/>
        <v>2.2532299741602069</v>
      </c>
      <c r="CO44" s="14">
        <f t="shared" si="234"/>
        <v>1.3801033591731269</v>
      </c>
      <c r="CP44" s="14">
        <f t="shared" si="234"/>
        <v>1.4082687338501292</v>
      </c>
      <c r="CQ44" s="14">
        <f t="shared" si="234"/>
        <v>1.6899224806201552</v>
      </c>
      <c r="CR44" s="14">
        <f t="shared" si="234"/>
        <v>1.1266149870801034</v>
      </c>
      <c r="CS44" s="14">
        <f t="shared" si="234"/>
        <v>1.1266149870801034</v>
      </c>
      <c r="CT44" s="14">
        <f t="shared" si="234"/>
        <v>0.84496124031007758</v>
      </c>
      <c r="CU44" s="14">
        <f t="shared" si="234"/>
        <v>0.73229974160206712</v>
      </c>
      <c r="CV44" s="14">
        <f t="shared" si="234"/>
        <v>0.73229974160206712</v>
      </c>
      <c r="CW44" s="14">
        <f t="shared" si="234"/>
        <v>0</v>
      </c>
      <c r="CX44" s="14">
        <f t="shared" si="234"/>
        <v>1.2956072351421188</v>
      </c>
      <c r="CY44" s="14">
        <f t="shared" si="234"/>
        <v>0.78863049095607241</v>
      </c>
      <c r="CZ44" s="14">
        <f t="shared" si="234"/>
        <v>0.67596899224806206</v>
      </c>
      <c r="DA44" s="14">
        <f t="shared" si="234"/>
        <v>0.56330749354005172</v>
      </c>
      <c r="DB44" s="14">
        <f t="shared" si="234"/>
        <v>0.50697674418604655</v>
      </c>
      <c r="DC44" s="14">
        <f t="shared" si="234"/>
        <v>0.50697674418604655</v>
      </c>
      <c r="DD44" s="14">
        <f t="shared" si="234"/>
        <v>1.2956072351421188</v>
      </c>
      <c r="DE44" s="14">
        <f t="shared" si="234"/>
        <v>2.0842377260981912</v>
      </c>
      <c r="DF44" s="14">
        <f t="shared" si="234"/>
        <v>1.3519379844961241</v>
      </c>
      <c r="DG44" s="14">
        <f t="shared" si="234"/>
        <v>1.3519379844961241</v>
      </c>
      <c r="DH44" s="14">
        <f t="shared" si="234"/>
        <v>1.3519379844961241</v>
      </c>
      <c r="DI44" s="14">
        <f t="shared" si="234"/>
        <v>0.39793281653746776</v>
      </c>
      <c r="DJ44" s="14">
        <f t="shared" si="234"/>
        <v>0.45478036175710596</v>
      </c>
      <c r="DK44" s="14">
        <f t="shared" si="234"/>
        <v>1.6899224806201552</v>
      </c>
      <c r="DL44" s="14">
        <f t="shared" si="234"/>
        <v>2.3095607235142119</v>
      </c>
      <c r="DM44" s="14">
        <f t="shared" si="234"/>
        <v>2.1405684754521968</v>
      </c>
      <c r="DN44" s="14">
        <f t="shared" si="234"/>
        <v>1.9152454780361756</v>
      </c>
      <c r="DO44" s="14">
        <f t="shared" si="234"/>
        <v>1.3519379844961241</v>
      </c>
      <c r="DP44" s="14">
        <f t="shared" si="234"/>
        <v>1.1266149870801034</v>
      </c>
      <c r="DQ44" s="14">
        <f t="shared" si="234"/>
        <v>0.78863049095607241</v>
      </c>
      <c r="DR44" s="14">
        <f t="shared" si="234"/>
        <v>1.1266149870801034</v>
      </c>
      <c r="DS44" s="14">
        <f t="shared" si="234"/>
        <v>0.84496124031007758</v>
      </c>
      <c r="DT44" s="14">
        <f t="shared" si="234"/>
        <v>0.61963824289405689</v>
      </c>
      <c r="DU44" s="14">
        <f t="shared" si="234"/>
        <v>0.61963824289405689</v>
      </c>
      <c r="DV44" s="14">
        <f t="shared" si="234"/>
        <v>0.56330749354005172</v>
      </c>
      <c r="DW44" s="14">
        <f t="shared" si="234"/>
        <v>0.45064599483204137</v>
      </c>
      <c r="DX44" s="14">
        <f t="shared" si="234"/>
        <v>0.56330749354005172</v>
      </c>
      <c r="DY44" s="14">
        <f t="shared" si="234"/>
        <v>0.78863049095607241</v>
      </c>
      <c r="DZ44" s="14">
        <f t="shared" si="234"/>
        <v>1.1266149870801034</v>
      </c>
      <c r="EA44" s="14">
        <f t="shared" ref="EA44:GL44" si="235">SUM(EA91,EA138)</f>
        <v>0.56330749354005172</v>
      </c>
      <c r="EB44" s="14">
        <f t="shared" si="235"/>
        <v>0.45064599483204137</v>
      </c>
      <c r="EC44" s="14">
        <f t="shared" si="235"/>
        <v>0.45064599483204137</v>
      </c>
      <c r="ED44" s="14">
        <f t="shared" si="235"/>
        <v>0.3943152454780362</v>
      </c>
      <c r="EE44" s="14">
        <f t="shared" si="235"/>
        <v>0.45064599483204137</v>
      </c>
      <c r="EF44" s="14">
        <f t="shared" si="235"/>
        <v>0</v>
      </c>
      <c r="EG44" s="14">
        <f t="shared" si="235"/>
        <v>1.4645994832041342</v>
      </c>
      <c r="EH44" s="14">
        <f t="shared" si="235"/>
        <v>0.61963824289405689</v>
      </c>
      <c r="EI44" s="14">
        <f t="shared" si="235"/>
        <v>0.61963824289405689</v>
      </c>
      <c r="EJ44" s="14">
        <f t="shared" si="235"/>
        <v>0.73229974160206712</v>
      </c>
      <c r="EK44" s="14">
        <f t="shared" si="235"/>
        <v>0.56330749354005172</v>
      </c>
      <c r="EL44" s="14">
        <f t="shared" si="235"/>
        <v>0.56330749354005172</v>
      </c>
      <c r="EM44" s="14">
        <f t="shared" si="235"/>
        <v>0.61963824289405689</v>
      </c>
      <c r="EN44" s="14">
        <f t="shared" si="235"/>
        <v>0.73229974160206712</v>
      </c>
      <c r="EO44" s="14">
        <f t="shared" si="235"/>
        <v>0.56330749354005172</v>
      </c>
      <c r="EP44" s="14">
        <f t="shared" si="235"/>
        <v>1.4645994832041342</v>
      </c>
      <c r="EQ44" s="14">
        <f t="shared" si="235"/>
        <v>2.1405684754521968</v>
      </c>
      <c r="ER44" s="14">
        <f t="shared" si="235"/>
        <v>1.2392764857881138</v>
      </c>
      <c r="ES44" s="14">
        <f t="shared" si="235"/>
        <v>1.0139534883720931</v>
      </c>
      <c r="ET44" s="14">
        <f t="shared" si="235"/>
        <v>1.9715762273901809</v>
      </c>
      <c r="EU44" s="14">
        <f t="shared" si="235"/>
        <v>1.9715762273901809</v>
      </c>
      <c r="EV44" s="14">
        <f t="shared" si="235"/>
        <v>2.1405684754521968</v>
      </c>
      <c r="EW44" s="14">
        <f t="shared" si="235"/>
        <v>1.6899224806201552</v>
      </c>
      <c r="EX44" s="14">
        <f t="shared" si="235"/>
        <v>1.9715762273901809</v>
      </c>
      <c r="EY44" s="14">
        <f t="shared" si="235"/>
        <v>1.4082687338501292</v>
      </c>
      <c r="EZ44" s="14">
        <f t="shared" si="235"/>
        <v>1.1266149870801034</v>
      </c>
      <c r="FA44" s="14">
        <f t="shared" si="235"/>
        <v>2.0279069767441862</v>
      </c>
      <c r="FB44" s="14">
        <f t="shared" si="235"/>
        <v>1.6899224806201552</v>
      </c>
      <c r="FC44" s="14">
        <f t="shared" si="235"/>
        <v>2.5348837209302326</v>
      </c>
      <c r="FD44" s="14">
        <f t="shared" si="235"/>
        <v>2.0842377260981912</v>
      </c>
      <c r="FE44" s="14">
        <f t="shared" si="235"/>
        <v>2.2532299741602069</v>
      </c>
      <c r="FF44" s="14">
        <f t="shared" si="235"/>
        <v>2.7038759689922482</v>
      </c>
      <c r="FG44" s="14">
        <f t="shared" si="235"/>
        <v>1.4645994832041342</v>
      </c>
      <c r="FH44" s="14">
        <f t="shared" si="235"/>
        <v>2.0279069767441862</v>
      </c>
      <c r="FI44" s="14">
        <f t="shared" si="235"/>
        <v>2.8165374677002584</v>
      </c>
      <c r="FJ44" s="14">
        <f t="shared" si="235"/>
        <v>1.4082687338501292</v>
      </c>
      <c r="FK44" s="14">
        <f t="shared" si="235"/>
        <v>0.73229974160206712</v>
      </c>
      <c r="FL44" s="14">
        <f t="shared" si="235"/>
        <v>0.67596899224806206</v>
      </c>
      <c r="FM44" s="14">
        <f t="shared" si="235"/>
        <v>0.73229974160206712</v>
      </c>
      <c r="FN44" s="14">
        <f t="shared" si="235"/>
        <v>0.60279534883720931</v>
      </c>
      <c r="FO44" s="14">
        <f t="shared" si="235"/>
        <v>0.83662428940568478</v>
      </c>
      <c r="FP44" s="14">
        <f t="shared" si="235"/>
        <v>0.84496124031007758</v>
      </c>
      <c r="FQ44" s="14">
        <f t="shared" si="235"/>
        <v>0.50697674418604655</v>
      </c>
      <c r="FR44" s="14">
        <f t="shared" si="235"/>
        <v>0.56330749354005172</v>
      </c>
      <c r="FS44" s="14">
        <f t="shared" si="235"/>
        <v>0.56330749354005172</v>
      </c>
      <c r="FT44" s="14">
        <f t="shared" si="235"/>
        <v>0.56330749354005172</v>
      </c>
      <c r="FU44" s="14">
        <f t="shared" si="235"/>
        <v>0.90129198966408275</v>
      </c>
      <c r="FV44" s="14">
        <f t="shared" si="235"/>
        <v>1.2392764857881138</v>
      </c>
      <c r="FW44" s="14">
        <f t="shared" si="235"/>
        <v>0.84496124031007758</v>
      </c>
      <c r="FX44" s="14">
        <f t="shared" si="235"/>
        <v>0.73229974160206712</v>
      </c>
      <c r="FY44" s="14">
        <f t="shared" si="235"/>
        <v>0.67596899224806206</v>
      </c>
      <c r="FZ44" s="14">
        <f t="shared" si="235"/>
        <v>0.67596899224806206</v>
      </c>
      <c r="GA44" s="14">
        <f t="shared" si="235"/>
        <v>0.56330749354005172</v>
      </c>
      <c r="GB44" s="14">
        <f t="shared" si="235"/>
        <v>0.73229974160206712</v>
      </c>
      <c r="GC44" s="14">
        <f t="shared" si="235"/>
        <v>0.61963824289405689</v>
      </c>
      <c r="GD44" s="14">
        <f t="shared" si="235"/>
        <v>0.84496124031007758</v>
      </c>
      <c r="GE44" s="14">
        <f t="shared" si="235"/>
        <v>0.56330749354005172</v>
      </c>
      <c r="GF44" s="14">
        <f t="shared" si="235"/>
        <v>0.67596899224806206</v>
      </c>
      <c r="GG44" s="14">
        <f t="shared" si="235"/>
        <v>0.67596899224806206</v>
      </c>
      <c r="GH44" s="14">
        <f t="shared" si="235"/>
        <v>0.78863049095607241</v>
      </c>
      <c r="GI44" s="14">
        <f t="shared" si="235"/>
        <v>0.78863049095607241</v>
      </c>
      <c r="GJ44" s="14">
        <f t="shared" si="235"/>
        <v>1.6899224806201552</v>
      </c>
      <c r="GK44" s="14">
        <f t="shared" si="235"/>
        <v>1.8025839793281655</v>
      </c>
      <c r="GL44" s="14">
        <f t="shared" si="235"/>
        <v>0.84496124031007758</v>
      </c>
      <c r="GM44" s="14">
        <f t="shared" ref="GM44:HR44" si="236">SUM(GM91,GM138)</f>
        <v>0.78863049095607241</v>
      </c>
      <c r="GN44" s="14">
        <f t="shared" si="236"/>
        <v>0.84496124031007758</v>
      </c>
      <c r="GO44" s="14">
        <f t="shared" si="236"/>
        <v>0.56330749354005172</v>
      </c>
      <c r="GP44" s="14">
        <f t="shared" si="236"/>
        <v>0.90129198966408275</v>
      </c>
      <c r="GQ44" s="14">
        <f t="shared" si="236"/>
        <v>1.1266149870801034</v>
      </c>
      <c r="GR44" s="14">
        <f t="shared" si="236"/>
        <v>0.73229974160206712</v>
      </c>
      <c r="GS44" s="14">
        <f t="shared" si="236"/>
        <v>0.73229974160206712</v>
      </c>
      <c r="GT44" s="14">
        <f t="shared" si="236"/>
        <v>0.78863049095607241</v>
      </c>
      <c r="GU44" s="14">
        <f t="shared" si="236"/>
        <v>0.78863049095607241</v>
      </c>
      <c r="GV44" s="14">
        <f t="shared" si="236"/>
        <v>0.56330749354005172</v>
      </c>
      <c r="GW44" s="14">
        <f t="shared" si="236"/>
        <v>0.78863049095607241</v>
      </c>
      <c r="GX44" s="14">
        <f t="shared" si="236"/>
        <v>1.9715762273901809</v>
      </c>
      <c r="GY44" s="14">
        <f t="shared" si="236"/>
        <v>2.2532299741602069</v>
      </c>
      <c r="GZ44" s="14">
        <f t="shared" si="236"/>
        <v>1.6899224806201552</v>
      </c>
      <c r="HA44" s="14">
        <f t="shared" si="236"/>
        <v>1.6899224806201552</v>
      </c>
      <c r="HB44" s="14">
        <f t="shared" si="236"/>
        <v>1.6899224806201552</v>
      </c>
      <c r="HC44" s="14">
        <f t="shared" si="236"/>
        <v>1.0139534883720931</v>
      </c>
      <c r="HD44" s="14">
        <f t="shared" si="236"/>
        <v>1.0139534883720931</v>
      </c>
      <c r="HE44" s="14">
        <f t="shared" si="236"/>
        <v>1.9152454780361756</v>
      </c>
      <c r="HF44" s="14">
        <f t="shared" si="236"/>
        <v>3.6614987080103361</v>
      </c>
      <c r="HG44" s="14">
        <f t="shared" si="236"/>
        <v>2.8165374677002584</v>
      </c>
      <c r="HH44" s="14">
        <f t="shared" si="236"/>
        <v>2.5348837209302326</v>
      </c>
      <c r="HI44" s="14">
        <f t="shared" si="236"/>
        <v>1.6899224806201552</v>
      </c>
      <c r="HJ44" s="14">
        <f t="shared" si="236"/>
        <v>1.6899224806201552</v>
      </c>
      <c r="HK44" s="14">
        <f t="shared" si="236"/>
        <v>1.5772609819121448</v>
      </c>
      <c r="HL44" s="14">
        <f t="shared" si="236"/>
        <v>1.9715762273901809</v>
      </c>
      <c r="HM44" s="14">
        <f t="shared" si="236"/>
        <v>1.1266149870801034</v>
      </c>
      <c r="HN44" s="14">
        <f t="shared" si="236"/>
        <v>1.0139534883720931</v>
      </c>
      <c r="HO44" s="14">
        <f t="shared" si="236"/>
        <v>0.84496124031007758</v>
      </c>
      <c r="HP44" s="14">
        <f t="shared" si="236"/>
        <v>0.67596899224806206</v>
      </c>
      <c r="HQ44" s="14">
        <f t="shared" si="236"/>
        <v>1.0139534883720931</v>
      </c>
      <c r="HR44" s="14">
        <f t="shared" si="236"/>
        <v>1.1266149870801034</v>
      </c>
      <c r="HS44" s="14">
        <f>SUM(HS91,HS138)</f>
        <v>1.1266149870801034</v>
      </c>
      <c r="HT44" s="14">
        <f t="shared" ref="HT44:IX44" si="237">SUM(HT91,HT138)</f>
        <v>0.84496124031007758</v>
      </c>
      <c r="HU44" s="14">
        <f t="shared" si="237"/>
        <v>0.61963824289405689</v>
      </c>
      <c r="HV44" s="14">
        <f t="shared" si="237"/>
        <v>0.56330749354005172</v>
      </c>
      <c r="HW44" s="14">
        <f t="shared" si="237"/>
        <v>0.78863049095607241</v>
      </c>
      <c r="HX44" s="14">
        <f t="shared" si="237"/>
        <v>1.0139534883720931</v>
      </c>
      <c r="HY44" s="14">
        <f t="shared" si="237"/>
        <v>1.1266149870801034</v>
      </c>
      <c r="HZ44" s="14">
        <f t="shared" si="237"/>
        <v>1.9715762273901809</v>
      </c>
      <c r="IA44" s="14">
        <f t="shared" si="237"/>
        <v>1.6899224806201552</v>
      </c>
      <c r="IB44" s="14">
        <f t="shared" si="237"/>
        <v>1.2392764857881138</v>
      </c>
      <c r="IC44" s="14">
        <f t="shared" si="237"/>
        <v>1.1266149870801034</v>
      </c>
      <c r="ID44" s="14">
        <f t="shared" si="237"/>
        <v>0.67596899224806206</v>
      </c>
      <c r="IE44" s="14">
        <f t="shared" si="237"/>
        <v>0.45064599483204137</v>
      </c>
      <c r="IF44" s="14">
        <f t="shared" si="237"/>
        <v>0.73229974160206712</v>
      </c>
      <c r="IG44" s="14">
        <f t="shared" si="237"/>
        <v>1.2111111111111112</v>
      </c>
      <c r="IH44" s="14">
        <f t="shared" si="237"/>
        <v>1.1829457364341085</v>
      </c>
      <c r="II44" s="14">
        <f t="shared" si="237"/>
        <v>0.95762273901808781</v>
      </c>
      <c r="IJ44" s="14">
        <f t="shared" si="237"/>
        <v>0.67596899224806206</v>
      </c>
      <c r="IK44" s="14">
        <f t="shared" si="237"/>
        <v>0.76046511627906976</v>
      </c>
      <c r="IL44" s="14">
        <f t="shared" si="237"/>
        <v>0.67596899224806206</v>
      </c>
      <c r="IM44" s="14">
        <f t="shared" si="237"/>
        <v>0.67596899224806206</v>
      </c>
      <c r="IN44" s="14">
        <f t="shared" si="237"/>
        <v>1.1266149870801034</v>
      </c>
      <c r="IO44" s="14">
        <f t="shared" si="237"/>
        <v>1.0139534883720931</v>
      </c>
      <c r="IP44" s="14">
        <f t="shared" si="237"/>
        <v>1.0139534883720931</v>
      </c>
      <c r="IQ44" s="14">
        <f t="shared" si="237"/>
        <v>2.365891472868217</v>
      </c>
      <c r="IR44" s="14">
        <f t="shared" si="237"/>
        <v>3.3798449612403103</v>
      </c>
      <c r="IS44" s="14">
        <f t="shared" si="237"/>
        <v>1.6899224806201552</v>
      </c>
      <c r="IT44" s="14">
        <f t="shared" si="237"/>
        <v>1.9715762273901809</v>
      </c>
      <c r="IU44" s="14">
        <f t="shared" si="237"/>
        <v>3.0981912144702841</v>
      </c>
      <c r="IV44" s="14">
        <f t="shared" si="237"/>
        <v>3.6614987080103361</v>
      </c>
      <c r="IW44" s="14">
        <f t="shared" si="237"/>
        <v>2.8165374677002584</v>
      </c>
      <c r="IX44" s="14">
        <f t="shared" si="237"/>
        <v>2.5348837209302326</v>
      </c>
      <c r="IY44" s="14">
        <f t="shared" ref="IY44:KD44" si="238">SUM(IY91,IY138)</f>
        <v>3.0981912144702841</v>
      </c>
      <c r="IZ44" s="14">
        <f t="shared" si="238"/>
        <v>3.9431524547803618</v>
      </c>
      <c r="JA44" s="14">
        <f t="shared" si="238"/>
        <v>1.6899224806201552</v>
      </c>
      <c r="JB44" s="14">
        <f t="shared" si="238"/>
        <v>3.0981912144702841</v>
      </c>
      <c r="JC44" s="14">
        <f t="shared" si="238"/>
        <v>4.224806201550388</v>
      </c>
      <c r="JD44" s="14">
        <f t="shared" si="238"/>
        <v>2.5912144702842377</v>
      </c>
      <c r="JE44" s="14">
        <f t="shared" si="238"/>
        <v>2.4785529715762276</v>
      </c>
      <c r="JF44" s="14">
        <f t="shared" si="238"/>
        <v>1.4082687338501292</v>
      </c>
      <c r="JG44" s="14">
        <f t="shared" si="238"/>
        <v>0.84496124031007758</v>
      </c>
      <c r="JH44" s="14">
        <f t="shared" si="238"/>
        <v>1.0139534883720931</v>
      </c>
      <c r="JI44" s="14">
        <f t="shared" si="238"/>
        <v>2.2532299741602069</v>
      </c>
      <c r="JJ44" s="14">
        <f t="shared" si="238"/>
        <v>1.0702842377260984</v>
      </c>
      <c r="JK44" s="14">
        <f t="shared" si="238"/>
        <v>0.95762273901808781</v>
      </c>
      <c r="JL44" s="14">
        <f t="shared" si="238"/>
        <v>0.84496124031007758</v>
      </c>
      <c r="JM44" s="14">
        <f t="shared" si="238"/>
        <v>0.56330749354005172</v>
      </c>
      <c r="JN44" s="14">
        <f t="shared" si="238"/>
        <v>1.1266149870801034</v>
      </c>
      <c r="JO44" s="14">
        <f t="shared" si="238"/>
        <v>1.4082687338501292</v>
      </c>
      <c r="JP44" s="14">
        <f t="shared" si="238"/>
        <v>2.2532299741602069</v>
      </c>
      <c r="JQ44" s="14">
        <f t="shared" si="238"/>
        <v>3.6614987080103361</v>
      </c>
      <c r="JR44" s="14">
        <f t="shared" si="238"/>
        <v>2.2532299741602069</v>
      </c>
      <c r="JS44" s="14">
        <f t="shared" si="238"/>
        <v>1.4082687338501292</v>
      </c>
      <c r="JT44" s="14">
        <f t="shared" si="238"/>
        <v>0.84496124031007758</v>
      </c>
      <c r="JU44" s="14">
        <f t="shared" si="238"/>
        <v>1.1266149870801034</v>
      </c>
      <c r="JV44" s="14">
        <f t="shared" si="238"/>
        <v>1.4082687338501292</v>
      </c>
      <c r="JW44" s="14">
        <f t="shared" si="238"/>
        <v>2.2532299741602069</v>
      </c>
      <c r="JX44" s="14">
        <f t="shared" si="238"/>
        <v>3.0981912144702841</v>
      </c>
      <c r="JY44" s="14">
        <f t="shared" si="238"/>
        <v>1.5209302325581395</v>
      </c>
      <c r="JZ44" s="14">
        <f t="shared" si="238"/>
        <v>1.5209302325581395</v>
      </c>
      <c r="KA44" s="14">
        <f t="shared" si="238"/>
        <v>1.1266149870801034</v>
      </c>
      <c r="KB44" s="14">
        <f t="shared" si="238"/>
        <v>1.4082687338501292</v>
      </c>
      <c r="KC44" s="14">
        <f t="shared" si="238"/>
        <v>1.4082687338501292</v>
      </c>
      <c r="KD44" s="14">
        <f t="shared" si="238"/>
        <v>2.8165374677002584</v>
      </c>
      <c r="KE44" s="14">
        <f t="shared" ref="KE44:LJ44" si="239">SUM(KE91,KE138)</f>
        <v>3.9431524547803618</v>
      </c>
      <c r="KF44" s="14">
        <f t="shared" si="239"/>
        <v>3.3798449612403103</v>
      </c>
      <c r="KG44" s="14">
        <f t="shared" si="239"/>
        <v>3.3798449612403103</v>
      </c>
      <c r="KH44" s="14">
        <f t="shared" si="239"/>
        <v>3.3798449612403103</v>
      </c>
      <c r="KI44" s="14">
        <f t="shared" si="239"/>
        <v>1.6899224806201552</v>
      </c>
      <c r="KJ44" s="14">
        <f t="shared" si="239"/>
        <v>1.4082687338501292</v>
      </c>
      <c r="KK44" s="14">
        <f t="shared" si="239"/>
        <v>5.0697674418604652</v>
      </c>
      <c r="KL44" s="14">
        <f t="shared" si="239"/>
        <v>5.0697674418604652</v>
      </c>
      <c r="KM44" s="14">
        <f t="shared" si="239"/>
        <v>4.7881136950904395</v>
      </c>
      <c r="KN44" s="14">
        <f t="shared" si="239"/>
        <v>4.7881136950904395</v>
      </c>
      <c r="KO44" s="14">
        <f t="shared" si="239"/>
        <v>0</v>
      </c>
      <c r="KP44" s="14">
        <f t="shared" si="239"/>
        <v>5.0697674418604652</v>
      </c>
      <c r="KQ44" s="14">
        <f t="shared" si="239"/>
        <v>5.0697674418604652</v>
      </c>
      <c r="KR44" s="14">
        <f t="shared" si="239"/>
        <v>5.0697674418604652</v>
      </c>
      <c r="KS44" s="14">
        <f t="shared" si="239"/>
        <v>5.0697674418604652</v>
      </c>
      <c r="KT44" s="14">
        <f t="shared" si="239"/>
        <v>4.5064599483204137</v>
      </c>
      <c r="KU44" s="14">
        <f t="shared" si="239"/>
        <v>4.7881136950904395</v>
      </c>
      <c r="KV44" s="14">
        <f t="shared" si="239"/>
        <v>4.224806201550388</v>
      </c>
      <c r="KW44" s="14">
        <f t="shared" si="239"/>
        <v>4.7881136950904395</v>
      </c>
      <c r="KX44" s="14">
        <f t="shared" si="239"/>
        <v>0.85271317829457371</v>
      </c>
      <c r="KY44" s="14">
        <f t="shared" si="239"/>
        <v>3.9431524547803618</v>
      </c>
      <c r="KZ44" s="14">
        <f t="shared" si="239"/>
        <v>3.6614987080103361</v>
      </c>
      <c r="LA44" s="14">
        <f t="shared" si="239"/>
        <v>2.8165374677002584</v>
      </c>
      <c r="LB44" s="14">
        <f t="shared" si="239"/>
        <v>2.2532299741602069</v>
      </c>
      <c r="LC44" s="14">
        <f t="shared" si="239"/>
        <v>2.2532299741602069</v>
      </c>
      <c r="LD44" s="14">
        <f t="shared" si="239"/>
        <v>1.5209302325581395</v>
      </c>
      <c r="LE44" s="14">
        <f t="shared" si="239"/>
        <v>1.9715762273901809</v>
      </c>
      <c r="LF44" s="14">
        <f t="shared" si="239"/>
        <v>3.3798449612403103</v>
      </c>
      <c r="LG44" s="14">
        <f t="shared" si="239"/>
        <v>3.3798449612403103</v>
      </c>
      <c r="LH44" s="14">
        <f t="shared" si="239"/>
        <v>2.365891472868217</v>
      </c>
      <c r="LI44" s="14">
        <f t="shared" si="239"/>
        <v>1.6899224806201552</v>
      </c>
      <c r="LJ44" s="14">
        <f t="shared" si="239"/>
        <v>0.73229974160206712</v>
      </c>
      <c r="LK44" s="14">
        <f t="shared" ref="LK44:LP44" si="240">SUM(LK91,LK138)</f>
        <v>0.73229974160206712</v>
      </c>
      <c r="LL44" s="14">
        <f t="shared" si="240"/>
        <v>0.73229974160206712</v>
      </c>
      <c r="LM44" s="14">
        <f t="shared" si="240"/>
        <v>0.73229974160206712</v>
      </c>
      <c r="LN44" s="14">
        <f t="shared" si="240"/>
        <v>0.33798449612403103</v>
      </c>
      <c r="LO44" s="14">
        <f t="shared" si="240"/>
        <v>0</v>
      </c>
      <c r="LP44" s="14">
        <f t="shared" si="240"/>
        <v>0</v>
      </c>
      <c r="LQ44" s="14">
        <f t="shared" ref="LQ44:NA44" si="241">SUM(LQ91,LQ138)</f>
        <v>2.2532299741602069</v>
      </c>
      <c r="LR44" s="14">
        <f t="shared" si="241"/>
        <v>3.3798449612403103</v>
      </c>
      <c r="LS44" s="14">
        <f t="shared" si="241"/>
        <v>1.6899224806201552</v>
      </c>
      <c r="LT44" s="14">
        <f t="shared" si="241"/>
        <v>3.0981912144702841</v>
      </c>
      <c r="LU44" s="14">
        <f t="shared" si="241"/>
        <v>3.3798449612403103</v>
      </c>
      <c r="LV44" s="14">
        <f t="shared" si="241"/>
        <v>0</v>
      </c>
      <c r="LW44" s="14">
        <f t="shared" si="241"/>
        <v>0</v>
      </c>
      <c r="LX44" s="14">
        <f t="shared" si="241"/>
        <v>4.224806201550388</v>
      </c>
      <c r="LY44" s="14">
        <f t="shared" si="241"/>
        <v>3.9431524547803618</v>
      </c>
      <c r="LZ44" s="14">
        <f t="shared" si="241"/>
        <v>1.9715762273901809</v>
      </c>
      <c r="MA44" s="14">
        <f t="shared" si="241"/>
        <v>0.84496124031007758</v>
      </c>
      <c r="MB44" s="14">
        <f t="shared" si="241"/>
        <v>0</v>
      </c>
      <c r="MC44" s="14">
        <f t="shared" si="241"/>
        <v>3.0981912144702841</v>
      </c>
      <c r="MD44" s="14">
        <f t="shared" si="241"/>
        <v>3.0981912144702841</v>
      </c>
      <c r="ME44" s="14">
        <f t="shared" si="241"/>
        <v>3.0981912144702841</v>
      </c>
      <c r="MF44" s="14">
        <f t="shared" si="241"/>
        <v>1.6899224806201552</v>
      </c>
      <c r="MG44" s="14">
        <f t="shared" si="241"/>
        <v>0.84496124031007758</v>
      </c>
      <c r="MH44" s="14">
        <f t="shared" si="241"/>
        <v>1.1266149870801034</v>
      </c>
      <c r="MI44" s="14">
        <f t="shared" si="241"/>
        <v>0.56330749354005172</v>
      </c>
      <c r="MJ44" s="14">
        <f t="shared" si="241"/>
        <v>0.56330749354005172</v>
      </c>
      <c r="MK44" s="14">
        <f t="shared" si="241"/>
        <v>0.45064599483204137</v>
      </c>
      <c r="ML44" s="14">
        <f t="shared" si="241"/>
        <v>0.56330749354005172</v>
      </c>
      <c r="MM44" s="14">
        <f t="shared" si="241"/>
        <v>0.3943152454780362</v>
      </c>
      <c r="MN44" s="14">
        <f t="shared" si="241"/>
        <v>0.3943152454780362</v>
      </c>
      <c r="MO44" s="14">
        <f t="shared" si="241"/>
        <v>1.4082687338501292</v>
      </c>
      <c r="MP44" s="14">
        <f t="shared" si="241"/>
        <v>0.84496124031007758</v>
      </c>
      <c r="MQ44" s="14">
        <f t="shared" si="241"/>
        <v>0.67596899224806206</v>
      </c>
      <c r="MR44" s="14">
        <f t="shared" si="241"/>
        <v>0.50697674418604655</v>
      </c>
      <c r="MS44" s="14">
        <f t="shared" si="241"/>
        <v>0.33798449612403103</v>
      </c>
      <c r="MT44" s="14">
        <f t="shared" si="241"/>
        <v>0.33798449612403103</v>
      </c>
      <c r="MU44" s="14">
        <f t="shared" si="241"/>
        <v>0.33798449612403103</v>
      </c>
      <c r="MV44" s="14">
        <f t="shared" si="241"/>
        <v>0.45064599483204137</v>
      </c>
      <c r="MW44" s="14">
        <f t="shared" si="241"/>
        <v>0.45064599483204137</v>
      </c>
      <c r="MX44" s="14">
        <f t="shared" si="241"/>
        <v>0.33798449612403103</v>
      </c>
      <c r="MY44" s="14">
        <f t="shared" si="241"/>
        <v>0.45064599483204137</v>
      </c>
      <c r="MZ44" s="14">
        <f t="shared" si="241"/>
        <v>0.45064599483204137</v>
      </c>
      <c r="NA44" s="14">
        <f t="shared" si="241"/>
        <v>0.56330749354005172</v>
      </c>
      <c r="NB44" s="14">
        <f>SUM(NB91,NB138)</f>
        <v>0.56330749354005172</v>
      </c>
      <c r="NC44" s="14">
        <f>SUM(NC91,NC138)</f>
        <v>0.56330749354005172</v>
      </c>
    </row>
    <row r="45" spans="1:367" ht="15">
      <c r="A45" s="24">
        <v>80</v>
      </c>
      <c r="B45" s="9" t="s">
        <v>319</v>
      </c>
      <c r="C45" s="14">
        <v>0</v>
      </c>
      <c r="D45" s="14">
        <v>0</v>
      </c>
      <c r="E45" s="14">
        <v>0</v>
      </c>
      <c r="F45" s="14">
        <v>0</v>
      </c>
      <c r="G45" s="14">
        <v>0</v>
      </c>
      <c r="H45" s="14">
        <v>0</v>
      </c>
      <c r="I45" s="14">
        <v>0</v>
      </c>
      <c r="J45" s="14">
        <v>0</v>
      </c>
      <c r="K45" s="14">
        <v>0</v>
      </c>
      <c r="L45" s="14">
        <v>0</v>
      </c>
      <c r="M45" s="14">
        <v>0</v>
      </c>
      <c r="N45" s="14">
        <v>0</v>
      </c>
      <c r="O45" s="14">
        <v>0</v>
      </c>
      <c r="P45" s="14">
        <v>0</v>
      </c>
      <c r="Q45" s="14">
        <v>0</v>
      </c>
      <c r="R45" s="14">
        <v>0</v>
      </c>
      <c r="S45" s="14">
        <v>0</v>
      </c>
      <c r="T45" s="14">
        <v>0</v>
      </c>
      <c r="U45" s="14">
        <v>0</v>
      </c>
      <c r="V45" s="14">
        <v>0</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0</v>
      </c>
      <c r="AZ45" s="14">
        <v>0</v>
      </c>
      <c r="BA45" s="14">
        <v>0</v>
      </c>
      <c r="BB45" s="14">
        <v>0</v>
      </c>
      <c r="BC45" s="14">
        <v>0</v>
      </c>
      <c r="BD45" s="14">
        <v>0</v>
      </c>
      <c r="BE45" s="14">
        <v>0</v>
      </c>
      <c r="BF45" s="14">
        <v>0</v>
      </c>
      <c r="BG45" s="14">
        <v>0</v>
      </c>
      <c r="BH45" s="14">
        <v>0</v>
      </c>
      <c r="BI45" s="14">
        <v>0</v>
      </c>
      <c r="BJ45" s="14">
        <v>0</v>
      </c>
      <c r="BK45" s="14">
        <v>0</v>
      </c>
      <c r="BL45" s="14">
        <v>0</v>
      </c>
      <c r="BM45" s="14">
        <v>0</v>
      </c>
      <c r="BN45" s="14">
        <v>0</v>
      </c>
      <c r="BO45" s="14">
        <v>0</v>
      </c>
      <c r="BP45" s="14">
        <v>0</v>
      </c>
      <c r="BQ45" s="14">
        <v>0</v>
      </c>
      <c r="BR45" s="14">
        <v>0</v>
      </c>
      <c r="BS45" s="14">
        <v>0</v>
      </c>
      <c r="BT45" s="14">
        <v>0</v>
      </c>
      <c r="BU45" s="14">
        <v>0</v>
      </c>
      <c r="BV45" s="14">
        <v>0</v>
      </c>
      <c r="BW45" s="14">
        <v>0</v>
      </c>
      <c r="BX45" s="14">
        <v>0</v>
      </c>
      <c r="BY45" s="14">
        <v>0</v>
      </c>
      <c r="BZ45" s="14">
        <v>0</v>
      </c>
      <c r="CA45" s="14">
        <v>0</v>
      </c>
      <c r="CB45" s="14">
        <v>0</v>
      </c>
      <c r="CC45" s="14">
        <v>0</v>
      </c>
      <c r="CD45" s="14">
        <v>0</v>
      </c>
      <c r="CE45" s="14">
        <v>0</v>
      </c>
      <c r="CF45" s="14">
        <v>0</v>
      </c>
      <c r="CG45" s="14">
        <v>0</v>
      </c>
      <c r="CH45" s="14">
        <v>0</v>
      </c>
      <c r="CI45" s="14">
        <v>0</v>
      </c>
      <c r="CJ45" s="14">
        <v>0</v>
      </c>
      <c r="CK45" s="14">
        <v>0</v>
      </c>
      <c r="CL45" s="14">
        <v>0</v>
      </c>
      <c r="CM45" s="14">
        <v>0</v>
      </c>
      <c r="CN45" s="14">
        <v>0</v>
      </c>
      <c r="CO45" s="14">
        <v>0</v>
      </c>
      <c r="CP45" s="14">
        <v>0</v>
      </c>
      <c r="CQ45" s="14">
        <v>0</v>
      </c>
      <c r="CR45" s="14">
        <v>0</v>
      </c>
      <c r="CS45" s="14">
        <v>0</v>
      </c>
      <c r="CT45" s="14">
        <v>0</v>
      </c>
      <c r="CU45" s="14">
        <v>0</v>
      </c>
      <c r="CV45" s="14">
        <v>0</v>
      </c>
      <c r="CW45" s="14">
        <v>0</v>
      </c>
      <c r="CX45" s="14">
        <v>0</v>
      </c>
      <c r="CY45" s="14">
        <v>0</v>
      </c>
      <c r="CZ45" s="14">
        <v>0</v>
      </c>
      <c r="DA45" s="14">
        <v>0</v>
      </c>
      <c r="DB45" s="14">
        <v>0</v>
      </c>
      <c r="DC45" s="14">
        <v>0</v>
      </c>
      <c r="DD45" s="14">
        <v>0</v>
      </c>
      <c r="DE45" s="14">
        <v>0</v>
      </c>
      <c r="DF45" s="14">
        <v>0</v>
      </c>
      <c r="DG45" s="14">
        <v>0</v>
      </c>
      <c r="DH45" s="14">
        <v>0</v>
      </c>
      <c r="DI45" s="14">
        <v>0</v>
      </c>
      <c r="DJ45" s="14">
        <v>0</v>
      </c>
      <c r="DK45" s="14">
        <v>0</v>
      </c>
      <c r="DL45" s="14">
        <v>0</v>
      </c>
      <c r="DM45" s="14">
        <v>0</v>
      </c>
      <c r="DN45" s="14">
        <v>0</v>
      </c>
      <c r="DO45" s="14">
        <v>0</v>
      </c>
      <c r="DP45" s="14">
        <v>0</v>
      </c>
      <c r="DQ45" s="14">
        <v>0</v>
      </c>
      <c r="DR45" s="14">
        <v>0</v>
      </c>
      <c r="DS45" s="14">
        <v>0</v>
      </c>
      <c r="DT45" s="14">
        <v>0</v>
      </c>
      <c r="DU45" s="14">
        <v>0</v>
      </c>
      <c r="DV45" s="14">
        <v>0</v>
      </c>
      <c r="DW45" s="14">
        <v>0</v>
      </c>
      <c r="DX45" s="14">
        <v>0</v>
      </c>
      <c r="DY45" s="14">
        <v>0</v>
      </c>
      <c r="DZ45" s="14">
        <v>0</v>
      </c>
      <c r="EA45" s="14">
        <v>0</v>
      </c>
      <c r="EB45" s="14">
        <v>0</v>
      </c>
      <c r="EC45" s="14">
        <v>0</v>
      </c>
      <c r="ED45" s="14">
        <v>0</v>
      </c>
      <c r="EE45" s="14">
        <v>0</v>
      </c>
      <c r="EF45" s="14">
        <v>0</v>
      </c>
      <c r="EG45" s="14">
        <v>0</v>
      </c>
      <c r="EH45" s="14">
        <v>0</v>
      </c>
      <c r="EI45" s="14">
        <v>0</v>
      </c>
      <c r="EJ45" s="14">
        <v>0</v>
      </c>
      <c r="EK45" s="14">
        <v>0</v>
      </c>
      <c r="EL45" s="14">
        <v>0</v>
      </c>
      <c r="EM45" s="14">
        <v>0</v>
      </c>
      <c r="EN45" s="14">
        <v>0</v>
      </c>
      <c r="EO45" s="14">
        <v>0</v>
      </c>
      <c r="EP45" s="14">
        <v>0</v>
      </c>
      <c r="EQ45" s="14">
        <v>0</v>
      </c>
      <c r="ER45" s="14">
        <v>0</v>
      </c>
      <c r="ES45" s="14">
        <v>0</v>
      </c>
      <c r="ET45" s="14">
        <v>0</v>
      </c>
      <c r="EU45" s="14">
        <v>0</v>
      </c>
      <c r="EV45" s="14">
        <v>0</v>
      </c>
      <c r="EW45" s="14">
        <v>0</v>
      </c>
      <c r="EX45" s="14">
        <v>0</v>
      </c>
      <c r="EY45" s="14">
        <v>0</v>
      </c>
      <c r="EZ45" s="14">
        <v>0</v>
      </c>
      <c r="FA45" s="14">
        <v>0</v>
      </c>
      <c r="FB45" s="14">
        <v>0</v>
      </c>
      <c r="FC45" s="14">
        <v>0</v>
      </c>
      <c r="FD45" s="14">
        <v>0</v>
      </c>
      <c r="FE45" s="14">
        <v>0</v>
      </c>
      <c r="FF45" s="14">
        <v>0</v>
      </c>
      <c r="FG45" s="14">
        <v>0</v>
      </c>
      <c r="FH45" s="14">
        <v>0</v>
      </c>
      <c r="FI45" s="14">
        <v>0</v>
      </c>
      <c r="FJ45" s="14">
        <v>0</v>
      </c>
      <c r="FK45" s="14">
        <v>0</v>
      </c>
      <c r="FL45" s="14">
        <v>0</v>
      </c>
      <c r="FM45" s="14">
        <v>0</v>
      </c>
      <c r="FN45" s="14">
        <v>0</v>
      </c>
      <c r="FO45" s="14">
        <v>0</v>
      </c>
      <c r="FP45" s="14">
        <v>0</v>
      </c>
      <c r="FQ45" s="14">
        <v>0</v>
      </c>
      <c r="FR45" s="14">
        <v>0</v>
      </c>
      <c r="FS45" s="14">
        <v>0</v>
      </c>
      <c r="FT45" s="14">
        <v>0</v>
      </c>
      <c r="FU45" s="14">
        <v>0</v>
      </c>
      <c r="FV45" s="14">
        <v>0</v>
      </c>
      <c r="FW45" s="14">
        <v>0</v>
      </c>
      <c r="FX45" s="14">
        <v>0</v>
      </c>
      <c r="FY45" s="14">
        <v>0</v>
      </c>
      <c r="FZ45" s="14">
        <v>0</v>
      </c>
      <c r="GA45" s="14">
        <v>0</v>
      </c>
      <c r="GB45" s="14">
        <v>0</v>
      </c>
      <c r="GC45" s="14">
        <v>0</v>
      </c>
      <c r="GD45" s="14">
        <v>0</v>
      </c>
      <c r="GE45" s="14">
        <v>0</v>
      </c>
      <c r="GF45" s="14">
        <v>0</v>
      </c>
      <c r="GG45" s="14">
        <v>0</v>
      </c>
      <c r="GH45" s="14">
        <v>0</v>
      </c>
      <c r="GI45" s="14">
        <v>0</v>
      </c>
      <c r="GJ45" s="14">
        <v>0</v>
      </c>
      <c r="GK45" s="14">
        <v>0</v>
      </c>
      <c r="GL45" s="14">
        <v>0</v>
      </c>
      <c r="GM45" s="14">
        <v>0</v>
      </c>
      <c r="GN45" s="14">
        <v>0</v>
      </c>
      <c r="GO45" s="14">
        <v>0</v>
      </c>
      <c r="GP45" s="14">
        <v>0</v>
      </c>
      <c r="GQ45" s="14">
        <v>0</v>
      </c>
      <c r="GR45" s="14">
        <v>0</v>
      </c>
      <c r="GS45" s="14">
        <v>0</v>
      </c>
      <c r="GT45" s="14">
        <v>0</v>
      </c>
      <c r="GU45" s="14">
        <v>0</v>
      </c>
      <c r="GV45" s="14">
        <v>0</v>
      </c>
      <c r="GW45" s="14">
        <v>0</v>
      </c>
      <c r="GX45" s="14">
        <v>0</v>
      </c>
      <c r="GY45" s="14">
        <v>0</v>
      </c>
      <c r="GZ45" s="14">
        <v>0</v>
      </c>
      <c r="HA45" s="14">
        <v>0</v>
      </c>
      <c r="HB45" s="14">
        <v>0</v>
      </c>
      <c r="HC45" s="14">
        <v>0</v>
      </c>
      <c r="HD45" s="14">
        <v>0</v>
      </c>
      <c r="HE45" s="14">
        <v>0</v>
      </c>
      <c r="HF45" s="14">
        <v>0</v>
      </c>
      <c r="HG45" s="14">
        <v>0</v>
      </c>
      <c r="HH45" s="14">
        <v>0</v>
      </c>
      <c r="HI45" s="14">
        <v>0</v>
      </c>
      <c r="HJ45" s="14">
        <v>0</v>
      </c>
      <c r="HK45" s="14">
        <v>0</v>
      </c>
      <c r="HL45" s="14">
        <v>0</v>
      </c>
      <c r="HM45" s="14">
        <v>0</v>
      </c>
      <c r="HN45" s="14">
        <v>0</v>
      </c>
      <c r="HO45" s="14">
        <v>0</v>
      </c>
      <c r="HP45" s="14">
        <v>0</v>
      </c>
      <c r="HQ45" s="14">
        <v>0</v>
      </c>
      <c r="HR45" s="14">
        <v>0</v>
      </c>
      <c r="HS45" s="14">
        <v>1</v>
      </c>
      <c r="HT45" s="14">
        <f t="shared" ref="HT45:IX45" si="242">SUM(HT92,HT139)</f>
        <v>4</v>
      </c>
      <c r="HU45" s="14">
        <f t="shared" si="242"/>
        <v>4</v>
      </c>
      <c r="HV45" s="14">
        <f t="shared" si="242"/>
        <v>4</v>
      </c>
      <c r="HW45" s="14">
        <f t="shared" si="242"/>
        <v>4</v>
      </c>
      <c r="HX45" s="14">
        <f t="shared" si="242"/>
        <v>4</v>
      </c>
      <c r="HY45" s="14">
        <f t="shared" si="242"/>
        <v>4</v>
      </c>
      <c r="HZ45" s="14">
        <f t="shared" si="242"/>
        <v>4</v>
      </c>
      <c r="IA45" s="14">
        <f t="shared" si="242"/>
        <v>4</v>
      </c>
      <c r="IB45" s="14">
        <f t="shared" si="242"/>
        <v>4</v>
      </c>
      <c r="IC45" s="14">
        <f t="shared" si="242"/>
        <v>4</v>
      </c>
      <c r="ID45" s="14">
        <f t="shared" si="242"/>
        <v>4</v>
      </c>
      <c r="IE45" s="14">
        <f t="shared" si="242"/>
        <v>4</v>
      </c>
      <c r="IF45" s="14">
        <f t="shared" si="242"/>
        <v>4</v>
      </c>
      <c r="IG45" s="14">
        <f t="shared" si="242"/>
        <v>4</v>
      </c>
      <c r="IH45" s="14">
        <f t="shared" si="242"/>
        <v>4</v>
      </c>
      <c r="II45" s="14">
        <f t="shared" si="242"/>
        <v>4</v>
      </c>
      <c r="IJ45" s="14">
        <f t="shared" si="242"/>
        <v>4</v>
      </c>
      <c r="IK45" s="14">
        <f t="shared" si="242"/>
        <v>4</v>
      </c>
      <c r="IL45" s="14">
        <f t="shared" si="242"/>
        <v>4</v>
      </c>
      <c r="IM45" s="14">
        <f t="shared" si="242"/>
        <v>4</v>
      </c>
      <c r="IN45" s="14">
        <f t="shared" si="242"/>
        <v>4</v>
      </c>
      <c r="IO45" s="14">
        <f t="shared" si="242"/>
        <v>4</v>
      </c>
      <c r="IP45" s="14">
        <f t="shared" si="242"/>
        <v>4</v>
      </c>
      <c r="IQ45" s="14">
        <f t="shared" si="242"/>
        <v>4</v>
      </c>
      <c r="IR45" s="14">
        <f t="shared" si="242"/>
        <v>4</v>
      </c>
      <c r="IS45" s="14">
        <f t="shared" si="242"/>
        <v>4</v>
      </c>
      <c r="IT45" s="14">
        <f t="shared" si="242"/>
        <v>4</v>
      </c>
      <c r="IU45" s="14">
        <f t="shared" si="242"/>
        <v>4</v>
      </c>
      <c r="IV45" s="14">
        <f t="shared" si="242"/>
        <v>4</v>
      </c>
      <c r="IW45" s="14">
        <f t="shared" si="242"/>
        <v>4</v>
      </c>
      <c r="IX45" s="14">
        <f t="shared" si="242"/>
        <v>4</v>
      </c>
      <c r="IY45" s="14">
        <f t="shared" ref="IY45:KD45" si="243">SUM(IY92,IY139)</f>
        <v>4</v>
      </c>
      <c r="IZ45" s="14">
        <f t="shared" si="243"/>
        <v>4</v>
      </c>
      <c r="JA45" s="14">
        <f t="shared" si="243"/>
        <v>4</v>
      </c>
      <c r="JB45" s="14">
        <f t="shared" si="243"/>
        <v>4</v>
      </c>
      <c r="JC45" s="14">
        <f t="shared" si="243"/>
        <v>4</v>
      </c>
      <c r="JD45" s="14">
        <f t="shared" si="243"/>
        <v>4</v>
      </c>
      <c r="JE45" s="14">
        <f t="shared" si="243"/>
        <v>4</v>
      </c>
      <c r="JF45" s="14">
        <f t="shared" si="243"/>
        <v>4</v>
      </c>
      <c r="JG45" s="14">
        <f t="shared" si="243"/>
        <v>4</v>
      </c>
      <c r="JH45" s="14">
        <f t="shared" si="243"/>
        <v>4</v>
      </c>
      <c r="JI45" s="14">
        <f t="shared" si="243"/>
        <v>4</v>
      </c>
      <c r="JJ45" s="14">
        <f t="shared" si="243"/>
        <v>4</v>
      </c>
      <c r="JK45" s="14">
        <f t="shared" si="243"/>
        <v>4</v>
      </c>
      <c r="JL45" s="14">
        <f t="shared" si="243"/>
        <v>4</v>
      </c>
      <c r="JM45" s="14">
        <f t="shared" si="243"/>
        <v>4</v>
      </c>
      <c r="JN45" s="14">
        <f t="shared" si="243"/>
        <v>4</v>
      </c>
      <c r="JO45" s="14">
        <f t="shared" si="243"/>
        <v>4</v>
      </c>
      <c r="JP45" s="14">
        <f t="shared" si="243"/>
        <v>4</v>
      </c>
      <c r="JQ45" s="14">
        <f t="shared" si="243"/>
        <v>4</v>
      </c>
      <c r="JR45" s="14">
        <f t="shared" si="243"/>
        <v>4</v>
      </c>
      <c r="JS45" s="14">
        <f t="shared" si="243"/>
        <v>4</v>
      </c>
      <c r="JT45" s="14">
        <f t="shared" si="243"/>
        <v>4</v>
      </c>
      <c r="JU45" s="14">
        <f t="shared" si="243"/>
        <v>4</v>
      </c>
      <c r="JV45" s="14">
        <f t="shared" si="243"/>
        <v>4</v>
      </c>
      <c r="JW45" s="14">
        <f t="shared" si="243"/>
        <v>4</v>
      </c>
      <c r="JX45" s="14">
        <f t="shared" si="243"/>
        <v>4</v>
      </c>
      <c r="JY45" s="14">
        <f t="shared" si="243"/>
        <v>4</v>
      </c>
      <c r="JZ45" s="14">
        <f t="shared" si="243"/>
        <v>4</v>
      </c>
      <c r="KA45" s="14">
        <f t="shared" si="243"/>
        <v>2</v>
      </c>
      <c r="KB45" s="14">
        <f t="shared" si="243"/>
        <v>2</v>
      </c>
      <c r="KC45" s="14">
        <f t="shared" si="243"/>
        <v>2</v>
      </c>
      <c r="KD45" s="14">
        <f t="shared" si="243"/>
        <v>2</v>
      </c>
      <c r="KE45" s="14">
        <f t="shared" ref="KE45:KW45" si="244">SUM(KE92,KE139)</f>
        <v>2</v>
      </c>
      <c r="KF45" s="14">
        <f t="shared" si="244"/>
        <v>2</v>
      </c>
      <c r="KG45" s="14">
        <f t="shared" si="244"/>
        <v>2</v>
      </c>
      <c r="KH45" s="14">
        <f t="shared" si="244"/>
        <v>2</v>
      </c>
      <c r="KI45" s="14">
        <f t="shared" si="244"/>
        <v>2</v>
      </c>
      <c r="KJ45" s="14">
        <f t="shared" si="244"/>
        <v>2</v>
      </c>
      <c r="KK45" s="14">
        <f t="shared" si="244"/>
        <v>2</v>
      </c>
      <c r="KL45" s="14">
        <f t="shared" si="244"/>
        <v>3</v>
      </c>
      <c r="KM45" s="14">
        <f t="shared" si="244"/>
        <v>3</v>
      </c>
      <c r="KN45" s="14">
        <f t="shared" si="244"/>
        <v>3</v>
      </c>
      <c r="KO45" s="14">
        <f t="shared" si="244"/>
        <v>1</v>
      </c>
      <c r="KP45" s="14">
        <f t="shared" si="244"/>
        <v>2</v>
      </c>
      <c r="KQ45" s="14">
        <f t="shared" si="244"/>
        <v>2</v>
      </c>
      <c r="KR45" s="14">
        <f t="shared" si="244"/>
        <v>2</v>
      </c>
      <c r="KS45" s="14">
        <f t="shared" si="244"/>
        <v>2</v>
      </c>
      <c r="KT45" s="14">
        <f t="shared" si="244"/>
        <v>2</v>
      </c>
      <c r="KU45" s="14">
        <f t="shared" si="244"/>
        <v>2</v>
      </c>
      <c r="KV45" s="14">
        <f t="shared" si="244"/>
        <v>2</v>
      </c>
      <c r="KW45" s="14">
        <f t="shared" si="244"/>
        <v>2</v>
      </c>
      <c r="KX45" s="14">
        <v>0</v>
      </c>
      <c r="KY45" s="14">
        <v>0</v>
      </c>
      <c r="KZ45" s="14">
        <v>0</v>
      </c>
      <c r="LA45" s="14">
        <v>0</v>
      </c>
      <c r="LB45" s="14">
        <v>0</v>
      </c>
      <c r="LC45" s="14">
        <v>0</v>
      </c>
      <c r="LD45" s="14">
        <v>0</v>
      </c>
      <c r="LE45" s="14">
        <v>0</v>
      </c>
      <c r="LF45" s="14">
        <v>0</v>
      </c>
      <c r="LG45" s="14">
        <v>0</v>
      </c>
      <c r="LH45" s="14">
        <v>0</v>
      </c>
      <c r="LI45" s="14">
        <v>0</v>
      </c>
      <c r="LJ45" s="14">
        <v>0</v>
      </c>
      <c r="LK45" s="14">
        <v>0</v>
      </c>
      <c r="LL45" s="14">
        <v>0</v>
      </c>
      <c r="LM45" s="14">
        <v>0</v>
      </c>
      <c r="LN45" s="14">
        <v>0</v>
      </c>
      <c r="LO45" s="14">
        <v>0</v>
      </c>
      <c r="LP45" s="14">
        <v>0</v>
      </c>
      <c r="LQ45" s="14">
        <v>0</v>
      </c>
      <c r="LR45" s="14">
        <v>0</v>
      </c>
      <c r="LS45" s="14">
        <v>0</v>
      </c>
      <c r="LT45" s="14">
        <v>0</v>
      </c>
      <c r="LU45" s="14">
        <v>0</v>
      </c>
      <c r="LV45" s="14">
        <v>0</v>
      </c>
      <c r="LW45" s="14">
        <v>0</v>
      </c>
      <c r="LX45" s="14">
        <v>0</v>
      </c>
      <c r="LY45" s="14">
        <v>0</v>
      </c>
      <c r="LZ45" s="14">
        <v>0</v>
      </c>
      <c r="MA45" s="14">
        <v>0</v>
      </c>
      <c r="MB45" s="14">
        <v>0</v>
      </c>
      <c r="MC45" s="14">
        <v>0</v>
      </c>
      <c r="MD45" s="14">
        <v>0</v>
      </c>
      <c r="ME45" s="14">
        <v>0</v>
      </c>
      <c r="MF45" s="14">
        <v>0</v>
      </c>
      <c r="MG45" s="14">
        <v>0</v>
      </c>
      <c r="MH45" s="14">
        <v>0</v>
      </c>
      <c r="MI45" s="14">
        <v>0</v>
      </c>
      <c r="MJ45" s="14">
        <v>0</v>
      </c>
      <c r="MK45" s="14">
        <v>0</v>
      </c>
      <c r="ML45" s="14">
        <v>0</v>
      </c>
      <c r="MM45" s="14">
        <v>0</v>
      </c>
      <c r="MN45" s="14">
        <v>0</v>
      </c>
      <c r="MO45" s="14">
        <v>0</v>
      </c>
      <c r="MP45" s="14">
        <v>0</v>
      </c>
      <c r="MQ45" s="14">
        <v>0</v>
      </c>
      <c r="MR45" s="14">
        <v>0</v>
      </c>
      <c r="MS45" s="14">
        <v>0</v>
      </c>
      <c r="MT45" s="14">
        <v>0</v>
      </c>
      <c r="MU45" s="14">
        <v>0</v>
      </c>
      <c r="MV45" s="14">
        <v>0</v>
      </c>
      <c r="MW45" s="14">
        <v>0</v>
      </c>
      <c r="MX45" s="14">
        <v>0</v>
      </c>
      <c r="MY45" s="14">
        <v>0</v>
      </c>
      <c r="MZ45" s="14">
        <v>0</v>
      </c>
      <c r="NA45" s="14">
        <v>0</v>
      </c>
      <c r="NB45" s="14">
        <v>0</v>
      </c>
      <c r="NC45" s="14">
        <v>1</v>
      </c>
    </row>
    <row r="46" spans="1:367" ht="15">
      <c r="A46" s="24">
        <v>63</v>
      </c>
      <c r="B46" s="9" t="s">
        <v>1851</v>
      </c>
      <c r="C46" s="14">
        <f t="shared" ref="C46:AH46" si="245">C93+C140</f>
        <v>0.5</v>
      </c>
      <c r="D46" s="14">
        <f t="shared" si="245"/>
        <v>0.5</v>
      </c>
      <c r="E46" s="14">
        <f t="shared" si="245"/>
        <v>0.5</v>
      </c>
      <c r="F46" s="14">
        <f t="shared" si="245"/>
        <v>0.5</v>
      </c>
      <c r="G46" s="14">
        <f t="shared" si="245"/>
        <v>0.5</v>
      </c>
      <c r="H46" s="14">
        <f t="shared" si="245"/>
        <v>0.5</v>
      </c>
      <c r="I46" s="14">
        <f t="shared" si="245"/>
        <v>0.5</v>
      </c>
      <c r="J46" s="14">
        <f t="shared" si="245"/>
        <v>0.5</v>
      </c>
      <c r="K46" s="14">
        <f t="shared" si="245"/>
        <v>0.5</v>
      </c>
      <c r="L46" s="14">
        <f t="shared" si="245"/>
        <v>0.5</v>
      </c>
      <c r="M46" s="14">
        <f t="shared" si="245"/>
        <v>0.5</v>
      </c>
      <c r="N46" s="14">
        <f t="shared" si="245"/>
        <v>0.5</v>
      </c>
      <c r="O46" s="14">
        <f t="shared" si="245"/>
        <v>0.5</v>
      </c>
      <c r="P46" s="14">
        <f t="shared" si="245"/>
        <v>0.5</v>
      </c>
      <c r="Q46" s="14">
        <f t="shared" si="245"/>
        <v>0.5</v>
      </c>
      <c r="R46" s="14">
        <f t="shared" si="245"/>
        <v>0.5</v>
      </c>
      <c r="S46" s="14">
        <f t="shared" si="245"/>
        <v>0.5</v>
      </c>
      <c r="T46" s="14">
        <f t="shared" si="245"/>
        <v>0.5</v>
      </c>
      <c r="U46" s="14">
        <f t="shared" si="245"/>
        <v>0.5</v>
      </c>
      <c r="V46" s="14">
        <f t="shared" si="245"/>
        <v>0.5</v>
      </c>
      <c r="W46" s="14">
        <f t="shared" si="245"/>
        <v>0.5</v>
      </c>
      <c r="X46" s="14">
        <f t="shared" si="245"/>
        <v>0.5</v>
      </c>
      <c r="Y46" s="14">
        <f t="shared" si="245"/>
        <v>0.5</v>
      </c>
      <c r="Z46" s="14">
        <f t="shared" si="245"/>
        <v>0.5</v>
      </c>
      <c r="AA46" s="14">
        <f t="shared" si="245"/>
        <v>0.5</v>
      </c>
      <c r="AB46" s="14">
        <f t="shared" si="245"/>
        <v>0.5</v>
      </c>
      <c r="AC46" s="14">
        <f t="shared" si="245"/>
        <v>0.5</v>
      </c>
      <c r="AD46" s="14">
        <f t="shared" si="245"/>
        <v>0.5</v>
      </c>
      <c r="AE46" s="14">
        <f t="shared" si="245"/>
        <v>0.5</v>
      </c>
      <c r="AF46" s="14">
        <f t="shared" si="245"/>
        <v>0.5</v>
      </c>
      <c r="AG46" s="14">
        <f t="shared" si="245"/>
        <v>0.5</v>
      </c>
      <c r="AH46" s="14">
        <f t="shared" si="245"/>
        <v>0.5</v>
      </c>
      <c r="AI46" s="14">
        <f t="shared" ref="AI46:BN46" si="246">AI93+AI140</f>
        <v>0.5</v>
      </c>
      <c r="AJ46" s="14">
        <f t="shared" si="246"/>
        <v>0.5</v>
      </c>
      <c r="AK46" s="14">
        <f t="shared" si="246"/>
        <v>0.5</v>
      </c>
      <c r="AL46" s="14">
        <f t="shared" si="246"/>
        <v>0.5</v>
      </c>
      <c r="AM46" s="14">
        <f t="shared" si="246"/>
        <v>0.5</v>
      </c>
      <c r="AN46" s="14">
        <f t="shared" si="246"/>
        <v>0.5</v>
      </c>
      <c r="AO46" s="14">
        <f t="shared" si="246"/>
        <v>0.5</v>
      </c>
      <c r="AP46" s="14">
        <f t="shared" si="246"/>
        <v>0.5</v>
      </c>
      <c r="AQ46" s="14">
        <f t="shared" si="246"/>
        <v>0.5</v>
      </c>
      <c r="AR46" s="14">
        <f t="shared" si="246"/>
        <v>0.5</v>
      </c>
      <c r="AS46" s="14">
        <f t="shared" si="246"/>
        <v>0.5</v>
      </c>
      <c r="AT46" s="14">
        <f t="shared" si="246"/>
        <v>0.5</v>
      </c>
      <c r="AU46" s="14">
        <f t="shared" si="246"/>
        <v>0.5</v>
      </c>
      <c r="AV46" s="14">
        <f t="shared" si="246"/>
        <v>0.5</v>
      </c>
      <c r="AW46" s="14">
        <f t="shared" si="246"/>
        <v>0.5</v>
      </c>
      <c r="AX46" s="14">
        <f t="shared" si="246"/>
        <v>0.5</v>
      </c>
      <c r="AY46" s="14">
        <f t="shared" si="246"/>
        <v>0.5</v>
      </c>
      <c r="AZ46" s="14">
        <f t="shared" si="246"/>
        <v>0.5</v>
      </c>
      <c r="BA46" s="14">
        <f t="shared" si="246"/>
        <v>0.5</v>
      </c>
      <c r="BB46" s="14">
        <f t="shared" si="246"/>
        <v>0.5</v>
      </c>
      <c r="BC46" s="14">
        <f t="shared" si="246"/>
        <v>0.5</v>
      </c>
      <c r="BD46" s="14">
        <f t="shared" si="246"/>
        <v>0.5</v>
      </c>
      <c r="BE46" s="14">
        <f t="shared" si="246"/>
        <v>0.5</v>
      </c>
      <c r="BF46" s="14">
        <f t="shared" si="246"/>
        <v>0.5</v>
      </c>
      <c r="BG46" s="14">
        <f t="shared" si="246"/>
        <v>0.5</v>
      </c>
      <c r="BH46" s="14">
        <f t="shared" si="246"/>
        <v>0.5</v>
      </c>
      <c r="BI46" s="14">
        <f t="shared" si="246"/>
        <v>0.5</v>
      </c>
      <c r="BJ46" s="14">
        <f t="shared" si="246"/>
        <v>0.5</v>
      </c>
      <c r="BK46" s="14">
        <f t="shared" si="246"/>
        <v>0.5</v>
      </c>
      <c r="BL46" s="14">
        <f t="shared" si="246"/>
        <v>0.5</v>
      </c>
      <c r="BM46" s="14">
        <f t="shared" si="246"/>
        <v>0.5</v>
      </c>
      <c r="BN46" s="14">
        <f t="shared" si="246"/>
        <v>0.5</v>
      </c>
      <c r="BO46" s="14">
        <f t="shared" ref="BO46:CR46" si="247">BO93+BO140</f>
        <v>0.5</v>
      </c>
      <c r="BP46" s="14">
        <f t="shared" si="247"/>
        <v>0.5</v>
      </c>
      <c r="BQ46" s="14">
        <f t="shared" si="247"/>
        <v>0.5</v>
      </c>
      <c r="BR46" s="14">
        <f t="shared" si="247"/>
        <v>0.5</v>
      </c>
      <c r="BS46" s="14">
        <f t="shared" si="247"/>
        <v>0.5</v>
      </c>
      <c r="BT46" s="14">
        <f t="shared" si="247"/>
        <v>0.5</v>
      </c>
      <c r="BU46" s="14">
        <f t="shared" si="247"/>
        <v>0.5</v>
      </c>
      <c r="BV46" s="14">
        <f t="shared" si="247"/>
        <v>0.5</v>
      </c>
      <c r="BW46" s="14">
        <f t="shared" si="247"/>
        <v>0.5</v>
      </c>
      <c r="BX46" s="14">
        <f t="shared" si="247"/>
        <v>0.5</v>
      </c>
      <c r="BY46" s="14">
        <f t="shared" si="247"/>
        <v>0.5</v>
      </c>
      <c r="BZ46" s="14">
        <f t="shared" si="247"/>
        <v>0.5</v>
      </c>
      <c r="CA46" s="14">
        <f t="shared" si="247"/>
        <v>0.5</v>
      </c>
      <c r="CB46" s="14">
        <f t="shared" si="247"/>
        <v>0.5</v>
      </c>
      <c r="CC46" s="14">
        <f t="shared" si="247"/>
        <v>0.5</v>
      </c>
      <c r="CD46" s="14">
        <f t="shared" si="247"/>
        <v>0.5</v>
      </c>
      <c r="CE46" s="14">
        <f t="shared" si="247"/>
        <v>0.5</v>
      </c>
      <c r="CF46" s="14">
        <f t="shared" si="247"/>
        <v>0.5</v>
      </c>
      <c r="CG46" s="14">
        <f t="shared" si="247"/>
        <v>0.5</v>
      </c>
      <c r="CH46" s="14">
        <f t="shared" si="247"/>
        <v>0.5</v>
      </c>
      <c r="CI46" s="14">
        <f t="shared" si="247"/>
        <v>0.5</v>
      </c>
      <c r="CJ46" s="14">
        <f t="shared" si="247"/>
        <v>0.5</v>
      </c>
      <c r="CK46" s="14">
        <f t="shared" si="247"/>
        <v>0.5</v>
      </c>
      <c r="CL46" s="14">
        <f t="shared" si="247"/>
        <v>0.5</v>
      </c>
      <c r="CM46" s="14">
        <f t="shared" si="247"/>
        <v>0.5</v>
      </c>
      <c r="CN46" s="14">
        <f t="shared" si="247"/>
        <v>0.5</v>
      </c>
      <c r="CO46" s="14">
        <f t="shared" si="247"/>
        <v>0.5</v>
      </c>
      <c r="CP46" s="14">
        <f t="shared" si="247"/>
        <v>0.5</v>
      </c>
      <c r="CQ46" s="14">
        <f t="shared" si="247"/>
        <v>0.5</v>
      </c>
      <c r="CR46" s="14">
        <f t="shared" si="247"/>
        <v>0.5</v>
      </c>
      <c r="CS46" s="14">
        <f t="shared" ref="CS46:FB46" si="248">CS93+CS140</f>
        <v>0.5</v>
      </c>
      <c r="CT46" s="14">
        <f t="shared" si="248"/>
        <v>0.5</v>
      </c>
      <c r="CU46" s="14">
        <f t="shared" si="248"/>
        <v>0.5</v>
      </c>
      <c r="CV46" s="14">
        <f t="shared" si="248"/>
        <v>0.5</v>
      </c>
      <c r="CW46" s="14">
        <f t="shared" si="248"/>
        <v>0.5</v>
      </c>
      <c r="CX46" s="14">
        <f t="shared" si="248"/>
        <v>0.5</v>
      </c>
      <c r="CY46" s="14">
        <f t="shared" si="248"/>
        <v>0.5</v>
      </c>
      <c r="CZ46" s="14">
        <f t="shared" si="248"/>
        <v>0.5</v>
      </c>
      <c r="DA46" s="14">
        <f t="shared" si="248"/>
        <v>0.5</v>
      </c>
      <c r="DB46" s="14">
        <f t="shared" si="248"/>
        <v>0.5</v>
      </c>
      <c r="DC46" s="14">
        <f t="shared" si="248"/>
        <v>0.5</v>
      </c>
      <c r="DD46" s="14">
        <f t="shared" si="248"/>
        <v>0.5</v>
      </c>
      <c r="DE46" s="14">
        <f t="shared" si="248"/>
        <v>0.5</v>
      </c>
      <c r="DF46" s="14">
        <f t="shared" si="248"/>
        <v>0.5</v>
      </c>
      <c r="DG46" s="14">
        <f t="shared" si="248"/>
        <v>0.5</v>
      </c>
      <c r="DH46" s="14">
        <f t="shared" si="248"/>
        <v>0.5</v>
      </c>
      <c r="DI46" s="14">
        <f t="shared" si="248"/>
        <v>0.25</v>
      </c>
      <c r="DJ46" s="14">
        <f t="shared" si="248"/>
        <v>0.25</v>
      </c>
      <c r="DK46" s="14">
        <f t="shared" si="248"/>
        <v>0.5</v>
      </c>
      <c r="DL46" s="14">
        <f t="shared" si="248"/>
        <v>0.5</v>
      </c>
      <c r="DM46" s="14">
        <f t="shared" si="248"/>
        <v>0.5</v>
      </c>
      <c r="DN46" s="14">
        <f t="shared" si="248"/>
        <v>0.5</v>
      </c>
      <c r="DO46" s="14">
        <f t="shared" si="248"/>
        <v>0.5</v>
      </c>
      <c r="DP46" s="14">
        <f t="shared" si="248"/>
        <v>0.5</v>
      </c>
      <c r="DQ46" s="14">
        <f t="shared" si="248"/>
        <v>0.5</v>
      </c>
      <c r="DR46" s="14">
        <f t="shared" si="248"/>
        <v>0.5</v>
      </c>
      <c r="DS46" s="14">
        <f t="shared" si="248"/>
        <v>0.5</v>
      </c>
      <c r="DT46" s="14">
        <f t="shared" si="248"/>
        <v>0.5</v>
      </c>
      <c r="DU46" s="14">
        <f t="shared" si="248"/>
        <v>0.5</v>
      </c>
      <c r="DV46" s="14">
        <f t="shared" si="248"/>
        <v>0.5</v>
      </c>
      <c r="DW46" s="14">
        <f t="shared" si="248"/>
        <v>0.5</v>
      </c>
      <c r="DX46" s="14">
        <f t="shared" si="248"/>
        <v>0.5</v>
      </c>
      <c r="DY46" s="14">
        <f t="shared" si="248"/>
        <v>0.5</v>
      </c>
      <c r="DZ46" s="14">
        <f t="shared" si="248"/>
        <v>0.5</v>
      </c>
      <c r="EA46" s="14">
        <f t="shared" si="248"/>
        <v>0.5</v>
      </c>
      <c r="EB46" s="14">
        <f t="shared" si="248"/>
        <v>0.5</v>
      </c>
      <c r="EC46" s="14">
        <f t="shared" si="248"/>
        <v>0.5</v>
      </c>
      <c r="ED46" s="14">
        <f t="shared" si="248"/>
        <v>0.5</v>
      </c>
      <c r="EE46" s="14">
        <f t="shared" si="248"/>
        <v>0.5</v>
      </c>
      <c r="EF46" s="14">
        <f t="shared" si="248"/>
        <v>0.5</v>
      </c>
      <c r="EG46" s="14">
        <f t="shared" si="248"/>
        <v>0.5</v>
      </c>
      <c r="EH46" s="14">
        <f t="shared" si="248"/>
        <v>0.5</v>
      </c>
      <c r="EI46" s="14">
        <f t="shared" si="248"/>
        <v>0.5</v>
      </c>
      <c r="EJ46" s="14">
        <f t="shared" si="248"/>
        <v>0.5</v>
      </c>
      <c r="EK46" s="14">
        <f t="shared" si="248"/>
        <v>0.5</v>
      </c>
      <c r="EL46" s="14">
        <f t="shared" si="248"/>
        <v>0.5</v>
      </c>
      <c r="EM46" s="14">
        <f t="shared" si="248"/>
        <v>0.5</v>
      </c>
      <c r="EN46" s="14">
        <f t="shared" si="248"/>
        <v>0.5</v>
      </c>
      <c r="EO46" s="14">
        <f t="shared" si="248"/>
        <v>0.5</v>
      </c>
      <c r="EP46" s="14">
        <f t="shared" si="248"/>
        <v>0.5</v>
      </c>
      <c r="EQ46" s="14">
        <f t="shared" si="248"/>
        <v>0.5</v>
      </c>
      <c r="ER46" s="14">
        <f t="shared" si="248"/>
        <v>0.5</v>
      </c>
      <c r="ES46" s="14">
        <f t="shared" si="248"/>
        <v>0.5</v>
      </c>
      <c r="ET46" s="14">
        <f t="shared" si="248"/>
        <v>0.5</v>
      </c>
      <c r="EU46" s="14">
        <f t="shared" si="248"/>
        <v>0.5</v>
      </c>
      <c r="EV46" s="14">
        <f t="shared" si="248"/>
        <v>0.5</v>
      </c>
      <c r="EW46" s="14">
        <f t="shared" si="248"/>
        <v>0.5</v>
      </c>
      <c r="EX46" s="14">
        <f t="shared" si="248"/>
        <v>0.5</v>
      </c>
      <c r="EY46" s="14">
        <f t="shared" si="248"/>
        <v>0.5</v>
      </c>
      <c r="EZ46" s="14">
        <f t="shared" si="248"/>
        <v>0.5</v>
      </c>
      <c r="FA46" s="14">
        <f t="shared" si="248"/>
        <v>0.5</v>
      </c>
      <c r="FB46" s="14">
        <f t="shared" si="248"/>
        <v>0.5</v>
      </c>
      <c r="FC46" s="14">
        <f t="shared" ref="FC46:HN46" si="249">FC93+FC140</f>
        <v>0.5</v>
      </c>
      <c r="FD46" s="14">
        <f t="shared" si="249"/>
        <v>0.5</v>
      </c>
      <c r="FE46" s="14">
        <f t="shared" si="249"/>
        <v>0.5</v>
      </c>
      <c r="FF46" s="14">
        <f t="shared" si="249"/>
        <v>0.5</v>
      </c>
      <c r="FG46" s="14">
        <f t="shared" si="249"/>
        <v>0.5</v>
      </c>
      <c r="FH46" s="14">
        <f t="shared" si="249"/>
        <v>0.5</v>
      </c>
      <c r="FI46" s="14">
        <f t="shared" si="249"/>
        <v>0.5</v>
      </c>
      <c r="FJ46" s="14">
        <f t="shared" si="249"/>
        <v>0.5</v>
      </c>
      <c r="FK46" s="14">
        <f t="shared" si="249"/>
        <v>0.5</v>
      </c>
      <c r="FL46" s="14">
        <f t="shared" si="249"/>
        <v>0.5</v>
      </c>
      <c r="FM46" s="14">
        <f t="shared" si="249"/>
        <v>0.5</v>
      </c>
      <c r="FN46" s="14">
        <f t="shared" si="249"/>
        <v>0.5</v>
      </c>
      <c r="FO46" s="14">
        <f t="shared" si="249"/>
        <v>0.5</v>
      </c>
      <c r="FP46" s="14">
        <f t="shared" si="249"/>
        <v>0.5</v>
      </c>
      <c r="FQ46" s="14">
        <f t="shared" si="249"/>
        <v>0.5</v>
      </c>
      <c r="FR46" s="14">
        <f t="shared" si="249"/>
        <v>0.5</v>
      </c>
      <c r="FS46" s="14">
        <f t="shared" si="249"/>
        <v>0.5</v>
      </c>
      <c r="FT46" s="14">
        <f t="shared" si="249"/>
        <v>0.5</v>
      </c>
      <c r="FU46" s="14">
        <f t="shared" si="249"/>
        <v>0.5</v>
      </c>
      <c r="FV46" s="14">
        <f t="shared" si="249"/>
        <v>0.5</v>
      </c>
      <c r="FW46" s="14">
        <f t="shared" si="249"/>
        <v>0.5</v>
      </c>
      <c r="FX46" s="14">
        <f t="shared" si="249"/>
        <v>0.5</v>
      </c>
      <c r="FY46" s="14">
        <f t="shared" si="249"/>
        <v>0.5</v>
      </c>
      <c r="FZ46" s="14">
        <f t="shared" si="249"/>
        <v>0.5</v>
      </c>
      <c r="GA46" s="14">
        <f t="shared" si="249"/>
        <v>0.5</v>
      </c>
      <c r="GB46" s="14">
        <f t="shared" si="249"/>
        <v>0.5</v>
      </c>
      <c r="GC46" s="14">
        <f t="shared" si="249"/>
        <v>0.5</v>
      </c>
      <c r="GD46" s="14">
        <f t="shared" si="249"/>
        <v>0.5</v>
      </c>
      <c r="GE46" s="14">
        <f t="shared" si="249"/>
        <v>0.5</v>
      </c>
      <c r="GF46" s="14">
        <f t="shared" si="249"/>
        <v>0.5</v>
      </c>
      <c r="GG46" s="14">
        <f t="shared" si="249"/>
        <v>0.5</v>
      </c>
      <c r="GH46" s="14">
        <f t="shared" si="249"/>
        <v>0.5</v>
      </c>
      <c r="GI46" s="14">
        <f t="shared" si="249"/>
        <v>0.5</v>
      </c>
      <c r="GJ46" s="14">
        <f t="shared" si="249"/>
        <v>0.5</v>
      </c>
      <c r="GK46" s="14">
        <f t="shared" si="249"/>
        <v>0.5</v>
      </c>
      <c r="GL46" s="14">
        <f t="shared" si="249"/>
        <v>0.5</v>
      </c>
      <c r="GM46" s="14">
        <f t="shared" si="249"/>
        <v>0.5</v>
      </c>
      <c r="GN46" s="14">
        <f t="shared" si="249"/>
        <v>0.5</v>
      </c>
      <c r="GO46" s="14">
        <f t="shared" si="249"/>
        <v>0.5</v>
      </c>
      <c r="GP46" s="14">
        <f t="shared" si="249"/>
        <v>0.5</v>
      </c>
      <c r="GQ46" s="14">
        <f t="shared" si="249"/>
        <v>0.5</v>
      </c>
      <c r="GR46" s="14">
        <f t="shared" si="249"/>
        <v>0.5</v>
      </c>
      <c r="GS46" s="14">
        <f t="shared" si="249"/>
        <v>0.5</v>
      </c>
      <c r="GT46" s="14">
        <f t="shared" si="249"/>
        <v>0.5</v>
      </c>
      <c r="GU46" s="14">
        <f t="shared" si="249"/>
        <v>0.5</v>
      </c>
      <c r="GV46" s="14">
        <f t="shared" si="249"/>
        <v>0.5</v>
      </c>
      <c r="GW46" s="14">
        <f t="shared" si="249"/>
        <v>0.5</v>
      </c>
      <c r="GX46" s="14">
        <f t="shared" si="249"/>
        <v>0.5</v>
      </c>
      <c r="GY46" s="14">
        <f t="shared" si="249"/>
        <v>0.5</v>
      </c>
      <c r="GZ46" s="14">
        <f t="shared" si="249"/>
        <v>0.5</v>
      </c>
      <c r="HA46" s="14">
        <f t="shared" si="249"/>
        <v>0.5</v>
      </c>
      <c r="HB46" s="14">
        <f t="shared" si="249"/>
        <v>0.5</v>
      </c>
      <c r="HC46" s="14">
        <f t="shared" si="249"/>
        <v>0.5</v>
      </c>
      <c r="HD46" s="14">
        <f t="shared" si="249"/>
        <v>0.5</v>
      </c>
      <c r="HE46" s="14">
        <f t="shared" si="249"/>
        <v>0.5</v>
      </c>
      <c r="HF46" s="14">
        <f t="shared" si="249"/>
        <v>0.5</v>
      </c>
      <c r="HG46" s="14">
        <f t="shared" si="249"/>
        <v>0.5</v>
      </c>
      <c r="HH46" s="14">
        <f t="shared" si="249"/>
        <v>0.5</v>
      </c>
      <c r="HI46" s="14">
        <f t="shared" si="249"/>
        <v>0.5</v>
      </c>
      <c r="HJ46" s="14">
        <f t="shared" si="249"/>
        <v>0.5</v>
      </c>
      <c r="HK46" s="14">
        <f t="shared" si="249"/>
        <v>0.5</v>
      </c>
      <c r="HL46" s="14">
        <f t="shared" si="249"/>
        <v>0.5</v>
      </c>
      <c r="HM46" s="14">
        <f t="shared" si="249"/>
        <v>0.5</v>
      </c>
      <c r="HN46" s="14">
        <f t="shared" si="249"/>
        <v>0.5</v>
      </c>
      <c r="HO46" s="14">
        <f t="shared" ref="HO46:HR46" si="250">HO93+HO140</f>
        <v>0.5</v>
      </c>
      <c r="HP46" s="14">
        <f t="shared" si="250"/>
        <v>0.5</v>
      </c>
      <c r="HQ46" s="14">
        <f t="shared" si="250"/>
        <v>0.5</v>
      </c>
      <c r="HR46" s="14">
        <f t="shared" si="250"/>
        <v>0.5</v>
      </c>
      <c r="HS46" s="14">
        <f>HS93+HS140</f>
        <v>0.5</v>
      </c>
      <c r="HT46" s="14">
        <f t="shared" ref="HT46:IX46" si="251">SUM(HT93,HT140)</f>
        <v>0.5</v>
      </c>
      <c r="HU46" s="14">
        <f t="shared" si="251"/>
        <v>0.5</v>
      </c>
      <c r="HV46" s="14">
        <f t="shared" si="251"/>
        <v>0.5</v>
      </c>
      <c r="HW46" s="14">
        <f t="shared" si="251"/>
        <v>0.5</v>
      </c>
      <c r="HX46" s="14">
        <f t="shared" si="251"/>
        <v>0.5</v>
      </c>
      <c r="HY46" s="14">
        <f t="shared" si="251"/>
        <v>0.5</v>
      </c>
      <c r="HZ46" s="14">
        <f t="shared" si="251"/>
        <v>0.5</v>
      </c>
      <c r="IA46" s="14">
        <f t="shared" si="251"/>
        <v>0.5</v>
      </c>
      <c r="IB46" s="14">
        <f t="shared" si="251"/>
        <v>0.5</v>
      </c>
      <c r="IC46" s="14">
        <f t="shared" si="251"/>
        <v>0.5</v>
      </c>
      <c r="ID46" s="14">
        <f t="shared" si="251"/>
        <v>0.5</v>
      </c>
      <c r="IE46" s="14">
        <f t="shared" si="251"/>
        <v>0.5</v>
      </c>
      <c r="IF46" s="14">
        <f t="shared" si="251"/>
        <v>0.5</v>
      </c>
      <c r="IG46" s="14">
        <f t="shared" si="251"/>
        <v>0.5</v>
      </c>
      <c r="IH46" s="14">
        <f t="shared" si="251"/>
        <v>0.5</v>
      </c>
      <c r="II46" s="14">
        <f t="shared" si="251"/>
        <v>0.5</v>
      </c>
      <c r="IJ46" s="14">
        <f t="shared" si="251"/>
        <v>0.5</v>
      </c>
      <c r="IK46" s="14">
        <f t="shared" si="251"/>
        <v>0.5</v>
      </c>
      <c r="IL46" s="14">
        <f t="shared" si="251"/>
        <v>0.5</v>
      </c>
      <c r="IM46" s="14">
        <f t="shared" si="251"/>
        <v>0.5</v>
      </c>
      <c r="IN46" s="14">
        <f t="shared" si="251"/>
        <v>0.5</v>
      </c>
      <c r="IO46" s="14">
        <f t="shared" si="251"/>
        <v>0.5</v>
      </c>
      <c r="IP46" s="14">
        <f t="shared" si="251"/>
        <v>0.5</v>
      </c>
      <c r="IQ46" s="14">
        <f t="shared" si="251"/>
        <v>0.5</v>
      </c>
      <c r="IR46" s="14">
        <f t="shared" si="251"/>
        <v>0.5</v>
      </c>
      <c r="IS46" s="14">
        <f t="shared" si="251"/>
        <v>0.5</v>
      </c>
      <c r="IT46" s="14">
        <f t="shared" si="251"/>
        <v>0.5</v>
      </c>
      <c r="IU46" s="14">
        <f t="shared" si="251"/>
        <v>0.5</v>
      </c>
      <c r="IV46" s="14">
        <f t="shared" si="251"/>
        <v>0.5</v>
      </c>
      <c r="IW46" s="14">
        <f t="shared" si="251"/>
        <v>0.5</v>
      </c>
      <c r="IX46" s="14">
        <f t="shared" si="251"/>
        <v>0.5</v>
      </c>
      <c r="IY46" s="14">
        <f t="shared" ref="IY46:KD46" si="252">SUM(IY93,IY140)</f>
        <v>0.5</v>
      </c>
      <c r="IZ46" s="14">
        <f t="shared" si="252"/>
        <v>0.5</v>
      </c>
      <c r="JA46" s="14">
        <f t="shared" si="252"/>
        <v>0.5</v>
      </c>
      <c r="JB46" s="14">
        <f t="shared" si="252"/>
        <v>0.5</v>
      </c>
      <c r="JC46" s="14">
        <f t="shared" si="252"/>
        <v>0.5</v>
      </c>
      <c r="JD46" s="14">
        <f t="shared" si="252"/>
        <v>0.5</v>
      </c>
      <c r="JE46" s="14">
        <f t="shared" si="252"/>
        <v>0.5</v>
      </c>
      <c r="JF46" s="14">
        <f t="shared" si="252"/>
        <v>0.5</v>
      </c>
      <c r="JG46" s="14">
        <f t="shared" si="252"/>
        <v>0.5</v>
      </c>
      <c r="JH46" s="14">
        <f t="shared" si="252"/>
        <v>0.5</v>
      </c>
      <c r="JI46" s="14">
        <f t="shared" si="252"/>
        <v>0.5</v>
      </c>
      <c r="JJ46" s="14">
        <f t="shared" si="252"/>
        <v>0.5</v>
      </c>
      <c r="JK46" s="14">
        <f t="shared" si="252"/>
        <v>0.5</v>
      </c>
      <c r="JL46" s="14">
        <f t="shared" si="252"/>
        <v>0.5</v>
      </c>
      <c r="JM46" s="14">
        <f t="shared" si="252"/>
        <v>0.5</v>
      </c>
      <c r="JN46" s="14">
        <f t="shared" si="252"/>
        <v>0.5</v>
      </c>
      <c r="JO46" s="14">
        <f t="shared" si="252"/>
        <v>0.5</v>
      </c>
      <c r="JP46" s="14">
        <f t="shared" si="252"/>
        <v>0.5</v>
      </c>
      <c r="JQ46" s="14">
        <f t="shared" si="252"/>
        <v>0.5</v>
      </c>
      <c r="JR46" s="14">
        <f t="shared" si="252"/>
        <v>0.5</v>
      </c>
      <c r="JS46" s="14">
        <f t="shared" si="252"/>
        <v>0.5</v>
      </c>
      <c r="JT46" s="14">
        <f t="shared" si="252"/>
        <v>0.5</v>
      </c>
      <c r="JU46" s="14">
        <f t="shared" si="252"/>
        <v>0.5</v>
      </c>
      <c r="JV46" s="14">
        <f t="shared" si="252"/>
        <v>0.5</v>
      </c>
      <c r="JW46" s="14">
        <f t="shared" si="252"/>
        <v>0.5</v>
      </c>
      <c r="JX46" s="14">
        <f t="shared" si="252"/>
        <v>0.5</v>
      </c>
      <c r="JY46" s="14">
        <f t="shared" si="252"/>
        <v>0.5</v>
      </c>
      <c r="JZ46" s="14">
        <f t="shared" si="252"/>
        <v>0.5</v>
      </c>
      <c r="KA46" s="14">
        <f t="shared" si="252"/>
        <v>0.5</v>
      </c>
      <c r="KB46" s="14">
        <f t="shared" si="252"/>
        <v>0.5</v>
      </c>
      <c r="KC46" s="14">
        <f t="shared" si="252"/>
        <v>0.5</v>
      </c>
      <c r="KD46" s="14">
        <f t="shared" si="252"/>
        <v>0.5</v>
      </c>
      <c r="KE46" s="14">
        <f t="shared" ref="KE46:KW46" si="253">SUM(KE93,KE140)</f>
        <v>0.5</v>
      </c>
      <c r="KF46" s="14">
        <f t="shared" si="253"/>
        <v>0.5</v>
      </c>
      <c r="KG46" s="14">
        <f t="shared" si="253"/>
        <v>0.5</v>
      </c>
      <c r="KH46" s="14">
        <f t="shared" si="253"/>
        <v>0.5</v>
      </c>
      <c r="KI46" s="14">
        <f t="shared" si="253"/>
        <v>0.5</v>
      </c>
      <c r="KJ46" s="14">
        <f t="shared" si="253"/>
        <v>0.5</v>
      </c>
      <c r="KK46" s="14">
        <f t="shared" si="253"/>
        <v>0.5</v>
      </c>
      <c r="KL46" s="14">
        <f t="shared" si="253"/>
        <v>2.25</v>
      </c>
      <c r="KM46" s="14">
        <f t="shared" si="253"/>
        <v>4</v>
      </c>
      <c r="KN46" s="14">
        <f t="shared" si="253"/>
        <v>4</v>
      </c>
      <c r="KO46" s="14">
        <f t="shared" si="253"/>
        <v>0.5</v>
      </c>
      <c r="KP46" s="14">
        <f t="shared" si="253"/>
        <v>4</v>
      </c>
      <c r="KQ46" s="14">
        <f t="shared" si="253"/>
        <v>4</v>
      </c>
      <c r="KR46" s="14">
        <f t="shared" si="253"/>
        <v>4</v>
      </c>
      <c r="KS46" s="14">
        <f t="shared" si="253"/>
        <v>4</v>
      </c>
      <c r="KT46" s="14">
        <f t="shared" si="253"/>
        <v>4</v>
      </c>
      <c r="KU46" s="14">
        <f t="shared" si="253"/>
        <v>4</v>
      </c>
      <c r="KV46" s="14">
        <f t="shared" si="253"/>
        <v>4</v>
      </c>
      <c r="KW46" s="14">
        <f t="shared" si="253"/>
        <v>4</v>
      </c>
      <c r="KX46" s="14">
        <f t="shared" ref="KX46:LP46" si="254">SUM(KX93,KX140)</f>
        <v>2</v>
      </c>
      <c r="KY46" s="14">
        <f t="shared" si="254"/>
        <v>4</v>
      </c>
      <c r="KZ46" s="14">
        <f t="shared" si="254"/>
        <v>4</v>
      </c>
      <c r="LA46" s="14">
        <f t="shared" si="254"/>
        <v>4</v>
      </c>
      <c r="LB46" s="14">
        <f t="shared" si="254"/>
        <v>4</v>
      </c>
      <c r="LC46" s="14">
        <f t="shared" si="254"/>
        <v>4</v>
      </c>
      <c r="LD46" s="14">
        <f t="shared" si="254"/>
        <v>4</v>
      </c>
      <c r="LE46" s="14">
        <f t="shared" si="254"/>
        <v>4</v>
      </c>
      <c r="LF46" s="14">
        <f t="shared" si="254"/>
        <v>4</v>
      </c>
      <c r="LG46" s="14">
        <f t="shared" si="254"/>
        <v>4</v>
      </c>
      <c r="LH46" s="14">
        <f t="shared" si="254"/>
        <v>4</v>
      </c>
      <c r="LI46" s="14">
        <f t="shared" si="254"/>
        <v>4</v>
      </c>
      <c r="LJ46" s="14">
        <f t="shared" si="254"/>
        <v>4</v>
      </c>
      <c r="LK46" s="14">
        <f t="shared" si="254"/>
        <v>4</v>
      </c>
      <c r="LL46" s="14">
        <f t="shared" si="254"/>
        <v>0.5</v>
      </c>
      <c r="LM46" s="14">
        <f t="shared" si="254"/>
        <v>0.5</v>
      </c>
      <c r="LN46" s="14">
        <f t="shared" si="254"/>
        <v>0.5</v>
      </c>
      <c r="LO46" s="14">
        <f t="shared" si="254"/>
        <v>0.5</v>
      </c>
      <c r="LP46" s="14">
        <f t="shared" si="254"/>
        <v>0.5</v>
      </c>
      <c r="LQ46" s="14">
        <f t="shared" ref="LQ46:ML46" si="255">LQ93+LQ140</f>
        <v>0.5</v>
      </c>
      <c r="LR46" s="14">
        <f t="shared" si="255"/>
        <v>0.5</v>
      </c>
      <c r="LS46" s="14">
        <f t="shared" si="255"/>
        <v>0.5</v>
      </c>
      <c r="LT46" s="14">
        <f t="shared" si="255"/>
        <v>0.5</v>
      </c>
      <c r="LU46" s="14">
        <f t="shared" si="255"/>
        <v>0.5</v>
      </c>
      <c r="LV46" s="14">
        <f t="shared" si="255"/>
        <v>0.5</v>
      </c>
      <c r="LW46" s="14">
        <f t="shared" si="255"/>
        <v>0.5</v>
      </c>
      <c r="LX46" s="14">
        <f t="shared" si="255"/>
        <v>0.5</v>
      </c>
      <c r="LY46" s="14">
        <f t="shared" si="255"/>
        <v>0.5</v>
      </c>
      <c r="LZ46" s="14">
        <f t="shared" si="255"/>
        <v>0.5</v>
      </c>
      <c r="MA46" s="14">
        <f t="shared" si="255"/>
        <v>0.5</v>
      </c>
      <c r="MB46" s="14">
        <f t="shared" si="255"/>
        <v>0.5</v>
      </c>
      <c r="MC46" s="14">
        <f t="shared" si="255"/>
        <v>0.5</v>
      </c>
      <c r="MD46" s="14">
        <f t="shared" si="255"/>
        <v>0.5</v>
      </c>
      <c r="ME46" s="14">
        <f t="shared" si="255"/>
        <v>0.5</v>
      </c>
      <c r="MF46" s="14">
        <f t="shared" si="255"/>
        <v>0.5</v>
      </c>
      <c r="MG46" s="14">
        <f t="shared" si="255"/>
        <v>0.5</v>
      </c>
      <c r="MH46" s="14">
        <f t="shared" si="255"/>
        <v>0.5</v>
      </c>
      <c r="MI46" s="14">
        <f t="shared" si="255"/>
        <v>0.5</v>
      </c>
      <c r="MJ46" s="14">
        <f t="shared" si="255"/>
        <v>0.5</v>
      </c>
      <c r="MK46" s="14">
        <f t="shared" si="255"/>
        <v>0.5</v>
      </c>
      <c r="ML46" s="14">
        <f t="shared" si="255"/>
        <v>0.5</v>
      </c>
      <c r="MM46" s="14">
        <f t="shared" ref="MM46:NA46" si="256">MM93+MM140</f>
        <v>0.5</v>
      </c>
      <c r="MN46" s="14">
        <f t="shared" si="256"/>
        <v>0.5</v>
      </c>
      <c r="MO46" s="14">
        <f t="shared" si="256"/>
        <v>0.5</v>
      </c>
      <c r="MP46" s="14">
        <f t="shared" si="256"/>
        <v>0.5</v>
      </c>
      <c r="MQ46" s="14">
        <f t="shared" si="256"/>
        <v>0.5</v>
      </c>
      <c r="MR46" s="14">
        <f t="shared" si="256"/>
        <v>0.5</v>
      </c>
      <c r="MS46" s="14">
        <f t="shared" si="256"/>
        <v>0.5</v>
      </c>
      <c r="MT46" s="14">
        <f t="shared" si="256"/>
        <v>0.5</v>
      </c>
      <c r="MU46" s="14">
        <f t="shared" si="256"/>
        <v>0.5</v>
      </c>
      <c r="MV46" s="14">
        <f t="shared" si="256"/>
        <v>0.5</v>
      </c>
      <c r="MW46" s="14">
        <f t="shared" si="256"/>
        <v>0.5</v>
      </c>
      <c r="MX46" s="14">
        <f t="shared" si="256"/>
        <v>0.5</v>
      </c>
      <c r="MY46" s="14">
        <f t="shared" si="256"/>
        <v>0.5</v>
      </c>
      <c r="MZ46" s="14">
        <f t="shared" si="256"/>
        <v>0.5</v>
      </c>
      <c r="NA46" s="14">
        <f t="shared" si="256"/>
        <v>0.5</v>
      </c>
      <c r="NB46" s="14">
        <f>NB93+NB140</f>
        <v>0.5</v>
      </c>
      <c r="NC46" s="14">
        <f>NC93+NC140</f>
        <v>0.5</v>
      </c>
    </row>
    <row r="47" spans="1:367" ht="15">
      <c r="A47" s="24">
        <v>81</v>
      </c>
      <c r="B47" s="9" t="s">
        <v>1852</v>
      </c>
      <c r="C47" s="14">
        <v>1</v>
      </c>
      <c r="D47" s="14">
        <v>1</v>
      </c>
      <c r="E47" s="14">
        <v>1</v>
      </c>
      <c r="F47" s="14">
        <v>1</v>
      </c>
      <c r="G47" s="14">
        <v>1</v>
      </c>
      <c r="H47" s="14">
        <v>1</v>
      </c>
      <c r="I47" s="14">
        <v>1</v>
      </c>
      <c r="J47" s="14">
        <v>1</v>
      </c>
      <c r="K47" s="14">
        <v>1</v>
      </c>
      <c r="L47" s="14">
        <v>1</v>
      </c>
      <c r="M47" s="14">
        <v>1</v>
      </c>
      <c r="N47" s="14">
        <v>1</v>
      </c>
      <c r="O47" s="14">
        <v>1</v>
      </c>
      <c r="P47" s="14">
        <v>1</v>
      </c>
      <c r="Q47" s="14">
        <v>1</v>
      </c>
      <c r="R47" s="14">
        <v>1</v>
      </c>
      <c r="S47" s="14">
        <v>1</v>
      </c>
      <c r="T47" s="14">
        <v>1</v>
      </c>
      <c r="U47" s="14">
        <v>1</v>
      </c>
      <c r="V47" s="14">
        <v>0</v>
      </c>
      <c r="W47" s="14">
        <v>0</v>
      </c>
      <c r="X47" s="14">
        <v>0</v>
      </c>
      <c r="Y47" s="14">
        <v>1</v>
      </c>
      <c r="Z47" s="14">
        <v>1</v>
      </c>
      <c r="AA47" s="14">
        <v>1</v>
      </c>
      <c r="AB47" s="14">
        <v>1</v>
      </c>
      <c r="AC47" s="14">
        <v>0</v>
      </c>
      <c r="AD47" s="14">
        <v>0</v>
      </c>
      <c r="AE47" s="14">
        <v>0</v>
      </c>
      <c r="AF47" s="14">
        <v>1</v>
      </c>
      <c r="AG47" s="14">
        <v>1</v>
      </c>
      <c r="AH47" s="14">
        <v>1</v>
      </c>
      <c r="AI47" s="14">
        <v>1</v>
      </c>
      <c r="AJ47" s="14">
        <v>0</v>
      </c>
      <c r="AK47" s="14">
        <v>0</v>
      </c>
      <c r="AL47" s="14">
        <v>0</v>
      </c>
      <c r="AM47" s="14">
        <v>1</v>
      </c>
      <c r="AN47" s="14">
        <v>1</v>
      </c>
      <c r="AO47" s="14">
        <v>1</v>
      </c>
      <c r="AP47" s="14">
        <v>1</v>
      </c>
      <c r="AQ47" s="14">
        <v>0</v>
      </c>
      <c r="AR47" s="14">
        <v>0</v>
      </c>
      <c r="AS47" s="14">
        <v>0</v>
      </c>
      <c r="AT47" s="14">
        <v>1</v>
      </c>
      <c r="AU47" s="14">
        <v>1</v>
      </c>
      <c r="AV47" s="14">
        <v>1</v>
      </c>
      <c r="AW47" s="14">
        <v>1</v>
      </c>
      <c r="AX47" s="14">
        <v>0</v>
      </c>
      <c r="AY47" s="14">
        <v>0</v>
      </c>
      <c r="AZ47" s="14">
        <v>0</v>
      </c>
      <c r="BA47" s="14">
        <v>1</v>
      </c>
      <c r="BB47" s="14">
        <v>1</v>
      </c>
      <c r="BC47" s="14">
        <v>1</v>
      </c>
      <c r="BD47" s="14">
        <v>1</v>
      </c>
      <c r="BE47" s="14">
        <v>0</v>
      </c>
      <c r="BF47" s="14">
        <v>0</v>
      </c>
      <c r="BG47" s="14">
        <v>0</v>
      </c>
      <c r="BH47" s="14">
        <v>1</v>
      </c>
      <c r="BI47" s="14">
        <v>1</v>
      </c>
      <c r="BJ47" s="14">
        <v>1</v>
      </c>
      <c r="BK47" s="14">
        <v>1</v>
      </c>
      <c r="BL47" s="14">
        <v>0</v>
      </c>
      <c r="BM47" s="14">
        <v>0</v>
      </c>
      <c r="BN47" s="14">
        <v>0</v>
      </c>
      <c r="BO47" s="14">
        <v>1</v>
      </c>
      <c r="BP47" s="14">
        <v>1</v>
      </c>
      <c r="BQ47" s="14">
        <v>1</v>
      </c>
      <c r="BR47" s="14">
        <v>1</v>
      </c>
      <c r="BS47" s="14">
        <v>1</v>
      </c>
      <c r="BT47" s="14">
        <v>1</v>
      </c>
      <c r="BU47" s="14">
        <v>1</v>
      </c>
      <c r="BV47" s="14">
        <v>1</v>
      </c>
      <c r="BW47" s="14">
        <v>1</v>
      </c>
      <c r="BX47" s="14">
        <v>1</v>
      </c>
      <c r="BY47" s="14">
        <v>1</v>
      </c>
      <c r="BZ47" s="14">
        <v>1</v>
      </c>
      <c r="CA47" s="14">
        <v>1</v>
      </c>
      <c r="CB47" s="14">
        <v>1</v>
      </c>
      <c r="CC47" s="14">
        <v>1</v>
      </c>
      <c r="CD47" s="14">
        <v>1</v>
      </c>
      <c r="CE47" s="14">
        <v>1</v>
      </c>
      <c r="CF47" s="14">
        <v>0</v>
      </c>
      <c r="CG47" s="14">
        <v>0</v>
      </c>
      <c r="CH47" s="14">
        <v>0</v>
      </c>
      <c r="CI47" s="14">
        <v>0</v>
      </c>
      <c r="CJ47" s="14">
        <v>0</v>
      </c>
      <c r="CK47" s="14">
        <v>0</v>
      </c>
      <c r="CL47" s="14">
        <v>0</v>
      </c>
      <c r="CM47" s="14">
        <v>0</v>
      </c>
      <c r="CN47" s="14">
        <v>0</v>
      </c>
      <c r="CO47" s="14">
        <v>0</v>
      </c>
      <c r="CP47" s="14">
        <v>0</v>
      </c>
      <c r="CQ47" s="14">
        <v>0</v>
      </c>
      <c r="CR47" s="14">
        <v>1</v>
      </c>
      <c r="CS47" s="14">
        <v>1</v>
      </c>
      <c r="CT47" s="14">
        <v>1</v>
      </c>
      <c r="CU47" s="14">
        <v>1</v>
      </c>
      <c r="CV47" s="14">
        <v>1</v>
      </c>
      <c r="CW47" s="14">
        <v>1</v>
      </c>
      <c r="CX47" s="14">
        <v>3</v>
      </c>
      <c r="CY47" s="14">
        <v>3</v>
      </c>
      <c r="CZ47" s="14">
        <v>3</v>
      </c>
      <c r="DA47" s="14">
        <v>3</v>
      </c>
      <c r="DB47" s="14">
        <v>1</v>
      </c>
      <c r="DC47" s="14">
        <v>0</v>
      </c>
      <c r="DD47" s="14">
        <v>0</v>
      </c>
      <c r="DE47" s="14">
        <v>1</v>
      </c>
      <c r="DF47" s="14">
        <v>0</v>
      </c>
      <c r="DG47" s="14">
        <v>1</v>
      </c>
      <c r="DH47" s="14">
        <v>1</v>
      </c>
      <c r="DI47" s="14">
        <v>1</v>
      </c>
      <c r="DJ47" s="14">
        <v>0</v>
      </c>
      <c r="DK47" s="14">
        <v>0</v>
      </c>
      <c r="DL47" s="14">
        <v>0</v>
      </c>
      <c r="DM47" s="14">
        <v>1</v>
      </c>
      <c r="DN47" s="14">
        <v>1</v>
      </c>
      <c r="DO47" s="14">
        <v>1</v>
      </c>
      <c r="DP47" s="14">
        <v>1</v>
      </c>
      <c r="DQ47" s="14">
        <v>1</v>
      </c>
      <c r="DR47" s="14">
        <v>1</v>
      </c>
      <c r="DS47" s="14">
        <v>1</v>
      </c>
      <c r="DT47" s="14">
        <v>1</v>
      </c>
      <c r="DU47" s="14">
        <v>1</v>
      </c>
      <c r="DV47" s="14">
        <v>1</v>
      </c>
      <c r="DW47" s="14">
        <v>1</v>
      </c>
      <c r="DX47" s="14">
        <v>1</v>
      </c>
      <c r="DY47" s="14">
        <v>1</v>
      </c>
      <c r="DZ47" s="14">
        <v>1</v>
      </c>
      <c r="EA47" s="14">
        <v>1</v>
      </c>
      <c r="EB47" s="14">
        <v>1</v>
      </c>
      <c r="EC47" s="14">
        <v>1</v>
      </c>
      <c r="ED47" s="14">
        <v>1</v>
      </c>
      <c r="EE47" s="14">
        <v>1</v>
      </c>
      <c r="EF47" s="14">
        <v>1</v>
      </c>
      <c r="EG47" s="14">
        <v>1</v>
      </c>
      <c r="EH47" s="14">
        <v>1</v>
      </c>
      <c r="EI47" s="14">
        <v>1</v>
      </c>
      <c r="EJ47" s="14">
        <v>1</v>
      </c>
      <c r="EK47" s="14">
        <v>1</v>
      </c>
      <c r="EL47" s="14">
        <v>1</v>
      </c>
      <c r="EM47" s="14">
        <v>1</v>
      </c>
      <c r="EN47" s="14">
        <v>1</v>
      </c>
      <c r="EO47" s="14">
        <v>1</v>
      </c>
      <c r="EP47" s="14">
        <v>0</v>
      </c>
      <c r="EQ47" s="14">
        <v>0</v>
      </c>
      <c r="ER47" s="14">
        <v>0</v>
      </c>
      <c r="ES47" s="14">
        <v>0</v>
      </c>
      <c r="ET47" s="14">
        <v>0</v>
      </c>
      <c r="EU47" s="14">
        <v>0</v>
      </c>
      <c r="EV47" s="14">
        <v>0</v>
      </c>
      <c r="EW47" s="14">
        <v>0</v>
      </c>
      <c r="EX47" s="14">
        <v>0</v>
      </c>
      <c r="EY47" s="14">
        <v>0</v>
      </c>
      <c r="EZ47" s="14">
        <v>0</v>
      </c>
      <c r="FA47" s="14">
        <v>0</v>
      </c>
      <c r="FB47" s="14">
        <v>0</v>
      </c>
      <c r="FC47" s="14">
        <v>0</v>
      </c>
      <c r="FD47" s="14">
        <v>0</v>
      </c>
      <c r="FE47" s="14">
        <v>0</v>
      </c>
      <c r="FF47" s="14">
        <v>0</v>
      </c>
      <c r="FG47" s="14">
        <v>0</v>
      </c>
      <c r="FH47" s="14">
        <v>0</v>
      </c>
      <c r="FI47" s="14">
        <v>0</v>
      </c>
      <c r="FJ47" s="14">
        <v>0</v>
      </c>
      <c r="FK47" s="14">
        <v>0</v>
      </c>
      <c r="FL47" s="14">
        <v>1</v>
      </c>
      <c r="FM47" s="14">
        <v>1</v>
      </c>
      <c r="FN47" s="14">
        <v>1</v>
      </c>
      <c r="FO47" s="14">
        <v>1</v>
      </c>
      <c r="FP47" s="14">
        <v>1</v>
      </c>
      <c r="FQ47" s="14">
        <v>1</v>
      </c>
      <c r="FR47" s="14">
        <v>1</v>
      </c>
      <c r="FS47" s="14">
        <v>1</v>
      </c>
      <c r="FT47" s="14">
        <v>1</v>
      </c>
      <c r="FU47" s="14">
        <v>1</v>
      </c>
      <c r="FV47" s="14">
        <v>1</v>
      </c>
      <c r="FW47" s="14">
        <v>1</v>
      </c>
      <c r="FX47" s="14">
        <v>1</v>
      </c>
      <c r="FY47" s="14">
        <v>1</v>
      </c>
      <c r="FZ47" s="14">
        <v>1</v>
      </c>
      <c r="GA47" s="14">
        <v>1</v>
      </c>
      <c r="GB47" s="14">
        <v>1</v>
      </c>
      <c r="GC47" s="14">
        <v>1</v>
      </c>
      <c r="GD47" s="14">
        <v>1</v>
      </c>
      <c r="GE47" s="14">
        <v>1</v>
      </c>
      <c r="GF47" s="14">
        <v>1</v>
      </c>
      <c r="GG47" s="14">
        <v>1</v>
      </c>
      <c r="GH47" s="14">
        <v>1</v>
      </c>
      <c r="GI47" s="14">
        <v>1</v>
      </c>
      <c r="GJ47" s="14">
        <v>1</v>
      </c>
      <c r="GK47" s="14">
        <v>1</v>
      </c>
      <c r="GL47" s="14">
        <v>1</v>
      </c>
      <c r="GM47" s="14">
        <v>1</v>
      </c>
      <c r="GN47" s="14">
        <v>1</v>
      </c>
      <c r="GO47" s="14">
        <v>1</v>
      </c>
      <c r="GP47" s="14">
        <v>1</v>
      </c>
      <c r="GQ47" s="14">
        <v>1</v>
      </c>
      <c r="GR47" s="14">
        <v>1</v>
      </c>
      <c r="GS47" s="14">
        <v>1</v>
      </c>
      <c r="GT47" s="14">
        <v>1</v>
      </c>
      <c r="GU47" s="14">
        <v>1</v>
      </c>
      <c r="GV47" s="14">
        <v>1</v>
      </c>
      <c r="GW47" s="14">
        <v>1</v>
      </c>
      <c r="GX47" s="14">
        <v>1</v>
      </c>
      <c r="GY47" s="14">
        <v>1</v>
      </c>
      <c r="GZ47" s="14">
        <v>1</v>
      </c>
      <c r="HA47" s="14">
        <v>1</v>
      </c>
      <c r="HB47" s="14">
        <v>1</v>
      </c>
      <c r="HC47" s="14">
        <v>1</v>
      </c>
      <c r="HD47" s="14">
        <v>1</v>
      </c>
      <c r="HE47" s="14">
        <v>1</v>
      </c>
      <c r="HF47" s="14">
        <v>1</v>
      </c>
      <c r="HG47" s="14">
        <v>1</v>
      </c>
      <c r="HH47" s="14">
        <v>1</v>
      </c>
      <c r="HI47" s="14">
        <v>1</v>
      </c>
      <c r="HJ47" s="14">
        <v>1</v>
      </c>
      <c r="HK47" s="14">
        <v>1</v>
      </c>
      <c r="HL47" s="14">
        <v>1</v>
      </c>
      <c r="HM47" s="14">
        <v>1</v>
      </c>
      <c r="HN47" s="14">
        <v>1</v>
      </c>
      <c r="HO47" s="14">
        <v>1</v>
      </c>
      <c r="HP47" s="14">
        <v>1</v>
      </c>
      <c r="HQ47" s="14">
        <v>1</v>
      </c>
      <c r="HR47" s="14">
        <v>1</v>
      </c>
      <c r="HS47" s="14">
        <v>1</v>
      </c>
      <c r="HT47" s="14">
        <f t="shared" ref="HT47:IX47" si="257">SUM(HT94,HT141)</f>
        <v>0</v>
      </c>
      <c r="HU47" s="14">
        <f t="shared" si="257"/>
        <v>0</v>
      </c>
      <c r="HV47" s="14">
        <f t="shared" si="257"/>
        <v>0</v>
      </c>
      <c r="HW47" s="14">
        <f t="shared" si="257"/>
        <v>0</v>
      </c>
      <c r="HX47" s="14">
        <f t="shared" si="257"/>
        <v>0</v>
      </c>
      <c r="HY47" s="14">
        <f t="shared" si="257"/>
        <v>0</v>
      </c>
      <c r="HZ47" s="14">
        <f t="shared" si="257"/>
        <v>0</v>
      </c>
      <c r="IA47" s="14">
        <f t="shared" si="257"/>
        <v>0</v>
      </c>
      <c r="IB47" s="14">
        <f t="shared" si="257"/>
        <v>0</v>
      </c>
      <c r="IC47" s="14">
        <f t="shared" si="257"/>
        <v>0</v>
      </c>
      <c r="ID47" s="14">
        <f t="shared" si="257"/>
        <v>0</v>
      </c>
      <c r="IE47" s="14">
        <f t="shared" si="257"/>
        <v>0</v>
      </c>
      <c r="IF47" s="14">
        <f t="shared" si="257"/>
        <v>0</v>
      </c>
      <c r="IG47" s="14">
        <f t="shared" si="257"/>
        <v>0</v>
      </c>
      <c r="IH47" s="14">
        <f t="shared" si="257"/>
        <v>0</v>
      </c>
      <c r="II47" s="14">
        <f t="shared" si="257"/>
        <v>0</v>
      </c>
      <c r="IJ47" s="14">
        <f t="shared" si="257"/>
        <v>0</v>
      </c>
      <c r="IK47" s="14">
        <f t="shared" si="257"/>
        <v>0</v>
      </c>
      <c r="IL47" s="14">
        <f t="shared" si="257"/>
        <v>0</v>
      </c>
      <c r="IM47" s="14">
        <f t="shared" si="257"/>
        <v>0</v>
      </c>
      <c r="IN47" s="14">
        <f t="shared" si="257"/>
        <v>0</v>
      </c>
      <c r="IO47" s="14">
        <f t="shared" si="257"/>
        <v>0</v>
      </c>
      <c r="IP47" s="14">
        <f t="shared" si="257"/>
        <v>0</v>
      </c>
      <c r="IQ47" s="14">
        <f t="shared" si="257"/>
        <v>0</v>
      </c>
      <c r="IR47" s="14">
        <f t="shared" si="257"/>
        <v>0</v>
      </c>
      <c r="IS47" s="14">
        <f t="shared" si="257"/>
        <v>0</v>
      </c>
      <c r="IT47" s="14">
        <f t="shared" si="257"/>
        <v>0</v>
      </c>
      <c r="IU47" s="14">
        <f t="shared" si="257"/>
        <v>0</v>
      </c>
      <c r="IV47" s="14">
        <f t="shared" si="257"/>
        <v>0</v>
      </c>
      <c r="IW47" s="14">
        <f t="shared" si="257"/>
        <v>0</v>
      </c>
      <c r="IX47" s="14">
        <f t="shared" si="257"/>
        <v>0</v>
      </c>
      <c r="IY47" s="14">
        <f t="shared" ref="IY47:KD47" si="258">SUM(IY94,IY141)</f>
        <v>0</v>
      </c>
      <c r="IZ47" s="14">
        <f t="shared" si="258"/>
        <v>0</v>
      </c>
      <c r="JA47" s="14">
        <f t="shared" si="258"/>
        <v>0</v>
      </c>
      <c r="JB47" s="14">
        <f t="shared" si="258"/>
        <v>0</v>
      </c>
      <c r="JC47" s="14">
        <f t="shared" si="258"/>
        <v>0</v>
      </c>
      <c r="JD47" s="14">
        <f t="shared" si="258"/>
        <v>0</v>
      </c>
      <c r="JE47" s="14">
        <f t="shared" si="258"/>
        <v>0</v>
      </c>
      <c r="JF47" s="14">
        <f t="shared" si="258"/>
        <v>0</v>
      </c>
      <c r="JG47" s="14">
        <f t="shared" si="258"/>
        <v>0</v>
      </c>
      <c r="JH47" s="14">
        <f t="shared" si="258"/>
        <v>0</v>
      </c>
      <c r="JI47" s="14">
        <f t="shared" si="258"/>
        <v>0</v>
      </c>
      <c r="JJ47" s="14">
        <f t="shared" si="258"/>
        <v>0</v>
      </c>
      <c r="JK47" s="14">
        <f t="shared" si="258"/>
        <v>0</v>
      </c>
      <c r="JL47" s="14">
        <f t="shared" si="258"/>
        <v>0</v>
      </c>
      <c r="JM47" s="14">
        <f t="shared" si="258"/>
        <v>0</v>
      </c>
      <c r="JN47" s="14">
        <f t="shared" si="258"/>
        <v>0</v>
      </c>
      <c r="JO47" s="14">
        <f t="shared" si="258"/>
        <v>0</v>
      </c>
      <c r="JP47" s="14">
        <f t="shared" si="258"/>
        <v>0</v>
      </c>
      <c r="JQ47" s="14">
        <f t="shared" si="258"/>
        <v>0</v>
      </c>
      <c r="JR47" s="14">
        <f t="shared" si="258"/>
        <v>0</v>
      </c>
      <c r="JS47" s="14">
        <f t="shared" si="258"/>
        <v>0</v>
      </c>
      <c r="JT47" s="14">
        <f t="shared" si="258"/>
        <v>0</v>
      </c>
      <c r="JU47" s="14">
        <f t="shared" si="258"/>
        <v>0</v>
      </c>
      <c r="JV47" s="14">
        <f t="shared" si="258"/>
        <v>0</v>
      </c>
      <c r="JW47" s="14">
        <f t="shared" si="258"/>
        <v>0</v>
      </c>
      <c r="JX47" s="14">
        <f t="shared" si="258"/>
        <v>0</v>
      </c>
      <c r="JY47" s="14">
        <f t="shared" si="258"/>
        <v>0</v>
      </c>
      <c r="JZ47" s="14">
        <f t="shared" si="258"/>
        <v>0</v>
      </c>
      <c r="KA47" s="14">
        <f t="shared" si="258"/>
        <v>0</v>
      </c>
      <c r="KB47" s="14">
        <f t="shared" si="258"/>
        <v>0</v>
      </c>
      <c r="KC47" s="14">
        <f t="shared" si="258"/>
        <v>0</v>
      </c>
      <c r="KD47" s="14">
        <f t="shared" si="258"/>
        <v>0</v>
      </c>
      <c r="KE47" s="14">
        <f t="shared" ref="KE47:KW47" si="259">SUM(KE94,KE141)</f>
        <v>0</v>
      </c>
      <c r="KF47" s="14">
        <f t="shared" si="259"/>
        <v>0</v>
      </c>
      <c r="KG47" s="14">
        <f t="shared" si="259"/>
        <v>0</v>
      </c>
      <c r="KH47" s="14">
        <f t="shared" si="259"/>
        <v>0</v>
      </c>
      <c r="KI47" s="14">
        <f t="shared" si="259"/>
        <v>0</v>
      </c>
      <c r="KJ47" s="14">
        <f t="shared" si="259"/>
        <v>0</v>
      </c>
      <c r="KK47" s="14">
        <f t="shared" si="259"/>
        <v>0</v>
      </c>
      <c r="KL47" s="14">
        <f t="shared" si="259"/>
        <v>0</v>
      </c>
      <c r="KM47" s="14">
        <f t="shared" si="259"/>
        <v>0</v>
      </c>
      <c r="KN47" s="14">
        <f t="shared" si="259"/>
        <v>0</v>
      </c>
      <c r="KO47" s="14">
        <f t="shared" si="259"/>
        <v>0</v>
      </c>
      <c r="KP47" s="14">
        <f t="shared" si="259"/>
        <v>0</v>
      </c>
      <c r="KQ47" s="14">
        <f t="shared" si="259"/>
        <v>0</v>
      </c>
      <c r="KR47" s="14">
        <f t="shared" si="259"/>
        <v>0</v>
      </c>
      <c r="KS47" s="14">
        <f t="shared" si="259"/>
        <v>0</v>
      </c>
      <c r="KT47" s="14">
        <f t="shared" si="259"/>
        <v>0</v>
      </c>
      <c r="KU47" s="14">
        <f t="shared" si="259"/>
        <v>0</v>
      </c>
      <c r="KV47" s="14">
        <f t="shared" si="259"/>
        <v>0</v>
      </c>
      <c r="KW47" s="14">
        <f t="shared" si="259"/>
        <v>0</v>
      </c>
      <c r="KX47" s="14">
        <f t="shared" ref="KX47:LP47" si="260">SUM(KX94,KX141)</f>
        <v>0</v>
      </c>
      <c r="KY47" s="14">
        <f t="shared" si="260"/>
        <v>0</v>
      </c>
      <c r="KZ47" s="14">
        <f t="shared" si="260"/>
        <v>0</v>
      </c>
      <c r="LA47" s="14">
        <f t="shared" si="260"/>
        <v>0</v>
      </c>
      <c r="LB47" s="14">
        <f t="shared" si="260"/>
        <v>0</v>
      </c>
      <c r="LC47" s="14">
        <f t="shared" si="260"/>
        <v>0</v>
      </c>
      <c r="LD47" s="14">
        <f t="shared" si="260"/>
        <v>0</v>
      </c>
      <c r="LE47" s="14">
        <f t="shared" si="260"/>
        <v>0</v>
      </c>
      <c r="LF47" s="14">
        <f t="shared" si="260"/>
        <v>0</v>
      </c>
      <c r="LG47" s="14">
        <f t="shared" si="260"/>
        <v>0</v>
      </c>
      <c r="LH47" s="14">
        <f t="shared" si="260"/>
        <v>0</v>
      </c>
      <c r="LI47" s="14">
        <f t="shared" si="260"/>
        <v>0</v>
      </c>
      <c r="LJ47" s="14">
        <f t="shared" si="260"/>
        <v>0</v>
      </c>
      <c r="LK47" s="14">
        <f t="shared" si="260"/>
        <v>0</v>
      </c>
      <c r="LL47" s="14">
        <f t="shared" si="260"/>
        <v>0</v>
      </c>
      <c r="LM47" s="14">
        <f t="shared" si="260"/>
        <v>0</v>
      </c>
      <c r="LN47" s="14">
        <f t="shared" si="260"/>
        <v>0</v>
      </c>
      <c r="LO47" s="14">
        <f t="shared" si="260"/>
        <v>0</v>
      </c>
      <c r="LP47" s="14">
        <f t="shared" si="260"/>
        <v>0</v>
      </c>
      <c r="LQ47" s="14">
        <v>0</v>
      </c>
      <c r="LR47" s="14">
        <v>1</v>
      </c>
      <c r="LS47" s="14">
        <v>1</v>
      </c>
      <c r="LT47" s="14">
        <v>1</v>
      </c>
      <c r="LU47" s="14">
        <v>1</v>
      </c>
      <c r="LV47" s="14">
        <v>1</v>
      </c>
      <c r="LW47" s="14">
        <v>1</v>
      </c>
      <c r="LX47" s="14">
        <v>1</v>
      </c>
      <c r="LY47" s="14">
        <v>1</v>
      </c>
      <c r="LZ47" s="14">
        <v>1</v>
      </c>
      <c r="MA47" s="14">
        <v>1</v>
      </c>
      <c r="MB47" s="14">
        <v>1</v>
      </c>
      <c r="MC47" s="14">
        <v>1</v>
      </c>
      <c r="MD47" s="14">
        <v>1</v>
      </c>
      <c r="ME47" s="14">
        <v>1</v>
      </c>
      <c r="MF47" s="14">
        <v>1</v>
      </c>
      <c r="MG47" s="14">
        <v>1</v>
      </c>
      <c r="MH47" s="14">
        <v>1</v>
      </c>
      <c r="MI47" s="14">
        <v>1</v>
      </c>
      <c r="MJ47" s="14">
        <v>1</v>
      </c>
      <c r="MK47" s="14">
        <v>1</v>
      </c>
      <c r="ML47" s="14">
        <v>0</v>
      </c>
      <c r="MM47" s="14">
        <v>0</v>
      </c>
      <c r="MN47" s="14">
        <v>0</v>
      </c>
      <c r="MO47" s="14">
        <v>0</v>
      </c>
      <c r="MP47" s="14">
        <v>1</v>
      </c>
      <c r="MQ47" s="14">
        <v>1</v>
      </c>
      <c r="MR47" s="14">
        <v>1</v>
      </c>
      <c r="MS47" s="14">
        <v>1</v>
      </c>
      <c r="MT47" s="14">
        <v>1</v>
      </c>
      <c r="MU47" s="14">
        <v>1</v>
      </c>
      <c r="MV47" s="14">
        <v>1</v>
      </c>
      <c r="MW47" s="14">
        <v>1</v>
      </c>
      <c r="MX47" s="14">
        <v>1</v>
      </c>
      <c r="MY47" s="14">
        <v>1</v>
      </c>
      <c r="MZ47" s="14">
        <v>1</v>
      </c>
      <c r="NA47" s="14">
        <v>1</v>
      </c>
      <c r="NB47" s="14">
        <v>1</v>
      </c>
      <c r="NC47" s="14">
        <v>1</v>
      </c>
    </row>
    <row r="48" spans="1:367" ht="15">
      <c r="B48" s="11" t="s">
        <v>867</v>
      </c>
      <c r="C48" s="17">
        <f>SUM(C39:C47)</f>
        <v>4.506976744186046</v>
      </c>
      <c r="D48" s="17">
        <f t="shared" ref="D48:BO48" si="261">SUM(D39:D47)</f>
        <v>4.5633074935400515</v>
      </c>
      <c r="E48" s="17">
        <f t="shared" si="261"/>
        <v>4.4506459948320414</v>
      </c>
      <c r="F48" s="17">
        <f t="shared" si="261"/>
        <v>4.4506459948320414</v>
      </c>
      <c r="G48" s="17">
        <f t="shared" si="261"/>
        <v>4.5633074935400515</v>
      </c>
      <c r="H48" s="17">
        <f t="shared" si="261"/>
        <v>4.3943152454780368</v>
      </c>
      <c r="I48" s="17">
        <f t="shared" si="261"/>
        <v>4.3943152454780368</v>
      </c>
      <c r="J48" s="17">
        <f t="shared" si="261"/>
        <v>4.5633074935400515</v>
      </c>
      <c r="K48" s="17">
        <f t="shared" si="261"/>
        <v>4.5633074935400515</v>
      </c>
      <c r="L48" s="17">
        <f t="shared" si="261"/>
        <v>4.4506459948320414</v>
      </c>
      <c r="M48" s="17">
        <f t="shared" si="261"/>
        <v>4.4506459948320414</v>
      </c>
      <c r="N48" s="17">
        <f t="shared" si="261"/>
        <v>4.3943152454780368</v>
      </c>
      <c r="O48" s="17">
        <f t="shared" si="261"/>
        <v>4.5633074935400515</v>
      </c>
      <c r="P48" s="17">
        <f t="shared" si="261"/>
        <v>4.8449612403100772</v>
      </c>
      <c r="Q48" s="17">
        <f t="shared" si="261"/>
        <v>4.8449612403100772</v>
      </c>
      <c r="R48" s="17">
        <f t="shared" si="261"/>
        <v>5.0702842377260984</v>
      </c>
      <c r="S48" s="17">
        <f t="shared" si="261"/>
        <v>5.239276485788114</v>
      </c>
      <c r="T48" s="17">
        <f t="shared" si="261"/>
        <v>4.9012919896640827</v>
      </c>
      <c r="U48" s="17">
        <f t="shared" si="261"/>
        <v>4.3943152454780368</v>
      </c>
      <c r="V48" s="17">
        <f t="shared" si="261"/>
        <v>3.3943152454780363</v>
      </c>
      <c r="W48" s="17">
        <f t="shared" si="261"/>
        <v>3.619638242894057</v>
      </c>
      <c r="X48" s="17">
        <f t="shared" si="261"/>
        <v>3.619638242894057</v>
      </c>
      <c r="Y48" s="17">
        <f t="shared" si="261"/>
        <v>4.4224806201550386</v>
      </c>
      <c r="Z48" s="17">
        <f t="shared" si="261"/>
        <v>4.506976744186046</v>
      </c>
      <c r="AA48" s="17">
        <f t="shared" si="261"/>
        <v>4.5633074935400515</v>
      </c>
      <c r="AB48" s="17">
        <f t="shared" si="261"/>
        <v>4.5633074935400515</v>
      </c>
      <c r="AC48" s="17">
        <f t="shared" si="261"/>
        <v>3.5633074935400515</v>
      </c>
      <c r="AD48" s="17">
        <f t="shared" si="261"/>
        <v>3.5633074935400515</v>
      </c>
      <c r="AE48" s="17">
        <f t="shared" si="261"/>
        <v>3.6759689922480621</v>
      </c>
      <c r="AF48" s="17">
        <f t="shared" si="261"/>
        <v>4.5633074935400515</v>
      </c>
      <c r="AG48" s="17">
        <f t="shared" si="261"/>
        <v>4.6759689922480625</v>
      </c>
      <c r="AH48" s="17">
        <f t="shared" si="261"/>
        <v>4.5633074935400515</v>
      </c>
      <c r="AI48" s="17">
        <f t="shared" si="261"/>
        <v>4.5633074935400515</v>
      </c>
      <c r="AJ48" s="17">
        <f t="shared" si="261"/>
        <v>3.4506459948320414</v>
      </c>
      <c r="AK48" s="17">
        <f t="shared" si="261"/>
        <v>3.6759689922480621</v>
      </c>
      <c r="AL48" s="17">
        <f t="shared" si="261"/>
        <v>3.7886304909560726</v>
      </c>
      <c r="AM48" s="17">
        <f t="shared" si="261"/>
        <v>4.6759689922480625</v>
      </c>
      <c r="AN48" s="17">
        <f t="shared" si="261"/>
        <v>4.6759689922480625</v>
      </c>
      <c r="AO48" s="17">
        <f t="shared" si="261"/>
        <v>4.6759689922480625</v>
      </c>
      <c r="AP48" s="17">
        <f t="shared" si="261"/>
        <v>4.5633074935400515</v>
      </c>
      <c r="AQ48" s="17">
        <f t="shared" si="261"/>
        <v>3.619638242894057</v>
      </c>
      <c r="AR48" s="17">
        <f t="shared" si="261"/>
        <v>3.6759689922480621</v>
      </c>
      <c r="AS48" s="17">
        <f t="shared" si="261"/>
        <v>3.7886304909560726</v>
      </c>
      <c r="AT48" s="17">
        <f t="shared" si="261"/>
        <v>4.7886304909560726</v>
      </c>
      <c r="AU48" s="17">
        <f t="shared" si="261"/>
        <v>4.6759689922480625</v>
      </c>
      <c r="AV48" s="17">
        <f t="shared" si="261"/>
        <v>4.506976744186046</v>
      </c>
      <c r="AW48" s="17">
        <f t="shared" si="261"/>
        <v>4.5633074935400515</v>
      </c>
      <c r="AX48" s="17">
        <f t="shared" si="261"/>
        <v>3.7322997416020671</v>
      </c>
      <c r="AY48" s="17">
        <f t="shared" si="261"/>
        <v>3.7886304909560726</v>
      </c>
      <c r="AZ48" s="17">
        <f t="shared" si="261"/>
        <v>4.4082687338501287</v>
      </c>
      <c r="BA48" s="17">
        <f t="shared" si="261"/>
        <v>5.6899224806201554</v>
      </c>
      <c r="BB48" s="17">
        <f t="shared" si="261"/>
        <v>5.4082687338501287</v>
      </c>
      <c r="BC48" s="17">
        <f t="shared" si="261"/>
        <v>4.7886304909560726</v>
      </c>
      <c r="BD48" s="17">
        <f t="shared" si="261"/>
        <v>4.506976744186046</v>
      </c>
      <c r="BE48" s="17">
        <f t="shared" si="261"/>
        <v>3.3943152454780363</v>
      </c>
      <c r="BF48" s="17">
        <f t="shared" si="261"/>
        <v>3.619638242894057</v>
      </c>
      <c r="BG48" s="17">
        <f t="shared" si="261"/>
        <v>3</v>
      </c>
      <c r="BH48" s="17">
        <f t="shared" si="261"/>
        <v>5.6899224806201554</v>
      </c>
      <c r="BI48" s="17">
        <f t="shared" si="261"/>
        <v>4.7322997416020671</v>
      </c>
      <c r="BJ48" s="17">
        <f t="shared" si="261"/>
        <v>4.7886304909560726</v>
      </c>
      <c r="BK48" s="17">
        <f t="shared" si="261"/>
        <v>4.7322997416020671</v>
      </c>
      <c r="BL48" s="17">
        <f t="shared" si="261"/>
        <v>3.619638242894057</v>
      </c>
      <c r="BM48" s="17">
        <f t="shared" si="261"/>
        <v>3.7886304909560726</v>
      </c>
      <c r="BN48" s="17">
        <f t="shared" si="261"/>
        <v>4.126614987080103</v>
      </c>
      <c r="BO48" s="17">
        <f t="shared" si="261"/>
        <v>5.1829457364341085</v>
      </c>
      <c r="BP48" s="17">
        <f t="shared" ref="BP48:EA48" si="262">SUM(BP39:BP47)</f>
        <v>4.9012919896640827</v>
      </c>
      <c r="BQ48" s="17">
        <f t="shared" si="262"/>
        <v>4.3379844961240313</v>
      </c>
      <c r="BR48" s="17">
        <f t="shared" si="262"/>
        <v>4.619638242894057</v>
      </c>
      <c r="BS48" s="17">
        <f t="shared" si="262"/>
        <v>4.3943152454780368</v>
      </c>
      <c r="BT48" s="17">
        <f t="shared" si="262"/>
        <v>4.619638242894057</v>
      </c>
      <c r="BU48" s="17">
        <f t="shared" si="262"/>
        <v>4.7322997416020671</v>
      </c>
      <c r="BV48" s="17">
        <f t="shared" si="262"/>
        <v>4.5633074935400515</v>
      </c>
      <c r="BW48" s="17">
        <f t="shared" si="262"/>
        <v>4.619638242894057</v>
      </c>
      <c r="BX48" s="17">
        <f t="shared" si="262"/>
        <v>4.5633074935400515</v>
      </c>
      <c r="BY48" s="17">
        <f t="shared" si="262"/>
        <v>4.619638242894057</v>
      </c>
      <c r="BZ48" s="17">
        <f t="shared" si="262"/>
        <v>4.4506459948320414</v>
      </c>
      <c r="CA48" s="17">
        <f t="shared" si="262"/>
        <v>4.3943152454780368</v>
      </c>
      <c r="CB48" s="17">
        <f t="shared" si="262"/>
        <v>4.9012919896640827</v>
      </c>
      <c r="CC48" s="17">
        <f t="shared" si="262"/>
        <v>4.6759689922480625</v>
      </c>
      <c r="CD48" s="17">
        <f t="shared" si="262"/>
        <v>4.6759689922480625</v>
      </c>
      <c r="CE48" s="17">
        <f t="shared" si="262"/>
        <v>4.4506459948320414</v>
      </c>
      <c r="CF48" s="17">
        <f t="shared" si="262"/>
        <v>3.4082687338501292</v>
      </c>
      <c r="CG48" s="17">
        <f t="shared" si="262"/>
        <v>3.9152454780361756</v>
      </c>
      <c r="CH48" s="17">
        <f t="shared" si="262"/>
        <v>3.3519379844961241</v>
      </c>
      <c r="CI48" s="17">
        <f t="shared" si="262"/>
        <v>3.8025839793281655</v>
      </c>
      <c r="CJ48" s="17">
        <f t="shared" si="262"/>
        <v>4.2532299741602069</v>
      </c>
      <c r="CK48" s="17">
        <f t="shared" si="262"/>
        <v>4.1405684754521968</v>
      </c>
      <c r="CL48" s="17">
        <f t="shared" si="262"/>
        <v>3.5772609819121448</v>
      </c>
      <c r="CM48" s="17">
        <f t="shared" si="262"/>
        <v>4.1405684754521968</v>
      </c>
      <c r="CN48" s="17">
        <f t="shared" si="262"/>
        <v>4.2532299741602069</v>
      </c>
      <c r="CO48" s="17">
        <f t="shared" si="262"/>
        <v>3.3801033591731269</v>
      </c>
      <c r="CP48" s="17">
        <f t="shared" si="262"/>
        <v>3.4082687338501292</v>
      </c>
      <c r="CQ48" s="17">
        <f t="shared" si="262"/>
        <v>4.6899224806201554</v>
      </c>
      <c r="CR48" s="17">
        <f t="shared" si="262"/>
        <v>5.126614987080103</v>
      </c>
      <c r="CS48" s="17">
        <f t="shared" si="262"/>
        <v>5.126614987080103</v>
      </c>
      <c r="CT48" s="17">
        <f t="shared" si="262"/>
        <v>4.8449612403100772</v>
      </c>
      <c r="CU48" s="17">
        <f t="shared" si="262"/>
        <v>4.7322997416020671</v>
      </c>
      <c r="CV48" s="17">
        <f t="shared" si="262"/>
        <v>4.7322997416020671</v>
      </c>
      <c r="CW48" s="17">
        <f t="shared" si="262"/>
        <v>4</v>
      </c>
      <c r="CX48" s="17">
        <f t="shared" si="262"/>
        <v>7.2956072351421186</v>
      </c>
      <c r="CY48" s="17">
        <f t="shared" si="262"/>
        <v>6.7886304909560726</v>
      </c>
      <c r="CZ48" s="17">
        <f t="shared" si="262"/>
        <v>6.6759689922480625</v>
      </c>
      <c r="DA48" s="17">
        <f t="shared" si="262"/>
        <v>6.5633074935400515</v>
      </c>
      <c r="DB48" s="17">
        <f t="shared" si="262"/>
        <v>4.506976744186046</v>
      </c>
      <c r="DC48" s="17">
        <f t="shared" si="262"/>
        <v>3.5069767441860464</v>
      </c>
      <c r="DD48" s="17">
        <f t="shared" si="262"/>
        <v>4.2956072351421186</v>
      </c>
      <c r="DE48" s="17">
        <f t="shared" si="262"/>
        <v>5.0842377260981912</v>
      </c>
      <c r="DF48" s="17">
        <f t="shared" si="262"/>
        <v>3.3519379844961241</v>
      </c>
      <c r="DG48" s="17">
        <f t="shared" si="262"/>
        <v>4.3519379844961241</v>
      </c>
      <c r="DH48" s="17">
        <f t="shared" si="262"/>
        <v>4.3519379844961241</v>
      </c>
      <c r="DI48" s="17">
        <f t="shared" si="262"/>
        <v>3.1479328165374678</v>
      </c>
      <c r="DJ48" s="17">
        <f t="shared" si="262"/>
        <v>2.204780361757106</v>
      </c>
      <c r="DK48" s="17">
        <f t="shared" si="262"/>
        <v>3.6899224806201554</v>
      </c>
      <c r="DL48" s="17">
        <f t="shared" si="262"/>
        <v>4.3095607235142115</v>
      </c>
      <c r="DM48" s="17">
        <f t="shared" si="262"/>
        <v>5.1405684754521968</v>
      </c>
      <c r="DN48" s="17">
        <f t="shared" si="262"/>
        <v>4.9152454780361756</v>
      </c>
      <c r="DO48" s="17">
        <f t="shared" si="262"/>
        <v>4.3519379844961241</v>
      </c>
      <c r="DP48" s="17">
        <f t="shared" si="262"/>
        <v>4.126614987080103</v>
      </c>
      <c r="DQ48" s="17">
        <f t="shared" si="262"/>
        <v>3.7886304909560726</v>
      </c>
      <c r="DR48" s="17">
        <f t="shared" si="262"/>
        <v>4.126614987080103</v>
      </c>
      <c r="DS48" s="17">
        <f t="shared" si="262"/>
        <v>3.8449612403100777</v>
      </c>
      <c r="DT48" s="17">
        <f t="shared" si="262"/>
        <v>3.619638242894057</v>
      </c>
      <c r="DU48" s="17">
        <f t="shared" si="262"/>
        <v>3.619638242894057</v>
      </c>
      <c r="DV48" s="17">
        <f t="shared" si="262"/>
        <v>4.5633074935400515</v>
      </c>
      <c r="DW48" s="17">
        <f t="shared" si="262"/>
        <v>4.4506459948320414</v>
      </c>
      <c r="DX48" s="17">
        <f t="shared" si="262"/>
        <v>4.5633074935400515</v>
      </c>
      <c r="DY48" s="17">
        <f t="shared" si="262"/>
        <v>4.7886304909560726</v>
      </c>
      <c r="DZ48" s="17">
        <f t="shared" si="262"/>
        <v>5.126614987080103</v>
      </c>
      <c r="EA48" s="17">
        <f t="shared" si="262"/>
        <v>4.5633074935400515</v>
      </c>
      <c r="EB48" s="17">
        <f t="shared" ref="EB48:GM48" si="263">SUM(EB39:EB47)</f>
        <v>4.4506459948320414</v>
      </c>
      <c r="EC48" s="17">
        <f t="shared" si="263"/>
        <v>4.4506459948320414</v>
      </c>
      <c r="ED48" s="17">
        <f t="shared" si="263"/>
        <v>4.3943152454780368</v>
      </c>
      <c r="EE48" s="17">
        <f t="shared" si="263"/>
        <v>4.4506459948320414</v>
      </c>
      <c r="EF48" s="17">
        <f t="shared" si="263"/>
        <v>4</v>
      </c>
      <c r="EG48" s="17">
        <f t="shared" si="263"/>
        <v>5.4645994832041342</v>
      </c>
      <c r="EH48" s="17">
        <f t="shared" si="263"/>
        <v>4.619638242894057</v>
      </c>
      <c r="EI48" s="17">
        <f t="shared" si="263"/>
        <v>4.619638242894057</v>
      </c>
      <c r="EJ48" s="17">
        <f t="shared" si="263"/>
        <v>4.7322997416020671</v>
      </c>
      <c r="EK48" s="17">
        <f t="shared" si="263"/>
        <v>4.5633074935400515</v>
      </c>
      <c r="EL48" s="17">
        <f t="shared" si="263"/>
        <v>4.5633074935400515</v>
      </c>
      <c r="EM48" s="17">
        <f t="shared" si="263"/>
        <v>4.619638242894057</v>
      </c>
      <c r="EN48" s="17">
        <f t="shared" si="263"/>
        <v>4.7322997416020671</v>
      </c>
      <c r="EO48" s="17">
        <f t="shared" si="263"/>
        <v>4.5633074935400515</v>
      </c>
      <c r="EP48" s="17">
        <f t="shared" si="263"/>
        <v>4.4645994832041342</v>
      </c>
      <c r="EQ48" s="17">
        <f t="shared" si="263"/>
        <v>5.1405684754521968</v>
      </c>
      <c r="ER48" s="17">
        <f t="shared" si="263"/>
        <v>4.239276485788114</v>
      </c>
      <c r="ES48" s="17">
        <f t="shared" si="263"/>
        <v>4.0139534883720929</v>
      </c>
      <c r="ET48" s="17">
        <f t="shared" si="263"/>
        <v>4.9715762273901811</v>
      </c>
      <c r="EU48" s="17">
        <f t="shared" si="263"/>
        <v>4.9715762273901811</v>
      </c>
      <c r="EV48" s="17">
        <f t="shared" si="263"/>
        <v>5.1405684754521968</v>
      </c>
      <c r="EW48" s="17">
        <f t="shared" si="263"/>
        <v>4.6899224806201554</v>
      </c>
      <c r="EX48" s="17">
        <f t="shared" si="263"/>
        <v>4.9715762273901811</v>
      </c>
      <c r="EY48" s="17">
        <f t="shared" si="263"/>
        <v>4.4082687338501287</v>
      </c>
      <c r="EZ48" s="17">
        <f t="shared" si="263"/>
        <v>4.126614987080103</v>
      </c>
      <c r="FA48" s="17">
        <f t="shared" si="263"/>
        <v>5.0279069767441857</v>
      </c>
      <c r="FB48" s="17">
        <f t="shared" si="263"/>
        <v>4.6899224806201554</v>
      </c>
      <c r="FC48" s="17">
        <f t="shared" si="263"/>
        <v>5.5348837209302326</v>
      </c>
      <c r="FD48" s="17">
        <f t="shared" si="263"/>
        <v>5.0842377260981912</v>
      </c>
      <c r="FE48" s="17">
        <f t="shared" si="263"/>
        <v>5.2532299741602069</v>
      </c>
      <c r="FF48" s="17">
        <f t="shared" si="263"/>
        <v>5.7038759689922482</v>
      </c>
      <c r="FG48" s="17">
        <f t="shared" si="263"/>
        <v>4.4645994832041342</v>
      </c>
      <c r="FH48" s="17">
        <f t="shared" si="263"/>
        <v>5.0279069767441857</v>
      </c>
      <c r="FI48" s="17">
        <f t="shared" si="263"/>
        <v>5.8165374677002584</v>
      </c>
      <c r="FJ48" s="17">
        <f t="shared" si="263"/>
        <v>4.4082687338501287</v>
      </c>
      <c r="FK48" s="17">
        <f t="shared" si="263"/>
        <v>3.7322997416020671</v>
      </c>
      <c r="FL48" s="17">
        <f t="shared" si="263"/>
        <v>4.6759689922480625</v>
      </c>
      <c r="FM48" s="17">
        <f t="shared" si="263"/>
        <v>4.7322997416020671</v>
      </c>
      <c r="FN48" s="17">
        <f t="shared" si="263"/>
        <v>4.6027953488372093</v>
      </c>
      <c r="FO48" s="17">
        <f t="shared" si="263"/>
        <v>4.8366242894056848</v>
      </c>
      <c r="FP48" s="17">
        <f t="shared" si="263"/>
        <v>4.8449612403100772</v>
      </c>
      <c r="FQ48" s="17">
        <f t="shared" si="263"/>
        <v>4.506976744186046</v>
      </c>
      <c r="FR48" s="17">
        <f t="shared" si="263"/>
        <v>4.5633074935400515</v>
      </c>
      <c r="FS48" s="17">
        <f t="shared" si="263"/>
        <v>4.5633074935400515</v>
      </c>
      <c r="FT48" s="17">
        <f t="shared" si="263"/>
        <v>4.5633074935400515</v>
      </c>
      <c r="FU48" s="17">
        <f t="shared" si="263"/>
        <v>4.9012919896640827</v>
      </c>
      <c r="FV48" s="17">
        <f t="shared" si="263"/>
        <v>5.239276485788114</v>
      </c>
      <c r="FW48" s="17">
        <f t="shared" si="263"/>
        <v>4.8449612403100772</v>
      </c>
      <c r="FX48" s="17">
        <f t="shared" si="263"/>
        <v>4.7322997416020671</v>
      </c>
      <c r="FY48" s="17">
        <f t="shared" si="263"/>
        <v>4.6759689922480625</v>
      </c>
      <c r="FZ48" s="17">
        <f t="shared" si="263"/>
        <v>4.6759689922480625</v>
      </c>
      <c r="GA48" s="17">
        <f t="shared" si="263"/>
        <v>4.5633074935400515</v>
      </c>
      <c r="GB48" s="17">
        <f t="shared" si="263"/>
        <v>4.7322997416020671</v>
      </c>
      <c r="GC48" s="17">
        <f t="shared" si="263"/>
        <v>4.619638242894057</v>
      </c>
      <c r="GD48" s="17">
        <f t="shared" si="263"/>
        <v>4.8449612403100772</v>
      </c>
      <c r="GE48" s="17">
        <f t="shared" si="263"/>
        <v>4.5633074935400515</v>
      </c>
      <c r="GF48" s="17">
        <f t="shared" si="263"/>
        <v>4.6759689922480625</v>
      </c>
      <c r="GG48" s="17">
        <f t="shared" si="263"/>
        <v>4.6759689922480625</v>
      </c>
      <c r="GH48" s="17">
        <f t="shared" si="263"/>
        <v>4.7886304909560726</v>
      </c>
      <c r="GI48" s="17">
        <f t="shared" si="263"/>
        <v>4.7886304909560726</v>
      </c>
      <c r="GJ48" s="17">
        <f t="shared" si="263"/>
        <v>5.6899224806201554</v>
      </c>
      <c r="GK48" s="17">
        <f t="shared" si="263"/>
        <v>5.8025839793281655</v>
      </c>
      <c r="GL48" s="17">
        <f t="shared" si="263"/>
        <v>4.8449612403100772</v>
      </c>
      <c r="GM48" s="17">
        <f t="shared" si="263"/>
        <v>4.7886304909560726</v>
      </c>
      <c r="GN48" s="17">
        <f t="shared" ref="GN48:IY48" si="264">SUM(GN39:GN47)</f>
        <v>4.8449612403100772</v>
      </c>
      <c r="GO48" s="17">
        <f t="shared" si="264"/>
        <v>4.5633074935400515</v>
      </c>
      <c r="GP48" s="17">
        <f t="shared" si="264"/>
        <v>4.9012919896640827</v>
      </c>
      <c r="GQ48" s="17">
        <f t="shared" si="264"/>
        <v>5.126614987080103</v>
      </c>
      <c r="GR48" s="17">
        <f t="shared" si="264"/>
        <v>4.7322997416020671</v>
      </c>
      <c r="GS48" s="17">
        <f t="shared" si="264"/>
        <v>4.7322997416020671</v>
      </c>
      <c r="GT48" s="17">
        <f t="shared" si="264"/>
        <v>4.7886304909560726</v>
      </c>
      <c r="GU48" s="17">
        <f t="shared" si="264"/>
        <v>4.7886304909560726</v>
      </c>
      <c r="GV48" s="17">
        <f t="shared" si="264"/>
        <v>4.5633074935400515</v>
      </c>
      <c r="GW48" s="17">
        <f t="shared" si="264"/>
        <v>4.7886304909560726</v>
      </c>
      <c r="GX48" s="17">
        <f t="shared" si="264"/>
        <v>5.9715762273901811</v>
      </c>
      <c r="GY48" s="17">
        <f t="shared" si="264"/>
        <v>6.2532299741602069</v>
      </c>
      <c r="GZ48" s="17">
        <f t="shared" si="264"/>
        <v>5.6899224806201554</v>
      </c>
      <c r="HA48" s="17">
        <f t="shared" si="264"/>
        <v>5.6899224806201554</v>
      </c>
      <c r="HB48" s="17">
        <f t="shared" si="264"/>
        <v>5.6899224806201554</v>
      </c>
      <c r="HC48" s="17">
        <f t="shared" si="264"/>
        <v>5.0139534883720929</v>
      </c>
      <c r="HD48" s="17">
        <f t="shared" si="264"/>
        <v>5.0139534883720929</v>
      </c>
      <c r="HE48" s="17">
        <f t="shared" si="264"/>
        <v>5.9152454780361756</v>
      </c>
      <c r="HF48" s="17">
        <f t="shared" si="264"/>
        <v>7.6614987080103365</v>
      </c>
      <c r="HG48" s="17">
        <f t="shared" si="264"/>
        <v>6.8165374677002584</v>
      </c>
      <c r="HH48" s="17">
        <f t="shared" si="264"/>
        <v>6.5348837209302326</v>
      </c>
      <c r="HI48" s="17">
        <f t="shared" si="264"/>
        <v>5.6899224806201554</v>
      </c>
      <c r="HJ48" s="17">
        <f t="shared" si="264"/>
        <v>5.6899224806201554</v>
      </c>
      <c r="HK48" s="17">
        <f t="shared" si="264"/>
        <v>5.5772609819121453</v>
      </c>
      <c r="HL48" s="17">
        <f t="shared" si="264"/>
        <v>5.9715762273901811</v>
      </c>
      <c r="HM48" s="17">
        <f t="shared" si="264"/>
        <v>5.126614987080103</v>
      </c>
      <c r="HN48" s="17">
        <f t="shared" si="264"/>
        <v>5.0139534883720929</v>
      </c>
      <c r="HO48" s="17">
        <f t="shared" si="264"/>
        <v>4.8449612403100772</v>
      </c>
      <c r="HP48" s="17">
        <f t="shared" si="264"/>
        <v>4.6759689922480625</v>
      </c>
      <c r="HQ48" s="17">
        <f t="shared" si="264"/>
        <v>5.0139534883720929</v>
      </c>
      <c r="HR48" s="17">
        <f t="shared" si="264"/>
        <v>5.126614987080103</v>
      </c>
      <c r="HS48" s="17">
        <f t="shared" si="264"/>
        <v>6.126614987080103</v>
      </c>
      <c r="HT48" s="17">
        <f t="shared" si="264"/>
        <v>7.8449612403100772</v>
      </c>
      <c r="HU48" s="17">
        <f t="shared" si="264"/>
        <v>7.619638242894057</v>
      </c>
      <c r="HV48" s="17">
        <f t="shared" si="264"/>
        <v>7.5633074935400515</v>
      </c>
      <c r="HW48" s="17">
        <f t="shared" si="264"/>
        <v>7.7886304909560726</v>
      </c>
      <c r="HX48" s="17">
        <f t="shared" si="264"/>
        <v>8.013953488372092</v>
      </c>
      <c r="HY48" s="17">
        <f t="shared" si="264"/>
        <v>8.126614987080103</v>
      </c>
      <c r="HZ48" s="17">
        <f t="shared" si="264"/>
        <v>8.9715762273901802</v>
      </c>
      <c r="IA48" s="17">
        <f t="shared" si="264"/>
        <v>8.6899224806201545</v>
      </c>
      <c r="IB48" s="17">
        <f t="shared" si="264"/>
        <v>8.239276485788114</v>
      </c>
      <c r="IC48" s="17">
        <f t="shared" si="264"/>
        <v>8.126614987080103</v>
      </c>
      <c r="ID48" s="17">
        <f t="shared" si="264"/>
        <v>7.6759689922480625</v>
      </c>
      <c r="IE48" s="17">
        <f t="shared" si="264"/>
        <v>7.4506459948320414</v>
      </c>
      <c r="IF48" s="17">
        <f t="shared" si="264"/>
        <v>7.7322997416020671</v>
      </c>
      <c r="IG48" s="17">
        <f t="shared" si="264"/>
        <v>8.2111111111111121</v>
      </c>
      <c r="IH48" s="17">
        <f t="shared" si="264"/>
        <v>8.1829457364341085</v>
      </c>
      <c r="II48" s="17">
        <f t="shared" si="264"/>
        <v>7.9576227390180883</v>
      </c>
      <c r="IJ48" s="17">
        <f t="shared" si="264"/>
        <v>7.6759689922480625</v>
      </c>
      <c r="IK48" s="17">
        <f t="shared" si="264"/>
        <v>7.7604651162790699</v>
      </c>
      <c r="IL48" s="17">
        <f t="shared" si="264"/>
        <v>7.6759689922480625</v>
      </c>
      <c r="IM48" s="17">
        <f t="shared" si="264"/>
        <v>7.6759689922480625</v>
      </c>
      <c r="IN48" s="17">
        <f t="shared" si="264"/>
        <v>8.126614987080103</v>
      </c>
      <c r="IO48" s="17">
        <f t="shared" si="264"/>
        <v>10.013953488372092</v>
      </c>
      <c r="IP48" s="17">
        <f t="shared" si="264"/>
        <v>10.763953488372092</v>
      </c>
      <c r="IQ48" s="17">
        <f t="shared" si="264"/>
        <v>12.115891472868217</v>
      </c>
      <c r="IR48" s="17">
        <f t="shared" si="264"/>
        <v>14.879844961240311</v>
      </c>
      <c r="IS48" s="17">
        <f t="shared" si="264"/>
        <v>13.189922480620154</v>
      </c>
      <c r="IT48" s="17">
        <f t="shared" si="264"/>
        <v>13.47157622739018</v>
      </c>
      <c r="IU48" s="17">
        <f t="shared" si="264"/>
        <v>14.598191214470283</v>
      </c>
      <c r="IV48" s="17">
        <f t="shared" si="264"/>
        <v>15.161498708010337</v>
      </c>
      <c r="IW48" s="17">
        <f t="shared" si="264"/>
        <v>14.316537467700257</v>
      </c>
      <c r="IX48" s="17">
        <f t="shared" si="264"/>
        <v>14.034883720930232</v>
      </c>
      <c r="IY48" s="17">
        <f t="shared" si="264"/>
        <v>14.598191214470283</v>
      </c>
      <c r="IZ48" s="17">
        <f t="shared" ref="IZ48:LK48" si="265">SUM(IZ39:IZ47)</f>
        <v>15.443152454780362</v>
      </c>
      <c r="JA48" s="17">
        <f t="shared" si="265"/>
        <v>13.189922480620154</v>
      </c>
      <c r="JB48" s="17">
        <f t="shared" si="265"/>
        <v>14.598191214470283</v>
      </c>
      <c r="JC48" s="17">
        <f t="shared" si="265"/>
        <v>15.724806201550388</v>
      </c>
      <c r="JD48" s="17">
        <f t="shared" si="265"/>
        <v>14.091214470284237</v>
      </c>
      <c r="JE48" s="17">
        <f t="shared" si="265"/>
        <v>13.978552971576228</v>
      </c>
      <c r="JF48" s="17">
        <f t="shared" si="265"/>
        <v>12.908268733850129</v>
      </c>
      <c r="JG48" s="17">
        <f t="shared" si="265"/>
        <v>12.344961240310077</v>
      </c>
      <c r="JH48" s="17">
        <f t="shared" si="265"/>
        <v>12.513953488372094</v>
      </c>
      <c r="JI48" s="17">
        <f t="shared" si="265"/>
        <v>13.753229974160206</v>
      </c>
      <c r="JJ48" s="17">
        <f t="shared" si="265"/>
        <v>12.570284237726099</v>
      </c>
      <c r="JK48" s="17">
        <f t="shared" si="265"/>
        <v>12.457622739018088</v>
      </c>
      <c r="JL48" s="17">
        <f t="shared" si="265"/>
        <v>12.344961240310077</v>
      </c>
      <c r="JM48" s="17">
        <f t="shared" si="265"/>
        <v>12.063307493540051</v>
      </c>
      <c r="JN48" s="17">
        <f t="shared" si="265"/>
        <v>12.626614987080103</v>
      </c>
      <c r="JO48" s="17">
        <f t="shared" si="265"/>
        <v>12.908268733850129</v>
      </c>
      <c r="JP48" s="17">
        <f t="shared" si="265"/>
        <v>13.753229974160206</v>
      </c>
      <c r="JQ48" s="17">
        <f t="shared" si="265"/>
        <v>15.161498708010337</v>
      </c>
      <c r="JR48" s="17">
        <f t="shared" si="265"/>
        <v>13.753229974160206</v>
      </c>
      <c r="JS48" s="17">
        <f t="shared" si="265"/>
        <v>12.908268733850129</v>
      </c>
      <c r="JT48" s="17">
        <f t="shared" si="265"/>
        <v>12.344961240310077</v>
      </c>
      <c r="JU48" s="17">
        <f t="shared" si="265"/>
        <v>12.626614987080103</v>
      </c>
      <c r="JV48" s="17">
        <f t="shared" si="265"/>
        <v>12.908268733850129</v>
      </c>
      <c r="JW48" s="17">
        <f t="shared" si="265"/>
        <v>13.753229974160206</v>
      </c>
      <c r="JX48" s="17">
        <f t="shared" si="265"/>
        <v>14.598191214470283</v>
      </c>
      <c r="JY48" s="17">
        <f t="shared" si="265"/>
        <v>13.02093023255814</v>
      </c>
      <c r="JZ48" s="17">
        <f t="shared" si="265"/>
        <v>13.02093023255814</v>
      </c>
      <c r="KA48" s="17">
        <f t="shared" si="265"/>
        <v>10.626614987080103</v>
      </c>
      <c r="KB48" s="17">
        <f t="shared" si="265"/>
        <v>10.908268733850129</v>
      </c>
      <c r="KC48" s="17">
        <f t="shared" si="265"/>
        <v>10.908268733850129</v>
      </c>
      <c r="KD48" s="17">
        <f t="shared" si="265"/>
        <v>12.316537467700257</v>
      </c>
      <c r="KE48" s="17">
        <f t="shared" si="265"/>
        <v>13.443152454780362</v>
      </c>
      <c r="KF48" s="17">
        <f t="shared" si="265"/>
        <v>12.879844961240311</v>
      </c>
      <c r="KG48" s="17">
        <f t="shared" si="265"/>
        <v>12.879844961240311</v>
      </c>
      <c r="KH48" s="17">
        <f t="shared" si="265"/>
        <v>12.879844961240311</v>
      </c>
      <c r="KI48" s="17">
        <f t="shared" si="265"/>
        <v>11.189922480620154</v>
      </c>
      <c r="KJ48" s="17">
        <f t="shared" si="265"/>
        <v>10.908268733850129</v>
      </c>
      <c r="KK48" s="17">
        <f t="shared" si="265"/>
        <v>14.569767441860465</v>
      </c>
      <c r="KL48" s="17">
        <f t="shared" si="265"/>
        <v>23.319767441860463</v>
      </c>
      <c r="KM48" s="17">
        <f t="shared" si="265"/>
        <v>31.038113695090438</v>
      </c>
      <c r="KN48" s="17">
        <f t="shared" si="265"/>
        <v>31.038113695090438</v>
      </c>
      <c r="KO48" s="17">
        <f t="shared" si="265"/>
        <v>10.5</v>
      </c>
      <c r="KP48" s="17">
        <f t="shared" si="265"/>
        <v>30.319767441860463</v>
      </c>
      <c r="KQ48" s="17">
        <f t="shared" si="265"/>
        <v>30.319767441860463</v>
      </c>
      <c r="KR48" s="17">
        <f t="shared" si="265"/>
        <v>30.319767441860463</v>
      </c>
      <c r="KS48" s="17">
        <f t="shared" si="265"/>
        <v>30.319767441860463</v>
      </c>
      <c r="KT48" s="17">
        <f t="shared" si="265"/>
        <v>29.756459948320412</v>
      </c>
      <c r="KU48" s="17">
        <f t="shared" si="265"/>
        <v>30.038113695090438</v>
      </c>
      <c r="KV48" s="17">
        <f t="shared" si="265"/>
        <v>29.474806201550386</v>
      </c>
      <c r="KW48" s="17">
        <f t="shared" si="265"/>
        <v>30.038113695090438</v>
      </c>
      <c r="KX48" s="17">
        <f t="shared" si="265"/>
        <v>9.8527131782945734</v>
      </c>
      <c r="KY48" s="17">
        <f t="shared" si="265"/>
        <v>27.19315245478036</v>
      </c>
      <c r="KZ48" s="17">
        <f t="shared" si="265"/>
        <v>26.911498708010335</v>
      </c>
      <c r="LA48" s="17">
        <f t="shared" si="265"/>
        <v>26.066537467700257</v>
      </c>
      <c r="LB48" s="17">
        <f t="shared" si="265"/>
        <v>25.503229974160206</v>
      </c>
      <c r="LC48" s="17">
        <f t="shared" si="265"/>
        <v>25.503229974160206</v>
      </c>
      <c r="LD48" s="17">
        <f t="shared" si="265"/>
        <v>24.77093023255814</v>
      </c>
      <c r="LE48" s="17">
        <f t="shared" si="265"/>
        <v>25.22157622739018</v>
      </c>
      <c r="LF48" s="17">
        <f t="shared" si="265"/>
        <v>26.629844961240309</v>
      </c>
      <c r="LG48" s="17">
        <f t="shared" si="265"/>
        <v>26.629844961240309</v>
      </c>
      <c r="LH48" s="17">
        <f t="shared" si="265"/>
        <v>25.615891472868217</v>
      </c>
      <c r="LI48" s="17">
        <f t="shared" si="265"/>
        <v>24.939922480620154</v>
      </c>
      <c r="LJ48" s="17">
        <f t="shared" si="265"/>
        <v>23.982299741602066</v>
      </c>
      <c r="LK48" s="17">
        <f t="shared" si="265"/>
        <v>23.982299741602066</v>
      </c>
      <c r="LL48" s="17">
        <f t="shared" ref="LL48:NC48" si="266">SUM(LL39:LL47)</f>
        <v>6.9822997416020671</v>
      </c>
      <c r="LM48" s="17">
        <f t="shared" si="266"/>
        <v>6.9822997416020671</v>
      </c>
      <c r="LN48" s="17">
        <f t="shared" si="266"/>
        <v>6.5879844961240313</v>
      </c>
      <c r="LO48" s="17">
        <f t="shared" si="266"/>
        <v>6.25</v>
      </c>
      <c r="LP48" s="17">
        <f t="shared" si="266"/>
        <v>6.25</v>
      </c>
      <c r="LQ48" s="17">
        <f t="shared" si="266"/>
        <v>3.7532299741602069</v>
      </c>
      <c r="LR48" s="17">
        <f t="shared" si="266"/>
        <v>7.3798449612403108</v>
      </c>
      <c r="LS48" s="17">
        <f t="shared" si="266"/>
        <v>5.6899224806201554</v>
      </c>
      <c r="LT48" s="17">
        <f t="shared" si="266"/>
        <v>7.0981912144702841</v>
      </c>
      <c r="LU48" s="17">
        <f t="shared" si="266"/>
        <v>7.3798449612403108</v>
      </c>
      <c r="LV48" s="17">
        <f t="shared" si="266"/>
        <v>4</v>
      </c>
      <c r="LW48" s="17">
        <f t="shared" si="266"/>
        <v>4</v>
      </c>
      <c r="LX48" s="17">
        <f t="shared" si="266"/>
        <v>8.224806201550388</v>
      </c>
      <c r="LY48" s="17">
        <f t="shared" si="266"/>
        <v>7.9431524547803622</v>
      </c>
      <c r="LZ48" s="17">
        <f t="shared" si="266"/>
        <v>5.9715762273901811</v>
      </c>
      <c r="MA48" s="17">
        <f t="shared" si="266"/>
        <v>4.8449612403100772</v>
      </c>
      <c r="MB48" s="17">
        <f t="shared" si="266"/>
        <v>4</v>
      </c>
      <c r="MC48" s="17">
        <f t="shared" si="266"/>
        <v>7.0981912144702841</v>
      </c>
      <c r="MD48" s="17">
        <f t="shared" si="266"/>
        <v>7.0981912144702841</v>
      </c>
      <c r="ME48" s="17">
        <f t="shared" si="266"/>
        <v>7.0981912144702841</v>
      </c>
      <c r="MF48" s="17">
        <f t="shared" si="266"/>
        <v>5.6899224806201554</v>
      </c>
      <c r="MG48" s="17">
        <f t="shared" si="266"/>
        <v>4.8449612403100772</v>
      </c>
      <c r="MH48" s="17">
        <f t="shared" si="266"/>
        <v>5.126614987080103</v>
      </c>
      <c r="MI48" s="17">
        <f t="shared" si="266"/>
        <v>4.5633074935400515</v>
      </c>
      <c r="MJ48" s="17">
        <f t="shared" si="266"/>
        <v>4.5633074935400515</v>
      </c>
      <c r="MK48" s="17">
        <f t="shared" si="266"/>
        <v>4.4506459948320414</v>
      </c>
      <c r="ML48" s="17">
        <f t="shared" si="266"/>
        <v>3.5633074935400515</v>
      </c>
      <c r="MM48" s="17">
        <f t="shared" si="266"/>
        <v>3.3943152454780363</v>
      </c>
      <c r="MN48" s="17">
        <f t="shared" si="266"/>
        <v>3.3943152454780363</v>
      </c>
      <c r="MO48" s="17">
        <f t="shared" si="266"/>
        <v>4.4082687338501287</v>
      </c>
      <c r="MP48" s="17">
        <f t="shared" si="266"/>
        <v>3.5949612403100777</v>
      </c>
      <c r="MQ48" s="17">
        <f t="shared" si="266"/>
        <v>4.6759689922480625</v>
      </c>
      <c r="MR48" s="17">
        <f t="shared" si="266"/>
        <v>4.506976744186046</v>
      </c>
      <c r="MS48" s="17">
        <f t="shared" si="266"/>
        <v>4.3379844961240313</v>
      </c>
      <c r="MT48" s="17">
        <f t="shared" si="266"/>
        <v>4.3379844961240313</v>
      </c>
      <c r="MU48" s="17">
        <f t="shared" si="266"/>
        <v>4.3379844961240313</v>
      </c>
      <c r="MV48" s="17">
        <f t="shared" si="266"/>
        <v>4.4506459948320414</v>
      </c>
      <c r="MW48" s="17">
        <f t="shared" si="266"/>
        <v>4.4506459948320414</v>
      </c>
      <c r="MX48" s="17">
        <f t="shared" si="266"/>
        <v>4.3379844961240313</v>
      </c>
      <c r="MY48" s="17">
        <f t="shared" si="266"/>
        <v>4.4506459948320414</v>
      </c>
      <c r="MZ48" s="17">
        <f t="shared" si="266"/>
        <v>4.4506459948320414</v>
      </c>
      <c r="NA48" s="17">
        <f t="shared" si="266"/>
        <v>4.5633074935400515</v>
      </c>
      <c r="NB48" s="17">
        <f t="shared" si="266"/>
        <v>4.5633074935400515</v>
      </c>
      <c r="NC48" s="17">
        <f t="shared" si="266"/>
        <v>5.5633074935400515</v>
      </c>
    </row>
    <row r="51" spans="2:367" s="173" customFormat="1" ht="15">
      <c r="B51" s="171" t="s">
        <v>1853</v>
      </c>
      <c r="C51" s="172">
        <f>SUM(C64,C77,C83,C95)</f>
        <v>8.7842333747372461</v>
      </c>
      <c r="D51" s="172">
        <f t="shared" ref="D51:BO51" si="267">SUM(D64,D77,D83,D95)</f>
        <v>12.627295810517227</v>
      </c>
      <c r="E51" s="172">
        <f t="shared" si="267"/>
        <v>10.645050677107436</v>
      </c>
      <c r="F51" s="172">
        <f t="shared" si="267"/>
        <v>10.610937949464377</v>
      </c>
      <c r="G51" s="172">
        <f t="shared" si="267"/>
        <v>11.994822597389115</v>
      </c>
      <c r="H51" s="172">
        <f t="shared" si="267"/>
        <v>14.692056845489532</v>
      </c>
      <c r="I51" s="172">
        <f t="shared" si="267"/>
        <v>14.093800499228255</v>
      </c>
      <c r="J51" s="172">
        <f t="shared" si="267"/>
        <v>9.3827158290170232</v>
      </c>
      <c r="K51" s="172">
        <f t="shared" si="267"/>
        <v>13.75910061526324</v>
      </c>
      <c r="L51" s="172">
        <f t="shared" si="267"/>
        <v>11.636459428441016</v>
      </c>
      <c r="M51" s="172">
        <f t="shared" si="267"/>
        <v>11.510048023156132</v>
      </c>
      <c r="N51" s="172">
        <f t="shared" si="267"/>
        <v>10.942196143578883</v>
      </c>
      <c r="O51" s="172">
        <f t="shared" si="267"/>
        <v>21.339263395458058</v>
      </c>
      <c r="P51" s="172">
        <f t="shared" si="267"/>
        <v>26.234644055441446</v>
      </c>
      <c r="Q51" s="172">
        <f t="shared" si="267"/>
        <v>12.886544228993339</v>
      </c>
      <c r="R51" s="172">
        <f t="shared" si="267"/>
        <v>23.534332811607499</v>
      </c>
      <c r="S51" s="172">
        <f t="shared" si="267"/>
        <v>22.975389504608795</v>
      </c>
      <c r="T51" s="172">
        <f t="shared" si="267"/>
        <v>17.546451404275434</v>
      </c>
      <c r="U51" s="172">
        <f t="shared" si="267"/>
        <v>11.272605246453683</v>
      </c>
      <c r="V51" s="172">
        <f t="shared" si="267"/>
        <v>15.849444679082414</v>
      </c>
      <c r="W51" s="172">
        <f t="shared" si="267"/>
        <v>19.474705521235478</v>
      </c>
      <c r="X51" s="172">
        <f t="shared" si="267"/>
        <v>10.066303454217575</v>
      </c>
      <c r="Y51" s="172">
        <f t="shared" si="267"/>
        <v>11.392703111844165</v>
      </c>
      <c r="Z51" s="172">
        <f t="shared" si="267"/>
        <v>11.70814704224148</v>
      </c>
      <c r="AA51" s="172">
        <f t="shared" si="267"/>
        <v>12.435011731370082</v>
      </c>
      <c r="AB51" s="172">
        <f t="shared" si="267"/>
        <v>12.570491076914514</v>
      </c>
      <c r="AC51" s="172">
        <f t="shared" si="267"/>
        <v>18.642111790168229</v>
      </c>
      <c r="AD51" s="172">
        <f t="shared" si="267"/>
        <v>18.167164212266858</v>
      </c>
      <c r="AE51" s="172">
        <f t="shared" si="267"/>
        <v>10.612105493656172</v>
      </c>
      <c r="AF51" s="172">
        <f t="shared" si="267"/>
        <v>12.595190541077107</v>
      </c>
      <c r="AG51" s="172">
        <f t="shared" si="267"/>
        <v>13.227482215191499</v>
      </c>
      <c r="AH51" s="172">
        <f t="shared" si="267"/>
        <v>11.696675344728135</v>
      </c>
      <c r="AI51" s="172">
        <f t="shared" si="267"/>
        <v>11.674437300758292</v>
      </c>
      <c r="AJ51" s="172">
        <f t="shared" si="267"/>
        <v>15.518256918220359</v>
      </c>
      <c r="AK51" s="172">
        <f t="shared" si="267"/>
        <v>21.402281966132911</v>
      </c>
      <c r="AL51" s="172">
        <f t="shared" si="267"/>
        <v>11.822574174723451</v>
      </c>
      <c r="AM51" s="172">
        <f t="shared" si="267"/>
        <v>16.474804676890599</v>
      </c>
      <c r="AN51" s="172">
        <f t="shared" si="267"/>
        <v>15.776629313270846</v>
      </c>
      <c r="AO51" s="172">
        <f t="shared" si="267"/>
        <v>15.718983121620864</v>
      </c>
      <c r="AP51" s="172">
        <f t="shared" si="267"/>
        <v>14.377307576570924</v>
      </c>
      <c r="AQ51" s="172">
        <f t="shared" si="267"/>
        <v>22.284088291622332</v>
      </c>
      <c r="AR51" s="172">
        <f t="shared" si="267"/>
        <v>21.36361564078376</v>
      </c>
      <c r="AS51" s="172">
        <f t="shared" si="267"/>
        <v>12.194084939296433</v>
      </c>
      <c r="AT51" s="172">
        <f t="shared" si="267"/>
        <v>17.346845313378921</v>
      </c>
      <c r="AU51" s="172">
        <f t="shared" si="267"/>
        <v>14.734508233651516</v>
      </c>
      <c r="AV51" s="172">
        <f t="shared" si="267"/>
        <v>12.541175869234435</v>
      </c>
      <c r="AW51" s="172">
        <f t="shared" si="267"/>
        <v>13.448643701865695</v>
      </c>
      <c r="AX51" s="172">
        <f t="shared" si="267"/>
        <v>25.853615962087076</v>
      </c>
      <c r="AY51" s="172">
        <f t="shared" si="267"/>
        <v>25.365975352973877</v>
      </c>
      <c r="AZ51" s="172">
        <f t="shared" si="267"/>
        <v>18.637957634201193</v>
      </c>
      <c r="BA51" s="172">
        <f t="shared" si="267"/>
        <v>30.967277367628803</v>
      </c>
      <c r="BB51" s="172">
        <f t="shared" si="267"/>
        <v>23.329475715957038</v>
      </c>
      <c r="BC51" s="172">
        <f t="shared" si="267"/>
        <v>15.541987003163205</v>
      </c>
      <c r="BD51" s="172">
        <f t="shared" si="267"/>
        <v>11.833392808727698</v>
      </c>
      <c r="BE51" s="172">
        <f t="shared" si="267"/>
        <v>15.009369739915439</v>
      </c>
      <c r="BF51" s="172">
        <f t="shared" si="267"/>
        <v>19.958721553271072</v>
      </c>
      <c r="BG51" s="172">
        <f t="shared" si="267"/>
        <v>4.5523853253244351</v>
      </c>
      <c r="BH51" s="172">
        <f t="shared" si="267"/>
        <v>28.348737252953239</v>
      </c>
      <c r="BI51" s="172">
        <f t="shared" si="267"/>
        <v>14.234729351938446</v>
      </c>
      <c r="BJ51" s="172">
        <f t="shared" si="267"/>
        <v>15.170156667036645</v>
      </c>
      <c r="BK51" s="172">
        <f t="shared" si="267"/>
        <v>15.292115957203555</v>
      </c>
      <c r="BL51" s="172">
        <f t="shared" si="267"/>
        <v>21.503957539527409</v>
      </c>
      <c r="BM51" s="172">
        <f t="shared" si="267"/>
        <v>25.43624207619721</v>
      </c>
      <c r="BN51" s="172">
        <f t="shared" si="267"/>
        <v>15.564679748366517</v>
      </c>
      <c r="BO51" s="172">
        <f t="shared" si="267"/>
        <v>23.750272385759885</v>
      </c>
      <c r="BP51" s="172">
        <f t="shared" ref="BP51:CR51" si="268">SUM(BP64,BP77,BP83,BP95)</f>
        <v>18.271803131083001</v>
      </c>
      <c r="BQ51" s="172">
        <f t="shared" si="268"/>
        <v>11.331329315856781</v>
      </c>
      <c r="BR51" s="172">
        <f t="shared" si="268"/>
        <v>14.768856867533664</v>
      </c>
      <c r="BS51" s="172">
        <f t="shared" si="268"/>
        <v>16.403104182036312</v>
      </c>
      <c r="BT51" s="172">
        <f t="shared" si="268"/>
        <v>19.174796155075548</v>
      </c>
      <c r="BU51" s="172">
        <f t="shared" si="268"/>
        <v>11.187976980016039</v>
      </c>
      <c r="BV51" s="172">
        <f t="shared" si="268"/>
        <v>16.066862422070805</v>
      </c>
      <c r="BW51" s="172">
        <f t="shared" si="268"/>
        <v>16.045294177176476</v>
      </c>
      <c r="BX51" s="172">
        <f t="shared" si="268"/>
        <v>15.491583966337329</v>
      </c>
      <c r="BY51" s="172">
        <f t="shared" si="268"/>
        <v>15.885633657606583</v>
      </c>
      <c r="BZ51" s="172">
        <f t="shared" si="268"/>
        <v>19.006494473627605</v>
      </c>
      <c r="CA51" s="172">
        <f t="shared" si="268"/>
        <v>14.158767776845359</v>
      </c>
      <c r="CB51" s="172">
        <f t="shared" si="268"/>
        <v>13.33821241240425</v>
      </c>
      <c r="CC51" s="172">
        <f t="shared" si="268"/>
        <v>16.122155725433426</v>
      </c>
      <c r="CD51" s="172">
        <f t="shared" si="268"/>
        <v>14.537500877349451</v>
      </c>
      <c r="CE51" s="172">
        <f t="shared" si="268"/>
        <v>13.482103209135618</v>
      </c>
      <c r="CF51" s="172">
        <f t="shared" si="268"/>
        <v>23.821683012419776</v>
      </c>
      <c r="CG51" s="172">
        <f t="shared" si="268"/>
        <v>49.331242894056849</v>
      </c>
      <c r="CH51" s="172">
        <f t="shared" si="268"/>
        <v>33.609189797449361</v>
      </c>
      <c r="CI51" s="172">
        <f t="shared" si="268"/>
        <v>19.800637659414853</v>
      </c>
      <c r="CJ51" s="172">
        <f t="shared" si="268"/>
        <v>39.158305643077433</v>
      </c>
      <c r="CK51" s="172">
        <f t="shared" si="268"/>
        <v>35.092770709344009</v>
      </c>
      <c r="CL51" s="172">
        <f t="shared" si="268"/>
        <v>27.915882737351005</v>
      </c>
      <c r="CM51" s="172">
        <f t="shared" si="268"/>
        <v>35.092770709344009</v>
      </c>
      <c r="CN51" s="172">
        <f t="shared" si="268"/>
        <v>60.19956435775611</v>
      </c>
      <c r="CO51" s="172">
        <f t="shared" si="268"/>
        <v>38.579064484562522</v>
      </c>
      <c r="CP51" s="172">
        <f t="shared" si="268"/>
        <v>18.819662614925456</v>
      </c>
      <c r="CQ51" s="172">
        <f t="shared" si="268"/>
        <v>30.013530034503109</v>
      </c>
      <c r="CR51" s="172">
        <f t="shared" si="268"/>
        <v>19.492814562263089</v>
      </c>
      <c r="CS51" s="172">
        <f t="shared" ref="CS51:FB51" si="269">SUM(CS64,CS77,CS83,CS95)</f>
        <v>19.353988714956206</v>
      </c>
      <c r="CT51" s="172">
        <f t="shared" si="269"/>
        <v>15.870797606972319</v>
      </c>
      <c r="CU51" s="172">
        <f t="shared" si="269"/>
        <v>20.907302388778461</v>
      </c>
      <c r="CV51" s="172">
        <f t="shared" si="269"/>
        <v>20.779639968054202</v>
      </c>
      <c r="CW51" s="172">
        <f t="shared" si="269"/>
        <v>5.0026321123025586</v>
      </c>
      <c r="CX51" s="172">
        <f t="shared" si="269"/>
        <v>23.568176626692647</v>
      </c>
      <c r="CY51" s="172">
        <f t="shared" si="269"/>
        <v>15.037854266146768</v>
      </c>
      <c r="CZ51" s="172">
        <f t="shared" si="269"/>
        <v>13.706002323044668</v>
      </c>
      <c r="DA51" s="172">
        <f t="shared" si="269"/>
        <v>12.096174830319532</v>
      </c>
      <c r="DB51" s="172">
        <f t="shared" si="269"/>
        <v>15.974030034041037</v>
      </c>
      <c r="DC51" s="172">
        <f t="shared" si="269"/>
        <v>15.611371809544684</v>
      </c>
      <c r="DD51" s="172">
        <f t="shared" si="269"/>
        <v>15.492645817704425</v>
      </c>
      <c r="DE51" s="172">
        <f t="shared" si="269"/>
        <v>36.403579912722662</v>
      </c>
      <c r="DF51" s="172">
        <f t="shared" si="269"/>
        <v>25.837742595376199</v>
      </c>
      <c r="DG51" s="172">
        <f t="shared" si="269"/>
        <v>25.541847068573581</v>
      </c>
      <c r="DH51" s="172">
        <f t="shared" si="269"/>
        <v>25.482365698537738</v>
      </c>
      <c r="DI51" s="172">
        <f t="shared" si="269"/>
        <v>24.486534984475547</v>
      </c>
      <c r="DJ51" s="172">
        <f t="shared" si="269"/>
        <v>22.456126531632908</v>
      </c>
      <c r="DK51" s="172">
        <f t="shared" si="269"/>
        <v>19.309972805701424</v>
      </c>
      <c r="DL51" s="172">
        <f t="shared" si="269"/>
        <v>37.890009287738593</v>
      </c>
      <c r="DM51" s="172">
        <f t="shared" si="269"/>
        <v>34.061571757520987</v>
      </c>
      <c r="DN51" s="172">
        <f t="shared" si="269"/>
        <v>31.251037533291829</v>
      </c>
      <c r="DO51" s="172">
        <f t="shared" si="269"/>
        <v>23.939749732451965</v>
      </c>
      <c r="DP51" s="172">
        <f t="shared" si="269"/>
        <v>31.340316130537921</v>
      </c>
      <c r="DQ51" s="172">
        <f t="shared" si="269"/>
        <v>21.608012660609518</v>
      </c>
      <c r="DR51" s="172">
        <f t="shared" si="269"/>
        <v>14.787213411686254</v>
      </c>
      <c r="DS51" s="172">
        <f t="shared" si="269"/>
        <v>17.808534851689817</v>
      </c>
      <c r="DT51" s="172">
        <f t="shared" si="269"/>
        <v>13.804283458402532</v>
      </c>
      <c r="DU51" s="172">
        <f t="shared" si="269"/>
        <v>13.652719314064377</v>
      </c>
      <c r="DV51" s="172">
        <f t="shared" si="269"/>
        <v>13.09652621482083</v>
      </c>
      <c r="DW51" s="172">
        <f t="shared" si="269"/>
        <v>15.764436327203178</v>
      </c>
      <c r="DX51" s="172">
        <f t="shared" si="269"/>
        <v>17.326174726022884</v>
      </c>
      <c r="DY51" s="172">
        <f t="shared" si="269"/>
        <v>13.14264460823229</v>
      </c>
      <c r="DZ51" s="172">
        <f t="shared" si="269"/>
        <v>21.323138311055466</v>
      </c>
      <c r="EA51" s="172">
        <f t="shared" si="269"/>
        <v>12.968492725956661</v>
      </c>
      <c r="EB51" s="172">
        <f t="shared" si="269"/>
        <v>11.50742263415601</v>
      </c>
      <c r="EC51" s="172">
        <f t="shared" si="269"/>
        <v>11.439089227200132</v>
      </c>
      <c r="ED51" s="172">
        <f t="shared" si="269"/>
        <v>14.317134839848698</v>
      </c>
      <c r="EE51" s="172">
        <f t="shared" si="269"/>
        <v>14.663641324044114</v>
      </c>
      <c r="EF51" s="172">
        <f t="shared" si="269"/>
        <v>5.0924846553454461</v>
      </c>
      <c r="EG51" s="172">
        <f t="shared" si="269"/>
        <v>26.603252445135418</v>
      </c>
      <c r="EH51" s="172">
        <f t="shared" si="269"/>
        <v>14.331319028809157</v>
      </c>
      <c r="EI51" s="172">
        <f t="shared" si="269"/>
        <v>14.419839398009504</v>
      </c>
      <c r="EJ51" s="172">
        <f t="shared" si="269"/>
        <v>15.669216265417619</v>
      </c>
      <c r="EK51" s="172">
        <f t="shared" si="269"/>
        <v>18.548231040129917</v>
      </c>
      <c r="EL51" s="172">
        <f t="shared" si="269"/>
        <v>17.145247727510959</v>
      </c>
      <c r="EM51" s="172">
        <f t="shared" si="269"/>
        <v>10.943787321551651</v>
      </c>
      <c r="EN51" s="172">
        <f t="shared" si="269"/>
        <v>17.31051417409904</v>
      </c>
      <c r="EO51" s="172">
        <f t="shared" si="269"/>
        <v>14.32431679354781</v>
      </c>
      <c r="EP51" s="172">
        <f t="shared" si="269"/>
        <v>28.987377836424166</v>
      </c>
      <c r="EQ51" s="172">
        <f t="shared" si="269"/>
        <v>36.146613927893007</v>
      </c>
      <c r="ER51" s="172">
        <f t="shared" si="269"/>
        <v>34.337870396765858</v>
      </c>
      <c r="ES51" s="172">
        <f t="shared" si="269"/>
        <v>25.67564234808702</v>
      </c>
      <c r="ET51" s="172">
        <f t="shared" si="269"/>
        <v>22.536634939984996</v>
      </c>
      <c r="EU51" s="172">
        <f t="shared" si="269"/>
        <v>41.886557658070956</v>
      </c>
      <c r="EV51" s="172">
        <f t="shared" si="269"/>
        <v>40.338708387297281</v>
      </c>
      <c r="EW51" s="172">
        <f t="shared" si="269"/>
        <v>34.098677198767284</v>
      </c>
      <c r="EX51" s="172">
        <f t="shared" si="269"/>
        <v>35.904735858964735</v>
      </c>
      <c r="EY51" s="172">
        <f t="shared" si="269"/>
        <v>41.654575662665664</v>
      </c>
      <c r="EZ51" s="172">
        <f t="shared" si="269"/>
        <v>32.562540490977916</v>
      </c>
      <c r="FA51" s="172">
        <f t="shared" si="269"/>
        <v>24.783379553221636</v>
      </c>
      <c r="FB51" s="172">
        <f t="shared" si="269"/>
        <v>29.46823980578478</v>
      </c>
      <c r="FC51" s="172">
        <f t="shared" ref="FC51:HN51" si="270">SUM(FC64,FC77,FC83,FC95)</f>
        <v>38.510008060348419</v>
      </c>
      <c r="FD51" s="172">
        <f t="shared" si="270"/>
        <v>32.768497682754031</v>
      </c>
      <c r="FE51" s="172">
        <f t="shared" si="270"/>
        <v>34.921564074351913</v>
      </c>
      <c r="FF51" s="172">
        <f t="shared" si="270"/>
        <v>67.183803967658591</v>
      </c>
      <c r="FG51" s="172">
        <f t="shared" si="270"/>
        <v>37.255117800283401</v>
      </c>
      <c r="FH51" s="172">
        <f t="shared" si="270"/>
        <v>24.036044224149826</v>
      </c>
      <c r="FI51" s="172">
        <f t="shared" si="270"/>
        <v>44.59694546278017</v>
      </c>
      <c r="FJ51" s="172">
        <f t="shared" si="270"/>
        <v>24.114502551601582</v>
      </c>
      <c r="FK51" s="172">
        <f t="shared" si="270"/>
        <v>15.549843671572606</v>
      </c>
      <c r="FL51" s="172">
        <f t="shared" si="270"/>
        <v>14.25698837791057</v>
      </c>
      <c r="FM51" s="172">
        <f t="shared" si="270"/>
        <v>21.938063503716045</v>
      </c>
      <c r="FN51" s="172">
        <f t="shared" si="270"/>
        <v>18.008222181103967</v>
      </c>
      <c r="FO51" s="172">
        <f t="shared" si="270"/>
        <v>13.134115667371383</v>
      </c>
      <c r="FP51" s="172">
        <f t="shared" si="270"/>
        <v>20.613455553961479</v>
      </c>
      <c r="FQ51" s="172">
        <f t="shared" si="270"/>
        <v>15.70926684826793</v>
      </c>
      <c r="FR51" s="172">
        <f t="shared" si="270"/>
        <v>16.576576659749762</v>
      </c>
      <c r="FS51" s="172">
        <f t="shared" si="270"/>
        <v>16.147144917458327</v>
      </c>
      <c r="FT51" s="172">
        <f t="shared" si="270"/>
        <v>21.596243384037962</v>
      </c>
      <c r="FU51" s="172">
        <f t="shared" si="270"/>
        <v>24.355272056191058</v>
      </c>
      <c r="FV51" s="172">
        <f t="shared" si="270"/>
        <v>16.917399229591993</v>
      </c>
      <c r="FW51" s="172">
        <f t="shared" si="270"/>
        <v>18.042932582422729</v>
      </c>
      <c r="FX51" s="172">
        <f t="shared" si="270"/>
        <v>15.344192924816952</v>
      </c>
      <c r="FY51" s="172">
        <f t="shared" si="270"/>
        <v>14.324779210648179</v>
      </c>
      <c r="FZ51" s="172">
        <f t="shared" si="270"/>
        <v>14.449787244226229</v>
      </c>
      <c r="GA51" s="172">
        <f t="shared" si="270"/>
        <v>18.262178252311351</v>
      </c>
      <c r="GB51" s="172">
        <f t="shared" si="270"/>
        <v>20.92638304105877</v>
      </c>
      <c r="GC51" s="172">
        <f t="shared" si="270"/>
        <v>11.093192432494675</v>
      </c>
      <c r="GD51" s="172">
        <f t="shared" si="270"/>
        <v>18.235317708576233</v>
      </c>
      <c r="GE51" s="172">
        <f t="shared" si="270"/>
        <v>13.753245139275162</v>
      </c>
      <c r="GF51" s="172">
        <f t="shared" si="270"/>
        <v>15.230723884878808</v>
      </c>
      <c r="GG51" s="172">
        <f t="shared" si="270"/>
        <v>15.230292078199781</v>
      </c>
      <c r="GH51" s="172">
        <f t="shared" si="270"/>
        <v>23.843212726895516</v>
      </c>
      <c r="GI51" s="172">
        <f t="shared" si="270"/>
        <v>23.357029546848551</v>
      </c>
      <c r="GJ51" s="172">
        <f t="shared" si="270"/>
        <v>23.876620157099271</v>
      </c>
      <c r="GK51" s="172">
        <f t="shared" si="270"/>
        <v>32.695761689139978</v>
      </c>
      <c r="GL51" s="172">
        <f t="shared" si="270"/>
        <v>18.31804775007453</v>
      </c>
      <c r="GM51" s="172">
        <f t="shared" si="270"/>
        <v>17.541633244527684</v>
      </c>
      <c r="GN51" s="172">
        <f t="shared" si="270"/>
        <v>18.380227911854284</v>
      </c>
      <c r="GO51" s="172">
        <f t="shared" si="270"/>
        <v>19.835415920831931</v>
      </c>
      <c r="GP51" s="172">
        <f t="shared" si="270"/>
        <v>24.765920207944859</v>
      </c>
      <c r="GQ51" s="172">
        <f t="shared" si="270"/>
        <v>16.41161652261939</v>
      </c>
      <c r="GR51" s="172">
        <f t="shared" si="270"/>
        <v>16.798648569392576</v>
      </c>
      <c r="GS51" s="172">
        <f t="shared" si="270"/>
        <v>16.085991643887525</v>
      </c>
      <c r="GT51" s="172">
        <f t="shared" si="270"/>
        <v>16.736642454168027</v>
      </c>
      <c r="GU51" s="172">
        <f t="shared" si="270"/>
        <v>16.54513619201996</v>
      </c>
      <c r="GV51" s="172">
        <f t="shared" si="270"/>
        <v>18.898832045039075</v>
      </c>
      <c r="GW51" s="172">
        <f t="shared" si="270"/>
        <v>24.346514551836812</v>
      </c>
      <c r="GX51" s="172">
        <f t="shared" si="270"/>
        <v>26.088244874974492</v>
      </c>
      <c r="GY51" s="172">
        <f t="shared" si="270"/>
        <v>43.304899924130453</v>
      </c>
      <c r="GZ51" s="172">
        <f t="shared" si="270"/>
        <v>33.754144942067242</v>
      </c>
      <c r="HA51" s="172">
        <f t="shared" si="270"/>
        <v>36.327368308474362</v>
      </c>
      <c r="HB51" s="172">
        <f t="shared" si="270"/>
        <v>36.085448616549996</v>
      </c>
      <c r="HC51" s="172">
        <f t="shared" si="270"/>
        <v>36.536780130017554</v>
      </c>
      <c r="HD51" s="172">
        <f t="shared" si="270"/>
        <v>32.894889677475227</v>
      </c>
      <c r="HE51" s="172">
        <f t="shared" si="270"/>
        <v>29.37593180058348</v>
      </c>
      <c r="HF51" s="172">
        <f t="shared" si="270"/>
        <v>66.612756257814468</v>
      </c>
      <c r="HG51" s="172">
        <f t="shared" si="270"/>
        <v>54.08826083212665</v>
      </c>
      <c r="HH51" s="172">
        <f t="shared" si="270"/>
        <v>48.565214972423568</v>
      </c>
      <c r="HI51" s="172">
        <f t="shared" si="270"/>
        <v>40.481519829957485</v>
      </c>
      <c r="HJ51" s="172">
        <f t="shared" si="270"/>
        <v>53.271333662582308</v>
      </c>
      <c r="HK51" s="172">
        <f t="shared" si="270"/>
        <v>41.764589815200011</v>
      </c>
      <c r="HL51" s="172">
        <f t="shared" si="270"/>
        <v>32.703413434608649</v>
      </c>
      <c r="HM51" s="172">
        <f t="shared" si="270"/>
        <v>27.578549994259021</v>
      </c>
      <c r="HN51" s="172">
        <f t="shared" si="270"/>
        <v>25.069156341390634</v>
      </c>
      <c r="HO51" s="172">
        <f t="shared" ref="HO51:JZ51" si="271">SUM(HO64,HO77,HO83,HO95)</f>
        <v>22.586081695347055</v>
      </c>
      <c r="HP51" s="172">
        <f t="shared" si="271"/>
        <v>20.401277512840739</v>
      </c>
      <c r="HQ51" s="172">
        <f t="shared" si="271"/>
        <v>34.288419729038694</v>
      </c>
      <c r="HR51" s="172">
        <f t="shared" si="271"/>
        <v>31.758927675731343</v>
      </c>
      <c r="HS51" s="172">
        <f>SUM(HS64,HS77,HS83,HS95)</f>
        <v>19.970418048324497</v>
      </c>
      <c r="HT51" s="172">
        <f t="shared" si="271"/>
        <v>19.967610899149957</v>
      </c>
      <c r="HU51" s="172">
        <f t="shared" si="271"/>
        <v>15.711616211990469</v>
      </c>
      <c r="HV51" s="172">
        <f t="shared" si="271"/>
        <v>16.254047255859021</v>
      </c>
      <c r="HW51" s="172">
        <f t="shared" si="271"/>
        <v>19.231998452724447</v>
      </c>
      <c r="HX51" s="172">
        <f t="shared" si="271"/>
        <v>31.57678296979509</v>
      </c>
      <c r="HY51" s="172">
        <f t="shared" si="271"/>
        <v>32.900840438415813</v>
      </c>
      <c r="HZ51" s="172">
        <f t="shared" si="271"/>
        <v>28.804612155478754</v>
      </c>
      <c r="IA51" s="172">
        <f t="shared" si="271"/>
        <v>33.033230186958917</v>
      </c>
      <c r="IB51" s="172">
        <f t="shared" si="271"/>
        <v>25.266323237299439</v>
      </c>
      <c r="IC51" s="172">
        <f t="shared" si="271"/>
        <v>23.784202569896266</v>
      </c>
      <c r="ID51" s="172">
        <f t="shared" si="271"/>
        <v>17.84848713840989</v>
      </c>
      <c r="IE51" s="172">
        <f t="shared" si="271"/>
        <v>19.129182168261146</v>
      </c>
      <c r="IF51" s="172">
        <f t="shared" si="271"/>
        <v>24.044006678048017</v>
      </c>
      <c r="IG51" s="172">
        <f t="shared" si="271"/>
        <v>20.632231208050921</v>
      </c>
      <c r="IH51" s="172">
        <f t="shared" si="271"/>
        <v>28.352235694003614</v>
      </c>
      <c r="II51" s="172">
        <f t="shared" si="271"/>
        <v>24.433458964010885</v>
      </c>
      <c r="IJ51" s="172">
        <f t="shared" si="271"/>
        <v>20.940120399069883</v>
      </c>
      <c r="IK51" s="172">
        <f t="shared" si="271"/>
        <v>21.945945251178308</v>
      </c>
      <c r="IL51" s="172">
        <f t="shared" si="271"/>
        <v>27.203243633071487</v>
      </c>
      <c r="IM51" s="172">
        <f t="shared" si="271"/>
        <v>22.019366402212508</v>
      </c>
      <c r="IN51" s="172">
        <f t="shared" si="271"/>
        <v>19.215424655626435</v>
      </c>
      <c r="IO51" s="172">
        <f t="shared" si="271"/>
        <v>22.341794604874895</v>
      </c>
      <c r="IP51" s="172">
        <f t="shared" si="271"/>
        <v>21.853951581988831</v>
      </c>
      <c r="IQ51" s="172">
        <f t="shared" si="271"/>
        <v>43.763477230535223</v>
      </c>
      <c r="IR51" s="172">
        <f t="shared" si="271"/>
        <v>56.999356922453615</v>
      </c>
      <c r="IS51" s="172">
        <f t="shared" si="271"/>
        <v>51.548700071896363</v>
      </c>
      <c r="IT51" s="172">
        <f t="shared" si="271"/>
        <v>57.527902783359181</v>
      </c>
      <c r="IU51" s="172">
        <f t="shared" si="271"/>
        <v>44.503722351562487</v>
      </c>
      <c r="IV51" s="172">
        <f t="shared" si="271"/>
        <v>71.959450996284374</v>
      </c>
      <c r="IW51" s="172">
        <f t="shared" si="271"/>
        <v>57.055128155958073</v>
      </c>
      <c r="IX51" s="172">
        <f t="shared" si="271"/>
        <v>57.149455383705238</v>
      </c>
      <c r="IY51" s="172">
        <f t="shared" si="271"/>
        <v>62.502931701840865</v>
      </c>
      <c r="IZ51" s="172">
        <f t="shared" si="271"/>
        <v>108.2518836971052</v>
      </c>
      <c r="JA51" s="172">
        <f t="shared" si="271"/>
        <v>53.691806650801318</v>
      </c>
      <c r="JB51" s="172">
        <f t="shared" si="271"/>
        <v>44.853377809903854</v>
      </c>
      <c r="JC51" s="172">
        <f t="shared" si="271"/>
        <v>76.948873190793677</v>
      </c>
      <c r="JD51" s="172">
        <f t="shared" si="271"/>
        <v>48.507259065096861</v>
      </c>
      <c r="JE51" s="172">
        <f t="shared" si="271"/>
        <v>47.055904623574278</v>
      </c>
      <c r="JF51" s="172">
        <f t="shared" si="271"/>
        <v>33.451663219365763</v>
      </c>
      <c r="JG51" s="172">
        <f t="shared" si="271"/>
        <v>33.981370048040631</v>
      </c>
      <c r="JH51" s="172">
        <f t="shared" si="271"/>
        <v>33.077815037821289</v>
      </c>
      <c r="JI51" s="172">
        <f t="shared" si="271"/>
        <v>33.100622944791368</v>
      </c>
      <c r="JJ51" s="172">
        <f t="shared" si="271"/>
        <v>25.934497752134014</v>
      </c>
      <c r="JK51" s="172">
        <f t="shared" si="271"/>
        <v>22.972268679774082</v>
      </c>
      <c r="JL51" s="172">
        <f t="shared" si="271"/>
        <v>21.434444950776545</v>
      </c>
      <c r="JM51" s="172">
        <f t="shared" si="271"/>
        <v>17.522577762189513</v>
      </c>
      <c r="JN51" s="172">
        <f t="shared" si="271"/>
        <v>37.577928097355375</v>
      </c>
      <c r="JO51" s="172">
        <f t="shared" si="271"/>
        <v>44.034956484971929</v>
      </c>
      <c r="JP51" s="172">
        <f t="shared" si="271"/>
        <v>37.888819256841799</v>
      </c>
      <c r="JQ51" s="172">
        <f t="shared" si="271"/>
        <v>61.467457056726836</v>
      </c>
      <c r="JR51" s="172">
        <f t="shared" si="271"/>
        <v>39.205427197565363</v>
      </c>
      <c r="JS51" s="172">
        <f t="shared" si="271"/>
        <v>28.070468722329551</v>
      </c>
      <c r="JT51" s="172">
        <f t="shared" si="271"/>
        <v>21.318370570828453</v>
      </c>
      <c r="JU51" s="172">
        <f t="shared" si="271"/>
        <v>35.949666727457952</v>
      </c>
      <c r="JV51" s="172">
        <f t="shared" si="271"/>
        <v>42.588620013574079</v>
      </c>
      <c r="JW51" s="172">
        <f t="shared" si="271"/>
        <v>34.939255784084409</v>
      </c>
      <c r="JX51" s="172">
        <f t="shared" si="271"/>
        <v>54.007517358601149</v>
      </c>
      <c r="JY51" s="172">
        <f t="shared" si="271"/>
        <v>30.623793808726663</v>
      </c>
      <c r="JZ51" s="172">
        <f t="shared" si="271"/>
        <v>30.064928014397161</v>
      </c>
      <c r="KA51" s="172">
        <f t="shared" ref="KA51:ML51" si="272">SUM(KA64,KA77,KA83,KA95)</f>
        <v>25.663016003469373</v>
      </c>
      <c r="KB51" s="172">
        <f t="shared" si="272"/>
        <v>41.892007888635256</v>
      </c>
      <c r="KC51" s="172">
        <f t="shared" si="272"/>
        <v>44.084830156399441</v>
      </c>
      <c r="KD51" s="172">
        <f t="shared" si="272"/>
        <v>41.141548737422283</v>
      </c>
      <c r="KE51" s="172">
        <f t="shared" si="272"/>
        <v>66.959522011225332</v>
      </c>
      <c r="KF51" s="172">
        <f t="shared" si="272"/>
        <v>59.582150652276873</v>
      </c>
      <c r="KG51" s="172">
        <f t="shared" si="272"/>
        <v>57.640747823375627</v>
      </c>
      <c r="KH51" s="172">
        <f t="shared" si="272"/>
        <v>57.217361374590553</v>
      </c>
      <c r="KI51" s="172">
        <f t="shared" si="272"/>
        <v>51.025184504475767</v>
      </c>
      <c r="KJ51" s="172">
        <f t="shared" si="272"/>
        <v>46.932703156246184</v>
      </c>
      <c r="KK51" s="172">
        <f t="shared" si="272"/>
        <v>66.29616589399464</v>
      </c>
      <c r="KL51" s="172">
        <f t="shared" si="272"/>
        <v>86.105601326774689</v>
      </c>
      <c r="KM51" s="172">
        <f t="shared" si="272"/>
        <v>83.88890278544811</v>
      </c>
      <c r="KN51" s="172">
        <f t="shared" si="272"/>
        <v>83.719202760590861</v>
      </c>
      <c r="KO51" s="172">
        <f t="shared" si="272"/>
        <v>16.382904269415398</v>
      </c>
      <c r="KP51" s="172">
        <f t="shared" si="272"/>
        <v>144.88226037543205</v>
      </c>
      <c r="KQ51" s="172">
        <f t="shared" si="272"/>
        <v>139.78068036607843</v>
      </c>
      <c r="KR51" s="172">
        <f t="shared" si="272"/>
        <v>77.071830775507436</v>
      </c>
      <c r="KS51" s="172">
        <f t="shared" si="272"/>
        <v>103.31151536900434</v>
      </c>
      <c r="KT51" s="172">
        <f t="shared" si="272"/>
        <v>84.090113714987353</v>
      </c>
      <c r="KU51" s="172">
        <f t="shared" si="272"/>
        <v>82.413754766958434</v>
      </c>
      <c r="KV51" s="172">
        <f t="shared" si="272"/>
        <v>75.398038637911867</v>
      </c>
      <c r="KW51" s="172">
        <f t="shared" si="272"/>
        <v>126.05847826888828</v>
      </c>
      <c r="KX51" s="172">
        <f t="shared" si="272"/>
        <v>48.2427372468117</v>
      </c>
      <c r="KY51" s="172">
        <f t="shared" si="272"/>
        <v>60.912253988020922</v>
      </c>
      <c r="KZ51" s="172">
        <f t="shared" si="272"/>
        <v>71.926067884164738</v>
      </c>
      <c r="LA51" s="172">
        <f t="shared" si="272"/>
        <v>57.322174540770831</v>
      </c>
      <c r="LB51" s="172">
        <f t="shared" si="272"/>
        <v>50.171194969519391</v>
      </c>
      <c r="LC51" s="172">
        <f t="shared" si="272"/>
        <v>53.003630880590947</v>
      </c>
      <c r="LD51" s="172">
        <f t="shared" si="272"/>
        <v>56.060715121369185</v>
      </c>
      <c r="LE51" s="172">
        <f t="shared" si="272"/>
        <v>65.665444759362146</v>
      </c>
      <c r="LF51" s="172">
        <f t="shared" si="272"/>
        <v>55.66932752380923</v>
      </c>
      <c r="LG51" s="172">
        <f t="shared" si="272"/>
        <v>67.494196278344987</v>
      </c>
      <c r="LH51" s="172">
        <f t="shared" si="272"/>
        <v>50.471784611437457</v>
      </c>
      <c r="LI51" s="172">
        <f t="shared" si="272"/>
        <v>41.377514839583</v>
      </c>
      <c r="LJ51" s="172">
        <f t="shared" si="272"/>
        <v>28.569037386465695</v>
      </c>
      <c r="LK51" s="172">
        <f t="shared" si="272"/>
        <v>35.14433746229718</v>
      </c>
      <c r="LL51" s="172">
        <f t="shared" si="272"/>
        <v>23.337107010170129</v>
      </c>
      <c r="LM51" s="172">
        <f t="shared" si="272"/>
        <v>14.268675164324531</v>
      </c>
      <c r="LN51" s="172">
        <f t="shared" si="272"/>
        <v>11.286878385183652</v>
      </c>
      <c r="LO51" s="172">
        <f t="shared" si="272"/>
        <v>6.5783866696527005</v>
      </c>
      <c r="LP51" s="172">
        <f t="shared" si="272"/>
        <v>7.1521497944086017</v>
      </c>
      <c r="LQ51" s="172">
        <f t="shared" si="272"/>
        <v>56.930584146036502</v>
      </c>
      <c r="LR51" s="172">
        <f t="shared" si="272"/>
        <v>92.285642235558882</v>
      </c>
      <c r="LS51" s="172">
        <f t="shared" si="272"/>
        <v>48.436416097623713</v>
      </c>
      <c r="LT51" s="172">
        <f t="shared" si="272"/>
        <v>40.86285697126339</v>
      </c>
      <c r="LU51" s="172">
        <f t="shared" si="272"/>
        <v>58.939225780972606</v>
      </c>
      <c r="LV51" s="172">
        <f t="shared" si="272"/>
        <v>10.08735569508837</v>
      </c>
      <c r="LW51" s="172">
        <f t="shared" si="272"/>
        <v>10.79886515045359</v>
      </c>
      <c r="LX51" s="172">
        <f t="shared" si="272"/>
        <v>65.025438348575221</v>
      </c>
      <c r="LY51" s="172">
        <f t="shared" si="272"/>
        <v>96.440740938702035</v>
      </c>
      <c r="LZ51" s="172">
        <f t="shared" si="272"/>
        <v>52.90500106328502</v>
      </c>
      <c r="MA51" s="172">
        <f t="shared" si="272"/>
        <v>17.427586058903117</v>
      </c>
      <c r="MB51" s="172">
        <f t="shared" si="272"/>
        <v>10.582422052591768</v>
      </c>
      <c r="MC51" s="172">
        <f t="shared" si="272"/>
        <v>48.826599993384548</v>
      </c>
      <c r="MD51" s="172">
        <f t="shared" si="272"/>
        <v>48.638872039677963</v>
      </c>
      <c r="ME51" s="172">
        <f t="shared" si="272"/>
        <v>46.857345633686116</v>
      </c>
      <c r="MF51" s="172">
        <f t="shared" si="272"/>
        <v>44.29938425754461</v>
      </c>
      <c r="MG51" s="172">
        <f t="shared" si="272"/>
        <v>25.856172643042481</v>
      </c>
      <c r="MH51" s="172">
        <f t="shared" si="272"/>
        <v>18.194061773747805</v>
      </c>
      <c r="MI51" s="172">
        <f t="shared" si="272"/>
        <v>14.987869254956728</v>
      </c>
      <c r="MJ51" s="172">
        <f t="shared" si="272"/>
        <v>14.368116270853459</v>
      </c>
      <c r="MK51" s="172">
        <f t="shared" si="272"/>
        <v>12.273849885729362</v>
      </c>
      <c r="ML51" s="172">
        <f t="shared" si="272"/>
        <v>13.531970838387757</v>
      </c>
      <c r="MM51" s="172">
        <f t="shared" ref="MM51:NA51" si="273">SUM(MM64,MM77,MM83,MM95)</f>
        <v>14.900152204505726</v>
      </c>
      <c r="MN51" s="172">
        <f t="shared" si="273"/>
        <v>14.156261766636486</v>
      </c>
      <c r="MO51" s="172">
        <f t="shared" si="273"/>
        <v>18.943749748001714</v>
      </c>
      <c r="MP51" s="172">
        <f t="shared" si="273"/>
        <v>17.27047583581539</v>
      </c>
      <c r="MQ51" s="172">
        <f t="shared" si="273"/>
        <v>13.071505726945301</v>
      </c>
      <c r="MR51" s="172">
        <f t="shared" si="273"/>
        <v>10.857338690265211</v>
      </c>
      <c r="MS51" s="172">
        <f t="shared" si="273"/>
        <v>8.8488195844712898</v>
      </c>
      <c r="MT51" s="172">
        <f t="shared" si="273"/>
        <v>11.789198794333297</v>
      </c>
      <c r="MU51" s="172">
        <f t="shared" si="273"/>
        <v>11.770091348786393</v>
      </c>
      <c r="MV51" s="172">
        <f t="shared" si="273"/>
        <v>8.8554725447016924</v>
      </c>
      <c r="MW51" s="172">
        <f t="shared" si="273"/>
        <v>10.588795568679755</v>
      </c>
      <c r="MX51" s="172">
        <f t="shared" si="273"/>
        <v>8.5810994434751215</v>
      </c>
      <c r="MY51" s="172">
        <f t="shared" si="273"/>
        <v>10.036232193439163</v>
      </c>
      <c r="MZ51" s="172">
        <f t="shared" si="273"/>
        <v>10.007145215754768</v>
      </c>
      <c r="NA51" s="172">
        <f t="shared" si="273"/>
        <v>16.606791598870618</v>
      </c>
      <c r="NB51" s="172">
        <f>SUM(NB64,NB77,NB83,NB95)</f>
        <v>16.606791598870618</v>
      </c>
      <c r="NC51" s="172">
        <f>SUM(NC64,NC77,NC83,NC95)</f>
        <v>11.706214812381257</v>
      </c>
    </row>
    <row r="52" spans="2:367" s="173" customFormat="1" ht="15">
      <c r="B52" s="171" t="s">
        <v>1828</v>
      </c>
      <c r="C52" s="172">
        <f>C5*SUMIF(Data!$D:$D,C1,Data!$E:$E)</f>
        <v>3600</v>
      </c>
      <c r="D52" s="172">
        <f>D5*SUMIF(Data!$D:$D,D1,Data!$E:$E)</f>
        <v>6000</v>
      </c>
      <c r="E52" s="172">
        <f>E5*SUMIF(Data!$D:$D,E1,Data!$E:$E)</f>
        <v>4400</v>
      </c>
      <c r="F52" s="172">
        <f>F5*SUMIF(Data!$D:$D,F1,Data!$E:$E)</f>
        <v>4400</v>
      </c>
      <c r="G52" s="172">
        <f>G5*SUMIF(Data!$D:$D,G1,Data!$E:$E)</f>
        <v>5500</v>
      </c>
      <c r="H52" s="172">
        <f>H5*SUMIF(Data!$D:$D,H1,Data!$E:$E)</f>
        <v>7000</v>
      </c>
      <c r="I52" s="172">
        <f>I5*SUMIF(Data!$D:$D,I1,Data!$E:$E)</f>
        <v>7000</v>
      </c>
      <c r="J52" s="172">
        <f>J5*SUMIF(Data!$D:$D,J1,Data!$E:$E)</f>
        <v>4000</v>
      </c>
      <c r="K52" s="172">
        <f>K5*SUMIF(Data!$D:$D,K1,Data!$E:$E)</f>
        <v>6000</v>
      </c>
      <c r="L52" s="172">
        <f>L5*SUMIF(Data!$D:$D,L1,Data!$E:$E)</f>
        <v>4400</v>
      </c>
      <c r="M52" s="172">
        <f>M5*SUMIF(Data!$D:$D,M1,Data!$E:$E)</f>
        <v>4400</v>
      </c>
      <c r="N52" s="172">
        <f>N5*SUMIF(Data!$D:$D,N1,Data!$E:$E)</f>
        <v>3850.0000000000005</v>
      </c>
      <c r="O52" s="172">
        <f>O5*SUMIF(Data!$D:$D,O1,Data!$E:$E)</f>
        <v>10000</v>
      </c>
      <c r="P52" s="172">
        <f>P5*SUMIF(Data!$D:$D,P1,Data!$E:$E)</f>
        <v>15000</v>
      </c>
      <c r="Q52" s="172">
        <f>Q5*SUMIF(Data!$D:$D,Q1,Data!$E:$E)</f>
        <v>6000</v>
      </c>
      <c r="R52" s="172">
        <f>R5*SUMIF(Data!$D:$D,R1,Data!$E:$E)</f>
        <v>11400</v>
      </c>
      <c r="S52" s="172">
        <f>S5*SUMIF(Data!$D:$D,S1,Data!$E:$E)</f>
        <v>12100.000000000002</v>
      </c>
      <c r="T52" s="172">
        <f>T5*SUMIF(Data!$D:$D,T1,Data!$E:$E)</f>
        <v>8800</v>
      </c>
      <c r="U52" s="172">
        <f>U5*SUMIF(Data!$D:$D,U1,Data!$E:$E)</f>
        <v>3850.0000000000005</v>
      </c>
      <c r="V52" s="172">
        <f>V5*SUMIF(Data!$D:$D,V1,Data!$E:$E)</f>
        <v>7000</v>
      </c>
      <c r="W52" s="172">
        <f>W5*SUMIF(Data!$D:$D,W1,Data!$E:$E)</f>
        <v>11000</v>
      </c>
      <c r="X52" s="172">
        <f>X5*SUMIF(Data!$D:$D,X1,Data!$E:$E)</f>
        <v>4400</v>
      </c>
      <c r="Y52" s="172">
        <f>Y5*SUMIF(Data!$D:$D,Y1,Data!$E:$E)</f>
        <v>4500</v>
      </c>
      <c r="Z52" s="172">
        <f>Z5*SUMIF(Data!$D:$D,Z1,Data!$E:$E)</f>
        <v>4950</v>
      </c>
      <c r="AA52" s="172">
        <f>AA5*SUMIF(Data!$D:$D,AA1,Data!$E:$E)</f>
        <v>5500</v>
      </c>
      <c r="AB52" s="172">
        <f>AB5*SUMIF(Data!$D:$D,AB1,Data!$E:$E)</f>
        <v>5500</v>
      </c>
      <c r="AC52" s="172">
        <f>AC5*SUMIF(Data!$D:$D,AC1,Data!$E:$E)</f>
        <v>10000</v>
      </c>
      <c r="AD52" s="172">
        <f>AD5*SUMIF(Data!$D:$D,AD1,Data!$E:$E)</f>
        <v>10000</v>
      </c>
      <c r="AE52" s="172">
        <f>AE5*SUMIF(Data!$D:$D,AE1,Data!$E:$E)</f>
        <v>4800</v>
      </c>
      <c r="AF52" s="172">
        <f>AF5*SUMIF(Data!$D:$D,AF1,Data!$E:$E)</f>
        <v>6000</v>
      </c>
      <c r="AG52" s="172">
        <f>AG5*SUMIF(Data!$D:$D,AG1,Data!$E:$E)</f>
        <v>6600.0000000000009</v>
      </c>
      <c r="AH52" s="172">
        <f>AH5*SUMIF(Data!$D:$D,AH1,Data!$E:$E)</f>
        <v>5500</v>
      </c>
      <c r="AI52" s="172">
        <f>AI5*SUMIF(Data!$D:$D,AI1,Data!$E:$E)</f>
        <v>5500</v>
      </c>
      <c r="AJ52" s="172">
        <f>AJ5*SUMIF(Data!$D:$D,AJ1,Data!$E:$E)</f>
        <v>8000</v>
      </c>
      <c r="AK52" s="172">
        <f>AK5*SUMIF(Data!$D:$D,AK1,Data!$E:$E)</f>
        <v>12000</v>
      </c>
      <c r="AL52" s="172">
        <f>AL5*SUMIF(Data!$D:$D,AL1,Data!$E:$E)</f>
        <v>5600</v>
      </c>
      <c r="AM52" s="172">
        <f>AM5*SUMIF(Data!$D:$D,AM1,Data!$E:$E)</f>
        <v>7200</v>
      </c>
      <c r="AN52" s="172">
        <f>AN5*SUMIF(Data!$D:$D,AN1,Data!$E:$E)</f>
        <v>6600.0000000000009</v>
      </c>
      <c r="AO52" s="172">
        <f>AO5*SUMIF(Data!$D:$D,AO1,Data!$E:$E)</f>
        <v>6600.0000000000009</v>
      </c>
      <c r="AP52" s="172">
        <f>AP5*SUMIF(Data!$D:$D,AP1,Data!$E:$E)</f>
        <v>5500</v>
      </c>
      <c r="AQ52" s="172">
        <f>AQ5*SUMIF(Data!$D:$D,AQ1,Data!$E:$E)</f>
        <v>11000</v>
      </c>
      <c r="AR52" s="172">
        <f>AR5*SUMIF(Data!$D:$D,AR1,Data!$E:$E)</f>
        <v>12000</v>
      </c>
      <c r="AS52" s="172">
        <f>AS5*SUMIF(Data!$D:$D,AS1,Data!$E:$E)</f>
        <v>5600</v>
      </c>
      <c r="AT52" s="172">
        <f>AT5*SUMIF(Data!$D:$D,AT1,Data!$E:$E)</f>
        <v>8400</v>
      </c>
      <c r="AU52" s="172">
        <f>AU5*SUMIF(Data!$D:$D,AU1,Data!$E:$E)</f>
        <v>6600.0000000000009</v>
      </c>
      <c r="AV52" s="172">
        <f>AV5*SUMIF(Data!$D:$D,AV1,Data!$E:$E)</f>
        <v>4950</v>
      </c>
      <c r="AW52" s="172">
        <f>AW5*SUMIF(Data!$D:$D,AW1,Data!$E:$E)</f>
        <v>5500</v>
      </c>
      <c r="AX52" s="172">
        <f>AX5*SUMIF(Data!$D:$D,AX1,Data!$E:$E)</f>
        <v>13000</v>
      </c>
      <c r="AY52" s="172">
        <f>AY5*SUMIF(Data!$D:$D,AY1,Data!$E:$E)</f>
        <v>14000</v>
      </c>
      <c r="AZ52" s="172">
        <f>AZ5*SUMIF(Data!$D:$D,AZ1,Data!$E:$E)</f>
        <v>10000</v>
      </c>
      <c r="BA52" s="172">
        <f>BA5*SUMIF(Data!$D:$D,BA1,Data!$E:$E)</f>
        <v>18000</v>
      </c>
      <c r="BB52" s="172">
        <f>BB5*SUMIF(Data!$D:$D,BB1,Data!$E:$E)</f>
        <v>13750.000000000002</v>
      </c>
      <c r="BC52" s="172">
        <f>BC5*SUMIF(Data!$D:$D,BC1,Data!$E:$E)</f>
        <v>7700.0000000000009</v>
      </c>
      <c r="BD52" s="172">
        <f>BD5*SUMIF(Data!$D:$D,BD1,Data!$E:$E)</f>
        <v>4950</v>
      </c>
      <c r="BE52" s="172">
        <f>BE5*SUMIF(Data!$D:$D,BE1,Data!$E:$E)</f>
        <v>7000</v>
      </c>
      <c r="BF52" s="172">
        <f>BF5*SUMIF(Data!$D:$D,BF1,Data!$E:$E)</f>
        <v>11000</v>
      </c>
      <c r="BG52" s="172">
        <f>BG5*SUMIF(Data!$D:$D,BG1,Data!$E:$E)</f>
        <v>0</v>
      </c>
      <c r="BH52" s="172">
        <f>BH5*SUMIF(Data!$D:$D,BH1,Data!$E:$E)</f>
        <v>18000</v>
      </c>
      <c r="BI52" s="172">
        <f>BI5*SUMIF(Data!$D:$D,BI1,Data!$E:$E)</f>
        <v>7150.0000000000009</v>
      </c>
      <c r="BJ52" s="172">
        <f>BJ5*SUMIF(Data!$D:$D,BJ1,Data!$E:$E)</f>
        <v>7700.0000000000009</v>
      </c>
      <c r="BK52" s="172">
        <f>BK5*SUMIF(Data!$D:$D,BK1,Data!$E:$E)</f>
        <v>7150.0000000000009</v>
      </c>
      <c r="BL52" s="172">
        <f>BL5*SUMIF(Data!$D:$D,BL1,Data!$E:$E)</f>
        <v>11000</v>
      </c>
      <c r="BM52" s="172">
        <f>BM5*SUMIF(Data!$D:$D,BM1,Data!$E:$E)</f>
        <v>14000</v>
      </c>
      <c r="BN52" s="172">
        <f>BN5*SUMIF(Data!$D:$D,BN1,Data!$E:$E)</f>
        <v>8000</v>
      </c>
      <c r="BO52" s="172">
        <f>BO5*SUMIF(Data!$D:$D,BO1,Data!$E:$E)</f>
        <v>12600</v>
      </c>
      <c r="BP52" s="172">
        <f>BP5*SUMIF(Data!$D:$D,BP1,Data!$E:$E)</f>
        <v>8800</v>
      </c>
      <c r="BQ52" s="172">
        <f>BQ5*SUMIF(Data!$D:$D,BQ1,Data!$E:$E)</f>
        <v>3300.0000000000005</v>
      </c>
      <c r="BR52" s="172">
        <f>BR5*SUMIF(Data!$D:$D,BR1,Data!$E:$E)</f>
        <v>6050.0000000000009</v>
      </c>
      <c r="BS52" s="172">
        <f>BS5*SUMIF(Data!$D:$D,BS1,Data!$E:$E)</f>
        <v>7000</v>
      </c>
      <c r="BT52" s="172">
        <f>BT5*SUMIF(Data!$D:$D,BT1,Data!$E:$E)</f>
        <v>11000</v>
      </c>
      <c r="BU52" s="172">
        <f>BU5*SUMIF(Data!$D:$D,BU1,Data!$E:$E)</f>
        <v>5200</v>
      </c>
      <c r="BV52" s="172">
        <f>BV5*SUMIF(Data!$D:$D,BV1,Data!$E:$E)</f>
        <v>6000</v>
      </c>
      <c r="BW52" s="172">
        <f>BW5*SUMIF(Data!$D:$D,BW1,Data!$E:$E)</f>
        <v>6050.0000000000009</v>
      </c>
      <c r="BX52" s="172">
        <f>BX5*SUMIF(Data!$D:$D,BX1,Data!$E:$E)</f>
        <v>5500</v>
      </c>
      <c r="BY52" s="172">
        <f>BY5*SUMIF(Data!$D:$D,BY1,Data!$E:$E)</f>
        <v>6050.0000000000009</v>
      </c>
      <c r="BZ52" s="172">
        <f>BZ5*SUMIF(Data!$D:$D,BZ1,Data!$E:$E)</f>
        <v>8000</v>
      </c>
      <c r="CA52" s="172">
        <f>CA5*SUMIF(Data!$D:$D,CA1,Data!$E:$E)</f>
        <v>7000</v>
      </c>
      <c r="CB52" s="172">
        <f>CB5*SUMIF(Data!$D:$D,CB1,Data!$E:$E)</f>
        <v>6400</v>
      </c>
      <c r="CC52" s="172">
        <f>CC5*SUMIF(Data!$D:$D,CC1,Data!$E:$E)</f>
        <v>7200</v>
      </c>
      <c r="CD52" s="172">
        <f>CD5*SUMIF(Data!$D:$D,CD1,Data!$E:$E)</f>
        <v>6600.0000000000009</v>
      </c>
      <c r="CE52" s="172">
        <f>CE5*SUMIF(Data!$D:$D,CE1,Data!$E:$E)</f>
        <v>4400</v>
      </c>
      <c r="CF52" s="172">
        <f>CF5*SUMIF(Data!$D:$D,CF1,Data!$E:$E)</f>
        <v>13750.000000000002</v>
      </c>
      <c r="CG52" s="172">
        <f>CG5*SUMIF(Data!$D:$D,CG1,Data!$E:$E)</f>
        <v>34000</v>
      </c>
      <c r="CH52" s="172">
        <f>CH5*SUMIF(Data!$D:$D,CH1,Data!$E:$E)</f>
        <v>24000</v>
      </c>
      <c r="CI52" s="172">
        <f>CI5*SUMIF(Data!$D:$D,CI1,Data!$E:$E)</f>
        <v>12800</v>
      </c>
      <c r="CJ52" s="172">
        <f>CJ5*SUMIF(Data!$D:$D,CJ1,Data!$E:$E)</f>
        <v>24000</v>
      </c>
      <c r="CK52" s="172">
        <f>CK5*SUMIF(Data!$D:$D,CK1,Data!$E:$E)</f>
        <v>20900</v>
      </c>
      <c r="CL52" s="172">
        <f>CL5*SUMIF(Data!$D:$D,CL1,Data!$E:$E)</f>
        <v>15400.000000000002</v>
      </c>
      <c r="CM52" s="172">
        <f>CM5*SUMIF(Data!$D:$D,CM1,Data!$E:$E)</f>
        <v>20900</v>
      </c>
      <c r="CN52" s="172">
        <f>CN5*SUMIF(Data!$D:$D,CN1,Data!$E:$E)</f>
        <v>40000</v>
      </c>
      <c r="CO52" s="172">
        <f>CO5*SUMIF(Data!$D:$D,CO1,Data!$E:$E)</f>
        <v>24500</v>
      </c>
      <c r="CP52" s="172">
        <f>CP5*SUMIF(Data!$D:$D,CP1,Data!$E:$E)</f>
        <v>10000</v>
      </c>
      <c r="CQ52" s="172">
        <f>CQ5*SUMIF(Data!$D:$D,CQ1,Data!$E:$E)</f>
        <v>18000</v>
      </c>
      <c r="CR52" s="172">
        <f>CR5*SUMIF(Data!$D:$D,CR1,Data!$E:$E)</f>
        <v>11000</v>
      </c>
      <c r="CS52" s="172">
        <f>CS5*SUMIF(Data!$D:$D,CS1,Data!$E:$E)</f>
        <v>11000</v>
      </c>
      <c r="CT52" s="172">
        <f>CT5*SUMIF(Data!$D:$D,CT1,Data!$E:$E)</f>
        <v>8250</v>
      </c>
      <c r="CU52" s="172">
        <f>CU5*SUMIF(Data!$D:$D,CU1,Data!$E:$E)</f>
        <v>13000</v>
      </c>
      <c r="CV52" s="172">
        <f>CV5*SUMIF(Data!$D:$D,CV1,Data!$E:$E)</f>
        <v>13000</v>
      </c>
      <c r="CW52" s="172">
        <f>CW5*SUMIF(Data!$D:$D,CW1,Data!$E:$E)</f>
        <v>0</v>
      </c>
      <c r="CX52" s="172">
        <f>CX5*SUMIF(Data!$D:$D,CX1,Data!$E:$E)</f>
        <v>13800</v>
      </c>
      <c r="CY52" s="172">
        <f>CY5*SUMIF(Data!$D:$D,CY1,Data!$E:$E)</f>
        <v>7700.0000000000009</v>
      </c>
      <c r="CZ52" s="172">
        <f>CZ5*SUMIF(Data!$D:$D,CZ1,Data!$E:$E)</f>
        <v>6600.0000000000009</v>
      </c>
      <c r="DA52" s="172">
        <f>DA5*SUMIF(Data!$D:$D,DA1,Data!$E:$E)</f>
        <v>5500</v>
      </c>
      <c r="DB52" s="172">
        <f>DB5*SUMIF(Data!$D:$D,DB1,Data!$E:$E)</f>
        <v>9000</v>
      </c>
      <c r="DC52" s="172">
        <f>DC5*SUMIF(Data!$D:$D,DC1,Data!$E:$E)</f>
        <v>9000</v>
      </c>
      <c r="DD52" s="172">
        <f>DD5*SUMIF(Data!$D:$D,DD1,Data!$E:$E)</f>
        <v>9200</v>
      </c>
      <c r="DE52" s="172">
        <f>DE5*SUMIF(Data!$D:$D,DE1,Data!$E:$E)</f>
        <v>22200</v>
      </c>
      <c r="DF52" s="172">
        <f>DF5*SUMIF(Data!$D:$D,DF1,Data!$E:$E)</f>
        <v>13200.000000000002</v>
      </c>
      <c r="DG52" s="172">
        <f>DG5*SUMIF(Data!$D:$D,DG1,Data!$E:$E)</f>
        <v>13200.000000000002</v>
      </c>
      <c r="DH52" s="172">
        <f>DH5*SUMIF(Data!$D:$D,DH1,Data!$E:$E)</f>
        <v>13200.000000000002</v>
      </c>
      <c r="DI52" s="172">
        <f>DI5*SUMIF(Data!$D:$D,DI1,Data!$E:$E)</f>
        <v>14000</v>
      </c>
      <c r="DJ52" s="172">
        <f>DJ5*SUMIF(Data!$D:$D,DJ1,Data!$E:$E)</f>
        <v>16000</v>
      </c>
      <c r="DK52" s="172">
        <f>DK5*SUMIF(Data!$D:$D,DK1,Data!$E:$E)</f>
        <v>12000</v>
      </c>
      <c r="DL52" s="172">
        <f>DL5*SUMIF(Data!$D:$D,DL1,Data!$E:$E)</f>
        <v>24600</v>
      </c>
      <c r="DM52" s="172">
        <f>DM5*SUMIF(Data!$D:$D,DM1,Data!$E:$E)</f>
        <v>20900</v>
      </c>
      <c r="DN52" s="172">
        <f>DN5*SUMIF(Data!$D:$D,DN1,Data!$E:$E)</f>
        <v>18700</v>
      </c>
      <c r="DO52" s="172">
        <f>DO5*SUMIF(Data!$D:$D,DO1,Data!$E:$E)</f>
        <v>13200.000000000002</v>
      </c>
      <c r="DP52" s="172">
        <f>DP5*SUMIF(Data!$D:$D,DP1,Data!$E:$E)</f>
        <v>20000</v>
      </c>
      <c r="DQ52" s="172">
        <f>DQ5*SUMIF(Data!$D:$D,DQ1,Data!$E:$E)</f>
        <v>14000</v>
      </c>
      <c r="DR52" s="172">
        <f>DR5*SUMIF(Data!$D:$D,DR1,Data!$E:$E)</f>
        <v>8000</v>
      </c>
      <c r="DS52" s="172">
        <f>DS5*SUMIF(Data!$D:$D,DS1,Data!$E:$E)</f>
        <v>9000</v>
      </c>
      <c r="DT52" s="172">
        <f>DT5*SUMIF(Data!$D:$D,DT1,Data!$E:$E)</f>
        <v>6050.0000000000009</v>
      </c>
      <c r="DU52" s="172">
        <f>DU5*SUMIF(Data!$D:$D,DU1,Data!$E:$E)</f>
        <v>6050.0000000000009</v>
      </c>
      <c r="DV52" s="172">
        <f>DV5*SUMIF(Data!$D:$D,DV1,Data!$E:$E)</f>
        <v>5500</v>
      </c>
      <c r="DW52" s="172">
        <f>DW5*SUMIF(Data!$D:$D,DW1,Data!$E:$E)</f>
        <v>8000</v>
      </c>
      <c r="DX52" s="172">
        <f>DX5*SUMIF(Data!$D:$D,DX1,Data!$E:$E)</f>
        <v>10000</v>
      </c>
      <c r="DY52" s="172">
        <f>DY5*SUMIF(Data!$D:$D,DY1,Data!$E:$E)</f>
        <v>5600</v>
      </c>
      <c r="DZ52" s="172">
        <f>DZ5*SUMIF(Data!$D:$D,DZ1,Data!$E:$E)</f>
        <v>12000</v>
      </c>
      <c r="EA52" s="172">
        <f>EA5*SUMIF(Data!$D:$D,EA1,Data!$E:$E)</f>
        <v>5500</v>
      </c>
      <c r="EB52" s="172">
        <f>EB5*SUMIF(Data!$D:$D,EB1,Data!$E:$E)</f>
        <v>4400</v>
      </c>
      <c r="EC52" s="172">
        <f>EC5*SUMIF(Data!$D:$D,EC1,Data!$E:$E)</f>
        <v>4400</v>
      </c>
      <c r="ED52" s="172">
        <f>ED5*SUMIF(Data!$D:$D,ED1,Data!$E:$E)</f>
        <v>7000</v>
      </c>
      <c r="EE52" s="172">
        <f>EE5*SUMIF(Data!$D:$D,EE1,Data!$E:$E)</f>
        <v>8000</v>
      </c>
      <c r="EF52" s="172">
        <f>EF5*SUMIF(Data!$D:$D,EF1,Data!$E:$E)</f>
        <v>0</v>
      </c>
      <c r="EG52" s="172">
        <f>EG5*SUMIF(Data!$D:$D,EG1,Data!$E:$E)</f>
        <v>15600</v>
      </c>
      <c r="EH52" s="172">
        <f>EH5*SUMIF(Data!$D:$D,EH1,Data!$E:$E)</f>
        <v>6050.0000000000009</v>
      </c>
      <c r="EI52" s="172">
        <f>EI5*SUMIF(Data!$D:$D,EI1,Data!$E:$E)</f>
        <v>6050.0000000000009</v>
      </c>
      <c r="EJ52" s="172">
        <f>EJ5*SUMIF(Data!$D:$D,EJ1,Data!$E:$E)</f>
        <v>7150.0000000000009</v>
      </c>
      <c r="EK52" s="172">
        <f>EK5*SUMIF(Data!$D:$D,EK1,Data!$E:$E)</f>
        <v>10000</v>
      </c>
      <c r="EL52" s="172">
        <f>EL5*SUMIF(Data!$D:$D,EL1,Data!$E:$E)</f>
        <v>10000</v>
      </c>
      <c r="EM52" s="172">
        <f>EM5*SUMIF(Data!$D:$D,EM1,Data!$E:$E)</f>
        <v>4400</v>
      </c>
      <c r="EN52" s="172">
        <f>EN5*SUMIF(Data!$D:$D,EN1,Data!$E:$E)</f>
        <v>7800</v>
      </c>
      <c r="EO52" s="172">
        <f>EO5*SUMIF(Data!$D:$D,EO1,Data!$E:$E)</f>
        <v>5500</v>
      </c>
      <c r="EP52" s="172">
        <f>EP5*SUMIF(Data!$D:$D,EP1,Data!$E:$E)</f>
        <v>14300.000000000002</v>
      </c>
      <c r="EQ52" s="172">
        <f>EQ5*SUMIF(Data!$D:$D,EQ1,Data!$E:$E)</f>
        <v>20900</v>
      </c>
      <c r="ER52" s="172">
        <f>ER5*SUMIF(Data!$D:$D,ER1,Data!$E:$E)</f>
        <v>22000</v>
      </c>
      <c r="ES52" s="172">
        <f>ES5*SUMIF(Data!$D:$D,ES1,Data!$E:$E)</f>
        <v>18000</v>
      </c>
      <c r="ET52" s="172">
        <f>ET5*SUMIF(Data!$D:$D,ET1,Data!$E:$E)</f>
        <v>14000</v>
      </c>
      <c r="EU52" s="172">
        <f>EU5*SUMIF(Data!$D:$D,EU1,Data!$E:$E)</f>
        <v>21000</v>
      </c>
      <c r="EV52" s="172">
        <f>EV5*SUMIF(Data!$D:$D,EV1,Data!$E:$E)</f>
        <v>20900</v>
      </c>
      <c r="EW52" s="172">
        <f>EW5*SUMIF(Data!$D:$D,EW1,Data!$E:$E)</f>
        <v>16500</v>
      </c>
      <c r="EX52" s="172">
        <f>EX5*SUMIF(Data!$D:$D,EX1,Data!$E:$E)</f>
        <v>19250</v>
      </c>
      <c r="EY52" s="172">
        <f>EY5*SUMIF(Data!$D:$D,EY1,Data!$E:$E)</f>
        <v>25000</v>
      </c>
      <c r="EZ52" s="172">
        <f>EZ5*SUMIF(Data!$D:$D,EZ1,Data!$E:$E)</f>
        <v>20000</v>
      </c>
      <c r="FA52" s="172">
        <f>FA5*SUMIF(Data!$D:$D,FA1,Data!$E:$E)</f>
        <v>14400</v>
      </c>
      <c r="FB52" s="172">
        <f>FB5*SUMIF(Data!$D:$D,FB1,Data!$E:$E)</f>
        <v>18000</v>
      </c>
      <c r="FC52" s="172">
        <f>FC5*SUMIF(Data!$D:$D,FC1,Data!$E:$E)</f>
        <v>24750.000000000004</v>
      </c>
      <c r="FD52" s="172">
        <f>FD5*SUMIF(Data!$D:$D,FD1,Data!$E:$E)</f>
        <v>20350</v>
      </c>
      <c r="FE52" s="172">
        <f>FE5*SUMIF(Data!$D:$D,FE1,Data!$E:$E)</f>
        <v>22000</v>
      </c>
      <c r="FF52" s="172">
        <f>FF5*SUMIF(Data!$D:$D,FF1,Data!$E:$E)</f>
        <v>48000</v>
      </c>
      <c r="FG52" s="172">
        <f>FG5*SUMIF(Data!$D:$D,FG1,Data!$E:$E)</f>
        <v>26000</v>
      </c>
      <c r="FH52" s="172">
        <f>FH5*SUMIF(Data!$D:$D,FH1,Data!$E:$E)</f>
        <v>14400</v>
      </c>
      <c r="FI52" s="172">
        <f>FI5*SUMIF(Data!$D:$D,FI1,Data!$E:$E)</f>
        <v>30000</v>
      </c>
      <c r="FJ52" s="172">
        <f>FJ5*SUMIF(Data!$D:$D,FJ1,Data!$E:$E)</f>
        <v>13750.000000000002</v>
      </c>
      <c r="FK52" s="172">
        <f>FK5*SUMIF(Data!$D:$D,FK1,Data!$E:$E)</f>
        <v>7150.0000000000009</v>
      </c>
      <c r="FL52" s="172">
        <f>FL5*SUMIF(Data!$D:$D,FL1,Data!$E:$E)</f>
        <v>6600.0000000000009</v>
      </c>
      <c r="FM52" s="172">
        <f>FM5*SUMIF(Data!$D:$D,FM1,Data!$E:$E)</f>
        <v>13000</v>
      </c>
      <c r="FN52" s="172">
        <f>FN5*SUMIF(Data!$D:$D,FN1,Data!$E:$E)</f>
        <v>10701</v>
      </c>
      <c r="FO52" s="172">
        <f>FO5*SUMIF(Data!$D:$D,FO1,Data!$E:$E)</f>
        <v>5940.8</v>
      </c>
      <c r="FP52" s="172">
        <f>FP5*SUMIF(Data!$D:$D,FP1,Data!$E:$E)</f>
        <v>9000</v>
      </c>
      <c r="FQ52" s="172">
        <f>FQ5*SUMIF(Data!$D:$D,FQ1,Data!$E:$E)</f>
        <v>4950</v>
      </c>
      <c r="FR52" s="172">
        <f>FR5*SUMIF(Data!$D:$D,FR1,Data!$E:$E)</f>
        <v>5500</v>
      </c>
      <c r="FS52" s="172">
        <f>FS5*SUMIF(Data!$D:$D,FS1,Data!$E:$E)</f>
        <v>5500</v>
      </c>
      <c r="FT52" s="172">
        <f>FT5*SUMIF(Data!$D:$D,FT1,Data!$E:$E)</f>
        <v>10000</v>
      </c>
      <c r="FU52" s="172">
        <f>FU5*SUMIF(Data!$D:$D,FU1,Data!$E:$E)</f>
        <v>16000</v>
      </c>
      <c r="FV52" s="172">
        <f>FV5*SUMIF(Data!$D:$D,FV1,Data!$E:$E)</f>
        <v>8800</v>
      </c>
      <c r="FW52" s="172">
        <f>FW5*SUMIF(Data!$D:$D,FW1,Data!$E:$E)</f>
        <v>9000</v>
      </c>
      <c r="FX52" s="172">
        <f>FX5*SUMIF(Data!$D:$D,FX1,Data!$E:$E)</f>
        <v>7150.0000000000009</v>
      </c>
      <c r="FY52" s="172">
        <f>FY5*SUMIF(Data!$D:$D,FY1,Data!$E:$E)</f>
        <v>6600.0000000000009</v>
      </c>
      <c r="FZ52" s="172">
        <f>FZ5*SUMIF(Data!$D:$D,FZ1,Data!$E:$E)</f>
        <v>6600.0000000000009</v>
      </c>
      <c r="GA52" s="172">
        <f>GA5*SUMIF(Data!$D:$D,GA1,Data!$E:$E)</f>
        <v>10000</v>
      </c>
      <c r="GB52" s="172">
        <f>GB5*SUMIF(Data!$D:$D,GB1,Data!$E:$E)</f>
        <v>13000</v>
      </c>
      <c r="GC52" s="172">
        <f>GC5*SUMIF(Data!$D:$D,GC1,Data!$E:$E)</f>
        <v>4400</v>
      </c>
      <c r="GD52" s="172">
        <f>GD5*SUMIF(Data!$D:$D,GD1,Data!$E:$E)</f>
        <v>9000</v>
      </c>
      <c r="GE52" s="172">
        <f>GE5*SUMIF(Data!$D:$D,GE1,Data!$E:$E)</f>
        <v>5500</v>
      </c>
      <c r="GF52" s="172">
        <f>GF5*SUMIF(Data!$D:$D,GF1,Data!$E:$E)</f>
        <v>6600.0000000000009</v>
      </c>
      <c r="GG52" s="172">
        <f>GG5*SUMIF(Data!$D:$D,GG1,Data!$E:$E)</f>
        <v>6600.0000000000009</v>
      </c>
      <c r="GH52" s="172">
        <f>GH5*SUMIF(Data!$D:$D,GH1,Data!$E:$E)</f>
        <v>14000</v>
      </c>
      <c r="GI52" s="172">
        <f>GI5*SUMIF(Data!$D:$D,GI1,Data!$E:$E)</f>
        <v>14000</v>
      </c>
      <c r="GJ52" s="172">
        <f>GJ5*SUMIF(Data!$D:$D,GJ1,Data!$E:$E)</f>
        <v>12000</v>
      </c>
      <c r="GK52" s="172">
        <f>GK5*SUMIF(Data!$D:$D,GK1,Data!$E:$E)</f>
        <v>19200</v>
      </c>
      <c r="GL52" s="172">
        <f>GL5*SUMIF(Data!$D:$D,GL1,Data!$E:$E)</f>
        <v>8250</v>
      </c>
      <c r="GM52" s="172">
        <f>GM5*SUMIF(Data!$D:$D,GM1,Data!$E:$E)</f>
        <v>7700.0000000000009</v>
      </c>
      <c r="GN52" s="172">
        <f>GN5*SUMIF(Data!$D:$D,GN1,Data!$E:$E)</f>
        <v>8250</v>
      </c>
      <c r="GO52" s="172">
        <f>GO5*SUMIF(Data!$D:$D,GO1,Data!$E:$E)</f>
        <v>10000</v>
      </c>
      <c r="GP52" s="172">
        <f>GP5*SUMIF(Data!$D:$D,GP1,Data!$E:$E)</f>
        <v>16000</v>
      </c>
      <c r="GQ52" s="172">
        <f>GQ5*SUMIF(Data!$D:$D,GQ1,Data!$E:$E)</f>
        <v>8000</v>
      </c>
      <c r="GR52" s="172">
        <f>GR5*SUMIF(Data!$D:$D,GR1,Data!$E:$E)</f>
        <v>7800</v>
      </c>
      <c r="GS52" s="172">
        <f>GS5*SUMIF(Data!$D:$D,GS1,Data!$E:$E)</f>
        <v>7150.0000000000009</v>
      </c>
      <c r="GT52" s="172">
        <f>GT5*SUMIF(Data!$D:$D,GT1,Data!$E:$E)</f>
        <v>7700.0000000000009</v>
      </c>
      <c r="GU52" s="172">
        <f>GU5*SUMIF(Data!$D:$D,GU1,Data!$E:$E)</f>
        <v>7700.0000000000009</v>
      </c>
      <c r="GV52" s="172">
        <f>GV5*SUMIF(Data!$D:$D,GV1,Data!$E:$E)</f>
        <v>10000</v>
      </c>
      <c r="GW52" s="172">
        <f>GW5*SUMIF(Data!$D:$D,GW1,Data!$E:$E)</f>
        <v>14000</v>
      </c>
      <c r="GX52" s="172">
        <f>GX5*SUMIF(Data!$D:$D,GX1,Data!$E:$E)</f>
        <v>14000</v>
      </c>
      <c r="GY52" s="172">
        <f>GY5*SUMIF(Data!$D:$D,GY1,Data!$E:$E)</f>
        <v>24000</v>
      </c>
      <c r="GZ52" s="172">
        <f>GZ5*SUMIF(Data!$D:$D,GZ1,Data!$E:$E)</f>
        <v>16500</v>
      </c>
      <c r="HA52" s="172">
        <f>HA5*SUMIF(Data!$D:$D,HA1,Data!$E:$E)</f>
        <v>16500</v>
      </c>
      <c r="HB52" s="172">
        <f>HB5*SUMIF(Data!$D:$D,HB1,Data!$E:$E)</f>
        <v>16500</v>
      </c>
      <c r="HC52" s="172">
        <f>HC5*SUMIF(Data!$D:$D,HC1,Data!$E:$E)</f>
        <v>18000</v>
      </c>
      <c r="HD52" s="172">
        <f>HD5*SUMIF(Data!$D:$D,HD1,Data!$E:$E)</f>
        <v>18000</v>
      </c>
      <c r="HE52" s="172">
        <f>HE5*SUMIF(Data!$D:$D,HE1,Data!$E:$E)</f>
        <v>13600</v>
      </c>
      <c r="HF52" s="172">
        <f>HF5*SUMIF(Data!$D:$D,HF1,Data!$E:$E)</f>
        <v>39000</v>
      </c>
      <c r="HG52" s="172">
        <f>HG5*SUMIF(Data!$D:$D,HG1,Data!$E:$E)</f>
        <v>27500.000000000004</v>
      </c>
      <c r="HH52" s="172">
        <f>HH5*SUMIF(Data!$D:$D,HH1,Data!$E:$E)</f>
        <v>24750.000000000004</v>
      </c>
      <c r="HI52" s="172">
        <f>HI5*SUMIF(Data!$D:$D,HI1,Data!$E:$E)</f>
        <v>16500</v>
      </c>
      <c r="HJ52" s="172">
        <f>HJ5*SUMIF(Data!$D:$D,HJ1,Data!$E:$E)</f>
        <v>30000</v>
      </c>
      <c r="HK52" s="172">
        <f>HK5*SUMIF(Data!$D:$D,HK1,Data!$E:$E)</f>
        <v>28000</v>
      </c>
      <c r="HL52" s="172">
        <f>HL5*SUMIF(Data!$D:$D,HL1,Data!$E:$E)</f>
        <v>14000</v>
      </c>
      <c r="HM52" s="172">
        <f>HM5*SUMIF(Data!$D:$D,HM1,Data!$E:$E)</f>
        <v>12000</v>
      </c>
      <c r="HN52" s="172">
        <f>HN5*SUMIF(Data!$D:$D,HN1,Data!$E:$E)</f>
        <v>9900</v>
      </c>
      <c r="HO52" s="172">
        <f>HO5*SUMIF(Data!$D:$D,HO1,Data!$E:$E)</f>
        <v>8250</v>
      </c>
      <c r="HP52" s="172">
        <f>HP5*SUMIF(Data!$D:$D,HP1,Data!$E:$E)</f>
        <v>6600.0000000000009</v>
      </c>
      <c r="HQ52" s="172">
        <f>HQ5*SUMIF(Data!$D:$D,HQ1,Data!$E:$E)</f>
        <v>18000</v>
      </c>
      <c r="HR52" s="172">
        <f>HR5*SUMIF(Data!$D:$D,HR1,Data!$E:$E)</f>
        <v>20000</v>
      </c>
      <c r="HS52" s="172">
        <f>HS5*SUMIF(Data!$D:$D,HS1,Data!$E:$E)</f>
        <v>8000</v>
      </c>
      <c r="HT52" s="172">
        <f>HT5*SUMIF(Data!$D:$D,HT1,Data!$E:$E)</f>
        <v>9000</v>
      </c>
      <c r="HU52" s="172">
        <f>HU5*SUMIF(Data!$D:$D,HU1,Data!$E:$E)</f>
        <v>6050.0000000000009</v>
      </c>
      <c r="HV52" s="172">
        <f>HV5*SUMIF(Data!$D:$D,HV1,Data!$E:$E)</f>
        <v>5500</v>
      </c>
      <c r="HW52" s="172">
        <f>HW5*SUMIF(Data!$D:$D,HW1,Data!$E:$E)</f>
        <v>7700.0000000000009</v>
      </c>
      <c r="HX52" s="172">
        <f>HX5*SUMIF(Data!$D:$D,HX1,Data!$E:$E)</f>
        <v>18000</v>
      </c>
      <c r="HY52" s="172">
        <f>HY5*SUMIF(Data!$D:$D,HY1,Data!$E:$E)</f>
        <v>20000</v>
      </c>
      <c r="HZ52" s="172">
        <f>HZ5*SUMIF(Data!$D:$D,HZ1,Data!$E:$E)</f>
        <v>14000</v>
      </c>
      <c r="IA52" s="172">
        <f>IA5*SUMIF(Data!$D:$D,IA1,Data!$E:$E)</f>
        <v>18000</v>
      </c>
      <c r="IB52" s="172">
        <f>IB5*SUMIF(Data!$D:$D,IB1,Data!$E:$E)</f>
        <v>12100.000000000002</v>
      </c>
      <c r="IC52" s="172">
        <f>IC5*SUMIF(Data!$D:$D,IC1,Data!$E:$E)</f>
        <v>11000</v>
      </c>
      <c r="ID52" s="172">
        <f>ID5*SUMIF(Data!$D:$D,ID1,Data!$E:$E)</f>
        <v>6600.0000000000009</v>
      </c>
      <c r="IE52" s="172">
        <f>IE5*SUMIF(Data!$D:$D,IE1,Data!$E:$E)</f>
        <v>8000</v>
      </c>
      <c r="IF52" s="172">
        <f>IF5*SUMIF(Data!$D:$D,IF1,Data!$E:$E)</f>
        <v>13000</v>
      </c>
      <c r="IG52" s="172">
        <f>IG5*SUMIF(Data!$D:$D,IG1,Data!$E:$E)</f>
        <v>8600</v>
      </c>
      <c r="IH52" s="172">
        <f>IH5*SUMIF(Data!$D:$D,IH1,Data!$E:$E)</f>
        <v>12600</v>
      </c>
      <c r="II52" s="172">
        <f>II5*SUMIF(Data!$D:$D,II1,Data!$E:$E)</f>
        <v>9350</v>
      </c>
      <c r="IJ52" s="172">
        <f>IJ5*SUMIF(Data!$D:$D,IJ1,Data!$E:$E)</f>
        <v>6600.0000000000009</v>
      </c>
      <c r="IK52" s="172">
        <f>IK5*SUMIF(Data!$D:$D,IK1,Data!$E:$E)</f>
        <v>7425.0000000000009</v>
      </c>
      <c r="IL52" s="172">
        <f>IL5*SUMIF(Data!$D:$D,IL1,Data!$E:$E)</f>
        <v>12000</v>
      </c>
      <c r="IM52" s="172">
        <f>IM5*SUMIF(Data!$D:$D,IM1,Data!$E:$E)</f>
        <v>12000</v>
      </c>
      <c r="IN52" s="172">
        <f>IN5*SUMIF(Data!$D:$D,IN1,Data!$E:$E)</f>
        <v>8000</v>
      </c>
      <c r="IO52" s="172">
        <f>IO5*SUMIF(Data!$D:$D,IO1,Data!$E:$E)</f>
        <v>10800</v>
      </c>
      <c r="IP52" s="172">
        <f>IP5*SUMIF(Data!$D:$D,IP1,Data!$E:$E)</f>
        <v>9900</v>
      </c>
      <c r="IQ52" s="172">
        <f>IQ5*SUMIF(Data!$D:$D,IQ1,Data!$E:$E)</f>
        <v>23100.000000000004</v>
      </c>
      <c r="IR52" s="172">
        <f>IR5*SUMIF(Data!$D:$D,IR1,Data!$E:$E)</f>
        <v>33000</v>
      </c>
      <c r="IS52" s="172">
        <f>IS5*SUMIF(Data!$D:$D,IS1,Data!$E:$E)</f>
        <v>30000</v>
      </c>
      <c r="IT52" s="172">
        <f>IT5*SUMIF(Data!$D:$D,IT1,Data!$E:$E)</f>
        <v>35000</v>
      </c>
      <c r="IU52" s="172">
        <f>IU5*SUMIF(Data!$D:$D,IU1,Data!$E:$E)</f>
        <v>22000</v>
      </c>
      <c r="IV52" s="172">
        <f>IV5*SUMIF(Data!$D:$D,IV1,Data!$E:$E)</f>
        <v>39000</v>
      </c>
      <c r="IW52" s="172">
        <f>IW5*SUMIF(Data!$D:$D,IW1,Data!$E:$E)</f>
        <v>27500.000000000004</v>
      </c>
      <c r="IX52" s="172">
        <f>IX5*SUMIF(Data!$D:$D,IX1,Data!$E:$E)</f>
        <v>24750.000000000004</v>
      </c>
      <c r="IY52" s="172">
        <f>IY5*SUMIF(Data!$D:$D,IY1,Data!$E:$E)</f>
        <v>30250.000000000004</v>
      </c>
      <c r="IZ52" s="172">
        <f>IZ5*SUMIF(Data!$D:$D,IZ1,Data!$E:$E)</f>
        <v>70000</v>
      </c>
      <c r="JA52" s="172">
        <f>JA5*SUMIF(Data!$D:$D,JA1,Data!$E:$E)</f>
        <v>30000</v>
      </c>
      <c r="JB52" s="172">
        <f>JB5*SUMIF(Data!$D:$D,JB1,Data!$E:$E)</f>
        <v>22000</v>
      </c>
      <c r="JC52" s="172">
        <f>JC5*SUMIF(Data!$D:$D,JC1,Data!$E:$E)</f>
        <v>45000</v>
      </c>
      <c r="JD52" s="172">
        <f>JD5*SUMIF(Data!$D:$D,JD1,Data!$E:$E)</f>
        <v>25300.000000000004</v>
      </c>
      <c r="JE52" s="172">
        <f>JE5*SUMIF(Data!$D:$D,JE1,Data!$E:$E)</f>
        <v>24200.000000000004</v>
      </c>
      <c r="JF52" s="172">
        <f>JF5*SUMIF(Data!$D:$D,JF1,Data!$E:$E)</f>
        <v>13750.000000000002</v>
      </c>
      <c r="JG52" s="172">
        <f>JG5*SUMIF(Data!$D:$D,JG1,Data!$E:$E)</f>
        <v>15000</v>
      </c>
      <c r="JH52" s="172">
        <f>JH5*SUMIF(Data!$D:$D,JH1,Data!$E:$E)</f>
        <v>18000</v>
      </c>
      <c r="JI52" s="172">
        <f>JI5*SUMIF(Data!$D:$D,JI1,Data!$E:$E)</f>
        <v>16000</v>
      </c>
      <c r="JJ52" s="172">
        <f>JJ5*SUMIF(Data!$D:$D,JJ1,Data!$E:$E)</f>
        <v>11400</v>
      </c>
      <c r="JK52" s="172">
        <f>JK5*SUMIF(Data!$D:$D,JK1,Data!$E:$E)</f>
        <v>9350</v>
      </c>
      <c r="JL52" s="172">
        <f>JL5*SUMIF(Data!$D:$D,JL1,Data!$E:$E)</f>
        <v>8250</v>
      </c>
      <c r="JM52" s="172">
        <f>JM5*SUMIF(Data!$D:$D,JM1,Data!$E:$E)</f>
        <v>5500</v>
      </c>
      <c r="JN52" s="172">
        <f>JN5*SUMIF(Data!$D:$D,JN1,Data!$E:$E)</f>
        <v>20000</v>
      </c>
      <c r="JO52" s="172">
        <f>JO5*SUMIF(Data!$D:$D,JO1,Data!$E:$E)</f>
        <v>25000</v>
      </c>
      <c r="JP52" s="172">
        <f>JP5*SUMIF(Data!$D:$D,JP1,Data!$E:$E)</f>
        <v>16000</v>
      </c>
      <c r="JQ52" s="172">
        <f>JQ5*SUMIF(Data!$D:$D,JQ1,Data!$E:$E)</f>
        <v>39000</v>
      </c>
      <c r="JR52" s="172">
        <f>JR5*SUMIF(Data!$D:$D,JR1,Data!$E:$E)</f>
        <v>22000</v>
      </c>
      <c r="JS52" s="172">
        <f>JS5*SUMIF(Data!$D:$D,JS1,Data!$E:$E)</f>
        <v>13750.000000000002</v>
      </c>
      <c r="JT52" s="172">
        <f>JT5*SUMIF(Data!$D:$D,JT1,Data!$E:$E)</f>
        <v>8250</v>
      </c>
      <c r="JU52" s="172">
        <f>JU5*SUMIF(Data!$D:$D,JU1,Data!$E:$E)</f>
        <v>20000</v>
      </c>
      <c r="JV52" s="172">
        <f>JV5*SUMIF(Data!$D:$D,JV1,Data!$E:$E)</f>
        <v>25000</v>
      </c>
      <c r="JW52" s="172">
        <f>JW5*SUMIF(Data!$D:$D,JW1,Data!$E:$E)</f>
        <v>16000</v>
      </c>
      <c r="JX52" s="172">
        <f>JX5*SUMIF(Data!$D:$D,JX1,Data!$E:$E)</f>
        <v>33000</v>
      </c>
      <c r="JY52" s="172">
        <f>JY5*SUMIF(Data!$D:$D,JY1,Data!$E:$E)</f>
        <v>14850.000000000002</v>
      </c>
      <c r="JZ52" s="172">
        <f>JZ5*SUMIF(Data!$D:$D,JZ1,Data!$E:$E)</f>
        <v>14850.000000000002</v>
      </c>
      <c r="KA52" s="172">
        <f>KA5*SUMIF(Data!$D:$D,KA1,Data!$E:$E)</f>
        <v>11000</v>
      </c>
      <c r="KB52" s="172">
        <f>KB5*SUMIF(Data!$D:$D,KB1,Data!$E:$E)</f>
        <v>25000</v>
      </c>
      <c r="KC52" s="172">
        <f>KC5*SUMIF(Data!$D:$D,KC1,Data!$E:$E)</f>
        <v>25000</v>
      </c>
      <c r="KD52" s="172">
        <f>KD5*SUMIF(Data!$D:$D,KD1,Data!$E:$E)</f>
        <v>20000</v>
      </c>
      <c r="KE52" s="172">
        <f>KE5*SUMIF(Data!$D:$D,KE1,Data!$E:$E)</f>
        <v>42000</v>
      </c>
      <c r="KF52" s="172">
        <f>KF5*SUMIF(Data!$D:$D,KF1,Data!$E:$E)</f>
        <v>33000</v>
      </c>
      <c r="KG52" s="172">
        <f>KG5*SUMIF(Data!$D:$D,KG1,Data!$E:$E)</f>
        <v>33000</v>
      </c>
      <c r="KH52" s="172">
        <f>KH5*SUMIF(Data!$D:$D,KH1,Data!$E:$E)</f>
        <v>33000</v>
      </c>
      <c r="KI52" s="172">
        <f>KI5*SUMIF(Data!$D:$D,KI1,Data!$E:$E)</f>
        <v>30000</v>
      </c>
      <c r="KJ52" s="172">
        <f>KJ5*SUMIF(Data!$D:$D,KJ1,Data!$E:$E)</f>
        <v>25000</v>
      </c>
      <c r="KK52" s="172">
        <f>KK5*SUMIF(Data!$D:$D,KK1,Data!$E:$E)</f>
        <v>36000</v>
      </c>
      <c r="KL52" s="172">
        <f>KL5*SUMIF(Data!$D:$D,KL1,Data!$E:$E)</f>
        <v>54000</v>
      </c>
      <c r="KM52" s="172">
        <f>KM5*SUMIF(Data!$D:$D,KM1,Data!$E:$E)</f>
        <v>46750.000000000007</v>
      </c>
      <c r="KN52" s="172">
        <f>KN5*SUMIF(Data!$D:$D,KN1,Data!$E:$E)</f>
        <v>46750.000000000007</v>
      </c>
      <c r="KO52" s="172">
        <f>KO5*SUMIF(Data!$D:$D,KO1,Data!$E:$E)</f>
        <v>0</v>
      </c>
      <c r="KP52" s="172">
        <f>KP5*SUMIF(Data!$D:$D,KP1,Data!$E:$E)</f>
        <v>90000</v>
      </c>
      <c r="KQ52" s="172">
        <f>KQ5*SUMIF(Data!$D:$D,KQ1,Data!$E:$E)</f>
        <v>90000</v>
      </c>
      <c r="KR52" s="172">
        <f>KR5*SUMIF(Data!$D:$D,KR1,Data!$E:$E)</f>
        <v>36000</v>
      </c>
      <c r="KS52" s="172">
        <f>KS5*SUMIF(Data!$D:$D,KS1,Data!$E:$E)</f>
        <v>54000</v>
      </c>
      <c r="KT52" s="172">
        <f>KT5*SUMIF(Data!$D:$D,KT1,Data!$E:$E)</f>
        <v>44000</v>
      </c>
      <c r="KU52" s="172">
        <f>KU5*SUMIF(Data!$D:$D,KU1,Data!$E:$E)</f>
        <v>46750.000000000007</v>
      </c>
      <c r="KV52" s="172">
        <f>KV5*SUMIF(Data!$D:$D,KV1,Data!$E:$E)</f>
        <v>41250</v>
      </c>
      <c r="KW52" s="172">
        <f>KW5*SUMIF(Data!$D:$D,KW1,Data!$E:$E)</f>
        <v>85000</v>
      </c>
      <c r="KX52" s="172">
        <f>KX5*SUMIF(Data!$D:$D,KX1,Data!$E:$E)</f>
        <v>30000</v>
      </c>
      <c r="KY52" s="172">
        <f>KY5*SUMIF(Data!$D:$D,KY1,Data!$E:$E)</f>
        <v>28000</v>
      </c>
      <c r="KZ52" s="172">
        <f>KZ5*SUMIF(Data!$D:$D,KZ1,Data!$E:$E)</f>
        <v>39000</v>
      </c>
      <c r="LA52" s="172">
        <f>LA5*SUMIF(Data!$D:$D,LA1,Data!$E:$E)</f>
        <v>27500.000000000004</v>
      </c>
      <c r="LB52" s="172">
        <f>LB5*SUMIF(Data!$D:$D,LB1,Data!$E:$E)</f>
        <v>22000</v>
      </c>
      <c r="LC52" s="172">
        <f>LC5*SUMIF(Data!$D:$D,LC1,Data!$E:$E)</f>
        <v>22000</v>
      </c>
      <c r="LD52" s="172">
        <f>LD5*SUMIF(Data!$D:$D,LD1,Data!$E:$E)</f>
        <v>27000</v>
      </c>
      <c r="LE52" s="172">
        <f>LE5*SUMIF(Data!$D:$D,LE1,Data!$E:$E)</f>
        <v>35000</v>
      </c>
      <c r="LF52" s="172">
        <f>LF5*SUMIF(Data!$D:$D,LF1,Data!$E:$E)</f>
        <v>24000</v>
      </c>
      <c r="LG52" s="172">
        <f>LG5*SUMIF(Data!$D:$D,LG1,Data!$E:$E)</f>
        <v>36000</v>
      </c>
      <c r="LH52" s="172">
        <f>LH5*SUMIF(Data!$D:$D,LH1,Data!$E:$E)</f>
        <v>23100.000000000004</v>
      </c>
      <c r="LI52" s="172">
        <f>LI5*SUMIF(Data!$D:$D,LI1,Data!$E:$E)</f>
        <v>16500</v>
      </c>
      <c r="LJ52" s="172">
        <f>LJ5*SUMIF(Data!$D:$D,LJ1,Data!$E:$E)</f>
        <v>7150.0000000000009</v>
      </c>
      <c r="LK52" s="172">
        <f>LK5*SUMIF(Data!$D:$D,LK1,Data!$E:$E)</f>
        <v>13000</v>
      </c>
      <c r="LL52" s="172">
        <f>LL5*SUMIF(Data!$D:$D,LL1,Data!$E:$E)</f>
        <v>13000</v>
      </c>
      <c r="LM52" s="172">
        <f>LM5*SUMIF(Data!$D:$D,LM1,Data!$E:$E)</f>
        <v>5200</v>
      </c>
      <c r="LN52" s="172">
        <f>LN5*SUMIF(Data!$D:$D,LN1,Data!$E:$E)</f>
        <v>3600</v>
      </c>
      <c r="LO52" s="172">
        <f>LO5*SUMIF(Data!$D:$D,LO1,Data!$E:$E)</f>
        <v>0</v>
      </c>
      <c r="LP52" s="172">
        <f>LP5*SUMIF(Data!$D:$D,LP1,Data!$E:$E)</f>
        <v>0</v>
      </c>
      <c r="LQ52" s="172">
        <f>LQ5*SUMIF(Data!$D:$D,LQ1,Data!$E:$E)</f>
        <v>22000</v>
      </c>
      <c r="LR52" s="172">
        <f>LR5*SUMIF(Data!$D:$D,LR1,Data!$E:$E)</f>
        <v>60000</v>
      </c>
      <c r="LS52" s="172">
        <f>LS5*SUMIF(Data!$D:$D,LS1,Data!$E:$E)</f>
        <v>30000</v>
      </c>
      <c r="LT52" s="172">
        <f>LT5*SUMIF(Data!$D:$D,LT1,Data!$E:$E)</f>
        <v>22000</v>
      </c>
      <c r="LU52" s="172">
        <f>LU5*SUMIF(Data!$D:$D,LU1,Data!$E:$E)</f>
        <v>36000</v>
      </c>
      <c r="LV52" s="172">
        <f>LV5*SUMIF(Data!$D:$D,LV1,Data!$E:$E)</f>
        <v>0</v>
      </c>
      <c r="LW52" s="172">
        <f>LW5*SUMIF(Data!$D:$D,LW1,Data!$E:$E)</f>
        <v>0</v>
      </c>
      <c r="LX52" s="172">
        <f>LX5*SUMIF(Data!$D:$D,LX1,Data!$E:$E)</f>
        <v>41250</v>
      </c>
      <c r="LY52" s="172">
        <f>LY5*SUMIF(Data!$D:$D,LY1,Data!$E:$E)</f>
        <v>70000</v>
      </c>
      <c r="LZ52" s="172">
        <f>LZ5*SUMIF(Data!$D:$D,LZ1,Data!$E:$E)</f>
        <v>35000</v>
      </c>
      <c r="MA52" s="172">
        <f>MA5*SUMIF(Data!$D:$D,MA1,Data!$E:$E)</f>
        <v>6000</v>
      </c>
      <c r="MB52" s="172">
        <f>MB5*SUMIF(Data!$D:$D,MB1,Data!$E:$E)</f>
        <v>0</v>
      </c>
      <c r="MC52" s="172">
        <f>MC5*SUMIF(Data!$D:$D,MC1,Data!$E:$E)</f>
        <v>30250.000000000004</v>
      </c>
      <c r="MD52" s="172">
        <f>MD5*SUMIF(Data!$D:$D,MD1,Data!$E:$E)</f>
        <v>30250.000000000004</v>
      </c>
      <c r="ME52" s="172">
        <f>ME5*SUMIF(Data!$D:$D,ME1,Data!$E:$E)</f>
        <v>30250.000000000004</v>
      </c>
      <c r="MF52" s="172">
        <f>MF5*SUMIF(Data!$D:$D,MF1,Data!$E:$E)</f>
        <v>30000</v>
      </c>
      <c r="MG52" s="172">
        <f>MG5*SUMIF(Data!$D:$D,MG1,Data!$E:$E)</f>
        <v>15000</v>
      </c>
      <c r="MH52" s="172">
        <f>MH5*SUMIF(Data!$D:$D,MH1,Data!$E:$E)</f>
        <v>8000</v>
      </c>
      <c r="MI52" s="172">
        <f>MI5*SUMIF(Data!$D:$D,MI1,Data!$E:$E)</f>
        <v>6000</v>
      </c>
      <c r="MJ52" s="172">
        <f>MJ5*SUMIF(Data!$D:$D,MJ1,Data!$E:$E)</f>
        <v>5500</v>
      </c>
      <c r="MK52" s="172">
        <f>MK5*SUMIF(Data!$D:$D,MK1,Data!$E:$E)</f>
        <v>4400</v>
      </c>
      <c r="ML52" s="172">
        <f>ML5*SUMIF(Data!$D:$D,ML1,Data!$E:$E)</f>
        <v>5500</v>
      </c>
      <c r="MM52" s="172">
        <f>MM5*SUMIF(Data!$D:$D,MM1,Data!$E:$E)</f>
        <v>7000</v>
      </c>
      <c r="MN52" s="172">
        <f>MN5*SUMIF(Data!$D:$D,MN1,Data!$E:$E)</f>
        <v>7000</v>
      </c>
      <c r="MO52" s="172">
        <f>MO5*SUMIF(Data!$D:$D,MO1,Data!$E:$E)</f>
        <v>10000</v>
      </c>
      <c r="MP52" s="172">
        <f>MP5*SUMIF(Data!$D:$D,MP1,Data!$E:$E)</f>
        <v>9000</v>
      </c>
      <c r="MQ52" s="172">
        <f>MQ5*SUMIF(Data!$D:$D,MQ1,Data!$E:$E)</f>
        <v>6600.0000000000009</v>
      </c>
      <c r="MR52" s="172">
        <f>MR5*SUMIF(Data!$D:$D,MR1,Data!$E:$E)</f>
        <v>4950</v>
      </c>
      <c r="MS52" s="172">
        <f>MS5*SUMIF(Data!$D:$D,MS1,Data!$E:$E)</f>
        <v>3300.0000000000005</v>
      </c>
      <c r="MT52" s="172">
        <f>MT5*SUMIF(Data!$D:$D,MT1,Data!$E:$E)</f>
        <v>6000</v>
      </c>
      <c r="MU52" s="172">
        <f>MU5*SUMIF(Data!$D:$D,MU1,Data!$E:$E)</f>
        <v>6000</v>
      </c>
      <c r="MV52" s="172">
        <f>MV5*SUMIF(Data!$D:$D,MV1,Data!$E:$E)</f>
        <v>3200</v>
      </c>
      <c r="MW52" s="172">
        <f>MW5*SUMIF(Data!$D:$D,MW1,Data!$E:$E)</f>
        <v>4800</v>
      </c>
      <c r="MX52" s="172">
        <f>MX5*SUMIF(Data!$D:$D,MX1,Data!$E:$E)</f>
        <v>3300.0000000000005</v>
      </c>
      <c r="MY52" s="172">
        <f>MY5*SUMIF(Data!$D:$D,MY1,Data!$E:$E)</f>
        <v>4400</v>
      </c>
      <c r="MZ52" s="172">
        <f>MZ5*SUMIF(Data!$D:$D,MZ1,Data!$E:$E)</f>
        <v>4400</v>
      </c>
      <c r="NA52" s="172">
        <f>NA5*SUMIF(Data!$D:$D,NA1,Data!$E:$E)</f>
        <v>10000</v>
      </c>
      <c r="NB52" s="172">
        <f>NB5*SUMIF(Data!$D:$D,NB1,Data!$E:$E)</f>
        <v>10000</v>
      </c>
      <c r="NC52" s="172">
        <f>NC5*SUMIF(Data!$D:$D,NC1,Data!$E:$E)</f>
        <v>4000</v>
      </c>
    </row>
    <row r="53" spans="2:367" ht="15">
      <c r="B53" s="9" t="s">
        <v>1829</v>
      </c>
      <c r="C53" s="9">
        <f>C52/Data!$B3/Data!$B10*Data!$B14</f>
        <v>2.4516129032258061</v>
      </c>
      <c r="D53" s="9">
        <f>D52/Data!$B3/Data!$B10*Data!$B14</f>
        <v>4.086021505376344</v>
      </c>
      <c r="E53" s="9">
        <f>E52/Data!$B3/Data!$B10*Data!$B14</f>
        <v>2.9964157706093189</v>
      </c>
      <c r="F53" s="9">
        <f>F52/Data!$B3/Data!$B10*Data!$B14</f>
        <v>2.9964157706093189</v>
      </c>
      <c r="G53" s="9">
        <f>G52/Data!$B3/Data!$B10*Data!$B14</f>
        <v>3.7455197132616487</v>
      </c>
      <c r="H53" s="9">
        <f>H52/Data!$B3/Data!$B10*Data!$B14</f>
        <v>4.7670250896057347</v>
      </c>
      <c r="I53" s="9">
        <f>I52/Data!$B3/Data!$B10*Data!$B14</f>
        <v>4.7670250896057347</v>
      </c>
      <c r="J53" s="9">
        <f>J52/Data!$B3/Data!$B10*Data!$B14</f>
        <v>2.7240143369175627</v>
      </c>
      <c r="K53" s="9">
        <f>K52/Data!$B3/Data!$B10*Data!$B14</f>
        <v>4.086021505376344</v>
      </c>
      <c r="L53" s="9">
        <f>L52/Data!$B3/Data!$B10*Data!$B14</f>
        <v>2.9964157706093189</v>
      </c>
      <c r="M53" s="9">
        <f>M52/Data!$B3/Data!$B10*Data!$B14</f>
        <v>2.9964157706093189</v>
      </c>
      <c r="N53" s="9">
        <f>N52/Data!$B3/Data!$B10*Data!$B14</f>
        <v>2.6218637992831546</v>
      </c>
      <c r="O53" s="9">
        <f>O52/Data!$B3/Data!$B10*Data!$B14</f>
        <v>6.8100358422939067</v>
      </c>
      <c r="P53" s="9">
        <f>P52/Data!$B3/Data!$B10*Data!$B14</f>
        <v>10.21505376344086</v>
      </c>
      <c r="Q53" s="9">
        <f>Q52/Data!$B3/Data!$B10*Data!$B14</f>
        <v>4.086021505376344</v>
      </c>
      <c r="R53" s="9">
        <f>R52/Data!$B3/Data!$B10*Data!$B14</f>
        <v>7.7634408602150531</v>
      </c>
      <c r="S53" s="9">
        <f>S52/Data!$B3/Data!$B10*Data!$B14</f>
        <v>8.2401433691756267</v>
      </c>
      <c r="T53" s="9">
        <f>T52/Data!$B3/Data!$B10*Data!$B14</f>
        <v>5.9928315412186377</v>
      </c>
      <c r="U53" s="9">
        <f>U52/Data!$B3/Data!$B10*Data!$B14</f>
        <v>2.6218637992831546</v>
      </c>
      <c r="V53" s="9">
        <f>V52/Data!$B3/Data!$B10*Data!$B14</f>
        <v>4.7670250896057347</v>
      </c>
      <c r="W53" s="9">
        <f>W52/Data!$B3/Data!$B10*Data!$B14</f>
        <v>7.4910394265232974</v>
      </c>
      <c r="X53" s="9">
        <f>X52/Data!$B3/Data!$B10*Data!$B14</f>
        <v>2.9964157706093189</v>
      </c>
      <c r="Y53" s="9">
        <f>Y52/Data!$B3/Data!$B10*Data!$B14</f>
        <v>3.0645161290322576</v>
      </c>
      <c r="Z53" s="9">
        <f>Z52/Data!$B3/Data!$B10*Data!$B14</f>
        <v>3.3709677419354835</v>
      </c>
      <c r="AA53" s="9">
        <f>AA52/Data!$B3/Data!$B10*Data!$B14</f>
        <v>3.7455197132616487</v>
      </c>
      <c r="AB53" s="9">
        <f>AB52/Data!$B3/Data!$B10*Data!$B14</f>
        <v>3.7455197132616487</v>
      </c>
      <c r="AC53" s="9">
        <f>AC52/Data!$B3/Data!$B10*Data!$B14</f>
        <v>6.8100358422939067</v>
      </c>
      <c r="AD53" s="9">
        <f>AD52/Data!$B3/Data!$B10*Data!$B14</f>
        <v>6.8100358422939067</v>
      </c>
      <c r="AE53" s="9">
        <f>AE52/Data!$B3/Data!$B10*Data!$B14</f>
        <v>3.268817204301075</v>
      </c>
      <c r="AF53" s="9">
        <f>AF52/Data!$B3/Data!$B10*Data!$B14</f>
        <v>4.086021505376344</v>
      </c>
      <c r="AG53" s="9">
        <f>AG52/Data!$B3/Data!$B10*Data!$B14</f>
        <v>4.4946236559139789</v>
      </c>
      <c r="AH53" s="9">
        <f>AH52/Data!$B3/Data!$B10*Data!$B14</f>
        <v>3.7455197132616487</v>
      </c>
      <c r="AI53" s="9">
        <f>AI52/Data!$B3/Data!$B10*Data!$B14</f>
        <v>3.7455197132616487</v>
      </c>
      <c r="AJ53" s="9">
        <f>AJ52/Data!$B3/Data!$B10*Data!$B14</f>
        <v>5.4480286738351253</v>
      </c>
      <c r="AK53" s="9">
        <f>AK52/Data!$B3/Data!$B10*Data!$B14</f>
        <v>8.172043010752688</v>
      </c>
      <c r="AL53" s="9">
        <f>AL52/Data!$B3/Data!$B10*Data!$B14</f>
        <v>3.8136200716845874</v>
      </c>
      <c r="AM53" s="9">
        <f>AM52/Data!$B3/Data!$B10*Data!$B14</f>
        <v>4.9032258064516121</v>
      </c>
      <c r="AN53" s="9">
        <f>AN52/Data!$B3/Data!$B10*Data!$B14</f>
        <v>4.4946236559139789</v>
      </c>
      <c r="AO53" s="9">
        <f>AO52/Data!$B3/Data!$B10*Data!$B14</f>
        <v>4.4946236559139789</v>
      </c>
      <c r="AP53" s="9">
        <f>AP52/Data!$B3/Data!$B10*Data!$B14</f>
        <v>3.7455197132616487</v>
      </c>
      <c r="AQ53" s="9">
        <f>AQ52/Data!$B3/Data!$B10*Data!$B14</f>
        <v>7.4910394265232974</v>
      </c>
      <c r="AR53" s="9">
        <f>AR52/Data!$B3/Data!$B10*Data!$B14</f>
        <v>8.172043010752688</v>
      </c>
      <c r="AS53" s="9">
        <f>AS52/Data!$B3/Data!$B10*Data!$B14</f>
        <v>3.8136200716845874</v>
      </c>
      <c r="AT53" s="9">
        <f>AT52/Data!$B3/Data!$B10*Data!$B14</f>
        <v>5.7204301075268811</v>
      </c>
      <c r="AU53" s="9">
        <f>AU52/Data!$B3/Data!$B10*Data!$B14</f>
        <v>4.4946236559139789</v>
      </c>
      <c r="AV53" s="9">
        <f>AV52/Data!$B3/Data!$B10*Data!$B14</f>
        <v>3.3709677419354835</v>
      </c>
      <c r="AW53" s="9">
        <f>AW52/Data!$B3/Data!$B10*Data!$B14</f>
        <v>3.7455197132616487</v>
      </c>
      <c r="AX53" s="9">
        <f>AX52/Data!$B3/Data!$B10*Data!$B14</f>
        <v>8.8530465949820787</v>
      </c>
      <c r="AY53" s="9">
        <f>AY52/Data!$B3/Data!$B10*Data!$B14</f>
        <v>9.5340501792114694</v>
      </c>
      <c r="AZ53" s="9">
        <f>AZ52/Data!$B3/Data!$B10*Data!$B14</f>
        <v>6.8100358422939067</v>
      </c>
      <c r="BA53" s="9">
        <f>BA52/Data!$B3/Data!$B10*Data!$B14</f>
        <v>12.25806451612903</v>
      </c>
      <c r="BB53" s="9">
        <f>BB52/Data!$B3/Data!$B10*Data!$B14</f>
        <v>9.3637992831541226</v>
      </c>
      <c r="BC53" s="9">
        <f>BC52/Data!$B3/Data!$B10*Data!$B14</f>
        <v>5.2437275985663092</v>
      </c>
      <c r="BD53" s="9">
        <f>BD52/Data!$B3/Data!$B10*Data!$B14</f>
        <v>3.3709677419354835</v>
      </c>
      <c r="BE53" s="9">
        <f>BE52/Data!$B3/Data!$B10*Data!$B14</f>
        <v>4.7670250896057347</v>
      </c>
      <c r="BF53" s="9">
        <f>BF52/Data!$B3/Data!$B10*Data!$B14</f>
        <v>7.4910394265232974</v>
      </c>
      <c r="BG53" s="9">
        <f>BG52/Data!$B3/Data!$B10*Data!$B14</f>
        <v>0</v>
      </c>
      <c r="BH53" s="9">
        <f>BH52/Data!$B3/Data!$B10*Data!$B14</f>
        <v>12.25806451612903</v>
      </c>
      <c r="BI53" s="9">
        <f>BI52/Data!$B3/Data!$B10*Data!$B14</f>
        <v>4.8691756272401445</v>
      </c>
      <c r="BJ53" s="9">
        <f>BJ52/Data!$B3/Data!$B10*Data!$B14</f>
        <v>5.2437275985663092</v>
      </c>
      <c r="BK53" s="9">
        <f>BK52/Data!$B3/Data!$B10*Data!$B14</f>
        <v>4.8691756272401445</v>
      </c>
      <c r="BL53" s="9">
        <f>BL52/Data!$B3/Data!$B10*Data!$B14</f>
        <v>7.4910394265232974</v>
      </c>
      <c r="BM53" s="9">
        <f>BM52/Data!$B3/Data!$B10*Data!$B14</f>
        <v>9.5340501792114694</v>
      </c>
      <c r="BN53" s="9">
        <f>BN52/Data!$B3/Data!$B10*Data!$B14</f>
        <v>5.4480286738351253</v>
      </c>
      <c r="BO53" s="9">
        <f>BO52/Data!$B3/Data!$B10*Data!$B14</f>
        <v>8.5806451612903238</v>
      </c>
      <c r="BP53" s="9">
        <f>BP52/Data!$B3/Data!$B10*Data!$B14</f>
        <v>5.9928315412186377</v>
      </c>
      <c r="BQ53" s="9">
        <f>BQ52/Data!$B3/Data!$B10*Data!$B14</f>
        <v>2.2473118279569895</v>
      </c>
      <c r="BR53" s="9">
        <f>BR52/Data!$B3/Data!$B10*Data!$B14</f>
        <v>4.1200716845878134</v>
      </c>
      <c r="BS53" s="9">
        <f>BS52/Data!$B3/Data!$B10*Data!$B14</f>
        <v>4.7670250896057347</v>
      </c>
      <c r="BT53" s="9">
        <f>BT52/Data!$B3/Data!$B10*Data!$B14</f>
        <v>7.4910394265232974</v>
      </c>
      <c r="BU53" s="9">
        <f>BU52/Data!$B3/Data!$B10*Data!$B14</f>
        <v>3.5412186379928321</v>
      </c>
      <c r="BV53" s="9">
        <f>BV52/Data!$B3/Data!$B10*Data!$B14</f>
        <v>4.086021505376344</v>
      </c>
      <c r="BW53" s="9">
        <f>BW52/Data!$B3/Data!$B10*Data!$B14</f>
        <v>4.1200716845878134</v>
      </c>
      <c r="BX53" s="9">
        <f>BX52/Data!$B3/Data!$B10*Data!$B14</f>
        <v>3.7455197132616487</v>
      </c>
      <c r="BY53" s="9">
        <f>BY52/Data!$B3/Data!$B10*Data!$B14</f>
        <v>4.1200716845878134</v>
      </c>
      <c r="BZ53" s="9">
        <f>BZ52/Data!$B3/Data!$B10*Data!$B14</f>
        <v>5.4480286738351253</v>
      </c>
      <c r="CA53" s="9">
        <f>CA52/Data!$B3/Data!$B10*Data!$B14</f>
        <v>4.7670250896057347</v>
      </c>
      <c r="CB53" s="9">
        <f>CB52/Data!$B3/Data!$B10*Data!$B14</f>
        <v>4.3584229390680997</v>
      </c>
      <c r="CC53" s="9">
        <f>CC52/Data!$B3/Data!$B10*Data!$B14</f>
        <v>4.9032258064516121</v>
      </c>
      <c r="CD53" s="9">
        <f>CD52/Data!$B3/Data!$B10*Data!$B14</f>
        <v>4.4946236559139789</v>
      </c>
      <c r="CE53" s="9">
        <f>CE52/Data!$B3/Data!$B10*Data!$B14</f>
        <v>2.9964157706093189</v>
      </c>
      <c r="CF53" s="9">
        <f>CF52/Data!$B3/Data!$B10*Data!$B14</f>
        <v>9.3637992831541226</v>
      </c>
      <c r="CG53" s="9">
        <f>CG52/Data!$B3/Data!$B10*Data!$B14</f>
        <v>23.154121863799283</v>
      </c>
      <c r="CH53" s="9">
        <f>CH52/Data!$B3/Data!$B10*Data!$B14</f>
        <v>16.344086021505376</v>
      </c>
      <c r="CI53" s="9">
        <f>CI52/Data!$B3/Data!$B10*Data!$B14</f>
        <v>8.7168458781361995</v>
      </c>
      <c r="CJ53" s="9">
        <f>CJ52/Data!$B3/Data!$B10*Data!$B14</f>
        <v>16.344086021505376</v>
      </c>
      <c r="CK53" s="9">
        <f>CK52/Data!$B3/Data!$B10*Data!$B14</f>
        <v>14.232974910394264</v>
      </c>
      <c r="CL53" s="9">
        <f>CL52/Data!$B3/Data!$B10*Data!$B14</f>
        <v>10.487455197132618</v>
      </c>
      <c r="CM53" s="9">
        <f>CM52/Data!$B3/Data!$B10*Data!$B14</f>
        <v>14.232974910394264</v>
      </c>
      <c r="CN53" s="9">
        <f>CN52/Data!$B3/Data!$B10*Data!$B14</f>
        <v>27.240143369175627</v>
      </c>
      <c r="CO53" s="9">
        <f>CO52/Data!$B3/Data!$B10*Data!$B14</f>
        <v>16.684587813620073</v>
      </c>
      <c r="CP53" s="9">
        <f>CP52/Data!$B3/Data!$B10*Data!$B14</f>
        <v>6.8100358422939067</v>
      </c>
      <c r="CQ53" s="9">
        <f>CQ52/Data!$B3/Data!$B10*Data!$B14</f>
        <v>12.25806451612903</v>
      </c>
      <c r="CR53" s="9">
        <f>CR52/Data!$B3/Data!$B10*Data!$B14</f>
        <v>7.4910394265232974</v>
      </c>
      <c r="CS53" s="9">
        <f>CS52/Data!$B3/Data!$B10*Data!$B14</f>
        <v>7.4910394265232974</v>
      </c>
      <c r="CT53" s="9">
        <f>CT52/Data!$B3/Data!$B10*Data!$B14</f>
        <v>5.618279569892473</v>
      </c>
      <c r="CU53" s="9">
        <f>CU52/Data!$B3/Data!$B10*Data!$B14</f>
        <v>8.8530465949820787</v>
      </c>
      <c r="CV53" s="9">
        <f>CV52/Data!$B3/Data!$B10*Data!$B14</f>
        <v>8.8530465949820787</v>
      </c>
      <c r="CW53" s="9">
        <f>CW52/Data!$B3/Data!$B10*Data!$B14</f>
        <v>0</v>
      </c>
      <c r="CX53" s="9">
        <f>CX52/Data!$B3/Data!$B10*Data!$B14</f>
        <v>9.3978494623655919</v>
      </c>
      <c r="CY53" s="9">
        <f>CY52/Data!$B3/Data!$B10*Data!$B14</f>
        <v>5.2437275985663092</v>
      </c>
      <c r="CZ53" s="9">
        <f>CZ52/Data!$B3/Data!$B10*Data!$B14</f>
        <v>4.4946236559139789</v>
      </c>
      <c r="DA53" s="9">
        <f>DA52/Data!$B3/Data!$B10*Data!$B14</f>
        <v>3.7455197132616487</v>
      </c>
      <c r="DB53" s="9">
        <f>DB52/Data!$B3/Data!$B10*Data!$B14</f>
        <v>6.1290322580645151</v>
      </c>
      <c r="DC53" s="9">
        <f>DC52/Data!$B3/Data!$B10*Data!$B14</f>
        <v>6.1290322580645151</v>
      </c>
      <c r="DD53" s="9">
        <f>DD52/Data!$B3/Data!$B10*Data!$B14</f>
        <v>6.2652329749103943</v>
      </c>
      <c r="DE53" s="9">
        <f>DE52/Data!$B3/Data!$B10*Data!$B14</f>
        <v>15.11827956989247</v>
      </c>
      <c r="DF53" s="9">
        <f>DF52/Data!$B3/Data!$B10*Data!$B14</f>
        <v>8.9892473118279579</v>
      </c>
      <c r="DG53" s="9">
        <f>DG52/Data!$B3/Data!$B10*Data!$B14</f>
        <v>8.9892473118279579</v>
      </c>
      <c r="DH53" s="9">
        <f>DH52/Data!$B3/Data!$B10*Data!$B14</f>
        <v>8.9892473118279579</v>
      </c>
      <c r="DI53" s="9">
        <f>DI52/Data!$B3/Data!$B10*Data!$B14</f>
        <v>9.5340501792114694</v>
      </c>
      <c r="DJ53" s="9">
        <f>DJ52/Data!$B3/Data!$B10*Data!$B14</f>
        <v>10.896057347670251</v>
      </c>
      <c r="DK53" s="9">
        <f>DK52/Data!$B3/Data!$B10*Data!$B14</f>
        <v>8.172043010752688</v>
      </c>
      <c r="DL53" s="9">
        <f>DL52/Data!$B3/Data!$B10*Data!$B14</f>
        <v>16.752688172043012</v>
      </c>
      <c r="DM53" s="9">
        <f>DM52/Data!$B3/Data!$B10*Data!$B14</f>
        <v>14.232974910394264</v>
      </c>
      <c r="DN53" s="9">
        <f>DN52/Data!$B3/Data!$B10*Data!$B14</f>
        <v>12.734767025089605</v>
      </c>
      <c r="DO53" s="9">
        <f>DO52/Data!$B3/Data!$B10*Data!$B14</f>
        <v>8.9892473118279579</v>
      </c>
      <c r="DP53" s="9">
        <f>DP52/Data!$B3/Data!$B10*Data!$B14</f>
        <v>13.620071684587813</v>
      </c>
      <c r="DQ53" s="9">
        <f>DQ52/Data!$B3/Data!$B10*Data!$B14</f>
        <v>9.5340501792114694</v>
      </c>
      <c r="DR53" s="9">
        <f>DR52/Data!$B3/Data!$B10*Data!$B14</f>
        <v>5.4480286738351253</v>
      </c>
      <c r="DS53" s="9">
        <f>DS52/Data!$B3/Data!$B10*Data!$B14</f>
        <v>6.1290322580645151</v>
      </c>
      <c r="DT53" s="9">
        <f>DT52/Data!$B3/Data!$B10*Data!$B14</f>
        <v>4.1200716845878134</v>
      </c>
      <c r="DU53" s="9">
        <f>DU52/Data!$B3/Data!$B10*Data!$B14</f>
        <v>4.1200716845878134</v>
      </c>
      <c r="DV53" s="9">
        <f>DV52/Data!$B3/Data!$B10*Data!$B14</f>
        <v>3.7455197132616487</v>
      </c>
      <c r="DW53" s="9">
        <f>DW52/Data!$B3/Data!$B10*Data!$B14</f>
        <v>5.4480286738351253</v>
      </c>
      <c r="DX53" s="9">
        <f>DX52/Data!$B3/Data!$B10*Data!$B14</f>
        <v>6.8100358422939067</v>
      </c>
      <c r="DY53" s="9">
        <f>DY52/Data!$B3/Data!$B10*Data!$B14</f>
        <v>3.8136200716845874</v>
      </c>
      <c r="DZ53" s="9">
        <f>DZ52/Data!$B3/Data!$B10*Data!$B14</f>
        <v>8.172043010752688</v>
      </c>
      <c r="EA53" s="9">
        <f>EA52/Data!$B3/Data!$B10*Data!$B14</f>
        <v>3.7455197132616487</v>
      </c>
      <c r="EB53" s="9">
        <f>EB52/Data!$B3/Data!$B10*Data!$B14</f>
        <v>2.9964157706093189</v>
      </c>
      <c r="EC53" s="9">
        <f>EC52/Data!$B3/Data!$B10*Data!$B14</f>
        <v>2.9964157706093189</v>
      </c>
      <c r="ED53" s="9">
        <f>ED52/Data!$B3/Data!$B10*Data!$B14</f>
        <v>4.7670250896057347</v>
      </c>
      <c r="EE53" s="9">
        <f>EE52/Data!$B3/Data!$B10*Data!$B14</f>
        <v>5.4480286738351253</v>
      </c>
      <c r="EF53" s="9">
        <f>EF52/Data!$B3/Data!$B10*Data!$B14</f>
        <v>0</v>
      </c>
      <c r="EG53" s="9">
        <f>EG52/Data!$B3/Data!$B10*Data!$B14</f>
        <v>10.623655913978492</v>
      </c>
      <c r="EH53" s="9">
        <f>EH52/Data!$B3/Data!$B10*Data!$B14</f>
        <v>4.1200716845878134</v>
      </c>
      <c r="EI53" s="9">
        <f>EI52/Data!$B3/Data!$B10*Data!$B14</f>
        <v>4.1200716845878134</v>
      </c>
      <c r="EJ53" s="9">
        <f>EJ52/Data!$B3/Data!$B10*Data!$B14</f>
        <v>4.8691756272401445</v>
      </c>
      <c r="EK53" s="9">
        <f>EK52/Data!$B3/Data!$B10*Data!$B14</f>
        <v>6.8100358422939067</v>
      </c>
      <c r="EL53" s="9">
        <f>EL52/Data!$B3/Data!$B10*Data!$B14</f>
        <v>6.8100358422939067</v>
      </c>
      <c r="EM53" s="9">
        <f>EM52/Data!$B3/Data!$B10*Data!$B14</f>
        <v>2.9964157706093189</v>
      </c>
      <c r="EN53" s="9">
        <f>EN52/Data!$B3/Data!$B10*Data!$B14</f>
        <v>5.3118279569892461</v>
      </c>
      <c r="EO53" s="9">
        <f>EO52/Data!$B3/Data!$B10*Data!$B14</f>
        <v>3.7455197132616487</v>
      </c>
      <c r="EP53" s="9">
        <f>EP52/Data!$B3/Data!$B10*Data!$B14</f>
        <v>9.738351254480289</v>
      </c>
      <c r="EQ53" s="9">
        <f>EQ52/Data!$B3/Data!$B10*Data!$B14</f>
        <v>14.232974910394264</v>
      </c>
      <c r="ER53" s="9">
        <f>ER52/Data!$B3/Data!$B10*Data!$B14</f>
        <v>14.982078853046595</v>
      </c>
      <c r="ES53" s="9">
        <f>ES52/Data!$B3/Data!$B10*Data!$B14</f>
        <v>12.25806451612903</v>
      </c>
      <c r="ET53" s="9">
        <f>ET52/Data!$B3/Data!$B10*Data!$B14</f>
        <v>9.5340501792114694</v>
      </c>
      <c r="EU53" s="9">
        <f>EU52/Data!$B3/Data!$B10*Data!$B14</f>
        <v>14.301075268817204</v>
      </c>
      <c r="EV53" s="9">
        <f>EV52/Data!$B3/Data!$B10*Data!$B14</f>
        <v>14.232974910394264</v>
      </c>
      <c r="EW53" s="9">
        <f>EW52/Data!$B3/Data!$B10*Data!$B14</f>
        <v>11.236559139784946</v>
      </c>
      <c r="EX53" s="9">
        <f>EX52/Data!$B3/Data!$B10*Data!$B14</f>
        <v>13.109318996415769</v>
      </c>
      <c r="EY53" s="9">
        <f>EY52/Data!$B3/Data!$B10*Data!$B14</f>
        <v>17.025089605734767</v>
      </c>
      <c r="EZ53" s="9">
        <f>EZ52/Data!$B3/Data!$B10*Data!$B14</f>
        <v>13.620071684587813</v>
      </c>
      <c r="FA53" s="9">
        <f>FA52/Data!$B3/Data!$B10*Data!$B14</f>
        <v>9.8064516129032242</v>
      </c>
      <c r="FB53" s="9">
        <f>FB52/Data!$B3/Data!$B10*Data!$B14</f>
        <v>12.25806451612903</v>
      </c>
      <c r="FC53" s="9">
        <f>FC52/Data!$B3/Data!$B10*Data!$B14</f>
        <v>16.854838709677423</v>
      </c>
      <c r="FD53" s="9">
        <f>FD52/Data!$B3/Data!$B10*Data!$B14</f>
        <v>13.858422939068101</v>
      </c>
      <c r="FE53" s="9">
        <f>FE52/Data!$B3/Data!$B10*Data!$B14</f>
        <v>14.982078853046595</v>
      </c>
      <c r="FF53" s="9">
        <f>FF52/Data!$B3/Data!$B10*Data!$B14</f>
        <v>32.688172043010752</v>
      </c>
      <c r="FG53" s="9">
        <f>FG52/Data!$B3/Data!$B10*Data!$B14</f>
        <v>17.706093189964157</v>
      </c>
      <c r="FH53" s="9">
        <f>FH52/Data!$B3/Data!$B10*Data!$B14</f>
        <v>9.8064516129032242</v>
      </c>
      <c r="FI53" s="9">
        <f>FI52/Data!$B3/Data!$B10*Data!$B14</f>
        <v>20.43010752688172</v>
      </c>
      <c r="FJ53" s="9">
        <f>FJ52/Data!$B3/Data!$B10*Data!$B14</f>
        <v>9.3637992831541226</v>
      </c>
      <c r="FK53" s="9">
        <f>FK52/Data!$B3/Data!$B10*Data!$B14</f>
        <v>4.8691756272401445</v>
      </c>
      <c r="FL53" s="9">
        <f>FL52/Data!$B3/Data!$B10*Data!$B14</f>
        <v>4.4946236559139789</v>
      </c>
      <c r="FM53" s="9">
        <f>FM52/Data!$B3/Data!$B10*Data!$B14</f>
        <v>8.8530465949820787</v>
      </c>
      <c r="FN53" s="9">
        <f>FN52/Data!$B3/Data!$B10*Data!$B14</f>
        <v>7.2874193548387094</v>
      </c>
      <c r="FO53" s="9">
        <f>FO52/Data!$B3/Data!$B10*Data!$B14</f>
        <v>4.0457060931899642</v>
      </c>
      <c r="FP53" s="9">
        <f>FP52/Data!$B3/Data!$B10*Data!$B14</f>
        <v>6.1290322580645151</v>
      </c>
      <c r="FQ53" s="9">
        <f>FQ52/Data!$B3/Data!$B10*Data!$B14</f>
        <v>3.3709677419354835</v>
      </c>
      <c r="FR53" s="9">
        <f>FR52/Data!$B3/Data!$B10*Data!$B14</f>
        <v>3.7455197132616487</v>
      </c>
      <c r="FS53" s="9">
        <f>FS52/Data!$B3/Data!$B10*Data!$B14</f>
        <v>3.7455197132616487</v>
      </c>
      <c r="FT53" s="9">
        <f>FT52/Data!$B3/Data!$B10*Data!$B14</f>
        <v>6.8100358422939067</v>
      </c>
      <c r="FU53" s="9">
        <f>FU52/Data!$B3/Data!$B10*Data!$B14</f>
        <v>10.896057347670251</v>
      </c>
      <c r="FV53" s="9">
        <f>FV52/Data!$B3/Data!$B10*Data!$B14</f>
        <v>5.9928315412186377</v>
      </c>
      <c r="FW53" s="9">
        <f>FW52/Data!$B3/Data!$B10*Data!$B14</f>
        <v>6.1290322580645151</v>
      </c>
      <c r="FX53" s="9">
        <f>FX52/Data!$B3/Data!$B10*Data!$B14</f>
        <v>4.8691756272401445</v>
      </c>
      <c r="FY53" s="9">
        <f>FY52/Data!$B3/Data!$B10*Data!$B14</f>
        <v>4.4946236559139789</v>
      </c>
      <c r="FZ53" s="9">
        <f>FZ52/Data!$B3/Data!$B10*Data!$B14</f>
        <v>4.4946236559139789</v>
      </c>
      <c r="GA53" s="9">
        <f>GA52/Data!$B3/Data!$B10*Data!$B14</f>
        <v>6.8100358422939067</v>
      </c>
      <c r="GB53" s="9">
        <f>GB52/Data!$B3/Data!$B10*Data!$B14</f>
        <v>8.8530465949820787</v>
      </c>
      <c r="GC53" s="9">
        <f>GC52/Data!$B3/Data!$B10*Data!$B14</f>
        <v>2.9964157706093189</v>
      </c>
      <c r="GD53" s="9">
        <f>GD52/Data!$B3/Data!$B10*Data!$B14</f>
        <v>6.1290322580645151</v>
      </c>
      <c r="GE53" s="9">
        <f>GE52/Data!$B3/Data!$B10*Data!$B14</f>
        <v>3.7455197132616487</v>
      </c>
      <c r="GF53" s="9">
        <f>GF52/Data!$B3/Data!$B10*Data!$B14</f>
        <v>4.4946236559139789</v>
      </c>
      <c r="GG53" s="9">
        <f>GG52/Data!$B3/Data!$B10*Data!$B14</f>
        <v>4.4946236559139789</v>
      </c>
      <c r="GH53" s="9">
        <f>GH52/Data!$B3/Data!$B10*Data!$B14</f>
        <v>9.5340501792114694</v>
      </c>
      <c r="GI53" s="9">
        <f>GI52/Data!$B3/Data!$B10*Data!$B14</f>
        <v>9.5340501792114694</v>
      </c>
      <c r="GJ53" s="9">
        <f>GJ52/Data!$B3/Data!$B10*Data!$B14</f>
        <v>8.172043010752688</v>
      </c>
      <c r="GK53" s="9">
        <f>GK52/Data!$B3/Data!$B10*Data!$B14</f>
        <v>13.0752688172043</v>
      </c>
      <c r="GL53" s="9">
        <f>GL52/Data!$B3/Data!$B10*Data!$B14</f>
        <v>5.618279569892473</v>
      </c>
      <c r="GM53" s="9">
        <f>GM52/Data!$B3/Data!$B10*Data!$B14</f>
        <v>5.2437275985663092</v>
      </c>
      <c r="GN53" s="9">
        <f>GN52/Data!$B3/Data!$B10*Data!$B14</f>
        <v>5.618279569892473</v>
      </c>
      <c r="GO53" s="9">
        <f>GO52/Data!$B3/Data!$B10*Data!$B14</f>
        <v>6.8100358422939067</v>
      </c>
      <c r="GP53" s="9">
        <f>GP52/Data!$B3/Data!$B10*Data!$B14</f>
        <v>10.896057347670251</v>
      </c>
      <c r="GQ53" s="9">
        <f>GQ52/Data!$B3/Data!$B10*Data!$B14</f>
        <v>5.4480286738351253</v>
      </c>
      <c r="GR53" s="9">
        <f>GR52/Data!$B3/Data!$B10*Data!$B14</f>
        <v>5.3118279569892461</v>
      </c>
      <c r="GS53" s="9">
        <f>GS52/Data!$B3/Data!$B10*Data!$B14</f>
        <v>4.8691756272401445</v>
      </c>
      <c r="GT53" s="9">
        <f>GT52/Data!$B3/Data!$B10*Data!$B14</f>
        <v>5.2437275985663092</v>
      </c>
      <c r="GU53" s="9">
        <f>GU52/Data!$B3/Data!$B10*Data!$B14</f>
        <v>5.2437275985663092</v>
      </c>
      <c r="GV53" s="9">
        <f>GV52/Data!$B3/Data!$B10*Data!$B14</f>
        <v>6.8100358422939067</v>
      </c>
      <c r="GW53" s="9">
        <f>GW52/Data!$B3/Data!$B10*Data!$B14</f>
        <v>9.5340501792114694</v>
      </c>
      <c r="GX53" s="9">
        <f>GX52/Data!$B3/Data!$B10*Data!$B14</f>
        <v>9.5340501792114694</v>
      </c>
      <c r="GY53" s="9">
        <f>GY52/Data!$B3/Data!$B10*Data!$B14</f>
        <v>16.344086021505376</v>
      </c>
      <c r="GZ53" s="9">
        <f>GZ52/Data!$B3/Data!$B10*Data!$B14</f>
        <v>11.236559139784946</v>
      </c>
      <c r="HA53" s="9">
        <f>HA52/Data!$B3/Data!$B10*Data!$B14</f>
        <v>11.236559139784946</v>
      </c>
      <c r="HB53" s="9">
        <f>HB52/Data!$B3/Data!$B10*Data!$B14</f>
        <v>11.236559139784946</v>
      </c>
      <c r="HC53" s="9">
        <f>HC52/Data!$B3/Data!$B10*Data!$B14</f>
        <v>12.25806451612903</v>
      </c>
      <c r="HD53" s="9">
        <f>HD52/Data!$B3/Data!$B10*Data!$B14</f>
        <v>12.25806451612903</v>
      </c>
      <c r="HE53" s="9">
        <f>HE52/Data!$B3/Data!$B10*Data!$B14</f>
        <v>9.2616487455197127</v>
      </c>
      <c r="HF53" s="9">
        <f>HF52/Data!$B3/Data!$B10*Data!$B14</f>
        <v>26.559139784946233</v>
      </c>
      <c r="HG53" s="9">
        <f>HG52/Data!$B3/Data!$B10*Data!$B14</f>
        <v>18.727598566308245</v>
      </c>
      <c r="HH53" s="9">
        <f>HH52/Data!$B3/Data!$B10*Data!$B14</f>
        <v>16.854838709677423</v>
      </c>
      <c r="HI53" s="9">
        <f>HI52/Data!$B3/Data!$B10*Data!$B14</f>
        <v>11.236559139784946</v>
      </c>
      <c r="HJ53" s="9">
        <f>HJ52/Data!$B3/Data!$B10*Data!$B14</f>
        <v>20.43010752688172</v>
      </c>
      <c r="HK53" s="9">
        <f>HK52/Data!$B3/Data!$B10*Data!$B14</f>
        <v>19.068100358422939</v>
      </c>
      <c r="HL53" s="9">
        <f>HL52/Data!$B3/Data!$B10*Data!$B14</f>
        <v>9.5340501792114694</v>
      </c>
      <c r="HM53" s="9">
        <f>HM52/Data!$B3/Data!$B10*Data!$B14</f>
        <v>8.172043010752688</v>
      </c>
      <c r="HN53" s="9">
        <f>HN52/Data!$B3/Data!$B10*Data!$B14</f>
        <v>6.7419354838709671</v>
      </c>
      <c r="HO53" s="9">
        <f>HO52/Data!$B3/Data!$B10*Data!$B14</f>
        <v>5.618279569892473</v>
      </c>
      <c r="HP53" s="9">
        <f>HP52/Data!$B3/Data!$B10*Data!$B14</f>
        <v>4.4946236559139789</v>
      </c>
      <c r="HQ53" s="9">
        <f>HQ52/Data!$B3/Data!$B10*Data!$B14</f>
        <v>12.25806451612903</v>
      </c>
      <c r="HR53" s="9">
        <f>HR52/Data!$B3/Data!$B10*Data!$B14</f>
        <v>13.620071684587813</v>
      </c>
      <c r="HS53" s="9">
        <f>HS52/Data!$B3/Data!$B10*Data!$B14</f>
        <v>5.4480286738351253</v>
      </c>
      <c r="HT53" s="9">
        <f>HT52/Data!$B3/Data!$B10*Data!$B14</f>
        <v>6.1290322580645151</v>
      </c>
      <c r="HU53" s="9">
        <f>HU52/Data!$B3/Data!$B10*Data!$B14</f>
        <v>4.1200716845878134</v>
      </c>
      <c r="HV53" s="9">
        <f>HV52/Data!$B3/Data!$B10*Data!$B14</f>
        <v>3.7455197132616487</v>
      </c>
      <c r="HW53" s="9">
        <f>HW52/Data!$B3/Data!$B10*Data!$B14</f>
        <v>5.2437275985663092</v>
      </c>
      <c r="HX53" s="9">
        <f>HX52/Data!$B3/Data!$B10*Data!$B14</f>
        <v>12.25806451612903</v>
      </c>
      <c r="HY53" s="9">
        <f>HY52/Data!$B3/Data!$B10*Data!$B14</f>
        <v>13.620071684587813</v>
      </c>
      <c r="HZ53" s="9">
        <f>HZ52/Data!$B3/Data!$B10*Data!$B14</f>
        <v>9.5340501792114694</v>
      </c>
      <c r="IA53" s="9">
        <f>IA52/Data!$B3/Data!$B10*Data!$B14</f>
        <v>12.25806451612903</v>
      </c>
      <c r="IB53" s="9">
        <f>IB52/Data!$B3/Data!$B10*Data!$B14</f>
        <v>8.2401433691756267</v>
      </c>
      <c r="IC53" s="9">
        <f>IC52/Data!$B3/Data!$B10*Data!$B14</f>
        <v>7.4910394265232974</v>
      </c>
      <c r="ID53" s="9">
        <f>ID52/Data!$B3/Data!$B10*Data!$B14</f>
        <v>4.4946236559139789</v>
      </c>
      <c r="IE53" s="9">
        <f>IE52/Data!$B3/Data!$B10*Data!$B14</f>
        <v>5.4480286738351253</v>
      </c>
      <c r="IF53" s="9">
        <f>IF52/Data!$B3/Data!$B10*Data!$B14</f>
        <v>8.8530465949820787</v>
      </c>
      <c r="IG53" s="9">
        <f>IG52/Data!$B3/Data!$B10*Data!$B14</f>
        <v>5.8566308243727594</v>
      </c>
      <c r="IH53" s="9">
        <f>IH52/Data!$B3/Data!$B10*Data!$B14</f>
        <v>8.5806451612903238</v>
      </c>
      <c r="II53" s="9">
        <f>II52/Data!$B3/Data!$B10*Data!$B14</f>
        <v>6.3673835125448024</v>
      </c>
      <c r="IJ53" s="368">
        <f>IJ52/Data!$B3/Data!$B10*Data!$B14</f>
        <v>4.4946236559139789</v>
      </c>
      <c r="IK53" s="9">
        <f>IK52/Data!$B3/Data!$B10*Data!$B14</f>
        <v>5.056451612903226</v>
      </c>
      <c r="IL53" s="9">
        <f>IL52/Data!$B3/Data!$B10*Data!$B14</f>
        <v>8.172043010752688</v>
      </c>
      <c r="IM53" s="9">
        <f>IM52/Data!$B3/Data!$B10*Data!$B14</f>
        <v>8.172043010752688</v>
      </c>
      <c r="IN53" s="9">
        <f>IN52/Data!$B3/Data!$B10*Data!$B14</f>
        <v>5.4480286738351253</v>
      </c>
      <c r="IO53" s="9">
        <f>IO52/Data!$B3/Data!$B10*Data!$B14</f>
        <v>7.354838709677419</v>
      </c>
      <c r="IP53" s="9">
        <f>IP52/Data!$B3/Data!$B10*Data!$B14</f>
        <v>6.7419354838709671</v>
      </c>
      <c r="IQ53" s="9">
        <f>IQ52/Data!$B3/Data!$B10*Data!$B14</f>
        <v>15.731182795698928</v>
      </c>
      <c r="IR53" s="9">
        <f>IR52/Data!$B3/Data!$B10*Data!$B14</f>
        <v>22.473118279569892</v>
      </c>
      <c r="IS53" s="9">
        <f>IS52/Data!$B3/Data!$B10*Data!$B14</f>
        <v>20.43010752688172</v>
      </c>
      <c r="IT53" s="9">
        <f>IT52/Data!$B3/Data!$B10*Data!$B14</f>
        <v>23.83512544802867</v>
      </c>
      <c r="IU53" s="9">
        <f>IU52/Data!$B3/Data!$B10*Data!$B14</f>
        <v>14.982078853046595</v>
      </c>
      <c r="IV53" s="9">
        <f>IV52/Data!$B3/Data!$B10*Data!$B14</f>
        <v>26.559139784946233</v>
      </c>
      <c r="IW53" s="9">
        <f>IW52/Data!$B3/Data!$B10*Data!$B14</f>
        <v>18.727598566308245</v>
      </c>
      <c r="IX53" s="9">
        <f>IX52/Data!$B3/Data!$B10*Data!$B14</f>
        <v>16.854838709677423</v>
      </c>
      <c r="IY53" s="9">
        <f>IY52/Data!$B3/Data!$B10*Data!$B14</f>
        <v>20.600358422939067</v>
      </c>
      <c r="IZ53" s="9">
        <f>IZ52/Data!$B3/Data!$B10*Data!$B14</f>
        <v>47.67025089605734</v>
      </c>
      <c r="JA53" s="9">
        <f>JA52/Data!$B3/Data!$B10*Data!$B14</f>
        <v>20.43010752688172</v>
      </c>
      <c r="JB53" s="9">
        <f>JB52/Data!$B3/Data!$B10*Data!$B14</f>
        <v>14.982078853046595</v>
      </c>
      <c r="JC53" s="9">
        <f>JC52/Data!$B3/Data!$B10*Data!$B14</f>
        <v>30.64516129032258</v>
      </c>
      <c r="JD53" s="9">
        <f>JD52/Data!$B3/Data!$B10*Data!$B14</f>
        <v>17.229390681003586</v>
      </c>
      <c r="JE53" s="9">
        <f>JE52/Data!$B3/Data!$B10*Data!$B14</f>
        <v>16.480286738351253</v>
      </c>
      <c r="JF53" s="9">
        <f>JF52/Data!$B3/Data!$B10*Data!$B14</f>
        <v>9.3637992831541226</v>
      </c>
      <c r="JG53" s="9">
        <f>JG52/Data!$B3/Data!$B10*Data!$B14</f>
        <v>10.21505376344086</v>
      </c>
      <c r="JH53" s="9">
        <f>JH52/Data!$B3/Data!$B10*Data!$B14</f>
        <v>12.25806451612903</v>
      </c>
      <c r="JI53" s="9">
        <f>JI52/Data!$B3/Data!$B10*Data!$B14</f>
        <v>10.896057347670251</v>
      </c>
      <c r="JJ53" s="9">
        <f>JJ52/Data!$B3/Data!$B10*Data!$B14</f>
        <v>7.7634408602150531</v>
      </c>
      <c r="JK53" s="9">
        <f>JK52/Data!$B3/Data!$B10*Data!$B14</f>
        <v>6.3673835125448024</v>
      </c>
      <c r="JL53" s="9">
        <f>JL52/Data!$B3/Data!$B10*Data!$B14</f>
        <v>5.618279569892473</v>
      </c>
      <c r="JM53" s="9">
        <f>JM52/Data!$B3/Data!$B10*Data!$B14</f>
        <v>3.7455197132616487</v>
      </c>
      <c r="JN53" s="9">
        <f>JN52/Data!$B3/Data!$B10*Data!$B14</f>
        <v>13.620071684587813</v>
      </c>
      <c r="JO53" s="9">
        <f>JO52/Data!$B3/Data!$B10*Data!$B14</f>
        <v>17.025089605734767</v>
      </c>
      <c r="JP53" s="9">
        <f>JP52/Data!$B3/Data!$B10*Data!$B14</f>
        <v>10.896057347670251</v>
      </c>
      <c r="JQ53" s="9">
        <f>JQ52/Data!$B3/Data!$B10*Data!$B14</f>
        <v>26.559139784946233</v>
      </c>
      <c r="JR53" s="9">
        <f>JR52/Data!$B3/Data!$B10*Data!$B14</f>
        <v>14.982078853046595</v>
      </c>
      <c r="JS53" s="9">
        <f>JS52/Data!$B3/Data!$B10*Data!$B14</f>
        <v>9.3637992831541226</v>
      </c>
      <c r="JT53" s="9">
        <f>JT52/Data!$B3/Data!$B10*Data!$B14</f>
        <v>5.618279569892473</v>
      </c>
      <c r="JU53" s="9">
        <f>JU52/Data!$B3/Data!$B10*Data!$B14</f>
        <v>13.620071684587813</v>
      </c>
      <c r="JV53" s="9">
        <f>JV52/Data!$B3/Data!$B10*Data!$B14</f>
        <v>17.025089605734767</v>
      </c>
      <c r="JW53" s="9">
        <f>JW52/Data!$B3/Data!$B10*Data!$B14</f>
        <v>10.896057347670251</v>
      </c>
      <c r="JX53" s="9">
        <f>JX52/Data!$B3/Data!$B10*Data!$B14</f>
        <v>22.473118279569892</v>
      </c>
      <c r="JY53" s="9">
        <f>JY52/Data!$B3/Data!$B10*Data!$B14</f>
        <v>10.112903225806452</v>
      </c>
      <c r="JZ53" s="9">
        <f>JZ52/Data!$B3/Data!$B10*Data!$B14</f>
        <v>10.112903225806452</v>
      </c>
      <c r="KA53" s="9">
        <f>KA52/Data!$B3/Data!$B10*Data!$B14</f>
        <v>7.4910394265232974</v>
      </c>
      <c r="KB53" s="9">
        <f>KB52/Data!$B3/Data!$B10*Data!$B14</f>
        <v>17.025089605734767</v>
      </c>
      <c r="KC53" s="9">
        <f>KC52/Data!$B3/Data!$B10*Data!$B14</f>
        <v>17.025089605734767</v>
      </c>
      <c r="KD53" s="9">
        <f>KD52/Data!$B3/Data!$B10*Data!$B14</f>
        <v>13.620071684587813</v>
      </c>
      <c r="KE53" s="9">
        <f>KE52/Data!$B3/Data!$B10*Data!$B14</f>
        <v>28.602150537634408</v>
      </c>
      <c r="KF53" s="9">
        <f>KF52/Data!$B3/Data!$B10*Data!$B14</f>
        <v>22.473118279569892</v>
      </c>
      <c r="KG53" s="9">
        <f>KG52/Data!$B3/Data!$B10*Data!$B14</f>
        <v>22.473118279569892</v>
      </c>
      <c r="KH53" s="9">
        <f>KH52/Data!$B3/Data!$B10*Data!$B14</f>
        <v>22.473118279569892</v>
      </c>
      <c r="KI53" s="9">
        <f>KI52/Data!$B3/Data!$B10*Data!$B14</f>
        <v>20.43010752688172</v>
      </c>
      <c r="KJ53" s="9">
        <f>KJ52/Data!$B3/Data!$B10*Data!$B14</f>
        <v>17.025089605734767</v>
      </c>
      <c r="KK53" s="9">
        <f>KK52/Data!$B3/Data!$B10*Data!$B14</f>
        <v>24.516129032258061</v>
      </c>
      <c r="KL53" s="9">
        <f>KL52/Data!$B3/Data!$B10*Data!$B14</f>
        <v>36.774193548387096</v>
      </c>
      <c r="KM53" s="9">
        <f>KM52/Data!$B3/Data!$B10*Data!$B14</f>
        <v>31.836917562724018</v>
      </c>
      <c r="KN53" s="9">
        <f>KN52/Data!$B3/Data!$B10*Data!$B14</f>
        <v>31.836917562724018</v>
      </c>
      <c r="KO53" s="9">
        <f>KO52/Data!$B3/Data!$B10*Data!$B14</f>
        <v>0</v>
      </c>
      <c r="KP53" s="9">
        <f>KP52/Data!$B3/Data!$B10*Data!$B14</f>
        <v>61.29032258064516</v>
      </c>
      <c r="KQ53" s="9">
        <f>KQ52/Data!$B3/Data!$B10*Data!$B14</f>
        <v>61.29032258064516</v>
      </c>
      <c r="KR53" s="9">
        <f>KR52/Data!$B3/Data!$B10*Data!$B14</f>
        <v>24.516129032258061</v>
      </c>
      <c r="KS53" s="9">
        <f>KS52/Data!$B3/Data!$B10*Data!$B14</f>
        <v>36.774193548387096</v>
      </c>
      <c r="KT53" s="9">
        <f>KT52/Data!$B3/Data!$B10*Data!$B14</f>
        <v>29.964157706093189</v>
      </c>
      <c r="KU53" s="9">
        <f>KU52/Data!$B3/Data!$B10*Data!$B14</f>
        <v>31.836917562724018</v>
      </c>
      <c r="KV53" s="9">
        <f>KV52/Data!$B3/Data!$B10*Data!$B14</f>
        <v>28.091397849462361</v>
      </c>
      <c r="KW53" s="9">
        <f>KW52/Data!$B3/Data!$B10*Data!$B14</f>
        <v>57.88530465949821</v>
      </c>
      <c r="KX53" s="9">
        <f>KX52/Data!$B3/Data!$B10*Data!$B14</f>
        <v>20.43010752688172</v>
      </c>
      <c r="KY53" s="9">
        <f>KY52/Data!$B3/Data!$B10*Data!$B14</f>
        <v>19.068100358422939</v>
      </c>
      <c r="KZ53" s="9">
        <f>KZ52/Data!$B3/Data!$B10*Data!$B14</f>
        <v>26.559139784946233</v>
      </c>
      <c r="LA53" s="9">
        <f>LA52/Data!$B3/Data!$B10*Data!$B14</f>
        <v>18.727598566308245</v>
      </c>
      <c r="LB53" s="9">
        <f>LB52/Data!$B3/Data!$B10*Data!$B14</f>
        <v>14.982078853046595</v>
      </c>
      <c r="LC53" s="9">
        <f>LC52/Data!$B3/Data!$B10*Data!$B14</f>
        <v>14.982078853046595</v>
      </c>
      <c r="LD53" s="9">
        <f>LD52/Data!$B3/Data!$B10*Data!$B14</f>
        <v>18.387096774193548</v>
      </c>
      <c r="LE53" s="9">
        <f>LE52/Data!$B3/Data!$B10*Data!$B14</f>
        <v>23.83512544802867</v>
      </c>
      <c r="LF53" s="9">
        <f>LF52/Data!$B3/Data!$B10*Data!$B14</f>
        <v>16.344086021505376</v>
      </c>
      <c r="LG53" s="9">
        <f>LG52/Data!$B3/Data!$B10*Data!$B14</f>
        <v>24.516129032258061</v>
      </c>
      <c r="LH53" s="9">
        <f>LH52/Data!$B3/Data!$B10*Data!$B14</f>
        <v>15.731182795698928</v>
      </c>
      <c r="LI53" s="9">
        <f>LI52/Data!$B3/Data!$B10*Data!$B14</f>
        <v>11.236559139784946</v>
      </c>
      <c r="LJ53" s="9">
        <f>LJ52/Data!$B3/Data!$B10*Data!$B14</f>
        <v>4.8691756272401445</v>
      </c>
      <c r="LK53" s="9">
        <f>LK52/Data!$B3/Data!$B10*Data!$B14</f>
        <v>8.8530465949820787</v>
      </c>
      <c r="LL53" s="9">
        <f>LL52/Data!$B3/Data!$B10*Data!$B14</f>
        <v>8.8530465949820787</v>
      </c>
      <c r="LM53" s="9">
        <f>LM52/Data!$B3/Data!$B10*Data!$B14</f>
        <v>3.5412186379928321</v>
      </c>
      <c r="LN53" s="9">
        <f>LN52/Data!$B3/Data!$B10*Data!$B14</f>
        <v>2.4516129032258061</v>
      </c>
      <c r="LO53" s="9">
        <f>LO52/Data!$B3/Data!$B10*Data!$B14</f>
        <v>0</v>
      </c>
      <c r="LP53" s="9">
        <f>LP52/Data!$B3/Data!$B10*Data!$B14</f>
        <v>0</v>
      </c>
      <c r="LQ53" s="9">
        <f>LQ52/Data!$B3/Data!$B10*Data!$B14</f>
        <v>14.982078853046595</v>
      </c>
      <c r="LR53" s="9">
        <f>LR52/Data!$B3/Data!$B10*Data!$B14</f>
        <v>40.86021505376344</v>
      </c>
      <c r="LS53" s="9">
        <f>LS52/Data!$B3/Data!$B10*Data!$B14</f>
        <v>20.43010752688172</v>
      </c>
      <c r="LT53" s="9">
        <f>LT52/Data!$B3/Data!$B10*Data!$B14</f>
        <v>14.982078853046595</v>
      </c>
      <c r="LU53" s="9">
        <f>LU52/Data!$B3/Data!$B10*Data!$B14</f>
        <v>24.516129032258061</v>
      </c>
      <c r="LV53" s="9">
        <f>LV52/Data!$B3/Data!$B10*Data!$B14</f>
        <v>0</v>
      </c>
      <c r="LW53" s="9">
        <f>LW52/Data!$B3/Data!$B10*Data!$B14</f>
        <v>0</v>
      </c>
      <c r="LX53" s="9">
        <f>LX52/Data!$B3/Data!$B10*Data!$B14</f>
        <v>28.091397849462361</v>
      </c>
      <c r="LY53" s="9">
        <f>LY52/Data!$B3/Data!$B10*Data!$B14</f>
        <v>47.67025089605734</v>
      </c>
      <c r="LZ53" s="9">
        <f>LZ52/Data!$B3/Data!$B10*Data!$B14</f>
        <v>23.83512544802867</v>
      </c>
      <c r="MA53" s="9">
        <f>MA52/Data!$B3/Data!$B10*Data!$B14</f>
        <v>4.086021505376344</v>
      </c>
      <c r="MB53" s="9">
        <f>MB52/Data!$B3/Data!$B10*Data!$B14</f>
        <v>0</v>
      </c>
      <c r="MC53" s="9">
        <f>MC52/Data!$B3/Data!$B10*Data!$B14</f>
        <v>20.600358422939067</v>
      </c>
      <c r="MD53" s="9">
        <f>MD52/Data!$B3/Data!$B10*Data!$B14</f>
        <v>20.600358422939067</v>
      </c>
      <c r="ME53" s="9">
        <f>ME52/Data!$B3/Data!$B10*Data!$B14</f>
        <v>20.600358422939067</v>
      </c>
      <c r="MF53" s="9">
        <f>MF52/Data!$B3/Data!$B10*Data!$B14</f>
        <v>20.43010752688172</v>
      </c>
      <c r="MG53" s="9">
        <f>MG52/Data!$B3/Data!$B10*Data!$B14</f>
        <v>10.21505376344086</v>
      </c>
      <c r="MH53" s="9">
        <f>MH52/Data!$B3/Data!$B10*Data!$B14</f>
        <v>5.4480286738351253</v>
      </c>
      <c r="MI53" s="9">
        <f>MI52/Data!$B3/Data!$B10*Data!$B14</f>
        <v>4.086021505376344</v>
      </c>
      <c r="MJ53" s="9">
        <f>MJ52/Data!$B3/Data!$B10*Data!$B14</f>
        <v>3.7455197132616487</v>
      </c>
      <c r="MK53" s="9">
        <f>MK52/Data!$B3/Data!$B10*Data!$B14</f>
        <v>2.9964157706093189</v>
      </c>
      <c r="ML53" s="9">
        <f>ML52/Data!$B3/Data!$B10*Data!$B14</f>
        <v>3.7455197132616487</v>
      </c>
      <c r="MM53" s="9">
        <f>MM52/Data!$B3/Data!$B10*Data!$B14</f>
        <v>4.7670250896057347</v>
      </c>
      <c r="MN53" s="9">
        <f>MN52/Data!$B3/Data!$B10*Data!$B14</f>
        <v>4.7670250896057347</v>
      </c>
      <c r="MO53" s="9">
        <f>MO52/Data!$B3/Data!$B10*Data!$B14</f>
        <v>6.8100358422939067</v>
      </c>
      <c r="MP53" s="9">
        <f>MP52/Data!$B3/Data!$B10*Data!$B14</f>
        <v>6.1290322580645151</v>
      </c>
      <c r="MQ53" s="9">
        <f>MQ52/Data!$B3/Data!$B10*Data!$B14</f>
        <v>4.4946236559139789</v>
      </c>
      <c r="MR53" s="9">
        <f>MR52/Data!$B3/Data!$B10*Data!$B14</f>
        <v>3.3709677419354835</v>
      </c>
      <c r="MS53" s="9">
        <f>MS52/Data!$B3/Data!$B10*Data!$B14</f>
        <v>2.2473118279569895</v>
      </c>
      <c r="MT53" s="9">
        <f>MT52/Data!$B3/Data!$B10*Data!$B14</f>
        <v>4.086021505376344</v>
      </c>
      <c r="MU53" s="9">
        <f>MU52/Data!$B3/Data!$B10*Data!$B14</f>
        <v>4.086021505376344</v>
      </c>
      <c r="MV53" s="9">
        <f>MV52/Data!$B3/Data!$B10*Data!$B14</f>
        <v>2.1792114695340499</v>
      </c>
      <c r="MW53" s="9">
        <f>MW52/Data!$B3/Data!$B10*Data!$B14</f>
        <v>3.268817204301075</v>
      </c>
      <c r="MX53" s="9">
        <f>MX52/Data!$B3/Data!$B10*Data!$B14</f>
        <v>2.2473118279569895</v>
      </c>
      <c r="MY53" s="9">
        <f>MY52/Data!$B3/Data!$B10*Data!$B14</f>
        <v>2.9964157706093189</v>
      </c>
      <c r="MZ53" s="9">
        <f>MZ52/Data!$B3/Data!$B10*Data!$B14</f>
        <v>2.9964157706093189</v>
      </c>
      <c r="NA53" s="9">
        <f>NA52/Data!$B3/Data!$B10*Data!$B14</f>
        <v>6.8100358422939067</v>
      </c>
      <c r="NB53" s="9">
        <f>NB52/Data!$B3/Data!$B10*Data!$B14</f>
        <v>6.8100358422939067</v>
      </c>
      <c r="NC53" s="9">
        <f>NC52/Data!$B3/Data!$B10*Data!$B14</f>
        <v>2.7240143369175627</v>
      </c>
    </row>
    <row r="54" spans="2:367" ht="15">
      <c r="B54" s="9" t="s">
        <v>1830</v>
      </c>
      <c r="C54" s="9">
        <f>C52/Data!$B3/Data!$B11*Data!$B15</f>
        <v>0.1</v>
      </c>
      <c r="D54" s="9">
        <f>D52/Data!$B3/Data!$B11*Data!$B15</f>
        <v>0.16666666666666666</v>
      </c>
      <c r="E54" s="9">
        <f>E52/Data!$B3/Data!$B11*Data!$B15</f>
        <v>0.12222222222222223</v>
      </c>
      <c r="F54" s="9">
        <f>F52/Data!$B3/Data!$B11*Data!$B15</f>
        <v>0.12222222222222223</v>
      </c>
      <c r="G54" s="9">
        <f>G52/Data!$B3/Data!$B11*Data!$B15</f>
        <v>0.15277777777777779</v>
      </c>
      <c r="H54" s="9">
        <f>H52/Data!$B3/Data!$B11*Data!$B15</f>
        <v>0.19444444444444448</v>
      </c>
      <c r="I54" s="9">
        <f>I52/Data!$B3/Data!$B11*Data!$B15</f>
        <v>0.19444444444444448</v>
      </c>
      <c r="J54" s="9">
        <f>J52/Data!$B3/Data!$B11*Data!$B15</f>
        <v>0.11111111111111112</v>
      </c>
      <c r="K54" s="9">
        <f>K52/Data!$B3/Data!$B11*Data!$B15</f>
        <v>0.16666666666666666</v>
      </c>
      <c r="L54" s="9">
        <f>L52/Data!$B3/Data!$B11*Data!$B15</f>
        <v>0.12222222222222223</v>
      </c>
      <c r="M54" s="9">
        <f>M52/Data!$B3/Data!$B11*Data!$B15</f>
        <v>0.12222222222222223</v>
      </c>
      <c r="N54" s="9">
        <f>N52/Data!$B3/Data!$B11*Data!$B15</f>
        <v>0.10694444444444447</v>
      </c>
      <c r="O54" s="9">
        <f>O52/Data!$B3/Data!$B11*Data!$B15</f>
        <v>0.27777777777777779</v>
      </c>
      <c r="P54" s="9">
        <f>P52/Data!$B3/Data!$B11*Data!$B15</f>
        <v>0.41666666666666674</v>
      </c>
      <c r="Q54" s="9">
        <f>Q52/Data!$B3/Data!$B11*Data!$B15</f>
        <v>0.16666666666666666</v>
      </c>
      <c r="R54" s="9">
        <f>R52/Data!$B3/Data!$B11*Data!$B15</f>
        <v>0.31666666666666671</v>
      </c>
      <c r="S54" s="9">
        <f>S52/Data!$B3/Data!$B11*Data!$B15</f>
        <v>0.33611111111111119</v>
      </c>
      <c r="T54" s="9">
        <f>T52/Data!$B3/Data!$B11*Data!$B15</f>
        <v>0.24444444444444446</v>
      </c>
      <c r="U54" s="9">
        <f>U52/Data!$B3/Data!$B11*Data!$B15</f>
        <v>0.10694444444444447</v>
      </c>
      <c r="V54" s="9">
        <f>V52/Data!$B3/Data!$B11*Data!$B15</f>
        <v>0.19444444444444448</v>
      </c>
      <c r="W54" s="9">
        <f>W52/Data!$B3/Data!$B11*Data!$B15</f>
        <v>0.30555555555555558</v>
      </c>
      <c r="X54" s="9">
        <f>X52/Data!$B3/Data!$B11*Data!$B15</f>
        <v>0.12222222222222223</v>
      </c>
      <c r="Y54" s="9">
        <f>Y52/Data!$B3/Data!$B11*Data!$B15</f>
        <v>0.125</v>
      </c>
      <c r="Z54" s="9">
        <f>Z52/Data!$B3/Data!$B11*Data!$B15</f>
        <v>0.13750000000000001</v>
      </c>
      <c r="AA54" s="9">
        <f>AA52/Data!$B3/Data!$B11*Data!$B15</f>
        <v>0.15277777777777779</v>
      </c>
      <c r="AB54" s="9">
        <f>AB52/Data!$B3/Data!$B11*Data!$B15</f>
        <v>0.15277777777777779</v>
      </c>
      <c r="AC54" s="9">
        <f>AC52/Data!$B3/Data!$B11*Data!$B15</f>
        <v>0.27777777777777779</v>
      </c>
      <c r="AD54" s="9">
        <f>AD52/Data!$B3/Data!$B11*Data!$B15</f>
        <v>0.27777777777777779</v>
      </c>
      <c r="AE54" s="9">
        <f>AE52/Data!$B3/Data!$B11*Data!$B15</f>
        <v>0.13333333333333336</v>
      </c>
      <c r="AF54" s="9">
        <f>AF52/Data!$B3/Data!$B11*Data!$B15</f>
        <v>0.16666666666666666</v>
      </c>
      <c r="AG54" s="9">
        <f>AG52/Data!$B3/Data!$B11*Data!$B15</f>
        <v>0.18333333333333338</v>
      </c>
      <c r="AH54" s="9">
        <f>AH52/Data!$B3/Data!$B11*Data!$B15</f>
        <v>0.15277777777777779</v>
      </c>
      <c r="AI54" s="9">
        <f>AI52/Data!$B3/Data!$B11*Data!$B15</f>
        <v>0.15277777777777779</v>
      </c>
      <c r="AJ54" s="9">
        <f>AJ52/Data!$B3/Data!$B11*Data!$B15</f>
        <v>0.22222222222222224</v>
      </c>
      <c r="AK54" s="9">
        <f>AK52/Data!$B3/Data!$B11*Data!$B15</f>
        <v>0.33333333333333331</v>
      </c>
      <c r="AL54" s="9">
        <f>AL52/Data!$B3/Data!$B11*Data!$B15</f>
        <v>0.15555555555555556</v>
      </c>
      <c r="AM54" s="9">
        <f>AM52/Data!$B3/Data!$B11*Data!$B15</f>
        <v>0.2</v>
      </c>
      <c r="AN54" s="9">
        <f>AN52/Data!$B3/Data!$B11*Data!$B15</f>
        <v>0.18333333333333338</v>
      </c>
      <c r="AO54" s="9">
        <f>AO52/Data!$B3/Data!$B11*Data!$B15</f>
        <v>0.18333333333333338</v>
      </c>
      <c r="AP54" s="9">
        <f>AP52/Data!$B3/Data!$B11*Data!$B15</f>
        <v>0.15277777777777779</v>
      </c>
      <c r="AQ54" s="9">
        <f>AQ52/Data!$B3/Data!$B11*Data!$B15</f>
        <v>0.30555555555555558</v>
      </c>
      <c r="AR54" s="9">
        <f>AR52/Data!$B3/Data!$B11*Data!$B15</f>
        <v>0.33333333333333331</v>
      </c>
      <c r="AS54" s="9">
        <f>AS52/Data!$B3/Data!$B11*Data!$B15</f>
        <v>0.15555555555555556</v>
      </c>
      <c r="AT54" s="9">
        <f>AT52/Data!$B3/Data!$B11*Data!$B15</f>
        <v>0.23333333333333336</v>
      </c>
      <c r="AU54" s="9">
        <f>AU52/Data!$B3/Data!$B11*Data!$B15</f>
        <v>0.18333333333333338</v>
      </c>
      <c r="AV54" s="9">
        <f>AV52/Data!$B3/Data!$B11*Data!$B15</f>
        <v>0.13750000000000001</v>
      </c>
      <c r="AW54" s="9">
        <f>AW52/Data!$B3/Data!$B11*Data!$B15</f>
        <v>0.15277777777777779</v>
      </c>
      <c r="AX54" s="9">
        <f>AX52/Data!$B3/Data!$B11*Data!$B15</f>
        <v>0.3611111111111111</v>
      </c>
      <c r="AY54" s="9">
        <f>AY52/Data!$B3/Data!$B11*Data!$B15</f>
        <v>0.38888888888888895</v>
      </c>
      <c r="AZ54" s="9">
        <f>AZ52/Data!$B3/Data!$B11*Data!$B15</f>
        <v>0.27777777777777779</v>
      </c>
      <c r="BA54" s="9">
        <f>BA52/Data!$B3/Data!$B11*Data!$B15</f>
        <v>0.5</v>
      </c>
      <c r="BB54" s="9">
        <f>BB52/Data!$B3/Data!$B11*Data!$B15</f>
        <v>0.38194444444444453</v>
      </c>
      <c r="BC54" s="9">
        <f>BC52/Data!$B3/Data!$B11*Data!$B15</f>
        <v>0.21388888888888893</v>
      </c>
      <c r="BD54" s="9">
        <f>BD52/Data!$B3/Data!$B11*Data!$B15</f>
        <v>0.13750000000000001</v>
      </c>
      <c r="BE54" s="9">
        <f>BE52/Data!$B3/Data!$B11*Data!$B15</f>
        <v>0.19444444444444448</v>
      </c>
      <c r="BF54" s="9">
        <f>BF52/Data!$B3/Data!$B11*Data!$B15</f>
        <v>0.30555555555555558</v>
      </c>
      <c r="BG54" s="9">
        <f>BG52/Data!$B3/Data!$B11*Data!$B15</f>
        <v>0</v>
      </c>
      <c r="BH54" s="9">
        <f>BH52/Data!$B3/Data!$B11*Data!$B15</f>
        <v>0.5</v>
      </c>
      <c r="BI54" s="9">
        <f>BI52/Data!$B3/Data!$B11*Data!$B15</f>
        <v>0.19861111111111115</v>
      </c>
      <c r="BJ54" s="9">
        <f>BJ52/Data!$B3/Data!$B11*Data!$B15</f>
        <v>0.21388888888888893</v>
      </c>
      <c r="BK54" s="9">
        <f>BK52/Data!$B3/Data!$B11*Data!$B15</f>
        <v>0.19861111111111115</v>
      </c>
      <c r="BL54" s="9">
        <f>BL52/Data!$B3/Data!$B11*Data!$B15</f>
        <v>0.30555555555555558</v>
      </c>
      <c r="BM54" s="9">
        <f>BM52/Data!$B3/Data!$B11*Data!$B15</f>
        <v>0.38888888888888895</v>
      </c>
      <c r="BN54" s="9">
        <f>BN52/Data!$B3/Data!$B11*Data!$B15</f>
        <v>0.22222222222222224</v>
      </c>
      <c r="BO54" s="9">
        <f>BO52/Data!$B3/Data!$B11*Data!$B15</f>
        <v>0.35000000000000003</v>
      </c>
      <c r="BP54" s="9">
        <f>BP52/Data!$B3/Data!$B11*Data!$B15</f>
        <v>0.24444444444444446</v>
      </c>
      <c r="BQ54" s="9">
        <f>BQ52/Data!$B3/Data!$B11*Data!$B15</f>
        <v>9.1666666666666688E-2</v>
      </c>
      <c r="BR54" s="9">
        <f>BR52/Data!$B3/Data!$B11*Data!$B15</f>
        <v>0.1680555555555556</v>
      </c>
      <c r="BS54" s="9">
        <f>BS52/Data!$B3/Data!$B11*Data!$B15</f>
        <v>0.19444444444444448</v>
      </c>
      <c r="BT54" s="9">
        <f>BT52/Data!$B3/Data!$B11*Data!$B15</f>
        <v>0.30555555555555558</v>
      </c>
      <c r="BU54" s="9">
        <f>BU52/Data!$B3/Data!$B11*Data!$B15</f>
        <v>0.14444444444444446</v>
      </c>
      <c r="BV54" s="9">
        <f>BV52/Data!$B3/Data!$B11*Data!$B15</f>
        <v>0.16666666666666666</v>
      </c>
      <c r="BW54" s="9">
        <f>BW52/Data!$B3/Data!$B11*Data!$B15</f>
        <v>0.1680555555555556</v>
      </c>
      <c r="BX54" s="9">
        <f>BX52/Data!$B3/Data!$B11*Data!$B15</f>
        <v>0.15277777777777779</v>
      </c>
      <c r="BY54" s="9">
        <f>BY52/Data!$B3/Data!$B11*Data!$B15</f>
        <v>0.1680555555555556</v>
      </c>
      <c r="BZ54" s="9">
        <f>BZ52/Data!$B3/Data!$B11*Data!$B15</f>
        <v>0.22222222222222224</v>
      </c>
      <c r="CA54" s="9">
        <f>CA52/Data!$B3/Data!$B11*Data!$B15</f>
        <v>0.19444444444444448</v>
      </c>
      <c r="CB54" s="9">
        <f>CB52/Data!$B3/Data!$B11*Data!$B15</f>
        <v>0.17777777777777778</v>
      </c>
      <c r="CC54" s="9">
        <f>CC52/Data!$B3/Data!$B11*Data!$B15</f>
        <v>0.2</v>
      </c>
      <c r="CD54" s="9">
        <f>CD52/Data!$B3/Data!$B11*Data!$B15</f>
        <v>0.18333333333333338</v>
      </c>
      <c r="CE54" s="9">
        <f>CE52/Data!$B3/Data!$B11*Data!$B15</f>
        <v>0.12222222222222223</v>
      </c>
      <c r="CF54" s="9">
        <f>CF52/Data!$B3/Data!$B11*Data!$B15</f>
        <v>0.38194444444444453</v>
      </c>
      <c r="CG54" s="9">
        <f>CG52/Data!$B3/Data!$B11*Data!$B15</f>
        <v>0.94444444444444453</v>
      </c>
      <c r="CH54" s="9">
        <f>CH52/Data!$B3/Data!$B11*Data!$B15</f>
        <v>0.66666666666666663</v>
      </c>
      <c r="CI54" s="9">
        <f>CI52/Data!$B3/Data!$B11*Data!$B15</f>
        <v>0.35555555555555557</v>
      </c>
      <c r="CJ54" s="9">
        <f>CJ52/Data!$B3/Data!$B11*Data!$B15</f>
        <v>0.66666666666666663</v>
      </c>
      <c r="CK54" s="9">
        <f>CK52/Data!$B3/Data!$B11*Data!$B15</f>
        <v>0.5805555555555556</v>
      </c>
      <c r="CL54" s="9">
        <f>CL52/Data!$B3/Data!$B11*Data!$B15</f>
        <v>0.42777777777777787</v>
      </c>
      <c r="CM54" s="9">
        <f>CM52/Data!$B3/Data!$B11*Data!$B15</f>
        <v>0.5805555555555556</v>
      </c>
      <c r="CN54" s="9">
        <f>CN52/Data!$B3/Data!$B11*Data!$B15</f>
        <v>1.1111111111111112</v>
      </c>
      <c r="CO54" s="9">
        <f>CO52/Data!$B3/Data!$B11*Data!$B15</f>
        <v>0.68055555555555558</v>
      </c>
      <c r="CP54" s="9">
        <f>CP52/Data!$B3/Data!$B11*Data!$B15</f>
        <v>0.27777777777777779</v>
      </c>
      <c r="CQ54" s="9">
        <f>CQ52/Data!$B3/Data!$B11*Data!$B15</f>
        <v>0.5</v>
      </c>
      <c r="CR54" s="9">
        <f>CR52/Data!$B3/Data!$B11*Data!$B15</f>
        <v>0.30555555555555558</v>
      </c>
      <c r="CS54" s="9">
        <f>CS52/Data!$B3/Data!$B11*Data!$B15</f>
        <v>0.30555555555555558</v>
      </c>
      <c r="CT54" s="9">
        <f>CT52/Data!$B3/Data!$B11*Data!$B15</f>
        <v>0.22916666666666666</v>
      </c>
      <c r="CU54" s="9">
        <f>CU52/Data!$B3/Data!$B11*Data!$B15</f>
        <v>0.3611111111111111</v>
      </c>
      <c r="CV54" s="9">
        <f>CV52/Data!$B3/Data!$B11*Data!$B15</f>
        <v>0.3611111111111111</v>
      </c>
      <c r="CW54" s="9">
        <f>CW52/Data!$B3/Data!$B11*Data!$B15</f>
        <v>0</v>
      </c>
      <c r="CX54" s="9">
        <f>CX52/Data!$B3/Data!$B11*Data!$B15</f>
        <v>0.3833333333333333</v>
      </c>
      <c r="CY54" s="9">
        <f>CY52/Data!$B3/Data!$B11*Data!$B15</f>
        <v>0.21388888888888893</v>
      </c>
      <c r="CZ54" s="9">
        <f>CZ52/Data!$B3/Data!$B11*Data!$B15</f>
        <v>0.18333333333333338</v>
      </c>
      <c r="DA54" s="9">
        <f>DA52/Data!$B3/Data!$B11*Data!$B15</f>
        <v>0.15277777777777779</v>
      </c>
      <c r="DB54" s="9">
        <f>DB52/Data!$B3/Data!$B11*Data!$B15</f>
        <v>0.25</v>
      </c>
      <c r="DC54" s="9">
        <f>DC52/Data!$B3/Data!$B11*Data!$B15</f>
        <v>0.25</v>
      </c>
      <c r="DD54" s="9">
        <f>DD52/Data!$B3/Data!$B11*Data!$B15</f>
        <v>0.25555555555555554</v>
      </c>
      <c r="DE54" s="9">
        <f>DE52/Data!$B3/Data!$B11*Data!$B15</f>
        <v>0.6166666666666667</v>
      </c>
      <c r="DF54" s="9">
        <f>DF52/Data!$B3/Data!$B11*Data!$B15</f>
        <v>0.36666666666666675</v>
      </c>
      <c r="DG54" s="9">
        <f>DG52/Data!$B3/Data!$B11*Data!$B15</f>
        <v>0.36666666666666675</v>
      </c>
      <c r="DH54" s="9">
        <f>DH52/Data!$B3/Data!$B11*Data!$B15</f>
        <v>0.36666666666666675</v>
      </c>
      <c r="DI54" s="9">
        <f>DI52/Data!$B3/Data!$B11*Data!$B15</f>
        <v>0.38888888888888895</v>
      </c>
      <c r="DJ54" s="9">
        <f>DJ52/Data!$B3/Data!$B11*Data!$B15</f>
        <v>0.44444444444444448</v>
      </c>
      <c r="DK54" s="9">
        <f>DK52/Data!$B3/Data!$B11*Data!$B15</f>
        <v>0.33333333333333331</v>
      </c>
      <c r="DL54" s="9">
        <f>DL52/Data!$B3/Data!$B11*Data!$B15</f>
        <v>0.68333333333333346</v>
      </c>
      <c r="DM54" s="9">
        <f>DM52/Data!$B3/Data!$B11*Data!$B15</f>
        <v>0.5805555555555556</v>
      </c>
      <c r="DN54" s="9">
        <f>DN52/Data!$B3/Data!$B11*Data!$B15</f>
        <v>0.51944444444444449</v>
      </c>
      <c r="DO54" s="9">
        <f>DO52/Data!$B3/Data!$B11*Data!$B15</f>
        <v>0.36666666666666675</v>
      </c>
      <c r="DP54" s="9">
        <f>DP52/Data!$B3/Data!$B11*Data!$B15</f>
        <v>0.55555555555555558</v>
      </c>
      <c r="DQ54" s="9">
        <f>DQ52/Data!$B3/Data!$B11*Data!$B15</f>
        <v>0.38888888888888895</v>
      </c>
      <c r="DR54" s="9">
        <f>DR52/Data!$B3/Data!$B11*Data!$B15</f>
        <v>0.22222222222222224</v>
      </c>
      <c r="DS54" s="9">
        <f>DS52/Data!$B3/Data!$B11*Data!$B15</f>
        <v>0.25</v>
      </c>
      <c r="DT54" s="9">
        <f>DT52/Data!$B3/Data!$B11*Data!$B15</f>
        <v>0.1680555555555556</v>
      </c>
      <c r="DU54" s="9">
        <f>DU52/Data!$B3/Data!$B11*Data!$B15</f>
        <v>0.1680555555555556</v>
      </c>
      <c r="DV54" s="9">
        <f>DV52/Data!$B3/Data!$B11*Data!$B15</f>
        <v>0.15277777777777779</v>
      </c>
      <c r="DW54" s="9">
        <f>DW52/Data!$B3/Data!$B11*Data!$B15</f>
        <v>0.22222222222222224</v>
      </c>
      <c r="DX54" s="9">
        <f>DX52/Data!$B3/Data!$B11*Data!$B15</f>
        <v>0.27777777777777779</v>
      </c>
      <c r="DY54" s="9">
        <f>DY52/Data!$B3/Data!$B11*Data!$B15</f>
        <v>0.15555555555555556</v>
      </c>
      <c r="DZ54" s="9">
        <f>DZ52/Data!$B3/Data!$B11*Data!$B15</f>
        <v>0.33333333333333331</v>
      </c>
      <c r="EA54" s="9">
        <f>EA52/Data!$B3/Data!$B11*Data!$B15</f>
        <v>0.15277777777777779</v>
      </c>
      <c r="EB54" s="9">
        <f>EB52/Data!$B3/Data!$B11*Data!$B15</f>
        <v>0.12222222222222223</v>
      </c>
      <c r="EC54" s="9">
        <f>EC52/Data!$B3/Data!$B11*Data!$B15</f>
        <v>0.12222222222222223</v>
      </c>
      <c r="ED54" s="9">
        <f>ED52/Data!$B3/Data!$B11*Data!$B15</f>
        <v>0.19444444444444448</v>
      </c>
      <c r="EE54" s="9">
        <f>EE52/Data!$B3/Data!$B11*Data!$B15</f>
        <v>0.22222222222222224</v>
      </c>
      <c r="EF54" s="9">
        <f>EF52/Data!$B3/Data!$B11*Data!$B15</f>
        <v>0</v>
      </c>
      <c r="EG54" s="9">
        <f>EG52/Data!$B3/Data!$B11*Data!$B15</f>
        <v>0.43333333333333335</v>
      </c>
      <c r="EH54" s="9">
        <f>EH52/Data!$B3/Data!$B11*Data!$B15</f>
        <v>0.1680555555555556</v>
      </c>
      <c r="EI54" s="9">
        <f>EI52/Data!$B3/Data!$B11*Data!$B15</f>
        <v>0.1680555555555556</v>
      </c>
      <c r="EJ54" s="9">
        <f>EJ52/Data!$B3/Data!$B11*Data!$B15</f>
        <v>0.19861111111111115</v>
      </c>
      <c r="EK54" s="9">
        <f>EK52/Data!$B3/Data!$B11*Data!$B15</f>
        <v>0.27777777777777779</v>
      </c>
      <c r="EL54" s="9">
        <f>EL52/Data!$B3/Data!$B11*Data!$B15</f>
        <v>0.27777777777777779</v>
      </c>
      <c r="EM54" s="9">
        <f>EM52/Data!$B3/Data!$B11*Data!$B15</f>
        <v>0.12222222222222223</v>
      </c>
      <c r="EN54" s="9">
        <f>EN52/Data!$B3/Data!$B11*Data!$B15</f>
        <v>0.21666666666666667</v>
      </c>
      <c r="EO54" s="9">
        <f>EO52/Data!$B3/Data!$B11*Data!$B15</f>
        <v>0.15277777777777779</v>
      </c>
      <c r="EP54" s="9">
        <f>EP52/Data!$B3/Data!$B11*Data!$B15</f>
        <v>0.39722222222222231</v>
      </c>
      <c r="EQ54" s="9">
        <f>EQ52/Data!$B3/Data!$B11*Data!$B15</f>
        <v>0.5805555555555556</v>
      </c>
      <c r="ER54" s="9">
        <f>ER52/Data!$B3/Data!$B11*Data!$B15</f>
        <v>0.61111111111111116</v>
      </c>
      <c r="ES54" s="9">
        <f>ES52/Data!$B3/Data!$B11*Data!$B15</f>
        <v>0.5</v>
      </c>
      <c r="ET54" s="9">
        <f>ET52/Data!$B3/Data!$B11*Data!$B15</f>
        <v>0.38888888888888895</v>
      </c>
      <c r="EU54" s="9">
        <f>EU52/Data!$B3/Data!$B11*Data!$B15</f>
        <v>0.58333333333333337</v>
      </c>
      <c r="EV54" s="9">
        <f>EV52/Data!$B3/Data!$B11*Data!$B15</f>
        <v>0.5805555555555556</v>
      </c>
      <c r="EW54" s="9">
        <f>EW52/Data!$B3/Data!$B11*Data!$B15</f>
        <v>0.45833333333333331</v>
      </c>
      <c r="EX54" s="9">
        <f>EX52/Data!$B3/Data!$B11*Data!$B15</f>
        <v>0.53472222222222221</v>
      </c>
      <c r="EY54" s="9">
        <f>EY52/Data!$B3/Data!$B11*Data!$B15</f>
        <v>0.69444444444444453</v>
      </c>
      <c r="EZ54" s="9">
        <f>EZ52/Data!$B3/Data!$B11*Data!$B15</f>
        <v>0.55555555555555558</v>
      </c>
      <c r="FA54" s="9">
        <f>FA52/Data!$B3/Data!$B11*Data!$B15</f>
        <v>0.4</v>
      </c>
      <c r="FB54" s="9">
        <f>FB52/Data!$B3/Data!$B11*Data!$B15</f>
        <v>0.5</v>
      </c>
      <c r="FC54" s="9">
        <f>FC52/Data!$B3/Data!$B11*Data!$B15</f>
        <v>0.68750000000000011</v>
      </c>
      <c r="FD54" s="9">
        <f>FD52/Data!$B3/Data!$B11*Data!$B15</f>
        <v>0.56527777777777788</v>
      </c>
      <c r="FE54" s="9">
        <f>FE52/Data!$B3/Data!$B11*Data!$B15</f>
        <v>0.61111111111111116</v>
      </c>
      <c r="FF54" s="9">
        <f>FF52/Data!$B3/Data!$B11*Data!$B15</f>
        <v>1.3333333333333333</v>
      </c>
      <c r="FG54" s="9">
        <f>FG52/Data!$B3/Data!$B11*Data!$B15</f>
        <v>0.72222222222222221</v>
      </c>
      <c r="FH54" s="9">
        <f>FH52/Data!$B3/Data!$B11*Data!$B15</f>
        <v>0.4</v>
      </c>
      <c r="FI54" s="9">
        <f>FI52/Data!$B3/Data!$B11*Data!$B15</f>
        <v>0.83333333333333348</v>
      </c>
      <c r="FJ54" s="9">
        <f>FJ52/Data!$B3/Data!$B11*Data!$B15</f>
        <v>0.38194444444444453</v>
      </c>
      <c r="FK54" s="9">
        <f>FK52/Data!$B3/Data!$B11*Data!$B15</f>
        <v>0.19861111111111115</v>
      </c>
      <c r="FL54" s="9">
        <f>FL52/Data!$B3/Data!$B11*Data!$B15</f>
        <v>0.18333333333333338</v>
      </c>
      <c r="FM54" s="9">
        <f>FM52/Data!$B3/Data!$B11*Data!$B15</f>
        <v>0.3611111111111111</v>
      </c>
      <c r="FN54" s="9">
        <f>FN52/Data!$B3/Data!$B11*Data!$B15</f>
        <v>0.29725000000000001</v>
      </c>
      <c r="FO54" s="9">
        <f>FO52/Data!$B3/Data!$B11*Data!$B15</f>
        <v>0.16502222222222226</v>
      </c>
      <c r="FP54" s="9">
        <f>FP52/Data!$B3/Data!$B11*Data!$B15</f>
        <v>0.25</v>
      </c>
      <c r="FQ54" s="9">
        <f>FQ52/Data!$B3/Data!$B11*Data!$B15</f>
        <v>0.13750000000000001</v>
      </c>
      <c r="FR54" s="9">
        <f>FR52/Data!$B3/Data!$B11*Data!$B15</f>
        <v>0.15277777777777779</v>
      </c>
      <c r="FS54" s="9">
        <f>FS52/Data!$B3/Data!$B11*Data!$B15</f>
        <v>0.15277777777777779</v>
      </c>
      <c r="FT54" s="9">
        <f>FT52/Data!$B3/Data!$B11*Data!$B15</f>
        <v>0.27777777777777779</v>
      </c>
      <c r="FU54" s="9">
        <f>FU52/Data!$B3/Data!$B11*Data!$B15</f>
        <v>0.44444444444444448</v>
      </c>
      <c r="FV54" s="9">
        <f>FV52/Data!$B3/Data!$B11*Data!$B15</f>
        <v>0.24444444444444446</v>
      </c>
      <c r="FW54" s="9">
        <f>FW52/Data!$B3/Data!$B11*Data!$B15</f>
        <v>0.25</v>
      </c>
      <c r="FX54" s="9">
        <f>FX52/Data!$B3/Data!$B11*Data!$B15</f>
        <v>0.19861111111111115</v>
      </c>
      <c r="FY54" s="9">
        <f>FY52/Data!$B3/Data!$B11*Data!$B15</f>
        <v>0.18333333333333338</v>
      </c>
      <c r="FZ54" s="9">
        <f>FZ52/Data!$B3/Data!$B11*Data!$B15</f>
        <v>0.18333333333333338</v>
      </c>
      <c r="GA54" s="9">
        <f>GA52/Data!$B3/Data!$B11*Data!$B15</f>
        <v>0.27777777777777779</v>
      </c>
      <c r="GB54" s="9">
        <f>GB52/Data!$B3/Data!$B11*Data!$B15</f>
        <v>0.3611111111111111</v>
      </c>
      <c r="GC54" s="9">
        <f>GC52/Data!$B3/Data!$B11*Data!$B15</f>
        <v>0.12222222222222223</v>
      </c>
      <c r="GD54" s="9">
        <f>GD52/Data!$B3/Data!$B11*Data!$B15</f>
        <v>0.25</v>
      </c>
      <c r="GE54" s="9">
        <f>GE52/Data!$B3/Data!$B11*Data!$B15</f>
        <v>0.15277777777777779</v>
      </c>
      <c r="GF54" s="9">
        <f>GF52/Data!$B3/Data!$B11*Data!$B15</f>
        <v>0.18333333333333338</v>
      </c>
      <c r="GG54" s="9">
        <f>GG52/Data!$B3/Data!$B11*Data!$B15</f>
        <v>0.18333333333333338</v>
      </c>
      <c r="GH54" s="9">
        <f>GH52/Data!$B3/Data!$B11*Data!$B15</f>
        <v>0.38888888888888895</v>
      </c>
      <c r="GI54" s="9">
        <f>GI52/Data!$B3/Data!$B11*Data!$B15</f>
        <v>0.38888888888888895</v>
      </c>
      <c r="GJ54" s="9">
        <f>GJ52/Data!$B3/Data!$B11*Data!$B15</f>
        <v>0.33333333333333331</v>
      </c>
      <c r="GK54" s="9">
        <f>GK52/Data!$B3/Data!$B11*Data!$B15</f>
        <v>0.53333333333333344</v>
      </c>
      <c r="GL54" s="9">
        <f>GL52/Data!$B3/Data!$B11*Data!$B15</f>
        <v>0.22916666666666666</v>
      </c>
      <c r="GM54" s="9">
        <f>GM52/Data!$B3/Data!$B11*Data!$B15</f>
        <v>0.21388888888888893</v>
      </c>
      <c r="GN54" s="9">
        <f>GN52/Data!$B3/Data!$B11*Data!$B15</f>
        <v>0.22916666666666666</v>
      </c>
      <c r="GO54" s="9">
        <f>GO52/Data!$B3/Data!$B11*Data!$B15</f>
        <v>0.27777777777777779</v>
      </c>
      <c r="GP54" s="9">
        <f>GP52/Data!$B3/Data!$B11*Data!$B15</f>
        <v>0.44444444444444448</v>
      </c>
      <c r="GQ54" s="9">
        <f>GQ52/Data!$B3/Data!$B11*Data!$B15</f>
        <v>0.22222222222222224</v>
      </c>
      <c r="GR54" s="9">
        <f>GR52/Data!$B3/Data!$B11*Data!$B15</f>
        <v>0.21666666666666667</v>
      </c>
      <c r="GS54" s="9">
        <f>GS52/Data!$B3/Data!$B11*Data!$B15</f>
        <v>0.19861111111111115</v>
      </c>
      <c r="GT54" s="9">
        <f>GT52/Data!$B3/Data!$B11*Data!$B15</f>
        <v>0.21388888888888893</v>
      </c>
      <c r="GU54" s="9">
        <f>GU52/Data!$B3/Data!$B11*Data!$B15</f>
        <v>0.21388888888888893</v>
      </c>
      <c r="GV54" s="9">
        <f>GV52/Data!$B3/Data!$B11*Data!$B15</f>
        <v>0.27777777777777779</v>
      </c>
      <c r="GW54" s="9">
        <f>GW52/Data!$B3/Data!$B11*Data!$B15</f>
        <v>0.38888888888888895</v>
      </c>
      <c r="GX54" s="9">
        <f>GX52/Data!$B3/Data!$B11*Data!$B15</f>
        <v>0.38888888888888895</v>
      </c>
      <c r="GY54" s="9">
        <f>GY52/Data!$B3/Data!$B11*Data!$B15</f>
        <v>0.66666666666666663</v>
      </c>
      <c r="GZ54" s="9">
        <f>GZ52/Data!$B3/Data!$B11*Data!$B15</f>
        <v>0.45833333333333331</v>
      </c>
      <c r="HA54" s="9">
        <f>HA52/Data!$B3/Data!$B11*Data!$B15</f>
        <v>0.45833333333333331</v>
      </c>
      <c r="HB54" s="9">
        <f>HB52/Data!$B3/Data!$B11*Data!$B15</f>
        <v>0.45833333333333331</v>
      </c>
      <c r="HC54" s="9">
        <f>HC52/Data!$B3/Data!$B11*Data!$B15</f>
        <v>0.5</v>
      </c>
      <c r="HD54" s="9">
        <f>HD52/Data!$B3/Data!$B11*Data!$B15</f>
        <v>0.5</v>
      </c>
      <c r="HE54" s="9">
        <f>HE52/Data!$B3/Data!$B11*Data!$B15</f>
        <v>0.37777777777777777</v>
      </c>
      <c r="HF54" s="9">
        <f>HF52/Data!$B3/Data!$B11*Data!$B15</f>
        <v>1.0833333333333333</v>
      </c>
      <c r="HG54" s="9">
        <f>HG52/Data!$B3/Data!$B11*Data!$B15</f>
        <v>0.76388888888888906</v>
      </c>
      <c r="HH54" s="9">
        <f>HH52/Data!$B3/Data!$B11*Data!$B15</f>
        <v>0.68750000000000011</v>
      </c>
      <c r="HI54" s="9">
        <f>HI52/Data!$B3/Data!$B11*Data!$B15</f>
        <v>0.45833333333333331</v>
      </c>
      <c r="HJ54" s="9">
        <f>HJ52/Data!$B3/Data!$B11*Data!$B15</f>
        <v>0.83333333333333348</v>
      </c>
      <c r="HK54" s="9">
        <f>HK52/Data!$B3/Data!$B11*Data!$B15</f>
        <v>0.7777777777777779</v>
      </c>
      <c r="HL54" s="9">
        <f>HL52/Data!$B3/Data!$B11*Data!$B15</f>
        <v>0.38888888888888895</v>
      </c>
      <c r="HM54" s="9">
        <f>HM52/Data!$B3/Data!$B11*Data!$B15</f>
        <v>0.33333333333333331</v>
      </c>
      <c r="HN54" s="9">
        <f>HN52/Data!$B3/Data!$B11*Data!$B15</f>
        <v>0.27500000000000002</v>
      </c>
      <c r="HO54" s="9">
        <f>HO52/Data!$B3/Data!$B11*Data!$B15</f>
        <v>0.22916666666666666</v>
      </c>
      <c r="HP54" s="9">
        <f>HP52/Data!$B3/Data!$B11*Data!$B15</f>
        <v>0.18333333333333338</v>
      </c>
      <c r="HQ54" s="9">
        <f>HQ52/Data!$B3/Data!$B11*Data!$B15</f>
        <v>0.5</v>
      </c>
      <c r="HR54" s="9">
        <f>HR52/Data!$B3/Data!$B11*Data!$B15</f>
        <v>0.55555555555555558</v>
      </c>
      <c r="HS54" s="9">
        <f>HS52/Data!$B3/Data!$B11*Data!$B15</f>
        <v>0.22222222222222224</v>
      </c>
      <c r="HT54" s="9">
        <f>HT52/Data!$B3/Data!$B11*Data!$B15</f>
        <v>0.25</v>
      </c>
      <c r="HU54" s="9">
        <f>HU52/Data!$B3/Data!$B11*Data!$B15</f>
        <v>0.1680555555555556</v>
      </c>
      <c r="HV54" s="9">
        <f>HV52/Data!$B3/Data!$B11*Data!$B15</f>
        <v>0.15277777777777779</v>
      </c>
      <c r="HW54" s="9">
        <f>HW52/Data!$B3/Data!$B11*Data!$B15</f>
        <v>0.21388888888888893</v>
      </c>
      <c r="HX54" s="9">
        <f>HX52/Data!$B3/Data!$B11*Data!$B15</f>
        <v>0.5</v>
      </c>
      <c r="HY54" s="9">
        <f>HY52/Data!$B3/Data!$B11*Data!$B15</f>
        <v>0.55555555555555558</v>
      </c>
      <c r="HZ54" s="9">
        <f>HZ52/Data!$B3/Data!$B11*Data!$B15</f>
        <v>0.38888888888888895</v>
      </c>
      <c r="IA54" s="9">
        <f>IA52/Data!$B3/Data!$B11*Data!$B15</f>
        <v>0.5</v>
      </c>
      <c r="IB54" s="9">
        <f>IB52/Data!$B3/Data!$B11*Data!$B15</f>
        <v>0.33611111111111119</v>
      </c>
      <c r="IC54" s="9">
        <f>IC52/Data!$B3/Data!$B11*Data!$B15</f>
        <v>0.30555555555555558</v>
      </c>
      <c r="ID54" s="9">
        <f>ID52/Data!$B3/Data!$B11*Data!$B15</f>
        <v>0.18333333333333338</v>
      </c>
      <c r="IE54" s="9">
        <f>IE52/Data!$B3/Data!$B11*Data!$B15</f>
        <v>0.22222222222222224</v>
      </c>
      <c r="IF54" s="9">
        <f>IF52/Data!$B3/Data!$B11*Data!$B15</f>
        <v>0.3611111111111111</v>
      </c>
      <c r="IG54" s="9">
        <f>IG52/Data!$B3/Data!$B11*Data!$B15</f>
        <v>0.2388888888888889</v>
      </c>
      <c r="IH54" s="9">
        <f>IH52/Data!$B3/Data!$B11*Data!$B15</f>
        <v>0.35000000000000003</v>
      </c>
      <c r="II54" s="9">
        <f>II52/Data!$B3/Data!$B11*Data!$B15</f>
        <v>0.25972222222222224</v>
      </c>
      <c r="IJ54" s="9">
        <f>IJ52/Data!$B3/Data!$B11*Data!$B15</f>
        <v>0.18333333333333338</v>
      </c>
      <c r="IK54" s="9">
        <f>IK52/Data!$B3/Data!$B11*Data!$B15</f>
        <v>0.20625000000000004</v>
      </c>
      <c r="IL54" s="9">
        <f>IL52/Data!$B3/Data!$B11*Data!$B15</f>
        <v>0.33333333333333331</v>
      </c>
      <c r="IM54" s="9">
        <f>IM52/Data!$B3/Data!$B11*Data!$B15</f>
        <v>0.33333333333333331</v>
      </c>
      <c r="IN54" s="9">
        <f>IN52/Data!$B3/Data!$B11*Data!$B15</f>
        <v>0.22222222222222224</v>
      </c>
      <c r="IO54" s="9">
        <f>IO52/Data!$B3/Data!$B11*Data!$B15</f>
        <v>0.30000000000000004</v>
      </c>
      <c r="IP54" s="9">
        <f>IP52/Data!$B3/Data!$B11*Data!$B15</f>
        <v>0.27500000000000002</v>
      </c>
      <c r="IQ54" s="9">
        <f>IQ52/Data!$B3/Data!$B11*Data!$B15</f>
        <v>0.64166666666666683</v>
      </c>
      <c r="IR54" s="9">
        <f>IR52/Data!$B3/Data!$B11*Data!$B15</f>
        <v>0.91666666666666663</v>
      </c>
      <c r="IS54" s="9">
        <f>IS52/Data!$B3/Data!$B11*Data!$B15</f>
        <v>0.83333333333333348</v>
      </c>
      <c r="IT54" s="9">
        <f>IT52/Data!$B3/Data!$B11*Data!$B15</f>
        <v>0.97222222222222221</v>
      </c>
      <c r="IU54" s="9">
        <f>IU52/Data!$B3/Data!$B11*Data!$B15</f>
        <v>0.61111111111111116</v>
      </c>
      <c r="IV54" s="9">
        <f>IV52/Data!$B3/Data!$B11*Data!$B15</f>
        <v>1.0833333333333333</v>
      </c>
      <c r="IW54" s="9">
        <f>IW52/Data!$B3/Data!$B11*Data!$B15</f>
        <v>0.76388888888888906</v>
      </c>
      <c r="IX54" s="9">
        <f>IX52/Data!$B3/Data!$B11*Data!$B15</f>
        <v>0.68750000000000011</v>
      </c>
      <c r="IY54" s="9">
        <f>IY52/Data!$B3/Data!$B11*Data!$B15</f>
        <v>0.8402777777777779</v>
      </c>
      <c r="IZ54" s="9">
        <f>IZ52/Data!$B3/Data!$B11*Data!$B15</f>
        <v>1.9444444444444444</v>
      </c>
      <c r="JA54" s="9">
        <f>JA52/Data!$B3/Data!$B11*Data!$B15</f>
        <v>0.83333333333333348</v>
      </c>
      <c r="JB54" s="9">
        <f>JB52/Data!$B3/Data!$B11*Data!$B15</f>
        <v>0.61111111111111116</v>
      </c>
      <c r="JC54" s="9">
        <f>JC52/Data!$B3/Data!$B11*Data!$B15</f>
        <v>1.25</v>
      </c>
      <c r="JD54" s="9">
        <f>JD52/Data!$B3/Data!$B11*Data!$B15</f>
        <v>0.70277777777777795</v>
      </c>
      <c r="JE54" s="9">
        <f>JE52/Data!$B3/Data!$B11*Data!$B15</f>
        <v>0.67222222222222239</v>
      </c>
      <c r="JF54" s="9">
        <f>JF52/Data!$B3/Data!$B11*Data!$B15</f>
        <v>0.38194444444444453</v>
      </c>
      <c r="JG54" s="9">
        <f>JG52/Data!$B3/Data!$B11*Data!$B15</f>
        <v>0.41666666666666674</v>
      </c>
      <c r="JH54" s="9">
        <f>JH52/Data!$B3/Data!$B11*Data!$B15</f>
        <v>0.5</v>
      </c>
      <c r="JI54" s="9">
        <f>JI52/Data!$B3/Data!$B11*Data!$B15</f>
        <v>0.44444444444444448</v>
      </c>
      <c r="JJ54" s="9">
        <f>JJ52/Data!$B3/Data!$B11*Data!$B15</f>
        <v>0.31666666666666671</v>
      </c>
      <c r="JK54" s="9">
        <f>JK52/Data!$B3/Data!$B11*Data!$B15</f>
        <v>0.25972222222222224</v>
      </c>
      <c r="JL54" s="9">
        <f>JL52/Data!$B3/Data!$B11*Data!$B15</f>
        <v>0.22916666666666666</v>
      </c>
      <c r="JM54" s="9">
        <f>JM52/Data!$B3/Data!$B11*Data!$B15</f>
        <v>0.15277777777777779</v>
      </c>
      <c r="JN54" s="9">
        <f>JN52/Data!$B3/Data!$B11*Data!$B15</f>
        <v>0.55555555555555558</v>
      </c>
      <c r="JO54" s="9">
        <f>JO52/Data!$B3/Data!$B11*Data!$B15</f>
        <v>0.69444444444444453</v>
      </c>
      <c r="JP54" s="9">
        <f>JP52/Data!$B3/Data!$B11*Data!$B15</f>
        <v>0.44444444444444448</v>
      </c>
      <c r="JQ54" s="9">
        <f>JQ52/Data!$B3/Data!$B11*Data!$B15</f>
        <v>1.0833333333333333</v>
      </c>
      <c r="JR54" s="9">
        <f>JR52/Data!$B3/Data!$B11*Data!$B15</f>
        <v>0.61111111111111116</v>
      </c>
      <c r="JS54" s="9">
        <f>JS52/Data!$B3/Data!$B11*Data!$B15</f>
        <v>0.38194444444444453</v>
      </c>
      <c r="JT54" s="9">
        <f>JT52/Data!$B3/Data!$B11*Data!$B15</f>
        <v>0.22916666666666666</v>
      </c>
      <c r="JU54" s="9">
        <f>JU52/Data!$B3/Data!$B11*Data!$B15</f>
        <v>0.55555555555555558</v>
      </c>
      <c r="JV54" s="9">
        <f>JV52/Data!$B3/Data!$B11*Data!$B15</f>
        <v>0.69444444444444453</v>
      </c>
      <c r="JW54" s="9">
        <f>JW52/Data!$B3/Data!$B11*Data!$B15</f>
        <v>0.44444444444444448</v>
      </c>
      <c r="JX54" s="9">
        <f>JX52/Data!$B3/Data!$B11*Data!$B15</f>
        <v>0.91666666666666663</v>
      </c>
      <c r="JY54" s="9">
        <f>JY52/Data!$B3/Data!$B11*Data!$B15</f>
        <v>0.41250000000000009</v>
      </c>
      <c r="JZ54" s="9">
        <f>JZ52/Data!$B3/Data!$B11*Data!$B15</f>
        <v>0.41250000000000009</v>
      </c>
      <c r="KA54" s="9">
        <f>KA52/Data!$B3/Data!$B11*Data!$B15</f>
        <v>0.30555555555555558</v>
      </c>
      <c r="KB54" s="9">
        <f>KB52/Data!$B3/Data!$B11*Data!$B15</f>
        <v>0.69444444444444453</v>
      </c>
      <c r="KC54" s="9">
        <f>KC52/Data!$B3/Data!$B11*Data!$B15</f>
        <v>0.69444444444444453</v>
      </c>
      <c r="KD54" s="9">
        <f>KD52/Data!$B3/Data!$B11*Data!$B15</f>
        <v>0.55555555555555558</v>
      </c>
      <c r="KE54" s="9">
        <f>KE52/Data!$B3/Data!$B11*Data!$B15</f>
        <v>1.1666666666666667</v>
      </c>
      <c r="KF54" s="9">
        <f>KF52/Data!$B3/Data!$B11*Data!$B15</f>
        <v>0.91666666666666663</v>
      </c>
      <c r="KG54" s="9">
        <f>KG52/Data!$B3/Data!$B11*Data!$B15</f>
        <v>0.91666666666666663</v>
      </c>
      <c r="KH54" s="9">
        <f>KH52/Data!$B3/Data!$B11*Data!$B15</f>
        <v>0.91666666666666663</v>
      </c>
      <c r="KI54" s="9">
        <f>KI52/Data!$B3/Data!$B11*Data!$B15</f>
        <v>0.83333333333333348</v>
      </c>
      <c r="KJ54" s="9">
        <f>KJ52/Data!$B3/Data!$B11*Data!$B15</f>
        <v>0.69444444444444453</v>
      </c>
      <c r="KK54" s="9">
        <f>KK52/Data!$B3/Data!$B11*Data!$B15</f>
        <v>1</v>
      </c>
      <c r="KL54" s="9">
        <f>KL52/Data!$B3/Data!$B11*Data!$B15</f>
        <v>1.5</v>
      </c>
      <c r="KM54" s="9">
        <f>KM52/Data!$B3/Data!$B11*Data!$B15</f>
        <v>1.2986111111111114</v>
      </c>
      <c r="KN54" s="9">
        <f>KN52/Data!$B3/Data!$B11*Data!$B15</f>
        <v>1.2986111111111114</v>
      </c>
      <c r="KO54" s="9">
        <f>KO52/Data!$B3/Data!$B11*Data!$B15</f>
        <v>0</v>
      </c>
      <c r="KP54" s="9">
        <f>KP52/Data!$B3/Data!$B11*Data!$B15</f>
        <v>2.5</v>
      </c>
      <c r="KQ54" s="9">
        <f>KQ52/Data!$B3/Data!$B11*Data!$B15</f>
        <v>2.5</v>
      </c>
      <c r="KR54" s="9">
        <f>KR52/Data!$B3/Data!$B11*Data!$B15</f>
        <v>1</v>
      </c>
      <c r="KS54" s="9">
        <f>KS52/Data!$B3/Data!$B11*Data!$B15</f>
        <v>1.5</v>
      </c>
      <c r="KT54" s="9">
        <f>KT52/Data!$B3/Data!$B11*Data!$B15</f>
        <v>1.2222222222222223</v>
      </c>
      <c r="KU54" s="9">
        <f>KU52/Data!$B3/Data!$B11*Data!$B15</f>
        <v>1.2986111111111114</v>
      </c>
      <c r="KV54" s="9">
        <f>KV52/Data!$B3/Data!$B11*Data!$B15</f>
        <v>1.1458333333333333</v>
      </c>
      <c r="KW54" s="9">
        <f>KW52/Data!$B3/Data!$B11*Data!$B15</f>
        <v>2.3611111111111116</v>
      </c>
      <c r="KX54" s="9">
        <f>KX52/Data!$B3/Data!$B11*Data!$B15</f>
        <v>0.83333333333333348</v>
      </c>
      <c r="KY54" s="9">
        <f>KY52/Data!$B3/Data!$B11*Data!$B15</f>
        <v>0.7777777777777779</v>
      </c>
      <c r="KZ54" s="9">
        <f>KZ52/Data!$B3/Data!$B11*Data!$B15</f>
        <v>1.0833333333333333</v>
      </c>
      <c r="LA54" s="9">
        <f>LA52/Data!$B3/Data!$B11*Data!$B15</f>
        <v>0.76388888888888906</v>
      </c>
      <c r="LB54" s="9">
        <f>LB52/Data!$B3/Data!$B11*Data!$B15</f>
        <v>0.61111111111111116</v>
      </c>
      <c r="LC54" s="9">
        <f>LC52/Data!$B3/Data!$B11*Data!$B15</f>
        <v>0.61111111111111116</v>
      </c>
      <c r="LD54" s="9">
        <f>LD52/Data!$B3/Data!$B11*Data!$B15</f>
        <v>0.75</v>
      </c>
      <c r="LE54" s="9">
        <f>LE52/Data!$B3/Data!$B11*Data!$B15</f>
        <v>0.97222222222222221</v>
      </c>
      <c r="LF54" s="9">
        <f>LF52/Data!$B3/Data!$B11*Data!$B15</f>
        <v>0.66666666666666663</v>
      </c>
      <c r="LG54" s="9">
        <f>LG52/Data!$B3/Data!$B11*Data!$B15</f>
        <v>1</v>
      </c>
      <c r="LH54" s="9">
        <f>LH52/Data!$B3/Data!$B11*Data!$B15</f>
        <v>0.64166666666666683</v>
      </c>
      <c r="LI54" s="9">
        <f>LI52/Data!$B3/Data!$B11*Data!$B15</f>
        <v>0.45833333333333331</v>
      </c>
      <c r="LJ54" s="9">
        <f>LJ52/Data!$B3/Data!$B11*Data!$B15</f>
        <v>0.19861111111111115</v>
      </c>
      <c r="LK54" s="9">
        <f>LK52/Data!$B3/Data!$B11*Data!$B15</f>
        <v>0.3611111111111111</v>
      </c>
      <c r="LL54" s="9">
        <f>LL52/Data!$B3/Data!$B11*Data!$B15</f>
        <v>0.3611111111111111</v>
      </c>
      <c r="LM54" s="9">
        <f>LM52/Data!$B3/Data!$B11*Data!$B15</f>
        <v>0.14444444444444446</v>
      </c>
      <c r="LN54" s="9">
        <f>LN52/Data!$B3/Data!$B11*Data!$B15</f>
        <v>0.1</v>
      </c>
      <c r="LO54" s="9">
        <f>LO52/Data!$B3/Data!$B11*Data!$B15</f>
        <v>0</v>
      </c>
      <c r="LP54" s="9">
        <f>LP52/Data!$B3/Data!$B11*Data!$B15</f>
        <v>0</v>
      </c>
      <c r="LQ54" s="9">
        <f>LQ52/Data!$B3/Data!$B11*Data!$B15</f>
        <v>0.61111111111111116</v>
      </c>
      <c r="LR54" s="9">
        <f>LR52/Data!$B3/Data!$B11*Data!$B15</f>
        <v>1.666666666666667</v>
      </c>
      <c r="LS54" s="9">
        <f>LS52/Data!$B3/Data!$B11*Data!$B15</f>
        <v>0.83333333333333348</v>
      </c>
      <c r="LT54" s="9">
        <f>LT52/Data!$B3/Data!$B11*Data!$B15</f>
        <v>0.61111111111111116</v>
      </c>
      <c r="LU54" s="9">
        <f>LU52/Data!$B3/Data!$B11*Data!$B15</f>
        <v>1</v>
      </c>
      <c r="LV54" s="9">
        <f>LV52/Data!$B3/Data!$B11*Data!$B15</f>
        <v>0</v>
      </c>
      <c r="LW54" s="9">
        <f>LW52/Data!$B3/Data!$B11*Data!$B15</f>
        <v>0</v>
      </c>
      <c r="LX54" s="9">
        <f>LX52/Data!$B3/Data!$B11*Data!$B15</f>
        <v>1.1458333333333333</v>
      </c>
      <c r="LY54" s="9">
        <f>LY52/Data!$B3/Data!$B11*Data!$B15</f>
        <v>1.9444444444444444</v>
      </c>
      <c r="LZ54" s="9">
        <f>LZ52/Data!$B3/Data!$B11*Data!$B15</f>
        <v>0.97222222222222221</v>
      </c>
      <c r="MA54" s="9">
        <f>MA52/Data!$B3/Data!$B11*Data!$B15</f>
        <v>0.16666666666666666</v>
      </c>
      <c r="MB54" s="9">
        <f>MB52/Data!$B3/Data!$B11*Data!$B15</f>
        <v>0</v>
      </c>
      <c r="MC54" s="9">
        <f>MC52/Data!$B3/Data!$B11*Data!$B15</f>
        <v>0.8402777777777779</v>
      </c>
      <c r="MD54" s="9">
        <f>MD52/Data!$B3/Data!$B11*Data!$B15</f>
        <v>0.8402777777777779</v>
      </c>
      <c r="ME54" s="9">
        <f>ME52/Data!$B3/Data!$B11*Data!$B15</f>
        <v>0.8402777777777779</v>
      </c>
      <c r="MF54" s="9">
        <f>MF52/Data!$B3/Data!$B11*Data!$B15</f>
        <v>0.83333333333333348</v>
      </c>
      <c r="MG54" s="9">
        <f>MG52/Data!$B3/Data!$B11*Data!$B15</f>
        <v>0.41666666666666674</v>
      </c>
      <c r="MH54" s="9">
        <f>MH52/Data!$B3/Data!$B11*Data!$B15</f>
        <v>0.22222222222222224</v>
      </c>
      <c r="MI54" s="9">
        <f>MI52/Data!$B3/Data!$B11*Data!$B15</f>
        <v>0.16666666666666666</v>
      </c>
      <c r="MJ54" s="9">
        <f>MJ52/Data!$B3/Data!$B11*Data!$B15</f>
        <v>0.15277777777777779</v>
      </c>
      <c r="MK54" s="9">
        <f>MK52/Data!$B3/Data!$B11*Data!$B15</f>
        <v>0.12222222222222223</v>
      </c>
      <c r="ML54" s="9">
        <f>ML52/Data!$B3/Data!$B11*Data!$B15</f>
        <v>0.15277777777777779</v>
      </c>
      <c r="MM54" s="9">
        <f>MM52/Data!$B3/Data!$B11*Data!$B15</f>
        <v>0.19444444444444448</v>
      </c>
      <c r="MN54" s="9">
        <f>MN52/Data!$B3/Data!$B11*Data!$B15</f>
        <v>0.19444444444444448</v>
      </c>
      <c r="MO54" s="9">
        <f>MO52/Data!$B3/Data!$B11*Data!$B15</f>
        <v>0.27777777777777779</v>
      </c>
      <c r="MP54" s="9">
        <f>MP52/Data!$B3/Data!$B11*Data!$B15</f>
        <v>0.25</v>
      </c>
      <c r="MQ54" s="9">
        <f>MQ52/Data!$B3/Data!$B11*Data!$B15</f>
        <v>0.18333333333333338</v>
      </c>
      <c r="MR54" s="9">
        <f>MR52/Data!$B3/Data!$B11*Data!$B15</f>
        <v>0.13750000000000001</v>
      </c>
      <c r="MS54" s="9">
        <f>MS52/Data!$B3/Data!$B11*Data!$B15</f>
        <v>9.1666666666666688E-2</v>
      </c>
      <c r="MT54" s="9">
        <f>MT52/Data!$B3/Data!$B11*Data!$B15</f>
        <v>0.16666666666666666</v>
      </c>
      <c r="MU54" s="9">
        <f>MU52/Data!$B3/Data!$B11*Data!$B15</f>
        <v>0.16666666666666666</v>
      </c>
      <c r="MV54" s="9">
        <f>MV52/Data!$B3/Data!$B11*Data!$B15</f>
        <v>8.8888888888888892E-2</v>
      </c>
      <c r="MW54" s="9">
        <f>MW52/Data!$B3/Data!$B11*Data!$B15</f>
        <v>0.13333333333333336</v>
      </c>
      <c r="MX54" s="9">
        <f>MX52/Data!$B3/Data!$B11*Data!$B15</f>
        <v>9.1666666666666688E-2</v>
      </c>
      <c r="MY54" s="9">
        <f>MY52/Data!$B3/Data!$B11*Data!$B15</f>
        <v>0.12222222222222223</v>
      </c>
      <c r="MZ54" s="9">
        <f>MZ52/Data!$B3/Data!$B11*Data!$B15</f>
        <v>0.12222222222222223</v>
      </c>
      <c r="NA54" s="9">
        <f>NA52/Data!$B3/Data!$B11*Data!$B15</f>
        <v>0.27777777777777779</v>
      </c>
      <c r="NB54" s="9">
        <f>NB52/Data!$B3/Data!$B11*Data!$B15</f>
        <v>0.27777777777777779</v>
      </c>
      <c r="NC54" s="9">
        <f>NC52/Data!$B3/Data!$B11*Data!$B15</f>
        <v>0.11111111111111112</v>
      </c>
    </row>
    <row r="55" spans="2:367" ht="15">
      <c r="B55" s="9" t="s">
        <v>1831</v>
      </c>
      <c r="C55" s="9">
        <f>C52/Data!$B3/Data!$B16*Data!$B14/Data!$B13</f>
        <v>0.36821705426356588</v>
      </c>
      <c r="D55" s="9">
        <f>D52/Data!$B3/Data!$B16*Data!$B14/Data!$B13</f>
        <v>0.6136950904392765</v>
      </c>
      <c r="E55" s="9">
        <f>E52/Data!$B3/Data!$B16*Data!$B14/Data!$B13</f>
        <v>0.45004306632213614</v>
      </c>
      <c r="F55" s="9">
        <f>F52/Data!$B3/Data!$B16*Data!$B14/Data!$B13</f>
        <v>0.45004306632213614</v>
      </c>
      <c r="G55" s="9">
        <f>G52/Data!$B3/Data!$B16*Data!$B14/Data!$B13</f>
        <v>0.56255383290267014</v>
      </c>
      <c r="H55" s="9">
        <f>H52/Data!$B3/Data!$B16*Data!$B14/Data!$B13</f>
        <v>0.71597760551248923</v>
      </c>
      <c r="I55" s="9">
        <f>I52/Data!$B3/Data!$B16*Data!$B14/Data!$B13</f>
        <v>0.71597760551248923</v>
      </c>
      <c r="J55" s="9">
        <f>J52/Data!$B3/Data!$B16*Data!$B14/Data!$B13</f>
        <v>0.40913006029285098</v>
      </c>
      <c r="K55" s="9">
        <f>K52/Data!$B3/Data!$B16*Data!$B14/Data!$B13</f>
        <v>0.6136950904392765</v>
      </c>
      <c r="L55" s="9">
        <f>L52/Data!$B3/Data!$B16*Data!$B14/Data!$B13</f>
        <v>0.45004306632213614</v>
      </c>
      <c r="M55" s="9">
        <f>M52/Data!$B3/Data!$B16*Data!$B14/Data!$B13</f>
        <v>0.45004306632213614</v>
      </c>
      <c r="N55" s="9">
        <f>N52/Data!$B3/Data!$B16*Data!$B14/Data!$B13</f>
        <v>0.39378768303186912</v>
      </c>
      <c r="O55" s="9">
        <f>O52/Data!$B3/Data!$B16*Data!$B14/Data!$B13</f>
        <v>1.0228251507321275</v>
      </c>
      <c r="P55" s="9">
        <f>P52/Data!$B3/Data!$B16*Data!$B14/Data!$B13</f>
        <v>1.5342377260981912</v>
      </c>
      <c r="Q55" s="9">
        <f>Q52/Data!$B3/Data!$B16*Data!$B14/Data!$B13</f>
        <v>0.6136950904392765</v>
      </c>
      <c r="R55" s="9">
        <f>R52/Data!$B3/Data!$B16*Data!$B14/Data!$B13</f>
        <v>1.1660206718346253</v>
      </c>
      <c r="S55" s="9">
        <f>S52/Data!$B3/Data!$B16*Data!$B14/Data!$B13</f>
        <v>1.2376184323858743</v>
      </c>
      <c r="T55" s="9">
        <f>T52/Data!$B3/Data!$B16*Data!$B14/Data!$B13</f>
        <v>0.90008613264427229</v>
      </c>
      <c r="U55" s="9">
        <f>U52/Data!$B3/Data!$B16*Data!$B14/Data!$B13</f>
        <v>0.39378768303186912</v>
      </c>
      <c r="V55" s="9">
        <f>V52/Data!$B3/Data!$B16*Data!$B14/Data!$B13</f>
        <v>0.71597760551248923</v>
      </c>
      <c r="W55" s="9">
        <f>W52/Data!$B3/Data!$B16*Data!$B14/Data!$B13</f>
        <v>1.1251076658053403</v>
      </c>
      <c r="X55" s="9">
        <f>X52/Data!$B3/Data!$B16*Data!$B14/Data!$B13</f>
        <v>0.45004306632213614</v>
      </c>
      <c r="Y55" s="9">
        <f>Y52/Data!$B3/Data!$B16*Data!$B14/Data!$B13</f>
        <v>0.4602713178294574</v>
      </c>
      <c r="Z55" s="9">
        <f>Z52/Data!$B3/Data!$B16*Data!$B14/Data!$B13</f>
        <v>0.506298449612403</v>
      </c>
      <c r="AA55" s="9">
        <f>AA52/Data!$B3/Data!$B16*Data!$B14/Data!$B13</f>
        <v>0.56255383290267014</v>
      </c>
      <c r="AB55" s="9">
        <f>AB52/Data!$B3/Data!$B16*Data!$B14/Data!$B13</f>
        <v>0.56255383290267014</v>
      </c>
      <c r="AC55" s="9">
        <f>AC52/Data!$B3/Data!$B16*Data!$B14/Data!$B13</f>
        <v>1.0228251507321275</v>
      </c>
      <c r="AD55" s="9">
        <f>AD52/Data!$B3/Data!$B16*Data!$B14/Data!$B13</f>
        <v>1.0228251507321275</v>
      </c>
      <c r="AE55" s="9">
        <f>AE52/Data!$B3/Data!$B16*Data!$B14/Data!$B13</f>
        <v>0.49095607235142125</v>
      </c>
      <c r="AF55" s="9">
        <f>AF52/Data!$B3/Data!$B16*Data!$B14/Data!$B13</f>
        <v>0.6136950904392765</v>
      </c>
      <c r="AG55" s="9">
        <f>AG52/Data!$B3/Data!$B16*Data!$B14/Data!$B13</f>
        <v>0.6750645994832043</v>
      </c>
      <c r="AH55" s="9">
        <f>AH52/Data!$B3/Data!$B16*Data!$B14/Data!$B13</f>
        <v>0.56255383290267014</v>
      </c>
      <c r="AI55" s="9">
        <f>AI52/Data!$B3/Data!$B16*Data!$B14/Data!$B13</f>
        <v>0.56255383290267014</v>
      </c>
      <c r="AJ55" s="9">
        <f>AJ52/Data!$B3/Data!$B16*Data!$B14/Data!$B13</f>
        <v>0.81826012058570197</v>
      </c>
      <c r="AK55" s="9">
        <f>AK52/Data!$B3/Data!$B16*Data!$B14/Data!$B13</f>
        <v>1.227390180878553</v>
      </c>
      <c r="AL55" s="9">
        <f>AL52/Data!$B3/Data!$B16*Data!$B14/Data!$B13</f>
        <v>0.57278208440999134</v>
      </c>
      <c r="AM55" s="9">
        <f>AM52/Data!$B3/Data!$B16*Data!$B14/Data!$B13</f>
        <v>0.73643410852713176</v>
      </c>
      <c r="AN55" s="9">
        <f>AN52/Data!$B3/Data!$B16*Data!$B14/Data!$B13</f>
        <v>0.6750645994832043</v>
      </c>
      <c r="AO55" s="9">
        <f>AO52/Data!$B3/Data!$B16*Data!$B14/Data!$B13</f>
        <v>0.6750645994832043</v>
      </c>
      <c r="AP55" s="9">
        <f>AP52/Data!$B3/Data!$B16*Data!$B14/Data!$B13</f>
        <v>0.56255383290267014</v>
      </c>
      <c r="AQ55" s="9">
        <f>AQ52/Data!$B3/Data!$B16*Data!$B14/Data!$B13</f>
        <v>1.1251076658053403</v>
      </c>
      <c r="AR55" s="9">
        <f>AR52/Data!$B3/Data!$B16*Data!$B14/Data!$B13</f>
        <v>1.227390180878553</v>
      </c>
      <c r="AS55" s="9">
        <f>AS52/Data!$B3/Data!$B16*Data!$B14/Data!$B13</f>
        <v>0.57278208440999134</v>
      </c>
      <c r="AT55" s="9">
        <f>AT52/Data!$B3/Data!$B16*Data!$B14/Data!$B13</f>
        <v>0.85917312661498701</v>
      </c>
      <c r="AU55" s="9">
        <f>AU52/Data!$B3/Data!$B16*Data!$B14/Data!$B13</f>
        <v>0.6750645994832043</v>
      </c>
      <c r="AV55" s="9">
        <f>AV52/Data!$B3/Data!$B16*Data!$B14/Data!$B13</f>
        <v>0.506298449612403</v>
      </c>
      <c r="AW55" s="9">
        <f>AW52/Data!$B3/Data!$B16*Data!$B14/Data!$B13</f>
        <v>0.56255383290267014</v>
      </c>
      <c r="AX55" s="9">
        <f>AX52/Data!$B3/Data!$B16*Data!$B14/Data!$B13</f>
        <v>1.3296726959517655</v>
      </c>
      <c r="AY55" s="9">
        <f>AY52/Data!$B3/Data!$B16*Data!$B14/Data!$B13</f>
        <v>1.4319552110249785</v>
      </c>
      <c r="AZ55" s="9">
        <f>AZ52/Data!$B3/Data!$B16*Data!$B14/Data!$B13</f>
        <v>1.0228251507321275</v>
      </c>
      <c r="BA55" s="9">
        <f>BA52/Data!$B3/Data!$B16*Data!$B14/Data!$B13</f>
        <v>1.8410852713178296</v>
      </c>
      <c r="BB55" s="9">
        <f>BB52/Data!$B3/Data!$B16*Data!$B14/Data!$B13</f>
        <v>1.4063845822566756</v>
      </c>
      <c r="BC55" s="9">
        <f>BC52/Data!$B3/Data!$B16*Data!$B14/Data!$B13</f>
        <v>0.78757536606373824</v>
      </c>
      <c r="BD55" s="9">
        <f>BD52/Data!$B3/Data!$B16*Data!$B14/Data!$B13</f>
        <v>0.506298449612403</v>
      </c>
      <c r="BE55" s="9">
        <f>BE52/Data!$B3/Data!$B16*Data!$B14/Data!$B13</f>
        <v>0.71597760551248923</v>
      </c>
      <c r="BF55" s="9">
        <f>BF52/Data!$B3/Data!$B16*Data!$B14/Data!$B13</f>
        <v>1.1251076658053403</v>
      </c>
      <c r="BG55" s="9">
        <f>BG52/Data!$B3/Data!$B16*Data!$B14/Data!$B13</f>
        <v>0</v>
      </c>
      <c r="BH55" s="9">
        <f>BH52/Data!$B3/Data!$B16*Data!$B14/Data!$B13</f>
        <v>1.8410852713178296</v>
      </c>
      <c r="BI55" s="9">
        <f>BI52/Data!$B3/Data!$B16*Data!$B14/Data!$B13</f>
        <v>0.73131998277347121</v>
      </c>
      <c r="BJ55" s="9">
        <f>BJ52/Data!$B3/Data!$B16*Data!$B14/Data!$B13</f>
        <v>0.78757536606373824</v>
      </c>
      <c r="BK55" s="9">
        <f>BK52/Data!$B3/Data!$B16*Data!$B14/Data!$B13</f>
        <v>0.73131998277347121</v>
      </c>
      <c r="BL55" s="9">
        <f>BL52/Data!$B3/Data!$B16*Data!$B14/Data!$B13</f>
        <v>1.1251076658053403</v>
      </c>
      <c r="BM55" s="9">
        <f>BM52/Data!$B3/Data!$B16*Data!$B14/Data!$B13</f>
        <v>1.4319552110249785</v>
      </c>
      <c r="BN55" s="9">
        <f>BN52/Data!$B3/Data!$B16*Data!$B14/Data!$B13</f>
        <v>0.81826012058570197</v>
      </c>
      <c r="BO55" s="9">
        <f>BO52/Data!$B3/Data!$B16*Data!$B14/Data!$B13</f>
        <v>1.2887596899224805</v>
      </c>
      <c r="BP55" s="9">
        <f>BP52/Data!$B3/Data!$B16*Data!$B14/Data!$B13</f>
        <v>0.90008613264427229</v>
      </c>
      <c r="BQ55" s="9">
        <f>BQ52/Data!$B3/Data!$B16*Data!$B14/Data!$B13</f>
        <v>0.33753229974160215</v>
      </c>
      <c r="BR55" s="9">
        <f>BR52/Data!$B3/Data!$B16*Data!$B14/Data!$B13</f>
        <v>0.61880921619293716</v>
      </c>
      <c r="BS55" s="9">
        <f>BS52/Data!$B3/Data!$B16*Data!$B14/Data!$B13</f>
        <v>0.71597760551248923</v>
      </c>
      <c r="BT55" s="9">
        <f>BT52/Data!$B3/Data!$B16*Data!$B14/Data!$B13</f>
        <v>1.1251076658053403</v>
      </c>
      <c r="BU55" s="9">
        <f>BU52/Data!$B3/Data!$B16*Data!$B14/Data!$B13</f>
        <v>0.53186907838070629</v>
      </c>
      <c r="BV55" s="9">
        <f>BV52/Data!$B3/Data!$B16*Data!$B14/Data!$B13</f>
        <v>0.6136950904392765</v>
      </c>
      <c r="BW55" s="9">
        <f>BW52/Data!$B3/Data!$B16*Data!$B14/Data!$B13</f>
        <v>0.61880921619293716</v>
      </c>
      <c r="BX55" s="9">
        <f>BX52/Data!$B3/Data!$B16*Data!$B14/Data!$B13</f>
        <v>0.56255383290267014</v>
      </c>
      <c r="BY55" s="9">
        <f>BY52/Data!$B3/Data!$B16*Data!$B14/Data!$B13</f>
        <v>0.61880921619293716</v>
      </c>
      <c r="BZ55" s="9">
        <f>BZ52/Data!$B3/Data!$B16*Data!$B14/Data!$B13</f>
        <v>0.81826012058570197</v>
      </c>
      <c r="CA55" s="9">
        <f>CA52/Data!$B3/Data!$B16*Data!$B14/Data!$B13</f>
        <v>0.71597760551248923</v>
      </c>
      <c r="CB55" s="9">
        <f>CB52/Data!$B3/Data!$B16*Data!$B14/Data!$B13</f>
        <v>0.65460809646856155</v>
      </c>
      <c r="CC55" s="9">
        <f>CC52/Data!$B3/Data!$B16*Data!$B14/Data!$B13</f>
        <v>0.73643410852713176</v>
      </c>
      <c r="CD55" s="9">
        <f>CD52/Data!$B3/Data!$B16*Data!$B14/Data!$B13</f>
        <v>0.6750645994832043</v>
      </c>
      <c r="CE55" s="9">
        <f>CE52/Data!$B3/Data!$B16*Data!$B14/Data!$B13</f>
        <v>0.45004306632213614</v>
      </c>
      <c r="CF55" s="9">
        <f>CF52/Data!$B3/Data!$B16*Data!$B14/Data!$B13</f>
        <v>1.4063845822566756</v>
      </c>
      <c r="CG55" s="9">
        <f>CG52/Data!$B3/Data!$B16*Data!$B14/Data!$B13</f>
        <v>3.4776055124892333</v>
      </c>
      <c r="CH55" s="9">
        <f>CH52/Data!$B3/Data!$B16*Data!$B14/Data!$B13</f>
        <v>2.454780361757106</v>
      </c>
      <c r="CI55" s="9">
        <f>CI52/Data!$B3/Data!$B16*Data!$B14/Data!$B13</f>
        <v>1.3092161929371231</v>
      </c>
      <c r="CJ55" s="9">
        <f>CJ52/Data!$B3/Data!$B16*Data!$B14/Data!$B13</f>
        <v>2.454780361757106</v>
      </c>
      <c r="CK55" s="9">
        <f>CK52/Data!$B3/Data!$B16*Data!$B14/Data!$B13</f>
        <v>2.1377045650301465</v>
      </c>
      <c r="CL55" s="9">
        <f>CL52/Data!$B3/Data!$B16*Data!$B14/Data!$B13</f>
        <v>1.5751507321274765</v>
      </c>
      <c r="CM55" s="9">
        <f>CM52/Data!$B3/Data!$B16*Data!$B14/Data!$B13</f>
        <v>2.1377045650301465</v>
      </c>
      <c r="CN55" s="9">
        <f>CN52/Data!$B3/Data!$B16*Data!$B14/Data!$B13</f>
        <v>4.0913006029285102</v>
      </c>
      <c r="CO55" s="9">
        <f>CO52/Data!$B3/Data!$B16*Data!$B14/Data!$B13</f>
        <v>2.5059216192937122</v>
      </c>
      <c r="CP55" s="9">
        <f>CP52/Data!$B3/Data!$B16*Data!$B14/Data!$B13</f>
        <v>1.0228251507321275</v>
      </c>
      <c r="CQ55" s="9">
        <f>CQ52/Data!$B3/Data!$B16*Data!$B14/Data!$B13</f>
        <v>1.8410852713178296</v>
      </c>
      <c r="CR55" s="9">
        <f>CR52/Data!$B3/Data!$B16*Data!$B14/Data!$B13</f>
        <v>1.1251076658053403</v>
      </c>
      <c r="CS55" s="9">
        <f>CS52/Data!$B3/Data!$B16*Data!$B14/Data!$B13</f>
        <v>1.1251076658053403</v>
      </c>
      <c r="CT55" s="9">
        <f>CT52/Data!$B3/Data!$B16*Data!$B14/Data!$B13</f>
        <v>0.84383074935400515</v>
      </c>
      <c r="CU55" s="9">
        <f>CU52/Data!$B3/Data!$B16*Data!$B14/Data!$B13</f>
        <v>1.3296726959517655</v>
      </c>
      <c r="CV55" s="9">
        <f>CV52/Data!$B3/Data!$B16*Data!$B14/Data!$B13</f>
        <v>1.3296726959517655</v>
      </c>
      <c r="CW55" s="9">
        <f>CW52/Data!$B3/Data!$B16*Data!$B14/Data!$B13</f>
        <v>0</v>
      </c>
      <c r="CX55" s="9">
        <f>CX52/Data!$B3/Data!$B16*Data!$B14/Data!$B13</f>
        <v>1.4114987080103358</v>
      </c>
      <c r="CY55" s="9">
        <f>CY52/Data!$B3/Data!$B16*Data!$B14/Data!$B13</f>
        <v>0.78757536606373824</v>
      </c>
      <c r="CZ55" s="9">
        <f>CZ52/Data!$B3/Data!$B16*Data!$B14/Data!$B13</f>
        <v>0.6750645994832043</v>
      </c>
      <c r="DA55" s="9">
        <f>DA52/Data!$B3/Data!$B16*Data!$B14/Data!$B13</f>
        <v>0.56255383290267014</v>
      </c>
      <c r="DB55" s="9">
        <f>DB52/Data!$B3/Data!$B16*Data!$B14/Data!$B13</f>
        <v>0.92054263565891481</v>
      </c>
      <c r="DC55" s="9">
        <f>DC52/Data!$B3/Data!$B16*Data!$B14/Data!$B13</f>
        <v>0.92054263565891481</v>
      </c>
      <c r="DD55" s="9">
        <f>DD52/Data!$B3/Data!$B16*Data!$B14/Data!$B13</f>
        <v>0.94099913867355722</v>
      </c>
      <c r="DE55" s="9">
        <f>DE52/Data!$B3/Data!$B16*Data!$B14/Data!$B13</f>
        <v>2.2706718346253227</v>
      </c>
      <c r="DF55" s="9">
        <f>DF52/Data!$B3/Data!$B16*Data!$B14/Data!$B13</f>
        <v>1.3501291989664086</v>
      </c>
      <c r="DG55" s="9">
        <f>DG52/Data!$B3/Data!$B16*Data!$B14/Data!$B13</f>
        <v>1.3501291989664086</v>
      </c>
      <c r="DH55" s="9">
        <f>DH52/Data!$B3/Data!$B16*Data!$B14/Data!$B13</f>
        <v>1.3501291989664086</v>
      </c>
      <c r="DI55" s="9">
        <f>DI52/Data!$B3/Data!$B16*Data!$B14/Data!$B13</f>
        <v>1.4319552110249785</v>
      </c>
      <c r="DJ55" s="9">
        <f>DJ52/Data!$B3/Data!$B16*Data!$B14/Data!$B13</f>
        <v>1.6365202411714039</v>
      </c>
      <c r="DK55" s="9">
        <f>DK52/Data!$B3/Data!$B16*Data!$B14/Data!$B13</f>
        <v>1.227390180878553</v>
      </c>
      <c r="DL55" s="9">
        <f>DL52/Data!$B3/Data!$B16*Data!$B14/Data!$B13</f>
        <v>2.5161498708010339</v>
      </c>
      <c r="DM55" s="9">
        <f>DM52/Data!$B3/Data!$B16*Data!$B14/Data!$B13</f>
        <v>2.1377045650301465</v>
      </c>
      <c r="DN55" s="9">
        <f>DN52/Data!$B3/Data!$B16*Data!$B14/Data!$B13</f>
        <v>1.9126830318690786</v>
      </c>
      <c r="DO55" s="9">
        <f>DO52/Data!$B3/Data!$B16*Data!$B14/Data!$B13</f>
        <v>1.3501291989664086</v>
      </c>
      <c r="DP55" s="9">
        <f>DP52/Data!$B3/Data!$B16*Data!$B14/Data!$B13</f>
        <v>2.0456503014642551</v>
      </c>
      <c r="DQ55" s="9">
        <f>DQ52/Data!$B3/Data!$B16*Data!$B14/Data!$B13</f>
        <v>1.4319552110249785</v>
      </c>
      <c r="DR55" s="9">
        <f>DR52/Data!$B3/Data!$B16*Data!$B14/Data!$B13</f>
        <v>0.81826012058570197</v>
      </c>
      <c r="DS55" s="9">
        <f>DS52/Data!$B3/Data!$B16*Data!$B14/Data!$B13</f>
        <v>0.92054263565891481</v>
      </c>
      <c r="DT55" s="9">
        <f>DT52/Data!$B3/Data!$B16*Data!$B14/Data!$B13</f>
        <v>0.61880921619293716</v>
      </c>
      <c r="DU55" s="9">
        <f>DU52/Data!$B3/Data!$B16*Data!$B14/Data!$B13</f>
        <v>0.61880921619293716</v>
      </c>
      <c r="DV55" s="9">
        <f>DV52/Data!$B3/Data!$B16*Data!$B14/Data!$B13</f>
        <v>0.56255383290267014</v>
      </c>
      <c r="DW55" s="9">
        <f>DW52/Data!$B3/Data!$B16*Data!$B14/Data!$B13</f>
        <v>0.81826012058570197</v>
      </c>
      <c r="DX55" s="9">
        <f>DX52/Data!$B3/Data!$B16*Data!$B14/Data!$B13</f>
        <v>1.0228251507321275</v>
      </c>
      <c r="DY55" s="9">
        <f>DY52/Data!$B3/Data!$B16*Data!$B14/Data!$B13</f>
        <v>0.57278208440999134</v>
      </c>
      <c r="DZ55" s="9">
        <f>DZ52/Data!$B3/Data!$B16*Data!$B14/Data!$B13</f>
        <v>1.227390180878553</v>
      </c>
      <c r="EA55" s="9">
        <f>EA52/Data!$B3/Data!$B16*Data!$B14/Data!$B13</f>
        <v>0.56255383290267014</v>
      </c>
      <c r="EB55" s="9">
        <f>EB52/Data!$B3/Data!$B16*Data!$B14/Data!$B13</f>
        <v>0.45004306632213614</v>
      </c>
      <c r="EC55" s="9">
        <f>EC52/Data!$B3/Data!$B16*Data!$B14/Data!$B13</f>
        <v>0.45004306632213614</v>
      </c>
      <c r="ED55" s="9">
        <f>ED52/Data!$B3/Data!$B16*Data!$B14/Data!$B13</f>
        <v>0.71597760551248923</v>
      </c>
      <c r="EE55" s="9">
        <f>EE52/Data!$B3/Data!$B16*Data!$B14/Data!$B13</f>
        <v>0.81826012058570197</v>
      </c>
      <c r="EF55" s="9">
        <f>EF52/Data!$B3/Data!$B16*Data!$B14/Data!$B13</f>
        <v>0</v>
      </c>
      <c r="EG55" s="9">
        <f>EG52/Data!$B3/Data!$B16*Data!$B14/Data!$B13</f>
        <v>1.5956072351421189</v>
      </c>
      <c r="EH55" s="9">
        <f>EH52/Data!$B3/Data!$B16*Data!$B14/Data!$B13</f>
        <v>0.61880921619293716</v>
      </c>
      <c r="EI55" s="9">
        <f>EI52/Data!$B3/Data!$B16*Data!$B14/Data!$B13</f>
        <v>0.61880921619293716</v>
      </c>
      <c r="EJ55" s="9">
        <f>EJ52/Data!$B3/Data!$B16*Data!$B14/Data!$B13</f>
        <v>0.73131998277347121</v>
      </c>
      <c r="EK55" s="9">
        <f>EK52/Data!$B3/Data!$B16*Data!$B14/Data!$B13</f>
        <v>1.0228251507321275</v>
      </c>
      <c r="EL55" s="9">
        <f>EL52/Data!$B3/Data!$B16*Data!$B14/Data!$B13</f>
        <v>1.0228251507321275</v>
      </c>
      <c r="EM55" s="9">
        <f>EM52/Data!$B3/Data!$B16*Data!$B14/Data!$B13</f>
        <v>0.45004306632213614</v>
      </c>
      <c r="EN55" s="9">
        <f>EN52/Data!$B3/Data!$B16*Data!$B14/Data!$B13</f>
        <v>0.79780361757105944</v>
      </c>
      <c r="EO55" s="9">
        <f>EO52/Data!$B3/Data!$B16*Data!$B14/Data!$B13</f>
        <v>0.56255383290267014</v>
      </c>
      <c r="EP55" s="9">
        <f>EP52/Data!$B3/Data!$B16*Data!$B14/Data!$B13</f>
        <v>1.4626399655469424</v>
      </c>
      <c r="EQ55" s="9">
        <f>EQ52/Data!$B3/Data!$B16*Data!$B14/Data!$B13</f>
        <v>2.1377045650301465</v>
      </c>
      <c r="ER55" s="9">
        <f>ER52/Data!$B3/Data!$B16*Data!$B14/Data!$B13</f>
        <v>2.2502153316106805</v>
      </c>
      <c r="ES55" s="9">
        <f>ES52/Data!$B3/Data!$B16*Data!$B14/Data!$B13</f>
        <v>1.8410852713178296</v>
      </c>
      <c r="ET55" s="9">
        <f>ET52/Data!$B3/Data!$B16*Data!$B14/Data!$B13</f>
        <v>1.4319552110249785</v>
      </c>
      <c r="EU55" s="9">
        <f>EU52/Data!$B3/Data!$B16*Data!$B14/Data!$B13</f>
        <v>2.1479328165374683</v>
      </c>
      <c r="EV55" s="9">
        <f>EV52/Data!$B3/Data!$B16*Data!$B14/Data!$B13</f>
        <v>2.1377045650301465</v>
      </c>
      <c r="EW55" s="9">
        <f>EW52/Data!$B3/Data!$B16*Data!$B14/Data!$B13</f>
        <v>1.6876614987080103</v>
      </c>
      <c r="EX55" s="9">
        <f>EX52/Data!$B3/Data!$B16*Data!$B14/Data!$B13</f>
        <v>1.968938415159345</v>
      </c>
      <c r="EY55" s="9">
        <f>EY52/Data!$B3/Data!$B16*Data!$B14/Data!$B13</f>
        <v>2.5570628768303187</v>
      </c>
      <c r="EZ55" s="9">
        <f>EZ52/Data!$B3/Data!$B16*Data!$B14/Data!$B13</f>
        <v>2.0456503014642551</v>
      </c>
      <c r="FA55" s="9">
        <f>FA52/Data!$B3/Data!$B16*Data!$B14/Data!$B13</f>
        <v>1.4728682170542635</v>
      </c>
      <c r="FB55" s="9">
        <f>FB52/Data!$B3/Data!$B16*Data!$B14/Data!$B13</f>
        <v>1.8410852713178296</v>
      </c>
      <c r="FC55" s="9">
        <f>FC52/Data!$B3/Data!$B16*Data!$B14/Data!$B13</f>
        <v>2.5314922480620159</v>
      </c>
      <c r="FD55" s="9">
        <f>FD52/Data!$B3/Data!$B16*Data!$B14/Data!$B13</f>
        <v>2.0814491817398797</v>
      </c>
      <c r="FE55" s="9">
        <f>FE52/Data!$B3/Data!$B16*Data!$B14/Data!$B13</f>
        <v>2.2502153316106805</v>
      </c>
      <c r="FF55" s="9">
        <f>FF52/Data!$B3/Data!$B16*Data!$B14/Data!$B13</f>
        <v>4.909560723514212</v>
      </c>
      <c r="FG55" s="9">
        <f>FG52/Data!$B3/Data!$B16*Data!$B14/Data!$B13</f>
        <v>2.659345391903531</v>
      </c>
      <c r="FH55" s="9">
        <f>FH52/Data!$B3/Data!$B16*Data!$B14/Data!$B13</f>
        <v>1.4728682170542635</v>
      </c>
      <c r="FI55" s="9">
        <f>FI52/Data!$B3/Data!$B16*Data!$B14/Data!$B13</f>
        <v>3.0684754521963824</v>
      </c>
      <c r="FJ55" s="9">
        <f>FJ52/Data!$B3/Data!$B16*Data!$B14/Data!$B13</f>
        <v>1.4063845822566756</v>
      </c>
      <c r="FK55" s="9">
        <f>FK52/Data!$B3/Data!$B16*Data!$B14/Data!$B13</f>
        <v>0.73131998277347121</v>
      </c>
      <c r="FL55" s="9">
        <f>FL52/Data!$B3/Data!$B16*Data!$B14/Data!$B13</f>
        <v>0.6750645994832043</v>
      </c>
      <c r="FM55" s="9">
        <f>FM52/Data!$B3/Data!$B16*Data!$B14/Data!$B13</f>
        <v>1.3296726959517655</v>
      </c>
      <c r="FN55" s="9">
        <f>FN52/Data!$B3/Data!$B16*Data!$B14/Data!$B13</f>
        <v>1.0945251937984495</v>
      </c>
      <c r="FO55" s="9">
        <f>FO52/Data!$B3/Data!$B16*Data!$B14/Data!$B13</f>
        <v>0.60763996554694233</v>
      </c>
      <c r="FP55" s="9">
        <f>FP52/Data!$B3/Data!$B16*Data!$B14/Data!$B13</f>
        <v>0.92054263565891481</v>
      </c>
      <c r="FQ55" s="9">
        <f>FQ52/Data!$B3/Data!$B16*Data!$B14/Data!$B13</f>
        <v>0.506298449612403</v>
      </c>
      <c r="FR55" s="9">
        <f>FR52/Data!$B3/Data!$B16*Data!$B14/Data!$B13</f>
        <v>0.56255383290267014</v>
      </c>
      <c r="FS55" s="9">
        <f>FS52/Data!$B3/Data!$B16*Data!$B14/Data!$B13</f>
        <v>0.56255383290267014</v>
      </c>
      <c r="FT55" s="9">
        <f>FT52/Data!$B3/Data!$B16*Data!$B14/Data!$B13</f>
        <v>1.0228251507321275</v>
      </c>
      <c r="FU55" s="9">
        <f>FU52/Data!$B3/Data!$B16*Data!$B14/Data!$B13</f>
        <v>1.6365202411714039</v>
      </c>
      <c r="FV55" s="9">
        <f>FV52/Data!$B3/Data!$B16*Data!$B14/Data!$B13</f>
        <v>0.90008613264427229</v>
      </c>
      <c r="FW55" s="9">
        <f>FW52/Data!$B3/Data!$B16*Data!$B14/Data!$B13</f>
        <v>0.92054263565891481</v>
      </c>
      <c r="FX55" s="9">
        <f>FX52/Data!$B3/Data!$B16*Data!$B14/Data!$B13</f>
        <v>0.73131998277347121</v>
      </c>
      <c r="FY55" s="9">
        <f>FY52/Data!$B3/Data!$B16*Data!$B14/Data!$B13</f>
        <v>0.6750645994832043</v>
      </c>
      <c r="FZ55" s="9">
        <f>FZ52/Data!$B3/Data!$B16*Data!$B14/Data!$B13</f>
        <v>0.6750645994832043</v>
      </c>
      <c r="GA55" s="9">
        <f>GA52/Data!$B3/Data!$B16*Data!$B14/Data!$B13</f>
        <v>1.0228251507321275</v>
      </c>
      <c r="GB55" s="9">
        <f>GB52/Data!$B3/Data!$B16*Data!$B14/Data!$B13</f>
        <v>1.3296726959517655</v>
      </c>
      <c r="GC55" s="9">
        <f>GC52/Data!$B3/Data!$B16*Data!$B14/Data!$B13</f>
        <v>0.45004306632213614</v>
      </c>
      <c r="GD55" s="9">
        <f>GD52/Data!$B3/Data!$B16*Data!$B14/Data!$B13</f>
        <v>0.92054263565891481</v>
      </c>
      <c r="GE55" s="9">
        <f>GE52/Data!$B3/Data!$B16*Data!$B14/Data!$B13</f>
        <v>0.56255383290267014</v>
      </c>
      <c r="GF55" s="9">
        <f>GF52/Data!$B3/Data!$B16*Data!$B14/Data!$B13</f>
        <v>0.6750645994832043</v>
      </c>
      <c r="GG55" s="9">
        <f>GG52/Data!$B3/Data!$B16*Data!$B14/Data!$B13</f>
        <v>0.6750645994832043</v>
      </c>
      <c r="GH55" s="9">
        <f>GH52/Data!$B3/Data!$B16*Data!$B14/Data!$B13</f>
        <v>1.4319552110249785</v>
      </c>
      <c r="GI55" s="9">
        <f>GI52/Data!$B3/Data!$B16*Data!$B14/Data!$B13</f>
        <v>1.4319552110249785</v>
      </c>
      <c r="GJ55" s="9">
        <f>GJ52/Data!$B3/Data!$B16*Data!$B14/Data!$B13</f>
        <v>1.227390180878553</v>
      </c>
      <c r="GK55" s="9">
        <f>GK52/Data!$B3/Data!$B16*Data!$B14/Data!$B13</f>
        <v>1.963824289405685</v>
      </c>
      <c r="GL55" s="9">
        <f>GL52/Data!$B3/Data!$B16*Data!$B14/Data!$B13</f>
        <v>0.84383074935400515</v>
      </c>
      <c r="GM55" s="9">
        <f>GM52/Data!$B3/Data!$B16*Data!$B14/Data!$B13</f>
        <v>0.78757536606373824</v>
      </c>
      <c r="GN55" s="9">
        <f>GN52/Data!$B3/Data!$B16*Data!$B14/Data!$B13</f>
        <v>0.84383074935400515</v>
      </c>
      <c r="GO55" s="9">
        <f>GO52/Data!$B3/Data!$B16*Data!$B14/Data!$B13</f>
        <v>1.0228251507321275</v>
      </c>
      <c r="GP55" s="9">
        <f>GP52/Data!$B3/Data!$B16*Data!$B14/Data!$B13</f>
        <v>1.6365202411714039</v>
      </c>
      <c r="GQ55" s="9">
        <f>GQ52/Data!$B3/Data!$B16*Data!$B14/Data!$B13</f>
        <v>0.81826012058570197</v>
      </c>
      <c r="GR55" s="9">
        <f>GR52/Data!$B3/Data!$B16*Data!$B14/Data!$B13</f>
        <v>0.79780361757105944</v>
      </c>
      <c r="GS55" s="9">
        <f>GS52/Data!$B3/Data!$B16*Data!$B14/Data!$B13</f>
        <v>0.73131998277347121</v>
      </c>
      <c r="GT55" s="9">
        <f>GT52/Data!$B3/Data!$B16*Data!$B14/Data!$B13</f>
        <v>0.78757536606373824</v>
      </c>
      <c r="GU55" s="9">
        <f>GU52/Data!$B3/Data!$B16*Data!$B14/Data!$B13</f>
        <v>0.78757536606373824</v>
      </c>
      <c r="GV55" s="9">
        <f>GV52/Data!$B3/Data!$B16*Data!$B14/Data!$B13</f>
        <v>1.0228251507321275</v>
      </c>
      <c r="GW55" s="9">
        <f>GW52/Data!$B3/Data!$B16*Data!$B14/Data!$B13</f>
        <v>1.4319552110249785</v>
      </c>
      <c r="GX55" s="9">
        <f>GX52/Data!$B3/Data!$B16*Data!$B14/Data!$B13</f>
        <v>1.4319552110249785</v>
      </c>
      <c r="GY55" s="9">
        <f>GY52/Data!$B3/Data!$B16*Data!$B14/Data!$B13</f>
        <v>2.454780361757106</v>
      </c>
      <c r="GZ55" s="9">
        <f>GZ52/Data!$B3/Data!$B16*Data!$B14/Data!$B13</f>
        <v>1.6876614987080103</v>
      </c>
      <c r="HA55" s="9">
        <f>HA52/Data!$B3/Data!$B16*Data!$B14/Data!$B13</f>
        <v>1.6876614987080103</v>
      </c>
      <c r="HB55" s="9">
        <f>HB52/Data!$B3/Data!$B16*Data!$B14/Data!$B13</f>
        <v>1.6876614987080103</v>
      </c>
      <c r="HC55" s="9">
        <f>HC52/Data!$B3/Data!$B16*Data!$B14/Data!$B13</f>
        <v>1.8410852713178296</v>
      </c>
      <c r="HD55" s="9">
        <f>HD52/Data!$B3/Data!$B16*Data!$B14/Data!$B13</f>
        <v>1.8410852713178296</v>
      </c>
      <c r="HE55" s="9">
        <f>HE52/Data!$B3/Data!$B16*Data!$B14/Data!$B13</f>
        <v>1.3910422049956932</v>
      </c>
      <c r="HF55" s="9">
        <f>HF52/Data!$B3/Data!$B16*Data!$B14/Data!$B13</f>
        <v>3.9890180878552965</v>
      </c>
      <c r="HG55" s="9">
        <f>HG52/Data!$B3/Data!$B16*Data!$B14/Data!$B13</f>
        <v>2.8127691645133512</v>
      </c>
      <c r="HH55" s="9">
        <f>HH52/Data!$B3/Data!$B16*Data!$B14/Data!$B13</f>
        <v>2.5314922480620159</v>
      </c>
      <c r="HI55" s="9">
        <f>HI52/Data!$B3/Data!$B16*Data!$B14/Data!$B13</f>
        <v>1.6876614987080103</v>
      </c>
      <c r="HJ55" s="9">
        <f>HJ52/Data!$B3/Data!$B16*Data!$B14/Data!$B13</f>
        <v>3.0684754521963824</v>
      </c>
      <c r="HK55" s="9">
        <f>HK52/Data!$B3/Data!$B16*Data!$B14/Data!$B13</f>
        <v>2.8639104220499569</v>
      </c>
      <c r="HL55" s="9">
        <f>HL52/Data!$B3/Data!$B16*Data!$B14/Data!$B13</f>
        <v>1.4319552110249785</v>
      </c>
      <c r="HM55" s="9">
        <f>HM52/Data!$B3/Data!$B16*Data!$B14/Data!$B13</f>
        <v>1.227390180878553</v>
      </c>
      <c r="HN55" s="9">
        <f>HN52/Data!$B3/Data!$B16*Data!$B14/Data!$B13</f>
        <v>1.012596899224806</v>
      </c>
      <c r="HO55" s="9">
        <f>HO52/Data!$B3/Data!$B16*Data!$B14/Data!$B13</f>
        <v>0.84383074935400515</v>
      </c>
      <c r="HP55" s="9">
        <f>HP52/Data!$B3/Data!$B16*Data!$B14/Data!$B13</f>
        <v>0.6750645994832043</v>
      </c>
      <c r="HQ55" s="9">
        <f>HQ52/Data!$B3/Data!$B16*Data!$B14/Data!$B13</f>
        <v>1.8410852713178296</v>
      </c>
      <c r="HR55" s="9">
        <f>HR52/Data!$B3/Data!$B16*Data!$B14/Data!$B13</f>
        <v>2.0456503014642551</v>
      </c>
      <c r="HS55" s="9">
        <f>HS52/Data!$B3/Data!$B16*Data!$B14/Data!$B13</f>
        <v>0.81826012058570197</v>
      </c>
      <c r="HT55" s="9">
        <f>HT52/Data!$B3/Data!$B16*Data!$B14/Data!$B13</f>
        <v>0.92054263565891481</v>
      </c>
      <c r="HU55" s="9">
        <f>HU52/Data!$B3/Data!$B16*Data!$B14/Data!$B13</f>
        <v>0.61880921619293716</v>
      </c>
      <c r="HV55" s="9">
        <f>HV52/Data!$B3/Data!$B16*Data!$B14/Data!$B13</f>
        <v>0.56255383290267014</v>
      </c>
      <c r="HW55" s="9">
        <f>HW52/Data!$B3/Data!$B16*Data!$B14/Data!$B13</f>
        <v>0.78757536606373824</v>
      </c>
      <c r="HX55" s="9">
        <f>HX52/Data!$B3/Data!$B16*Data!$B14/Data!$B13</f>
        <v>1.8410852713178296</v>
      </c>
      <c r="HY55" s="9">
        <f>HY52/Data!$B3/Data!$B16*Data!$B14/Data!$B13</f>
        <v>2.0456503014642551</v>
      </c>
      <c r="HZ55" s="9">
        <f>HZ52/Data!$B3/Data!$B16*Data!$B14/Data!$B13</f>
        <v>1.4319552110249785</v>
      </c>
      <c r="IA55" s="9">
        <f>IA52/Data!$B3/Data!$B16*Data!$B14/Data!$B13</f>
        <v>1.8410852713178296</v>
      </c>
      <c r="IB55" s="9">
        <f>IB52/Data!$B3/Data!$B16*Data!$B14/Data!$B13</f>
        <v>1.2376184323858743</v>
      </c>
      <c r="IC55" s="9">
        <f>IC52/Data!$B3/Data!$B16*Data!$B14/Data!$B13</f>
        <v>1.1251076658053403</v>
      </c>
      <c r="ID55" s="9">
        <f>ID52/Data!$B3/Data!$B16*Data!$B14/Data!$B13</f>
        <v>0.6750645994832043</v>
      </c>
      <c r="IE55" s="9">
        <f>IE52/Data!$B3/Data!$B16*Data!$B14/Data!$B13</f>
        <v>0.81826012058570197</v>
      </c>
      <c r="IF55" s="9">
        <f>IF52/Data!$B3/Data!$B16*Data!$B14/Data!$B13</f>
        <v>1.3296726959517655</v>
      </c>
      <c r="IG55" s="9">
        <f>IG52/Data!$B3/Data!$B16*Data!$B14/Data!$B13</f>
        <v>0.87962962962962954</v>
      </c>
      <c r="IH55" s="9">
        <f>IH52/Data!$B3/Data!$B16*Data!$B14/Data!$B13</f>
        <v>1.2887596899224805</v>
      </c>
      <c r="II55" s="9">
        <f>II52/Data!$B3/Data!$B16*Data!$B14/Data!$B13</f>
        <v>0.95634151593453931</v>
      </c>
      <c r="IJ55" s="9">
        <f>IJ52/Data!$B3/Data!$B16*Data!$B14/Data!$B13</f>
        <v>0.6750645994832043</v>
      </c>
      <c r="IK55" s="9">
        <f>IK52/Data!$B3/Data!$B16*Data!$B14/Data!$B13</f>
        <v>0.75944767441860483</v>
      </c>
      <c r="IL55" s="9">
        <f>IL52/Data!$B3/Data!$B16*Data!$B14/Data!$B13</f>
        <v>1.227390180878553</v>
      </c>
      <c r="IM55" s="9">
        <f>IM52/Data!$B3/Data!$B16*Data!$B14/Data!$B13</f>
        <v>1.227390180878553</v>
      </c>
      <c r="IN55" s="9">
        <f>IN52/Data!$B3/Data!$B16*Data!$B14/Data!$B13</f>
        <v>0.81826012058570197</v>
      </c>
      <c r="IO55" s="9">
        <f>IO52/Data!$B3/Data!$B16*Data!$B14/Data!$B13</f>
        <v>1.1046511627906976</v>
      </c>
      <c r="IP55" s="9">
        <f>IP52/Data!$B3/Data!$B16*Data!$B14/Data!$B13</f>
        <v>1.012596899224806</v>
      </c>
      <c r="IQ55" s="9">
        <f>IQ52/Data!$B3/Data!$B16*Data!$B14/Data!$B13</f>
        <v>2.3627260981912146</v>
      </c>
      <c r="IR55" s="9">
        <f>IR52/Data!$B3/Data!$B16*Data!$B14/Data!$B13</f>
        <v>3.3753229974160206</v>
      </c>
      <c r="IS55" s="9">
        <f>IS52/Data!$B3/Data!$B16*Data!$B14/Data!$B13</f>
        <v>3.0684754521963824</v>
      </c>
      <c r="IT55" s="9">
        <f>IT52/Data!$B3/Data!$B16*Data!$B14/Data!$B13</f>
        <v>3.5798880275624461</v>
      </c>
      <c r="IU55" s="9">
        <f>IU52/Data!$B3/Data!$B16*Data!$B14/Data!$B13</f>
        <v>2.2502153316106805</v>
      </c>
      <c r="IV55" s="9">
        <f>IV52/Data!$B3/Data!$B16*Data!$B14/Data!$B13</f>
        <v>3.9890180878552965</v>
      </c>
      <c r="IW55" s="9">
        <f>IW52/Data!$B3/Data!$B16*Data!$B14/Data!$B13</f>
        <v>2.8127691645133512</v>
      </c>
      <c r="IX55" s="9">
        <f>IX52/Data!$B3/Data!$B16*Data!$B14/Data!$B13</f>
        <v>2.5314922480620159</v>
      </c>
      <c r="IY55" s="9">
        <f>IY52/Data!$B3/Data!$B16*Data!$B14/Data!$B13</f>
        <v>3.0940460809646857</v>
      </c>
      <c r="IZ55" s="9">
        <f>IZ52/Data!$B3/Data!$B16*Data!$B14/Data!$B13</f>
        <v>7.1597760551248921</v>
      </c>
      <c r="JA55" s="9">
        <f>JA52/Data!$B3/Data!$B16*Data!$B14/Data!$B13</f>
        <v>3.0684754521963824</v>
      </c>
      <c r="JB55" s="9">
        <f>JB52/Data!$B3/Data!$B16*Data!$B14/Data!$B13</f>
        <v>2.2502153316106805</v>
      </c>
      <c r="JC55" s="9">
        <f>JC52/Data!$B3/Data!$B16*Data!$B14/Data!$B13</f>
        <v>4.6027131782945734</v>
      </c>
      <c r="JD55" s="9">
        <f>JD52/Data!$B3/Data!$B16*Data!$B14/Data!$B13</f>
        <v>2.5877476313522827</v>
      </c>
      <c r="JE55" s="9">
        <f>JE52/Data!$B3/Data!$B16*Data!$B14/Data!$B13</f>
        <v>2.4752368647717486</v>
      </c>
      <c r="JF55" s="9">
        <f>JF52/Data!$B3/Data!$B16*Data!$B14/Data!$B13</f>
        <v>1.4063845822566756</v>
      </c>
      <c r="JG55" s="9">
        <f>JG52/Data!$B3/Data!$B16*Data!$B14/Data!$B13</f>
        <v>1.5342377260981912</v>
      </c>
      <c r="JH55" s="9">
        <f>JH52/Data!$B3/Data!$B16*Data!$B14/Data!$B13</f>
        <v>1.8410852713178296</v>
      </c>
      <c r="JI55" s="9">
        <f>JI52/Data!$B3/Data!$B16*Data!$B14/Data!$B13</f>
        <v>1.6365202411714039</v>
      </c>
      <c r="JJ55" s="9">
        <f>JJ52/Data!$B3/Data!$B16*Data!$B14/Data!$B13</f>
        <v>1.1660206718346253</v>
      </c>
      <c r="JK55" s="9">
        <f>JK52/Data!$B3/Data!$B16*Data!$B14/Data!$B13</f>
        <v>0.95634151593453931</v>
      </c>
      <c r="JL55" s="9">
        <f>JL52/Data!$B3/Data!$B16*Data!$B14/Data!$B13</f>
        <v>0.84383074935400515</v>
      </c>
      <c r="JM55" s="9">
        <f>JM52/Data!$B3/Data!$B16*Data!$B14/Data!$B13</f>
        <v>0.56255383290267014</v>
      </c>
      <c r="JN55" s="9">
        <f>JN52/Data!$B3/Data!$B16*Data!$B14/Data!$B13</f>
        <v>2.0456503014642551</v>
      </c>
      <c r="JO55" s="9">
        <f>JO52/Data!$B3/Data!$B16*Data!$B14/Data!$B13</f>
        <v>2.5570628768303187</v>
      </c>
      <c r="JP55" s="9">
        <f>JP52/Data!$B3/Data!$B16*Data!$B14/Data!$B13</f>
        <v>1.6365202411714039</v>
      </c>
      <c r="JQ55" s="9">
        <f>JQ52/Data!$B3/Data!$B16*Data!$B14/Data!$B13</f>
        <v>3.9890180878552965</v>
      </c>
      <c r="JR55" s="9">
        <f>JR52/Data!$B3/Data!$B16*Data!$B14/Data!$B13</f>
        <v>2.2502153316106805</v>
      </c>
      <c r="JS55" s="9">
        <f>JS52/Data!$B3/Data!$B16*Data!$B14/Data!$B13</f>
        <v>1.4063845822566756</v>
      </c>
      <c r="JT55" s="9">
        <f>JT52/Data!$B3/Data!$B16*Data!$B14/Data!$B13</f>
        <v>0.84383074935400515</v>
      </c>
      <c r="JU55" s="9">
        <f>JU52/Data!$B3/Data!$B16*Data!$B14/Data!$B13</f>
        <v>2.0456503014642551</v>
      </c>
      <c r="JV55" s="9">
        <f>JV52/Data!$B3/Data!$B16*Data!$B14/Data!$B13</f>
        <v>2.5570628768303187</v>
      </c>
      <c r="JW55" s="9">
        <f>JW52/Data!$B3/Data!$B16*Data!$B14/Data!$B13</f>
        <v>1.6365202411714039</v>
      </c>
      <c r="JX55" s="9">
        <f>JX52/Data!$B3/Data!$B16*Data!$B14/Data!$B13</f>
        <v>3.3753229974160206</v>
      </c>
      <c r="JY55" s="9">
        <f>JY52/Data!$B3/Data!$B16*Data!$B14/Data!$B13</f>
        <v>1.5188953488372097</v>
      </c>
      <c r="JZ55" s="9">
        <f>JZ52/Data!$B3/Data!$B16*Data!$B14/Data!$B13</f>
        <v>1.5188953488372097</v>
      </c>
      <c r="KA55" s="9">
        <f>KA52/Data!$B3/Data!$B16*Data!$B14/Data!$B13</f>
        <v>1.1251076658053403</v>
      </c>
      <c r="KB55" s="9">
        <f>KB52/Data!$B3/Data!$B16*Data!$B14/Data!$B13</f>
        <v>2.5570628768303187</v>
      </c>
      <c r="KC55" s="9">
        <f>KC52/Data!$B3/Data!$B16*Data!$B14/Data!$B13</f>
        <v>2.5570628768303187</v>
      </c>
      <c r="KD55" s="9">
        <f>KD52/Data!$B3/Data!$B16*Data!$B14/Data!$B13</f>
        <v>2.0456503014642551</v>
      </c>
      <c r="KE55" s="9">
        <f>KE52/Data!$B3/Data!$B16*Data!$B14/Data!$B13</f>
        <v>4.2958656330749365</v>
      </c>
      <c r="KF55" s="9">
        <f>KF52/Data!$B3/Data!$B16*Data!$B14/Data!$B13</f>
        <v>3.3753229974160206</v>
      </c>
      <c r="KG55" s="9">
        <f>KG52/Data!$B3/Data!$B16*Data!$B14/Data!$B13</f>
        <v>3.3753229974160206</v>
      </c>
      <c r="KH55" s="9">
        <f>KH52/Data!$B3/Data!$B16*Data!$B14/Data!$B13</f>
        <v>3.3753229974160206</v>
      </c>
      <c r="KI55" s="9">
        <f>KI52/Data!$B3/Data!$B16*Data!$B14/Data!$B13</f>
        <v>3.0684754521963824</v>
      </c>
      <c r="KJ55" s="9">
        <f>KJ52/Data!$B3/Data!$B16*Data!$B14/Data!$B13</f>
        <v>2.5570628768303187</v>
      </c>
      <c r="KK55" s="9">
        <f>KK52/Data!$B3/Data!$B16*Data!$B14/Data!$B13</f>
        <v>3.6821705426356592</v>
      </c>
      <c r="KL55" s="9">
        <f>KL52/Data!$B3/Data!$B16*Data!$B14/Data!$B13</f>
        <v>5.5232558139534884</v>
      </c>
      <c r="KM55" s="9">
        <f>KM52/Data!$B3/Data!$B16*Data!$B14/Data!$B13</f>
        <v>4.7817075796726964</v>
      </c>
      <c r="KN55" s="9">
        <f>KN52/Data!$B3/Data!$B16*Data!$B14/Data!$B13</f>
        <v>4.7817075796726964</v>
      </c>
      <c r="KO55" s="9">
        <f>KO52/Data!$B3/Data!$B16*Data!$B14/Data!$B13</f>
        <v>0</v>
      </c>
      <c r="KP55" s="9">
        <f>KP52/Data!$B3/Data!$B16*Data!$B14/Data!$B13</f>
        <v>9.2054263565891468</v>
      </c>
      <c r="KQ55" s="9">
        <f>KQ52/Data!$B3/Data!$B16*Data!$B14/Data!$B13</f>
        <v>9.2054263565891468</v>
      </c>
      <c r="KR55" s="9">
        <f>KR52/Data!$B3/Data!$B16*Data!$B14/Data!$B13</f>
        <v>3.6821705426356592</v>
      </c>
      <c r="KS55" s="9">
        <f>KS52/Data!$B3/Data!$B16*Data!$B14/Data!$B13</f>
        <v>5.5232558139534884</v>
      </c>
      <c r="KT55" s="9">
        <f>KT52/Data!$B3/Data!$B16*Data!$B14/Data!$B13</f>
        <v>4.5004306632213611</v>
      </c>
      <c r="KU55" s="9">
        <f>KU52/Data!$B3/Data!$B16*Data!$B14/Data!$B13</f>
        <v>4.7817075796726964</v>
      </c>
      <c r="KV55" s="9">
        <f>KV52/Data!$B3/Data!$B16*Data!$B14/Data!$B13</f>
        <v>4.2191537467700257</v>
      </c>
      <c r="KW55" s="9">
        <f>KW52/Data!$B3/Data!$B16*Data!$B14/Data!$B13</f>
        <v>8.6940137812230844</v>
      </c>
      <c r="KX55" s="9">
        <f>KX52/Data!$B3/Data!$B16*Data!$B14/Data!$B13</f>
        <v>3.0684754521963824</v>
      </c>
      <c r="KY55" s="9">
        <f>KY52/Data!$B3/Data!$B16*Data!$B14/Data!$B13</f>
        <v>2.8639104220499569</v>
      </c>
      <c r="KZ55" s="9">
        <f>KZ52/Data!$B3/Data!$B16*Data!$B14/Data!$B13</f>
        <v>3.9890180878552965</v>
      </c>
      <c r="LA55" s="9">
        <f>LA52/Data!$B3/Data!$B16*Data!$B14/Data!$B13</f>
        <v>2.8127691645133512</v>
      </c>
      <c r="LB55" s="9">
        <f>LB52/Data!$B3/Data!$B16*Data!$B14/Data!$B13</f>
        <v>2.2502153316106805</v>
      </c>
      <c r="LC55" s="9">
        <f>LC52/Data!$B3/Data!$B16*Data!$B14/Data!$B13</f>
        <v>2.2502153316106805</v>
      </c>
      <c r="LD55" s="9">
        <f>LD52/Data!$B3/Data!$B16*Data!$B14/Data!$B13</f>
        <v>2.7616279069767442</v>
      </c>
      <c r="LE55" s="9">
        <f>LE52/Data!$B3/Data!$B16*Data!$B14/Data!$B13</f>
        <v>3.5798880275624461</v>
      </c>
      <c r="LF55" s="9">
        <f>LF52/Data!$B3/Data!$B16*Data!$B14/Data!$B13</f>
        <v>2.454780361757106</v>
      </c>
      <c r="LG55" s="9">
        <f>LG52/Data!$B3/Data!$B16*Data!$B14/Data!$B13</f>
        <v>3.6821705426356592</v>
      </c>
      <c r="LH55" s="9">
        <f>LH52/Data!$B3/Data!$B16*Data!$B14/Data!$B13</f>
        <v>2.3627260981912146</v>
      </c>
      <c r="LI55" s="9">
        <f>LI52/Data!$B3/Data!$B16*Data!$B14/Data!$B13</f>
        <v>1.6876614987080103</v>
      </c>
      <c r="LJ55" s="9">
        <f>LJ52/Data!$B3/Data!$B16*Data!$B14/Data!$B13</f>
        <v>0.73131998277347121</v>
      </c>
      <c r="LK55" s="9">
        <f>LK52/Data!$B3/Data!$B16*Data!$B14/Data!$B13</f>
        <v>1.3296726959517655</v>
      </c>
      <c r="LL55" s="9">
        <f>LL52/Data!$B3/Data!$B16*Data!$B14/Data!$B13</f>
        <v>1.3296726959517655</v>
      </c>
      <c r="LM55" s="9">
        <f>LM52/Data!$B3/Data!$B16*Data!$B14/Data!$B13</f>
        <v>0.53186907838070629</v>
      </c>
      <c r="LN55" s="9">
        <f>LN52/Data!$B3/Data!$B16*Data!$B14/Data!$B13</f>
        <v>0.36821705426356588</v>
      </c>
      <c r="LO55" s="9">
        <f>LO52/Data!$B3/Data!$B16*Data!$B14/Data!$B13</f>
        <v>0</v>
      </c>
      <c r="LP55" s="9">
        <f>LP52/Data!$B3/Data!$B16*Data!$B14/Data!$B13</f>
        <v>0</v>
      </c>
      <c r="LQ55" s="9">
        <f>LQ52/Data!$B3/Data!$B16*Data!$B14/Data!$B13</f>
        <v>2.2502153316106805</v>
      </c>
      <c r="LR55" s="9">
        <f>LR52/Data!$B3/Data!$B16*Data!$B14/Data!$B13</f>
        <v>6.1369509043927648</v>
      </c>
      <c r="LS55" s="9">
        <f>LS52/Data!$B3/Data!$B16*Data!$B14/Data!$B13</f>
        <v>3.0684754521963824</v>
      </c>
      <c r="LT55" s="9">
        <f>LT52/Data!$B3/Data!$B16*Data!$B14/Data!$B13</f>
        <v>2.2502153316106805</v>
      </c>
      <c r="LU55" s="9">
        <f>LU52/Data!$B3/Data!$B16*Data!$B14/Data!$B13</f>
        <v>3.6821705426356592</v>
      </c>
      <c r="LV55" s="9">
        <f>LV52/Data!$B3/Data!$B16*Data!$B14/Data!$B13</f>
        <v>0</v>
      </c>
      <c r="LW55" s="9">
        <f>LW52/Data!$B3/Data!$B16*Data!$B14/Data!$B13</f>
        <v>0</v>
      </c>
      <c r="LX55" s="9">
        <f>LX52/Data!$B3/Data!$B16*Data!$B14/Data!$B13</f>
        <v>4.2191537467700257</v>
      </c>
      <c r="LY55" s="9">
        <f>LY52/Data!$B3/Data!$B16*Data!$B14/Data!$B13</f>
        <v>7.1597760551248921</v>
      </c>
      <c r="LZ55" s="9">
        <f>LZ52/Data!$B3/Data!$B16*Data!$B14/Data!$B13</f>
        <v>3.5798880275624461</v>
      </c>
      <c r="MA55" s="9">
        <f>MA52/Data!$B3/Data!$B16*Data!$B14/Data!$B13</f>
        <v>0.6136950904392765</v>
      </c>
      <c r="MB55" s="9">
        <f>MB52/Data!$B3/Data!$B16*Data!$B14/Data!$B13</f>
        <v>0</v>
      </c>
      <c r="MC55" s="9">
        <f>MC52/Data!$B3/Data!$B16*Data!$B14/Data!$B13</f>
        <v>3.0940460809646857</v>
      </c>
      <c r="MD55" s="9">
        <f>MD52/Data!$B3/Data!$B16*Data!$B14/Data!$B13</f>
        <v>3.0940460809646857</v>
      </c>
      <c r="ME55" s="9">
        <f>ME52/Data!$B3/Data!$B16*Data!$B14/Data!$B13</f>
        <v>3.0940460809646857</v>
      </c>
      <c r="MF55" s="9">
        <f>MF52/Data!$B3/Data!$B16*Data!$B14/Data!$B13</f>
        <v>3.0684754521963824</v>
      </c>
      <c r="MG55" s="9">
        <f>MG52/Data!$B3/Data!$B16*Data!$B14/Data!$B13</f>
        <v>1.5342377260981912</v>
      </c>
      <c r="MH55" s="9">
        <f>MH52/Data!$B3/Data!$B16*Data!$B14/Data!$B13</f>
        <v>0.81826012058570197</v>
      </c>
      <c r="MI55" s="9">
        <f>MI52/Data!$B3/Data!$B16*Data!$B14/Data!$B13</f>
        <v>0.6136950904392765</v>
      </c>
      <c r="MJ55" s="9">
        <f>MJ52/Data!$B3/Data!$B16*Data!$B14/Data!$B13</f>
        <v>0.56255383290267014</v>
      </c>
      <c r="MK55" s="9">
        <f>MK52/Data!$B3/Data!$B16*Data!$B14/Data!$B13</f>
        <v>0.45004306632213614</v>
      </c>
      <c r="ML55" s="9">
        <f>ML52/Data!$B3/Data!$B16*Data!$B14/Data!$B13</f>
        <v>0.56255383290267014</v>
      </c>
      <c r="MM55" s="9">
        <f>MM52/Data!$B3/Data!$B16*Data!$B14/Data!$B13</f>
        <v>0.71597760551248923</v>
      </c>
      <c r="MN55" s="9">
        <f>MN52/Data!$B3/Data!$B16*Data!$B14/Data!$B13</f>
        <v>0.71597760551248923</v>
      </c>
      <c r="MO55" s="9">
        <f>MO52/Data!$B3/Data!$B16*Data!$B14/Data!$B13</f>
        <v>1.0228251507321275</v>
      </c>
      <c r="MP55" s="9">
        <f>MP52/Data!$B3/Data!$B16*Data!$B14/Data!$B13</f>
        <v>0.92054263565891481</v>
      </c>
      <c r="MQ55" s="9">
        <f>MQ52/Data!$B3/Data!$B16*Data!$B14/Data!$B13</f>
        <v>0.6750645994832043</v>
      </c>
      <c r="MR55" s="9">
        <f>MR52/Data!$B3/Data!$B16*Data!$B14/Data!$B13</f>
        <v>0.506298449612403</v>
      </c>
      <c r="MS55" s="9">
        <f>MS52/Data!$B3/Data!$B16*Data!$B14/Data!$B13</f>
        <v>0.33753229974160215</v>
      </c>
      <c r="MT55" s="9">
        <f>MT52/Data!$B3/Data!$B16*Data!$B14/Data!$B13</f>
        <v>0.6136950904392765</v>
      </c>
      <c r="MU55" s="9">
        <f>MU52/Data!$B3/Data!$B16*Data!$B14/Data!$B13</f>
        <v>0.6136950904392765</v>
      </c>
      <c r="MV55" s="9">
        <f>MV52/Data!$B3/Data!$B16*Data!$B14/Data!$B13</f>
        <v>0.32730404823428078</v>
      </c>
      <c r="MW55" s="9">
        <f>MW52/Data!$B3/Data!$B16*Data!$B14/Data!$B13</f>
        <v>0.49095607235142125</v>
      </c>
      <c r="MX55" s="9">
        <f>MX52/Data!$B3/Data!$B16*Data!$B14/Data!$B13</f>
        <v>0.33753229974160215</v>
      </c>
      <c r="MY55" s="9">
        <f>MY52/Data!$B3/Data!$B16*Data!$B14/Data!$B13</f>
        <v>0.45004306632213614</v>
      </c>
      <c r="MZ55" s="9">
        <f>MZ52/Data!$B3/Data!$B16*Data!$B14/Data!$B13</f>
        <v>0.45004306632213614</v>
      </c>
      <c r="NA55" s="9">
        <f>NA52/Data!$B3/Data!$B16*Data!$B14/Data!$B13</f>
        <v>1.0228251507321275</v>
      </c>
      <c r="NB55" s="9">
        <f>NB52/Data!$B3/Data!$B16*Data!$B14/Data!$B13</f>
        <v>1.0228251507321275</v>
      </c>
      <c r="NC55" s="9">
        <f>NC52/Data!$B3/Data!$B16*Data!$B14/Data!$B13</f>
        <v>0.40913006029285098</v>
      </c>
    </row>
    <row r="56" spans="2:367" ht="15">
      <c r="B56" s="9" t="s">
        <v>1832</v>
      </c>
      <c r="C56" s="9">
        <f>C52/Data!$B17/Data!$B3*Data!$B15</f>
        <v>0.16666666666666669</v>
      </c>
      <c r="D56" s="9">
        <f>D52/Data!$B17/Data!$B3*Data!$B15</f>
        <v>0.27777777777777779</v>
      </c>
      <c r="E56" s="9">
        <f>E52/Data!$B17/Data!$B3*Data!$B15</f>
        <v>0.20370370370370369</v>
      </c>
      <c r="F56" s="9">
        <f>F52/Data!$B17/Data!$B3*Data!$B15</f>
        <v>0.20370370370370369</v>
      </c>
      <c r="G56" s="9">
        <f>G52/Data!$B17/Data!$B3*Data!$B15</f>
        <v>0.25462962962962965</v>
      </c>
      <c r="H56" s="9">
        <f>H52/Data!$B17/Data!$B3*Data!$B15</f>
        <v>0.32407407407407413</v>
      </c>
      <c r="I56" s="9">
        <f>I52/Data!$B17/Data!$B3*Data!$B15</f>
        <v>0.32407407407407413</v>
      </c>
      <c r="J56" s="9">
        <f>J52/Data!$B17/Data!$B3*Data!$B15</f>
        <v>0.18518518518518523</v>
      </c>
      <c r="K56" s="9">
        <f>K52/Data!$B17/Data!$B3*Data!$B15</f>
        <v>0.27777777777777779</v>
      </c>
      <c r="L56" s="9">
        <f>L52/Data!$B17/Data!$B3*Data!$B15</f>
        <v>0.20370370370370369</v>
      </c>
      <c r="M56" s="9">
        <f>M52/Data!$B17/Data!$B3*Data!$B15</f>
        <v>0.20370370370370369</v>
      </c>
      <c r="N56" s="9">
        <f>N52/Data!$B17/Data!$B3*Data!$B15</f>
        <v>0.17824074074074076</v>
      </c>
      <c r="O56" s="9">
        <f>O52/Data!$B17/Data!$B3*Data!$B15</f>
        <v>0.46296296296296302</v>
      </c>
      <c r="P56" s="9">
        <f>P52/Data!$B17/Data!$B3*Data!$B15</f>
        <v>0.69444444444444453</v>
      </c>
      <c r="Q56" s="9">
        <f>Q52/Data!$B17/Data!$B3*Data!$B15</f>
        <v>0.27777777777777779</v>
      </c>
      <c r="R56" s="9">
        <f>R52/Data!$B17/Data!$B3*Data!$B15</f>
        <v>0.52777777777777779</v>
      </c>
      <c r="S56" s="9">
        <f>S52/Data!$B17/Data!$B3*Data!$B15</f>
        <v>0.56018518518518523</v>
      </c>
      <c r="T56" s="9">
        <f>T52/Data!$B17/Data!$B3*Data!$B15</f>
        <v>0.40740740740740738</v>
      </c>
      <c r="U56" s="9">
        <f>U52/Data!$B17/Data!$B3*Data!$B15</f>
        <v>0.17824074074074076</v>
      </c>
      <c r="V56" s="9">
        <f>V52/Data!$B17/Data!$B3*Data!$B15</f>
        <v>0.32407407407407413</v>
      </c>
      <c r="W56" s="9">
        <f>W52/Data!$B17/Data!$B3*Data!$B15</f>
        <v>0.5092592592592593</v>
      </c>
      <c r="X56" s="9">
        <f>X52/Data!$B17/Data!$B3*Data!$B15</f>
        <v>0.20370370370370369</v>
      </c>
      <c r="Y56" s="9">
        <f>Y52/Data!$B17/Data!$B3*Data!$B15</f>
        <v>0.20833333333333337</v>
      </c>
      <c r="Z56" s="9">
        <f>Z52/Data!$B17/Data!$B3*Data!$B15</f>
        <v>0.22916666666666666</v>
      </c>
      <c r="AA56" s="9">
        <f>AA52/Data!$B17/Data!$B3*Data!$B15</f>
        <v>0.25462962962962965</v>
      </c>
      <c r="AB56" s="9">
        <f>AB52/Data!$B17/Data!$B3*Data!$B15</f>
        <v>0.25462962962962965</v>
      </c>
      <c r="AC56" s="9">
        <f>AC52/Data!$B17/Data!$B3*Data!$B15</f>
        <v>0.46296296296296302</v>
      </c>
      <c r="AD56" s="9">
        <f>AD52/Data!$B17/Data!$B3*Data!$B15</f>
        <v>0.46296296296296302</v>
      </c>
      <c r="AE56" s="9">
        <f>AE52/Data!$B17/Data!$B3*Data!$B15</f>
        <v>0.22222222222222224</v>
      </c>
      <c r="AF56" s="9">
        <f>AF52/Data!$B17/Data!$B3*Data!$B15</f>
        <v>0.27777777777777779</v>
      </c>
      <c r="AG56" s="9">
        <f>AG52/Data!$B17/Data!$B3*Data!$B15</f>
        <v>0.30555555555555558</v>
      </c>
      <c r="AH56" s="9">
        <f>AH52/Data!$B17/Data!$B3*Data!$B15</f>
        <v>0.25462962962962965</v>
      </c>
      <c r="AI56" s="9">
        <f>AI52/Data!$B17/Data!$B3*Data!$B15</f>
        <v>0.25462962962962965</v>
      </c>
      <c r="AJ56" s="9">
        <f>AJ52/Data!$B17/Data!$B3*Data!$B15</f>
        <v>0.37037037037037046</v>
      </c>
      <c r="AK56" s="9">
        <f>AK52/Data!$B17/Data!$B3*Data!$B15</f>
        <v>0.55555555555555558</v>
      </c>
      <c r="AL56" s="9">
        <f>AL52/Data!$B17/Data!$B3*Data!$B15</f>
        <v>0.25925925925925924</v>
      </c>
      <c r="AM56" s="9">
        <f>AM52/Data!$B17/Data!$B3*Data!$B15</f>
        <v>0.33333333333333337</v>
      </c>
      <c r="AN56" s="9">
        <f>AN52/Data!$B17/Data!$B3*Data!$B15</f>
        <v>0.30555555555555558</v>
      </c>
      <c r="AO56" s="9">
        <f>AO52/Data!$B17/Data!$B3*Data!$B15</f>
        <v>0.30555555555555558</v>
      </c>
      <c r="AP56" s="9">
        <f>AP52/Data!$B17/Data!$B3*Data!$B15</f>
        <v>0.25462962962962965</v>
      </c>
      <c r="AQ56" s="9">
        <f>AQ52/Data!$B17/Data!$B3*Data!$B15</f>
        <v>0.5092592592592593</v>
      </c>
      <c r="AR56" s="9">
        <f>AR52/Data!$B17/Data!$B3*Data!$B15</f>
        <v>0.55555555555555558</v>
      </c>
      <c r="AS56" s="9">
        <f>AS52/Data!$B17/Data!$B3*Data!$B15</f>
        <v>0.25925925925925924</v>
      </c>
      <c r="AT56" s="9">
        <f>AT52/Data!$B17/Data!$B3*Data!$B15</f>
        <v>0.3888888888888889</v>
      </c>
      <c r="AU56" s="9">
        <f>AU52/Data!$B17/Data!$B3*Data!$B15</f>
        <v>0.30555555555555558</v>
      </c>
      <c r="AV56" s="9">
        <f>AV52/Data!$B17/Data!$B3*Data!$B15</f>
        <v>0.22916666666666666</v>
      </c>
      <c r="AW56" s="9">
        <f>AW52/Data!$B17/Data!$B3*Data!$B15</f>
        <v>0.25462962962962965</v>
      </c>
      <c r="AX56" s="9">
        <f>AX52/Data!$B17/Data!$B3*Data!$B15</f>
        <v>0.60185185185185186</v>
      </c>
      <c r="AY56" s="9">
        <f>AY52/Data!$B17/Data!$B3*Data!$B15</f>
        <v>0.64814814814814825</v>
      </c>
      <c r="AZ56" s="9">
        <f>AZ52/Data!$B17/Data!$B3*Data!$B15</f>
        <v>0.46296296296296302</v>
      </c>
      <c r="BA56" s="9">
        <f>BA52/Data!$B17/Data!$B3*Data!$B15</f>
        <v>0.83333333333333348</v>
      </c>
      <c r="BB56" s="9">
        <f>BB52/Data!$B17/Data!$B3*Data!$B15</f>
        <v>0.63657407407407418</v>
      </c>
      <c r="BC56" s="9">
        <f>BC52/Data!$B17/Data!$B3*Data!$B15</f>
        <v>0.35648148148148151</v>
      </c>
      <c r="BD56" s="9">
        <f>BD52/Data!$B17/Data!$B3*Data!$B15</f>
        <v>0.22916666666666666</v>
      </c>
      <c r="BE56" s="9">
        <f>BE52/Data!$B17/Data!$B3*Data!$B15</f>
        <v>0.32407407407407413</v>
      </c>
      <c r="BF56" s="9">
        <f>BF52/Data!$B17/Data!$B3*Data!$B15</f>
        <v>0.5092592592592593</v>
      </c>
      <c r="BG56" s="9">
        <f>BG52/Data!$B17/Data!$B3*Data!$B15</f>
        <v>0</v>
      </c>
      <c r="BH56" s="9">
        <f>BH52/Data!$B17/Data!$B3*Data!$B15</f>
        <v>0.83333333333333348</v>
      </c>
      <c r="BI56" s="9">
        <f>BI52/Data!$B17/Data!$B3*Data!$B15</f>
        <v>0.3310185185185186</v>
      </c>
      <c r="BJ56" s="9">
        <f>BJ52/Data!$B17/Data!$B3*Data!$B15</f>
        <v>0.35648148148148151</v>
      </c>
      <c r="BK56" s="9">
        <f>BK52/Data!$B17/Data!$B3*Data!$B15</f>
        <v>0.3310185185185186</v>
      </c>
      <c r="BL56" s="9">
        <f>BL52/Data!$B17/Data!$B3*Data!$B15</f>
        <v>0.5092592592592593</v>
      </c>
      <c r="BM56" s="9">
        <f>BM52/Data!$B17/Data!$B3*Data!$B15</f>
        <v>0.64814814814814825</v>
      </c>
      <c r="BN56" s="9">
        <f>BN52/Data!$B17/Data!$B3*Data!$B15</f>
        <v>0.37037037037037046</v>
      </c>
      <c r="BO56" s="9">
        <f>BO52/Data!$B17/Data!$B3*Data!$B15</f>
        <v>0.58333333333333337</v>
      </c>
      <c r="BP56" s="9">
        <f>BP52/Data!$B17/Data!$B3*Data!$B15</f>
        <v>0.40740740740740738</v>
      </c>
      <c r="BQ56" s="9">
        <f>BQ52/Data!$B17/Data!$B3*Data!$B15</f>
        <v>0.15277777777777779</v>
      </c>
      <c r="BR56" s="9">
        <f>BR52/Data!$B17/Data!$B3*Data!$B15</f>
        <v>0.28009259259259262</v>
      </c>
      <c r="BS56" s="9">
        <f>BS52/Data!$B17/Data!$B3*Data!$B15</f>
        <v>0.32407407407407413</v>
      </c>
      <c r="BT56" s="9">
        <f>BT52/Data!$B17/Data!$B3*Data!$B15</f>
        <v>0.5092592592592593</v>
      </c>
      <c r="BU56" s="9">
        <f>BU52/Data!$B17/Data!$B3*Data!$B15</f>
        <v>0.24074074074074076</v>
      </c>
      <c r="BV56" s="9">
        <f>BV52/Data!$B17/Data!$B3*Data!$B15</f>
        <v>0.27777777777777779</v>
      </c>
      <c r="BW56" s="9">
        <f>BW52/Data!$B17/Data!$B3*Data!$B15</f>
        <v>0.28009259259259262</v>
      </c>
      <c r="BX56" s="9">
        <f>BX52/Data!$B17/Data!$B3*Data!$B15</f>
        <v>0.25462962962962965</v>
      </c>
      <c r="BY56" s="9">
        <f>BY52/Data!$B17/Data!$B3*Data!$B15</f>
        <v>0.28009259259259262</v>
      </c>
      <c r="BZ56" s="9">
        <f>BZ52/Data!$B17/Data!$B3*Data!$B15</f>
        <v>0.37037037037037046</v>
      </c>
      <c r="CA56" s="9">
        <f>CA52/Data!$B17/Data!$B3*Data!$B15</f>
        <v>0.32407407407407413</v>
      </c>
      <c r="CB56" s="9">
        <f>CB52/Data!$B17/Data!$B3*Data!$B15</f>
        <v>0.29629629629629634</v>
      </c>
      <c r="CC56" s="9">
        <f>CC52/Data!$B17/Data!$B3*Data!$B15</f>
        <v>0.33333333333333337</v>
      </c>
      <c r="CD56" s="9">
        <f>CD52/Data!$B17/Data!$B3*Data!$B15</f>
        <v>0.30555555555555558</v>
      </c>
      <c r="CE56" s="9">
        <f>CE52/Data!$B17/Data!$B3*Data!$B15</f>
        <v>0.20370370370370369</v>
      </c>
      <c r="CF56" s="9">
        <f>CF52/Data!$B17/Data!$B3*Data!$B15</f>
        <v>0.63657407407407418</v>
      </c>
      <c r="CG56" s="9">
        <f>CG52/Data!$B17/Data!$B3*Data!$B15</f>
        <v>1.5740740740740742</v>
      </c>
      <c r="CH56" s="9">
        <f>CH52/Data!$B17/Data!$B3*Data!$B15</f>
        <v>1.1111111111111112</v>
      </c>
      <c r="CI56" s="9">
        <f>CI52/Data!$B17/Data!$B3*Data!$B15</f>
        <v>0.59259259259259267</v>
      </c>
      <c r="CJ56" s="9">
        <f>CJ52/Data!$B17/Data!$B3*Data!$B15</f>
        <v>1.1111111111111112</v>
      </c>
      <c r="CK56" s="9">
        <f>CK52/Data!$B17/Data!$B3*Data!$B15</f>
        <v>0.96759259259259256</v>
      </c>
      <c r="CL56" s="9">
        <f>CL52/Data!$B17/Data!$B3*Data!$B15</f>
        <v>0.71296296296296302</v>
      </c>
      <c r="CM56" s="9">
        <f>CM52/Data!$B17/Data!$B3*Data!$B15</f>
        <v>0.96759259259259256</v>
      </c>
      <c r="CN56" s="9">
        <f>CN52/Data!$B17/Data!$B3*Data!$B15</f>
        <v>1.8518518518518521</v>
      </c>
      <c r="CO56" s="9">
        <f>CO52/Data!$B17/Data!$B3*Data!$B15</f>
        <v>1.1342592592592593</v>
      </c>
      <c r="CP56" s="9">
        <f>CP52/Data!$B17/Data!$B3*Data!$B15</f>
        <v>0.46296296296296302</v>
      </c>
      <c r="CQ56" s="9">
        <f>CQ52/Data!$B17/Data!$B3*Data!$B15</f>
        <v>0.83333333333333348</v>
      </c>
      <c r="CR56" s="9">
        <f>CR52/Data!$B17/Data!$B3*Data!$B15</f>
        <v>0.5092592592592593</v>
      </c>
      <c r="CS56" s="9">
        <f>CS52/Data!$B17/Data!$B3*Data!$B15</f>
        <v>0.5092592592592593</v>
      </c>
      <c r="CT56" s="9">
        <f>CT52/Data!$B17/Data!$B3*Data!$B15</f>
        <v>0.38194444444444448</v>
      </c>
      <c r="CU56" s="9">
        <f>CU52/Data!$B17/Data!$B3*Data!$B15</f>
        <v>0.60185185185185186</v>
      </c>
      <c r="CV56" s="9">
        <f>CV52/Data!$B17/Data!$B3*Data!$B15</f>
        <v>0.60185185185185186</v>
      </c>
      <c r="CW56" s="9">
        <f>CW52/Data!$B17/Data!$B3*Data!$B15</f>
        <v>0</v>
      </c>
      <c r="CX56" s="9">
        <f>CX52/Data!$B17/Data!$B3*Data!$B15</f>
        <v>0.63888888888888895</v>
      </c>
      <c r="CY56" s="9">
        <f>CY52/Data!$B17/Data!$B3*Data!$B15</f>
        <v>0.35648148148148151</v>
      </c>
      <c r="CZ56" s="9">
        <f>CZ52/Data!$B17/Data!$B3*Data!$B15</f>
        <v>0.30555555555555558</v>
      </c>
      <c r="DA56" s="9">
        <f>DA52/Data!$B17/Data!$B3*Data!$B15</f>
        <v>0.25462962962962965</v>
      </c>
      <c r="DB56" s="9">
        <f>DB52/Data!$B17/Data!$B3*Data!$B15</f>
        <v>0.41666666666666674</v>
      </c>
      <c r="DC56" s="9">
        <f>DC52/Data!$B17/Data!$B3*Data!$B15</f>
        <v>0.41666666666666674</v>
      </c>
      <c r="DD56" s="9">
        <f>DD52/Data!$B17/Data!$B3*Data!$B15</f>
        <v>0.42592592592592599</v>
      </c>
      <c r="DE56" s="9">
        <f>DE52/Data!$B17/Data!$B3*Data!$B15</f>
        <v>1.0277777777777779</v>
      </c>
      <c r="DF56" s="9">
        <f>DF52/Data!$B17/Data!$B3*Data!$B15</f>
        <v>0.61111111111111116</v>
      </c>
      <c r="DG56" s="9">
        <f>DG52/Data!$B17/Data!$B3*Data!$B15</f>
        <v>0.61111111111111116</v>
      </c>
      <c r="DH56" s="9">
        <f>DH52/Data!$B17/Data!$B3*Data!$B15</f>
        <v>0.61111111111111116</v>
      </c>
      <c r="DI56" s="9">
        <f>DI52/Data!$B17/Data!$B3*Data!$B15</f>
        <v>0.64814814814814825</v>
      </c>
      <c r="DJ56" s="9">
        <f>DJ52/Data!$B17/Data!$B3*Data!$B15</f>
        <v>0.74074074074074092</v>
      </c>
      <c r="DK56" s="9">
        <f>DK52/Data!$B17/Data!$B3*Data!$B15</f>
        <v>0.55555555555555558</v>
      </c>
      <c r="DL56" s="9">
        <f>DL52/Data!$B17/Data!$B3*Data!$B15</f>
        <v>1.1388888888888891</v>
      </c>
      <c r="DM56" s="9">
        <f>DM52/Data!$B17/Data!$B3*Data!$B15</f>
        <v>0.96759259259259256</v>
      </c>
      <c r="DN56" s="9">
        <f>DN52/Data!$B17/Data!$B3*Data!$B15</f>
        <v>0.86574074074074092</v>
      </c>
      <c r="DO56" s="9">
        <f>DO52/Data!$B17/Data!$B3*Data!$B15</f>
        <v>0.61111111111111116</v>
      </c>
      <c r="DP56" s="9">
        <f>DP52/Data!$B17/Data!$B3*Data!$B15</f>
        <v>0.92592592592592604</v>
      </c>
      <c r="DQ56" s="9">
        <f>DQ52/Data!$B17/Data!$B3*Data!$B15</f>
        <v>0.64814814814814825</v>
      </c>
      <c r="DR56" s="9">
        <f>DR52/Data!$B17/Data!$B3*Data!$B15</f>
        <v>0.37037037037037046</v>
      </c>
      <c r="DS56" s="9">
        <f>DS52/Data!$B17/Data!$B3*Data!$B15</f>
        <v>0.41666666666666674</v>
      </c>
      <c r="DT56" s="9">
        <f>DT52/Data!$B17/Data!$B3*Data!$B15</f>
        <v>0.28009259259259262</v>
      </c>
      <c r="DU56" s="9">
        <f>DU52/Data!$B17/Data!$B3*Data!$B15</f>
        <v>0.28009259259259262</v>
      </c>
      <c r="DV56" s="9">
        <f>DV52/Data!$B17/Data!$B3*Data!$B15</f>
        <v>0.25462962962962965</v>
      </c>
      <c r="DW56" s="9">
        <f>DW52/Data!$B17/Data!$B3*Data!$B15</f>
        <v>0.37037037037037046</v>
      </c>
      <c r="DX56" s="9">
        <f>DX52/Data!$B17/Data!$B3*Data!$B15</f>
        <v>0.46296296296296302</v>
      </c>
      <c r="DY56" s="9">
        <f>DY52/Data!$B17/Data!$B3*Data!$B15</f>
        <v>0.25925925925925924</v>
      </c>
      <c r="DZ56" s="9">
        <f>DZ52/Data!$B17/Data!$B3*Data!$B15</f>
        <v>0.55555555555555558</v>
      </c>
      <c r="EA56" s="9">
        <f>EA52/Data!$B17/Data!$B3*Data!$B15</f>
        <v>0.25462962962962965</v>
      </c>
      <c r="EB56" s="9">
        <f>EB52/Data!$B17/Data!$B3*Data!$B15</f>
        <v>0.20370370370370369</v>
      </c>
      <c r="EC56" s="9">
        <f>EC52/Data!$B17/Data!$B3*Data!$B15</f>
        <v>0.20370370370370369</v>
      </c>
      <c r="ED56" s="9">
        <f>ED52/Data!$B17/Data!$B3*Data!$B15</f>
        <v>0.32407407407407413</v>
      </c>
      <c r="EE56" s="9">
        <f>EE52/Data!$B17/Data!$B3*Data!$B15</f>
        <v>0.37037037037037046</v>
      </c>
      <c r="EF56" s="9">
        <f>EF52/Data!$B17/Data!$B3*Data!$B15</f>
        <v>0</v>
      </c>
      <c r="EG56" s="9">
        <f>EG52/Data!$B17/Data!$B3*Data!$B15</f>
        <v>0.72222222222222232</v>
      </c>
      <c r="EH56" s="9">
        <f>EH52/Data!$B17/Data!$B3*Data!$B15</f>
        <v>0.28009259259259262</v>
      </c>
      <c r="EI56" s="9">
        <f>EI52/Data!$B17/Data!$B3*Data!$B15</f>
        <v>0.28009259259259262</v>
      </c>
      <c r="EJ56" s="9">
        <f>EJ52/Data!$B17/Data!$B3*Data!$B15</f>
        <v>0.3310185185185186</v>
      </c>
      <c r="EK56" s="9">
        <f>EK52/Data!$B17/Data!$B3*Data!$B15</f>
        <v>0.46296296296296302</v>
      </c>
      <c r="EL56" s="9">
        <f>EL52/Data!$B17/Data!$B3*Data!$B15</f>
        <v>0.46296296296296302</v>
      </c>
      <c r="EM56" s="9">
        <f>EM52/Data!$B17/Data!$B3*Data!$B15</f>
        <v>0.20370370370370369</v>
      </c>
      <c r="EN56" s="9">
        <f>EN52/Data!$B17/Data!$B3*Data!$B15</f>
        <v>0.36111111111111116</v>
      </c>
      <c r="EO56" s="9">
        <f>EO52/Data!$B17/Data!$B3*Data!$B15</f>
        <v>0.25462962962962965</v>
      </c>
      <c r="EP56" s="9">
        <f>EP52/Data!$B17/Data!$B3*Data!$B15</f>
        <v>0.6620370370370372</v>
      </c>
      <c r="EQ56" s="9">
        <f>EQ52/Data!$B17/Data!$B3*Data!$B15</f>
        <v>0.96759259259259256</v>
      </c>
      <c r="ER56" s="9">
        <f>ER52/Data!$B17/Data!$B3*Data!$B15</f>
        <v>1.0185185185185186</v>
      </c>
      <c r="ES56" s="9">
        <f>ES52/Data!$B17/Data!$B3*Data!$B15</f>
        <v>0.83333333333333348</v>
      </c>
      <c r="ET56" s="9">
        <f>ET52/Data!$B17/Data!$B3*Data!$B15</f>
        <v>0.64814814814814825</v>
      </c>
      <c r="EU56" s="9">
        <f>EU52/Data!$B17/Data!$B3*Data!$B15</f>
        <v>0.97222222222222221</v>
      </c>
      <c r="EV56" s="9">
        <f>EV52/Data!$B17/Data!$B3*Data!$B15</f>
        <v>0.96759259259259256</v>
      </c>
      <c r="EW56" s="9">
        <f>EW52/Data!$B17/Data!$B3*Data!$B15</f>
        <v>0.76388888888888895</v>
      </c>
      <c r="EX56" s="9">
        <f>EX52/Data!$B17/Data!$B3*Data!$B15</f>
        <v>0.89120370370370372</v>
      </c>
      <c r="EY56" s="9">
        <f>EY52/Data!$B17/Data!$B3*Data!$B15</f>
        <v>1.1574074074074074</v>
      </c>
      <c r="EZ56" s="9">
        <f>EZ52/Data!$B17/Data!$B3*Data!$B15</f>
        <v>0.92592592592592604</v>
      </c>
      <c r="FA56" s="9">
        <f>FA52/Data!$B17/Data!$B3*Data!$B15</f>
        <v>0.66666666666666674</v>
      </c>
      <c r="FB56" s="9">
        <f>FB52/Data!$B17/Data!$B3*Data!$B15</f>
        <v>0.83333333333333348</v>
      </c>
      <c r="FC56" s="9">
        <f>FC52/Data!$B17/Data!$B3*Data!$B15</f>
        <v>1.1458333333333337</v>
      </c>
      <c r="FD56" s="9">
        <f>FD52/Data!$B17/Data!$B3*Data!$B15</f>
        <v>0.94212962962962976</v>
      </c>
      <c r="FE56" s="9">
        <f>FE52/Data!$B17/Data!$B3*Data!$B15</f>
        <v>1.0185185185185186</v>
      </c>
      <c r="FF56" s="9">
        <f>FF52/Data!$B17/Data!$B3*Data!$B15</f>
        <v>2.2222222222222223</v>
      </c>
      <c r="FG56" s="9">
        <f>FG52/Data!$B17/Data!$B3*Data!$B15</f>
        <v>1.2037037037037037</v>
      </c>
      <c r="FH56" s="9">
        <f>FH52/Data!$B17/Data!$B3*Data!$B15</f>
        <v>0.66666666666666674</v>
      </c>
      <c r="FI56" s="9">
        <f>FI52/Data!$B17/Data!$B3*Data!$B15</f>
        <v>1.3888888888888891</v>
      </c>
      <c r="FJ56" s="9">
        <f>FJ52/Data!$B17/Data!$B3*Data!$B15</f>
        <v>0.63657407407407418</v>
      </c>
      <c r="FK56" s="9">
        <f>FK52/Data!$B17/Data!$B3*Data!$B15</f>
        <v>0.3310185185185186</v>
      </c>
      <c r="FL56" s="9">
        <f>FL52/Data!$B17/Data!$B3*Data!$B15</f>
        <v>0.30555555555555558</v>
      </c>
      <c r="FM56" s="9">
        <f>FM52/Data!$B17/Data!$B3*Data!$B15</f>
        <v>0.60185185185185186</v>
      </c>
      <c r="FN56" s="9">
        <f>FN52/Data!$B17/Data!$B3*Data!$B15</f>
        <v>0.49541666666666667</v>
      </c>
      <c r="FO56" s="9">
        <f>FO52/Data!$B17/Data!$B3*Data!$B15</f>
        <v>0.27503703703703708</v>
      </c>
      <c r="FP56" s="9">
        <f>FP52/Data!$B17/Data!$B3*Data!$B15</f>
        <v>0.41666666666666674</v>
      </c>
      <c r="FQ56" s="9">
        <f>FQ52/Data!$B17/Data!$B3*Data!$B15</f>
        <v>0.22916666666666666</v>
      </c>
      <c r="FR56" s="9">
        <f>FR52/Data!$B17/Data!$B3*Data!$B15</f>
        <v>0.25462962962962965</v>
      </c>
      <c r="FS56" s="9">
        <f>FS52/Data!$B17/Data!$B3*Data!$B15</f>
        <v>0.25462962962962965</v>
      </c>
      <c r="FT56" s="9">
        <f>FT52/Data!$B17/Data!$B3*Data!$B15</f>
        <v>0.46296296296296302</v>
      </c>
      <c r="FU56" s="9">
        <f>FU52/Data!$B17/Data!$B3*Data!$B15</f>
        <v>0.74074074074074092</v>
      </c>
      <c r="FV56" s="9">
        <f>FV52/Data!$B17/Data!$B3*Data!$B15</f>
        <v>0.40740740740740738</v>
      </c>
      <c r="FW56" s="9">
        <f>FW52/Data!$B17/Data!$B3*Data!$B15</f>
        <v>0.41666666666666674</v>
      </c>
      <c r="FX56" s="9">
        <f>FX52/Data!$B17/Data!$B3*Data!$B15</f>
        <v>0.3310185185185186</v>
      </c>
      <c r="FY56" s="9">
        <f>FY52/Data!$B17/Data!$B3*Data!$B15</f>
        <v>0.30555555555555558</v>
      </c>
      <c r="FZ56" s="9">
        <f>FZ52/Data!$B17/Data!$B3*Data!$B15</f>
        <v>0.30555555555555558</v>
      </c>
      <c r="GA56" s="9">
        <f>GA52/Data!$B17/Data!$B3*Data!$B15</f>
        <v>0.46296296296296302</v>
      </c>
      <c r="GB56" s="9">
        <f>GB52/Data!$B17/Data!$B3*Data!$B15</f>
        <v>0.60185185185185186</v>
      </c>
      <c r="GC56" s="9">
        <f>GC52/Data!$B17/Data!$B3*Data!$B15</f>
        <v>0.20370370370370369</v>
      </c>
      <c r="GD56" s="9">
        <f>GD52/Data!$B17/Data!$B3*Data!$B15</f>
        <v>0.41666666666666674</v>
      </c>
      <c r="GE56" s="9">
        <f>GE52/Data!$B17/Data!$B3*Data!$B15</f>
        <v>0.25462962962962965</v>
      </c>
      <c r="GF56" s="9">
        <f>GF52/Data!$B17/Data!$B3*Data!$B15</f>
        <v>0.30555555555555558</v>
      </c>
      <c r="GG56" s="9">
        <f>GG52/Data!$B17/Data!$B3*Data!$B15</f>
        <v>0.30555555555555558</v>
      </c>
      <c r="GH56" s="9">
        <f>GH52/Data!$B17/Data!$B3*Data!$B15</f>
        <v>0.64814814814814825</v>
      </c>
      <c r="GI56" s="9">
        <f>GI52/Data!$B17/Data!$B3*Data!$B15</f>
        <v>0.64814814814814825</v>
      </c>
      <c r="GJ56" s="9">
        <f>GJ52/Data!$B17/Data!$B3*Data!$B15</f>
        <v>0.55555555555555558</v>
      </c>
      <c r="GK56" s="9">
        <f>GK52/Data!$B17/Data!$B3*Data!$B15</f>
        <v>0.88888888888888895</v>
      </c>
      <c r="GL56" s="9">
        <f>GL52/Data!$B17/Data!$B3*Data!$B15</f>
        <v>0.38194444444444448</v>
      </c>
      <c r="GM56" s="9">
        <f>GM52/Data!$B17/Data!$B3*Data!$B15</f>
        <v>0.35648148148148151</v>
      </c>
      <c r="GN56" s="9">
        <f>GN52/Data!$B17/Data!$B3*Data!$B15</f>
        <v>0.38194444444444448</v>
      </c>
      <c r="GO56" s="9">
        <f>GO52/Data!$B17/Data!$B3*Data!$B15</f>
        <v>0.46296296296296302</v>
      </c>
      <c r="GP56" s="9">
        <f>GP52/Data!$B17/Data!$B3*Data!$B15</f>
        <v>0.74074074074074092</v>
      </c>
      <c r="GQ56" s="9">
        <f>GQ52/Data!$B17/Data!$B3*Data!$B15</f>
        <v>0.37037037037037046</v>
      </c>
      <c r="GR56" s="9">
        <f>GR52/Data!$B17/Data!$B3*Data!$B15</f>
        <v>0.36111111111111116</v>
      </c>
      <c r="GS56" s="9">
        <f>GS52/Data!$B17/Data!$B3*Data!$B15</f>
        <v>0.3310185185185186</v>
      </c>
      <c r="GT56" s="9">
        <f>GT52/Data!$B17/Data!$B3*Data!$B15</f>
        <v>0.35648148148148151</v>
      </c>
      <c r="GU56" s="9">
        <f>GU52/Data!$B17/Data!$B3*Data!$B15</f>
        <v>0.35648148148148151</v>
      </c>
      <c r="GV56" s="9">
        <f>GV52/Data!$B17/Data!$B3*Data!$B15</f>
        <v>0.46296296296296302</v>
      </c>
      <c r="GW56" s="9">
        <f>GW52/Data!$B17/Data!$B3*Data!$B15</f>
        <v>0.64814814814814825</v>
      </c>
      <c r="GX56" s="9">
        <f>GX52/Data!$B17/Data!$B3*Data!$B15</f>
        <v>0.64814814814814825</v>
      </c>
      <c r="GY56" s="9">
        <f>GY52/Data!$B17/Data!$B3*Data!$B15</f>
        <v>1.1111111111111112</v>
      </c>
      <c r="GZ56" s="9">
        <f>GZ52/Data!$B17/Data!$B3*Data!$B15</f>
        <v>0.76388888888888895</v>
      </c>
      <c r="HA56" s="9">
        <f>HA52/Data!$B17/Data!$B3*Data!$B15</f>
        <v>0.76388888888888895</v>
      </c>
      <c r="HB56" s="9">
        <f>HB52/Data!$B17/Data!$B3*Data!$B15</f>
        <v>0.76388888888888895</v>
      </c>
      <c r="HC56" s="9">
        <f>HC52/Data!$B17/Data!$B3*Data!$B15</f>
        <v>0.83333333333333348</v>
      </c>
      <c r="HD56" s="9">
        <f>HD52/Data!$B17/Data!$B3*Data!$B15</f>
        <v>0.83333333333333348</v>
      </c>
      <c r="HE56" s="9">
        <f>HE52/Data!$B17/Data!$B3*Data!$B15</f>
        <v>0.62962962962962965</v>
      </c>
      <c r="HF56" s="9">
        <f>HF52/Data!$B17/Data!$B3*Data!$B15</f>
        <v>1.8055555555555558</v>
      </c>
      <c r="HG56" s="9">
        <f>HG52/Data!$B17/Data!$B3*Data!$B15</f>
        <v>1.2731481481481484</v>
      </c>
      <c r="HH56" s="9">
        <f>HH52/Data!$B17/Data!$B3*Data!$B15</f>
        <v>1.1458333333333337</v>
      </c>
      <c r="HI56" s="9">
        <f>HI52/Data!$B17/Data!$B3*Data!$B15</f>
        <v>0.76388888888888895</v>
      </c>
      <c r="HJ56" s="9">
        <f>HJ52/Data!$B17/Data!$B3*Data!$B15</f>
        <v>1.3888888888888891</v>
      </c>
      <c r="HK56" s="9">
        <f>HK52/Data!$B17/Data!$B3*Data!$B15</f>
        <v>1.2962962962962965</v>
      </c>
      <c r="HL56" s="9">
        <f>HL52/Data!$B17/Data!$B3*Data!$B15</f>
        <v>0.64814814814814825</v>
      </c>
      <c r="HM56" s="9">
        <f>HM52/Data!$B17/Data!$B3*Data!$B15</f>
        <v>0.55555555555555558</v>
      </c>
      <c r="HN56" s="9">
        <f>HN52/Data!$B17/Data!$B3*Data!$B15</f>
        <v>0.45833333333333331</v>
      </c>
      <c r="HO56" s="9">
        <f>HO52/Data!$B17/Data!$B3*Data!$B15</f>
        <v>0.38194444444444448</v>
      </c>
      <c r="HP56" s="9">
        <f>HP52/Data!$B17/Data!$B3*Data!$B15</f>
        <v>0.30555555555555558</v>
      </c>
      <c r="HQ56" s="9">
        <f>HQ52/Data!$B17/Data!$B3*Data!$B15</f>
        <v>0.83333333333333348</v>
      </c>
      <c r="HR56" s="9">
        <f>HR52/Data!$B17/Data!$B3*Data!$B15</f>
        <v>0.92592592592592604</v>
      </c>
      <c r="HS56" s="9">
        <f>HS52/Data!$B17/Data!$B3*Data!$B15</f>
        <v>0.37037037037037046</v>
      </c>
      <c r="HT56" s="9">
        <f>HT52/Data!$B17/Data!$B3*Data!$B15</f>
        <v>0.41666666666666674</v>
      </c>
      <c r="HU56" s="9">
        <f>HU52/Data!$B17/Data!$B3*Data!$B15</f>
        <v>0.28009259259259262</v>
      </c>
      <c r="HV56" s="9">
        <f>HV52/Data!$B17/Data!$B3*Data!$B15</f>
        <v>0.25462962962962965</v>
      </c>
      <c r="HW56" s="9">
        <f>HW52/Data!$B17/Data!$B3*Data!$B15</f>
        <v>0.35648148148148151</v>
      </c>
      <c r="HX56" s="9">
        <f>HX52/Data!$B17/Data!$B3*Data!$B15</f>
        <v>0.83333333333333348</v>
      </c>
      <c r="HY56" s="9">
        <f>HY52/Data!$B17/Data!$B3*Data!$B15</f>
        <v>0.92592592592592604</v>
      </c>
      <c r="HZ56" s="9">
        <f>HZ52/Data!$B17/Data!$B3*Data!$B15</f>
        <v>0.64814814814814825</v>
      </c>
      <c r="IA56" s="9">
        <f>IA52/Data!$B17/Data!$B3*Data!$B15</f>
        <v>0.83333333333333348</v>
      </c>
      <c r="IB56" s="9">
        <f>IB52/Data!$B17/Data!$B3*Data!$B15</f>
        <v>0.56018518518518523</v>
      </c>
      <c r="IC56" s="9">
        <f>IC52/Data!$B17/Data!$B3*Data!$B15</f>
        <v>0.5092592592592593</v>
      </c>
      <c r="ID56" s="9">
        <f>ID52/Data!$B17/Data!$B3*Data!$B15</f>
        <v>0.30555555555555558</v>
      </c>
      <c r="IE56" s="9">
        <f>IE52/Data!$B17/Data!$B3*Data!$B15</f>
        <v>0.37037037037037046</v>
      </c>
      <c r="IF56" s="9">
        <f>IF52/Data!$B17/Data!$B3*Data!$B15</f>
        <v>0.60185185185185186</v>
      </c>
      <c r="IG56" s="9">
        <f>IG52/Data!$B17/Data!$B3*Data!$B15</f>
        <v>0.3981481481481482</v>
      </c>
      <c r="IH56" s="9">
        <f>IH52/Data!$B17/Data!$B3*Data!$B15</f>
        <v>0.58333333333333337</v>
      </c>
      <c r="II56" s="9">
        <f>II52/Data!$B17/Data!$B3*Data!$B15</f>
        <v>0.43287037037037046</v>
      </c>
      <c r="IJ56" s="9">
        <f>IJ52/Data!$B17/Data!$B3*Data!$B15</f>
        <v>0.30555555555555558</v>
      </c>
      <c r="IK56" s="9">
        <f>IK52/Data!$B17/Data!$B3*Data!$B15</f>
        <v>0.34375000000000006</v>
      </c>
      <c r="IL56" s="9">
        <f>IL52/Data!$B17/Data!$B3*Data!$B15</f>
        <v>0.55555555555555558</v>
      </c>
      <c r="IM56" s="9">
        <f>IM52/Data!$B17/Data!$B3*Data!$B15</f>
        <v>0.55555555555555558</v>
      </c>
      <c r="IN56" s="9">
        <f>IN52/Data!$B17/Data!$B3*Data!$B15</f>
        <v>0.37037037037037046</v>
      </c>
      <c r="IO56" s="9">
        <f>IO52/Data!$B17/Data!$B3*Data!$B15</f>
        <v>0.5</v>
      </c>
      <c r="IP56" s="9">
        <f>IP52/Data!$B17/Data!$B3*Data!$B15</f>
        <v>0.45833333333333331</v>
      </c>
      <c r="IQ56" s="9">
        <f>IQ52/Data!$B17/Data!$B3*Data!$B15</f>
        <v>1.0694444444444446</v>
      </c>
      <c r="IR56" s="9">
        <f>IR52/Data!$B17/Data!$B3*Data!$B15</f>
        <v>1.5277777777777779</v>
      </c>
      <c r="IS56" s="9">
        <f>IS52/Data!$B17/Data!$B3*Data!$B15</f>
        <v>1.3888888888888891</v>
      </c>
      <c r="IT56" s="9">
        <f>IT52/Data!$B17/Data!$B3*Data!$B15</f>
        <v>1.6203703703703707</v>
      </c>
      <c r="IU56" s="9">
        <f>IU52/Data!$B17/Data!$B3*Data!$B15</f>
        <v>1.0185185185185186</v>
      </c>
      <c r="IV56" s="9">
        <f>IV52/Data!$B17/Data!$B3*Data!$B15</f>
        <v>1.8055555555555558</v>
      </c>
      <c r="IW56" s="9">
        <f>IW52/Data!$B17/Data!$B3*Data!$B15</f>
        <v>1.2731481481481484</v>
      </c>
      <c r="IX56" s="9">
        <f>IX52/Data!$B17/Data!$B3*Data!$B15</f>
        <v>1.1458333333333337</v>
      </c>
      <c r="IY56" s="9">
        <f>IY52/Data!$B17/Data!$B3*Data!$B15</f>
        <v>1.4004629629629632</v>
      </c>
      <c r="IZ56" s="9">
        <f>IZ52/Data!$B17/Data!$B3*Data!$B15</f>
        <v>3.2407407407407414</v>
      </c>
      <c r="JA56" s="9">
        <f>JA52/Data!$B17/Data!$B3*Data!$B15</f>
        <v>1.3888888888888891</v>
      </c>
      <c r="JB56" s="9">
        <f>JB52/Data!$B17/Data!$B3*Data!$B15</f>
        <v>1.0185185185185186</v>
      </c>
      <c r="JC56" s="9">
        <f>JC52/Data!$B17/Data!$B3*Data!$B15</f>
        <v>2.0833333333333335</v>
      </c>
      <c r="JD56" s="9">
        <f>JD52/Data!$B17/Data!$B3*Data!$B15</f>
        <v>1.1712962962962965</v>
      </c>
      <c r="JE56" s="9">
        <f>JE52/Data!$B17/Data!$B3*Data!$B15</f>
        <v>1.1203703703703705</v>
      </c>
      <c r="JF56" s="9">
        <f>JF52/Data!$B17/Data!$B3*Data!$B15</f>
        <v>0.63657407407407418</v>
      </c>
      <c r="JG56" s="9">
        <f>JG52/Data!$B17/Data!$B3*Data!$B15</f>
        <v>0.69444444444444453</v>
      </c>
      <c r="JH56" s="9">
        <f>JH52/Data!$B17/Data!$B3*Data!$B15</f>
        <v>0.83333333333333348</v>
      </c>
      <c r="JI56" s="9">
        <f>JI52/Data!$B17/Data!$B3*Data!$B15</f>
        <v>0.74074074074074092</v>
      </c>
      <c r="JJ56" s="9">
        <f>JJ52/Data!$B17/Data!$B3*Data!$B15</f>
        <v>0.52777777777777779</v>
      </c>
      <c r="JK56" s="9">
        <f>JK52/Data!$B17/Data!$B3*Data!$B15</f>
        <v>0.43287037037037046</v>
      </c>
      <c r="JL56" s="9">
        <f>JL52/Data!$B17/Data!$B3*Data!$B15</f>
        <v>0.38194444444444448</v>
      </c>
      <c r="JM56" s="9">
        <f>JM52/Data!$B17/Data!$B3*Data!$B15</f>
        <v>0.25462962962962965</v>
      </c>
      <c r="JN56" s="9">
        <f>JN52/Data!$B17/Data!$B3*Data!$B15</f>
        <v>0.92592592592592604</v>
      </c>
      <c r="JO56" s="9">
        <f>JO52/Data!$B17/Data!$B3*Data!$B15</f>
        <v>1.1574074074074074</v>
      </c>
      <c r="JP56" s="9">
        <f>JP52/Data!$B17/Data!$B3*Data!$B15</f>
        <v>0.74074074074074092</v>
      </c>
      <c r="JQ56" s="9">
        <f>JQ52/Data!$B17/Data!$B3*Data!$B15</f>
        <v>1.8055555555555558</v>
      </c>
      <c r="JR56" s="9">
        <f>JR52/Data!$B17/Data!$B3*Data!$B15</f>
        <v>1.0185185185185186</v>
      </c>
      <c r="JS56" s="9">
        <f>JS52/Data!$B17/Data!$B3*Data!$B15</f>
        <v>0.63657407407407418</v>
      </c>
      <c r="JT56" s="9">
        <f>JT52/Data!$B17/Data!$B3*Data!$B15</f>
        <v>0.38194444444444448</v>
      </c>
      <c r="JU56" s="9">
        <f>JU52/Data!$B17/Data!$B3*Data!$B15</f>
        <v>0.92592592592592604</v>
      </c>
      <c r="JV56" s="9">
        <f>JV52/Data!$B17/Data!$B3*Data!$B15</f>
        <v>1.1574074074074074</v>
      </c>
      <c r="JW56" s="9">
        <f>JW52/Data!$B17/Data!$B3*Data!$B15</f>
        <v>0.74074074074074092</v>
      </c>
      <c r="JX56" s="9">
        <f>JX52/Data!$B17/Data!$B3*Data!$B15</f>
        <v>1.5277777777777779</v>
      </c>
      <c r="JY56" s="9">
        <f>JY52/Data!$B17/Data!$B3*Data!$B15</f>
        <v>0.68750000000000011</v>
      </c>
      <c r="JZ56" s="9">
        <f>JZ52/Data!$B17/Data!$B3*Data!$B15</f>
        <v>0.68750000000000011</v>
      </c>
      <c r="KA56" s="9">
        <f>KA52/Data!$B17/Data!$B3*Data!$B15</f>
        <v>0.5092592592592593</v>
      </c>
      <c r="KB56" s="9">
        <f>KB52/Data!$B17/Data!$B3*Data!$B15</f>
        <v>1.1574074074074074</v>
      </c>
      <c r="KC56" s="9">
        <f>KC52/Data!$B17/Data!$B3*Data!$B15</f>
        <v>1.1574074074074074</v>
      </c>
      <c r="KD56" s="9">
        <f>KD52/Data!$B17/Data!$B3*Data!$B15</f>
        <v>0.92592592592592604</v>
      </c>
      <c r="KE56" s="9">
        <f>KE52/Data!$B17/Data!$B3*Data!$B15</f>
        <v>1.9444444444444444</v>
      </c>
      <c r="KF56" s="9">
        <f>KF52/Data!$B17/Data!$B3*Data!$B15</f>
        <v>1.5277777777777779</v>
      </c>
      <c r="KG56" s="9">
        <f>KG52/Data!$B17/Data!$B3*Data!$B15</f>
        <v>1.5277777777777779</v>
      </c>
      <c r="KH56" s="9">
        <f>KH52/Data!$B17/Data!$B3*Data!$B15</f>
        <v>1.5277777777777779</v>
      </c>
      <c r="KI56" s="9">
        <f>KI52/Data!$B17/Data!$B3*Data!$B15</f>
        <v>1.3888888888888891</v>
      </c>
      <c r="KJ56" s="9">
        <f>KJ52/Data!$B17/Data!$B3*Data!$B15</f>
        <v>1.1574074074074074</v>
      </c>
      <c r="KK56" s="9">
        <f>KK52/Data!$B17/Data!$B3*Data!$B15</f>
        <v>1.666666666666667</v>
      </c>
      <c r="KL56" s="9">
        <f>KL52/Data!$B17/Data!$B3*Data!$B15</f>
        <v>2.5</v>
      </c>
      <c r="KM56" s="9">
        <f>KM52/Data!$B17/Data!$B3*Data!$B15</f>
        <v>2.1643518518518521</v>
      </c>
      <c r="KN56" s="9">
        <f>KN52/Data!$B17/Data!$B3*Data!$B15</f>
        <v>2.1643518518518521</v>
      </c>
      <c r="KO56" s="9">
        <f>KO52/Data!$B17/Data!$B3*Data!$B15</f>
        <v>0</v>
      </c>
      <c r="KP56" s="9">
        <f>KP52/Data!$B17/Data!$B3*Data!$B15</f>
        <v>4.166666666666667</v>
      </c>
      <c r="KQ56" s="9">
        <f>KQ52/Data!$B17/Data!$B3*Data!$B15</f>
        <v>4.166666666666667</v>
      </c>
      <c r="KR56" s="9">
        <f>KR52/Data!$B17/Data!$B3*Data!$B15</f>
        <v>1.666666666666667</v>
      </c>
      <c r="KS56" s="9">
        <f>KS52/Data!$B17/Data!$B3*Data!$B15</f>
        <v>2.5</v>
      </c>
      <c r="KT56" s="9">
        <f>KT52/Data!$B17/Data!$B3*Data!$B15</f>
        <v>2.0370370370370372</v>
      </c>
      <c r="KU56" s="9">
        <f>KU52/Data!$B17/Data!$B3*Data!$B15</f>
        <v>2.1643518518518521</v>
      </c>
      <c r="KV56" s="9">
        <f>KV52/Data!$B17/Data!$B3*Data!$B15</f>
        <v>1.9097222222222223</v>
      </c>
      <c r="KW56" s="9">
        <f>KW52/Data!$B17/Data!$B3*Data!$B15</f>
        <v>3.9351851851851856</v>
      </c>
      <c r="KX56" s="9">
        <f>KX52/Data!$B17/Data!$B3*Data!$B15</f>
        <v>1.3888888888888891</v>
      </c>
      <c r="KY56" s="9">
        <f>KY52/Data!$B17/Data!$B3*Data!$B15</f>
        <v>1.2962962962962965</v>
      </c>
      <c r="KZ56" s="9">
        <f>KZ52/Data!$B17/Data!$B3*Data!$B15</f>
        <v>1.8055555555555558</v>
      </c>
      <c r="LA56" s="9">
        <f>LA52/Data!$B17/Data!$B3*Data!$B15</f>
        <v>1.2731481481481484</v>
      </c>
      <c r="LB56" s="9">
        <f>LB52/Data!$B17/Data!$B3*Data!$B15</f>
        <v>1.0185185185185186</v>
      </c>
      <c r="LC56" s="9">
        <f>LC52/Data!$B17/Data!$B3*Data!$B15</f>
        <v>1.0185185185185186</v>
      </c>
      <c r="LD56" s="9">
        <f>LD52/Data!$B17/Data!$B3*Data!$B15</f>
        <v>1.25</v>
      </c>
      <c r="LE56" s="9">
        <f>LE52/Data!$B17/Data!$B3*Data!$B15</f>
        <v>1.6203703703703707</v>
      </c>
      <c r="LF56" s="9">
        <f>LF52/Data!$B17/Data!$B3*Data!$B15</f>
        <v>1.1111111111111112</v>
      </c>
      <c r="LG56" s="9">
        <f>LG52/Data!$B17/Data!$B3*Data!$B15</f>
        <v>1.666666666666667</v>
      </c>
      <c r="LH56" s="9">
        <f>LH52/Data!$B17/Data!$B3*Data!$B15</f>
        <v>1.0694444444444446</v>
      </c>
      <c r="LI56" s="9">
        <f>LI52/Data!$B17/Data!$B3*Data!$B15</f>
        <v>0.76388888888888895</v>
      </c>
      <c r="LJ56" s="9">
        <f>LJ52/Data!$B17/Data!$B3*Data!$B15</f>
        <v>0.3310185185185186</v>
      </c>
      <c r="LK56" s="9">
        <f>LK52/Data!$B17/Data!$B3*Data!$B15</f>
        <v>0.60185185185185186</v>
      </c>
      <c r="LL56" s="9">
        <f>LL52/Data!$B17/Data!$B3*Data!$B15</f>
        <v>0.60185185185185186</v>
      </c>
      <c r="LM56" s="9">
        <f>LM52/Data!$B17/Data!$B3*Data!$B15</f>
        <v>0.24074074074074076</v>
      </c>
      <c r="LN56" s="9">
        <f>LN52/Data!$B17/Data!$B3*Data!$B15</f>
        <v>0.16666666666666669</v>
      </c>
      <c r="LO56" s="9">
        <f>LO52/Data!$B17/Data!$B3*Data!$B15</f>
        <v>0</v>
      </c>
      <c r="LP56" s="9">
        <f>LP52/Data!$B17/Data!$B3*Data!$B15</f>
        <v>0</v>
      </c>
      <c r="LQ56" s="9">
        <f>LQ52/Data!$B17/Data!$B3*Data!$B15</f>
        <v>1.0185185185185186</v>
      </c>
      <c r="LR56" s="9">
        <f>LR52/Data!$B17/Data!$B3*Data!$B15</f>
        <v>2.7777777777777781</v>
      </c>
      <c r="LS56" s="9">
        <f>LS52/Data!$B17/Data!$B3*Data!$B15</f>
        <v>1.3888888888888891</v>
      </c>
      <c r="LT56" s="9">
        <f>LT52/Data!$B17/Data!$B3*Data!$B15</f>
        <v>1.0185185185185186</v>
      </c>
      <c r="LU56" s="9">
        <f>LU52/Data!$B17/Data!$B3*Data!$B15</f>
        <v>1.666666666666667</v>
      </c>
      <c r="LV56" s="9">
        <f>LV52/Data!$B17/Data!$B3*Data!$B15</f>
        <v>0</v>
      </c>
      <c r="LW56" s="9">
        <f>LW52/Data!$B17/Data!$B3*Data!$B15</f>
        <v>0</v>
      </c>
      <c r="LX56" s="9">
        <f>LX52/Data!$B17/Data!$B3*Data!$B15</f>
        <v>1.9097222222222223</v>
      </c>
      <c r="LY56" s="9">
        <f>LY52/Data!$B17/Data!$B3*Data!$B15</f>
        <v>3.2407407407407414</v>
      </c>
      <c r="LZ56" s="9">
        <f>LZ52/Data!$B17/Data!$B3*Data!$B15</f>
        <v>1.6203703703703707</v>
      </c>
      <c r="MA56" s="9">
        <f>MA52/Data!$B17/Data!$B3*Data!$B15</f>
        <v>0.27777777777777779</v>
      </c>
      <c r="MB56" s="9">
        <f>MB52/Data!$B17/Data!$B3*Data!$B15</f>
        <v>0</v>
      </c>
      <c r="MC56" s="9">
        <f>MC52/Data!$B17/Data!$B3*Data!$B15</f>
        <v>1.4004629629629632</v>
      </c>
      <c r="MD56" s="9">
        <f>MD52/Data!$B17/Data!$B3*Data!$B15</f>
        <v>1.4004629629629632</v>
      </c>
      <c r="ME56" s="9">
        <f>ME52/Data!$B17/Data!$B3*Data!$B15</f>
        <v>1.4004629629629632</v>
      </c>
      <c r="MF56" s="9">
        <f>MF52/Data!$B17/Data!$B3*Data!$B15</f>
        <v>1.3888888888888891</v>
      </c>
      <c r="MG56" s="9">
        <f>MG52/Data!$B17/Data!$B3*Data!$B15</f>
        <v>0.69444444444444453</v>
      </c>
      <c r="MH56" s="9">
        <f>MH52/Data!$B17/Data!$B3*Data!$B15</f>
        <v>0.37037037037037046</v>
      </c>
      <c r="MI56" s="9">
        <f>MI52/Data!$B17/Data!$B3*Data!$B15</f>
        <v>0.27777777777777779</v>
      </c>
      <c r="MJ56" s="9">
        <f>MJ52/Data!$B17/Data!$B3*Data!$B15</f>
        <v>0.25462962962962965</v>
      </c>
      <c r="MK56" s="9">
        <f>MK52/Data!$B17/Data!$B3*Data!$B15</f>
        <v>0.20370370370370369</v>
      </c>
      <c r="ML56" s="9">
        <f>ML52/Data!$B17/Data!$B3*Data!$B15</f>
        <v>0.25462962962962965</v>
      </c>
      <c r="MM56" s="9">
        <f>MM52/Data!$B17/Data!$B3*Data!$B15</f>
        <v>0.32407407407407413</v>
      </c>
      <c r="MN56" s="9">
        <f>MN52/Data!$B17/Data!$B3*Data!$B15</f>
        <v>0.32407407407407413</v>
      </c>
      <c r="MO56" s="9">
        <f>MO52/Data!$B17/Data!$B3*Data!$B15</f>
        <v>0.46296296296296302</v>
      </c>
      <c r="MP56" s="9">
        <f>MP52/Data!$B17/Data!$B3*Data!$B15</f>
        <v>0.41666666666666674</v>
      </c>
      <c r="MQ56" s="9">
        <f>MQ52/Data!$B17/Data!$B3*Data!$B15</f>
        <v>0.30555555555555558</v>
      </c>
      <c r="MR56" s="9">
        <f>MR52/Data!$B17/Data!$B3*Data!$B15</f>
        <v>0.22916666666666666</v>
      </c>
      <c r="MS56" s="9">
        <f>MS52/Data!$B17/Data!$B3*Data!$B15</f>
        <v>0.15277777777777779</v>
      </c>
      <c r="MT56" s="9">
        <f>MT52/Data!$B17/Data!$B3*Data!$B15</f>
        <v>0.27777777777777779</v>
      </c>
      <c r="MU56" s="9">
        <f>MU52/Data!$B17/Data!$B3*Data!$B15</f>
        <v>0.27777777777777779</v>
      </c>
      <c r="MV56" s="9">
        <f>MV52/Data!$B17/Data!$B3*Data!$B15</f>
        <v>0.14814814814814817</v>
      </c>
      <c r="MW56" s="9">
        <f>MW52/Data!$B17/Data!$B3*Data!$B15</f>
        <v>0.22222222222222224</v>
      </c>
      <c r="MX56" s="9">
        <f>MX52/Data!$B17/Data!$B3*Data!$B15</f>
        <v>0.15277777777777779</v>
      </c>
      <c r="MY56" s="9">
        <f>MY52/Data!$B17/Data!$B3*Data!$B15</f>
        <v>0.20370370370370369</v>
      </c>
      <c r="MZ56" s="9">
        <f>MZ52/Data!$B17/Data!$B3*Data!$B15</f>
        <v>0.20370370370370369</v>
      </c>
      <c r="NA56" s="9">
        <f>NA52/Data!$B17/Data!$B3*Data!$B15</f>
        <v>0.46296296296296302</v>
      </c>
      <c r="NB56" s="9">
        <f>NB52/Data!$B17/Data!$B3*Data!$B15</f>
        <v>0.46296296296296302</v>
      </c>
      <c r="NC56" s="9">
        <f>NC52/Data!$B17/Data!$B3*Data!$B15</f>
        <v>0.18518518518518523</v>
      </c>
    </row>
    <row r="57" spans="2:367" ht="15">
      <c r="B57" s="9" t="s">
        <v>100</v>
      </c>
      <c r="C57" s="9">
        <f>C53/Data!$B18</f>
        <v>0.30645161290322576</v>
      </c>
      <c r="D57" s="9">
        <f>D53/Data!$B18</f>
        <v>0.510752688172043</v>
      </c>
      <c r="E57" s="9">
        <f>E53/Data!$B18</f>
        <v>0.37455197132616486</v>
      </c>
      <c r="F57" s="9">
        <f>F53/Data!$B18</f>
        <v>0.37455197132616486</v>
      </c>
      <c r="G57" s="9">
        <f>G53/Data!$B18</f>
        <v>0.46818996415770608</v>
      </c>
      <c r="H57" s="9">
        <f>H53/Data!$B18</f>
        <v>0.59587813620071683</v>
      </c>
      <c r="I57" s="9">
        <f>I53/Data!$B18</f>
        <v>0.59587813620071683</v>
      </c>
      <c r="J57" s="9">
        <f>J53/Data!$B18</f>
        <v>0.34050179211469533</v>
      </c>
      <c r="K57" s="9">
        <f>K53/Data!$B18</f>
        <v>0.510752688172043</v>
      </c>
      <c r="L57" s="9">
        <f>L53/Data!$B18</f>
        <v>0.37455197132616486</v>
      </c>
      <c r="M57" s="9">
        <f>M53/Data!$B18</f>
        <v>0.37455197132616486</v>
      </c>
      <c r="N57" s="9">
        <f>N53/Data!$B18</f>
        <v>0.32773297491039433</v>
      </c>
      <c r="O57" s="9">
        <f>O53/Data!$B18</f>
        <v>0.85125448028673834</v>
      </c>
      <c r="P57" s="9">
        <f>P53/Data!$B18</f>
        <v>1.2768817204301075</v>
      </c>
      <c r="Q57" s="9">
        <f>Q53/Data!$B18</f>
        <v>0.510752688172043</v>
      </c>
      <c r="R57" s="9">
        <f>R53/Data!$B18</f>
        <v>0.97043010752688164</v>
      </c>
      <c r="S57" s="9">
        <f>S53/Data!$B18</f>
        <v>1.0300179211469533</v>
      </c>
      <c r="T57" s="9">
        <f>T53/Data!$B18</f>
        <v>0.74910394265232971</v>
      </c>
      <c r="U57" s="9">
        <f>U53/Data!$B18</f>
        <v>0.32773297491039433</v>
      </c>
      <c r="V57" s="9">
        <f>V53/Data!$B18</f>
        <v>0.59587813620071683</v>
      </c>
      <c r="W57" s="9">
        <f>W53/Data!$B18</f>
        <v>0.93637992831541217</v>
      </c>
      <c r="X57" s="9">
        <f>X53/Data!$B18</f>
        <v>0.37455197132616486</v>
      </c>
      <c r="Y57" s="9">
        <f>Y53/Data!$B18</f>
        <v>0.3830645161290322</v>
      </c>
      <c r="Z57" s="9">
        <f>Z53/Data!$B18</f>
        <v>0.42137096774193544</v>
      </c>
      <c r="AA57" s="9">
        <f>AA53/Data!$B18</f>
        <v>0.46818996415770608</v>
      </c>
      <c r="AB57" s="9">
        <f>AB53/Data!$B18</f>
        <v>0.46818996415770608</v>
      </c>
      <c r="AC57" s="9">
        <f>AC53/Data!$B18</f>
        <v>0.85125448028673834</v>
      </c>
      <c r="AD57" s="9">
        <f>AD53/Data!$B18</f>
        <v>0.85125448028673834</v>
      </c>
      <c r="AE57" s="9">
        <f>AE53/Data!$B18</f>
        <v>0.40860215053763438</v>
      </c>
      <c r="AF57" s="9">
        <f>AF53/Data!$B18</f>
        <v>0.510752688172043</v>
      </c>
      <c r="AG57" s="9">
        <f>AG53/Data!$B18</f>
        <v>0.56182795698924737</v>
      </c>
      <c r="AH57" s="9">
        <f>AH53/Data!$B18</f>
        <v>0.46818996415770608</v>
      </c>
      <c r="AI57" s="9">
        <f>AI53/Data!$B18</f>
        <v>0.46818996415770608</v>
      </c>
      <c r="AJ57" s="9">
        <f>AJ53/Data!$B18</f>
        <v>0.68100358422939067</v>
      </c>
      <c r="AK57" s="9">
        <f>AK53/Data!$B18</f>
        <v>1.021505376344086</v>
      </c>
      <c r="AL57" s="9">
        <f>AL53/Data!$B18</f>
        <v>0.47670250896057342</v>
      </c>
      <c r="AM57" s="9">
        <f>AM53/Data!$B18</f>
        <v>0.61290322580645151</v>
      </c>
      <c r="AN57" s="9">
        <f>AN53/Data!$B18</f>
        <v>0.56182795698924737</v>
      </c>
      <c r="AO57" s="9">
        <f>AO53/Data!$B18</f>
        <v>0.56182795698924737</v>
      </c>
      <c r="AP57" s="9">
        <f>AP53/Data!$B18</f>
        <v>0.46818996415770608</v>
      </c>
      <c r="AQ57" s="9">
        <f>AQ53/Data!$B18</f>
        <v>0.93637992831541217</v>
      </c>
      <c r="AR57" s="9">
        <f>AR53/Data!$B18</f>
        <v>1.021505376344086</v>
      </c>
      <c r="AS57" s="9">
        <f>AS53/Data!$B18</f>
        <v>0.47670250896057342</v>
      </c>
      <c r="AT57" s="9">
        <f>AT53/Data!$B18</f>
        <v>0.71505376344086014</v>
      </c>
      <c r="AU57" s="9">
        <f>AU53/Data!$B18</f>
        <v>0.56182795698924737</v>
      </c>
      <c r="AV57" s="9">
        <f>AV53/Data!$B18</f>
        <v>0.42137096774193544</v>
      </c>
      <c r="AW57" s="9">
        <f>AW53/Data!$B18</f>
        <v>0.46818996415770608</v>
      </c>
      <c r="AX57" s="9">
        <f>AX53/Data!$B18</f>
        <v>1.1066308243727598</v>
      </c>
      <c r="AY57" s="9">
        <f>AY53/Data!$B18</f>
        <v>1.1917562724014337</v>
      </c>
      <c r="AZ57" s="9">
        <f>AZ53/Data!$B18</f>
        <v>0.85125448028673834</v>
      </c>
      <c r="BA57" s="9">
        <f>BA53/Data!$B18</f>
        <v>1.5322580645161288</v>
      </c>
      <c r="BB57" s="9">
        <f>BB53/Data!$B18</f>
        <v>1.1704749103942653</v>
      </c>
      <c r="BC57" s="9">
        <f>BC53/Data!$B18</f>
        <v>0.65546594982078865</v>
      </c>
      <c r="BD57" s="9">
        <f>BD53/Data!$B18</f>
        <v>0.42137096774193544</v>
      </c>
      <c r="BE57" s="9">
        <f>BE53/Data!$B18</f>
        <v>0.59587813620071683</v>
      </c>
      <c r="BF57" s="9">
        <f>BF53/Data!$B18</f>
        <v>0.93637992831541217</v>
      </c>
      <c r="BG57" s="9">
        <f>BG53/Data!$B18</f>
        <v>0</v>
      </c>
      <c r="BH57" s="9">
        <f>BH53/Data!$B18</f>
        <v>1.5322580645161288</v>
      </c>
      <c r="BI57" s="9">
        <f>BI53/Data!$B18</f>
        <v>0.60864695340501807</v>
      </c>
      <c r="BJ57" s="9">
        <f>BJ53/Data!$B18</f>
        <v>0.65546594982078865</v>
      </c>
      <c r="BK57" s="9">
        <f>BK53/Data!$B18</f>
        <v>0.60864695340501807</v>
      </c>
      <c r="BL57" s="9">
        <f>BL53/Data!$B18</f>
        <v>0.93637992831541217</v>
      </c>
      <c r="BM57" s="9">
        <f>BM53/Data!$B18</f>
        <v>1.1917562724014337</v>
      </c>
      <c r="BN57" s="9">
        <f>BN53/Data!$B18</f>
        <v>0.68100358422939067</v>
      </c>
      <c r="BO57" s="9">
        <f>BO53/Data!$B18</f>
        <v>1.0725806451612905</v>
      </c>
      <c r="BP57" s="9">
        <f>BP53/Data!$B18</f>
        <v>0.74910394265232971</v>
      </c>
      <c r="BQ57" s="9">
        <f>BQ53/Data!$B18</f>
        <v>0.28091397849462368</v>
      </c>
      <c r="BR57" s="9">
        <f>BR53/Data!$B18</f>
        <v>0.51500896057347667</v>
      </c>
      <c r="BS57" s="9">
        <f>BS53/Data!$B18</f>
        <v>0.59587813620071683</v>
      </c>
      <c r="BT57" s="9">
        <f>BT53/Data!$B18</f>
        <v>0.93637992831541217</v>
      </c>
      <c r="BU57" s="9">
        <f>BU53/Data!$B18</f>
        <v>0.44265232974910401</v>
      </c>
      <c r="BV57" s="9">
        <f>BV53/Data!$B18</f>
        <v>0.510752688172043</v>
      </c>
      <c r="BW57" s="9">
        <f>BW53/Data!$B18</f>
        <v>0.51500896057347667</v>
      </c>
      <c r="BX57" s="9">
        <f>BX53/Data!$B18</f>
        <v>0.46818996415770608</v>
      </c>
      <c r="BY57" s="9">
        <f>BY53/Data!$B18</f>
        <v>0.51500896057347667</v>
      </c>
      <c r="BZ57" s="9">
        <f>BZ53/Data!$B18</f>
        <v>0.68100358422939067</v>
      </c>
      <c r="CA57" s="9">
        <f>CA53/Data!$B18</f>
        <v>0.59587813620071683</v>
      </c>
      <c r="CB57" s="9">
        <f>CB53/Data!$B18</f>
        <v>0.54480286738351247</v>
      </c>
      <c r="CC57" s="9">
        <f>CC53/Data!$B18</f>
        <v>0.61290322580645151</v>
      </c>
      <c r="CD57" s="9">
        <f>CD53/Data!$B18</f>
        <v>0.56182795698924737</v>
      </c>
      <c r="CE57" s="9">
        <f>CE53/Data!$B18</f>
        <v>0.37455197132616486</v>
      </c>
      <c r="CF57" s="9">
        <f>CF53/Data!$B18</f>
        <v>1.1704749103942653</v>
      </c>
      <c r="CG57" s="9">
        <f>CG53/Data!$B18</f>
        <v>2.8942652329749103</v>
      </c>
      <c r="CH57" s="9">
        <f>CH53/Data!$B18</f>
        <v>2.043010752688172</v>
      </c>
      <c r="CI57" s="9">
        <f>CI53/Data!$B18</f>
        <v>1.0896057347670249</v>
      </c>
      <c r="CJ57" s="9">
        <f>CJ53/Data!$B18</f>
        <v>2.043010752688172</v>
      </c>
      <c r="CK57" s="9">
        <f>CK53/Data!$B18</f>
        <v>1.7791218637992829</v>
      </c>
      <c r="CL57" s="9">
        <f>CL53/Data!$B18</f>
        <v>1.3109318996415773</v>
      </c>
      <c r="CM57" s="9">
        <f>CM53/Data!$B18</f>
        <v>1.7791218637992829</v>
      </c>
      <c r="CN57" s="9">
        <f>CN53/Data!$B18</f>
        <v>3.4050179211469533</v>
      </c>
      <c r="CO57" s="9">
        <f>CO53/Data!$B18</f>
        <v>2.0855734767025091</v>
      </c>
      <c r="CP57" s="9">
        <f>CP53/Data!$B18</f>
        <v>0.85125448028673834</v>
      </c>
      <c r="CQ57" s="9">
        <f>CQ53/Data!$B18</f>
        <v>1.5322580645161288</v>
      </c>
      <c r="CR57" s="9">
        <f>CR53/Data!$B18</f>
        <v>0.93637992831541217</v>
      </c>
      <c r="CS57" s="9">
        <f>CS53/Data!$B18</f>
        <v>0.93637992831541217</v>
      </c>
      <c r="CT57" s="9">
        <f>CT53/Data!$B18</f>
        <v>0.70228494623655913</v>
      </c>
      <c r="CU57" s="9">
        <f>CU53/Data!$B18</f>
        <v>1.1066308243727598</v>
      </c>
      <c r="CV57" s="9">
        <f>CV53/Data!$B18</f>
        <v>1.1066308243727598</v>
      </c>
      <c r="CW57" s="9">
        <f>CW53/Data!$B18</f>
        <v>0</v>
      </c>
      <c r="CX57" s="9">
        <f>CX53/Data!$B18</f>
        <v>1.174731182795699</v>
      </c>
      <c r="CY57" s="9">
        <f>CY53/Data!$B18</f>
        <v>0.65546594982078865</v>
      </c>
      <c r="CZ57" s="9">
        <f>CZ53/Data!$B18</f>
        <v>0.56182795698924737</v>
      </c>
      <c r="DA57" s="9">
        <f>DA53/Data!$B18</f>
        <v>0.46818996415770608</v>
      </c>
      <c r="DB57" s="9">
        <f>DB53/Data!$B18</f>
        <v>0.76612903225806439</v>
      </c>
      <c r="DC57" s="9">
        <f>DC53/Data!$B18</f>
        <v>0.76612903225806439</v>
      </c>
      <c r="DD57" s="9">
        <f>DD53/Data!$B18</f>
        <v>0.78315412186379929</v>
      </c>
      <c r="DE57" s="9">
        <f>DE53/Data!$B18</f>
        <v>1.8897849462365588</v>
      </c>
      <c r="DF57" s="9">
        <f>DF53/Data!$B18</f>
        <v>1.1236559139784947</v>
      </c>
      <c r="DG57" s="9">
        <f>DG53/Data!$B18</f>
        <v>1.1236559139784947</v>
      </c>
      <c r="DH57" s="9">
        <f>DH53/Data!$B18</f>
        <v>1.1236559139784947</v>
      </c>
      <c r="DI57" s="9">
        <f>DI53/Data!$B18</f>
        <v>1.1917562724014337</v>
      </c>
      <c r="DJ57" s="9">
        <f>DJ53/Data!$B18</f>
        <v>1.3620071684587813</v>
      </c>
      <c r="DK57" s="9">
        <f>DK53/Data!$B18</f>
        <v>1.021505376344086</v>
      </c>
      <c r="DL57" s="9">
        <f>DL53/Data!$B18</f>
        <v>2.0940860215053765</v>
      </c>
      <c r="DM57" s="9">
        <f>DM53/Data!$B18</f>
        <v>1.7791218637992829</v>
      </c>
      <c r="DN57" s="9">
        <f>DN53/Data!$B18</f>
        <v>1.5918458781362006</v>
      </c>
      <c r="DO57" s="9">
        <f>DO53/Data!$B18</f>
        <v>1.1236559139784947</v>
      </c>
      <c r="DP57" s="9">
        <f>DP53/Data!$B18</f>
        <v>1.7025089605734767</v>
      </c>
      <c r="DQ57" s="9">
        <f>DQ53/Data!$B18</f>
        <v>1.1917562724014337</v>
      </c>
      <c r="DR57" s="9">
        <f>DR53/Data!$B18</f>
        <v>0.68100358422939067</v>
      </c>
      <c r="DS57" s="9">
        <f>DS53/Data!$B18</f>
        <v>0.76612903225806439</v>
      </c>
      <c r="DT57" s="9">
        <f>DT53/Data!$B18</f>
        <v>0.51500896057347667</v>
      </c>
      <c r="DU57" s="9">
        <f>DU53/Data!$B18</f>
        <v>0.51500896057347667</v>
      </c>
      <c r="DV57" s="9">
        <f>DV53/Data!$B18</f>
        <v>0.46818996415770608</v>
      </c>
      <c r="DW57" s="9">
        <f>DW53/Data!$B18</f>
        <v>0.68100358422939067</v>
      </c>
      <c r="DX57" s="9">
        <f>DX53/Data!$B18</f>
        <v>0.85125448028673834</v>
      </c>
      <c r="DY57" s="9">
        <f>DY53/Data!$B18</f>
        <v>0.47670250896057342</v>
      </c>
      <c r="DZ57" s="9">
        <f>DZ53/Data!$B18</f>
        <v>1.021505376344086</v>
      </c>
      <c r="EA57" s="9">
        <f>EA53/Data!$B18</f>
        <v>0.46818996415770608</v>
      </c>
      <c r="EB57" s="9">
        <f>EB53/Data!$B18</f>
        <v>0.37455197132616486</v>
      </c>
      <c r="EC57" s="9">
        <f>EC53/Data!$B18</f>
        <v>0.37455197132616486</v>
      </c>
      <c r="ED57" s="9">
        <f>ED53/Data!$B18</f>
        <v>0.59587813620071683</v>
      </c>
      <c r="EE57" s="9">
        <f>EE53/Data!$B18</f>
        <v>0.68100358422939067</v>
      </c>
      <c r="EF57" s="9">
        <f>EF53/Data!$B18</f>
        <v>0</v>
      </c>
      <c r="EG57" s="9">
        <f>EG53/Data!$B18</f>
        <v>1.3279569892473115</v>
      </c>
      <c r="EH57" s="9">
        <f>EH53/Data!$B18</f>
        <v>0.51500896057347667</v>
      </c>
      <c r="EI57" s="9">
        <f>EI53/Data!$B18</f>
        <v>0.51500896057347667</v>
      </c>
      <c r="EJ57" s="9">
        <f>EJ53/Data!$B18</f>
        <v>0.60864695340501807</v>
      </c>
      <c r="EK57" s="9">
        <f>EK53/Data!$B18</f>
        <v>0.85125448028673834</v>
      </c>
      <c r="EL57" s="9">
        <f>EL53/Data!$B18</f>
        <v>0.85125448028673834</v>
      </c>
      <c r="EM57" s="9">
        <f>EM53/Data!$B18</f>
        <v>0.37455197132616486</v>
      </c>
      <c r="EN57" s="9">
        <f>EN53/Data!$B18</f>
        <v>0.66397849462365577</v>
      </c>
      <c r="EO57" s="9">
        <f>EO53/Data!$B18</f>
        <v>0.46818996415770608</v>
      </c>
      <c r="EP57" s="9">
        <f>EP53/Data!$B18</f>
        <v>1.2172939068100361</v>
      </c>
      <c r="EQ57" s="9">
        <f>EQ53/Data!$B18</f>
        <v>1.7791218637992829</v>
      </c>
      <c r="ER57" s="9">
        <f>ER53/Data!$B18</f>
        <v>1.8727598566308243</v>
      </c>
      <c r="ES57" s="9">
        <f>ES53/Data!$B18</f>
        <v>1.5322580645161288</v>
      </c>
      <c r="ET57" s="9">
        <f>ET53/Data!$B18</f>
        <v>1.1917562724014337</v>
      </c>
      <c r="EU57" s="9">
        <f>EU53/Data!$B18</f>
        <v>1.7876344086021505</v>
      </c>
      <c r="EV57" s="9">
        <f>EV53/Data!$B18</f>
        <v>1.7791218637992829</v>
      </c>
      <c r="EW57" s="9">
        <f>EW53/Data!$B18</f>
        <v>1.4045698924731183</v>
      </c>
      <c r="EX57" s="9">
        <f>EX53/Data!$B18</f>
        <v>1.6386648745519712</v>
      </c>
      <c r="EY57" s="9">
        <f>EY53/Data!$B18</f>
        <v>2.1281362007168458</v>
      </c>
      <c r="EZ57" s="9">
        <f>EZ53/Data!$B18</f>
        <v>1.7025089605734767</v>
      </c>
      <c r="FA57" s="9">
        <f>FA53/Data!$B18</f>
        <v>1.225806451612903</v>
      </c>
      <c r="FB57" s="9">
        <f>FB53/Data!$B18</f>
        <v>1.5322580645161288</v>
      </c>
      <c r="FC57" s="9">
        <f>FC53/Data!$B18</f>
        <v>2.1068548387096779</v>
      </c>
      <c r="FD57" s="9">
        <f>FD53/Data!$B18</f>
        <v>1.7323028673835126</v>
      </c>
      <c r="FE57" s="9">
        <f>FE53/Data!$B18</f>
        <v>1.8727598566308243</v>
      </c>
      <c r="FF57" s="9">
        <f>FF53/Data!$B18</f>
        <v>4.086021505376344</v>
      </c>
      <c r="FG57" s="9">
        <f>FG53/Data!$B18</f>
        <v>2.2132616487455197</v>
      </c>
      <c r="FH57" s="9">
        <f>FH53/Data!$B18</f>
        <v>1.225806451612903</v>
      </c>
      <c r="FI57" s="9">
        <f>FI53/Data!$B18</f>
        <v>2.553763440860215</v>
      </c>
      <c r="FJ57" s="9">
        <f>FJ53/Data!$B18</f>
        <v>1.1704749103942653</v>
      </c>
      <c r="FK57" s="9">
        <f>FK53/Data!$B18</f>
        <v>0.60864695340501807</v>
      </c>
      <c r="FL57" s="9">
        <f>FL53/Data!$B18</f>
        <v>0.56182795698924737</v>
      </c>
      <c r="FM57" s="9">
        <f>FM53/Data!$B18</f>
        <v>1.1066308243727598</v>
      </c>
      <c r="FN57" s="9">
        <f>FN53/Data!$B18</f>
        <v>0.91092741935483867</v>
      </c>
      <c r="FO57" s="9">
        <f>FO53/Data!$B18</f>
        <v>0.50571326164874553</v>
      </c>
      <c r="FP57" s="9">
        <f>FP53/Data!$B18</f>
        <v>0.76612903225806439</v>
      </c>
      <c r="FQ57" s="9">
        <f>FQ53/Data!$B18</f>
        <v>0.42137096774193544</v>
      </c>
      <c r="FR57" s="9">
        <f>FR53/Data!$B18</f>
        <v>0.46818996415770608</v>
      </c>
      <c r="FS57" s="9">
        <f>FS53/Data!$B18</f>
        <v>0.46818996415770608</v>
      </c>
      <c r="FT57" s="9">
        <f>FT53/Data!$B18</f>
        <v>0.85125448028673834</v>
      </c>
      <c r="FU57" s="9">
        <f>FU53/Data!$B18</f>
        <v>1.3620071684587813</v>
      </c>
      <c r="FV57" s="9">
        <f>FV53/Data!$B18</f>
        <v>0.74910394265232971</v>
      </c>
      <c r="FW57" s="9">
        <f>FW53/Data!$B18</f>
        <v>0.76612903225806439</v>
      </c>
      <c r="FX57" s="9">
        <f>FX53/Data!$B18</f>
        <v>0.60864695340501807</v>
      </c>
      <c r="FY57" s="9">
        <f>FY53/Data!$B18</f>
        <v>0.56182795698924737</v>
      </c>
      <c r="FZ57" s="9">
        <f>FZ53/Data!$B18</f>
        <v>0.56182795698924737</v>
      </c>
      <c r="GA57" s="9">
        <f>GA53/Data!$B18</f>
        <v>0.85125448028673834</v>
      </c>
      <c r="GB57" s="9">
        <f>GB53/Data!$B18</f>
        <v>1.1066308243727598</v>
      </c>
      <c r="GC57" s="9">
        <f>GC53/Data!$B18</f>
        <v>0.37455197132616486</v>
      </c>
      <c r="GD57" s="9">
        <f>GD53/Data!$B18</f>
        <v>0.76612903225806439</v>
      </c>
      <c r="GE57" s="9">
        <f>GE53/Data!$B18</f>
        <v>0.46818996415770608</v>
      </c>
      <c r="GF57" s="9">
        <f>GF53/Data!$B18</f>
        <v>0.56182795698924737</v>
      </c>
      <c r="GG57" s="9">
        <f>GG53/Data!$B18</f>
        <v>0.56182795698924737</v>
      </c>
      <c r="GH57" s="9">
        <f>GH53/Data!$B18</f>
        <v>1.1917562724014337</v>
      </c>
      <c r="GI57" s="9">
        <f>GI53/Data!$B18</f>
        <v>1.1917562724014337</v>
      </c>
      <c r="GJ57" s="9">
        <f>GJ53/Data!$B18</f>
        <v>1.021505376344086</v>
      </c>
      <c r="GK57" s="9">
        <f>GK53/Data!$B18</f>
        <v>1.6344086021505375</v>
      </c>
      <c r="GL57" s="9">
        <f>GL53/Data!$B18</f>
        <v>0.70228494623655913</v>
      </c>
      <c r="GM57" s="9">
        <f>GM53/Data!$B18</f>
        <v>0.65546594982078865</v>
      </c>
      <c r="GN57" s="9">
        <f>GN53/Data!$B18</f>
        <v>0.70228494623655913</v>
      </c>
      <c r="GO57" s="9">
        <f>GO53/Data!$B18</f>
        <v>0.85125448028673834</v>
      </c>
      <c r="GP57" s="9">
        <f>GP53/Data!$B18</f>
        <v>1.3620071684587813</v>
      </c>
      <c r="GQ57" s="9">
        <f>GQ53/Data!$B18</f>
        <v>0.68100358422939067</v>
      </c>
      <c r="GR57" s="9">
        <f>GR53/Data!$B18</f>
        <v>0.66397849462365577</v>
      </c>
      <c r="GS57" s="9">
        <f>GS53/Data!$B18</f>
        <v>0.60864695340501807</v>
      </c>
      <c r="GT57" s="9">
        <f>GT53/Data!$B18</f>
        <v>0.65546594982078865</v>
      </c>
      <c r="GU57" s="9">
        <f>GU53/Data!$B18</f>
        <v>0.65546594982078865</v>
      </c>
      <c r="GV57" s="9">
        <f>GV53/Data!$B18</f>
        <v>0.85125448028673834</v>
      </c>
      <c r="GW57" s="9">
        <f>GW53/Data!$B18</f>
        <v>1.1917562724014337</v>
      </c>
      <c r="GX57" s="9">
        <f>GX53/Data!$B18</f>
        <v>1.1917562724014337</v>
      </c>
      <c r="GY57" s="9">
        <f>GY53/Data!$B18</f>
        <v>2.043010752688172</v>
      </c>
      <c r="GZ57" s="9">
        <f>GZ53/Data!$B18</f>
        <v>1.4045698924731183</v>
      </c>
      <c r="HA57" s="9">
        <f>HA53/Data!$B18</f>
        <v>1.4045698924731183</v>
      </c>
      <c r="HB57" s="9">
        <f>HB53/Data!$B18</f>
        <v>1.4045698924731183</v>
      </c>
      <c r="HC57" s="9">
        <f>HC53/Data!$B18</f>
        <v>1.5322580645161288</v>
      </c>
      <c r="HD57" s="9">
        <f>HD53/Data!$B18</f>
        <v>1.5322580645161288</v>
      </c>
      <c r="HE57" s="9">
        <f>HE53/Data!$B18</f>
        <v>1.1577060931899641</v>
      </c>
      <c r="HF57" s="9">
        <f>HF53/Data!$B18</f>
        <v>3.3198924731182791</v>
      </c>
      <c r="HG57" s="9">
        <f>HG53/Data!$B18</f>
        <v>2.3409498207885306</v>
      </c>
      <c r="HH57" s="9">
        <f>HH53/Data!$B18</f>
        <v>2.1068548387096779</v>
      </c>
      <c r="HI57" s="9">
        <f>HI53/Data!$B18</f>
        <v>1.4045698924731183</v>
      </c>
      <c r="HJ57" s="9">
        <f>HJ53/Data!$B18</f>
        <v>2.553763440860215</v>
      </c>
      <c r="HK57" s="9">
        <f>HK53/Data!$B18</f>
        <v>2.3835125448028673</v>
      </c>
      <c r="HL57" s="9">
        <f>HL53/Data!$B18</f>
        <v>1.1917562724014337</v>
      </c>
      <c r="HM57" s="9">
        <f>HM53/Data!$B18</f>
        <v>1.021505376344086</v>
      </c>
      <c r="HN57" s="9">
        <f>HN53/Data!$B18</f>
        <v>0.84274193548387089</v>
      </c>
      <c r="HO57" s="9">
        <f>HO53/Data!$B18</f>
        <v>0.70228494623655913</v>
      </c>
      <c r="HP57" s="9">
        <f>HP53/Data!$B18</f>
        <v>0.56182795698924737</v>
      </c>
      <c r="HQ57" s="9">
        <f>HQ53/Data!$B18</f>
        <v>1.5322580645161288</v>
      </c>
      <c r="HR57" s="9">
        <f>HR53/Data!$B18</f>
        <v>1.7025089605734767</v>
      </c>
      <c r="HS57" s="9">
        <f>HS53/Data!$B18</f>
        <v>0.68100358422939067</v>
      </c>
      <c r="HT57" s="9">
        <f>HT53/Data!$B18</f>
        <v>0.76612903225806439</v>
      </c>
      <c r="HU57" s="9">
        <f>HU53/Data!$B18</f>
        <v>0.51500896057347667</v>
      </c>
      <c r="HV57" s="9">
        <f>HV53/Data!$B18</f>
        <v>0.46818996415770608</v>
      </c>
      <c r="HW57" s="9">
        <f>HW53/Data!$B18</f>
        <v>0.65546594982078865</v>
      </c>
      <c r="HX57" s="9">
        <f>HX53/Data!$B18</f>
        <v>1.5322580645161288</v>
      </c>
      <c r="HY57" s="9">
        <f>HY53/Data!$B18</f>
        <v>1.7025089605734767</v>
      </c>
      <c r="HZ57" s="9">
        <f>HZ53/Data!$B18</f>
        <v>1.1917562724014337</v>
      </c>
      <c r="IA57" s="9">
        <f>IA53/Data!$B18</f>
        <v>1.5322580645161288</v>
      </c>
      <c r="IB57" s="9">
        <f>IB53/Data!$B18</f>
        <v>1.0300179211469533</v>
      </c>
      <c r="IC57" s="9">
        <f>IC53/Data!$B18</f>
        <v>0.93637992831541217</v>
      </c>
      <c r="ID57" s="9">
        <f>ID53/Data!$B18</f>
        <v>0.56182795698924737</v>
      </c>
      <c r="IE57" s="9">
        <f>IE53/Data!$B18</f>
        <v>0.68100358422939067</v>
      </c>
      <c r="IF57" s="9">
        <f>IF53/Data!$B18</f>
        <v>1.1066308243727598</v>
      </c>
      <c r="IG57" s="9">
        <f>IG53/Data!$B18</f>
        <v>0.73207885304659492</v>
      </c>
      <c r="IH57" s="9">
        <f>IH53/Data!$B18</f>
        <v>1.0725806451612905</v>
      </c>
      <c r="II57" s="9">
        <f>II53/Data!$B18</f>
        <v>0.7959229390681003</v>
      </c>
      <c r="IJ57" s="9">
        <f>IJ53/Data!$B18</f>
        <v>0.56182795698924737</v>
      </c>
      <c r="IK57" s="9">
        <f>IK53/Data!$B18</f>
        <v>0.63205645161290325</v>
      </c>
      <c r="IL57" s="9">
        <f>IL53/Data!$B18</f>
        <v>1.021505376344086</v>
      </c>
      <c r="IM57" s="9">
        <f>IM53/Data!$B18</f>
        <v>1.021505376344086</v>
      </c>
      <c r="IN57" s="9">
        <f>IN53/Data!$B18</f>
        <v>0.68100358422939067</v>
      </c>
      <c r="IO57" s="9">
        <f>IO53/Data!$B18</f>
        <v>0.91935483870967738</v>
      </c>
      <c r="IP57" s="9">
        <f>IP53/Data!$B18</f>
        <v>0.84274193548387089</v>
      </c>
      <c r="IQ57" s="9">
        <f>IQ53/Data!$B18</f>
        <v>1.966397849462366</v>
      </c>
      <c r="IR57" s="9">
        <f>IR53/Data!$B18</f>
        <v>2.8091397849462365</v>
      </c>
      <c r="IS57" s="9">
        <f>IS53/Data!$B18</f>
        <v>2.553763440860215</v>
      </c>
      <c r="IT57" s="9">
        <f>IT53/Data!$B18</f>
        <v>2.9793906810035837</v>
      </c>
      <c r="IU57" s="9">
        <f>IU53/Data!$B18</f>
        <v>1.8727598566308243</v>
      </c>
      <c r="IV57" s="9">
        <f>IV53/Data!$B18</f>
        <v>3.3198924731182791</v>
      </c>
      <c r="IW57" s="9">
        <f>IW53/Data!$B18</f>
        <v>2.3409498207885306</v>
      </c>
      <c r="IX57" s="9">
        <f>IX53/Data!$B18</f>
        <v>2.1068548387096779</v>
      </c>
      <c r="IY57" s="9">
        <f>IY53/Data!$B18</f>
        <v>2.5750448028673834</v>
      </c>
      <c r="IZ57" s="9">
        <f>IZ53/Data!$B18</f>
        <v>5.9587813620071675</v>
      </c>
      <c r="JA57" s="9">
        <f>JA53/Data!$B18</f>
        <v>2.553763440860215</v>
      </c>
      <c r="JB57" s="9">
        <f>JB53/Data!$B18</f>
        <v>1.8727598566308243</v>
      </c>
      <c r="JC57" s="9">
        <f>JC53/Data!$B18</f>
        <v>3.8306451612903225</v>
      </c>
      <c r="JD57" s="9">
        <f>JD53/Data!$B18</f>
        <v>2.1536738351254483</v>
      </c>
      <c r="JE57" s="9">
        <f>JE53/Data!$B18</f>
        <v>2.0600358422939067</v>
      </c>
      <c r="JF57" s="9">
        <f>JF53/Data!$B18</f>
        <v>1.1704749103942653</v>
      </c>
      <c r="JG57" s="9">
        <f>JG53/Data!$B18</f>
        <v>1.2768817204301075</v>
      </c>
      <c r="JH57" s="9">
        <f>JH53/Data!$B18</f>
        <v>1.5322580645161288</v>
      </c>
      <c r="JI57" s="9">
        <f>JI53/Data!$B18</f>
        <v>1.3620071684587813</v>
      </c>
      <c r="JJ57" s="9">
        <f>JJ53/Data!$B18</f>
        <v>0.97043010752688164</v>
      </c>
      <c r="JK57" s="9">
        <f>JK53/Data!$B18</f>
        <v>0.7959229390681003</v>
      </c>
      <c r="JL57" s="9">
        <f>JL53/Data!$B18</f>
        <v>0.70228494623655913</v>
      </c>
      <c r="JM57" s="9">
        <f>JM53/Data!$B18</f>
        <v>0.46818996415770608</v>
      </c>
      <c r="JN57" s="9">
        <f>JN53/Data!$B18</f>
        <v>1.7025089605734767</v>
      </c>
      <c r="JO57" s="9">
        <f>JO53/Data!$B18</f>
        <v>2.1281362007168458</v>
      </c>
      <c r="JP57" s="9">
        <f>JP53/Data!$B18</f>
        <v>1.3620071684587813</v>
      </c>
      <c r="JQ57" s="9">
        <f>JQ53/Data!$B18</f>
        <v>3.3198924731182791</v>
      </c>
      <c r="JR57" s="9">
        <f>JR53/Data!$B18</f>
        <v>1.8727598566308243</v>
      </c>
      <c r="JS57" s="9">
        <f>JS53/Data!$B18</f>
        <v>1.1704749103942653</v>
      </c>
      <c r="JT57" s="9">
        <f>JT53/Data!$B18</f>
        <v>0.70228494623655913</v>
      </c>
      <c r="JU57" s="9">
        <f>JU53/Data!$B18</f>
        <v>1.7025089605734767</v>
      </c>
      <c r="JV57" s="9">
        <f>JV53/Data!$B18</f>
        <v>2.1281362007168458</v>
      </c>
      <c r="JW57" s="9">
        <f>JW53/Data!$B18</f>
        <v>1.3620071684587813</v>
      </c>
      <c r="JX57" s="9">
        <f>JX53/Data!$B18</f>
        <v>2.8091397849462365</v>
      </c>
      <c r="JY57" s="9">
        <f>JY53/Data!$B18</f>
        <v>1.2641129032258065</v>
      </c>
      <c r="JZ57" s="9">
        <f>JZ53/Data!$B18</f>
        <v>1.2641129032258065</v>
      </c>
      <c r="KA57" s="9">
        <f>KA53/Data!$B18</f>
        <v>0.93637992831541217</v>
      </c>
      <c r="KB57" s="9">
        <f>KB53/Data!$B18</f>
        <v>2.1281362007168458</v>
      </c>
      <c r="KC57" s="9">
        <f>KC53/Data!$B18</f>
        <v>2.1281362007168458</v>
      </c>
      <c r="KD57" s="9">
        <f>KD53/Data!$B18</f>
        <v>1.7025089605734767</v>
      </c>
      <c r="KE57" s="9">
        <f>KE53/Data!$B18</f>
        <v>3.575268817204301</v>
      </c>
      <c r="KF57" s="9">
        <f>KF53/Data!$B18</f>
        <v>2.8091397849462365</v>
      </c>
      <c r="KG57" s="9">
        <f>KG53/Data!$B18</f>
        <v>2.8091397849462365</v>
      </c>
      <c r="KH57" s="9">
        <f>KH53/Data!$B18</f>
        <v>2.8091397849462365</v>
      </c>
      <c r="KI57" s="9">
        <f>KI53/Data!$B18</f>
        <v>2.553763440860215</v>
      </c>
      <c r="KJ57" s="9">
        <f>KJ53/Data!$B18</f>
        <v>2.1281362007168458</v>
      </c>
      <c r="KK57" s="9">
        <f>KK53/Data!$B18</f>
        <v>3.0645161290322576</v>
      </c>
      <c r="KL57" s="9">
        <f>KL53/Data!$B18</f>
        <v>4.596774193548387</v>
      </c>
      <c r="KM57" s="9">
        <f>KM53/Data!$B18</f>
        <v>3.9796146953405023</v>
      </c>
      <c r="KN57" s="9">
        <f>KN53/Data!$B18</f>
        <v>3.9796146953405023</v>
      </c>
      <c r="KO57" s="9">
        <f>KO53/Data!$B18</f>
        <v>0</v>
      </c>
      <c r="KP57" s="9">
        <f>KP53/Data!$B18</f>
        <v>7.661290322580645</v>
      </c>
      <c r="KQ57" s="9">
        <f>KQ53/Data!$B18</f>
        <v>7.661290322580645</v>
      </c>
      <c r="KR57" s="9">
        <f>KR53/Data!$B18</f>
        <v>3.0645161290322576</v>
      </c>
      <c r="KS57" s="9">
        <f>KS53/Data!$B18</f>
        <v>4.596774193548387</v>
      </c>
      <c r="KT57" s="9">
        <f>KT53/Data!$B18</f>
        <v>3.7455197132616487</v>
      </c>
      <c r="KU57" s="9">
        <f>KU53/Data!$B18</f>
        <v>3.9796146953405023</v>
      </c>
      <c r="KV57" s="9">
        <f>KV53/Data!$B18</f>
        <v>3.5114247311827951</v>
      </c>
      <c r="KW57" s="9">
        <f>KW53/Data!$B18</f>
        <v>7.2356630824372763</v>
      </c>
      <c r="KX57" s="9">
        <f>KX53/Data!$B18</f>
        <v>2.553763440860215</v>
      </c>
      <c r="KY57" s="9">
        <f>KY53/Data!$B18</f>
        <v>2.3835125448028673</v>
      </c>
      <c r="KZ57" s="9">
        <f>KZ53/Data!$B18</f>
        <v>3.3198924731182791</v>
      </c>
      <c r="LA57" s="9">
        <f>LA53/Data!$B18</f>
        <v>2.3409498207885306</v>
      </c>
      <c r="LB57" s="9">
        <f>LB53/Data!$B18</f>
        <v>1.8727598566308243</v>
      </c>
      <c r="LC57" s="9">
        <f>LC53/Data!$B18</f>
        <v>1.8727598566308243</v>
      </c>
      <c r="LD57" s="9">
        <f>LD53/Data!$B18</f>
        <v>2.2983870967741935</v>
      </c>
      <c r="LE57" s="9">
        <f>LE53/Data!$B18</f>
        <v>2.9793906810035837</v>
      </c>
      <c r="LF57" s="9">
        <f>LF53/Data!$B18</f>
        <v>2.043010752688172</v>
      </c>
      <c r="LG57" s="9">
        <f>LG53/Data!$B18</f>
        <v>3.0645161290322576</v>
      </c>
      <c r="LH57" s="9">
        <f>LH53/Data!$B18</f>
        <v>1.966397849462366</v>
      </c>
      <c r="LI57" s="9">
        <f>LI53/Data!$B18</f>
        <v>1.4045698924731183</v>
      </c>
      <c r="LJ57" s="9">
        <f>LJ53/Data!$B18</f>
        <v>0.60864695340501807</v>
      </c>
      <c r="LK57" s="9">
        <f>LK53/Data!$B18</f>
        <v>1.1066308243727598</v>
      </c>
      <c r="LL57" s="9">
        <f>LL53/Data!$B18</f>
        <v>1.1066308243727598</v>
      </c>
      <c r="LM57" s="9">
        <f>LM53/Data!$B18</f>
        <v>0.44265232974910401</v>
      </c>
      <c r="LN57" s="9">
        <f>LN53/Data!$B18</f>
        <v>0.30645161290322576</v>
      </c>
      <c r="LO57" s="9">
        <f>LO53/Data!$B18</f>
        <v>0</v>
      </c>
      <c r="LP57" s="9">
        <f>LP53/Data!$B18</f>
        <v>0</v>
      </c>
      <c r="LQ57" s="9">
        <f>LQ53/Data!$B18</f>
        <v>1.8727598566308243</v>
      </c>
      <c r="LR57" s="9">
        <f>LR53/Data!$B18</f>
        <v>5.10752688172043</v>
      </c>
      <c r="LS57" s="9">
        <f>LS53/Data!$B18</f>
        <v>2.553763440860215</v>
      </c>
      <c r="LT57" s="9">
        <f>LT53/Data!$B18</f>
        <v>1.8727598566308243</v>
      </c>
      <c r="LU57" s="9">
        <f>LU53/Data!$B18</f>
        <v>3.0645161290322576</v>
      </c>
      <c r="LV57" s="9">
        <f>LV53/Data!$B18</f>
        <v>0</v>
      </c>
      <c r="LW57" s="9">
        <f>LW53/Data!$B18</f>
        <v>0</v>
      </c>
      <c r="LX57" s="9">
        <f>LX53/Data!$B18</f>
        <v>3.5114247311827951</v>
      </c>
      <c r="LY57" s="9">
        <f>LY53/Data!$B18</f>
        <v>5.9587813620071675</v>
      </c>
      <c r="LZ57" s="9">
        <f>LZ53/Data!$B18</f>
        <v>2.9793906810035837</v>
      </c>
      <c r="MA57" s="9">
        <f>MA53/Data!$B18</f>
        <v>0.510752688172043</v>
      </c>
      <c r="MB57" s="9">
        <f>MB53/Data!$B18</f>
        <v>0</v>
      </c>
      <c r="MC57" s="9">
        <f>MC53/Data!$B18</f>
        <v>2.5750448028673834</v>
      </c>
      <c r="MD57" s="9">
        <f>MD53/Data!$B18</f>
        <v>2.5750448028673834</v>
      </c>
      <c r="ME57" s="9">
        <f>ME53/Data!$B18</f>
        <v>2.5750448028673834</v>
      </c>
      <c r="MF57" s="9">
        <f>MF53/Data!$B18</f>
        <v>2.553763440860215</v>
      </c>
      <c r="MG57" s="9">
        <f>MG53/Data!$B18</f>
        <v>1.2768817204301075</v>
      </c>
      <c r="MH57" s="9">
        <f>MH53/Data!$B18</f>
        <v>0.68100358422939067</v>
      </c>
      <c r="MI57" s="9">
        <f>MI53/Data!$B18</f>
        <v>0.510752688172043</v>
      </c>
      <c r="MJ57" s="9">
        <f>MJ53/Data!$B18</f>
        <v>0.46818996415770608</v>
      </c>
      <c r="MK57" s="9">
        <f>MK53/Data!$B18</f>
        <v>0.37455197132616486</v>
      </c>
      <c r="ML57" s="9">
        <f>ML53/Data!$B18</f>
        <v>0.46818996415770608</v>
      </c>
      <c r="MM57" s="9">
        <f>MM53/Data!$B18</f>
        <v>0.59587813620071683</v>
      </c>
      <c r="MN57" s="9">
        <f>MN53/Data!$B18</f>
        <v>0.59587813620071683</v>
      </c>
      <c r="MO57" s="9">
        <f>MO53/Data!$B18</f>
        <v>0.85125448028673834</v>
      </c>
      <c r="MP57" s="9">
        <f>MP53/Data!$B18</f>
        <v>0.76612903225806439</v>
      </c>
      <c r="MQ57" s="9">
        <f>MQ53/Data!$B18</f>
        <v>0.56182795698924737</v>
      </c>
      <c r="MR57" s="9">
        <f>MR53/Data!$B18</f>
        <v>0.42137096774193544</v>
      </c>
      <c r="MS57" s="9">
        <f>MS53/Data!$B18</f>
        <v>0.28091397849462368</v>
      </c>
      <c r="MT57" s="9">
        <f>MT53/Data!$B18</f>
        <v>0.510752688172043</v>
      </c>
      <c r="MU57" s="9">
        <f>MU53/Data!$B18</f>
        <v>0.510752688172043</v>
      </c>
      <c r="MV57" s="9">
        <f>MV53/Data!$B18</f>
        <v>0.27240143369175623</v>
      </c>
      <c r="MW57" s="9">
        <f>MW53/Data!$B18</f>
        <v>0.40860215053763438</v>
      </c>
      <c r="MX57" s="9">
        <f>MX53/Data!$B18</f>
        <v>0.28091397849462368</v>
      </c>
      <c r="MY57" s="9">
        <f>MY53/Data!$B18</f>
        <v>0.37455197132616486</v>
      </c>
      <c r="MZ57" s="9">
        <f>MZ53/Data!$B18</f>
        <v>0.37455197132616486</v>
      </c>
      <c r="NA57" s="9">
        <f>NA53/Data!$B18</f>
        <v>0.85125448028673834</v>
      </c>
      <c r="NB57" s="9">
        <f>NB53/Data!$B18</f>
        <v>0.85125448028673834</v>
      </c>
      <c r="NC57" s="9">
        <f>NC53/Data!$B18</f>
        <v>0.34050179211469533</v>
      </c>
    </row>
    <row r="58" spans="2:367" ht="15">
      <c r="B58" s="9" t="s">
        <v>101</v>
      </c>
      <c r="C58" s="9">
        <f>C55*Data!$B19</f>
        <v>3.6821705426356592E-2</v>
      </c>
      <c r="D58" s="9">
        <f>D55*Data!$B19</f>
        <v>6.1369509043927656E-2</v>
      </c>
      <c r="E58" s="9">
        <f>E55*Data!$B19</f>
        <v>4.5004306632213616E-2</v>
      </c>
      <c r="F58" s="9">
        <f>F55*Data!$B19</f>
        <v>4.5004306632213616E-2</v>
      </c>
      <c r="G58" s="9">
        <f>G55*Data!$B19</f>
        <v>5.6255383290267018E-2</v>
      </c>
      <c r="H58" s="9">
        <f>H55*Data!$B19</f>
        <v>7.1597760551248932E-2</v>
      </c>
      <c r="I58" s="9">
        <f>I55*Data!$B19</f>
        <v>7.1597760551248932E-2</v>
      </c>
      <c r="J58" s="9">
        <f>J55*Data!$B19</f>
        <v>4.0913006029285104E-2</v>
      </c>
      <c r="K58" s="9">
        <f>K55*Data!$B19</f>
        <v>6.1369509043927656E-2</v>
      </c>
      <c r="L58" s="9">
        <f>L55*Data!$B19</f>
        <v>4.5004306632213616E-2</v>
      </c>
      <c r="M58" s="9">
        <f>M55*Data!$B19</f>
        <v>4.5004306632213616E-2</v>
      </c>
      <c r="N58" s="9">
        <f>N55*Data!$B19</f>
        <v>3.9378768303186915E-2</v>
      </c>
      <c r="O58" s="9">
        <f>O55*Data!$B19</f>
        <v>0.10228251507321276</v>
      </c>
      <c r="P58" s="9">
        <f>P55*Data!$B19</f>
        <v>0.15342377260981913</v>
      </c>
      <c r="Q58" s="9">
        <f>Q55*Data!$B19</f>
        <v>6.1369509043927656E-2</v>
      </c>
      <c r="R58" s="9">
        <f>R55*Data!$B19</f>
        <v>0.11660206718346254</v>
      </c>
      <c r="S58" s="9">
        <f>S55*Data!$B19</f>
        <v>0.12376184323858744</v>
      </c>
      <c r="T58" s="9">
        <f>T55*Data!$B19</f>
        <v>9.0008613264427231E-2</v>
      </c>
      <c r="U58" s="9">
        <f>U55*Data!$B19</f>
        <v>3.9378768303186915E-2</v>
      </c>
      <c r="V58" s="9">
        <f>V55*Data!$B19</f>
        <v>7.1597760551248932E-2</v>
      </c>
      <c r="W58" s="9">
        <f>W55*Data!$B19</f>
        <v>0.11251076658053404</v>
      </c>
      <c r="X58" s="9">
        <f>X55*Data!$B19</f>
        <v>4.5004306632213616E-2</v>
      </c>
      <c r="Y58" s="9">
        <f>Y55*Data!$B19</f>
        <v>4.6027131782945742E-2</v>
      </c>
      <c r="Z58" s="9">
        <f>Z55*Data!$B19</f>
        <v>5.0629844961240303E-2</v>
      </c>
      <c r="AA58" s="9">
        <f>AA55*Data!$B19</f>
        <v>5.6255383290267018E-2</v>
      </c>
      <c r="AB58" s="9">
        <f>AB55*Data!$B19</f>
        <v>5.6255383290267018E-2</v>
      </c>
      <c r="AC58" s="9">
        <f>AC55*Data!$B19</f>
        <v>0.10228251507321276</v>
      </c>
      <c r="AD58" s="9">
        <f>AD55*Data!$B19</f>
        <v>0.10228251507321276</v>
      </c>
      <c r="AE58" s="9">
        <f>AE55*Data!$B19</f>
        <v>4.9095607235142127E-2</v>
      </c>
      <c r="AF58" s="9">
        <f>AF55*Data!$B19</f>
        <v>6.1369509043927656E-2</v>
      </c>
      <c r="AG58" s="9">
        <f>AG55*Data!$B19</f>
        <v>6.7506459948320427E-2</v>
      </c>
      <c r="AH58" s="9">
        <f>AH55*Data!$B19</f>
        <v>5.6255383290267018E-2</v>
      </c>
      <c r="AI58" s="9">
        <f>AI55*Data!$B19</f>
        <v>5.6255383290267018E-2</v>
      </c>
      <c r="AJ58" s="9">
        <f>AJ55*Data!$B19</f>
        <v>8.1826012058570208E-2</v>
      </c>
      <c r="AK58" s="9">
        <f>AK55*Data!$B19</f>
        <v>0.12273901808785531</v>
      </c>
      <c r="AL58" s="9">
        <f>AL55*Data!$B19</f>
        <v>5.7278208440999137E-2</v>
      </c>
      <c r="AM58" s="9">
        <f>AM55*Data!$B19</f>
        <v>7.3643410852713184E-2</v>
      </c>
      <c r="AN58" s="9">
        <f>AN55*Data!$B19</f>
        <v>6.7506459948320427E-2</v>
      </c>
      <c r="AO58" s="9">
        <f>AO55*Data!$B19</f>
        <v>6.7506459948320427E-2</v>
      </c>
      <c r="AP58" s="9">
        <f>AP55*Data!$B19</f>
        <v>5.6255383290267018E-2</v>
      </c>
      <c r="AQ58" s="9">
        <f>AQ55*Data!$B19</f>
        <v>0.11251076658053404</v>
      </c>
      <c r="AR58" s="9">
        <f>AR55*Data!$B19</f>
        <v>0.12273901808785531</v>
      </c>
      <c r="AS58" s="9">
        <f>AS55*Data!$B19</f>
        <v>5.7278208440999137E-2</v>
      </c>
      <c r="AT58" s="9">
        <f>AT55*Data!$B19</f>
        <v>8.5917312661498713E-2</v>
      </c>
      <c r="AU58" s="9">
        <f>AU55*Data!$B19</f>
        <v>6.7506459948320427E-2</v>
      </c>
      <c r="AV58" s="9">
        <f>AV55*Data!$B19</f>
        <v>5.0629844961240303E-2</v>
      </c>
      <c r="AW58" s="9">
        <f>AW55*Data!$B19</f>
        <v>5.6255383290267018E-2</v>
      </c>
      <c r="AX58" s="9">
        <f>AX55*Data!$B19</f>
        <v>0.13296726959517655</v>
      </c>
      <c r="AY58" s="9">
        <f>AY55*Data!$B19</f>
        <v>0.14319552110249786</v>
      </c>
      <c r="AZ58" s="9">
        <f>AZ55*Data!$B19</f>
        <v>0.10228251507321276</v>
      </c>
      <c r="BA58" s="9">
        <f>BA55*Data!$B19</f>
        <v>0.18410852713178297</v>
      </c>
      <c r="BB58" s="9">
        <f>BB55*Data!$B19</f>
        <v>0.14063845822566756</v>
      </c>
      <c r="BC58" s="9">
        <f>BC55*Data!$B19</f>
        <v>7.8757536606373829E-2</v>
      </c>
      <c r="BD58" s="9">
        <f>BD55*Data!$B19</f>
        <v>5.0629844961240303E-2</v>
      </c>
      <c r="BE58" s="9">
        <f>BE55*Data!$B19</f>
        <v>7.1597760551248932E-2</v>
      </c>
      <c r="BF58" s="9">
        <f>BF55*Data!$B19</f>
        <v>0.11251076658053404</v>
      </c>
      <c r="BG58" s="9">
        <f>BG55*Data!$B19</f>
        <v>0</v>
      </c>
      <c r="BH58" s="9">
        <f>BH55*Data!$B19</f>
        <v>0.18410852713178297</v>
      </c>
      <c r="BI58" s="9">
        <f>BI55*Data!$B19</f>
        <v>7.3131998277347121E-2</v>
      </c>
      <c r="BJ58" s="9">
        <f>BJ55*Data!$B19</f>
        <v>7.8757536606373829E-2</v>
      </c>
      <c r="BK58" s="9">
        <f>BK55*Data!$B19</f>
        <v>7.3131998277347121E-2</v>
      </c>
      <c r="BL58" s="9">
        <f>BL55*Data!$B19</f>
        <v>0.11251076658053404</v>
      </c>
      <c r="BM58" s="9">
        <f>BM55*Data!$B19</f>
        <v>0.14319552110249786</v>
      </c>
      <c r="BN58" s="9">
        <f>BN55*Data!$B19</f>
        <v>8.1826012058570208E-2</v>
      </c>
      <c r="BO58" s="9">
        <f>BO55*Data!$B19</f>
        <v>0.12887596899224804</v>
      </c>
      <c r="BP58" s="9">
        <f>BP55*Data!$B19</f>
        <v>9.0008613264427231E-2</v>
      </c>
      <c r="BQ58" s="9">
        <f>BQ55*Data!$B19</f>
        <v>3.3753229974160213E-2</v>
      </c>
      <c r="BR58" s="9">
        <f>BR55*Data!$B19</f>
        <v>6.1880921619293719E-2</v>
      </c>
      <c r="BS58" s="9">
        <f>BS55*Data!$B19</f>
        <v>7.1597760551248932E-2</v>
      </c>
      <c r="BT58" s="9">
        <f>BT55*Data!$B19</f>
        <v>0.11251076658053404</v>
      </c>
      <c r="BU58" s="9">
        <f>BU55*Data!$B19</f>
        <v>5.3186907838070632E-2</v>
      </c>
      <c r="BV58" s="9">
        <f>BV55*Data!$B19</f>
        <v>6.1369509043927656E-2</v>
      </c>
      <c r="BW58" s="9">
        <f>BW55*Data!$B19</f>
        <v>6.1880921619293719E-2</v>
      </c>
      <c r="BX58" s="9">
        <f>BX55*Data!$B19</f>
        <v>5.6255383290267018E-2</v>
      </c>
      <c r="BY58" s="9">
        <f>BY55*Data!$B19</f>
        <v>6.1880921619293719E-2</v>
      </c>
      <c r="BZ58" s="9">
        <f>BZ55*Data!$B19</f>
        <v>8.1826012058570208E-2</v>
      </c>
      <c r="CA58" s="9">
        <f>CA55*Data!$B19</f>
        <v>7.1597760551248932E-2</v>
      </c>
      <c r="CB58" s="9">
        <f>CB55*Data!$B19</f>
        <v>6.5460809646856161E-2</v>
      </c>
      <c r="CC58" s="9">
        <f>CC55*Data!$B19</f>
        <v>7.3643410852713184E-2</v>
      </c>
      <c r="CD58" s="9">
        <f>CD55*Data!$B19</f>
        <v>6.7506459948320427E-2</v>
      </c>
      <c r="CE58" s="9">
        <f>CE55*Data!$B19</f>
        <v>4.5004306632213616E-2</v>
      </c>
      <c r="CF58" s="9">
        <f>CF55*Data!$B19</f>
        <v>0.14063845822566756</v>
      </c>
      <c r="CG58" s="9">
        <f>CG55*Data!$B19</f>
        <v>0.34776055124892336</v>
      </c>
      <c r="CH58" s="9">
        <f>CH55*Data!$B19</f>
        <v>0.24547803617571062</v>
      </c>
      <c r="CI58" s="9">
        <f>CI55*Data!$B19</f>
        <v>0.13092161929371232</v>
      </c>
      <c r="CJ58" s="9">
        <f>CJ55*Data!$B19</f>
        <v>0.24547803617571062</v>
      </c>
      <c r="CK58" s="9">
        <f>CK55*Data!$B19</f>
        <v>0.21377045650301466</v>
      </c>
      <c r="CL58" s="9">
        <f>CL55*Data!$B19</f>
        <v>0.15751507321274766</v>
      </c>
      <c r="CM58" s="9">
        <f>CM55*Data!$B19</f>
        <v>0.21377045650301466</v>
      </c>
      <c r="CN58" s="9">
        <f>CN55*Data!$B19</f>
        <v>0.40913006029285104</v>
      </c>
      <c r="CO58" s="9">
        <f>CO55*Data!$B19</f>
        <v>0.25059216192937123</v>
      </c>
      <c r="CP58" s="9">
        <f>CP55*Data!$B19</f>
        <v>0.10228251507321276</v>
      </c>
      <c r="CQ58" s="9">
        <f>CQ55*Data!$B19</f>
        <v>0.18410852713178297</v>
      </c>
      <c r="CR58" s="9">
        <f>CR55*Data!$B19</f>
        <v>0.11251076658053404</v>
      </c>
      <c r="CS58" s="9">
        <f>CS55*Data!$B19</f>
        <v>0.11251076658053404</v>
      </c>
      <c r="CT58" s="9">
        <f>CT55*Data!$B19</f>
        <v>8.4383074935400523E-2</v>
      </c>
      <c r="CU58" s="9">
        <f>CU55*Data!$B19</f>
        <v>0.13296726959517655</v>
      </c>
      <c r="CV58" s="9">
        <f>CV55*Data!$B19</f>
        <v>0.13296726959517655</v>
      </c>
      <c r="CW58" s="9">
        <f>CW55*Data!$B19</f>
        <v>0</v>
      </c>
      <c r="CX58" s="9">
        <f>CX55*Data!$B19</f>
        <v>0.14114987080103358</v>
      </c>
      <c r="CY58" s="9">
        <f>CY55*Data!$B19</f>
        <v>7.8757536606373829E-2</v>
      </c>
      <c r="CZ58" s="9">
        <f>CZ55*Data!$B19</f>
        <v>6.7506459948320427E-2</v>
      </c>
      <c r="DA58" s="9">
        <f>DA55*Data!$B19</f>
        <v>5.6255383290267018E-2</v>
      </c>
      <c r="DB58" s="9">
        <f>DB55*Data!$B19</f>
        <v>9.2054263565891484E-2</v>
      </c>
      <c r="DC58" s="9">
        <f>DC55*Data!$B19</f>
        <v>9.2054263565891484E-2</v>
      </c>
      <c r="DD58" s="9">
        <f>DD55*Data!$B19</f>
        <v>9.4099913867355722E-2</v>
      </c>
      <c r="DE58" s="9">
        <f>DE55*Data!$B19</f>
        <v>0.2270671834625323</v>
      </c>
      <c r="DF58" s="9">
        <f>DF55*Data!$B19</f>
        <v>0.13501291989664085</v>
      </c>
      <c r="DG58" s="9">
        <f>DG55*Data!$B19</f>
        <v>0.13501291989664085</v>
      </c>
      <c r="DH58" s="9">
        <f>DH55*Data!$B19</f>
        <v>0.13501291989664085</v>
      </c>
      <c r="DI58" s="9">
        <f>DI55*Data!$B19</f>
        <v>0.14319552110249786</v>
      </c>
      <c r="DJ58" s="9">
        <f>DJ55*Data!$B19</f>
        <v>0.16365202411714042</v>
      </c>
      <c r="DK58" s="9">
        <f>DK55*Data!$B19</f>
        <v>0.12273901808785531</v>
      </c>
      <c r="DL58" s="9">
        <f>DL55*Data!$B19</f>
        <v>0.25161498708010338</v>
      </c>
      <c r="DM58" s="9">
        <f>DM55*Data!$B19</f>
        <v>0.21377045650301466</v>
      </c>
      <c r="DN58" s="9">
        <f>DN55*Data!$B19</f>
        <v>0.19126830318690788</v>
      </c>
      <c r="DO58" s="9">
        <f>DO55*Data!$B19</f>
        <v>0.13501291989664085</v>
      </c>
      <c r="DP58" s="9">
        <f>DP55*Data!$B19</f>
        <v>0.20456503014642552</v>
      </c>
      <c r="DQ58" s="9">
        <f>DQ55*Data!$B19</f>
        <v>0.14319552110249786</v>
      </c>
      <c r="DR58" s="9">
        <f>DR55*Data!$B19</f>
        <v>8.1826012058570208E-2</v>
      </c>
      <c r="DS58" s="9">
        <f>DS55*Data!$B19</f>
        <v>9.2054263565891484E-2</v>
      </c>
      <c r="DT58" s="9">
        <f>DT55*Data!$B19</f>
        <v>6.1880921619293719E-2</v>
      </c>
      <c r="DU58" s="9">
        <f>DU55*Data!$B19</f>
        <v>6.1880921619293719E-2</v>
      </c>
      <c r="DV58" s="9">
        <f>DV55*Data!$B19</f>
        <v>5.6255383290267018E-2</v>
      </c>
      <c r="DW58" s="9">
        <f>DW55*Data!$B19</f>
        <v>8.1826012058570208E-2</v>
      </c>
      <c r="DX58" s="9">
        <f>DX55*Data!$B19</f>
        <v>0.10228251507321276</v>
      </c>
      <c r="DY58" s="9">
        <f>DY55*Data!$B19</f>
        <v>5.7278208440999137E-2</v>
      </c>
      <c r="DZ58" s="9">
        <f>DZ55*Data!$B19</f>
        <v>0.12273901808785531</v>
      </c>
      <c r="EA58" s="9">
        <f>EA55*Data!$B19</f>
        <v>5.6255383290267018E-2</v>
      </c>
      <c r="EB58" s="9">
        <f>EB55*Data!$B19</f>
        <v>4.5004306632213616E-2</v>
      </c>
      <c r="EC58" s="9">
        <f>EC55*Data!$B19</f>
        <v>4.5004306632213616E-2</v>
      </c>
      <c r="ED58" s="9">
        <f>ED55*Data!$B19</f>
        <v>7.1597760551248932E-2</v>
      </c>
      <c r="EE58" s="9">
        <f>EE55*Data!$B19</f>
        <v>8.1826012058570208E-2</v>
      </c>
      <c r="EF58" s="9">
        <f>EF55*Data!$B19</f>
        <v>0</v>
      </c>
      <c r="EG58" s="9">
        <f>EG55*Data!$B19</f>
        <v>0.15956072351421191</v>
      </c>
      <c r="EH58" s="9">
        <f>EH55*Data!$B19</f>
        <v>6.1880921619293719E-2</v>
      </c>
      <c r="EI58" s="9">
        <f>EI55*Data!$B19</f>
        <v>6.1880921619293719E-2</v>
      </c>
      <c r="EJ58" s="9">
        <f>EJ55*Data!$B19</f>
        <v>7.3131998277347121E-2</v>
      </c>
      <c r="EK58" s="9">
        <f>EK55*Data!$B19</f>
        <v>0.10228251507321276</v>
      </c>
      <c r="EL58" s="9">
        <f>EL55*Data!$B19</f>
        <v>0.10228251507321276</v>
      </c>
      <c r="EM58" s="9">
        <f>EM55*Data!$B19</f>
        <v>4.5004306632213616E-2</v>
      </c>
      <c r="EN58" s="9">
        <f>EN55*Data!$B19</f>
        <v>7.9780361757105955E-2</v>
      </c>
      <c r="EO58" s="9">
        <f>EO55*Data!$B19</f>
        <v>5.6255383290267018E-2</v>
      </c>
      <c r="EP58" s="9">
        <f>EP55*Data!$B19</f>
        <v>0.14626399655469424</v>
      </c>
      <c r="EQ58" s="9">
        <f>EQ55*Data!$B19</f>
        <v>0.21377045650301466</v>
      </c>
      <c r="ER58" s="9">
        <f>ER55*Data!$B19</f>
        <v>0.22502153316106807</v>
      </c>
      <c r="ES58" s="9">
        <f>ES55*Data!$B19</f>
        <v>0.18410852713178297</v>
      </c>
      <c r="ET58" s="9">
        <f>ET55*Data!$B19</f>
        <v>0.14319552110249786</v>
      </c>
      <c r="EU58" s="9">
        <f>EU55*Data!$B19</f>
        <v>0.21479328165374684</v>
      </c>
      <c r="EV58" s="9">
        <f>EV55*Data!$B19</f>
        <v>0.21377045650301466</v>
      </c>
      <c r="EW58" s="9">
        <f>EW55*Data!$B19</f>
        <v>0.16876614987080105</v>
      </c>
      <c r="EX58" s="9">
        <f>EX55*Data!$B19</f>
        <v>0.1968938415159345</v>
      </c>
      <c r="EY58" s="9">
        <f>EY55*Data!$B19</f>
        <v>0.25570628768303189</v>
      </c>
      <c r="EZ58" s="9">
        <f>EZ55*Data!$B19</f>
        <v>0.20456503014642552</v>
      </c>
      <c r="FA58" s="9">
        <f>FA55*Data!$B19</f>
        <v>0.14728682170542637</v>
      </c>
      <c r="FB58" s="9">
        <f>FB55*Data!$B19</f>
        <v>0.18410852713178297</v>
      </c>
      <c r="FC58" s="9">
        <f>FC55*Data!$B19</f>
        <v>0.25314922480620161</v>
      </c>
      <c r="FD58" s="9">
        <f>FD55*Data!$B19</f>
        <v>0.20814491817398798</v>
      </c>
      <c r="FE58" s="9">
        <f>FE55*Data!$B19</f>
        <v>0.22502153316106807</v>
      </c>
      <c r="FF58" s="9">
        <f>FF55*Data!$B19</f>
        <v>0.49095607235142125</v>
      </c>
      <c r="FG58" s="9">
        <f>FG55*Data!$B19</f>
        <v>0.26593453919035309</v>
      </c>
      <c r="FH58" s="9">
        <f>FH55*Data!$B19</f>
        <v>0.14728682170542637</v>
      </c>
      <c r="FI58" s="9">
        <f>FI55*Data!$B19</f>
        <v>0.30684754521963825</v>
      </c>
      <c r="FJ58" s="9">
        <f>FJ55*Data!$B19</f>
        <v>0.14063845822566756</v>
      </c>
      <c r="FK58" s="9">
        <f>FK55*Data!$B19</f>
        <v>7.3131998277347121E-2</v>
      </c>
      <c r="FL58" s="9">
        <f>FL55*Data!$B19</f>
        <v>6.7506459948320427E-2</v>
      </c>
      <c r="FM58" s="9">
        <f>FM55*Data!$B19</f>
        <v>0.13296726959517655</v>
      </c>
      <c r="FN58" s="9">
        <f>FN55*Data!$B19</f>
        <v>0.10945251937984496</v>
      </c>
      <c r="FO58" s="9">
        <f>FO55*Data!$B19</f>
        <v>6.0763996554694236E-2</v>
      </c>
      <c r="FP58" s="9">
        <f>FP55*Data!$B19</f>
        <v>9.2054263565891484E-2</v>
      </c>
      <c r="FQ58" s="9">
        <f>FQ55*Data!$B19</f>
        <v>5.0629844961240303E-2</v>
      </c>
      <c r="FR58" s="9">
        <f>FR55*Data!$B19</f>
        <v>5.6255383290267018E-2</v>
      </c>
      <c r="FS58" s="9">
        <f>FS55*Data!$B19</f>
        <v>5.6255383290267018E-2</v>
      </c>
      <c r="FT58" s="9">
        <f>FT55*Data!$B19</f>
        <v>0.10228251507321276</v>
      </c>
      <c r="FU58" s="9">
        <f>FU55*Data!$B19</f>
        <v>0.16365202411714042</v>
      </c>
      <c r="FV58" s="9">
        <f>FV55*Data!$B19</f>
        <v>9.0008613264427231E-2</v>
      </c>
      <c r="FW58" s="9">
        <f>FW55*Data!$B19</f>
        <v>9.2054263565891484E-2</v>
      </c>
      <c r="FX58" s="9">
        <f>FX55*Data!$B19</f>
        <v>7.3131998277347121E-2</v>
      </c>
      <c r="FY58" s="9">
        <f>FY55*Data!$B19</f>
        <v>6.7506459948320427E-2</v>
      </c>
      <c r="FZ58" s="9">
        <f>FZ55*Data!$B19</f>
        <v>6.7506459948320427E-2</v>
      </c>
      <c r="GA58" s="9">
        <f>GA55*Data!$B19</f>
        <v>0.10228251507321276</v>
      </c>
      <c r="GB58" s="9">
        <f>GB55*Data!$B19</f>
        <v>0.13296726959517655</v>
      </c>
      <c r="GC58" s="9">
        <f>GC55*Data!$B19</f>
        <v>4.5004306632213616E-2</v>
      </c>
      <c r="GD58" s="9">
        <f>GD55*Data!$B19</f>
        <v>9.2054263565891484E-2</v>
      </c>
      <c r="GE58" s="9">
        <f>GE55*Data!$B19</f>
        <v>5.6255383290267018E-2</v>
      </c>
      <c r="GF58" s="9">
        <f>GF55*Data!$B19</f>
        <v>6.7506459948320427E-2</v>
      </c>
      <c r="GG58" s="9">
        <f>GG55*Data!$B19</f>
        <v>6.7506459948320427E-2</v>
      </c>
      <c r="GH58" s="9">
        <f>GH55*Data!$B19</f>
        <v>0.14319552110249786</v>
      </c>
      <c r="GI58" s="9">
        <f>GI55*Data!$B19</f>
        <v>0.14319552110249786</v>
      </c>
      <c r="GJ58" s="9">
        <f>GJ55*Data!$B19</f>
        <v>0.12273901808785531</v>
      </c>
      <c r="GK58" s="9">
        <f>GK55*Data!$B19</f>
        <v>0.19638242894056851</v>
      </c>
      <c r="GL58" s="9">
        <f>GL55*Data!$B19</f>
        <v>8.4383074935400523E-2</v>
      </c>
      <c r="GM58" s="9">
        <f>GM55*Data!$B19</f>
        <v>7.8757536606373829E-2</v>
      </c>
      <c r="GN58" s="9">
        <f>GN55*Data!$B19</f>
        <v>8.4383074935400523E-2</v>
      </c>
      <c r="GO58" s="9">
        <f>GO55*Data!$B19</f>
        <v>0.10228251507321276</v>
      </c>
      <c r="GP58" s="9">
        <f>GP55*Data!$B19</f>
        <v>0.16365202411714042</v>
      </c>
      <c r="GQ58" s="9">
        <f>GQ55*Data!$B19</f>
        <v>8.1826012058570208E-2</v>
      </c>
      <c r="GR58" s="9">
        <f>GR55*Data!$B19</f>
        <v>7.9780361757105955E-2</v>
      </c>
      <c r="GS58" s="9">
        <f>GS55*Data!$B19</f>
        <v>7.3131998277347121E-2</v>
      </c>
      <c r="GT58" s="9">
        <f>GT55*Data!$B19</f>
        <v>7.8757536606373829E-2</v>
      </c>
      <c r="GU58" s="9">
        <f>GU55*Data!$B19</f>
        <v>7.8757536606373829E-2</v>
      </c>
      <c r="GV58" s="9">
        <f>GV55*Data!$B19</f>
        <v>0.10228251507321276</v>
      </c>
      <c r="GW58" s="9">
        <f>GW55*Data!$B19</f>
        <v>0.14319552110249786</v>
      </c>
      <c r="GX58" s="9">
        <f>GX55*Data!$B19</f>
        <v>0.14319552110249786</v>
      </c>
      <c r="GY58" s="9">
        <f>GY55*Data!$B19</f>
        <v>0.24547803617571062</v>
      </c>
      <c r="GZ58" s="9">
        <f>GZ55*Data!$B19</f>
        <v>0.16876614987080105</v>
      </c>
      <c r="HA58" s="9">
        <f>HA55*Data!$B19</f>
        <v>0.16876614987080105</v>
      </c>
      <c r="HB58" s="9">
        <f>HB55*Data!$B19</f>
        <v>0.16876614987080105</v>
      </c>
      <c r="HC58" s="9">
        <f>HC55*Data!$B19</f>
        <v>0.18410852713178297</v>
      </c>
      <c r="HD58" s="9">
        <f>HD55*Data!$B19</f>
        <v>0.18410852713178297</v>
      </c>
      <c r="HE58" s="9">
        <f>HE55*Data!$B19</f>
        <v>0.13910422049956933</v>
      </c>
      <c r="HF58" s="9">
        <f>HF55*Data!$B19</f>
        <v>0.39890180878552967</v>
      </c>
      <c r="HG58" s="9">
        <f>HG55*Data!$B19</f>
        <v>0.28127691645133512</v>
      </c>
      <c r="HH58" s="9">
        <f>HH55*Data!$B19</f>
        <v>0.25314922480620161</v>
      </c>
      <c r="HI58" s="9">
        <f>HI55*Data!$B19</f>
        <v>0.16876614987080105</v>
      </c>
      <c r="HJ58" s="9">
        <f>HJ55*Data!$B19</f>
        <v>0.30684754521963825</v>
      </c>
      <c r="HK58" s="9">
        <f>HK55*Data!$B19</f>
        <v>0.28639104220499573</v>
      </c>
      <c r="HL58" s="9">
        <f>HL55*Data!$B19</f>
        <v>0.14319552110249786</v>
      </c>
      <c r="HM58" s="9">
        <f>HM55*Data!$B19</f>
        <v>0.12273901808785531</v>
      </c>
      <c r="HN58" s="9">
        <f>HN55*Data!$B19</f>
        <v>0.10125968992248061</v>
      </c>
      <c r="HO58" s="9">
        <f>HO55*Data!$B19</f>
        <v>8.4383074935400523E-2</v>
      </c>
      <c r="HP58" s="9">
        <f>HP55*Data!$B19</f>
        <v>6.7506459948320427E-2</v>
      </c>
      <c r="HQ58" s="9">
        <f>HQ55*Data!$B19</f>
        <v>0.18410852713178297</v>
      </c>
      <c r="HR58" s="9">
        <f>HR55*Data!$B19</f>
        <v>0.20456503014642552</v>
      </c>
      <c r="HS58" s="9">
        <f>HS55*Data!$B19</f>
        <v>8.1826012058570208E-2</v>
      </c>
      <c r="HT58" s="9">
        <f>HT55*Data!$B19</f>
        <v>9.2054263565891484E-2</v>
      </c>
      <c r="HU58" s="9">
        <f>HU55*Data!$B19</f>
        <v>6.1880921619293719E-2</v>
      </c>
      <c r="HV58" s="9">
        <f>HV55*Data!$B19</f>
        <v>5.6255383290267018E-2</v>
      </c>
      <c r="HW58" s="9">
        <f>HW55*Data!$B19</f>
        <v>7.8757536606373829E-2</v>
      </c>
      <c r="HX58" s="9">
        <f>HX55*Data!$B19</f>
        <v>0.18410852713178297</v>
      </c>
      <c r="HY58" s="9">
        <f>HY55*Data!$B19</f>
        <v>0.20456503014642552</v>
      </c>
      <c r="HZ58" s="9">
        <f>HZ55*Data!$B19</f>
        <v>0.14319552110249786</v>
      </c>
      <c r="IA58" s="9">
        <f>IA55*Data!$B19</f>
        <v>0.18410852713178297</v>
      </c>
      <c r="IB58" s="9">
        <f>IB55*Data!$B19</f>
        <v>0.12376184323858744</v>
      </c>
      <c r="IC58" s="9">
        <f>IC55*Data!$B19</f>
        <v>0.11251076658053404</v>
      </c>
      <c r="ID58" s="9">
        <f>ID55*Data!$B19</f>
        <v>6.7506459948320427E-2</v>
      </c>
      <c r="IE58" s="9">
        <f>IE55*Data!$B19</f>
        <v>8.1826012058570208E-2</v>
      </c>
      <c r="IF58" s="9">
        <f>IF55*Data!$B19</f>
        <v>0.13296726959517655</v>
      </c>
      <c r="IG58" s="9">
        <f>IG55*Data!$B19</f>
        <v>8.7962962962962965E-2</v>
      </c>
      <c r="IH58" s="9">
        <f>IH55*Data!$B19</f>
        <v>0.12887596899224804</v>
      </c>
      <c r="II58" s="9">
        <f>II55*Data!$B19</f>
        <v>9.5634151593453939E-2</v>
      </c>
      <c r="IJ58" s="9">
        <f>IJ55*Data!$B19</f>
        <v>6.7506459948320427E-2</v>
      </c>
      <c r="IK58" s="9">
        <f>IK55*Data!$B19</f>
        <v>7.5944767441860489E-2</v>
      </c>
      <c r="IL58" s="9">
        <f>IL55*Data!$B19</f>
        <v>0.12273901808785531</v>
      </c>
      <c r="IM58" s="9">
        <f>IM55*Data!$B19</f>
        <v>0.12273901808785531</v>
      </c>
      <c r="IN58" s="9">
        <f>IN55*Data!$B19</f>
        <v>8.1826012058570208E-2</v>
      </c>
      <c r="IO58" s="9">
        <f>IO55*Data!$B19</f>
        <v>0.11046511627906977</v>
      </c>
      <c r="IP58" s="9">
        <f>IP55*Data!$B19</f>
        <v>0.10125968992248061</v>
      </c>
      <c r="IQ58" s="9">
        <f>IQ55*Data!$B19</f>
        <v>0.23627260981912146</v>
      </c>
      <c r="IR58" s="9">
        <f>IR55*Data!$B19</f>
        <v>0.33753229974160209</v>
      </c>
      <c r="IS58" s="9">
        <f>IS55*Data!$B19</f>
        <v>0.30684754521963825</v>
      </c>
      <c r="IT58" s="9">
        <f>IT55*Data!$B19</f>
        <v>0.35798880275624462</v>
      </c>
      <c r="IU58" s="9">
        <f>IU55*Data!$B19</f>
        <v>0.22502153316106807</v>
      </c>
      <c r="IV58" s="9">
        <f>IV55*Data!$B19</f>
        <v>0.39890180878552967</v>
      </c>
      <c r="IW58" s="9">
        <f>IW55*Data!$B19</f>
        <v>0.28127691645133512</v>
      </c>
      <c r="IX58" s="9">
        <f>IX55*Data!$B19</f>
        <v>0.25314922480620161</v>
      </c>
      <c r="IY58" s="9">
        <f>IY55*Data!$B19</f>
        <v>0.30940460809646858</v>
      </c>
      <c r="IZ58" s="9">
        <f>IZ55*Data!$B19</f>
        <v>0.71597760551248923</v>
      </c>
      <c r="JA58" s="9">
        <f>JA55*Data!$B19</f>
        <v>0.30684754521963825</v>
      </c>
      <c r="JB58" s="9">
        <f>JB55*Data!$B19</f>
        <v>0.22502153316106807</v>
      </c>
      <c r="JC58" s="9">
        <f>JC55*Data!$B19</f>
        <v>0.46027131782945735</v>
      </c>
      <c r="JD58" s="9">
        <f>JD55*Data!$B19</f>
        <v>0.25877476313522829</v>
      </c>
      <c r="JE58" s="9">
        <f>JE55*Data!$B19</f>
        <v>0.24752368647717488</v>
      </c>
      <c r="JF58" s="9">
        <f>JF55*Data!$B19</f>
        <v>0.14063845822566756</v>
      </c>
      <c r="JG58" s="9">
        <f>JG55*Data!$B19</f>
        <v>0.15342377260981913</v>
      </c>
      <c r="JH58" s="9">
        <f>JH55*Data!$B19</f>
        <v>0.18410852713178297</v>
      </c>
      <c r="JI58" s="9">
        <f>JI55*Data!$B19</f>
        <v>0.16365202411714042</v>
      </c>
      <c r="JJ58" s="9">
        <f>JJ55*Data!$B19</f>
        <v>0.11660206718346254</v>
      </c>
      <c r="JK58" s="9">
        <f>JK55*Data!$B19</f>
        <v>9.5634151593453939E-2</v>
      </c>
      <c r="JL58" s="9">
        <f>JL55*Data!$B19</f>
        <v>8.4383074935400523E-2</v>
      </c>
      <c r="JM58" s="9">
        <f>JM55*Data!$B19</f>
        <v>5.6255383290267018E-2</v>
      </c>
      <c r="JN58" s="9">
        <f>JN55*Data!$B19</f>
        <v>0.20456503014642552</v>
      </c>
      <c r="JO58" s="9">
        <f>JO55*Data!$B19</f>
        <v>0.25570628768303189</v>
      </c>
      <c r="JP58" s="9">
        <f>JP55*Data!$B19</f>
        <v>0.16365202411714042</v>
      </c>
      <c r="JQ58" s="9">
        <f>JQ55*Data!$B19</f>
        <v>0.39890180878552967</v>
      </c>
      <c r="JR58" s="9">
        <f>JR55*Data!$B19</f>
        <v>0.22502153316106807</v>
      </c>
      <c r="JS58" s="9">
        <f>JS55*Data!$B19</f>
        <v>0.14063845822566756</v>
      </c>
      <c r="JT58" s="9">
        <f>JT55*Data!$B19</f>
        <v>8.4383074935400523E-2</v>
      </c>
      <c r="JU58" s="9">
        <f>JU55*Data!$B19</f>
        <v>0.20456503014642552</v>
      </c>
      <c r="JV58" s="9">
        <f>JV55*Data!$B19</f>
        <v>0.25570628768303189</v>
      </c>
      <c r="JW58" s="9">
        <f>JW55*Data!$B19</f>
        <v>0.16365202411714042</v>
      </c>
      <c r="JX58" s="9">
        <f>JX55*Data!$B19</f>
        <v>0.33753229974160209</v>
      </c>
      <c r="JY58" s="9">
        <f>JY55*Data!$B19</f>
        <v>0.15188953488372098</v>
      </c>
      <c r="JZ58" s="9">
        <f>JZ55*Data!$B19</f>
        <v>0.15188953488372098</v>
      </c>
      <c r="KA58" s="9">
        <f>KA55*Data!$B19</f>
        <v>0.11251076658053404</v>
      </c>
      <c r="KB58" s="9">
        <f>KB55*Data!$B19</f>
        <v>0.25570628768303189</v>
      </c>
      <c r="KC58" s="9">
        <f>KC55*Data!$B19</f>
        <v>0.25570628768303189</v>
      </c>
      <c r="KD58" s="9">
        <f>KD55*Data!$B19</f>
        <v>0.20456503014642552</v>
      </c>
      <c r="KE58" s="9">
        <f>KE55*Data!$B19</f>
        <v>0.42958656330749367</v>
      </c>
      <c r="KF58" s="9">
        <f>KF55*Data!$B19</f>
        <v>0.33753229974160209</v>
      </c>
      <c r="KG58" s="9">
        <f>KG55*Data!$B19</f>
        <v>0.33753229974160209</v>
      </c>
      <c r="KH58" s="9">
        <f>KH55*Data!$B19</f>
        <v>0.33753229974160209</v>
      </c>
      <c r="KI58" s="9">
        <f>KI55*Data!$B19</f>
        <v>0.30684754521963825</v>
      </c>
      <c r="KJ58" s="9">
        <f>KJ55*Data!$B19</f>
        <v>0.25570628768303189</v>
      </c>
      <c r="KK58" s="9">
        <f>KK55*Data!$B19</f>
        <v>0.36821705426356593</v>
      </c>
      <c r="KL58" s="9">
        <f>KL55*Data!$B19</f>
        <v>0.55232558139534882</v>
      </c>
      <c r="KM58" s="9">
        <f>KM55*Data!$B19</f>
        <v>0.47817075796726966</v>
      </c>
      <c r="KN58" s="9">
        <f>KN55*Data!$B19</f>
        <v>0.47817075796726966</v>
      </c>
      <c r="KO58" s="9">
        <f>KO55*Data!$B19</f>
        <v>0</v>
      </c>
      <c r="KP58" s="9">
        <f>KP55*Data!$B19</f>
        <v>0.9205426356589147</v>
      </c>
      <c r="KQ58" s="9">
        <f>KQ55*Data!$B19</f>
        <v>0.9205426356589147</v>
      </c>
      <c r="KR58" s="9">
        <f>KR55*Data!$B19</f>
        <v>0.36821705426356593</v>
      </c>
      <c r="KS58" s="9">
        <f>KS55*Data!$B19</f>
        <v>0.55232558139534882</v>
      </c>
      <c r="KT58" s="9">
        <f>KT55*Data!$B19</f>
        <v>0.45004306632213614</v>
      </c>
      <c r="KU58" s="9">
        <f>KU55*Data!$B19</f>
        <v>0.47817075796726966</v>
      </c>
      <c r="KV58" s="9">
        <f>KV55*Data!$B19</f>
        <v>0.42191537467700257</v>
      </c>
      <c r="KW58" s="9">
        <f>KW55*Data!$B19</f>
        <v>0.86940137812230844</v>
      </c>
      <c r="KX58" s="9">
        <f>KX55*Data!$B19</f>
        <v>0.30684754521963825</v>
      </c>
      <c r="KY58" s="9">
        <f>KY55*Data!$B19</f>
        <v>0.28639104220499573</v>
      </c>
      <c r="KZ58" s="9">
        <f>KZ55*Data!$B19</f>
        <v>0.39890180878552967</v>
      </c>
      <c r="LA58" s="9">
        <f>LA55*Data!$B19</f>
        <v>0.28127691645133512</v>
      </c>
      <c r="LB58" s="9">
        <f>LB55*Data!$B19</f>
        <v>0.22502153316106807</v>
      </c>
      <c r="LC58" s="9">
        <f>LC55*Data!$B19</f>
        <v>0.22502153316106807</v>
      </c>
      <c r="LD58" s="9">
        <f>LD55*Data!$B19</f>
        <v>0.27616279069767441</v>
      </c>
      <c r="LE58" s="9">
        <f>LE55*Data!$B19</f>
        <v>0.35798880275624462</v>
      </c>
      <c r="LF58" s="9">
        <f>LF55*Data!$B19</f>
        <v>0.24547803617571062</v>
      </c>
      <c r="LG58" s="9">
        <f>LG55*Data!$B19</f>
        <v>0.36821705426356593</v>
      </c>
      <c r="LH58" s="9">
        <f>LH55*Data!$B19</f>
        <v>0.23627260981912146</v>
      </c>
      <c r="LI58" s="9">
        <f>LI55*Data!$B19</f>
        <v>0.16876614987080105</v>
      </c>
      <c r="LJ58" s="9">
        <f>LJ55*Data!$B19</f>
        <v>7.3131998277347121E-2</v>
      </c>
      <c r="LK58" s="9">
        <f>LK55*Data!$B19</f>
        <v>0.13296726959517655</v>
      </c>
      <c r="LL58" s="9">
        <f>LL55*Data!$B19</f>
        <v>0.13296726959517655</v>
      </c>
      <c r="LM58" s="9">
        <f>LM55*Data!$B19</f>
        <v>5.3186907838070632E-2</v>
      </c>
      <c r="LN58" s="9">
        <f>LN55*Data!$B19</f>
        <v>3.6821705426356592E-2</v>
      </c>
      <c r="LO58" s="9">
        <f>LO55*Data!$B19</f>
        <v>0</v>
      </c>
      <c r="LP58" s="9">
        <f>LP55*Data!$B19</f>
        <v>0</v>
      </c>
      <c r="LQ58" s="9">
        <f>LQ55*Data!$B19</f>
        <v>0.22502153316106807</v>
      </c>
      <c r="LR58" s="9">
        <f>LR55*Data!$B19</f>
        <v>0.6136950904392765</v>
      </c>
      <c r="LS58" s="9">
        <f>LS55*Data!$B19</f>
        <v>0.30684754521963825</v>
      </c>
      <c r="LT58" s="9">
        <f>LT55*Data!$B19</f>
        <v>0.22502153316106807</v>
      </c>
      <c r="LU58" s="9">
        <f>LU55*Data!$B19</f>
        <v>0.36821705426356593</v>
      </c>
      <c r="LV58" s="9">
        <f>LV55*Data!$B19</f>
        <v>0</v>
      </c>
      <c r="LW58" s="9">
        <f>LW55*Data!$B19</f>
        <v>0</v>
      </c>
      <c r="LX58" s="9">
        <f>LX55*Data!$B19</f>
        <v>0.42191537467700257</v>
      </c>
      <c r="LY58" s="9">
        <f>LY55*Data!$B19</f>
        <v>0.71597760551248923</v>
      </c>
      <c r="LZ58" s="9">
        <f>LZ55*Data!$B19</f>
        <v>0.35798880275624462</v>
      </c>
      <c r="MA58" s="9">
        <f>MA55*Data!$B19</f>
        <v>6.1369509043927656E-2</v>
      </c>
      <c r="MB58" s="9">
        <f>MB55*Data!$B19</f>
        <v>0</v>
      </c>
      <c r="MC58" s="9">
        <f>MC55*Data!$B19</f>
        <v>0.30940460809646858</v>
      </c>
      <c r="MD58" s="9">
        <f>MD55*Data!$B19</f>
        <v>0.30940460809646858</v>
      </c>
      <c r="ME58" s="9">
        <f>ME55*Data!$B19</f>
        <v>0.30940460809646858</v>
      </c>
      <c r="MF58" s="9">
        <f>MF55*Data!$B19</f>
        <v>0.30684754521963825</v>
      </c>
      <c r="MG58" s="9">
        <f>MG55*Data!$B19</f>
        <v>0.15342377260981913</v>
      </c>
      <c r="MH58" s="9">
        <f>MH55*Data!$B19</f>
        <v>8.1826012058570208E-2</v>
      </c>
      <c r="MI58" s="9">
        <f>MI55*Data!$B19</f>
        <v>6.1369509043927656E-2</v>
      </c>
      <c r="MJ58" s="9">
        <f>MJ55*Data!$B19</f>
        <v>5.6255383290267018E-2</v>
      </c>
      <c r="MK58" s="9">
        <f>MK55*Data!$B19</f>
        <v>4.5004306632213616E-2</v>
      </c>
      <c r="ML58" s="9">
        <f>ML55*Data!$B19</f>
        <v>5.6255383290267018E-2</v>
      </c>
      <c r="MM58" s="9">
        <f>MM55*Data!$B19</f>
        <v>7.1597760551248932E-2</v>
      </c>
      <c r="MN58" s="9">
        <f>MN55*Data!$B19</f>
        <v>7.1597760551248932E-2</v>
      </c>
      <c r="MO58" s="9">
        <f>MO55*Data!$B19</f>
        <v>0.10228251507321276</v>
      </c>
      <c r="MP58" s="9">
        <f>MP55*Data!$B19</f>
        <v>9.2054263565891484E-2</v>
      </c>
      <c r="MQ58" s="9">
        <f>MQ55*Data!$B19</f>
        <v>6.7506459948320427E-2</v>
      </c>
      <c r="MR58" s="9">
        <f>MR55*Data!$B19</f>
        <v>5.0629844961240303E-2</v>
      </c>
      <c r="MS58" s="9">
        <f>MS55*Data!$B19</f>
        <v>3.3753229974160213E-2</v>
      </c>
      <c r="MT58" s="9">
        <f>MT55*Data!$B19</f>
        <v>6.1369509043927656E-2</v>
      </c>
      <c r="MU58" s="9">
        <f>MU55*Data!$B19</f>
        <v>6.1369509043927656E-2</v>
      </c>
      <c r="MV58" s="9">
        <f>MV55*Data!$B19</f>
        <v>3.273040482342808E-2</v>
      </c>
      <c r="MW58" s="9">
        <f>MW55*Data!$B19</f>
        <v>4.9095607235142127E-2</v>
      </c>
      <c r="MX58" s="9">
        <f>MX55*Data!$B19</f>
        <v>3.3753229974160213E-2</v>
      </c>
      <c r="MY58" s="9">
        <f>MY55*Data!$B19</f>
        <v>4.5004306632213616E-2</v>
      </c>
      <c r="MZ58" s="9">
        <f>MZ55*Data!$B19</f>
        <v>4.5004306632213616E-2</v>
      </c>
      <c r="NA58" s="9">
        <f>NA55*Data!$B19</f>
        <v>0.10228251507321276</v>
      </c>
      <c r="NB58" s="9">
        <f>NB55*Data!$B19</f>
        <v>0.10228251507321276</v>
      </c>
      <c r="NC58" s="9">
        <f>NC55*Data!$B19</f>
        <v>4.0913006029285104E-2</v>
      </c>
    </row>
    <row r="59" spans="2:367" ht="15">
      <c r="B59" s="9" t="s">
        <v>1833</v>
      </c>
      <c r="C59" s="9">
        <f>C55*Data!$B20</f>
        <v>9.205426356589147E-2</v>
      </c>
      <c r="D59" s="9">
        <f>D55*Data!$B20</f>
        <v>0.15342377260981913</v>
      </c>
      <c r="E59" s="9">
        <f>E55*Data!$B20</f>
        <v>0.11251076658053404</v>
      </c>
      <c r="F59" s="9">
        <f>F55*Data!$B20</f>
        <v>0.11251076658053404</v>
      </c>
      <c r="G59" s="9">
        <f>G55*Data!$B20</f>
        <v>0.14063845822566753</v>
      </c>
      <c r="H59" s="9">
        <f>H55*Data!$B20</f>
        <v>0.17899440137812231</v>
      </c>
      <c r="I59" s="9">
        <f>I55*Data!$B20</f>
        <v>0.17899440137812231</v>
      </c>
      <c r="J59" s="9">
        <f>J55*Data!$B20</f>
        <v>0.10228251507321275</v>
      </c>
      <c r="K59" s="9">
        <f>K55*Data!$B20</f>
        <v>0.15342377260981913</v>
      </c>
      <c r="L59" s="9">
        <f>L55*Data!$B20</f>
        <v>0.11251076658053404</v>
      </c>
      <c r="M59" s="9">
        <f>M55*Data!$B20</f>
        <v>0.11251076658053404</v>
      </c>
      <c r="N59" s="9">
        <f>N55*Data!$B20</f>
        <v>9.8446920757967279E-2</v>
      </c>
      <c r="O59" s="9">
        <f>O55*Data!$B20</f>
        <v>0.25570628768303189</v>
      </c>
      <c r="P59" s="9">
        <f>P55*Data!$B20</f>
        <v>0.3835594315245478</v>
      </c>
      <c r="Q59" s="9">
        <f>Q55*Data!$B20</f>
        <v>0.15342377260981913</v>
      </c>
      <c r="R59" s="9">
        <f>R55*Data!$B20</f>
        <v>0.29150516795865633</v>
      </c>
      <c r="S59" s="9">
        <f>S55*Data!$B20</f>
        <v>0.30940460809646858</v>
      </c>
      <c r="T59" s="9">
        <f>T55*Data!$B20</f>
        <v>0.22502153316106807</v>
      </c>
      <c r="U59" s="9">
        <f>U55*Data!$B20</f>
        <v>9.8446920757967279E-2</v>
      </c>
      <c r="V59" s="9">
        <f>V55*Data!$B20</f>
        <v>0.17899440137812231</v>
      </c>
      <c r="W59" s="9">
        <f>W55*Data!$B20</f>
        <v>0.28127691645133507</v>
      </c>
      <c r="X59" s="9">
        <f>X55*Data!$B20</f>
        <v>0.11251076658053404</v>
      </c>
      <c r="Y59" s="9">
        <f>Y55*Data!$B20</f>
        <v>0.11506782945736435</v>
      </c>
      <c r="Z59" s="9">
        <f>Z55*Data!$B20</f>
        <v>0.12657461240310075</v>
      </c>
      <c r="AA59" s="9">
        <f>AA55*Data!$B20</f>
        <v>0.14063845822566753</v>
      </c>
      <c r="AB59" s="9">
        <f>AB55*Data!$B20</f>
        <v>0.14063845822566753</v>
      </c>
      <c r="AC59" s="9">
        <f>AC55*Data!$B20</f>
        <v>0.25570628768303189</v>
      </c>
      <c r="AD59" s="9">
        <f>AD55*Data!$B20</f>
        <v>0.25570628768303189</v>
      </c>
      <c r="AE59" s="9">
        <f>AE55*Data!$B20</f>
        <v>0.12273901808785531</v>
      </c>
      <c r="AF59" s="9">
        <f>AF55*Data!$B20</f>
        <v>0.15342377260981913</v>
      </c>
      <c r="AG59" s="9">
        <f>AG55*Data!$B20</f>
        <v>0.16876614987080107</v>
      </c>
      <c r="AH59" s="9">
        <f>AH55*Data!$B20</f>
        <v>0.14063845822566753</v>
      </c>
      <c r="AI59" s="9">
        <f>AI55*Data!$B20</f>
        <v>0.14063845822566753</v>
      </c>
      <c r="AJ59" s="9">
        <f>AJ55*Data!$B20</f>
        <v>0.20456503014642549</v>
      </c>
      <c r="AK59" s="9">
        <f>AK55*Data!$B20</f>
        <v>0.30684754521963825</v>
      </c>
      <c r="AL59" s="9">
        <f>AL55*Data!$B20</f>
        <v>0.14319552110249784</v>
      </c>
      <c r="AM59" s="9">
        <f>AM55*Data!$B20</f>
        <v>0.18410852713178294</v>
      </c>
      <c r="AN59" s="9">
        <f>AN55*Data!$B20</f>
        <v>0.16876614987080107</v>
      </c>
      <c r="AO59" s="9">
        <f>AO55*Data!$B20</f>
        <v>0.16876614987080107</v>
      </c>
      <c r="AP59" s="9">
        <f>AP55*Data!$B20</f>
        <v>0.14063845822566753</v>
      </c>
      <c r="AQ59" s="9">
        <f>AQ55*Data!$B20</f>
        <v>0.28127691645133507</v>
      </c>
      <c r="AR59" s="9">
        <f>AR55*Data!$B20</f>
        <v>0.30684754521963825</v>
      </c>
      <c r="AS59" s="9">
        <f>AS55*Data!$B20</f>
        <v>0.14319552110249784</v>
      </c>
      <c r="AT59" s="9">
        <f>AT55*Data!$B20</f>
        <v>0.21479328165374675</v>
      </c>
      <c r="AU59" s="9">
        <f>AU55*Data!$B20</f>
        <v>0.16876614987080107</v>
      </c>
      <c r="AV59" s="9">
        <f>AV55*Data!$B20</f>
        <v>0.12657461240310075</v>
      </c>
      <c r="AW59" s="9">
        <f>AW55*Data!$B20</f>
        <v>0.14063845822566753</v>
      </c>
      <c r="AX59" s="9">
        <f>AX55*Data!$B20</f>
        <v>0.33241817398794138</v>
      </c>
      <c r="AY59" s="9">
        <f>AY55*Data!$B20</f>
        <v>0.35798880275624462</v>
      </c>
      <c r="AZ59" s="9">
        <f>AZ55*Data!$B20</f>
        <v>0.25570628768303189</v>
      </c>
      <c r="BA59" s="9">
        <f>BA55*Data!$B20</f>
        <v>0.4602713178294574</v>
      </c>
      <c r="BB59" s="9">
        <f>BB55*Data!$B20</f>
        <v>0.3515961455641689</v>
      </c>
      <c r="BC59" s="9">
        <f>BC55*Data!$B20</f>
        <v>0.19689384151593456</v>
      </c>
      <c r="BD59" s="9">
        <f>BD55*Data!$B20</f>
        <v>0.12657461240310075</v>
      </c>
      <c r="BE59" s="9">
        <f>BE55*Data!$B20</f>
        <v>0.17899440137812231</v>
      </c>
      <c r="BF59" s="9">
        <f>BF55*Data!$B20</f>
        <v>0.28127691645133507</v>
      </c>
      <c r="BG59" s="9">
        <f>BG55*Data!$B20</f>
        <v>0</v>
      </c>
      <c r="BH59" s="9">
        <f>BH55*Data!$B20</f>
        <v>0.4602713178294574</v>
      </c>
      <c r="BI59" s="9">
        <f>BI55*Data!$B20</f>
        <v>0.1828299956933678</v>
      </c>
      <c r="BJ59" s="9">
        <f>BJ55*Data!$B20</f>
        <v>0.19689384151593456</v>
      </c>
      <c r="BK59" s="9">
        <f>BK55*Data!$B20</f>
        <v>0.1828299956933678</v>
      </c>
      <c r="BL59" s="9">
        <f>BL55*Data!$B20</f>
        <v>0.28127691645133507</v>
      </c>
      <c r="BM59" s="9">
        <f>BM55*Data!$B20</f>
        <v>0.35798880275624462</v>
      </c>
      <c r="BN59" s="9">
        <f>BN55*Data!$B20</f>
        <v>0.20456503014642549</v>
      </c>
      <c r="BO59" s="9">
        <f>BO55*Data!$B20</f>
        <v>0.32218992248062012</v>
      </c>
      <c r="BP59" s="9">
        <f>BP55*Data!$B20</f>
        <v>0.22502153316106807</v>
      </c>
      <c r="BQ59" s="9">
        <f>BQ55*Data!$B20</f>
        <v>8.4383074935400537E-2</v>
      </c>
      <c r="BR59" s="9">
        <f>BR55*Data!$B20</f>
        <v>0.15470230404823429</v>
      </c>
      <c r="BS59" s="9">
        <f>BS55*Data!$B20</f>
        <v>0.17899440137812231</v>
      </c>
      <c r="BT59" s="9">
        <f>BT55*Data!$B20</f>
        <v>0.28127691645133507</v>
      </c>
      <c r="BU59" s="9">
        <f>BU55*Data!$B20</f>
        <v>0.13296726959517657</v>
      </c>
      <c r="BV59" s="9">
        <f>BV55*Data!$B20</f>
        <v>0.15342377260981913</v>
      </c>
      <c r="BW59" s="9">
        <f>BW55*Data!$B20</f>
        <v>0.15470230404823429</v>
      </c>
      <c r="BX59" s="9">
        <f>BX55*Data!$B20</f>
        <v>0.14063845822566753</v>
      </c>
      <c r="BY59" s="9">
        <f>BY55*Data!$B20</f>
        <v>0.15470230404823429</v>
      </c>
      <c r="BZ59" s="9">
        <f>BZ55*Data!$B20</f>
        <v>0.20456503014642549</v>
      </c>
      <c r="CA59" s="9">
        <f>CA55*Data!$B20</f>
        <v>0.17899440137812231</v>
      </c>
      <c r="CB59" s="9">
        <f>CB55*Data!$B20</f>
        <v>0.16365202411714039</v>
      </c>
      <c r="CC59" s="9">
        <f>CC55*Data!$B20</f>
        <v>0.18410852713178294</v>
      </c>
      <c r="CD59" s="9">
        <f>CD55*Data!$B20</f>
        <v>0.16876614987080107</v>
      </c>
      <c r="CE59" s="9">
        <f>CE55*Data!$B20</f>
        <v>0.11251076658053404</v>
      </c>
      <c r="CF59" s="9">
        <f>CF55*Data!$B20</f>
        <v>0.3515961455641689</v>
      </c>
      <c r="CG59" s="9">
        <f>CG55*Data!$B20</f>
        <v>0.86940137812230833</v>
      </c>
      <c r="CH59" s="9">
        <f>CH55*Data!$B20</f>
        <v>0.6136950904392765</v>
      </c>
      <c r="CI59" s="9">
        <f>CI55*Data!$B20</f>
        <v>0.32730404823428078</v>
      </c>
      <c r="CJ59" s="9">
        <f>CJ55*Data!$B20</f>
        <v>0.6136950904392765</v>
      </c>
      <c r="CK59" s="9">
        <f>CK55*Data!$B20</f>
        <v>0.53442614125753662</v>
      </c>
      <c r="CL59" s="9">
        <f>CL55*Data!$B20</f>
        <v>0.39378768303186912</v>
      </c>
      <c r="CM59" s="9">
        <f>CM55*Data!$B20</f>
        <v>0.53442614125753662</v>
      </c>
      <c r="CN59" s="9">
        <f>CN55*Data!$B20</f>
        <v>1.0228251507321275</v>
      </c>
      <c r="CO59" s="9">
        <f>CO55*Data!$B20</f>
        <v>0.62648040482342804</v>
      </c>
      <c r="CP59" s="9">
        <f>CP55*Data!$B20</f>
        <v>0.25570628768303189</v>
      </c>
      <c r="CQ59" s="9">
        <f>CQ55*Data!$B20</f>
        <v>0.4602713178294574</v>
      </c>
      <c r="CR59" s="9">
        <f>CR55*Data!$B20</f>
        <v>0.28127691645133507</v>
      </c>
      <c r="CS59" s="9">
        <f>CS55*Data!$B20</f>
        <v>0.28127691645133507</v>
      </c>
      <c r="CT59" s="9">
        <f>CT55*Data!$B20</f>
        <v>0.21095768733850129</v>
      </c>
      <c r="CU59" s="9">
        <f>CU55*Data!$B20</f>
        <v>0.33241817398794138</v>
      </c>
      <c r="CV59" s="9">
        <f>CV55*Data!$B20</f>
        <v>0.33241817398794138</v>
      </c>
      <c r="CW59" s="9">
        <f>CW55*Data!$B20</f>
        <v>0</v>
      </c>
      <c r="CX59" s="9">
        <f>CX55*Data!$B20</f>
        <v>0.35287467700258396</v>
      </c>
      <c r="CY59" s="9">
        <f>CY55*Data!$B20</f>
        <v>0.19689384151593456</v>
      </c>
      <c r="CZ59" s="9">
        <f>CZ55*Data!$B20</f>
        <v>0.16876614987080107</v>
      </c>
      <c r="DA59" s="9">
        <f>DA55*Data!$B20</f>
        <v>0.14063845822566753</v>
      </c>
      <c r="DB59" s="9">
        <f>DB55*Data!$B20</f>
        <v>0.2301356589147287</v>
      </c>
      <c r="DC59" s="9">
        <f>DC55*Data!$B20</f>
        <v>0.2301356589147287</v>
      </c>
      <c r="DD59" s="9">
        <f>DD55*Data!$B20</f>
        <v>0.23524978466838931</v>
      </c>
      <c r="DE59" s="9">
        <f>DE55*Data!$B20</f>
        <v>0.56766795865633068</v>
      </c>
      <c r="DF59" s="9">
        <f>DF55*Data!$B20</f>
        <v>0.33753229974160215</v>
      </c>
      <c r="DG59" s="9">
        <f>DG55*Data!$B20</f>
        <v>0.33753229974160215</v>
      </c>
      <c r="DH59" s="9">
        <f>DH55*Data!$B20</f>
        <v>0.33753229974160215</v>
      </c>
      <c r="DI59" s="9">
        <f>DI55*Data!$B20</f>
        <v>0.35798880275624462</v>
      </c>
      <c r="DJ59" s="9">
        <f>DJ55*Data!$B20</f>
        <v>0.40913006029285098</v>
      </c>
      <c r="DK59" s="9">
        <f>DK55*Data!$B20</f>
        <v>0.30684754521963825</v>
      </c>
      <c r="DL59" s="9">
        <f>DL55*Data!$B20</f>
        <v>0.62903746770025848</v>
      </c>
      <c r="DM59" s="9">
        <f>DM55*Data!$B20</f>
        <v>0.53442614125753662</v>
      </c>
      <c r="DN59" s="9">
        <f>DN55*Data!$B20</f>
        <v>0.47817075796726966</v>
      </c>
      <c r="DO59" s="9">
        <f>DO55*Data!$B20</f>
        <v>0.33753229974160215</v>
      </c>
      <c r="DP59" s="9">
        <f>DP55*Data!$B20</f>
        <v>0.51141257536606377</v>
      </c>
      <c r="DQ59" s="9">
        <f>DQ55*Data!$B20</f>
        <v>0.35798880275624462</v>
      </c>
      <c r="DR59" s="9">
        <f>DR55*Data!$B20</f>
        <v>0.20456503014642549</v>
      </c>
      <c r="DS59" s="9">
        <f>DS55*Data!$B20</f>
        <v>0.2301356589147287</v>
      </c>
      <c r="DT59" s="9">
        <f>DT55*Data!$B20</f>
        <v>0.15470230404823429</v>
      </c>
      <c r="DU59" s="9">
        <f>DU55*Data!$B20</f>
        <v>0.15470230404823429</v>
      </c>
      <c r="DV59" s="9">
        <f>DV55*Data!$B20</f>
        <v>0.14063845822566753</v>
      </c>
      <c r="DW59" s="9">
        <f>DW55*Data!$B20</f>
        <v>0.20456503014642549</v>
      </c>
      <c r="DX59" s="9">
        <f>DX55*Data!$B20</f>
        <v>0.25570628768303189</v>
      </c>
      <c r="DY59" s="9">
        <f>DY55*Data!$B20</f>
        <v>0.14319552110249784</v>
      </c>
      <c r="DZ59" s="9">
        <f>DZ55*Data!$B20</f>
        <v>0.30684754521963825</v>
      </c>
      <c r="EA59" s="9">
        <f>EA55*Data!$B20</f>
        <v>0.14063845822566753</v>
      </c>
      <c r="EB59" s="9">
        <f>EB55*Data!$B20</f>
        <v>0.11251076658053404</v>
      </c>
      <c r="EC59" s="9">
        <f>EC55*Data!$B20</f>
        <v>0.11251076658053404</v>
      </c>
      <c r="ED59" s="9">
        <f>ED55*Data!$B20</f>
        <v>0.17899440137812231</v>
      </c>
      <c r="EE59" s="9">
        <f>EE55*Data!$B20</f>
        <v>0.20456503014642549</v>
      </c>
      <c r="EF59" s="9">
        <f>EF55*Data!$B20</f>
        <v>0</v>
      </c>
      <c r="EG59" s="9">
        <f>EG55*Data!$B20</f>
        <v>0.39890180878552972</v>
      </c>
      <c r="EH59" s="9">
        <f>EH55*Data!$B20</f>
        <v>0.15470230404823429</v>
      </c>
      <c r="EI59" s="9">
        <f>EI55*Data!$B20</f>
        <v>0.15470230404823429</v>
      </c>
      <c r="EJ59" s="9">
        <f>EJ55*Data!$B20</f>
        <v>0.1828299956933678</v>
      </c>
      <c r="EK59" s="9">
        <f>EK55*Data!$B20</f>
        <v>0.25570628768303189</v>
      </c>
      <c r="EL59" s="9">
        <f>EL55*Data!$B20</f>
        <v>0.25570628768303189</v>
      </c>
      <c r="EM59" s="9">
        <f>EM55*Data!$B20</f>
        <v>0.11251076658053404</v>
      </c>
      <c r="EN59" s="9">
        <f>EN55*Data!$B20</f>
        <v>0.19945090439276486</v>
      </c>
      <c r="EO59" s="9">
        <f>EO55*Data!$B20</f>
        <v>0.14063845822566753</v>
      </c>
      <c r="EP59" s="9">
        <f>EP55*Data!$B20</f>
        <v>0.36565999138673561</v>
      </c>
      <c r="EQ59" s="9">
        <f>EQ55*Data!$B20</f>
        <v>0.53442614125753662</v>
      </c>
      <c r="ER59" s="9">
        <f>ER55*Data!$B20</f>
        <v>0.56255383290267014</v>
      </c>
      <c r="ES59" s="9">
        <f>ES55*Data!$B20</f>
        <v>0.4602713178294574</v>
      </c>
      <c r="ET59" s="9">
        <f>ET55*Data!$B20</f>
        <v>0.35798880275624462</v>
      </c>
      <c r="EU59" s="9">
        <f>EU55*Data!$B20</f>
        <v>0.53698320413436706</v>
      </c>
      <c r="EV59" s="9">
        <f>EV55*Data!$B20</f>
        <v>0.53442614125753662</v>
      </c>
      <c r="EW59" s="9">
        <f>EW55*Data!$B20</f>
        <v>0.42191537467700257</v>
      </c>
      <c r="EX59" s="9">
        <f>EX55*Data!$B20</f>
        <v>0.49223460378983624</v>
      </c>
      <c r="EY59" s="9">
        <f>EY55*Data!$B20</f>
        <v>0.63926571920757969</v>
      </c>
      <c r="EZ59" s="9">
        <f>EZ55*Data!$B20</f>
        <v>0.51141257536606377</v>
      </c>
      <c r="FA59" s="9">
        <f>FA55*Data!$B20</f>
        <v>0.36821705426356588</v>
      </c>
      <c r="FB59" s="9">
        <f>FB55*Data!$B20</f>
        <v>0.4602713178294574</v>
      </c>
      <c r="FC59" s="9">
        <f>FC55*Data!$B20</f>
        <v>0.63287306201550397</v>
      </c>
      <c r="FD59" s="9">
        <f>FD55*Data!$B20</f>
        <v>0.52036229543496992</v>
      </c>
      <c r="FE59" s="9">
        <f>FE55*Data!$B20</f>
        <v>0.56255383290267014</v>
      </c>
      <c r="FF59" s="9">
        <f>FF55*Data!$B20</f>
        <v>1.227390180878553</v>
      </c>
      <c r="FG59" s="9">
        <f>FG55*Data!$B20</f>
        <v>0.66483634797588276</v>
      </c>
      <c r="FH59" s="9">
        <f>FH55*Data!$B20</f>
        <v>0.36821705426356588</v>
      </c>
      <c r="FI59" s="9">
        <f>FI55*Data!$B20</f>
        <v>0.7671188630490956</v>
      </c>
      <c r="FJ59" s="9">
        <f>FJ55*Data!$B20</f>
        <v>0.3515961455641689</v>
      </c>
      <c r="FK59" s="9">
        <f>FK55*Data!$B20</f>
        <v>0.1828299956933678</v>
      </c>
      <c r="FL59" s="9">
        <f>FL55*Data!$B20</f>
        <v>0.16876614987080107</v>
      </c>
      <c r="FM59" s="9">
        <f>FM55*Data!$B20</f>
        <v>0.33241817398794138</v>
      </c>
      <c r="FN59" s="9">
        <f>FN55*Data!$B20</f>
        <v>0.27363129844961237</v>
      </c>
      <c r="FO59" s="9">
        <f>FO55*Data!$B20</f>
        <v>0.15190999138673558</v>
      </c>
      <c r="FP59" s="9">
        <f>FP55*Data!$B20</f>
        <v>0.2301356589147287</v>
      </c>
      <c r="FQ59" s="9">
        <f>FQ55*Data!$B20</f>
        <v>0.12657461240310075</v>
      </c>
      <c r="FR59" s="9">
        <f>FR55*Data!$B20</f>
        <v>0.14063845822566753</v>
      </c>
      <c r="FS59" s="9">
        <f>FS55*Data!$B20</f>
        <v>0.14063845822566753</v>
      </c>
      <c r="FT59" s="9">
        <f>FT55*Data!$B20</f>
        <v>0.25570628768303189</v>
      </c>
      <c r="FU59" s="9">
        <f>FU55*Data!$B20</f>
        <v>0.40913006029285098</v>
      </c>
      <c r="FV59" s="9">
        <f>FV55*Data!$B20</f>
        <v>0.22502153316106807</v>
      </c>
      <c r="FW59" s="9">
        <f>FW55*Data!$B20</f>
        <v>0.2301356589147287</v>
      </c>
      <c r="FX59" s="9">
        <f>FX55*Data!$B20</f>
        <v>0.1828299956933678</v>
      </c>
      <c r="FY59" s="9">
        <f>FY55*Data!$B20</f>
        <v>0.16876614987080107</v>
      </c>
      <c r="FZ59" s="9">
        <f>FZ55*Data!$B20</f>
        <v>0.16876614987080107</v>
      </c>
      <c r="GA59" s="9">
        <f>GA55*Data!$B20</f>
        <v>0.25570628768303189</v>
      </c>
      <c r="GB59" s="9">
        <f>GB55*Data!$B20</f>
        <v>0.33241817398794138</v>
      </c>
      <c r="GC59" s="9">
        <f>GC55*Data!$B20</f>
        <v>0.11251076658053404</v>
      </c>
      <c r="GD59" s="9">
        <f>GD55*Data!$B20</f>
        <v>0.2301356589147287</v>
      </c>
      <c r="GE59" s="9">
        <f>GE55*Data!$B20</f>
        <v>0.14063845822566753</v>
      </c>
      <c r="GF59" s="9">
        <f>GF55*Data!$B20</f>
        <v>0.16876614987080107</v>
      </c>
      <c r="GG59" s="9">
        <f>GG55*Data!$B20</f>
        <v>0.16876614987080107</v>
      </c>
      <c r="GH59" s="9">
        <f>GH55*Data!$B20</f>
        <v>0.35798880275624462</v>
      </c>
      <c r="GI59" s="9">
        <f>GI55*Data!$B20</f>
        <v>0.35798880275624462</v>
      </c>
      <c r="GJ59" s="9">
        <f>GJ55*Data!$B20</f>
        <v>0.30684754521963825</v>
      </c>
      <c r="GK59" s="9">
        <f>GK55*Data!$B20</f>
        <v>0.49095607235142125</v>
      </c>
      <c r="GL59" s="9">
        <f>GL55*Data!$B20</f>
        <v>0.21095768733850129</v>
      </c>
      <c r="GM59" s="9">
        <f>GM55*Data!$B20</f>
        <v>0.19689384151593456</v>
      </c>
      <c r="GN59" s="9">
        <f>GN55*Data!$B20</f>
        <v>0.21095768733850129</v>
      </c>
      <c r="GO59" s="9">
        <f>GO55*Data!$B20</f>
        <v>0.25570628768303189</v>
      </c>
      <c r="GP59" s="9">
        <f>GP55*Data!$B20</f>
        <v>0.40913006029285098</v>
      </c>
      <c r="GQ59" s="9">
        <f>GQ55*Data!$B20</f>
        <v>0.20456503014642549</v>
      </c>
      <c r="GR59" s="9">
        <f>GR55*Data!$B20</f>
        <v>0.19945090439276486</v>
      </c>
      <c r="GS59" s="9">
        <f>GS55*Data!$B20</f>
        <v>0.1828299956933678</v>
      </c>
      <c r="GT59" s="9">
        <f>GT55*Data!$B20</f>
        <v>0.19689384151593456</v>
      </c>
      <c r="GU59" s="9">
        <f>GU55*Data!$B20</f>
        <v>0.19689384151593456</v>
      </c>
      <c r="GV59" s="9">
        <f>GV55*Data!$B20</f>
        <v>0.25570628768303189</v>
      </c>
      <c r="GW59" s="9">
        <f>GW55*Data!$B20</f>
        <v>0.35798880275624462</v>
      </c>
      <c r="GX59" s="9">
        <f>GX55*Data!$B20</f>
        <v>0.35798880275624462</v>
      </c>
      <c r="GY59" s="9">
        <f>GY55*Data!$B20</f>
        <v>0.6136950904392765</v>
      </c>
      <c r="GZ59" s="9">
        <f>GZ55*Data!$B20</f>
        <v>0.42191537467700257</v>
      </c>
      <c r="HA59" s="9">
        <f>HA55*Data!$B20</f>
        <v>0.42191537467700257</v>
      </c>
      <c r="HB59" s="9">
        <f>HB55*Data!$B20</f>
        <v>0.42191537467700257</v>
      </c>
      <c r="HC59" s="9">
        <f>HC55*Data!$B20</f>
        <v>0.4602713178294574</v>
      </c>
      <c r="HD59" s="9">
        <f>HD55*Data!$B20</f>
        <v>0.4602713178294574</v>
      </c>
      <c r="HE59" s="9">
        <f>HE55*Data!$B20</f>
        <v>0.3477605512489233</v>
      </c>
      <c r="HF59" s="9">
        <f>HF55*Data!$B20</f>
        <v>0.99725452196382414</v>
      </c>
      <c r="HG59" s="9">
        <f>HG55*Data!$B20</f>
        <v>0.70319229112833781</v>
      </c>
      <c r="HH59" s="9">
        <f>HH55*Data!$B20</f>
        <v>0.63287306201550397</v>
      </c>
      <c r="HI59" s="9">
        <f>HI55*Data!$B20</f>
        <v>0.42191537467700257</v>
      </c>
      <c r="HJ59" s="9">
        <f>HJ55*Data!$B20</f>
        <v>0.7671188630490956</v>
      </c>
      <c r="HK59" s="9">
        <f>HK55*Data!$B20</f>
        <v>0.71597760551248923</v>
      </c>
      <c r="HL59" s="9">
        <f>HL55*Data!$B20</f>
        <v>0.35798880275624462</v>
      </c>
      <c r="HM59" s="9">
        <f>HM55*Data!$B20</f>
        <v>0.30684754521963825</v>
      </c>
      <c r="HN59" s="9">
        <f>HN55*Data!$B20</f>
        <v>0.2531492248062015</v>
      </c>
      <c r="HO59" s="9">
        <f>HO55*Data!$B20</f>
        <v>0.21095768733850129</v>
      </c>
      <c r="HP59" s="9">
        <f>HP55*Data!$B20</f>
        <v>0.16876614987080107</v>
      </c>
      <c r="HQ59" s="9">
        <f>HQ55*Data!$B20</f>
        <v>0.4602713178294574</v>
      </c>
      <c r="HR59" s="9">
        <f>HR55*Data!$B20</f>
        <v>0.51141257536606377</v>
      </c>
      <c r="HS59" s="9">
        <f>HS55*Data!$B20</f>
        <v>0.20456503014642549</v>
      </c>
      <c r="HT59" s="9">
        <f>HT55*Data!$B20</f>
        <v>0.2301356589147287</v>
      </c>
      <c r="HU59" s="9">
        <f>HU55*Data!$B20</f>
        <v>0.15470230404823429</v>
      </c>
      <c r="HV59" s="9">
        <f>HV55*Data!$B20</f>
        <v>0.14063845822566753</v>
      </c>
      <c r="HW59" s="9">
        <f>HW55*Data!$B20</f>
        <v>0.19689384151593456</v>
      </c>
      <c r="HX59" s="9">
        <f>HX55*Data!$B20</f>
        <v>0.4602713178294574</v>
      </c>
      <c r="HY59" s="9">
        <f>HY55*Data!$B20</f>
        <v>0.51141257536606377</v>
      </c>
      <c r="HZ59" s="9">
        <f>HZ55*Data!$B20</f>
        <v>0.35798880275624462</v>
      </c>
      <c r="IA59" s="9">
        <f>IA55*Data!$B20</f>
        <v>0.4602713178294574</v>
      </c>
      <c r="IB59" s="9">
        <f>IB55*Data!$B20</f>
        <v>0.30940460809646858</v>
      </c>
      <c r="IC59" s="9">
        <f>IC55*Data!$B20</f>
        <v>0.28127691645133507</v>
      </c>
      <c r="ID59" s="9">
        <f>ID55*Data!$B20</f>
        <v>0.16876614987080107</v>
      </c>
      <c r="IE59" s="9">
        <f>IE55*Data!$B20</f>
        <v>0.20456503014642549</v>
      </c>
      <c r="IF59" s="9">
        <f>IF55*Data!$B20</f>
        <v>0.33241817398794138</v>
      </c>
      <c r="IG59" s="9">
        <f>IG55*Data!$B20</f>
        <v>0.21990740740740738</v>
      </c>
      <c r="IH59" s="9">
        <f>IH55*Data!$B20</f>
        <v>0.32218992248062012</v>
      </c>
      <c r="II59" s="9">
        <f>II55*Data!$B20</f>
        <v>0.23908537898363483</v>
      </c>
      <c r="IJ59" s="9">
        <f>IJ55*Data!$B20</f>
        <v>0.16876614987080107</v>
      </c>
      <c r="IK59" s="9">
        <f>IK55*Data!$B20</f>
        <v>0.18986191860465121</v>
      </c>
      <c r="IL59" s="9">
        <f>IL55*Data!$B20</f>
        <v>0.30684754521963825</v>
      </c>
      <c r="IM59" s="9">
        <f>IM55*Data!$B20</f>
        <v>0.30684754521963825</v>
      </c>
      <c r="IN59" s="9">
        <f>IN55*Data!$B20</f>
        <v>0.20456503014642549</v>
      </c>
      <c r="IO59" s="9">
        <f>IO55*Data!$B20</f>
        <v>0.27616279069767441</v>
      </c>
      <c r="IP59" s="9">
        <f>IP55*Data!$B20</f>
        <v>0.2531492248062015</v>
      </c>
      <c r="IQ59" s="9">
        <f>IQ55*Data!$B20</f>
        <v>0.59068152454780365</v>
      </c>
      <c r="IR59" s="9">
        <f>IR55*Data!$B20</f>
        <v>0.84383074935400515</v>
      </c>
      <c r="IS59" s="9">
        <f>IS55*Data!$B20</f>
        <v>0.7671188630490956</v>
      </c>
      <c r="IT59" s="9">
        <f>IT55*Data!$B20</f>
        <v>0.89497200689061152</v>
      </c>
      <c r="IU59" s="9">
        <f>IU55*Data!$B20</f>
        <v>0.56255383290267014</v>
      </c>
      <c r="IV59" s="9">
        <f>IV55*Data!$B20</f>
        <v>0.99725452196382414</v>
      </c>
      <c r="IW59" s="9">
        <f>IW55*Data!$B20</f>
        <v>0.70319229112833781</v>
      </c>
      <c r="IX59" s="9">
        <f>IX55*Data!$B20</f>
        <v>0.63287306201550397</v>
      </c>
      <c r="IY59" s="9">
        <f>IY55*Data!$B20</f>
        <v>0.77351152024117142</v>
      </c>
      <c r="IZ59" s="9">
        <f>IZ55*Data!$B20</f>
        <v>1.789944013781223</v>
      </c>
      <c r="JA59" s="9">
        <f>JA55*Data!$B20</f>
        <v>0.7671188630490956</v>
      </c>
      <c r="JB59" s="9">
        <f>JB55*Data!$B20</f>
        <v>0.56255383290267014</v>
      </c>
      <c r="JC59" s="9">
        <f>JC55*Data!$B20</f>
        <v>1.1506782945736433</v>
      </c>
      <c r="JD59" s="9">
        <f>JD55*Data!$B20</f>
        <v>0.64693690783807067</v>
      </c>
      <c r="JE59" s="9">
        <f>JE55*Data!$B20</f>
        <v>0.61880921619293716</v>
      </c>
      <c r="JF59" s="9">
        <f>JF55*Data!$B20</f>
        <v>0.3515961455641689</v>
      </c>
      <c r="JG59" s="9">
        <f>JG55*Data!$B20</f>
        <v>0.3835594315245478</v>
      </c>
      <c r="JH59" s="9">
        <f>JH55*Data!$B20</f>
        <v>0.4602713178294574</v>
      </c>
      <c r="JI59" s="9">
        <f>JI55*Data!$B20</f>
        <v>0.40913006029285098</v>
      </c>
      <c r="JJ59" s="9">
        <f>JJ55*Data!$B20</f>
        <v>0.29150516795865633</v>
      </c>
      <c r="JK59" s="9">
        <f>JK55*Data!$B20</f>
        <v>0.23908537898363483</v>
      </c>
      <c r="JL59" s="9">
        <f>JL55*Data!$B20</f>
        <v>0.21095768733850129</v>
      </c>
      <c r="JM59" s="9">
        <f>JM55*Data!$B20</f>
        <v>0.14063845822566753</v>
      </c>
      <c r="JN59" s="9">
        <f>JN55*Data!$B20</f>
        <v>0.51141257536606377</v>
      </c>
      <c r="JO59" s="9">
        <f>JO55*Data!$B20</f>
        <v>0.63926571920757969</v>
      </c>
      <c r="JP59" s="9">
        <f>JP55*Data!$B20</f>
        <v>0.40913006029285098</v>
      </c>
      <c r="JQ59" s="9">
        <f>JQ55*Data!$B20</f>
        <v>0.99725452196382414</v>
      </c>
      <c r="JR59" s="9">
        <f>JR55*Data!$B20</f>
        <v>0.56255383290267014</v>
      </c>
      <c r="JS59" s="9">
        <f>JS55*Data!$B20</f>
        <v>0.3515961455641689</v>
      </c>
      <c r="JT59" s="9">
        <f>JT55*Data!$B20</f>
        <v>0.21095768733850129</v>
      </c>
      <c r="JU59" s="9">
        <f>JU55*Data!$B20</f>
        <v>0.51141257536606377</v>
      </c>
      <c r="JV59" s="9">
        <f>JV55*Data!$B20</f>
        <v>0.63926571920757969</v>
      </c>
      <c r="JW59" s="9">
        <f>JW55*Data!$B20</f>
        <v>0.40913006029285098</v>
      </c>
      <c r="JX59" s="9">
        <f>JX55*Data!$B20</f>
        <v>0.84383074935400515</v>
      </c>
      <c r="JY59" s="9">
        <f>JY55*Data!$B20</f>
        <v>0.37972383720930242</v>
      </c>
      <c r="JZ59" s="9">
        <f>JZ55*Data!$B20</f>
        <v>0.37972383720930242</v>
      </c>
      <c r="KA59" s="9">
        <f>KA55*Data!$B20</f>
        <v>0.28127691645133507</v>
      </c>
      <c r="KB59" s="9">
        <f>KB55*Data!$B20</f>
        <v>0.63926571920757969</v>
      </c>
      <c r="KC59" s="9">
        <f>KC55*Data!$B20</f>
        <v>0.63926571920757969</v>
      </c>
      <c r="KD59" s="9">
        <f>KD55*Data!$B20</f>
        <v>0.51141257536606377</v>
      </c>
      <c r="KE59" s="9">
        <f>KE55*Data!$B20</f>
        <v>1.0739664082687341</v>
      </c>
      <c r="KF59" s="9">
        <f>KF55*Data!$B20</f>
        <v>0.84383074935400515</v>
      </c>
      <c r="KG59" s="9">
        <f>KG55*Data!$B20</f>
        <v>0.84383074935400515</v>
      </c>
      <c r="KH59" s="9">
        <f>KH55*Data!$B20</f>
        <v>0.84383074935400515</v>
      </c>
      <c r="KI59" s="9">
        <f>KI55*Data!$B20</f>
        <v>0.7671188630490956</v>
      </c>
      <c r="KJ59" s="9">
        <f>KJ55*Data!$B20</f>
        <v>0.63926571920757969</v>
      </c>
      <c r="KK59" s="9">
        <f>KK55*Data!$B20</f>
        <v>0.92054263565891481</v>
      </c>
      <c r="KL59" s="9">
        <f>KL55*Data!$B20</f>
        <v>1.3808139534883721</v>
      </c>
      <c r="KM59" s="9">
        <f>KM55*Data!$B20</f>
        <v>1.1954268949181741</v>
      </c>
      <c r="KN59" s="9">
        <f>KN55*Data!$B20</f>
        <v>1.1954268949181741</v>
      </c>
      <c r="KO59" s="9">
        <f>KO55*Data!$B20</f>
        <v>0</v>
      </c>
      <c r="KP59" s="9">
        <f>KP55*Data!$B20</f>
        <v>2.3013565891472867</v>
      </c>
      <c r="KQ59" s="9">
        <f>KQ55*Data!$B20</f>
        <v>2.3013565891472867</v>
      </c>
      <c r="KR59" s="9">
        <f>KR55*Data!$B20</f>
        <v>0.92054263565891481</v>
      </c>
      <c r="KS59" s="9">
        <f>KS55*Data!$B20</f>
        <v>1.3808139534883721</v>
      </c>
      <c r="KT59" s="9">
        <f>KT55*Data!$B20</f>
        <v>1.1251076658053403</v>
      </c>
      <c r="KU59" s="9">
        <f>KU55*Data!$B20</f>
        <v>1.1954268949181741</v>
      </c>
      <c r="KV59" s="9">
        <f>KV55*Data!$B20</f>
        <v>1.0547884366925064</v>
      </c>
      <c r="KW59" s="9">
        <f>KW55*Data!$B20</f>
        <v>2.1735034453057711</v>
      </c>
      <c r="KX59" s="9">
        <f>KX55*Data!$B20</f>
        <v>0.7671188630490956</v>
      </c>
      <c r="KY59" s="9">
        <f>KY55*Data!$B20</f>
        <v>0.71597760551248923</v>
      </c>
      <c r="KZ59" s="9">
        <f>KZ55*Data!$B20</f>
        <v>0.99725452196382414</v>
      </c>
      <c r="LA59" s="9">
        <f>LA55*Data!$B20</f>
        <v>0.70319229112833781</v>
      </c>
      <c r="LB59" s="9">
        <f>LB55*Data!$B20</f>
        <v>0.56255383290267014</v>
      </c>
      <c r="LC59" s="9">
        <f>LC55*Data!$B20</f>
        <v>0.56255383290267014</v>
      </c>
      <c r="LD59" s="9">
        <f>LD55*Data!$B20</f>
        <v>0.69040697674418605</v>
      </c>
      <c r="LE59" s="9">
        <f>LE55*Data!$B20</f>
        <v>0.89497200689061152</v>
      </c>
      <c r="LF59" s="9">
        <f>LF55*Data!$B20</f>
        <v>0.6136950904392765</v>
      </c>
      <c r="LG59" s="9">
        <f>LG55*Data!$B20</f>
        <v>0.92054263565891481</v>
      </c>
      <c r="LH59" s="9">
        <f>LH55*Data!$B20</f>
        <v>0.59068152454780365</v>
      </c>
      <c r="LI59" s="9">
        <f>LI55*Data!$B20</f>
        <v>0.42191537467700257</v>
      </c>
      <c r="LJ59" s="9">
        <f>LJ55*Data!$B20</f>
        <v>0.1828299956933678</v>
      </c>
      <c r="LK59" s="9">
        <f>LK55*Data!$B20</f>
        <v>0.33241817398794138</v>
      </c>
      <c r="LL59" s="9">
        <f>LL55*Data!$B20</f>
        <v>0.33241817398794138</v>
      </c>
      <c r="LM59" s="9">
        <f>LM55*Data!$B20</f>
        <v>0.13296726959517657</v>
      </c>
      <c r="LN59" s="9">
        <f>LN55*Data!$B20</f>
        <v>9.205426356589147E-2</v>
      </c>
      <c r="LO59" s="9">
        <f>LO55*Data!$B20</f>
        <v>0</v>
      </c>
      <c r="LP59" s="9">
        <f>LP55*Data!$B20</f>
        <v>0</v>
      </c>
      <c r="LQ59" s="9">
        <f>LQ55*Data!$B20</f>
        <v>0.56255383290267014</v>
      </c>
      <c r="LR59" s="9">
        <f>LR55*Data!$B20</f>
        <v>1.5342377260981912</v>
      </c>
      <c r="LS59" s="9">
        <f>LS55*Data!$B20</f>
        <v>0.7671188630490956</v>
      </c>
      <c r="LT59" s="9">
        <f>LT55*Data!$B20</f>
        <v>0.56255383290267014</v>
      </c>
      <c r="LU59" s="9">
        <f>LU55*Data!$B20</f>
        <v>0.92054263565891481</v>
      </c>
      <c r="LV59" s="9">
        <f>LV55*Data!$B20</f>
        <v>0</v>
      </c>
      <c r="LW59" s="9">
        <f>LW55*Data!$B20</f>
        <v>0</v>
      </c>
      <c r="LX59" s="9">
        <f>LX55*Data!$B20</f>
        <v>1.0547884366925064</v>
      </c>
      <c r="LY59" s="9">
        <f>LY55*Data!$B20</f>
        <v>1.789944013781223</v>
      </c>
      <c r="LZ59" s="9">
        <f>LZ55*Data!$B20</f>
        <v>0.89497200689061152</v>
      </c>
      <c r="MA59" s="9">
        <f>MA55*Data!$B20</f>
        <v>0.15342377260981913</v>
      </c>
      <c r="MB59" s="9">
        <f>MB55*Data!$B20</f>
        <v>0</v>
      </c>
      <c r="MC59" s="9">
        <f>MC55*Data!$B20</f>
        <v>0.77351152024117142</v>
      </c>
      <c r="MD59" s="9">
        <f>MD55*Data!$B20</f>
        <v>0.77351152024117142</v>
      </c>
      <c r="ME59" s="9">
        <f>ME55*Data!$B20</f>
        <v>0.77351152024117142</v>
      </c>
      <c r="MF59" s="9">
        <f>MF55*Data!$B20</f>
        <v>0.7671188630490956</v>
      </c>
      <c r="MG59" s="9">
        <f>MG55*Data!$B20</f>
        <v>0.3835594315245478</v>
      </c>
      <c r="MH59" s="9">
        <f>MH55*Data!$B20</f>
        <v>0.20456503014642549</v>
      </c>
      <c r="MI59" s="9">
        <f>MI55*Data!$B20</f>
        <v>0.15342377260981913</v>
      </c>
      <c r="MJ59" s="9">
        <f>MJ55*Data!$B20</f>
        <v>0.14063845822566753</v>
      </c>
      <c r="MK59" s="9">
        <f>MK55*Data!$B20</f>
        <v>0.11251076658053404</v>
      </c>
      <c r="ML59" s="9">
        <f>ML55*Data!$B20</f>
        <v>0.14063845822566753</v>
      </c>
      <c r="MM59" s="9">
        <f>MM55*Data!$B20</f>
        <v>0.17899440137812231</v>
      </c>
      <c r="MN59" s="9">
        <f>MN55*Data!$B20</f>
        <v>0.17899440137812231</v>
      </c>
      <c r="MO59" s="9">
        <f>MO55*Data!$B20</f>
        <v>0.25570628768303189</v>
      </c>
      <c r="MP59" s="9">
        <f>MP55*Data!$B20</f>
        <v>0.2301356589147287</v>
      </c>
      <c r="MQ59" s="9">
        <f>MQ55*Data!$B20</f>
        <v>0.16876614987080107</v>
      </c>
      <c r="MR59" s="9">
        <f>MR55*Data!$B20</f>
        <v>0.12657461240310075</v>
      </c>
      <c r="MS59" s="9">
        <f>MS55*Data!$B20</f>
        <v>8.4383074935400537E-2</v>
      </c>
      <c r="MT59" s="9">
        <f>MT55*Data!$B20</f>
        <v>0.15342377260981913</v>
      </c>
      <c r="MU59" s="9">
        <f>MU55*Data!$B20</f>
        <v>0.15342377260981913</v>
      </c>
      <c r="MV59" s="9">
        <f>MV55*Data!$B20</f>
        <v>8.1826012058570194E-2</v>
      </c>
      <c r="MW59" s="9">
        <f>MW55*Data!$B20</f>
        <v>0.12273901808785531</v>
      </c>
      <c r="MX59" s="9">
        <f>MX55*Data!$B20</f>
        <v>8.4383074935400537E-2</v>
      </c>
      <c r="MY59" s="9">
        <f>MY55*Data!$B20</f>
        <v>0.11251076658053404</v>
      </c>
      <c r="MZ59" s="9">
        <f>MZ55*Data!$B20</f>
        <v>0.11251076658053404</v>
      </c>
      <c r="NA59" s="9">
        <f>NA55*Data!$B20</f>
        <v>0.25570628768303189</v>
      </c>
      <c r="NB59" s="9">
        <f>NB55*Data!$B20</f>
        <v>0.25570628768303189</v>
      </c>
      <c r="NC59" s="9">
        <f>NC55*Data!$B20</f>
        <v>0.10228251507321275</v>
      </c>
    </row>
    <row r="60" spans="2:367" ht="15">
      <c r="B60" s="9" t="s">
        <v>1834</v>
      </c>
      <c r="C60" s="9">
        <f>C52/Data!$B3*Data!$B21/Data!$B26</f>
        <v>3.3333333333333333E-2</v>
      </c>
      <c r="D60" s="9">
        <f>D52/Data!$B3*Data!$B21/Data!$B26</f>
        <v>5.5555555555555552E-2</v>
      </c>
      <c r="E60" s="9">
        <f>E52/Data!$B3*Data!$B21/Data!$B26</f>
        <v>4.0740740740740744E-2</v>
      </c>
      <c r="F60" s="9">
        <f>F52/Data!$B3*Data!$B21/Data!$B26</f>
        <v>4.0740740740740744E-2</v>
      </c>
      <c r="G60" s="9">
        <f>G52/Data!$B3*Data!$B21/Data!$B26</f>
        <v>5.0925925925925923E-2</v>
      </c>
      <c r="H60" s="9">
        <f>H52/Data!$B3*Data!$B21/Data!$B26</f>
        <v>6.4814814814814825E-2</v>
      </c>
      <c r="I60" s="9">
        <f>I52/Data!$B3*Data!$B21/Data!$B26</f>
        <v>6.4814814814814825E-2</v>
      </c>
      <c r="J60" s="9">
        <f>J52/Data!$B3*Data!$B21/Data!$B26</f>
        <v>3.7037037037037042E-2</v>
      </c>
      <c r="K60" s="9">
        <f>K52/Data!$B3*Data!$B21/Data!$B26</f>
        <v>5.5555555555555552E-2</v>
      </c>
      <c r="L60" s="9">
        <f>L52/Data!$B3*Data!$B21/Data!$B26</f>
        <v>4.0740740740740744E-2</v>
      </c>
      <c r="M60" s="9">
        <f>M52/Data!$B3*Data!$B21/Data!$B26</f>
        <v>4.0740740740740744E-2</v>
      </c>
      <c r="N60" s="9">
        <f>N52/Data!$B3*Data!$B21/Data!$B26</f>
        <v>3.5648148148148158E-2</v>
      </c>
      <c r="O60" s="9">
        <f>O52/Data!$B3*Data!$B21/Data!$B26</f>
        <v>9.2592592592592587E-2</v>
      </c>
      <c r="P60" s="9">
        <f>P52/Data!$B3*Data!$B21/Data!$B26</f>
        <v>0.1388888888888889</v>
      </c>
      <c r="Q60" s="9">
        <f>Q52/Data!$B3*Data!$B21/Data!$B26</f>
        <v>5.5555555555555552E-2</v>
      </c>
      <c r="R60" s="9">
        <f>R52/Data!$B3*Data!$B21/Data!$B26</f>
        <v>0.10555555555555557</v>
      </c>
      <c r="S60" s="9">
        <f>S52/Data!$B3*Data!$B21/Data!$B26</f>
        <v>0.11203703703703706</v>
      </c>
      <c r="T60" s="9">
        <f>T52/Data!$B3*Data!$B21/Data!$B26</f>
        <v>8.1481481481481488E-2</v>
      </c>
      <c r="U60" s="9">
        <f>U52/Data!$B3*Data!$B21/Data!$B26</f>
        <v>3.5648148148148158E-2</v>
      </c>
      <c r="V60" s="9">
        <f>V52/Data!$B3*Data!$B21/Data!$B26</f>
        <v>6.4814814814814825E-2</v>
      </c>
      <c r="W60" s="9">
        <f>W52/Data!$B3*Data!$B21/Data!$B26</f>
        <v>0.10185185185185185</v>
      </c>
      <c r="X60" s="9">
        <f>X52/Data!$B3*Data!$B21/Data!$B26</f>
        <v>4.0740740740740744E-2</v>
      </c>
      <c r="Y60" s="9">
        <f>Y52/Data!$B3*Data!$B21/Data!$B26</f>
        <v>4.1666666666666664E-2</v>
      </c>
      <c r="Z60" s="9">
        <f>Z52/Data!$B3*Data!$B21/Data!$B26</f>
        <v>4.583333333333333E-2</v>
      </c>
      <c r="AA60" s="9">
        <f>AA52/Data!$B3*Data!$B21/Data!$B26</f>
        <v>5.0925925925925923E-2</v>
      </c>
      <c r="AB60" s="9">
        <f>AB52/Data!$B3*Data!$B21/Data!$B26</f>
        <v>5.0925925925925923E-2</v>
      </c>
      <c r="AC60" s="9">
        <f>AC52/Data!$B3*Data!$B21/Data!$B26</f>
        <v>9.2592592592592587E-2</v>
      </c>
      <c r="AD60" s="9">
        <f>AD52/Data!$B3*Data!$B21/Data!$B26</f>
        <v>9.2592592592592587E-2</v>
      </c>
      <c r="AE60" s="9">
        <f>AE52/Data!$B3*Data!$B21/Data!$B26</f>
        <v>4.4444444444444446E-2</v>
      </c>
      <c r="AF60" s="9">
        <f>AF52/Data!$B3*Data!$B21/Data!$B26</f>
        <v>5.5555555555555552E-2</v>
      </c>
      <c r="AG60" s="9">
        <f>AG52/Data!$B3*Data!$B21/Data!$B26</f>
        <v>6.1111111111111123E-2</v>
      </c>
      <c r="AH60" s="9">
        <f>AH52/Data!$B3*Data!$B21/Data!$B26</f>
        <v>5.0925925925925923E-2</v>
      </c>
      <c r="AI60" s="9">
        <f>AI52/Data!$B3*Data!$B21/Data!$B26</f>
        <v>5.0925925925925923E-2</v>
      </c>
      <c r="AJ60" s="9">
        <f>AJ52/Data!$B3*Data!$B21/Data!$B26</f>
        <v>7.4074074074074084E-2</v>
      </c>
      <c r="AK60" s="9">
        <f>AK52/Data!$B3*Data!$B21/Data!$B26</f>
        <v>0.1111111111111111</v>
      </c>
      <c r="AL60" s="9">
        <f>AL52/Data!$B3*Data!$B21/Data!$B26</f>
        <v>5.1851851851851843E-2</v>
      </c>
      <c r="AM60" s="9">
        <f>AM52/Data!$B3*Data!$B21/Data!$B26</f>
        <v>6.6666666666666666E-2</v>
      </c>
      <c r="AN60" s="9">
        <f>AN52/Data!$B3*Data!$B21/Data!$B26</f>
        <v>6.1111111111111123E-2</v>
      </c>
      <c r="AO60" s="9">
        <f>AO52/Data!$B3*Data!$B21/Data!$B26</f>
        <v>6.1111111111111123E-2</v>
      </c>
      <c r="AP60" s="9">
        <f>AP52/Data!$B3*Data!$B21/Data!$B26</f>
        <v>5.0925925925925923E-2</v>
      </c>
      <c r="AQ60" s="9">
        <f>AQ52/Data!$B3*Data!$B21/Data!$B26</f>
        <v>0.10185185185185185</v>
      </c>
      <c r="AR60" s="9">
        <f>AR52/Data!$B3*Data!$B21/Data!$B26</f>
        <v>0.1111111111111111</v>
      </c>
      <c r="AS60" s="9">
        <f>AS52/Data!$B3*Data!$B21/Data!$B26</f>
        <v>5.1851851851851843E-2</v>
      </c>
      <c r="AT60" s="9">
        <f>AT52/Data!$B3*Data!$B21/Data!$B26</f>
        <v>7.7777777777777779E-2</v>
      </c>
      <c r="AU60" s="9">
        <f>AU52/Data!$B3*Data!$B21/Data!$B26</f>
        <v>6.1111111111111123E-2</v>
      </c>
      <c r="AV60" s="9">
        <f>AV52/Data!$B3*Data!$B21/Data!$B26</f>
        <v>4.583333333333333E-2</v>
      </c>
      <c r="AW60" s="9">
        <f>AW52/Data!$B3*Data!$B21/Data!$B26</f>
        <v>5.0925925925925923E-2</v>
      </c>
      <c r="AX60" s="9">
        <f>AX52/Data!$B3*Data!$B21/Data!$B26</f>
        <v>0.12037037037037036</v>
      </c>
      <c r="AY60" s="9">
        <f>AY52/Data!$B3*Data!$B21/Data!$B26</f>
        <v>0.12962962962962965</v>
      </c>
      <c r="AZ60" s="9">
        <f>AZ52/Data!$B3*Data!$B21/Data!$B26</f>
        <v>9.2592592592592587E-2</v>
      </c>
      <c r="BA60" s="9">
        <f>BA52/Data!$B3*Data!$B21/Data!$B26</f>
        <v>0.16666666666666666</v>
      </c>
      <c r="BB60" s="9">
        <f>BB52/Data!$B3*Data!$B21/Data!$B26</f>
        <v>0.12731481481481483</v>
      </c>
      <c r="BC60" s="9">
        <f>BC52/Data!$B3*Data!$B21/Data!$B26</f>
        <v>7.1296296296296316E-2</v>
      </c>
      <c r="BD60" s="9">
        <f>BD52/Data!$B3*Data!$B21/Data!$B26</f>
        <v>4.583333333333333E-2</v>
      </c>
      <c r="BE60" s="9">
        <f>BE52/Data!$B3*Data!$B21/Data!$B26</f>
        <v>6.4814814814814825E-2</v>
      </c>
      <c r="BF60" s="9">
        <f>BF52/Data!$B3*Data!$B21/Data!$B26</f>
        <v>0.10185185185185185</v>
      </c>
      <c r="BG60" s="9">
        <f>BG52/Data!$B3*Data!$B21/Data!$B26</f>
        <v>0</v>
      </c>
      <c r="BH60" s="9">
        <f>BH52/Data!$B3*Data!$B21/Data!$B26</f>
        <v>0.16666666666666666</v>
      </c>
      <c r="BI60" s="9">
        <f>BI52/Data!$B3*Data!$B21/Data!$B26</f>
        <v>6.6203703703703709E-2</v>
      </c>
      <c r="BJ60" s="9">
        <f>BJ52/Data!$B3*Data!$B21/Data!$B26</f>
        <v>7.1296296296296316E-2</v>
      </c>
      <c r="BK60" s="9">
        <f>BK52/Data!$B3*Data!$B21/Data!$B26</f>
        <v>6.6203703703703709E-2</v>
      </c>
      <c r="BL60" s="9">
        <f>BL52/Data!$B3*Data!$B21/Data!$B26</f>
        <v>0.10185185185185185</v>
      </c>
      <c r="BM60" s="9">
        <f>BM52/Data!$B3*Data!$B21/Data!$B26</f>
        <v>0.12962962962962965</v>
      </c>
      <c r="BN60" s="9">
        <f>BN52/Data!$B3*Data!$B21/Data!$B26</f>
        <v>7.4074074074074084E-2</v>
      </c>
      <c r="BO60" s="9">
        <f>BO52/Data!$B3*Data!$B21/Data!$B26</f>
        <v>0.11666666666666667</v>
      </c>
      <c r="BP60" s="9">
        <f>BP52/Data!$B3*Data!$B21/Data!$B26</f>
        <v>8.1481481481481488E-2</v>
      </c>
      <c r="BQ60" s="9">
        <f>BQ52/Data!$B3*Data!$B21/Data!$B26</f>
        <v>3.0555555555555561E-2</v>
      </c>
      <c r="BR60" s="9">
        <f>BR52/Data!$B3*Data!$B21/Data!$B26</f>
        <v>5.601851851851853E-2</v>
      </c>
      <c r="BS60" s="9">
        <f>BS52/Data!$B3*Data!$B21/Data!$B26</f>
        <v>6.4814814814814825E-2</v>
      </c>
      <c r="BT60" s="9">
        <f>BT52/Data!$B3*Data!$B21/Data!$B26</f>
        <v>0.10185185185185185</v>
      </c>
      <c r="BU60" s="9">
        <f>BU52/Data!$B3*Data!$B21/Data!$B26</f>
        <v>4.8148148148148155E-2</v>
      </c>
      <c r="BV60" s="9">
        <f>BV52/Data!$B3*Data!$B21/Data!$B26</f>
        <v>5.5555555555555552E-2</v>
      </c>
      <c r="BW60" s="9">
        <f>BW52/Data!$B3*Data!$B21/Data!$B26</f>
        <v>5.601851851851853E-2</v>
      </c>
      <c r="BX60" s="9">
        <f>BX52/Data!$B3*Data!$B21/Data!$B26</f>
        <v>5.0925925925925923E-2</v>
      </c>
      <c r="BY60" s="9">
        <f>BY52/Data!$B3*Data!$B21/Data!$B26</f>
        <v>5.601851851851853E-2</v>
      </c>
      <c r="BZ60" s="9">
        <f>BZ52/Data!$B3*Data!$B21/Data!$B26</f>
        <v>7.4074074074074084E-2</v>
      </c>
      <c r="CA60" s="9">
        <f>CA52/Data!$B3*Data!$B21/Data!$B26</f>
        <v>6.4814814814814825E-2</v>
      </c>
      <c r="CB60" s="9">
        <f>CB52/Data!$B3*Data!$B21/Data!$B26</f>
        <v>5.9259259259259255E-2</v>
      </c>
      <c r="CC60" s="9">
        <f>CC52/Data!$B3*Data!$B21/Data!$B26</f>
        <v>6.6666666666666666E-2</v>
      </c>
      <c r="CD60" s="9">
        <f>CD52/Data!$B3*Data!$B21/Data!$B26</f>
        <v>6.1111111111111123E-2</v>
      </c>
      <c r="CE60" s="9">
        <f>CE52/Data!$B3*Data!$B21/Data!$B26</f>
        <v>4.0740740740740744E-2</v>
      </c>
      <c r="CF60" s="9">
        <f>CF52/Data!$B3*Data!$B21/Data!$B26</f>
        <v>0.12731481481481483</v>
      </c>
      <c r="CG60" s="9">
        <f>CG52/Data!$B3*Data!$B21/Data!$B26</f>
        <v>0.31481481481481483</v>
      </c>
      <c r="CH60" s="9">
        <f>CH52/Data!$B3*Data!$B21/Data!$B26</f>
        <v>0.22222222222222221</v>
      </c>
      <c r="CI60" s="9">
        <f>CI52/Data!$B3*Data!$B21/Data!$B26</f>
        <v>0.11851851851851851</v>
      </c>
      <c r="CJ60" s="9">
        <f>CJ52/Data!$B3*Data!$B21/Data!$B26</f>
        <v>0.22222222222222221</v>
      </c>
      <c r="CK60" s="9">
        <f>CK52/Data!$B3*Data!$B21/Data!$B26</f>
        <v>0.19351851851851851</v>
      </c>
      <c r="CL60" s="9">
        <f>CL52/Data!$B3*Data!$B21/Data!$B26</f>
        <v>0.14259259259259263</v>
      </c>
      <c r="CM60" s="9">
        <f>CM52/Data!$B3*Data!$B21/Data!$B26</f>
        <v>0.19351851851851851</v>
      </c>
      <c r="CN60" s="9">
        <f>CN52/Data!$B3*Data!$B21/Data!$B26</f>
        <v>0.37037037037037035</v>
      </c>
      <c r="CO60" s="9">
        <f>CO52/Data!$B3*Data!$B21/Data!$B26</f>
        <v>0.22685185185185183</v>
      </c>
      <c r="CP60" s="9">
        <f>CP52/Data!$B3*Data!$B21/Data!$B26</f>
        <v>9.2592592592592587E-2</v>
      </c>
      <c r="CQ60" s="9">
        <f>CQ52/Data!$B3*Data!$B21/Data!$B26</f>
        <v>0.16666666666666666</v>
      </c>
      <c r="CR60" s="9">
        <f>CR52/Data!$B3*Data!$B21/Data!$B26</f>
        <v>0.10185185185185185</v>
      </c>
      <c r="CS60" s="9">
        <f>CS52/Data!$B3*Data!$B21/Data!$B26</f>
        <v>0.10185185185185185</v>
      </c>
      <c r="CT60" s="9">
        <f>CT52/Data!$B3*Data!$B21/Data!$B26</f>
        <v>7.6388888888888881E-2</v>
      </c>
      <c r="CU60" s="9">
        <f>CU52/Data!$B3*Data!$B21/Data!$B26</f>
        <v>0.12037037037037036</v>
      </c>
      <c r="CV60" s="9">
        <f>CV52/Data!$B3*Data!$B21/Data!$B26</f>
        <v>0.12037037037037036</v>
      </c>
      <c r="CW60" s="9">
        <f>CW52/Data!$B3*Data!$B21/Data!$B26</f>
        <v>0</v>
      </c>
      <c r="CX60" s="9">
        <f>CX52/Data!$B3*Data!$B21/Data!$B26</f>
        <v>0.12777777777777777</v>
      </c>
      <c r="CY60" s="9">
        <f>CY52/Data!$B3*Data!$B21/Data!$B26</f>
        <v>7.1296296296296316E-2</v>
      </c>
      <c r="CZ60" s="9">
        <f>CZ52/Data!$B3*Data!$B21/Data!$B26</f>
        <v>6.1111111111111123E-2</v>
      </c>
      <c r="DA60" s="9">
        <f>DA52/Data!$B3*Data!$B21/Data!$B26</f>
        <v>5.0925925925925923E-2</v>
      </c>
      <c r="DB60" s="9">
        <f>DB52/Data!$B3*Data!$B21/Data!$B26</f>
        <v>8.3333333333333329E-2</v>
      </c>
      <c r="DC60" s="9">
        <f>DC52/Data!$B3*Data!$B21/Data!$B26</f>
        <v>8.3333333333333329E-2</v>
      </c>
      <c r="DD60" s="9">
        <f>DD52/Data!$B3*Data!$B21/Data!$B26</f>
        <v>8.5185185185185183E-2</v>
      </c>
      <c r="DE60" s="9">
        <f>DE52/Data!$B3*Data!$B21/Data!$B26</f>
        <v>0.20555555555555555</v>
      </c>
      <c r="DF60" s="9">
        <f>DF52/Data!$B3*Data!$B21/Data!$B26</f>
        <v>0.12222222222222225</v>
      </c>
      <c r="DG60" s="9">
        <f>DG52/Data!$B3*Data!$B21/Data!$B26</f>
        <v>0.12222222222222225</v>
      </c>
      <c r="DH60" s="9">
        <f>DH52/Data!$B3*Data!$B21/Data!$B26</f>
        <v>0.12222222222222225</v>
      </c>
      <c r="DI60" s="9">
        <f>DI52/Data!$B3*Data!$B21/Data!$B26</f>
        <v>0.12962962962962965</v>
      </c>
      <c r="DJ60" s="9">
        <f>DJ52/Data!$B3*Data!$B21/Data!$B26</f>
        <v>0.14814814814814817</v>
      </c>
      <c r="DK60" s="9">
        <f>DK52/Data!$B3*Data!$B21/Data!$B26</f>
        <v>0.1111111111111111</v>
      </c>
      <c r="DL60" s="9">
        <f>DL52/Data!$B3*Data!$B21/Data!$B26</f>
        <v>0.2277777777777778</v>
      </c>
      <c r="DM60" s="9">
        <f>DM52/Data!$B3*Data!$B21/Data!$B26</f>
        <v>0.19351851851851851</v>
      </c>
      <c r="DN60" s="9">
        <f>DN52/Data!$B3*Data!$B21/Data!$B26</f>
        <v>0.17314814814814816</v>
      </c>
      <c r="DO60" s="9">
        <f>DO52/Data!$B3*Data!$B21/Data!$B26</f>
        <v>0.12222222222222225</v>
      </c>
      <c r="DP60" s="9">
        <f>DP52/Data!$B3*Data!$B21/Data!$B26</f>
        <v>0.18518518518518517</v>
      </c>
      <c r="DQ60" s="9">
        <f>DQ52/Data!$B3*Data!$B21/Data!$B26</f>
        <v>0.12962962962962965</v>
      </c>
      <c r="DR60" s="9">
        <f>DR52/Data!$B3*Data!$B21/Data!$B26</f>
        <v>7.4074074074074084E-2</v>
      </c>
      <c r="DS60" s="9">
        <f>DS52/Data!$B3*Data!$B21/Data!$B26</f>
        <v>8.3333333333333329E-2</v>
      </c>
      <c r="DT60" s="9">
        <f>DT52/Data!$B3*Data!$B21/Data!$B26</f>
        <v>5.601851851851853E-2</v>
      </c>
      <c r="DU60" s="9">
        <f>DU52/Data!$B3*Data!$B21/Data!$B26</f>
        <v>5.601851851851853E-2</v>
      </c>
      <c r="DV60" s="9">
        <f>DV52/Data!$B3*Data!$B21/Data!$B26</f>
        <v>5.0925925925925923E-2</v>
      </c>
      <c r="DW60" s="9">
        <f>DW52/Data!$B3*Data!$B21/Data!$B26</f>
        <v>7.4074074074074084E-2</v>
      </c>
      <c r="DX60" s="9">
        <f>DX52/Data!$B3*Data!$B21/Data!$B26</f>
        <v>9.2592592592592587E-2</v>
      </c>
      <c r="DY60" s="9">
        <f>DY52/Data!$B3*Data!$B21/Data!$B26</f>
        <v>5.1851851851851843E-2</v>
      </c>
      <c r="DZ60" s="9">
        <f>DZ52/Data!$B3*Data!$B21/Data!$B26</f>
        <v>0.1111111111111111</v>
      </c>
      <c r="EA60" s="9">
        <f>EA52/Data!$B3*Data!$B21/Data!$B26</f>
        <v>5.0925925925925923E-2</v>
      </c>
      <c r="EB60" s="9">
        <f>EB52/Data!$B3*Data!$B21/Data!$B26</f>
        <v>4.0740740740740744E-2</v>
      </c>
      <c r="EC60" s="9">
        <f>EC52/Data!$B3*Data!$B21/Data!$B26</f>
        <v>4.0740740740740744E-2</v>
      </c>
      <c r="ED60" s="9">
        <f>ED52/Data!$B3*Data!$B21/Data!$B26</f>
        <v>6.4814814814814825E-2</v>
      </c>
      <c r="EE60" s="9">
        <f>EE52/Data!$B3*Data!$B21/Data!$B26</f>
        <v>7.4074074074074084E-2</v>
      </c>
      <c r="EF60" s="9">
        <f>EF52/Data!$B3*Data!$B21/Data!$B26</f>
        <v>0</v>
      </c>
      <c r="EG60" s="9">
        <f>EG52/Data!$B3*Data!$B21/Data!$B26</f>
        <v>0.14444444444444443</v>
      </c>
      <c r="EH60" s="9">
        <f>EH52/Data!$B3*Data!$B21/Data!$B26</f>
        <v>5.601851851851853E-2</v>
      </c>
      <c r="EI60" s="9">
        <f>EI52/Data!$B3*Data!$B21/Data!$B26</f>
        <v>5.601851851851853E-2</v>
      </c>
      <c r="EJ60" s="9">
        <f>EJ52/Data!$B3*Data!$B21/Data!$B26</f>
        <v>6.6203703703703709E-2</v>
      </c>
      <c r="EK60" s="9">
        <f>EK52/Data!$B3*Data!$B21/Data!$B26</f>
        <v>9.2592592592592587E-2</v>
      </c>
      <c r="EL60" s="9">
        <f>EL52/Data!$B3*Data!$B21/Data!$B26</f>
        <v>9.2592592592592587E-2</v>
      </c>
      <c r="EM60" s="9">
        <f>EM52/Data!$B3*Data!$B21/Data!$B26</f>
        <v>4.0740740740740744E-2</v>
      </c>
      <c r="EN60" s="9">
        <f>EN52/Data!$B3*Data!$B21/Data!$B26</f>
        <v>7.2222222222222215E-2</v>
      </c>
      <c r="EO60" s="9">
        <f>EO52/Data!$B3*Data!$B21/Data!$B26</f>
        <v>5.0925925925925923E-2</v>
      </c>
      <c r="EP60" s="9">
        <f>EP52/Data!$B3*Data!$B21/Data!$B26</f>
        <v>0.13240740740740742</v>
      </c>
      <c r="EQ60" s="9">
        <f>EQ52/Data!$B3*Data!$B21/Data!$B26</f>
        <v>0.19351851851851851</v>
      </c>
      <c r="ER60" s="9">
        <f>ER52/Data!$B3*Data!$B21/Data!$B26</f>
        <v>0.20370370370370369</v>
      </c>
      <c r="ES60" s="9">
        <f>ES52/Data!$B3*Data!$B21/Data!$B26</f>
        <v>0.16666666666666666</v>
      </c>
      <c r="ET60" s="9">
        <f>ET52/Data!$B3*Data!$B21/Data!$B26</f>
        <v>0.12962962962962965</v>
      </c>
      <c r="EU60" s="9">
        <f>EU52/Data!$B3*Data!$B21/Data!$B26</f>
        <v>0.19444444444444448</v>
      </c>
      <c r="EV60" s="9">
        <f>EV52/Data!$B3*Data!$B21/Data!$B26</f>
        <v>0.19351851851851851</v>
      </c>
      <c r="EW60" s="9">
        <f>EW52/Data!$B3*Data!$B21/Data!$B26</f>
        <v>0.15277777777777776</v>
      </c>
      <c r="EX60" s="9">
        <f>EX52/Data!$B3*Data!$B21/Data!$B26</f>
        <v>0.17824074074074073</v>
      </c>
      <c r="EY60" s="9">
        <f>EY52/Data!$B3*Data!$B21/Data!$B26</f>
        <v>0.23148148148148148</v>
      </c>
      <c r="EZ60" s="9">
        <f>EZ52/Data!$B3*Data!$B21/Data!$B26</f>
        <v>0.18518518518518517</v>
      </c>
      <c r="FA60" s="9">
        <f>FA52/Data!$B3*Data!$B21/Data!$B26</f>
        <v>0.13333333333333333</v>
      </c>
      <c r="FB60" s="9">
        <f>FB52/Data!$B3*Data!$B21/Data!$B26</f>
        <v>0.16666666666666666</v>
      </c>
      <c r="FC60" s="9">
        <f>FC52/Data!$B3*Data!$B21/Data!$B26</f>
        <v>0.22916666666666669</v>
      </c>
      <c r="FD60" s="9">
        <f>FD52/Data!$B3*Data!$B21/Data!$B26</f>
        <v>0.18842592592592594</v>
      </c>
      <c r="FE60" s="9">
        <f>FE52/Data!$B3*Data!$B21/Data!$B26</f>
        <v>0.20370370370370369</v>
      </c>
      <c r="FF60" s="9">
        <f>FF52/Data!$B3*Data!$B21/Data!$B26</f>
        <v>0.44444444444444442</v>
      </c>
      <c r="FG60" s="9">
        <f>FG52/Data!$B3*Data!$B21/Data!$B26</f>
        <v>0.24074074074074073</v>
      </c>
      <c r="FH60" s="9">
        <f>FH52/Data!$B3*Data!$B21/Data!$B26</f>
        <v>0.13333333333333333</v>
      </c>
      <c r="FI60" s="9">
        <f>FI52/Data!$B3*Data!$B21/Data!$B26</f>
        <v>0.27777777777777779</v>
      </c>
      <c r="FJ60" s="9">
        <f>FJ52/Data!$B3*Data!$B21/Data!$B26</f>
        <v>0.12731481481481483</v>
      </c>
      <c r="FK60" s="9">
        <f>FK52/Data!$B3*Data!$B21/Data!$B26</f>
        <v>6.6203703703703709E-2</v>
      </c>
      <c r="FL60" s="9">
        <f>FL52/Data!$B3*Data!$B21/Data!$B26</f>
        <v>6.1111111111111123E-2</v>
      </c>
      <c r="FM60" s="9">
        <f>FM52/Data!$B3*Data!$B21/Data!$B26</f>
        <v>0.12037037037037036</v>
      </c>
      <c r="FN60" s="9">
        <f>FN52/Data!$B3*Data!$B21/Data!$B26</f>
        <v>9.9083333333333343E-2</v>
      </c>
      <c r="FO60" s="9">
        <f>FO52/Data!$B3*Data!$B21/Data!$B26</f>
        <v>5.5007407407407415E-2</v>
      </c>
      <c r="FP60" s="9">
        <f>FP52/Data!$B3*Data!$B21/Data!$B26</f>
        <v>8.3333333333333329E-2</v>
      </c>
      <c r="FQ60" s="9">
        <f>FQ52/Data!$B3*Data!$B21/Data!$B26</f>
        <v>4.583333333333333E-2</v>
      </c>
      <c r="FR60" s="9">
        <f>FR52/Data!$B3*Data!$B21/Data!$B26</f>
        <v>5.0925925925925923E-2</v>
      </c>
      <c r="FS60" s="9">
        <f>FS52/Data!$B3*Data!$B21/Data!$B26</f>
        <v>5.0925925925925923E-2</v>
      </c>
      <c r="FT60" s="9">
        <f>FT52/Data!$B3*Data!$B21/Data!$B26</f>
        <v>9.2592592592592587E-2</v>
      </c>
      <c r="FU60" s="9">
        <f>FU52/Data!$B3*Data!$B21/Data!$B26</f>
        <v>0.14814814814814817</v>
      </c>
      <c r="FV60" s="9">
        <f>FV52/Data!$B3*Data!$B21/Data!$B26</f>
        <v>8.1481481481481488E-2</v>
      </c>
      <c r="FW60" s="9">
        <f>FW52/Data!$B3*Data!$B21/Data!$B26</f>
        <v>8.3333333333333329E-2</v>
      </c>
      <c r="FX60" s="9">
        <f>FX52/Data!$B3*Data!$B21/Data!$B26</f>
        <v>6.6203703703703709E-2</v>
      </c>
      <c r="FY60" s="9">
        <f>FY52/Data!$B3*Data!$B21/Data!$B26</f>
        <v>6.1111111111111123E-2</v>
      </c>
      <c r="FZ60" s="9">
        <f>FZ52/Data!$B3*Data!$B21/Data!$B26</f>
        <v>6.1111111111111123E-2</v>
      </c>
      <c r="GA60" s="9">
        <f>GA52/Data!$B3*Data!$B21/Data!$B26</f>
        <v>9.2592592592592587E-2</v>
      </c>
      <c r="GB60" s="9">
        <f>GB52/Data!$B3*Data!$B21/Data!$B26</f>
        <v>0.12037037037037036</v>
      </c>
      <c r="GC60" s="9">
        <f>GC52/Data!$B3*Data!$B21/Data!$B26</f>
        <v>4.0740740740740744E-2</v>
      </c>
      <c r="GD60" s="9">
        <f>GD52/Data!$B3*Data!$B21/Data!$B26</f>
        <v>8.3333333333333329E-2</v>
      </c>
      <c r="GE60" s="9">
        <f>GE52/Data!$B3*Data!$B21/Data!$B26</f>
        <v>5.0925925925925923E-2</v>
      </c>
      <c r="GF60" s="9">
        <f>GF52/Data!$B3*Data!$B21/Data!$B26</f>
        <v>6.1111111111111123E-2</v>
      </c>
      <c r="GG60" s="9">
        <f>GG52/Data!$B3*Data!$B21/Data!$B26</f>
        <v>6.1111111111111123E-2</v>
      </c>
      <c r="GH60" s="9">
        <f>GH52/Data!$B3*Data!$B21/Data!$B26</f>
        <v>0.12962962962962965</v>
      </c>
      <c r="GI60" s="9">
        <f>GI52/Data!$B3*Data!$B21/Data!$B26</f>
        <v>0.12962962962962965</v>
      </c>
      <c r="GJ60" s="9">
        <f>GJ52/Data!$B3*Data!$B21/Data!$B26</f>
        <v>0.1111111111111111</v>
      </c>
      <c r="GK60" s="9">
        <f>GK52/Data!$B3*Data!$B21/Data!$B26</f>
        <v>0.17777777777777778</v>
      </c>
      <c r="GL60" s="9">
        <f>GL52/Data!$B3*Data!$B21/Data!$B26</f>
        <v>7.6388888888888881E-2</v>
      </c>
      <c r="GM60" s="9">
        <f>GM52/Data!$B3*Data!$B21/Data!$B26</f>
        <v>7.1296296296296316E-2</v>
      </c>
      <c r="GN60" s="9">
        <f>GN52/Data!$B3*Data!$B21/Data!$B26</f>
        <v>7.6388888888888881E-2</v>
      </c>
      <c r="GO60" s="9">
        <f>GO52/Data!$B3*Data!$B21/Data!$B26</f>
        <v>9.2592592592592587E-2</v>
      </c>
      <c r="GP60" s="9">
        <f>GP52/Data!$B3*Data!$B21/Data!$B26</f>
        <v>0.14814814814814817</v>
      </c>
      <c r="GQ60" s="9">
        <f>GQ52/Data!$B3*Data!$B21/Data!$B26</f>
        <v>7.4074074074074084E-2</v>
      </c>
      <c r="GR60" s="9">
        <f>GR52/Data!$B3*Data!$B21/Data!$B26</f>
        <v>7.2222222222222215E-2</v>
      </c>
      <c r="GS60" s="9">
        <f>GS52/Data!$B3*Data!$B21/Data!$B26</f>
        <v>6.6203703703703709E-2</v>
      </c>
      <c r="GT60" s="9">
        <f>GT52/Data!$B3*Data!$B21/Data!$B26</f>
        <v>7.1296296296296316E-2</v>
      </c>
      <c r="GU60" s="9">
        <f>GU52/Data!$B3*Data!$B21/Data!$B26</f>
        <v>7.1296296296296316E-2</v>
      </c>
      <c r="GV60" s="9">
        <f>GV52/Data!$B3*Data!$B21/Data!$B26</f>
        <v>9.2592592592592587E-2</v>
      </c>
      <c r="GW60" s="9">
        <f>GW52/Data!$B3*Data!$B21/Data!$B26</f>
        <v>0.12962962962962965</v>
      </c>
      <c r="GX60" s="9">
        <f>GX52/Data!$B3*Data!$B21/Data!$B26</f>
        <v>0.12962962962962965</v>
      </c>
      <c r="GY60" s="9">
        <f>GY52/Data!$B3*Data!$B21/Data!$B26</f>
        <v>0.22222222222222221</v>
      </c>
      <c r="GZ60" s="9">
        <f>GZ52/Data!$B3*Data!$B21/Data!$B26</f>
        <v>0.15277777777777776</v>
      </c>
      <c r="HA60" s="9">
        <f>HA52/Data!$B3*Data!$B21/Data!$B26</f>
        <v>0.15277777777777776</v>
      </c>
      <c r="HB60" s="9">
        <f>HB52/Data!$B3*Data!$B21/Data!$B26</f>
        <v>0.15277777777777776</v>
      </c>
      <c r="HC60" s="9">
        <f>HC52/Data!$B3*Data!$B21/Data!$B26</f>
        <v>0.16666666666666666</v>
      </c>
      <c r="HD60" s="9">
        <f>HD52/Data!$B3*Data!$B21/Data!$B26</f>
        <v>0.16666666666666666</v>
      </c>
      <c r="HE60" s="9">
        <f>HE52/Data!$B3*Data!$B21/Data!$B26</f>
        <v>0.12592592592592591</v>
      </c>
      <c r="HF60" s="9">
        <f>HF52/Data!$B3*Data!$B21/Data!$B26</f>
        <v>0.36111111111111105</v>
      </c>
      <c r="HG60" s="9">
        <f>HG52/Data!$B3*Data!$B21/Data!$B26</f>
        <v>0.25462962962962965</v>
      </c>
      <c r="HH60" s="9">
        <f>HH52/Data!$B3*Data!$B21/Data!$B26</f>
        <v>0.22916666666666669</v>
      </c>
      <c r="HI60" s="9">
        <f>HI52/Data!$B3*Data!$B21/Data!$B26</f>
        <v>0.15277777777777776</v>
      </c>
      <c r="HJ60" s="9">
        <f>HJ52/Data!$B3*Data!$B21/Data!$B26</f>
        <v>0.27777777777777779</v>
      </c>
      <c r="HK60" s="9">
        <f>HK52/Data!$B3*Data!$B21/Data!$B26</f>
        <v>0.2592592592592593</v>
      </c>
      <c r="HL60" s="9">
        <f>HL52/Data!$B3*Data!$B21/Data!$B26</f>
        <v>0.12962962962962965</v>
      </c>
      <c r="HM60" s="9">
        <f>HM52/Data!$B3*Data!$B21/Data!$B26</f>
        <v>0.1111111111111111</v>
      </c>
      <c r="HN60" s="9">
        <f>HN52/Data!$B3*Data!$B21/Data!$B26</f>
        <v>9.166666666666666E-2</v>
      </c>
      <c r="HO60" s="9">
        <f>HO52/Data!$B3*Data!$B21/Data!$B26</f>
        <v>7.6388888888888881E-2</v>
      </c>
      <c r="HP60" s="9">
        <f>HP52/Data!$B3*Data!$B21/Data!$B26</f>
        <v>6.1111111111111123E-2</v>
      </c>
      <c r="HQ60" s="9">
        <f>HQ52/Data!$B3*Data!$B21/Data!$B26</f>
        <v>0.16666666666666666</v>
      </c>
      <c r="HR60" s="9">
        <f>HR52/Data!$B3*Data!$B21/Data!$B26</f>
        <v>0.18518518518518517</v>
      </c>
      <c r="HS60" s="9">
        <f>HS52/Data!$B3*Data!$B21/Data!$B26</f>
        <v>7.4074074074074084E-2</v>
      </c>
      <c r="HT60" s="9">
        <f>HT52/Data!$B3*Data!$B21/Data!$B26</f>
        <v>8.3333333333333329E-2</v>
      </c>
      <c r="HU60" s="9">
        <f>HU52/Data!$B3*Data!$B21/Data!$B26</f>
        <v>5.601851851851853E-2</v>
      </c>
      <c r="HV60" s="9">
        <f>HV52/Data!$B3*Data!$B21/Data!$B26</f>
        <v>5.0925925925925923E-2</v>
      </c>
      <c r="HW60" s="9">
        <f>HW52/Data!$B3*Data!$B21/Data!$B26</f>
        <v>7.1296296296296316E-2</v>
      </c>
      <c r="HX60" s="9">
        <f>HX52/Data!$B3*Data!$B21/Data!$B26</f>
        <v>0.16666666666666666</v>
      </c>
      <c r="HY60" s="9">
        <f>HY52/Data!$B3*Data!$B21/Data!$B26</f>
        <v>0.18518518518518517</v>
      </c>
      <c r="HZ60" s="9">
        <f>HZ52/Data!$B3*Data!$B21/Data!$B26</f>
        <v>0.12962962962962965</v>
      </c>
      <c r="IA60" s="9">
        <f>IA52/Data!$B3*Data!$B21/Data!$B26</f>
        <v>0.16666666666666666</v>
      </c>
      <c r="IB60" s="9">
        <f>IB52/Data!$B3*Data!$B21/Data!$B26</f>
        <v>0.11203703703703706</v>
      </c>
      <c r="IC60" s="9">
        <f>IC52/Data!$B3*Data!$B21/Data!$B26</f>
        <v>0.10185185185185185</v>
      </c>
      <c r="ID60" s="9">
        <f>ID52/Data!$B3*Data!$B21/Data!$B26</f>
        <v>6.1111111111111123E-2</v>
      </c>
      <c r="IE60" s="9">
        <f>IE52/Data!$B3*Data!$B21/Data!$B26</f>
        <v>7.4074074074074084E-2</v>
      </c>
      <c r="IF60" s="9">
        <f>IF52/Data!$B3*Data!$B21/Data!$B26</f>
        <v>0.12037037037037036</v>
      </c>
      <c r="IG60" s="9">
        <f>IG52/Data!$B3*Data!$B21/Data!$B26</f>
        <v>7.9629629629629634E-2</v>
      </c>
      <c r="IH60" s="9">
        <f>IH52/Data!$B3*Data!$B21/Data!$B26</f>
        <v>0.11666666666666667</v>
      </c>
      <c r="II60" s="9">
        <f>II52/Data!$B3*Data!$B21/Data!$B26</f>
        <v>8.6574074074074081E-2</v>
      </c>
      <c r="IJ60" s="9">
        <f>IJ52/Data!$B3*Data!$B21/Data!$B26</f>
        <v>6.1111111111111123E-2</v>
      </c>
      <c r="IK60" s="9">
        <f>IK52/Data!$B3*Data!$B21/Data!$B26</f>
        <v>6.8750000000000019E-2</v>
      </c>
      <c r="IL60" s="9">
        <f>IL52/Data!$B3*Data!$B21/Data!$B26</f>
        <v>0.1111111111111111</v>
      </c>
      <c r="IM60" s="9">
        <f>IM52/Data!$B3*Data!$B21/Data!$B26</f>
        <v>0.1111111111111111</v>
      </c>
      <c r="IN60" s="9">
        <f>IN52/Data!$B3*Data!$B21/Data!$B26</f>
        <v>7.4074074074074084E-2</v>
      </c>
      <c r="IO60" s="9">
        <f>IO52/Data!$B3*Data!$B21/Data!$B26</f>
        <v>0.1</v>
      </c>
      <c r="IP60" s="9">
        <f>IP52/Data!$B3*Data!$B21/Data!$B26</f>
        <v>9.166666666666666E-2</v>
      </c>
      <c r="IQ60" s="9">
        <f>IQ52/Data!$B3*Data!$B21/Data!$B26</f>
        <v>0.21388888888888893</v>
      </c>
      <c r="IR60" s="9">
        <f>IR52/Data!$B3*Data!$B21/Data!$B26</f>
        <v>0.30555555555555552</v>
      </c>
      <c r="IS60" s="9">
        <f>IS52/Data!$B3*Data!$B21/Data!$B26</f>
        <v>0.27777777777777779</v>
      </c>
      <c r="IT60" s="9">
        <f>IT52/Data!$B3*Data!$B21/Data!$B26</f>
        <v>0.32407407407407407</v>
      </c>
      <c r="IU60" s="9">
        <f>IU52/Data!$B3*Data!$B21/Data!$B26</f>
        <v>0.20370370370370369</v>
      </c>
      <c r="IV60" s="9">
        <f>IV52/Data!$B3*Data!$B21/Data!$B26</f>
        <v>0.36111111111111105</v>
      </c>
      <c r="IW60" s="9">
        <f>IW52/Data!$B3*Data!$B21/Data!$B26</f>
        <v>0.25462962962962965</v>
      </c>
      <c r="IX60" s="9">
        <f>IX52/Data!$B3*Data!$B21/Data!$B26</f>
        <v>0.22916666666666669</v>
      </c>
      <c r="IY60" s="9">
        <f>IY52/Data!$B3*Data!$B21/Data!$B26</f>
        <v>0.28009259259259262</v>
      </c>
      <c r="IZ60" s="9">
        <f>IZ52/Data!$B3*Data!$B21/Data!$B26</f>
        <v>0.64814814814814814</v>
      </c>
      <c r="JA60" s="9">
        <f>JA52/Data!$B3*Data!$B21/Data!$B26</f>
        <v>0.27777777777777779</v>
      </c>
      <c r="JB60" s="9">
        <f>JB52/Data!$B3*Data!$B21/Data!$B26</f>
        <v>0.20370370370370369</v>
      </c>
      <c r="JC60" s="9">
        <f>JC52/Data!$B3*Data!$B21/Data!$B26</f>
        <v>0.41666666666666669</v>
      </c>
      <c r="JD60" s="9">
        <f>JD52/Data!$B3*Data!$B21/Data!$B26</f>
        <v>0.23425925925925928</v>
      </c>
      <c r="JE60" s="9">
        <f>JE52/Data!$B3*Data!$B21/Data!$B26</f>
        <v>0.22407407407407412</v>
      </c>
      <c r="JF60" s="9">
        <f>JF52/Data!$B3*Data!$B21/Data!$B26</f>
        <v>0.12731481481481483</v>
      </c>
      <c r="JG60" s="9">
        <f>JG52/Data!$B3*Data!$B21/Data!$B26</f>
        <v>0.1388888888888889</v>
      </c>
      <c r="JH60" s="9">
        <f>JH52/Data!$B3*Data!$B21/Data!$B26</f>
        <v>0.16666666666666666</v>
      </c>
      <c r="JI60" s="9">
        <f>JI52/Data!$B3*Data!$B21/Data!$B26</f>
        <v>0.14814814814814817</v>
      </c>
      <c r="JJ60" s="9">
        <f>JJ52/Data!$B3*Data!$B21/Data!$B26</f>
        <v>0.10555555555555557</v>
      </c>
      <c r="JK60" s="9">
        <f>JK52/Data!$B3*Data!$B21/Data!$B26</f>
        <v>8.6574074074074081E-2</v>
      </c>
      <c r="JL60" s="9">
        <f>JL52/Data!$B3*Data!$B21/Data!$B26</f>
        <v>7.6388888888888881E-2</v>
      </c>
      <c r="JM60" s="9">
        <f>JM52/Data!$B3*Data!$B21/Data!$B26</f>
        <v>5.0925925925925923E-2</v>
      </c>
      <c r="JN60" s="9">
        <f>JN52/Data!$B3*Data!$B21/Data!$B26</f>
        <v>0.18518518518518517</v>
      </c>
      <c r="JO60" s="9">
        <f>JO52/Data!$B3*Data!$B21/Data!$B26</f>
        <v>0.23148148148148148</v>
      </c>
      <c r="JP60" s="9">
        <f>JP52/Data!$B3*Data!$B21/Data!$B26</f>
        <v>0.14814814814814817</v>
      </c>
      <c r="JQ60" s="9">
        <f>JQ52/Data!$B3*Data!$B21/Data!$B26</f>
        <v>0.36111111111111105</v>
      </c>
      <c r="JR60" s="9">
        <f>JR52/Data!$B3*Data!$B21/Data!$B26</f>
        <v>0.20370370370370369</v>
      </c>
      <c r="JS60" s="9">
        <f>JS52/Data!$B3*Data!$B21/Data!$B26</f>
        <v>0.12731481481481483</v>
      </c>
      <c r="JT60" s="9">
        <f>JT52/Data!$B3*Data!$B21/Data!$B26</f>
        <v>7.6388888888888881E-2</v>
      </c>
      <c r="JU60" s="9">
        <f>JU52/Data!$B3*Data!$B21/Data!$B26</f>
        <v>0.18518518518518517</v>
      </c>
      <c r="JV60" s="9">
        <f>JV52/Data!$B3*Data!$B21/Data!$B26</f>
        <v>0.23148148148148148</v>
      </c>
      <c r="JW60" s="9">
        <f>JW52/Data!$B3*Data!$B21/Data!$B26</f>
        <v>0.14814814814814817</v>
      </c>
      <c r="JX60" s="9">
        <f>JX52/Data!$B3*Data!$B21/Data!$B26</f>
        <v>0.30555555555555552</v>
      </c>
      <c r="JY60" s="9">
        <f>JY52/Data!$B3*Data!$B21/Data!$B26</f>
        <v>0.13750000000000004</v>
      </c>
      <c r="JZ60" s="9">
        <f>JZ52/Data!$B3*Data!$B21/Data!$B26</f>
        <v>0.13750000000000004</v>
      </c>
      <c r="KA60" s="9">
        <f>KA52/Data!$B3*Data!$B21/Data!$B26</f>
        <v>0.10185185185185185</v>
      </c>
      <c r="KB60" s="9">
        <f>KB52/Data!$B3*Data!$B21/Data!$B26</f>
        <v>0.23148148148148148</v>
      </c>
      <c r="KC60" s="9">
        <f>KC52/Data!$B3*Data!$B21/Data!$B26</f>
        <v>0.23148148148148148</v>
      </c>
      <c r="KD60" s="9">
        <f>KD52/Data!$B3*Data!$B21/Data!$B26</f>
        <v>0.18518518518518517</v>
      </c>
      <c r="KE60" s="9">
        <f>KE52/Data!$B3*Data!$B21/Data!$B26</f>
        <v>0.38888888888888895</v>
      </c>
      <c r="KF60" s="9">
        <f>KF52/Data!$B3*Data!$B21/Data!$B26</f>
        <v>0.30555555555555552</v>
      </c>
      <c r="KG60" s="9">
        <f>KG52/Data!$B3*Data!$B21/Data!$B26</f>
        <v>0.30555555555555552</v>
      </c>
      <c r="KH60" s="9">
        <f>KH52/Data!$B3*Data!$B21/Data!$B26</f>
        <v>0.30555555555555552</v>
      </c>
      <c r="KI60" s="9">
        <f>KI52/Data!$B3*Data!$B21/Data!$B26</f>
        <v>0.27777777777777779</v>
      </c>
      <c r="KJ60" s="9">
        <f>KJ52/Data!$B3*Data!$B21/Data!$B26</f>
        <v>0.23148148148148148</v>
      </c>
      <c r="KK60" s="9">
        <f>KK52/Data!$B3*Data!$B21/Data!$B26</f>
        <v>0.33333333333333331</v>
      </c>
      <c r="KL60" s="9">
        <f>KL52/Data!$B3*Data!$B21/Data!$B26</f>
        <v>0.5</v>
      </c>
      <c r="KM60" s="9">
        <f>KM52/Data!$B3*Data!$B21/Data!$B26</f>
        <v>0.43287037037037046</v>
      </c>
      <c r="KN60" s="9">
        <f>KN52/Data!$B3*Data!$B21/Data!$B26</f>
        <v>0.43287037037037046</v>
      </c>
      <c r="KO60" s="9">
        <f>KO52/Data!$B3*Data!$B21/Data!$B26</f>
        <v>0</v>
      </c>
      <c r="KP60" s="9">
        <f>KP52/Data!$B3*Data!$B21/Data!$B26</f>
        <v>0.83333333333333337</v>
      </c>
      <c r="KQ60" s="9">
        <f>KQ52/Data!$B3*Data!$B21/Data!$B26</f>
        <v>0.83333333333333337</v>
      </c>
      <c r="KR60" s="9">
        <f>KR52/Data!$B3*Data!$B21/Data!$B26</f>
        <v>0.33333333333333331</v>
      </c>
      <c r="KS60" s="9">
        <f>KS52/Data!$B3*Data!$B21/Data!$B26</f>
        <v>0.5</v>
      </c>
      <c r="KT60" s="9">
        <f>KT52/Data!$B3*Data!$B21/Data!$B26</f>
        <v>0.40740740740740738</v>
      </c>
      <c r="KU60" s="9">
        <f>KU52/Data!$B3*Data!$B21/Data!$B26</f>
        <v>0.43287037037037046</v>
      </c>
      <c r="KV60" s="9">
        <f>KV52/Data!$B3*Data!$B21/Data!$B26</f>
        <v>0.38194444444444442</v>
      </c>
      <c r="KW60" s="9">
        <f>KW52/Data!$B3*Data!$B21/Data!$B26</f>
        <v>0.78703703703703709</v>
      </c>
      <c r="KX60" s="9">
        <f>KX52/Data!$B3*Data!$B21/Data!$B26</f>
        <v>0.27777777777777779</v>
      </c>
      <c r="KY60" s="9">
        <f>KY52/Data!$B3*Data!$B21/Data!$B26</f>
        <v>0.2592592592592593</v>
      </c>
      <c r="KZ60" s="9">
        <f>KZ52/Data!$B3*Data!$B21/Data!$B26</f>
        <v>0.36111111111111105</v>
      </c>
      <c r="LA60" s="9">
        <f>LA52/Data!$B3*Data!$B21/Data!$B26</f>
        <v>0.25462962962962965</v>
      </c>
      <c r="LB60" s="9">
        <f>LB52/Data!$B3*Data!$B21/Data!$B26</f>
        <v>0.20370370370370369</v>
      </c>
      <c r="LC60" s="9">
        <f>LC52/Data!$B3*Data!$B21/Data!$B26</f>
        <v>0.20370370370370369</v>
      </c>
      <c r="LD60" s="9">
        <f>LD52/Data!$B3*Data!$B21/Data!$B26</f>
        <v>0.25</v>
      </c>
      <c r="LE60" s="9">
        <f>LE52/Data!$B3*Data!$B21/Data!$B26</f>
        <v>0.32407407407407407</v>
      </c>
      <c r="LF60" s="9">
        <f>LF52/Data!$B3*Data!$B21/Data!$B26</f>
        <v>0.22222222222222221</v>
      </c>
      <c r="LG60" s="9">
        <f>LG52/Data!$B3*Data!$B21/Data!$B26</f>
        <v>0.33333333333333331</v>
      </c>
      <c r="LH60" s="9">
        <f>LH52/Data!$B3*Data!$B21/Data!$B26</f>
        <v>0.21388888888888893</v>
      </c>
      <c r="LI60" s="9">
        <f>LI52/Data!$B3*Data!$B21/Data!$B26</f>
        <v>0.15277777777777776</v>
      </c>
      <c r="LJ60" s="9">
        <f>LJ52/Data!$B3*Data!$B21/Data!$B26</f>
        <v>6.6203703703703709E-2</v>
      </c>
      <c r="LK60" s="9">
        <f>LK52/Data!$B3*Data!$B21/Data!$B26</f>
        <v>0.12037037037037036</v>
      </c>
      <c r="LL60" s="9">
        <f>LL52/Data!$B3*Data!$B21/Data!$B26</f>
        <v>0.12037037037037036</v>
      </c>
      <c r="LM60" s="9">
        <f>LM52/Data!$B3*Data!$B21/Data!$B26</f>
        <v>4.8148148148148155E-2</v>
      </c>
      <c r="LN60" s="9">
        <f>LN52/Data!$B3*Data!$B21/Data!$B26</f>
        <v>3.3333333333333333E-2</v>
      </c>
      <c r="LO60" s="9">
        <f>LO52/Data!$B3*Data!$B21/Data!$B26</f>
        <v>0</v>
      </c>
      <c r="LP60" s="9">
        <f>LP52/Data!$B3*Data!$B21/Data!$B26</f>
        <v>0</v>
      </c>
      <c r="LQ60" s="9">
        <f>LQ52/Data!$B3*Data!$B21/Data!$B26</f>
        <v>0.20370370370370369</v>
      </c>
      <c r="LR60" s="9">
        <f>LR52/Data!$B3*Data!$B21/Data!$B26</f>
        <v>0.55555555555555558</v>
      </c>
      <c r="LS60" s="9">
        <f>LS52/Data!$B3*Data!$B21/Data!$B26</f>
        <v>0.27777777777777779</v>
      </c>
      <c r="LT60" s="9">
        <f>LT52/Data!$B3*Data!$B21/Data!$B26</f>
        <v>0.20370370370370369</v>
      </c>
      <c r="LU60" s="9">
        <f>LU52/Data!$B3*Data!$B21/Data!$B26</f>
        <v>0.33333333333333331</v>
      </c>
      <c r="LV60" s="9">
        <f>LV52/Data!$B3*Data!$B21/Data!$B26</f>
        <v>0</v>
      </c>
      <c r="LW60" s="9">
        <f>LW52/Data!$B3*Data!$B21/Data!$B26</f>
        <v>0</v>
      </c>
      <c r="LX60" s="9">
        <f>LX52/Data!$B3*Data!$B21/Data!$B26</f>
        <v>0.38194444444444442</v>
      </c>
      <c r="LY60" s="9">
        <f>LY52/Data!$B3*Data!$B21/Data!$B26</f>
        <v>0.64814814814814814</v>
      </c>
      <c r="LZ60" s="9">
        <f>LZ52/Data!$B3*Data!$B21/Data!$B26</f>
        <v>0.32407407407407407</v>
      </c>
      <c r="MA60" s="9">
        <f>MA52/Data!$B3*Data!$B21/Data!$B26</f>
        <v>5.5555555555555552E-2</v>
      </c>
      <c r="MB60" s="9">
        <f>MB52/Data!$B3*Data!$B21/Data!$B26</f>
        <v>0</v>
      </c>
      <c r="MC60" s="9">
        <f>MC52/Data!$B3*Data!$B21/Data!$B26</f>
        <v>0.28009259259259262</v>
      </c>
      <c r="MD60" s="9">
        <f>MD52/Data!$B3*Data!$B21/Data!$B26</f>
        <v>0.28009259259259262</v>
      </c>
      <c r="ME60" s="9">
        <f>ME52/Data!$B3*Data!$B21/Data!$B26</f>
        <v>0.28009259259259262</v>
      </c>
      <c r="MF60" s="9">
        <f>MF52/Data!$B3*Data!$B21/Data!$B26</f>
        <v>0.27777777777777779</v>
      </c>
      <c r="MG60" s="9">
        <f>MG52/Data!$B3*Data!$B21/Data!$B26</f>
        <v>0.1388888888888889</v>
      </c>
      <c r="MH60" s="9">
        <f>MH52/Data!$B3*Data!$B21/Data!$B26</f>
        <v>7.4074074074074084E-2</v>
      </c>
      <c r="MI60" s="9">
        <f>MI52/Data!$B3*Data!$B21/Data!$B26</f>
        <v>5.5555555555555552E-2</v>
      </c>
      <c r="MJ60" s="9">
        <f>MJ52/Data!$B3*Data!$B21/Data!$B26</f>
        <v>5.0925925925925923E-2</v>
      </c>
      <c r="MK60" s="9">
        <f>MK52/Data!$B3*Data!$B21/Data!$B26</f>
        <v>4.0740740740740744E-2</v>
      </c>
      <c r="ML60" s="9">
        <f>ML52/Data!$B3*Data!$B21/Data!$B26</f>
        <v>5.0925925925925923E-2</v>
      </c>
      <c r="MM60" s="9">
        <f>MM52/Data!$B3*Data!$B21/Data!$B26</f>
        <v>6.4814814814814825E-2</v>
      </c>
      <c r="MN60" s="9">
        <f>MN52/Data!$B3*Data!$B21/Data!$B26</f>
        <v>6.4814814814814825E-2</v>
      </c>
      <c r="MO60" s="9">
        <f>MO52/Data!$B3*Data!$B21/Data!$B26</f>
        <v>9.2592592592592587E-2</v>
      </c>
      <c r="MP60" s="9">
        <f>MP52/Data!$B3*Data!$B21/Data!$B26</f>
        <v>8.3333333333333329E-2</v>
      </c>
      <c r="MQ60" s="9">
        <f>MQ52/Data!$B3*Data!$B21/Data!$B26</f>
        <v>6.1111111111111123E-2</v>
      </c>
      <c r="MR60" s="9">
        <f>MR52/Data!$B3*Data!$B21/Data!$B26</f>
        <v>4.583333333333333E-2</v>
      </c>
      <c r="MS60" s="9">
        <f>MS52/Data!$B3*Data!$B21/Data!$B26</f>
        <v>3.0555555555555561E-2</v>
      </c>
      <c r="MT60" s="9">
        <f>MT52/Data!$B3*Data!$B21/Data!$B26</f>
        <v>5.5555555555555552E-2</v>
      </c>
      <c r="MU60" s="9">
        <f>MU52/Data!$B3*Data!$B21/Data!$B26</f>
        <v>5.5555555555555552E-2</v>
      </c>
      <c r="MV60" s="9">
        <f>MV52/Data!$B3*Data!$B21/Data!$B26</f>
        <v>2.9629629629629627E-2</v>
      </c>
      <c r="MW60" s="9">
        <f>MW52/Data!$B3*Data!$B21/Data!$B26</f>
        <v>4.4444444444444446E-2</v>
      </c>
      <c r="MX60" s="9">
        <f>MX52/Data!$B3*Data!$B21/Data!$B26</f>
        <v>3.0555555555555561E-2</v>
      </c>
      <c r="MY60" s="9">
        <f>MY52/Data!$B3*Data!$B21/Data!$B26</f>
        <v>4.0740740740740744E-2</v>
      </c>
      <c r="MZ60" s="9">
        <f>MZ52/Data!$B3*Data!$B21/Data!$B26</f>
        <v>4.0740740740740744E-2</v>
      </c>
      <c r="NA60" s="9">
        <f>NA52/Data!$B3*Data!$B21/Data!$B26</f>
        <v>9.2592592592592587E-2</v>
      </c>
      <c r="NB60" s="9">
        <f>NB52/Data!$B3*Data!$B21/Data!$B26</f>
        <v>9.2592592592592587E-2</v>
      </c>
      <c r="NC60" s="9">
        <f>NC52/Data!$B3*Data!$B21/Data!$B26</f>
        <v>3.7037037037037042E-2</v>
      </c>
    </row>
    <row r="61" spans="2:367" ht="15">
      <c r="B61" s="181" t="s">
        <v>1835</v>
      </c>
      <c r="C61" s="9">
        <v>0.1</v>
      </c>
      <c r="D61" s="9">
        <v>0.1</v>
      </c>
      <c r="E61" s="9">
        <v>0.1</v>
      </c>
      <c r="F61" s="9">
        <v>0.1</v>
      </c>
      <c r="G61" s="9">
        <v>0.1</v>
      </c>
      <c r="H61" s="9">
        <v>0.1</v>
      </c>
      <c r="I61" s="9">
        <v>0.1</v>
      </c>
      <c r="J61" s="9">
        <v>0.1</v>
      </c>
      <c r="K61" s="9">
        <v>0.1</v>
      </c>
      <c r="L61" s="9">
        <v>0.1</v>
      </c>
      <c r="M61" s="9">
        <v>0.1</v>
      </c>
      <c r="N61" s="9">
        <v>0.1</v>
      </c>
      <c r="O61" s="9">
        <v>0.1</v>
      </c>
      <c r="P61" s="9">
        <v>0.1</v>
      </c>
      <c r="Q61" s="9">
        <v>0.1</v>
      </c>
      <c r="R61" s="9">
        <v>0.1</v>
      </c>
      <c r="S61" s="9">
        <v>0.1</v>
      </c>
      <c r="T61" s="9">
        <v>0.1</v>
      </c>
      <c r="U61" s="9">
        <v>0.1</v>
      </c>
      <c r="V61" s="9">
        <v>0.1</v>
      </c>
      <c r="W61" s="9">
        <v>0.1</v>
      </c>
      <c r="X61" s="9">
        <v>0.1</v>
      </c>
      <c r="Y61" s="9">
        <v>0.1</v>
      </c>
      <c r="Z61" s="9">
        <v>0.1</v>
      </c>
      <c r="AA61" s="9">
        <v>0.1</v>
      </c>
      <c r="AB61" s="9">
        <v>0.1</v>
      </c>
      <c r="AC61" s="9">
        <v>0.1</v>
      </c>
      <c r="AD61" s="9">
        <v>0.1</v>
      </c>
      <c r="AE61" s="9">
        <v>0.1</v>
      </c>
      <c r="AF61" s="9">
        <v>0.1</v>
      </c>
      <c r="AG61" s="9">
        <v>0.1</v>
      </c>
      <c r="AH61" s="9">
        <v>0.1</v>
      </c>
      <c r="AI61" s="9">
        <v>0.1</v>
      </c>
      <c r="AJ61" s="9">
        <v>0.1</v>
      </c>
      <c r="AK61" s="9">
        <v>0.1</v>
      </c>
      <c r="AL61" s="9">
        <v>0.1</v>
      </c>
      <c r="AM61" s="9">
        <v>0.1</v>
      </c>
      <c r="AN61" s="9">
        <v>0.1</v>
      </c>
      <c r="AO61" s="9">
        <v>0.1</v>
      </c>
      <c r="AP61" s="9">
        <v>0.1</v>
      </c>
      <c r="AQ61" s="9">
        <v>0.1</v>
      </c>
      <c r="AR61" s="9">
        <v>0.1</v>
      </c>
      <c r="AS61" s="9">
        <v>0.1</v>
      </c>
      <c r="AT61" s="9">
        <v>0.1</v>
      </c>
      <c r="AU61" s="9">
        <v>0.1</v>
      </c>
      <c r="AV61" s="9">
        <v>0.1</v>
      </c>
      <c r="AW61" s="9">
        <v>0.1</v>
      </c>
      <c r="AX61" s="9">
        <v>0.1</v>
      </c>
      <c r="AY61" s="9">
        <v>0.1</v>
      </c>
      <c r="AZ61" s="9">
        <v>0.1</v>
      </c>
      <c r="BA61" s="9">
        <v>0.1</v>
      </c>
      <c r="BB61" s="9">
        <v>0.1</v>
      </c>
      <c r="BC61" s="9">
        <v>0.1</v>
      </c>
      <c r="BD61" s="9">
        <v>0.1</v>
      </c>
      <c r="BE61" s="9">
        <v>0.1</v>
      </c>
      <c r="BF61" s="9">
        <v>0.1</v>
      </c>
      <c r="BG61" s="9">
        <v>0.1</v>
      </c>
      <c r="BH61" s="9">
        <v>0.1</v>
      </c>
      <c r="BI61" s="9">
        <v>0.1</v>
      </c>
      <c r="BJ61" s="9">
        <v>0.1</v>
      </c>
      <c r="BK61" s="9">
        <v>0.1</v>
      </c>
      <c r="BL61" s="9">
        <v>0.1</v>
      </c>
      <c r="BM61" s="9">
        <v>0.1</v>
      </c>
      <c r="BN61" s="9">
        <v>0.1</v>
      </c>
      <c r="BO61" s="9">
        <v>0.1</v>
      </c>
      <c r="BP61" s="9">
        <v>0.1</v>
      </c>
      <c r="BQ61" s="9">
        <v>0.1</v>
      </c>
      <c r="BR61" s="9">
        <v>0.1</v>
      </c>
      <c r="BS61" s="9">
        <v>0.1</v>
      </c>
      <c r="BT61" s="9">
        <v>0.1</v>
      </c>
      <c r="BU61" s="9">
        <v>0.1</v>
      </c>
      <c r="BV61" s="9">
        <v>0.1</v>
      </c>
      <c r="BW61" s="9">
        <v>0.1</v>
      </c>
      <c r="BX61" s="9">
        <v>0.1</v>
      </c>
      <c r="BY61" s="9">
        <v>0.1</v>
      </c>
      <c r="BZ61" s="9">
        <v>0.1</v>
      </c>
      <c r="CA61" s="9">
        <v>0.1</v>
      </c>
      <c r="CB61" s="9">
        <v>0.1</v>
      </c>
      <c r="CC61" s="9">
        <v>0.1</v>
      </c>
      <c r="CD61" s="9">
        <v>0.1</v>
      </c>
      <c r="CE61" s="9">
        <v>0.1</v>
      </c>
      <c r="CF61" s="9">
        <v>0.1</v>
      </c>
      <c r="CG61" s="9">
        <v>0.1</v>
      </c>
      <c r="CH61" s="9">
        <v>0.1</v>
      </c>
      <c r="CI61" s="9">
        <v>0.1</v>
      </c>
      <c r="CJ61" s="9">
        <v>0.1</v>
      </c>
      <c r="CK61" s="9">
        <v>0.1</v>
      </c>
      <c r="CL61" s="9">
        <v>0.1</v>
      </c>
      <c r="CM61" s="9">
        <v>0.1</v>
      </c>
      <c r="CN61" s="9">
        <v>0.1</v>
      </c>
      <c r="CO61" s="9">
        <v>0.1</v>
      </c>
      <c r="CP61" s="9">
        <v>0.1</v>
      </c>
      <c r="CQ61" s="9">
        <v>0.1</v>
      </c>
      <c r="CR61" s="9">
        <v>0.1</v>
      </c>
      <c r="CS61" s="9">
        <v>0.1</v>
      </c>
      <c r="CT61" s="9">
        <v>0.1</v>
      </c>
      <c r="CU61" s="9">
        <v>0.1</v>
      </c>
      <c r="CV61" s="9">
        <v>0.1</v>
      </c>
      <c r="CW61" s="9">
        <v>0.1</v>
      </c>
      <c r="CX61" s="9">
        <v>0.1</v>
      </c>
      <c r="CY61" s="9">
        <v>0.1</v>
      </c>
      <c r="CZ61" s="9">
        <v>0.1</v>
      </c>
      <c r="DA61" s="9">
        <v>0.1</v>
      </c>
      <c r="DB61" s="9">
        <v>0.1</v>
      </c>
      <c r="DC61" s="9">
        <v>0.2</v>
      </c>
      <c r="DD61" s="9">
        <v>0.2</v>
      </c>
      <c r="DE61" s="9">
        <v>0.2</v>
      </c>
      <c r="DF61" s="9">
        <v>0.2</v>
      </c>
      <c r="DG61" s="9">
        <v>0.2</v>
      </c>
      <c r="DH61" s="9">
        <v>0.2</v>
      </c>
      <c r="DI61" s="9">
        <v>0.2</v>
      </c>
      <c r="DJ61" s="9">
        <v>0.2</v>
      </c>
      <c r="DK61" s="9">
        <v>0.2</v>
      </c>
      <c r="DL61" s="9">
        <v>0.2</v>
      </c>
      <c r="DM61" s="9">
        <v>0.2</v>
      </c>
      <c r="DN61" s="9">
        <v>0.2</v>
      </c>
      <c r="DO61" s="9">
        <v>0.2</v>
      </c>
      <c r="DP61" s="9">
        <v>0.2</v>
      </c>
      <c r="DQ61" s="9">
        <v>0.2</v>
      </c>
      <c r="DR61" s="9">
        <v>0.2</v>
      </c>
      <c r="DS61" s="9">
        <v>0.2</v>
      </c>
      <c r="DT61" s="9">
        <v>0.2</v>
      </c>
      <c r="DU61" s="9">
        <v>0.2</v>
      </c>
      <c r="DV61" s="9">
        <v>0.2</v>
      </c>
      <c r="DW61" s="9">
        <v>0.2</v>
      </c>
      <c r="DX61" s="9">
        <v>0.2</v>
      </c>
      <c r="DY61" s="9">
        <v>0.2</v>
      </c>
      <c r="DZ61" s="9">
        <v>0.2</v>
      </c>
      <c r="EA61" s="9">
        <v>0.2</v>
      </c>
      <c r="EB61" s="9">
        <v>0.2</v>
      </c>
      <c r="EC61" s="9">
        <v>0.2</v>
      </c>
      <c r="ED61" s="9">
        <v>0.2</v>
      </c>
      <c r="EE61" s="9">
        <v>0.2</v>
      </c>
      <c r="EF61" s="9">
        <v>0.2</v>
      </c>
      <c r="EG61" s="9">
        <v>0.2</v>
      </c>
      <c r="EH61" s="9">
        <v>0.2</v>
      </c>
      <c r="EI61" s="9">
        <v>0.2</v>
      </c>
      <c r="EJ61" s="9">
        <v>0.2</v>
      </c>
      <c r="EK61" s="9">
        <v>0.2</v>
      </c>
      <c r="EL61" s="9">
        <v>0.2</v>
      </c>
      <c r="EM61" s="9">
        <v>0.2</v>
      </c>
      <c r="EN61" s="9">
        <v>0.2</v>
      </c>
      <c r="EO61" s="9">
        <v>0.2</v>
      </c>
      <c r="EP61" s="9">
        <v>0.2</v>
      </c>
      <c r="EQ61" s="9">
        <v>0.2</v>
      </c>
      <c r="ER61" s="9">
        <v>0.2</v>
      </c>
      <c r="ES61" s="9">
        <v>0.2</v>
      </c>
      <c r="ET61" s="9">
        <v>0.2</v>
      </c>
      <c r="EU61" s="9">
        <v>0.2</v>
      </c>
      <c r="EV61" s="9">
        <v>0.2</v>
      </c>
      <c r="EW61" s="9">
        <v>0.2</v>
      </c>
      <c r="EX61" s="9">
        <v>0.2</v>
      </c>
      <c r="EY61" s="9">
        <v>0.2</v>
      </c>
      <c r="EZ61" s="9">
        <v>0.2</v>
      </c>
      <c r="FA61" s="9">
        <v>0.2</v>
      </c>
      <c r="FB61" s="9">
        <v>0.2</v>
      </c>
      <c r="FC61" s="9">
        <v>0.2</v>
      </c>
      <c r="FD61" s="9">
        <v>0.2</v>
      </c>
      <c r="FE61" s="9">
        <v>0.2</v>
      </c>
      <c r="FF61" s="9">
        <v>0.2</v>
      </c>
      <c r="FG61" s="9">
        <v>0.2</v>
      </c>
      <c r="FH61" s="9">
        <v>0.2</v>
      </c>
      <c r="FI61" s="9">
        <v>0.2</v>
      </c>
      <c r="FJ61" s="9">
        <v>0.2</v>
      </c>
      <c r="FK61" s="9">
        <v>0.2</v>
      </c>
      <c r="FL61" s="9">
        <v>0.2</v>
      </c>
      <c r="FM61" s="9">
        <v>0.2</v>
      </c>
      <c r="FN61" s="9">
        <v>0.2</v>
      </c>
      <c r="FO61" s="9">
        <v>0.2</v>
      </c>
      <c r="FP61" s="9">
        <v>0.2</v>
      </c>
      <c r="FQ61" s="9">
        <v>0.2</v>
      </c>
      <c r="FR61" s="9">
        <v>0.2</v>
      </c>
      <c r="FS61" s="9">
        <v>0.2</v>
      </c>
      <c r="FT61" s="9">
        <v>0.2</v>
      </c>
      <c r="FU61" s="9">
        <v>0.2</v>
      </c>
      <c r="FV61" s="9">
        <v>0.2</v>
      </c>
      <c r="FW61" s="9">
        <v>0.2</v>
      </c>
      <c r="FX61" s="9">
        <v>0.2</v>
      </c>
      <c r="FY61" s="9">
        <v>0.2</v>
      </c>
      <c r="FZ61" s="9">
        <v>0.2</v>
      </c>
      <c r="GA61" s="9">
        <v>0.2</v>
      </c>
      <c r="GB61" s="9">
        <v>0.2</v>
      </c>
      <c r="GC61" s="9">
        <v>0.2</v>
      </c>
      <c r="GD61" s="9">
        <v>0.2</v>
      </c>
      <c r="GE61" s="9">
        <v>0.2</v>
      </c>
      <c r="GF61" s="9">
        <v>0.2</v>
      </c>
      <c r="GG61" s="9">
        <v>0.2</v>
      </c>
      <c r="GH61" s="9">
        <v>0.2</v>
      </c>
      <c r="GI61" s="9">
        <v>0.2</v>
      </c>
      <c r="GJ61" s="9">
        <v>0.2</v>
      </c>
      <c r="GK61" s="9">
        <v>0.2</v>
      </c>
      <c r="GL61" s="9">
        <v>0.2</v>
      </c>
      <c r="GM61" s="9">
        <v>0.2</v>
      </c>
      <c r="GN61" s="9">
        <v>0.2</v>
      </c>
      <c r="GO61" s="9">
        <v>0.2</v>
      </c>
      <c r="GP61" s="9">
        <v>0.2</v>
      </c>
      <c r="GQ61" s="9">
        <v>0.2</v>
      </c>
      <c r="GR61" s="9">
        <v>0.2</v>
      </c>
      <c r="GS61" s="9">
        <v>0.2</v>
      </c>
      <c r="GT61" s="9">
        <v>0.2</v>
      </c>
      <c r="GU61" s="9">
        <v>0.2</v>
      </c>
      <c r="GV61" s="9">
        <v>0.2</v>
      </c>
      <c r="GW61" s="9">
        <v>0.2</v>
      </c>
      <c r="GX61" s="9">
        <v>0.2</v>
      </c>
      <c r="GY61" s="9">
        <v>0.2</v>
      </c>
      <c r="GZ61" s="9">
        <v>0.2</v>
      </c>
      <c r="HA61" s="9">
        <v>0.2</v>
      </c>
      <c r="HB61" s="9">
        <v>0.2</v>
      </c>
      <c r="HC61" s="9">
        <v>0.2</v>
      </c>
      <c r="HD61" s="9">
        <v>0.2</v>
      </c>
      <c r="HE61" s="9">
        <v>0.2</v>
      </c>
      <c r="HF61" s="9">
        <v>0.2</v>
      </c>
      <c r="HG61" s="9">
        <v>0.2</v>
      </c>
      <c r="HH61" s="9">
        <v>0.2</v>
      </c>
      <c r="HI61" s="9">
        <v>0.2</v>
      </c>
      <c r="HJ61" s="9">
        <v>0.2</v>
      </c>
      <c r="HK61" s="9">
        <v>0.2</v>
      </c>
      <c r="HL61" s="9">
        <v>0.2</v>
      </c>
      <c r="HM61" s="9">
        <v>0.2</v>
      </c>
      <c r="HN61" s="9">
        <v>0.2</v>
      </c>
      <c r="HO61" s="9">
        <v>0.2</v>
      </c>
      <c r="HP61" s="9">
        <v>0.2</v>
      </c>
      <c r="HQ61" s="9">
        <v>0.2</v>
      </c>
      <c r="HR61" s="9">
        <v>0.2</v>
      </c>
      <c r="HS61" s="9">
        <v>1.2</v>
      </c>
      <c r="HT61" s="9">
        <v>0.2</v>
      </c>
      <c r="HU61" s="9">
        <v>0.2</v>
      </c>
      <c r="HV61" s="9">
        <v>0.2</v>
      </c>
      <c r="HW61" s="9">
        <v>0.2</v>
      </c>
      <c r="HX61" s="9">
        <v>0.2</v>
      </c>
      <c r="HY61" s="9">
        <v>0.2</v>
      </c>
      <c r="HZ61" s="9">
        <v>0.2</v>
      </c>
      <c r="IA61" s="9">
        <v>0.2</v>
      </c>
      <c r="IB61" s="9">
        <v>0.2</v>
      </c>
      <c r="IC61" s="9">
        <v>0.2</v>
      </c>
      <c r="ID61" s="9">
        <v>0.2</v>
      </c>
      <c r="IE61" s="9">
        <v>0.2</v>
      </c>
      <c r="IF61" s="9">
        <v>0.2</v>
      </c>
      <c r="IG61" s="9">
        <v>0.2</v>
      </c>
      <c r="IH61" s="9">
        <v>0.2</v>
      </c>
      <c r="II61" s="9">
        <v>0.2</v>
      </c>
      <c r="IJ61" s="9">
        <v>0.2</v>
      </c>
      <c r="IK61" s="9">
        <v>0.2</v>
      </c>
      <c r="IL61" s="9">
        <v>0.2</v>
      </c>
      <c r="IM61" s="9">
        <v>0.2</v>
      </c>
      <c r="IN61" s="9">
        <v>0.2</v>
      </c>
      <c r="IO61" s="9">
        <v>0.2</v>
      </c>
      <c r="IP61" s="9">
        <v>0.2</v>
      </c>
      <c r="IQ61" s="9">
        <v>0.2</v>
      </c>
      <c r="IR61" s="9">
        <v>0.2</v>
      </c>
      <c r="IS61" s="9">
        <v>0.2</v>
      </c>
      <c r="IT61" s="9">
        <v>0.2</v>
      </c>
      <c r="IU61" s="9">
        <v>0.2</v>
      </c>
      <c r="IV61" s="9">
        <v>0.2</v>
      </c>
      <c r="IW61" s="9">
        <v>0.2</v>
      </c>
      <c r="IX61" s="9">
        <v>0.2</v>
      </c>
      <c r="IY61" s="9">
        <v>0.2</v>
      </c>
      <c r="IZ61" s="9">
        <v>0.2</v>
      </c>
      <c r="JA61" s="9">
        <v>0.2</v>
      </c>
      <c r="JB61" s="9">
        <v>0.2</v>
      </c>
      <c r="JC61" s="9">
        <v>0.2</v>
      </c>
      <c r="JD61" s="9">
        <v>0.2</v>
      </c>
      <c r="JE61" s="9">
        <v>0.2</v>
      </c>
      <c r="JF61" s="9">
        <v>0.2</v>
      </c>
      <c r="JG61" s="9">
        <v>0.2</v>
      </c>
      <c r="JH61" s="9">
        <v>0.2</v>
      </c>
      <c r="JI61" s="9">
        <v>0.2</v>
      </c>
      <c r="JJ61" s="9">
        <v>0.2</v>
      </c>
      <c r="JK61" s="9">
        <v>0.2</v>
      </c>
      <c r="JL61" s="9">
        <v>0.2</v>
      </c>
      <c r="JM61" s="9">
        <v>0.2</v>
      </c>
      <c r="JN61" s="9">
        <v>0.2</v>
      </c>
      <c r="JO61" s="9">
        <v>0.2</v>
      </c>
      <c r="JP61" s="9">
        <v>0.2</v>
      </c>
      <c r="JQ61" s="9">
        <v>0.2</v>
      </c>
      <c r="JR61" s="9">
        <v>0.2</v>
      </c>
      <c r="JS61" s="9">
        <v>0.2</v>
      </c>
      <c r="JT61" s="9">
        <v>0.2</v>
      </c>
      <c r="JU61" s="9">
        <v>0.2</v>
      </c>
      <c r="JV61" s="9">
        <v>0.2</v>
      </c>
      <c r="JW61" s="9">
        <v>0.2</v>
      </c>
      <c r="JX61" s="9">
        <v>0.2</v>
      </c>
      <c r="JY61" s="9">
        <v>0.2</v>
      </c>
      <c r="JZ61" s="9">
        <v>0.2</v>
      </c>
      <c r="KA61" s="9">
        <v>0.2</v>
      </c>
      <c r="KB61" s="9">
        <v>0.2</v>
      </c>
      <c r="KC61" s="9">
        <v>0.2</v>
      </c>
      <c r="KD61" s="9">
        <v>0.2</v>
      </c>
      <c r="KE61" s="9">
        <v>0.2</v>
      </c>
      <c r="KF61" s="9">
        <v>0.2</v>
      </c>
      <c r="KG61" s="9">
        <v>0.2</v>
      </c>
      <c r="KH61" s="9">
        <v>0.2</v>
      </c>
      <c r="KI61" s="9">
        <v>0.2</v>
      </c>
      <c r="KJ61" s="9">
        <v>0.2</v>
      </c>
      <c r="KK61" s="9">
        <v>0.2</v>
      </c>
      <c r="KL61" s="9">
        <v>0.2</v>
      </c>
      <c r="KM61" s="9">
        <v>0.2</v>
      </c>
      <c r="KN61" s="9">
        <v>0.2</v>
      </c>
      <c r="KO61" s="9">
        <v>0.2</v>
      </c>
      <c r="KP61" s="9">
        <v>0.2</v>
      </c>
      <c r="KQ61" s="9">
        <v>0.2</v>
      </c>
      <c r="KR61" s="9">
        <v>0.2</v>
      </c>
      <c r="KS61" s="9">
        <v>0.2</v>
      </c>
      <c r="KT61" s="9">
        <v>0.2</v>
      </c>
      <c r="KU61" s="9">
        <v>0.2</v>
      </c>
      <c r="KV61" s="9">
        <v>0.2</v>
      </c>
      <c r="KW61" s="9">
        <v>0.2</v>
      </c>
      <c r="KX61" s="9">
        <v>0.2</v>
      </c>
      <c r="KY61" s="9">
        <v>0.2</v>
      </c>
      <c r="KZ61" s="9">
        <v>0.2</v>
      </c>
      <c r="LA61" s="9">
        <v>0.2</v>
      </c>
      <c r="LB61" s="9">
        <v>0.2</v>
      </c>
      <c r="LC61" s="9">
        <v>0.2</v>
      </c>
      <c r="LD61" s="9">
        <v>0.2</v>
      </c>
      <c r="LE61" s="9">
        <v>0.2</v>
      </c>
      <c r="LF61" s="9">
        <v>0.2</v>
      </c>
      <c r="LG61" s="9">
        <v>0.2</v>
      </c>
      <c r="LH61" s="9">
        <v>0.2</v>
      </c>
      <c r="LI61" s="9">
        <v>0.2</v>
      </c>
      <c r="LJ61" s="9">
        <v>0.2</v>
      </c>
      <c r="LK61" s="9">
        <v>0.2</v>
      </c>
      <c r="LL61" s="9">
        <v>0.2</v>
      </c>
      <c r="LM61" s="9">
        <v>0.2</v>
      </c>
      <c r="LN61" s="9">
        <v>0.2</v>
      </c>
      <c r="LO61" s="9">
        <v>0.2</v>
      </c>
      <c r="LP61" s="9">
        <v>0.2</v>
      </c>
      <c r="LQ61" s="9">
        <v>0.2</v>
      </c>
      <c r="LR61" s="9">
        <v>0.2</v>
      </c>
      <c r="LS61" s="9">
        <v>0.2</v>
      </c>
      <c r="LT61" s="9">
        <v>0.2</v>
      </c>
      <c r="LU61" s="9">
        <v>0.2</v>
      </c>
      <c r="LV61" s="9">
        <v>0.2</v>
      </c>
      <c r="LW61" s="9">
        <v>0.2</v>
      </c>
      <c r="LX61" s="9">
        <v>0.2</v>
      </c>
      <c r="LY61" s="9">
        <v>0.2</v>
      </c>
      <c r="LZ61" s="9">
        <v>0.2</v>
      </c>
      <c r="MA61" s="9">
        <v>0.2</v>
      </c>
      <c r="MB61" s="9">
        <v>0.2</v>
      </c>
      <c r="MC61" s="9">
        <v>0.2</v>
      </c>
      <c r="MD61" s="9">
        <v>0.2</v>
      </c>
      <c r="ME61" s="9">
        <v>0.2</v>
      </c>
      <c r="MF61" s="9">
        <v>0.2</v>
      </c>
      <c r="MG61" s="9">
        <v>0.2</v>
      </c>
      <c r="MH61" s="9">
        <v>0.2</v>
      </c>
      <c r="MI61" s="9">
        <v>0.2</v>
      </c>
      <c r="MJ61" s="9">
        <v>0.2</v>
      </c>
      <c r="MK61" s="9">
        <v>0.2</v>
      </c>
      <c r="ML61" s="9">
        <v>0.2</v>
      </c>
      <c r="MM61" s="9">
        <v>0.2</v>
      </c>
      <c r="MN61" s="9">
        <v>0.2</v>
      </c>
      <c r="MO61" s="9">
        <v>0.2</v>
      </c>
      <c r="MP61" s="9">
        <v>0.2</v>
      </c>
      <c r="MQ61" s="9">
        <v>0.2</v>
      </c>
      <c r="MR61" s="9">
        <v>0.2</v>
      </c>
      <c r="MS61" s="9">
        <v>0.2</v>
      </c>
      <c r="MT61" s="9">
        <v>0.2</v>
      </c>
      <c r="MU61" s="9">
        <v>0.2</v>
      </c>
      <c r="MV61" s="9">
        <v>0.2</v>
      </c>
      <c r="MW61" s="9">
        <v>0.2</v>
      </c>
      <c r="MX61" s="9">
        <v>0.2</v>
      </c>
      <c r="MY61" s="9">
        <v>0.2</v>
      </c>
      <c r="MZ61" s="9">
        <v>0.2</v>
      </c>
      <c r="NA61" s="9">
        <v>0.2</v>
      </c>
      <c r="NB61" s="9">
        <v>0.2</v>
      </c>
      <c r="NC61" s="9">
        <v>1.2</v>
      </c>
    </row>
    <row r="62" spans="2:367" ht="15">
      <c r="B62" s="181" t="s">
        <v>1836</v>
      </c>
      <c r="C62" s="14">
        <f>C52/Data!$B13/Data!$B28/Data!$B3*Data!$B29</f>
        <v>0.58139534883720934</v>
      </c>
      <c r="D62" s="14">
        <f>D52/Data!$B13/Data!$B28/Data!$B3*Data!$B29</f>
        <v>0.96899224806201567</v>
      </c>
      <c r="E62" s="14">
        <f>E52/Data!$B13/Data!$B28/Data!$B3*Data!$B29</f>
        <v>0.71059431524547811</v>
      </c>
      <c r="F62" s="14">
        <f>F52/Data!$B13/Data!$B28/Data!$B3*Data!$B29</f>
        <v>0.71059431524547811</v>
      </c>
      <c r="G62" s="14">
        <f>G52/Data!$B13/Data!$B28/Data!$B3*Data!$B29</f>
        <v>0.88824289405684753</v>
      </c>
      <c r="H62" s="14">
        <f>H52/Data!$B13/Data!$B28/Data!$B3*Data!$B29</f>
        <v>1.1304909560723515</v>
      </c>
      <c r="I62" s="14">
        <f>I52/Data!$B13/Data!$B28/Data!$B3*Data!$B29</f>
        <v>1.1304909560723515</v>
      </c>
      <c r="J62" s="14">
        <f>J52/Data!$B13/Data!$B28/Data!$B3*Data!$B29</f>
        <v>0.64599483204134367</v>
      </c>
      <c r="K62" s="14">
        <f>K52/Data!$B13/Data!$B28/Data!$B3*Data!$B29</f>
        <v>0.96899224806201567</v>
      </c>
      <c r="L62" s="14">
        <f>L52/Data!$B13/Data!$B28/Data!$B3*Data!$B29</f>
        <v>0.71059431524547811</v>
      </c>
      <c r="M62" s="14">
        <f>M52/Data!$B13/Data!$B28/Data!$B3*Data!$B29</f>
        <v>0.71059431524547811</v>
      </c>
      <c r="N62" s="14">
        <f>N52/Data!$B13/Data!$B28/Data!$B3*Data!$B29</f>
        <v>0.62177002583979335</v>
      </c>
      <c r="O62" s="14">
        <f>O52/Data!$B13/Data!$B28/Data!$B3*Data!$B29</f>
        <v>1.6149870801033595</v>
      </c>
      <c r="P62" s="14">
        <f>P52/Data!$B13/Data!$B28/Data!$B3*Data!$B29</f>
        <v>2.4224806201550386</v>
      </c>
      <c r="Q62" s="14">
        <f>Q52/Data!$B13/Data!$B28/Data!$B3*Data!$B29</f>
        <v>0.96899224806201567</v>
      </c>
      <c r="R62" s="14">
        <f>R52/Data!$B13/Data!$B28/Data!$B3*Data!$B29</f>
        <v>1.8410852713178296</v>
      </c>
      <c r="S62" s="14">
        <f>S52/Data!$B13/Data!$B28/Data!$B3*Data!$B29</f>
        <v>1.954134366925065</v>
      </c>
      <c r="T62" s="14">
        <f>T52/Data!$B13/Data!$B28/Data!$B3*Data!$B29</f>
        <v>1.4211886304909562</v>
      </c>
      <c r="U62" s="14">
        <f>U52/Data!$B13/Data!$B28/Data!$B3*Data!$B29</f>
        <v>0.62177002583979335</v>
      </c>
      <c r="V62" s="14">
        <f>V52/Data!$B13/Data!$B28/Data!$B3*Data!$B29</f>
        <v>1.1304909560723515</v>
      </c>
      <c r="W62" s="14">
        <f>W52/Data!$B13/Data!$B28/Data!$B3*Data!$B29</f>
        <v>1.7764857881136951</v>
      </c>
      <c r="X62" s="14">
        <f>X52/Data!$B13/Data!$B28/Data!$B3*Data!$B29</f>
        <v>0.71059431524547811</v>
      </c>
      <c r="Y62" s="14">
        <f>Y52/Data!$B13/Data!$B28/Data!$B3*Data!$B29</f>
        <v>0.72674418604651181</v>
      </c>
      <c r="Z62" s="14">
        <f>Z52/Data!$B13/Data!$B28/Data!$B3*Data!$B29</f>
        <v>0.79941860465116288</v>
      </c>
      <c r="AA62" s="14">
        <f>AA52/Data!$B13/Data!$B28/Data!$B3*Data!$B29</f>
        <v>0.88824289405684753</v>
      </c>
      <c r="AB62" s="14">
        <f>AB52/Data!$B13/Data!$B28/Data!$B3*Data!$B29</f>
        <v>0.88824289405684753</v>
      </c>
      <c r="AC62" s="14">
        <f>AC52/Data!$B13/Data!$B28/Data!$B3*Data!$B29</f>
        <v>1.6149870801033595</v>
      </c>
      <c r="AD62" s="14">
        <f>AD52/Data!$B13/Data!$B28/Data!$B3*Data!$B29</f>
        <v>1.6149870801033595</v>
      </c>
      <c r="AE62" s="14">
        <f>AE52/Data!$B13/Data!$B28/Data!$B3*Data!$B29</f>
        <v>0.77519379844961234</v>
      </c>
      <c r="AF62" s="14">
        <f>AF52/Data!$B13/Data!$B28/Data!$B3*Data!$B29</f>
        <v>0.96899224806201567</v>
      </c>
      <c r="AG62" s="14">
        <f>AG52/Data!$B13/Data!$B28/Data!$B3*Data!$B29</f>
        <v>1.0658914728682172</v>
      </c>
      <c r="AH62" s="14">
        <f>AH52/Data!$B13/Data!$B28/Data!$B3*Data!$B29</f>
        <v>0.88824289405684753</v>
      </c>
      <c r="AI62" s="14">
        <f>AI52/Data!$B13/Data!$B28/Data!$B3*Data!$B29</f>
        <v>0.88824289405684753</v>
      </c>
      <c r="AJ62" s="14">
        <f>AJ52/Data!$B13/Data!$B28/Data!$B3*Data!$B29</f>
        <v>1.2919896640826873</v>
      </c>
      <c r="AK62" s="14">
        <f>AK52/Data!$B13/Data!$B28/Data!$B3*Data!$B29</f>
        <v>1.9379844961240313</v>
      </c>
      <c r="AL62" s="14">
        <f>AL52/Data!$B13/Data!$B28/Data!$B3*Data!$B29</f>
        <v>0.90439276485788123</v>
      </c>
      <c r="AM62" s="14">
        <f>AM52/Data!$B13/Data!$B28/Data!$B3*Data!$B29</f>
        <v>1.1627906976744187</v>
      </c>
      <c r="AN62" s="14">
        <f>AN52/Data!$B13/Data!$B28/Data!$B3*Data!$B29</f>
        <v>1.0658914728682172</v>
      </c>
      <c r="AO62" s="14">
        <f>AO52/Data!$B13/Data!$B28/Data!$B3*Data!$B29</f>
        <v>1.0658914728682172</v>
      </c>
      <c r="AP62" s="14">
        <f>AP52/Data!$B13/Data!$B28/Data!$B3*Data!$B29</f>
        <v>0.88824289405684753</v>
      </c>
      <c r="AQ62" s="14">
        <f>AQ52/Data!$B13/Data!$B28/Data!$B3*Data!$B29</f>
        <v>1.7764857881136951</v>
      </c>
      <c r="AR62" s="14">
        <f>AR52/Data!$B13/Data!$B28/Data!$B3*Data!$B29</f>
        <v>1.9379844961240313</v>
      </c>
      <c r="AS62" s="14">
        <f>AS52/Data!$B13/Data!$B28/Data!$B3*Data!$B29</f>
        <v>0.90439276485788123</v>
      </c>
      <c r="AT62" s="14">
        <f>AT52/Data!$B13/Data!$B28/Data!$B3*Data!$B29</f>
        <v>1.3565891472868217</v>
      </c>
      <c r="AU62" s="14">
        <f>AU52/Data!$B13/Data!$B28/Data!$B3*Data!$B29</f>
        <v>1.0658914728682172</v>
      </c>
      <c r="AV62" s="14">
        <f>AV52/Data!$B13/Data!$B28/Data!$B3*Data!$B29</f>
        <v>0.79941860465116288</v>
      </c>
      <c r="AW62" s="14">
        <f>AW52/Data!$B13/Data!$B28/Data!$B3*Data!$B29</f>
        <v>0.88824289405684753</v>
      </c>
      <c r="AX62" s="14">
        <f>AX52/Data!$B13/Data!$B28/Data!$B3*Data!$B29</f>
        <v>2.099483204134367</v>
      </c>
      <c r="AY62" s="14">
        <f>AY52/Data!$B13/Data!$B28/Data!$B3*Data!$B29</f>
        <v>2.260981912144703</v>
      </c>
      <c r="AZ62" s="14">
        <f>AZ52/Data!$B13/Data!$B28/Data!$B3*Data!$B29</f>
        <v>1.6149870801033595</v>
      </c>
      <c r="BA62" s="14">
        <f>BA52/Data!$B13/Data!$B28/Data!$B3*Data!$B29</f>
        <v>2.9069767441860472</v>
      </c>
      <c r="BB62" s="14">
        <f>BB52/Data!$B13/Data!$B28/Data!$B3*Data!$B29</f>
        <v>2.2206072351421193</v>
      </c>
      <c r="BC62" s="14">
        <f>BC52/Data!$B13/Data!$B28/Data!$B3*Data!$B29</f>
        <v>1.2435400516795867</v>
      </c>
      <c r="BD62" s="14">
        <f>BD52/Data!$B13/Data!$B28/Data!$B3*Data!$B29</f>
        <v>0.79941860465116288</v>
      </c>
      <c r="BE62" s="14">
        <f>BE52/Data!$B13/Data!$B28/Data!$B3*Data!$B29</f>
        <v>1.1304909560723515</v>
      </c>
      <c r="BF62" s="14">
        <f>BF52/Data!$B13/Data!$B28/Data!$B3*Data!$B29</f>
        <v>1.7764857881136951</v>
      </c>
      <c r="BG62" s="14">
        <f>BG52/Data!$B13/Data!$B28/Data!$B3*Data!$B29</f>
        <v>0</v>
      </c>
      <c r="BH62" s="14">
        <f>BH52/Data!$B13/Data!$B28/Data!$B3*Data!$B29</f>
        <v>2.9069767441860472</v>
      </c>
      <c r="BI62" s="14">
        <f>BI52/Data!$B13/Data!$B28/Data!$B3*Data!$B29</f>
        <v>1.1547157622739019</v>
      </c>
      <c r="BJ62" s="14">
        <f>BJ52/Data!$B13/Data!$B28/Data!$B3*Data!$B29</f>
        <v>1.2435400516795867</v>
      </c>
      <c r="BK62" s="14">
        <f>BK52/Data!$B13/Data!$B28/Data!$B3*Data!$B29</f>
        <v>1.1547157622739019</v>
      </c>
      <c r="BL62" s="14">
        <f>BL52/Data!$B13/Data!$B28/Data!$B3*Data!$B29</f>
        <v>1.7764857881136951</v>
      </c>
      <c r="BM62" s="14">
        <f>BM52/Data!$B13/Data!$B28/Data!$B3*Data!$B29</f>
        <v>2.260981912144703</v>
      </c>
      <c r="BN62" s="14">
        <f>BN52/Data!$B13/Data!$B28/Data!$B3*Data!$B29</f>
        <v>1.2919896640826873</v>
      </c>
      <c r="BO62" s="14">
        <f>BO52/Data!$B13/Data!$B28/Data!$B3*Data!$B29</f>
        <v>2.0348837209302326</v>
      </c>
      <c r="BP62" s="14">
        <f>BP52/Data!$B13/Data!$B28/Data!$B3*Data!$B29</f>
        <v>1.4211886304909562</v>
      </c>
      <c r="BQ62" s="14">
        <f>BQ52/Data!$B13/Data!$B28/Data!$B3*Data!$B29</f>
        <v>0.53294573643410859</v>
      </c>
      <c r="BR62" s="14">
        <f>BR52/Data!$B13/Data!$B28/Data!$B3*Data!$B29</f>
        <v>0.97706718346253252</v>
      </c>
      <c r="BS62" s="14">
        <f>BS52/Data!$B13/Data!$B28/Data!$B3*Data!$B29</f>
        <v>1.1304909560723515</v>
      </c>
      <c r="BT62" s="14">
        <f>BT52/Data!$B13/Data!$B28/Data!$B3*Data!$B29</f>
        <v>1.7764857881136951</v>
      </c>
      <c r="BU62" s="14">
        <f>BU52/Data!$B13/Data!$B28/Data!$B3*Data!$B29</f>
        <v>0.839793281653747</v>
      </c>
      <c r="BV62" s="14">
        <f>BV52/Data!$B13/Data!$B28/Data!$B3*Data!$B29</f>
        <v>0.96899224806201567</v>
      </c>
      <c r="BW62" s="14">
        <f>BW52/Data!$B13/Data!$B28/Data!$B3*Data!$B29</f>
        <v>0.97706718346253252</v>
      </c>
      <c r="BX62" s="14">
        <f>BX52/Data!$B13/Data!$B28/Data!$B3*Data!$B29</f>
        <v>0.88824289405684753</v>
      </c>
      <c r="BY62" s="14">
        <f>BY52/Data!$B13/Data!$B28/Data!$B3*Data!$B29</f>
        <v>0.97706718346253252</v>
      </c>
      <c r="BZ62" s="14">
        <f>BZ52/Data!$B13/Data!$B28/Data!$B3*Data!$B29</f>
        <v>1.2919896640826873</v>
      </c>
      <c r="CA62" s="14">
        <f>CA52/Data!$B13/Data!$B28/Data!$B3*Data!$B29</f>
        <v>1.1304909560723515</v>
      </c>
      <c r="CB62" s="14">
        <f>CB52/Data!$B13/Data!$B28/Data!$B3*Data!$B29</f>
        <v>1.03359173126615</v>
      </c>
      <c r="CC62" s="14">
        <f>CC52/Data!$B13/Data!$B28/Data!$B3*Data!$B29</f>
        <v>1.1627906976744187</v>
      </c>
      <c r="CD62" s="14">
        <f>CD52/Data!$B13/Data!$B28/Data!$B3*Data!$B29</f>
        <v>1.0658914728682172</v>
      </c>
      <c r="CE62" s="14">
        <f>CE52/Data!$B13/Data!$B28/Data!$B3*Data!$B29</f>
        <v>0.71059431524547811</v>
      </c>
      <c r="CF62" s="14">
        <f>CF52/Data!$B13/Data!$B28/Data!$B3*Data!$B29</f>
        <v>2.2206072351421193</v>
      </c>
      <c r="CG62" s="14">
        <f>CG52/Data!$B13/Data!$B28/Data!$B3*Data!$B29</f>
        <v>5.4909560723514206</v>
      </c>
      <c r="CH62" s="14">
        <f>CH52/Data!$B13/Data!$B28/Data!$B3*Data!$B29</f>
        <v>3.8759689922480627</v>
      </c>
      <c r="CI62" s="14">
        <f>CI52/Data!$B13/Data!$B28/Data!$B3*Data!$B29</f>
        <v>2.0671834625323</v>
      </c>
      <c r="CJ62" s="14">
        <f>CJ52/Data!$B13/Data!$B28/Data!$B3*Data!$B29</f>
        <v>3.8759689922480627</v>
      </c>
      <c r="CK62" s="14">
        <f>CK52/Data!$B13/Data!$B28/Data!$B3*Data!$B29</f>
        <v>3.3753229974160206</v>
      </c>
      <c r="CL62" s="14">
        <f>CL52/Data!$B13/Data!$B28/Data!$B3*Data!$B29</f>
        <v>2.4870801033591734</v>
      </c>
      <c r="CM62" s="14">
        <f>CM52/Data!$B13/Data!$B28/Data!$B3*Data!$B29</f>
        <v>3.3753229974160206</v>
      </c>
      <c r="CN62" s="14">
        <f>CN52/Data!$B13/Data!$B28/Data!$B3*Data!$B29</f>
        <v>6.4599483204134378</v>
      </c>
      <c r="CO62" s="14">
        <f>CO52/Data!$B13/Data!$B28/Data!$B3*Data!$B29</f>
        <v>3.9567183462532305</v>
      </c>
      <c r="CP62" s="14">
        <f>CP52/Data!$B13/Data!$B28/Data!$B3*Data!$B29</f>
        <v>1.6149870801033595</v>
      </c>
      <c r="CQ62" s="14">
        <f>CQ52/Data!$B13/Data!$B28/Data!$B3*Data!$B29</f>
        <v>2.9069767441860472</v>
      </c>
      <c r="CR62" s="14">
        <f>CR52/Data!$B13/Data!$B28/Data!$B3*Data!$B29</f>
        <v>1.7764857881136951</v>
      </c>
      <c r="CS62" s="14">
        <f>CS52/Data!$B13/Data!$B28/Data!$B3*Data!$B29</f>
        <v>1.7764857881136951</v>
      </c>
      <c r="CT62" s="14">
        <f>CT52/Data!$B13/Data!$B28/Data!$B3*Data!$B29</f>
        <v>1.3323643410852715</v>
      </c>
      <c r="CU62" s="14">
        <f>CU52/Data!$B13/Data!$B28/Data!$B3*Data!$B29</f>
        <v>2.099483204134367</v>
      </c>
      <c r="CV62" s="14">
        <f>CV52/Data!$B13/Data!$B28/Data!$B3*Data!$B29</f>
        <v>2.099483204134367</v>
      </c>
      <c r="CW62" s="14">
        <f>CW52/Data!$B13/Data!$B28/Data!$B3*Data!$B29</f>
        <v>0</v>
      </c>
      <c r="CX62" s="14">
        <f>CX52/Data!$B13/Data!$B28/Data!$B3*Data!$B29</f>
        <v>2.2286821705426361</v>
      </c>
      <c r="CY62" s="14">
        <f>CY52/Data!$B13/Data!$B28/Data!$B3*Data!$B29</f>
        <v>1.2435400516795867</v>
      </c>
      <c r="CZ62" s="14">
        <f>CZ52/Data!$B13/Data!$B28/Data!$B3*Data!$B29</f>
        <v>1.0658914728682172</v>
      </c>
      <c r="DA62" s="14">
        <f>DA52/Data!$B13/Data!$B28/Data!$B3*Data!$B29</f>
        <v>0.88824289405684753</v>
      </c>
      <c r="DB62" s="14">
        <f>DB52/Data!$B13/Data!$B28/Data!$B3*Data!$B29</f>
        <v>1.4534883720930236</v>
      </c>
      <c r="DC62" s="14">
        <f>DC52/Data!$B13/Data!$B28/Data!$B3*Data!$B29</f>
        <v>1.4534883720930236</v>
      </c>
      <c r="DD62" s="14">
        <f>DD52/Data!$B13/Data!$B28/Data!$B3*Data!$B29</f>
        <v>1.4857881136950903</v>
      </c>
      <c r="DE62" s="14">
        <f>DE52/Data!$B13/Data!$B28/Data!$B3*Data!$B29</f>
        <v>3.5852713178294575</v>
      </c>
      <c r="DF62" s="14">
        <f>DF52/Data!$B13/Data!$B28/Data!$B3*Data!$B29</f>
        <v>2.1317829457364343</v>
      </c>
      <c r="DG62" s="14">
        <f>DG52/Data!$B13/Data!$B28/Data!$B3*Data!$B29</f>
        <v>2.1317829457364343</v>
      </c>
      <c r="DH62" s="14">
        <f>DH52/Data!$B13/Data!$B28/Data!$B3*Data!$B29</f>
        <v>2.1317829457364343</v>
      </c>
      <c r="DI62" s="14">
        <f>DI52/Data!$B13/Data!$B28/Data!$B3*Data!$B29</f>
        <v>2.260981912144703</v>
      </c>
      <c r="DJ62" s="14">
        <f>DJ52/Data!$B13/Data!$B28/Data!$B3*Data!$B29</f>
        <v>2.5839793281653747</v>
      </c>
      <c r="DK62" s="14">
        <f>DK52/Data!$B13/Data!$B28/Data!$B3*Data!$B29</f>
        <v>1.9379844961240313</v>
      </c>
      <c r="DL62" s="14">
        <f>DL52/Data!$B13/Data!$B28/Data!$B3*Data!$B29</f>
        <v>3.9728682170542635</v>
      </c>
      <c r="DM62" s="14">
        <f>DM52/Data!$B13/Data!$B28/Data!$B3*Data!$B29</f>
        <v>3.3753229974160206</v>
      </c>
      <c r="DN62" s="14">
        <f>DN52/Data!$B13/Data!$B28/Data!$B3*Data!$B29</f>
        <v>3.0200258397932815</v>
      </c>
      <c r="DO62" s="14">
        <f>DO52/Data!$B13/Data!$B28/Data!$B3*Data!$B29</f>
        <v>2.1317829457364343</v>
      </c>
      <c r="DP62" s="14">
        <f>DP52/Data!$B13/Data!$B28/Data!$B3*Data!$B29</f>
        <v>3.2299741602067189</v>
      </c>
      <c r="DQ62" s="14">
        <f>DQ52/Data!$B13/Data!$B28/Data!$B3*Data!$B29</f>
        <v>2.260981912144703</v>
      </c>
      <c r="DR62" s="14">
        <f>DR52/Data!$B13/Data!$B28/Data!$B3*Data!$B29</f>
        <v>1.2919896640826873</v>
      </c>
      <c r="DS62" s="14">
        <f>DS52/Data!$B13/Data!$B28/Data!$B3*Data!$B29</f>
        <v>1.4534883720930236</v>
      </c>
      <c r="DT62" s="14">
        <f>DT52/Data!$B13/Data!$B28/Data!$B3*Data!$B29</f>
        <v>0.97706718346253252</v>
      </c>
      <c r="DU62" s="14">
        <f>DU52/Data!$B13/Data!$B28/Data!$B3*Data!$B29</f>
        <v>0.97706718346253252</v>
      </c>
      <c r="DV62" s="14">
        <f>DV52/Data!$B13/Data!$B28/Data!$B3*Data!$B29</f>
        <v>0.88824289405684753</v>
      </c>
      <c r="DW62" s="14">
        <f>DW52/Data!$B13/Data!$B28/Data!$B3*Data!$B29</f>
        <v>1.2919896640826873</v>
      </c>
      <c r="DX62" s="14">
        <f>DX52/Data!$B13/Data!$B28/Data!$B3*Data!$B29</f>
        <v>1.6149870801033595</v>
      </c>
      <c r="DY62" s="14">
        <f>DY52/Data!$B13/Data!$B28/Data!$B3*Data!$B29</f>
        <v>0.90439276485788123</v>
      </c>
      <c r="DZ62" s="14">
        <f>DZ52/Data!$B13/Data!$B28/Data!$B3*Data!$B29</f>
        <v>1.9379844961240313</v>
      </c>
      <c r="EA62" s="14">
        <f>EA52/Data!$B13/Data!$B28/Data!$B3*Data!$B29</f>
        <v>0.88824289405684753</v>
      </c>
      <c r="EB62" s="14">
        <f>EB52/Data!$B13/Data!$B28/Data!$B3*Data!$B29</f>
        <v>0.71059431524547811</v>
      </c>
      <c r="EC62" s="14">
        <f>EC52/Data!$B13/Data!$B28/Data!$B3*Data!$B29</f>
        <v>0.71059431524547811</v>
      </c>
      <c r="ED62" s="14">
        <f>ED52/Data!$B13/Data!$B28/Data!$B3*Data!$B29</f>
        <v>1.1304909560723515</v>
      </c>
      <c r="EE62" s="14">
        <f>EE52/Data!$B13/Data!$B28/Data!$B3*Data!$B29</f>
        <v>1.2919896640826873</v>
      </c>
      <c r="EF62" s="14">
        <f>EF52/Data!$B13/Data!$B28/Data!$B3*Data!$B29</f>
        <v>0</v>
      </c>
      <c r="EG62" s="14">
        <f>EG52/Data!$B13/Data!$B28/Data!$B3*Data!$B29</f>
        <v>2.5193798449612403</v>
      </c>
      <c r="EH62" s="14">
        <f>EH52/Data!$B13/Data!$B28/Data!$B3*Data!$B29</f>
        <v>0.97706718346253252</v>
      </c>
      <c r="EI62" s="14">
        <f>EI52/Data!$B13/Data!$B28/Data!$B3*Data!$B29</f>
        <v>0.97706718346253252</v>
      </c>
      <c r="EJ62" s="14">
        <f>EJ52/Data!$B13/Data!$B28/Data!$B3*Data!$B29</f>
        <v>1.1547157622739019</v>
      </c>
      <c r="EK62" s="14">
        <f>EK52/Data!$B13/Data!$B28/Data!$B3*Data!$B29</f>
        <v>1.6149870801033595</v>
      </c>
      <c r="EL62" s="14">
        <f>EL52/Data!$B13/Data!$B28/Data!$B3*Data!$B29</f>
        <v>1.6149870801033595</v>
      </c>
      <c r="EM62" s="14">
        <f>EM52/Data!$B13/Data!$B28/Data!$B3*Data!$B29</f>
        <v>0.71059431524547811</v>
      </c>
      <c r="EN62" s="14">
        <f>EN52/Data!$B13/Data!$B28/Data!$B3*Data!$B29</f>
        <v>1.2596899224806202</v>
      </c>
      <c r="EO62" s="14">
        <f>EO52/Data!$B13/Data!$B28/Data!$B3*Data!$B29</f>
        <v>0.88824289405684753</v>
      </c>
      <c r="EP62" s="14">
        <f>EP52/Data!$B13/Data!$B28/Data!$B3*Data!$B29</f>
        <v>2.3094315245478039</v>
      </c>
      <c r="EQ62" s="14">
        <f>EQ52/Data!$B13/Data!$B28/Data!$B3*Data!$B29</f>
        <v>3.3753229974160206</v>
      </c>
      <c r="ER62" s="14">
        <f>ER52/Data!$B13/Data!$B28/Data!$B3*Data!$B29</f>
        <v>3.5529715762273901</v>
      </c>
      <c r="ES62" s="14">
        <f>ES52/Data!$B13/Data!$B28/Data!$B3*Data!$B29</f>
        <v>2.9069767441860472</v>
      </c>
      <c r="ET62" s="14">
        <f>ET52/Data!$B13/Data!$B28/Data!$B3*Data!$B29</f>
        <v>2.260981912144703</v>
      </c>
      <c r="EU62" s="14">
        <f>EU52/Data!$B13/Data!$B28/Data!$B3*Data!$B29</f>
        <v>3.3914728682170541</v>
      </c>
      <c r="EV62" s="14">
        <f>EV52/Data!$B13/Data!$B28/Data!$B3*Data!$B29</f>
        <v>3.3753229974160206</v>
      </c>
      <c r="EW62" s="14">
        <f>EW52/Data!$B13/Data!$B28/Data!$B3*Data!$B29</f>
        <v>2.6647286821705429</v>
      </c>
      <c r="EX62" s="14">
        <f>EX52/Data!$B13/Data!$B28/Data!$B3*Data!$B29</f>
        <v>3.1088501291989665</v>
      </c>
      <c r="EY62" s="14">
        <f>EY52/Data!$B13/Data!$B28/Data!$B3*Data!$B29</f>
        <v>4.0374677002583983</v>
      </c>
      <c r="EZ62" s="14">
        <f>EZ52/Data!$B13/Data!$B28/Data!$B3*Data!$B29</f>
        <v>3.2299741602067189</v>
      </c>
      <c r="FA62" s="14">
        <f>FA52/Data!$B13/Data!$B28/Data!$B3*Data!$B29</f>
        <v>2.3255813953488373</v>
      </c>
      <c r="FB62" s="14">
        <f>FB52/Data!$B13/Data!$B28/Data!$B3*Data!$B29</f>
        <v>2.9069767441860472</v>
      </c>
      <c r="FC62" s="14">
        <f>FC52/Data!$B13/Data!$B28/Data!$B3*Data!$B29</f>
        <v>3.9970930232558146</v>
      </c>
      <c r="FD62" s="14">
        <f>FD52/Data!$B13/Data!$B28/Data!$B3*Data!$B29</f>
        <v>3.2864987080103356</v>
      </c>
      <c r="FE62" s="14">
        <f>FE52/Data!$B13/Data!$B28/Data!$B3*Data!$B29</f>
        <v>3.5529715762273901</v>
      </c>
      <c r="FF62" s="14">
        <f>FF52/Data!$B13/Data!$B28/Data!$B3*Data!$B29</f>
        <v>7.7519379844961254</v>
      </c>
      <c r="FG62" s="14">
        <f>FG52/Data!$B13/Data!$B28/Data!$B3*Data!$B29</f>
        <v>4.1989664082687339</v>
      </c>
      <c r="FH62" s="14">
        <f>FH52/Data!$B13/Data!$B28/Data!$B3*Data!$B29</f>
        <v>2.3255813953488373</v>
      </c>
      <c r="FI62" s="14">
        <f>FI52/Data!$B13/Data!$B28/Data!$B3*Data!$B29</f>
        <v>4.8449612403100772</v>
      </c>
      <c r="FJ62" s="14">
        <f>FJ52/Data!$B13/Data!$B28/Data!$B3*Data!$B29</f>
        <v>2.2206072351421193</v>
      </c>
      <c r="FK62" s="14">
        <f>FK52/Data!$B13/Data!$B28/Data!$B3*Data!$B29</f>
        <v>1.1547157622739019</v>
      </c>
      <c r="FL62" s="14">
        <f>FL52/Data!$B13/Data!$B28/Data!$B3*Data!$B29</f>
        <v>1.0658914728682172</v>
      </c>
      <c r="FM62" s="14">
        <f>FM52/Data!$B13/Data!$B28/Data!$B3*Data!$B29</f>
        <v>2.099483204134367</v>
      </c>
      <c r="FN62" s="14">
        <f>FN52/Data!$B13/Data!$B28/Data!$B3*Data!$B29</f>
        <v>1.7281976744186047</v>
      </c>
      <c r="FO62" s="14">
        <f>FO52/Data!$B13/Data!$B28/Data!$B3*Data!$B29</f>
        <v>0.95943152454780356</v>
      </c>
      <c r="FP62" s="14">
        <f>FP52/Data!$B13/Data!$B28/Data!$B3*Data!$B29</f>
        <v>1.4534883720930236</v>
      </c>
      <c r="FQ62" s="14">
        <f>FQ52/Data!$B13/Data!$B28/Data!$B3*Data!$B29</f>
        <v>0.79941860465116288</v>
      </c>
      <c r="FR62" s="14">
        <f>FR52/Data!$B13/Data!$B28/Data!$B3*Data!$B29</f>
        <v>0.88824289405684753</v>
      </c>
      <c r="FS62" s="14">
        <f>FS52/Data!$B13/Data!$B28/Data!$B3*Data!$B29</f>
        <v>0.88824289405684753</v>
      </c>
      <c r="FT62" s="14">
        <f>FT52/Data!$B13/Data!$B28/Data!$B3*Data!$B29</f>
        <v>1.6149870801033595</v>
      </c>
      <c r="FU62" s="14">
        <f>FU52/Data!$B13/Data!$B28/Data!$B3*Data!$B29</f>
        <v>2.5839793281653747</v>
      </c>
      <c r="FV62" s="14">
        <f>FV52/Data!$B13/Data!$B28/Data!$B3*Data!$B29</f>
        <v>1.4211886304909562</v>
      </c>
      <c r="FW62" s="14">
        <f>FW52/Data!$B13/Data!$B28/Data!$B3*Data!$B29</f>
        <v>1.4534883720930236</v>
      </c>
      <c r="FX62" s="14">
        <f>FX52/Data!$B13/Data!$B28/Data!$B3*Data!$B29</f>
        <v>1.1547157622739019</v>
      </c>
      <c r="FY62" s="14">
        <f>FY52/Data!$B13/Data!$B28/Data!$B3*Data!$B29</f>
        <v>1.0658914728682172</v>
      </c>
      <c r="FZ62" s="14">
        <f>FZ52/Data!$B13/Data!$B28/Data!$B3*Data!$B29</f>
        <v>1.0658914728682172</v>
      </c>
      <c r="GA62" s="14">
        <f>GA52/Data!$B13/Data!$B28/Data!$B3*Data!$B29</f>
        <v>1.6149870801033595</v>
      </c>
      <c r="GB62" s="14">
        <f>GB52/Data!$B13/Data!$B28/Data!$B3*Data!$B29</f>
        <v>2.099483204134367</v>
      </c>
      <c r="GC62" s="14">
        <f>GC52/Data!$B13/Data!$B28/Data!$B3*Data!$B29</f>
        <v>0.71059431524547811</v>
      </c>
      <c r="GD62" s="14">
        <f>GD52/Data!$B13/Data!$B28/Data!$B3*Data!$B29</f>
        <v>1.4534883720930236</v>
      </c>
      <c r="GE62" s="14">
        <f>GE52/Data!$B13/Data!$B28/Data!$B3*Data!$B29</f>
        <v>0.88824289405684753</v>
      </c>
      <c r="GF62" s="14">
        <f>GF52/Data!$B13/Data!$B28/Data!$B3*Data!$B29</f>
        <v>1.0658914728682172</v>
      </c>
      <c r="GG62" s="14">
        <f>GG52/Data!$B13/Data!$B28/Data!$B3*Data!$B29</f>
        <v>1.0658914728682172</v>
      </c>
      <c r="GH62" s="14">
        <f>GH52/Data!$B13/Data!$B28/Data!$B3*Data!$B29</f>
        <v>2.260981912144703</v>
      </c>
      <c r="GI62" s="14">
        <f>GI52/Data!$B13/Data!$B28/Data!$B3*Data!$B29</f>
        <v>2.260981912144703</v>
      </c>
      <c r="GJ62" s="14">
        <f>GJ52/Data!$B13/Data!$B28/Data!$B3*Data!$B29</f>
        <v>1.9379844961240313</v>
      </c>
      <c r="GK62" s="14">
        <f>GK52/Data!$B13/Data!$B28/Data!$B3*Data!$B29</f>
        <v>3.1007751937984493</v>
      </c>
      <c r="GL62" s="14">
        <f>GL52/Data!$B13/Data!$B28/Data!$B3*Data!$B29</f>
        <v>1.3323643410852715</v>
      </c>
      <c r="GM62" s="14">
        <f>GM52/Data!$B13/Data!$B28/Data!$B3*Data!$B29</f>
        <v>1.2435400516795867</v>
      </c>
      <c r="GN62" s="14">
        <f>GN52/Data!$B13/Data!$B28/Data!$B3*Data!$B29</f>
        <v>1.3323643410852715</v>
      </c>
      <c r="GO62" s="14">
        <f>GO52/Data!$B13/Data!$B28/Data!$B3*Data!$B29</f>
        <v>1.6149870801033595</v>
      </c>
      <c r="GP62" s="14">
        <f>GP52/Data!$B13/Data!$B28/Data!$B3*Data!$B29</f>
        <v>2.5839793281653747</v>
      </c>
      <c r="GQ62" s="14">
        <f>GQ52/Data!$B13/Data!$B28/Data!$B3*Data!$B29</f>
        <v>1.2919896640826873</v>
      </c>
      <c r="GR62" s="14">
        <f>GR52/Data!$B13/Data!$B28/Data!$B3*Data!$B29</f>
        <v>1.2596899224806202</v>
      </c>
      <c r="GS62" s="14">
        <f>GS52/Data!$B13/Data!$B28/Data!$B3*Data!$B29</f>
        <v>1.1547157622739019</v>
      </c>
      <c r="GT62" s="14">
        <f>GT52/Data!$B13/Data!$B28/Data!$B3*Data!$B29</f>
        <v>1.2435400516795867</v>
      </c>
      <c r="GU62" s="14">
        <f>GU52/Data!$B13/Data!$B28/Data!$B3*Data!$B29</f>
        <v>1.2435400516795867</v>
      </c>
      <c r="GV62" s="14">
        <f>GV52/Data!$B13/Data!$B28/Data!$B3*Data!$B29</f>
        <v>1.6149870801033595</v>
      </c>
      <c r="GW62" s="14">
        <f>GW52/Data!$B13/Data!$B28/Data!$B3*Data!$B29</f>
        <v>2.260981912144703</v>
      </c>
      <c r="GX62" s="14">
        <f>GX52/Data!$B13/Data!$B28/Data!$B3*Data!$B29</f>
        <v>2.260981912144703</v>
      </c>
      <c r="GY62" s="14">
        <f>GY52/Data!$B13/Data!$B28/Data!$B3*Data!$B29</f>
        <v>3.8759689922480627</v>
      </c>
      <c r="GZ62" s="14">
        <f>GZ52/Data!$B13/Data!$B28/Data!$B3*Data!$B29</f>
        <v>2.6647286821705429</v>
      </c>
      <c r="HA62" s="14">
        <f>HA52/Data!$B13/Data!$B28/Data!$B3*Data!$B29</f>
        <v>2.6647286821705429</v>
      </c>
      <c r="HB62" s="14">
        <f>HB52/Data!$B13/Data!$B28/Data!$B3*Data!$B29</f>
        <v>2.6647286821705429</v>
      </c>
      <c r="HC62" s="14">
        <f>HC52/Data!$B13/Data!$B28/Data!$B3*Data!$B29</f>
        <v>2.9069767441860472</v>
      </c>
      <c r="HD62" s="14">
        <f>HD52/Data!$B13/Data!$B28/Data!$B3*Data!$B29</f>
        <v>2.9069767441860472</v>
      </c>
      <c r="HE62" s="14">
        <f>HE52/Data!$B13/Data!$B28/Data!$B3*Data!$B29</f>
        <v>2.1963824289405682</v>
      </c>
      <c r="HF62" s="14">
        <f>HF52/Data!$B13/Data!$B28/Data!$B3*Data!$B29</f>
        <v>6.2984496124031022</v>
      </c>
      <c r="HG62" s="14">
        <f>HG52/Data!$B13/Data!$B28/Data!$B3*Data!$B29</f>
        <v>4.4412144702842387</v>
      </c>
      <c r="HH62" s="14">
        <f>HH52/Data!$B13/Data!$B28/Data!$B3*Data!$B29</f>
        <v>3.9970930232558146</v>
      </c>
      <c r="HI62" s="14">
        <f>HI52/Data!$B13/Data!$B28/Data!$B3*Data!$B29</f>
        <v>2.6647286821705429</v>
      </c>
      <c r="HJ62" s="14">
        <f>HJ52/Data!$B13/Data!$B28/Data!$B3*Data!$B29</f>
        <v>4.8449612403100772</v>
      </c>
      <c r="HK62" s="14">
        <f>HK52/Data!$B13/Data!$B28/Data!$B3*Data!$B29</f>
        <v>4.521963824289406</v>
      </c>
      <c r="HL62" s="14">
        <f>HL52/Data!$B13/Data!$B28/Data!$B3*Data!$B29</f>
        <v>2.260981912144703</v>
      </c>
      <c r="HM62" s="14">
        <f>HM52/Data!$B13/Data!$B28/Data!$B3*Data!$B29</f>
        <v>1.9379844961240313</v>
      </c>
      <c r="HN62" s="14">
        <f>HN52/Data!$B13/Data!$B28/Data!$B3*Data!$B29</f>
        <v>1.5988372093023258</v>
      </c>
      <c r="HO62" s="14">
        <f>HO52/Data!$B13/Data!$B28/Data!$B3*Data!$B29</f>
        <v>1.3323643410852715</v>
      </c>
      <c r="HP62" s="14">
        <f>HP52/Data!$B13/Data!$B28/Data!$B3*Data!$B29</f>
        <v>1.0658914728682172</v>
      </c>
      <c r="HQ62" s="14">
        <f>HQ52/Data!$B13/Data!$B28/Data!$B3*Data!$B29</f>
        <v>2.9069767441860472</v>
      </c>
      <c r="HR62" s="14">
        <f>HR52/Data!$B13/Data!$B28/Data!$B3*Data!$B29</f>
        <v>3.2299741602067189</v>
      </c>
      <c r="HS62" s="14">
        <f>HS52/Data!$B13/Data!$B28/Data!$B3*Data!$B29</f>
        <v>1.2919896640826873</v>
      </c>
      <c r="HT62" s="14">
        <f>HT52/Data!$B13/Data!$B28/Data!$B3*Data!$B29</f>
        <v>1.4534883720930236</v>
      </c>
      <c r="HU62" s="14">
        <f>HU52/Data!$B13/Data!$B28/Data!$B3*Data!$B29</f>
        <v>0.97706718346253252</v>
      </c>
      <c r="HV62" s="14">
        <f>HV52/Data!$B13/Data!$B28/Data!$B3*Data!$B29</f>
        <v>0.88824289405684753</v>
      </c>
      <c r="HW62" s="14">
        <f>HW52/Data!$B13/Data!$B28/Data!$B3*Data!$B29</f>
        <v>1.2435400516795867</v>
      </c>
      <c r="HX62" s="14">
        <f>HX52/Data!$B13/Data!$B28/Data!$B3*Data!$B29</f>
        <v>2.9069767441860472</v>
      </c>
      <c r="HY62" s="14">
        <f>HY52/Data!$B13/Data!$B28/Data!$B3*Data!$B29</f>
        <v>3.2299741602067189</v>
      </c>
      <c r="HZ62" s="14">
        <f>HZ52/Data!$B13/Data!$B28/Data!$B3*Data!$B29</f>
        <v>2.260981912144703</v>
      </c>
      <c r="IA62" s="14">
        <f>IA52/Data!$B13/Data!$B28/Data!$B3*Data!$B29</f>
        <v>2.9069767441860472</v>
      </c>
      <c r="IB62" s="14">
        <f>IB52/Data!$B13/Data!$B28/Data!$B3*Data!$B29</f>
        <v>1.954134366925065</v>
      </c>
      <c r="IC62" s="14">
        <f>IC52/Data!$B13/Data!$B28/Data!$B3*Data!$B29</f>
        <v>1.7764857881136951</v>
      </c>
      <c r="ID62" s="14">
        <f>ID52/Data!$B13/Data!$B28/Data!$B3*Data!$B29</f>
        <v>1.0658914728682172</v>
      </c>
      <c r="IE62" s="14">
        <f>IE52/Data!$B13/Data!$B28/Data!$B3*Data!$B29</f>
        <v>1.2919896640826873</v>
      </c>
      <c r="IF62" s="14">
        <f>IF52/Data!$B13/Data!$B28/Data!$B3*Data!$B29</f>
        <v>2.099483204134367</v>
      </c>
      <c r="IG62" s="14">
        <f>IG52/Data!$B13/Data!$B28/Data!$B3*Data!$B29</f>
        <v>1.3888888888888891</v>
      </c>
      <c r="IH62" s="14">
        <f>IH52/Data!$B13/Data!$B28/Data!$B3*Data!$B29</f>
        <v>2.0348837209302326</v>
      </c>
      <c r="II62" s="14">
        <f>II52/Data!$B13/Data!$B28/Data!$B3*Data!$B29</f>
        <v>1.5100129198966408</v>
      </c>
      <c r="IJ62" s="14">
        <f>IJ52/Data!$B13/Data!$B28/Data!$B3*Data!$B29</f>
        <v>1.0658914728682172</v>
      </c>
      <c r="IK62" s="14">
        <f>IK52/Data!$B13/Data!$B28/Data!$B3*Data!$B29</f>
        <v>1.1991279069767442</v>
      </c>
      <c r="IL62" s="14">
        <f>IL52/Data!$B13/Data!$B28/Data!$B3*Data!$B29</f>
        <v>1.9379844961240313</v>
      </c>
      <c r="IM62" s="14">
        <f>IM52/Data!$B13/Data!$B28/Data!$B3*Data!$B29</f>
        <v>1.9379844961240313</v>
      </c>
      <c r="IN62" s="14">
        <f>IN52/Data!$B13/Data!$B28/Data!$B3*Data!$B29</f>
        <v>1.2919896640826873</v>
      </c>
      <c r="IO62" s="14">
        <f>IO52/Data!$B13/Data!$B28/Data!$B3*Data!$B29</f>
        <v>1.7441860465116279</v>
      </c>
      <c r="IP62" s="14">
        <f>IP52/Data!$B13/Data!$B28/Data!$B3*Data!$B29</f>
        <v>1.5988372093023258</v>
      </c>
      <c r="IQ62" s="14">
        <f>IQ52/Data!$B13/Data!$B28/Data!$B3*Data!$B29</f>
        <v>3.7306201550387605</v>
      </c>
      <c r="IR62" s="14">
        <f>IR52/Data!$B13/Data!$B28/Data!$B3*Data!$B29</f>
        <v>5.3294573643410859</v>
      </c>
      <c r="IS62" s="14">
        <f>IS52/Data!$B13/Data!$B28/Data!$B3*Data!$B29</f>
        <v>4.8449612403100772</v>
      </c>
      <c r="IT62" s="14">
        <f>IT52/Data!$B13/Data!$B28/Data!$B3*Data!$B29</f>
        <v>5.6524547803617571</v>
      </c>
      <c r="IU62" s="14">
        <f>IU52/Data!$B13/Data!$B28/Data!$B3*Data!$B29</f>
        <v>3.5529715762273901</v>
      </c>
      <c r="IV62" s="14">
        <f>IV52/Data!$B13/Data!$B28/Data!$B3*Data!$B29</f>
        <v>6.2984496124031022</v>
      </c>
      <c r="IW62" s="14">
        <f>IW52/Data!$B13/Data!$B28/Data!$B3*Data!$B29</f>
        <v>4.4412144702842387</v>
      </c>
      <c r="IX62" s="14">
        <f>IX52/Data!$B13/Data!$B28/Data!$B3*Data!$B29</f>
        <v>3.9970930232558146</v>
      </c>
      <c r="IY62" s="14">
        <f>IY52/Data!$B13/Data!$B28/Data!$B3*Data!$B29</f>
        <v>4.8853359173126627</v>
      </c>
      <c r="IZ62" s="14">
        <f>IZ52/Data!$B13/Data!$B28/Data!$B3*Data!$B29</f>
        <v>11.304909560723514</v>
      </c>
      <c r="JA62" s="14">
        <f>JA52/Data!$B13/Data!$B28/Data!$B3*Data!$B29</f>
        <v>4.8449612403100772</v>
      </c>
      <c r="JB62" s="14">
        <f>JB52/Data!$B13/Data!$B28/Data!$B3*Data!$B29</f>
        <v>3.5529715762273901</v>
      </c>
      <c r="JC62" s="14">
        <f>JC52/Data!$B13/Data!$B28/Data!$B3*Data!$B29</f>
        <v>7.2674418604651159</v>
      </c>
      <c r="JD62" s="14">
        <f>JD52/Data!$B13/Data!$B28/Data!$B3*Data!$B29</f>
        <v>4.0859173126614996</v>
      </c>
      <c r="JE62" s="14">
        <f>JE52/Data!$B13/Data!$B28/Data!$B3*Data!$B29</f>
        <v>3.9082687338501301</v>
      </c>
      <c r="JF62" s="14">
        <f>JF52/Data!$B13/Data!$B28/Data!$B3*Data!$B29</f>
        <v>2.2206072351421193</v>
      </c>
      <c r="JG62" s="14">
        <f>JG52/Data!$B13/Data!$B28/Data!$B3*Data!$B29</f>
        <v>2.4224806201550386</v>
      </c>
      <c r="JH62" s="14">
        <f>JH52/Data!$B13/Data!$B28/Data!$B3*Data!$B29</f>
        <v>2.9069767441860472</v>
      </c>
      <c r="JI62" s="14">
        <f>JI52/Data!$B13/Data!$B28/Data!$B3*Data!$B29</f>
        <v>2.5839793281653747</v>
      </c>
      <c r="JJ62" s="14">
        <f>JJ52/Data!$B13/Data!$B28/Data!$B3*Data!$B29</f>
        <v>1.8410852713178296</v>
      </c>
      <c r="JK62" s="14">
        <f>JK52/Data!$B13/Data!$B28/Data!$B3*Data!$B29</f>
        <v>1.5100129198966408</v>
      </c>
      <c r="JL62" s="14">
        <f>JL52/Data!$B13/Data!$B28/Data!$B3*Data!$B29</f>
        <v>1.3323643410852715</v>
      </c>
      <c r="JM62" s="14">
        <f>JM52/Data!$B13/Data!$B28/Data!$B3*Data!$B29</f>
        <v>0.88824289405684753</v>
      </c>
      <c r="JN62" s="14">
        <f>JN52/Data!$B13/Data!$B28/Data!$B3*Data!$B29</f>
        <v>3.2299741602067189</v>
      </c>
      <c r="JO62" s="14">
        <f>JO52/Data!$B13/Data!$B28/Data!$B3*Data!$B29</f>
        <v>4.0374677002583983</v>
      </c>
      <c r="JP62" s="14">
        <f>JP52/Data!$B13/Data!$B28/Data!$B3*Data!$B29</f>
        <v>2.5839793281653747</v>
      </c>
      <c r="JQ62" s="14">
        <f>JQ52/Data!$B13/Data!$B28/Data!$B3*Data!$B29</f>
        <v>6.2984496124031022</v>
      </c>
      <c r="JR62" s="14">
        <f>JR52/Data!$B13/Data!$B28/Data!$B3*Data!$B29</f>
        <v>3.5529715762273901</v>
      </c>
      <c r="JS62" s="14">
        <f>JS52/Data!$B13/Data!$B28/Data!$B3*Data!$B29</f>
        <v>2.2206072351421193</v>
      </c>
      <c r="JT62" s="14">
        <f>JT52/Data!$B13/Data!$B28/Data!$B3*Data!$B29</f>
        <v>1.3323643410852715</v>
      </c>
      <c r="JU62" s="14">
        <f>JU52/Data!$B13/Data!$B28/Data!$B3*Data!$B29</f>
        <v>3.2299741602067189</v>
      </c>
      <c r="JV62" s="14">
        <f>JV52/Data!$B13/Data!$B28/Data!$B3*Data!$B29</f>
        <v>4.0374677002583983</v>
      </c>
      <c r="JW62" s="14">
        <f>JW52/Data!$B13/Data!$B28/Data!$B3*Data!$B29</f>
        <v>2.5839793281653747</v>
      </c>
      <c r="JX62" s="14">
        <f>JX52/Data!$B13/Data!$B28/Data!$B3*Data!$B29</f>
        <v>5.3294573643410859</v>
      </c>
      <c r="JY62" s="14">
        <f>JY52/Data!$B13/Data!$B28/Data!$B3*Data!$B29</f>
        <v>2.3982558139534884</v>
      </c>
      <c r="JZ62" s="14">
        <f>JZ52/Data!$B13/Data!$B28/Data!$B3*Data!$B29</f>
        <v>2.3982558139534884</v>
      </c>
      <c r="KA62" s="14">
        <f>KA52/Data!$B13/Data!$B28/Data!$B3*Data!$B29</f>
        <v>1.7764857881136951</v>
      </c>
      <c r="KB62" s="14">
        <f>KB52/Data!$B13/Data!$B28/Data!$B3*Data!$B29</f>
        <v>4.0374677002583983</v>
      </c>
      <c r="KC62" s="14">
        <f>KC52/Data!$B13/Data!$B28/Data!$B3*Data!$B29</f>
        <v>4.0374677002583983</v>
      </c>
      <c r="KD62" s="14">
        <f>KD52/Data!$B13/Data!$B28/Data!$B3*Data!$B29</f>
        <v>3.2299741602067189</v>
      </c>
      <c r="KE62" s="14">
        <f>KE52/Data!$B13/Data!$B28/Data!$B3*Data!$B29</f>
        <v>6.7829457364341081</v>
      </c>
      <c r="KF62" s="14">
        <f>KF52/Data!$B13/Data!$B28/Data!$B3*Data!$B29</f>
        <v>5.3294573643410859</v>
      </c>
      <c r="KG62" s="14">
        <f>KG52/Data!$B13/Data!$B28/Data!$B3*Data!$B29</f>
        <v>5.3294573643410859</v>
      </c>
      <c r="KH62" s="14">
        <f>KH52/Data!$B13/Data!$B28/Data!$B3*Data!$B29</f>
        <v>5.3294573643410859</v>
      </c>
      <c r="KI62" s="14">
        <f>KI52/Data!$B13/Data!$B28/Data!$B3*Data!$B29</f>
        <v>4.8449612403100772</v>
      </c>
      <c r="KJ62" s="14">
        <f>KJ52/Data!$B13/Data!$B28/Data!$B3*Data!$B29</f>
        <v>4.0374677002583983</v>
      </c>
      <c r="KK62" s="14">
        <f>KK52/Data!$B13/Data!$B28/Data!$B3*Data!$B29</f>
        <v>5.8139534883720945</v>
      </c>
      <c r="KL62" s="14">
        <f>KL52/Data!$B13/Data!$B28/Data!$B3*Data!$B29</f>
        <v>8.7209302325581408</v>
      </c>
      <c r="KM62" s="14">
        <f>KM52/Data!$B13/Data!$B28/Data!$B3*Data!$B29</f>
        <v>7.5500645994832052</v>
      </c>
      <c r="KN62" s="14">
        <f>KN52/Data!$B13/Data!$B28/Data!$B3*Data!$B29</f>
        <v>7.5500645994832052</v>
      </c>
      <c r="KO62" s="14">
        <f>KO52/Data!$B13/Data!$B28/Data!$B3*Data!$B29</f>
        <v>0</v>
      </c>
      <c r="KP62" s="14">
        <f>KP52/Data!$B13/Data!$B28/Data!$B3*Data!$B29</f>
        <v>14.534883720930232</v>
      </c>
      <c r="KQ62" s="14">
        <f>KQ52/Data!$B13/Data!$B28/Data!$B3*Data!$B29</f>
        <v>14.534883720930232</v>
      </c>
      <c r="KR62" s="14">
        <f>KR52/Data!$B13/Data!$B28/Data!$B3*Data!$B29</f>
        <v>5.8139534883720945</v>
      </c>
      <c r="KS62" s="14">
        <f>KS52/Data!$B13/Data!$B28/Data!$B3*Data!$B29</f>
        <v>8.7209302325581408</v>
      </c>
      <c r="KT62" s="14">
        <f>KT52/Data!$B13/Data!$B28/Data!$B3*Data!$B29</f>
        <v>7.1059431524547803</v>
      </c>
      <c r="KU62" s="14">
        <f>KU52/Data!$B13/Data!$B28/Data!$B3*Data!$B29</f>
        <v>7.5500645994832052</v>
      </c>
      <c r="KV62" s="14">
        <f>KV52/Data!$B13/Data!$B28/Data!$B3*Data!$B29</f>
        <v>6.6618217054263571</v>
      </c>
      <c r="KW62" s="14">
        <f>KW52/Data!$B13/Data!$B28/Data!$B3*Data!$B29</f>
        <v>13.727390180878555</v>
      </c>
      <c r="KX62" s="14">
        <f>KX52/Data!$B13/Data!$B28/Data!$B3*Data!$B29</f>
        <v>4.8449612403100772</v>
      </c>
      <c r="KY62" s="14">
        <f>KY52/Data!$B13/Data!$B28/Data!$B3*Data!$B29</f>
        <v>4.521963824289406</v>
      </c>
      <c r="KZ62" s="14">
        <f>KZ52/Data!$B13/Data!$B28/Data!$B3*Data!$B29</f>
        <v>6.2984496124031022</v>
      </c>
      <c r="LA62" s="14">
        <f>LA52/Data!$B13/Data!$B28/Data!$B3*Data!$B29</f>
        <v>4.4412144702842387</v>
      </c>
      <c r="LB62" s="14">
        <f>LB52/Data!$B13/Data!$B28/Data!$B3*Data!$B29</f>
        <v>3.5529715762273901</v>
      </c>
      <c r="LC62" s="14">
        <f>LC52/Data!$B13/Data!$B28/Data!$B3*Data!$B29</f>
        <v>3.5529715762273901</v>
      </c>
      <c r="LD62" s="14">
        <f>LD52/Data!$B13/Data!$B28/Data!$B3*Data!$B29</f>
        <v>4.3604651162790704</v>
      </c>
      <c r="LE62" s="14">
        <f>LE52/Data!$B13/Data!$B28/Data!$B3*Data!$B29</f>
        <v>5.6524547803617571</v>
      </c>
      <c r="LF62" s="14">
        <f>LF52/Data!$B13/Data!$B28/Data!$B3*Data!$B29</f>
        <v>3.8759689922480627</v>
      </c>
      <c r="LG62" s="14">
        <f>LG52/Data!$B13/Data!$B28/Data!$B3*Data!$B29</f>
        <v>5.8139534883720945</v>
      </c>
      <c r="LH62" s="14">
        <f>LH52/Data!$B13/Data!$B28/Data!$B3*Data!$B29</f>
        <v>3.7306201550387605</v>
      </c>
      <c r="LI62" s="14">
        <f>LI52/Data!$B13/Data!$B28/Data!$B3*Data!$B29</f>
        <v>2.6647286821705429</v>
      </c>
      <c r="LJ62" s="14">
        <f>LJ52/Data!$B13/Data!$B28/Data!$B3*Data!$B29</f>
        <v>1.1547157622739019</v>
      </c>
      <c r="LK62" s="14">
        <f>LK52/Data!$B13/Data!$B28/Data!$B3*Data!$B29</f>
        <v>2.099483204134367</v>
      </c>
      <c r="LL62" s="14">
        <f>LL52/Data!$B13/Data!$B28/Data!$B3*Data!$B29</f>
        <v>2.099483204134367</v>
      </c>
      <c r="LM62" s="14">
        <f>LM52/Data!$B13/Data!$B28/Data!$B3*Data!$B29</f>
        <v>0.839793281653747</v>
      </c>
      <c r="LN62" s="14">
        <f>LN52/Data!$B13/Data!$B28/Data!$B3*Data!$B29</f>
        <v>0.58139534883720934</v>
      </c>
      <c r="LO62" s="14">
        <f>LO52/Data!$B13/Data!$B28/Data!$B3*Data!$B29</f>
        <v>0</v>
      </c>
      <c r="LP62" s="14">
        <f>LP52/Data!$B13/Data!$B28/Data!$B3*Data!$B29</f>
        <v>0</v>
      </c>
      <c r="LQ62" s="14">
        <f>LQ52/Data!$B13/Data!$B28/Data!$B3*Data!$B29</f>
        <v>3.5529715762273901</v>
      </c>
      <c r="LR62" s="14">
        <f>LR52/Data!$B13/Data!$B28/Data!$B3*Data!$B29</f>
        <v>9.6899224806201545</v>
      </c>
      <c r="LS62" s="14">
        <f>LS52/Data!$B13/Data!$B28/Data!$B3*Data!$B29</f>
        <v>4.8449612403100772</v>
      </c>
      <c r="LT62" s="14">
        <f>LT52/Data!$B13/Data!$B28/Data!$B3*Data!$B29</f>
        <v>3.5529715762273901</v>
      </c>
      <c r="LU62" s="14">
        <f>LU52/Data!$B13/Data!$B28/Data!$B3*Data!$B29</f>
        <v>5.8139534883720945</v>
      </c>
      <c r="LV62" s="14">
        <f>LV52/Data!$B13/Data!$B28/Data!$B3*Data!$B29</f>
        <v>0</v>
      </c>
      <c r="LW62" s="14">
        <f>LW52/Data!$B13/Data!$B28/Data!$B3*Data!$B29</f>
        <v>0</v>
      </c>
      <c r="LX62" s="14">
        <f>LX52/Data!$B13/Data!$B28/Data!$B3*Data!$B29</f>
        <v>6.6618217054263571</v>
      </c>
      <c r="LY62" s="14">
        <f>LY52/Data!$B13/Data!$B28/Data!$B3*Data!$B29</f>
        <v>11.304909560723514</v>
      </c>
      <c r="LZ62" s="14">
        <f>LZ52/Data!$B13/Data!$B28/Data!$B3*Data!$B29</f>
        <v>5.6524547803617571</v>
      </c>
      <c r="MA62" s="14">
        <f>MA52/Data!$B13/Data!$B28/Data!$B3*Data!$B29</f>
        <v>0.96899224806201567</v>
      </c>
      <c r="MB62" s="14">
        <f>MB52/Data!$B13/Data!$B28/Data!$B3*Data!$B29</f>
        <v>0</v>
      </c>
      <c r="MC62" s="14">
        <f>MC52/Data!$B13/Data!$B28/Data!$B3*Data!$B29</f>
        <v>4.8853359173126627</v>
      </c>
      <c r="MD62" s="14">
        <f>MD52/Data!$B13/Data!$B28/Data!$B3*Data!$B29</f>
        <v>4.8853359173126627</v>
      </c>
      <c r="ME62" s="14">
        <f>ME52/Data!$B13/Data!$B28/Data!$B3*Data!$B29</f>
        <v>4.8853359173126627</v>
      </c>
      <c r="MF62" s="14">
        <f>MF52/Data!$B13/Data!$B28/Data!$B3*Data!$B29</f>
        <v>4.8449612403100772</v>
      </c>
      <c r="MG62" s="14">
        <f>MG52/Data!$B13/Data!$B28/Data!$B3*Data!$B29</f>
        <v>2.4224806201550386</v>
      </c>
      <c r="MH62" s="14">
        <f>MH52/Data!$B13/Data!$B28/Data!$B3*Data!$B29</f>
        <v>1.2919896640826873</v>
      </c>
      <c r="MI62" s="14">
        <f>MI52/Data!$B13/Data!$B28/Data!$B3*Data!$B29</f>
        <v>0.96899224806201567</v>
      </c>
      <c r="MJ62" s="14">
        <f>MJ52/Data!$B13/Data!$B28/Data!$B3*Data!$B29</f>
        <v>0.88824289405684753</v>
      </c>
      <c r="MK62" s="14">
        <f>MK52/Data!$B13/Data!$B28/Data!$B3*Data!$B29</f>
        <v>0.71059431524547811</v>
      </c>
      <c r="ML62" s="14">
        <f>ML52/Data!$B13/Data!$B28/Data!$B3*Data!$B29</f>
        <v>0.88824289405684753</v>
      </c>
      <c r="MM62" s="14">
        <f>MM52/Data!$B13/Data!$B28/Data!$B3*Data!$B29</f>
        <v>1.1304909560723515</v>
      </c>
      <c r="MN62" s="14">
        <f>MN52/Data!$B13/Data!$B28/Data!$B3*Data!$B29</f>
        <v>1.1304909560723515</v>
      </c>
      <c r="MO62" s="14">
        <f>MO52/Data!$B13/Data!$B28/Data!$B3*Data!$B29</f>
        <v>1.6149870801033595</v>
      </c>
      <c r="MP62" s="14">
        <f>MP52/Data!$B13/Data!$B28/Data!$B3*Data!$B29</f>
        <v>1.4534883720930236</v>
      </c>
      <c r="MQ62" s="14">
        <f>MQ52/Data!$B13/Data!$B28/Data!$B3*Data!$B29</f>
        <v>1.0658914728682172</v>
      </c>
      <c r="MR62" s="14">
        <f>MR52/Data!$B13/Data!$B28/Data!$B3*Data!$B29</f>
        <v>0.79941860465116288</v>
      </c>
      <c r="MS62" s="14">
        <f>MS52/Data!$B13/Data!$B28/Data!$B3*Data!$B29</f>
        <v>0.53294573643410859</v>
      </c>
      <c r="MT62" s="14">
        <f>MT52/Data!$B13/Data!$B28/Data!$B3*Data!$B29</f>
        <v>0.96899224806201567</v>
      </c>
      <c r="MU62" s="14">
        <f>MU52/Data!$B13/Data!$B28/Data!$B3*Data!$B29</f>
        <v>0.96899224806201567</v>
      </c>
      <c r="MV62" s="14">
        <f>MV52/Data!$B13/Data!$B28/Data!$B3*Data!$B29</f>
        <v>0.516795865633075</v>
      </c>
      <c r="MW62" s="14">
        <f>MW52/Data!$B13/Data!$B28/Data!$B3*Data!$B29</f>
        <v>0.77519379844961234</v>
      </c>
      <c r="MX62" s="14">
        <f>MX52/Data!$B13/Data!$B28/Data!$B3*Data!$B29</f>
        <v>0.53294573643410859</v>
      </c>
      <c r="MY62" s="14">
        <f>MY52/Data!$B13/Data!$B28/Data!$B3*Data!$B29</f>
        <v>0.71059431524547811</v>
      </c>
      <c r="MZ62" s="14">
        <f>MZ52/Data!$B13/Data!$B28/Data!$B3*Data!$B29</f>
        <v>0.71059431524547811</v>
      </c>
      <c r="NA62" s="14">
        <f>NA52/Data!$B13/Data!$B28/Data!$B3*Data!$B29</f>
        <v>1.6149870801033595</v>
      </c>
      <c r="NB62" s="14">
        <f>NB52/Data!$B13/Data!$B28/Data!$B3*Data!$B29</f>
        <v>1.6149870801033595</v>
      </c>
      <c r="NC62" s="14">
        <f>NC52/Data!$B13/Data!$B28/Data!$B3*Data!$B29</f>
        <v>0.64599483204134367</v>
      </c>
    </row>
    <row r="63" spans="2:367" ht="15">
      <c r="B63" s="181" t="s">
        <v>513</v>
      </c>
      <c r="C63" s="14">
        <v>1</v>
      </c>
      <c r="D63" s="14">
        <v>1</v>
      </c>
      <c r="E63" s="14">
        <v>1</v>
      </c>
      <c r="F63" s="14">
        <v>1</v>
      </c>
      <c r="G63" s="14">
        <v>1</v>
      </c>
      <c r="H63" s="14">
        <v>1</v>
      </c>
      <c r="I63" s="14">
        <v>1</v>
      </c>
      <c r="J63" s="14">
        <v>1</v>
      </c>
      <c r="K63" s="14">
        <v>1</v>
      </c>
      <c r="L63" s="14">
        <v>1</v>
      </c>
      <c r="M63" s="14">
        <v>1</v>
      </c>
      <c r="N63" s="14">
        <v>1</v>
      </c>
      <c r="O63" s="14">
        <v>1</v>
      </c>
      <c r="P63" s="14">
        <v>1</v>
      </c>
      <c r="Q63" s="14">
        <v>1</v>
      </c>
      <c r="R63" s="14">
        <v>1</v>
      </c>
      <c r="S63" s="14">
        <v>1</v>
      </c>
      <c r="T63" s="14">
        <v>1</v>
      </c>
      <c r="U63" s="14">
        <v>1</v>
      </c>
      <c r="V63" s="14">
        <v>1</v>
      </c>
      <c r="W63" s="14">
        <v>1</v>
      </c>
      <c r="X63" s="14">
        <v>1</v>
      </c>
      <c r="Y63" s="14">
        <v>1</v>
      </c>
      <c r="Z63" s="14">
        <v>1</v>
      </c>
      <c r="AA63" s="14">
        <v>1</v>
      </c>
      <c r="AB63" s="14">
        <v>1</v>
      </c>
      <c r="AC63" s="14">
        <v>1</v>
      </c>
      <c r="AD63" s="14">
        <v>1</v>
      </c>
      <c r="AE63" s="14">
        <v>1</v>
      </c>
      <c r="AF63" s="14">
        <v>1</v>
      </c>
      <c r="AG63" s="14">
        <v>1</v>
      </c>
      <c r="AH63" s="14">
        <v>1</v>
      </c>
      <c r="AI63" s="14">
        <v>1</v>
      </c>
      <c r="AJ63" s="14">
        <v>1</v>
      </c>
      <c r="AK63" s="14">
        <v>1</v>
      </c>
      <c r="AL63" s="14">
        <v>1</v>
      </c>
      <c r="AM63" s="14">
        <v>1</v>
      </c>
      <c r="AN63" s="14">
        <v>1</v>
      </c>
      <c r="AO63" s="14">
        <v>1</v>
      </c>
      <c r="AP63" s="14">
        <v>1</v>
      </c>
      <c r="AQ63" s="14">
        <v>1</v>
      </c>
      <c r="AR63" s="14">
        <v>1</v>
      </c>
      <c r="AS63" s="14">
        <v>1</v>
      </c>
      <c r="AT63" s="14">
        <v>1</v>
      </c>
      <c r="AU63" s="14">
        <v>1</v>
      </c>
      <c r="AV63" s="14">
        <v>1</v>
      </c>
      <c r="AW63" s="14">
        <v>1</v>
      </c>
      <c r="AX63" s="14">
        <v>1</v>
      </c>
      <c r="AY63" s="14">
        <v>1</v>
      </c>
      <c r="AZ63" s="14">
        <v>1</v>
      </c>
      <c r="BA63" s="14">
        <v>1</v>
      </c>
      <c r="BB63" s="14">
        <v>1</v>
      </c>
      <c r="BC63" s="14">
        <v>1</v>
      </c>
      <c r="BD63" s="14">
        <v>1</v>
      </c>
      <c r="BE63" s="14">
        <v>1</v>
      </c>
      <c r="BF63" s="14">
        <v>1</v>
      </c>
      <c r="BG63" s="14">
        <v>1</v>
      </c>
      <c r="BH63" s="14">
        <v>1</v>
      </c>
      <c r="BI63" s="14">
        <v>1</v>
      </c>
      <c r="BJ63" s="14">
        <v>1</v>
      </c>
      <c r="BK63" s="14">
        <v>1</v>
      </c>
      <c r="BL63" s="14">
        <v>1</v>
      </c>
      <c r="BM63" s="14">
        <v>1</v>
      </c>
      <c r="BN63" s="14">
        <v>1</v>
      </c>
      <c r="BO63" s="14">
        <v>1</v>
      </c>
      <c r="BP63" s="14">
        <v>1</v>
      </c>
      <c r="BQ63" s="14">
        <v>1</v>
      </c>
      <c r="BR63" s="14">
        <v>1</v>
      </c>
      <c r="BS63" s="14">
        <v>1</v>
      </c>
      <c r="BT63" s="14">
        <v>1</v>
      </c>
      <c r="BU63" s="14">
        <v>1</v>
      </c>
      <c r="BV63" s="14">
        <v>1</v>
      </c>
      <c r="BW63" s="14">
        <v>1</v>
      </c>
      <c r="BX63" s="14">
        <v>1</v>
      </c>
      <c r="BY63" s="14">
        <v>1</v>
      </c>
      <c r="BZ63" s="14">
        <v>1</v>
      </c>
      <c r="CA63" s="14">
        <v>1</v>
      </c>
      <c r="CB63" s="14">
        <v>1</v>
      </c>
      <c r="CC63" s="14">
        <v>1</v>
      </c>
      <c r="CD63" s="14">
        <v>1</v>
      </c>
      <c r="CE63" s="14">
        <v>1</v>
      </c>
      <c r="CF63" s="14">
        <v>1</v>
      </c>
      <c r="CG63" s="14">
        <v>1</v>
      </c>
      <c r="CH63" s="14">
        <v>1</v>
      </c>
      <c r="CI63" s="14">
        <v>1</v>
      </c>
      <c r="CJ63" s="14">
        <v>1</v>
      </c>
      <c r="CK63" s="14">
        <v>1</v>
      </c>
      <c r="CL63" s="14">
        <v>1</v>
      </c>
      <c r="CM63" s="14">
        <v>1</v>
      </c>
      <c r="CN63" s="14">
        <v>1</v>
      </c>
      <c r="CO63" s="14">
        <v>1</v>
      </c>
      <c r="CP63" s="14">
        <v>1</v>
      </c>
      <c r="CQ63" s="14">
        <v>1</v>
      </c>
      <c r="CR63" s="14">
        <v>1</v>
      </c>
      <c r="CS63" s="14">
        <v>1</v>
      </c>
      <c r="CT63" s="14">
        <v>1</v>
      </c>
      <c r="CU63" s="14">
        <v>1</v>
      </c>
      <c r="CV63" s="14">
        <v>1</v>
      </c>
      <c r="CW63" s="14">
        <v>1</v>
      </c>
      <c r="CX63" s="14">
        <v>1</v>
      </c>
      <c r="CY63" s="14">
        <v>1</v>
      </c>
      <c r="CZ63" s="14">
        <v>1</v>
      </c>
      <c r="DA63" s="14">
        <v>1</v>
      </c>
      <c r="DB63" s="14">
        <v>1</v>
      </c>
      <c r="DC63" s="14">
        <v>1</v>
      </c>
      <c r="DD63" s="14">
        <v>1</v>
      </c>
      <c r="DE63" s="14">
        <v>1</v>
      </c>
      <c r="DF63" s="14">
        <v>1</v>
      </c>
      <c r="DG63" s="14">
        <v>1</v>
      </c>
      <c r="DH63" s="14">
        <v>1</v>
      </c>
      <c r="DI63" s="14">
        <v>1</v>
      </c>
      <c r="DJ63" s="14">
        <v>1</v>
      </c>
      <c r="DK63" s="14">
        <v>1</v>
      </c>
      <c r="DL63" s="14">
        <v>1</v>
      </c>
      <c r="DM63" s="14">
        <v>1</v>
      </c>
      <c r="DN63" s="14">
        <v>1</v>
      </c>
      <c r="DO63" s="14">
        <v>1</v>
      </c>
      <c r="DP63" s="14">
        <v>1</v>
      </c>
      <c r="DQ63" s="14">
        <v>1</v>
      </c>
      <c r="DR63" s="14">
        <v>1</v>
      </c>
      <c r="DS63" s="14">
        <v>1</v>
      </c>
      <c r="DT63" s="14">
        <v>1</v>
      </c>
      <c r="DU63" s="14">
        <v>1</v>
      </c>
      <c r="DV63" s="14">
        <v>1</v>
      </c>
      <c r="DW63" s="14">
        <v>1</v>
      </c>
      <c r="DX63" s="14">
        <v>1</v>
      </c>
      <c r="DY63" s="14">
        <v>1</v>
      </c>
      <c r="DZ63" s="14">
        <v>1</v>
      </c>
      <c r="EA63" s="14">
        <v>1</v>
      </c>
      <c r="EB63" s="14">
        <v>1</v>
      </c>
      <c r="EC63" s="14">
        <v>1</v>
      </c>
      <c r="ED63" s="14">
        <v>1</v>
      </c>
      <c r="EE63" s="14">
        <v>1</v>
      </c>
      <c r="EF63" s="14">
        <v>1</v>
      </c>
      <c r="EG63" s="14">
        <v>1</v>
      </c>
      <c r="EH63" s="14">
        <v>1</v>
      </c>
      <c r="EI63" s="14">
        <v>1</v>
      </c>
      <c r="EJ63" s="14">
        <v>1</v>
      </c>
      <c r="EK63" s="14">
        <v>1</v>
      </c>
      <c r="EL63" s="14">
        <v>1</v>
      </c>
      <c r="EM63" s="14">
        <v>1</v>
      </c>
      <c r="EN63" s="14">
        <v>1</v>
      </c>
      <c r="EO63" s="14">
        <v>1</v>
      </c>
      <c r="EP63" s="14">
        <v>1</v>
      </c>
      <c r="EQ63" s="14">
        <v>1</v>
      </c>
      <c r="ER63" s="14">
        <v>1</v>
      </c>
      <c r="ES63" s="14">
        <v>1</v>
      </c>
      <c r="ET63" s="14">
        <v>1</v>
      </c>
      <c r="EU63" s="14">
        <v>1</v>
      </c>
      <c r="EV63" s="14">
        <v>1</v>
      </c>
      <c r="EW63" s="14">
        <v>1</v>
      </c>
      <c r="EX63" s="14">
        <v>1</v>
      </c>
      <c r="EY63" s="14">
        <v>1</v>
      </c>
      <c r="EZ63" s="14">
        <v>1</v>
      </c>
      <c r="FA63" s="14">
        <v>1</v>
      </c>
      <c r="FB63" s="14">
        <v>1</v>
      </c>
      <c r="FC63" s="14">
        <v>1</v>
      </c>
      <c r="FD63" s="14">
        <v>1</v>
      </c>
      <c r="FE63" s="14">
        <v>1</v>
      </c>
      <c r="FF63" s="14">
        <v>1</v>
      </c>
      <c r="FG63" s="14">
        <v>1</v>
      </c>
      <c r="FH63" s="14">
        <v>1</v>
      </c>
      <c r="FI63" s="14">
        <v>1</v>
      </c>
      <c r="FJ63" s="14">
        <v>1</v>
      </c>
      <c r="FK63" s="14">
        <v>1</v>
      </c>
      <c r="FL63" s="14">
        <v>1</v>
      </c>
      <c r="FM63" s="14">
        <v>1</v>
      </c>
      <c r="FN63" s="14">
        <v>1</v>
      </c>
      <c r="FO63" s="14">
        <v>1</v>
      </c>
      <c r="FP63" s="14">
        <v>1</v>
      </c>
      <c r="FQ63" s="14">
        <v>1</v>
      </c>
      <c r="FR63" s="14">
        <v>1</v>
      </c>
      <c r="FS63" s="14">
        <v>1</v>
      </c>
      <c r="FT63" s="14">
        <v>1</v>
      </c>
      <c r="FU63" s="14">
        <v>1</v>
      </c>
      <c r="FV63" s="14">
        <v>1</v>
      </c>
      <c r="FW63" s="14">
        <v>1</v>
      </c>
      <c r="FX63" s="14">
        <v>1</v>
      </c>
      <c r="FY63" s="14">
        <v>1</v>
      </c>
      <c r="FZ63" s="14">
        <v>1</v>
      </c>
      <c r="GA63" s="14">
        <v>1</v>
      </c>
      <c r="GB63" s="14">
        <v>1</v>
      </c>
      <c r="GC63" s="14">
        <v>1</v>
      </c>
      <c r="GD63" s="14">
        <v>1</v>
      </c>
      <c r="GE63" s="14">
        <v>1</v>
      </c>
      <c r="GF63" s="14">
        <v>1</v>
      </c>
      <c r="GG63" s="14">
        <v>1</v>
      </c>
      <c r="GH63" s="14">
        <v>1</v>
      </c>
      <c r="GI63" s="14">
        <v>1</v>
      </c>
      <c r="GJ63" s="14">
        <v>1</v>
      </c>
      <c r="GK63" s="14">
        <v>1</v>
      </c>
      <c r="GL63" s="14">
        <v>1</v>
      </c>
      <c r="GM63" s="14">
        <v>1</v>
      </c>
      <c r="GN63" s="14">
        <v>1</v>
      </c>
      <c r="GO63" s="14">
        <v>1</v>
      </c>
      <c r="GP63" s="14">
        <v>1</v>
      </c>
      <c r="GQ63" s="14">
        <v>1</v>
      </c>
      <c r="GR63" s="14">
        <v>1</v>
      </c>
      <c r="GS63" s="14">
        <v>1</v>
      </c>
      <c r="GT63" s="14">
        <v>1</v>
      </c>
      <c r="GU63" s="14">
        <v>1</v>
      </c>
      <c r="GV63" s="14">
        <v>1</v>
      </c>
      <c r="GW63" s="14">
        <v>1</v>
      </c>
      <c r="GX63" s="14">
        <v>1</v>
      </c>
      <c r="GY63" s="14">
        <v>1</v>
      </c>
      <c r="GZ63" s="14">
        <v>1</v>
      </c>
      <c r="HA63" s="14">
        <v>1</v>
      </c>
      <c r="HB63" s="14">
        <v>1</v>
      </c>
      <c r="HC63" s="14">
        <v>1</v>
      </c>
      <c r="HD63" s="14">
        <v>1</v>
      </c>
      <c r="HE63" s="14">
        <v>1</v>
      </c>
      <c r="HF63" s="14">
        <v>1</v>
      </c>
      <c r="HG63" s="14">
        <v>1</v>
      </c>
      <c r="HH63" s="14">
        <v>1</v>
      </c>
      <c r="HI63" s="14">
        <v>1</v>
      </c>
      <c r="HJ63" s="14">
        <v>1</v>
      </c>
      <c r="HK63" s="14">
        <v>1</v>
      </c>
      <c r="HL63" s="14">
        <v>1</v>
      </c>
      <c r="HM63" s="14">
        <v>1</v>
      </c>
      <c r="HN63" s="14">
        <v>1</v>
      </c>
      <c r="HO63" s="14">
        <v>1</v>
      </c>
      <c r="HP63" s="14">
        <v>1</v>
      </c>
      <c r="HQ63" s="14">
        <v>1</v>
      </c>
      <c r="HR63" s="14">
        <v>1</v>
      </c>
      <c r="HS63" s="14">
        <v>2</v>
      </c>
      <c r="HT63" s="14">
        <v>1</v>
      </c>
      <c r="HU63" s="14">
        <v>1</v>
      </c>
      <c r="HV63" s="14">
        <v>1</v>
      </c>
      <c r="HW63" s="14">
        <v>1</v>
      </c>
      <c r="HX63" s="14">
        <v>1</v>
      </c>
      <c r="HY63" s="14">
        <v>1</v>
      </c>
      <c r="HZ63" s="14">
        <v>1</v>
      </c>
      <c r="IA63" s="14">
        <v>1</v>
      </c>
      <c r="IB63" s="14">
        <v>1</v>
      </c>
      <c r="IC63" s="14">
        <v>1</v>
      </c>
      <c r="ID63" s="14">
        <v>1</v>
      </c>
      <c r="IE63" s="14">
        <v>1</v>
      </c>
      <c r="IF63" s="14">
        <v>1</v>
      </c>
      <c r="IG63" s="14">
        <v>1</v>
      </c>
      <c r="IH63" s="14">
        <v>1</v>
      </c>
      <c r="II63" s="14">
        <v>1</v>
      </c>
      <c r="IJ63" s="14">
        <v>1</v>
      </c>
      <c r="IK63" s="14">
        <v>1</v>
      </c>
      <c r="IL63" s="14">
        <v>1</v>
      </c>
      <c r="IM63" s="14">
        <v>1</v>
      </c>
      <c r="IN63" s="14">
        <v>1</v>
      </c>
      <c r="IO63" s="14">
        <v>1</v>
      </c>
      <c r="IP63" s="14">
        <v>1</v>
      </c>
      <c r="IQ63" s="14">
        <v>1</v>
      </c>
      <c r="IR63" s="14">
        <v>1</v>
      </c>
      <c r="IS63" s="14">
        <v>1</v>
      </c>
      <c r="IT63" s="14">
        <v>1</v>
      </c>
      <c r="IU63" s="14">
        <v>1</v>
      </c>
      <c r="IV63" s="14">
        <v>1</v>
      </c>
      <c r="IW63" s="14">
        <v>1</v>
      </c>
      <c r="IX63" s="14">
        <v>1</v>
      </c>
      <c r="IY63" s="14">
        <v>1</v>
      </c>
      <c r="IZ63" s="14">
        <v>1</v>
      </c>
      <c r="JA63" s="14">
        <v>1</v>
      </c>
      <c r="JB63" s="14">
        <v>1</v>
      </c>
      <c r="JC63" s="14">
        <v>1</v>
      </c>
      <c r="JD63" s="14">
        <v>1</v>
      </c>
      <c r="JE63" s="14">
        <v>1</v>
      </c>
      <c r="JF63" s="14">
        <v>1</v>
      </c>
      <c r="JG63" s="14">
        <v>1</v>
      </c>
      <c r="JH63" s="14">
        <v>1</v>
      </c>
      <c r="JI63" s="14">
        <v>1</v>
      </c>
      <c r="JJ63" s="14">
        <v>1</v>
      </c>
      <c r="JK63" s="14">
        <v>1</v>
      </c>
      <c r="JL63" s="14">
        <v>1</v>
      </c>
      <c r="JM63" s="14">
        <v>1</v>
      </c>
      <c r="JN63" s="14">
        <v>1</v>
      </c>
      <c r="JO63" s="14">
        <v>1</v>
      </c>
      <c r="JP63" s="14">
        <v>1</v>
      </c>
      <c r="JQ63" s="14">
        <v>1</v>
      </c>
      <c r="JR63" s="14">
        <v>1</v>
      </c>
      <c r="JS63" s="14">
        <v>1</v>
      </c>
      <c r="JT63" s="14">
        <v>1</v>
      </c>
      <c r="JU63" s="14">
        <v>1</v>
      </c>
      <c r="JV63" s="14">
        <v>1</v>
      </c>
      <c r="JW63" s="14">
        <v>1</v>
      </c>
      <c r="JX63" s="14">
        <v>1</v>
      </c>
      <c r="JY63" s="14">
        <v>1</v>
      </c>
      <c r="JZ63" s="14">
        <v>1</v>
      </c>
      <c r="KA63" s="14">
        <v>1</v>
      </c>
      <c r="KB63" s="14">
        <v>1</v>
      </c>
      <c r="KC63" s="14">
        <v>1</v>
      </c>
      <c r="KD63" s="14">
        <v>1</v>
      </c>
      <c r="KE63" s="14">
        <v>1</v>
      </c>
      <c r="KF63" s="14">
        <v>1</v>
      </c>
      <c r="KG63" s="14">
        <v>1</v>
      </c>
      <c r="KH63" s="14">
        <v>1</v>
      </c>
      <c r="KI63" s="14">
        <v>1</v>
      </c>
      <c r="KJ63" s="14">
        <v>1</v>
      </c>
      <c r="KK63" s="14">
        <v>1</v>
      </c>
      <c r="KL63" s="14">
        <v>1</v>
      </c>
      <c r="KM63" s="14">
        <v>1</v>
      </c>
      <c r="KN63" s="14">
        <v>1</v>
      </c>
      <c r="KO63" s="14">
        <v>1</v>
      </c>
      <c r="KP63" s="14">
        <v>1</v>
      </c>
      <c r="KQ63" s="14">
        <v>1</v>
      </c>
      <c r="KR63" s="14">
        <v>1</v>
      </c>
      <c r="KS63" s="14">
        <v>1</v>
      </c>
      <c r="KT63" s="14">
        <v>1</v>
      </c>
      <c r="KU63" s="14">
        <v>1</v>
      </c>
      <c r="KV63" s="14">
        <v>1</v>
      </c>
      <c r="KW63" s="14">
        <v>1</v>
      </c>
      <c r="KX63" s="14">
        <v>1</v>
      </c>
      <c r="KY63" s="14">
        <v>1</v>
      </c>
      <c r="KZ63" s="14">
        <v>1</v>
      </c>
      <c r="LA63" s="14">
        <v>1</v>
      </c>
      <c r="LB63" s="14">
        <v>1</v>
      </c>
      <c r="LC63" s="14">
        <v>1</v>
      </c>
      <c r="LD63" s="14">
        <v>1</v>
      </c>
      <c r="LE63" s="14">
        <v>1</v>
      </c>
      <c r="LF63" s="14">
        <v>1</v>
      </c>
      <c r="LG63" s="14">
        <v>1</v>
      </c>
      <c r="LH63" s="14">
        <v>1</v>
      </c>
      <c r="LI63" s="14">
        <v>1</v>
      </c>
      <c r="LJ63" s="14">
        <v>1</v>
      </c>
      <c r="LK63" s="14">
        <v>1</v>
      </c>
      <c r="LL63" s="14">
        <v>1</v>
      </c>
      <c r="LM63" s="14">
        <v>1</v>
      </c>
      <c r="LN63" s="14">
        <v>1</v>
      </c>
      <c r="LO63" s="14">
        <v>1</v>
      </c>
      <c r="LP63" s="14">
        <v>1</v>
      </c>
      <c r="LQ63" s="14">
        <v>1</v>
      </c>
      <c r="LR63" s="14">
        <v>1</v>
      </c>
      <c r="LS63" s="14">
        <v>1</v>
      </c>
      <c r="LT63" s="14">
        <v>1</v>
      </c>
      <c r="LU63" s="14">
        <v>1</v>
      </c>
      <c r="LV63" s="14">
        <v>1</v>
      </c>
      <c r="LW63" s="14">
        <v>1</v>
      </c>
      <c r="LX63" s="14">
        <v>1</v>
      </c>
      <c r="LY63" s="14">
        <v>1</v>
      </c>
      <c r="LZ63" s="14">
        <v>1</v>
      </c>
      <c r="MA63" s="14">
        <v>1</v>
      </c>
      <c r="MB63" s="14">
        <v>1</v>
      </c>
      <c r="MC63" s="14">
        <v>1</v>
      </c>
      <c r="MD63" s="14">
        <v>1</v>
      </c>
      <c r="ME63" s="14">
        <v>1</v>
      </c>
      <c r="MF63" s="14">
        <v>1</v>
      </c>
      <c r="MG63" s="14">
        <v>1</v>
      </c>
      <c r="MH63" s="14">
        <v>1</v>
      </c>
      <c r="MI63" s="14">
        <v>1</v>
      </c>
      <c r="MJ63" s="14">
        <v>1</v>
      </c>
      <c r="MK63" s="14">
        <v>1</v>
      </c>
      <c r="ML63" s="14">
        <v>1</v>
      </c>
      <c r="MM63" s="14">
        <v>1</v>
      </c>
      <c r="MN63" s="14">
        <v>1</v>
      </c>
      <c r="MO63" s="14">
        <v>1</v>
      </c>
      <c r="MP63" s="14">
        <v>1</v>
      </c>
      <c r="MQ63" s="14">
        <v>1</v>
      </c>
      <c r="MR63" s="14">
        <v>1</v>
      </c>
      <c r="MS63" s="14">
        <v>1</v>
      </c>
      <c r="MT63" s="14">
        <v>1</v>
      </c>
      <c r="MU63" s="14">
        <v>1</v>
      </c>
      <c r="MV63" s="14">
        <v>1</v>
      </c>
      <c r="MW63" s="14">
        <v>1</v>
      </c>
      <c r="MX63" s="14">
        <v>1</v>
      </c>
      <c r="MY63" s="14">
        <v>1</v>
      </c>
      <c r="MZ63" s="14">
        <v>1</v>
      </c>
      <c r="NA63" s="14">
        <v>1</v>
      </c>
      <c r="NB63" s="14">
        <v>1</v>
      </c>
      <c r="NC63" s="14">
        <v>2</v>
      </c>
    </row>
    <row r="64" spans="2:367" ht="15">
      <c r="B64" s="11" t="s">
        <v>867</v>
      </c>
      <c r="C64" s="19">
        <f>SUM(C53:C63)</f>
        <v>5.2365528882220547</v>
      </c>
      <c r="D64" s="19">
        <f t="shared" ref="D64:BO64" si="274">SUM(D53:D63)</f>
        <v>7.9942548137034253</v>
      </c>
      <c r="E64" s="19">
        <f t="shared" si="274"/>
        <v>6.1557868633825112</v>
      </c>
      <c r="F64" s="19">
        <f t="shared" si="274"/>
        <v>6.1557868633825112</v>
      </c>
      <c r="G64" s="19">
        <f t="shared" si="274"/>
        <v>7.4197335792281391</v>
      </c>
      <c r="H64" s="19">
        <f t="shared" si="274"/>
        <v>9.1432972826539967</v>
      </c>
      <c r="I64" s="19">
        <f t="shared" si="274"/>
        <v>9.1432972826539967</v>
      </c>
      <c r="J64" s="19">
        <f t="shared" si="274"/>
        <v>5.6961698758022834</v>
      </c>
      <c r="K64" s="19">
        <f t="shared" si="274"/>
        <v>7.9942548137034253</v>
      </c>
      <c r="L64" s="19">
        <f t="shared" si="274"/>
        <v>6.1557868633825112</v>
      </c>
      <c r="M64" s="19">
        <f t="shared" si="274"/>
        <v>6.1557868633825112</v>
      </c>
      <c r="N64" s="19">
        <f t="shared" si="274"/>
        <v>5.5238135054596986</v>
      </c>
      <c r="O64" s="19">
        <f t="shared" si="274"/>
        <v>12.59042468950571</v>
      </c>
      <c r="P64" s="19">
        <f t="shared" si="274"/>
        <v>18.335637034258564</v>
      </c>
      <c r="Q64" s="19">
        <f t="shared" si="274"/>
        <v>7.9942548137034253</v>
      </c>
      <c r="R64" s="19">
        <f t="shared" si="274"/>
        <v>14.19908414603651</v>
      </c>
      <c r="S64" s="19">
        <f t="shared" si="274"/>
        <v>15.003413874301907</v>
      </c>
      <c r="T64" s="19">
        <f t="shared" si="274"/>
        <v>11.211573726765023</v>
      </c>
      <c r="U64" s="19">
        <f t="shared" si="274"/>
        <v>5.5238135054596986</v>
      </c>
      <c r="V64" s="19">
        <f t="shared" si="274"/>
        <v>9.1432972826539967</v>
      </c>
      <c r="W64" s="19">
        <f t="shared" si="274"/>
        <v>13.739467158456279</v>
      </c>
      <c r="X64" s="19">
        <f t="shared" si="274"/>
        <v>6.1557868633825112</v>
      </c>
      <c r="Y64" s="19">
        <f t="shared" si="274"/>
        <v>6.2706911102775686</v>
      </c>
      <c r="Z64" s="19">
        <f t="shared" si="274"/>
        <v>6.7877602213053256</v>
      </c>
      <c r="AA64" s="19">
        <f t="shared" si="274"/>
        <v>7.4197335792281391</v>
      </c>
      <c r="AB64" s="19">
        <f t="shared" si="274"/>
        <v>7.4197335792281391</v>
      </c>
      <c r="AC64" s="19">
        <f t="shared" si="274"/>
        <v>12.59042468950571</v>
      </c>
      <c r="AD64" s="19">
        <f t="shared" si="274"/>
        <v>12.59042468950571</v>
      </c>
      <c r="AE64" s="19">
        <f t="shared" si="274"/>
        <v>6.6154038509627391</v>
      </c>
      <c r="AF64" s="19">
        <f t="shared" si="274"/>
        <v>7.9942548137034253</v>
      </c>
      <c r="AG64" s="19">
        <f t="shared" si="274"/>
        <v>8.683680295073767</v>
      </c>
      <c r="AH64" s="19">
        <f t="shared" si="274"/>
        <v>7.4197335792281391</v>
      </c>
      <c r="AI64" s="19">
        <f t="shared" si="274"/>
        <v>7.4197335792281391</v>
      </c>
      <c r="AJ64" s="19">
        <f t="shared" si="274"/>
        <v>10.292339751604567</v>
      </c>
      <c r="AK64" s="19">
        <f t="shared" si="274"/>
        <v>14.888509627406851</v>
      </c>
      <c r="AL64" s="19">
        <f t="shared" si="274"/>
        <v>7.5346378261231974</v>
      </c>
      <c r="AM64" s="19">
        <f t="shared" si="274"/>
        <v>9.3731057764441097</v>
      </c>
      <c r="AN64" s="19">
        <f t="shared" si="274"/>
        <v>8.683680295073767</v>
      </c>
      <c r="AO64" s="19">
        <f t="shared" si="274"/>
        <v>8.683680295073767</v>
      </c>
      <c r="AP64" s="19">
        <f t="shared" si="274"/>
        <v>7.4197335792281391</v>
      </c>
      <c r="AQ64" s="19">
        <f t="shared" si="274"/>
        <v>13.739467158456279</v>
      </c>
      <c r="AR64" s="19">
        <f t="shared" si="274"/>
        <v>14.888509627406851</v>
      </c>
      <c r="AS64" s="19">
        <f t="shared" si="274"/>
        <v>7.5346378261231974</v>
      </c>
      <c r="AT64" s="19">
        <f t="shared" si="274"/>
        <v>10.751956739184795</v>
      </c>
      <c r="AU64" s="19">
        <f t="shared" si="274"/>
        <v>8.683680295073767</v>
      </c>
      <c r="AV64" s="19">
        <f t="shared" si="274"/>
        <v>6.7877602213053256</v>
      </c>
      <c r="AW64" s="19">
        <f t="shared" si="274"/>
        <v>7.4197335792281391</v>
      </c>
      <c r="AX64" s="19">
        <f t="shared" si="274"/>
        <v>16.037552096357423</v>
      </c>
      <c r="AY64" s="19">
        <f t="shared" si="274"/>
        <v>17.186594565307995</v>
      </c>
      <c r="AZ64" s="19">
        <f t="shared" si="274"/>
        <v>12.59042468950571</v>
      </c>
      <c r="BA64" s="19">
        <f t="shared" si="274"/>
        <v>21.782764441110277</v>
      </c>
      <c r="BB64" s="19">
        <f t="shared" si="274"/>
        <v>16.899333948070353</v>
      </c>
      <c r="BC64" s="19">
        <f t="shared" si="274"/>
        <v>9.9476270109193976</v>
      </c>
      <c r="BD64" s="19">
        <f t="shared" si="274"/>
        <v>6.7877602213053256</v>
      </c>
      <c r="BE64" s="19">
        <f t="shared" si="274"/>
        <v>9.1432972826539967</v>
      </c>
      <c r="BF64" s="19">
        <f t="shared" si="274"/>
        <v>13.739467158456279</v>
      </c>
      <c r="BG64" s="19">
        <f t="shared" si="274"/>
        <v>1.1000000000000001</v>
      </c>
      <c r="BH64" s="19">
        <f t="shared" si="274"/>
        <v>21.782764441110277</v>
      </c>
      <c r="BI64" s="19">
        <f t="shared" si="274"/>
        <v>9.3156536529965841</v>
      </c>
      <c r="BJ64" s="19">
        <f t="shared" si="274"/>
        <v>9.9476270109193976</v>
      </c>
      <c r="BK64" s="19">
        <f t="shared" si="274"/>
        <v>9.3156536529965841</v>
      </c>
      <c r="BL64" s="19">
        <f t="shared" si="274"/>
        <v>13.739467158456279</v>
      </c>
      <c r="BM64" s="19">
        <f t="shared" si="274"/>
        <v>17.186594565307995</v>
      </c>
      <c r="BN64" s="19">
        <f t="shared" si="274"/>
        <v>10.292339751604567</v>
      </c>
      <c r="BO64" s="19">
        <f t="shared" si="274"/>
        <v>15.577935108777194</v>
      </c>
      <c r="BP64" s="19">
        <f t="shared" ref="BP64:CR64" si="275">SUM(BP53:BP63)</f>
        <v>11.211573726765023</v>
      </c>
      <c r="BQ64" s="19">
        <f t="shared" si="275"/>
        <v>4.8918401475368842</v>
      </c>
      <c r="BR64" s="19">
        <f t="shared" si="275"/>
        <v>8.0517069371509535</v>
      </c>
      <c r="BS64" s="19">
        <f t="shared" si="275"/>
        <v>9.1432972826539967</v>
      </c>
      <c r="BT64" s="19">
        <f t="shared" si="275"/>
        <v>13.739467158456279</v>
      </c>
      <c r="BU64" s="19">
        <f t="shared" si="275"/>
        <v>7.0750208385429696</v>
      </c>
      <c r="BV64" s="19">
        <f t="shared" si="275"/>
        <v>7.9942548137034253</v>
      </c>
      <c r="BW64" s="19">
        <f t="shared" si="275"/>
        <v>8.0517069371509535</v>
      </c>
      <c r="BX64" s="19">
        <f t="shared" si="275"/>
        <v>7.4197335792281391</v>
      </c>
      <c r="BY64" s="19">
        <f t="shared" si="275"/>
        <v>8.0517069371509535</v>
      </c>
      <c r="BZ64" s="19">
        <f t="shared" si="275"/>
        <v>10.292339751604567</v>
      </c>
      <c r="CA64" s="19">
        <f t="shared" si="275"/>
        <v>9.1432972826539967</v>
      </c>
      <c r="CB64" s="19">
        <f t="shared" si="275"/>
        <v>8.453871801283654</v>
      </c>
      <c r="CC64" s="19">
        <f t="shared" si="275"/>
        <v>9.3731057764441097</v>
      </c>
      <c r="CD64" s="19">
        <f t="shared" si="275"/>
        <v>8.683680295073767</v>
      </c>
      <c r="CE64" s="19">
        <f t="shared" si="275"/>
        <v>6.1557868633825112</v>
      </c>
      <c r="CF64" s="19">
        <f t="shared" si="275"/>
        <v>16.899333948070353</v>
      </c>
      <c r="CG64" s="19">
        <f t="shared" si="275"/>
        <v>40.167443944319416</v>
      </c>
      <c r="CH64" s="19">
        <f t="shared" si="275"/>
        <v>28.677019254813704</v>
      </c>
      <c r="CI64" s="19">
        <f t="shared" si="275"/>
        <v>15.807743602567308</v>
      </c>
      <c r="CJ64" s="19">
        <f t="shared" si="275"/>
        <v>28.677019254813704</v>
      </c>
      <c r="CK64" s="19">
        <f t="shared" si="275"/>
        <v>25.114987601066932</v>
      </c>
      <c r="CL64" s="19">
        <f t="shared" si="275"/>
        <v>18.795254021838794</v>
      </c>
      <c r="CM64" s="19">
        <f t="shared" si="275"/>
        <v>25.114987601066932</v>
      </c>
      <c r="CN64" s="19">
        <f t="shared" si="275"/>
        <v>47.061698758022843</v>
      </c>
      <c r="CO64" s="19">
        <f t="shared" si="275"/>
        <v>29.251540489288995</v>
      </c>
      <c r="CP64" s="19">
        <f t="shared" si="275"/>
        <v>12.59042468950571</v>
      </c>
      <c r="CQ64" s="19">
        <f t="shared" si="275"/>
        <v>21.782764441110277</v>
      </c>
      <c r="CR64" s="19">
        <f t="shared" si="275"/>
        <v>13.739467158456279</v>
      </c>
      <c r="CS64" s="19">
        <f t="shared" ref="CS64:FB64" si="276">SUM(CS53:CS63)</f>
        <v>13.739467158456279</v>
      </c>
      <c r="CT64" s="19">
        <f t="shared" si="276"/>
        <v>10.579600368842211</v>
      </c>
      <c r="CU64" s="19">
        <f t="shared" si="276"/>
        <v>16.037552096357423</v>
      </c>
      <c r="CV64" s="19">
        <f t="shared" si="276"/>
        <v>16.037552096357423</v>
      </c>
      <c r="CW64" s="19">
        <f t="shared" si="276"/>
        <v>1.1000000000000001</v>
      </c>
      <c r="CX64" s="19">
        <f t="shared" si="276"/>
        <v>16.956786071517879</v>
      </c>
      <c r="CY64" s="19">
        <f t="shared" si="276"/>
        <v>9.9476270109193976</v>
      </c>
      <c r="CZ64" s="19">
        <f t="shared" si="276"/>
        <v>8.683680295073767</v>
      </c>
      <c r="DA64" s="19">
        <f t="shared" si="276"/>
        <v>7.4197335792281391</v>
      </c>
      <c r="DB64" s="19">
        <f t="shared" si="276"/>
        <v>11.441382220555138</v>
      </c>
      <c r="DC64" s="19">
        <f t="shared" si="276"/>
        <v>11.541382220555137</v>
      </c>
      <c r="DD64" s="19">
        <f t="shared" si="276"/>
        <v>11.77119071434525</v>
      </c>
      <c r="DE64" s="19">
        <f t="shared" si="276"/>
        <v>26.708742810702674</v>
      </c>
      <c r="DF64" s="19">
        <f t="shared" si="276"/>
        <v>16.367360590147534</v>
      </c>
      <c r="DG64" s="19">
        <f t="shared" si="276"/>
        <v>16.367360590147534</v>
      </c>
      <c r="DH64" s="19">
        <f t="shared" si="276"/>
        <v>16.367360590147534</v>
      </c>
      <c r="DI64" s="19">
        <f t="shared" si="276"/>
        <v>17.286594565307993</v>
      </c>
      <c r="DJ64" s="19">
        <f t="shared" si="276"/>
        <v>19.584679503209134</v>
      </c>
      <c r="DK64" s="19">
        <f t="shared" si="276"/>
        <v>14.988509627406851</v>
      </c>
      <c r="DL64" s="19">
        <f t="shared" si="276"/>
        <v>29.466444736184044</v>
      </c>
      <c r="DM64" s="19">
        <f t="shared" si="276"/>
        <v>25.21498760106693</v>
      </c>
      <c r="DN64" s="19">
        <f t="shared" si="276"/>
        <v>22.687094169375676</v>
      </c>
      <c r="DO64" s="19">
        <f t="shared" si="276"/>
        <v>16.367360590147534</v>
      </c>
      <c r="DP64" s="19">
        <f t="shared" si="276"/>
        <v>24.18084937901142</v>
      </c>
      <c r="DQ64" s="19">
        <f t="shared" si="276"/>
        <v>17.286594565307993</v>
      </c>
      <c r="DR64" s="19">
        <f t="shared" si="276"/>
        <v>10.392339751604567</v>
      </c>
      <c r="DS64" s="19">
        <f t="shared" si="276"/>
        <v>11.541382220555137</v>
      </c>
      <c r="DT64" s="19">
        <f t="shared" si="276"/>
        <v>8.151706937150955</v>
      </c>
      <c r="DU64" s="19">
        <f t="shared" si="276"/>
        <v>8.151706937150955</v>
      </c>
      <c r="DV64" s="19">
        <f t="shared" si="276"/>
        <v>7.5197335792281397</v>
      </c>
      <c r="DW64" s="19">
        <f t="shared" si="276"/>
        <v>10.392339751604567</v>
      </c>
      <c r="DX64" s="19">
        <f t="shared" si="276"/>
        <v>12.69042468950571</v>
      </c>
      <c r="DY64" s="19">
        <f t="shared" si="276"/>
        <v>7.634637826123198</v>
      </c>
      <c r="DZ64" s="19">
        <f t="shared" si="276"/>
        <v>14.988509627406851</v>
      </c>
      <c r="EA64" s="19">
        <f t="shared" si="276"/>
        <v>7.5197335792281397</v>
      </c>
      <c r="EB64" s="19">
        <f t="shared" si="276"/>
        <v>6.2557868633825118</v>
      </c>
      <c r="EC64" s="19">
        <f t="shared" si="276"/>
        <v>6.2557868633825118</v>
      </c>
      <c r="ED64" s="19">
        <f t="shared" si="276"/>
        <v>9.2432972826539981</v>
      </c>
      <c r="EE64" s="19">
        <f t="shared" si="276"/>
        <v>10.392339751604567</v>
      </c>
      <c r="EF64" s="19">
        <f t="shared" si="276"/>
        <v>1.2</v>
      </c>
      <c r="EG64" s="19">
        <f t="shared" si="276"/>
        <v>19.125062515628901</v>
      </c>
      <c r="EH64" s="19">
        <f t="shared" si="276"/>
        <v>8.151706937150955</v>
      </c>
      <c r="EI64" s="19">
        <f t="shared" si="276"/>
        <v>8.151706937150955</v>
      </c>
      <c r="EJ64" s="19">
        <f t="shared" si="276"/>
        <v>9.4156536529965837</v>
      </c>
      <c r="EK64" s="19">
        <f t="shared" si="276"/>
        <v>12.69042468950571</v>
      </c>
      <c r="EL64" s="19">
        <f t="shared" si="276"/>
        <v>12.69042468950571</v>
      </c>
      <c r="EM64" s="19">
        <f t="shared" si="276"/>
        <v>6.2557868633825118</v>
      </c>
      <c r="EN64" s="19">
        <f t="shared" si="276"/>
        <v>10.162531257814452</v>
      </c>
      <c r="EO64" s="19">
        <f t="shared" si="276"/>
        <v>7.5197335792281397</v>
      </c>
      <c r="EP64" s="19">
        <f t="shared" si="276"/>
        <v>17.631307305993168</v>
      </c>
      <c r="EQ64" s="19">
        <f t="shared" si="276"/>
        <v>25.21498760106693</v>
      </c>
      <c r="ER64" s="19">
        <f t="shared" si="276"/>
        <v>26.478934316912557</v>
      </c>
      <c r="ES64" s="19">
        <f t="shared" si="276"/>
        <v>21.882764441110275</v>
      </c>
      <c r="ET64" s="19">
        <f t="shared" si="276"/>
        <v>17.286594565307993</v>
      </c>
      <c r="EU64" s="19">
        <f t="shared" si="276"/>
        <v>25.329891847961989</v>
      </c>
      <c r="EV64" s="19">
        <f t="shared" si="276"/>
        <v>25.21498760106693</v>
      </c>
      <c r="EW64" s="19">
        <f t="shared" si="276"/>
        <v>20.159200737684422</v>
      </c>
      <c r="EX64" s="19">
        <f t="shared" si="276"/>
        <v>23.319067527298486</v>
      </c>
      <c r="EY64" s="19">
        <f t="shared" si="276"/>
        <v>29.926061723764271</v>
      </c>
      <c r="EZ64" s="19">
        <f t="shared" si="276"/>
        <v>24.18084937901142</v>
      </c>
      <c r="FA64" s="19">
        <f t="shared" si="276"/>
        <v>17.746211552888219</v>
      </c>
      <c r="FB64" s="19">
        <f t="shared" si="276"/>
        <v>21.882764441110275</v>
      </c>
      <c r="FC64" s="19">
        <f t="shared" ref="FC64:HN64" si="277">SUM(FC53:FC63)</f>
        <v>29.638801106526635</v>
      </c>
      <c r="FD64" s="19">
        <f t="shared" si="277"/>
        <v>24.583014243144124</v>
      </c>
      <c r="FE64" s="19">
        <f t="shared" si="277"/>
        <v>26.478934316912557</v>
      </c>
      <c r="FF64" s="19">
        <f t="shared" si="277"/>
        <v>56.354038509627408</v>
      </c>
      <c r="FG64" s="19">
        <f t="shared" si="277"/>
        <v>31.075104192714843</v>
      </c>
      <c r="FH64" s="19">
        <f t="shared" si="277"/>
        <v>17.746211552888219</v>
      </c>
      <c r="FI64" s="19">
        <f t="shared" si="277"/>
        <v>35.671274068517128</v>
      </c>
      <c r="FJ64" s="19">
        <f t="shared" si="277"/>
        <v>16.999333948070355</v>
      </c>
      <c r="FK64" s="19">
        <f t="shared" si="277"/>
        <v>9.4156536529965837</v>
      </c>
      <c r="FL64" s="19">
        <f t="shared" si="277"/>
        <v>8.7836802950737685</v>
      </c>
      <c r="FM64" s="19">
        <f t="shared" si="277"/>
        <v>16.137552096357421</v>
      </c>
      <c r="FN64" s="19">
        <f t="shared" si="277"/>
        <v>13.495903460240058</v>
      </c>
      <c r="FO64" s="19">
        <f t="shared" si="277"/>
        <v>8.0262314995415522</v>
      </c>
      <c r="FP64" s="19">
        <f t="shared" si="277"/>
        <v>11.541382220555137</v>
      </c>
      <c r="FQ64" s="19">
        <f t="shared" si="277"/>
        <v>6.8877602213053262</v>
      </c>
      <c r="FR64" s="19">
        <f t="shared" si="277"/>
        <v>7.5197335792281397</v>
      </c>
      <c r="FS64" s="19">
        <f t="shared" si="277"/>
        <v>7.5197335792281397</v>
      </c>
      <c r="FT64" s="19">
        <f t="shared" si="277"/>
        <v>12.69042468950571</v>
      </c>
      <c r="FU64" s="19">
        <f t="shared" si="277"/>
        <v>19.584679503209134</v>
      </c>
      <c r="FV64" s="19">
        <f t="shared" si="277"/>
        <v>11.311573726765022</v>
      </c>
      <c r="FW64" s="19">
        <f t="shared" si="277"/>
        <v>11.541382220555137</v>
      </c>
      <c r="FX64" s="19">
        <f t="shared" si="277"/>
        <v>9.4156536529965837</v>
      </c>
      <c r="FY64" s="19">
        <f t="shared" si="277"/>
        <v>8.7836802950737685</v>
      </c>
      <c r="FZ64" s="19">
        <f t="shared" si="277"/>
        <v>8.7836802950737685</v>
      </c>
      <c r="GA64" s="19">
        <f t="shared" si="277"/>
        <v>12.69042468950571</v>
      </c>
      <c r="GB64" s="19">
        <f t="shared" si="277"/>
        <v>16.137552096357421</v>
      </c>
      <c r="GC64" s="19">
        <f t="shared" si="277"/>
        <v>6.2557868633825118</v>
      </c>
      <c r="GD64" s="19">
        <f t="shared" si="277"/>
        <v>11.541382220555137</v>
      </c>
      <c r="GE64" s="19">
        <f t="shared" si="277"/>
        <v>7.5197335792281397</v>
      </c>
      <c r="GF64" s="19">
        <f t="shared" si="277"/>
        <v>8.7836802950737685</v>
      </c>
      <c r="GG64" s="19">
        <f t="shared" si="277"/>
        <v>8.7836802950737685</v>
      </c>
      <c r="GH64" s="19">
        <f t="shared" si="277"/>
        <v>17.286594565307993</v>
      </c>
      <c r="GI64" s="19">
        <f t="shared" si="277"/>
        <v>17.286594565307993</v>
      </c>
      <c r="GJ64" s="19">
        <f t="shared" si="277"/>
        <v>14.988509627406851</v>
      </c>
      <c r="GK64" s="19">
        <f t="shared" si="277"/>
        <v>23.261615403850957</v>
      </c>
      <c r="GL64" s="19">
        <f t="shared" si="277"/>
        <v>10.679600368842211</v>
      </c>
      <c r="GM64" s="19">
        <f t="shared" si="277"/>
        <v>10.047627010919397</v>
      </c>
      <c r="GN64" s="19">
        <f t="shared" si="277"/>
        <v>10.679600368842211</v>
      </c>
      <c r="GO64" s="19">
        <f t="shared" si="277"/>
        <v>12.69042468950571</v>
      </c>
      <c r="GP64" s="19">
        <f t="shared" si="277"/>
        <v>19.584679503209134</v>
      </c>
      <c r="GQ64" s="19">
        <f t="shared" si="277"/>
        <v>10.392339751604567</v>
      </c>
      <c r="GR64" s="19">
        <f t="shared" si="277"/>
        <v>10.162531257814452</v>
      </c>
      <c r="GS64" s="19">
        <f t="shared" si="277"/>
        <v>9.4156536529965837</v>
      </c>
      <c r="GT64" s="19">
        <f t="shared" si="277"/>
        <v>10.047627010919397</v>
      </c>
      <c r="GU64" s="19">
        <f t="shared" si="277"/>
        <v>10.047627010919397</v>
      </c>
      <c r="GV64" s="19">
        <f t="shared" si="277"/>
        <v>12.69042468950571</v>
      </c>
      <c r="GW64" s="19">
        <f t="shared" si="277"/>
        <v>17.286594565307993</v>
      </c>
      <c r="GX64" s="19">
        <f t="shared" si="277"/>
        <v>17.286594565307993</v>
      </c>
      <c r="GY64" s="19">
        <f t="shared" si="277"/>
        <v>28.777019254813702</v>
      </c>
      <c r="GZ64" s="19">
        <f t="shared" si="277"/>
        <v>20.159200737684422</v>
      </c>
      <c r="HA64" s="19">
        <f t="shared" si="277"/>
        <v>20.159200737684422</v>
      </c>
      <c r="HB64" s="19">
        <f t="shared" si="277"/>
        <v>20.159200737684422</v>
      </c>
      <c r="HC64" s="19">
        <f t="shared" si="277"/>
        <v>21.882764441110275</v>
      </c>
      <c r="HD64" s="19">
        <f t="shared" si="277"/>
        <v>21.882764441110275</v>
      </c>
      <c r="HE64" s="19">
        <f t="shared" si="277"/>
        <v>16.826977577727764</v>
      </c>
      <c r="HF64" s="19">
        <f t="shared" si="277"/>
        <v>46.012656289072275</v>
      </c>
      <c r="HG64" s="19">
        <f t="shared" si="277"/>
        <v>32.798667896140707</v>
      </c>
      <c r="HH64" s="19">
        <f t="shared" si="277"/>
        <v>29.638801106526635</v>
      </c>
      <c r="HI64" s="19">
        <f t="shared" si="277"/>
        <v>20.159200737684422</v>
      </c>
      <c r="HJ64" s="19">
        <f t="shared" si="277"/>
        <v>35.671274068517128</v>
      </c>
      <c r="HK64" s="19">
        <f t="shared" si="277"/>
        <v>33.373189130615991</v>
      </c>
      <c r="HL64" s="19">
        <f t="shared" si="277"/>
        <v>17.286594565307993</v>
      </c>
      <c r="HM64" s="19">
        <f t="shared" si="277"/>
        <v>14.988509627406851</v>
      </c>
      <c r="HN64" s="19">
        <f t="shared" si="277"/>
        <v>12.575520442610651</v>
      </c>
      <c r="HO64" s="19">
        <f t="shared" ref="HO64:JZ64" si="278">SUM(HO53:HO63)</f>
        <v>10.679600368842211</v>
      </c>
      <c r="HP64" s="19">
        <f t="shared" si="278"/>
        <v>8.7836802950737685</v>
      </c>
      <c r="HQ64" s="19">
        <f t="shared" si="278"/>
        <v>21.882764441110275</v>
      </c>
      <c r="HR64" s="19">
        <f t="shared" si="278"/>
        <v>24.18084937901142</v>
      </c>
      <c r="HS64" s="19">
        <f>SUM(HS53:HS63)</f>
        <v>12.392339751604567</v>
      </c>
      <c r="HT64" s="19">
        <f t="shared" si="278"/>
        <v>11.541382220555137</v>
      </c>
      <c r="HU64" s="19">
        <f t="shared" si="278"/>
        <v>8.151706937150955</v>
      </c>
      <c r="HV64" s="19">
        <f t="shared" si="278"/>
        <v>7.5197335792281397</v>
      </c>
      <c r="HW64" s="19">
        <f t="shared" si="278"/>
        <v>10.047627010919397</v>
      </c>
      <c r="HX64" s="19">
        <f t="shared" si="278"/>
        <v>21.882764441110275</v>
      </c>
      <c r="HY64" s="19">
        <f t="shared" si="278"/>
        <v>24.18084937901142</v>
      </c>
      <c r="HZ64" s="19">
        <f t="shared" si="278"/>
        <v>17.286594565307993</v>
      </c>
      <c r="IA64" s="19">
        <f t="shared" si="278"/>
        <v>21.882764441110275</v>
      </c>
      <c r="IB64" s="19">
        <f t="shared" si="278"/>
        <v>15.103413874301907</v>
      </c>
      <c r="IC64" s="19">
        <f t="shared" si="278"/>
        <v>13.839467158456278</v>
      </c>
      <c r="ID64" s="19">
        <f t="shared" si="278"/>
        <v>8.7836802950737685</v>
      </c>
      <c r="IE64" s="19">
        <f t="shared" si="278"/>
        <v>10.392339751604567</v>
      </c>
      <c r="IF64" s="19">
        <f t="shared" si="278"/>
        <v>16.137552096357421</v>
      </c>
      <c r="IG64" s="19">
        <f t="shared" si="278"/>
        <v>11.081765232974909</v>
      </c>
      <c r="IH64" s="19">
        <f t="shared" si="278"/>
        <v>15.677935108777195</v>
      </c>
      <c r="II64" s="19">
        <f t="shared" si="278"/>
        <v>11.943547084687838</v>
      </c>
      <c r="IJ64" s="19">
        <f t="shared" si="278"/>
        <v>8.7836802950737685</v>
      </c>
      <c r="IK64" s="19">
        <f t="shared" si="278"/>
        <v>9.7316403319579905</v>
      </c>
      <c r="IL64" s="19">
        <f t="shared" si="278"/>
        <v>14.988509627406851</v>
      </c>
      <c r="IM64" s="19">
        <f t="shared" si="278"/>
        <v>14.988509627406851</v>
      </c>
      <c r="IN64" s="19">
        <f t="shared" si="278"/>
        <v>10.392339751604567</v>
      </c>
      <c r="IO64" s="19">
        <f t="shared" si="278"/>
        <v>13.609658664666163</v>
      </c>
      <c r="IP64" s="19">
        <f t="shared" si="278"/>
        <v>12.575520442610651</v>
      </c>
      <c r="IQ64" s="19">
        <f t="shared" si="278"/>
        <v>27.742881032758195</v>
      </c>
      <c r="IR64" s="19">
        <f t="shared" si="278"/>
        <v>39.118401475368849</v>
      </c>
      <c r="IS64" s="19">
        <f t="shared" si="278"/>
        <v>35.671274068517128</v>
      </c>
      <c r="IT64" s="19">
        <f t="shared" si="278"/>
        <v>41.416486413269986</v>
      </c>
      <c r="IU64" s="19">
        <f t="shared" si="278"/>
        <v>26.478934316912557</v>
      </c>
      <c r="IV64" s="19">
        <f t="shared" si="278"/>
        <v>46.012656289072275</v>
      </c>
      <c r="IW64" s="19">
        <f t="shared" si="278"/>
        <v>32.798667896140707</v>
      </c>
      <c r="IX64" s="19">
        <f t="shared" si="278"/>
        <v>29.638801106526635</v>
      </c>
      <c r="IY64" s="19">
        <f t="shared" si="278"/>
        <v>35.958534685754771</v>
      </c>
      <c r="IZ64" s="19">
        <f t="shared" si="278"/>
        <v>81.632972826539969</v>
      </c>
      <c r="JA64" s="19">
        <f t="shared" si="278"/>
        <v>35.671274068517128</v>
      </c>
      <c r="JB64" s="19">
        <f t="shared" si="278"/>
        <v>26.478934316912557</v>
      </c>
      <c r="JC64" s="19">
        <f t="shared" si="278"/>
        <v>52.906911102775695</v>
      </c>
      <c r="JD64" s="19">
        <f t="shared" si="278"/>
        <v>30.270774464449456</v>
      </c>
      <c r="JE64" s="19">
        <f t="shared" si="278"/>
        <v>29.006827748603815</v>
      </c>
      <c r="JF64" s="19">
        <f t="shared" si="278"/>
        <v>16.999333948070355</v>
      </c>
      <c r="JG64" s="19">
        <f t="shared" si="278"/>
        <v>18.435637034258562</v>
      </c>
      <c r="JH64" s="19">
        <f t="shared" si="278"/>
        <v>21.882764441110275</v>
      </c>
      <c r="JI64" s="19">
        <f t="shared" si="278"/>
        <v>19.584679503209134</v>
      </c>
      <c r="JJ64" s="19">
        <f t="shared" si="278"/>
        <v>14.29908414603651</v>
      </c>
      <c r="JK64" s="19">
        <f t="shared" si="278"/>
        <v>11.943547084687838</v>
      </c>
      <c r="JL64" s="19">
        <f t="shared" si="278"/>
        <v>10.679600368842211</v>
      </c>
      <c r="JM64" s="19">
        <f t="shared" si="278"/>
        <v>7.5197335792281397</v>
      </c>
      <c r="JN64" s="19">
        <f t="shared" si="278"/>
        <v>24.18084937901142</v>
      </c>
      <c r="JO64" s="19">
        <f t="shared" si="278"/>
        <v>29.926061723764271</v>
      </c>
      <c r="JP64" s="19">
        <f t="shared" si="278"/>
        <v>19.584679503209134</v>
      </c>
      <c r="JQ64" s="19">
        <f>SUM(JQ53:JQ63)</f>
        <v>46.012656289072275</v>
      </c>
      <c r="JR64" s="19">
        <f t="shared" si="278"/>
        <v>26.478934316912557</v>
      </c>
      <c r="JS64" s="19">
        <f t="shared" si="278"/>
        <v>16.999333948070355</v>
      </c>
      <c r="JT64" s="19">
        <f t="shared" si="278"/>
        <v>10.679600368842211</v>
      </c>
      <c r="JU64" s="19">
        <f t="shared" si="278"/>
        <v>24.18084937901142</v>
      </c>
      <c r="JV64" s="19">
        <f t="shared" si="278"/>
        <v>29.926061723764271</v>
      </c>
      <c r="JW64" s="19">
        <f t="shared" si="278"/>
        <v>19.584679503209134</v>
      </c>
      <c r="JX64" s="19">
        <f t="shared" si="278"/>
        <v>39.118401475368849</v>
      </c>
      <c r="JY64" s="19">
        <f t="shared" si="278"/>
        <v>18.263280663915978</v>
      </c>
      <c r="JZ64" s="19">
        <f t="shared" si="278"/>
        <v>18.263280663915978</v>
      </c>
      <c r="KA64" s="19">
        <f t="shared" ref="KA64:ML64" si="279">SUM(KA53:KA63)</f>
        <v>13.839467158456278</v>
      </c>
      <c r="KB64" s="19">
        <f t="shared" si="279"/>
        <v>29.926061723764271</v>
      </c>
      <c r="KC64" s="19">
        <f t="shared" si="279"/>
        <v>29.926061723764271</v>
      </c>
      <c r="KD64" s="19">
        <f t="shared" si="279"/>
        <v>24.18084937901142</v>
      </c>
      <c r="KE64" s="19">
        <f t="shared" si="279"/>
        <v>49.459783695923981</v>
      </c>
      <c r="KF64" s="19">
        <f t="shared" si="279"/>
        <v>39.118401475368849</v>
      </c>
      <c r="KG64" s="19">
        <f t="shared" si="279"/>
        <v>39.118401475368849</v>
      </c>
      <c r="KH64" s="19">
        <f t="shared" si="279"/>
        <v>39.118401475368849</v>
      </c>
      <c r="KI64" s="19">
        <f t="shared" si="279"/>
        <v>35.671274068517128</v>
      </c>
      <c r="KJ64" s="19">
        <f t="shared" si="279"/>
        <v>29.926061723764271</v>
      </c>
      <c r="KK64" s="19">
        <f t="shared" si="279"/>
        <v>42.565528882220555</v>
      </c>
      <c r="KL64" s="19">
        <f t="shared" si="279"/>
        <v>63.248293323330834</v>
      </c>
      <c r="KM64" s="19">
        <f t="shared" si="279"/>
        <v>54.917735423439211</v>
      </c>
      <c r="KN64" s="19">
        <f t="shared" si="279"/>
        <v>54.917735423439211</v>
      </c>
      <c r="KO64" s="19">
        <f t="shared" si="279"/>
        <v>1.2</v>
      </c>
      <c r="KP64" s="19">
        <f t="shared" si="279"/>
        <v>104.6138222055514</v>
      </c>
      <c r="KQ64" s="19">
        <f t="shared" si="279"/>
        <v>104.6138222055514</v>
      </c>
      <c r="KR64" s="19">
        <f t="shared" si="279"/>
        <v>42.565528882220555</v>
      </c>
      <c r="KS64" s="19">
        <f t="shared" si="279"/>
        <v>63.248293323330834</v>
      </c>
      <c r="KT64" s="19">
        <f t="shared" si="279"/>
        <v>51.757868633825119</v>
      </c>
      <c r="KU64" s="19">
        <f t="shared" si="279"/>
        <v>54.917735423439211</v>
      </c>
      <c r="KV64" s="19">
        <f t="shared" si="279"/>
        <v>48.598001844211034</v>
      </c>
      <c r="KW64" s="19">
        <f t="shared" si="279"/>
        <v>98.868609860798543</v>
      </c>
      <c r="KX64" s="19">
        <f t="shared" si="279"/>
        <v>35.671274068517128</v>
      </c>
      <c r="KY64" s="19">
        <f t="shared" si="279"/>
        <v>33.373189130615991</v>
      </c>
      <c r="KZ64" s="19">
        <f t="shared" si="279"/>
        <v>46.012656289072275</v>
      </c>
      <c r="LA64" s="19">
        <f t="shared" si="279"/>
        <v>32.798667896140707</v>
      </c>
      <c r="LB64" s="19">
        <f t="shared" si="279"/>
        <v>26.478934316912557</v>
      </c>
      <c r="LC64" s="19">
        <f t="shared" si="279"/>
        <v>26.478934316912557</v>
      </c>
      <c r="LD64" s="19">
        <f t="shared" si="279"/>
        <v>32.224146661665415</v>
      </c>
      <c r="LE64" s="19">
        <f t="shared" si="279"/>
        <v>41.416486413269986</v>
      </c>
      <c r="LF64" s="19">
        <f t="shared" si="279"/>
        <v>28.777019254813702</v>
      </c>
      <c r="LG64" s="19">
        <f t="shared" si="279"/>
        <v>42.565528882220555</v>
      </c>
      <c r="LH64" s="19">
        <f t="shared" si="279"/>
        <v>27.742881032758195</v>
      </c>
      <c r="LI64" s="19">
        <f t="shared" si="279"/>
        <v>20.159200737684422</v>
      </c>
      <c r="LJ64" s="19">
        <f t="shared" si="279"/>
        <v>9.4156536529965837</v>
      </c>
      <c r="LK64" s="19">
        <f t="shared" si="279"/>
        <v>16.137552096357421</v>
      </c>
      <c r="LL64" s="19">
        <f t="shared" si="279"/>
        <v>16.137552096357421</v>
      </c>
      <c r="LM64" s="19">
        <f t="shared" si="279"/>
        <v>7.1750208385429701</v>
      </c>
      <c r="LN64" s="19">
        <f t="shared" si="279"/>
        <v>5.3365528882220552</v>
      </c>
      <c r="LO64" s="19">
        <f t="shared" si="279"/>
        <v>1.2</v>
      </c>
      <c r="LP64" s="19">
        <f t="shared" si="279"/>
        <v>1.2</v>
      </c>
      <c r="LQ64" s="19">
        <f t="shared" si="279"/>
        <v>26.478934316912557</v>
      </c>
      <c r="LR64" s="19">
        <f t="shared" si="279"/>
        <v>70.142548137034254</v>
      </c>
      <c r="LS64" s="19">
        <f t="shared" si="279"/>
        <v>35.671274068517128</v>
      </c>
      <c r="LT64" s="19">
        <f t="shared" si="279"/>
        <v>26.478934316912557</v>
      </c>
      <c r="LU64" s="19">
        <f t="shared" si="279"/>
        <v>42.565528882220555</v>
      </c>
      <c r="LV64" s="19">
        <f t="shared" si="279"/>
        <v>1.2</v>
      </c>
      <c r="LW64" s="19">
        <f t="shared" si="279"/>
        <v>1.2</v>
      </c>
      <c r="LX64" s="19">
        <f t="shared" si="279"/>
        <v>48.598001844211034</v>
      </c>
      <c r="LY64" s="19">
        <f t="shared" si="279"/>
        <v>81.632972826539969</v>
      </c>
      <c r="LZ64" s="19">
        <f t="shared" si="279"/>
        <v>41.416486413269986</v>
      </c>
      <c r="MA64" s="19">
        <f t="shared" si="279"/>
        <v>8.0942548137034258</v>
      </c>
      <c r="MB64" s="19">
        <f t="shared" si="279"/>
        <v>1.2</v>
      </c>
      <c r="MC64" s="19">
        <f t="shared" si="279"/>
        <v>35.958534685754771</v>
      </c>
      <c r="MD64" s="19">
        <f t="shared" si="279"/>
        <v>35.958534685754771</v>
      </c>
      <c r="ME64" s="19">
        <f t="shared" si="279"/>
        <v>35.958534685754771</v>
      </c>
      <c r="MF64" s="19">
        <f t="shared" si="279"/>
        <v>35.671274068517128</v>
      </c>
      <c r="MG64" s="19">
        <f t="shared" si="279"/>
        <v>18.435637034258562</v>
      </c>
      <c r="MH64" s="19">
        <f t="shared" si="279"/>
        <v>10.392339751604567</v>
      </c>
      <c r="MI64" s="19">
        <f t="shared" si="279"/>
        <v>8.0942548137034258</v>
      </c>
      <c r="MJ64" s="19">
        <f t="shared" si="279"/>
        <v>7.5197335792281397</v>
      </c>
      <c r="MK64" s="19">
        <f t="shared" si="279"/>
        <v>6.2557868633825118</v>
      </c>
      <c r="ML64" s="19">
        <f t="shared" si="279"/>
        <v>7.5197335792281397</v>
      </c>
      <c r="MM64" s="19">
        <f t="shared" ref="MM64:NA64" si="280">SUM(MM53:MM63)</f>
        <v>9.2432972826539981</v>
      </c>
      <c r="MN64" s="19">
        <f t="shared" si="280"/>
        <v>9.2432972826539981</v>
      </c>
      <c r="MO64" s="19">
        <f t="shared" si="280"/>
        <v>12.69042468950571</v>
      </c>
      <c r="MP64" s="19">
        <f t="shared" si="280"/>
        <v>11.541382220555137</v>
      </c>
      <c r="MQ64" s="19">
        <f t="shared" si="280"/>
        <v>8.7836802950737685</v>
      </c>
      <c r="MR64" s="19">
        <f t="shared" si="280"/>
        <v>6.8877602213053262</v>
      </c>
      <c r="MS64" s="19">
        <f t="shared" si="280"/>
        <v>4.9918401475368839</v>
      </c>
      <c r="MT64" s="19">
        <f t="shared" si="280"/>
        <v>8.0942548137034258</v>
      </c>
      <c r="MU64" s="19">
        <f t="shared" si="280"/>
        <v>8.0942548137034258</v>
      </c>
      <c r="MV64" s="19">
        <f t="shared" si="280"/>
        <v>4.8769359006418274</v>
      </c>
      <c r="MW64" s="19">
        <f t="shared" si="280"/>
        <v>6.7154038509627396</v>
      </c>
      <c r="MX64" s="19">
        <f t="shared" si="280"/>
        <v>4.9918401475368839</v>
      </c>
      <c r="MY64" s="19">
        <f t="shared" si="280"/>
        <v>6.2557868633825118</v>
      </c>
      <c r="MZ64" s="19">
        <f t="shared" si="280"/>
        <v>6.2557868633825118</v>
      </c>
      <c r="NA64" s="19">
        <f t="shared" si="280"/>
        <v>12.69042468950571</v>
      </c>
      <c r="NB64" s="19">
        <f>SUM(NB53:NB63)</f>
        <v>12.69042468950571</v>
      </c>
      <c r="NC64" s="19">
        <f>SUM(NC53:NC63)</f>
        <v>7.7961698758022839</v>
      </c>
    </row>
    <row r="67" spans="2:367" s="173" customFormat="1" ht="15">
      <c r="B67" s="171" t="s">
        <v>1838</v>
      </c>
      <c r="C67" s="177">
        <f>C20*Data!$E2</f>
        <v>63</v>
      </c>
      <c r="D67" s="177">
        <f>D20*Data!$E3</f>
        <v>105</v>
      </c>
      <c r="E67" s="177">
        <f>E20*Data!$E4</f>
        <v>77</v>
      </c>
      <c r="F67" s="177">
        <f>F20*Data!$E5</f>
        <v>77</v>
      </c>
      <c r="G67" s="177">
        <f>G20*Data!$E6</f>
        <v>96.250000000000014</v>
      </c>
      <c r="H67" s="177">
        <f>H20*Data!$E7</f>
        <v>122.5</v>
      </c>
      <c r="I67" s="177">
        <f>I20*Data!$E8</f>
        <v>122.5</v>
      </c>
      <c r="J67" s="177">
        <f>J20*Data!$E2</f>
        <v>70</v>
      </c>
      <c r="K67" s="177">
        <f>K20*Data!$E3</f>
        <v>105</v>
      </c>
      <c r="L67" s="177">
        <f>L20*Data!$E4</f>
        <v>77</v>
      </c>
      <c r="M67" s="177">
        <f>M20*Data!$E5</f>
        <v>77</v>
      </c>
      <c r="N67" s="177">
        <f>N20*Data!$E6</f>
        <v>67.375</v>
      </c>
      <c r="O67" s="177">
        <f>O20*Data!$E7</f>
        <v>175</v>
      </c>
      <c r="P67" s="177">
        <f>P20*Data!$E8</f>
        <v>262.5</v>
      </c>
      <c r="Q67" s="177">
        <f>Q20*Data!$E2</f>
        <v>105</v>
      </c>
      <c r="R67" s="177">
        <f>R20*Data!$E3</f>
        <v>199.5</v>
      </c>
      <c r="S67" s="177">
        <f>S20*Data!$E4</f>
        <v>211.75</v>
      </c>
      <c r="T67" s="177">
        <f>T20*Data!$E5</f>
        <v>154</v>
      </c>
      <c r="U67" s="177">
        <f>U20*Data!$E6</f>
        <v>67.375</v>
      </c>
      <c r="V67" s="177">
        <f>V20*Data!$E7</f>
        <v>122.5</v>
      </c>
      <c r="W67" s="177">
        <f>W20*Data!$E8</f>
        <v>192.49999999999997</v>
      </c>
      <c r="X67" s="177">
        <f>X20*Data!$E2</f>
        <v>77</v>
      </c>
      <c r="Y67" s="177">
        <f>Y20*Data!$E3</f>
        <v>78.75</v>
      </c>
      <c r="Z67" s="177">
        <f>Z20*Data!$E4</f>
        <v>86.625</v>
      </c>
      <c r="AA67" s="177">
        <f>AA20*Data!$E5</f>
        <v>96.250000000000014</v>
      </c>
      <c r="AB67" s="177">
        <f>AB20*Data!$E6</f>
        <v>96.250000000000014</v>
      </c>
      <c r="AC67" s="177">
        <f>AC20*Data!$E7</f>
        <v>175</v>
      </c>
      <c r="AD67" s="177">
        <f>AD20*Data!$E8</f>
        <v>175</v>
      </c>
      <c r="AE67" s="177">
        <f>AE20*Data!$E2</f>
        <v>84</v>
      </c>
      <c r="AF67" s="177">
        <f>AF20*Data!$E3</f>
        <v>105</v>
      </c>
      <c r="AG67" s="177">
        <f>AG20*Data!$E4</f>
        <v>115.50000000000001</v>
      </c>
      <c r="AH67" s="177">
        <f>AH20*Data!$E5</f>
        <v>96.250000000000014</v>
      </c>
      <c r="AI67" s="177">
        <f>AI20*Data!$E6</f>
        <v>96.250000000000014</v>
      </c>
      <c r="AJ67" s="177">
        <f>AJ20*Data!$E7</f>
        <v>140</v>
      </c>
      <c r="AK67" s="177">
        <f>AK20*Data!$E8</f>
        <v>210</v>
      </c>
      <c r="AL67" s="177">
        <f>AL20*Data!$E2</f>
        <v>98</v>
      </c>
      <c r="AM67" s="177">
        <f>AM20*Data!$E3</f>
        <v>126</v>
      </c>
      <c r="AN67" s="177">
        <f>AN20*Data!$E4</f>
        <v>115.50000000000001</v>
      </c>
      <c r="AO67" s="177">
        <f>AO20*Data!$E5</f>
        <v>115.50000000000001</v>
      </c>
      <c r="AP67" s="177">
        <f>AP20*Data!$E6</f>
        <v>96.250000000000014</v>
      </c>
      <c r="AQ67" s="177">
        <f>AQ20*Data!$E7</f>
        <v>192.49999999999997</v>
      </c>
      <c r="AR67" s="177">
        <f>AR20*Data!$E8</f>
        <v>210</v>
      </c>
      <c r="AS67" s="177">
        <f>AS20*Data!$E2</f>
        <v>98</v>
      </c>
      <c r="AT67" s="177">
        <f>AT20*Data!$E3</f>
        <v>147</v>
      </c>
      <c r="AU67" s="177">
        <f>AU20*Data!$E4</f>
        <v>115.50000000000001</v>
      </c>
      <c r="AV67" s="177">
        <f>AV20*Data!$E5</f>
        <v>86.625</v>
      </c>
      <c r="AW67" s="177">
        <f>AW20*Data!$E6</f>
        <v>96.250000000000014</v>
      </c>
      <c r="AX67" s="177">
        <f>AX20*Data!$E7</f>
        <v>227.5</v>
      </c>
      <c r="AY67" s="177">
        <f>AY20*Data!$E8</f>
        <v>245</v>
      </c>
      <c r="AZ67" s="177">
        <f>AZ20*Data!$E2</f>
        <v>175</v>
      </c>
      <c r="BA67" s="177">
        <f>BA20*Data!$E3</f>
        <v>315</v>
      </c>
      <c r="BB67" s="177">
        <f>BB20*Data!$E4</f>
        <v>240.62500000000003</v>
      </c>
      <c r="BC67" s="177">
        <f>BC20*Data!$E5</f>
        <v>134.75</v>
      </c>
      <c r="BD67" s="177">
        <f>BD20*Data!$E6</f>
        <v>86.625</v>
      </c>
      <c r="BE67" s="177">
        <f>BE20*Data!$E7</f>
        <v>122.5</v>
      </c>
      <c r="BF67" s="177">
        <f>BF20*Data!$E8</f>
        <v>192.49999999999997</v>
      </c>
      <c r="BG67" s="177">
        <f>BG20*Data!$E2</f>
        <v>0</v>
      </c>
      <c r="BH67" s="177">
        <f>BH20*Data!$E3</f>
        <v>315</v>
      </c>
      <c r="BI67" s="177">
        <f>BI20*Data!$E4</f>
        <v>125.12500000000001</v>
      </c>
      <c r="BJ67" s="177">
        <f>BJ20*Data!$E5</f>
        <v>134.75</v>
      </c>
      <c r="BK67" s="177">
        <f>BK20*Data!$E6</f>
        <v>125.12500000000001</v>
      </c>
      <c r="BL67" s="177">
        <f>BL20*Data!$E7</f>
        <v>192.49999999999997</v>
      </c>
      <c r="BM67" s="177">
        <f>BM20*Data!$E8</f>
        <v>245</v>
      </c>
      <c r="BN67" s="177">
        <f>BN20*Data!$E2</f>
        <v>140</v>
      </c>
      <c r="BO67" s="177">
        <f>BO20*Data!$E3</f>
        <v>220.49999999999997</v>
      </c>
      <c r="BP67" s="177">
        <f>BP20*Data!$E4</f>
        <v>154</v>
      </c>
      <c r="BQ67" s="177">
        <f>BQ20*Data!$E5</f>
        <v>57.750000000000007</v>
      </c>
      <c r="BR67" s="177">
        <f>BR20*Data!$E6</f>
        <v>105.875</v>
      </c>
      <c r="BS67" s="177">
        <f>BS20*Data!$E7</f>
        <v>122.5</v>
      </c>
      <c r="BT67" s="177">
        <f>BT20*Data!$E8</f>
        <v>192.49999999999997</v>
      </c>
      <c r="BU67" s="177">
        <f>BU20*Data!$E2</f>
        <v>91</v>
      </c>
      <c r="BV67" s="177">
        <f>BV20*Data!$E3</f>
        <v>105</v>
      </c>
      <c r="BW67" s="177">
        <f>BW20*Data!$E4</f>
        <v>105.875</v>
      </c>
      <c r="BX67" s="177">
        <f>BX20*Data!$E5</f>
        <v>96.250000000000014</v>
      </c>
      <c r="BY67" s="177">
        <f>BY20*Data!$E6</f>
        <v>105.875</v>
      </c>
      <c r="BZ67" s="177">
        <f>BZ20*Data!$E7</f>
        <v>140</v>
      </c>
      <c r="CA67" s="177">
        <f>CA20*Data!$E8</f>
        <v>122.5</v>
      </c>
      <c r="CB67" s="177">
        <f>CB20*Data!$E2</f>
        <v>112</v>
      </c>
      <c r="CC67" s="177">
        <f>CC20*Data!$E3</f>
        <v>126</v>
      </c>
      <c r="CD67" s="177">
        <f>CD20*Data!$E4</f>
        <v>115.50000000000001</v>
      </c>
      <c r="CE67" s="177">
        <f>CE20*Data!$E5</f>
        <v>77</v>
      </c>
      <c r="CF67" s="177">
        <f>CF20*Data!$E6</f>
        <v>240.62500000000003</v>
      </c>
      <c r="CG67" s="177">
        <f>CG20*Data!$E7</f>
        <v>595</v>
      </c>
      <c r="CH67" s="177">
        <f>CH20*Data!$E8</f>
        <v>420</v>
      </c>
      <c r="CI67" s="177">
        <f>CI20*Data!$E2</f>
        <v>224</v>
      </c>
      <c r="CJ67" s="177">
        <f>CJ20*Data!$E3</f>
        <v>420</v>
      </c>
      <c r="CK67" s="177">
        <f>CK20*Data!$E4</f>
        <v>365.75000000000006</v>
      </c>
      <c r="CL67" s="177">
        <f>CL20*Data!$E5</f>
        <v>269.5</v>
      </c>
      <c r="CM67" s="177">
        <f>CM20*Data!$E6</f>
        <v>365.75000000000006</v>
      </c>
      <c r="CN67" s="177">
        <f>CN20*Data!$E7</f>
        <v>700</v>
      </c>
      <c r="CO67" s="177">
        <f>CO20*Data!$E8</f>
        <v>428.75</v>
      </c>
      <c r="CP67" s="177">
        <f>CP20*Data!$E2</f>
        <v>175</v>
      </c>
      <c r="CQ67" s="177">
        <f>CQ20*Data!$E3</f>
        <v>315</v>
      </c>
      <c r="CR67" s="177">
        <f>CR20*Data!$E4</f>
        <v>192.50000000000003</v>
      </c>
      <c r="CS67" s="177">
        <f>CS20*Data!$E4</f>
        <v>192.50000000000003</v>
      </c>
      <c r="CT67" s="177">
        <f>CT20*Data!$E4</f>
        <v>144.375</v>
      </c>
      <c r="CU67" s="177">
        <f>CU20*Data!$E4</f>
        <v>125.12500000000001</v>
      </c>
      <c r="CV67" s="177">
        <f>CV20*Data!$E4</f>
        <v>125.12500000000001</v>
      </c>
      <c r="CW67" s="177">
        <f>CW20*Data!$E4</f>
        <v>0</v>
      </c>
      <c r="CX67" s="177">
        <f>CX20*Data!$E4</f>
        <v>221.375</v>
      </c>
      <c r="CY67" s="177">
        <f>CY20*Data!$E4</f>
        <v>134.75</v>
      </c>
      <c r="CZ67" s="177">
        <f>CZ20*Data!$E4</f>
        <v>115.50000000000001</v>
      </c>
      <c r="DA67" s="177">
        <f>DA20*Data!$E4</f>
        <v>96.250000000000014</v>
      </c>
      <c r="DB67" s="177">
        <f>DB20*Data!$E4</f>
        <v>86.625</v>
      </c>
      <c r="DC67" s="177">
        <f>DC20*Data!$E4</f>
        <v>86.625</v>
      </c>
      <c r="DD67" s="177">
        <f>DD20*Data!$E4</f>
        <v>221.375</v>
      </c>
      <c r="DE67" s="177">
        <f>DE20*Data!$E4</f>
        <v>356.12500000000006</v>
      </c>
      <c r="DF67" s="177">
        <f>DF20*Data!$E4</f>
        <v>231.00000000000003</v>
      </c>
      <c r="DG67" s="177">
        <f>DG20*Data!$E4</f>
        <v>231.00000000000003</v>
      </c>
      <c r="DH67" s="177">
        <f>DH20*Data!$E4</f>
        <v>231.00000000000003</v>
      </c>
      <c r="DI67" s="177">
        <f>DI20*Data!$E4</f>
        <v>134.75</v>
      </c>
      <c r="DJ67" s="177">
        <f>DJ20*Data!$E4</f>
        <v>154</v>
      </c>
      <c r="DK67" s="177">
        <f>DK20*Data!$E4</f>
        <v>288.75</v>
      </c>
      <c r="DL67" s="177">
        <f>DL20*Data!$E4</f>
        <v>394.62499999999994</v>
      </c>
      <c r="DM67" s="177">
        <f>DM20*Data!$E4</f>
        <v>365.75000000000006</v>
      </c>
      <c r="DN67" s="177">
        <f>DN20*Data!$E4</f>
        <v>327.25</v>
      </c>
      <c r="DO67" s="177">
        <f>DO20*Data!$E4</f>
        <v>231.00000000000003</v>
      </c>
      <c r="DP67" s="177">
        <f>DP20*Data!$E4</f>
        <v>192.50000000000003</v>
      </c>
      <c r="DQ67" s="177">
        <f>DQ20*Data!$E4</f>
        <v>134.75</v>
      </c>
      <c r="DR67" s="177">
        <f>DR20*Data!$E4</f>
        <v>192.50000000000003</v>
      </c>
      <c r="DS67" s="177">
        <f>DS20*Data!$E4</f>
        <v>144.375</v>
      </c>
      <c r="DT67" s="177">
        <f>DT20*Data!$E4</f>
        <v>105.875</v>
      </c>
      <c r="DU67" s="177">
        <f>DU20*Data!$E4</f>
        <v>105.875</v>
      </c>
      <c r="DV67" s="177">
        <f>DV20*Data!$E4</f>
        <v>96.250000000000014</v>
      </c>
      <c r="DW67" s="177">
        <f>DW20*Data!$E4</f>
        <v>77</v>
      </c>
      <c r="DX67" s="177">
        <f>DX20*Data!$E4</f>
        <v>96.250000000000014</v>
      </c>
      <c r="DY67" s="177">
        <f>DY20*Data!$E4</f>
        <v>134.75</v>
      </c>
      <c r="DZ67" s="177">
        <f>DZ20*Data!$E4</f>
        <v>192.50000000000003</v>
      </c>
      <c r="EA67" s="177">
        <f>EA20*Data!$E4</f>
        <v>96.250000000000014</v>
      </c>
      <c r="EB67" s="177">
        <f>EB20*Data!$E4</f>
        <v>77</v>
      </c>
      <c r="EC67" s="177">
        <f>EC20*Data!$E4</f>
        <v>77</v>
      </c>
      <c r="ED67" s="177">
        <f>ED20*Data!$E4</f>
        <v>67.375</v>
      </c>
      <c r="EE67" s="177">
        <f>EE20*Data!$E4</f>
        <v>77</v>
      </c>
      <c r="EF67" s="177">
        <f>EF20*Data!$E4</f>
        <v>0</v>
      </c>
      <c r="EG67" s="177">
        <f>EG20*Data!$E4</f>
        <v>250.25000000000003</v>
      </c>
      <c r="EH67" s="177">
        <f>EH20*Data!$E4</f>
        <v>105.875</v>
      </c>
      <c r="EI67" s="177">
        <f>EI20*Data!$E4</f>
        <v>105.875</v>
      </c>
      <c r="EJ67" s="177">
        <f>EJ20*Data!$E4</f>
        <v>125.12500000000001</v>
      </c>
      <c r="EK67" s="177">
        <f>EK20*Data!$E4</f>
        <v>96.250000000000014</v>
      </c>
      <c r="EL67" s="177">
        <f>EL20*Data!$E4</f>
        <v>96.250000000000014</v>
      </c>
      <c r="EM67" s="177">
        <f>EM20*Data!$E4</f>
        <v>105.875</v>
      </c>
      <c r="EN67" s="177">
        <f>EN20*Data!$E4</f>
        <v>125.12500000000001</v>
      </c>
      <c r="EO67" s="177">
        <f>EO20*Data!$E4</f>
        <v>96.250000000000014</v>
      </c>
      <c r="EP67" s="177">
        <f>EP20*Data!$E4</f>
        <v>250.25000000000003</v>
      </c>
      <c r="EQ67" s="177">
        <f>EQ20*Data!$E4</f>
        <v>365.75000000000006</v>
      </c>
      <c r="ER67" s="177">
        <f>ER20*Data!$E4</f>
        <v>211.75</v>
      </c>
      <c r="ES67" s="177">
        <f>ES20*Data!$E4</f>
        <v>173.25</v>
      </c>
      <c r="ET67" s="177">
        <f>ET20*Data!$E4</f>
        <v>336.875</v>
      </c>
      <c r="EU67" s="177">
        <f>EU20*Data!$E4</f>
        <v>336.875</v>
      </c>
      <c r="EV67" s="177">
        <f>EV20*Data!$E4</f>
        <v>365.75000000000006</v>
      </c>
      <c r="EW67" s="177">
        <f>EW20*Data!$E4</f>
        <v>288.75</v>
      </c>
      <c r="EX67" s="177">
        <f>EX20*Data!$E4</f>
        <v>336.875</v>
      </c>
      <c r="EY67" s="177">
        <f>EY20*Data!$E4</f>
        <v>240.62500000000003</v>
      </c>
      <c r="EZ67" s="177">
        <f>EZ20*Data!$E4</f>
        <v>192.50000000000003</v>
      </c>
      <c r="FA67" s="177">
        <f>FA20*Data!$E4</f>
        <v>346.5</v>
      </c>
      <c r="FB67" s="177">
        <f>FB20*Data!$E4</f>
        <v>288.75</v>
      </c>
      <c r="FC67" s="177">
        <f>FC20*Data!$E4</f>
        <v>433.125</v>
      </c>
      <c r="FD67" s="177">
        <f>FD20*Data!$E4</f>
        <v>356.12500000000006</v>
      </c>
      <c r="FE67" s="177">
        <f>FE20*Data!$E4</f>
        <v>385.00000000000006</v>
      </c>
      <c r="FF67" s="177">
        <f>FF20*Data!$E4</f>
        <v>462.00000000000006</v>
      </c>
      <c r="FG67" s="177">
        <f>FG20*Data!$E4</f>
        <v>250.25000000000003</v>
      </c>
      <c r="FH67" s="177">
        <f>FH20*Data!$E4</f>
        <v>346.5</v>
      </c>
      <c r="FI67" s="177">
        <f>FI20*Data!$E4</f>
        <v>481.25000000000006</v>
      </c>
      <c r="FJ67" s="177">
        <f>FJ20*Data!$E4</f>
        <v>240.62500000000003</v>
      </c>
      <c r="FK67" s="177">
        <f>FK20*Data!$E4</f>
        <v>125.12500000000001</v>
      </c>
      <c r="FL67" s="177">
        <f>FL20*Data!$E4</f>
        <v>115.50000000000001</v>
      </c>
      <c r="FM67" s="177">
        <f>FM20*Data!$E4</f>
        <v>125.12500000000001</v>
      </c>
      <c r="FN67" s="177">
        <f>FN20*Data!$E4</f>
        <v>102.997125</v>
      </c>
      <c r="FO67" s="177">
        <f>FO20*Data!$E4</f>
        <v>142.95050000000001</v>
      </c>
      <c r="FP67" s="177">
        <f>FP20*Data!$E4</f>
        <v>144.375</v>
      </c>
      <c r="FQ67" s="177">
        <f>FQ20*Data!$E4</f>
        <v>86.625</v>
      </c>
      <c r="FR67" s="177">
        <f>FR20*Data!$E4</f>
        <v>96.250000000000014</v>
      </c>
      <c r="FS67" s="177">
        <f>FS20*Data!$E4</f>
        <v>96.250000000000014</v>
      </c>
      <c r="FT67" s="177">
        <f>FT20*Data!$E4</f>
        <v>96.250000000000014</v>
      </c>
      <c r="FU67" s="177">
        <f>FU20*Data!$E4</f>
        <v>154</v>
      </c>
      <c r="FV67" s="177">
        <f>FV20*Data!$E4</f>
        <v>211.75</v>
      </c>
      <c r="FW67" s="177">
        <f>FW20*Data!$E4</f>
        <v>144.375</v>
      </c>
      <c r="FX67" s="177">
        <f>FX20*Data!$E4</f>
        <v>125.12500000000001</v>
      </c>
      <c r="FY67" s="177">
        <f>FY20*Data!$E4</f>
        <v>115.50000000000001</v>
      </c>
      <c r="FZ67" s="177">
        <f>FZ20*Data!$E4</f>
        <v>115.50000000000001</v>
      </c>
      <c r="GA67" s="177">
        <f>GA20*Data!$E4</f>
        <v>96.250000000000014</v>
      </c>
      <c r="GB67" s="177">
        <f>GB20*Data!$E4</f>
        <v>125.12500000000001</v>
      </c>
      <c r="GC67" s="177">
        <f>GC20*Data!$E4</f>
        <v>105.875</v>
      </c>
      <c r="GD67" s="177">
        <f>GD20*Data!$E4</f>
        <v>144.375</v>
      </c>
      <c r="GE67" s="177">
        <f>GE20*Data!$E4</f>
        <v>96.250000000000014</v>
      </c>
      <c r="GF67" s="177">
        <f>GF20*Data!$E4</f>
        <v>115.50000000000001</v>
      </c>
      <c r="GG67" s="177">
        <f>GG20*Data!$E4</f>
        <v>115.50000000000001</v>
      </c>
      <c r="GH67" s="177">
        <f>GH20*Data!$E4</f>
        <v>134.75</v>
      </c>
      <c r="GI67" s="177">
        <f>GI20*Data!$E4</f>
        <v>134.75</v>
      </c>
      <c r="GJ67" s="177">
        <f>GJ20*Data!$E4</f>
        <v>288.75</v>
      </c>
      <c r="GK67" s="177">
        <f>GK20*Data!$E4</f>
        <v>308</v>
      </c>
      <c r="GL67" s="177">
        <f>GL20*Data!$E4</f>
        <v>144.375</v>
      </c>
      <c r="GM67" s="177">
        <f>GM20*Data!$E4</f>
        <v>134.75</v>
      </c>
      <c r="GN67" s="177">
        <f>GN20*Data!$E4</f>
        <v>144.375</v>
      </c>
      <c r="GO67" s="177">
        <f>GO20*Data!$E4</f>
        <v>96.250000000000014</v>
      </c>
      <c r="GP67" s="177">
        <f>GP20*Data!$E4</f>
        <v>154</v>
      </c>
      <c r="GQ67" s="177">
        <f>GQ20*Data!$E4</f>
        <v>192.50000000000003</v>
      </c>
      <c r="GR67" s="177">
        <f>GR20*Data!$E4</f>
        <v>125.12500000000001</v>
      </c>
      <c r="GS67" s="177">
        <f>GS20*Data!$E4</f>
        <v>125.12500000000001</v>
      </c>
      <c r="GT67" s="177">
        <f>GT20*Data!$E4</f>
        <v>134.75</v>
      </c>
      <c r="GU67" s="177">
        <f>GU20*Data!$E4</f>
        <v>134.75</v>
      </c>
      <c r="GV67" s="177">
        <f>GV20*Data!$E4</f>
        <v>96.250000000000014</v>
      </c>
      <c r="GW67" s="177">
        <f>GW20*Data!$E4</f>
        <v>134.75</v>
      </c>
      <c r="GX67" s="177">
        <f>GX20*Data!$E4</f>
        <v>336.875</v>
      </c>
      <c r="GY67" s="177">
        <f>GY20*Data!$E4</f>
        <v>385.00000000000006</v>
      </c>
      <c r="GZ67" s="177">
        <f>GZ20*Data!$E4</f>
        <v>288.75</v>
      </c>
      <c r="HA67" s="177">
        <f>HA20*Data!$E4</f>
        <v>288.75</v>
      </c>
      <c r="HB67" s="177">
        <f>HB20*Data!$E4</f>
        <v>288.75</v>
      </c>
      <c r="HC67" s="177">
        <f>HC20*Data!$E4</f>
        <v>173.25</v>
      </c>
      <c r="HD67" s="177">
        <f>HD20*Data!$E4</f>
        <v>173.25</v>
      </c>
      <c r="HE67" s="177">
        <f>HE20*Data!$E4</f>
        <v>327.25</v>
      </c>
      <c r="HF67" s="177">
        <f>HF20*Data!$E4</f>
        <v>625.625</v>
      </c>
      <c r="HG67" s="177">
        <f>HG20*Data!$E4</f>
        <v>481.25000000000006</v>
      </c>
      <c r="HH67" s="177">
        <f>HH20*Data!$E4</f>
        <v>433.125</v>
      </c>
      <c r="HI67" s="177">
        <f>HI20*Data!$E4</f>
        <v>288.75</v>
      </c>
      <c r="HJ67" s="177">
        <f>HJ20*Data!$E4</f>
        <v>288.75</v>
      </c>
      <c r="HK67" s="177">
        <f>HK20*Data!$E4</f>
        <v>269.5</v>
      </c>
      <c r="HL67" s="177">
        <f>HL20*Data!$E4</f>
        <v>336.875</v>
      </c>
      <c r="HM67" s="177">
        <f>HM20*Data!$E4</f>
        <v>192.50000000000003</v>
      </c>
      <c r="HN67" s="177">
        <f>HN20*Data!$E4</f>
        <v>173.25</v>
      </c>
      <c r="HO67" s="177">
        <f>HO20*Data!$E4</f>
        <v>144.375</v>
      </c>
      <c r="HP67" s="177">
        <f>HP20*Data!$E4</f>
        <v>115.50000000000001</v>
      </c>
      <c r="HQ67" s="177">
        <f>HQ20*Data!$E4</f>
        <v>173.25</v>
      </c>
      <c r="HR67" s="177">
        <f>HR20*Data!$E4</f>
        <v>192.50000000000003</v>
      </c>
      <c r="HS67" s="177">
        <f>HS20*Data!$E4</f>
        <v>192.50000000000003</v>
      </c>
      <c r="HT67" s="177">
        <f>HT20*Data!$E4</f>
        <v>144.375</v>
      </c>
      <c r="HU67" s="177">
        <f>HU20*Data!$E4</f>
        <v>105.875</v>
      </c>
      <c r="HV67" s="177">
        <f>HV20*Data!$E4</f>
        <v>96.250000000000014</v>
      </c>
      <c r="HW67" s="177">
        <f>HW20*Data!$E4</f>
        <v>134.75</v>
      </c>
      <c r="HX67" s="177">
        <f>HX20*Data!$E4</f>
        <v>173.25</v>
      </c>
      <c r="HY67" s="177">
        <f>HY20*Data!$E4</f>
        <v>192.50000000000003</v>
      </c>
      <c r="HZ67" s="177">
        <f>HZ20*Data!$E4</f>
        <v>336.875</v>
      </c>
      <c r="IA67" s="177">
        <f>IA20*Data!$E4</f>
        <v>288.75</v>
      </c>
      <c r="IB67" s="177">
        <f>IB20*Data!$E4</f>
        <v>211.75</v>
      </c>
      <c r="IC67" s="177">
        <f>IC20*Data!$E4</f>
        <v>192.50000000000003</v>
      </c>
      <c r="ID67" s="177">
        <f>ID20*Data!$E4</f>
        <v>115.50000000000001</v>
      </c>
      <c r="IE67" s="177">
        <f>IE20*Data!$E4</f>
        <v>77</v>
      </c>
      <c r="IF67" s="177">
        <f>IF20*Data!$E4</f>
        <v>125.12500000000001</v>
      </c>
      <c r="IG67" s="177">
        <f>IG20*Data!$E4</f>
        <v>206.93749999999997</v>
      </c>
      <c r="IH67" s="177">
        <f>IH20*Data!$E4</f>
        <v>202.12499999999997</v>
      </c>
      <c r="II67" s="177">
        <f>II20*Data!$E4</f>
        <v>163.625</v>
      </c>
      <c r="IJ67" s="177">
        <f>IJ20*Data!$E4</f>
        <v>115.50000000000001</v>
      </c>
      <c r="IK67" s="177">
        <f>IK20*Data!$E4</f>
        <v>129.9375</v>
      </c>
      <c r="IL67" s="177">
        <f>IL20*Data!$E4</f>
        <v>115.50000000000001</v>
      </c>
      <c r="IM67" s="177">
        <f>IM20*Data!$E4</f>
        <v>115.50000000000001</v>
      </c>
      <c r="IN67" s="177">
        <f>IN20*Data!$E4</f>
        <v>192.50000000000003</v>
      </c>
      <c r="IO67" s="177">
        <f>IO20*Data!$E4</f>
        <v>173.25</v>
      </c>
      <c r="IP67" s="177">
        <f>IP20*Data!$E4</f>
        <v>173.25</v>
      </c>
      <c r="IQ67" s="177">
        <f>IQ20*Data!$E4</f>
        <v>404.24999999999994</v>
      </c>
      <c r="IR67" s="177">
        <f>IR20*Data!$E4</f>
        <v>577.5</v>
      </c>
      <c r="IS67" s="177">
        <f>IS20*Data!$E4</f>
        <v>288.75</v>
      </c>
      <c r="IT67" s="177">
        <f>IT20*Data!$E4</f>
        <v>336.875</v>
      </c>
      <c r="IU67" s="177">
        <f>IU20*Data!$E4</f>
        <v>529.375</v>
      </c>
      <c r="IV67" s="177">
        <f>IV20*Data!$E4</f>
        <v>625.625</v>
      </c>
      <c r="IW67" s="177">
        <f>IW20*Data!$E4</f>
        <v>481.25000000000006</v>
      </c>
      <c r="IX67" s="177">
        <f>IX20*Data!$E4</f>
        <v>433.125</v>
      </c>
      <c r="IY67" s="177">
        <f>IY20*Data!$E4</f>
        <v>529.375</v>
      </c>
      <c r="IZ67" s="177">
        <f>IZ20*Data!$E4</f>
        <v>673.75</v>
      </c>
      <c r="JA67" s="177">
        <f>JA20*Data!$E4</f>
        <v>288.75</v>
      </c>
      <c r="JB67" s="177">
        <f>JB20*Data!$E4</f>
        <v>529.375</v>
      </c>
      <c r="JC67" s="177">
        <f>JC20*Data!$E4</f>
        <v>721.87500000000011</v>
      </c>
      <c r="JD67" s="177">
        <f>JD20*Data!$E4</f>
        <v>442.75</v>
      </c>
      <c r="JE67" s="177">
        <f>JE20*Data!$E4</f>
        <v>423.5</v>
      </c>
      <c r="JF67" s="177">
        <f>JF20*Data!$E4</f>
        <v>240.62500000000003</v>
      </c>
      <c r="JG67" s="177">
        <f>JG20*Data!$E4</f>
        <v>144.375</v>
      </c>
      <c r="JH67" s="177">
        <f>JH20*Data!$E4</f>
        <v>173.25</v>
      </c>
      <c r="JI67" s="177">
        <f>JI20*Data!$E4</f>
        <v>385.00000000000006</v>
      </c>
      <c r="JJ67" s="177">
        <f>JJ20*Data!$E4</f>
        <v>182.87500000000003</v>
      </c>
      <c r="JK67" s="177">
        <f>JK20*Data!$E4</f>
        <v>163.625</v>
      </c>
      <c r="JL67" s="177">
        <f>JL20*Data!$E4</f>
        <v>144.375</v>
      </c>
      <c r="JM67" s="177">
        <f>JM20*Data!$E4</f>
        <v>96.250000000000014</v>
      </c>
      <c r="JN67" s="177">
        <f>JN20*Data!$E4</f>
        <v>192.50000000000003</v>
      </c>
      <c r="JO67" s="177">
        <f>JO20*Data!$E4</f>
        <v>240.62500000000003</v>
      </c>
      <c r="JP67" s="177">
        <f>JP20*Data!$E4</f>
        <v>385.00000000000006</v>
      </c>
      <c r="JQ67" s="177">
        <f>JQ20*Data!$E4</f>
        <v>625.625</v>
      </c>
      <c r="JR67" s="177">
        <f>JR20*Data!$E4</f>
        <v>385.00000000000006</v>
      </c>
      <c r="JS67" s="177">
        <f>JS20*Data!$E4</f>
        <v>240.62500000000003</v>
      </c>
      <c r="JT67" s="177">
        <f>JT20*Data!$E4</f>
        <v>144.375</v>
      </c>
      <c r="JU67" s="177">
        <f>JU20*Data!$E4</f>
        <v>192.50000000000003</v>
      </c>
      <c r="JV67" s="177">
        <f>JV20*Data!$E4</f>
        <v>240.62500000000003</v>
      </c>
      <c r="JW67" s="177">
        <f>JW20*Data!$E4</f>
        <v>385.00000000000006</v>
      </c>
      <c r="JX67" s="177">
        <f>JX20*Data!$E4</f>
        <v>529.375</v>
      </c>
      <c r="JY67" s="177">
        <f>JY20*Data!$E4</f>
        <v>259.875</v>
      </c>
      <c r="JZ67" s="177">
        <f>JZ20*Data!$E4</f>
        <v>259.875</v>
      </c>
      <c r="KA67" s="177">
        <f>KA20*Data!$E4</f>
        <v>192.50000000000003</v>
      </c>
      <c r="KB67" s="177">
        <f>KB20*Data!$E4</f>
        <v>240.62500000000003</v>
      </c>
      <c r="KC67" s="177">
        <f>KC20*Data!$E4</f>
        <v>240.62500000000003</v>
      </c>
      <c r="KD67" s="177">
        <f>KD20*Data!$E4</f>
        <v>481.25000000000006</v>
      </c>
      <c r="KE67" s="177">
        <f>KE20*Data!$E4</f>
        <v>673.75</v>
      </c>
      <c r="KF67" s="177">
        <f>KF20*Data!$E4</f>
        <v>577.5</v>
      </c>
      <c r="KG67" s="177">
        <f>KG20*Data!$E4</f>
        <v>577.5</v>
      </c>
      <c r="KH67" s="177">
        <f>KH20*Data!$E4</f>
        <v>577.5</v>
      </c>
      <c r="KI67" s="177">
        <f>KI20*Data!$E4</f>
        <v>288.75</v>
      </c>
      <c r="KJ67" s="177">
        <f>KJ20*Data!$E4</f>
        <v>240.62500000000003</v>
      </c>
      <c r="KK67" s="177">
        <f>KK20*Data!$E4</f>
        <v>866.25</v>
      </c>
      <c r="KL67" s="177">
        <f>KL20*Data!$E4</f>
        <v>866.25</v>
      </c>
      <c r="KM67" s="177">
        <f>KM20*Data!$E4</f>
        <v>818.12499999999989</v>
      </c>
      <c r="KN67" s="177">
        <f>KN20*Data!$E4</f>
        <v>818.12499999999989</v>
      </c>
      <c r="KO67" s="177">
        <f>KO20*Data!$E4</f>
        <v>0</v>
      </c>
      <c r="KP67" s="177">
        <f>KP20*Data!$E4</f>
        <v>866.25</v>
      </c>
      <c r="KQ67" s="177">
        <f>KQ20*Data!$E4</f>
        <v>866.25</v>
      </c>
      <c r="KR67" s="177">
        <f>KR20*Data!$E4</f>
        <v>866.25</v>
      </c>
      <c r="KS67" s="177">
        <f>KS20*Data!$E4</f>
        <v>866.25</v>
      </c>
      <c r="KT67" s="177">
        <f>KT20*Data!$E4</f>
        <v>770.00000000000011</v>
      </c>
      <c r="KU67" s="177">
        <f>KU20*Data!$E4</f>
        <v>818.12499999999989</v>
      </c>
      <c r="KV67" s="177">
        <f>KV20*Data!$E4</f>
        <v>721.87500000000011</v>
      </c>
      <c r="KW67" s="177">
        <f>KW20*Data!$E4</f>
        <v>818.12499999999989</v>
      </c>
      <c r="KX67" s="177">
        <f>KX20*Data!$E4</f>
        <v>288.75</v>
      </c>
      <c r="KY67" s="177">
        <f>KY20*Data!$E4</f>
        <v>673.75</v>
      </c>
      <c r="KZ67" s="177">
        <f>KZ20*Data!$E4</f>
        <v>625.625</v>
      </c>
      <c r="LA67" s="177">
        <f>LA20*Data!$E4</f>
        <v>481.25000000000006</v>
      </c>
      <c r="LB67" s="177">
        <f>LB20*Data!$E4</f>
        <v>385.00000000000006</v>
      </c>
      <c r="LC67" s="177">
        <f>LC20*Data!$E4</f>
        <v>385.00000000000006</v>
      </c>
      <c r="LD67" s="177">
        <f>LD20*Data!$E4</f>
        <v>259.875</v>
      </c>
      <c r="LE67" s="177">
        <f>LE20*Data!$E4</f>
        <v>336.875</v>
      </c>
      <c r="LF67" s="177">
        <f>LF20*Data!$E4</f>
        <v>577.5</v>
      </c>
      <c r="LG67" s="177">
        <f>LG20*Data!$E4</f>
        <v>577.5</v>
      </c>
      <c r="LH67" s="177">
        <f>LH20*Data!$E4</f>
        <v>404.24999999999994</v>
      </c>
      <c r="LI67" s="177">
        <f>LI20*Data!$E4</f>
        <v>288.75</v>
      </c>
      <c r="LJ67" s="177">
        <f>LJ20*Data!$E4</f>
        <v>125.12500000000001</v>
      </c>
      <c r="LK67" s="177">
        <f>LK20*Data!$E4</f>
        <v>125.12500000000001</v>
      </c>
      <c r="LL67" s="177">
        <f>LL20*Data!$E4</f>
        <v>125.12500000000001</v>
      </c>
      <c r="LM67" s="177">
        <f>LM20*Data!$E4</f>
        <v>125.12500000000001</v>
      </c>
      <c r="LN67" s="177">
        <f>LN20*Data!$E4</f>
        <v>57.750000000000007</v>
      </c>
      <c r="LO67" s="177">
        <f>LO20*Data!$E4</f>
        <v>0</v>
      </c>
      <c r="LP67" s="177">
        <f>LP20*Data!$E4</f>
        <v>0</v>
      </c>
      <c r="LQ67" s="177">
        <f>LQ20*Data!$E4</f>
        <v>385.00000000000006</v>
      </c>
      <c r="LR67" s="177">
        <f>LR20*Data!$E4</f>
        <v>577.5</v>
      </c>
      <c r="LS67" s="177">
        <f>LS20*Data!$E4</f>
        <v>288.75</v>
      </c>
      <c r="LT67" s="177">
        <f>LT20*Data!$E4</f>
        <v>529.375</v>
      </c>
      <c r="LU67" s="177">
        <f>LU20*Data!$E4</f>
        <v>577.5</v>
      </c>
      <c r="LV67" s="177">
        <f>LV20*Data!$E4</f>
        <v>0</v>
      </c>
      <c r="LW67" s="177">
        <f>LW20*Data!$E4</f>
        <v>0</v>
      </c>
      <c r="LX67" s="177">
        <f>LX20*Data!$E4</f>
        <v>1375</v>
      </c>
      <c r="LY67" s="177">
        <f>LY20*Data!$E4</f>
        <v>673.75</v>
      </c>
      <c r="LZ67" s="177">
        <f>LZ20*Data!$E4</f>
        <v>336.875</v>
      </c>
      <c r="MA67" s="177">
        <f>MA20*Data!$E4</f>
        <v>144.375</v>
      </c>
      <c r="MB67" s="177">
        <f>MB20*Data!$E4</f>
        <v>0</v>
      </c>
      <c r="MC67" s="177">
        <f>MC20*Data!$E4</f>
        <v>529.375</v>
      </c>
      <c r="MD67" s="177">
        <f>MD20*Data!$E4</f>
        <v>529.375</v>
      </c>
      <c r="ME67" s="177">
        <f>ME20*Data!$E4</f>
        <v>529.375</v>
      </c>
      <c r="MF67" s="177">
        <f>MF20*Data!$E4</f>
        <v>288.75</v>
      </c>
      <c r="MG67" s="177">
        <f>MG20*Data!$E4</f>
        <v>144.375</v>
      </c>
      <c r="MH67" s="177">
        <f>MH20*Data!$E4</f>
        <v>192.50000000000003</v>
      </c>
      <c r="MI67" s="177">
        <f>MI20*Data!$E4</f>
        <v>96.250000000000014</v>
      </c>
      <c r="MJ67" s="177">
        <f>MJ20*Data!$E4</f>
        <v>96.250000000000014</v>
      </c>
      <c r="MK67" s="177">
        <f>MK20*Data!$E4</f>
        <v>77</v>
      </c>
      <c r="ML67" s="177">
        <f>ML20*Data!$E4</f>
        <v>96.250000000000014</v>
      </c>
      <c r="MM67" s="177">
        <f>MM20*Data!$E4</f>
        <v>67.375</v>
      </c>
      <c r="MN67" s="177">
        <f>MN20*Data!$E4</f>
        <v>67.375</v>
      </c>
      <c r="MO67" s="177">
        <f>MO20*Data!$E4</f>
        <v>240.62500000000003</v>
      </c>
      <c r="MP67" s="177">
        <f>MP20*Data!$E4</f>
        <v>144.375</v>
      </c>
      <c r="MQ67" s="177">
        <f>MQ20*Data!$E4</f>
        <v>115.50000000000001</v>
      </c>
      <c r="MR67" s="177">
        <f>MR20*Data!$E4</f>
        <v>86.625</v>
      </c>
      <c r="MS67" s="177">
        <f>MS20*Data!$E4</f>
        <v>57.750000000000007</v>
      </c>
      <c r="MT67" s="177">
        <f>MT20*Data!$E4</f>
        <v>57.750000000000007</v>
      </c>
      <c r="MU67" s="177">
        <f>MU20*Data!$E4</f>
        <v>57.750000000000007</v>
      </c>
      <c r="MV67" s="177">
        <f>MV20*Data!$E4</f>
        <v>77</v>
      </c>
      <c r="MW67" s="177">
        <f>MW20*Data!$E4</f>
        <v>77</v>
      </c>
      <c r="MX67" s="177">
        <f>MX20*Data!$E4</f>
        <v>57.750000000000007</v>
      </c>
      <c r="MY67" s="177">
        <f>MY20*Data!$E4</f>
        <v>77</v>
      </c>
      <c r="MZ67" s="177">
        <f>MZ20*Data!$E4</f>
        <v>77</v>
      </c>
      <c r="NA67" s="177">
        <f>NA20*Data!$E4</f>
        <v>96.250000000000014</v>
      </c>
      <c r="NB67" s="177">
        <f>NB20*Data!$E4</f>
        <v>96.250000000000014</v>
      </c>
      <c r="NC67" s="177">
        <f>NC20*Data!$E4</f>
        <v>96.250000000000014</v>
      </c>
    </row>
    <row r="68" spans="2:367" s="173" customFormat="1" ht="15">
      <c r="B68" s="178" t="s">
        <v>1839</v>
      </c>
      <c r="C68" s="179">
        <f>C21*Data!$B5</f>
        <v>0</v>
      </c>
      <c r="D68" s="179">
        <f>D21*Data!$B5</f>
        <v>0</v>
      </c>
      <c r="E68" s="179">
        <f>E21*Data!$B5</f>
        <v>0</v>
      </c>
      <c r="F68" s="179">
        <f>F21*Data!$B5</f>
        <v>0</v>
      </c>
      <c r="G68" s="179">
        <f>G21*Data!$B5</f>
        <v>0</v>
      </c>
      <c r="H68" s="179">
        <f>H21*Data!$B5</f>
        <v>0</v>
      </c>
      <c r="I68" s="179">
        <f>I21*Data!$B5</f>
        <v>0</v>
      </c>
      <c r="J68" s="179">
        <f>J21*Data!$B5</f>
        <v>0</v>
      </c>
      <c r="K68" s="179">
        <f>K21*Data!$B5</f>
        <v>0</v>
      </c>
      <c r="L68" s="179">
        <f>L21*Data!$B5</f>
        <v>0</v>
      </c>
      <c r="M68" s="179">
        <f>M21*Data!$B5</f>
        <v>0</v>
      </c>
      <c r="N68" s="179">
        <f>N21*Data!$B5</f>
        <v>0</v>
      </c>
      <c r="O68" s="179">
        <f>O21*Data!$B5</f>
        <v>0</v>
      </c>
      <c r="P68" s="179">
        <f>P21*Data!$B5</f>
        <v>0</v>
      </c>
      <c r="Q68" s="179">
        <f>Q21*Data!$B5</f>
        <v>0</v>
      </c>
      <c r="R68" s="179">
        <f>R21*Data!$B5</f>
        <v>0</v>
      </c>
      <c r="S68" s="179">
        <f>S21*Data!$B5</f>
        <v>0</v>
      </c>
      <c r="T68" s="179">
        <f>T21*Data!$B5</f>
        <v>0</v>
      </c>
      <c r="U68" s="179">
        <f>U21*Data!$B5</f>
        <v>0</v>
      </c>
      <c r="V68" s="179">
        <f>V21*Data!$B5</f>
        <v>0</v>
      </c>
      <c r="W68" s="179">
        <f>W21*Data!$B5</f>
        <v>0</v>
      </c>
      <c r="X68" s="179">
        <f>X21*Data!$B5</f>
        <v>0</v>
      </c>
      <c r="Y68" s="179">
        <f>Y21*Data!$B5</f>
        <v>0</v>
      </c>
      <c r="Z68" s="179">
        <f>Z21*Data!$B5</f>
        <v>0</v>
      </c>
      <c r="AA68" s="179">
        <f>AA21*Data!$B5</f>
        <v>0</v>
      </c>
      <c r="AB68" s="179">
        <f>AB21*Data!$B5</f>
        <v>0</v>
      </c>
      <c r="AC68" s="179">
        <f>AC21*Data!$B5</f>
        <v>0</v>
      </c>
      <c r="AD68" s="179">
        <f>AD21*Data!$B5</f>
        <v>0</v>
      </c>
      <c r="AE68" s="179">
        <f>AE21*Data!$B5</f>
        <v>0</v>
      </c>
      <c r="AF68" s="179">
        <f>AF21*Data!$B5</f>
        <v>0</v>
      </c>
      <c r="AG68" s="179">
        <f>AG21*Data!$B5</f>
        <v>0</v>
      </c>
      <c r="AH68" s="179">
        <f>AH21*Data!$B5</f>
        <v>0</v>
      </c>
      <c r="AI68" s="179">
        <f>AI21*Data!$B5</f>
        <v>0</v>
      </c>
      <c r="AJ68" s="179">
        <f>AJ21*Data!$B5</f>
        <v>0</v>
      </c>
      <c r="AK68" s="179">
        <f>AK21*Data!$B5</f>
        <v>0</v>
      </c>
      <c r="AL68" s="179">
        <f>AL21*Data!$B5</f>
        <v>0</v>
      </c>
      <c r="AM68" s="179">
        <f>AM21*Data!$B5</f>
        <v>0</v>
      </c>
      <c r="AN68" s="179">
        <f>AN21*Data!$B5</f>
        <v>0</v>
      </c>
      <c r="AO68" s="179">
        <f>AO21*Data!$B5</f>
        <v>0</v>
      </c>
      <c r="AP68" s="179">
        <f>AP21*Data!$B5</f>
        <v>0</v>
      </c>
      <c r="AQ68" s="179">
        <f>AQ21*Data!$B5</f>
        <v>0</v>
      </c>
      <c r="AR68" s="179">
        <f>AR21*Data!$B5</f>
        <v>0</v>
      </c>
      <c r="AS68" s="179">
        <f>AS21*Data!$B5</f>
        <v>0</v>
      </c>
      <c r="AT68" s="179">
        <f>AT21*Data!$B5</f>
        <v>0</v>
      </c>
      <c r="AU68" s="179">
        <f>AU21*Data!$B5</f>
        <v>0</v>
      </c>
      <c r="AV68" s="179">
        <f>AV21*Data!$B5</f>
        <v>0</v>
      </c>
      <c r="AW68" s="179">
        <f>AW21*Data!$B5</f>
        <v>0</v>
      </c>
      <c r="AX68" s="179">
        <f>AX21*Data!$B5</f>
        <v>0</v>
      </c>
      <c r="AY68" s="179">
        <f>AY21*Data!$B5</f>
        <v>0</v>
      </c>
      <c r="AZ68" s="179">
        <f>AZ21*Data!$B5</f>
        <v>0</v>
      </c>
      <c r="BA68" s="179">
        <f>BA21*Data!$B5</f>
        <v>0</v>
      </c>
      <c r="BB68" s="179">
        <f>BB21*Data!$B5</f>
        <v>0</v>
      </c>
      <c r="BC68" s="179">
        <f>BC21*Data!$B5</f>
        <v>0</v>
      </c>
      <c r="BD68" s="179">
        <f>BD21*Data!$B5</f>
        <v>0</v>
      </c>
      <c r="BE68" s="179">
        <f>BE21*Data!$B5</f>
        <v>0</v>
      </c>
      <c r="BF68" s="179">
        <f>BF21*Data!$B5</f>
        <v>0</v>
      </c>
      <c r="BG68" s="179">
        <f>BG21*Data!$B5</f>
        <v>0</v>
      </c>
      <c r="BH68" s="179">
        <f>BH21*Data!$B5</f>
        <v>0</v>
      </c>
      <c r="BI68" s="179">
        <f>BI21*Data!$B5</f>
        <v>0</v>
      </c>
      <c r="BJ68" s="179">
        <f>BJ21*Data!$B5</f>
        <v>0</v>
      </c>
      <c r="BK68" s="179">
        <f>BK21*Data!$B5</f>
        <v>0</v>
      </c>
      <c r="BL68" s="179">
        <f>BL21*Data!$B5</f>
        <v>0</v>
      </c>
      <c r="BM68" s="179">
        <f>BM21*Data!$B5</f>
        <v>0</v>
      </c>
      <c r="BN68" s="179">
        <f>BN21*Data!$B5</f>
        <v>0</v>
      </c>
      <c r="BO68" s="179">
        <f>BO21*Data!$B5</f>
        <v>0</v>
      </c>
      <c r="BP68" s="179">
        <f>BP21*Data!$B5</f>
        <v>0</v>
      </c>
      <c r="BQ68" s="179">
        <f>BQ21*Data!$B5</f>
        <v>0</v>
      </c>
      <c r="BR68" s="179">
        <f>BR21*Data!$B5</f>
        <v>0</v>
      </c>
      <c r="BS68" s="179">
        <f>BS21*Data!$B5</f>
        <v>0</v>
      </c>
      <c r="BT68" s="179">
        <f>BT21*Data!$B5</f>
        <v>0</v>
      </c>
      <c r="BU68" s="179">
        <f>BU21*Data!$B5</f>
        <v>0</v>
      </c>
      <c r="BV68" s="179">
        <f>BV21*Data!$B5</f>
        <v>0</v>
      </c>
      <c r="BW68" s="179">
        <f>BW21*Data!$B5</f>
        <v>0</v>
      </c>
      <c r="BX68" s="179">
        <f>BX21*Data!$B5</f>
        <v>0</v>
      </c>
      <c r="BY68" s="179">
        <f>BY21*Data!$B5</f>
        <v>0</v>
      </c>
      <c r="BZ68" s="179">
        <f>BZ21*Data!$B5</f>
        <v>0</v>
      </c>
      <c r="CA68" s="179">
        <f>CA21*Data!$B5</f>
        <v>0</v>
      </c>
      <c r="CB68" s="179">
        <f>CB21*Data!$B5</f>
        <v>0</v>
      </c>
      <c r="CC68" s="179">
        <f>CC21*Data!$B5</f>
        <v>0</v>
      </c>
      <c r="CD68" s="179">
        <f>CD21*Data!$B5</f>
        <v>0</v>
      </c>
      <c r="CE68" s="179">
        <f>CE21*Data!$B5</f>
        <v>0</v>
      </c>
      <c r="CF68" s="179">
        <f>CF21*Data!$B5</f>
        <v>0</v>
      </c>
      <c r="CG68" s="179">
        <f>CG21*Data!$B5</f>
        <v>0</v>
      </c>
      <c r="CH68" s="179">
        <f>CH21*Data!$B5</f>
        <v>0</v>
      </c>
      <c r="CI68" s="179">
        <f>CI21*Data!$B5</f>
        <v>0</v>
      </c>
      <c r="CJ68" s="179">
        <f>CJ21*Data!$B5</f>
        <v>0</v>
      </c>
      <c r="CK68" s="179">
        <f>CK21*Data!$B5</f>
        <v>0</v>
      </c>
      <c r="CL68" s="179">
        <f>CL21*Data!$B5</f>
        <v>0</v>
      </c>
      <c r="CM68" s="179">
        <f>CM21*Data!$B5</f>
        <v>0</v>
      </c>
      <c r="CN68" s="179">
        <f>CN21*Data!$B5</f>
        <v>0</v>
      </c>
      <c r="CO68" s="179">
        <f>CO21*Data!$B5</f>
        <v>0</v>
      </c>
      <c r="CP68" s="179">
        <f>CP21*Data!$B5</f>
        <v>0</v>
      </c>
      <c r="CQ68" s="179">
        <f>CQ21*Data!$B5</f>
        <v>0</v>
      </c>
      <c r="CR68" s="179">
        <f>CR21*Data!$B5</f>
        <v>0</v>
      </c>
      <c r="CS68" s="179">
        <f>CS21*Data!$B5</f>
        <v>0</v>
      </c>
      <c r="CT68" s="179">
        <f>CT21*Data!$B5</f>
        <v>0</v>
      </c>
      <c r="CU68" s="179">
        <f>CU21*Data!$B5</f>
        <v>0</v>
      </c>
      <c r="CV68" s="179">
        <f>CV21*Data!$B5</f>
        <v>0</v>
      </c>
      <c r="CW68" s="179">
        <f>CW21*Data!$B5</f>
        <v>0</v>
      </c>
      <c r="CX68" s="179">
        <f>CX21*Data!$B5</f>
        <v>0</v>
      </c>
      <c r="CY68" s="179">
        <f>CY21*Data!$B5</f>
        <v>0</v>
      </c>
      <c r="CZ68" s="179">
        <f>CZ21*Data!$B5</f>
        <v>0</v>
      </c>
      <c r="DA68" s="179">
        <f>DA21*Data!$B5</f>
        <v>0</v>
      </c>
      <c r="DB68" s="179">
        <f>DB21*Data!$B5</f>
        <v>0</v>
      </c>
      <c r="DC68" s="179">
        <f>DC21*Data!$B5</f>
        <v>0</v>
      </c>
      <c r="DD68" s="179">
        <f>DD21*Data!$B5</f>
        <v>0</v>
      </c>
      <c r="DE68" s="179">
        <f>DE21*Data!$B5</f>
        <v>0</v>
      </c>
      <c r="DF68" s="179">
        <f>DF21*Data!$B5</f>
        <v>0</v>
      </c>
      <c r="DG68" s="179">
        <f>DG21*Data!$B5</f>
        <v>0</v>
      </c>
      <c r="DH68" s="179">
        <f>DH21*Data!$B5</f>
        <v>0</v>
      </c>
      <c r="DI68" s="179">
        <f>DI21*Data!$B5</f>
        <v>0</v>
      </c>
      <c r="DJ68" s="179">
        <f>DJ21*Data!$B5</f>
        <v>0</v>
      </c>
      <c r="DK68" s="179">
        <f>DK21*Data!$B5</f>
        <v>0</v>
      </c>
      <c r="DL68" s="179">
        <f>DL21*Data!$B5</f>
        <v>0</v>
      </c>
      <c r="DM68" s="179">
        <f>DM21*Data!$B5</f>
        <v>0</v>
      </c>
      <c r="DN68" s="179">
        <f>DN21*Data!$B5</f>
        <v>0</v>
      </c>
      <c r="DO68" s="179">
        <f>DO21*Data!$B5</f>
        <v>0</v>
      </c>
      <c r="DP68" s="179">
        <f>DP21*Data!$B5</f>
        <v>0</v>
      </c>
      <c r="DQ68" s="179">
        <f>DQ21*Data!$B5</f>
        <v>0</v>
      </c>
      <c r="DR68" s="179">
        <f>DR21*Data!$B5</f>
        <v>0</v>
      </c>
      <c r="DS68" s="179">
        <f>DS21*Data!$B5</f>
        <v>0</v>
      </c>
      <c r="DT68" s="179">
        <f>DT21*Data!$B5</f>
        <v>0</v>
      </c>
      <c r="DU68" s="179">
        <f>DU21*Data!$B5</f>
        <v>0</v>
      </c>
      <c r="DV68" s="179">
        <f>DV21*Data!$B5</f>
        <v>0</v>
      </c>
      <c r="DW68" s="179">
        <f>DW21*Data!$B5</f>
        <v>0</v>
      </c>
      <c r="DX68" s="179">
        <f>DX21*Data!$B5</f>
        <v>0</v>
      </c>
      <c r="DY68" s="179">
        <f>DY21*Data!$B5</f>
        <v>0</v>
      </c>
      <c r="DZ68" s="179">
        <f>DZ21*Data!$B5</f>
        <v>0</v>
      </c>
      <c r="EA68" s="179">
        <f>EA21*Data!$B5</f>
        <v>0</v>
      </c>
      <c r="EB68" s="179">
        <f>EB21*Data!$B5</f>
        <v>0</v>
      </c>
      <c r="EC68" s="179">
        <f>EC21*Data!$B5</f>
        <v>0</v>
      </c>
      <c r="ED68" s="179">
        <f>ED21*Data!$B5</f>
        <v>0</v>
      </c>
      <c r="EE68" s="179">
        <f>EE21*Data!$B5</f>
        <v>0</v>
      </c>
      <c r="EF68" s="179">
        <f>EF21*Data!$B5</f>
        <v>0</v>
      </c>
      <c r="EG68" s="179">
        <f>EG21*Data!$B5</f>
        <v>0</v>
      </c>
      <c r="EH68" s="179">
        <f>EH21*Data!$B5</f>
        <v>0</v>
      </c>
      <c r="EI68" s="179">
        <f>EI21*Data!$B5</f>
        <v>0</v>
      </c>
      <c r="EJ68" s="179">
        <f>EJ21*Data!$B5</f>
        <v>0</v>
      </c>
      <c r="EK68" s="179">
        <f>EK21*Data!$B5</f>
        <v>0</v>
      </c>
      <c r="EL68" s="179">
        <f>EL21*Data!$B5</f>
        <v>0</v>
      </c>
      <c r="EM68" s="179">
        <f>EM21*Data!$B5</f>
        <v>0</v>
      </c>
      <c r="EN68" s="179">
        <f>EN21*Data!$B5</f>
        <v>0</v>
      </c>
      <c r="EO68" s="179">
        <f>EO21*Data!$B5</f>
        <v>0</v>
      </c>
      <c r="EP68" s="179">
        <f>EP21*Data!$B5</f>
        <v>0</v>
      </c>
      <c r="EQ68" s="179">
        <f>EQ21*Data!$B5</f>
        <v>0</v>
      </c>
      <c r="ER68" s="179">
        <f>ER21*Data!$B5</f>
        <v>0</v>
      </c>
      <c r="ES68" s="179">
        <f>ES21*Data!$B5</f>
        <v>0</v>
      </c>
      <c r="ET68" s="179">
        <f>ET21*Data!$B5</f>
        <v>0</v>
      </c>
      <c r="EU68" s="179">
        <f>EU21*Data!$B5</f>
        <v>0</v>
      </c>
      <c r="EV68" s="179">
        <f>EV21*Data!$B5</f>
        <v>0</v>
      </c>
      <c r="EW68" s="179">
        <f>EW21*Data!$B5</f>
        <v>0</v>
      </c>
      <c r="EX68" s="179">
        <f>EX21*Data!$B5</f>
        <v>0</v>
      </c>
      <c r="EY68" s="179">
        <f>EY21*Data!$B5</f>
        <v>0</v>
      </c>
      <c r="EZ68" s="179">
        <f>EZ21*Data!$B5</f>
        <v>0</v>
      </c>
      <c r="FA68" s="179">
        <f>FA21*Data!$B5</f>
        <v>0</v>
      </c>
      <c r="FB68" s="179">
        <f>FB21*Data!$B5</f>
        <v>0</v>
      </c>
      <c r="FC68" s="179">
        <f>FC21*Data!$B5</f>
        <v>0</v>
      </c>
      <c r="FD68" s="179">
        <f>FD21*Data!$B5</f>
        <v>0</v>
      </c>
      <c r="FE68" s="179">
        <f>FE21*Data!$B5</f>
        <v>0</v>
      </c>
      <c r="FF68" s="179">
        <f>FF21*Data!$B5</f>
        <v>0</v>
      </c>
      <c r="FG68" s="179">
        <f>FG21*Data!$B5</f>
        <v>0</v>
      </c>
      <c r="FH68" s="179">
        <f>FH21*Data!$B5</f>
        <v>0</v>
      </c>
      <c r="FI68" s="179">
        <f>FI21*Data!$B5</f>
        <v>0</v>
      </c>
      <c r="FJ68" s="179">
        <f>FJ21*Data!$B5</f>
        <v>0</v>
      </c>
      <c r="FK68" s="179">
        <f>FK21*Data!$B5</f>
        <v>0</v>
      </c>
      <c r="FL68" s="179">
        <f>FL21*Data!$B5</f>
        <v>0</v>
      </c>
      <c r="FM68" s="179">
        <f>FM21*Data!$B5</f>
        <v>0</v>
      </c>
      <c r="FN68" s="179">
        <f>FN21*Data!$B5</f>
        <v>0</v>
      </c>
      <c r="FO68" s="179">
        <f>FO21*Data!$B5</f>
        <v>0</v>
      </c>
      <c r="FP68" s="179">
        <f>FP21*Data!$B5</f>
        <v>0</v>
      </c>
      <c r="FQ68" s="179">
        <f>FQ21*Data!$B5</f>
        <v>0</v>
      </c>
      <c r="FR68" s="179">
        <f>FR21*Data!$B5</f>
        <v>0</v>
      </c>
      <c r="FS68" s="179">
        <f>FS21*Data!$B5</f>
        <v>0</v>
      </c>
      <c r="FT68" s="179">
        <f>FT21*Data!$B5</f>
        <v>0</v>
      </c>
      <c r="FU68" s="179">
        <f>FU21*Data!$B5</f>
        <v>0</v>
      </c>
      <c r="FV68" s="179">
        <f>FV21*Data!$B5</f>
        <v>0</v>
      </c>
      <c r="FW68" s="179">
        <f>FW21*Data!$B5</f>
        <v>0</v>
      </c>
      <c r="FX68" s="179">
        <f>FX21*Data!$B5</f>
        <v>0</v>
      </c>
      <c r="FY68" s="179">
        <f>FY21*Data!$B5</f>
        <v>0</v>
      </c>
      <c r="FZ68" s="179">
        <f>FZ21*Data!$B5</f>
        <v>0</v>
      </c>
      <c r="GA68" s="179">
        <f>GA21*Data!$B5</f>
        <v>0</v>
      </c>
      <c r="GB68" s="179">
        <f>GB21*Data!$B5</f>
        <v>0</v>
      </c>
      <c r="GC68" s="179">
        <f>GC21*Data!$B5</f>
        <v>0</v>
      </c>
      <c r="GD68" s="179">
        <f>GD21*Data!$B5</f>
        <v>0</v>
      </c>
      <c r="GE68" s="179">
        <f>GE21*Data!$B5</f>
        <v>0</v>
      </c>
      <c r="GF68" s="179">
        <f>GF21*Data!$B5</f>
        <v>0</v>
      </c>
      <c r="GG68" s="179">
        <f>GG21*Data!$B5</f>
        <v>0</v>
      </c>
      <c r="GH68" s="179">
        <f>GH21*Data!$B5</f>
        <v>0</v>
      </c>
      <c r="GI68" s="179">
        <f>GI21*Data!$B5</f>
        <v>0</v>
      </c>
      <c r="GJ68" s="179">
        <f>GJ21*Data!$B5</f>
        <v>0</v>
      </c>
      <c r="GK68" s="179">
        <f>GK21*Data!$B5</f>
        <v>0</v>
      </c>
      <c r="GL68" s="179">
        <f>GL21*Data!$B5</f>
        <v>0</v>
      </c>
      <c r="GM68" s="179">
        <f>GM21*Data!$B5</f>
        <v>0</v>
      </c>
      <c r="GN68" s="179">
        <f>GN21*Data!$B5</f>
        <v>0</v>
      </c>
      <c r="GO68" s="179">
        <f>GO21*Data!$B5</f>
        <v>0</v>
      </c>
      <c r="GP68" s="179">
        <f>GP21*Data!$B5</f>
        <v>0</v>
      </c>
      <c r="GQ68" s="179">
        <f>GQ21*Data!$B5</f>
        <v>0</v>
      </c>
      <c r="GR68" s="179">
        <f>GR21*Data!$B5</f>
        <v>0</v>
      </c>
      <c r="GS68" s="179">
        <f>GS21*Data!$B5</f>
        <v>0</v>
      </c>
      <c r="GT68" s="179">
        <f>GT21*Data!$B5</f>
        <v>0</v>
      </c>
      <c r="GU68" s="179">
        <f>GU21*Data!$B5</f>
        <v>0</v>
      </c>
      <c r="GV68" s="179">
        <f>GV21*Data!$B5</f>
        <v>0</v>
      </c>
      <c r="GW68" s="179">
        <f>GW21*Data!$B5</f>
        <v>0</v>
      </c>
      <c r="GX68" s="179">
        <f>GX21*Data!$B5</f>
        <v>0</v>
      </c>
      <c r="GY68" s="179">
        <f>GY21*Data!$B5</f>
        <v>0</v>
      </c>
      <c r="GZ68" s="179">
        <f>GZ21*Data!$B5</f>
        <v>0</v>
      </c>
      <c r="HA68" s="179">
        <f>HA21*Data!$B5</f>
        <v>0</v>
      </c>
      <c r="HB68" s="179">
        <f>HB21*Data!$B5</f>
        <v>0</v>
      </c>
      <c r="HC68" s="179">
        <f>HC21*Data!$B5</f>
        <v>0</v>
      </c>
      <c r="HD68" s="179">
        <f>HD21*Data!$B5</f>
        <v>0</v>
      </c>
      <c r="HE68" s="179">
        <f>HE21*Data!$B5</f>
        <v>0</v>
      </c>
      <c r="HF68" s="179">
        <f>HF21*Data!$B5</f>
        <v>0</v>
      </c>
      <c r="HG68" s="179">
        <f>HG21*Data!$B5</f>
        <v>0</v>
      </c>
      <c r="HH68" s="179">
        <f>HH21*Data!$B5</f>
        <v>0</v>
      </c>
      <c r="HI68" s="179">
        <f>HI21*Data!$B5</f>
        <v>0</v>
      </c>
      <c r="HJ68" s="179">
        <f>HJ21*Data!$B5</f>
        <v>0</v>
      </c>
      <c r="HK68" s="179">
        <f>HK21*Data!$B5</f>
        <v>0</v>
      </c>
      <c r="HL68" s="179">
        <f>HL21*Data!$B5</f>
        <v>0</v>
      </c>
      <c r="HM68" s="179">
        <f>HM21*Data!$B5</f>
        <v>0</v>
      </c>
      <c r="HN68" s="179">
        <f>HN21*Data!$B5</f>
        <v>0</v>
      </c>
      <c r="HO68" s="179">
        <f>HO21*Data!$B5</f>
        <v>0</v>
      </c>
      <c r="HP68" s="179">
        <f>HP21*Data!$B5</f>
        <v>0</v>
      </c>
      <c r="HQ68" s="179">
        <f>HQ21*Data!$B5</f>
        <v>0</v>
      </c>
      <c r="HR68" s="179">
        <f>HR21*Data!$B5</f>
        <v>0</v>
      </c>
      <c r="HS68" s="179">
        <f>HS21*Data!$B5</f>
        <v>0</v>
      </c>
      <c r="HT68" s="179">
        <f>HT21*Data!$B5</f>
        <v>0</v>
      </c>
      <c r="HU68" s="179">
        <f>HU21*Data!$B5</f>
        <v>0</v>
      </c>
      <c r="HV68" s="179">
        <f>HV21*Data!$B5</f>
        <v>0</v>
      </c>
      <c r="HW68" s="179">
        <f>HW21*Data!$B5</f>
        <v>0</v>
      </c>
      <c r="HX68" s="179">
        <f>HX21*Data!$B5</f>
        <v>0</v>
      </c>
      <c r="HY68" s="179">
        <f>HY21*Data!$B5</f>
        <v>0</v>
      </c>
      <c r="HZ68" s="179">
        <f>HZ21*Data!$B5</f>
        <v>0</v>
      </c>
      <c r="IA68" s="179">
        <f>IA21*Data!$B5</f>
        <v>0</v>
      </c>
      <c r="IB68" s="179">
        <f>IB21*Data!$B5</f>
        <v>0</v>
      </c>
      <c r="IC68" s="179">
        <f>IC21*Data!$B5</f>
        <v>0</v>
      </c>
      <c r="ID68" s="179">
        <f>ID21*Data!$B5</f>
        <v>0</v>
      </c>
      <c r="IE68" s="179">
        <f>IE21*Data!$B5</f>
        <v>0</v>
      </c>
      <c r="IF68" s="179">
        <f>IF21*Data!$B5</f>
        <v>0</v>
      </c>
      <c r="IG68" s="179">
        <f>IG21*Data!$B5</f>
        <v>0</v>
      </c>
      <c r="IH68" s="179">
        <f>IH21*Data!$B5</f>
        <v>0</v>
      </c>
      <c r="II68" s="179">
        <f>II21*Data!$B5</f>
        <v>0</v>
      </c>
      <c r="IJ68" s="179">
        <f>IJ21*Data!$B5</f>
        <v>0</v>
      </c>
      <c r="IK68" s="179">
        <f>IK21*Data!$B5</f>
        <v>0</v>
      </c>
      <c r="IL68" s="179">
        <f>IL21*Data!$B5</f>
        <v>0</v>
      </c>
      <c r="IM68" s="179">
        <f>IM21*Data!$B5</f>
        <v>0</v>
      </c>
      <c r="IN68" s="179">
        <f>IN21*Data!$B5</f>
        <v>0</v>
      </c>
      <c r="IO68" s="179">
        <f>IO21*Data!$B5</f>
        <v>0</v>
      </c>
      <c r="IP68" s="179">
        <f>IP21*Data!$B5</f>
        <v>0</v>
      </c>
      <c r="IQ68" s="179">
        <f>IQ21*Data!$B5</f>
        <v>0</v>
      </c>
      <c r="IR68" s="179">
        <f>IR21*Data!$B5</f>
        <v>0</v>
      </c>
      <c r="IS68" s="179">
        <f>IS21*Data!$B5</f>
        <v>0</v>
      </c>
      <c r="IT68" s="179">
        <f>IT21*Data!$B5</f>
        <v>0</v>
      </c>
      <c r="IU68" s="179">
        <f>IU21*Data!$B5</f>
        <v>0</v>
      </c>
      <c r="IV68" s="179">
        <f>IV21*Data!$B5</f>
        <v>0</v>
      </c>
      <c r="IW68" s="179">
        <f>IW21*Data!$B5</f>
        <v>0</v>
      </c>
      <c r="IX68" s="179">
        <f>IX21*Data!$B5</f>
        <v>0</v>
      </c>
      <c r="IY68" s="179">
        <f>IY21*Data!$B5</f>
        <v>0</v>
      </c>
      <c r="IZ68" s="179">
        <f>IZ21*Data!$B5</f>
        <v>0</v>
      </c>
      <c r="JA68" s="179">
        <f>JA21*Data!$B5</f>
        <v>0</v>
      </c>
      <c r="JB68" s="179">
        <f>JB21*Data!$B5</f>
        <v>0</v>
      </c>
      <c r="JC68" s="179">
        <f>JC21*Data!$B5</f>
        <v>0</v>
      </c>
      <c r="JD68" s="179">
        <f>JD21*Data!$B5</f>
        <v>0</v>
      </c>
      <c r="JE68" s="179">
        <f>JE21*Data!$B5</f>
        <v>0</v>
      </c>
      <c r="JF68" s="179">
        <f>JF21*Data!$B5</f>
        <v>0</v>
      </c>
      <c r="JG68" s="179">
        <f>JG21*Data!$B5</f>
        <v>0</v>
      </c>
      <c r="JH68" s="179">
        <f>JH21*Data!$B5</f>
        <v>0</v>
      </c>
      <c r="JI68" s="179">
        <f>JI21*Data!$B5</f>
        <v>0</v>
      </c>
      <c r="JJ68" s="179">
        <f>JJ21*Data!$B5</f>
        <v>0</v>
      </c>
      <c r="JK68" s="179">
        <f>JK21*Data!$B5</f>
        <v>0</v>
      </c>
      <c r="JL68" s="179">
        <f>JL21*Data!$B5</f>
        <v>0</v>
      </c>
      <c r="JM68" s="179">
        <f>JM21*Data!$B5</f>
        <v>0</v>
      </c>
      <c r="JN68" s="179">
        <f>JN21*Data!$B5</f>
        <v>0</v>
      </c>
      <c r="JO68" s="179">
        <f>JO21*Data!$B5</f>
        <v>0</v>
      </c>
      <c r="JP68" s="179">
        <f>JP21*Data!$B5</f>
        <v>0</v>
      </c>
      <c r="JQ68" s="179">
        <f>JQ21*Data!$B5</f>
        <v>0</v>
      </c>
      <c r="JR68" s="179">
        <f>JR21*Data!$B5</f>
        <v>0</v>
      </c>
      <c r="JS68" s="179">
        <f>JS21*Data!$B5</f>
        <v>0</v>
      </c>
      <c r="JT68" s="179">
        <f>JT21*Data!$B5</f>
        <v>0</v>
      </c>
      <c r="JU68" s="179">
        <f>JU21*Data!$B5</f>
        <v>0</v>
      </c>
      <c r="JV68" s="179">
        <f>JV21*Data!$B5</f>
        <v>0</v>
      </c>
      <c r="JW68" s="179">
        <f>JW21*Data!$B5</f>
        <v>0</v>
      </c>
      <c r="JX68" s="179">
        <f>JX21*Data!$B5</f>
        <v>0</v>
      </c>
      <c r="JY68" s="179">
        <f>JY21*Data!$B5</f>
        <v>0</v>
      </c>
      <c r="JZ68" s="179">
        <f>JZ21*Data!$B5</f>
        <v>0</v>
      </c>
      <c r="KA68" s="179">
        <f>KA21*Data!$B5</f>
        <v>0</v>
      </c>
      <c r="KB68" s="179">
        <f>KB21*Data!$B5</f>
        <v>0</v>
      </c>
      <c r="KC68" s="179">
        <f>KC21*Data!$B5</f>
        <v>0</v>
      </c>
      <c r="KD68" s="179">
        <f>KD21*Data!$B5</f>
        <v>0</v>
      </c>
      <c r="KE68" s="179">
        <f>KE21*Data!$B5</f>
        <v>0</v>
      </c>
      <c r="KF68" s="179">
        <f>KF21*Data!$B5</f>
        <v>0</v>
      </c>
      <c r="KG68" s="179">
        <f>KG21*Data!$B5</f>
        <v>0</v>
      </c>
      <c r="KH68" s="179">
        <f>KH21*Data!$B5</f>
        <v>0</v>
      </c>
      <c r="KI68" s="179">
        <f>KI21*Data!$B5</f>
        <v>0</v>
      </c>
      <c r="KJ68" s="179">
        <f>KJ21*Data!$B5</f>
        <v>0</v>
      </c>
      <c r="KK68" s="179">
        <f>KK21*Data!$B5</f>
        <v>0</v>
      </c>
      <c r="KL68" s="179">
        <f>KL21*Data!$B5</f>
        <v>0</v>
      </c>
      <c r="KM68" s="179">
        <f>KM21*Data!$B5</f>
        <v>0</v>
      </c>
      <c r="KN68" s="179">
        <f>KN21*Data!$B5</f>
        <v>0</v>
      </c>
      <c r="KO68" s="179">
        <f>KO21*Data!$B5</f>
        <v>0</v>
      </c>
      <c r="KP68" s="179">
        <f>KP21*Data!$B5</f>
        <v>0</v>
      </c>
      <c r="KQ68" s="179">
        <f>KQ21*Data!$B5</f>
        <v>0</v>
      </c>
      <c r="KR68" s="179">
        <f>KR21*Data!$B5</f>
        <v>0</v>
      </c>
      <c r="KS68" s="179">
        <f>KS21*Data!$B5</f>
        <v>0</v>
      </c>
      <c r="KT68" s="179">
        <f>KT21*Data!$B5</f>
        <v>0</v>
      </c>
      <c r="KU68" s="179">
        <f>KU21*Data!$B5</f>
        <v>0</v>
      </c>
      <c r="KV68" s="179">
        <f>KV21*Data!$B5</f>
        <v>0</v>
      </c>
      <c r="KW68" s="179">
        <f>KW21*Data!$B5</f>
        <v>0</v>
      </c>
      <c r="KX68" s="179">
        <f>KX21*Data!$B5</f>
        <v>0</v>
      </c>
      <c r="KY68" s="179">
        <f>KY21*Data!$B5</f>
        <v>0</v>
      </c>
      <c r="KZ68" s="179">
        <f>KZ21*Data!$B5</f>
        <v>0</v>
      </c>
      <c r="LA68" s="179">
        <f>LA21*Data!$B5</f>
        <v>0</v>
      </c>
      <c r="LB68" s="179">
        <f>LB21*Data!$B5</f>
        <v>0</v>
      </c>
      <c r="LC68" s="179">
        <f>LC21*Data!$B5</f>
        <v>0</v>
      </c>
      <c r="LD68" s="179">
        <f>LD21*Data!$B5</f>
        <v>0</v>
      </c>
      <c r="LE68" s="179">
        <f>LE21*Data!$B5</f>
        <v>0</v>
      </c>
      <c r="LF68" s="179">
        <f>LF21*Data!$B5</f>
        <v>0</v>
      </c>
      <c r="LG68" s="179">
        <f>LG21*Data!$B5</f>
        <v>0</v>
      </c>
      <c r="LH68" s="179">
        <f>LH21*Data!$B5</f>
        <v>0</v>
      </c>
      <c r="LI68" s="179">
        <f>LI21*Data!$B5</f>
        <v>0</v>
      </c>
      <c r="LJ68" s="179">
        <f>LJ21*Data!$B5</f>
        <v>0</v>
      </c>
      <c r="LK68" s="179">
        <f>LK21*Data!$B5</f>
        <v>0</v>
      </c>
      <c r="LL68" s="179">
        <f>LL21*Data!$B5</f>
        <v>0</v>
      </c>
      <c r="LM68" s="179">
        <f>LM21*Data!$B5</f>
        <v>0</v>
      </c>
      <c r="LN68" s="179">
        <f>LN21*Data!$B5</f>
        <v>0</v>
      </c>
      <c r="LO68" s="179">
        <f>LO21*Data!$B5</f>
        <v>0</v>
      </c>
      <c r="LP68" s="179">
        <f>LP21*Data!$B5</f>
        <v>0</v>
      </c>
      <c r="LQ68" s="179">
        <f>LQ21*Data!$B5</f>
        <v>0</v>
      </c>
      <c r="LR68" s="179">
        <f>LR21*Data!$B5</f>
        <v>0</v>
      </c>
      <c r="LS68" s="179">
        <f>LS21*Data!$B5</f>
        <v>0</v>
      </c>
      <c r="LT68" s="179">
        <f>LT21*Data!$B5</f>
        <v>0</v>
      </c>
      <c r="LU68" s="179">
        <f>LU21*Data!$B5</f>
        <v>0</v>
      </c>
      <c r="LV68" s="179">
        <f>LV21*Data!$B5</f>
        <v>0</v>
      </c>
      <c r="LW68" s="179">
        <f>LW21*Data!$B5</f>
        <v>0</v>
      </c>
      <c r="LX68" s="179">
        <f>LX21*Data!$B5</f>
        <v>0</v>
      </c>
      <c r="LY68" s="179">
        <f>LY21*Data!$B5</f>
        <v>0</v>
      </c>
      <c r="LZ68" s="179">
        <f>LZ21*Data!$B5</f>
        <v>0</v>
      </c>
      <c r="MA68" s="179">
        <f>MA21*Data!$B5</f>
        <v>0</v>
      </c>
      <c r="MB68" s="179">
        <f>MB21*Data!$B5</f>
        <v>0</v>
      </c>
      <c r="MC68" s="179">
        <f>MC21*Data!$B5</f>
        <v>0</v>
      </c>
      <c r="MD68" s="179">
        <f>MD21*Data!$B5</f>
        <v>0</v>
      </c>
      <c r="ME68" s="179">
        <f>ME21*Data!$B5</f>
        <v>0</v>
      </c>
      <c r="MF68" s="179">
        <f>MF21*Data!$B5</f>
        <v>0</v>
      </c>
      <c r="MG68" s="179">
        <f>MG21*Data!$B5</f>
        <v>0</v>
      </c>
      <c r="MH68" s="179">
        <f>MH21*Data!$B5</f>
        <v>0</v>
      </c>
      <c r="MI68" s="179">
        <f>MI21*Data!$B5</f>
        <v>0</v>
      </c>
      <c r="MJ68" s="179">
        <f>MJ21*Data!$B5</f>
        <v>0</v>
      </c>
      <c r="MK68" s="179">
        <f>MK21*Data!$B5</f>
        <v>0</v>
      </c>
      <c r="ML68" s="179">
        <f>ML21*Data!$B5</f>
        <v>0</v>
      </c>
      <c r="MM68" s="179">
        <f>MM21*Data!$B5</f>
        <v>0</v>
      </c>
      <c r="MN68" s="179">
        <f>MN21*Data!$B5</f>
        <v>0</v>
      </c>
      <c r="MO68" s="179">
        <f>MO21*Data!$B5</f>
        <v>0</v>
      </c>
      <c r="MP68" s="179">
        <f>MP21*Data!$B5</f>
        <v>0</v>
      </c>
      <c r="MQ68" s="179">
        <f>MQ21*Data!$B5</f>
        <v>0</v>
      </c>
      <c r="MR68" s="179">
        <f>MR21*Data!$B5</f>
        <v>0</v>
      </c>
      <c r="MS68" s="179">
        <f>MS21*Data!$B5</f>
        <v>0</v>
      </c>
      <c r="MT68" s="179">
        <f>MT21*Data!$B5</f>
        <v>0</v>
      </c>
      <c r="MU68" s="179">
        <f>MU21*Data!$B5</f>
        <v>0</v>
      </c>
      <c r="MV68" s="179">
        <f>MV21*Data!$B5</f>
        <v>0</v>
      </c>
      <c r="MW68" s="179">
        <f>MW21*Data!$B5</f>
        <v>0</v>
      </c>
      <c r="MX68" s="179">
        <f>MX21*Data!$B5</f>
        <v>0</v>
      </c>
      <c r="MY68" s="179">
        <f>MY21*Data!$B5</f>
        <v>0</v>
      </c>
      <c r="MZ68" s="179">
        <f>MZ21*Data!$B5</f>
        <v>0</v>
      </c>
      <c r="NA68" s="179">
        <f>NA21*Data!$B5</f>
        <v>0</v>
      </c>
      <c r="NB68" s="179">
        <f>NB21*Data!$B5</f>
        <v>0</v>
      </c>
      <c r="NC68" s="179">
        <f>NC21*Data!$B5</f>
        <v>0</v>
      </c>
    </row>
    <row r="69" spans="2:367" ht="15">
      <c r="B69" s="9" t="s">
        <v>1840</v>
      </c>
      <c r="C69" s="14">
        <f>(C67+C68)/Data!$B3/Data!$B31</f>
        <v>0.17499999999999999</v>
      </c>
      <c r="D69" s="14">
        <f>(D67+D68)/Data!$B3/Data!$B31</f>
        <v>0.29166666666666663</v>
      </c>
      <c r="E69" s="14">
        <f>(E67+E68)/Data!$B3/Data!$B31</f>
        <v>0.21388888888888888</v>
      </c>
      <c r="F69" s="14">
        <f>(F67+F68)/Data!$B3/Data!$B31</f>
        <v>0.21388888888888888</v>
      </c>
      <c r="G69" s="14">
        <f>(G67+G68)/Data!$B3/Data!$B31</f>
        <v>0.26736111111111116</v>
      </c>
      <c r="H69" s="14">
        <f>(H67+H68)/Data!$B3/Data!$B31</f>
        <v>0.34027777777777779</v>
      </c>
      <c r="I69" s="14">
        <f>(I67+I68)/Data!$B3/Data!$B31</f>
        <v>0.34027777777777779</v>
      </c>
      <c r="J69" s="14">
        <f>(J67+J68)/Data!$B3/Data!$B31</f>
        <v>0.19444444444444445</v>
      </c>
      <c r="K69" s="14">
        <f>(K67+K68)/Data!$B3/Data!$B31</f>
        <v>0.29166666666666663</v>
      </c>
      <c r="L69" s="14">
        <f>(L67+L68)/Data!$B3/Data!$B31</f>
        <v>0.21388888888888888</v>
      </c>
      <c r="M69" s="14">
        <f>(M67+M68)/Data!$B3/Data!$B31</f>
        <v>0.21388888888888888</v>
      </c>
      <c r="N69" s="14">
        <f>(N67+N68)/Data!$B3/Data!$B31</f>
        <v>0.18715277777777778</v>
      </c>
      <c r="O69" s="14">
        <f>(O67+O68)/Data!$B3/Data!$B31</f>
        <v>0.48611111111111105</v>
      </c>
      <c r="P69" s="14">
        <f>(P67+P68)/Data!$B3/Data!$B31</f>
        <v>0.72916666666666674</v>
      </c>
      <c r="Q69" s="14">
        <f>(Q67+Q68)/Data!$B3/Data!$B31</f>
        <v>0.29166666666666663</v>
      </c>
      <c r="R69" s="14">
        <f>(R67+R68)/Data!$B3/Data!$B31</f>
        <v>0.5541666666666667</v>
      </c>
      <c r="S69" s="14">
        <f>(S67+S68)/Data!$B3/Data!$B31</f>
        <v>0.58819444444444446</v>
      </c>
      <c r="T69" s="14">
        <f>(T67+T68)/Data!$B3/Data!$B31</f>
        <v>0.42777777777777776</v>
      </c>
      <c r="U69" s="14">
        <f>(U67+U68)/Data!$B3/Data!$B31</f>
        <v>0.18715277777777778</v>
      </c>
      <c r="V69" s="14">
        <f>(V67+V68)/Data!$B3/Data!$B31</f>
        <v>0.34027777777777779</v>
      </c>
      <c r="W69" s="14">
        <f>(W67+W68)/Data!$B3/Data!$B31</f>
        <v>0.5347222222222221</v>
      </c>
      <c r="X69" s="14">
        <f>(X67+X68)/Data!$B3/Data!$B31</f>
        <v>0.21388888888888888</v>
      </c>
      <c r="Y69" s="14">
        <f>(Y67+Y68)/Data!$B3/Data!$B31</f>
        <v>0.21875</v>
      </c>
      <c r="Z69" s="14">
        <f>(Z67+Z68)/Data!$B3/Data!$B31</f>
        <v>0.24062500000000001</v>
      </c>
      <c r="AA69" s="14">
        <f>(AA67+AA68)/Data!$B3/Data!$B31</f>
        <v>0.26736111111111116</v>
      </c>
      <c r="AB69" s="14">
        <f>(AB67+AB68)/Data!$B3/Data!$B31</f>
        <v>0.26736111111111116</v>
      </c>
      <c r="AC69" s="14">
        <f>(AC67+AC68)/Data!$B3/Data!$B31</f>
        <v>0.48611111111111105</v>
      </c>
      <c r="AD69" s="14">
        <f>(AD67+AD68)/Data!$B3/Data!$B31</f>
        <v>0.48611111111111105</v>
      </c>
      <c r="AE69" s="14">
        <f>(AE67+AE68)/Data!$B3/Data!$B31</f>
        <v>0.23333333333333334</v>
      </c>
      <c r="AF69" s="14">
        <f>(AF67+AF68)/Data!$B3/Data!$B31</f>
        <v>0.29166666666666663</v>
      </c>
      <c r="AG69" s="14">
        <f>(AG67+AG68)/Data!$B3/Data!$B31</f>
        <v>0.32083333333333341</v>
      </c>
      <c r="AH69" s="14">
        <f>(AH67+AH68)/Data!$B3/Data!$B31</f>
        <v>0.26736111111111116</v>
      </c>
      <c r="AI69" s="14">
        <f>(AI67+AI68)/Data!$B3/Data!$B31</f>
        <v>0.26736111111111116</v>
      </c>
      <c r="AJ69" s="14">
        <f>(AJ67+AJ68)/Data!$B3/Data!$B31</f>
        <v>0.3888888888888889</v>
      </c>
      <c r="AK69" s="14">
        <f>(AK67+AK68)/Data!$B3/Data!$B31</f>
        <v>0.58333333333333326</v>
      </c>
      <c r="AL69" s="14">
        <f>(AL67+AL68)/Data!$B3/Data!$B31</f>
        <v>0.27222222222222225</v>
      </c>
      <c r="AM69" s="14">
        <f>(AM67+AM68)/Data!$B3/Data!$B31</f>
        <v>0.35</v>
      </c>
      <c r="AN69" s="14">
        <f>(AN67+AN68)/Data!$B3/Data!$B31</f>
        <v>0.32083333333333341</v>
      </c>
      <c r="AO69" s="14">
        <f>(AO67+AO68)/Data!$B3/Data!$B31</f>
        <v>0.32083333333333341</v>
      </c>
      <c r="AP69" s="14">
        <f>(AP67+AP68)/Data!$B3/Data!$B31</f>
        <v>0.26736111111111116</v>
      </c>
      <c r="AQ69" s="14">
        <f>(AQ67+AQ68)/Data!$B3/Data!$B31</f>
        <v>0.5347222222222221</v>
      </c>
      <c r="AR69" s="14">
        <f>(AR67+AR68)/Data!$B3/Data!$B31</f>
        <v>0.58333333333333326</v>
      </c>
      <c r="AS69" s="14">
        <f>(AS67+AS68)/Data!$B3/Data!$B31</f>
        <v>0.27222222222222225</v>
      </c>
      <c r="AT69" s="14">
        <f>(AT67+AT68)/Data!$B3/Data!$B31</f>
        <v>0.40833333333333333</v>
      </c>
      <c r="AU69" s="14">
        <f>(AU67+AU68)/Data!$B3/Data!$B31</f>
        <v>0.32083333333333341</v>
      </c>
      <c r="AV69" s="14">
        <f>(AV67+AV68)/Data!$B3/Data!$B31</f>
        <v>0.24062500000000001</v>
      </c>
      <c r="AW69" s="14">
        <f>(AW67+AW68)/Data!$B3/Data!$B31</f>
        <v>0.26736111111111116</v>
      </c>
      <c r="AX69" s="14">
        <f>(AX67+AX68)/Data!$B3/Data!$B31</f>
        <v>0.63194444444444442</v>
      </c>
      <c r="AY69" s="14">
        <f>(AY67+AY68)/Data!$B3/Data!$B31</f>
        <v>0.68055555555555558</v>
      </c>
      <c r="AZ69" s="14">
        <f>(AZ67+AZ68)/Data!$B3/Data!$B31</f>
        <v>0.48611111111111105</v>
      </c>
      <c r="BA69" s="14">
        <f>(BA67+BA68)/Data!$B3/Data!$B31</f>
        <v>0.875</v>
      </c>
      <c r="BB69" s="14">
        <f>(BB67+BB68)/Data!$B3/Data!$B31</f>
        <v>0.6684027777777779</v>
      </c>
      <c r="BC69" s="14">
        <f>(BC67+BC68)/Data!$B3/Data!$B31</f>
        <v>0.37430555555555556</v>
      </c>
      <c r="BD69" s="14">
        <f>(BD67+BD68)/Data!$B3/Data!$B31</f>
        <v>0.24062500000000001</v>
      </c>
      <c r="BE69" s="14">
        <f>(BE67+BE68)/Data!$B3/Data!$B31</f>
        <v>0.34027777777777779</v>
      </c>
      <c r="BF69" s="14">
        <f>(BF67+BF68)/Data!$B3/Data!$B31</f>
        <v>0.5347222222222221</v>
      </c>
      <c r="BG69" s="14">
        <f>(BG67+BG68)/Data!$B3/Data!$B31</f>
        <v>0</v>
      </c>
      <c r="BH69" s="14">
        <f>(BH67+BH68)/Data!$B3/Data!$B31</f>
        <v>0.875</v>
      </c>
      <c r="BI69" s="14">
        <f>(BI67+BI68)/Data!$B3/Data!$B31</f>
        <v>0.34756944444444449</v>
      </c>
      <c r="BJ69" s="14">
        <f>(BJ67+BJ68)/Data!$B3/Data!$B31</f>
        <v>0.37430555555555556</v>
      </c>
      <c r="BK69" s="14">
        <f>(BK67+BK68)/Data!$B3/Data!$B31</f>
        <v>0.34756944444444449</v>
      </c>
      <c r="BL69" s="14">
        <f>(BL67+BL68)/Data!$B3/Data!$B31</f>
        <v>0.5347222222222221</v>
      </c>
      <c r="BM69" s="14">
        <f>(BM67+BM68)/Data!$B3/Data!$B31</f>
        <v>0.68055555555555558</v>
      </c>
      <c r="BN69" s="14">
        <f>(BN67+BN68)/Data!$B3/Data!$B31</f>
        <v>0.3888888888888889</v>
      </c>
      <c r="BO69" s="14">
        <f>(BO67+BO68)/Data!$B3/Data!$B31</f>
        <v>0.61249999999999993</v>
      </c>
      <c r="BP69" s="14">
        <f>(BP67+BP68)/Data!$B3/Data!$B31</f>
        <v>0.42777777777777776</v>
      </c>
      <c r="BQ69" s="14">
        <f>(BQ67+BQ68)/Data!$B3/Data!$B31</f>
        <v>0.16041666666666671</v>
      </c>
      <c r="BR69" s="14">
        <f>(BR67+BR68)/Data!$B3/Data!$B31</f>
        <v>0.29409722222222223</v>
      </c>
      <c r="BS69" s="14">
        <f>(BS67+BS68)/Data!$B3/Data!$B31</f>
        <v>0.34027777777777779</v>
      </c>
      <c r="BT69" s="14">
        <f>(BT67+BT68)/Data!$B3/Data!$B31</f>
        <v>0.5347222222222221</v>
      </c>
      <c r="BU69" s="14">
        <f>(BU67+BU68)/Data!$B3/Data!$B31</f>
        <v>0.25277777777777777</v>
      </c>
      <c r="BV69" s="14">
        <f>(BV67+BV68)/Data!$B3/Data!$B31</f>
        <v>0.29166666666666663</v>
      </c>
      <c r="BW69" s="14">
        <f>(BW67+BW68)/Data!$B3/Data!$B31</f>
        <v>0.29409722222222223</v>
      </c>
      <c r="BX69" s="14">
        <f>(BX67+BX68)/Data!$B3/Data!$B31</f>
        <v>0.26736111111111116</v>
      </c>
      <c r="BY69" s="14">
        <f>(BY67+BY68)/Data!$B3/Data!$B31</f>
        <v>0.29409722222222223</v>
      </c>
      <c r="BZ69" s="14">
        <f>(BZ67+BZ68)/Data!$B3/Data!$B31</f>
        <v>0.3888888888888889</v>
      </c>
      <c r="CA69" s="14">
        <f>(CA67+CA68)/Data!$B3/Data!$B31</f>
        <v>0.34027777777777779</v>
      </c>
      <c r="CB69" s="14">
        <f>(CB67+CB68)/Data!$B3/Data!$B31</f>
        <v>0.31111111111111112</v>
      </c>
      <c r="CC69" s="14">
        <f>(CC67+CC68)/Data!$B3/Data!$B31</f>
        <v>0.35</v>
      </c>
      <c r="CD69" s="14">
        <f>(CD67+CD68)/Data!$B3/Data!$B31</f>
        <v>0.32083333333333341</v>
      </c>
      <c r="CE69" s="14">
        <f>(CE67+CE68)/Data!$B3/Data!$B31</f>
        <v>0.21388888888888888</v>
      </c>
      <c r="CF69" s="14">
        <f>(CF67+CF68)/Data!$B3/Data!$B31</f>
        <v>0.6684027777777779</v>
      </c>
      <c r="CG69" s="14">
        <f>(CG67+CG68)/Data!$B3/Data!$B31</f>
        <v>1.6527777777777779</v>
      </c>
      <c r="CH69" s="14">
        <f>(CH67+CH68)/Data!$B3/Data!$B31</f>
        <v>1.1666666666666665</v>
      </c>
      <c r="CI69" s="14">
        <f>(CI67+CI68)/Data!$B3/Data!$B31</f>
        <v>0.62222222222222223</v>
      </c>
      <c r="CJ69" s="14">
        <f>(CJ67+CJ68)/Data!$B3/Data!$B31</f>
        <v>1.1666666666666665</v>
      </c>
      <c r="CK69" s="14">
        <f>(CK67+CK68)/Data!$B3/Data!$B31</f>
        <v>1.0159722222222223</v>
      </c>
      <c r="CL69" s="14">
        <f>(CL67+CL68)/Data!$B3/Data!$B31</f>
        <v>0.74861111111111112</v>
      </c>
      <c r="CM69" s="14">
        <f>(CM67+CM68)/Data!$B3/Data!$B31</f>
        <v>1.0159722222222223</v>
      </c>
      <c r="CN69" s="14">
        <f>(CN67+CN68)/Data!$B3/Data!$B31</f>
        <v>1.9444444444444442</v>
      </c>
      <c r="CO69" s="14">
        <f>(CO67+CO68)/Data!$B3/Data!$B31</f>
        <v>1.1909722222222221</v>
      </c>
      <c r="CP69" s="14">
        <f>(CP67+CP68)/Data!$B3/Data!$B31</f>
        <v>0.48611111111111105</v>
      </c>
      <c r="CQ69" s="14">
        <f>(CQ67+CQ68)/Data!$B3/Data!$B31</f>
        <v>0.875</v>
      </c>
      <c r="CR69" s="14">
        <f>(CR67+CR68)/Data!$B3/Data!$B31</f>
        <v>0.53472222222222232</v>
      </c>
      <c r="CS69" s="14">
        <f>(CS67+CS68)/Data!$B3/Data!$B31</f>
        <v>0.53472222222222232</v>
      </c>
      <c r="CT69" s="14">
        <f>(CT67+CT68)/Data!$B3/Data!$B31</f>
        <v>0.40104166666666669</v>
      </c>
      <c r="CU69" s="14">
        <f>(CU67+CU68)/Data!$B3/Data!$B31</f>
        <v>0.34756944444444449</v>
      </c>
      <c r="CV69" s="14">
        <f>(CV67+CV68)/Data!$B3/Data!$B31</f>
        <v>0.34756944444444449</v>
      </c>
      <c r="CW69" s="14">
        <f>(CW67+CW68)/Data!$B3/Data!$B31</f>
        <v>0</v>
      </c>
      <c r="CX69" s="14">
        <f>(CX67+CX68)/Data!$B3/Data!$B31</f>
        <v>0.61493055555555554</v>
      </c>
      <c r="CY69" s="14">
        <f>(CY67+CY68)/Data!$B3/Data!$B31</f>
        <v>0.37430555555555556</v>
      </c>
      <c r="CZ69" s="14">
        <f>(CZ67+CZ68)/Data!$B3/Data!$B31</f>
        <v>0.32083333333333341</v>
      </c>
      <c r="DA69" s="14">
        <f>(DA67+DA68)/Data!$B3/Data!$B31</f>
        <v>0.26736111111111116</v>
      </c>
      <c r="DB69" s="14">
        <f>(DB67+DB68)/Data!$B3/Data!$B31</f>
        <v>0.24062500000000001</v>
      </c>
      <c r="DC69" s="14">
        <f>(DC67+DC68)/Data!$B3/Data!$B31</f>
        <v>0.24062500000000001</v>
      </c>
      <c r="DD69" s="14">
        <f>(DD67+DD68)/Data!$B3/Data!$B31</f>
        <v>0.61493055555555554</v>
      </c>
      <c r="DE69" s="14">
        <f>(DE67+DE68)/Data!$B3/Data!$B31</f>
        <v>0.9892361111111112</v>
      </c>
      <c r="DF69" s="14">
        <f>(DF67+DF68)/Data!$B3/Data!$B31</f>
        <v>0.64166666666666683</v>
      </c>
      <c r="DG69" s="14">
        <f>(DG67+DG68)/Data!$B3/Data!$B31</f>
        <v>0.64166666666666683</v>
      </c>
      <c r="DH69" s="14">
        <f>(DH67+DH68)/Data!$B3/Data!$B31</f>
        <v>0.64166666666666683</v>
      </c>
      <c r="DI69" s="14">
        <f>(DI67+DI68)/Data!$B3/Data!$B31</f>
        <v>0.37430555555555556</v>
      </c>
      <c r="DJ69" s="14">
        <f>(DJ67+DJ68)/Data!$B3/Data!$B31</f>
        <v>0.42777777777777776</v>
      </c>
      <c r="DK69" s="14">
        <f>(DK67+DK68)/Data!$B3/Data!$B31</f>
        <v>0.80208333333333337</v>
      </c>
      <c r="DL69" s="14">
        <f>(DL67+DL68)/Data!$B3/Data!$B31</f>
        <v>1.0961805555555553</v>
      </c>
      <c r="DM69" s="14">
        <f>(DM67+DM68)/Data!$B3/Data!$B31</f>
        <v>1.0159722222222223</v>
      </c>
      <c r="DN69" s="14">
        <f>(DN67+DN68)/Data!$B3/Data!$B31</f>
        <v>0.90902777777777788</v>
      </c>
      <c r="DO69" s="14">
        <f>(DO67+DO68)/Data!$B3/Data!$B31</f>
        <v>0.64166666666666683</v>
      </c>
      <c r="DP69" s="14">
        <f>(DP67+DP68)/Data!$B3/Data!$B31</f>
        <v>0.53472222222222232</v>
      </c>
      <c r="DQ69" s="14">
        <f>(DQ67+DQ68)/Data!$B3/Data!$B31</f>
        <v>0.37430555555555556</v>
      </c>
      <c r="DR69" s="14">
        <f>(DR67+DR68)/Data!$B3/Data!$B31</f>
        <v>0.53472222222222232</v>
      </c>
      <c r="DS69" s="14">
        <f>(DS67+DS68)/Data!$B3/Data!$B31</f>
        <v>0.40104166666666669</v>
      </c>
      <c r="DT69" s="14">
        <f>(DT67+DT68)/Data!$B3/Data!$B31</f>
        <v>0.29409722222222223</v>
      </c>
      <c r="DU69" s="14">
        <f>(DU67+DU68)/Data!$B3/Data!$B31</f>
        <v>0.29409722222222223</v>
      </c>
      <c r="DV69" s="14">
        <f>(DV67+DV68)/Data!$B3/Data!$B31</f>
        <v>0.26736111111111116</v>
      </c>
      <c r="DW69" s="14">
        <f>(DW67+DW68)/Data!$B3/Data!$B31</f>
        <v>0.21388888888888888</v>
      </c>
      <c r="DX69" s="14">
        <f>(DX67+DX68)/Data!$B3/Data!$B31</f>
        <v>0.26736111111111116</v>
      </c>
      <c r="DY69" s="14">
        <f>(DY67+DY68)/Data!$B3/Data!$B31</f>
        <v>0.37430555555555556</v>
      </c>
      <c r="DZ69" s="14">
        <f>(DZ67+DZ68)/Data!$B3/Data!$B31</f>
        <v>0.53472222222222232</v>
      </c>
      <c r="EA69" s="14">
        <f>(EA67+EA68)/Data!$B3/Data!$B31</f>
        <v>0.26736111111111116</v>
      </c>
      <c r="EB69" s="14">
        <f>(EB67+EB68)/Data!$B3/Data!$B31</f>
        <v>0.21388888888888888</v>
      </c>
      <c r="EC69" s="14">
        <f>(EC67+EC68)/Data!$B3/Data!$B31</f>
        <v>0.21388888888888888</v>
      </c>
      <c r="ED69" s="14">
        <f>(ED67+ED68)/Data!$B3/Data!$B31</f>
        <v>0.18715277777777778</v>
      </c>
      <c r="EE69" s="14">
        <f>(EE67+EE68)/Data!$B3/Data!$B31</f>
        <v>0.21388888888888888</v>
      </c>
      <c r="EF69" s="14">
        <f>(EF67+EF68)/Data!$B3/Data!$B31</f>
        <v>0</v>
      </c>
      <c r="EG69" s="14">
        <f>(EG67+EG68)/Data!$B3/Data!$B31</f>
        <v>0.69513888888888897</v>
      </c>
      <c r="EH69" s="14">
        <f>(EH67+EH68)/Data!$B3/Data!$B31</f>
        <v>0.29409722222222223</v>
      </c>
      <c r="EI69" s="14">
        <f>(EI67+EI68)/Data!$B3/Data!$B31</f>
        <v>0.29409722222222223</v>
      </c>
      <c r="EJ69" s="14">
        <f>(EJ67+EJ68)/Data!$B3/Data!$B31</f>
        <v>0.34756944444444449</v>
      </c>
      <c r="EK69" s="14">
        <f>(EK67+EK68)/Data!$B3/Data!$B31</f>
        <v>0.26736111111111116</v>
      </c>
      <c r="EL69" s="14">
        <f>(EL67+EL68)/Data!$B3/Data!$B31</f>
        <v>0.26736111111111116</v>
      </c>
      <c r="EM69" s="14">
        <f>(EM67+EM68)/Data!$B3/Data!$B31</f>
        <v>0.29409722222222223</v>
      </c>
      <c r="EN69" s="14">
        <f>(EN67+EN68)/Data!$B3/Data!$B31</f>
        <v>0.34756944444444449</v>
      </c>
      <c r="EO69" s="14">
        <f>(EO67+EO68)/Data!$B3/Data!$B31</f>
        <v>0.26736111111111116</v>
      </c>
      <c r="EP69" s="14">
        <f>(EP67+EP68)/Data!$B3/Data!$B31</f>
        <v>0.69513888888888897</v>
      </c>
      <c r="EQ69" s="14">
        <f>(EQ67+EQ68)/Data!$B3/Data!$B31</f>
        <v>1.0159722222222223</v>
      </c>
      <c r="ER69" s="14">
        <f>(ER67+ER68)/Data!$B3/Data!$B31</f>
        <v>0.58819444444444446</v>
      </c>
      <c r="ES69" s="14">
        <f>(ES67+ES68)/Data!$B3/Data!$B31</f>
        <v>0.48125000000000001</v>
      </c>
      <c r="ET69" s="14">
        <f>(ET67+ET68)/Data!$B3/Data!$B31</f>
        <v>0.93576388888888895</v>
      </c>
      <c r="EU69" s="14">
        <f>(EU67+EU68)/Data!$B3/Data!$B31</f>
        <v>0.93576388888888895</v>
      </c>
      <c r="EV69" s="14">
        <f>(EV67+EV68)/Data!$B3/Data!$B31</f>
        <v>1.0159722222222223</v>
      </c>
      <c r="EW69" s="14">
        <f>(EW67+EW68)/Data!$B3/Data!$B31</f>
        <v>0.80208333333333337</v>
      </c>
      <c r="EX69" s="14">
        <f>(EX67+EX68)/Data!$B3/Data!$B31</f>
        <v>0.93576388888888895</v>
      </c>
      <c r="EY69" s="14">
        <f>(EY67+EY68)/Data!$B3/Data!$B31</f>
        <v>0.6684027777777779</v>
      </c>
      <c r="EZ69" s="14">
        <f>(EZ67+EZ68)/Data!$B3/Data!$B31</f>
        <v>0.53472222222222232</v>
      </c>
      <c r="FA69" s="14">
        <f>(FA67+FA68)/Data!$B3/Data!$B31</f>
        <v>0.96250000000000002</v>
      </c>
      <c r="FB69" s="14">
        <f>(FB67+FB68)/Data!$B3/Data!$B31</f>
        <v>0.80208333333333337</v>
      </c>
      <c r="FC69" s="14">
        <f>(FC67+FC68)/Data!$B3/Data!$B31</f>
        <v>1.203125</v>
      </c>
      <c r="FD69" s="14">
        <f>(FD67+FD68)/Data!$B3/Data!$B31</f>
        <v>0.9892361111111112</v>
      </c>
      <c r="FE69" s="14">
        <f>(FE67+FE68)/Data!$B3/Data!$B31</f>
        <v>1.0694444444444446</v>
      </c>
      <c r="FF69" s="14">
        <f>(FF67+FF68)/Data!$B3/Data!$B31</f>
        <v>1.2833333333333337</v>
      </c>
      <c r="FG69" s="14">
        <f>(FG67+FG68)/Data!$B3/Data!$B31</f>
        <v>0.69513888888888897</v>
      </c>
      <c r="FH69" s="14">
        <f>(FH67+FH68)/Data!$B3/Data!$B31</f>
        <v>0.96250000000000002</v>
      </c>
      <c r="FI69" s="14">
        <f>(FI67+FI68)/Data!$B3/Data!$B31</f>
        <v>1.3368055555555558</v>
      </c>
      <c r="FJ69" s="14">
        <f>(FJ67+FJ68)/Data!$B3/Data!$B31</f>
        <v>0.6684027777777779</v>
      </c>
      <c r="FK69" s="14">
        <f>(FK67+FK68)/Data!$B3/Data!$B31</f>
        <v>0.34756944444444449</v>
      </c>
      <c r="FL69" s="14">
        <f>(FL67+FL68)/Data!$B3/Data!$B31</f>
        <v>0.32083333333333341</v>
      </c>
      <c r="FM69" s="14">
        <f>(FM67+FM68)/Data!$B3/Data!$B31</f>
        <v>0.34756944444444449</v>
      </c>
      <c r="FN69" s="14">
        <f>(FN67+FN68)/Data!$B3/Data!$B31</f>
        <v>0.28610312500000001</v>
      </c>
      <c r="FO69" s="14">
        <f>(FO67+FO68)/Data!$B3/Data!$B31</f>
        <v>0.39708472222222224</v>
      </c>
      <c r="FP69" s="14">
        <f>(FP67+FP68)/Data!$B3/Data!$B31</f>
        <v>0.40104166666666669</v>
      </c>
      <c r="FQ69" s="14">
        <f>(FQ67+FQ68)/Data!$B3/Data!$B31</f>
        <v>0.24062500000000001</v>
      </c>
      <c r="FR69" s="14">
        <f>(FR67+FR68)/Data!$B3/Data!$B31</f>
        <v>0.26736111111111116</v>
      </c>
      <c r="FS69" s="14">
        <f>(FS67+FS68)/Data!$B3/Data!$B31</f>
        <v>0.26736111111111116</v>
      </c>
      <c r="FT69" s="14">
        <f>(FT67+FT68)/Data!$B3/Data!$B31</f>
        <v>0.26736111111111116</v>
      </c>
      <c r="FU69" s="14">
        <f>(FU67+FU68)/Data!$B3/Data!$B31</f>
        <v>0.42777777777777776</v>
      </c>
      <c r="FV69" s="14">
        <f>(FV67+FV68)/Data!$B3/Data!$B31</f>
        <v>0.58819444444444446</v>
      </c>
      <c r="FW69" s="14">
        <f>(FW67+FW68)/Data!$B3/Data!$B31</f>
        <v>0.40104166666666669</v>
      </c>
      <c r="FX69" s="14">
        <f>(FX67+FX68)/Data!$B3/Data!$B31</f>
        <v>0.34756944444444449</v>
      </c>
      <c r="FY69" s="14">
        <f>(FY67+FY68)/Data!$B3/Data!$B31</f>
        <v>0.32083333333333341</v>
      </c>
      <c r="FZ69" s="14">
        <f>(FZ67+FZ68)/Data!$B3/Data!$B31</f>
        <v>0.32083333333333341</v>
      </c>
      <c r="GA69" s="14">
        <f>(GA67+GA68)/Data!$B3/Data!$B31</f>
        <v>0.26736111111111116</v>
      </c>
      <c r="GB69" s="14">
        <f>(GB67+GB68)/Data!$B3/Data!$B31</f>
        <v>0.34756944444444449</v>
      </c>
      <c r="GC69" s="14">
        <f>(GC67+GC68)/Data!$B3/Data!$B31</f>
        <v>0.29409722222222223</v>
      </c>
      <c r="GD69" s="14">
        <f>(GD67+GD68)/Data!$B3/Data!$B31</f>
        <v>0.40104166666666669</v>
      </c>
      <c r="GE69" s="14">
        <f>(GE67+GE68)/Data!$B3/Data!$B31</f>
        <v>0.26736111111111116</v>
      </c>
      <c r="GF69" s="14">
        <f>(GF67+GF68)/Data!$B3/Data!$B31</f>
        <v>0.32083333333333341</v>
      </c>
      <c r="GG69" s="14">
        <f>(GG67+GG68)/Data!$B3/Data!$B31</f>
        <v>0.32083333333333341</v>
      </c>
      <c r="GH69" s="14">
        <f>(GH67+GH68)/Data!$B3/Data!$B31</f>
        <v>0.37430555555555556</v>
      </c>
      <c r="GI69" s="14">
        <f>(GI67+GI68)/Data!$B3/Data!$B31</f>
        <v>0.37430555555555556</v>
      </c>
      <c r="GJ69" s="14">
        <f>(GJ67+GJ68)/Data!$B3/Data!$B31</f>
        <v>0.80208333333333337</v>
      </c>
      <c r="GK69" s="14">
        <f>(GK67+GK68)/Data!$B3/Data!$B31</f>
        <v>0.85555555555555551</v>
      </c>
      <c r="GL69" s="14">
        <f>(GL67+GL68)/Data!$B3/Data!$B31</f>
        <v>0.40104166666666669</v>
      </c>
      <c r="GM69" s="14">
        <f>(GM67+GM68)/Data!$B3/Data!$B31</f>
        <v>0.37430555555555556</v>
      </c>
      <c r="GN69" s="14">
        <f>(GN67+GN68)/Data!$B3/Data!$B31</f>
        <v>0.40104166666666669</v>
      </c>
      <c r="GO69" s="14">
        <f>(GO67+GO68)/Data!$B3/Data!$B31</f>
        <v>0.26736111111111116</v>
      </c>
      <c r="GP69" s="14">
        <f>(GP67+GP68)/Data!$B3/Data!$B31</f>
        <v>0.42777777777777776</v>
      </c>
      <c r="GQ69" s="14">
        <f>(GQ67+GQ68)/Data!$B3/Data!$B31</f>
        <v>0.53472222222222232</v>
      </c>
      <c r="GR69" s="14">
        <f>(GR67+GR68)/Data!$B3/Data!$B31</f>
        <v>0.34756944444444449</v>
      </c>
      <c r="GS69" s="14">
        <f>(GS67+GS68)/Data!$B3/Data!$B31</f>
        <v>0.34756944444444449</v>
      </c>
      <c r="GT69" s="14">
        <f>(GT67+GT68)/Data!$B3/Data!$B31</f>
        <v>0.37430555555555556</v>
      </c>
      <c r="GU69" s="14">
        <f>(GU67+GU68)/Data!$B3/Data!$B31</f>
        <v>0.37430555555555556</v>
      </c>
      <c r="GV69" s="14">
        <f>(GV67+GV68)/Data!$B3/Data!$B31</f>
        <v>0.26736111111111116</v>
      </c>
      <c r="GW69" s="14">
        <f>(GW67+GW68)/Data!$B3/Data!$B31</f>
        <v>0.37430555555555556</v>
      </c>
      <c r="GX69" s="14">
        <f>(GX67+GX68)/Data!$B3/Data!$B31</f>
        <v>0.93576388888888895</v>
      </c>
      <c r="GY69" s="14">
        <f>(GY67+GY68)/Data!$B3/Data!$B31</f>
        <v>1.0694444444444446</v>
      </c>
      <c r="GZ69" s="14">
        <f>(GZ67+GZ68)/Data!$B3/Data!$B31</f>
        <v>0.80208333333333337</v>
      </c>
      <c r="HA69" s="14">
        <f>(HA67+HA68)/Data!$B3/Data!$B31</f>
        <v>0.80208333333333337</v>
      </c>
      <c r="HB69" s="14">
        <f>(HB67+HB68)/Data!$B3/Data!$B31</f>
        <v>0.80208333333333337</v>
      </c>
      <c r="HC69" s="14">
        <f>(HC67+HC68)/Data!$B3/Data!$B31</f>
        <v>0.48125000000000001</v>
      </c>
      <c r="HD69" s="14">
        <f>(HD67+HD68)/Data!$B3/Data!$B31</f>
        <v>0.48125000000000001</v>
      </c>
      <c r="HE69" s="14">
        <f>(HE67+HE68)/Data!$B3/Data!$B31</f>
        <v>0.90902777777777788</v>
      </c>
      <c r="HF69" s="14">
        <f>(HF67+HF68)/Data!$B3/Data!$B31</f>
        <v>1.7378472222222221</v>
      </c>
      <c r="HG69" s="14">
        <f>(HG67+HG68)/Data!$B3/Data!$B31</f>
        <v>1.3368055555555558</v>
      </c>
      <c r="HH69" s="14">
        <f>(HH67+HH68)/Data!$B3/Data!$B31</f>
        <v>1.203125</v>
      </c>
      <c r="HI69" s="14">
        <f>(HI67+HI68)/Data!$B3/Data!$B31</f>
        <v>0.80208333333333337</v>
      </c>
      <c r="HJ69" s="14">
        <f>(HJ67+HJ68)/Data!$B3/Data!$B31</f>
        <v>0.80208333333333337</v>
      </c>
      <c r="HK69" s="14">
        <f>(HK67+HK68)/Data!$B3/Data!$B31</f>
        <v>0.74861111111111112</v>
      </c>
      <c r="HL69" s="14">
        <f>(HL67+HL68)/Data!$B3/Data!$B31</f>
        <v>0.93576388888888895</v>
      </c>
      <c r="HM69" s="14">
        <f>(HM67+HM68)/Data!$B3/Data!$B31</f>
        <v>0.53472222222222232</v>
      </c>
      <c r="HN69" s="14">
        <f>(HN67+HN68)/Data!$B3/Data!$B31</f>
        <v>0.48125000000000001</v>
      </c>
      <c r="HO69" s="14">
        <f>(HO67+HO68)/Data!$B3/Data!$B31</f>
        <v>0.40104166666666669</v>
      </c>
      <c r="HP69" s="14">
        <f>(HP67+HP68)/Data!$B3/Data!$B31</f>
        <v>0.32083333333333341</v>
      </c>
      <c r="HQ69" s="14">
        <f>(HQ67+HQ68)/Data!$B3/Data!$B31</f>
        <v>0.48125000000000001</v>
      </c>
      <c r="HR69" s="14">
        <f>(HR67+HR68)/Data!$B3/Data!$B31</f>
        <v>0.53472222222222232</v>
      </c>
      <c r="HS69" s="14">
        <f>(HS67+HS68)/Data!$B3/Data!$B31</f>
        <v>0.53472222222222232</v>
      </c>
      <c r="HT69" s="14">
        <f>(HT67+HT68)/Data!$B3/Data!$B31</f>
        <v>0.40104166666666669</v>
      </c>
      <c r="HU69" s="14">
        <f>(HU67+HU68)/Data!$B3/Data!$B31</f>
        <v>0.29409722222222223</v>
      </c>
      <c r="HV69" s="14">
        <f>(HV67+HV68)/Data!$B3/Data!$B31</f>
        <v>0.26736111111111116</v>
      </c>
      <c r="HW69" s="14">
        <f>(HW67+HW68)/Data!$B3/Data!$B31</f>
        <v>0.37430555555555556</v>
      </c>
      <c r="HX69" s="14">
        <f>(HX67+HX68)/Data!$B3/Data!$B31</f>
        <v>0.48125000000000001</v>
      </c>
      <c r="HY69" s="14">
        <f>(HY67+HY68)/Data!$B3/Data!$B31</f>
        <v>0.53472222222222232</v>
      </c>
      <c r="HZ69" s="14">
        <f>(HZ67+HZ68)/Data!$B3/Data!$B31</f>
        <v>0.93576388888888895</v>
      </c>
      <c r="IA69" s="14">
        <f>(IA67+IA68)/Data!$B3/Data!$B31</f>
        <v>0.80208333333333337</v>
      </c>
      <c r="IB69" s="14">
        <f>(IB67+IB68)/Data!$B3/Data!$B31</f>
        <v>0.58819444444444446</v>
      </c>
      <c r="IC69" s="14">
        <f>(IC67+IC68)/Data!$B3/Data!$B31</f>
        <v>0.53472222222222232</v>
      </c>
      <c r="ID69" s="14">
        <f>(ID67+ID68)/Data!$B3/Data!$B31</f>
        <v>0.32083333333333341</v>
      </c>
      <c r="IE69" s="14">
        <f>(IE67+IE68)/Data!$B3/Data!$B31</f>
        <v>0.21388888888888888</v>
      </c>
      <c r="IF69" s="14">
        <f>(IF67+IF68)/Data!$B3/Data!$B31</f>
        <v>0.34756944444444449</v>
      </c>
      <c r="IG69" s="14">
        <f>(IG67+IG68)/Data!$B3/Data!$B31</f>
        <v>0.57482638888888882</v>
      </c>
      <c r="IH69" s="14">
        <f>(IH67+IH68)/Data!$B3/Data!$B31</f>
        <v>0.56145833333333317</v>
      </c>
      <c r="II69" s="14">
        <f>(II67+II68)/Data!$B3/Data!$B31</f>
        <v>0.45451388888888894</v>
      </c>
      <c r="IJ69" s="14">
        <f>(IJ67+IJ68)/Data!$B3/Data!$B31</f>
        <v>0.32083333333333341</v>
      </c>
      <c r="IK69" s="14">
        <f>(IK67+IK68)/Data!$B3/Data!$B31</f>
        <v>0.36093750000000002</v>
      </c>
      <c r="IL69" s="14">
        <f>(IL67+IL68)/Data!$B3/Data!$B31</f>
        <v>0.32083333333333341</v>
      </c>
      <c r="IM69" s="14">
        <f>(IM67+IM68)/Data!$B3/Data!$B31</f>
        <v>0.32083333333333341</v>
      </c>
      <c r="IN69" s="14">
        <f>(IN67+IN68)/Data!$B3/Data!$B31</f>
        <v>0.53472222222222232</v>
      </c>
      <c r="IO69" s="14">
        <f>(IO67+IO68)/Data!$B3/Data!$B31</f>
        <v>0.48125000000000001</v>
      </c>
      <c r="IP69" s="14">
        <f>(IP67+IP68)/Data!$B3/Data!$B31</f>
        <v>0.48125000000000001</v>
      </c>
      <c r="IQ69" s="14">
        <f>(IQ67+IQ68)/Data!$B3/Data!$B31</f>
        <v>1.1229166666666663</v>
      </c>
      <c r="IR69" s="14">
        <f>(IR67+IR68)/Data!$B3/Data!$B31</f>
        <v>1.6041666666666667</v>
      </c>
      <c r="IS69" s="14">
        <f>(IS67+IS68)/Data!$B3/Data!$B31</f>
        <v>0.80208333333333337</v>
      </c>
      <c r="IT69" s="14">
        <f>(IT67+IT68)/Data!$B3/Data!$B31</f>
        <v>0.93576388888888895</v>
      </c>
      <c r="IU69" s="14">
        <f>(IU67+IU68)/Data!$B3/Data!$B31</f>
        <v>1.4704861111111112</v>
      </c>
      <c r="IV69" s="14">
        <f>(IV67+IV68)/Data!$B3/Data!$B31</f>
        <v>1.7378472222222221</v>
      </c>
      <c r="IW69" s="14">
        <f>(IW67+IW68)/Data!$B3/Data!$B31</f>
        <v>1.3368055555555558</v>
      </c>
      <c r="IX69" s="14">
        <f>(IX67+IX68)/Data!$B3/Data!$B31</f>
        <v>1.203125</v>
      </c>
      <c r="IY69" s="14">
        <f>(IY67+IY68)/Data!$B3/Data!$B31</f>
        <v>1.4704861111111112</v>
      </c>
      <c r="IZ69" s="14">
        <f>(IZ67+IZ68)/Data!$B3/Data!$B31</f>
        <v>1.8715277777777779</v>
      </c>
      <c r="JA69" s="14">
        <f>(JA67+JA68)/Data!$B3/Data!$B31</f>
        <v>0.80208333333333337</v>
      </c>
      <c r="JB69" s="14">
        <f>(JB67+JB68)/Data!$B3/Data!$B31</f>
        <v>1.4704861111111112</v>
      </c>
      <c r="JC69" s="14">
        <f>(JC67+JC68)/Data!$B3/Data!$B31</f>
        <v>2.0052083333333335</v>
      </c>
      <c r="JD69" s="14">
        <f>(JD67+JD68)/Data!$B3/Data!$B31</f>
        <v>1.2298611111111111</v>
      </c>
      <c r="JE69" s="14">
        <f>(JE67+JE68)/Data!$B3/Data!$B31</f>
        <v>1.1763888888888889</v>
      </c>
      <c r="JF69" s="14">
        <f>(JF67+JF68)/Data!$B3/Data!$B31</f>
        <v>0.6684027777777779</v>
      </c>
      <c r="JG69" s="14">
        <f>(JG67+JG68)/Data!$B3/Data!$B31</f>
        <v>0.40104166666666669</v>
      </c>
      <c r="JH69" s="14">
        <f>(JH67+JH68)/Data!$B3/Data!$B31</f>
        <v>0.48125000000000001</v>
      </c>
      <c r="JI69" s="14">
        <f>(JI67+JI68)/Data!$B3/Data!$B31</f>
        <v>1.0694444444444446</v>
      </c>
      <c r="JJ69" s="14">
        <f>(JJ67+JJ68)/Data!$B3/Data!$B31</f>
        <v>0.50798611111111114</v>
      </c>
      <c r="JK69" s="14">
        <f>(JK67+JK68)/Data!$B3/Data!$B31</f>
        <v>0.45451388888888894</v>
      </c>
      <c r="JL69" s="14">
        <f>(JL67+JL68)/Data!$B3/Data!$B31</f>
        <v>0.40104166666666669</v>
      </c>
      <c r="JM69" s="14">
        <f>(JM67+JM68)/Data!$B3/Data!$B31</f>
        <v>0.26736111111111116</v>
      </c>
      <c r="JN69" s="14">
        <f>(JN67+JN68)/Data!$B3/Data!$B31</f>
        <v>0.53472222222222232</v>
      </c>
      <c r="JO69" s="14">
        <f>(JO67+JO68)/Data!$B3/Data!$B31</f>
        <v>0.6684027777777779</v>
      </c>
      <c r="JP69" s="14">
        <f>(JP67+JP68)/Data!$B3/Data!$B31</f>
        <v>1.0694444444444446</v>
      </c>
      <c r="JQ69" s="14">
        <f>(JQ67+JQ68)/Data!$B3/Data!$B31</f>
        <v>1.7378472222222221</v>
      </c>
      <c r="JR69" s="14">
        <f>(JR67+JR68)/Data!$B3/Data!$B31</f>
        <v>1.0694444444444446</v>
      </c>
      <c r="JS69" s="14">
        <f>(JS67+JS68)/Data!$B3/Data!$B31</f>
        <v>0.6684027777777779</v>
      </c>
      <c r="JT69" s="14">
        <f>(JT67+JT68)/Data!$B3/Data!$B31</f>
        <v>0.40104166666666669</v>
      </c>
      <c r="JU69" s="14">
        <f>(JU67+JU68)/Data!$B3/Data!$B31</f>
        <v>0.53472222222222232</v>
      </c>
      <c r="JV69" s="14">
        <f>(JV67+JV68)/Data!$B3/Data!$B31</f>
        <v>0.6684027777777779</v>
      </c>
      <c r="JW69" s="14">
        <f>(JW67+JW68)/Data!$B3/Data!$B31</f>
        <v>1.0694444444444446</v>
      </c>
      <c r="JX69" s="14">
        <f>(JX67+JX68)/Data!$B3/Data!$B31</f>
        <v>1.4704861111111112</v>
      </c>
      <c r="JY69" s="14">
        <f>(JY67+JY68)/Data!$B3/Data!$B31</f>
        <v>0.72187500000000004</v>
      </c>
      <c r="JZ69" s="14">
        <f>(JZ67+JZ68)/Data!$B3/Data!$B31</f>
        <v>0.72187500000000004</v>
      </c>
      <c r="KA69" s="14">
        <f>(KA67+KA68)/Data!$B3/Data!$B31</f>
        <v>0.53472222222222232</v>
      </c>
      <c r="KB69" s="14">
        <f>(KB67+KB68)/Data!$B3/Data!$B31</f>
        <v>0.6684027777777779</v>
      </c>
      <c r="KC69" s="14">
        <f>(KC67+KC68)/Data!$B3/Data!$B31</f>
        <v>0.6684027777777779</v>
      </c>
      <c r="KD69" s="14">
        <f>(KD67+KD68)/Data!$B3/Data!$B31</f>
        <v>1.3368055555555558</v>
      </c>
      <c r="KE69" s="14">
        <f>(KE67+KE68)/Data!$B3/Data!$B31</f>
        <v>1.8715277777777779</v>
      </c>
      <c r="KF69" s="14">
        <f>(KF67+KF68)/Data!$B3/Data!$B31</f>
        <v>1.6041666666666667</v>
      </c>
      <c r="KG69" s="14">
        <f>(KG67+KG68)/Data!$B3/Data!$B31</f>
        <v>1.6041666666666667</v>
      </c>
      <c r="KH69" s="14">
        <f>(KH67+KH68)/Data!$B3/Data!$B31</f>
        <v>1.6041666666666667</v>
      </c>
      <c r="KI69" s="14">
        <f>(KI67+KI68)/Data!$B3/Data!$B31</f>
        <v>0.80208333333333337</v>
      </c>
      <c r="KJ69" s="14">
        <f>(KJ67+KJ68)/Data!$B3/Data!$B31</f>
        <v>0.6684027777777779</v>
      </c>
      <c r="KK69" s="14">
        <f>(KK67+KK68)/Data!$B3/Data!$B31</f>
        <v>2.40625</v>
      </c>
      <c r="KL69" s="14">
        <f>(KL67+KL68)/Data!$B3/Data!$B31</f>
        <v>2.40625</v>
      </c>
      <c r="KM69" s="14">
        <f>(KM67+KM68)/Data!$B3/Data!$B31</f>
        <v>2.2725694444444442</v>
      </c>
      <c r="KN69" s="14">
        <f>(KN67+KN68)/Data!$B3/Data!$B31</f>
        <v>2.2725694444444442</v>
      </c>
      <c r="KO69" s="14">
        <f>(KO67+KO68)/Data!$B3/Data!$B31</f>
        <v>0</v>
      </c>
      <c r="KP69" s="14">
        <f>(KP67+KP68)/Data!$B3/Data!$B31</f>
        <v>2.40625</v>
      </c>
      <c r="KQ69" s="14">
        <f>(KQ67+KQ68)/Data!$B3/Data!$B31</f>
        <v>2.40625</v>
      </c>
      <c r="KR69" s="14">
        <f>(KR67+KR68)/Data!$B3/Data!$B31</f>
        <v>2.40625</v>
      </c>
      <c r="KS69" s="14">
        <f>(KS67+KS68)/Data!$B3/Data!$B31</f>
        <v>2.40625</v>
      </c>
      <c r="KT69" s="14">
        <f>(KT67+KT68)/Data!$B3/Data!$B31</f>
        <v>2.1388888888888893</v>
      </c>
      <c r="KU69" s="14">
        <f>(KU67+KU68)/Data!$B3/Data!$B31</f>
        <v>2.2725694444444442</v>
      </c>
      <c r="KV69" s="14">
        <f>(KV67+KV68)/Data!$B3/Data!$B31</f>
        <v>2.0052083333333335</v>
      </c>
      <c r="KW69" s="14">
        <f>(KW67+KW68)/Data!$B3/Data!$B31</f>
        <v>2.2725694444444442</v>
      </c>
      <c r="KX69" s="14">
        <f>(KX67+KX68)/Data!$B3/Data!$B31</f>
        <v>0.80208333333333337</v>
      </c>
      <c r="KY69" s="14">
        <f>(KY67+KY68)/Data!$B3/Data!$B31</f>
        <v>1.8715277777777779</v>
      </c>
      <c r="KZ69" s="14">
        <f>(KZ67+KZ68)/Data!$B3/Data!$B31</f>
        <v>1.7378472222222221</v>
      </c>
      <c r="LA69" s="14">
        <f>(LA67+LA68)/Data!$B3/Data!$B31</f>
        <v>1.3368055555555558</v>
      </c>
      <c r="LB69" s="14">
        <f>(LB67+LB68)/Data!$B3/Data!$B31</f>
        <v>1.0694444444444446</v>
      </c>
      <c r="LC69" s="14">
        <f>(LC67+LC68)/Data!$B3/Data!$B31</f>
        <v>1.0694444444444446</v>
      </c>
      <c r="LD69" s="14">
        <f>(LD67+LD68)/Data!$B3/Data!$B31</f>
        <v>0.72187500000000004</v>
      </c>
      <c r="LE69" s="14">
        <f>(LE67+LE68)/Data!$B3/Data!$B31</f>
        <v>0.93576388888888895</v>
      </c>
      <c r="LF69" s="14">
        <f>(LF67+LF68)/Data!$B3/Data!$B31</f>
        <v>1.6041666666666667</v>
      </c>
      <c r="LG69" s="14">
        <f>(LG67+LG68)/Data!$B3/Data!$B31</f>
        <v>1.6041666666666667</v>
      </c>
      <c r="LH69" s="14">
        <f>(LH67+LH68)/Data!$B3/Data!$B31</f>
        <v>1.1229166666666663</v>
      </c>
      <c r="LI69" s="14">
        <f>(LI67+LI68)/Data!$B3/Data!$B31</f>
        <v>0.80208333333333337</v>
      </c>
      <c r="LJ69" s="14">
        <f>(LJ67+LJ68)/Data!$B3/Data!$B31</f>
        <v>0.34756944444444449</v>
      </c>
      <c r="LK69" s="14">
        <f>(LK67+LK68)/Data!$B3/Data!$B31</f>
        <v>0.34756944444444449</v>
      </c>
      <c r="LL69" s="14">
        <f>(LL67+LL68)/Data!$B3/Data!$B31</f>
        <v>0.34756944444444449</v>
      </c>
      <c r="LM69" s="14">
        <f>(LM67+LM68)/Data!$B3/Data!$B31</f>
        <v>0.34756944444444449</v>
      </c>
      <c r="LN69" s="14">
        <f>(LN67+LN68)/Data!$B3/Data!$B31</f>
        <v>0.16041666666666671</v>
      </c>
      <c r="LO69" s="14">
        <f>(LO67+LO68)/Data!$B3/Data!$B31</f>
        <v>0</v>
      </c>
      <c r="LP69" s="14">
        <f>(LP67+LP68)/Data!$B3/Data!$B31</f>
        <v>0</v>
      </c>
      <c r="LQ69" s="14">
        <f>(LQ67+LQ68)/Data!$B3/Data!$B31</f>
        <v>1.0694444444444446</v>
      </c>
      <c r="LR69" s="14">
        <f>(LR67+LR68)/Data!$B3/Data!$B31</f>
        <v>1.6041666666666667</v>
      </c>
      <c r="LS69" s="14">
        <f>(LS67+LS68)/Data!$B3/Data!$B31</f>
        <v>0.80208333333333337</v>
      </c>
      <c r="LT69" s="14">
        <f>(LT67+LT68)/Data!$B3/Data!$B31</f>
        <v>1.4704861111111112</v>
      </c>
      <c r="LU69" s="14">
        <f>(LU67+LU68)/Data!$B3/Data!$B31</f>
        <v>1.6041666666666667</v>
      </c>
      <c r="LV69" s="14">
        <f>(LV67+LV68)/Data!$B3/Data!$B31</f>
        <v>0</v>
      </c>
      <c r="LW69" s="14">
        <f>(LW67+LW68)/Data!$B3/Data!$B31</f>
        <v>0</v>
      </c>
      <c r="LX69" s="14">
        <f>(LX67+LX68)/Data!$B3/Data!$B31</f>
        <v>3.8194444444444442</v>
      </c>
      <c r="LY69" s="14">
        <f>(LY67+LY68)/Data!$B3/Data!$B31</f>
        <v>1.8715277777777779</v>
      </c>
      <c r="LZ69" s="14">
        <f>(LZ67+LZ68)/Data!$B3/Data!$B31</f>
        <v>0.93576388888888895</v>
      </c>
      <c r="MA69" s="14">
        <f>(MA67+MA68)/Data!$B3/Data!$B31</f>
        <v>0.40104166666666669</v>
      </c>
      <c r="MB69" s="14">
        <f>(MB67+MB68)/Data!$B3/Data!$B31</f>
        <v>0</v>
      </c>
      <c r="MC69" s="14">
        <f>(MC67+MC68)/Data!$B3/Data!$B31</f>
        <v>1.4704861111111112</v>
      </c>
      <c r="MD69" s="14">
        <f>(MD67+MD68)/Data!$B3/Data!$B31</f>
        <v>1.4704861111111112</v>
      </c>
      <c r="ME69" s="14">
        <f>(ME67+ME68)/Data!$B3/Data!$B31</f>
        <v>1.4704861111111112</v>
      </c>
      <c r="MF69" s="14">
        <f>(MF67+MF68)/Data!$B3/Data!$B31</f>
        <v>0.80208333333333337</v>
      </c>
      <c r="MG69" s="14">
        <f>(MG67+MG68)/Data!$B3/Data!$B31</f>
        <v>0.40104166666666669</v>
      </c>
      <c r="MH69" s="14">
        <f>(MH67+MH68)/Data!$B3/Data!$B31</f>
        <v>0.53472222222222232</v>
      </c>
      <c r="MI69" s="14">
        <f>(MI67+MI68)/Data!$B3/Data!$B31</f>
        <v>0.26736111111111116</v>
      </c>
      <c r="MJ69" s="14">
        <f>(MJ67+MJ68)/Data!$B3/Data!$B31</f>
        <v>0.26736111111111116</v>
      </c>
      <c r="MK69" s="14">
        <f>(MK67+MK68)/Data!$B3/Data!$B31</f>
        <v>0.21388888888888888</v>
      </c>
      <c r="ML69" s="14">
        <f>(ML67+ML68)/Data!$B3/Data!$B31</f>
        <v>0.26736111111111116</v>
      </c>
      <c r="MM69" s="14">
        <f>(MM67+MM68)/Data!$B3/Data!$B31</f>
        <v>0.18715277777777778</v>
      </c>
      <c r="MN69" s="14">
        <f>(MN67+MN68)/Data!$B3/Data!$B31</f>
        <v>0.18715277777777778</v>
      </c>
      <c r="MO69" s="14">
        <f>(MO67+MO68)/Data!$B3/Data!$B31</f>
        <v>0.6684027777777779</v>
      </c>
      <c r="MP69" s="14">
        <f>(MP67+MP68)/Data!$B3/Data!$B31</f>
        <v>0.40104166666666669</v>
      </c>
      <c r="MQ69" s="14">
        <f>(MQ67+MQ68)/Data!$B3/Data!$B31</f>
        <v>0.32083333333333341</v>
      </c>
      <c r="MR69" s="14">
        <f>(MR67+MR68)/Data!$B3/Data!$B31</f>
        <v>0.24062500000000001</v>
      </c>
      <c r="MS69" s="14">
        <f>(MS67+MS68)/Data!$B3/Data!$B31</f>
        <v>0.16041666666666671</v>
      </c>
      <c r="MT69" s="14">
        <f>(MT67+MT68)/Data!$B3/Data!$B31</f>
        <v>0.16041666666666671</v>
      </c>
      <c r="MU69" s="14">
        <f>(MU67+MU68)/Data!$B3/Data!$B31</f>
        <v>0.16041666666666671</v>
      </c>
      <c r="MV69" s="14">
        <f>(MV67+MV68)/Data!$B3/Data!$B31</f>
        <v>0.21388888888888888</v>
      </c>
      <c r="MW69" s="14">
        <f>(MW67+MW68)/Data!$B3/Data!$B31</f>
        <v>0.21388888888888888</v>
      </c>
      <c r="MX69" s="14">
        <f>(MX67+MX68)/Data!$B3/Data!$B31</f>
        <v>0.16041666666666671</v>
      </c>
      <c r="MY69" s="14">
        <f>(MY67+MY68)/Data!$B3/Data!$B31</f>
        <v>0.21388888888888888</v>
      </c>
      <c r="MZ69" s="14">
        <f>(MZ67+MZ68)/Data!$B3/Data!$B31</f>
        <v>0.21388888888888888</v>
      </c>
      <c r="NA69" s="14">
        <f>(NA67+NA68)/Data!$B3/Data!$B31</f>
        <v>0.26736111111111116</v>
      </c>
      <c r="NB69" s="14">
        <f>(NB67+NB68)/Data!$B3/Data!$B31</f>
        <v>0.26736111111111116</v>
      </c>
      <c r="NC69" s="14">
        <f>(NC67+NC68)/Data!$B3/Data!$B31</f>
        <v>0.26736111111111116</v>
      </c>
    </row>
    <row r="70" spans="2:367" ht="15">
      <c r="B70" s="9" t="s">
        <v>1841</v>
      </c>
      <c r="C70" s="14">
        <f>(C67+C68)/Data!$B3/Data!$B32</f>
        <v>0.2</v>
      </c>
      <c r="D70" s="14">
        <f>(D67+D68)/Data!$B3/Data!$B32</f>
        <v>0.33333333333333331</v>
      </c>
      <c r="E70" s="14">
        <f>(E67+E68)/Data!$B3/Data!$B32</f>
        <v>0.24444444444444444</v>
      </c>
      <c r="F70" s="14">
        <f>(F67+F68)/Data!$B3/Data!$B32</f>
        <v>0.24444444444444444</v>
      </c>
      <c r="G70" s="14">
        <f>(G67+G68)/Data!$B3/Data!$B32</f>
        <v>0.30555555555555564</v>
      </c>
      <c r="H70" s="14">
        <f>(H67+H68)/Data!$B3/Data!$B32</f>
        <v>0.3888888888888889</v>
      </c>
      <c r="I70" s="14">
        <f>(I67+I68)/Data!$B3/Data!$B32</f>
        <v>0.3888888888888889</v>
      </c>
      <c r="J70" s="14">
        <f>(J67+J68)/Data!$B3/Data!$B32</f>
        <v>0.22222222222222221</v>
      </c>
      <c r="K70" s="14">
        <f>(K67+K68)/Data!$B3/Data!$B32</f>
        <v>0.33333333333333331</v>
      </c>
      <c r="L70" s="14">
        <f>(L67+L68)/Data!$B3/Data!$B32</f>
        <v>0.24444444444444444</v>
      </c>
      <c r="M70" s="14">
        <f>(M67+M68)/Data!$B3/Data!$B32</f>
        <v>0.24444444444444444</v>
      </c>
      <c r="N70" s="14">
        <f>(N67+N68)/Data!$B3/Data!$B32</f>
        <v>0.21388888888888888</v>
      </c>
      <c r="O70" s="14">
        <f>(O67+O68)/Data!$B3/Data!$B32</f>
        <v>0.55555555555555547</v>
      </c>
      <c r="P70" s="14">
        <f>(P67+P68)/Data!$B3/Data!$B32</f>
        <v>0.83333333333333337</v>
      </c>
      <c r="Q70" s="14">
        <f>(Q67+Q68)/Data!$B3/Data!$B32</f>
        <v>0.33333333333333331</v>
      </c>
      <c r="R70" s="14">
        <f>(R67+R68)/Data!$B3/Data!$B32</f>
        <v>0.63333333333333341</v>
      </c>
      <c r="S70" s="14">
        <f>(S67+S68)/Data!$B3/Data!$B32</f>
        <v>0.67222222222222228</v>
      </c>
      <c r="T70" s="14">
        <f>(T67+T68)/Data!$B3/Data!$B32</f>
        <v>0.48888888888888887</v>
      </c>
      <c r="U70" s="14">
        <f>(U67+U68)/Data!$B3/Data!$B32</f>
        <v>0.21388888888888888</v>
      </c>
      <c r="V70" s="14">
        <f>(V67+V68)/Data!$B3/Data!$B32</f>
        <v>0.3888888888888889</v>
      </c>
      <c r="W70" s="14">
        <f>(W67+W68)/Data!$B3/Data!$B32</f>
        <v>0.61111111111111105</v>
      </c>
      <c r="X70" s="14">
        <f>(X67+X68)/Data!$B3/Data!$B32</f>
        <v>0.24444444444444444</v>
      </c>
      <c r="Y70" s="14">
        <f>(Y67+Y68)/Data!$B3/Data!$B32</f>
        <v>0.25</v>
      </c>
      <c r="Z70" s="14">
        <f>(Z67+Z68)/Data!$B3/Data!$B32</f>
        <v>0.27500000000000002</v>
      </c>
      <c r="AA70" s="14">
        <f>(AA67+AA68)/Data!$B3/Data!$B32</f>
        <v>0.30555555555555564</v>
      </c>
      <c r="AB70" s="14">
        <f>(AB67+AB68)/Data!$B3/Data!$B32</f>
        <v>0.30555555555555564</v>
      </c>
      <c r="AC70" s="14">
        <f>(AC67+AC68)/Data!$B3/Data!$B32</f>
        <v>0.55555555555555547</v>
      </c>
      <c r="AD70" s="14">
        <f>(AD67+AD68)/Data!$B3/Data!$B32</f>
        <v>0.55555555555555547</v>
      </c>
      <c r="AE70" s="14">
        <f>(AE67+AE68)/Data!$B3/Data!$B32</f>
        <v>0.26666666666666666</v>
      </c>
      <c r="AF70" s="14">
        <f>(AF67+AF68)/Data!$B3/Data!$B32</f>
        <v>0.33333333333333331</v>
      </c>
      <c r="AG70" s="14">
        <f>(AG67+AG68)/Data!$B3/Data!$B32</f>
        <v>0.36666666666666675</v>
      </c>
      <c r="AH70" s="14">
        <f>(AH67+AH68)/Data!$B3/Data!$B32</f>
        <v>0.30555555555555564</v>
      </c>
      <c r="AI70" s="14">
        <f>(AI67+AI68)/Data!$B3/Data!$B32</f>
        <v>0.30555555555555564</v>
      </c>
      <c r="AJ70" s="14">
        <f>(AJ67+AJ68)/Data!$B3/Data!$B32</f>
        <v>0.44444444444444442</v>
      </c>
      <c r="AK70" s="14">
        <f>(AK67+AK68)/Data!$B3/Data!$B32</f>
        <v>0.66666666666666663</v>
      </c>
      <c r="AL70" s="14">
        <f>(AL67+AL68)/Data!$B3/Data!$B32</f>
        <v>0.31111111111111112</v>
      </c>
      <c r="AM70" s="14">
        <f>(AM67+AM68)/Data!$B3/Data!$B32</f>
        <v>0.4</v>
      </c>
      <c r="AN70" s="14">
        <f>(AN67+AN68)/Data!$B3/Data!$B32</f>
        <v>0.36666666666666675</v>
      </c>
      <c r="AO70" s="14">
        <f>(AO67+AO68)/Data!$B3/Data!$B32</f>
        <v>0.36666666666666675</v>
      </c>
      <c r="AP70" s="14">
        <f>(AP67+AP68)/Data!$B3/Data!$B32</f>
        <v>0.30555555555555564</v>
      </c>
      <c r="AQ70" s="14">
        <f>(AQ67+AQ68)/Data!$B3/Data!$B32</f>
        <v>0.61111111111111105</v>
      </c>
      <c r="AR70" s="14">
        <f>(AR67+AR68)/Data!$B3/Data!$B32</f>
        <v>0.66666666666666663</v>
      </c>
      <c r="AS70" s="14">
        <f>(AS67+AS68)/Data!$B3/Data!$B32</f>
        <v>0.31111111111111112</v>
      </c>
      <c r="AT70" s="14">
        <f>(AT67+AT68)/Data!$B3/Data!$B32</f>
        <v>0.46666666666666662</v>
      </c>
      <c r="AU70" s="14">
        <f>(AU67+AU68)/Data!$B3/Data!$B32</f>
        <v>0.36666666666666675</v>
      </c>
      <c r="AV70" s="14">
        <f>(AV67+AV68)/Data!$B3/Data!$B32</f>
        <v>0.27500000000000002</v>
      </c>
      <c r="AW70" s="14">
        <f>(AW67+AW68)/Data!$B3/Data!$B32</f>
        <v>0.30555555555555564</v>
      </c>
      <c r="AX70" s="14">
        <f>(AX67+AX68)/Data!$B3/Data!$B32</f>
        <v>0.72222222222222221</v>
      </c>
      <c r="AY70" s="14">
        <f>(AY67+AY68)/Data!$B3/Data!$B32</f>
        <v>0.77777777777777779</v>
      </c>
      <c r="AZ70" s="14">
        <f>(AZ67+AZ68)/Data!$B3/Data!$B32</f>
        <v>0.55555555555555547</v>
      </c>
      <c r="BA70" s="14">
        <f>(BA67+BA68)/Data!$B3/Data!$B32</f>
        <v>1</v>
      </c>
      <c r="BB70" s="14">
        <f>(BB67+BB68)/Data!$B3/Data!$B32</f>
        <v>0.76388888888888895</v>
      </c>
      <c r="BC70" s="14">
        <f>(BC67+BC68)/Data!$B3/Data!$B32</f>
        <v>0.42777777777777776</v>
      </c>
      <c r="BD70" s="14">
        <f>(BD67+BD68)/Data!$B3/Data!$B32</f>
        <v>0.27500000000000002</v>
      </c>
      <c r="BE70" s="14">
        <f>(BE67+BE68)/Data!$B3/Data!$B32</f>
        <v>0.3888888888888889</v>
      </c>
      <c r="BF70" s="14">
        <f>(BF67+BF68)/Data!$B3/Data!$B32</f>
        <v>0.61111111111111105</v>
      </c>
      <c r="BG70" s="14">
        <f>(BG67+BG68)/Data!$B3/Data!$B32</f>
        <v>0</v>
      </c>
      <c r="BH70" s="14">
        <f>(BH67+BH68)/Data!$B3/Data!$B32</f>
        <v>1</v>
      </c>
      <c r="BI70" s="14">
        <f>(BI67+BI68)/Data!$B3/Data!$B32</f>
        <v>0.39722222222222225</v>
      </c>
      <c r="BJ70" s="14">
        <f>(BJ67+BJ68)/Data!$B3/Data!$B32</f>
        <v>0.42777777777777776</v>
      </c>
      <c r="BK70" s="14">
        <f>(BK67+BK68)/Data!$B3/Data!$B32</f>
        <v>0.39722222222222225</v>
      </c>
      <c r="BL70" s="14">
        <f>(BL67+BL68)/Data!$B3/Data!$B32</f>
        <v>0.61111111111111105</v>
      </c>
      <c r="BM70" s="14">
        <f>(BM67+BM68)/Data!$B3/Data!$B32</f>
        <v>0.77777777777777779</v>
      </c>
      <c r="BN70" s="14">
        <f>(BN67+BN68)/Data!$B3/Data!$B32</f>
        <v>0.44444444444444442</v>
      </c>
      <c r="BO70" s="14">
        <f>(BO67+BO68)/Data!$B3/Data!$B32</f>
        <v>0.69999999999999984</v>
      </c>
      <c r="BP70" s="14">
        <f>(BP67+BP68)/Data!$B3/Data!$B32</f>
        <v>0.48888888888888887</v>
      </c>
      <c r="BQ70" s="14">
        <f>(BQ67+BQ68)/Data!$B3/Data!$B32</f>
        <v>0.18333333333333338</v>
      </c>
      <c r="BR70" s="14">
        <f>(BR67+BR68)/Data!$B3/Data!$B32</f>
        <v>0.33611111111111114</v>
      </c>
      <c r="BS70" s="14">
        <f>(BS67+BS68)/Data!$B3/Data!$B32</f>
        <v>0.3888888888888889</v>
      </c>
      <c r="BT70" s="14">
        <f>(BT67+BT68)/Data!$B3/Data!$B32</f>
        <v>0.61111111111111105</v>
      </c>
      <c r="BU70" s="14">
        <f>(BU67+BU68)/Data!$B3/Data!$B32</f>
        <v>0.28888888888888886</v>
      </c>
      <c r="BV70" s="14">
        <f>(BV67+BV68)/Data!$B3/Data!$B32</f>
        <v>0.33333333333333331</v>
      </c>
      <c r="BW70" s="14">
        <f>(BW67+BW68)/Data!$B3/Data!$B32</f>
        <v>0.33611111111111114</v>
      </c>
      <c r="BX70" s="14">
        <f>(BX67+BX68)/Data!$B3/Data!$B32</f>
        <v>0.30555555555555564</v>
      </c>
      <c r="BY70" s="14">
        <f>(BY67+BY68)/Data!$B3/Data!$B32</f>
        <v>0.33611111111111114</v>
      </c>
      <c r="BZ70" s="14">
        <f>(BZ67+BZ68)/Data!$B3/Data!$B32</f>
        <v>0.44444444444444442</v>
      </c>
      <c r="CA70" s="14">
        <f>(CA67+CA68)/Data!$B3/Data!$B32</f>
        <v>0.3888888888888889</v>
      </c>
      <c r="CB70" s="14">
        <f>(CB67+CB68)/Data!$B3/Data!$B32</f>
        <v>0.35555555555555557</v>
      </c>
      <c r="CC70" s="14">
        <f>(CC67+CC68)/Data!$B3/Data!$B32</f>
        <v>0.4</v>
      </c>
      <c r="CD70" s="14">
        <f>(CD67+CD68)/Data!$B3/Data!$B32</f>
        <v>0.36666666666666675</v>
      </c>
      <c r="CE70" s="14">
        <f>(CE67+CE68)/Data!$B3/Data!$B32</f>
        <v>0.24444444444444444</v>
      </c>
      <c r="CF70" s="14">
        <f>(CF67+CF68)/Data!$B3/Data!$B32</f>
        <v>0.76388888888888895</v>
      </c>
      <c r="CG70" s="14">
        <f>(CG67+CG68)/Data!$B3/Data!$B32</f>
        <v>1.8888888888888891</v>
      </c>
      <c r="CH70" s="14">
        <f>(CH67+CH68)/Data!$B3/Data!$B32</f>
        <v>1.3333333333333333</v>
      </c>
      <c r="CI70" s="14">
        <f>(CI67+CI68)/Data!$B3/Data!$B32</f>
        <v>0.71111111111111114</v>
      </c>
      <c r="CJ70" s="14">
        <f>(CJ67+CJ68)/Data!$B3/Data!$B32</f>
        <v>1.3333333333333333</v>
      </c>
      <c r="CK70" s="14">
        <f>(CK67+CK68)/Data!$B3/Data!$B32</f>
        <v>1.1611111111111112</v>
      </c>
      <c r="CL70" s="14">
        <f>(CL67+CL68)/Data!$B3/Data!$B32</f>
        <v>0.85555555555555551</v>
      </c>
      <c r="CM70" s="14">
        <f>(CM67+CM68)/Data!$B3/Data!$B32</f>
        <v>1.1611111111111112</v>
      </c>
      <c r="CN70" s="14">
        <f>(CN67+CN68)/Data!$B3/Data!$B32</f>
        <v>2.2222222222222219</v>
      </c>
      <c r="CO70" s="14">
        <f>(CO67+CO68)/Data!$B3/Data!$B32</f>
        <v>1.3611111111111109</v>
      </c>
      <c r="CP70" s="14">
        <f>(CP67+CP68)/Data!$B3/Data!$B32</f>
        <v>0.55555555555555547</v>
      </c>
      <c r="CQ70" s="14">
        <f>(CQ67+CQ68)/Data!$B3/Data!$B32</f>
        <v>1</v>
      </c>
      <c r="CR70" s="14">
        <f>(CR67+CR68)/Data!$B3/Data!$B32</f>
        <v>0.61111111111111127</v>
      </c>
      <c r="CS70" s="14">
        <f>(CS67+CS68)/Data!$B3/Data!$B32</f>
        <v>0.61111111111111127</v>
      </c>
      <c r="CT70" s="14">
        <f>(CT67+CT68)/Data!$B3/Data!$B32</f>
        <v>0.45833333333333337</v>
      </c>
      <c r="CU70" s="14">
        <f>(CU67+CU68)/Data!$B3/Data!$B32</f>
        <v>0.39722222222222225</v>
      </c>
      <c r="CV70" s="14">
        <f>(CV67+CV68)/Data!$B3/Data!$B32</f>
        <v>0.39722222222222225</v>
      </c>
      <c r="CW70" s="14">
        <f>(CW67+CW68)/Data!$B3/Data!$B32</f>
        <v>0</v>
      </c>
      <c r="CX70" s="14">
        <f>(CX67+CX68)/Data!$B3/Data!$B32</f>
        <v>0.70277777777777772</v>
      </c>
      <c r="CY70" s="14">
        <f>(CY67+CY68)/Data!$B3/Data!$B32</f>
        <v>0.42777777777777776</v>
      </c>
      <c r="CZ70" s="14">
        <f>(CZ67+CZ68)/Data!$B3/Data!$B32</f>
        <v>0.36666666666666675</v>
      </c>
      <c r="DA70" s="14">
        <f>(DA67+DA68)/Data!$B3/Data!$B32</f>
        <v>0.30555555555555564</v>
      </c>
      <c r="DB70" s="14">
        <f>(DB67+DB68)/Data!$B3/Data!$B32</f>
        <v>0.27500000000000002</v>
      </c>
      <c r="DC70" s="14">
        <f>(DC67+DC68)/Data!$B3/Data!$B32</f>
        <v>0.27500000000000002</v>
      </c>
      <c r="DD70" s="14">
        <f>(DD67+DD68)/Data!$B3/Data!$B32</f>
        <v>0.70277777777777772</v>
      </c>
      <c r="DE70" s="14">
        <f>(DE67+DE68)/Data!$B3/Data!$B32</f>
        <v>1.1305555555555558</v>
      </c>
      <c r="DF70" s="14">
        <f>(DF67+DF68)/Data!$B3/Data!$B32</f>
        <v>0.7333333333333335</v>
      </c>
      <c r="DG70" s="14">
        <f>(DG67+DG68)/Data!$B3/Data!$B32</f>
        <v>0.7333333333333335</v>
      </c>
      <c r="DH70" s="14">
        <f>(DH67+DH68)/Data!$B3/Data!$B32</f>
        <v>0.7333333333333335</v>
      </c>
      <c r="DI70" s="14">
        <f>(DI67+DI68)/Data!$B3/Data!$B32</f>
        <v>0.42777777777777776</v>
      </c>
      <c r="DJ70" s="14">
        <f>(DJ67+DJ68)/Data!$B3/Data!$B32</f>
        <v>0.48888888888888887</v>
      </c>
      <c r="DK70" s="14">
        <f>(DK67+DK68)/Data!$B3/Data!$B32</f>
        <v>0.91666666666666674</v>
      </c>
      <c r="DL70" s="14">
        <f>(DL67+DL68)/Data!$B3/Data!$B32</f>
        <v>1.2527777777777775</v>
      </c>
      <c r="DM70" s="14">
        <f>(DM67+DM68)/Data!$B3/Data!$B32</f>
        <v>1.1611111111111112</v>
      </c>
      <c r="DN70" s="14">
        <f>(DN67+DN68)/Data!$B3/Data!$B32</f>
        <v>1.038888888888889</v>
      </c>
      <c r="DO70" s="14">
        <f>(DO67+DO68)/Data!$B3/Data!$B32</f>
        <v>0.7333333333333335</v>
      </c>
      <c r="DP70" s="14">
        <f>(DP67+DP68)/Data!$B3/Data!$B32</f>
        <v>0.61111111111111127</v>
      </c>
      <c r="DQ70" s="14">
        <f>(DQ67+DQ68)/Data!$B3/Data!$B32</f>
        <v>0.42777777777777776</v>
      </c>
      <c r="DR70" s="14">
        <f>(DR67+DR68)/Data!$B3/Data!$B32</f>
        <v>0.61111111111111127</v>
      </c>
      <c r="DS70" s="14">
        <f>(DS67+DS68)/Data!$B3/Data!$B32</f>
        <v>0.45833333333333337</v>
      </c>
      <c r="DT70" s="14">
        <f>(DT67+DT68)/Data!$B3/Data!$B32</f>
        <v>0.33611111111111114</v>
      </c>
      <c r="DU70" s="14">
        <f>(DU67+DU68)/Data!$B3/Data!$B32</f>
        <v>0.33611111111111114</v>
      </c>
      <c r="DV70" s="14">
        <f>(DV67+DV68)/Data!$B3/Data!$B32</f>
        <v>0.30555555555555564</v>
      </c>
      <c r="DW70" s="14">
        <f>(DW67+DW68)/Data!$B3/Data!$B32</f>
        <v>0.24444444444444444</v>
      </c>
      <c r="DX70" s="14">
        <f>(DX67+DX68)/Data!$B3/Data!$B32</f>
        <v>0.30555555555555564</v>
      </c>
      <c r="DY70" s="14">
        <f>(DY67+DY68)/Data!$B3/Data!$B32</f>
        <v>0.42777777777777776</v>
      </c>
      <c r="DZ70" s="14">
        <f>(DZ67+DZ68)/Data!$B3/Data!$B32</f>
        <v>0.61111111111111127</v>
      </c>
      <c r="EA70" s="14">
        <f>(EA67+EA68)/Data!$B3/Data!$B32</f>
        <v>0.30555555555555564</v>
      </c>
      <c r="EB70" s="14">
        <f>(EB67+EB68)/Data!$B3/Data!$B32</f>
        <v>0.24444444444444444</v>
      </c>
      <c r="EC70" s="14">
        <f>(EC67+EC68)/Data!$B3/Data!$B32</f>
        <v>0.24444444444444444</v>
      </c>
      <c r="ED70" s="14">
        <f>(ED67+ED68)/Data!$B3/Data!$B32</f>
        <v>0.21388888888888888</v>
      </c>
      <c r="EE70" s="14">
        <f>(EE67+EE68)/Data!$B3/Data!$B32</f>
        <v>0.24444444444444444</v>
      </c>
      <c r="EF70" s="14">
        <f>(EF67+EF68)/Data!$B3/Data!$B32</f>
        <v>0</v>
      </c>
      <c r="EG70" s="14">
        <f>(EG67+EG68)/Data!$B3/Data!$B32</f>
        <v>0.79444444444444451</v>
      </c>
      <c r="EH70" s="14">
        <f>(EH67+EH68)/Data!$B3/Data!$B32</f>
        <v>0.33611111111111114</v>
      </c>
      <c r="EI70" s="14">
        <f>(EI67+EI68)/Data!$B3/Data!$B32</f>
        <v>0.33611111111111114</v>
      </c>
      <c r="EJ70" s="14">
        <f>(EJ67+EJ68)/Data!$B3/Data!$B32</f>
        <v>0.39722222222222225</v>
      </c>
      <c r="EK70" s="14">
        <f>(EK67+EK68)/Data!$B3/Data!$B32</f>
        <v>0.30555555555555564</v>
      </c>
      <c r="EL70" s="14">
        <f>(EL67+EL68)/Data!$B3/Data!$B32</f>
        <v>0.30555555555555564</v>
      </c>
      <c r="EM70" s="14">
        <f>(EM67+EM68)/Data!$B3/Data!$B32</f>
        <v>0.33611111111111114</v>
      </c>
      <c r="EN70" s="14">
        <f>(EN67+EN68)/Data!$B3/Data!$B32</f>
        <v>0.39722222222222225</v>
      </c>
      <c r="EO70" s="14">
        <f>(EO67+EO68)/Data!$B3/Data!$B32</f>
        <v>0.30555555555555564</v>
      </c>
      <c r="EP70" s="14">
        <f>(EP67+EP68)/Data!$B3/Data!$B32</f>
        <v>0.79444444444444451</v>
      </c>
      <c r="EQ70" s="14">
        <f>(EQ67+EQ68)/Data!$B3/Data!$B32</f>
        <v>1.1611111111111112</v>
      </c>
      <c r="ER70" s="14">
        <f>(ER67+ER68)/Data!$B3/Data!$B32</f>
        <v>0.67222222222222228</v>
      </c>
      <c r="ES70" s="14">
        <f>(ES67+ES68)/Data!$B3/Data!$B32</f>
        <v>0.55000000000000004</v>
      </c>
      <c r="ET70" s="14">
        <f>(ET67+ET68)/Data!$B3/Data!$B32</f>
        <v>1.0694444444444444</v>
      </c>
      <c r="EU70" s="14">
        <f>(EU67+EU68)/Data!$B3/Data!$B32</f>
        <v>1.0694444444444444</v>
      </c>
      <c r="EV70" s="14">
        <f>(EV67+EV68)/Data!$B3/Data!$B32</f>
        <v>1.1611111111111112</v>
      </c>
      <c r="EW70" s="14">
        <f>(EW67+EW68)/Data!$B3/Data!$B32</f>
        <v>0.91666666666666674</v>
      </c>
      <c r="EX70" s="14">
        <f>(EX67+EX68)/Data!$B3/Data!$B32</f>
        <v>1.0694444444444444</v>
      </c>
      <c r="EY70" s="14">
        <f>(EY67+EY68)/Data!$B3/Data!$B32</f>
        <v>0.76388888888888895</v>
      </c>
      <c r="EZ70" s="14">
        <f>(EZ67+EZ68)/Data!$B3/Data!$B32</f>
        <v>0.61111111111111127</v>
      </c>
      <c r="FA70" s="14">
        <f>(FA67+FA68)/Data!$B3/Data!$B32</f>
        <v>1.1000000000000001</v>
      </c>
      <c r="FB70" s="14">
        <f>(FB67+FB68)/Data!$B3/Data!$B32</f>
        <v>0.91666666666666674</v>
      </c>
      <c r="FC70" s="14">
        <f>(FC67+FC68)/Data!$B3/Data!$B32</f>
        <v>1.375</v>
      </c>
      <c r="FD70" s="14">
        <f>(FD67+FD68)/Data!$B3/Data!$B32</f>
        <v>1.1305555555555558</v>
      </c>
      <c r="FE70" s="14">
        <f>(FE67+FE68)/Data!$B3/Data!$B32</f>
        <v>1.2222222222222225</v>
      </c>
      <c r="FF70" s="14">
        <f>(FF67+FF68)/Data!$B3/Data!$B32</f>
        <v>1.466666666666667</v>
      </c>
      <c r="FG70" s="14">
        <f>(FG67+FG68)/Data!$B3/Data!$B32</f>
        <v>0.79444444444444451</v>
      </c>
      <c r="FH70" s="14">
        <f>(FH67+FH68)/Data!$B3/Data!$B32</f>
        <v>1.1000000000000001</v>
      </c>
      <c r="FI70" s="14">
        <f>(FI67+FI68)/Data!$B3/Data!$B32</f>
        <v>1.5277777777777779</v>
      </c>
      <c r="FJ70" s="14">
        <f>(FJ67+FJ68)/Data!$B3/Data!$B32</f>
        <v>0.76388888888888895</v>
      </c>
      <c r="FK70" s="14">
        <f>(FK67+FK68)/Data!$B3/Data!$B32</f>
        <v>0.39722222222222225</v>
      </c>
      <c r="FL70" s="14">
        <f>(FL67+FL68)/Data!$B3/Data!$B32</f>
        <v>0.36666666666666675</v>
      </c>
      <c r="FM70" s="14">
        <f>(FM67+FM68)/Data!$B3/Data!$B32</f>
        <v>0.39722222222222225</v>
      </c>
      <c r="FN70" s="14">
        <f>(FN67+FN68)/Data!$B3/Data!$B32</f>
        <v>0.32697500000000002</v>
      </c>
      <c r="FO70" s="14">
        <f>(FO67+FO68)/Data!$B3/Data!$B32</f>
        <v>0.45381111111111111</v>
      </c>
      <c r="FP70" s="14">
        <f>(FP67+FP68)/Data!$B3/Data!$B32</f>
        <v>0.45833333333333337</v>
      </c>
      <c r="FQ70" s="14">
        <f>(FQ67+FQ68)/Data!$B3/Data!$B32</f>
        <v>0.27500000000000002</v>
      </c>
      <c r="FR70" s="14">
        <f>(FR67+FR68)/Data!$B3/Data!$B32</f>
        <v>0.30555555555555564</v>
      </c>
      <c r="FS70" s="14">
        <f>(FS67+FS68)/Data!$B3/Data!$B32</f>
        <v>0.30555555555555564</v>
      </c>
      <c r="FT70" s="14">
        <f>(FT67+FT68)/Data!$B3/Data!$B32</f>
        <v>0.30555555555555564</v>
      </c>
      <c r="FU70" s="14">
        <f>(FU67+FU68)/Data!$B3/Data!$B32</f>
        <v>0.48888888888888887</v>
      </c>
      <c r="FV70" s="14">
        <f>(FV67+FV68)/Data!$B3/Data!$B32</f>
        <v>0.67222222222222228</v>
      </c>
      <c r="FW70" s="14">
        <f>(FW67+FW68)/Data!$B3/Data!$B32</f>
        <v>0.45833333333333337</v>
      </c>
      <c r="FX70" s="14">
        <f>(FX67+FX68)/Data!$B3/Data!$B32</f>
        <v>0.39722222222222225</v>
      </c>
      <c r="FY70" s="14">
        <f>(FY67+FY68)/Data!$B3/Data!$B32</f>
        <v>0.36666666666666675</v>
      </c>
      <c r="FZ70" s="14">
        <f>(FZ67+FZ68)/Data!$B3/Data!$B32</f>
        <v>0.36666666666666675</v>
      </c>
      <c r="GA70" s="14">
        <f>(GA67+GA68)/Data!$B3/Data!$B32</f>
        <v>0.30555555555555564</v>
      </c>
      <c r="GB70" s="14">
        <f>(GB67+GB68)/Data!$B3/Data!$B32</f>
        <v>0.39722222222222225</v>
      </c>
      <c r="GC70" s="14">
        <f>(GC67+GC68)/Data!$B3/Data!$B32</f>
        <v>0.33611111111111114</v>
      </c>
      <c r="GD70" s="14">
        <f>(GD67+GD68)/Data!$B3/Data!$B32</f>
        <v>0.45833333333333337</v>
      </c>
      <c r="GE70" s="14">
        <f>(GE67+GE68)/Data!$B3/Data!$B32</f>
        <v>0.30555555555555564</v>
      </c>
      <c r="GF70" s="14">
        <f>(GF67+GF68)/Data!$B3/Data!$B32</f>
        <v>0.36666666666666675</v>
      </c>
      <c r="GG70" s="14">
        <f>(GG67+GG68)/Data!$B3/Data!$B32</f>
        <v>0.36666666666666675</v>
      </c>
      <c r="GH70" s="14">
        <f>(GH67+GH68)/Data!$B3/Data!$B32</f>
        <v>0.42777777777777776</v>
      </c>
      <c r="GI70" s="14">
        <f>(GI67+GI68)/Data!$B3/Data!$B32</f>
        <v>0.42777777777777776</v>
      </c>
      <c r="GJ70" s="14">
        <f>(GJ67+GJ68)/Data!$B3/Data!$B32</f>
        <v>0.91666666666666674</v>
      </c>
      <c r="GK70" s="14">
        <f>(GK67+GK68)/Data!$B3/Data!$B32</f>
        <v>0.97777777777777775</v>
      </c>
      <c r="GL70" s="14">
        <f>(GL67+GL68)/Data!$B3/Data!$B32</f>
        <v>0.45833333333333337</v>
      </c>
      <c r="GM70" s="14">
        <f>(GM67+GM68)/Data!$B3/Data!$B32</f>
        <v>0.42777777777777776</v>
      </c>
      <c r="GN70" s="14">
        <f>(GN67+GN68)/Data!$B3/Data!$B32</f>
        <v>0.45833333333333337</v>
      </c>
      <c r="GO70" s="14">
        <f>(GO67+GO68)/Data!$B3/Data!$B32</f>
        <v>0.30555555555555564</v>
      </c>
      <c r="GP70" s="14">
        <f>(GP67+GP68)/Data!$B3/Data!$B32</f>
        <v>0.48888888888888887</v>
      </c>
      <c r="GQ70" s="14">
        <f>(GQ67+GQ68)/Data!$B3/Data!$B32</f>
        <v>0.61111111111111127</v>
      </c>
      <c r="GR70" s="14">
        <f>(GR67+GR68)/Data!$B3/Data!$B32</f>
        <v>0.39722222222222225</v>
      </c>
      <c r="GS70" s="14">
        <f>(GS67+GS68)/Data!$B3/Data!$B32</f>
        <v>0.39722222222222225</v>
      </c>
      <c r="GT70" s="14">
        <f>(GT67+GT68)/Data!$B3/Data!$B32</f>
        <v>0.42777777777777776</v>
      </c>
      <c r="GU70" s="14">
        <f>(GU67+GU68)/Data!$B3/Data!$B32</f>
        <v>0.42777777777777776</v>
      </c>
      <c r="GV70" s="14">
        <f>(GV67+GV68)/Data!$B3/Data!$B32</f>
        <v>0.30555555555555564</v>
      </c>
      <c r="GW70" s="14">
        <f>(GW67+GW68)/Data!$B3/Data!$B32</f>
        <v>0.42777777777777776</v>
      </c>
      <c r="GX70" s="14">
        <f>(GX67+GX68)/Data!$B3/Data!$B32</f>
        <v>1.0694444444444444</v>
      </c>
      <c r="GY70" s="14">
        <f>(GY67+GY68)/Data!$B3/Data!$B32</f>
        <v>1.2222222222222225</v>
      </c>
      <c r="GZ70" s="14">
        <f>(GZ67+GZ68)/Data!$B3/Data!$B32</f>
        <v>0.91666666666666674</v>
      </c>
      <c r="HA70" s="14">
        <f>(HA67+HA68)/Data!$B3/Data!$B32</f>
        <v>0.91666666666666674</v>
      </c>
      <c r="HB70" s="14">
        <f>(HB67+HB68)/Data!$B3/Data!$B32</f>
        <v>0.91666666666666674</v>
      </c>
      <c r="HC70" s="14">
        <f>(HC67+HC68)/Data!$B3/Data!$B32</f>
        <v>0.55000000000000004</v>
      </c>
      <c r="HD70" s="14">
        <f>(HD67+HD68)/Data!$B3/Data!$B32</f>
        <v>0.55000000000000004</v>
      </c>
      <c r="HE70" s="14">
        <f>(HE67+HE68)/Data!$B3/Data!$B32</f>
        <v>1.038888888888889</v>
      </c>
      <c r="HF70" s="14">
        <f>(HF67+HF68)/Data!$B3/Data!$B32</f>
        <v>1.9861111111111109</v>
      </c>
      <c r="HG70" s="14">
        <f>(HG67+HG68)/Data!$B3/Data!$B32</f>
        <v>1.5277777777777779</v>
      </c>
      <c r="HH70" s="14">
        <f>(HH67+HH68)/Data!$B3/Data!$B32</f>
        <v>1.375</v>
      </c>
      <c r="HI70" s="14">
        <f>(HI67+HI68)/Data!$B3/Data!$B32</f>
        <v>0.91666666666666674</v>
      </c>
      <c r="HJ70" s="14">
        <f>(HJ67+HJ68)/Data!$B3/Data!$B32</f>
        <v>0.91666666666666674</v>
      </c>
      <c r="HK70" s="14">
        <f>(HK67+HK68)/Data!$B3/Data!$B32</f>
        <v>0.85555555555555551</v>
      </c>
      <c r="HL70" s="14">
        <f>(HL67+HL68)/Data!$B3/Data!$B32</f>
        <v>1.0694444444444444</v>
      </c>
      <c r="HM70" s="14">
        <f>(HM67+HM68)/Data!$B3/Data!$B32</f>
        <v>0.61111111111111127</v>
      </c>
      <c r="HN70" s="14">
        <f>(HN67+HN68)/Data!$B3/Data!$B32</f>
        <v>0.55000000000000004</v>
      </c>
      <c r="HO70" s="14">
        <f>(HO67+HO68)/Data!$B3/Data!$B32</f>
        <v>0.45833333333333337</v>
      </c>
      <c r="HP70" s="14">
        <f>(HP67+HP68)/Data!$B3/Data!$B32</f>
        <v>0.36666666666666675</v>
      </c>
      <c r="HQ70" s="14">
        <f>(HQ67+HQ68)/Data!$B3/Data!$B32</f>
        <v>0.55000000000000004</v>
      </c>
      <c r="HR70" s="14">
        <f>(HR67+HR68)/Data!$B3/Data!$B32</f>
        <v>0.61111111111111127</v>
      </c>
      <c r="HS70" s="14">
        <f>(HS67+HS68)/Data!$B3/Data!$B32</f>
        <v>0.61111111111111127</v>
      </c>
      <c r="HT70" s="14">
        <f>(HT67+HT68)/Data!$B3/Data!$B32</f>
        <v>0.45833333333333337</v>
      </c>
      <c r="HU70" s="14">
        <f>(HU67+HU68)/Data!$B3/Data!$B32</f>
        <v>0.33611111111111114</v>
      </c>
      <c r="HV70" s="14">
        <f>(HV67+HV68)/Data!$B3/Data!$B32</f>
        <v>0.30555555555555564</v>
      </c>
      <c r="HW70" s="14">
        <f>(HW67+HW68)/Data!$B3/Data!$B32</f>
        <v>0.42777777777777776</v>
      </c>
      <c r="HX70" s="14">
        <f>(HX67+HX68)/Data!$B3/Data!$B32</f>
        <v>0.55000000000000004</v>
      </c>
      <c r="HY70" s="14">
        <f>(HY67+HY68)/Data!$B3/Data!$B32</f>
        <v>0.61111111111111127</v>
      </c>
      <c r="HZ70" s="14">
        <f>(HZ67+HZ68)/Data!$B3/Data!$B32</f>
        <v>1.0694444444444444</v>
      </c>
      <c r="IA70" s="14">
        <f>(IA67+IA68)/Data!$B3/Data!$B32</f>
        <v>0.91666666666666674</v>
      </c>
      <c r="IB70" s="14">
        <f>(IB67+IB68)/Data!$B3/Data!$B32</f>
        <v>0.67222222222222228</v>
      </c>
      <c r="IC70" s="14">
        <f>(IC67+IC68)/Data!$B3/Data!$B32</f>
        <v>0.61111111111111127</v>
      </c>
      <c r="ID70" s="14">
        <f>(ID67+ID68)/Data!$B3/Data!$B32</f>
        <v>0.36666666666666675</v>
      </c>
      <c r="IE70" s="14">
        <f>(IE67+IE68)/Data!$B3/Data!$B32</f>
        <v>0.24444444444444444</v>
      </c>
      <c r="IF70" s="14">
        <f>(IF67+IF68)/Data!$B3/Data!$B32</f>
        <v>0.39722222222222225</v>
      </c>
      <c r="IG70" s="14">
        <f>(IG67+IG68)/Data!$B3/Data!$B32</f>
        <v>0.65694444444444444</v>
      </c>
      <c r="IH70" s="14">
        <f>(IH67+IH68)/Data!$B3/Data!$B32</f>
        <v>0.6416666666666665</v>
      </c>
      <c r="II70" s="14">
        <f>(II67+II68)/Data!$B3/Data!$B32</f>
        <v>0.51944444444444449</v>
      </c>
      <c r="IJ70" s="14">
        <f>(IJ67+IJ68)/Data!$B3/Data!$B32</f>
        <v>0.36666666666666675</v>
      </c>
      <c r="IK70" s="14">
        <f>(IK67+IK68)/Data!$B3/Data!$B32</f>
        <v>0.41249999999999998</v>
      </c>
      <c r="IL70" s="14">
        <f>(IL67+IL68)/Data!$B3/Data!$B32</f>
        <v>0.36666666666666675</v>
      </c>
      <c r="IM70" s="14">
        <f>(IM67+IM68)/Data!$B3/Data!$B32</f>
        <v>0.36666666666666675</v>
      </c>
      <c r="IN70" s="14">
        <f>(IN67+IN68)/Data!$B3/Data!$B32</f>
        <v>0.61111111111111127</v>
      </c>
      <c r="IO70" s="14">
        <f>(IO67+IO68)/Data!$B3/Data!$B32</f>
        <v>0.55000000000000004</v>
      </c>
      <c r="IP70" s="14">
        <f>(IP67+IP68)/Data!$B3/Data!$B32</f>
        <v>0.55000000000000004</v>
      </c>
      <c r="IQ70" s="14">
        <f>(IQ67+IQ68)/Data!$B3/Data!$B32</f>
        <v>1.283333333333333</v>
      </c>
      <c r="IR70" s="14">
        <f>(IR67+IR68)/Data!$B3/Data!$B32</f>
        <v>1.8333333333333335</v>
      </c>
      <c r="IS70" s="14">
        <f>(IS67+IS68)/Data!$B3/Data!$B32</f>
        <v>0.91666666666666674</v>
      </c>
      <c r="IT70" s="14">
        <f>(IT67+IT68)/Data!$B3/Data!$B32</f>
        <v>1.0694444444444444</v>
      </c>
      <c r="IU70" s="14">
        <f>(IU67+IU68)/Data!$B3/Data!$B32</f>
        <v>1.6805555555555556</v>
      </c>
      <c r="IV70" s="14">
        <f>(IV67+IV68)/Data!$B3/Data!$B32</f>
        <v>1.9861111111111109</v>
      </c>
      <c r="IW70" s="14">
        <f>(IW67+IW68)/Data!$B3/Data!$B32</f>
        <v>1.5277777777777779</v>
      </c>
      <c r="IX70" s="14">
        <f>(IX67+IX68)/Data!$B3/Data!$B32</f>
        <v>1.375</v>
      </c>
      <c r="IY70" s="14">
        <f>(IY67+IY68)/Data!$B3/Data!$B32</f>
        <v>1.6805555555555556</v>
      </c>
      <c r="IZ70" s="14">
        <f>(IZ67+IZ68)/Data!$B3/Data!$B32</f>
        <v>2.1388888888888888</v>
      </c>
      <c r="JA70" s="14">
        <f>(JA67+JA68)/Data!$B3/Data!$B32</f>
        <v>0.91666666666666674</v>
      </c>
      <c r="JB70" s="14">
        <f>(JB67+JB68)/Data!$B3/Data!$B32</f>
        <v>1.6805555555555556</v>
      </c>
      <c r="JC70" s="14">
        <f>(JC67+JC68)/Data!$B3/Data!$B32</f>
        <v>2.291666666666667</v>
      </c>
      <c r="JD70" s="14">
        <f>(JD67+JD68)/Data!$B3/Data!$B32</f>
        <v>1.4055555555555554</v>
      </c>
      <c r="JE70" s="14">
        <f>(JE67+JE68)/Data!$B3/Data!$B32</f>
        <v>1.3444444444444446</v>
      </c>
      <c r="JF70" s="14">
        <f>(JF67+JF68)/Data!$B3/Data!$B32</f>
        <v>0.76388888888888895</v>
      </c>
      <c r="JG70" s="14">
        <f>(JG67+JG68)/Data!$B3/Data!$B32</f>
        <v>0.45833333333333337</v>
      </c>
      <c r="JH70" s="14">
        <f>(JH67+JH68)/Data!$B3/Data!$B32</f>
        <v>0.55000000000000004</v>
      </c>
      <c r="JI70" s="14">
        <f>(JI67+JI68)/Data!$B3/Data!$B32</f>
        <v>1.2222222222222225</v>
      </c>
      <c r="JJ70" s="14">
        <f>(JJ67+JJ68)/Data!$B3/Data!$B32</f>
        <v>0.5805555555555556</v>
      </c>
      <c r="JK70" s="14">
        <f>(JK67+JK68)/Data!$B3/Data!$B32</f>
        <v>0.51944444444444449</v>
      </c>
      <c r="JL70" s="14">
        <f>(JL67+JL68)/Data!$B3/Data!$B32</f>
        <v>0.45833333333333337</v>
      </c>
      <c r="JM70" s="14">
        <f>(JM67+JM68)/Data!$B3/Data!$B32</f>
        <v>0.30555555555555564</v>
      </c>
      <c r="JN70" s="14">
        <f>(JN67+JN68)/Data!$B3/Data!$B32</f>
        <v>0.61111111111111127</v>
      </c>
      <c r="JO70" s="14">
        <f>(JO67+JO68)/Data!$B3/Data!$B32</f>
        <v>0.76388888888888895</v>
      </c>
      <c r="JP70" s="14">
        <f>(JP67+JP68)/Data!$B3/Data!$B32</f>
        <v>1.2222222222222225</v>
      </c>
      <c r="JQ70" s="14">
        <f>(JQ67+JQ68)/Data!$B3/Data!$B32</f>
        <v>1.9861111111111109</v>
      </c>
      <c r="JR70" s="14">
        <f>(JR67+JR68)/Data!$B3/Data!$B32</f>
        <v>1.2222222222222225</v>
      </c>
      <c r="JS70" s="14">
        <f>(JS67+JS68)/Data!$B3/Data!$B32</f>
        <v>0.76388888888888895</v>
      </c>
      <c r="JT70" s="14">
        <f>(JT67+JT68)/Data!$B3/Data!$B32</f>
        <v>0.45833333333333337</v>
      </c>
      <c r="JU70" s="14">
        <f>(JU67+JU68)/Data!$B3/Data!$B32</f>
        <v>0.61111111111111127</v>
      </c>
      <c r="JV70" s="14">
        <f>(JV67+JV68)/Data!$B3/Data!$B32</f>
        <v>0.76388888888888895</v>
      </c>
      <c r="JW70" s="14">
        <f>(JW67+JW68)/Data!$B3/Data!$B32</f>
        <v>1.2222222222222225</v>
      </c>
      <c r="JX70" s="14">
        <f>(JX67+JX68)/Data!$B3/Data!$B32</f>
        <v>1.6805555555555556</v>
      </c>
      <c r="JY70" s="14">
        <f>(JY67+JY68)/Data!$B3/Data!$B32</f>
        <v>0.82499999999999996</v>
      </c>
      <c r="JZ70" s="14">
        <f>(JZ67+JZ68)/Data!$B3/Data!$B32</f>
        <v>0.82499999999999996</v>
      </c>
      <c r="KA70" s="14">
        <f>(KA67+KA68)/Data!$B3/Data!$B32</f>
        <v>0.61111111111111127</v>
      </c>
      <c r="KB70" s="14">
        <f>(KB67+KB68)/Data!$B3/Data!$B32</f>
        <v>0.76388888888888895</v>
      </c>
      <c r="KC70" s="14">
        <f>(KC67+KC68)/Data!$B3/Data!$B32</f>
        <v>0.76388888888888895</v>
      </c>
      <c r="KD70" s="14">
        <f>(KD67+KD68)/Data!$B3/Data!$B32</f>
        <v>1.5277777777777779</v>
      </c>
      <c r="KE70" s="14">
        <f>(KE67+KE68)/Data!$B3/Data!$B32</f>
        <v>2.1388888888888888</v>
      </c>
      <c r="KF70" s="14">
        <f>(KF67+KF68)/Data!$B3/Data!$B32</f>
        <v>1.8333333333333335</v>
      </c>
      <c r="KG70" s="14">
        <f>(KG67+KG68)/Data!$B3/Data!$B32</f>
        <v>1.8333333333333335</v>
      </c>
      <c r="KH70" s="14">
        <f>(KH67+KH68)/Data!$B3/Data!$B32</f>
        <v>1.8333333333333335</v>
      </c>
      <c r="KI70" s="14">
        <f>(KI67+KI68)/Data!$B3/Data!$B32</f>
        <v>0.91666666666666674</v>
      </c>
      <c r="KJ70" s="14">
        <f>(KJ67+KJ68)/Data!$B3/Data!$B32</f>
        <v>0.76388888888888895</v>
      </c>
      <c r="KK70" s="14">
        <f>(KK67+KK68)/Data!$B3/Data!$B32</f>
        <v>2.75</v>
      </c>
      <c r="KL70" s="14">
        <f>(KL67+KL68)/Data!$B3/Data!$B32</f>
        <v>2.75</v>
      </c>
      <c r="KM70" s="14">
        <f>(KM67+KM68)/Data!$B3/Data!$B32</f>
        <v>2.5972222222222219</v>
      </c>
      <c r="KN70" s="14">
        <f>(KN67+KN68)/Data!$B3/Data!$B32</f>
        <v>2.5972222222222219</v>
      </c>
      <c r="KO70" s="14">
        <f>(KO67+KO68)/Data!$B3/Data!$B32</f>
        <v>0</v>
      </c>
      <c r="KP70" s="14">
        <f>(KP67+KP68)/Data!$B3/Data!$B32</f>
        <v>2.75</v>
      </c>
      <c r="KQ70" s="14">
        <f>(KQ67+KQ68)/Data!$B3/Data!$B32</f>
        <v>2.75</v>
      </c>
      <c r="KR70" s="14">
        <f>(KR67+KR68)/Data!$B3/Data!$B32</f>
        <v>2.75</v>
      </c>
      <c r="KS70" s="14">
        <f>(KS67+KS68)/Data!$B3/Data!$B32</f>
        <v>2.75</v>
      </c>
      <c r="KT70" s="14">
        <f>(KT67+KT68)/Data!$B3/Data!$B32</f>
        <v>2.4444444444444451</v>
      </c>
      <c r="KU70" s="14">
        <f>(KU67+KU68)/Data!$B3/Data!$B32</f>
        <v>2.5972222222222219</v>
      </c>
      <c r="KV70" s="14">
        <f>(KV67+KV68)/Data!$B3/Data!$B32</f>
        <v>2.291666666666667</v>
      </c>
      <c r="KW70" s="14">
        <f>(KW67+KW68)/Data!$B3/Data!$B32</f>
        <v>2.5972222222222219</v>
      </c>
      <c r="KX70" s="14">
        <f>(KX67+KX68)/Data!$B3/Data!$B32</f>
        <v>0.91666666666666674</v>
      </c>
      <c r="KY70" s="14">
        <f>(KY67+KY68)/Data!$B3/Data!$B32</f>
        <v>2.1388888888888888</v>
      </c>
      <c r="KZ70" s="14">
        <f>(KZ67+KZ68)/Data!$B3/Data!$B32</f>
        <v>1.9861111111111109</v>
      </c>
      <c r="LA70" s="14">
        <f>(LA67+LA68)/Data!$B3/Data!$B32</f>
        <v>1.5277777777777779</v>
      </c>
      <c r="LB70" s="14">
        <f>(LB67+LB68)/Data!$B3/Data!$B32</f>
        <v>1.2222222222222225</v>
      </c>
      <c r="LC70" s="14">
        <f>(LC67+LC68)/Data!$B3/Data!$B32</f>
        <v>1.2222222222222225</v>
      </c>
      <c r="LD70" s="14">
        <f>(LD67+LD68)/Data!$B3/Data!$B32</f>
        <v>0.82499999999999996</v>
      </c>
      <c r="LE70" s="14">
        <f>(LE67+LE68)/Data!$B3/Data!$B32</f>
        <v>1.0694444444444444</v>
      </c>
      <c r="LF70" s="14">
        <f>(LF67+LF68)/Data!$B3/Data!$B32</f>
        <v>1.8333333333333335</v>
      </c>
      <c r="LG70" s="14">
        <f>(LG67+LG68)/Data!$B3/Data!$B32</f>
        <v>1.8333333333333335</v>
      </c>
      <c r="LH70" s="14">
        <f>(LH67+LH68)/Data!$B3/Data!$B32</f>
        <v>1.283333333333333</v>
      </c>
      <c r="LI70" s="14">
        <f>(LI67+LI68)/Data!$B3/Data!$B32</f>
        <v>0.91666666666666674</v>
      </c>
      <c r="LJ70" s="14">
        <f>(LJ67+LJ68)/Data!$B3/Data!$B32</f>
        <v>0.39722222222222225</v>
      </c>
      <c r="LK70" s="14">
        <f>(LK67+LK68)/Data!$B3/Data!$B32</f>
        <v>0.39722222222222225</v>
      </c>
      <c r="LL70" s="14">
        <f>(LL67+LL68)/Data!$B3/Data!$B32</f>
        <v>0.39722222222222225</v>
      </c>
      <c r="LM70" s="14">
        <f>(LM67+LM68)/Data!$B3/Data!$B32</f>
        <v>0.39722222222222225</v>
      </c>
      <c r="LN70" s="14">
        <f>(LN67+LN68)/Data!$B3/Data!$B32</f>
        <v>0.18333333333333338</v>
      </c>
      <c r="LO70" s="14">
        <f>(LO67+LO68)/Data!$B3/Data!$B32</f>
        <v>0</v>
      </c>
      <c r="LP70" s="14">
        <f>(LP67+LP68)/Data!$B3/Data!$B32</f>
        <v>0</v>
      </c>
      <c r="LQ70" s="14">
        <f>(LQ67+LQ68)/Data!$B3/Data!$B32</f>
        <v>1.2222222222222225</v>
      </c>
      <c r="LR70" s="14">
        <f>(LR67+LR68)/Data!$B3/Data!$B32</f>
        <v>1.8333333333333335</v>
      </c>
      <c r="LS70" s="14">
        <f>(LS67+LS68)/Data!$B3/Data!$B32</f>
        <v>0.91666666666666674</v>
      </c>
      <c r="LT70" s="14">
        <f>(LT67+LT68)/Data!$B3/Data!$B32</f>
        <v>1.6805555555555556</v>
      </c>
      <c r="LU70" s="14">
        <f>(LU67+LU68)/Data!$B3/Data!$B32</f>
        <v>1.8333333333333335</v>
      </c>
      <c r="LV70" s="14">
        <f>(LV67+LV68)/Data!$B3/Data!$B32</f>
        <v>0</v>
      </c>
      <c r="LW70" s="14">
        <f>(LW67+LW68)/Data!$B3/Data!$B32</f>
        <v>0</v>
      </c>
      <c r="LX70" s="14">
        <f>(LX67+LX68)/Data!$B3/Data!$B32</f>
        <v>4.3650793650793647</v>
      </c>
      <c r="LY70" s="14">
        <f>(LY67+LY68)/Data!$B3/Data!$B32</f>
        <v>2.1388888888888888</v>
      </c>
      <c r="LZ70" s="14">
        <f>(LZ67+LZ68)/Data!$B3/Data!$B32</f>
        <v>1.0694444444444444</v>
      </c>
      <c r="MA70" s="14">
        <f>(MA67+MA68)/Data!$B3/Data!$B32</f>
        <v>0.45833333333333337</v>
      </c>
      <c r="MB70" s="14">
        <f>(MB67+MB68)/Data!$B3/Data!$B32</f>
        <v>0</v>
      </c>
      <c r="MC70" s="14">
        <f>(MC67+MC68)/Data!$B3/Data!$B32</f>
        <v>1.6805555555555556</v>
      </c>
      <c r="MD70" s="14">
        <f>(MD67+MD68)/Data!$B3/Data!$B32</f>
        <v>1.6805555555555556</v>
      </c>
      <c r="ME70" s="14">
        <f>(ME67+ME68)/Data!$B3/Data!$B32</f>
        <v>1.6805555555555556</v>
      </c>
      <c r="MF70" s="14">
        <f>(MF67+MF68)/Data!$B3/Data!$B32</f>
        <v>0.91666666666666674</v>
      </c>
      <c r="MG70" s="14">
        <f>(MG67+MG68)/Data!$B3/Data!$B32</f>
        <v>0.45833333333333337</v>
      </c>
      <c r="MH70" s="14">
        <f>(MH67+MH68)/Data!$B3/Data!$B32</f>
        <v>0.61111111111111127</v>
      </c>
      <c r="MI70" s="14">
        <f>(MI67+MI68)/Data!$B3/Data!$B32</f>
        <v>0.30555555555555564</v>
      </c>
      <c r="MJ70" s="14">
        <f>(MJ67+MJ68)/Data!$B3/Data!$B32</f>
        <v>0.30555555555555564</v>
      </c>
      <c r="MK70" s="14">
        <f>(MK67+MK68)/Data!$B3/Data!$B32</f>
        <v>0.24444444444444444</v>
      </c>
      <c r="ML70" s="14">
        <f>(ML67+ML68)/Data!$B3/Data!$B32</f>
        <v>0.30555555555555564</v>
      </c>
      <c r="MM70" s="14">
        <f>(MM67+MM68)/Data!$B3/Data!$B32</f>
        <v>0.21388888888888888</v>
      </c>
      <c r="MN70" s="14">
        <f>(MN67+MN68)/Data!$B3/Data!$B32</f>
        <v>0.21388888888888888</v>
      </c>
      <c r="MO70" s="14">
        <f>(MO67+MO68)/Data!$B3/Data!$B32</f>
        <v>0.76388888888888895</v>
      </c>
      <c r="MP70" s="14">
        <f>(MP67+MP68)/Data!$B3/Data!$B32</f>
        <v>0.45833333333333337</v>
      </c>
      <c r="MQ70" s="14">
        <f>(MQ67+MQ68)/Data!$B3/Data!$B32</f>
        <v>0.36666666666666675</v>
      </c>
      <c r="MR70" s="14">
        <f>(MR67+MR68)/Data!$B3/Data!$B32</f>
        <v>0.27500000000000002</v>
      </c>
      <c r="MS70" s="14">
        <f>(MS67+MS68)/Data!$B3/Data!$B32</f>
        <v>0.18333333333333338</v>
      </c>
      <c r="MT70" s="14">
        <f>(MT67+MT68)/Data!$B3/Data!$B32</f>
        <v>0.18333333333333338</v>
      </c>
      <c r="MU70" s="14">
        <f>(MU67+MU68)/Data!$B3/Data!$B32</f>
        <v>0.18333333333333338</v>
      </c>
      <c r="MV70" s="14">
        <f>(MV67+MV68)/Data!$B3/Data!$B32</f>
        <v>0.24444444444444444</v>
      </c>
      <c r="MW70" s="14">
        <f>(MW67+MW68)/Data!$B3/Data!$B32</f>
        <v>0.24444444444444444</v>
      </c>
      <c r="MX70" s="14">
        <f>(MX67+MX68)/Data!$B3/Data!$B32</f>
        <v>0.18333333333333338</v>
      </c>
      <c r="MY70" s="14">
        <f>(MY67+MY68)/Data!$B3/Data!$B32</f>
        <v>0.24444444444444444</v>
      </c>
      <c r="MZ70" s="14">
        <f>(MZ67+MZ68)/Data!$B3/Data!$B32</f>
        <v>0.24444444444444444</v>
      </c>
      <c r="NA70" s="14">
        <f>(NA67+NA68)/Data!$B3/Data!$B32</f>
        <v>0.30555555555555564</v>
      </c>
      <c r="NB70" s="14">
        <f>(NB67+NB68)/Data!$B3/Data!$B32</f>
        <v>0.30555555555555564</v>
      </c>
      <c r="NC70" s="14">
        <f>(NC67+NC68)/Data!$B3/Data!$B32</f>
        <v>0.30555555555555564</v>
      </c>
    </row>
    <row r="71" spans="2:367" ht="15">
      <c r="B71" s="9" t="s">
        <v>127</v>
      </c>
      <c r="C71" s="14">
        <f>Inbound!B9/Data!$B33/Data!$B3</f>
        <v>0</v>
      </c>
      <c r="D71" s="14">
        <f>Inbound!C9/Data!$B33/Data!$B3</f>
        <v>0.28133333333333332</v>
      </c>
      <c r="E71" s="14">
        <f>Inbound!D9/Data!$B33/Data!$B3</f>
        <v>0.28133333333333332</v>
      </c>
      <c r="F71" s="14">
        <f>Inbound!E9/Data!$B33/Data!$B3</f>
        <v>0.28133333333333332</v>
      </c>
      <c r="G71" s="14">
        <f>Inbound!F9/Data!$B33/Data!$B3</f>
        <v>0.28133333333333332</v>
      </c>
      <c r="H71" s="14">
        <f>Inbound!G9/Data!$B33/Data!$B3</f>
        <v>0.28133333333333332</v>
      </c>
      <c r="I71" s="14">
        <f>Inbound!H9/Data!$B33/Data!$B3</f>
        <v>0</v>
      </c>
      <c r="J71" s="14">
        <f>Inbound!I9/Data!$B33/Data!$B3</f>
        <v>0</v>
      </c>
      <c r="K71" s="14">
        <f>Inbound!J9/Data!$B33/Data!$B3</f>
        <v>0.99511111111111106</v>
      </c>
      <c r="L71" s="14">
        <f>Inbound!K9/Data!$B33/Data!$B3</f>
        <v>0.99511111111111106</v>
      </c>
      <c r="M71" s="14">
        <f>Inbound!L9/Data!$B33/Data!$B3</f>
        <v>0.99511111111111106</v>
      </c>
      <c r="N71" s="14">
        <f>Inbound!M9/Data!$B33/Data!$B3</f>
        <v>0.99511111111111106</v>
      </c>
      <c r="O71" s="14">
        <f>Inbound!N9/Data!$B33/Data!$B3</f>
        <v>0.99511111111111106</v>
      </c>
      <c r="P71" s="14">
        <f>Inbound!O9/Data!$B33/Data!$B3</f>
        <v>0</v>
      </c>
      <c r="Q71" s="14">
        <f>Inbound!P9/Data!$B33/Data!$B3</f>
        <v>0</v>
      </c>
      <c r="R71" s="14">
        <f>Inbound!Q9/Data!$B33/Data!$B3</f>
        <v>1.1697777777777776</v>
      </c>
      <c r="S71" s="14">
        <f>Inbound!R9/Data!$B33/Data!$B3</f>
        <v>1.1697777777777776</v>
      </c>
      <c r="T71" s="14">
        <f>Inbound!S9/Data!$B33/Data!$B3</f>
        <v>1.1697777777777776</v>
      </c>
      <c r="U71" s="14">
        <f>Inbound!T9/Data!$B33/Data!$B3</f>
        <v>1.1697777777777776</v>
      </c>
      <c r="V71" s="14">
        <f>Inbound!U9/Data!$B33/Data!$B3</f>
        <v>1.1697777777777776</v>
      </c>
      <c r="W71" s="14">
        <f>Inbound!V9/Data!$B33/Data!$B3</f>
        <v>0</v>
      </c>
      <c r="X71" s="14">
        <f>Inbound!W9/Data!$B33/Data!$B3</f>
        <v>0</v>
      </c>
      <c r="Y71" s="14">
        <f>Inbound!X9/Data!$B33/Data!$B3</f>
        <v>0.49911111111111112</v>
      </c>
      <c r="Z71" s="14">
        <f>Inbound!Y9/Data!$B33/Data!$B3</f>
        <v>0.49911111111111112</v>
      </c>
      <c r="AA71" s="14">
        <f>Inbound!Z9/Data!$B33/Data!$B3</f>
        <v>0.49911111111111112</v>
      </c>
      <c r="AB71" s="14">
        <f>Inbound!AA9/Data!$B33/Data!$B3</f>
        <v>0.49911111111111112</v>
      </c>
      <c r="AC71" s="14">
        <f>Inbound!AB9/Data!$B33/Data!$B3</f>
        <v>0.49911111111111112</v>
      </c>
      <c r="AD71" s="14">
        <f>Inbound!AC9/Data!$B33/Data!$B3</f>
        <v>0</v>
      </c>
      <c r="AE71" s="14">
        <f>Inbound!AD9/Data!$B33/Data!$B3</f>
        <v>0</v>
      </c>
      <c r="AF71" s="14">
        <f>Inbound!AE9/Data!$B33/Data!$B3</f>
        <v>5.1111111111111114E-2</v>
      </c>
      <c r="AG71" s="14">
        <f>Inbound!AF9/Data!$B33/Data!$B3</f>
        <v>5.1111111111111114E-2</v>
      </c>
      <c r="AH71" s="14">
        <f>Inbound!AG9/Data!$B33/Data!$B3</f>
        <v>5.1111111111111114E-2</v>
      </c>
      <c r="AI71" s="14">
        <f>Inbound!AH9/Data!$B33/Data!$B3</f>
        <v>5.1111111111111114E-2</v>
      </c>
      <c r="AJ71" s="14">
        <f>Inbound!AI9/Data!$B33/Data!$B3</f>
        <v>5.1111111111111114E-2</v>
      </c>
      <c r="AK71" s="14">
        <f>Inbound!AJ9/Data!$B33/Data!$B3</f>
        <v>0</v>
      </c>
      <c r="AL71" s="14">
        <f>Inbound!AK9/Data!$B33/Data!$B3</f>
        <v>0</v>
      </c>
      <c r="AM71" s="14">
        <f>Inbound!AL9/Data!$B33/Data!$B3</f>
        <v>1.4955555555555557</v>
      </c>
      <c r="AN71" s="14">
        <f>Inbound!AM9/Data!$B33/Data!$B3</f>
        <v>1.4955555555555557</v>
      </c>
      <c r="AO71" s="14">
        <f>Inbound!AN9/Data!$B33/Data!$B3</f>
        <v>1.4955555555555557</v>
      </c>
      <c r="AP71" s="14">
        <f>Inbound!AO9/Data!$B33/Data!$B3</f>
        <v>1.4955555555555557</v>
      </c>
      <c r="AQ71" s="14">
        <f>Inbound!AP9/Data!$B33/Data!$B3</f>
        <v>1.4955555555555557</v>
      </c>
      <c r="AR71" s="14">
        <f>Inbound!AQ9/Data!$B33/Data!$B3</f>
        <v>0</v>
      </c>
      <c r="AS71" s="14">
        <f>Inbound!AR9/Data!$B33/Data!$B3</f>
        <v>0</v>
      </c>
      <c r="AT71" s="14">
        <f>Inbound!AS9/Data!$B33/Data!$B3</f>
        <v>0.96177777777777784</v>
      </c>
      <c r="AU71" s="14">
        <f>Inbound!AT9/Data!$B33/Data!$B3</f>
        <v>0.96177777777777784</v>
      </c>
      <c r="AV71" s="14">
        <f>Inbound!AU9/Data!$B33/Data!$B3</f>
        <v>0.96177777777777784</v>
      </c>
      <c r="AW71" s="14">
        <f>Inbound!AV9/Data!$B33/Data!$B3</f>
        <v>0.96177777777777784</v>
      </c>
      <c r="AX71" s="14">
        <f>Inbound!AW9/Data!$B33/Data!$B3</f>
        <v>0.96177777777777784</v>
      </c>
      <c r="AY71" s="14">
        <f>Inbound!AX9/Data!$B33/Data!$B3</f>
        <v>0</v>
      </c>
      <c r="AZ71" s="14">
        <f>Inbound!AY9/Data!$B33/Data!$B3</f>
        <v>0</v>
      </c>
      <c r="BA71" s="14">
        <f>Inbound!AZ9/Data!$B33/Data!$B3</f>
        <v>0.72000000000000008</v>
      </c>
      <c r="BB71" s="14">
        <f>Inbound!BA9/Data!$B33/Data!$B3</f>
        <v>0.72000000000000008</v>
      </c>
      <c r="BC71" s="14">
        <f>Inbound!BB9/Data!$B33/Data!$B3</f>
        <v>0.72000000000000008</v>
      </c>
      <c r="BD71" s="14">
        <f>Inbound!BC9/Data!$B33/Data!$B3</f>
        <v>0.72000000000000008</v>
      </c>
      <c r="BE71" s="14">
        <f>Inbound!BD9/Data!$B33/Data!$B3</f>
        <v>0.72000000000000008</v>
      </c>
      <c r="BF71" s="14">
        <f>Inbound!BE9/Data!$B33/Data!$B3</f>
        <v>0</v>
      </c>
      <c r="BG71" s="14">
        <f>Inbound!BF9/Data!$B33/Data!$B3</f>
        <v>0</v>
      </c>
      <c r="BH71" s="14">
        <f>Inbound!BG9/Data!$B33/Data!$B3</f>
        <v>0.20088888888888889</v>
      </c>
      <c r="BI71" s="14">
        <f>Inbound!BH9/Data!$B33/Data!$B3</f>
        <v>0.20088888888888889</v>
      </c>
      <c r="BJ71" s="14">
        <f>Inbound!BI9/Data!$B33/Data!$B3</f>
        <v>0.20088888888888889</v>
      </c>
      <c r="BK71" s="14">
        <f>Inbound!BJ9/Data!$B33/Data!$B3</f>
        <v>0.20088888888888889</v>
      </c>
      <c r="BL71" s="14">
        <f>Inbound!BK9/Data!$B33/Data!$B3</f>
        <v>0.20088888888888889</v>
      </c>
      <c r="BM71" s="14">
        <f>Inbound!BL9/Data!$B33/Data!$B3</f>
        <v>0</v>
      </c>
      <c r="BN71" s="14">
        <f>Inbound!BM9/Data!$B33/Data!$B3</f>
        <v>0</v>
      </c>
      <c r="BO71" s="14">
        <f>Inbound!BN9/Data!$B33/Data!$B3</f>
        <v>1.5711111111111111</v>
      </c>
      <c r="BP71" s="14">
        <f>Inbound!BO9/Data!$B33/Data!$B3</f>
        <v>1.5711111111111111</v>
      </c>
      <c r="BQ71" s="14">
        <f>Inbound!BP9/Data!$B33/Data!$B3</f>
        <v>1.5711111111111111</v>
      </c>
      <c r="BR71" s="14">
        <f>Inbound!BQ9/Data!$B33/Data!$B3</f>
        <v>1.5711111111111111</v>
      </c>
      <c r="BS71" s="14">
        <f>Inbound!BR9/Data!$B33/Data!$B3</f>
        <v>1.5711111111111111</v>
      </c>
      <c r="BT71" s="14">
        <f>Inbound!BS9/Data!$B33/Data!$B3</f>
        <v>0</v>
      </c>
      <c r="BU71" s="14">
        <f>Inbound!BT9/Data!$B33/Data!$B3</f>
        <v>0</v>
      </c>
      <c r="BV71" s="14">
        <f>Inbound!BU9/Data!$B33/Data!$B3</f>
        <v>2.2111111111111108</v>
      </c>
      <c r="BW71" s="14">
        <f>Inbound!BV9/Data!$B33/Data!$B3</f>
        <v>2.2111111111111108</v>
      </c>
      <c r="BX71" s="14">
        <f>Inbound!BW9/Data!$B33/Data!$B3</f>
        <v>2.2111111111111108</v>
      </c>
      <c r="BY71" s="14">
        <f>Inbound!BX9/Data!$B33/Data!$B3</f>
        <v>2.2111111111111108</v>
      </c>
      <c r="BZ71" s="14">
        <f>Inbound!BY9/Data!$B33/Data!$B3</f>
        <v>2.2111111111111108</v>
      </c>
      <c r="CA71" s="14">
        <f>Inbound!BZ9/Data!$B33/Data!$B3</f>
        <v>0</v>
      </c>
      <c r="CB71" s="14">
        <f>Inbound!CA9/Data!$B33/Data!$B3</f>
        <v>0</v>
      </c>
      <c r="CC71" s="14">
        <f>Inbound!CB9/Data!$B33/Data!$B3</f>
        <v>1.0111111111111111</v>
      </c>
      <c r="CD71" s="14">
        <f>Inbound!CC9/Data!$B33/Data!$B3</f>
        <v>1.0111111111111111</v>
      </c>
      <c r="CE71" s="14">
        <f>Inbound!CD9/Data!$B33/Data!$B3</f>
        <v>1.0111111111111111</v>
      </c>
      <c r="CF71" s="14">
        <f>Inbound!CE9/Data!$B33/Data!$B3</f>
        <v>1.0111111111111111</v>
      </c>
      <c r="CG71" s="14">
        <f>Inbound!CF9/Data!$B33/Data!$B3</f>
        <v>1.0111111111111111</v>
      </c>
      <c r="CH71" s="14">
        <f>Inbound!CG9/Data!$B33/Data!$B3</f>
        <v>0</v>
      </c>
      <c r="CI71" s="14">
        <f>Inbound!CH9/Data!$B33/Data!$B3</f>
        <v>0</v>
      </c>
      <c r="CJ71" s="14">
        <f>Inbound!CI9/Data!$B33/Data!$B3</f>
        <v>2.1875555555555555</v>
      </c>
      <c r="CK71" s="14">
        <f>Inbound!CJ9/Data!$B33/Data!$B3</f>
        <v>2.1875555555555555</v>
      </c>
      <c r="CL71" s="14">
        <f>Inbound!CK9/Data!$B33/Data!$B3</f>
        <v>2.1875555555555555</v>
      </c>
      <c r="CM71" s="14">
        <f>Inbound!CL9/Data!$B33/Data!$B3</f>
        <v>2.1875555555555555</v>
      </c>
      <c r="CN71" s="14">
        <f>Inbound!CM9/Data!$B33/Data!$B3</f>
        <v>2.1875555555555555</v>
      </c>
      <c r="CO71" s="14">
        <f>Inbound!CN9/Data!$B33/Data!$B3</f>
        <v>0</v>
      </c>
      <c r="CP71" s="14">
        <f>Inbound!CO9/Data!$B33/Data!$B3</f>
        <v>0</v>
      </c>
      <c r="CQ71" s="14">
        <f>Inbound!CP9/Data!$B33/Data!$B3</f>
        <v>0.27377777777777779</v>
      </c>
      <c r="CR71" s="14">
        <f>Inbound!CQ9/Data!$B33/Data!$B3</f>
        <v>0.27377777777777779</v>
      </c>
      <c r="CS71" s="14">
        <f>Inbound!CR9/Data!$B33/Data!$B3</f>
        <v>0.27377777777777779</v>
      </c>
      <c r="CT71" s="14">
        <f>Inbound!CS9/Data!$B33/Data!$B3</f>
        <v>0.27377777777777779</v>
      </c>
      <c r="CU71" s="14">
        <f>Inbound!CT9/Data!$B33/Data!$B3</f>
        <v>0.27377777777777779</v>
      </c>
      <c r="CV71" s="14">
        <f>Inbound!CU9/Data!$B33/Data!$B3</f>
        <v>0</v>
      </c>
      <c r="CW71" s="14">
        <f>Inbound!CV9/Data!$B33/Data!$B3</f>
        <v>0</v>
      </c>
      <c r="CX71" s="14">
        <f>Inbound!CW9/Data!$B33/Data!$B3</f>
        <v>0.316</v>
      </c>
      <c r="CY71" s="14">
        <f>Inbound!CX9/Data!$B33/Data!$B3</f>
        <v>0.316</v>
      </c>
      <c r="CZ71" s="14">
        <f>Inbound!CY9/Data!$B33/Data!$B3</f>
        <v>0.316</v>
      </c>
      <c r="DA71" s="14">
        <f>Inbound!CZ9/Data!$B33/Data!$B3</f>
        <v>0.316</v>
      </c>
      <c r="DB71" s="14">
        <f>Inbound!DA9/Data!$B33/Data!$B3</f>
        <v>0.316</v>
      </c>
      <c r="DC71" s="14">
        <f>Inbound!DB9/Data!$B33/Data!$B3</f>
        <v>0</v>
      </c>
      <c r="DD71" s="14">
        <f>Inbound!DC9/Data!$B33/Data!$B3</f>
        <v>0</v>
      </c>
      <c r="DE71" s="14">
        <f>Inbound!DD9/Data!$B33/Data!$B3</f>
        <v>1.0128888888888889</v>
      </c>
      <c r="DF71" s="14">
        <f>Inbound!DE9/Data!$B33/Data!$B3</f>
        <v>1.0128888888888889</v>
      </c>
      <c r="DG71" s="14">
        <f>Inbound!DF9/Data!$B33/Data!$B3</f>
        <v>1.0128888888888889</v>
      </c>
      <c r="DH71" s="14">
        <f>Inbound!DG9/Data!$B33/Data!$B3</f>
        <v>1.0128888888888889</v>
      </c>
      <c r="DI71" s="14">
        <f>Inbound!DH9/Data!$B33/Data!$B3</f>
        <v>1.0128888888888889</v>
      </c>
      <c r="DJ71" s="14">
        <f>Inbound!DI9/Data!$B33/Data!$B3</f>
        <v>0</v>
      </c>
      <c r="DK71" s="14">
        <f>Inbound!DJ9/Data!$B33/Data!$B3</f>
        <v>0</v>
      </c>
      <c r="DL71" s="14">
        <f>Inbound!DK9/Data!$B33/Data!$B3</f>
        <v>1.5022222222222221</v>
      </c>
      <c r="DM71" s="14">
        <f>Inbound!DL9/Data!$B33/Data!$B3</f>
        <v>1.5022222222222221</v>
      </c>
      <c r="DN71" s="14">
        <f>Inbound!DM9/Data!$B33/Data!$B3</f>
        <v>1.5022222222222221</v>
      </c>
      <c r="DO71" s="14">
        <f>Inbound!DN9/Data!$B33/Data!$B3</f>
        <v>1.5022222222222221</v>
      </c>
      <c r="DP71" s="14">
        <f>Inbound!DO9/Data!$B33/Data!$B3</f>
        <v>1.5022222222222221</v>
      </c>
      <c r="DQ71" s="14">
        <f>Inbound!DP9/Data!$B33/Data!$B3</f>
        <v>0</v>
      </c>
      <c r="DR71" s="14">
        <f>Inbound!DQ9/Data!$B33/Data!$B3</f>
        <v>0</v>
      </c>
      <c r="DS71" s="14">
        <f>Inbound!DR9/Data!$B33/Data!$B3</f>
        <v>0.81199999999999994</v>
      </c>
      <c r="DT71" s="14">
        <f>Inbound!DS9/Data!$B33/Data!$B3</f>
        <v>0.81199999999999994</v>
      </c>
      <c r="DU71" s="14">
        <f>Inbound!DT9/Data!$B33/Data!$B3</f>
        <v>0.81199999999999994</v>
      </c>
      <c r="DV71" s="14">
        <f>Inbound!DU9/Data!$B33/Data!$B3</f>
        <v>0.81199999999999994</v>
      </c>
      <c r="DW71" s="14">
        <f>Inbound!DV9/Data!$B33/Data!$B3</f>
        <v>0.81199999999999994</v>
      </c>
      <c r="DX71" s="14">
        <f>Inbound!DW9/Data!$B33/Data!$B3</f>
        <v>0</v>
      </c>
      <c r="DY71" s="14">
        <f>Inbound!DX9/Data!$B33/Data!$B3</f>
        <v>0</v>
      </c>
      <c r="DZ71" s="14">
        <f>Inbound!DY9/Data!$B33/Data!$B3</f>
        <v>0.7</v>
      </c>
      <c r="EA71" s="14">
        <f>Inbound!DZ9/Data!$B33/Data!$B3</f>
        <v>0.7</v>
      </c>
      <c r="EB71" s="14">
        <f>Inbound!EA9/Data!$B33/Data!$B3</f>
        <v>0.7</v>
      </c>
      <c r="EC71" s="14">
        <f>Inbound!EB9/Data!$B33/Data!$B3</f>
        <v>0.7</v>
      </c>
      <c r="ED71" s="14">
        <f>Inbound!EC9/Data!$B33/Data!$B3</f>
        <v>0.7</v>
      </c>
      <c r="EE71" s="14">
        <f>Inbound!ED9/Data!$B33/Data!$B3</f>
        <v>0</v>
      </c>
      <c r="EF71" s="14">
        <f>Inbound!EE9/Data!$B33/Data!$B3</f>
        <v>0</v>
      </c>
      <c r="EG71" s="14">
        <f>Inbound!EF9/Data!$B33/Data!$B3</f>
        <v>0.93599999999999994</v>
      </c>
      <c r="EH71" s="14">
        <f>Inbound!EG9/Data!$B33/Data!$B3</f>
        <v>0.93599999999999994</v>
      </c>
      <c r="EI71" s="14">
        <f>Inbound!EH9/Data!$B33/Data!$B3</f>
        <v>0.93599999999999994</v>
      </c>
      <c r="EJ71" s="14">
        <f>Inbound!EI9/Data!$B33/Data!$B3</f>
        <v>0.93599999999999994</v>
      </c>
      <c r="EK71" s="14">
        <f>Inbound!EJ9/Data!$B33/Data!$B3</f>
        <v>0.93599999999999994</v>
      </c>
      <c r="EL71" s="14">
        <f>Inbound!EK9/Data!$B33/Data!$B3</f>
        <v>0</v>
      </c>
      <c r="EM71" s="14">
        <f>Inbound!EL9/Data!$B33/Data!$B3</f>
        <v>0</v>
      </c>
      <c r="EN71" s="14">
        <f>Inbound!EM9/Data!$B33/Data!$B3</f>
        <v>1.4315555555555557</v>
      </c>
      <c r="EO71" s="14">
        <f>Inbound!EN9/Data!$B33/Data!$B3</f>
        <v>1.4315555555555557</v>
      </c>
      <c r="EP71" s="14">
        <f>Inbound!EO9/Data!$B33/Data!$B3</f>
        <v>1.4315555555555557</v>
      </c>
      <c r="EQ71" s="14">
        <f>Inbound!EP9/Data!$B33/Data!$B3</f>
        <v>1.4315555555555557</v>
      </c>
      <c r="ER71" s="14">
        <f>Inbound!EQ9/Data!$B33/Data!$B3</f>
        <v>1.4315555555555557</v>
      </c>
      <c r="ES71" s="14">
        <f>Inbound!ER9/Data!$B33/Data!$B3</f>
        <v>0</v>
      </c>
      <c r="ET71" s="14">
        <f>Inbound!ES9/Data!$B33/Data!$B3</f>
        <v>0</v>
      </c>
      <c r="EU71" s="14">
        <f>Inbound!ET9/Data!$B33/Data!$B3</f>
        <v>3.208444444444444</v>
      </c>
      <c r="EV71" s="14">
        <f>Inbound!EU9/Data!$B33/Data!$B3</f>
        <v>3.208444444444444</v>
      </c>
      <c r="EW71" s="14">
        <f>Inbound!EV9/Data!$B33/Data!$B3</f>
        <v>3.208444444444444</v>
      </c>
      <c r="EX71" s="14">
        <f>Inbound!EW9/Data!$B33/Data!$B3</f>
        <v>3.208444444444444</v>
      </c>
      <c r="EY71" s="14">
        <f>Inbound!EX9/Data!$B33/Data!$B3</f>
        <v>3.208444444444444</v>
      </c>
      <c r="EZ71" s="14">
        <f>Inbound!EY9/Data!$B33/Data!$B3</f>
        <v>0</v>
      </c>
      <c r="FA71" s="14">
        <f>Inbound!EZ9/Data!$B33/Data!$B3</f>
        <v>0</v>
      </c>
      <c r="FB71" s="14">
        <f>Inbound!FA9/Data!$B33/Data!$B3</f>
        <v>0.64400000000000002</v>
      </c>
      <c r="FC71" s="14">
        <f>Inbound!FB9/Data!$B33/Data!$B3</f>
        <v>0.64400000000000002</v>
      </c>
      <c r="FD71" s="14">
        <f>Inbound!FC9/Data!$B33/Data!$B3</f>
        <v>0.64400000000000002</v>
      </c>
      <c r="FE71" s="14">
        <f>Inbound!FD9/Data!$B33/Data!$B3</f>
        <v>0.64400000000000002</v>
      </c>
      <c r="FF71" s="14">
        <f>Inbound!FE9/Data!$B33/Data!$B3</f>
        <v>0.64400000000000002</v>
      </c>
      <c r="FG71" s="14">
        <f>Inbound!FF9/Data!$B33/Data!$B3</f>
        <v>0</v>
      </c>
      <c r="FH71" s="14">
        <f>Inbound!FG9/Data!$B33/Data!$B3</f>
        <v>0</v>
      </c>
      <c r="FI71" s="14">
        <f>Inbound!FH9/Data!$B33/Data!$B3</f>
        <v>0.90977777777777769</v>
      </c>
      <c r="FJ71" s="14">
        <f>Inbound!FI9/Data!$B33/Data!$B3</f>
        <v>0.90977777777777769</v>
      </c>
      <c r="FK71" s="14">
        <f>Inbound!FJ9/Data!$B33/Data!$B3</f>
        <v>0.90977777777777769</v>
      </c>
      <c r="FL71" s="14">
        <f>Inbound!FK9/Data!$B33/Data!$B3</f>
        <v>0.90977777777777769</v>
      </c>
      <c r="FM71" s="14">
        <f>Inbound!FL9/Data!$B33/Data!$B3</f>
        <v>0.90977777777777769</v>
      </c>
      <c r="FN71" s="14">
        <f>Inbound!FM9/Data!$B33/Data!$B3</f>
        <v>0</v>
      </c>
      <c r="FO71" s="14">
        <f>Inbound!FN9/Data!$B33/Data!$B3</f>
        <v>0</v>
      </c>
      <c r="FP71" s="14">
        <f>Inbound!FO9/Data!$B33/Data!$B3</f>
        <v>2.7711111111111113</v>
      </c>
      <c r="FQ71" s="14">
        <f>Inbound!FP9/Data!$B33/Data!$B3</f>
        <v>2.7711111111111113</v>
      </c>
      <c r="FR71" s="14">
        <f>Inbound!FQ9/Data!$B33/Data!$B3</f>
        <v>2.7711111111111113</v>
      </c>
      <c r="FS71" s="14">
        <f>Inbound!FR9/Data!$B33/Data!$B3</f>
        <v>2.7711111111111113</v>
      </c>
      <c r="FT71" s="14">
        <f>Inbound!FS9/Data!$B33/Data!$B3</f>
        <v>2.7711111111111113</v>
      </c>
      <c r="FU71" s="14">
        <f>Inbound!FT9/Data!$B33/Data!$B3</f>
        <v>0</v>
      </c>
      <c r="FV71" s="14">
        <f>Inbound!FU9/Data!$B33/Data!$B3</f>
        <v>0</v>
      </c>
      <c r="FW71" s="14">
        <f>Inbound!FV9/Data!$B33/Data!$B3</f>
        <v>0.71644444444444444</v>
      </c>
      <c r="FX71" s="14">
        <f>Inbound!FW9/Data!$B33/Data!$B3</f>
        <v>0.71644444444444444</v>
      </c>
      <c r="FY71" s="14">
        <f>Inbound!FX9/Data!$B33/Data!$B3</f>
        <v>0.71644444444444444</v>
      </c>
      <c r="FZ71" s="14">
        <f>Inbound!FY9/Data!$B33/Data!$B3</f>
        <v>0.71644444444444444</v>
      </c>
      <c r="GA71" s="14">
        <f>Inbound!FZ9/Data!$B33/Data!$B3</f>
        <v>0.71644444444444444</v>
      </c>
      <c r="GB71" s="14">
        <f>Inbound!GA9/Data!$B33/Data!$B3</f>
        <v>0</v>
      </c>
      <c r="GC71" s="14">
        <f>Inbound!GB9/Data!$B33/Data!$B3</f>
        <v>0</v>
      </c>
      <c r="GD71" s="14">
        <f>Inbound!GC9/Data!$B33/Data!$B3</f>
        <v>0.92888888888888888</v>
      </c>
      <c r="GE71" s="14">
        <f>Inbound!GD9/Data!$B33/Data!$B3</f>
        <v>0.92888888888888888</v>
      </c>
      <c r="GF71" s="14">
        <f>Inbound!GE9/Data!$B33/Data!$B3</f>
        <v>0.92888888888888888</v>
      </c>
      <c r="GG71" s="14">
        <f>Inbound!GF9/Data!$B33/Data!$B3</f>
        <v>0.92888888888888888</v>
      </c>
      <c r="GH71" s="14">
        <f>Inbound!GG9/Data!$B33/Data!$B3</f>
        <v>0.92888888888888888</v>
      </c>
      <c r="GI71" s="14">
        <f>Inbound!GH9/Data!$B33/Data!$B3</f>
        <v>0</v>
      </c>
      <c r="GJ71" s="14">
        <f>Inbound!GI9/Data!$B33/Data!$B3</f>
        <v>0</v>
      </c>
      <c r="GK71" s="14">
        <f>Inbound!GJ9/Data!$B33/Data!$B3</f>
        <v>1.6306666666666665</v>
      </c>
      <c r="GL71" s="14">
        <f>Inbound!GK9/Data!$B33/Data!$B3</f>
        <v>1.6306666666666665</v>
      </c>
      <c r="GM71" s="14">
        <f>Inbound!GL9/Data!$B33/Data!$B3</f>
        <v>1.6306666666666665</v>
      </c>
      <c r="GN71" s="14">
        <f>Inbound!GM9/Data!$B33/Data!$B3</f>
        <v>1.6306666666666665</v>
      </c>
      <c r="GO71" s="14">
        <f>Inbound!GN9/Data!$B33/Data!$B3</f>
        <v>1.6306666666666665</v>
      </c>
      <c r="GP71" s="14">
        <f>Inbound!GO9/Data!$B33/Data!$B3</f>
        <v>0</v>
      </c>
      <c r="GQ71" s="14">
        <f>Inbound!GP9/Data!$B33/Data!$B3</f>
        <v>0</v>
      </c>
      <c r="GR71" s="14">
        <f>Inbound!GQ9/Data!$B33/Data!$B3</f>
        <v>0.93866666666666676</v>
      </c>
      <c r="GS71" s="14">
        <f>Inbound!GR9/Data!$B33/Data!$B3</f>
        <v>0.93866666666666676</v>
      </c>
      <c r="GT71" s="14">
        <f>Inbound!GS9/Data!$B33/Data!$B3</f>
        <v>0.93866666666666676</v>
      </c>
      <c r="GU71" s="14">
        <f>Inbound!GT9/Data!$B33/Data!$B3</f>
        <v>0.93866666666666676</v>
      </c>
      <c r="GV71" s="14">
        <f>Inbound!GU9/Data!$B33/Data!$B3</f>
        <v>0.93866666666666676</v>
      </c>
      <c r="GW71" s="14">
        <f>Inbound!GV9/Data!$B33/Data!$B3</f>
        <v>0</v>
      </c>
      <c r="GX71" s="14">
        <f>Inbound!GW9/Data!$B33/Data!$B3</f>
        <v>0</v>
      </c>
      <c r="GY71" s="14">
        <f>Inbound!GX9/Data!$B33/Data!$B3</f>
        <v>3.2826666666666666</v>
      </c>
      <c r="GZ71" s="14">
        <f>Inbound!GY9/Data!$B33/Data!$B3</f>
        <v>3.2826666666666666</v>
      </c>
      <c r="HA71" s="14">
        <f>Inbound!GZ9/Data!$B33/Data!$B3</f>
        <v>3.2826666666666666</v>
      </c>
      <c r="HB71" s="14">
        <f>Inbound!HA9/Data!$B33/Data!$B3</f>
        <v>3.2826666666666666</v>
      </c>
      <c r="HC71" s="14">
        <f>Inbound!HB9/Data!$B33/Data!$B3</f>
        <v>3.2826666666666666</v>
      </c>
      <c r="HD71" s="14">
        <f>Inbound!HC9/Data!$B33/Data!$B3</f>
        <v>0</v>
      </c>
      <c r="HE71" s="14">
        <f>Inbound!HD9/Data!$B33/Data!$B3</f>
        <v>0</v>
      </c>
      <c r="HF71" s="14">
        <f>Inbound!HE9/Data!$B33/Data!$B3</f>
        <v>5.7075555555555555</v>
      </c>
      <c r="HG71" s="14">
        <f>Inbound!HF9/Data!$B33/Data!$B3</f>
        <v>5.7075555555555555</v>
      </c>
      <c r="HH71" s="14">
        <f>Inbound!HG9/Data!$B33/Data!$B3</f>
        <v>5.7075555555555555</v>
      </c>
      <c r="HI71" s="14">
        <f>Inbound!HH9/Data!$B33/Data!$B3</f>
        <v>5.7075555555555555</v>
      </c>
      <c r="HJ71" s="14">
        <f>Inbound!HI9/Data!$B33/Data!$B3</f>
        <v>5.7075555555555555</v>
      </c>
      <c r="HK71" s="14">
        <f>Inbound!HJ9/Data!$B33/Data!$B3</f>
        <v>0</v>
      </c>
      <c r="HL71" s="14">
        <f>Inbound!HK9/Data!$B33/Data!$B3</f>
        <v>0</v>
      </c>
      <c r="HM71" s="14">
        <f>Inbound!HL9/Data!$B33/Data!$B3</f>
        <v>3.1053333333333333</v>
      </c>
      <c r="HN71" s="14">
        <f>Inbound!HM9/Data!$B33/Data!$B3</f>
        <v>3.1053333333333333</v>
      </c>
      <c r="HO71" s="14">
        <f>Inbound!HN9/Data!$B33/Data!$B3</f>
        <v>3.1053333333333333</v>
      </c>
      <c r="HP71" s="14">
        <f>Inbound!HO9/Data!$B33/Data!$B3</f>
        <v>3.1053333333333333</v>
      </c>
      <c r="HQ71" s="14">
        <f>Inbound!HP9/Data!$B33/Data!$B3</f>
        <v>3.1053333333333333</v>
      </c>
      <c r="HR71" s="14">
        <f>Inbound!HQ9/Data!$B33/Data!$B3</f>
        <v>0</v>
      </c>
      <c r="HS71" s="14">
        <f>Inbound!HR9/Data!$B33/Data!$B3</f>
        <v>0</v>
      </c>
      <c r="HT71" s="14">
        <f>Inbound!HS9/Data!$B33/Data!$B3</f>
        <v>0.63422222222222213</v>
      </c>
      <c r="HU71" s="14">
        <f>Inbound!HT9/Data!$B33/Data!$B3</f>
        <v>0.63422222222222213</v>
      </c>
      <c r="HV71" s="14">
        <f>Inbound!HU9/Data!$B33/Data!$B3</f>
        <v>0.63422222222222213</v>
      </c>
      <c r="HW71" s="14">
        <f>Inbound!HV9/Data!$B33/Data!$B3</f>
        <v>0.63422222222222213</v>
      </c>
      <c r="HX71" s="14">
        <f>Inbound!HW9/Data!$B33/Data!$B3</f>
        <v>0.63422222222222213</v>
      </c>
      <c r="HY71" s="14">
        <f>Inbound!HX9/Data!$B33/Data!$B3</f>
        <v>0</v>
      </c>
      <c r="HZ71" s="14">
        <f>Inbound!HY9/Data!$B33/Data!$B3</f>
        <v>0</v>
      </c>
      <c r="IA71" s="14">
        <f>Inbound!HZ9/Data!$B33/Data!$B3</f>
        <v>1.4755555555555555</v>
      </c>
      <c r="IB71" s="14">
        <f>Inbound!IA9/Data!$B33/Data!$B3</f>
        <v>1.4755555555555555</v>
      </c>
      <c r="IC71" s="14">
        <f>Inbound!IB9/Data!$B33/Data!$B3</f>
        <v>1.4755555555555555</v>
      </c>
      <c r="ID71" s="14">
        <f>Inbound!IC9/Data!$B33/Data!$B3</f>
        <v>1.4755555555555555</v>
      </c>
      <c r="IE71" s="14">
        <f>Inbound!ID9/Data!$B33/Data!$B3</f>
        <v>1.4755555555555555</v>
      </c>
      <c r="IF71" s="14">
        <f>Inbound!IE9/Data!$B33/Data!$B3</f>
        <v>0</v>
      </c>
      <c r="IG71" s="14">
        <f>Inbound!IF9/Data!$B33/Data!$B3</f>
        <v>0</v>
      </c>
      <c r="IH71" s="14">
        <f>Inbound!IG9/Data!$B33/Data!$B3</f>
        <v>3.1235555555555554</v>
      </c>
      <c r="II71" s="14">
        <f>Inbound!IH9/Data!$B33/Data!$B3</f>
        <v>3.1235555555555554</v>
      </c>
      <c r="IJ71" s="14">
        <f>Inbound!II9/Data!$B33/Data!$B3</f>
        <v>3.1235555555555554</v>
      </c>
      <c r="IK71" s="14">
        <f>Inbound!IJ9/Data!$B33/Data!$B3</f>
        <v>3.1235555555555554</v>
      </c>
      <c r="IL71" s="14">
        <f>Inbound!IK9/Data!$B33/Data!$B3</f>
        <v>3.1235555555555554</v>
      </c>
      <c r="IM71" s="14">
        <f>Inbound!IL9/Data!$B33/Data!$B3</f>
        <v>0</v>
      </c>
      <c r="IN71" s="14">
        <f>Inbound!IM9/Data!$B33/Data!$B3</f>
        <v>0</v>
      </c>
      <c r="IO71" s="14">
        <f>Inbound!IN9/Data!$B33/Data!$B3</f>
        <v>0.65422222222222226</v>
      </c>
      <c r="IP71" s="14">
        <f>Inbound!IO9/Data!$B33/Data!$B3</f>
        <v>0.65422222222222226</v>
      </c>
      <c r="IQ71" s="14">
        <f>Inbound!IP9/Data!$B33/Data!$B3</f>
        <v>0.65422222222222226</v>
      </c>
      <c r="IR71" s="14">
        <f>Inbound!IQ9/Data!$B33/Data!$B3</f>
        <v>0.65422222222222226</v>
      </c>
      <c r="IS71" s="14">
        <f>Inbound!IR9/Data!$B33/Data!$B3</f>
        <v>0.65422222222222226</v>
      </c>
      <c r="IT71" s="14">
        <f>Inbound!IS9/Data!$B33/Data!$B3</f>
        <v>0</v>
      </c>
      <c r="IU71" s="14">
        <f>Inbound!IT9/Data!$B33/Data!$B3</f>
        <v>0</v>
      </c>
      <c r="IV71" s="14">
        <f>Inbound!IU9/Data!$B33/Data!$B3</f>
        <v>4.8506666666666671</v>
      </c>
      <c r="IW71" s="14">
        <f>Inbound!IV9/Data!$B33/Data!$B3</f>
        <v>4.8506666666666671</v>
      </c>
      <c r="IX71" s="14">
        <f>Inbound!IW9/Data!$B33/Data!$B3</f>
        <v>4.8506666666666671</v>
      </c>
      <c r="IY71" s="14">
        <f>Inbound!IX9/Data!$B33/Data!$B3</f>
        <v>4.8506666666666671</v>
      </c>
      <c r="IZ71" s="14">
        <f>Inbound!IY9/Data!$B33/Data!$B3</f>
        <v>4.8506666666666671</v>
      </c>
      <c r="JA71" s="14">
        <f>Inbound!IZ9/Data!$B33/Data!$B3</f>
        <v>0</v>
      </c>
      <c r="JB71" s="14">
        <f>Inbound!JA9/Data!$B33/Data!$B3</f>
        <v>0</v>
      </c>
      <c r="JC71" s="14">
        <f>Inbound!JB9/Data!$B33/Data!$B3</f>
        <v>3.3946666666666667</v>
      </c>
      <c r="JD71" s="14">
        <f>Inbound!JC9/Data!$B33/Data!$B3</f>
        <v>3.3946666666666667</v>
      </c>
      <c r="JE71" s="14">
        <f>Inbound!JD9/Data!$B33/Data!$B3</f>
        <v>3.3946666666666667</v>
      </c>
      <c r="JF71" s="14">
        <f>Inbound!JE9/Data!$B33/Data!$B3</f>
        <v>3.3946666666666667</v>
      </c>
      <c r="JG71" s="14">
        <f>Inbound!JF9/Data!$B33/Data!$B3</f>
        <v>3.3946666666666667</v>
      </c>
      <c r="JH71" s="14">
        <f>Inbound!JG9/Data!$B33/Data!$B3</f>
        <v>0</v>
      </c>
      <c r="JI71" s="14">
        <f>Inbound!JH9/Data!$B33/Data!$B3</f>
        <v>0</v>
      </c>
      <c r="JJ71" s="14">
        <f>Inbound!JI9/Data!$B33/Data!$B3</f>
        <v>0.53022222222222226</v>
      </c>
      <c r="JK71" s="14">
        <f>Inbound!JJ9/Data!$B33/Data!$B3</f>
        <v>0.53022222222222226</v>
      </c>
      <c r="JL71" s="14">
        <f>Inbound!JK9/Data!$B33/Data!$B3</f>
        <v>0.53022222222222226</v>
      </c>
      <c r="JM71" s="14">
        <f>Inbound!JL9/Data!$B33/Data!$B3</f>
        <v>0.53022222222222226</v>
      </c>
      <c r="JN71" s="14">
        <f>Inbound!JM9/Data!$B33/Data!$B3</f>
        <v>0.53022222222222226</v>
      </c>
      <c r="JO71" s="14">
        <f>Inbound!JN9/Data!$B33/Data!$B3</f>
        <v>0</v>
      </c>
      <c r="JP71" s="14">
        <f>Inbound!JO9/Data!$B33/Data!$B3</f>
        <v>0</v>
      </c>
      <c r="JQ71" s="14">
        <f>Inbound!JP9/Data!$B33/Data!$B3</f>
        <v>0</v>
      </c>
      <c r="JR71" s="14">
        <f>Inbound!JQ9/Data!$B33/Data!$B3</f>
        <v>0</v>
      </c>
      <c r="JS71" s="14">
        <f>Inbound!JR9/Data!$B33/Data!$B3</f>
        <v>0</v>
      </c>
      <c r="JT71" s="14">
        <f>Inbound!JS9/Data!$B33/Data!$B3</f>
        <v>0</v>
      </c>
      <c r="JU71" s="14">
        <f>Inbound!JT9/Data!$B33/Data!$B3</f>
        <v>0</v>
      </c>
      <c r="JV71" s="14">
        <f>Inbound!JU9/Data!$B33/Data!$B3</f>
        <v>0</v>
      </c>
      <c r="JW71" s="14">
        <f>Inbound!JV9/Data!$B33/Data!$B3</f>
        <v>0</v>
      </c>
      <c r="JX71" s="14">
        <f>Inbound!JW9/Data!$B33/Data!$B3</f>
        <v>0</v>
      </c>
      <c r="JY71" s="14">
        <f>Inbound!JX9/Data!$B33/Data!$B3</f>
        <v>0</v>
      </c>
      <c r="JZ71" s="14">
        <f>Inbound!JY9/Data!$B33/Data!$B3</f>
        <v>0</v>
      </c>
      <c r="KA71" s="14">
        <f>Inbound!JZ9/Data!$B33/Data!$B3</f>
        <v>0</v>
      </c>
      <c r="KB71" s="14">
        <f>Inbound!KA9/Data!$B33/Data!$B3</f>
        <v>0</v>
      </c>
      <c r="KC71" s="14">
        <f>Inbound!KB9/Data!$B33/Data!$B3</f>
        <v>0</v>
      </c>
      <c r="KD71" s="14">
        <f>Inbound!KC9/Data!$B33/Data!$B3</f>
        <v>0</v>
      </c>
      <c r="KE71" s="14">
        <f>Inbound!KD9/Data!$B33/Data!$B3</f>
        <v>0</v>
      </c>
      <c r="KF71" s="14">
        <f>Inbound!KE9/Data!$B33/Data!$B3</f>
        <v>0</v>
      </c>
      <c r="KG71" s="14">
        <f>Inbound!KF9/Data!$B33/Data!$B3</f>
        <v>0</v>
      </c>
      <c r="KH71" s="14">
        <f>Inbound!KG9/Data!$B33/Data!$B3</f>
        <v>0</v>
      </c>
      <c r="KI71" s="14">
        <f>Inbound!KH9/Data!$B33/Data!$B3</f>
        <v>0</v>
      </c>
      <c r="KJ71" s="14">
        <f>Inbound!KI9/Data!$B33/Data!$B3</f>
        <v>0</v>
      </c>
      <c r="KK71" s="14">
        <f>Inbound!KJ9/Data!$B33/Data!$B3</f>
        <v>0</v>
      </c>
      <c r="KL71" s="14">
        <f>Inbound!KK9/Data!$B33/Data!$B3</f>
        <v>0</v>
      </c>
      <c r="KM71" s="14">
        <f>Inbound!KL9/Data!$B33/Data!$B3</f>
        <v>0</v>
      </c>
      <c r="KN71" s="14">
        <f>Inbound!KM9/Data!$B33/Data!$B3</f>
        <v>0</v>
      </c>
      <c r="KO71" s="14">
        <f>Inbound!KN9/Data!$B33/Data!$B3</f>
        <v>0</v>
      </c>
      <c r="KP71" s="14">
        <f>Inbound!KO9/Data!$B33/Data!$B3</f>
        <v>0</v>
      </c>
      <c r="KQ71" s="14">
        <f>Inbound!KP9/Data!$B33/Data!$B3</f>
        <v>0</v>
      </c>
      <c r="KR71" s="14">
        <f>Inbound!KQ9/Data!$B33/Data!$B3</f>
        <v>0</v>
      </c>
      <c r="KS71" s="14">
        <f>Inbound!KR9/Data!$B33/Data!$B3</f>
        <v>0</v>
      </c>
      <c r="KT71" s="14">
        <f>Inbound!KS9/Data!$B33/Data!$B3</f>
        <v>0</v>
      </c>
      <c r="KU71" s="14">
        <f>Inbound!KT9/Data!$B33/Data!$B3</f>
        <v>0</v>
      </c>
      <c r="KV71" s="14">
        <f>Inbound!KU9/Data!$B33/Data!$B3</f>
        <v>0</v>
      </c>
      <c r="KW71" s="14">
        <f>Inbound!KV9/Data!$B33/Data!$B3</f>
        <v>0</v>
      </c>
      <c r="KX71" s="14">
        <f>Inbound!KW9/Data!$B33/Data!$B3</f>
        <v>0</v>
      </c>
      <c r="KY71" s="14">
        <f>Inbound!KX9/Data!$B33/Data!$B3</f>
        <v>0</v>
      </c>
      <c r="KZ71" s="14">
        <f>Inbound!KY9/Data!$B33/Data!$B3</f>
        <v>0</v>
      </c>
      <c r="LA71" s="14">
        <f>Inbound!KZ9/Data!$B33/Data!$B3</f>
        <v>0</v>
      </c>
      <c r="LB71" s="14">
        <f>Inbound!LA9/Data!$B33/Data!$B3</f>
        <v>0</v>
      </c>
      <c r="LC71" s="14">
        <f>Inbound!LB9/Data!$B33/Data!$B3</f>
        <v>0</v>
      </c>
      <c r="LD71" s="14">
        <f>Inbound!LC9/Data!$B33/Data!$B3</f>
        <v>0</v>
      </c>
      <c r="LE71" s="14">
        <f>Inbound!LD9/Data!$B33/Data!$B3</f>
        <v>0</v>
      </c>
      <c r="LF71" s="14">
        <f>Inbound!LE9/Data!$B33/Data!$B3</f>
        <v>0</v>
      </c>
      <c r="LG71" s="14">
        <f>Inbound!LF9/Data!$B33/Data!$B3</f>
        <v>0</v>
      </c>
      <c r="LH71" s="14">
        <f>Inbound!LG9/Data!$B33/Data!$B3</f>
        <v>0</v>
      </c>
      <c r="LI71" s="14">
        <f>Inbound!LH9/Data!$B33/Data!$B3</f>
        <v>0</v>
      </c>
      <c r="LJ71" s="14">
        <f>Inbound!LI9/Data!$B33/Data!$B3</f>
        <v>0</v>
      </c>
      <c r="LK71" s="14">
        <f>Inbound!LJ9/Data!$B33/Data!$B3</f>
        <v>0</v>
      </c>
      <c r="LL71" s="14">
        <f>Inbound!LK9/Data!$B33/Data!$B3</f>
        <v>0</v>
      </c>
      <c r="LM71" s="14">
        <f>Inbound!LL9/Data!$B33/Data!$B3</f>
        <v>0</v>
      </c>
      <c r="LN71" s="14">
        <f>Inbound!LM9/Data!$B33/Data!$B3</f>
        <v>0</v>
      </c>
      <c r="LO71" s="14">
        <f>Inbound!LN9/Data!$B33/Data!$B3</f>
        <v>0</v>
      </c>
      <c r="LP71" s="14">
        <f>Inbound!LO9/Data!$B33/Data!$B3</f>
        <v>0</v>
      </c>
      <c r="LQ71" s="14">
        <f>Inbound!LP9/Data!$B33/Data!$B3</f>
        <v>0</v>
      </c>
      <c r="LR71" s="14">
        <f>Inbound!LQ9/Data!$B33/Data!$B3</f>
        <v>0</v>
      </c>
      <c r="LS71" s="14">
        <f>Inbound!LR9/Data!$B33/Data!$B3</f>
        <v>0</v>
      </c>
      <c r="LT71" s="14">
        <f>Inbound!LS9/Data!$B33/Data!$B3</f>
        <v>0</v>
      </c>
      <c r="LU71" s="14">
        <f>Inbound!LT9/Data!$B33/Data!$B3</f>
        <v>0</v>
      </c>
      <c r="LV71" s="14">
        <f>Inbound!LU9/Data!$B33/Data!$B3</f>
        <v>0</v>
      </c>
      <c r="LW71" s="14">
        <f>Inbound!LV9/Data!$B33/Data!$B3</f>
        <v>0</v>
      </c>
      <c r="LX71" s="14">
        <f>Inbound!LW9/Data!$B33/Data!$B3</f>
        <v>0</v>
      </c>
      <c r="LY71" s="14">
        <f>Inbound!LX9/Data!$B33/Data!$B3</f>
        <v>0</v>
      </c>
      <c r="LZ71" s="14">
        <f>Inbound!LY9/Data!$B33/Data!$B3</f>
        <v>0</v>
      </c>
      <c r="MA71" s="14">
        <f>Inbound!LZ9/Data!$B33/Data!$B3</f>
        <v>0</v>
      </c>
      <c r="MB71" s="14">
        <f>Inbound!MA9/Data!$B33/Data!$B3</f>
        <v>0</v>
      </c>
      <c r="MC71" s="14">
        <f>Inbound!MB9/Data!$B33/Data!$B3</f>
        <v>0</v>
      </c>
      <c r="MD71" s="14">
        <f>Inbound!MC9/Data!$B33/Data!$B3</f>
        <v>0</v>
      </c>
      <c r="ME71" s="14">
        <f>Inbound!MD9/Data!$B33/Data!$B3</f>
        <v>0</v>
      </c>
      <c r="MF71" s="14">
        <f>Inbound!ME9/Data!$B33/Data!$B3</f>
        <v>0</v>
      </c>
      <c r="MG71" s="14">
        <f>Inbound!MF9/Data!$B33/Data!$B3</f>
        <v>0</v>
      </c>
      <c r="MH71" s="14">
        <f>Inbound!MG9/Data!$B33/Data!$B3</f>
        <v>0</v>
      </c>
      <c r="MI71" s="14">
        <f>Inbound!MH9/Data!$B33/Data!$B3</f>
        <v>0</v>
      </c>
      <c r="MJ71" s="14">
        <f>Inbound!MI9/Data!$B33/Data!$B3</f>
        <v>0</v>
      </c>
      <c r="MK71" s="14">
        <f>Inbound!MJ9/Data!$B33/Data!$B3</f>
        <v>0</v>
      </c>
      <c r="ML71" s="14">
        <f>Inbound!MK9/Data!$B33/Data!$B3</f>
        <v>0</v>
      </c>
      <c r="MM71" s="14">
        <f>Inbound!ML9/Data!$B33/Data!$B3</f>
        <v>0</v>
      </c>
      <c r="MN71" s="14">
        <f>Inbound!MM9/Data!$B33/Data!$B3</f>
        <v>0</v>
      </c>
      <c r="MO71" s="14">
        <f>Inbound!MN9/Data!$B33/Data!$B3</f>
        <v>0</v>
      </c>
      <c r="MP71" s="14">
        <f>Inbound!MO9/Data!$B33/Data!$B3</f>
        <v>0</v>
      </c>
      <c r="MQ71" s="14">
        <f>Inbound!MP9/Data!$B33/Data!$B3</f>
        <v>0</v>
      </c>
      <c r="MR71" s="14">
        <f>Inbound!MQ9/Data!$B33/Data!$B3</f>
        <v>0</v>
      </c>
      <c r="MS71" s="14">
        <f>Inbound!MR9/Data!$B33/Data!$B3</f>
        <v>0</v>
      </c>
      <c r="MT71" s="14">
        <f>Inbound!MS9/Data!$B33/Data!$B3</f>
        <v>0</v>
      </c>
      <c r="MU71" s="14">
        <f>Inbound!MT9/Data!$B33/Data!$B3</f>
        <v>0</v>
      </c>
      <c r="MV71" s="14">
        <f>Inbound!MU9/Data!$B33/Data!$B3</f>
        <v>0</v>
      </c>
      <c r="MW71" s="14">
        <f>Inbound!MV9/Data!$B33/Data!$B3</f>
        <v>0</v>
      </c>
      <c r="MX71" s="14">
        <f>Inbound!MW9/Data!$B33/Data!$B3</f>
        <v>0</v>
      </c>
      <c r="MY71" s="14">
        <f>Inbound!MX9/Data!$B33/Data!$B3</f>
        <v>0</v>
      </c>
      <c r="MZ71" s="14">
        <f>Inbound!MY9/Data!$B33/Data!$B3</f>
        <v>0</v>
      </c>
      <c r="NA71" s="14">
        <f>Inbound!MZ9/Data!$B33/Data!$B3</f>
        <v>0</v>
      </c>
      <c r="NB71" s="14">
        <f>Inbound!NA9/Data!$B33/Data!$B3</f>
        <v>0</v>
      </c>
      <c r="NC71" s="14">
        <f>Inbound!NB9/Data!$B33/Data!$B3</f>
        <v>0</v>
      </c>
    </row>
    <row r="72" spans="2:367" ht="15">
      <c r="B72" s="9" t="s">
        <v>128</v>
      </c>
      <c r="C72" s="14">
        <f>Inbound!B9/Data!$B34*Data!$B5/Data!$B3</f>
        <v>0</v>
      </c>
      <c r="D72" s="14">
        <f>Inbound!C9/Data!$B34*Data!$B5/Data!$B3</f>
        <v>7.7366666666666667E-2</v>
      </c>
      <c r="E72" s="14">
        <f>Inbound!D9/Data!$B34*Data!$B5/Data!$B3</f>
        <v>7.7366666666666667E-2</v>
      </c>
      <c r="F72" s="14">
        <f>Inbound!E9/Data!$B34*Data!$B5/Data!$B3</f>
        <v>7.7366666666666667E-2</v>
      </c>
      <c r="G72" s="14">
        <f>Inbound!F9/Data!$B34*Data!$B5/Data!$B3</f>
        <v>7.7366666666666667E-2</v>
      </c>
      <c r="H72" s="14">
        <f>Inbound!G9/Data!$B34*Data!$B5/Data!$B3</f>
        <v>7.7366666666666667E-2</v>
      </c>
      <c r="I72" s="14">
        <f>Inbound!H9/Data!$B34*Data!$B5/Data!$B3</f>
        <v>0</v>
      </c>
      <c r="J72" s="14">
        <f>Inbound!I9/Data!$B34*Data!$B5/Data!$B3</f>
        <v>0</v>
      </c>
      <c r="K72" s="14">
        <f>Inbound!J9/Data!$B34*Data!$B5/Data!$B3</f>
        <v>0.27365555555555554</v>
      </c>
      <c r="L72" s="14">
        <f>Inbound!K9/Data!$B34*Data!$B5/Data!$B3</f>
        <v>0.27365555555555554</v>
      </c>
      <c r="M72" s="14">
        <f>Inbound!L9/Data!$B34*Data!$B5/Data!$B3</f>
        <v>0.27365555555555554</v>
      </c>
      <c r="N72" s="14">
        <f>Inbound!M9/Data!$B34*Data!$B5/Data!$B3</f>
        <v>0.27365555555555554</v>
      </c>
      <c r="O72" s="14">
        <f>Inbound!N9/Data!$B34*Data!$B5/Data!$B3</f>
        <v>0.27365555555555554</v>
      </c>
      <c r="P72" s="14">
        <f>Inbound!O9/Data!$B34*Data!$B5/Data!$B3</f>
        <v>0</v>
      </c>
      <c r="Q72" s="14">
        <f>Inbound!P9/Data!$B34*Data!$B5/Data!$B3</f>
        <v>0</v>
      </c>
      <c r="R72" s="14">
        <f>Inbound!Q9/Data!$B34*Data!$B5/Data!$B3</f>
        <v>0.32168888888888891</v>
      </c>
      <c r="S72" s="14">
        <f>Inbound!R9/Data!$B34*Data!$B5/Data!$B3</f>
        <v>0.32168888888888891</v>
      </c>
      <c r="T72" s="14">
        <f>Inbound!S9/Data!$B34*Data!$B5/Data!$B3</f>
        <v>0.32168888888888891</v>
      </c>
      <c r="U72" s="14">
        <f>Inbound!T9/Data!$B34*Data!$B5/Data!$B3</f>
        <v>0.32168888888888891</v>
      </c>
      <c r="V72" s="14">
        <f>Inbound!U9/Data!$B34*Data!$B5/Data!$B3</f>
        <v>0.32168888888888891</v>
      </c>
      <c r="W72" s="14">
        <f>Inbound!V9/Data!$B34*Data!$B5/Data!$B3</f>
        <v>0</v>
      </c>
      <c r="X72" s="14">
        <f>Inbound!W9/Data!$B34*Data!$B5/Data!$B3</f>
        <v>0</v>
      </c>
      <c r="Y72" s="14">
        <f>Inbound!X9/Data!$B34*Data!$B5/Data!$B3</f>
        <v>0.13725555555555558</v>
      </c>
      <c r="Z72" s="14">
        <f>Inbound!Y9/Data!$B34*Data!$B5/Data!$B3</f>
        <v>0.13725555555555558</v>
      </c>
      <c r="AA72" s="14">
        <f>Inbound!Z9/Data!$B34*Data!$B5/Data!$B3</f>
        <v>0.13725555555555558</v>
      </c>
      <c r="AB72" s="14">
        <f>Inbound!AA9/Data!$B34*Data!$B5/Data!$B3</f>
        <v>0.13725555555555558</v>
      </c>
      <c r="AC72" s="14">
        <f>Inbound!AB9/Data!$B34*Data!$B5/Data!$B3</f>
        <v>0.13725555555555558</v>
      </c>
      <c r="AD72" s="14">
        <f>Inbound!AC9/Data!$B34*Data!$B5/Data!$B3</f>
        <v>0</v>
      </c>
      <c r="AE72" s="14">
        <f>Inbound!AD9/Data!$B34*Data!$B5/Data!$B3</f>
        <v>0</v>
      </c>
      <c r="AF72" s="14">
        <f>Inbound!AE9/Data!$B34*Data!$B5/Data!$B3</f>
        <v>1.4055555555555559E-2</v>
      </c>
      <c r="AG72" s="14">
        <f>Inbound!AF9/Data!$B34*Data!$B5/Data!$B3</f>
        <v>1.4055555555555559E-2</v>
      </c>
      <c r="AH72" s="14">
        <f>Inbound!AG9/Data!$B34*Data!$B5/Data!$B3</f>
        <v>1.4055555555555559E-2</v>
      </c>
      <c r="AI72" s="14">
        <f>Inbound!AH9/Data!$B34*Data!$B5/Data!$B3</f>
        <v>1.4055555555555559E-2</v>
      </c>
      <c r="AJ72" s="14">
        <f>Inbound!AI9/Data!$B34*Data!$B5/Data!$B3</f>
        <v>1.4055555555555559E-2</v>
      </c>
      <c r="AK72" s="14">
        <f>Inbound!AJ9/Data!$B34*Data!$B5/Data!$B3</f>
        <v>0</v>
      </c>
      <c r="AL72" s="14">
        <f>Inbound!AK9/Data!$B34*Data!$B5/Data!$B3</f>
        <v>0</v>
      </c>
      <c r="AM72" s="14">
        <f>Inbound!AL9/Data!$B34*Data!$B5/Data!$B3</f>
        <v>0.41127777777777785</v>
      </c>
      <c r="AN72" s="14">
        <f>Inbound!AM9/Data!$B34*Data!$B5/Data!$B3</f>
        <v>0.41127777777777785</v>
      </c>
      <c r="AO72" s="14">
        <f>Inbound!AN9/Data!$B34*Data!$B5/Data!$B3</f>
        <v>0.41127777777777785</v>
      </c>
      <c r="AP72" s="14">
        <f>Inbound!AO9/Data!$B34*Data!$B5/Data!$B3</f>
        <v>0.41127777777777785</v>
      </c>
      <c r="AQ72" s="14">
        <f>Inbound!AP9/Data!$B34*Data!$B5/Data!$B3</f>
        <v>0.41127777777777785</v>
      </c>
      <c r="AR72" s="14">
        <f>Inbound!AQ9/Data!$B34*Data!$B5/Data!$B3</f>
        <v>0</v>
      </c>
      <c r="AS72" s="14">
        <f>Inbound!AR9/Data!$B34*Data!$B5/Data!$B3</f>
        <v>0</v>
      </c>
      <c r="AT72" s="14">
        <f>Inbound!AS9/Data!$B34*Data!$B5/Data!$B3</f>
        <v>0.26448888888888894</v>
      </c>
      <c r="AU72" s="14">
        <f>Inbound!AT9/Data!$B34*Data!$B5/Data!$B3</f>
        <v>0.26448888888888894</v>
      </c>
      <c r="AV72" s="14">
        <f>Inbound!AU9/Data!$B34*Data!$B5/Data!$B3</f>
        <v>0.26448888888888894</v>
      </c>
      <c r="AW72" s="14">
        <f>Inbound!AV9/Data!$B34*Data!$B5/Data!$B3</f>
        <v>0.26448888888888894</v>
      </c>
      <c r="AX72" s="14">
        <f>Inbound!AW9/Data!$B34*Data!$B5/Data!$B3</f>
        <v>0.26448888888888894</v>
      </c>
      <c r="AY72" s="14">
        <f>Inbound!AX9/Data!$B34*Data!$B5/Data!$B3</f>
        <v>0</v>
      </c>
      <c r="AZ72" s="14">
        <f>Inbound!AY9/Data!$B34*Data!$B5/Data!$B3</f>
        <v>0</v>
      </c>
      <c r="BA72" s="14">
        <f>Inbound!AZ9/Data!$B34*Data!$B5/Data!$B3</f>
        <v>0.19800000000000004</v>
      </c>
      <c r="BB72" s="14">
        <f>Inbound!BA9/Data!$B34*Data!$B5/Data!$B3</f>
        <v>0.19800000000000004</v>
      </c>
      <c r="BC72" s="14">
        <f>Inbound!BB9/Data!$B34*Data!$B5/Data!$B3</f>
        <v>0.19800000000000004</v>
      </c>
      <c r="BD72" s="14">
        <f>Inbound!BC9/Data!$B34*Data!$B5/Data!$B3</f>
        <v>0.19800000000000004</v>
      </c>
      <c r="BE72" s="14">
        <f>Inbound!BD9/Data!$B34*Data!$B5/Data!$B3</f>
        <v>0.19800000000000004</v>
      </c>
      <c r="BF72" s="14">
        <f>Inbound!BE9/Data!$B34*Data!$B5/Data!$B3</f>
        <v>0</v>
      </c>
      <c r="BG72" s="14">
        <f>Inbound!BF9/Data!$B34*Data!$B5/Data!$B3</f>
        <v>0</v>
      </c>
      <c r="BH72" s="14">
        <f>Inbound!BG9/Data!$B34*Data!$B5/Data!$B3</f>
        <v>5.524444444444445E-2</v>
      </c>
      <c r="BI72" s="14">
        <f>Inbound!BH9/Data!$B34*Data!$B5/Data!$B3</f>
        <v>5.524444444444445E-2</v>
      </c>
      <c r="BJ72" s="14">
        <f>Inbound!BI9/Data!$B34*Data!$B5/Data!$B3</f>
        <v>5.524444444444445E-2</v>
      </c>
      <c r="BK72" s="14">
        <f>Inbound!BJ9/Data!$B34*Data!$B5/Data!$B3</f>
        <v>5.524444444444445E-2</v>
      </c>
      <c r="BL72" s="14">
        <f>Inbound!BK9/Data!$B34*Data!$B5/Data!$B3</f>
        <v>5.524444444444445E-2</v>
      </c>
      <c r="BM72" s="14">
        <f>Inbound!BL9/Data!$B34*Data!$B5/Data!$B3</f>
        <v>0</v>
      </c>
      <c r="BN72" s="14">
        <f>Inbound!BM9/Data!$B34*Data!$B5/Data!$B3</f>
        <v>0</v>
      </c>
      <c r="BO72" s="14">
        <f>Inbound!BN9/Data!$B34*Data!$B5/Data!$B3</f>
        <v>0.43205555555555564</v>
      </c>
      <c r="BP72" s="14">
        <f>Inbound!BO9/Data!$B34*Data!$B5/Data!$B3</f>
        <v>0.43205555555555564</v>
      </c>
      <c r="BQ72" s="14">
        <f>Inbound!BP9/Data!$B34*Data!$B5/Data!$B3</f>
        <v>0.43205555555555564</v>
      </c>
      <c r="BR72" s="14">
        <f>Inbound!BQ9/Data!$B34*Data!$B5/Data!$B3</f>
        <v>0.43205555555555564</v>
      </c>
      <c r="BS72" s="14">
        <f>Inbound!BR9/Data!$B34*Data!$B5/Data!$B3</f>
        <v>0.43205555555555564</v>
      </c>
      <c r="BT72" s="14">
        <f>Inbound!BS9/Data!$B34*Data!$B5/Data!$B3</f>
        <v>0</v>
      </c>
      <c r="BU72" s="14">
        <f>Inbound!BT9/Data!$B34*Data!$B5/Data!$B3</f>
        <v>0</v>
      </c>
      <c r="BV72" s="14">
        <f>Inbound!BU9/Data!$B34*Data!$B5/Data!$B3</f>
        <v>0.60805555555555557</v>
      </c>
      <c r="BW72" s="14">
        <f>Inbound!BV9/Data!$B34*Data!$B5/Data!$B3</f>
        <v>0.60805555555555557</v>
      </c>
      <c r="BX72" s="14">
        <f>Inbound!BW9/Data!$B34*Data!$B5/Data!$B3</f>
        <v>0.60805555555555557</v>
      </c>
      <c r="BY72" s="14">
        <f>Inbound!BX9/Data!$B34*Data!$B5/Data!$B3</f>
        <v>0.60805555555555557</v>
      </c>
      <c r="BZ72" s="14">
        <f>Inbound!BY9/Data!$B34*Data!$B5/Data!$B3</f>
        <v>0.60805555555555557</v>
      </c>
      <c r="CA72" s="14">
        <f>Inbound!BZ9/Data!$B34*Data!$B5/Data!$B3</f>
        <v>0</v>
      </c>
      <c r="CB72" s="14">
        <f>Inbound!CA9/Data!$B34*Data!$B5/Data!$B3</f>
        <v>0</v>
      </c>
      <c r="CC72" s="14">
        <f>Inbound!CB9/Data!$B34*Data!$B5/Data!$B3</f>
        <v>0.27805555555555556</v>
      </c>
      <c r="CD72" s="14">
        <f>Inbound!CC9/Data!$B34*Data!$B5/Data!$B3</f>
        <v>0.27805555555555556</v>
      </c>
      <c r="CE72" s="14">
        <f>Inbound!CD9/Data!$B34*Data!$B5/Data!$B3</f>
        <v>0.27805555555555556</v>
      </c>
      <c r="CF72" s="14">
        <f>Inbound!CE9/Data!$B34*Data!$B5/Data!$B3</f>
        <v>0.27805555555555556</v>
      </c>
      <c r="CG72" s="14">
        <f>Inbound!CF9/Data!$B34*Data!$B5/Data!$B3</f>
        <v>0.27805555555555556</v>
      </c>
      <c r="CH72" s="14">
        <f>Inbound!CG9/Data!$B34*Data!$B5/Data!$B3</f>
        <v>0</v>
      </c>
      <c r="CI72" s="14">
        <f>Inbound!CH9/Data!$B34*Data!$B5/Data!$B3</f>
        <v>0</v>
      </c>
      <c r="CJ72" s="14">
        <f>Inbound!CI9/Data!$B34*Data!$B5/Data!$B3</f>
        <v>0.60157777777777777</v>
      </c>
      <c r="CK72" s="14">
        <f>Inbound!CJ9/Data!$B34*Data!$B5/Data!$B3</f>
        <v>0.60157777777777777</v>
      </c>
      <c r="CL72" s="14">
        <f>Inbound!CK9/Data!$B34*Data!$B5/Data!$B3</f>
        <v>0.60157777777777777</v>
      </c>
      <c r="CM72" s="14">
        <f>Inbound!CL9/Data!$B34*Data!$B5/Data!$B3</f>
        <v>0.60157777777777777</v>
      </c>
      <c r="CN72" s="14">
        <f>Inbound!CM9/Data!$B34*Data!$B5/Data!$B3</f>
        <v>0.60157777777777777</v>
      </c>
      <c r="CO72" s="14">
        <f>Inbound!CN9/Data!$B34*Data!$B5/Data!$B3</f>
        <v>0</v>
      </c>
      <c r="CP72" s="14">
        <f>Inbound!CO9/Data!$B34*Data!$B5/Data!$B3</f>
        <v>0</v>
      </c>
      <c r="CQ72" s="14">
        <f>Inbound!CP9/Data!$B34*Data!$B5/Data!$B3</f>
        <v>7.5288888888888905E-2</v>
      </c>
      <c r="CR72" s="14">
        <f>Inbound!CQ9/Data!$B34*Data!$B5/Data!$B3</f>
        <v>7.5288888888888905E-2</v>
      </c>
      <c r="CS72" s="14">
        <f>Inbound!CR9/Data!$B34*Data!$B5/Data!$B3</f>
        <v>7.5288888888888905E-2</v>
      </c>
      <c r="CT72" s="14">
        <f>Inbound!CS9/Data!$B34*Data!$B5/Data!$B3</f>
        <v>7.5288888888888905E-2</v>
      </c>
      <c r="CU72" s="14">
        <f>Inbound!CT9/Data!$B34*Data!$B5/Data!$B3</f>
        <v>7.5288888888888905E-2</v>
      </c>
      <c r="CV72" s="14">
        <f>Inbound!CU9/Data!$B34*Data!$B5/Data!$B3</f>
        <v>0</v>
      </c>
      <c r="CW72" s="14">
        <f>Inbound!CV9/Data!$B34*Data!$B5/Data!$B3</f>
        <v>0</v>
      </c>
      <c r="CX72" s="14">
        <f>Inbound!CW9/Data!$B34*Data!$B5/Data!$B3</f>
        <v>8.6900000000000005E-2</v>
      </c>
      <c r="CY72" s="14">
        <f>Inbound!CX9/Data!$B34*Data!$B5/Data!$B3</f>
        <v>8.6900000000000005E-2</v>
      </c>
      <c r="CZ72" s="14">
        <f>Inbound!CY9/Data!$B34*Data!$B5/Data!$B3</f>
        <v>8.6900000000000005E-2</v>
      </c>
      <c r="DA72" s="14">
        <f>Inbound!CZ9/Data!$B34*Data!$B5/Data!$B3</f>
        <v>8.6900000000000005E-2</v>
      </c>
      <c r="DB72" s="14">
        <f>Inbound!DA9/Data!$B34*Data!$B5/Data!$B3</f>
        <v>8.6900000000000005E-2</v>
      </c>
      <c r="DC72" s="14">
        <f>Inbound!DB9/Data!$B34*Data!$B5/Data!$B3</f>
        <v>0</v>
      </c>
      <c r="DD72" s="14">
        <f>Inbound!DC9/Data!$B34*Data!$B5/Data!$B3</f>
        <v>0</v>
      </c>
      <c r="DE72" s="14">
        <f>Inbound!DD9/Data!$B34*Data!$B5/Data!$B3</f>
        <v>0.27854444444444443</v>
      </c>
      <c r="DF72" s="14">
        <f>Inbound!DE9/Data!$B34*Data!$B5/Data!$B3</f>
        <v>0.27854444444444443</v>
      </c>
      <c r="DG72" s="14">
        <f>Inbound!DF9/Data!$B34*Data!$B5/Data!$B3</f>
        <v>0.27854444444444443</v>
      </c>
      <c r="DH72" s="14">
        <f>Inbound!DG9/Data!$B34*Data!$B5/Data!$B3</f>
        <v>0.27854444444444443</v>
      </c>
      <c r="DI72" s="14">
        <f>Inbound!DH9/Data!$B34*Data!$B5/Data!$B3</f>
        <v>0.27854444444444443</v>
      </c>
      <c r="DJ72" s="14">
        <f>Inbound!DI9/Data!$B34*Data!$B5/Data!$B3</f>
        <v>0</v>
      </c>
      <c r="DK72" s="14">
        <f>Inbound!DJ9/Data!$B34*Data!$B5/Data!$B3</f>
        <v>0</v>
      </c>
      <c r="DL72" s="14">
        <f>Inbound!DK9/Data!$B34*Data!$B5/Data!$B3</f>
        <v>0.4131111111111111</v>
      </c>
      <c r="DM72" s="14">
        <f>Inbound!DL9/Data!$B34*Data!$B5/Data!$B3</f>
        <v>0.4131111111111111</v>
      </c>
      <c r="DN72" s="14">
        <f>Inbound!DM9/Data!$B34*Data!$B5/Data!$B3</f>
        <v>0.4131111111111111</v>
      </c>
      <c r="DO72" s="14">
        <f>Inbound!DN9/Data!$B34*Data!$B5/Data!$B3</f>
        <v>0.4131111111111111</v>
      </c>
      <c r="DP72" s="14">
        <f>Inbound!DO9/Data!$B34*Data!$B5/Data!$B3</f>
        <v>0.4131111111111111</v>
      </c>
      <c r="DQ72" s="14">
        <f>Inbound!DP9/Data!$B34*Data!$B5/Data!$B3</f>
        <v>0</v>
      </c>
      <c r="DR72" s="14">
        <f>Inbound!DQ9/Data!$B34*Data!$B5/Data!$B3</f>
        <v>0</v>
      </c>
      <c r="DS72" s="14">
        <f>Inbound!DR9/Data!$B34*Data!$B5/Data!$B3</f>
        <v>0.2233</v>
      </c>
      <c r="DT72" s="14">
        <f>Inbound!DS9/Data!$B34*Data!$B5/Data!$B3</f>
        <v>0.2233</v>
      </c>
      <c r="DU72" s="14">
        <f>Inbound!DT9/Data!$B34*Data!$B5/Data!$B3</f>
        <v>0.2233</v>
      </c>
      <c r="DV72" s="14">
        <f>Inbound!DU9/Data!$B34*Data!$B5/Data!$B3</f>
        <v>0.2233</v>
      </c>
      <c r="DW72" s="14">
        <f>Inbound!DV9/Data!$B34*Data!$B5/Data!$B3</f>
        <v>0.2233</v>
      </c>
      <c r="DX72" s="14">
        <f>Inbound!DW9/Data!$B34*Data!$B5/Data!$B3</f>
        <v>0</v>
      </c>
      <c r="DY72" s="14">
        <f>Inbound!DX9/Data!$B34*Data!$B5/Data!$B3</f>
        <v>0</v>
      </c>
      <c r="DZ72" s="14">
        <f>Inbound!DY9/Data!$B34*Data!$B5/Data!$B3</f>
        <v>0.1925</v>
      </c>
      <c r="EA72" s="14">
        <f>Inbound!DZ9/Data!$B34*Data!$B5/Data!$B3</f>
        <v>0.1925</v>
      </c>
      <c r="EB72" s="14">
        <f>Inbound!EA9/Data!$B34*Data!$B5/Data!$B3</f>
        <v>0.1925</v>
      </c>
      <c r="EC72" s="14">
        <f>Inbound!EB9/Data!$B34*Data!$B5/Data!$B3</f>
        <v>0.1925</v>
      </c>
      <c r="ED72" s="14">
        <f>Inbound!EC9/Data!$B34*Data!$B5/Data!$B3</f>
        <v>0.1925</v>
      </c>
      <c r="EE72" s="14">
        <f>Inbound!ED9/Data!$B34*Data!$B5/Data!$B3</f>
        <v>0</v>
      </c>
      <c r="EF72" s="14">
        <f>Inbound!EE9/Data!$B34*Data!$B5/Data!$B3</f>
        <v>0</v>
      </c>
      <c r="EG72" s="14">
        <f>Inbound!EF9/Data!$B34*Data!$B5/Data!$B3</f>
        <v>0.25740000000000002</v>
      </c>
      <c r="EH72" s="14">
        <f>Inbound!EG9/Data!$B34*Data!$B5/Data!$B3</f>
        <v>0.25740000000000002</v>
      </c>
      <c r="EI72" s="14">
        <f>Inbound!EH9/Data!$B34*Data!$B5/Data!$B3</f>
        <v>0.25740000000000002</v>
      </c>
      <c r="EJ72" s="14">
        <f>Inbound!EI9/Data!$B34*Data!$B5/Data!$B3</f>
        <v>0.25740000000000002</v>
      </c>
      <c r="EK72" s="14">
        <f>Inbound!EJ9/Data!$B34*Data!$B5/Data!$B3</f>
        <v>0.25740000000000002</v>
      </c>
      <c r="EL72" s="14">
        <f>Inbound!EK9/Data!$B34*Data!$B5/Data!$B3</f>
        <v>0</v>
      </c>
      <c r="EM72" s="14">
        <f>Inbound!EL9/Data!$B34*Data!$B5/Data!$B3</f>
        <v>0</v>
      </c>
      <c r="EN72" s="14">
        <f>Inbound!EM9/Data!$B34*Data!$B5/Data!$B3</f>
        <v>0.39367777777777779</v>
      </c>
      <c r="EO72" s="14">
        <f>Inbound!EN9/Data!$B34*Data!$B5/Data!$B3</f>
        <v>0.39367777777777779</v>
      </c>
      <c r="EP72" s="14">
        <f>Inbound!EO9/Data!$B34*Data!$B5/Data!$B3</f>
        <v>0.39367777777777779</v>
      </c>
      <c r="EQ72" s="14">
        <f>Inbound!EP9/Data!$B34*Data!$B5/Data!$B3</f>
        <v>0.39367777777777779</v>
      </c>
      <c r="ER72" s="14">
        <f>Inbound!EQ9/Data!$B34*Data!$B5/Data!$B3</f>
        <v>0.39367777777777779</v>
      </c>
      <c r="ES72" s="14">
        <f>Inbound!ER9/Data!$B34*Data!$B5/Data!$B3</f>
        <v>0</v>
      </c>
      <c r="ET72" s="14">
        <f>Inbound!ES9/Data!$B34*Data!$B5/Data!$B3</f>
        <v>0</v>
      </c>
      <c r="EU72" s="14">
        <f>Inbound!ET9/Data!$B34*Data!$B5/Data!$B3</f>
        <v>0.88232222222222223</v>
      </c>
      <c r="EV72" s="14">
        <f>Inbound!EU9/Data!$B34*Data!$B5/Data!$B3</f>
        <v>0.88232222222222223</v>
      </c>
      <c r="EW72" s="14">
        <f>Inbound!EV9/Data!$B34*Data!$B5/Data!$B3</f>
        <v>0.88232222222222223</v>
      </c>
      <c r="EX72" s="14">
        <f>Inbound!EW9/Data!$B34*Data!$B5/Data!$B3</f>
        <v>0.88232222222222223</v>
      </c>
      <c r="EY72" s="14">
        <f>Inbound!EX9/Data!$B34*Data!$B5/Data!$B3</f>
        <v>0.88232222222222223</v>
      </c>
      <c r="EZ72" s="14">
        <f>Inbound!EY9/Data!$B34*Data!$B5/Data!$B3</f>
        <v>0</v>
      </c>
      <c r="FA72" s="14">
        <f>Inbound!EZ9/Data!$B34*Data!$B5/Data!$B3</f>
        <v>0</v>
      </c>
      <c r="FB72" s="14">
        <f>Inbound!FA9/Data!$B34*Data!$B5/Data!$B3</f>
        <v>0.17710000000000001</v>
      </c>
      <c r="FC72" s="14">
        <f>Inbound!FB9/Data!$B34*Data!$B5/Data!$B3</f>
        <v>0.17710000000000001</v>
      </c>
      <c r="FD72" s="14">
        <f>Inbound!FC9/Data!$B34*Data!$B5/Data!$B3</f>
        <v>0.17710000000000001</v>
      </c>
      <c r="FE72" s="14">
        <f>Inbound!FD9/Data!$B34*Data!$B5/Data!$B3</f>
        <v>0.17710000000000001</v>
      </c>
      <c r="FF72" s="14">
        <f>Inbound!FE9/Data!$B34*Data!$B5/Data!$B3</f>
        <v>0.17710000000000001</v>
      </c>
      <c r="FG72" s="14">
        <f>Inbound!FF9/Data!$B34*Data!$B5/Data!$B3</f>
        <v>0</v>
      </c>
      <c r="FH72" s="14">
        <f>Inbound!FG9/Data!$B34*Data!$B5/Data!$B3</f>
        <v>0</v>
      </c>
      <c r="FI72" s="14">
        <f>Inbound!FH9/Data!$B34*Data!$B5/Data!$B3</f>
        <v>0.25018888888888891</v>
      </c>
      <c r="FJ72" s="14">
        <f>Inbound!FI9/Data!$B34*Data!$B5/Data!$B3</f>
        <v>0.25018888888888891</v>
      </c>
      <c r="FK72" s="14">
        <f>Inbound!FJ9/Data!$B34*Data!$B5/Data!$B3</f>
        <v>0.25018888888888891</v>
      </c>
      <c r="FL72" s="14">
        <f>Inbound!FK9/Data!$B34*Data!$B5/Data!$B3</f>
        <v>0.25018888888888891</v>
      </c>
      <c r="FM72" s="14">
        <f>Inbound!FL9/Data!$B34*Data!$B5/Data!$B3</f>
        <v>0.25018888888888891</v>
      </c>
      <c r="FN72" s="14">
        <f>Inbound!FM9/Data!$B34*Data!$B5/Data!$B3</f>
        <v>0</v>
      </c>
      <c r="FO72" s="14">
        <f>Inbound!FN9/Data!$B34*Data!$B5/Data!$B3</f>
        <v>0</v>
      </c>
      <c r="FP72" s="14">
        <f>Inbound!FO9/Data!$B34*Data!$B5/Data!$B3</f>
        <v>0.76205555555555571</v>
      </c>
      <c r="FQ72" s="14">
        <f>Inbound!FP9/Data!$B34*Data!$B5/Data!$B3</f>
        <v>0.76205555555555571</v>
      </c>
      <c r="FR72" s="14">
        <f>Inbound!FQ9/Data!$B34*Data!$B5/Data!$B3</f>
        <v>0.76205555555555571</v>
      </c>
      <c r="FS72" s="14">
        <f>Inbound!FR9/Data!$B34*Data!$B5/Data!$B3</f>
        <v>0.76205555555555571</v>
      </c>
      <c r="FT72" s="14">
        <f>Inbound!FS9/Data!$B34*Data!$B5/Data!$B3</f>
        <v>0.76205555555555571</v>
      </c>
      <c r="FU72" s="14">
        <f>Inbound!FT9/Data!$B34*Data!$B5/Data!$B3</f>
        <v>0</v>
      </c>
      <c r="FV72" s="14">
        <f>Inbound!FU9/Data!$B34*Data!$B5/Data!$B3</f>
        <v>0</v>
      </c>
      <c r="FW72" s="14">
        <f>Inbound!FV9/Data!$B34*Data!$B5/Data!$B3</f>
        <v>0.19702222222222224</v>
      </c>
      <c r="FX72" s="14">
        <f>Inbound!FW9/Data!$B34*Data!$B5/Data!$B3</f>
        <v>0.19702222222222224</v>
      </c>
      <c r="FY72" s="14">
        <f>Inbound!FX9/Data!$B34*Data!$B5/Data!$B3</f>
        <v>0.19702222222222224</v>
      </c>
      <c r="FZ72" s="14">
        <f>Inbound!FY9/Data!$B34*Data!$B5/Data!$B3</f>
        <v>0.19702222222222224</v>
      </c>
      <c r="GA72" s="14">
        <f>Inbound!FZ9/Data!$B34*Data!$B5/Data!$B3</f>
        <v>0.19702222222222224</v>
      </c>
      <c r="GB72" s="14">
        <f>Inbound!GA9/Data!$B34*Data!$B5/Data!$B3</f>
        <v>0</v>
      </c>
      <c r="GC72" s="14">
        <f>Inbound!GB9/Data!$B34*Data!$B5/Data!$B3</f>
        <v>0</v>
      </c>
      <c r="GD72" s="14">
        <f>Inbound!GC9/Data!$B34*Data!$B5/Data!$B3</f>
        <v>0.25544444444444442</v>
      </c>
      <c r="GE72" s="14">
        <f>Inbound!GD9/Data!$B34*Data!$B5/Data!$B3</f>
        <v>0.25544444444444442</v>
      </c>
      <c r="GF72" s="14">
        <f>Inbound!GE9/Data!$B34*Data!$B5/Data!$B3</f>
        <v>0.25544444444444442</v>
      </c>
      <c r="GG72" s="14">
        <f>Inbound!GF9/Data!$B34*Data!$B5/Data!$B3</f>
        <v>0.25544444444444442</v>
      </c>
      <c r="GH72" s="14">
        <f>Inbound!GG9/Data!$B34*Data!$B5/Data!$B3</f>
        <v>0.25544444444444442</v>
      </c>
      <c r="GI72" s="14">
        <f>Inbound!GH9/Data!$B34*Data!$B5/Data!$B3</f>
        <v>0</v>
      </c>
      <c r="GJ72" s="14">
        <f>Inbound!GI9/Data!$B34*Data!$B5/Data!$B3</f>
        <v>0</v>
      </c>
      <c r="GK72" s="14">
        <f>Inbound!GJ9/Data!$B34*Data!$B5/Data!$B3</f>
        <v>0.44843333333333329</v>
      </c>
      <c r="GL72" s="14">
        <f>Inbound!GK9/Data!$B34*Data!$B5/Data!$B3</f>
        <v>0.44843333333333329</v>
      </c>
      <c r="GM72" s="14">
        <f>Inbound!GL9/Data!$B34*Data!$B5/Data!$B3</f>
        <v>0.44843333333333329</v>
      </c>
      <c r="GN72" s="14">
        <f>Inbound!GM9/Data!$B34*Data!$B5/Data!$B3</f>
        <v>0.44843333333333329</v>
      </c>
      <c r="GO72" s="14">
        <f>Inbound!GN9/Data!$B34*Data!$B5/Data!$B3</f>
        <v>0.44843333333333329</v>
      </c>
      <c r="GP72" s="14">
        <f>Inbound!GO9/Data!$B34*Data!$B5/Data!$B3</f>
        <v>0</v>
      </c>
      <c r="GQ72" s="14">
        <f>Inbound!GP9/Data!$B34*Data!$B5/Data!$B3</f>
        <v>0</v>
      </c>
      <c r="GR72" s="14">
        <f>Inbound!GQ9/Data!$B34*Data!$B5/Data!$B3</f>
        <v>0.25813333333333338</v>
      </c>
      <c r="GS72" s="14">
        <f>Inbound!GR9/Data!$B34*Data!$B5/Data!$B3</f>
        <v>0.25813333333333338</v>
      </c>
      <c r="GT72" s="14">
        <f>Inbound!GS9/Data!$B34*Data!$B5/Data!$B3</f>
        <v>0.25813333333333338</v>
      </c>
      <c r="GU72" s="14">
        <f>Inbound!GT9/Data!$B34*Data!$B5/Data!$B3</f>
        <v>0.25813333333333338</v>
      </c>
      <c r="GV72" s="14">
        <f>Inbound!GU9/Data!$B34*Data!$B5/Data!$B3</f>
        <v>0.25813333333333338</v>
      </c>
      <c r="GW72" s="14">
        <f>Inbound!GV9/Data!$B34*Data!$B5/Data!$B3</f>
        <v>0</v>
      </c>
      <c r="GX72" s="14">
        <f>Inbound!GW9/Data!$B34*Data!$B5/Data!$B3</f>
        <v>0</v>
      </c>
      <c r="GY72" s="14">
        <f>Inbound!GX9/Data!$B34*Data!$B5/Data!$B3</f>
        <v>0.90273333333333339</v>
      </c>
      <c r="GZ72" s="14">
        <f>Inbound!GY9/Data!$B34*Data!$B5/Data!$B3</f>
        <v>0.90273333333333339</v>
      </c>
      <c r="HA72" s="14">
        <f>Inbound!GZ9/Data!$B34*Data!$B5/Data!$B3</f>
        <v>0.90273333333333339</v>
      </c>
      <c r="HB72" s="14">
        <f>Inbound!HA9/Data!$B34*Data!$B5/Data!$B3</f>
        <v>0.90273333333333339</v>
      </c>
      <c r="HC72" s="14">
        <f>Inbound!HB9/Data!$B34*Data!$B5/Data!$B3</f>
        <v>0.90273333333333339</v>
      </c>
      <c r="HD72" s="14">
        <f>Inbound!HC9/Data!$B34*Data!$B5/Data!$B3</f>
        <v>0</v>
      </c>
      <c r="HE72" s="14">
        <f>Inbound!HD9/Data!$B34*Data!$B5/Data!$B3</f>
        <v>0</v>
      </c>
      <c r="HF72" s="14">
        <f>Inbound!HE9/Data!$B34*Data!$B5/Data!$B3</f>
        <v>1.569577777777778</v>
      </c>
      <c r="HG72" s="14">
        <f>Inbound!HF9/Data!$B34*Data!$B5/Data!$B3</f>
        <v>1.569577777777778</v>
      </c>
      <c r="HH72" s="14">
        <f>Inbound!HG9/Data!$B34*Data!$B5/Data!$B3</f>
        <v>1.569577777777778</v>
      </c>
      <c r="HI72" s="14">
        <f>Inbound!HH9/Data!$B34*Data!$B5/Data!$B3</f>
        <v>1.569577777777778</v>
      </c>
      <c r="HJ72" s="14">
        <f>Inbound!HI9/Data!$B34*Data!$B5/Data!$B3</f>
        <v>1.569577777777778</v>
      </c>
      <c r="HK72" s="14">
        <f>Inbound!HJ9/Data!$B34*Data!$B5/Data!$B3</f>
        <v>0</v>
      </c>
      <c r="HL72" s="14">
        <f>Inbound!HK9/Data!$B34*Data!$B5/Data!$B3</f>
        <v>0</v>
      </c>
      <c r="HM72" s="14">
        <f>Inbound!HL9/Data!$B34*Data!$B5/Data!$B3</f>
        <v>0.85396666666666676</v>
      </c>
      <c r="HN72" s="14">
        <f>Inbound!HM9/Data!$B34*Data!$B5/Data!$B3</f>
        <v>0.85396666666666676</v>
      </c>
      <c r="HO72" s="14">
        <f>Inbound!HN9/Data!$B34*Data!$B5/Data!$B3</f>
        <v>0.85396666666666676</v>
      </c>
      <c r="HP72" s="14">
        <f>Inbound!HO9/Data!$B34*Data!$B5/Data!$B3</f>
        <v>0.85396666666666676</v>
      </c>
      <c r="HQ72" s="14">
        <f>Inbound!HP9/Data!$B34*Data!$B5/Data!$B3</f>
        <v>0.85396666666666676</v>
      </c>
      <c r="HR72" s="14">
        <f>Inbound!HQ9/Data!$B34*Data!$B5/Data!$B3</f>
        <v>0</v>
      </c>
      <c r="HS72" s="14">
        <f>Inbound!HR9/Data!$B34*Data!$B5/Data!$B3</f>
        <v>0</v>
      </c>
      <c r="HT72" s="14">
        <f>Inbound!HS9/Data!$B34*Data!$B5/Data!$B3</f>
        <v>0.1744111111111111</v>
      </c>
      <c r="HU72" s="14">
        <f>Inbound!HT9/Data!$B34*Data!$B5/Data!$B3</f>
        <v>0.1744111111111111</v>
      </c>
      <c r="HV72" s="14">
        <f>Inbound!HU9/Data!$B34*Data!$B5/Data!$B3</f>
        <v>0.1744111111111111</v>
      </c>
      <c r="HW72" s="14">
        <f>Inbound!HV9/Data!$B34*Data!$B5/Data!$B3</f>
        <v>0.1744111111111111</v>
      </c>
      <c r="HX72" s="14">
        <f>Inbound!HW9/Data!$B34*Data!$B5/Data!$B3</f>
        <v>0.1744111111111111</v>
      </c>
      <c r="HY72" s="14">
        <f>Inbound!HX9/Data!$B34*Data!$B5/Data!$B3</f>
        <v>0</v>
      </c>
      <c r="HZ72" s="14">
        <f>Inbound!HY9/Data!$B34*Data!$B5/Data!$B3</f>
        <v>0</v>
      </c>
      <c r="IA72" s="14">
        <f>Inbound!HZ9/Data!$B34*Data!$B5/Data!$B3</f>
        <v>0.40577777777777779</v>
      </c>
      <c r="IB72" s="14">
        <f>Inbound!IA9/Data!$B34*Data!$B5/Data!$B3</f>
        <v>0.40577777777777779</v>
      </c>
      <c r="IC72" s="14">
        <f>Inbound!IB9/Data!$B34*Data!$B5/Data!$B3</f>
        <v>0.40577777777777779</v>
      </c>
      <c r="ID72" s="14">
        <f>Inbound!IC9/Data!$B34*Data!$B5/Data!$B3</f>
        <v>0.40577777777777779</v>
      </c>
      <c r="IE72" s="14">
        <f>Inbound!ID9/Data!$B34*Data!$B5/Data!$B3</f>
        <v>0.40577777777777779</v>
      </c>
      <c r="IF72" s="14">
        <f>Inbound!IE9/Data!$B34*Data!$B5/Data!$B3</f>
        <v>0</v>
      </c>
      <c r="IG72" s="14">
        <f>Inbound!IF9/Data!$B34*Data!$B5/Data!$B3</f>
        <v>0</v>
      </c>
      <c r="IH72" s="14">
        <f>Inbound!IG9/Data!$B34*Data!$B5/Data!$B3</f>
        <v>0.85897777777777784</v>
      </c>
      <c r="II72" s="14">
        <f>Inbound!IH9/Data!$B34*Data!$B5/Data!$B3</f>
        <v>0.85897777777777784</v>
      </c>
      <c r="IJ72" s="14">
        <f>Inbound!II9/Data!$B34*Data!$B5/Data!$B3</f>
        <v>0.85897777777777784</v>
      </c>
      <c r="IK72" s="14">
        <f>Inbound!IJ9/Data!$B34*Data!$B5/Data!$B3</f>
        <v>0.85897777777777784</v>
      </c>
      <c r="IL72" s="14">
        <f>Inbound!IK9/Data!$B34*Data!$B5/Data!$B3</f>
        <v>0.85897777777777784</v>
      </c>
      <c r="IM72" s="14">
        <f>Inbound!IL9/Data!$B34*Data!$B5/Data!$B3</f>
        <v>0</v>
      </c>
      <c r="IN72" s="14">
        <f>Inbound!IM9/Data!$B34*Data!$B5/Data!$B3</f>
        <v>0</v>
      </c>
      <c r="IO72" s="14">
        <f>Inbound!IN9/Data!$B34*Data!$B5/Data!$B3</f>
        <v>0.17991111111111113</v>
      </c>
      <c r="IP72" s="14">
        <f>Inbound!IO9/Data!$B34*Data!$B5/Data!$B3</f>
        <v>0.17991111111111113</v>
      </c>
      <c r="IQ72" s="14">
        <f>Inbound!IP9/Data!$B34*Data!$B5/Data!$B3</f>
        <v>0.17991111111111113</v>
      </c>
      <c r="IR72" s="14">
        <f>Inbound!IQ9/Data!$B34*Data!$B5/Data!$B3</f>
        <v>0.17991111111111113</v>
      </c>
      <c r="IS72" s="14">
        <f>Inbound!IR9/Data!$B34*Data!$B5/Data!$B3</f>
        <v>0.17991111111111113</v>
      </c>
      <c r="IT72" s="14">
        <f>Inbound!IS9/Data!$B34*Data!$B5/Data!$B3</f>
        <v>0</v>
      </c>
      <c r="IU72" s="14">
        <f>Inbound!IT9/Data!$B34*Data!$B5/Data!$B3</f>
        <v>0</v>
      </c>
      <c r="IV72" s="14">
        <f>Inbound!IU9/Data!$B34*Data!$B5/Data!$B3</f>
        <v>1.3339333333333336</v>
      </c>
      <c r="IW72" s="14">
        <f>Inbound!IV9/Data!$B34*Data!$B5/Data!$B3</f>
        <v>1.3339333333333336</v>
      </c>
      <c r="IX72" s="14">
        <f>Inbound!IW9/Data!$B34*Data!$B5/Data!$B3</f>
        <v>1.3339333333333336</v>
      </c>
      <c r="IY72" s="14">
        <f>Inbound!IX9/Data!$B34*Data!$B5/Data!$B3</f>
        <v>1.3339333333333336</v>
      </c>
      <c r="IZ72" s="14">
        <f>Inbound!IY9/Data!$B34*Data!$B5/Data!$B3</f>
        <v>1.3339333333333336</v>
      </c>
      <c r="JA72" s="14">
        <f>Inbound!IZ9/Data!$B34*Data!$B5/Data!$B3</f>
        <v>0</v>
      </c>
      <c r="JB72" s="14">
        <f>Inbound!JA9/Data!$B34*Data!$B5/Data!$B3</f>
        <v>0</v>
      </c>
      <c r="JC72" s="14">
        <f>Inbound!JB9/Data!$B34*Data!$B5/Data!$B3</f>
        <v>0.93353333333333333</v>
      </c>
      <c r="JD72" s="14">
        <f>Inbound!JC9/Data!$B34*Data!$B5/Data!$B3</f>
        <v>0.93353333333333333</v>
      </c>
      <c r="JE72" s="14">
        <f>Inbound!JD9/Data!$B34*Data!$B5/Data!$B3</f>
        <v>0.93353333333333333</v>
      </c>
      <c r="JF72" s="14">
        <f>Inbound!JE9/Data!$B34*Data!$B5/Data!$B3</f>
        <v>0.93353333333333333</v>
      </c>
      <c r="JG72" s="14">
        <f>Inbound!JF9/Data!$B34*Data!$B5/Data!$B3</f>
        <v>0.93353333333333333</v>
      </c>
      <c r="JH72" s="14">
        <f>Inbound!JG9/Data!$B34*Data!$B5/Data!$B3</f>
        <v>0</v>
      </c>
      <c r="JI72" s="14">
        <f>Inbound!JH9/Data!$B34*Data!$B5/Data!$B3</f>
        <v>0</v>
      </c>
      <c r="JJ72" s="14">
        <f>Inbound!JI9/Data!$B34*Data!$B5/Data!$B3</f>
        <v>0.14581111111111114</v>
      </c>
      <c r="JK72" s="14">
        <f>Inbound!JJ9/Data!$B34*Data!$B5/Data!$B3</f>
        <v>0.14581111111111114</v>
      </c>
      <c r="JL72" s="14">
        <f>Inbound!JK9/Data!$B34*Data!$B5/Data!$B3</f>
        <v>0.14581111111111114</v>
      </c>
      <c r="JM72" s="14">
        <f>Inbound!JL9/Data!$B34*Data!$B5/Data!$B3</f>
        <v>0.14581111111111114</v>
      </c>
      <c r="JN72" s="14">
        <f>Inbound!JM9/Data!$B34*Data!$B5/Data!$B3</f>
        <v>0.14581111111111114</v>
      </c>
      <c r="JO72" s="14">
        <f>Inbound!JN9/Data!$B34*Data!$B5/Data!$B3</f>
        <v>0</v>
      </c>
      <c r="JP72" s="14">
        <f>Inbound!JO9/Data!$B34*Data!$B5/Data!$B3</f>
        <v>0</v>
      </c>
      <c r="JQ72" s="14">
        <f>Inbound!JP9/Data!$B34*Data!$B5/Data!$B3</f>
        <v>0</v>
      </c>
      <c r="JR72" s="14">
        <f>Inbound!JQ9/Data!$B34*Data!$B5/Data!$B3</f>
        <v>0</v>
      </c>
      <c r="JS72" s="14">
        <f>Inbound!JR9/Data!$B34*Data!$B5/Data!$B3</f>
        <v>0</v>
      </c>
      <c r="JT72" s="14">
        <f>Inbound!JS9/Data!$B34*Data!$B5/Data!$B3</f>
        <v>0</v>
      </c>
      <c r="JU72" s="14">
        <f>Inbound!JT9/Data!$B34*Data!$B5/Data!$B3</f>
        <v>0</v>
      </c>
      <c r="JV72" s="14">
        <f>Inbound!JU9/Data!$B34*Data!$B5/Data!$B3</f>
        <v>0</v>
      </c>
      <c r="JW72" s="14">
        <f>Inbound!JV9/Data!$B34*Data!$B5/Data!$B3</f>
        <v>0</v>
      </c>
      <c r="JX72" s="14">
        <f>Inbound!JW9/Data!$B34*Data!$B5/Data!$B3</f>
        <v>0</v>
      </c>
      <c r="JY72" s="14">
        <f>Inbound!JX9/Data!$B34*Data!$B5/Data!$B3</f>
        <v>0</v>
      </c>
      <c r="JZ72" s="14">
        <f>Inbound!JY9/Data!$B34*Data!$B5/Data!$B3</f>
        <v>0</v>
      </c>
      <c r="KA72" s="14">
        <f>Inbound!JZ9/Data!$B34*Data!$B5/Data!$B3</f>
        <v>0</v>
      </c>
      <c r="KB72" s="14">
        <f>Inbound!KA9/Data!$B34*Data!$B5/Data!$B3</f>
        <v>0</v>
      </c>
      <c r="KC72" s="14">
        <f>Inbound!KB9/Data!$B34*Data!$B5/Data!$B3</f>
        <v>0</v>
      </c>
      <c r="KD72" s="14">
        <f>Inbound!KC9/Data!$B34*Data!$B5/Data!$B3</f>
        <v>0</v>
      </c>
      <c r="KE72" s="14">
        <f>Inbound!KD9/Data!$B34*Data!$B5/Data!$B3</f>
        <v>0</v>
      </c>
      <c r="KF72" s="14">
        <f>Inbound!KE9/Data!$B34*Data!$B5/Data!$B3</f>
        <v>0</v>
      </c>
      <c r="KG72" s="14">
        <f>Inbound!KF9/Data!$B34*Data!$B5/Data!$B3</f>
        <v>0</v>
      </c>
      <c r="KH72" s="14">
        <f>Inbound!KG9/Data!$B34*Data!$B5/Data!$B3</f>
        <v>0</v>
      </c>
      <c r="KI72" s="14">
        <f>Inbound!KH9/Data!$B34*Data!$B5/Data!$B3</f>
        <v>0</v>
      </c>
      <c r="KJ72" s="14">
        <f>Inbound!KI9/Data!$B34*Data!$B5/Data!$B3</f>
        <v>0</v>
      </c>
      <c r="KK72" s="14">
        <f>Inbound!KJ9/Data!$B34*Data!$B5/Data!$B3</f>
        <v>0</v>
      </c>
      <c r="KL72" s="14">
        <f>Inbound!KK9/Data!$B34*Data!$B5/Data!$B3</f>
        <v>0</v>
      </c>
      <c r="KM72" s="14">
        <f>Inbound!KL9/Data!$B34*Data!$B5/Data!$B3</f>
        <v>0</v>
      </c>
      <c r="KN72" s="14">
        <f>Inbound!KM9/Data!$B34*Data!$B5/Data!$B3</f>
        <v>0</v>
      </c>
      <c r="KO72" s="14">
        <f>Inbound!KN9/Data!$B34*Data!$B5/Data!$B3</f>
        <v>0</v>
      </c>
      <c r="KP72" s="14">
        <f>Inbound!KO9/Data!$B34*Data!$B5/Data!$B3</f>
        <v>0</v>
      </c>
      <c r="KQ72" s="14">
        <f>Inbound!KP9/Data!$B34*Data!$B5/Data!$B3</f>
        <v>0</v>
      </c>
      <c r="KR72" s="14">
        <f>Inbound!KQ9/Data!$B34*Data!$B5/Data!$B3</f>
        <v>0</v>
      </c>
      <c r="KS72" s="14">
        <f>Inbound!KR9/Data!$B34*Data!$B5/Data!$B3</f>
        <v>0</v>
      </c>
      <c r="KT72" s="14">
        <f>Inbound!KS9/Data!$B34*Data!$B5/Data!$B3</f>
        <v>0</v>
      </c>
      <c r="KU72" s="14">
        <f>Inbound!KT9/Data!$B34*Data!$B5/Data!$B3</f>
        <v>0</v>
      </c>
      <c r="KV72" s="14">
        <f>Inbound!KU9/Data!$B34*Data!$B5/Data!$B3</f>
        <v>0</v>
      </c>
      <c r="KW72" s="14">
        <f>Inbound!KV9/Data!$B34*Data!$B5/Data!$B3</f>
        <v>0</v>
      </c>
      <c r="KX72" s="14">
        <f>Inbound!KW9/Data!$B34*Data!$B5/Data!$B3</f>
        <v>0</v>
      </c>
      <c r="KY72" s="14">
        <f>Inbound!KX9/Data!$B34*Data!$B5/Data!$B3</f>
        <v>0</v>
      </c>
      <c r="KZ72" s="14">
        <f>Inbound!KY9/Data!$B34*Data!$B5/Data!$B3</f>
        <v>0</v>
      </c>
      <c r="LA72" s="14">
        <f>Inbound!KZ9/Data!$B34*Data!$B5/Data!$B3</f>
        <v>0</v>
      </c>
      <c r="LB72" s="14">
        <f>Inbound!LA9/Data!$B34*Data!$B5/Data!$B3</f>
        <v>0</v>
      </c>
      <c r="LC72" s="14">
        <f>Inbound!LB9/Data!$B34*Data!$B5/Data!$B3</f>
        <v>0</v>
      </c>
      <c r="LD72" s="14">
        <f>Inbound!LC9/Data!$B34*Data!$B5/Data!$B3</f>
        <v>0</v>
      </c>
      <c r="LE72" s="14">
        <f>Inbound!LD9/Data!$B34*Data!$B5/Data!$B3</f>
        <v>0</v>
      </c>
      <c r="LF72" s="14">
        <f>Inbound!LE9/Data!$B34*Data!$B5/Data!$B3</f>
        <v>0</v>
      </c>
      <c r="LG72" s="14">
        <f>Inbound!LF9/Data!$B34*Data!$B5/Data!$B3</f>
        <v>0</v>
      </c>
      <c r="LH72" s="14">
        <f>Inbound!LG9/Data!$B34*Data!$B5/Data!$B3</f>
        <v>0</v>
      </c>
      <c r="LI72" s="14">
        <f>Inbound!LH9/Data!$B34*Data!$B5/Data!$B3</f>
        <v>0</v>
      </c>
      <c r="LJ72" s="14">
        <f>Inbound!LI9/Data!$B34*Data!$B5/Data!$B3</f>
        <v>0</v>
      </c>
      <c r="LK72" s="14">
        <f>Inbound!LJ9/Data!$B34*Data!$B5/Data!$B3</f>
        <v>0</v>
      </c>
      <c r="LL72" s="14">
        <f>Inbound!LK9/Data!$B34*Data!$B5/Data!$B3</f>
        <v>0</v>
      </c>
      <c r="LM72" s="14">
        <f>Inbound!LL9/Data!$B34*Data!$B5/Data!$B3</f>
        <v>0</v>
      </c>
      <c r="LN72" s="14">
        <f>Inbound!LM9/Data!$B34*Data!$B5/Data!$B3</f>
        <v>0</v>
      </c>
      <c r="LO72" s="14">
        <f>Inbound!LN9/Data!$B34*Data!$B5/Data!$B3</f>
        <v>0</v>
      </c>
      <c r="LP72" s="14">
        <f>Inbound!LO9/Data!$B34*Data!$B5/Data!$B3</f>
        <v>0</v>
      </c>
      <c r="LQ72" s="14">
        <f>Inbound!LP9/Data!$B34*Data!$B5/Data!$B3</f>
        <v>0</v>
      </c>
      <c r="LR72" s="14">
        <f>Inbound!LQ9/Data!$B34*Data!$B5/Data!$B3</f>
        <v>0</v>
      </c>
      <c r="LS72" s="14">
        <f>Inbound!LR9/Data!$B34*Data!$B5/Data!$B3</f>
        <v>0</v>
      </c>
      <c r="LT72" s="14">
        <f>Inbound!LS9/Data!$B34*Data!$B5/Data!$B3</f>
        <v>0</v>
      </c>
      <c r="LU72" s="14">
        <f>Inbound!LT9/Data!$B34*Data!$B5/Data!$B3</f>
        <v>0</v>
      </c>
      <c r="LV72" s="14">
        <f>Inbound!LU9/Data!$B34*Data!$B5/Data!$B3</f>
        <v>0</v>
      </c>
      <c r="LW72" s="14">
        <f>Inbound!LV9/Data!$B34*Data!$B5/Data!$B3</f>
        <v>0</v>
      </c>
      <c r="LX72" s="14">
        <f>Inbound!LW9/Data!$B34*Data!$B5/Data!$B3</f>
        <v>0</v>
      </c>
      <c r="LY72" s="14">
        <f>Inbound!LX9/Data!$B34*Data!$B5/Data!$B3</f>
        <v>0</v>
      </c>
      <c r="LZ72" s="14">
        <f>Inbound!LY9/Data!$B34*Data!$B5/Data!$B3</f>
        <v>0</v>
      </c>
      <c r="MA72" s="14">
        <f>Inbound!LZ9/Data!$B34*Data!$B5/Data!$B3</f>
        <v>0</v>
      </c>
      <c r="MB72" s="14">
        <f>Inbound!MA9/Data!$B34*Data!$B5/Data!$B3</f>
        <v>0</v>
      </c>
      <c r="MC72" s="14">
        <f>Inbound!MB9/Data!$B34*Data!$B5/Data!$B3</f>
        <v>0</v>
      </c>
      <c r="MD72" s="14">
        <f>Inbound!MC9/Data!$B34*Data!$B5/Data!$B3</f>
        <v>0</v>
      </c>
      <c r="ME72" s="14">
        <f>Inbound!MD9/Data!$B34*Data!$B5/Data!$B3</f>
        <v>0</v>
      </c>
      <c r="MF72" s="14">
        <f>Inbound!ME9/Data!$B34*Data!$B5/Data!$B3</f>
        <v>0</v>
      </c>
      <c r="MG72" s="14">
        <f>Inbound!MF9/Data!$B34*Data!$B5/Data!$B3</f>
        <v>0</v>
      </c>
      <c r="MH72" s="14">
        <f>Inbound!MG9/Data!$B34*Data!$B5/Data!$B3</f>
        <v>0</v>
      </c>
      <c r="MI72" s="14">
        <f>Inbound!MH9/Data!$B34*Data!$B5/Data!$B3</f>
        <v>0</v>
      </c>
      <c r="MJ72" s="14">
        <f>Inbound!MI9/Data!$B34*Data!$B5/Data!$B3</f>
        <v>0</v>
      </c>
      <c r="MK72" s="14">
        <f>Inbound!MJ9/Data!$B34*Data!$B5/Data!$B3</f>
        <v>0</v>
      </c>
      <c r="ML72" s="14">
        <f>Inbound!MK9/Data!$B34*Data!$B5/Data!$B3</f>
        <v>0</v>
      </c>
      <c r="MM72" s="14">
        <f>Inbound!ML9/Data!$B34*Data!$B5/Data!$B3</f>
        <v>0</v>
      </c>
      <c r="MN72" s="14">
        <f>Inbound!MM9/Data!$B34*Data!$B5/Data!$B3</f>
        <v>0</v>
      </c>
      <c r="MO72" s="14">
        <f>Inbound!MN9/Data!$B34*Data!$B5/Data!$B3</f>
        <v>0</v>
      </c>
      <c r="MP72" s="14">
        <f>Inbound!MO9/Data!$B34*Data!$B5/Data!$B3</f>
        <v>0</v>
      </c>
      <c r="MQ72" s="14">
        <f>Inbound!MP9/Data!$B34*Data!$B5/Data!$B3</f>
        <v>0</v>
      </c>
      <c r="MR72" s="14">
        <f>Inbound!MQ9/Data!$B34*Data!$B5/Data!$B3</f>
        <v>0</v>
      </c>
      <c r="MS72" s="14">
        <f>Inbound!MR9/Data!$B34*Data!$B5/Data!$B3</f>
        <v>0</v>
      </c>
      <c r="MT72" s="14">
        <f>Inbound!MS9/Data!$B34*Data!$B5/Data!$B3</f>
        <v>0</v>
      </c>
      <c r="MU72" s="14">
        <f>Inbound!MT9/Data!$B34*Data!$B5/Data!$B3</f>
        <v>0</v>
      </c>
      <c r="MV72" s="14">
        <f>Inbound!MU9/Data!$B34*Data!$B5/Data!$B3</f>
        <v>0</v>
      </c>
      <c r="MW72" s="14">
        <f>Inbound!MV9/Data!$B34*Data!$B5/Data!$B3</f>
        <v>0</v>
      </c>
      <c r="MX72" s="14">
        <f>Inbound!MW9/Data!$B34*Data!$B5/Data!$B3</f>
        <v>0</v>
      </c>
      <c r="MY72" s="14">
        <f>Inbound!MX9/Data!$B34*Data!$B5/Data!$B3</f>
        <v>0</v>
      </c>
      <c r="MZ72" s="14">
        <f>Inbound!MY9/Data!$B34*Data!$B5/Data!$B3</f>
        <v>0</v>
      </c>
      <c r="NA72" s="14">
        <f>Inbound!MZ9/Data!$B34*Data!$B5/Data!$B3</f>
        <v>0</v>
      </c>
      <c r="NB72" s="14">
        <f>Inbound!NA9/Data!$B34*Data!$B5/Data!$B3</f>
        <v>0</v>
      </c>
      <c r="NC72" s="14">
        <f>Inbound!NB9/Data!$B34*Data!$B5/Data!$B3</f>
        <v>0</v>
      </c>
    </row>
    <row r="73" spans="2:367" ht="15">
      <c r="B73" s="9" t="s">
        <v>130</v>
      </c>
      <c r="C73" s="14">
        <f>Inbound!B9*Data!$B36/Data!$B38/Data!$B3</f>
        <v>0</v>
      </c>
      <c r="D73" s="14">
        <f>Inbound!C9*Data!$B36/Data!$B38/Data!$B3</f>
        <v>0.10549999999999998</v>
      </c>
      <c r="E73" s="14">
        <f>Inbound!D9*Data!$B36/Data!$B38/Data!$B3</f>
        <v>0.10549999999999998</v>
      </c>
      <c r="F73" s="14">
        <f>Inbound!E9*Data!$B36/Data!$B38/Data!$B3</f>
        <v>0.10549999999999998</v>
      </c>
      <c r="G73" s="14">
        <f>Inbound!F9*Data!$B36/Data!$B38/Data!$B3</f>
        <v>0.10549999999999998</v>
      </c>
      <c r="H73" s="14">
        <f>Inbound!G9*Data!$B36/Data!$B38/Data!$B3</f>
        <v>0.10549999999999998</v>
      </c>
      <c r="I73" s="14">
        <f>Inbound!H9*Data!$B36/Data!$B38/Data!$B3</f>
        <v>0</v>
      </c>
      <c r="J73" s="14">
        <f>Inbound!I9*Data!$B36/Data!$B38/Data!$B3</f>
        <v>0</v>
      </c>
      <c r="K73" s="14">
        <f>Inbound!J9*Data!$B36/Data!$B38/Data!$B3</f>
        <v>0.3731666666666667</v>
      </c>
      <c r="L73" s="14">
        <f>Inbound!K9*Data!$B36/Data!$B38/Data!$B3</f>
        <v>0.3731666666666667</v>
      </c>
      <c r="M73" s="14">
        <f>Inbound!L9*Data!$B36/Data!$B38/Data!$B3</f>
        <v>0.3731666666666667</v>
      </c>
      <c r="N73" s="14">
        <f>Inbound!M9*Data!$B36/Data!$B38/Data!$B3</f>
        <v>0.3731666666666667</v>
      </c>
      <c r="O73" s="14">
        <f>Inbound!N9*Data!$B36/Data!$B38/Data!$B3</f>
        <v>0.3731666666666667</v>
      </c>
      <c r="P73" s="14">
        <f>Inbound!O9*Data!$B36/Data!$B38/Data!$B3</f>
        <v>0</v>
      </c>
      <c r="Q73" s="14">
        <f>Inbound!P9*Data!$B36/Data!$B38/Data!$B3</f>
        <v>0</v>
      </c>
      <c r="R73" s="14">
        <f>Inbound!Q9*Data!$B36/Data!$B38/Data!$B3</f>
        <v>0.43866666666666659</v>
      </c>
      <c r="S73" s="14">
        <f>Inbound!R9*Data!$B36/Data!$B38/Data!$B3</f>
        <v>0.43866666666666659</v>
      </c>
      <c r="T73" s="14">
        <f>Inbound!S9*Data!$B36/Data!$B38/Data!$B3</f>
        <v>0.43866666666666659</v>
      </c>
      <c r="U73" s="14">
        <f>Inbound!T9*Data!$B36/Data!$B38/Data!$B3</f>
        <v>0.43866666666666659</v>
      </c>
      <c r="V73" s="14">
        <f>Inbound!U9*Data!$B36/Data!$B38/Data!$B3</f>
        <v>0.43866666666666659</v>
      </c>
      <c r="W73" s="14">
        <f>Inbound!V9*Data!$B36/Data!$B38/Data!$B3</f>
        <v>0</v>
      </c>
      <c r="X73" s="14">
        <f>Inbound!W9*Data!$B36/Data!$B38/Data!$B3</f>
        <v>0</v>
      </c>
      <c r="Y73" s="14">
        <f>Inbound!X9*Data!$B36/Data!$B38/Data!$B3</f>
        <v>0.18716666666666665</v>
      </c>
      <c r="Z73" s="14">
        <f>Inbound!Y9*Data!$B36/Data!$B38/Data!$B3</f>
        <v>0.18716666666666665</v>
      </c>
      <c r="AA73" s="14">
        <f>Inbound!Z9*Data!$B36/Data!$B38/Data!$B3</f>
        <v>0.18716666666666665</v>
      </c>
      <c r="AB73" s="14">
        <f>Inbound!AA9*Data!$B36/Data!$B38/Data!$B3</f>
        <v>0.18716666666666665</v>
      </c>
      <c r="AC73" s="14">
        <f>Inbound!AB9*Data!$B36/Data!$B38/Data!$B3</f>
        <v>0.18716666666666665</v>
      </c>
      <c r="AD73" s="14">
        <f>Inbound!AC9*Data!$B36/Data!$B38/Data!$B3</f>
        <v>0</v>
      </c>
      <c r="AE73" s="14">
        <f>Inbound!AD9*Data!$B36/Data!$B38/Data!$B3</f>
        <v>0</v>
      </c>
      <c r="AF73" s="14">
        <f>Inbound!AE9*Data!$B36/Data!$B38/Data!$B3</f>
        <v>1.9166666666666665E-2</v>
      </c>
      <c r="AG73" s="14">
        <f>Inbound!AF9*Data!$B36/Data!$B38/Data!$B3</f>
        <v>1.9166666666666665E-2</v>
      </c>
      <c r="AH73" s="14">
        <f>Inbound!AG9*Data!$B36/Data!$B38/Data!$B3</f>
        <v>1.9166666666666665E-2</v>
      </c>
      <c r="AI73" s="14">
        <f>Inbound!AH9*Data!$B36/Data!$B38/Data!$B3</f>
        <v>1.9166666666666665E-2</v>
      </c>
      <c r="AJ73" s="14">
        <f>Inbound!AI9*Data!$B36/Data!$B38/Data!$B3</f>
        <v>1.9166666666666665E-2</v>
      </c>
      <c r="AK73" s="14">
        <f>Inbound!AJ9*Data!$B36/Data!$B38/Data!$B3</f>
        <v>0</v>
      </c>
      <c r="AL73" s="14">
        <f>Inbound!AK9*Data!$B36/Data!$B38/Data!$B3</f>
        <v>0</v>
      </c>
      <c r="AM73" s="14">
        <f>Inbound!AL9*Data!$B36/Data!$B38/Data!$B3</f>
        <v>0.56083333333333341</v>
      </c>
      <c r="AN73" s="14">
        <f>Inbound!AM9*Data!$B36/Data!$B38/Data!$B3</f>
        <v>0.56083333333333341</v>
      </c>
      <c r="AO73" s="14">
        <f>Inbound!AN9*Data!$B36/Data!$B38/Data!$B3</f>
        <v>0.56083333333333341</v>
      </c>
      <c r="AP73" s="14">
        <f>Inbound!AO9*Data!$B36/Data!$B38/Data!$B3</f>
        <v>0.56083333333333341</v>
      </c>
      <c r="AQ73" s="14">
        <f>Inbound!AP9*Data!$B36/Data!$B38/Data!$B3</f>
        <v>0.56083333333333341</v>
      </c>
      <c r="AR73" s="14">
        <f>Inbound!AQ9*Data!$B36/Data!$B38/Data!$B3</f>
        <v>0</v>
      </c>
      <c r="AS73" s="14">
        <f>Inbound!AR9*Data!$B36/Data!$B38/Data!$B3</f>
        <v>0</v>
      </c>
      <c r="AT73" s="14">
        <f>Inbound!AS9*Data!$B36/Data!$B38/Data!$B3</f>
        <v>0.36066666666666669</v>
      </c>
      <c r="AU73" s="14">
        <f>Inbound!AT9*Data!$B36/Data!$B38/Data!$B3</f>
        <v>0.36066666666666669</v>
      </c>
      <c r="AV73" s="14">
        <f>Inbound!AU9*Data!$B36/Data!$B38/Data!$B3</f>
        <v>0.36066666666666669</v>
      </c>
      <c r="AW73" s="14">
        <f>Inbound!AV9*Data!$B36/Data!$B38/Data!$B3</f>
        <v>0.36066666666666669</v>
      </c>
      <c r="AX73" s="14">
        <f>Inbound!AW9*Data!$B36/Data!$B38/Data!$B3</f>
        <v>0.36066666666666669</v>
      </c>
      <c r="AY73" s="14">
        <f>Inbound!AX9*Data!$B36/Data!$B38/Data!$B3</f>
        <v>0</v>
      </c>
      <c r="AZ73" s="14">
        <f>Inbound!AY9*Data!$B36/Data!$B38/Data!$B3</f>
        <v>0</v>
      </c>
      <c r="BA73" s="14">
        <f>Inbound!AZ9*Data!$B36/Data!$B38/Data!$B3</f>
        <v>0.27</v>
      </c>
      <c r="BB73" s="14">
        <f>Inbound!BA9*Data!$B36/Data!$B38/Data!$B3</f>
        <v>0.27</v>
      </c>
      <c r="BC73" s="14">
        <f>Inbound!BB9*Data!$B36/Data!$B38/Data!$B3</f>
        <v>0.27</v>
      </c>
      <c r="BD73" s="14">
        <f>Inbound!BC9*Data!$B36/Data!$B38/Data!$B3</f>
        <v>0.27</v>
      </c>
      <c r="BE73" s="14">
        <f>Inbound!BD9*Data!$B36/Data!$B38/Data!$B3</f>
        <v>0.27</v>
      </c>
      <c r="BF73" s="14">
        <f>Inbound!BE9*Data!$B36/Data!$B38/Data!$B3</f>
        <v>0</v>
      </c>
      <c r="BG73" s="14">
        <f>Inbound!BF9*Data!$B36/Data!$B38/Data!$B3</f>
        <v>0</v>
      </c>
      <c r="BH73" s="14">
        <f>Inbound!BG9*Data!$B36/Data!$B38/Data!$B3</f>
        <v>7.5333333333333335E-2</v>
      </c>
      <c r="BI73" s="14">
        <f>Inbound!BH9*Data!$B36/Data!$B38/Data!$B3</f>
        <v>7.5333333333333335E-2</v>
      </c>
      <c r="BJ73" s="14">
        <f>Inbound!BI9*Data!$B36/Data!$B38/Data!$B3</f>
        <v>7.5333333333333335E-2</v>
      </c>
      <c r="BK73" s="14">
        <f>Inbound!BJ9*Data!$B36/Data!$B38/Data!$B3</f>
        <v>7.5333333333333335E-2</v>
      </c>
      <c r="BL73" s="14">
        <f>Inbound!BK9*Data!$B36/Data!$B38/Data!$B3</f>
        <v>7.5333333333333335E-2</v>
      </c>
      <c r="BM73" s="14">
        <f>Inbound!BL9*Data!$B36/Data!$B38/Data!$B3</f>
        <v>0</v>
      </c>
      <c r="BN73" s="14">
        <f>Inbound!BM9*Data!$B36/Data!$B38/Data!$B3</f>
        <v>0</v>
      </c>
      <c r="BO73" s="14">
        <f>Inbound!BN9*Data!$B36/Data!$B38/Data!$B3</f>
        <v>0.58916666666666673</v>
      </c>
      <c r="BP73" s="14">
        <f>Inbound!BO9*Data!$B36/Data!$B38/Data!$B3</f>
        <v>0.58916666666666673</v>
      </c>
      <c r="BQ73" s="14">
        <f>Inbound!BP9*Data!$B36/Data!$B38/Data!$B3</f>
        <v>0.58916666666666673</v>
      </c>
      <c r="BR73" s="14">
        <f>Inbound!BQ9*Data!$B36/Data!$B38/Data!$B3</f>
        <v>0.58916666666666673</v>
      </c>
      <c r="BS73" s="14">
        <f>Inbound!BR9*Data!$B36/Data!$B38/Data!$B3</f>
        <v>0.58916666666666673</v>
      </c>
      <c r="BT73" s="14">
        <f>Inbound!BS9*Data!$B36/Data!$B38/Data!$B3</f>
        <v>0</v>
      </c>
      <c r="BU73" s="14">
        <f>Inbound!BT9*Data!$B36/Data!$B38/Data!$B3</f>
        <v>0</v>
      </c>
      <c r="BV73" s="14">
        <f>Inbound!BU9*Data!$B36/Data!$B38/Data!$B3</f>
        <v>0.82916666666666672</v>
      </c>
      <c r="BW73" s="14">
        <f>Inbound!BV9*Data!$B36/Data!$B38/Data!$B3</f>
        <v>0.82916666666666672</v>
      </c>
      <c r="BX73" s="14">
        <f>Inbound!BW9*Data!$B36/Data!$B38/Data!$B3</f>
        <v>0.82916666666666672</v>
      </c>
      <c r="BY73" s="14">
        <f>Inbound!BX9*Data!$B36/Data!$B38/Data!$B3</f>
        <v>0.82916666666666672</v>
      </c>
      <c r="BZ73" s="14">
        <f>Inbound!BY9*Data!$B36/Data!$B38/Data!$B3</f>
        <v>0.82916666666666672</v>
      </c>
      <c r="CA73" s="14">
        <f>Inbound!BZ9*Data!$B36/Data!$B38/Data!$B3</f>
        <v>0</v>
      </c>
      <c r="CB73" s="14">
        <f>Inbound!CA9*Data!$B36/Data!$B38/Data!$B3</f>
        <v>0</v>
      </c>
      <c r="CC73" s="14">
        <f>Inbound!CB9*Data!$B36/Data!$B38/Data!$B3</f>
        <v>0.37916666666666665</v>
      </c>
      <c r="CD73" s="14">
        <f>Inbound!CC9*Data!$B36/Data!$B38/Data!$B3</f>
        <v>0.37916666666666665</v>
      </c>
      <c r="CE73" s="14">
        <f>Inbound!CD9*Data!$B36/Data!$B38/Data!$B3</f>
        <v>0.37916666666666665</v>
      </c>
      <c r="CF73" s="14">
        <f>Inbound!CE9*Data!$B36/Data!$B38/Data!$B3</f>
        <v>0.37916666666666665</v>
      </c>
      <c r="CG73" s="14">
        <f>Inbound!CF9*Data!$B36/Data!$B38/Data!$B3</f>
        <v>0.37916666666666665</v>
      </c>
      <c r="CH73" s="14">
        <f>Inbound!CG9*Data!$B36/Data!$B38/Data!$B3</f>
        <v>0</v>
      </c>
      <c r="CI73" s="14">
        <f>Inbound!CH9*Data!$B36/Data!$B38/Data!$B3</f>
        <v>0</v>
      </c>
      <c r="CJ73" s="14">
        <f>Inbound!CI9*Data!$B36/Data!$B38/Data!$B3</f>
        <v>0.82033333333333336</v>
      </c>
      <c r="CK73" s="14">
        <f>Inbound!CJ9*Data!$B36/Data!$B38/Data!$B3</f>
        <v>0.82033333333333336</v>
      </c>
      <c r="CL73" s="14">
        <f>Inbound!CK9*Data!$B36/Data!$B38/Data!$B3</f>
        <v>0.82033333333333336</v>
      </c>
      <c r="CM73" s="14">
        <f>Inbound!CL9*Data!$B36/Data!$B38/Data!$B3</f>
        <v>0.82033333333333336</v>
      </c>
      <c r="CN73" s="14">
        <f>Inbound!CM9*Data!$B36/Data!$B38/Data!$B3</f>
        <v>0.82033333333333336</v>
      </c>
      <c r="CO73" s="14">
        <f>Inbound!CN9*Data!$B36/Data!$B38/Data!$B3</f>
        <v>0</v>
      </c>
      <c r="CP73" s="14">
        <f>Inbound!CO9*Data!$B36/Data!$B38/Data!$B3</f>
        <v>0</v>
      </c>
      <c r="CQ73" s="14">
        <f>Inbound!CP9*Data!$B36/Data!$B38/Data!$B3</f>
        <v>0.10266666666666667</v>
      </c>
      <c r="CR73" s="14">
        <f>Inbound!CQ9*Data!$B36/Data!$B38/Data!$B3</f>
        <v>0.10266666666666667</v>
      </c>
      <c r="CS73" s="14">
        <f>Inbound!CR9*Data!$B36/Data!$B38/Data!$B3</f>
        <v>0.10266666666666667</v>
      </c>
      <c r="CT73" s="14">
        <f>Inbound!CS9*Data!$B36/Data!$B38/Data!$B3</f>
        <v>0.10266666666666667</v>
      </c>
      <c r="CU73" s="14">
        <f>Inbound!CT9*Data!$B36/Data!$B38/Data!$B3</f>
        <v>0.10266666666666667</v>
      </c>
      <c r="CV73" s="14">
        <f>Inbound!CU9*Data!$B36/Data!$B38/Data!$B3</f>
        <v>0</v>
      </c>
      <c r="CW73" s="14">
        <f>Inbound!CV9*Data!$B36/Data!$B38/Data!$B3</f>
        <v>0</v>
      </c>
      <c r="CX73" s="14">
        <f>Inbound!CW9*Data!$B36/Data!$B38/Data!$B3</f>
        <v>0.11849999999999999</v>
      </c>
      <c r="CY73" s="14">
        <f>Inbound!CX9*Data!$B36/Data!$B38/Data!$B3</f>
        <v>0.11849999999999999</v>
      </c>
      <c r="CZ73" s="14">
        <f>Inbound!CY9*Data!$B36/Data!$B38/Data!$B3</f>
        <v>0.11849999999999999</v>
      </c>
      <c r="DA73" s="14">
        <f>Inbound!CZ9*Data!$B36/Data!$B38/Data!$B3</f>
        <v>0.11849999999999999</v>
      </c>
      <c r="DB73" s="14">
        <f>Inbound!DA9*Data!$B36/Data!$B38/Data!$B3</f>
        <v>0.11849999999999999</v>
      </c>
      <c r="DC73" s="14">
        <f>Inbound!DB9*Data!$B36/Data!$B38/Data!$B3</f>
        <v>0</v>
      </c>
      <c r="DD73" s="14">
        <f>Inbound!DC9*Data!$B36/Data!$B38/Data!$B3</f>
        <v>0</v>
      </c>
      <c r="DE73" s="14">
        <f>Inbound!DD9*Data!$B36/Data!$B38/Data!$B3</f>
        <v>0.37983333333333336</v>
      </c>
      <c r="DF73" s="14">
        <f>Inbound!DE9*Data!$B36/Data!$B38/Data!$B3</f>
        <v>0.37983333333333336</v>
      </c>
      <c r="DG73" s="14">
        <f>Inbound!DF9*Data!$B36/Data!$B38/Data!$B3</f>
        <v>0.37983333333333336</v>
      </c>
      <c r="DH73" s="14">
        <f>Inbound!DG9*Data!$B36/Data!$B38/Data!$B3</f>
        <v>0.37983333333333336</v>
      </c>
      <c r="DI73" s="14">
        <f>Inbound!DH9*Data!$B36/Data!$B38/Data!$B3</f>
        <v>0.37983333333333336</v>
      </c>
      <c r="DJ73" s="14">
        <f>Inbound!DI9*Data!$B36/Data!$B38/Data!$B3</f>
        <v>0</v>
      </c>
      <c r="DK73" s="14">
        <f>Inbound!DJ9*Data!$B36/Data!$B38/Data!$B3</f>
        <v>0</v>
      </c>
      <c r="DL73" s="14">
        <f>Inbound!DK9*Data!$B36/Data!$B38/Data!$B3</f>
        <v>0.56333333333333324</v>
      </c>
      <c r="DM73" s="14">
        <f>Inbound!DL9*Data!$B36/Data!$B38/Data!$B3</f>
        <v>0.56333333333333324</v>
      </c>
      <c r="DN73" s="14">
        <f>Inbound!DM9*Data!$B36/Data!$B38/Data!$B3</f>
        <v>0.56333333333333324</v>
      </c>
      <c r="DO73" s="14">
        <f>Inbound!DN9*Data!$B36/Data!$B38/Data!$B3</f>
        <v>0.56333333333333324</v>
      </c>
      <c r="DP73" s="14">
        <f>Inbound!DO9*Data!$B36/Data!$B38/Data!$B3</f>
        <v>0.56333333333333324</v>
      </c>
      <c r="DQ73" s="14">
        <f>Inbound!DP9*Data!$B36/Data!$B38/Data!$B3</f>
        <v>0</v>
      </c>
      <c r="DR73" s="14">
        <f>Inbound!DQ9*Data!$B36/Data!$B38/Data!$B3</f>
        <v>0</v>
      </c>
      <c r="DS73" s="14">
        <f>Inbound!DR9*Data!$B36/Data!$B38/Data!$B3</f>
        <v>0.30449999999999999</v>
      </c>
      <c r="DT73" s="14">
        <f>Inbound!DS9*Data!$B36/Data!$B38/Data!$B3</f>
        <v>0.30449999999999999</v>
      </c>
      <c r="DU73" s="14">
        <f>Inbound!DT9*Data!$B36/Data!$B38/Data!$B3</f>
        <v>0.30449999999999999</v>
      </c>
      <c r="DV73" s="14">
        <f>Inbound!DU9*Data!$B36/Data!$B38/Data!$B3</f>
        <v>0.30449999999999999</v>
      </c>
      <c r="DW73" s="14">
        <f>Inbound!DV9*Data!$B36/Data!$B38/Data!$B3</f>
        <v>0.30449999999999999</v>
      </c>
      <c r="DX73" s="14">
        <f>Inbound!DW9*Data!$B36/Data!$B38/Data!$B3</f>
        <v>0</v>
      </c>
      <c r="DY73" s="14">
        <f>Inbound!DX9*Data!$B36/Data!$B38/Data!$B3</f>
        <v>0</v>
      </c>
      <c r="DZ73" s="14">
        <f>Inbound!DY9*Data!$B36/Data!$B38/Data!$B3</f>
        <v>0.26249999999999996</v>
      </c>
      <c r="EA73" s="14">
        <f>Inbound!DZ9*Data!$B36/Data!$B38/Data!$B3</f>
        <v>0.26249999999999996</v>
      </c>
      <c r="EB73" s="14">
        <f>Inbound!EA9*Data!$B36/Data!$B38/Data!$B3</f>
        <v>0.26249999999999996</v>
      </c>
      <c r="EC73" s="14">
        <f>Inbound!EB9*Data!$B36/Data!$B38/Data!$B3</f>
        <v>0.26249999999999996</v>
      </c>
      <c r="ED73" s="14">
        <f>Inbound!EC9*Data!$B36/Data!$B38/Data!$B3</f>
        <v>0.26249999999999996</v>
      </c>
      <c r="EE73" s="14">
        <f>Inbound!ED9*Data!$B36/Data!$B38/Data!$B3</f>
        <v>0</v>
      </c>
      <c r="EF73" s="14">
        <f>Inbound!EE9*Data!$B36/Data!$B38/Data!$B3</f>
        <v>0</v>
      </c>
      <c r="EG73" s="14">
        <f>Inbound!EF9*Data!$B36/Data!$B38/Data!$B3</f>
        <v>0.35099999999999998</v>
      </c>
      <c r="EH73" s="14">
        <f>Inbound!EG9*Data!$B36/Data!$B38/Data!$B3</f>
        <v>0.35099999999999998</v>
      </c>
      <c r="EI73" s="14">
        <f>Inbound!EH9*Data!$B36/Data!$B38/Data!$B3</f>
        <v>0.35099999999999998</v>
      </c>
      <c r="EJ73" s="14">
        <f>Inbound!EI9*Data!$B36/Data!$B38/Data!$B3</f>
        <v>0.35099999999999998</v>
      </c>
      <c r="EK73" s="14">
        <f>Inbound!EJ9*Data!$B36/Data!$B38/Data!$B3</f>
        <v>0.35099999999999998</v>
      </c>
      <c r="EL73" s="14">
        <f>Inbound!EK9*Data!$B36/Data!$B38/Data!$B3</f>
        <v>0</v>
      </c>
      <c r="EM73" s="14">
        <f>Inbound!EL9*Data!$B36/Data!$B38/Data!$B3</f>
        <v>0</v>
      </c>
      <c r="EN73" s="14">
        <f>Inbound!EM9*Data!$B36/Data!$B38/Data!$B3</f>
        <v>0.53683333333333338</v>
      </c>
      <c r="EO73" s="14">
        <f>Inbound!EN9*Data!$B36/Data!$B38/Data!$B3</f>
        <v>0.53683333333333338</v>
      </c>
      <c r="EP73" s="14">
        <f>Inbound!EO9*Data!$B36/Data!$B38/Data!$B3</f>
        <v>0.53683333333333338</v>
      </c>
      <c r="EQ73" s="14">
        <f>Inbound!EP9*Data!$B36/Data!$B38/Data!$B3</f>
        <v>0.53683333333333338</v>
      </c>
      <c r="ER73" s="14">
        <f>Inbound!EQ9*Data!$B36/Data!$B38/Data!$B3</f>
        <v>0.53683333333333338</v>
      </c>
      <c r="ES73" s="14">
        <f>Inbound!ER9*Data!$B36/Data!$B38/Data!$B3</f>
        <v>0</v>
      </c>
      <c r="ET73" s="14">
        <f>Inbound!ES9*Data!$B36/Data!$B38/Data!$B3</f>
        <v>0</v>
      </c>
      <c r="EU73" s="14">
        <f>Inbound!ET9*Data!$B36/Data!$B38/Data!$B3</f>
        <v>1.2031666666666667</v>
      </c>
      <c r="EV73" s="14">
        <f>Inbound!EU9*Data!$B36/Data!$B38/Data!$B3</f>
        <v>1.2031666666666667</v>
      </c>
      <c r="EW73" s="14">
        <f>Inbound!EV9*Data!$B36/Data!$B38/Data!$B3</f>
        <v>1.2031666666666667</v>
      </c>
      <c r="EX73" s="14">
        <f>Inbound!EW9*Data!$B36/Data!$B38/Data!$B3</f>
        <v>1.2031666666666667</v>
      </c>
      <c r="EY73" s="14">
        <f>Inbound!EX9*Data!$B36/Data!$B38/Data!$B3</f>
        <v>1.2031666666666667</v>
      </c>
      <c r="EZ73" s="14">
        <f>Inbound!EY9*Data!$B36/Data!$B38/Data!$B3</f>
        <v>0</v>
      </c>
      <c r="FA73" s="14">
        <f>Inbound!EZ9*Data!$B36/Data!$B38/Data!$B3</f>
        <v>0</v>
      </c>
      <c r="FB73" s="14">
        <f>Inbound!FA9*Data!$B36/Data!$B38/Data!$B3</f>
        <v>0.24149999999999996</v>
      </c>
      <c r="FC73" s="14">
        <f>Inbound!FB9*Data!$B36/Data!$B38/Data!$B3</f>
        <v>0.24149999999999996</v>
      </c>
      <c r="FD73" s="14">
        <f>Inbound!FC9*Data!$B36/Data!$B38/Data!$B3</f>
        <v>0.24149999999999996</v>
      </c>
      <c r="FE73" s="14">
        <f>Inbound!FD9*Data!$B36/Data!$B38/Data!$B3</f>
        <v>0.24149999999999996</v>
      </c>
      <c r="FF73" s="14">
        <f>Inbound!FE9*Data!$B36/Data!$B38/Data!$B3</f>
        <v>0.24149999999999996</v>
      </c>
      <c r="FG73" s="14">
        <f>Inbound!FF9*Data!$B36/Data!$B38/Data!$B3</f>
        <v>0</v>
      </c>
      <c r="FH73" s="14">
        <f>Inbound!FG9*Data!$B36/Data!$B38/Data!$B3</f>
        <v>0</v>
      </c>
      <c r="FI73" s="14">
        <f>Inbound!FH9*Data!$B36/Data!$B38/Data!$B3</f>
        <v>0.34116666666666667</v>
      </c>
      <c r="FJ73" s="14">
        <f>Inbound!FI9*Data!$B36/Data!$B38/Data!$B3</f>
        <v>0.34116666666666667</v>
      </c>
      <c r="FK73" s="14">
        <f>Inbound!FJ9*Data!$B36/Data!$B38/Data!$B3</f>
        <v>0.34116666666666667</v>
      </c>
      <c r="FL73" s="14">
        <f>Inbound!FK9*Data!$B36/Data!$B38/Data!$B3</f>
        <v>0.34116666666666667</v>
      </c>
      <c r="FM73" s="14">
        <f>Inbound!FL9*Data!$B36/Data!$B38/Data!$B3</f>
        <v>0.34116666666666667</v>
      </c>
      <c r="FN73" s="14">
        <f>Inbound!FM9*Data!$B36/Data!$B38/Data!$B3</f>
        <v>0</v>
      </c>
      <c r="FO73" s="14">
        <f>Inbound!FN9*Data!$B36/Data!$B38/Data!$B3</f>
        <v>0</v>
      </c>
      <c r="FP73" s="14">
        <f>Inbound!FO9*Data!$B36/Data!$B38/Data!$B3</f>
        <v>1.0391666666666666</v>
      </c>
      <c r="FQ73" s="14">
        <f>Inbound!FP9*Data!$B36/Data!$B38/Data!$B3</f>
        <v>1.0391666666666666</v>
      </c>
      <c r="FR73" s="14">
        <f>Inbound!FQ9*Data!$B36/Data!$B38/Data!$B3</f>
        <v>1.0391666666666666</v>
      </c>
      <c r="FS73" s="14">
        <f>Inbound!FR9*Data!$B36/Data!$B38/Data!$B3</f>
        <v>1.0391666666666666</v>
      </c>
      <c r="FT73" s="14">
        <f>Inbound!FS9*Data!$B36/Data!$B38/Data!$B3</f>
        <v>1.0391666666666666</v>
      </c>
      <c r="FU73" s="14">
        <f>Inbound!FT9*Data!$B36/Data!$B38/Data!$B3</f>
        <v>0</v>
      </c>
      <c r="FV73" s="14">
        <f>Inbound!FU9*Data!$B36/Data!$B38/Data!$B3</f>
        <v>0</v>
      </c>
      <c r="FW73" s="14">
        <f>Inbound!FV9*Data!$B36/Data!$B38/Data!$B3</f>
        <v>0.26866666666666661</v>
      </c>
      <c r="FX73" s="14">
        <f>Inbound!FW9*Data!$B36/Data!$B38/Data!$B3</f>
        <v>0.26866666666666661</v>
      </c>
      <c r="FY73" s="14">
        <f>Inbound!FX9*Data!$B36/Data!$B38/Data!$B3</f>
        <v>0.26866666666666661</v>
      </c>
      <c r="FZ73" s="14">
        <f>Inbound!FY9*Data!$B36/Data!$B38/Data!$B3</f>
        <v>0.26866666666666661</v>
      </c>
      <c r="GA73" s="14">
        <f>Inbound!FZ9*Data!$B36/Data!$B38/Data!$B3</f>
        <v>0.26866666666666661</v>
      </c>
      <c r="GB73" s="14">
        <f>Inbound!GA9*Data!$B36/Data!$B38/Data!$B3</f>
        <v>0</v>
      </c>
      <c r="GC73" s="14">
        <f>Inbound!GB9*Data!$B36/Data!$B38/Data!$B3</f>
        <v>0</v>
      </c>
      <c r="GD73" s="14">
        <f>Inbound!GC9*Data!$B36/Data!$B38/Data!$B3</f>
        <v>0.34833333333333333</v>
      </c>
      <c r="GE73" s="14">
        <f>Inbound!GD9*Data!$B36/Data!$B38/Data!$B3</f>
        <v>0.34833333333333333</v>
      </c>
      <c r="GF73" s="14">
        <f>Inbound!GE9*Data!$B36/Data!$B38/Data!$B3</f>
        <v>0.34833333333333333</v>
      </c>
      <c r="GG73" s="14">
        <f>Inbound!GF9*Data!$B36/Data!$B38/Data!$B3</f>
        <v>0.34833333333333333</v>
      </c>
      <c r="GH73" s="14">
        <f>Inbound!GG9*Data!$B36/Data!$B38/Data!$B3</f>
        <v>0.34833333333333333</v>
      </c>
      <c r="GI73" s="14">
        <f>Inbound!GH9*Data!$B36/Data!$B38/Data!$B3</f>
        <v>0</v>
      </c>
      <c r="GJ73" s="14">
        <f>Inbound!GI9*Data!$B36/Data!$B38/Data!$B3</f>
        <v>0</v>
      </c>
      <c r="GK73" s="14">
        <f>Inbound!GJ9*Data!$B36/Data!$B38/Data!$B3</f>
        <v>0.61149999999999993</v>
      </c>
      <c r="GL73" s="14">
        <f>Inbound!GK9*Data!$B36/Data!$B38/Data!$B3</f>
        <v>0.61149999999999993</v>
      </c>
      <c r="GM73" s="14">
        <f>Inbound!GL9*Data!$B36/Data!$B38/Data!$B3</f>
        <v>0.61149999999999993</v>
      </c>
      <c r="GN73" s="14">
        <f>Inbound!GM9*Data!$B36/Data!$B38/Data!$B3</f>
        <v>0.61149999999999993</v>
      </c>
      <c r="GO73" s="14">
        <f>Inbound!GN9*Data!$B36/Data!$B38/Data!$B3</f>
        <v>0.61149999999999993</v>
      </c>
      <c r="GP73" s="14">
        <f>Inbound!GO9*Data!$B36/Data!$B38/Data!$B3</f>
        <v>0</v>
      </c>
      <c r="GQ73" s="14">
        <f>Inbound!GP9*Data!$B36/Data!$B38/Data!$B3</f>
        <v>0</v>
      </c>
      <c r="GR73" s="14">
        <f>Inbound!GQ9*Data!$B36/Data!$B38/Data!$B3</f>
        <v>0.35199999999999998</v>
      </c>
      <c r="GS73" s="14">
        <f>Inbound!GR9*Data!$B36/Data!$B38/Data!$B3</f>
        <v>0.35199999999999998</v>
      </c>
      <c r="GT73" s="14">
        <f>Inbound!GS9*Data!$B36/Data!$B38/Data!$B3</f>
        <v>0.35199999999999998</v>
      </c>
      <c r="GU73" s="14">
        <f>Inbound!GT9*Data!$B36/Data!$B38/Data!$B3</f>
        <v>0.35199999999999998</v>
      </c>
      <c r="GV73" s="14">
        <f>Inbound!GU9*Data!$B36/Data!$B38/Data!$B3</f>
        <v>0.35199999999999998</v>
      </c>
      <c r="GW73" s="14">
        <f>Inbound!GV9*Data!$B36/Data!$B38/Data!$B3</f>
        <v>0</v>
      </c>
      <c r="GX73" s="14">
        <f>Inbound!GW9*Data!$B36/Data!$B38/Data!$B3</f>
        <v>0</v>
      </c>
      <c r="GY73" s="14">
        <f>Inbound!GX9*Data!$B36/Data!$B38/Data!$B3</f>
        <v>1.2310000000000001</v>
      </c>
      <c r="GZ73" s="14">
        <f>Inbound!GY9*Data!$B36/Data!$B38/Data!$B3</f>
        <v>1.2310000000000001</v>
      </c>
      <c r="HA73" s="14">
        <f>Inbound!GZ9*Data!$B36/Data!$B38/Data!$B3</f>
        <v>1.2310000000000001</v>
      </c>
      <c r="HB73" s="14">
        <f>Inbound!HA9*Data!$B36/Data!$B38/Data!$B3</f>
        <v>1.2310000000000001</v>
      </c>
      <c r="HC73" s="14">
        <f>Inbound!HB9*Data!$B36/Data!$B38/Data!$B3</f>
        <v>1.2310000000000001</v>
      </c>
      <c r="HD73" s="14">
        <f>Inbound!HC9*Data!$B36/Data!$B38/Data!$B3</f>
        <v>0</v>
      </c>
      <c r="HE73" s="14">
        <f>Inbound!HD9*Data!$B36/Data!$B38/Data!$B3</f>
        <v>0</v>
      </c>
      <c r="HF73" s="14">
        <f>Inbound!HE9*Data!$B36/Data!$B38/Data!$B3</f>
        <v>2.140333333333333</v>
      </c>
      <c r="HG73" s="14">
        <f>Inbound!HF9*Data!$B36/Data!$B38/Data!$B3</f>
        <v>2.140333333333333</v>
      </c>
      <c r="HH73" s="14">
        <f>Inbound!HG9*Data!$B36/Data!$B38/Data!$B3</f>
        <v>2.140333333333333</v>
      </c>
      <c r="HI73" s="14">
        <f>Inbound!HH9*Data!$B36/Data!$B38/Data!$B3</f>
        <v>2.140333333333333</v>
      </c>
      <c r="HJ73" s="14">
        <f>Inbound!HI9*Data!$B36/Data!$B38/Data!$B3</f>
        <v>2.140333333333333</v>
      </c>
      <c r="HK73" s="14">
        <f>Inbound!HJ9*Data!$B36/Data!$B38/Data!$B3</f>
        <v>0</v>
      </c>
      <c r="HL73" s="14">
        <f>Inbound!HK9*Data!$B36/Data!$B38/Data!$B3</f>
        <v>0</v>
      </c>
      <c r="HM73" s="14">
        <f>Inbound!HL9*Data!$B36/Data!$B38/Data!$B3</f>
        <v>1.1645000000000001</v>
      </c>
      <c r="HN73" s="14">
        <f>Inbound!HM9*Data!$B36/Data!$B38/Data!$B3</f>
        <v>1.1645000000000001</v>
      </c>
      <c r="HO73" s="14">
        <f>Inbound!HN9*Data!$B36/Data!$B38/Data!$B3</f>
        <v>1.1645000000000001</v>
      </c>
      <c r="HP73" s="14">
        <f>Inbound!HO9*Data!$B36/Data!$B38/Data!$B3</f>
        <v>1.1645000000000001</v>
      </c>
      <c r="HQ73" s="14">
        <f>Inbound!HP9*Data!$B36/Data!$B38/Data!$B3</f>
        <v>1.1645000000000001</v>
      </c>
      <c r="HR73" s="14">
        <f>Inbound!HQ9*Data!$B36/Data!$B38/Data!$B3</f>
        <v>0</v>
      </c>
      <c r="HS73" s="14">
        <f>Inbound!HR9*Data!$B36/Data!$B38/Data!$B3</f>
        <v>0</v>
      </c>
      <c r="HT73" s="14">
        <f>Inbound!HS9*Data!$B36/Data!$B38/Data!$B3</f>
        <v>0.23783333333333331</v>
      </c>
      <c r="HU73" s="14">
        <f>Inbound!HT9*Data!$B36/Data!$B38/Data!$B3</f>
        <v>0.23783333333333331</v>
      </c>
      <c r="HV73" s="14">
        <f>Inbound!HU9*Data!$B36/Data!$B38/Data!$B3</f>
        <v>0.23783333333333331</v>
      </c>
      <c r="HW73" s="14">
        <f>Inbound!HV9*Data!$B36/Data!$B38/Data!$B3</f>
        <v>0.23783333333333331</v>
      </c>
      <c r="HX73" s="14">
        <f>Inbound!HW9*Data!$B36/Data!$B38/Data!$B3</f>
        <v>0.23783333333333331</v>
      </c>
      <c r="HY73" s="14">
        <f>Inbound!HX9*Data!$B36/Data!$B38/Data!$B3</f>
        <v>0</v>
      </c>
      <c r="HZ73" s="14">
        <f>Inbound!HY9*Data!$B36/Data!$B38/Data!$B3</f>
        <v>0</v>
      </c>
      <c r="IA73" s="14">
        <f>Inbound!HZ9*Data!$B36/Data!$B38/Data!$B3</f>
        <v>0.55333333333333323</v>
      </c>
      <c r="IB73" s="14">
        <f>Inbound!IA9*Data!$B36/Data!$B38/Data!$B3</f>
        <v>0.55333333333333323</v>
      </c>
      <c r="IC73" s="14">
        <f>Inbound!IB9*Data!$B36/Data!$B38/Data!$B3</f>
        <v>0.55333333333333323</v>
      </c>
      <c r="ID73" s="14">
        <f>Inbound!IC9*Data!$B36/Data!$B38/Data!$B3</f>
        <v>0.55333333333333323</v>
      </c>
      <c r="IE73" s="14">
        <f>Inbound!ID9*Data!$B36/Data!$B38/Data!$B3</f>
        <v>0.55333333333333323</v>
      </c>
      <c r="IF73" s="14">
        <f>Inbound!IE9*Data!$B36/Data!$B38/Data!$B3</f>
        <v>0</v>
      </c>
      <c r="IG73" s="14">
        <f>Inbound!IF9*Data!$B36/Data!$B38/Data!$B3</f>
        <v>0</v>
      </c>
      <c r="IH73" s="14">
        <f>Inbound!IG9*Data!$B36/Data!$B38/Data!$B3</f>
        <v>1.1713333333333331</v>
      </c>
      <c r="II73" s="14">
        <f>Inbound!IH9*Data!$B36/Data!$B38/Data!$B3</f>
        <v>1.1713333333333331</v>
      </c>
      <c r="IJ73" s="14">
        <f>Inbound!II9*Data!$B36/Data!$B38/Data!$B3</f>
        <v>1.1713333333333331</v>
      </c>
      <c r="IK73" s="14">
        <f>Inbound!IJ9*Data!$B36/Data!$B38/Data!$B3</f>
        <v>1.1713333333333331</v>
      </c>
      <c r="IL73" s="14">
        <f>Inbound!IK9*Data!$B36/Data!$B38/Data!$B3</f>
        <v>1.1713333333333331</v>
      </c>
      <c r="IM73" s="14">
        <f>Inbound!IL9*Data!$B36/Data!$B38/Data!$B3</f>
        <v>0</v>
      </c>
      <c r="IN73" s="14">
        <f>Inbound!IM9*Data!$B36/Data!$B38/Data!$B3</f>
        <v>0</v>
      </c>
      <c r="IO73" s="14">
        <f>Inbound!IN9*Data!$B36/Data!$B38/Data!$B3</f>
        <v>0.24533333333333329</v>
      </c>
      <c r="IP73" s="14">
        <f>Inbound!IO9*Data!$B36/Data!$B38/Data!$B3</f>
        <v>0.24533333333333329</v>
      </c>
      <c r="IQ73" s="14">
        <f>Inbound!IP9*Data!$B36/Data!$B38/Data!$B3</f>
        <v>0.24533333333333329</v>
      </c>
      <c r="IR73" s="14">
        <f>Inbound!IQ9*Data!$B36/Data!$B38/Data!$B3</f>
        <v>0.24533333333333329</v>
      </c>
      <c r="IS73" s="14">
        <f>Inbound!IR9*Data!$B36/Data!$B38/Data!$B3</f>
        <v>0.24533333333333329</v>
      </c>
      <c r="IT73" s="14">
        <f>Inbound!IS9*Data!$B36/Data!$B38/Data!$B3</f>
        <v>0</v>
      </c>
      <c r="IU73" s="14">
        <f>Inbound!IT9*Data!$B36/Data!$B38/Data!$B3</f>
        <v>0</v>
      </c>
      <c r="IV73" s="14">
        <f>Inbound!IU9*Data!$B36/Data!$B38/Data!$B3</f>
        <v>1.8190000000000002</v>
      </c>
      <c r="IW73" s="14">
        <f>Inbound!IV9*Data!$B36/Data!$B38/Data!$B3</f>
        <v>1.8190000000000002</v>
      </c>
      <c r="IX73" s="14">
        <f>Inbound!IW9*Data!$B36/Data!$B38/Data!$B3</f>
        <v>1.8190000000000002</v>
      </c>
      <c r="IY73" s="14">
        <f>Inbound!IX9*Data!$B36/Data!$B38/Data!$B3</f>
        <v>1.8190000000000002</v>
      </c>
      <c r="IZ73" s="14">
        <f>Inbound!IY9*Data!$B36/Data!$B38/Data!$B3</f>
        <v>1.8190000000000002</v>
      </c>
      <c r="JA73" s="14">
        <f>Inbound!IZ9*Data!$B36/Data!$B38/Data!$B3</f>
        <v>0</v>
      </c>
      <c r="JB73" s="14">
        <f>Inbound!JA9*Data!$B36/Data!$B38/Data!$B3</f>
        <v>0</v>
      </c>
      <c r="JC73" s="14">
        <f>Inbound!JB9*Data!$B36/Data!$B38/Data!$B3</f>
        <v>1.2729999999999999</v>
      </c>
      <c r="JD73" s="14">
        <f>Inbound!JC9*Data!$B36/Data!$B38/Data!$B3</f>
        <v>1.2729999999999999</v>
      </c>
      <c r="JE73" s="14">
        <f>Inbound!JD9*Data!$B36/Data!$B38/Data!$B3</f>
        <v>1.2729999999999999</v>
      </c>
      <c r="JF73" s="14">
        <f>Inbound!JE9*Data!$B36/Data!$B38/Data!$B3</f>
        <v>1.2729999999999999</v>
      </c>
      <c r="JG73" s="14">
        <f>Inbound!JF9*Data!$B36/Data!$B38/Data!$B3</f>
        <v>1.2729999999999999</v>
      </c>
      <c r="JH73" s="14">
        <f>Inbound!JG9*Data!$B36/Data!$B38/Data!$B3</f>
        <v>0</v>
      </c>
      <c r="JI73" s="14">
        <f>Inbound!JH9*Data!$B36/Data!$B38/Data!$B3</f>
        <v>0</v>
      </c>
      <c r="JJ73" s="14">
        <f>Inbound!JI9*Data!$B36/Data!$B38/Data!$B3</f>
        <v>0.19883333333333331</v>
      </c>
      <c r="JK73" s="14">
        <f>Inbound!JJ9*Data!$B36/Data!$B38/Data!$B3</f>
        <v>0.19883333333333331</v>
      </c>
      <c r="JL73" s="14">
        <f>Inbound!JK9*Data!$B36/Data!$B38/Data!$B3</f>
        <v>0.19883333333333331</v>
      </c>
      <c r="JM73" s="14">
        <f>Inbound!JL9*Data!$B36/Data!$B38/Data!$B3</f>
        <v>0.19883333333333331</v>
      </c>
      <c r="JN73" s="14">
        <f>Inbound!JM9*Data!$B36/Data!$B38/Data!$B3</f>
        <v>0.19883333333333331</v>
      </c>
      <c r="JO73" s="14">
        <f>Inbound!JN9*Data!$B36/Data!$B38/Data!$B3</f>
        <v>0</v>
      </c>
      <c r="JP73" s="14">
        <f>Inbound!JO9*Data!$B36/Data!$B38/Data!$B3</f>
        <v>0</v>
      </c>
      <c r="JQ73" s="14">
        <f>Inbound!JP9*Data!$B36/Data!$B38/Data!$B3</f>
        <v>0</v>
      </c>
      <c r="JR73" s="14">
        <f>Inbound!JQ9*Data!$B36/Data!$B38/Data!$B3</f>
        <v>0</v>
      </c>
      <c r="JS73" s="14">
        <f>Inbound!JR9*Data!$B36/Data!$B38/Data!$B3</f>
        <v>0</v>
      </c>
      <c r="JT73" s="14">
        <f>Inbound!JS9*Data!$B36/Data!$B38/Data!$B3</f>
        <v>0</v>
      </c>
      <c r="JU73" s="14">
        <f>Inbound!JT9*Data!$B36/Data!$B38/Data!$B3</f>
        <v>0</v>
      </c>
      <c r="JV73" s="14">
        <f>Inbound!JU9*Data!$B36/Data!$B38/Data!$B3</f>
        <v>0</v>
      </c>
      <c r="JW73" s="14">
        <f>Inbound!JV9*Data!$B36/Data!$B38/Data!$B3</f>
        <v>0</v>
      </c>
      <c r="JX73" s="14">
        <f>Inbound!JW9*Data!$B36/Data!$B38/Data!$B3</f>
        <v>0</v>
      </c>
      <c r="JY73" s="14">
        <f>Inbound!JX9*Data!$B36/Data!$B38/Data!$B3</f>
        <v>0</v>
      </c>
      <c r="JZ73" s="14">
        <f>Inbound!JY9*Data!$B36/Data!$B38/Data!$B3</f>
        <v>0</v>
      </c>
      <c r="KA73" s="14">
        <f>Inbound!JZ9*Data!$B36/Data!$B38/Data!$B3</f>
        <v>0</v>
      </c>
      <c r="KB73" s="14">
        <f>Inbound!KA9*Data!$B36/Data!$B38/Data!$B3</f>
        <v>0</v>
      </c>
      <c r="KC73" s="14">
        <f>Inbound!KB9*Data!$B36/Data!$B38/Data!$B3</f>
        <v>0</v>
      </c>
      <c r="KD73" s="14">
        <f>Inbound!KC9*Data!$B36/Data!$B38/Data!$B3</f>
        <v>0</v>
      </c>
      <c r="KE73" s="14">
        <f>Inbound!KD9*Data!$B36/Data!$B38/Data!$B3</f>
        <v>0</v>
      </c>
      <c r="KF73" s="14">
        <f>Inbound!KE9*Data!$B36/Data!$B38/Data!$B3</f>
        <v>0</v>
      </c>
      <c r="KG73" s="14">
        <f>Inbound!KF9*Data!$B36/Data!$B38/Data!$B3</f>
        <v>0</v>
      </c>
      <c r="KH73" s="14">
        <f>Inbound!KG9*Data!$B36/Data!$B38/Data!$B3</f>
        <v>0</v>
      </c>
      <c r="KI73" s="14">
        <f>Inbound!KH9*Data!$B36/Data!$B38/Data!$B3</f>
        <v>0</v>
      </c>
      <c r="KJ73" s="14">
        <f>Inbound!KI9*Data!$B36/Data!$B38/Data!$B3</f>
        <v>0</v>
      </c>
      <c r="KK73" s="14">
        <f>Inbound!KJ9*Data!$B36/Data!$B38/Data!$B3</f>
        <v>0</v>
      </c>
      <c r="KL73" s="14">
        <f>Inbound!KK9*Data!$B36/Data!$B38/Data!$B3</f>
        <v>0</v>
      </c>
      <c r="KM73" s="14">
        <f>Inbound!KL9*Data!$B36/Data!$B38/Data!$B3</f>
        <v>0</v>
      </c>
      <c r="KN73" s="14">
        <f>Inbound!KM9*Data!$B36/Data!$B38/Data!$B3</f>
        <v>0</v>
      </c>
      <c r="KO73" s="14">
        <f>Inbound!KN9*Data!$B36/Data!$B38/Data!$B3</f>
        <v>0</v>
      </c>
      <c r="KP73" s="14">
        <f>Inbound!KO9*Data!$B36/Data!$B38/Data!$B3</f>
        <v>0</v>
      </c>
      <c r="KQ73" s="14">
        <f>Inbound!KP9*Data!$B36/Data!$B38/Data!$B3</f>
        <v>0</v>
      </c>
      <c r="KR73" s="14">
        <f>Inbound!KQ9*Data!$B36/Data!$B38/Data!$B3</f>
        <v>0</v>
      </c>
      <c r="KS73" s="14">
        <f>Inbound!KR9*Data!$B36/Data!$B38/Data!$B3</f>
        <v>0</v>
      </c>
      <c r="KT73" s="14">
        <f>Inbound!KS9*Data!$B36/Data!$B38/Data!$B3</f>
        <v>0</v>
      </c>
      <c r="KU73" s="14">
        <f>Inbound!KT9*Data!$B36/Data!$B38/Data!$B3</f>
        <v>0</v>
      </c>
      <c r="KV73" s="14">
        <f>Inbound!KU9*Data!$B36/Data!$B38/Data!$B3</f>
        <v>0</v>
      </c>
      <c r="KW73" s="14">
        <f>Inbound!KV9*Data!$B36/Data!$B38/Data!$B3</f>
        <v>0</v>
      </c>
      <c r="KX73" s="14">
        <f>Inbound!KW9*Data!$B36/Data!$B38/Data!$B3</f>
        <v>0</v>
      </c>
      <c r="KY73" s="14">
        <f>Inbound!KX9*Data!$B36/Data!$B38/Data!$B3</f>
        <v>0</v>
      </c>
      <c r="KZ73" s="14">
        <f>Inbound!KY9*Data!$B36/Data!$B38/Data!$B3</f>
        <v>0</v>
      </c>
      <c r="LA73" s="14">
        <f>Inbound!KZ9*Data!$B36/Data!$B38/Data!$B3</f>
        <v>0</v>
      </c>
      <c r="LB73" s="14">
        <f>Inbound!LA9*Data!$B36/Data!$B38/Data!$B3</f>
        <v>0</v>
      </c>
      <c r="LC73" s="14">
        <f>Inbound!LB9*Data!$B36/Data!$B38/Data!$B3</f>
        <v>0</v>
      </c>
      <c r="LD73" s="14">
        <f>Inbound!LC9*Data!$B36/Data!$B38/Data!$B3</f>
        <v>0</v>
      </c>
      <c r="LE73" s="14">
        <f>Inbound!LD9*Data!$B36/Data!$B38/Data!$B3</f>
        <v>0</v>
      </c>
      <c r="LF73" s="14">
        <f>Inbound!LE9*Data!$B36/Data!$B38/Data!$B3</f>
        <v>0</v>
      </c>
      <c r="LG73" s="14">
        <f>Inbound!LF9*Data!$B36/Data!$B38/Data!$B3</f>
        <v>0</v>
      </c>
      <c r="LH73" s="14">
        <f>Inbound!LG9*Data!$B36/Data!$B38/Data!$B3</f>
        <v>0</v>
      </c>
      <c r="LI73" s="14">
        <f>Inbound!LH9*Data!$B36/Data!$B38/Data!$B3</f>
        <v>0</v>
      </c>
      <c r="LJ73" s="14">
        <f>Inbound!LI9*Data!$B36/Data!$B38/Data!$B3</f>
        <v>0</v>
      </c>
      <c r="LK73" s="14">
        <f>Inbound!LJ9*Data!$B36/Data!$B38/Data!$B3</f>
        <v>0</v>
      </c>
      <c r="LL73" s="14">
        <f>Inbound!LK9*Data!$B36/Data!$B38/Data!$B3</f>
        <v>0</v>
      </c>
      <c r="LM73" s="14">
        <f>Inbound!LL9*Data!$B36/Data!$B38/Data!$B3</f>
        <v>0</v>
      </c>
      <c r="LN73" s="14">
        <f>Inbound!LM9*Data!$B36/Data!$B38/Data!$B3</f>
        <v>0</v>
      </c>
      <c r="LO73" s="14">
        <f>Inbound!LN9*Data!$B36/Data!$B38/Data!$B3</f>
        <v>0</v>
      </c>
      <c r="LP73" s="14">
        <f>Inbound!LO9*Data!$B36/Data!$B38/Data!$B3</f>
        <v>0</v>
      </c>
      <c r="LQ73" s="14">
        <f>Inbound!LP9*Data!$B36/Data!$B38/Data!$B3</f>
        <v>0</v>
      </c>
      <c r="LR73" s="14">
        <f>Inbound!LQ9*Data!$B36/Data!$B38/Data!$B3</f>
        <v>0</v>
      </c>
      <c r="LS73" s="14">
        <f>Inbound!LR9*Data!$B36/Data!$B38/Data!$B3</f>
        <v>0</v>
      </c>
      <c r="LT73" s="14">
        <f>Inbound!LS9*Data!$B36/Data!$B38/Data!$B3</f>
        <v>0</v>
      </c>
      <c r="LU73" s="14">
        <f>Inbound!LT9*Data!$B36/Data!$B38/Data!$B3</f>
        <v>0</v>
      </c>
      <c r="LV73" s="14">
        <f>Inbound!LU9*Data!$B36/Data!$B38/Data!$B3</f>
        <v>0</v>
      </c>
      <c r="LW73" s="14">
        <f>Inbound!LV9*Data!$B36/Data!$B38/Data!$B3</f>
        <v>0</v>
      </c>
      <c r="LX73" s="14">
        <f>Inbound!LW9*Data!$B36/Data!$B38/Data!$B3</f>
        <v>0</v>
      </c>
      <c r="LY73" s="14">
        <f>Inbound!LX9*Data!$B36/Data!$B38/Data!$B3</f>
        <v>0</v>
      </c>
      <c r="LZ73" s="14">
        <f>Inbound!LY9*Data!$B36/Data!$B38/Data!$B3</f>
        <v>0</v>
      </c>
      <c r="MA73" s="14">
        <f>Inbound!LZ9*Data!$B36/Data!$B38/Data!$B3</f>
        <v>0</v>
      </c>
      <c r="MB73" s="14">
        <f>Inbound!MA9*Data!$B36/Data!$B38/Data!$B3</f>
        <v>0</v>
      </c>
      <c r="MC73" s="14">
        <f>Inbound!MB9*Data!$B36/Data!$B38/Data!$B3</f>
        <v>0</v>
      </c>
      <c r="MD73" s="14">
        <f>Inbound!MC9*Data!$B36/Data!$B38/Data!$B3</f>
        <v>0</v>
      </c>
      <c r="ME73" s="14">
        <f>Inbound!MD9*Data!$B36/Data!$B38/Data!$B3</f>
        <v>0</v>
      </c>
      <c r="MF73" s="14">
        <f>Inbound!ME9*Data!$B36/Data!$B38/Data!$B3</f>
        <v>0</v>
      </c>
      <c r="MG73" s="14">
        <f>Inbound!MF9*Data!$B36/Data!$B38/Data!$B3</f>
        <v>0</v>
      </c>
      <c r="MH73" s="14">
        <f>Inbound!MG9*Data!$B36/Data!$B38/Data!$B3</f>
        <v>0</v>
      </c>
      <c r="MI73" s="14">
        <f>Inbound!MH9*Data!$B36/Data!$B38/Data!$B3</f>
        <v>0</v>
      </c>
      <c r="MJ73" s="14">
        <f>Inbound!MI9*Data!$B36/Data!$B38/Data!$B3</f>
        <v>0</v>
      </c>
      <c r="MK73" s="14">
        <f>Inbound!MJ9*Data!$B36/Data!$B38/Data!$B3</f>
        <v>0</v>
      </c>
      <c r="ML73" s="14">
        <f>Inbound!MK9*Data!$B36/Data!$B38/Data!$B3</f>
        <v>0</v>
      </c>
      <c r="MM73" s="14">
        <f>Inbound!ML9*Data!$B36/Data!$B38/Data!$B3</f>
        <v>0</v>
      </c>
      <c r="MN73" s="14">
        <f>Inbound!MM9*Data!$B36/Data!$B38/Data!$B3</f>
        <v>0</v>
      </c>
      <c r="MO73" s="14">
        <f>Inbound!MN9*Data!$B36/Data!$B38/Data!$B3</f>
        <v>0</v>
      </c>
      <c r="MP73" s="14">
        <f>Inbound!MO9*Data!$B36/Data!$B38/Data!$B3</f>
        <v>0</v>
      </c>
      <c r="MQ73" s="14">
        <f>Inbound!MP9*Data!$B36/Data!$B38/Data!$B3</f>
        <v>0</v>
      </c>
      <c r="MR73" s="14">
        <f>Inbound!MQ9*Data!$B36/Data!$B38/Data!$B3</f>
        <v>0</v>
      </c>
      <c r="MS73" s="14">
        <f>Inbound!MR9*Data!$B36/Data!$B38/Data!$B3</f>
        <v>0</v>
      </c>
      <c r="MT73" s="14">
        <f>Inbound!MS9*Data!$B36/Data!$B38/Data!$B3</f>
        <v>0</v>
      </c>
      <c r="MU73" s="14">
        <f>Inbound!MT9*Data!$B36/Data!$B38/Data!$B3</f>
        <v>0</v>
      </c>
      <c r="MV73" s="14">
        <f>Inbound!MU9*Data!$B36/Data!$B38/Data!$B3</f>
        <v>0</v>
      </c>
      <c r="MW73" s="14">
        <f>Inbound!MV9*Data!$B36/Data!$B38/Data!$B3</f>
        <v>0</v>
      </c>
      <c r="MX73" s="14">
        <f>Inbound!MW9*Data!$B36/Data!$B38/Data!$B3</f>
        <v>0</v>
      </c>
      <c r="MY73" s="14">
        <f>Inbound!MX9*Data!$B36/Data!$B38/Data!$B3</f>
        <v>0</v>
      </c>
      <c r="MZ73" s="14">
        <f>Inbound!MY9*Data!$B36/Data!$B38/Data!$B3</f>
        <v>0</v>
      </c>
      <c r="NA73" s="14">
        <f>Inbound!MZ9*Data!$B36/Data!$B38/Data!$B3</f>
        <v>0</v>
      </c>
      <c r="NB73" s="14">
        <f>Inbound!NA9*Data!$B36/Data!$B38/Data!$B3</f>
        <v>0</v>
      </c>
      <c r="NC73" s="14">
        <f>Inbound!NB9*Data!$B36/Data!$B38/Data!$B3</f>
        <v>0</v>
      </c>
    </row>
    <row r="74" spans="2:367" ht="15">
      <c r="B74" s="182" t="s">
        <v>467</v>
      </c>
      <c r="C74" s="9">
        <v>0.25</v>
      </c>
      <c r="D74" s="9">
        <v>0.25</v>
      </c>
      <c r="E74" s="9">
        <v>0.25</v>
      </c>
      <c r="F74" s="9">
        <v>0.25</v>
      </c>
      <c r="G74" s="9">
        <v>0.25</v>
      </c>
      <c r="H74" s="9">
        <v>0.25</v>
      </c>
      <c r="I74" s="9">
        <v>0.25</v>
      </c>
      <c r="J74" s="9">
        <v>0.25</v>
      </c>
      <c r="K74" s="9">
        <v>0.25</v>
      </c>
      <c r="L74" s="9">
        <v>0.25</v>
      </c>
      <c r="M74" s="9">
        <v>0.25</v>
      </c>
      <c r="N74" s="9">
        <v>0.25</v>
      </c>
      <c r="O74" s="9">
        <v>0.25</v>
      </c>
      <c r="P74" s="9">
        <v>0.25</v>
      </c>
      <c r="Q74" s="9">
        <v>0.25</v>
      </c>
      <c r="R74" s="9">
        <v>0.25</v>
      </c>
      <c r="S74" s="9">
        <v>0.25</v>
      </c>
      <c r="T74" s="9">
        <v>0.25</v>
      </c>
      <c r="U74" s="9">
        <v>0.25</v>
      </c>
      <c r="V74" s="9">
        <v>0.25</v>
      </c>
      <c r="W74" s="9">
        <v>0.25</v>
      </c>
      <c r="X74" s="9">
        <v>0.25</v>
      </c>
      <c r="Y74" s="9">
        <v>0.25</v>
      </c>
      <c r="Z74" s="9">
        <v>0.25</v>
      </c>
      <c r="AA74" s="9">
        <v>0.25</v>
      </c>
      <c r="AB74" s="9">
        <v>0.25</v>
      </c>
      <c r="AC74" s="9">
        <v>0.25</v>
      </c>
      <c r="AD74" s="9">
        <v>0.25</v>
      </c>
      <c r="AE74" s="9">
        <v>0.25</v>
      </c>
      <c r="AF74" s="9">
        <v>0.25</v>
      </c>
      <c r="AG74" s="9">
        <v>0.25</v>
      </c>
      <c r="AH74" s="9">
        <v>0.25</v>
      </c>
      <c r="AI74" s="9">
        <v>0.25</v>
      </c>
      <c r="AJ74" s="9">
        <v>0.25</v>
      </c>
      <c r="AK74" s="9">
        <v>0.25</v>
      </c>
      <c r="AL74" s="9">
        <v>0.25</v>
      </c>
      <c r="AM74" s="9">
        <v>0.25</v>
      </c>
      <c r="AN74" s="9">
        <v>0.25</v>
      </c>
      <c r="AO74" s="9">
        <v>0.25</v>
      </c>
      <c r="AP74" s="9">
        <v>0.25</v>
      </c>
      <c r="AQ74" s="9">
        <v>0.25</v>
      </c>
      <c r="AR74" s="9">
        <v>0.25</v>
      </c>
      <c r="AS74" s="9">
        <v>0.25</v>
      </c>
      <c r="AT74" s="9">
        <v>0.25</v>
      </c>
      <c r="AU74" s="9">
        <v>0.25</v>
      </c>
      <c r="AV74" s="9">
        <v>0.25</v>
      </c>
      <c r="AW74" s="9">
        <v>0.25</v>
      </c>
      <c r="AX74" s="9">
        <v>0.25</v>
      </c>
      <c r="AY74" s="9">
        <v>0.25</v>
      </c>
      <c r="AZ74" s="9">
        <v>0.25</v>
      </c>
      <c r="BA74" s="9">
        <v>0.25</v>
      </c>
      <c r="BB74" s="9">
        <v>0.25</v>
      </c>
      <c r="BC74" s="9">
        <v>0.25</v>
      </c>
      <c r="BD74" s="9">
        <v>0.25</v>
      </c>
      <c r="BE74" s="9">
        <v>0.25</v>
      </c>
      <c r="BF74" s="9">
        <v>0.25</v>
      </c>
      <c r="BG74" s="9">
        <v>0.25</v>
      </c>
      <c r="BH74" s="9">
        <v>0.25</v>
      </c>
      <c r="BI74" s="9">
        <v>0.25</v>
      </c>
      <c r="BJ74" s="9">
        <v>0.25</v>
      </c>
      <c r="BK74" s="9">
        <v>0.25</v>
      </c>
      <c r="BL74" s="9">
        <v>0.25</v>
      </c>
      <c r="BM74" s="9">
        <v>0.25</v>
      </c>
      <c r="BN74" s="9">
        <v>0.25</v>
      </c>
      <c r="BO74" s="9">
        <v>0.25</v>
      </c>
      <c r="BP74" s="9">
        <v>0.25</v>
      </c>
      <c r="BQ74" s="9">
        <v>0.25</v>
      </c>
      <c r="BR74" s="9">
        <v>0.25</v>
      </c>
      <c r="BS74" s="9">
        <v>0.25</v>
      </c>
      <c r="BT74" s="9">
        <v>0.25</v>
      </c>
      <c r="BU74" s="9">
        <v>0.25</v>
      </c>
      <c r="BV74" s="9">
        <v>0.25</v>
      </c>
      <c r="BW74" s="9">
        <v>0.25</v>
      </c>
      <c r="BX74" s="9">
        <v>0.25</v>
      </c>
      <c r="BY74" s="9">
        <v>0.25</v>
      </c>
      <c r="BZ74" s="9">
        <v>0.25</v>
      </c>
      <c r="CA74" s="9">
        <v>0.25</v>
      </c>
      <c r="CB74" s="9">
        <v>0.25</v>
      </c>
      <c r="CC74" s="9">
        <v>0.25</v>
      </c>
      <c r="CD74" s="9">
        <v>0.25</v>
      </c>
      <c r="CE74" s="9">
        <v>0.25</v>
      </c>
      <c r="CF74" s="9">
        <v>0</v>
      </c>
      <c r="CG74" s="9">
        <v>0</v>
      </c>
      <c r="CH74" s="9">
        <v>0</v>
      </c>
      <c r="CI74" s="9">
        <v>0</v>
      </c>
      <c r="CJ74" s="9">
        <v>0</v>
      </c>
      <c r="CK74" s="9">
        <v>0</v>
      </c>
      <c r="CL74" s="9">
        <v>0</v>
      </c>
      <c r="CM74" s="9">
        <v>0</v>
      </c>
      <c r="CN74" s="9">
        <v>0</v>
      </c>
      <c r="CO74" s="9">
        <v>0</v>
      </c>
      <c r="CP74" s="9">
        <v>0</v>
      </c>
      <c r="CQ74" s="9">
        <v>0</v>
      </c>
      <c r="CR74" s="9">
        <v>0.25</v>
      </c>
      <c r="CS74" s="9">
        <v>0.25</v>
      </c>
      <c r="CT74" s="9">
        <v>0.25</v>
      </c>
      <c r="CU74" s="9">
        <v>0.25</v>
      </c>
      <c r="CV74" s="9">
        <v>0.25</v>
      </c>
      <c r="CW74" s="9">
        <v>0.25</v>
      </c>
      <c r="CX74" s="9">
        <v>0.25</v>
      </c>
      <c r="CY74" s="9">
        <v>0.25</v>
      </c>
      <c r="CZ74" s="9">
        <v>0.25</v>
      </c>
      <c r="DA74" s="9">
        <v>0.25</v>
      </c>
      <c r="DB74" s="9">
        <v>0.25</v>
      </c>
      <c r="DC74" s="9">
        <v>0.25</v>
      </c>
      <c r="DD74" s="9">
        <v>0</v>
      </c>
      <c r="DE74" s="9">
        <v>0</v>
      </c>
      <c r="DF74" s="9">
        <v>0</v>
      </c>
      <c r="DG74" s="9">
        <v>0</v>
      </c>
      <c r="DH74" s="9">
        <v>0</v>
      </c>
      <c r="DI74" s="9">
        <v>0</v>
      </c>
      <c r="DJ74" s="9">
        <v>0</v>
      </c>
      <c r="DK74" s="9">
        <v>0</v>
      </c>
      <c r="DL74" s="9">
        <v>0</v>
      </c>
      <c r="DM74" s="9">
        <v>0</v>
      </c>
      <c r="DN74" s="9">
        <v>0.25</v>
      </c>
      <c r="DO74" s="9">
        <v>0.25</v>
      </c>
      <c r="DP74" s="9">
        <v>0.25</v>
      </c>
      <c r="DQ74" s="9">
        <v>0.25</v>
      </c>
      <c r="DR74" s="9">
        <v>0.25</v>
      </c>
      <c r="DS74" s="9">
        <v>0.25</v>
      </c>
      <c r="DT74" s="9">
        <v>0.25</v>
      </c>
      <c r="DU74" s="9">
        <v>0.25</v>
      </c>
      <c r="DV74" s="9">
        <v>0.25</v>
      </c>
      <c r="DW74" s="9">
        <v>0.25</v>
      </c>
      <c r="DX74" s="9">
        <v>0.25</v>
      </c>
      <c r="DY74" s="9">
        <v>0.25</v>
      </c>
      <c r="DZ74" s="9">
        <v>0.25</v>
      </c>
      <c r="EA74" s="9">
        <v>0.25</v>
      </c>
      <c r="EB74" s="9">
        <v>0.25</v>
      </c>
      <c r="EC74" s="9">
        <v>0.25</v>
      </c>
      <c r="ED74" s="9">
        <v>0.25</v>
      </c>
      <c r="EE74" s="9">
        <v>0.25</v>
      </c>
      <c r="EF74" s="9">
        <v>0.25</v>
      </c>
      <c r="EG74" s="9">
        <v>0.25</v>
      </c>
      <c r="EH74" s="9">
        <v>0.25</v>
      </c>
      <c r="EI74" s="9">
        <v>0.25</v>
      </c>
      <c r="EJ74" s="9">
        <v>0.25</v>
      </c>
      <c r="EK74" s="9">
        <v>0.25</v>
      </c>
      <c r="EL74" s="9">
        <v>0.25</v>
      </c>
      <c r="EM74" s="9">
        <v>0.25</v>
      </c>
      <c r="EN74" s="9">
        <v>0.25</v>
      </c>
      <c r="EO74" s="9">
        <v>0.25</v>
      </c>
      <c r="EP74" s="9">
        <v>0.25</v>
      </c>
      <c r="EQ74" s="9">
        <v>0.25</v>
      </c>
      <c r="ER74" s="9">
        <v>0.25</v>
      </c>
      <c r="ES74" s="9">
        <v>0.25</v>
      </c>
      <c r="ET74" s="9">
        <v>0.25</v>
      </c>
      <c r="EU74" s="9">
        <v>0.25</v>
      </c>
      <c r="EV74" s="9">
        <v>0.25</v>
      </c>
      <c r="EW74" s="9">
        <v>0.25</v>
      </c>
      <c r="EX74" s="9">
        <v>0.25</v>
      </c>
      <c r="EY74" s="9">
        <v>0.25</v>
      </c>
      <c r="EZ74" s="9">
        <v>0.25</v>
      </c>
      <c r="FA74" s="9">
        <v>0.25</v>
      </c>
      <c r="FB74" s="9">
        <v>0.25</v>
      </c>
      <c r="FC74" s="9">
        <v>0.25</v>
      </c>
      <c r="FD74" s="9">
        <v>0.25</v>
      </c>
      <c r="FE74" s="9">
        <v>0.25</v>
      </c>
      <c r="FF74" s="9">
        <v>0.25</v>
      </c>
      <c r="FG74" s="9">
        <v>0.25</v>
      </c>
      <c r="FH74" s="9">
        <v>0.25</v>
      </c>
      <c r="FI74" s="9">
        <v>0.25</v>
      </c>
      <c r="FJ74" s="9">
        <v>0.25</v>
      </c>
      <c r="FK74" s="9">
        <v>0.25</v>
      </c>
      <c r="FL74" s="9">
        <v>0.25</v>
      </c>
      <c r="FM74" s="9">
        <v>0.25</v>
      </c>
      <c r="FN74" s="9">
        <v>0.25</v>
      </c>
      <c r="FO74" s="9">
        <v>0.25</v>
      </c>
      <c r="FP74" s="9">
        <v>0.25</v>
      </c>
      <c r="FQ74" s="9">
        <v>0.25</v>
      </c>
      <c r="FR74" s="9">
        <v>0.25</v>
      </c>
      <c r="FS74" s="9">
        <v>0.25</v>
      </c>
      <c r="FT74" s="9">
        <v>0.25</v>
      </c>
      <c r="FU74" s="9">
        <v>0.25</v>
      </c>
      <c r="FV74" s="9">
        <v>0.25</v>
      </c>
      <c r="FW74" s="9">
        <v>0.25</v>
      </c>
      <c r="FX74" s="9">
        <v>0.25</v>
      </c>
      <c r="FY74" s="9">
        <v>0.25</v>
      </c>
      <c r="FZ74" s="9">
        <v>0.25</v>
      </c>
      <c r="GA74" s="9">
        <v>0.25</v>
      </c>
      <c r="GB74" s="9">
        <v>0.25</v>
      </c>
      <c r="GC74" s="9">
        <v>0.25</v>
      </c>
      <c r="GD74" s="9">
        <v>0.25</v>
      </c>
      <c r="GE74" s="9">
        <v>0.25</v>
      </c>
      <c r="GF74" s="9">
        <v>0.25</v>
      </c>
      <c r="GG74" s="9">
        <v>0.25</v>
      </c>
      <c r="GH74" s="9">
        <v>0.25</v>
      </c>
      <c r="GI74" s="9">
        <v>0.25</v>
      </c>
      <c r="GJ74" s="9">
        <v>0.25</v>
      </c>
      <c r="GK74" s="9">
        <v>0.25</v>
      </c>
      <c r="GL74" s="9">
        <v>0.25</v>
      </c>
      <c r="GM74" s="9">
        <v>0.25</v>
      </c>
      <c r="GN74" s="9">
        <v>0.25</v>
      </c>
      <c r="GO74" s="9">
        <v>0.25</v>
      </c>
      <c r="GP74" s="9">
        <v>0.25</v>
      </c>
      <c r="GQ74" s="9">
        <v>0.25</v>
      </c>
      <c r="GR74" s="9">
        <v>0.25</v>
      </c>
      <c r="GS74" s="9">
        <v>0.25</v>
      </c>
      <c r="GT74" s="9">
        <v>0.25</v>
      </c>
      <c r="GU74" s="9">
        <v>0.25</v>
      </c>
      <c r="GV74" s="9">
        <v>0.25</v>
      </c>
      <c r="GW74" s="9">
        <v>0.25</v>
      </c>
      <c r="GX74" s="9">
        <v>0.25</v>
      </c>
      <c r="GY74" s="9">
        <v>0.25</v>
      </c>
      <c r="GZ74" s="9">
        <v>0.25</v>
      </c>
      <c r="HA74" s="9">
        <v>0.25</v>
      </c>
      <c r="HB74" s="9">
        <v>0.25</v>
      </c>
      <c r="HC74" s="9">
        <v>0.25</v>
      </c>
      <c r="HD74" s="9">
        <v>0.25</v>
      </c>
      <c r="HE74" s="9">
        <v>0.25</v>
      </c>
      <c r="HF74" s="9">
        <v>0.25</v>
      </c>
      <c r="HG74" s="9">
        <v>0.25</v>
      </c>
      <c r="HH74" s="9">
        <v>0.25</v>
      </c>
      <c r="HI74" s="9">
        <v>0.25</v>
      </c>
      <c r="HJ74" s="9">
        <v>0.25</v>
      </c>
      <c r="HK74" s="9">
        <v>0.25</v>
      </c>
      <c r="HL74" s="9">
        <v>0.25</v>
      </c>
      <c r="HM74" s="9">
        <v>0.25</v>
      </c>
      <c r="HN74" s="9">
        <v>0.25</v>
      </c>
      <c r="HO74" s="9">
        <v>0.25</v>
      </c>
      <c r="HP74" s="9">
        <v>0.25</v>
      </c>
      <c r="HQ74" s="9">
        <v>0.25</v>
      </c>
      <c r="HR74" s="9">
        <v>0.25</v>
      </c>
      <c r="HS74" s="9">
        <v>0.25</v>
      </c>
      <c r="HT74" s="9">
        <v>0.25</v>
      </c>
      <c r="HU74" s="9">
        <v>0.25</v>
      </c>
      <c r="HV74" s="9">
        <v>0.25</v>
      </c>
      <c r="HW74" s="9">
        <v>0.25</v>
      </c>
      <c r="HX74" s="9">
        <v>0.25</v>
      </c>
      <c r="HY74" s="9">
        <v>0.25</v>
      </c>
      <c r="HZ74" s="9">
        <v>0.25</v>
      </c>
      <c r="IA74" s="9">
        <v>0.25</v>
      </c>
      <c r="IB74" s="9">
        <v>0.25</v>
      </c>
      <c r="IC74" s="9">
        <v>0.25</v>
      </c>
      <c r="ID74" s="9">
        <v>0.25</v>
      </c>
      <c r="IE74" s="9">
        <v>0.25</v>
      </c>
      <c r="IF74" s="9">
        <v>0.25</v>
      </c>
      <c r="IG74" s="9">
        <v>0.25</v>
      </c>
      <c r="IH74" s="9">
        <v>0.25</v>
      </c>
      <c r="II74" s="9">
        <v>0.25</v>
      </c>
      <c r="IJ74" s="9">
        <v>0.25</v>
      </c>
      <c r="IK74" s="9">
        <v>0.25</v>
      </c>
      <c r="IL74" s="9">
        <v>0.25</v>
      </c>
      <c r="IM74" s="9">
        <v>0.25</v>
      </c>
      <c r="IN74" s="9">
        <v>0.25</v>
      </c>
      <c r="IO74" s="9">
        <v>0.25</v>
      </c>
      <c r="IP74" s="9">
        <v>0.25</v>
      </c>
      <c r="IQ74" s="9">
        <v>0.25</v>
      </c>
      <c r="IR74" s="9">
        <v>0.25</v>
      </c>
      <c r="IS74" s="9">
        <v>0.25</v>
      </c>
      <c r="IT74" s="9">
        <v>0.25</v>
      </c>
      <c r="IU74" s="9">
        <v>0.25</v>
      </c>
      <c r="IV74" s="9">
        <v>0.25</v>
      </c>
      <c r="IW74" s="9">
        <v>0.25</v>
      </c>
      <c r="IX74" s="9">
        <v>0.25</v>
      </c>
      <c r="IY74" s="9">
        <v>0.25</v>
      </c>
      <c r="IZ74" s="9">
        <v>0.25</v>
      </c>
      <c r="JA74" s="9">
        <v>0.25</v>
      </c>
      <c r="JB74" s="9">
        <v>0.25</v>
      </c>
      <c r="JC74" s="9">
        <v>0.25</v>
      </c>
      <c r="JD74" s="9">
        <v>0.25</v>
      </c>
      <c r="JE74" s="9">
        <v>0.25</v>
      </c>
      <c r="JF74" s="9">
        <v>0.25</v>
      </c>
      <c r="JG74" s="9">
        <v>0.25</v>
      </c>
      <c r="JH74" s="9">
        <v>0.25</v>
      </c>
      <c r="JI74" s="9">
        <v>0.25</v>
      </c>
      <c r="JJ74" s="9">
        <v>0.25</v>
      </c>
      <c r="JK74" s="9">
        <v>0.25</v>
      </c>
      <c r="JL74" s="9">
        <v>0.25</v>
      </c>
      <c r="JM74" s="9">
        <v>0.25</v>
      </c>
      <c r="JN74" s="9">
        <v>0.25</v>
      </c>
      <c r="JO74" s="9">
        <v>0.25</v>
      </c>
      <c r="JP74" s="9">
        <v>0.25</v>
      </c>
      <c r="JQ74" s="9">
        <v>0.25</v>
      </c>
      <c r="JR74" s="9">
        <v>0.25</v>
      </c>
      <c r="JS74" s="9">
        <v>0.25</v>
      </c>
      <c r="JT74" s="9">
        <v>0.25</v>
      </c>
      <c r="JU74" s="9">
        <v>0.25</v>
      </c>
      <c r="JV74" s="9">
        <v>0.25</v>
      </c>
      <c r="JW74" s="9">
        <v>0.25</v>
      </c>
      <c r="JX74" s="9">
        <v>0.25</v>
      </c>
      <c r="JY74" s="9">
        <v>0.25</v>
      </c>
      <c r="JZ74" s="9">
        <v>0.25</v>
      </c>
      <c r="KA74" s="9">
        <v>0.25</v>
      </c>
      <c r="KB74" s="9">
        <v>0.25</v>
      </c>
      <c r="KC74" s="9">
        <v>0.25</v>
      </c>
      <c r="KD74" s="9">
        <v>0.25</v>
      </c>
      <c r="KE74" s="9">
        <v>0.25</v>
      </c>
      <c r="KF74" s="9">
        <v>0.25</v>
      </c>
      <c r="KG74" s="9">
        <v>0.25</v>
      </c>
      <c r="KH74" s="9">
        <v>0.25</v>
      </c>
      <c r="KI74" s="9">
        <v>0.25</v>
      </c>
      <c r="KJ74" s="9">
        <v>0.25</v>
      </c>
      <c r="KK74" s="9">
        <v>0.25</v>
      </c>
      <c r="KL74" s="9">
        <v>0.25</v>
      </c>
      <c r="KM74" s="9">
        <v>0.25</v>
      </c>
      <c r="KN74" s="9">
        <v>0.25</v>
      </c>
      <c r="KO74" s="9">
        <v>0.25</v>
      </c>
      <c r="KP74" s="9">
        <v>0.25</v>
      </c>
      <c r="KQ74" s="9">
        <v>0.25</v>
      </c>
      <c r="KR74" s="9">
        <v>0.25</v>
      </c>
      <c r="KS74" s="9">
        <v>0.25</v>
      </c>
      <c r="KT74" s="9">
        <v>0.25</v>
      </c>
      <c r="KU74" s="9">
        <v>0.25</v>
      </c>
      <c r="KV74" s="9">
        <v>0.25</v>
      </c>
      <c r="KW74" s="9">
        <v>0.25</v>
      </c>
      <c r="KX74" s="9">
        <v>0</v>
      </c>
      <c r="KY74" s="9">
        <v>0.25</v>
      </c>
      <c r="KZ74" s="9">
        <v>0.25</v>
      </c>
      <c r="LA74" s="9">
        <v>0.25</v>
      </c>
      <c r="LB74" s="9">
        <v>0.25</v>
      </c>
      <c r="LC74" s="9">
        <v>0.25</v>
      </c>
      <c r="LD74" s="9">
        <v>0.25</v>
      </c>
      <c r="LE74" s="9">
        <v>0.25</v>
      </c>
      <c r="LF74" s="9">
        <v>0.25</v>
      </c>
      <c r="LG74" s="9">
        <v>0.25</v>
      </c>
      <c r="LH74" s="9">
        <v>0.25</v>
      </c>
      <c r="LI74" s="9">
        <v>0.25</v>
      </c>
      <c r="LJ74" s="9">
        <v>0.25</v>
      </c>
      <c r="LK74" s="9">
        <v>0.25</v>
      </c>
      <c r="LL74" s="9">
        <v>0.25</v>
      </c>
      <c r="LM74" s="9">
        <v>0.25</v>
      </c>
      <c r="LN74" s="9">
        <v>0.25</v>
      </c>
      <c r="LO74" s="9">
        <v>0.25</v>
      </c>
      <c r="LP74" s="9">
        <v>0.25</v>
      </c>
      <c r="LQ74" s="9">
        <v>0.25</v>
      </c>
      <c r="LR74" s="9">
        <v>0.25</v>
      </c>
      <c r="LS74" s="9">
        <v>0.25</v>
      </c>
      <c r="LT74" s="9">
        <v>0.25</v>
      </c>
      <c r="LU74" s="9">
        <v>0.25</v>
      </c>
      <c r="LV74" s="9">
        <v>0.25</v>
      </c>
      <c r="LW74" s="9">
        <v>0.25</v>
      </c>
      <c r="LX74" s="9">
        <v>0.25</v>
      </c>
      <c r="LY74" s="9">
        <v>0.25</v>
      </c>
      <c r="LZ74" s="9">
        <v>0.25</v>
      </c>
      <c r="MA74" s="9">
        <v>0.25</v>
      </c>
      <c r="MB74" s="9">
        <v>0.25</v>
      </c>
      <c r="MC74" s="9">
        <v>0.25</v>
      </c>
      <c r="MD74" s="9">
        <v>0.25</v>
      </c>
      <c r="ME74" s="9">
        <v>0.25</v>
      </c>
      <c r="MF74" s="9">
        <v>0.25</v>
      </c>
      <c r="MG74" s="9">
        <v>0.25</v>
      </c>
      <c r="MH74" s="9">
        <v>0.25</v>
      </c>
      <c r="MI74" s="9">
        <v>0.25</v>
      </c>
      <c r="MJ74" s="9">
        <v>0.25</v>
      </c>
      <c r="MK74" s="9">
        <v>0.25</v>
      </c>
      <c r="ML74" s="9">
        <v>0.25</v>
      </c>
      <c r="MM74" s="9">
        <v>0.25</v>
      </c>
      <c r="MN74" s="9">
        <v>0.25</v>
      </c>
      <c r="MO74" s="9">
        <v>0.25</v>
      </c>
      <c r="MP74" s="9">
        <v>0.25</v>
      </c>
      <c r="MQ74" s="9">
        <v>0.25</v>
      </c>
      <c r="MR74" s="9">
        <v>0.25</v>
      </c>
      <c r="MS74" s="9">
        <v>0.25</v>
      </c>
      <c r="MT74" s="9">
        <v>0.25</v>
      </c>
      <c r="MU74" s="9">
        <v>0.25</v>
      </c>
      <c r="MV74" s="9">
        <v>0.25</v>
      </c>
      <c r="MW74" s="9">
        <v>0.25</v>
      </c>
      <c r="MX74" s="9">
        <v>0.25</v>
      </c>
      <c r="MY74" s="9">
        <v>0.25</v>
      </c>
      <c r="MZ74" s="9">
        <v>0.25</v>
      </c>
      <c r="NA74" s="9">
        <v>0.25</v>
      </c>
      <c r="NB74" s="9">
        <v>0.25</v>
      </c>
      <c r="NC74" s="9">
        <v>0.25</v>
      </c>
    </row>
    <row r="75" spans="2:367" ht="15">
      <c r="B75" s="182" t="s">
        <v>1842</v>
      </c>
      <c r="C75" s="9">
        <v>0</v>
      </c>
      <c r="D75" s="9">
        <v>0</v>
      </c>
      <c r="E75" s="9">
        <v>0</v>
      </c>
      <c r="F75" s="9">
        <v>0</v>
      </c>
      <c r="G75" s="9">
        <v>0</v>
      </c>
      <c r="H75" s="9">
        <v>0</v>
      </c>
      <c r="I75" s="9">
        <v>0</v>
      </c>
      <c r="J75" s="9">
        <v>0</v>
      </c>
      <c r="K75" s="9">
        <v>0</v>
      </c>
      <c r="L75" s="9">
        <v>0</v>
      </c>
      <c r="M75" s="9">
        <v>0</v>
      </c>
      <c r="N75" s="9">
        <v>0</v>
      </c>
      <c r="O75" s="9">
        <v>0</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9">
        <v>0</v>
      </c>
      <c r="CP75" s="9">
        <v>0</v>
      </c>
      <c r="CQ75" s="9">
        <v>0</v>
      </c>
      <c r="CR75" s="9">
        <v>0</v>
      </c>
      <c r="CS75" s="9">
        <v>0</v>
      </c>
      <c r="CT75" s="9">
        <v>0</v>
      </c>
      <c r="CU75" s="9">
        <v>0</v>
      </c>
      <c r="CV75" s="9">
        <v>0</v>
      </c>
      <c r="CW75" s="9">
        <v>0</v>
      </c>
      <c r="CX75" s="9">
        <v>0</v>
      </c>
      <c r="CY75" s="9">
        <v>0</v>
      </c>
      <c r="CZ75" s="9">
        <v>0</v>
      </c>
      <c r="DA75" s="9">
        <v>0</v>
      </c>
      <c r="DB75" s="9">
        <v>0</v>
      </c>
      <c r="DC75" s="9">
        <v>0</v>
      </c>
      <c r="DD75" s="9">
        <v>0</v>
      </c>
      <c r="DE75" s="9">
        <v>0</v>
      </c>
      <c r="DF75" s="9">
        <v>0</v>
      </c>
      <c r="DG75" s="9">
        <v>0</v>
      </c>
      <c r="DH75" s="9">
        <v>0</v>
      </c>
      <c r="DI75" s="9">
        <v>0</v>
      </c>
      <c r="DJ75" s="9">
        <v>0</v>
      </c>
      <c r="DK75" s="9">
        <v>0</v>
      </c>
      <c r="DL75" s="9">
        <v>0</v>
      </c>
      <c r="DM75" s="9">
        <v>0</v>
      </c>
      <c r="DN75" s="9">
        <v>0</v>
      </c>
      <c r="DO75" s="9">
        <v>0</v>
      </c>
      <c r="DP75" s="9">
        <v>0</v>
      </c>
      <c r="DQ75" s="9">
        <v>0</v>
      </c>
      <c r="DR75" s="9">
        <v>0</v>
      </c>
      <c r="DS75" s="9">
        <v>0</v>
      </c>
      <c r="DT75" s="9">
        <v>0</v>
      </c>
      <c r="DU75" s="9">
        <v>0</v>
      </c>
      <c r="DV75" s="9">
        <v>0</v>
      </c>
      <c r="DW75" s="9">
        <v>0</v>
      </c>
      <c r="DX75" s="9">
        <v>0</v>
      </c>
      <c r="DY75" s="9">
        <v>0</v>
      </c>
      <c r="DZ75" s="9">
        <v>0</v>
      </c>
      <c r="EA75" s="9">
        <v>0</v>
      </c>
      <c r="EB75" s="9">
        <v>0</v>
      </c>
      <c r="EC75" s="9">
        <v>0</v>
      </c>
      <c r="ED75" s="9">
        <v>0</v>
      </c>
      <c r="EE75" s="9">
        <v>0</v>
      </c>
      <c r="EF75" s="9">
        <v>0</v>
      </c>
      <c r="EG75" s="9">
        <v>0</v>
      </c>
      <c r="EH75" s="9">
        <v>0</v>
      </c>
      <c r="EI75" s="9">
        <v>0</v>
      </c>
      <c r="EJ75" s="9">
        <v>0</v>
      </c>
      <c r="EK75" s="9">
        <v>0</v>
      </c>
      <c r="EL75" s="9">
        <v>0</v>
      </c>
      <c r="EM75" s="9">
        <v>0</v>
      </c>
      <c r="EN75" s="9">
        <v>0</v>
      </c>
      <c r="EO75" s="9">
        <v>0</v>
      </c>
      <c r="EP75" s="9">
        <v>0</v>
      </c>
      <c r="EQ75" s="9">
        <v>0</v>
      </c>
      <c r="ER75" s="9">
        <v>0</v>
      </c>
      <c r="ES75" s="9">
        <v>0</v>
      </c>
      <c r="ET75" s="9">
        <v>0</v>
      </c>
      <c r="EU75" s="9">
        <v>0</v>
      </c>
      <c r="EV75" s="9">
        <v>0</v>
      </c>
      <c r="EW75" s="9">
        <v>0</v>
      </c>
      <c r="EX75" s="9">
        <v>0</v>
      </c>
      <c r="EY75" s="9">
        <v>0</v>
      </c>
      <c r="EZ75" s="9">
        <v>0</v>
      </c>
      <c r="FA75" s="9">
        <v>0</v>
      </c>
      <c r="FB75" s="9">
        <v>0</v>
      </c>
      <c r="FC75" s="9">
        <v>0</v>
      </c>
      <c r="FD75" s="9">
        <v>0</v>
      </c>
      <c r="FE75" s="9">
        <v>0</v>
      </c>
      <c r="FF75" s="9">
        <v>0</v>
      </c>
      <c r="FG75" s="9">
        <v>0</v>
      </c>
      <c r="FH75" s="9">
        <v>0</v>
      </c>
      <c r="FI75" s="9">
        <v>0</v>
      </c>
      <c r="FJ75" s="9">
        <v>0</v>
      </c>
      <c r="FK75" s="9">
        <v>0</v>
      </c>
      <c r="FL75" s="9">
        <v>0</v>
      </c>
      <c r="FM75" s="9">
        <v>0</v>
      </c>
      <c r="FN75" s="9">
        <v>0</v>
      </c>
      <c r="FO75" s="9">
        <v>0</v>
      </c>
      <c r="FP75" s="9">
        <v>0</v>
      </c>
      <c r="FQ75" s="9">
        <v>0</v>
      </c>
      <c r="FR75" s="9">
        <v>0</v>
      </c>
      <c r="FS75" s="9">
        <v>0</v>
      </c>
      <c r="FT75" s="9">
        <v>0</v>
      </c>
      <c r="FU75" s="9">
        <v>0</v>
      </c>
      <c r="FV75" s="9">
        <v>0</v>
      </c>
      <c r="FW75" s="9">
        <v>0</v>
      </c>
      <c r="FX75" s="9">
        <v>0</v>
      </c>
      <c r="FY75" s="9">
        <v>0</v>
      </c>
      <c r="FZ75" s="9">
        <v>0</v>
      </c>
      <c r="GA75" s="9">
        <v>0</v>
      </c>
      <c r="GB75" s="9">
        <v>0</v>
      </c>
      <c r="GC75" s="9">
        <v>0</v>
      </c>
      <c r="GD75" s="9">
        <v>0</v>
      </c>
      <c r="GE75" s="9">
        <v>0</v>
      </c>
      <c r="GF75" s="9">
        <v>0</v>
      </c>
      <c r="GG75" s="9">
        <v>0</v>
      </c>
      <c r="GH75" s="9">
        <v>0</v>
      </c>
      <c r="GI75" s="9">
        <v>0</v>
      </c>
      <c r="GJ75" s="9">
        <v>0</v>
      </c>
      <c r="GK75" s="9">
        <v>0</v>
      </c>
      <c r="GL75" s="9">
        <v>0</v>
      </c>
      <c r="GM75" s="9">
        <v>0</v>
      </c>
      <c r="GN75" s="9">
        <v>0</v>
      </c>
      <c r="GO75" s="9">
        <v>0</v>
      </c>
      <c r="GP75" s="9">
        <v>0</v>
      </c>
      <c r="GQ75" s="9">
        <v>0</v>
      </c>
      <c r="GR75" s="9">
        <v>0</v>
      </c>
      <c r="GS75" s="9">
        <v>0</v>
      </c>
      <c r="GT75" s="9">
        <v>0</v>
      </c>
      <c r="GU75" s="9">
        <v>0</v>
      </c>
      <c r="GV75" s="9">
        <v>0</v>
      </c>
      <c r="GW75" s="9">
        <v>0</v>
      </c>
      <c r="GX75" s="9">
        <v>0</v>
      </c>
      <c r="GY75" s="9">
        <v>0</v>
      </c>
      <c r="GZ75" s="9">
        <v>0</v>
      </c>
      <c r="HA75" s="9">
        <v>0</v>
      </c>
      <c r="HB75" s="9">
        <v>0</v>
      </c>
      <c r="HC75" s="9">
        <v>0</v>
      </c>
      <c r="HD75" s="9">
        <v>0</v>
      </c>
      <c r="HE75" s="9">
        <v>0</v>
      </c>
      <c r="HF75" s="9">
        <v>0</v>
      </c>
      <c r="HG75" s="9">
        <v>0</v>
      </c>
      <c r="HH75" s="9">
        <v>0</v>
      </c>
      <c r="HI75" s="9">
        <v>0</v>
      </c>
      <c r="HJ75" s="9">
        <v>0</v>
      </c>
      <c r="HK75" s="9">
        <v>0</v>
      </c>
      <c r="HL75" s="9">
        <v>0</v>
      </c>
      <c r="HM75" s="9">
        <v>0</v>
      </c>
      <c r="HN75" s="9">
        <v>0</v>
      </c>
      <c r="HO75" s="9">
        <v>0</v>
      </c>
      <c r="HP75" s="9">
        <v>0</v>
      </c>
      <c r="HQ75" s="9">
        <v>0</v>
      </c>
      <c r="HR75" s="9">
        <v>0</v>
      </c>
      <c r="HS75" s="9">
        <v>0</v>
      </c>
      <c r="HT75" s="9">
        <v>0</v>
      </c>
      <c r="HU75" s="9">
        <v>0</v>
      </c>
      <c r="HV75" s="9">
        <v>0</v>
      </c>
      <c r="HW75" s="9">
        <v>0</v>
      </c>
      <c r="HX75" s="9">
        <v>0</v>
      </c>
      <c r="HY75" s="9">
        <v>0</v>
      </c>
      <c r="HZ75" s="9">
        <v>0</v>
      </c>
      <c r="IA75" s="9">
        <v>0</v>
      </c>
      <c r="IB75" s="9">
        <v>0</v>
      </c>
      <c r="IC75" s="9">
        <v>0</v>
      </c>
      <c r="ID75" s="9">
        <v>0</v>
      </c>
      <c r="IE75" s="9">
        <v>0</v>
      </c>
      <c r="IF75" s="9">
        <v>0</v>
      </c>
      <c r="IG75" s="9">
        <v>0</v>
      </c>
      <c r="IH75" s="9">
        <v>0</v>
      </c>
      <c r="II75" s="9">
        <v>0</v>
      </c>
      <c r="IJ75" s="9">
        <v>0</v>
      </c>
      <c r="IK75" s="9">
        <v>0</v>
      </c>
      <c r="IL75" s="9">
        <v>0</v>
      </c>
      <c r="IM75" s="9">
        <v>0</v>
      </c>
      <c r="IN75" s="9">
        <v>0</v>
      </c>
      <c r="IO75" s="9">
        <v>0</v>
      </c>
      <c r="IP75" s="9">
        <v>0</v>
      </c>
      <c r="IQ75" s="9">
        <v>0</v>
      </c>
      <c r="IR75" s="9">
        <v>0</v>
      </c>
      <c r="IS75" s="9">
        <v>0</v>
      </c>
      <c r="IT75" s="9">
        <v>0</v>
      </c>
      <c r="IU75" s="9">
        <v>0</v>
      </c>
      <c r="IV75" s="9">
        <v>0</v>
      </c>
      <c r="IW75" s="9">
        <v>0</v>
      </c>
      <c r="IX75" s="9">
        <v>0</v>
      </c>
      <c r="IY75" s="9">
        <v>0</v>
      </c>
      <c r="IZ75" s="9">
        <v>0</v>
      </c>
      <c r="JA75" s="9">
        <v>0</v>
      </c>
      <c r="JB75" s="9">
        <v>0</v>
      </c>
      <c r="JC75" s="9">
        <v>0</v>
      </c>
      <c r="JD75" s="9">
        <v>0</v>
      </c>
      <c r="JE75" s="9">
        <v>0</v>
      </c>
      <c r="JF75" s="9">
        <v>0</v>
      </c>
      <c r="JG75" s="9">
        <v>0</v>
      </c>
      <c r="JH75" s="9">
        <v>0</v>
      </c>
      <c r="JI75" s="9">
        <v>0</v>
      </c>
      <c r="JJ75" s="9">
        <v>0</v>
      </c>
      <c r="JK75" s="9">
        <v>0</v>
      </c>
      <c r="JL75" s="9">
        <v>0</v>
      </c>
      <c r="JM75" s="9">
        <v>0</v>
      </c>
      <c r="JN75" s="9">
        <v>0</v>
      </c>
      <c r="JO75" s="9">
        <v>0</v>
      </c>
      <c r="JP75" s="9">
        <v>0</v>
      </c>
      <c r="JQ75" s="9">
        <v>0</v>
      </c>
      <c r="JR75" s="9">
        <v>0</v>
      </c>
      <c r="JS75" s="9">
        <v>0</v>
      </c>
      <c r="JT75" s="9">
        <v>0</v>
      </c>
      <c r="JU75" s="9">
        <v>0</v>
      </c>
      <c r="JV75" s="9">
        <v>0</v>
      </c>
      <c r="JW75" s="9">
        <v>0</v>
      </c>
      <c r="JX75" s="9">
        <v>0</v>
      </c>
      <c r="JY75" s="9">
        <v>0</v>
      </c>
      <c r="JZ75" s="9">
        <v>0</v>
      </c>
      <c r="KA75" s="9">
        <v>0</v>
      </c>
      <c r="KB75" s="9">
        <v>0</v>
      </c>
      <c r="KC75" s="9">
        <v>0</v>
      </c>
      <c r="KD75" s="9">
        <v>0</v>
      </c>
      <c r="KE75" s="9">
        <v>0</v>
      </c>
      <c r="KF75" s="9">
        <v>0</v>
      </c>
      <c r="KG75" s="9">
        <v>0</v>
      </c>
      <c r="KH75" s="9">
        <v>0</v>
      </c>
      <c r="KI75" s="9">
        <v>0</v>
      </c>
      <c r="KJ75" s="9">
        <v>0</v>
      </c>
      <c r="KK75" s="9">
        <v>0</v>
      </c>
      <c r="KL75" s="9">
        <v>0</v>
      </c>
      <c r="KM75" s="9">
        <v>0</v>
      </c>
      <c r="KN75" s="9">
        <v>0</v>
      </c>
      <c r="KO75" s="9">
        <v>0</v>
      </c>
      <c r="KP75" s="9">
        <v>1</v>
      </c>
      <c r="KQ75" s="9">
        <v>1</v>
      </c>
      <c r="KR75" s="9">
        <v>1</v>
      </c>
      <c r="KS75" s="9">
        <v>1</v>
      </c>
      <c r="KT75" s="9">
        <v>1</v>
      </c>
      <c r="KU75" s="9">
        <v>1</v>
      </c>
      <c r="KV75" s="9">
        <v>1</v>
      </c>
      <c r="KW75" s="9">
        <v>1</v>
      </c>
      <c r="KX75" s="9">
        <v>0</v>
      </c>
      <c r="KY75" s="9">
        <v>1</v>
      </c>
      <c r="KZ75" s="9">
        <v>1</v>
      </c>
      <c r="LA75" s="9">
        <v>1</v>
      </c>
      <c r="LB75" s="9">
        <v>1</v>
      </c>
      <c r="LC75" s="9">
        <v>1</v>
      </c>
      <c r="LD75" s="9">
        <v>1</v>
      </c>
      <c r="LE75" s="9">
        <v>1</v>
      </c>
      <c r="LF75" s="9">
        <v>1</v>
      </c>
      <c r="LG75" s="9">
        <v>1</v>
      </c>
      <c r="LH75" s="9">
        <v>1</v>
      </c>
      <c r="LI75" s="9">
        <v>1</v>
      </c>
      <c r="LJ75" s="9">
        <v>1</v>
      </c>
      <c r="LK75" s="9">
        <v>1</v>
      </c>
      <c r="LL75" s="9">
        <v>0</v>
      </c>
      <c r="LM75" s="9">
        <v>0</v>
      </c>
      <c r="LN75" s="9">
        <v>0</v>
      </c>
      <c r="LO75" s="9">
        <v>0</v>
      </c>
      <c r="LP75" s="9">
        <v>0</v>
      </c>
      <c r="LQ75" s="9">
        <v>0</v>
      </c>
      <c r="LR75" s="9">
        <v>0</v>
      </c>
      <c r="LS75" s="9">
        <v>0</v>
      </c>
      <c r="LT75" s="9">
        <v>0</v>
      </c>
      <c r="LU75" s="9">
        <v>0</v>
      </c>
      <c r="LV75" s="9">
        <v>0</v>
      </c>
      <c r="LW75" s="9">
        <v>0</v>
      </c>
      <c r="LX75" s="9">
        <v>0</v>
      </c>
      <c r="LY75" s="9">
        <v>0</v>
      </c>
      <c r="LZ75" s="9">
        <v>0</v>
      </c>
      <c r="MA75" s="9">
        <v>0</v>
      </c>
      <c r="MB75" s="9">
        <v>0</v>
      </c>
      <c r="MC75" s="9">
        <v>0</v>
      </c>
      <c r="MD75" s="9">
        <v>0</v>
      </c>
      <c r="ME75" s="9">
        <v>0</v>
      </c>
      <c r="MF75" s="9">
        <v>0</v>
      </c>
      <c r="MG75" s="9">
        <v>0</v>
      </c>
      <c r="MH75" s="9">
        <v>0</v>
      </c>
      <c r="MI75" s="9">
        <v>0</v>
      </c>
      <c r="MJ75" s="9">
        <v>0</v>
      </c>
      <c r="MK75" s="9">
        <v>0</v>
      </c>
      <c r="ML75" s="9">
        <v>0</v>
      </c>
      <c r="MM75" s="9">
        <v>0</v>
      </c>
      <c r="MN75" s="9">
        <v>0</v>
      </c>
      <c r="MO75" s="9">
        <v>0</v>
      </c>
      <c r="MP75" s="9">
        <v>0</v>
      </c>
      <c r="MQ75" s="9">
        <v>0</v>
      </c>
      <c r="MR75" s="9">
        <v>0</v>
      </c>
      <c r="MS75" s="9">
        <v>0</v>
      </c>
      <c r="MT75" s="9">
        <v>0</v>
      </c>
      <c r="MU75" s="9">
        <v>0</v>
      </c>
      <c r="MV75" s="9">
        <v>0</v>
      </c>
      <c r="MW75" s="9">
        <v>0</v>
      </c>
      <c r="MX75" s="9">
        <v>0</v>
      </c>
      <c r="MY75" s="9">
        <v>0</v>
      </c>
      <c r="MZ75" s="9">
        <v>0</v>
      </c>
      <c r="NA75" s="9">
        <v>0</v>
      </c>
      <c r="NB75" s="9">
        <v>0</v>
      </c>
      <c r="NC75" s="9">
        <v>0</v>
      </c>
    </row>
    <row r="76" spans="2:367" ht="15">
      <c r="B76" s="181" t="s">
        <v>564</v>
      </c>
      <c r="C76" s="14">
        <v>0.5</v>
      </c>
      <c r="D76" s="14">
        <v>0.5</v>
      </c>
      <c r="E76" s="14">
        <v>0.5</v>
      </c>
      <c r="F76" s="14">
        <v>0.5</v>
      </c>
      <c r="G76" s="14">
        <v>0.5</v>
      </c>
      <c r="H76" s="14">
        <v>0.5</v>
      </c>
      <c r="I76" s="14">
        <v>0.5</v>
      </c>
      <c r="J76" s="14">
        <v>0.5</v>
      </c>
      <c r="K76" s="14">
        <v>0.5</v>
      </c>
      <c r="L76" s="14">
        <v>0.5</v>
      </c>
      <c r="M76" s="14">
        <v>0.5</v>
      </c>
      <c r="N76" s="14">
        <v>0.5</v>
      </c>
      <c r="O76" s="14">
        <v>0.5</v>
      </c>
      <c r="P76" s="14">
        <v>0.5</v>
      </c>
      <c r="Q76" s="14">
        <v>0.5</v>
      </c>
      <c r="R76" s="14">
        <v>0.5</v>
      </c>
      <c r="S76" s="14">
        <v>0.5</v>
      </c>
      <c r="T76" s="14">
        <v>0.5</v>
      </c>
      <c r="U76" s="14">
        <v>0.5</v>
      </c>
      <c r="V76" s="14">
        <v>0.5</v>
      </c>
      <c r="W76" s="14">
        <v>0.5</v>
      </c>
      <c r="X76" s="14">
        <v>0.5</v>
      </c>
      <c r="Y76" s="14">
        <v>0.5</v>
      </c>
      <c r="Z76" s="14">
        <v>0.5</v>
      </c>
      <c r="AA76" s="14">
        <v>0.5</v>
      </c>
      <c r="AB76" s="14">
        <v>0.5</v>
      </c>
      <c r="AC76" s="14">
        <v>0.5</v>
      </c>
      <c r="AD76" s="14">
        <v>0.5</v>
      </c>
      <c r="AE76" s="14">
        <v>0.5</v>
      </c>
      <c r="AF76" s="14">
        <v>0.5</v>
      </c>
      <c r="AG76" s="14">
        <v>0.5</v>
      </c>
      <c r="AH76" s="14">
        <v>0.5</v>
      </c>
      <c r="AI76" s="14">
        <v>0.5</v>
      </c>
      <c r="AJ76" s="14">
        <v>0.5</v>
      </c>
      <c r="AK76" s="14">
        <v>0.5</v>
      </c>
      <c r="AL76" s="14">
        <v>0.5</v>
      </c>
      <c r="AM76" s="14">
        <v>0.5</v>
      </c>
      <c r="AN76" s="14">
        <v>0.5</v>
      </c>
      <c r="AO76" s="14">
        <v>0.5</v>
      </c>
      <c r="AP76" s="14">
        <v>0.5</v>
      </c>
      <c r="AQ76" s="14">
        <v>0.5</v>
      </c>
      <c r="AR76" s="14">
        <v>0.5</v>
      </c>
      <c r="AS76" s="14">
        <v>0.5</v>
      </c>
      <c r="AT76" s="14">
        <v>0.5</v>
      </c>
      <c r="AU76" s="14">
        <v>0.5</v>
      </c>
      <c r="AV76" s="14">
        <v>0.5</v>
      </c>
      <c r="AW76" s="14">
        <v>0.5</v>
      </c>
      <c r="AX76" s="14">
        <v>0.5</v>
      </c>
      <c r="AY76" s="14">
        <v>0.5</v>
      </c>
      <c r="AZ76" s="14">
        <v>0.5</v>
      </c>
      <c r="BA76" s="14">
        <v>0.5</v>
      </c>
      <c r="BB76" s="14">
        <v>0.5</v>
      </c>
      <c r="BC76" s="14">
        <v>0.5</v>
      </c>
      <c r="BD76" s="14">
        <v>0.5</v>
      </c>
      <c r="BE76" s="14">
        <v>0.5</v>
      </c>
      <c r="BF76" s="14">
        <v>0.5</v>
      </c>
      <c r="BG76" s="14">
        <v>0.5</v>
      </c>
      <c r="BH76" s="14">
        <v>0.5</v>
      </c>
      <c r="BI76" s="14">
        <v>0.5</v>
      </c>
      <c r="BJ76" s="14">
        <v>0.5</v>
      </c>
      <c r="BK76" s="14">
        <v>0.5</v>
      </c>
      <c r="BL76" s="14">
        <v>0.5</v>
      </c>
      <c r="BM76" s="14">
        <v>0.5</v>
      </c>
      <c r="BN76" s="14">
        <v>0.5</v>
      </c>
      <c r="BO76" s="14">
        <v>0.5</v>
      </c>
      <c r="BP76" s="14">
        <v>0.5</v>
      </c>
      <c r="BQ76" s="14">
        <v>0.5</v>
      </c>
      <c r="BR76" s="14">
        <v>0.5</v>
      </c>
      <c r="BS76" s="14">
        <v>0.5</v>
      </c>
      <c r="BT76" s="14">
        <v>0.5</v>
      </c>
      <c r="BU76" s="14">
        <v>0.5</v>
      </c>
      <c r="BV76" s="14">
        <v>0.5</v>
      </c>
      <c r="BW76" s="14">
        <v>0.5</v>
      </c>
      <c r="BX76" s="14">
        <v>0.5</v>
      </c>
      <c r="BY76" s="14">
        <v>0.5</v>
      </c>
      <c r="BZ76" s="14">
        <v>0.5</v>
      </c>
      <c r="CA76" s="14">
        <v>0.5</v>
      </c>
      <c r="CB76" s="14">
        <v>0.5</v>
      </c>
      <c r="CC76" s="14">
        <v>0.5</v>
      </c>
      <c r="CD76" s="14">
        <v>0.5</v>
      </c>
      <c r="CE76" s="14">
        <v>0.5</v>
      </c>
      <c r="CF76" s="14">
        <v>0.5</v>
      </c>
      <c r="CG76" s="14">
        <v>0.5</v>
      </c>
      <c r="CH76" s="14">
        <v>0.5</v>
      </c>
      <c r="CI76" s="14">
        <v>0.5</v>
      </c>
      <c r="CJ76" s="14">
        <v>0.5</v>
      </c>
      <c r="CK76" s="14">
        <v>0.5</v>
      </c>
      <c r="CL76" s="14">
        <v>0.5</v>
      </c>
      <c r="CM76" s="14">
        <v>0.5</v>
      </c>
      <c r="CN76" s="14">
        <v>0.5</v>
      </c>
      <c r="CO76" s="14">
        <v>0.5</v>
      </c>
      <c r="CP76" s="14">
        <v>0.5</v>
      </c>
      <c r="CQ76" s="14">
        <v>0.5</v>
      </c>
      <c r="CR76" s="14">
        <v>0.5</v>
      </c>
      <c r="CS76" s="14">
        <v>0.5</v>
      </c>
      <c r="CT76" s="14">
        <v>0.5</v>
      </c>
      <c r="CU76" s="14">
        <v>0.5</v>
      </c>
      <c r="CV76" s="14">
        <v>0.5</v>
      </c>
      <c r="CW76" s="14">
        <v>0.5</v>
      </c>
      <c r="CX76" s="14">
        <v>0.5</v>
      </c>
      <c r="CY76" s="14">
        <v>0.5</v>
      </c>
      <c r="CZ76" s="14">
        <v>0.5</v>
      </c>
      <c r="DA76" s="14">
        <v>0.5</v>
      </c>
      <c r="DB76" s="14">
        <v>0.5</v>
      </c>
      <c r="DC76" s="14">
        <v>0.5</v>
      </c>
      <c r="DD76" s="14">
        <v>0.5</v>
      </c>
      <c r="DE76" s="14">
        <v>0.5</v>
      </c>
      <c r="DF76" s="14">
        <v>0.5</v>
      </c>
      <c r="DG76" s="14">
        <v>0.5</v>
      </c>
      <c r="DH76" s="14">
        <v>0.5</v>
      </c>
      <c r="DI76" s="14">
        <v>0.5</v>
      </c>
      <c r="DJ76" s="14">
        <v>0.5</v>
      </c>
      <c r="DK76" s="14">
        <v>0.5</v>
      </c>
      <c r="DL76" s="14">
        <v>0.5</v>
      </c>
      <c r="DM76" s="14">
        <v>0.5</v>
      </c>
      <c r="DN76" s="14">
        <v>0.5</v>
      </c>
      <c r="DO76" s="14">
        <v>0.5</v>
      </c>
      <c r="DP76" s="14">
        <v>0.5</v>
      </c>
      <c r="DQ76" s="14">
        <v>0.5</v>
      </c>
      <c r="DR76" s="14">
        <v>0.5</v>
      </c>
      <c r="DS76" s="14">
        <v>0.5</v>
      </c>
      <c r="DT76" s="14">
        <v>0.5</v>
      </c>
      <c r="DU76" s="14">
        <v>0.5</v>
      </c>
      <c r="DV76" s="14">
        <v>0.5</v>
      </c>
      <c r="DW76" s="14">
        <v>0.5</v>
      </c>
      <c r="DX76" s="14">
        <v>0.5</v>
      </c>
      <c r="DY76" s="14">
        <v>0.5</v>
      </c>
      <c r="DZ76" s="14">
        <v>0.5</v>
      </c>
      <c r="EA76" s="14">
        <v>0.5</v>
      </c>
      <c r="EB76" s="14">
        <v>0.5</v>
      </c>
      <c r="EC76" s="14">
        <v>0.5</v>
      </c>
      <c r="ED76" s="14">
        <v>0.5</v>
      </c>
      <c r="EE76" s="14">
        <v>0.5</v>
      </c>
      <c r="EF76" s="14">
        <v>0.5</v>
      </c>
      <c r="EG76" s="14">
        <v>0.5</v>
      </c>
      <c r="EH76" s="14">
        <v>0.5</v>
      </c>
      <c r="EI76" s="14">
        <v>0.5</v>
      </c>
      <c r="EJ76" s="14">
        <v>0.5</v>
      </c>
      <c r="EK76" s="14">
        <v>0.5</v>
      </c>
      <c r="EL76" s="14">
        <v>0.5</v>
      </c>
      <c r="EM76" s="14">
        <v>0.5</v>
      </c>
      <c r="EN76" s="14">
        <v>0.5</v>
      </c>
      <c r="EO76" s="14">
        <v>0.5</v>
      </c>
      <c r="EP76" s="14">
        <v>0.5</v>
      </c>
      <c r="EQ76" s="14">
        <v>0.5</v>
      </c>
      <c r="ER76" s="14">
        <v>0.5</v>
      </c>
      <c r="ES76" s="14">
        <v>0.5</v>
      </c>
      <c r="ET76" s="14">
        <v>0.5</v>
      </c>
      <c r="EU76" s="14">
        <v>0.5</v>
      </c>
      <c r="EV76" s="14">
        <v>0.5</v>
      </c>
      <c r="EW76" s="14">
        <v>0.5</v>
      </c>
      <c r="EX76" s="14">
        <v>0.5</v>
      </c>
      <c r="EY76" s="14">
        <v>0.5</v>
      </c>
      <c r="EZ76" s="14">
        <v>0.5</v>
      </c>
      <c r="FA76" s="14">
        <v>0.5</v>
      </c>
      <c r="FB76" s="14">
        <v>0.5</v>
      </c>
      <c r="FC76" s="14">
        <v>0.5</v>
      </c>
      <c r="FD76" s="14">
        <v>0.5</v>
      </c>
      <c r="FE76" s="14">
        <v>0.5</v>
      </c>
      <c r="FF76" s="14">
        <v>0.5</v>
      </c>
      <c r="FG76" s="14">
        <v>0.5</v>
      </c>
      <c r="FH76" s="14">
        <v>0.5</v>
      </c>
      <c r="FI76" s="14">
        <v>0.5</v>
      </c>
      <c r="FJ76" s="14">
        <v>0.5</v>
      </c>
      <c r="FK76" s="14">
        <v>0.5</v>
      </c>
      <c r="FL76" s="14">
        <v>0.5</v>
      </c>
      <c r="FM76" s="14">
        <v>0.5</v>
      </c>
      <c r="FN76" s="14">
        <v>0.5</v>
      </c>
      <c r="FO76" s="14">
        <v>0.5</v>
      </c>
      <c r="FP76" s="14">
        <v>0.5</v>
      </c>
      <c r="FQ76" s="14">
        <v>0.5</v>
      </c>
      <c r="FR76" s="14">
        <v>0.5</v>
      </c>
      <c r="FS76" s="14">
        <v>0.5</v>
      </c>
      <c r="FT76" s="14">
        <v>0.5</v>
      </c>
      <c r="FU76" s="14">
        <v>0.5</v>
      </c>
      <c r="FV76" s="14">
        <v>0.5</v>
      </c>
      <c r="FW76" s="14">
        <v>0.5</v>
      </c>
      <c r="FX76" s="14">
        <v>0.5</v>
      </c>
      <c r="FY76" s="14">
        <v>0.5</v>
      </c>
      <c r="FZ76" s="14">
        <v>0.5</v>
      </c>
      <c r="GA76" s="14">
        <v>0.5</v>
      </c>
      <c r="GB76" s="14">
        <v>0.5</v>
      </c>
      <c r="GC76" s="14">
        <v>0.5</v>
      </c>
      <c r="GD76" s="14">
        <v>0.5</v>
      </c>
      <c r="GE76" s="14">
        <v>0.5</v>
      </c>
      <c r="GF76" s="14">
        <v>0.5</v>
      </c>
      <c r="GG76" s="14">
        <v>0.5</v>
      </c>
      <c r="GH76" s="14">
        <v>0.5</v>
      </c>
      <c r="GI76" s="14">
        <v>0.5</v>
      </c>
      <c r="GJ76" s="14">
        <v>0.5</v>
      </c>
      <c r="GK76" s="14">
        <v>0.5</v>
      </c>
      <c r="GL76" s="14">
        <v>0.5</v>
      </c>
      <c r="GM76" s="14">
        <v>0.5</v>
      </c>
      <c r="GN76" s="14">
        <v>0.5</v>
      </c>
      <c r="GO76" s="14">
        <v>0.5</v>
      </c>
      <c r="GP76" s="14">
        <v>0.5</v>
      </c>
      <c r="GQ76" s="14">
        <v>0.5</v>
      </c>
      <c r="GR76" s="14">
        <v>0.5</v>
      </c>
      <c r="GS76" s="14">
        <v>0.5</v>
      </c>
      <c r="GT76" s="14">
        <v>0.5</v>
      </c>
      <c r="GU76" s="14">
        <v>0.5</v>
      </c>
      <c r="GV76" s="14">
        <v>0.5</v>
      </c>
      <c r="GW76" s="14">
        <v>0.5</v>
      </c>
      <c r="GX76" s="14">
        <v>0.5</v>
      </c>
      <c r="GY76" s="14">
        <v>0.5</v>
      </c>
      <c r="GZ76" s="14">
        <v>0.5</v>
      </c>
      <c r="HA76" s="14">
        <v>0.5</v>
      </c>
      <c r="HB76" s="14">
        <v>0.5</v>
      </c>
      <c r="HC76" s="14">
        <v>0.5</v>
      </c>
      <c r="HD76" s="14">
        <v>0.5</v>
      </c>
      <c r="HE76" s="14">
        <v>0.5</v>
      </c>
      <c r="HF76" s="14">
        <v>0.5</v>
      </c>
      <c r="HG76" s="14">
        <v>0.5</v>
      </c>
      <c r="HH76" s="14">
        <v>0.5</v>
      </c>
      <c r="HI76" s="14">
        <v>0.5</v>
      </c>
      <c r="HJ76" s="14">
        <v>0.5</v>
      </c>
      <c r="HK76" s="14">
        <v>0.5</v>
      </c>
      <c r="HL76" s="14">
        <v>0.5</v>
      </c>
      <c r="HM76" s="14">
        <v>0.5</v>
      </c>
      <c r="HN76" s="14">
        <v>0.5</v>
      </c>
      <c r="HO76" s="14">
        <v>0.5</v>
      </c>
      <c r="HP76" s="14">
        <v>0.5</v>
      </c>
      <c r="HQ76" s="14">
        <v>0.5</v>
      </c>
      <c r="HR76" s="14">
        <v>0.5</v>
      </c>
      <c r="HS76" s="14">
        <v>0.5</v>
      </c>
      <c r="HT76" s="14">
        <v>0.5</v>
      </c>
      <c r="HU76" s="14">
        <v>0.5</v>
      </c>
      <c r="HV76" s="14">
        <v>0.5</v>
      </c>
      <c r="HW76" s="14">
        <v>0.5</v>
      </c>
      <c r="HX76" s="14">
        <v>0.5</v>
      </c>
      <c r="HY76" s="14">
        <v>0.5</v>
      </c>
      <c r="HZ76" s="14">
        <v>0.5</v>
      </c>
      <c r="IA76" s="14">
        <v>0.5</v>
      </c>
      <c r="IB76" s="14">
        <v>0.5</v>
      </c>
      <c r="IC76" s="14">
        <v>0.5</v>
      </c>
      <c r="ID76" s="14">
        <v>0.5</v>
      </c>
      <c r="IE76" s="14">
        <v>0.5</v>
      </c>
      <c r="IF76" s="14">
        <v>0.5</v>
      </c>
      <c r="IG76" s="14">
        <v>0.5</v>
      </c>
      <c r="IH76" s="14">
        <v>0.5</v>
      </c>
      <c r="II76" s="14">
        <v>0.5</v>
      </c>
      <c r="IJ76" s="14">
        <v>0.5</v>
      </c>
      <c r="IK76" s="14">
        <v>0.5</v>
      </c>
      <c r="IL76" s="14">
        <v>0.5</v>
      </c>
      <c r="IM76" s="14">
        <v>0.5</v>
      </c>
      <c r="IN76" s="14">
        <v>0.5</v>
      </c>
      <c r="IO76" s="14">
        <v>0.5</v>
      </c>
      <c r="IP76" s="14">
        <v>0.5</v>
      </c>
      <c r="IQ76" s="14">
        <v>0.5</v>
      </c>
      <c r="IR76" s="14">
        <v>0.5</v>
      </c>
      <c r="IS76" s="14">
        <v>0.5</v>
      </c>
      <c r="IT76" s="14">
        <v>0.5</v>
      </c>
      <c r="IU76" s="14">
        <v>0.5</v>
      </c>
      <c r="IV76" s="14">
        <v>0.5</v>
      </c>
      <c r="IW76" s="14">
        <v>0.5</v>
      </c>
      <c r="IX76" s="14">
        <v>0.5</v>
      </c>
      <c r="IY76" s="14">
        <v>0.5</v>
      </c>
      <c r="IZ76" s="14">
        <v>0.5</v>
      </c>
      <c r="JA76" s="14">
        <v>0.5</v>
      </c>
      <c r="JB76" s="14">
        <v>0.5</v>
      </c>
      <c r="JC76" s="14">
        <v>0.5</v>
      </c>
      <c r="JD76" s="14">
        <v>0.5</v>
      </c>
      <c r="JE76" s="14">
        <v>0.5</v>
      </c>
      <c r="JF76" s="14">
        <v>0.5</v>
      </c>
      <c r="JG76" s="14">
        <v>0.5</v>
      </c>
      <c r="JH76" s="14">
        <v>0.5</v>
      </c>
      <c r="JI76" s="14">
        <v>0.5</v>
      </c>
      <c r="JJ76" s="14">
        <v>0.5</v>
      </c>
      <c r="JK76" s="14">
        <v>0.5</v>
      </c>
      <c r="JL76" s="14">
        <v>0.5</v>
      </c>
      <c r="JM76" s="14">
        <v>0.5</v>
      </c>
      <c r="JN76" s="14">
        <v>0.5</v>
      </c>
      <c r="JO76" s="14">
        <v>0.5</v>
      </c>
      <c r="JP76" s="14">
        <v>0.5</v>
      </c>
      <c r="JQ76" s="14">
        <v>0.5</v>
      </c>
      <c r="JR76" s="14">
        <v>0.5</v>
      </c>
      <c r="JS76" s="14">
        <v>0.5</v>
      </c>
      <c r="JT76" s="14">
        <v>0.5</v>
      </c>
      <c r="JU76" s="14">
        <v>0.5</v>
      </c>
      <c r="JV76" s="14">
        <v>0.5</v>
      </c>
      <c r="JW76" s="14">
        <v>0.5</v>
      </c>
      <c r="JX76" s="14">
        <v>0.5</v>
      </c>
      <c r="JY76" s="14">
        <v>0.5</v>
      </c>
      <c r="JZ76" s="14">
        <v>0.5</v>
      </c>
      <c r="KA76" s="14">
        <v>0.5</v>
      </c>
      <c r="KB76" s="14">
        <v>0.5</v>
      </c>
      <c r="KC76" s="14">
        <v>0.5</v>
      </c>
      <c r="KD76" s="14">
        <v>0.5</v>
      </c>
      <c r="KE76" s="14">
        <v>0.5</v>
      </c>
      <c r="KF76" s="14">
        <v>0.5</v>
      </c>
      <c r="KG76" s="14">
        <v>0.5</v>
      </c>
      <c r="KH76" s="14">
        <v>0.5</v>
      </c>
      <c r="KI76" s="14">
        <v>0.5</v>
      </c>
      <c r="KJ76" s="14">
        <v>0.5</v>
      </c>
      <c r="KK76" s="14">
        <v>0.5</v>
      </c>
      <c r="KL76" s="14">
        <v>0.5</v>
      </c>
      <c r="KM76" s="14">
        <v>0.5</v>
      </c>
      <c r="KN76" s="14">
        <v>0.5</v>
      </c>
      <c r="KO76" s="14">
        <v>0.5</v>
      </c>
      <c r="KP76" s="14">
        <v>2</v>
      </c>
      <c r="KQ76" s="14">
        <v>2</v>
      </c>
      <c r="KR76" s="14">
        <v>2</v>
      </c>
      <c r="KS76" s="14">
        <v>2</v>
      </c>
      <c r="KT76" s="14">
        <v>2</v>
      </c>
      <c r="KU76" s="14">
        <v>2</v>
      </c>
      <c r="KV76" s="14">
        <v>2</v>
      </c>
      <c r="KW76" s="14">
        <v>2</v>
      </c>
      <c r="KX76" s="14">
        <v>1</v>
      </c>
      <c r="KY76" s="14">
        <v>2</v>
      </c>
      <c r="KZ76" s="14">
        <v>2</v>
      </c>
      <c r="LA76" s="14">
        <v>2</v>
      </c>
      <c r="LB76" s="14">
        <v>2</v>
      </c>
      <c r="LC76" s="14">
        <v>2</v>
      </c>
      <c r="LD76" s="14">
        <v>2</v>
      </c>
      <c r="LE76" s="14">
        <v>2</v>
      </c>
      <c r="LF76" s="14">
        <v>2</v>
      </c>
      <c r="LG76" s="14">
        <v>2</v>
      </c>
      <c r="LH76" s="14">
        <v>2</v>
      </c>
      <c r="LI76" s="14">
        <v>2</v>
      </c>
      <c r="LJ76" s="14">
        <v>2</v>
      </c>
      <c r="LK76" s="14">
        <v>2</v>
      </c>
      <c r="LL76" s="14">
        <v>0.5</v>
      </c>
      <c r="LM76" s="14">
        <v>0.5</v>
      </c>
      <c r="LN76" s="14">
        <v>0.5</v>
      </c>
      <c r="LO76" s="14">
        <v>0.5</v>
      </c>
      <c r="LP76" s="14">
        <v>0.5</v>
      </c>
      <c r="LQ76" s="14">
        <v>0.5</v>
      </c>
      <c r="LR76" s="14">
        <v>0.5</v>
      </c>
      <c r="LS76" s="14">
        <v>0.5</v>
      </c>
      <c r="LT76" s="14">
        <v>0.5</v>
      </c>
      <c r="LU76" s="14">
        <v>0.5</v>
      </c>
      <c r="LV76" s="14">
        <v>0.5</v>
      </c>
      <c r="LW76" s="14">
        <v>0.5</v>
      </c>
      <c r="LX76" s="14">
        <v>0.5</v>
      </c>
      <c r="LY76" s="14">
        <v>0.5</v>
      </c>
      <c r="LZ76" s="14">
        <v>0.5</v>
      </c>
      <c r="MA76" s="14">
        <v>0.5</v>
      </c>
      <c r="MB76" s="14">
        <v>0.5</v>
      </c>
      <c r="MC76" s="14">
        <v>0.5</v>
      </c>
      <c r="MD76" s="14">
        <v>0.5</v>
      </c>
      <c r="ME76" s="14">
        <v>0.5</v>
      </c>
      <c r="MF76" s="14">
        <v>0.5</v>
      </c>
      <c r="MG76" s="14">
        <v>0.5</v>
      </c>
      <c r="MH76" s="14">
        <v>0.5</v>
      </c>
      <c r="MI76" s="14">
        <v>0.5</v>
      </c>
      <c r="MJ76" s="14">
        <v>0.5</v>
      </c>
      <c r="MK76" s="14">
        <v>0.5</v>
      </c>
      <c r="ML76" s="14">
        <v>0.5</v>
      </c>
      <c r="MM76" s="14">
        <v>0.5</v>
      </c>
      <c r="MN76" s="14">
        <v>0.5</v>
      </c>
      <c r="MO76" s="14">
        <v>0.5</v>
      </c>
      <c r="MP76" s="14">
        <v>0.5</v>
      </c>
      <c r="MQ76" s="14">
        <v>0.5</v>
      </c>
      <c r="MR76" s="14">
        <v>0.5</v>
      </c>
      <c r="MS76" s="14">
        <v>0.5</v>
      </c>
      <c r="MT76" s="14">
        <v>0.5</v>
      </c>
      <c r="MU76" s="14">
        <v>0.5</v>
      </c>
      <c r="MV76" s="14">
        <v>0.5</v>
      </c>
      <c r="MW76" s="14">
        <v>0.5</v>
      </c>
      <c r="MX76" s="14">
        <v>0.5</v>
      </c>
      <c r="MY76" s="14">
        <v>0.5</v>
      </c>
      <c r="MZ76" s="14">
        <v>0.5</v>
      </c>
      <c r="NA76" s="14">
        <v>0.5</v>
      </c>
      <c r="NB76" s="14">
        <v>0.5</v>
      </c>
      <c r="NC76" s="14">
        <v>0.5</v>
      </c>
    </row>
    <row r="77" spans="2:367" ht="15">
      <c r="B77" s="11" t="s">
        <v>867</v>
      </c>
      <c r="C77" s="12">
        <f>SUM(C69:C76)</f>
        <v>1.125</v>
      </c>
      <c r="D77" s="12">
        <f t="shared" ref="D77:BO77" si="281">SUM(D69:D76)</f>
        <v>1.8391999999999999</v>
      </c>
      <c r="E77" s="12">
        <f t="shared" si="281"/>
        <v>1.6725333333333334</v>
      </c>
      <c r="F77" s="12">
        <f t="shared" si="281"/>
        <v>1.6725333333333334</v>
      </c>
      <c r="G77" s="12">
        <f t="shared" si="281"/>
        <v>1.7871166666666667</v>
      </c>
      <c r="H77" s="12">
        <f t="shared" si="281"/>
        <v>1.9433666666666665</v>
      </c>
      <c r="I77" s="12">
        <f t="shared" si="281"/>
        <v>1.4791666666666667</v>
      </c>
      <c r="J77" s="12">
        <f t="shared" si="281"/>
        <v>1.1666666666666665</v>
      </c>
      <c r="K77" s="12">
        <f t="shared" si="281"/>
        <v>3.0169333333333332</v>
      </c>
      <c r="L77" s="12">
        <f t="shared" si="281"/>
        <v>2.8502666666666667</v>
      </c>
      <c r="M77" s="12">
        <f t="shared" si="281"/>
        <v>2.8502666666666667</v>
      </c>
      <c r="N77" s="12">
        <f t="shared" si="281"/>
        <v>2.7929749999999998</v>
      </c>
      <c r="O77" s="12">
        <f t="shared" si="281"/>
        <v>3.4335999999999998</v>
      </c>
      <c r="P77" s="12">
        <f t="shared" si="281"/>
        <v>2.3125</v>
      </c>
      <c r="Q77" s="12">
        <f t="shared" si="281"/>
        <v>1.375</v>
      </c>
      <c r="R77" s="12">
        <f t="shared" si="281"/>
        <v>3.8676333333333335</v>
      </c>
      <c r="S77" s="12">
        <f t="shared" si="281"/>
        <v>3.9405499999999996</v>
      </c>
      <c r="T77" s="12">
        <f t="shared" si="281"/>
        <v>3.5967999999999996</v>
      </c>
      <c r="U77" s="12">
        <f t="shared" si="281"/>
        <v>3.0811749999999996</v>
      </c>
      <c r="V77" s="12">
        <f t="shared" si="281"/>
        <v>3.4093</v>
      </c>
      <c r="W77" s="12">
        <f t="shared" si="281"/>
        <v>1.895833333333333</v>
      </c>
      <c r="X77" s="12">
        <f t="shared" si="281"/>
        <v>1.2083333333333333</v>
      </c>
      <c r="Y77" s="12">
        <f t="shared" si="281"/>
        <v>2.0422833333333332</v>
      </c>
      <c r="Z77" s="12">
        <f t="shared" si="281"/>
        <v>2.0891583333333332</v>
      </c>
      <c r="AA77" s="12">
        <f t="shared" si="281"/>
        <v>2.1464500000000002</v>
      </c>
      <c r="AB77" s="12">
        <f t="shared" si="281"/>
        <v>2.1464500000000002</v>
      </c>
      <c r="AC77" s="12">
        <f t="shared" si="281"/>
        <v>2.6151999999999997</v>
      </c>
      <c r="AD77" s="12">
        <f t="shared" si="281"/>
        <v>1.7916666666666665</v>
      </c>
      <c r="AE77" s="12">
        <f t="shared" si="281"/>
        <v>1.25</v>
      </c>
      <c r="AF77" s="12">
        <f t="shared" si="281"/>
        <v>1.4593333333333334</v>
      </c>
      <c r="AG77" s="12">
        <f t="shared" si="281"/>
        <v>1.5218333333333336</v>
      </c>
      <c r="AH77" s="12">
        <f t="shared" si="281"/>
        <v>1.4072500000000001</v>
      </c>
      <c r="AI77" s="12">
        <f t="shared" si="281"/>
        <v>1.4072500000000001</v>
      </c>
      <c r="AJ77" s="12">
        <f t="shared" si="281"/>
        <v>1.6676666666666666</v>
      </c>
      <c r="AK77" s="12">
        <f t="shared" si="281"/>
        <v>2</v>
      </c>
      <c r="AL77" s="12">
        <f t="shared" si="281"/>
        <v>1.3333333333333335</v>
      </c>
      <c r="AM77" s="12">
        <f t="shared" si="281"/>
        <v>3.9676666666666671</v>
      </c>
      <c r="AN77" s="12">
        <f t="shared" si="281"/>
        <v>3.9051666666666671</v>
      </c>
      <c r="AO77" s="12">
        <f t="shared" si="281"/>
        <v>3.9051666666666671</v>
      </c>
      <c r="AP77" s="12">
        <f t="shared" si="281"/>
        <v>3.7905833333333341</v>
      </c>
      <c r="AQ77" s="12">
        <f t="shared" si="281"/>
        <v>4.3635000000000002</v>
      </c>
      <c r="AR77" s="12">
        <f t="shared" si="281"/>
        <v>2</v>
      </c>
      <c r="AS77" s="12">
        <f t="shared" si="281"/>
        <v>1.3333333333333335</v>
      </c>
      <c r="AT77" s="12">
        <f t="shared" si="281"/>
        <v>3.2119333333333335</v>
      </c>
      <c r="AU77" s="12">
        <f t="shared" si="281"/>
        <v>3.0244333333333335</v>
      </c>
      <c r="AV77" s="12">
        <f t="shared" si="281"/>
        <v>2.8525583333333335</v>
      </c>
      <c r="AW77" s="12">
        <f t="shared" si="281"/>
        <v>2.9098500000000005</v>
      </c>
      <c r="AX77" s="12">
        <f t="shared" si="281"/>
        <v>3.6910999999999996</v>
      </c>
      <c r="AY77" s="12">
        <f t="shared" si="281"/>
        <v>2.2083333333333335</v>
      </c>
      <c r="AZ77" s="12">
        <f t="shared" si="281"/>
        <v>1.7916666666666665</v>
      </c>
      <c r="BA77" s="12">
        <f t="shared" si="281"/>
        <v>3.8130000000000002</v>
      </c>
      <c r="BB77" s="12">
        <f t="shared" si="281"/>
        <v>3.3702916666666671</v>
      </c>
      <c r="BC77" s="12">
        <f t="shared" si="281"/>
        <v>2.7400833333333332</v>
      </c>
      <c r="BD77" s="12">
        <f t="shared" si="281"/>
        <v>2.4536250000000002</v>
      </c>
      <c r="BE77" s="12">
        <f t="shared" si="281"/>
        <v>2.6671666666666667</v>
      </c>
      <c r="BF77" s="12">
        <f t="shared" si="281"/>
        <v>1.895833333333333</v>
      </c>
      <c r="BG77" s="12">
        <f t="shared" si="281"/>
        <v>0.75</v>
      </c>
      <c r="BH77" s="12">
        <f t="shared" si="281"/>
        <v>2.9564666666666666</v>
      </c>
      <c r="BI77" s="12">
        <f t="shared" si="281"/>
        <v>1.8262583333333333</v>
      </c>
      <c r="BJ77" s="12">
        <f t="shared" si="281"/>
        <v>1.8835499999999998</v>
      </c>
      <c r="BK77" s="12">
        <f t="shared" si="281"/>
        <v>1.8262583333333333</v>
      </c>
      <c r="BL77" s="12">
        <f t="shared" si="281"/>
        <v>2.2272999999999996</v>
      </c>
      <c r="BM77" s="12">
        <f t="shared" si="281"/>
        <v>2.2083333333333335</v>
      </c>
      <c r="BN77" s="12">
        <f t="shared" si="281"/>
        <v>1.5833333333333333</v>
      </c>
      <c r="BO77" s="12">
        <f t="shared" si="281"/>
        <v>4.6548333333333325</v>
      </c>
      <c r="BP77" s="12">
        <f t="shared" ref="BP77:CR77" si="282">SUM(BP69:BP76)</f>
        <v>4.2590000000000003</v>
      </c>
      <c r="BQ77" s="12">
        <f t="shared" si="282"/>
        <v>3.6860833333333338</v>
      </c>
      <c r="BR77" s="12">
        <f t="shared" si="282"/>
        <v>3.9725416666666669</v>
      </c>
      <c r="BS77" s="12">
        <f t="shared" si="282"/>
        <v>4.0715000000000003</v>
      </c>
      <c r="BT77" s="12">
        <f t="shared" si="282"/>
        <v>1.895833333333333</v>
      </c>
      <c r="BU77" s="12">
        <f t="shared" si="282"/>
        <v>1.2916666666666665</v>
      </c>
      <c r="BV77" s="12">
        <f t="shared" si="282"/>
        <v>5.0233333333333334</v>
      </c>
      <c r="BW77" s="12">
        <f t="shared" si="282"/>
        <v>5.0285416666666665</v>
      </c>
      <c r="BX77" s="12">
        <f t="shared" si="282"/>
        <v>4.9712499999999995</v>
      </c>
      <c r="BY77" s="12">
        <f t="shared" si="282"/>
        <v>5.0285416666666665</v>
      </c>
      <c r="BZ77" s="12">
        <f t="shared" si="282"/>
        <v>5.2316666666666665</v>
      </c>
      <c r="CA77" s="12">
        <f t="shared" si="282"/>
        <v>1.4791666666666667</v>
      </c>
      <c r="CB77" s="12">
        <f t="shared" si="282"/>
        <v>1.4166666666666667</v>
      </c>
      <c r="CC77" s="12">
        <f t="shared" si="282"/>
        <v>3.168333333333333</v>
      </c>
      <c r="CD77" s="12">
        <f t="shared" si="282"/>
        <v>3.1058333333333334</v>
      </c>
      <c r="CE77" s="12">
        <f t="shared" si="282"/>
        <v>2.8766666666666665</v>
      </c>
      <c r="CF77" s="12">
        <f t="shared" si="282"/>
        <v>3.600625</v>
      </c>
      <c r="CG77" s="12">
        <f t="shared" si="282"/>
        <v>5.71</v>
      </c>
      <c r="CH77" s="12">
        <f t="shared" si="282"/>
        <v>3</v>
      </c>
      <c r="CI77" s="12">
        <f t="shared" si="282"/>
        <v>1.8333333333333335</v>
      </c>
      <c r="CJ77" s="12">
        <f t="shared" si="282"/>
        <v>6.6094666666666662</v>
      </c>
      <c r="CK77" s="12">
        <f t="shared" si="282"/>
        <v>6.2865500000000001</v>
      </c>
      <c r="CL77" s="12">
        <f t="shared" si="282"/>
        <v>5.7136333333333331</v>
      </c>
      <c r="CM77" s="12">
        <f t="shared" si="282"/>
        <v>6.2865500000000001</v>
      </c>
      <c r="CN77" s="12">
        <f t="shared" si="282"/>
        <v>8.2761333333333322</v>
      </c>
      <c r="CO77" s="12">
        <f t="shared" si="282"/>
        <v>3.052083333333333</v>
      </c>
      <c r="CP77" s="12">
        <f t="shared" si="282"/>
        <v>1.5416666666666665</v>
      </c>
      <c r="CQ77" s="12">
        <f t="shared" si="282"/>
        <v>2.8267333333333329</v>
      </c>
      <c r="CR77" s="12">
        <f t="shared" si="282"/>
        <v>2.3475666666666668</v>
      </c>
      <c r="CS77" s="12">
        <f t="shared" ref="CS77:FB77" si="283">SUM(CS69:CS76)</f>
        <v>2.3475666666666668</v>
      </c>
      <c r="CT77" s="12">
        <f t="shared" si="283"/>
        <v>2.0611083333333333</v>
      </c>
      <c r="CU77" s="12">
        <f t="shared" si="283"/>
        <v>1.9465250000000003</v>
      </c>
      <c r="CV77" s="12">
        <f t="shared" si="283"/>
        <v>1.4947916666666667</v>
      </c>
      <c r="CW77" s="12">
        <f t="shared" si="283"/>
        <v>0.75</v>
      </c>
      <c r="CX77" s="12">
        <f t="shared" si="283"/>
        <v>2.5891083333333333</v>
      </c>
      <c r="CY77" s="12">
        <f t="shared" si="283"/>
        <v>2.0734833333333333</v>
      </c>
      <c r="CZ77" s="12">
        <f t="shared" si="283"/>
        <v>1.9589000000000003</v>
      </c>
      <c r="DA77" s="12">
        <f t="shared" si="283"/>
        <v>1.8443166666666668</v>
      </c>
      <c r="DB77" s="12">
        <f t="shared" si="283"/>
        <v>1.7870250000000001</v>
      </c>
      <c r="DC77" s="12">
        <f t="shared" si="283"/>
        <v>1.265625</v>
      </c>
      <c r="DD77" s="12">
        <f t="shared" si="283"/>
        <v>1.8177083333333333</v>
      </c>
      <c r="DE77" s="12">
        <f t="shared" si="283"/>
        <v>4.2910583333333339</v>
      </c>
      <c r="DF77" s="12">
        <f t="shared" si="283"/>
        <v>3.5462666666666673</v>
      </c>
      <c r="DG77" s="12">
        <f t="shared" si="283"/>
        <v>3.5462666666666673</v>
      </c>
      <c r="DH77" s="12">
        <f t="shared" si="283"/>
        <v>3.5462666666666673</v>
      </c>
      <c r="DI77" s="12">
        <f t="shared" si="283"/>
        <v>2.9733499999999999</v>
      </c>
      <c r="DJ77" s="12">
        <f t="shared" si="283"/>
        <v>1.4166666666666665</v>
      </c>
      <c r="DK77" s="12">
        <f t="shared" si="283"/>
        <v>2.21875</v>
      </c>
      <c r="DL77" s="12">
        <f t="shared" si="283"/>
        <v>5.3276249999999994</v>
      </c>
      <c r="DM77" s="12">
        <f t="shared" si="283"/>
        <v>5.1557500000000003</v>
      </c>
      <c r="DN77" s="12">
        <f t="shared" si="283"/>
        <v>5.1765833333333333</v>
      </c>
      <c r="DO77" s="12">
        <f t="shared" si="283"/>
        <v>4.6036666666666672</v>
      </c>
      <c r="DP77" s="12">
        <f t="shared" si="283"/>
        <v>4.3745000000000003</v>
      </c>
      <c r="DQ77" s="12">
        <f t="shared" si="283"/>
        <v>1.5520833333333333</v>
      </c>
      <c r="DR77" s="12">
        <f t="shared" si="283"/>
        <v>1.8958333333333335</v>
      </c>
      <c r="DS77" s="12">
        <f t="shared" si="283"/>
        <v>2.9491749999999999</v>
      </c>
      <c r="DT77" s="12">
        <f t="shared" si="283"/>
        <v>2.7200083333333334</v>
      </c>
      <c r="DU77" s="12">
        <f t="shared" si="283"/>
        <v>2.7200083333333334</v>
      </c>
      <c r="DV77" s="12">
        <f t="shared" si="283"/>
        <v>2.6627166666666668</v>
      </c>
      <c r="DW77" s="12">
        <f t="shared" si="283"/>
        <v>2.5481333333333334</v>
      </c>
      <c r="DX77" s="12">
        <f t="shared" si="283"/>
        <v>1.3229166666666667</v>
      </c>
      <c r="DY77" s="12">
        <f t="shared" si="283"/>
        <v>1.5520833333333333</v>
      </c>
      <c r="DZ77" s="12">
        <f t="shared" si="283"/>
        <v>3.0508333333333333</v>
      </c>
      <c r="EA77" s="12">
        <f t="shared" si="283"/>
        <v>2.4779166666666663</v>
      </c>
      <c r="EB77" s="12">
        <f t="shared" si="283"/>
        <v>2.3633333333333333</v>
      </c>
      <c r="EC77" s="12">
        <f t="shared" si="283"/>
        <v>2.3633333333333333</v>
      </c>
      <c r="ED77" s="12">
        <f t="shared" si="283"/>
        <v>2.3060416666666663</v>
      </c>
      <c r="EE77" s="12">
        <f t="shared" si="283"/>
        <v>1.2083333333333333</v>
      </c>
      <c r="EF77" s="12">
        <f t="shared" si="283"/>
        <v>0.75</v>
      </c>
      <c r="EG77" s="12">
        <f t="shared" si="283"/>
        <v>3.7839833333333335</v>
      </c>
      <c r="EH77" s="12">
        <f t="shared" si="283"/>
        <v>2.9246083333333335</v>
      </c>
      <c r="EI77" s="12">
        <f t="shared" si="283"/>
        <v>2.9246083333333335</v>
      </c>
      <c r="EJ77" s="12">
        <f t="shared" si="283"/>
        <v>3.0391916666666665</v>
      </c>
      <c r="EK77" s="12">
        <f t="shared" si="283"/>
        <v>2.8673166666666665</v>
      </c>
      <c r="EL77" s="12">
        <f t="shared" si="283"/>
        <v>1.3229166666666667</v>
      </c>
      <c r="EM77" s="12">
        <f t="shared" si="283"/>
        <v>1.3802083333333335</v>
      </c>
      <c r="EN77" s="12">
        <f t="shared" si="283"/>
        <v>3.8568583333333337</v>
      </c>
      <c r="EO77" s="12">
        <f t="shared" si="283"/>
        <v>3.6849833333333337</v>
      </c>
      <c r="EP77" s="12">
        <f t="shared" si="283"/>
        <v>4.6016500000000011</v>
      </c>
      <c r="EQ77" s="12">
        <f t="shared" si="283"/>
        <v>5.2891500000000002</v>
      </c>
      <c r="ER77" s="12">
        <f t="shared" si="283"/>
        <v>4.3724833333333333</v>
      </c>
      <c r="ES77" s="12">
        <f t="shared" si="283"/>
        <v>1.78125</v>
      </c>
      <c r="ET77" s="12">
        <f t="shared" si="283"/>
        <v>2.7552083333333335</v>
      </c>
      <c r="EU77" s="12">
        <f t="shared" si="283"/>
        <v>8.0491416666666673</v>
      </c>
      <c r="EV77" s="12">
        <f t="shared" si="283"/>
        <v>8.2210166666666673</v>
      </c>
      <c r="EW77" s="12">
        <f t="shared" si="283"/>
        <v>7.7626833333333334</v>
      </c>
      <c r="EX77" s="12">
        <f t="shared" si="283"/>
        <v>8.0491416666666673</v>
      </c>
      <c r="EY77" s="12">
        <f t="shared" si="283"/>
        <v>7.4762249999999995</v>
      </c>
      <c r="EZ77" s="12">
        <f t="shared" si="283"/>
        <v>1.8958333333333335</v>
      </c>
      <c r="FA77" s="12">
        <f t="shared" si="283"/>
        <v>2.8125</v>
      </c>
      <c r="FB77" s="12">
        <f t="shared" si="283"/>
        <v>3.5313499999999998</v>
      </c>
      <c r="FC77" s="12">
        <f t="shared" ref="FC77:HN77" si="284">SUM(FC69:FC76)</f>
        <v>4.3907249999999998</v>
      </c>
      <c r="FD77" s="12">
        <f t="shared" si="284"/>
        <v>3.9323916666666667</v>
      </c>
      <c r="FE77" s="12">
        <f t="shared" si="284"/>
        <v>4.1042666666666667</v>
      </c>
      <c r="FF77" s="12">
        <f t="shared" si="284"/>
        <v>4.5626000000000007</v>
      </c>
      <c r="FG77" s="12">
        <f t="shared" si="284"/>
        <v>2.2395833333333335</v>
      </c>
      <c r="FH77" s="12">
        <f t="shared" si="284"/>
        <v>2.8125</v>
      </c>
      <c r="FI77" s="12">
        <f t="shared" si="284"/>
        <v>5.1157166666666676</v>
      </c>
      <c r="FJ77" s="12">
        <f t="shared" si="284"/>
        <v>3.6834250000000002</v>
      </c>
      <c r="FK77" s="12">
        <f t="shared" si="284"/>
        <v>2.9959249999999997</v>
      </c>
      <c r="FL77" s="12">
        <f t="shared" si="284"/>
        <v>2.9386333333333332</v>
      </c>
      <c r="FM77" s="12">
        <f t="shared" si="284"/>
        <v>2.9959249999999997</v>
      </c>
      <c r="FN77" s="12">
        <f t="shared" si="284"/>
        <v>1.3630781249999999</v>
      </c>
      <c r="FO77" s="12">
        <f t="shared" si="284"/>
        <v>1.6008958333333334</v>
      </c>
      <c r="FP77" s="12">
        <f t="shared" si="284"/>
        <v>6.1817083333333338</v>
      </c>
      <c r="FQ77" s="12">
        <f t="shared" si="284"/>
        <v>5.8379583333333338</v>
      </c>
      <c r="FR77" s="12">
        <f t="shared" si="284"/>
        <v>5.8952499999999999</v>
      </c>
      <c r="FS77" s="12">
        <f t="shared" si="284"/>
        <v>5.8952499999999999</v>
      </c>
      <c r="FT77" s="12">
        <f t="shared" si="284"/>
        <v>5.8952499999999999</v>
      </c>
      <c r="FU77" s="12">
        <f t="shared" si="284"/>
        <v>1.6666666666666665</v>
      </c>
      <c r="FV77" s="12">
        <f t="shared" si="284"/>
        <v>2.010416666666667</v>
      </c>
      <c r="FW77" s="12">
        <f t="shared" si="284"/>
        <v>2.7915083333333333</v>
      </c>
      <c r="FX77" s="12">
        <f t="shared" si="284"/>
        <v>2.6769249999999998</v>
      </c>
      <c r="FY77" s="12">
        <f t="shared" si="284"/>
        <v>2.6196333333333337</v>
      </c>
      <c r="FZ77" s="12">
        <f t="shared" si="284"/>
        <v>2.6196333333333337</v>
      </c>
      <c r="GA77" s="12">
        <f t="shared" si="284"/>
        <v>2.5050499999999998</v>
      </c>
      <c r="GB77" s="12">
        <f t="shared" si="284"/>
        <v>1.4947916666666667</v>
      </c>
      <c r="GC77" s="12">
        <f t="shared" si="284"/>
        <v>1.3802083333333335</v>
      </c>
      <c r="GD77" s="12">
        <f t="shared" si="284"/>
        <v>3.1420416666666666</v>
      </c>
      <c r="GE77" s="12">
        <f t="shared" si="284"/>
        <v>2.8555833333333331</v>
      </c>
      <c r="GF77" s="12">
        <f t="shared" si="284"/>
        <v>2.9701666666666666</v>
      </c>
      <c r="GG77" s="12">
        <f t="shared" si="284"/>
        <v>2.9701666666666666</v>
      </c>
      <c r="GH77" s="12">
        <f t="shared" si="284"/>
        <v>3.0847499999999997</v>
      </c>
      <c r="GI77" s="12">
        <f t="shared" si="284"/>
        <v>1.5520833333333333</v>
      </c>
      <c r="GJ77" s="12">
        <f t="shared" si="284"/>
        <v>2.46875</v>
      </c>
      <c r="GK77" s="12">
        <f t="shared" si="284"/>
        <v>5.2739333333333329</v>
      </c>
      <c r="GL77" s="12">
        <f t="shared" si="284"/>
        <v>4.2999749999999999</v>
      </c>
      <c r="GM77" s="12">
        <f t="shared" si="284"/>
        <v>4.2426833333333329</v>
      </c>
      <c r="GN77" s="12">
        <f t="shared" si="284"/>
        <v>4.2999749999999999</v>
      </c>
      <c r="GO77" s="12">
        <f t="shared" si="284"/>
        <v>4.0135166666666668</v>
      </c>
      <c r="GP77" s="12">
        <f t="shared" si="284"/>
        <v>1.6666666666666665</v>
      </c>
      <c r="GQ77" s="12">
        <f t="shared" si="284"/>
        <v>1.8958333333333335</v>
      </c>
      <c r="GR77" s="12">
        <f t="shared" si="284"/>
        <v>3.0435916666666669</v>
      </c>
      <c r="GS77" s="12">
        <f t="shared" si="284"/>
        <v>3.0435916666666669</v>
      </c>
      <c r="GT77" s="12">
        <f t="shared" si="284"/>
        <v>3.1008833333333334</v>
      </c>
      <c r="GU77" s="12">
        <f t="shared" si="284"/>
        <v>3.1008833333333334</v>
      </c>
      <c r="GV77" s="12">
        <f t="shared" si="284"/>
        <v>2.8717166666666669</v>
      </c>
      <c r="GW77" s="12">
        <f t="shared" si="284"/>
        <v>1.5520833333333333</v>
      </c>
      <c r="GX77" s="12">
        <f t="shared" si="284"/>
        <v>2.7552083333333335</v>
      </c>
      <c r="GY77" s="12">
        <f t="shared" si="284"/>
        <v>8.4580666666666673</v>
      </c>
      <c r="GZ77" s="12">
        <f t="shared" si="284"/>
        <v>7.8851499999999994</v>
      </c>
      <c r="HA77" s="12">
        <f t="shared" si="284"/>
        <v>7.8851499999999994</v>
      </c>
      <c r="HB77" s="12">
        <f t="shared" si="284"/>
        <v>7.8851499999999994</v>
      </c>
      <c r="HC77" s="12">
        <f t="shared" si="284"/>
        <v>7.1976499999999994</v>
      </c>
      <c r="HD77" s="12">
        <f t="shared" si="284"/>
        <v>1.78125</v>
      </c>
      <c r="HE77" s="12">
        <f t="shared" si="284"/>
        <v>2.697916666666667</v>
      </c>
      <c r="HF77" s="12">
        <f t="shared" si="284"/>
        <v>13.891425</v>
      </c>
      <c r="HG77" s="12">
        <f t="shared" si="284"/>
        <v>13.03205</v>
      </c>
      <c r="HH77" s="12">
        <f t="shared" si="284"/>
        <v>12.745591666666664</v>
      </c>
      <c r="HI77" s="12">
        <f t="shared" si="284"/>
        <v>11.886216666666666</v>
      </c>
      <c r="HJ77" s="12">
        <f t="shared" si="284"/>
        <v>11.886216666666666</v>
      </c>
      <c r="HK77" s="12">
        <f t="shared" si="284"/>
        <v>2.3541666666666665</v>
      </c>
      <c r="HL77" s="12">
        <f t="shared" si="284"/>
        <v>2.7552083333333335</v>
      </c>
      <c r="HM77" s="12">
        <f t="shared" si="284"/>
        <v>7.0196333333333332</v>
      </c>
      <c r="HN77" s="12">
        <f t="shared" si="284"/>
        <v>6.9050500000000001</v>
      </c>
      <c r="HO77" s="12">
        <f t="shared" ref="HO77:JZ77" si="285">SUM(HO69:HO76)</f>
        <v>6.7331750000000001</v>
      </c>
      <c r="HP77" s="12">
        <f t="shared" si="285"/>
        <v>6.5613000000000001</v>
      </c>
      <c r="HQ77" s="12">
        <f t="shared" si="285"/>
        <v>6.9050500000000001</v>
      </c>
      <c r="HR77" s="12">
        <f t="shared" si="285"/>
        <v>1.8958333333333335</v>
      </c>
      <c r="HS77" s="12">
        <f>SUM(HS69:HS76)</f>
        <v>1.8958333333333335</v>
      </c>
      <c r="HT77" s="12">
        <f t="shared" si="285"/>
        <v>2.6558416666666664</v>
      </c>
      <c r="HU77" s="12">
        <f t="shared" si="285"/>
        <v>2.4266749999999999</v>
      </c>
      <c r="HV77" s="12">
        <f t="shared" si="285"/>
        <v>2.3693833333333334</v>
      </c>
      <c r="HW77" s="12">
        <f t="shared" si="285"/>
        <v>2.5985499999999995</v>
      </c>
      <c r="HX77" s="12">
        <f t="shared" si="285"/>
        <v>2.8277166666666664</v>
      </c>
      <c r="HY77" s="12">
        <f t="shared" si="285"/>
        <v>1.8958333333333335</v>
      </c>
      <c r="HZ77" s="12">
        <f t="shared" si="285"/>
        <v>2.7552083333333335</v>
      </c>
      <c r="IA77" s="12">
        <f t="shared" si="285"/>
        <v>4.9034166666666668</v>
      </c>
      <c r="IB77" s="12">
        <f t="shared" si="285"/>
        <v>4.4450833333333328</v>
      </c>
      <c r="IC77" s="12">
        <f t="shared" si="285"/>
        <v>4.3305000000000007</v>
      </c>
      <c r="ID77" s="12">
        <f t="shared" si="285"/>
        <v>3.8721666666666668</v>
      </c>
      <c r="IE77" s="12">
        <f t="shared" si="285"/>
        <v>3.6429999999999998</v>
      </c>
      <c r="IF77" s="12">
        <f t="shared" si="285"/>
        <v>1.4947916666666667</v>
      </c>
      <c r="IG77" s="12">
        <f t="shared" si="285"/>
        <v>1.9817708333333333</v>
      </c>
      <c r="IH77" s="12">
        <f t="shared" si="285"/>
        <v>7.1069916666666657</v>
      </c>
      <c r="II77" s="12">
        <f t="shared" si="285"/>
        <v>6.8778249999999996</v>
      </c>
      <c r="IJ77" s="12">
        <f t="shared" si="285"/>
        <v>6.5913666666666666</v>
      </c>
      <c r="IK77" s="12">
        <f t="shared" si="285"/>
        <v>6.6773041666666666</v>
      </c>
      <c r="IL77" s="12">
        <f t="shared" si="285"/>
        <v>6.5913666666666666</v>
      </c>
      <c r="IM77" s="12">
        <f t="shared" si="285"/>
        <v>1.4375000000000002</v>
      </c>
      <c r="IN77" s="12">
        <f t="shared" si="285"/>
        <v>1.8958333333333335</v>
      </c>
      <c r="IO77" s="12">
        <f t="shared" si="285"/>
        <v>2.8607166666666668</v>
      </c>
      <c r="IP77" s="12">
        <f t="shared" si="285"/>
        <v>2.8607166666666668</v>
      </c>
      <c r="IQ77" s="12">
        <f t="shared" si="285"/>
        <v>4.2357166666666659</v>
      </c>
      <c r="IR77" s="12">
        <f t="shared" si="285"/>
        <v>5.2669666666666659</v>
      </c>
      <c r="IS77" s="12">
        <f t="shared" si="285"/>
        <v>3.5482166666666668</v>
      </c>
      <c r="IT77" s="12">
        <f t="shared" si="285"/>
        <v>2.7552083333333335</v>
      </c>
      <c r="IU77" s="12">
        <f t="shared" si="285"/>
        <v>3.901041666666667</v>
      </c>
      <c r="IV77" s="12">
        <f t="shared" si="285"/>
        <v>12.477558333333336</v>
      </c>
      <c r="IW77" s="12">
        <f t="shared" si="285"/>
        <v>11.618183333333336</v>
      </c>
      <c r="IX77" s="12">
        <f t="shared" si="285"/>
        <v>11.331725000000002</v>
      </c>
      <c r="IY77" s="12">
        <f t="shared" si="285"/>
        <v>11.904641666666668</v>
      </c>
      <c r="IZ77" s="12">
        <f t="shared" si="285"/>
        <v>12.764016666666668</v>
      </c>
      <c r="JA77" s="12">
        <f t="shared" si="285"/>
        <v>2.46875</v>
      </c>
      <c r="JB77" s="12">
        <f t="shared" si="285"/>
        <v>3.901041666666667</v>
      </c>
      <c r="JC77" s="12">
        <f t="shared" si="285"/>
        <v>10.648075</v>
      </c>
      <c r="JD77" s="12">
        <f t="shared" si="285"/>
        <v>8.9866166666666665</v>
      </c>
      <c r="JE77" s="12">
        <f t="shared" si="285"/>
        <v>8.8720333333333325</v>
      </c>
      <c r="JF77" s="12">
        <f t="shared" si="285"/>
        <v>7.7834916666666665</v>
      </c>
      <c r="JG77" s="12">
        <f t="shared" si="285"/>
        <v>7.2105749999999995</v>
      </c>
      <c r="JH77" s="12">
        <f t="shared" si="285"/>
        <v>1.78125</v>
      </c>
      <c r="JI77" s="12">
        <f t="shared" si="285"/>
        <v>3.041666666666667</v>
      </c>
      <c r="JJ77" s="12">
        <f t="shared" si="285"/>
        <v>2.7134083333333336</v>
      </c>
      <c r="JK77" s="12">
        <f t="shared" si="285"/>
        <v>2.5988250000000002</v>
      </c>
      <c r="JL77" s="12">
        <f t="shared" si="285"/>
        <v>2.4842416666666667</v>
      </c>
      <c r="JM77" s="12">
        <f t="shared" si="285"/>
        <v>2.1977833333333336</v>
      </c>
      <c r="JN77" s="12">
        <f t="shared" si="285"/>
        <v>2.7707000000000002</v>
      </c>
      <c r="JO77" s="12">
        <f t="shared" si="285"/>
        <v>2.182291666666667</v>
      </c>
      <c r="JP77" s="12">
        <f t="shared" si="285"/>
        <v>3.041666666666667</v>
      </c>
      <c r="JQ77" s="12">
        <f t="shared" si="285"/>
        <v>4.473958333333333</v>
      </c>
      <c r="JR77" s="12">
        <f t="shared" si="285"/>
        <v>3.041666666666667</v>
      </c>
      <c r="JS77" s="12">
        <f t="shared" si="285"/>
        <v>2.182291666666667</v>
      </c>
      <c r="JT77" s="12">
        <f t="shared" si="285"/>
        <v>1.609375</v>
      </c>
      <c r="JU77" s="12">
        <f t="shared" si="285"/>
        <v>1.8958333333333335</v>
      </c>
      <c r="JV77" s="12">
        <f t="shared" si="285"/>
        <v>2.182291666666667</v>
      </c>
      <c r="JW77" s="12">
        <f t="shared" si="285"/>
        <v>3.041666666666667</v>
      </c>
      <c r="JX77" s="12">
        <f t="shared" si="285"/>
        <v>3.901041666666667</v>
      </c>
      <c r="JY77" s="12">
        <f t="shared" si="285"/>
        <v>2.296875</v>
      </c>
      <c r="JZ77" s="12">
        <f t="shared" si="285"/>
        <v>2.296875</v>
      </c>
      <c r="KA77" s="12">
        <f t="shared" ref="KA77:ML77" si="286">SUM(KA69:KA76)</f>
        <v>1.8958333333333335</v>
      </c>
      <c r="KB77" s="12">
        <f t="shared" si="286"/>
        <v>2.182291666666667</v>
      </c>
      <c r="KC77" s="12">
        <f t="shared" si="286"/>
        <v>2.182291666666667</v>
      </c>
      <c r="KD77" s="12">
        <f t="shared" si="286"/>
        <v>3.6145833333333339</v>
      </c>
      <c r="KE77" s="12">
        <f t="shared" si="286"/>
        <v>4.760416666666667</v>
      </c>
      <c r="KF77" s="12">
        <f t="shared" si="286"/>
        <v>4.1875</v>
      </c>
      <c r="KG77" s="12">
        <f t="shared" si="286"/>
        <v>4.1875</v>
      </c>
      <c r="KH77" s="12">
        <f t="shared" si="286"/>
        <v>4.1875</v>
      </c>
      <c r="KI77" s="12">
        <f t="shared" si="286"/>
        <v>2.46875</v>
      </c>
      <c r="KJ77" s="12">
        <f t="shared" si="286"/>
        <v>2.182291666666667</v>
      </c>
      <c r="KK77" s="12">
        <f t="shared" si="286"/>
        <v>5.90625</v>
      </c>
      <c r="KL77" s="12">
        <f t="shared" si="286"/>
        <v>5.90625</v>
      </c>
      <c r="KM77" s="12">
        <f t="shared" si="286"/>
        <v>5.6197916666666661</v>
      </c>
      <c r="KN77" s="12">
        <f t="shared" si="286"/>
        <v>5.6197916666666661</v>
      </c>
      <c r="KO77" s="12">
        <f t="shared" si="286"/>
        <v>0.75</v>
      </c>
      <c r="KP77" s="12">
        <f t="shared" si="286"/>
        <v>8.40625</v>
      </c>
      <c r="KQ77" s="12">
        <f t="shared" si="286"/>
        <v>8.40625</v>
      </c>
      <c r="KR77" s="12">
        <f t="shared" si="286"/>
        <v>8.40625</v>
      </c>
      <c r="KS77" s="12">
        <f t="shared" si="286"/>
        <v>8.40625</v>
      </c>
      <c r="KT77" s="12">
        <f t="shared" si="286"/>
        <v>7.8333333333333339</v>
      </c>
      <c r="KU77" s="12">
        <f t="shared" si="286"/>
        <v>8.1197916666666661</v>
      </c>
      <c r="KV77" s="12">
        <f t="shared" si="286"/>
        <v>7.546875</v>
      </c>
      <c r="KW77" s="12">
        <f t="shared" si="286"/>
        <v>8.1197916666666661</v>
      </c>
      <c r="KX77" s="12">
        <f t="shared" si="286"/>
        <v>2.71875</v>
      </c>
      <c r="KY77" s="12">
        <f t="shared" si="286"/>
        <v>7.260416666666667</v>
      </c>
      <c r="KZ77" s="12">
        <f t="shared" si="286"/>
        <v>6.973958333333333</v>
      </c>
      <c r="LA77" s="12">
        <f t="shared" si="286"/>
        <v>6.1145833333333339</v>
      </c>
      <c r="LB77" s="12">
        <f t="shared" si="286"/>
        <v>5.541666666666667</v>
      </c>
      <c r="LC77" s="12">
        <f t="shared" si="286"/>
        <v>5.541666666666667</v>
      </c>
      <c r="LD77" s="12">
        <f t="shared" si="286"/>
        <v>4.796875</v>
      </c>
      <c r="LE77" s="12">
        <f t="shared" si="286"/>
        <v>5.2552083333333339</v>
      </c>
      <c r="LF77" s="12">
        <f t="shared" si="286"/>
        <v>6.6875</v>
      </c>
      <c r="LG77" s="12">
        <f t="shared" si="286"/>
        <v>6.6875</v>
      </c>
      <c r="LH77" s="12">
        <f t="shared" si="286"/>
        <v>5.6562499999999991</v>
      </c>
      <c r="LI77" s="12">
        <f t="shared" si="286"/>
        <v>4.96875</v>
      </c>
      <c r="LJ77" s="12">
        <f t="shared" si="286"/>
        <v>3.994791666666667</v>
      </c>
      <c r="LK77" s="12">
        <f t="shared" si="286"/>
        <v>3.994791666666667</v>
      </c>
      <c r="LL77" s="12">
        <f t="shared" si="286"/>
        <v>1.4947916666666667</v>
      </c>
      <c r="LM77" s="12">
        <f t="shared" si="286"/>
        <v>1.4947916666666667</v>
      </c>
      <c r="LN77" s="12">
        <f t="shared" si="286"/>
        <v>1.09375</v>
      </c>
      <c r="LO77" s="12">
        <f t="shared" si="286"/>
        <v>0.75</v>
      </c>
      <c r="LP77" s="12">
        <f t="shared" si="286"/>
        <v>0.75</v>
      </c>
      <c r="LQ77" s="12">
        <f t="shared" si="286"/>
        <v>3.041666666666667</v>
      </c>
      <c r="LR77" s="12">
        <f t="shared" si="286"/>
        <v>4.1875</v>
      </c>
      <c r="LS77" s="12">
        <f t="shared" si="286"/>
        <v>2.46875</v>
      </c>
      <c r="LT77" s="12">
        <f t="shared" si="286"/>
        <v>3.901041666666667</v>
      </c>
      <c r="LU77" s="12">
        <f t="shared" si="286"/>
        <v>4.1875</v>
      </c>
      <c r="LV77" s="12">
        <f t="shared" si="286"/>
        <v>0.75</v>
      </c>
      <c r="LW77" s="12">
        <f t="shared" si="286"/>
        <v>0.75</v>
      </c>
      <c r="LX77" s="12">
        <f t="shared" si="286"/>
        <v>8.9345238095238084</v>
      </c>
      <c r="LY77" s="12">
        <f t="shared" si="286"/>
        <v>4.760416666666667</v>
      </c>
      <c r="LZ77" s="12">
        <f t="shared" si="286"/>
        <v>2.7552083333333335</v>
      </c>
      <c r="MA77" s="12">
        <f t="shared" si="286"/>
        <v>1.609375</v>
      </c>
      <c r="MB77" s="12">
        <f t="shared" si="286"/>
        <v>0.75</v>
      </c>
      <c r="MC77" s="12">
        <f t="shared" si="286"/>
        <v>3.901041666666667</v>
      </c>
      <c r="MD77" s="12">
        <f t="shared" si="286"/>
        <v>3.901041666666667</v>
      </c>
      <c r="ME77" s="12">
        <f t="shared" si="286"/>
        <v>3.901041666666667</v>
      </c>
      <c r="MF77" s="12">
        <f t="shared" si="286"/>
        <v>2.46875</v>
      </c>
      <c r="MG77" s="12">
        <f t="shared" si="286"/>
        <v>1.609375</v>
      </c>
      <c r="MH77" s="12">
        <f t="shared" si="286"/>
        <v>1.8958333333333335</v>
      </c>
      <c r="MI77" s="12">
        <f t="shared" si="286"/>
        <v>1.3229166666666667</v>
      </c>
      <c r="MJ77" s="12">
        <f t="shared" si="286"/>
        <v>1.3229166666666667</v>
      </c>
      <c r="MK77" s="12">
        <f t="shared" si="286"/>
        <v>1.2083333333333333</v>
      </c>
      <c r="ML77" s="12">
        <f t="shared" si="286"/>
        <v>1.3229166666666667</v>
      </c>
      <c r="MM77" s="12">
        <f t="shared" ref="MM77:NA77" si="287">SUM(MM69:MM76)</f>
        <v>1.1510416666666665</v>
      </c>
      <c r="MN77" s="12">
        <f t="shared" si="287"/>
        <v>1.1510416666666665</v>
      </c>
      <c r="MO77" s="12">
        <f t="shared" si="287"/>
        <v>2.182291666666667</v>
      </c>
      <c r="MP77" s="12">
        <f t="shared" si="287"/>
        <v>1.609375</v>
      </c>
      <c r="MQ77" s="12">
        <f t="shared" si="287"/>
        <v>1.4375000000000002</v>
      </c>
      <c r="MR77" s="12">
        <f t="shared" si="287"/>
        <v>1.265625</v>
      </c>
      <c r="MS77" s="12">
        <f t="shared" si="287"/>
        <v>1.09375</v>
      </c>
      <c r="MT77" s="12">
        <f t="shared" si="287"/>
        <v>1.09375</v>
      </c>
      <c r="MU77" s="12">
        <f t="shared" si="287"/>
        <v>1.09375</v>
      </c>
      <c r="MV77" s="12">
        <f t="shared" si="287"/>
        <v>1.2083333333333333</v>
      </c>
      <c r="MW77" s="12">
        <f t="shared" si="287"/>
        <v>1.2083333333333333</v>
      </c>
      <c r="MX77" s="12">
        <f t="shared" si="287"/>
        <v>1.09375</v>
      </c>
      <c r="MY77" s="12">
        <f t="shared" si="287"/>
        <v>1.2083333333333333</v>
      </c>
      <c r="MZ77" s="12">
        <f t="shared" si="287"/>
        <v>1.2083333333333333</v>
      </c>
      <c r="NA77" s="12">
        <f t="shared" si="287"/>
        <v>1.3229166666666667</v>
      </c>
      <c r="NB77" s="12">
        <f>SUM(NB69:NB76)</f>
        <v>1.3229166666666667</v>
      </c>
      <c r="NC77" s="12">
        <f>SUM(NC69:NC76)</f>
        <v>1.3229166666666667</v>
      </c>
    </row>
    <row r="78" spans="2:367" ht="15">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row>
    <row r="79" spans="2:367" s="173" customFormat="1" ht="15">
      <c r="B79" s="175" t="s">
        <v>1843</v>
      </c>
      <c r="C79" s="179">
        <f>C32*Data!$B43*Data!$E2</f>
        <v>53.892965517241379</v>
      </c>
      <c r="D79" s="179">
        <f>D32*Data!$B43*Data!$E3</f>
        <v>81.591310344827562</v>
      </c>
      <c r="E79" s="179">
        <f>E32*Data!$B43*Data!$E4</f>
        <v>88.035275862068971</v>
      </c>
      <c r="F79" s="179">
        <f>F32*Data!$B43*Data!$E5</f>
        <v>85.278448275862075</v>
      </c>
      <c r="G79" s="179">
        <f>G32*Data!$B43*Data!$E6</f>
        <v>81.117034482758626</v>
      </c>
      <c r="H79" s="179">
        <f>H32*Data!$B43*Data!$E7</f>
        <v>154.06827586206896</v>
      </c>
      <c r="I79" s="179">
        <f>I32*Data!$B43*Data!$E8</f>
        <v>143.23448275862069</v>
      </c>
      <c r="J79" s="179">
        <f>J32*Data!$B43*Data!$E2</f>
        <v>59.451034482758622</v>
      </c>
      <c r="K79" s="179">
        <f>K32*Data!$B43*Data!$E3</f>
        <v>77.879586206896548</v>
      </c>
      <c r="L79" s="179">
        <f>L32*Data!$B43*Data!$E4</f>
        <v>72.977413793103466</v>
      </c>
      <c r="M79" s="179">
        <f>M32*Data!$B43*Data!$E5</f>
        <v>62.761448275862058</v>
      </c>
      <c r="N79" s="179">
        <f>N32*Data!$B43*Data!$E6</f>
        <v>74.87055172413794</v>
      </c>
      <c r="O79" s="179">
        <f>O32*Data!$B43*Data!$E7</f>
        <v>285.35862068965514</v>
      </c>
      <c r="P79" s="179">
        <f>P32*Data!$B43*Data!$E8</f>
        <v>295.7958620689655</v>
      </c>
      <c r="Q79" s="179">
        <f>Q32*Data!$B43*Data!$E2</f>
        <v>128.57158620689657</v>
      </c>
      <c r="R79" s="179">
        <f>R32*Data!$B43*Data!$E3</f>
        <v>276.99931034482756</v>
      </c>
      <c r="S79" s="179">
        <f>S32*Data!$B43*Data!$E4</f>
        <v>154.04210344827587</v>
      </c>
      <c r="T79" s="179">
        <f>T32*Data!$B43*Data!$E5</f>
        <v>63.302344827586218</v>
      </c>
      <c r="U79" s="179">
        <f>U32*Data!$B43*Data!$E6</f>
        <v>78.281689655172414</v>
      </c>
      <c r="V79" s="179">
        <f>V32*Data!$B43*Data!$E7</f>
        <v>129.13310344827588</v>
      </c>
      <c r="W79" s="179">
        <f>W32*Data!$B43*Data!$E8</f>
        <v>163.79172413793103</v>
      </c>
      <c r="X79" s="179">
        <f>X32*Data!$B43*Data!$E2</f>
        <v>71.886896551724135</v>
      </c>
      <c r="Y79" s="179">
        <f>Y32*Data!$B43*Data!$E3</f>
        <v>110.43806896551725</v>
      </c>
      <c r="Z79" s="179">
        <f>Z32*Data!$B43*Data!$E4</f>
        <v>86.909862068965523</v>
      </c>
      <c r="AA79" s="179">
        <f>AA32*Data!$B43*Data!$E5</f>
        <v>87.651413793103444</v>
      </c>
      <c r="AB79" s="179">
        <f>AB32*Data!$B43*Data!$E6</f>
        <v>98.600206896551711</v>
      </c>
      <c r="AC79" s="179">
        <f>AC32*Data!$B43*Data!$E7</f>
        <v>133.52689655172412</v>
      </c>
      <c r="AD79" s="179">
        <f>AD32*Data!$B43*Data!$E8</f>
        <v>161.69793103448276</v>
      </c>
      <c r="AE79" s="179">
        <f>AE32*Data!$B43*Data!$E2</f>
        <v>73.18758620689654</v>
      </c>
      <c r="AF79" s="179">
        <f>AF32*Data!$B43*Data!$E3</f>
        <v>109.69572413793105</v>
      </c>
      <c r="AG79" s="179">
        <f>AG32*Data!$B43*Data!$E4</f>
        <v>95.433344827586211</v>
      </c>
      <c r="AH79" s="179">
        <f>AH32*Data!$B43*Data!$E5</f>
        <v>87.721206896551749</v>
      </c>
      <c r="AI79" s="179">
        <f>AI32*Data!$B43*Data!$E6</f>
        <v>85.924034482758614</v>
      </c>
      <c r="AJ79" s="179">
        <f>AJ32*Data!$B43*Data!$E7</f>
        <v>147.96137931034482</v>
      </c>
      <c r="AK79" s="179">
        <f>AK32*Data!$B43*Data!$E8</f>
        <v>215.99379310344827</v>
      </c>
      <c r="AL79" s="179">
        <f>AL32*Data!$B43*Data!$E2</f>
        <v>85.395034482758618</v>
      </c>
      <c r="AM79" s="179">
        <f>AM32*Data!$B43*Data!$E3</f>
        <v>104.48979310344826</v>
      </c>
      <c r="AN79" s="179">
        <f>AN32*Data!$B43*Data!$E4</f>
        <v>108.83362068965516</v>
      </c>
      <c r="AO79" s="179">
        <f>AO32*Data!$B43*Data!$E5</f>
        <v>104.17493103448277</v>
      </c>
      <c r="AP79" s="179">
        <f>AP32*Data!$B43*Data!$E6</f>
        <v>111.74748275862068</v>
      </c>
      <c r="AQ79" s="179">
        <f>AQ32*Data!$B43*Data!$E7</f>
        <v>191.40758620689655</v>
      </c>
      <c r="AR79" s="179">
        <f>AR32*Data!$B43*Data!$E8</f>
        <v>212.86896551724138</v>
      </c>
      <c r="AS79" s="179">
        <f>AS32*Data!$B43*Data!$E2</f>
        <v>115.41875862068964</v>
      </c>
      <c r="AT79" s="179">
        <f>AT32*Data!$B43*Data!$E3</f>
        <v>120.01241379310343</v>
      </c>
      <c r="AU79" s="179">
        <f>AU32*Data!$B43*Data!$E4</f>
        <v>95.791034482758619</v>
      </c>
      <c r="AV79" s="179">
        <f>AV32*Data!$B43*Data!$E5</f>
        <v>92.536931034482762</v>
      </c>
      <c r="AW79" s="179">
        <f>AW32*Data!$B43*Data!$E6</f>
        <v>107.87396551724139</v>
      </c>
      <c r="AX79" s="179">
        <f>AX32*Data!$B43*Data!$E7</f>
        <v>343.9055172413793</v>
      </c>
      <c r="AY79" s="179">
        <f>AY32*Data!$B43*Data!$E8</f>
        <v>329.1696551724138</v>
      </c>
      <c r="AZ79" s="179">
        <f>AZ32*Data!$B43*Data!$E2</f>
        <v>165.28910344827588</v>
      </c>
      <c r="BA79" s="179">
        <f>BA32*Data!$B43*Data!$E3</f>
        <v>243.96496551724138</v>
      </c>
      <c r="BB79" s="179">
        <f>BB32*Data!$B43*Data!$E4</f>
        <v>68.632793103448279</v>
      </c>
      <c r="BC79" s="179">
        <f>BC32*Data!$B43*Data!$E5</f>
        <v>77.287137931034479</v>
      </c>
      <c r="BD79" s="179">
        <f>BD32*Data!$B43*Data!$E6</f>
        <v>67.577172413793107</v>
      </c>
      <c r="BE79" s="179">
        <f>BE32*Data!$B43*Data!$E7</f>
        <v>121.21793103448276</v>
      </c>
      <c r="BF79" s="179">
        <f>BF32*Data!$B43*Data!$E8</f>
        <v>202.90758620689655</v>
      </c>
      <c r="BG79" s="179">
        <f>BG32*Data!$B43*Data!$E2</f>
        <v>97.171034482758628</v>
      </c>
      <c r="BH79" s="179">
        <f>BH32*Data!$B43*Data!$E3</f>
        <v>101.568</v>
      </c>
      <c r="BI79" s="179">
        <f>BI32*Data!$B43*Data!$E4</f>
        <v>98.861931034482765</v>
      </c>
      <c r="BJ79" s="179">
        <f>BJ32*Data!$B43*Data!$E5</f>
        <v>116.45851724137931</v>
      </c>
      <c r="BK79" s="179">
        <f>BK32*Data!$B43*Data!$E6</f>
        <v>184.31486206896554</v>
      </c>
      <c r="BL79" s="179">
        <f>BL32*Data!$B43*Data!$E7</f>
        <v>300.99862068965518</v>
      </c>
      <c r="BM79" s="179">
        <f>BM32*Data!$B43*Data!$E8</f>
        <v>334.84827586206893</v>
      </c>
      <c r="BN79" s="179">
        <f>BN32*Data!$B43*Data!$E2</f>
        <v>130.96358620689657</v>
      </c>
      <c r="BO79" s="179">
        <f>BO32*Data!$B43*Data!$E3</f>
        <v>114.8064827586207</v>
      </c>
      <c r="BP79" s="179">
        <f>BP32*Data!$B43*Data!$E4</f>
        <v>68.405965517241384</v>
      </c>
      <c r="BQ79" s="179">
        <f>BQ32*Data!$B43*Data!$E5</f>
        <v>87.511827586206905</v>
      </c>
      <c r="BR79" s="179">
        <f>BR32*Data!$B43*Data!$E6</f>
        <v>75.315482758620689</v>
      </c>
      <c r="BS79" s="179">
        <f>BS32*Data!$B43*Data!$E7</f>
        <v>120.36137931034482</v>
      </c>
      <c r="BT79" s="179">
        <f>BT32*Data!$B43*Data!$E8</f>
        <v>139.55448275862068</v>
      </c>
      <c r="BU79" s="179">
        <f>BU32*Data!$B43*Data!$E2</f>
        <v>76.918344827586225</v>
      </c>
      <c r="BV79" s="179">
        <f>BV32*Data!$B43*Data!$E3</f>
        <v>102.23420689655173</v>
      </c>
      <c r="BW79" s="179">
        <f>BW32*Data!$B43*Data!$E4</f>
        <v>93.130172413793105</v>
      </c>
      <c r="BX79" s="179">
        <f>BX32*Data!$B43*Data!$E5</f>
        <v>106.38213793103449</v>
      </c>
      <c r="BY79" s="179">
        <f>BY32*Data!$B43*Data!$E6</f>
        <v>80.227172413793113</v>
      </c>
      <c r="BZ79" s="179">
        <f>BZ32*Data!$B43*Data!$E7</f>
        <v>141.83862068965519</v>
      </c>
      <c r="CA79" s="179">
        <f>CA32*Data!$B43*Data!$E8</f>
        <v>148.4848275862069</v>
      </c>
      <c r="CB79" s="179">
        <f>CB32*Data!$B43*Data!$E2</f>
        <v>122.26482758620692</v>
      </c>
      <c r="CC79" s="179">
        <f>CC32*Data!$B43*Data!$E3</f>
        <v>140.5886896551724</v>
      </c>
      <c r="CD79" s="179">
        <f>CD32*Data!$B43*Data!$E4</f>
        <v>73.291482758620688</v>
      </c>
      <c r="CE79" s="179">
        <f>CE32*Data!$B43*Data!$E5</f>
        <v>220.00000000000003</v>
      </c>
      <c r="CF79" s="179">
        <f>CF32*Data!$B43*Data!$E6</f>
        <v>110.00000000000001</v>
      </c>
      <c r="CG79" s="179">
        <f>CG32*Data!$B43*Data!$E7</f>
        <v>100</v>
      </c>
      <c r="CH79" s="179">
        <f>CH32*Data!$B43*Data!$E8</f>
        <v>0</v>
      </c>
      <c r="CI79" s="179">
        <f>CI32*Data!$B43*Data!$E2</f>
        <v>0</v>
      </c>
      <c r="CJ79" s="179">
        <f>CJ32*Data!$B43*Data!$E3</f>
        <v>120</v>
      </c>
      <c r="CK79" s="179">
        <f>CK32*Data!$B43*Data!$E4</f>
        <v>110.00000000000001</v>
      </c>
      <c r="CL79" s="179">
        <f>CL32*Data!$B43*Data!$E5</f>
        <v>110.00000000000001</v>
      </c>
      <c r="CM79" s="179">
        <f>CM32*Data!$B43*Data!$E6</f>
        <v>110.00000000000001</v>
      </c>
      <c r="CN79" s="179">
        <f>CN32*Data!$B43*Data!$E7</f>
        <v>200</v>
      </c>
      <c r="CO79" s="179">
        <f>CO32*Data!$B43*Data!$E8</f>
        <v>349.85379310344825</v>
      </c>
      <c r="CP79" s="179">
        <f>CP32*Data!$B43*Data!$E2</f>
        <v>220.38124137931038</v>
      </c>
      <c r="CQ79" s="179">
        <f>CQ32*Data!$B43*Data!$E3</f>
        <v>266.79682758620686</v>
      </c>
      <c r="CR79" s="179">
        <f>CR32*Data!$B43*Data!$E4</f>
        <v>108.07462068965516</v>
      </c>
      <c r="CS79" s="179">
        <f>CS32*Data!$B43*Data!$E4</f>
        <v>96.855379310344844</v>
      </c>
      <c r="CT79" s="179">
        <f>CT32*Data!$B43*Data!$E4</f>
        <v>105.36141379310347</v>
      </c>
      <c r="CU79" s="179">
        <f>CU32*Data!$B43*Data!$E4</f>
        <v>85.156310344827588</v>
      </c>
      <c r="CV79" s="179">
        <f>CV32*Data!$B43*Data!$E4</f>
        <v>111.34617241379311</v>
      </c>
      <c r="CW79" s="179">
        <f>CW32*Data!$B43*Data!$E4</f>
        <v>133.55782758620688</v>
      </c>
      <c r="CX79" s="179">
        <f>CX32*Data!$B43*Data!$E4</f>
        <v>151.00610344827587</v>
      </c>
      <c r="CY79" s="179">
        <f>CY32*Data!$B43*Data!$E4</f>
        <v>90.41696551724138</v>
      </c>
      <c r="CZ79" s="179">
        <f>CZ32*Data!$B43*Data!$E4</f>
        <v>98.783413793103463</v>
      </c>
      <c r="DA79" s="179">
        <f>DA32*Data!$B43*Data!$E4</f>
        <v>84.685206896551719</v>
      </c>
      <c r="DB79" s="179">
        <f>DB32*Data!$B43*Data!$E4</f>
        <v>79.991620689655164</v>
      </c>
      <c r="DC79" s="179">
        <f>DC32*Data!$B43*Data!$E4</f>
        <v>104.94265517241381</v>
      </c>
      <c r="DD79" s="179">
        <f>DD32*Data!$B43*Data!$E4</f>
        <v>0</v>
      </c>
      <c r="DE79" s="179">
        <f>DE32*Data!$B43*Data!$E4</f>
        <v>250.69682758620687</v>
      </c>
      <c r="DF79" s="179">
        <f>DF32*Data!$B43*Data!$E4</f>
        <v>322.60989655172415</v>
      </c>
      <c r="DG79" s="179">
        <f>DG32*Data!$B43*Data!$E4</f>
        <v>298.69703448275862</v>
      </c>
      <c r="DH79" s="179">
        <f>DH32*Data!$B43*Data!$E4</f>
        <v>293.89003448275867</v>
      </c>
      <c r="DI79" s="179">
        <f>DI32*Data!$B43*Data!$E4</f>
        <v>228.59858620689658</v>
      </c>
      <c r="DJ79" s="179">
        <f>DJ32*Data!$B43*Data!$E4</f>
        <v>0</v>
      </c>
      <c r="DK79" s="179">
        <f>DK32*Data!$B43*Data!$E4</f>
        <v>0</v>
      </c>
      <c r="DL79" s="179">
        <f>DL32*Data!$B43*Data!$E4</f>
        <v>55.000000000000007</v>
      </c>
      <c r="DM79" s="179">
        <f>DM32*Data!$B43*Data!$E4</f>
        <v>109.96775862068965</v>
      </c>
      <c r="DN79" s="179">
        <f>DN32*Data!$B43*Data!$E4</f>
        <v>94.63072413793104</v>
      </c>
      <c r="DO79" s="179">
        <f>DO32*Data!$B43*Data!$E4</f>
        <v>83.769172413793115</v>
      </c>
      <c r="DP79" s="179">
        <f>DP32*Data!$B43*Data!$E4</f>
        <v>78.107206896551716</v>
      </c>
      <c r="DQ79" s="179">
        <f>DQ32*Data!$B43*Data!$E4</f>
        <v>90.626344827586209</v>
      </c>
      <c r="DR79" s="179">
        <f>DR32*Data!$B43*Data!$E4</f>
        <v>55.000000000000007</v>
      </c>
      <c r="DS79" s="179">
        <f>DS32*Data!$B43*Data!$E4</f>
        <v>132.66796551724138</v>
      </c>
      <c r="DT79" s="179">
        <f>DT32*Data!$B43*Data!$E4</f>
        <v>110.70931034482759</v>
      </c>
      <c r="DU79" s="179">
        <f>DU32*Data!$B43*Data!$E4</f>
        <v>98.460620689655173</v>
      </c>
      <c r="DV79" s="179">
        <f>DV32*Data!$B43*Data!$E4</f>
        <v>111.51193103448277</v>
      </c>
      <c r="DW79" s="179">
        <f>DW32*Data!$B43*Data!$E4</f>
        <v>88.619793103448288</v>
      </c>
      <c r="DX79" s="179">
        <f>DX32*Data!$B43*Data!$E4</f>
        <v>123.53379310344828</v>
      </c>
      <c r="DY79" s="179">
        <f>DY32*Data!$B43*Data!$E4</f>
        <v>166.31696551724141</v>
      </c>
      <c r="DZ79" s="179">
        <f>DZ32*Data!$B43*Data!$E4</f>
        <v>98.216344827586212</v>
      </c>
      <c r="EA79" s="179">
        <f>EA32*Data!$B43*Data!$E4</f>
        <v>95.895724137931055</v>
      </c>
      <c r="EB79" s="179">
        <f>EB32*Data!$B43*Data!$E4</f>
        <v>93.819379310344843</v>
      </c>
      <c r="EC79" s="179">
        <f>EC32*Data!$B43*Data!$E4</f>
        <v>88.296999999999997</v>
      </c>
      <c r="ED79" s="179">
        <f>ED32*Data!$B43*Data!$E4</f>
        <v>86.377689655172418</v>
      </c>
      <c r="EE79" s="179">
        <f>EE32*Data!$B43*Data!$E4</f>
        <v>107.93503448275862</v>
      </c>
      <c r="EF79" s="179">
        <f>EF32*Data!$B43*Data!$E4</f>
        <v>132.73775862068968</v>
      </c>
      <c r="EG79" s="179">
        <f>EG32*Data!$B43*Data!$E4</f>
        <v>117.60137931034483</v>
      </c>
      <c r="EH79" s="179">
        <f>EH32*Data!$B43*Data!$E4</f>
        <v>116.56320689655173</v>
      </c>
      <c r="EI79" s="179">
        <f>EI32*Data!$B43*Data!$E4</f>
        <v>123.71700000000003</v>
      </c>
      <c r="EJ79" s="179">
        <f>EJ32*Data!$B43*Data!$E4</f>
        <v>108.6853103448276</v>
      </c>
      <c r="EK79" s="179">
        <f>EK32*Data!$B43*Data!$E4</f>
        <v>97.483517241379317</v>
      </c>
      <c r="EL79" s="179">
        <f>EL32*Data!$B43*Data!$E4</f>
        <v>108.91213793103451</v>
      </c>
      <c r="EM79" s="179">
        <f>EM32*Data!$B43*Data!$E4</f>
        <v>120.82931034482759</v>
      </c>
      <c r="EN79" s="179">
        <f>EN32*Data!$B43*Data!$E4</f>
        <v>114.88817241379313</v>
      </c>
      <c r="EO79" s="179">
        <f>EO32*Data!$B43*Data!$E4</f>
        <v>107.91758620689656</v>
      </c>
      <c r="EP79" s="179">
        <f>EP32*Data!$B43*Data!$E4</f>
        <v>364.91324137931036</v>
      </c>
      <c r="EQ79" s="179">
        <f>EQ32*Data!$B43*Data!$E4</f>
        <v>247.48634482758621</v>
      </c>
      <c r="ER79" s="179">
        <f>ER32*Data!$B43*Data!$E4</f>
        <v>110.00000000000001</v>
      </c>
      <c r="ES79" s="179">
        <f>ES32*Data!$B43*Data!$E4</f>
        <v>0</v>
      </c>
      <c r="ET79" s="179">
        <f>ET32*Data!$B43*Data!$E4</f>
        <v>0</v>
      </c>
      <c r="EU79" s="179">
        <f>EU32*Data!$B43*Data!$E4</f>
        <v>485.91703448275865</v>
      </c>
      <c r="EV79" s="179">
        <f>EV32*Data!$B43*Data!$E4</f>
        <v>349.33193103448275</v>
      </c>
      <c r="EW79" s="179">
        <f>EW32*Data!$B43*Data!$E4</f>
        <v>309.04386206896555</v>
      </c>
      <c r="EX79" s="179">
        <f>EX32*Data!$B43*Data!$E4</f>
        <v>165</v>
      </c>
      <c r="EY79" s="179">
        <f>EY32*Data!$B43*Data!$E4</f>
        <v>165</v>
      </c>
      <c r="EZ79" s="179">
        <f>EZ32*Data!$B43*Data!$E4</f>
        <v>356.9917241379311</v>
      </c>
      <c r="FA79" s="179">
        <f>FA32*Data!$B43*Data!$E4</f>
        <v>137.5</v>
      </c>
      <c r="FB79" s="179">
        <f>FB32*Data!$B43*Data!$E4</f>
        <v>137.5</v>
      </c>
      <c r="FC79" s="179">
        <f>FC32*Data!$B43*Data!$E4</f>
        <v>137.5</v>
      </c>
      <c r="FD79" s="179">
        <f>FD32*Data!$B43*Data!$E4</f>
        <v>137.5</v>
      </c>
      <c r="FE79" s="179">
        <f>FE32*Data!$B43*Data!$E4</f>
        <v>137.5</v>
      </c>
      <c r="FF79" s="179">
        <f>FF32*Data!$B43*Data!$E4</f>
        <v>275</v>
      </c>
      <c r="FG79" s="179">
        <f>FG32*Data!$B43*Data!$E4</f>
        <v>137.5</v>
      </c>
      <c r="FH79" s="179">
        <f>FH32*Data!$B43*Data!$E4</f>
        <v>77.103931034482756</v>
      </c>
      <c r="FI79" s="179">
        <f>FI32*Data!$B43*Data!$E4</f>
        <v>71.825827586206898</v>
      </c>
      <c r="FJ79" s="179">
        <f>FJ32*Data!$B43*Data!$E4</f>
        <v>98.687448275862081</v>
      </c>
      <c r="FK79" s="179">
        <f>FK32*Data!$B43*Data!$E4</f>
        <v>102.53479310344828</v>
      </c>
      <c r="FL79" s="179">
        <f>FL32*Data!$B43*Data!$E4</f>
        <v>56.052586206896542</v>
      </c>
      <c r="FM79" s="179">
        <f>FM32*Data!$B43*Data!$E4</f>
        <v>75.568482758620689</v>
      </c>
      <c r="FN79" s="179">
        <f>FN32*Data!$B43*Data!$E4</f>
        <v>108.70275862068966</v>
      </c>
      <c r="FO79" s="179">
        <f>FO32*Data!$B43*Data!$E4</f>
        <v>128.07906896551725</v>
      </c>
      <c r="FP79" s="179">
        <f>FP32*Data!$B43*Data!$E4</f>
        <v>77.906551724137941</v>
      </c>
      <c r="FQ79" s="179">
        <f>FQ32*Data!$B43*Data!$E4</f>
        <v>99.219620689655187</v>
      </c>
      <c r="FR79" s="179">
        <f>FR32*Data!$B43*Data!$E4</f>
        <v>111.31127586206897</v>
      </c>
      <c r="FS79" s="179">
        <f>FS32*Data!$B43*Data!$E4</f>
        <v>76.606655172413795</v>
      </c>
      <c r="FT79" s="179">
        <f>FT32*Data!$B43*Data!$E4</f>
        <v>99.106206896551726</v>
      </c>
      <c r="FU79" s="179">
        <f>FU32*Data!$B43*Data!$E4</f>
        <v>92.868448275862079</v>
      </c>
      <c r="FV79" s="179">
        <f>FV32*Data!$B43*Data!$E4</f>
        <v>118.8053103448276</v>
      </c>
      <c r="FW79" s="179">
        <f>FW32*Data!$B43*Data!$E4</f>
        <v>144.14893103448273</v>
      </c>
      <c r="FX79" s="179">
        <f>FX32*Data!$B43*Data!$E4</f>
        <v>111.69513793103449</v>
      </c>
      <c r="FY79" s="179">
        <f>FY32*Data!$B43*Data!$E4</f>
        <v>87.311172413793102</v>
      </c>
      <c r="FZ79" s="179">
        <f>FZ32*Data!$B43*Data!$E4</f>
        <v>97.413724137931027</v>
      </c>
      <c r="GA79" s="179">
        <f>GA32*Data!$B43*Data!$E4</f>
        <v>103.64275862068966</v>
      </c>
      <c r="GB79" s="179">
        <f>GB32*Data!$B43*Data!$E4</f>
        <v>115.12372413793105</v>
      </c>
      <c r="GC79" s="179">
        <f>GC32*Data!$B43*Data!$E4</f>
        <v>132.90351724137932</v>
      </c>
      <c r="GD79" s="179">
        <f>GD32*Data!$B43*Data!$E4</f>
        <v>131.36814889285839</v>
      </c>
      <c r="GE79" s="179">
        <f>GE32*Data!$B43*Data!$E4</f>
        <v>128.79444827586207</v>
      </c>
      <c r="GF79" s="179">
        <f>GF32*Data!$B43*Data!$E4</f>
        <v>132.19686206896552</v>
      </c>
      <c r="GG79" s="179">
        <f>GG32*Data!$B43*Data!$E4</f>
        <v>132.16196551724138</v>
      </c>
      <c r="GH79" s="179">
        <f>GH32*Data!$B43*Data!$E4</f>
        <v>127.19793103448279</v>
      </c>
      <c r="GI79" s="179">
        <f>GI32*Data!$B43*Data!$E4</f>
        <v>211.76972413793109</v>
      </c>
      <c r="GJ79" s="179">
        <f>GJ32*Data!$B43*Data!$E4</f>
        <v>328.64699999999999</v>
      </c>
      <c r="GK79" s="179">
        <f>GK32*Data!$B43*Data!$E4</f>
        <v>141.47934482758623</v>
      </c>
      <c r="GL79" s="179">
        <f>GL32*Data!$B43*Data!$E4</f>
        <v>114.12044827586209</v>
      </c>
      <c r="GM79" s="179">
        <f>GM32*Data!$B43*Data!$E4</f>
        <v>109.37451724137931</v>
      </c>
      <c r="GN79" s="179">
        <f>GN32*Data!$B43*Data!$E4</f>
        <v>119.14555172413793</v>
      </c>
      <c r="GO79" s="179">
        <f>GO32*Data!$B43*Data!$E4</f>
        <v>108.87724137931035</v>
      </c>
      <c r="GP79" s="179">
        <f>GP32*Data!$B43*Data!$E4</f>
        <v>126.05506896551725</v>
      </c>
      <c r="GQ79" s="179">
        <f>GQ32*Data!$B43*Data!$E4</f>
        <v>166.07268965517244</v>
      </c>
      <c r="GR79" s="179">
        <f>GR32*Data!$B43*Data!$E4</f>
        <v>139.24596551724136</v>
      </c>
      <c r="GS79" s="179">
        <f>GS32*Data!$B43*Data!$E4</f>
        <v>142.01151724137929</v>
      </c>
      <c r="GT79" s="179">
        <f>GT32*Data!$B43*Data!$E4</f>
        <v>136.59382758620691</v>
      </c>
      <c r="GU79" s="179">
        <f>GU32*Data!$B43*Data!$E4</f>
        <v>121.11720689655174</v>
      </c>
      <c r="GV79" s="179">
        <f>GV32*Data!$B43*Data!$E4</f>
        <v>125.46182758620689</v>
      </c>
      <c r="GW79" s="179">
        <f>GW32*Data!$B43*Data!$E4</f>
        <v>291.73517241379312</v>
      </c>
      <c r="GX79" s="179">
        <f>GX32*Data!$B43*Data!$E4</f>
        <v>287.02413793103455</v>
      </c>
      <c r="GY79" s="179">
        <f>GY32*Data!$B43*Data!$E4</f>
        <v>277.42758620689654</v>
      </c>
      <c r="GZ79" s="179">
        <f>GZ32*Data!$B43*Data!$E4</f>
        <v>271.30324137931035</v>
      </c>
      <c r="HA79" s="179">
        <f>HA32*Data!$B43*Data!$E4</f>
        <v>317.62841379310345</v>
      </c>
      <c r="HB79" s="179">
        <f>HB32*Data!$B43*Data!$E4</f>
        <v>298.07762068965513</v>
      </c>
      <c r="HC79" s="179">
        <f>HC32*Data!$B43*Data!$E4</f>
        <v>278.38724137931041</v>
      </c>
      <c r="HD79" s="179">
        <f>HD32*Data!$B43*Data!$E4</f>
        <v>421.79462068965518</v>
      </c>
      <c r="HE79" s="179">
        <f>HE32*Data!$B43*Data!$E4</f>
        <v>435.15999999999991</v>
      </c>
      <c r="HF79" s="179">
        <f>HF32*Data!$B43*Data!$E4</f>
        <v>110.00000000000001</v>
      </c>
      <c r="HG79" s="179">
        <f>HG32*Data!$B43*Data!$E4</f>
        <v>269.62820689655166</v>
      </c>
      <c r="HH79" s="179">
        <f>HH32*Data!$B43*Data!$E4</f>
        <v>113.28293103448276</v>
      </c>
      <c r="HI79" s="179">
        <f>HI32*Data!$B43*Data!$E4</f>
        <v>330</v>
      </c>
      <c r="HJ79" s="179">
        <f>HJ32*Data!$B43*Data!$E4</f>
        <v>110.00000000000001</v>
      </c>
      <c r="HK79" s="179">
        <f>HK32*Data!$B43*Data!$E4</f>
        <v>140.72906896551723</v>
      </c>
      <c r="HL79" s="179">
        <f>HL32*Data!$B43*Data!$E4</f>
        <v>660</v>
      </c>
      <c r="HM79" s="179">
        <f>HM32*Data!$B43*Data!$E4</f>
        <v>121.37893103448276</v>
      </c>
      <c r="HN79" s="179">
        <f>HN32*Data!$B43*Data!$E4</f>
        <v>127.4422068965517</v>
      </c>
      <c r="HO79" s="179">
        <f>HO32*Data!$B43*Data!$E4</f>
        <v>100.77251724137932</v>
      </c>
      <c r="HP79" s="179">
        <f>HP32*Data!$B43*Data!$E4</f>
        <v>98.207620689655187</v>
      </c>
      <c r="HQ79" s="179">
        <f>HQ32*Data!$B43*Data!$E4</f>
        <v>120.33203448275862</v>
      </c>
      <c r="HR79" s="179">
        <f>HR32*Data!$B43*Data!$E4</f>
        <v>130.41713793103449</v>
      </c>
      <c r="HS79" s="179">
        <f>HS32*Data!$B43*Data!$E4</f>
        <v>130.41713793103449</v>
      </c>
      <c r="HT79" s="179">
        <f>HT32*Data!$B43*Data!$E4</f>
        <v>149.02572413793106</v>
      </c>
      <c r="HU79" s="179">
        <f>HU32*Data!$B43*Data!$E4</f>
        <v>106.72237931034483</v>
      </c>
      <c r="HV79" s="179">
        <f>HV32*Data!$B43*Data!$E4</f>
        <v>208.55924137931035</v>
      </c>
      <c r="HW79" s="179">
        <f>HW32*Data!$B43*Data!$E4</f>
        <v>217.22231034482763</v>
      </c>
      <c r="HX79" s="179">
        <f>HX32*Data!$B43*Data!$E4</f>
        <v>230.70110344827586</v>
      </c>
      <c r="HY79" s="179">
        <f>HY32*Data!$B43*Data!$E4</f>
        <v>222.70106896551727</v>
      </c>
      <c r="HZ79" s="179">
        <f>HZ32*Data!$B43*Data!$E4</f>
        <v>344.91751724137924</v>
      </c>
      <c r="IA79" s="179">
        <f>IA32*Data!$B43*Data!$E4</f>
        <v>153.09117241379309</v>
      </c>
      <c r="IB79" s="179">
        <f>IB32*Data!$B43*Data!$E4</f>
        <v>128.69848275862068</v>
      </c>
      <c r="IC79" s="179">
        <f>IC32*Data!$B43*Data!$E4</f>
        <v>124.92093103448276</v>
      </c>
      <c r="ID79" s="179">
        <f>ID32*Data!$B43*Data!$E4</f>
        <v>109.22620689655173</v>
      </c>
      <c r="IE79" s="179">
        <f>IE32*Data!$B43*Data!$E4</f>
        <v>110.43013793103448</v>
      </c>
      <c r="IF79" s="179">
        <f>IF32*Data!$B43*Data!$E4</f>
        <v>205.44472413793105</v>
      </c>
      <c r="IG79" s="179">
        <f>IG32*Data!$B43*Data!$E4</f>
        <v>279.42541379310347</v>
      </c>
      <c r="IH79" s="179">
        <f>IH32*Data!$B43*Data!$E4</f>
        <v>118.83148275862071</v>
      </c>
      <c r="II79" s="179">
        <f>II32*Data!$B43*Data!$E4</f>
        <v>131.6385172413793</v>
      </c>
      <c r="IJ79" s="179">
        <f>IJ32*Data!$B43*Data!$E4</f>
        <v>139.32448275862072</v>
      </c>
      <c r="IK79" s="179">
        <f>IK32*Data!$B43*Data!$E4</f>
        <v>133.61017241379312</v>
      </c>
      <c r="IL79" s="179">
        <f>IL32*Data!$B43*Data!$E4</f>
        <v>144.03551724137935</v>
      </c>
      <c r="IM79" s="179">
        <f>IM32*Data!$B43*Data!$E4</f>
        <v>141.61020689655174</v>
      </c>
      <c r="IN79" s="179">
        <f>IN32*Data!$B43*Data!$E4</f>
        <v>231.0326206896552</v>
      </c>
      <c r="IO79" s="179">
        <f>IO32*Data!$B43*Data!$E4</f>
        <v>150.29944827586206</v>
      </c>
      <c r="IP79" s="179">
        <f>IP32*Data!$B43*Data!$E4</f>
        <v>133.83699999999999</v>
      </c>
      <c r="IQ79" s="179">
        <f>IQ32*Data!$B43*Data!$E4</f>
        <v>512.45586206896564</v>
      </c>
      <c r="IR79" s="179">
        <f>IR32*Data!$B43*Data!$E4</f>
        <v>396.68655172413793</v>
      </c>
      <c r="IS79" s="179">
        <f>IS32*Data!$B43*Data!$E4</f>
        <v>442.5842413793103</v>
      </c>
      <c r="IT79" s="179">
        <f>IT32*Data!$B43*Data!$E4</f>
        <v>514.096</v>
      </c>
      <c r="IU79" s="179">
        <f>IU32*Data!$B43*Data!$E4</f>
        <v>530.18331034482753</v>
      </c>
      <c r="IV79" s="179">
        <f>IV32*Data!$B43*Data!$E4</f>
        <v>454.31820689655166</v>
      </c>
      <c r="IW79" s="179">
        <f>IW32*Data!$B43*Data!$E4</f>
        <v>421.62013793103444</v>
      </c>
      <c r="IX79" s="179">
        <f>IX32*Data!$B43*Data!$E4</f>
        <v>719.24410344827595</v>
      </c>
      <c r="IY79" s="179">
        <f>IY32*Data!$B43*Data!$E4</f>
        <v>571.88468965517234</v>
      </c>
      <c r="IZ79" s="179">
        <f>IZ32*Data!$B43*Data!$E4</f>
        <v>473.99986206896557</v>
      </c>
      <c r="JA79" s="179">
        <f>JA32*Data!$B43*Data!$E4</f>
        <v>703.01720689655178</v>
      </c>
      <c r="JB79" s="179">
        <f>JB32*Data!$B43*Data!$E4</f>
        <v>558.4407931034483</v>
      </c>
      <c r="JC79" s="179">
        <f>JC32*Data!$B43*Data!$E4</f>
        <v>425.2581034482759</v>
      </c>
      <c r="JD79" s="179">
        <f>JD32*Data!$B43*Data!$E4</f>
        <v>156.97341379310345</v>
      </c>
      <c r="JE79" s="179">
        <f>JE32*Data!$B43*Data!$E4</f>
        <v>155.68224137931037</v>
      </c>
      <c r="JF79" s="179">
        <f>JF32*Data!$B43*Data!$E4</f>
        <v>158.25586206896557</v>
      </c>
      <c r="JG79" s="179">
        <f>JG32*Data!$B43*Data!$E4</f>
        <v>154.26020689655175</v>
      </c>
      <c r="JH79" s="179">
        <f>JH32*Data!$B43*Data!$E4</f>
        <v>234.53972413793107</v>
      </c>
      <c r="JI79" s="179">
        <f>JI32*Data!$B43*Data!$E4</f>
        <v>269.70672413793102</v>
      </c>
      <c r="JJ79" s="179">
        <f>JJ32*Data!$B43*Data!$E4</f>
        <v>192.49810344827588</v>
      </c>
      <c r="JK79" s="179">
        <f>JK32*Data!$B43*Data!$E4</f>
        <v>157.32237931034484</v>
      </c>
      <c r="JL79" s="179">
        <f>JL32*Data!$B43*Data!$E4</f>
        <v>149.04317241379312</v>
      </c>
      <c r="JM79" s="179">
        <f>JM32*Data!$B43*Data!$E4</f>
        <v>122.9056551724138</v>
      </c>
      <c r="JN79" s="179">
        <f>JN32*Data!$B43*Data!$E4</f>
        <v>327.94034482758627</v>
      </c>
      <c r="JO79" s="179">
        <f>JO32*Data!$B43*Data!$E4</f>
        <v>421.53289655172421</v>
      </c>
      <c r="JP79" s="179">
        <f>JP32*Data!$B43*Data!$E4</f>
        <v>656.66586206896557</v>
      </c>
      <c r="JQ79" s="179">
        <f>JQ32*Data!$B43*Data!$E4</f>
        <v>253.21810344827591</v>
      </c>
      <c r="JR79" s="179">
        <f>JR32*Data!$B43*Data!$E4</f>
        <v>205.90710344827588</v>
      </c>
      <c r="JS79" s="179">
        <f>JS32*Data!$B43*Data!$E4</f>
        <v>176.03565517241381</v>
      </c>
      <c r="JT79" s="179">
        <f>JT32*Data!$B43*Data!$E4</f>
        <v>210.3651379310345</v>
      </c>
      <c r="JU79" s="179">
        <f>JU32*Data!$B43*Data!$E4</f>
        <v>267.05458620689654</v>
      </c>
      <c r="JV79" s="179">
        <f>JV32*Data!$B43*Data!$E4</f>
        <v>304.64689655172413</v>
      </c>
      <c r="JW79" s="179">
        <f>JW32*Data!$B43*Data!$E4</f>
        <v>418.2962413793104</v>
      </c>
      <c r="JX79" s="179">
        <f>JX32*Data!$B43*Data!$E4</f>
        <v>276.773275862069</v>
      </c>
      <c r="JY79" s="179">
        <f>JY32*Data!$B43*Data!$E4</f>
        <v>266.38282758620693</v>
      </c>
      <c r="JZ79" s="179">
        <f>JZ32*Data!$B43*Data!$E4</f>
        <v>221.2179655172414</v>
      </c>
      <c r="KA79" s="179">
        <f>KA32*Data!$B43*Data!$E4</f>
        <v>271.47772413793103</v>
      </c>
      <c r="KB79" s="179">
        <f>KB32*Data!$B43*Data!$E4</f>
        <v>248.35003448275862</v>
      </c>
      <c r="KC79" s="179">
        <f>KC32*Data!$B43*Data!$E4</f>
        <v>425.56344827586207</v>
      </c>
      <c r="KD79" s="179">
        <f>KD32*Data!$B43*Data!$E4</f>
        <v>478.82431034482755</v>
      </c>
      <c r="KE79" s="179">
        <f>KE32*Data!$B43*Data!$E4</f>
        <v>383.84462068965519</v>
      </c>
      <c r="KF79" s="179">
        <f>KF32*Data!$B43*Data!$E4</f>
        <v>692.65293103448278</v>
      </c>
      <c r="KG79" s="179">
        <f>KG32*Data!$B43*Data!$E4</f>
        <v>535.7580344827586</v>
      </c>
      <c r="KH79" s="179">
        <f>KH32*Data!$B43*Data!$E4</f>
        <v>501.54196551724135</v>
      </c>
      <c r="KI79" s="179">
        <f>KI32*Data!$B43*Data!$E4</f>
        <v>487.51355172413793</v>
      </c>
      <c r="KJ79" s="179">
        <f>KJ32*Data!$B43*Data!$E4</f>
        <v>655.7149310344829</v>
      </c>
      <c r="KK79" s="179">
        <f>KK32*Data!$B43*Data!$E4</f>
        <v>748.85382758620688</v>
      </c>
      <c r="KL79" s="179">
        <f>KL32*Data!$B43*Data!$E4</f>
        <v>678.27555172413793</v>
      </c>
      <c r="KM79" s="179">
        <f>KM32*Data!$B43*Data!$E4</f>
        <v>560.48224137931038</v>
      </c>
      <c r="KN79" s="179">
        <f>KN32*Data!$B43*Data!$E4</f>
        <v>546.76789655172422</v>
      </c>
      <c r="KO79" s="179">
        <f>KO32*Data!$B43*Data!$E4</f>
        <v>600.69179310344828</v>
      </c>
      <c r="KP79" s="179">
        <f>KP32*Data!$B43*Data!$E4</f>
        <v>1317.615275862069</v>
      </c>
      <c r="KQ79" s="179">
        <f>KQ32*Data!$B43*Data!$E4</f>
        <v>905.32996551724148</v>
      </c>
      <c r="KR79" s="179">
        <f>KR32*Data!$B43*Data!$E4</f>
        <v>851.94696551724144</v>
      </c>
      <c r="KS79" s="179">
        <f>KS32*Data!$B43*Data!$E4</f>
        <v>1301.0306896551726</v>
      </c>
      <c r="KT79" s="179">
        <f>KT32*Data!$B43*Data!$E4</f>
        <v>745.52120689655169</v>
      </c>
      <c r="KU79" s="179">
        <f>KU32*Data!$B43*Data!$E4</f>
        <v>320.04500000000002</v>
      </c>
      <c r="KV79" s="179">
        <f>KV32*Data!$B43*Data!$E4</f>
        <v>333.07013793103448</v>
      </c>
      <c r="KW79" s="179">
        <f>KW32*Data!$B43*Data!$E4</f>
        <v>295.30334482758627</v>
      </c>
      <c r="KX79" s="179">
        <f>KX32*Data!$B43*Data!$E4</f>
        <v>0</v>
      </c>
      <c r="KY79" s="179">
        <f>KY32*Data!$B43*Data!$E4</f>
        <v>427.43041379310353</v>
      </c>
      <c r="KZ79" s="179">
        <f>KZ32*Data!$B43*Data!$E4</f>
        <v>330.68844827586213</v>
      </c>
      <c r="LA79" s="179">
        <f>LA32*Data!$B43*Data!$E4</f>
        <v>322.26965517241382</v>
      </c>
      <c r="LB79" s="179">
        <f>LB32*Data!$B43*Data!$E4</f>
        <v>324.36344827586214</v>
      </c>
      <c r="LC79" s="179">
        <f>LC32*Data!$B43*Data!$E4</f>
        <v>553.26737931034495</v>
      </c>
      <c r="LD79" s="179">
        <f>LD32*Data!$B43*Data!$E4</f>
        <v>426.0781724137932</v>
      </c>
      <c r="LE79" s="179">
        <f>LE32*Data!$B43*Data!$E4</f>
        <v>403.98865517241376</v>
      </c>
      <c r="LF79" s="179">
        <f>LF32*Data!$B43*Data!$E4</f>
        <v>444.43375862068973</v>
      </c>
      <c r="LG79" s="179">
        <f>LG32*Data!$B43*Data!$E4</f>
        <v>285.74168965517242</v>
      </c>
      <c r="LH79" s="179">
        <f>LH32*Data!$B43*Data!$E4</f>
        <v>232.6553103448276</v>
      </c>
      <c r="LI79" s="179">
        <f>LI32*Data!$B43*Data!$E4</f>
        <v>193.70203448275862</v>
      </c>
      <c r="LJ79" s="179">
        <f>LJ32*Data!$B43*Data!$E4</f>
        <v>144.5851379310345</v>
      </c>
      <c r="LK79" s="179">
        <f>LK32*Data!$B43*Data!$E4</f>
        <v>132.73775862068968</v>
      </c>
      <c r="LL79" s="179">
        <f>LL32*Data!$B43*Data!$E4</f>
        <v>107.90886206896552</v>
      </c>
      <c r="LM79" s="179">
        <f>LM32*Data!$B43*Data!$E4</f>
        <v>99.350482758620686</v>
      </c>
      <c r="LN79" s="179">
        <f>LN32*Data!$B43*Data!$E4</f>
        <v>55.441896551724142</v>
      </c>
      <c r="LO79" s="179">
        <f>LO32*Data!$B43*Data!$E4</f>
        <v>50.783206896551718</v>
      </c>
      <c r="LP79" s="179">
        <f>LP32*Data!$B43*Data!$E4</f>
        <v>97.152000000000001</v>
      </c>
      <c r="LQ79" s="179">
        <v>1800</v>
      </c>
      <c r="LR79" s="179">
        <f>LR32*Data!$B43*Data!$E4</f>
        <v>990.00000000000011</v>
      </c>
      <c r="LS79" s="179">
        <f>LS32*Data!$B43*Data!$E4</f>
        <v>439.93210344827588</v>
      </c>
      <c r="LT79" s="179">
        <f>LT32*Data!$B43*Data!$E4</f>
        <v>397.57641379310348</v>
      </c>
      <c r="LU79" s="179">
        <f>LU32*Data!$B43*Data!$E4</f>
        <v>523.7448965517242</v>
      </c>
      <c r="LV79" s="179">
        <f>LV32*Data!$B43*Data!$E4</f>
        <v>334.36131034482759</v>
      </c>
      <c r="LW79" s="179">
        <f>LW32*Data!$B43*Data!$E4</f>
        <v>391.86210344827583</v>
      </c>
      <c r="LX79" s="179">
        <f>LX32*Data!$B43*Data!$E4</f>
        <v>110.00000000000001</v>
      </c>
      <c r="LY79" s="179">
        <f>LY32*Data!$B43*Data!$E4</f>
        <v>327.92289655172419</v>
      </c>
      <c r="LZ79" s="179">
        <f>LZ32*Data!$B43*Data!$E4</f>
        <v>302.12562068965514</v>
      </c>
      <c r="MA79" s="179">
        <f>MA32*Data!$B43*Data!$E4</f>
        <v>266.49624137931033</v>
      </c>
      <c r="MB79" s="179">
        <f>MB32*Data!$B43*Data!$E4</f>
        <v>374.37020689655174</v>
      </c>
      <c r="MC79" s="179">
        <f>MC32*Data!$B43*Data!$E4</f>
        <v>275.0720689655173</v>
      </c>
      <c r="MD79" s="179">
        <f>MD32*Data!$B43*Data!$E4</f>
        <v>259.90079310344822</v>
      </c>
      <c r="ME79" s="179">
        <f>ME32*Data!$B43*Data!$E4</f>
        <v>115.92634482758621</v>
      </c>
      <c r="MF79" s="179">
        <f>MF32*Data!$B43*Data!$E4</f>
        <v>105.5969655172414</v>
      </c>
      <c r="MG79" s="179">
        <f>MG32*Data!$B43*Data!$E4</f>
        <v>111.91324137931035</v>
      </c>
      <c r="MH79" s="179">
        <f>MH32*Data!$B43*Data!$E4</f>
        <v>108.08334482758623</v>
      </c>
      <c r="MI79" s="179">
        <f>MI32*Data!$B43*Data!$E4</f>
        <v>103.96555172413794</v>
      </c>
      <c r="MJ79" s="179">
        <f>MJ32*Data!$B43*Data!$E4</f>
        <v>100.31013793103449</v>
      </c>
      <c r="MK79" s="179">
        <f>MK32*Data!$B43*Data!$E4</f>
        <v>107.6733103448276</v>
      </c>
      <c r="ML79" s="179">
        <f>ML32*Data!$B43*Data!$E4</f>
        <v>93.348275862068974</v>
      </c>
      <c r="MM79" s="179">
        <f>MM32*Data!$B43*Data!$E4</f>
        <v>85.409310344827603</v>
      </c>
      <c r="MN79" s="179">
        <f>MN32*Data!$B43*Data!$E4</f>
        <v>166.71827586206899</v>
      </c>
      <c r="MO79" s="179">
        <f>MO32*Data!$B43*Data!$E4</f>
        <v>150.3517931034483</v>
      </c>
      <c r="MP79" s="179">
        <f>MP32*Data!$B43*Data!$E4</f>
        <v>177.25703448275863</v>
      </c>
      <c r="MQ79" s="179">
        <f>MQ32*Data!$B43*Data!$E4</f>
        <v>81.56196551724139</v>
      </c>
      <c r="MR79" s="179">
        <f>MR32*Data!$B43*Data!$E4</f>
        <v>76.624103448275861</v>
      </c>
      <c r="MS79" s="179">
        <f>MS32*Data!$B43*Data!$E4</f>
        <v>88.305724137931051</v>
      </c>
      <c r="MT79" s="179">
        <f>MT32*Data!$B43*Data!$E4</f>
        <v>75.210793103448268</v>
      </c>
      <c r="MU79" s="179">
        <f>MU32*Data!$B43*Data!$E4</f>
        <v>73.666620689655176</v>
      </c>
      <c r="MV79" s="179">
        <f>MV32*Data!$B43*Data!$E4</f>
        <v>84.275172413793129</v>
      </c>
      <c r="MW79" s="179">
        <f>MW32*Data!$B43*Data!$E4</f>
        <v>75.777862068965518</v>
      </c>
      <c r="MX79" s="179">
        <f>MX32*Data!$B43*Data!$E4</f>
        <v>66.669862068965529</v>
      </c>
      <c r="MY79" s="179">
        <f>MY32*Data!$B43*Data!$E4</f>
        <v>68.266379310344831</v>
      </c>
      <c r="MZ79" s="179">
        <f>MZ32*Data!$B43*Data!$E4</f>
        <v>65.915708812260533</v>
      </c>
      <c r="NA79" s="179">
        <f>NA32*Data!$B43*Data!$E4</f>
        <v>65.396687483030149</v>
      </c>
      <c r="NB79" s="179">
        <f>NB32*Data!$B43*Data!$E4</f>
        <v>65.396687483030149</v>
      </c>
      <c r="NC79" s="179">
        <f>NC32*Data!$B43*Data!$E4</f>
        <v>64.885775862068982</v>
      </c>
    </row>
    <row r="80" spans="2:367" ht="15">
      <c r="B80" s="9" t="s">
        <v>133</v>
      </c>
      <c r="C80" s="9">
        <f>C79/Data!$B41/Data!$B45/Data!$B3*Data!$B48</f>
        <v>0.48291187739463598</v>
      </c>
      <c r="D80" s="9">
        <f>D79/Data!$B41/Data!$B45/Data!$B3*Data!$B48</f>
        <v>0.73110493140526478</v>
      </c>
      <c r="E80" s="9">
        <f>E79/Data!$B41/Data!$B45/Data!$B3*Data!$B48</f>
        <v>0.78884655790384361</v>
      </c>
      <c r="F80" s="9">
        <f>F79/Data!$B41/Data!$B45/Data!$B3*Data!$B48</f>
        <v>0.76414380175503649</v>
      </c>
      <c r="G80" s="9">
        <f>G79/Data!$B41/Data!$B45/Data!$B3*Data!$B48</f>
        <v>0.72685514769496973</v>
      </c>
      <c r="H80" s="9">
        <f>H79/Data!$B41/Data!$B45/Data!$B3*Data!$B48</f>
        <v>1.3805401062909401</v>
      </c>
      <c r="I80" s="9">
        <f>I79/Data!$B41/Data!$B45/Data!$B3*Data!$B48</f>
        <v>1.2834631071560991</v>
      </c>
      <c r="J80" s="9">
        <f>J79/Data!$B41/Data!$B45/Data!$B3*Data!$B48</f>
        <v>0.5327153627487331</v>
      </c>
      <c r="K80" s="9">
        <f>K79/Data!$B41/Data!$B45/Data!$B3*Data!$B48</f>
        <v>0.69784575454208364</v>
      </c>
      <c r="L80" s="9">
        <f>L79/Data!$B41/Data!$B45/Data!$B3*Data!$B48</f>
        <v>0.65391947843282672</v>
      </c>
      <c r="M80" s="9">
        <f>M79/Data!$B41/Data!$B45/Data!$B3*Data!$B48</f>
        <v>0.56237856878012593</v>
      </c>
      <c r="N80" s="9">
        <f>N79/Data!$B41/Data!$B45/Data!$B3*Data!$B48</f>
        <v>0.67088307996539365</v>
      </c>
      <c r="O80" s="9">
        <f>O79/Data!$B41/Data!$B45/Data!$B3*Data!$B48</f>
        <v>2.5569768879001349</v>
      </c>
      <c r="P80" s="9">
        <f>P79/Data!$B41/Data!$B45/Data!$B3*Data!$B48</f>
        <v>2.650500556173526</v>
      </c>
      <c r="Q80" s="9">
        <f>Q79/Data!$B41/Data!$B45/Data!$B3*Data!$B48</f>
        <v>1.1520751452230875</v>
      </c>
      <c r="R80" s="9">
        <f>R79/Data!$B41/Data!$B45/Data!$B3*Data!$B48</f>
        <v>2.482072673340749</v>
      </c>
      <c r="S80" s="9">
        <f>S79/Data!$B41/Data!$B45/Data!$B3*Data!$B48</f>
        <v>1.3803055864540845</v>
      </c>
      <c r="T80" s="9">
        <f>T79/Data!$B41/Data!$B45/Data!$B3*Data!$B48</f>
        <v>0.56722531207514526</v>
      </c>
      <c r="U80" s="9">
        <f>U79/Data!$B41/Data!$B45/Data!$B3*Data!$B48</f>
        <v>0.70144883203559505</v>
      </c>
      <c r="V80" s="9">
        <f>V79/Data!$B41/Data!$B45/Data!$B3*Data!$B48</f>
        <v>1.1571066617229018</v>
      </c>
      <c r="W80" s="9">
        <f>W79/Data!$B41/Data!$B45/Data!$B3*Data!$B48</f>
        <v>1.4676677790137187</v>
      </c>
      <c r="X80" s="9">
        <f>X79/Data!$B41/Data!$B45/Data!$B3*Data!$B48</f>
        <v>0.64414781856383629</v>
      </c>
      <c r="Y80" s="9">
        <f>Y79/Data!$B41/Data!$B45/Data!$B3*Data!$B48</f>
        <v>0.98958843159065613</v>
      </c>
      <c r="Z80" s="9">
        <f>Z79/Data!$B41/Data!$B45/Data!$B3*Data!$B48</f>
        <v>0.77876220491904591</v>
      </c>
      <c r="AA80" s="9">
        <f>AA79/Data!$B41/Data!$B45/Data!$B3*Data!$B48</f>
        <v>0.78540693362995917</v>
      </c>
      <c r="AB80" s="9">
        <f>AB79/Data!$B41/Data!$B45/Data!$B3*Data!$B48</f>
        <v>0.88351439871462112</v>
      </c>
      <c r="AC80" s="9">
        <f>AC79/Data!$B41/Data!$B45/Data!$B3*Data!$B48</f>
        <v>1.1964775676677788</v>
      </c>
      <c r="AD80" s="9">
        <f>AD79/Data!$B41/Data!$B45/Data!$B3*Data!$B48</f>
        <v>1.4489061920652577</v>
      </c>
      <c r="AE80" s="9">
        <f>AE79/Data!$B41/Data!$B45/Data!$B3*Data!$B48</f>
        <v>0.65580274378939551</v>
      </c>
      <c r="AF80" s="9">
        <f>AF79/Data!$B41/Data!$B45/Data!$B3*Data!$B48</f>
        <v>0.9829365962180201</v>
      </c>
      <c r="AG80" s="9">
        <f>AG79/Data!$B41/Data!$B45/Data!$B3*Data!$B48</f>
        <v>0.85513749845507359</v>
      </c>
      <c r="AH80" s="9">
        <f>AH79/Data!$B41/Data!$B45/Data!$B3*Data!$B48</f>
        <v>0.78603231986157474</v>
      </c>
      <c r="AI80" s="9">
        <f>AI79/Data!$B41/Data!$B45/Data!$B3*Data!$B48</f>
        <v>0.76992862439747867</v>
      </c>
      <c r="AJ80" s="9">
        <f>AJ79/Data!$B41/Data!$B45/Data!$B3*Data!$B48</f>
        <v>1.325818811024595</v>
      </c>
      <c r="AK80" s="9">
        <f>AK79/Data!$B41/Data!$B45/Data!$B3*Data!$B48</f>
        <v>1.9354282536151277</v>
      </c>
      <c r="AL80" s="9">
        <f>AL79/Data!$B41/Data!$B45/Data!$B3*Data!$B48</f>
        <v>0.76518848102830306</v>
      </c>
      <c r="AM80" s="9">
        <f>AM79/Data!$B41/Data!$B45/Data!$B3*Data!$B48</f>
        <v>0.93628846866889115</v>
      </c>
      <c r="AN80" s="9">
        <f>AN79/Data!$B41/Data!$B45/Data!$B3*Data!$B48</f>
        <v>0.97521165492522544</v>
      </c>
      <c r="AO80" s="9">
        <f>AO79/Data!$B41/Data!$B45/Data!$B3*Data!$B48</f>
        <v>0.93346712396489917</v>
      </c>
      <c r="AP80" s="9">
        <f>AP79/Data!$B41/Data!$B45/Data!$B3*Data!$B48</f>
        <v>1.0013215300951672</v>
      </c>
      <c r="AQ80" s="9">
        <f>AQ79/Data!$B41/Data!$B45/Data!$B3*Data!$B48</f>
        <v>1.7151217402051662</v>
      </c>
      <c r="AR80" s="9">
        <f>AR79/Data!$B41/Data!$B45/Data!$B3*Data!$B48</f>
        <v>1.907428006426894</v>
      </c>
      <c r="AS80" s="9">
        <f>AS79/Data!$B41/Data!$B45/Data!$B3*Data!$B48</f>
        <v>1.0342182672104807</v>
      </c>
      <c r="AT80" s="9">
        <f>AT79/Data!$B41/Data!$B45/Data!$B3*Data!$B48</f>
        <v>1.0753800519095287</v>
      </c>
      <c r="AU80" s="9">
        <f>AU79/Data!$B41/Data!$B45/Data!$B3*Data!$B48</f>
        <v>0.85834260289210229</v>
      </c>
      <c r="AV80" s="9">
        <f>AV79/Data!$B41/Data!$B45/Data!$B3*Data!$B48</f>
        <v>0.82918396984303544</v>
      </c>
      <c r="AW80" s="9">
        <f>AW79/Data!$B41/Data!$B45/Data!$B3*Data!$B48</f>
        <v>0.96661259424051416</v>
      </c>
      <c r="AX80" s="9">
        <f>AX79/Data!$B41/Data!$B45/Data!$B3*Data!$B48</f>
        <v>3.0815906562847606</v>
      </c>
      <c r="AY80" s="9">
        <f>AY79/Data!$B41/Data!$B45/Data!$B3*Data!$B48</f>
        <v>2.9495488814732416</v>
      </c>
      <c r="AZ80" s="9">
        <f>AZ79/Data!$B41/Data!$B45/Data!$B3*Data!$B48</f>
        <v>1.4810851563465579</v>
      </c>
      <c r="BA80" s="9">
        <f>BA79/Data!$B41/Data!$B45/Data!$B3*Data!$B48</f>
        <v>2.1860659992584348</v>
      </c>
      <c r="BB80" s="9">
        <f>BB79/Data!$B41/Data!$B45/Data!$B3*Data!$B48</f>
        <v>0.61498918551476944</v>
      </c>
      <c r="BC80" s="9">
        <f>BC79/Data!$B41/Data!$B45/Data!$B3*Data!$B48</f>
        <v>0.69253707823507593</v>
      </c>
      <c r="BD80" s="9">
        <f>BD79/Data!$B41/Data!$B45/Data!$B3*Data!$B48</f>
        <v>0.60553021876158697</v>
      </c>
      <c r="BE80" s="9">
        <f>BE79/Data!$B41/Data!$B45/Data!$B3*Data!$B48</f>
        <v>1.08618217772834</v>
      </c>
      <c r="BF80" s="9">
        <f>BF79/Data!$B41/Data!$B45/Data!$B3*Data!$B48</f>
        <v>1.8181683351872451</v>
      </c>
      <c r="BG80" s="9">
        <f>BG79/Data!$B41/Data!$B45/Data!$B3*Data!$B48</f>
        <v>0.87070819428995183</v>
      </c>
      <c r="BH80" s="9">
        <f>BH79/Data!$B41/Data!$B45/Data!$B3*Data!$B48</f>
        <v>0.91010752688172036</v>
      </c>
      <c r="BI80" s="9">
        <f>BI79/Data!$B41/Data!$B45/Data!$B3*Data!$B48</f>
        <v>0.88585959708317885</v>
      </c>
      <c r="BJ80" s="9">
        <f>BJ79/Data!$B41/Data!$B45/Data!$B3*Data!$B48</f>
        <v>1.0435351007292053</v>
      </c>
      <c r="BK80" s="9">
        <f>BK79/Data!$B41/Data!$B45/Data!$B3*Data!$B48</f>
        <v>1.6515668644172539</v>
      </c>
      <c r="BL80" s="9">
        <f>BL79/Data!$B41/Data!$B45/Data!$B3*Data!$B48</f>
        <v>2.6971202570757629</v>
      </c>
      <c r="BM80" s="9">
        <f>BM79/Data!$B41/Data!$B45/Data!$B3*Data!$B48</f>
        <v>3.0004325794092193</v>
      </c>
      <c r="BN80" s="9">
        <f>BN79/Data!$B41/Data!$B45/Data!$B3*Data!$B48</f>
        <v>1.1735088369793598</v>
      </c>
      <c r="BO80" s="9">
        <f>BO79/Data!$B41/Data!$B45/Data!$B3*Data!$B48</f>
        <v>1.0287319243604005</v>
      </c>
      <c r="BP80" s="9">
        <f>BP79/Data!$B41/Data!$B45/Data!$B3*Data!$B48</f>
        <v>0.61295668026201955</v>
      </c>
      <c r="BQ80" s="9">
        <f>BQ79/Data!$B41/Data!$B45/Data!$B3*Data!$B48</f>
        <v>0.78415616116672859</v>
      </c>
      <c r="BR80" s="9">
        <f>BR79/Data!$B41/Data!$B45/Data!$B3*Data!$B48</f>
        <v>0.67486991719194156</v>
      </c>
      <c r="BS80" s="9">
        <f>BS79/Data!$B41/Data!$B45/Data!$B3*Data!$B48</f>
        <v>1.0785069830676057</v>
      </c>
      <c r="BT80" s="9">
        <f>BT79/Data!$B41/Data!$B45/Data!$B3*Data!$B48</f>
        <v>1.250488196761834</v>
      </c>
      <c r="BU80" s="9">
        <f>BU79/Data!$B41/Data!$B45/Data!$B3*Data!$B48</f>
        <v>0.68923248053392672</v>
      </c>
      <c r="BV80" s="9">
        <f>BV79/Data!$B41/Data!$B45/Data!$B3*Data!$B48</f>
        <v>0.91607712272895814</v>
      </c>
      <c r="BW80" s="9">
        <f>BW79/Data!$B41/Data!$B45/Data!$B3*Data!$B48</f>
        <v>0.83449975281176614</v>
      </c>
      <c r="BX80" s="9">
        <f>BX79/Data!$B41/Data!$B45/Data!$B3*Data!$B48</f>
        <v>0.95324496353973553</v>
      </c>
      <c r="BY80" s="9">
        <f>BY79/Data!$B41/Data!$B45/Data!$B3*Data!$B48</f>
        <v>0.71888147324187379</v>
      </c>
      <c r="BZ80" s="9">
        <f>BZ79/Data!$B41/Data!$B45/Data!$B3*Data!$B48</f>
        <v>1.2709553825237918</v>
      </c>
      <c r="CA80" s="9">
        <f>CA79/Data!$B41/Data!$B45/Data!$B3*Data!$B48</f>
        <v>1.3305092077617104</v>
      </c>
      <c r="CB80" s="9">
        <f>CB79/Data!$B41/Data!$B45/Data!$B3*Data!$B48</f>
        <v>1.095562971202571</v>
      </c>
      <c r="CC80" s="9">
        <f>CC79/Data!$B41/Data!$B45/Data!$B3*Data!$B48</f>
        <v>1.2597552836484982</v>
      </c>
      <c r="CD80" s="9">
        <f>CD79/Data!$B41/Data!$B45/Data!$B3*Data!$B48</f>
        <v>0.65673371647509571</v>
      </c>
      <c r="CE80" s="9">
        <f>CE79/Data!$B41/Data!$B45/Data!$B3*Data!$B48</f>
        <v>1.9713261648745521</v>
      </c>
      <c r="CF80" s="9">
        <f>CF79/Data!$B41/Data!$B45/Data!$B3*Data!$B48</f>
        <v>0.98566308243727607</v>
      </c>
      <c r="CG80" s="9">
        <f>CG79/Data!$B41/Data!$B45/Data!$B3*Data!$B48</f>
        <v>0.8960573476702508</v>
      </c>
      <c r="CH80" s="9">
        <f>CH79/Data!$B41/Data!$B45/Data!$B3*Data!$B48</f>
        <v>0</v>
      </c>
      <c r="CI80" s="9">
        <f>CI79/Data!$B41/Data!$B45/Data!$B3*Data!$B48</f>
        <v>0</v>
      </c>
      <c r="CJ80" s="9">
        <f>CJ79/Data!$B41/Data!$B45/Data!$B3*Data!$B48</f>
        <v>1.075268817204301</v>
      </c>
      <c r="CK80" s="9">
        <f>CK79/Data!$B41/Data!$B45/Data!$B3*Data!$B48</f>
        <v>0.98566308243727607</v>
      </c>
      <c r="CL80" s="9">
        <f>CL79/Data!$B41/Data!$B45/Data!$B3*Data!$B48</f>
        <v>0.98566308243727607</v>
      </c>
      <c r="CM80" s="9">
        <f>CM79/Data!$B41/Data!$B45/Data!$B3*Data!$B48</f>
        <v>0.98566308243727607</v>
      </c>
      <c r="CN80" s="9">
        <f>CN79/Data!$B41/Data!$B45/Data!$B3*Data!$B48</f>
        <v>1.7921146953405016</v>
      </c>
      <c r="CO80" s="9">
        <f>CO79/Data!$B41/Data!$B45/Data!$B3*Data!$B48</f>
        <v>3.1348906192065251</v>
      </c>
      <c r="CP80" s="9">
        <f>CP79/Data!$B41/Data!$B45/Data!$B3*Data!$B48</f>
        <v>1.9747423062662217</v>
      </c>
      <c r="CQ80" s="9">
        <f>CQ79/Data!$B41/Data!$B45/Data!$B3*Data!$B48</f>
        <v>2.3906525769373372</v>
      </c>
      <c r="CR80" s="9">
        <f>CR79/Data!$B41/Data!$B45/Data!$B3*Data!$B48</f>
        <v>0.9684105796564082</v>
      </c>
      <c r="CS80" s="9">
        <f>CS79/Data!$B41/Data!$B45/Data!$B3*Data!$B48</f>
        <v>0.86787974292423686</v>
      </c>
      <c r="CT80" s="9">
        <f>CT79/Data!$B41/Data!$B45/Data!$B3*Data!$B48</f>
        <v>0.94409868990236068</v>
      </c>
      <c r="CU80" s="9">
        <f>CU79/Data!$B41/Data!$B45/Data!$B3*Data!$B48</f>
        <v>0.76304937584970955</v>
      </c>
      <c r="CV80" s="9">
        <f>CV79/Data!$B41/Data!$B45/Data!$B3*Data!$B48</f>
        <v>0.99772555926337914</v>
      </c>
      <c r="CW80" s="9">
        <f>CW79/Data!$B41/Data!$B45/Data!$B3*Data!$B48</f>
        <v>1.1967547274749719</v>
      </c>
      <c r="CX80" s="9">
        <f>CX79/Data!$B41/Data!$B45/Data!$B3*Data!$B48</f>
        <v>1.353101285378816</v>
      </c>
      <c r="CY80" s="9">
        <f>CY79/Data!$B41/Data!$B45/Data!$B3*Data!$B48</f>
        <v>0.81018786305771839</v>
      </c>
      <c r="CZ80" s="9">
        <f>CZ79/Data!$B41/Data!$B45/Data!$B3*Data!$B48</f>
        <v>0.88515603757261152</v>
      </c>
      <c r="DA80" s="9">
        <f>DA79/Data!$B41/Data!$B45/Data!$B3*Data!$B48</f>
        <v>0.75882801878630568</v>
      </c>
      <c r="DB80" s="9">
        <f>DB79/Data!$B41/Data!$B45/Data!$B3*Data!$B48</f>
        <v>0.71677079471017169</v>
      </c>
      <c r="DC80" s="9">
        <f>DC79/Data!$B41/Data!$B45/Data!$B3*Data!$B48</f>
        <v>0.94034637251266839</v>
      </c>
      <c r="DD80" s="9">
        <f>DD79/Data!$B41/Data!$B45/Data!$B3*Data!$B48</f>
        <v>0</v>
      </c>
      <c r="DE80" s="9">
        <f>DE79/Data!$B41/Data!$B45/Data!$B3*Data!$B48</f>
        <v>2.2463873439624269</v>
      </c>
      <c r="DF80" s="9">
        <f>DF79/Data!$B41/Data!$B45/Data!$B3*Data!$B48</f>
        <v>2.890769682363119</v>
      </c>
      <c r="DG80" s="9">
        <f>DG79/Data!$B41/Data!$B45/Data!$B3*Data!$B48</f>
        <v>2.6764967247559013</v>
      </c>
      <c r="DH80" s="9">
        <f>DH79/Data!$B41/Data!$B45/Data!$B3*Data!$B48</f>
        <v>2.633423248053393</v>
      </c>
      <c r="DI80" s="9">
        <f>DI79/Data!$B41/Data!$B45/Data!$B3*Data!$B48</f>
        <v>2.0483744283772092</v>
      </c>
      <c r="DJ80" s="9">
        <f>DJ79/Data!$B41/Data!$B45/Data!$B3*Data!$B48</f>
        <v>0</v>
      </c>
      <c r="DK80" s="9">
        <f>DK79/Data!$B41/Data!$B45/Data!$B3*Data!$B48</f>
        <v>0</v>
      </c>
      <c r="DL80" s="9">
        <f>DL79/Data!$B41/Data!$B45/Data!$B3*Data!$B48</f>
        <v>0.49283154121863804</v>
      </c>
      <c r="DM80" s="9">
        <f>DM79/Data!$B41/Data!$B45/Data!$B3*Data!$B48</f>
        <v>0.98537418118897524</v>
      </c>
      <c r="DN80" s="9">
        <f>DN79/Data!$B41/Data!$B45/Data!$B3*Data!$B48</f>
        <v>0.84794555679149664</v>
      </c>
      <c r="DO80" s="9">
        <f>DO79/Data!$B41/Data!$B45/Data!$B3*Data!$B48</f>
        <v>0.750619824496354</v>
      </c>
      <c r="DP80" s="9">
        <f>DP79/Data!$B41/Data!$B45/Data!$B3*Data!$B48</f>
        <v>0.69988536645655652</v>
      </c>
      <c r="DQ80" s="9">
        <f>DQ79/Data!$B41/Data!$B45/Data!$B3*Data!$B48</f>
        <v>0.81206402175256454</v>
      </c>
      <c r="DR80" s="9">
        <f>DR79/Data!$B41/Data!$B45/Data!$B3*Data!$B48</f>
        <v>0.49283154121863804</v>
      </c>
      <c r="DS80" s="9">
        <f>DS79/Data!$B41/Data!$B45/Data!$B3*Data!$B48</f>
        <v>1.1887810530218763</v>
      </c>
      <c r="DT80" s="9">
        <f>DT79/Data!$B41/Data!$B45/Data!$B3*Data!$B48</f>
        <v>0.99201890989988872</v>
      </c>
      <c r="DU80" s="9">
        <f>DU79/Data!$B41/Data!$B45/Data!$B3*Data!$B48</f>
        <v>0.88226362625139043</v>
      </c>
      <c r="DV80" s="9">
        <f>DV79/Data!$B41/Data!$B45/Data!$B3*Data!$B48</f>
        <v>0.99921085156346567</v>
      </c>
      <c r="DW80" s="9">
        <f>DW79/Data!$B41/Data!$B45/Data!$B3*Data!$B48</f>
        <v>0.79408416759362255</v>
      </c>
      <c r="DX80" s="9">
        <f>DX79/Data!$B41/Data!$B45/Data!$B3*Data!$B48</f>
        <v>1.1069336299592138</v>
      </c>
      <c r="DY80" s="9">
        <f>DY79/Data!$B41/Data!$B45/Data!$B3*Data!$B48</f>
        <v>1.4902953899394391</v>
      </c>
      <c r="DZ80" s="9">
        <f>DZ79/Data!$B41/Data!$B45/Data!$B3*Data!$B48</f>
        <v>0.88007477444073656</v>
      </c>
      <c r="EA80" s="9">
        <f>EA79/Data!$B41/Data!$B45/Data!$B3*Data!$B48</f>
        <v>0.85928068223952547</v>
      </c>
      <c r="EB80" s="9">
        <f>EB79/Data!$B41/Data!$B45/Data!$B3*Data!$B48</f>
        <v>0.84067544184896803</v>
      </c>
      <c r="EC80" s="9">
        <f>EC79/Data!$B41/Data!$B45/Data!$B3*Data!$B48</f>
        <v>0.79119175627240146</v>
      </c>
      <c r="ED80" s="9">
        <f>ED79/Data!$B41/Data!$B45/Data!$B3*Data!$B48</f>
        <v>0.77399363490297868</v>
      </c>
      <c r="EE80" s="9">
        <f>EE79/Data!$B41/Data!$B45/Data!$B3*Data!$B48</f>
        <v>0.96715980719317751</v>
      </c>
      <c r="EF80" s="9">
        <f>EF79/Data!$B41/Data!$B45/Data!$B3*Data!$B48</f>
        <v>1.1894064392534918</v>
      </c>
      <c r="EG80" s="9">
        <f>EG79/Data!$B41/Data!$B45/Data!$B3*Data!$B48</f>
        <v>1.0537758002719069</v>
      </c>
      <c r="EH80" s="9">
        <f>EH79/Data!$B41/Data!$B45/Data!$B3*Data!$B48</f>
        <v>1.0444731800766285</v>
      </c>
      <c r="EI80" s="9">
        <f>EI79/Data!$B41/Data!$B45/Data!$B3*Data!$B48</f>
        <v>1.1085752688172046</v>
      </c>
      <c r="EJ80" s="9">
        <f>EJ79/Data!$B41/Data!$B45/Data!$B3*Data!$B48</f>
        <v>0.97388270918304287</v>
      </c>
      <c r="EK80" s="9">
        <f>EK79/Data!$B41/Data!$B45/Data!$B3*Data!$B48</f>
        <v>0.87350821900877518</v>
      </c>
      <c r="EL80" s="9">
        <f>EL79/Data!$B41/Data!$B45/Data!$B3*Data!$B48</f>
        <v>0.97591521443579299</v>
      </c>
      <c r="EM80" s="9">
        <f>EM79/Data!$B41/Data!$B45/Data!$B3*Data!$B48</f>
        <v>1.082699913484118</v>
      </c>
      <c r="EN80" s="9">
        <f>EN79/Data!$B41/Data!$B45/Data!$B3*Data!$B48</f>
        <v>1.0294639105178596</v>
      </c>
      <c r="EO80" s="9">
        <f>EO79/Data!$B41/Data!$B45/Data!$B3*Data!$B48</f>
        <v>0.96700346063527376</v>
      </c>
      <c r="EP80" s="9">
        <f>EP79/Data!$B41/Data!$B45/Data!$B3*Data!$B48</f>
        <v>3.2698319120009889</v>
      </c>
      <c r="EQ80" s="9">
        <f>EQ79/Data!$B41/Data!$B45/Data!$B3*Data!$B48</f>
        <v>2.21761957730812</v>
      </c>
      <c r="ER80" s="9">
        <f>ER79/Data!$B41/Data!$B45/Data!$B3*Data!$B48</f>
        <v>0.98566308243727607</v>
      </c>
      <c r="ES80" s="9">
        <f>ES79/Data!$B41/Data!$B45/Data!$B3*Data!$B48</f>
        <v>0</v>
      </c>
      <c r="ET80" s="9">
        <f>ET79/Data!$B41/Data!$B45/Data!$B3*Data!$B48</f>
        <v>0</v>
      </c>
      <c r="EU80" s="9">
        <f>EU79/Data!$B41/Data!$B45/Data!$B3*Data!$B48</f>
        <v>4.3540952910641453</v>
      </c>
      <c r="EV80" s="9">
        <f>EV79/Data!$B41/Data!$B45/Data!$B3*Data!$B48</f>
        <v>3.1302144357928556</v>
      </c>
      <c r="EW80" s="9">
        <f>EW79/Data!$B41/Data!$B45/Data!$B3*Data!$B48</f>
        <v>2.7692102335928812</v>
      </c>
      <c r="EX80" s="9">
        <f>EX79/Data!$B41/Data!$B45/Data!$B3*Data!$B48</f>
        <v>1.4784946236559138</v>
      </c>
      <c r="EY80" s="9">
        <f>EY79/Data!$B41/Data!$B45/Data!$B3*Data!$B48</f>
        <v>1.4784946236559138</v>
      </c>
      <c r="EZ80" s="9">
        <f>EZ79/Data!$B41/Data!$B45/Data!$B3*Data!$B48</f>
        <v>3.1988505747126439</v>
      </c>
      <c r="FA80" s="9">
        <f>FA79/Data!$B41/Data!$B45/Data!$B3*Data!$B48</f>
        <v>1.2320788530465949</v>
      </c>
      <c r="FB80" s="9">
        <f>FB79/Data!$B41/Data!$B45/Data!$B3*Data!$B48</f>
        <v>1.2320788530465949</v>
      </c>
      <c r="FC80" s="9">
        <f>FC79/Data!$B41/Data!$B45/Data!$B3*Data!$B48</f>
        <v>1.2320788530465949</v>
      </c>
      <c r="FD80" s="9">
        <f>FD79/Data!$B41/Data!$B45/Data!$B3*Data!$B48</f>
        <v>1.2320788530465949</v>
      </c>
      <c r="FE80" s="9">
        <f>FE79/Data!$B41/Data!$B45/Data!$B3*Data!$B48</f>
        <v>1.2320788530465949</v>
      </c>
      <c r="FF80" s="9">
        <f>FF79/Data!$B41/Data!$B45/Data!$B3*Data!$B48</f>
        <v>2.4641577060931898</v>
      </c>
      <c r="FG80" s="9">
        <f>FG79/Data!$B41/Data!$B45/Data!$B3*Data!$B48</f>
        <v>1.2320788530465949</v>
      </c>
      <c r="FH80" s="9">
        <f>FH79/Data!$B41/Data!$B45/Data!$B3*Data!$B48</f>
        <v>0.69089543937708553</v>
      </c>
      <c r="FI80" s="9">
        <f>FI79/Data!$B41/Data!$B45/Data!$B3*Data!$B48</f>
        <v>0.64360060561117294</v>
      </c>
      <c r="FJ80" s="9">
        <f>FJ79/Data!$B41/Data!$B45/Data!$B3*Data!$B48</f>
        <v>0.88429613150414044</v>
      </c>
      <c r="FK80" s="9">
        <f>FK79/Data!$B41/Data!$B45/Data!$B3*Data!$B48</f>
        <v>0.91877054752193787</v>
      </c>
      <c r="FL80" s="9">
        <f>FL79/Data!$B41/Data!$B45/Data!$B3*Data!$B48</f>
        <v>0.50226331726609807</v>
      </c>
      <c r="FM80" s="9">
        <f>FM79/Data!$B41/Data!$B45/Data!$B3*Data!$B48</f>
        <v>0.6771369422815473</v>
      </c>
      <c r="FN80" s="9">
        <f>FN79/Data!$B41/Data!$B45/Data!$B3*Data!$B48</f>
        <v>0.97403905574094674</v>
      </c>
      <c r="FO80" s="9">
        <f>FO79/Data!$B41/Data!$B45/Data!$B3*Data!$B48</f>
        <v>1.1476619082931654</v>
      </c>
      <c r="FP80" s="9">
        <f>FP79/Data!$B41/Data!$B45/Data!$B3*Data!$B48</f>
        <v>0.69808738104066248</v>
      </c>
      <c r="FQ80" s="9">
        <f>FQ79/Data!$B41/Data!$B45/Data!$B3*Data!$B48</f>
        <v>0.88906470152020767</v>
      </c>
      <c r="FR80" s="9">
        <f>FR79/Data!$B41/Data!$B45/Data!$B3*Data!$B48</f>
        <v>0.99741286614757141</v>
      </c>
      <c r="FS80" s="9">
        <f>FS79/Data!$B41/Data!$B45/Data!$B3*Data!$B48</f>
        <v>0.68643956247682614</v>
      </c>
      <c r="FT80" s="9">
        <f>FT79/Data!$B41/Data!$B45/Data!$B3*Data!$B48</f>
        <v>0.88804844889383261</v>
      </c>
      <c r="FU80" s="9">
        <f>FU79/Data!$B41/Data!$B45/Data!$B3*Data!$B48</f>
        <v>0.83215455444320852</v>
      </c>
      <c r="FV80" s="9">
        <f>FV79/Data!$B41/Data!$B45/Data!$B3*Data!$B48</f>
        <v>1.0645637127672722</v>
      </c>
      <c r="FW80" s="9">
        <f>FW79/Data!$B41/Data!$B45/Data!$B3*Data!$B48</f>
        <v>1.2916570881226048</v>
      </c>
      <c r="FX80" s="9">
        <f>FX79/Data!$B41/Data!$B45/Data!$B3*Data!$B48</f>
        <v>1.0008524904214557</v>
      </c>
      <c r="FY80" s="9">
        <f>FY79/Data!$B41/Data!$B45/Data!$B3*Data!$B48</f>
        <v>0.78235817575083411</v>
      </c>
      <c r="FZ80" s="9">
        <f>FZ79/Data!$B41/Data!$B45/Data!$B3*Data!$B48</f>
        <v>0.87288283277715972</v>
      </c>
      <c r="GA80" s="9">
        <f>GA79/Data!$B41/Data!$B45/Data!$B3*Data!$B48</f>
        <v>0.92869855394883194</v>
      </c>
      <c r="GB80" s="9">
        <f>GB79/Data!$B41/Data!$B45/Data!$B3*Data!$B48</f>
        <v>1.0315745890495611</v>
      </c>
      <c r="GC80" s="9">
        <f>GC79/Data!$B41/Data!$B45/Data!$B3*Data!$B48</f>
        <v>1.1908917315535781</v>
      </c>
      <c r="GD80" s="9">
        <f>GD79/Data!$B41/Data!$B45/Data!$B3*Data!$B48</f>
        <v>1.1771339506528529</v>
      </c>
      <c r="GE80" s="9">
        <f>GE79/Data!$B41/Data!$B45/Data!$B3*Data!$B48</f>
        <v>1.1540721171672226</v>
      </c>
      <c r="GF80" s="9">
        <f>GF79/Data!$B41/Data!$B45/Data!$B3*Data!$B48</f>
        <v>1.1845596959584723</v>
      </c>
      <c r="GG80" s="9">
        <f>GG79/Data!$B41/Data!$B45/Data!$B3*Data!$B48</f>
        <v>1.1842470028426646</v>
      </c>
      <c r="GH80" s="9">
        <f>GH79/Data!$B41/Data!$B45/Data!$B3*Data!$B48</f>
        <v>1.1397664071190212</v>
      </c>
      <c r="GI80" s="9">
        <f>GI79/Data!$B41/Data!$B45/Data!$B3*Data!$B48</f>
        <v>1.8975781732789523</v>
      </c>
      <c r="GJ80" s="9">
        <f>GJ79/Data!$B41/Data!$B45/Data!$B3*Data!$B48</f>
        <v>2.9448655913978494</v>
      </c>
      <c r="GK80" s="9">
        <f>GK79/Data!$B41/Data!$B45/Data!$B3*Data!$B48</f>
        <v>1.2677360647633173</v>
      </c>
      <c r="GL80" s="9">
        <f>GL79/Data!$B41/Data!$B45/Data!$B3*Data!$B48</f>
        <v>1.0225846619700905</v>
      </c>
      <c r="GM80" s="9">
        <f>GM79/Data!$B41/Data!$B45/Data!$B3*Data!$B48</f>
        <v>0.98005839822024465</v>
      </c>
      <c r="GN80" s="9">
        <f>GN79/Data!$B41/Data!$B45/Data!$B3*Data!$B48</f>
        <v>1.067612470646397</v>
      </c>
      <c r="GO80" s="9">
        <f>GO79/Data!$B41/Data!$B45/Data!$B3*Data!$B48</f>
        <v>0.97560252131998504</v>
      </c>
      <c r="GP80" s="9">
        <f>GP79/Data!$B41/Data!$B45/Data!$B3*Data!$B48</f>
        <v>1.1295257075763192</v>
      </c>
      <c r="GQ80" s="9">
        <f>GQ79/Data!$B41/Data!$B45/Data!$B3*Data!$B48</f>
        <v>1.488106538128785</v>
      </c>
      <c r="GR80" s="9">
        <f>GR79/Data!$B41/Data!$B45/Data!$B3*Data!$B48</f>
        <v>1.247723705351625</v>
      </c>
      <c r="GS80" s="9">
        <f>GS79/Data!$B41/Data!$B45/Data!$B3*Data!$B48</f>
        <v>1.272504634779384</v>
      </c>
      <c r="GT80" s="9">
        <f>GT79/Data!$B41/Data!$B45/Data!$B3*Data!$B48</f>
        <v>1.2239590285502413</v>
      </c>
      <c r="GU80" s="9">
        <f>GU79/Data!$B41/Data!$B45/Data!$B3*Data!$B48</f>
        <v>1.0852796316895317</v>
      </c>
      <c r="GV80" s="9">
        <f>GV79/Data!$B41/Data!$B45/Data!$B3*Data!$B48</f>
        <v>1.1242099246075885</v>
      </c>
      <c r="GW80" s="9">
        <f>GW79/Data!$B41/Data!$B45/Data!$B3*Data!$B48</f>
        <v>2.6141144481522676</v>
      </c>
      <c r="GX80" s="9">
        <f>GX79/Data!$B41/Data!$B45/Data!$B3*Data!$B48</f>
        <v>2.5719008775182308</v>
      </c>
      <c r="GY80" s="9">
        <f>GY79/Data!$B41/Data!$B45/Data!$B3*Data!$B48</f>
        <v>2.4859102706711158</v>
      </c>
      <c r="GZ80" s="9">
        <f>GZ79/Data!$B41/Data!$B45/Data!$B3*Data!$B48</f>
        <v>2.4310326288468667</v>
      </c>
      <c r="HA80" s="9">
        <f>HA79/Data!$B41/Data!$B45/Data!$B3*Data!$B48</f>
        <v>2.8461327400815715</v>
      </c>
      <c r="HB80" s="9">
        <f>HB79/Data!$B41/Data!$B45/Data!$B3*Data!$B48</f>
        <v>2.670946421950315</v>
      </c>
      <c r="HC80" s="9">
        <f>HC79/Data!$B41/Data!$B45/Data!$B3*Data!$B48</f>
        <v>2.494509331355828</v>
      </c>
      <c r="HD80" s="9">
        <f>HD79/Data!$B41/Data!$B45/Data!$B3*Data!$B48</f>
        <v>3.7795216907675186</v>
      </c>
      <c r="HE80" s="9">
        <f>HE79/Data!$B41/Data!$B45/Data!$B3*Data!$B48</f>
        <v>3.8992831541218629</v>
      </c>
      <c r="HF80" s="9">
        <f>HF79/Data!$B41/Data!$B45/Data!$B3*Data!$B48</f>
        <v>0.98566308243727607</v>
      </c>
      <c r="HG80" s="9">
        <f>HG79/Data!$B41/Data!$B45/Data!$B3*Data!$B48</f>
        <v>2.4160233592880971</v>
      </c>
      <c r="HH80" s="9">
        <f>HH79/Data!$B41/Data!$B45/Data!$B3*Data!$B48</f>
        <v>1.0150800271907057</v>
      </c>
      <c r="HI80" s="9">
        <f>HI79/Data!$B41/Data!$B45/Data!$B3*Data!$B48</f>
        <v>2.9569892473118276</v>
      </c>
      <c r="HJ80" s="9">
        <f>HJ79/Data!$B41/Data!$B45/Data!$B3*Data!$B48</f>
        <v>0.98566308243727607</v>
      </c>
      <c r="HK80" s="9">
        <f>HK79/Data!$B41/Data!$B45/Data!$B3*Data!$B48</f>
        <v>1.2610131627734515</v>
      </c>
      <c r="HL80" s="9">
        <f>HL79/Data!$B41/Data!$B45/Data!$B3*Data!$B48</f>
        <v>5.9139784946236551</v>
      </c>
      <c r="HM80" s="9">
        <f>HM79/Data!$B41/Data!$B45/Data!$B3*Data!$B48</f>
        <v>1.0876248300580891</v>
      </c>
      <c r="HN80" s="9">
        <f>HN79/Data!$B41/Data!$B45/Data!$B3*Data!$B48</f>
        <v>1.1419552589296746</v>
      </c>
      <c r="HO80" s="9">
        <f>HO79/Data!$B41/Data!$B45/Data!$B3*Data!$B48</f>
        <v>0.90297954517364976</v>
      </c>
      <c r="HP80" s="9">
        <f>HP79/Data!$B41/Data!$B45/Data!$B3*Data!$B48</f>
        <v>0.8799966011617848</v>
      </c>
      <c r="HQ80" s="9">
        <f>HQ79/Data!$B41/Data!$B45/Data!$B3*Data!$B48</f>
        <v>1.0782440365838584</v>
      </c>
      <c r="HR80" s="9">
        <f>HR79/Data!$B41/Data!$B45/Data!$B3*Data!$B48</f>
        <v>1.1686123470522802</v>
      </c>
      <c r="HS80" s="9">
        <f>HS79/Data!$B41/Data!$B45/Data!$B3*Data!$B48</f>
        <v>1.1686123470522802</v>
      </c>
      <c r="HT80" s="9">
        <f>HT79/Data!$B41/Data!$B45/Data!$B3*Data!$B48</f>
        <v>1.3353559510567297</v>
      </c>
      <c r="HU80" s="9">
        <f>HU79/Data!$B41/Data!$B45/Data!$B3*Data!$B48</f>
        <v>0.95629372141886038</v>
      </c>
      <c r="HV80" s="9">
        <f>HV79/Data!$B41/Data!$B45/Data!$B3*Data!$B48</f>
        <v>1.8688104066246445</v>
      </c>
      <c r="HW80" s="9">
        <f>HW79/Data!$B41/Data!$B45/Data!$B3*Data!$B48</f>
        <v>1.9464364726239032</v>
      </c>
      <c r="HX80" s="9">
        <f>HX79/Data!$B41/Data!$B45/Data!$B3*Data!$B48</f>
        <v>2.067214188604622</v>
      </c>
      <c r="HY80" s="9">
        <f>HY79/Data!$B41/Data!$B45/Data!$B3*Data!$B48</f>
        <v>1.9955292918057101</v>
      </c>
      <c r="HZ80" s="9">
        <f>HZ79/Data!$B41/Data!$B45/Data!$B3*Data!$B48</f>
        <v>3.0906587566431827</v>
      </c>
      <c r="IA80" s="9">
        <f>IA79/Data!$B41/Data!$B45/Data!$B3*Data!$B48</f>
        <v>1.3717846990483249</v>
      </c>
      <c r="IB80" s="9">
        <f>IB79/Data!$B41/Data!$B45/Data!$B3*Data!$B48</f>
        <v>1.1532122110987515</v>
      </c>
      <c r="IC80" s="9">
        <f>IC79/Data!$B41/Data!$B45/Data!$B3*Data!$B48</f>
        <v>1.1193631813125695</v>
      </c>
      <c r="ID80" s="9">
        <f>ID79/Data!$B41/Data!$B45/Data!$B3*Data!$B48</f>
        <v>0.97872945247806198</v>
      </c>
      <c r="IE80" s="9">
        <f>IE79/Data!$B41/Data!$B45/Data!$B3*Data!$B48</f>
        <v>0.98951736497342713</v>
      </c>
      <c r="IF80" s="9">
        <f>IF79/Data!$B41/Data!$B45/Data!$B3*Data!$B48</f>
        <v>1.8409025460388087</v>
      </c>
      <c r="IG80" s="9">
        <f>IG79/Data!$B41/Data!$B45/Data!$B3*Data!$B48</f>
        <v>2.5038119515511061</v>
      </c>
      <c r="IH80" s="9">
        <f>IH79/Data!$B41/Data!$B45/Data!$B3*Data!$B48</f>
        <v>1.0647982326041281</v>
      </c>
      <c r="II80" s="9">
        <f>II79/Data!$B41/Data!$B45/Data!$B3*Data!$B48</f>
        <v>1.1795566061055494</v>
      </c>
      <c r="IJ80" s="9">
        <f>IJ79/Data!$B41/Data!$B45/Data!$B3*Data!$B48</f>
        <v>1.2484272648621928</v>
      </c>
      <c r="IK80" s="9">
        <f>IK79/Data!$B41/Data!$B45/Data!$B3*Data!$B48</f>
        <v>1.1972237671486836</v>
      </c>
      <c r="IL80" s="9">
        <f>IL79/Data!$B41/Data!$B45/Data!$B3*Data!$B48</f>
        <v>1.2906408354962307</v>
      </c>
      <c r="IM80" s="9">
        <f>IM79/Data!$B41/Data!$B45/Data!$B3*Data!$B48</f>
        <v>1.2689086639475962</v>
      </c>
      <c r="IN80" s="9">
        <f>IN79/Data!$B41/Data!$B45/Data!$B3*Data!$B48</f>
        <v>2.0701847732047955</v>
      </c>
      <c r="IO80" s="9">
        <f>IO79/Data!$B41/Data!$B45/Data!$B3*Data!$B48</f>
        <v>1.3467692497837103</v>
      </c>
      <c r="IP80" s="9">
        <f>IP79/Data!$B41/Data!$B45/Data!$B3*Data!$B48</f>
        <v>1.1992562724014335</v>
      </c>
      <c r="IQ80" s="9">
        <f>IQ79/Data!$B41/Data!$B45/Data!$B3*Data!$B48</f>
        <v>4.5918984056358925</v>
      </c>
      <c r="IR80" s="9">
        <f>IR79/Data!$B41/Data!$B45/Data!$B3*Data!$B48</f>
        <v>3.5545389939438881</v>
      </c>
      <c r="IS80" s="9">
        <f>IS79/Data!$B41/Data!$B45/Data!$B3*Data!$B48</f>
        <v>3.9658086145099487</v>
      </c>
      <c r="IT80" s="9">
        <f>IT79/Data!$B41/Data!$B45/Data!$B3*Data!$B48</f>
        <v>4.6065949820788523</v>
      </c>
      <c r="IU80" s="9">
        <f>IU79/Data!$B41/Data!$B45/Data!$B3*Data!$B48</f>
        <v>4.7507465084661957</v>
      </c>
      <c r="IV80" s="9">
        <f>IV79/Data!$B41/Data!$B45/Data!$B3*Data!$B48</f>
        <v>4.0709516747002832</v>
      </c>
      <c r="IW80" s="9">
        <f>IW79/Data!$B41/Data!$B45/Data!$B3*Data!$B48</f>
        <v>3.7779582251884802</v>
      </c>
      <c r="IX80" s="9">
        <f>IX79/Data!$B41/Data!$B45/Data!$B3*Data!$B48</f>
        <v>6.4448396366332972</v>
      </c>
      <c r="IY80" s="9">
        <f>IY79/Data!$B41/Data!$B45/Data!$B3*Data!$B48</f>
        <v>5.124414781856383</v>
      </c>
      <c r="IZ80" s="9">
        <f>IZ79/Data!$B41/Data!$B45/Data!$B3*Data!$B48</f>
        <v>4.2473105920158201</v>
      </c>
      <c r="JA80" s="9">
        <f>JA79/Data!$B41/Data!$B45/Data!$B3*Data!$B48</f>
        <v>6.299437337782722</v>
      </c>
      <c r="JB80" s="9">
        <f>JB79/Data!$B41/Data!$B45/Data!$B3*Data!$B48</f>
        <v>5.0039497589914719</v>
      </c>
      <c r="JC80" s="9">
        <f>JC79/Data!$B41/Data!$B45/Data!$B3*Data!$B48</f>
        <v>3.8105564825114326</v>
      </c>
      <c r="JD80" s="9">
        <f>JD79/Data!$B41/Data!$B45/Data!$B3*Data!$B48</f>
        <v>1.4065718081819305</v>
      </c>
      <c r="JE80" s="9">
        <f>JE79/Data!$B41/Data!$B45/Data!$B3*Data!$B48</f>
        <v>1.3950021628970464</v>
      </c>
      <c r="JF80" s="9">
        <f>JF79/Data!$B41/Data!$B45/Data!$B3*Data!$B48</f>
        <v>1.4180632801878634</v>
      </c>
      <c r="JG80" s="9">
        <f>JG79/Data!$B41/Data!$B45/Data!$B3*Data!$B48</f>
        <v>1.382259918427883</v>
      </c>
      <c r="JH80" s="9">
        <f>JH79/Data!$B41/Data!$B45/Data!$B3*Data!$B48</f>
        <v>2.101610431343468</v>
      </c>
      <c r="JI80" s="9">
        <f>JI79/Data!$B41/Data!$B45/Data!$B3*Data!$B48</f>
        <v>2.4167269187986649</v>
      </c>
      <c r="JJ80" s="9">
        <f>JJ79/Data!$B41/Data!$B45/Data!$B3*Data!$B48</f>
        <v>1.7248934000741567</v>
      </c>
      <c r="JK80" s="9">
        <f>JK79/Data!$B41/Data!$B45/Data!$B3*Data!$B48</f>
        <v>1.4096987393400076</v>
      </c>
      <c r="JL80" s="9">
        <f>JL79/Data!$B41/Data!$B45/Data!$B3*Data!$B48</f>
        <v>1.3355122976146336</v>
      </c>
      <c r="JM80" s="9">
        <f>JM79/Data!$B41/Data!$B45/Data!$B3*Data!$B48</f>
        <v>1.1013051538746756</v>
      </c>
      <c r="JN80" s="9">
        <f>JN79/Data!$B41/Data!$B45/Data!$B3*Data!$B48</f>
        <v>2.9385335558027439</v>
      </c>
      <c r="JO80" s="9">
        <f>JO79/Data!$B41/Data!$B45/Data!$B3*Data!$B48</f>
        <v>3.7771764923989619</v>
      </c>
      <c r="JP80" s="9">
        <f>JP79/Data!$B41/Data!$B45/Data!$B3*Data!$B48</f>
        <v>5.8841027067111611</v>
      </c>
      <c r="JQ80" s="9">
        <f>JQ79/Data!$B41/Data!$B45/Data!$B3*Data!$B48</f>
        <v>2.2689794215795329</v>
      </c>
      <c r="JR80" s="9">
        <f>JR79/Data!$B41/Data!$B45/Data!$B3*Data!$B48</f>
        <v>1.8450457298232603</v>
      </c>
      <c r="JS80" s="9">
        <f>JS79/Data!$B41/Data!$B45/Data!$B3*Data!$B48</f>
        <v>1.5773804226918797</v>
      </c>
      <c r="JT80" s="9">
        <f>JT79/Data!$B41/Data!$B45/Data!$B3*Data!$B48</f>
        <v>1.8849922753676924</v>
      </c>
      <c r="JU80" s="9">
        <f>JU79/Data!$B41/Data!$B45/Data!$B3*Data!$B48</f>
        <v>2.3929622419972807</v>
      </c>
      <c r="JV80" s="9">
        <f>JV79/Data!$B41/Data!$B45/Data!$B3*Data!$B48</f>
        <v>2.729810901001112</v>
      </c>
      <c r="JW80" s="9">
        <f>JW79/Data!$B41/Data!$B45/Data!$B3*Data!$B48</f>
        <v>3.7481742059077989</v>
      </c>
      <c r="JX80" s="9">
        <f>JX79/Data!$B41/Data!$B45/Data!$B3*Data!$B48</f>
        <v>2.480047274749722</v>
      </c>
      <c r="JY80" s="9">
        <f>JY79/Data!$B41/Data!$B45/Data!$B3*Data!$B48</f>
        <v>2.3869428995179831</v>
      </c>
      <c r="JZ80" s="9">
        <f>JZ79/Data!$B41/Data!$B45/Data!$B3*Data!$B48</f>
        <v>1.9822398343838832</v>
      </c>
      <c r="KA80" s="9">
        <f>KA79/Data!$B41/Data!$B45/Data!$B3*Data!$B48</f>
        <v>2.4325960944259051</v>
      </c>
      <c r="KB80" s="9">
        <f>KB79/Data!$B41/Data!$B45/Data!$B3*Data!$B48</f>
        <v>2.2253587319243602</v>
      </c>
      <c r="KC80" s="9">
        <f>KC79/Data!$B41/Data!$B45/Data!$B3*Data!$B48</f>
        <v>3.8132925472747496</v>
      </c>
      <c r="KD80" s="9">
        <f>KD79/Data!$B41/Data!$B45/Data!$B3*Data!$B48</f>
        <v>4.2905404152762321</v>
      </c>
      <c r="KE80" s="9">
        <f>KE79/Data!$B41/Data!$B45/Data!$B3*Data!$B48</f>
        <v>3.4394679273266586</v>
      </c>
      <c r="KF80" s="9">
        <f>KF79/Data!$B41/Data!$B45/Data!$B3*Data!$B48</f>
        <v>6.206567482387837</v>
      </c>
      <c r="KG80" s="9">
        <f>KG79/Data!$B41/Data!$B45/Data!$B3*Data!$B48</f>
        <v>4.8006992337164744</v>
      </c>
      <c r="KH80" s="9">
        <f>KH79/Data!$B41/Data!$B45/Data!$B3*Data!$B48</f>
        <v>4.494103633667037</v>
      </c>
      <c r="KI80" s="9">
        <f>KI79/Data!$B41/Data!$B45/Data!$B3*Data!$B48</f>
        <v>4.3684010011123471</v>
      </c>
      <c r="KJ80" s="9">
        <f>KJ79/Data!$B41/Data!$B45/Data!$B3*Data!$B48</f>
        <v>5.8755818193054026</v>
      </c>
      <c r="KK80" s="9">
        <f>KK79/Data!$B41/Data!$B45/Data!$B3*Data!$B48</f>
        <v>6.7101597453961181</v>
      </c>
      <c r="KL80" s="9">
        <f>KL79/Data!$B41/Data!$B45/Data!$B3*Data!$B48</f>
        <v>6.0777379186750702</v>
      </c>
      <c r="KM80" s="9">
        <f>KM79/Data!$B41/Data!$B45/Data!$B3*Data!$B48</f>
        <v>5.0222423062662207</v>
      </c>
      <c r="KN80" s="9">
        <f>KN79/Data!$B41/Data!$B45/Data!$B3*Data!$B48</f>
        <v>4.8993539117538001</v>
      </c>
      <c r="KO80" s="9">
        <f>KO79/Data!$B41/Data!$B45/Data!$B3*Data!$B48</f>
        <v>5.3825429489556287</v>
      </c>
      <c r="KP80" s="9">
        <f>KP79/Data!$B41/Data!$B45/Data!$B3*Data!$B48</f>
        <v>11.806588493387714</v>
      </c>
      <c r="KQ80" s="9">
        <f>KQ79/Data!$B41/Data!$B45/Data!$B3*Data!$B48</f>
        <v>8.1122756766777897</v>
      </c>
      <c r="KR80" s="9">
        <f>KR79/Data!$B41/Data!$B45/Data!$B3*Data!$B48</f>
        <v>7.6339333827709801</v>
      </c>
      <c r="KS80" s="9">
        <f>KS79/Data!$B41/Data!$B45/Data!$B3*Data!$B48</f>
        <v>11.657981090100114</v>
      </c>
      <c r="KT80" s="9">
        <f>KT79/Data!$B41/Data!$B45/Data!$B3*Data!$B48</f>
        <v>6.6802975528364836</v>
      </c>
      <c r="KU80" s="9">
        <f>KU79/Data!$B41/Data!$B45/Data!$B3*Data!$B48</f>
        <v>2.8677867383512541</v>
      </c>
      <c r="KV80" s="9">
        <f>KV79/Data!$B41/Data!$B45/Data!$B3*Data!$B48</f>
        <v>2.9844994438264734</v>
      </c>
      <c r="KW80" s="9">
        <f>KW79/Data!$B41/Data!$B45/Data!$B3*Data!$B48</f>
        <v>2.6460873192436041</v>
      </c>
      <c r="KX80" s="9">
        <f>KX79/Data!$B41/Data!$B45/Data!$B3*Data!$B48</f>
        <v>0</v>
      </c>
      <c r="KY80" s="9">
        <f>KY79/Data!$B41/Data!$B45/Data!$B3*Data!$B48</f>
        <v>3.8300216289704618</v>
      </c>
      <c r="KZ80" s="9">
        <f>KZ79/Data!$B41/Data!$B45/Data!$B3*Data!$B48</f>
        <v>2.9631581386725996</v>
      </c>
      <c r="LA80" s="9">
        <f>LA79/Data!$B41/Data!$B45/Data!$B3*Data!$B48</f>
        <v>2.8877209244839945</v>
      </c>
      <c r="LB80" s="9">
        <f>LB79/Data!$B41/Data!$B45/Data!$B3*Data!$B48</f>
        <v>2.9064825114324564</v>
      </c>
      <c r="LC80" s="9">
        <f>LC79/Data!$B41/Data!$B45/Data!$B3*Data!$B48</f>
        <v>4.957593004572983</v>
      </c>
      <c r="LD80" s="9">
        <f>LD79/Data!$B41/Data!$B45/Data!$B3*Data!$B48</f>
        <v>3.8179047707329135</v>
      </c>
      <c r="LE80" s="9">
        <f>LE79/Data!$B41/Data!$B45/Data!$B3*Data!$B48</f>
        <v>3.6199700284266463</v>
      </c>
      <c r="LF80" s="9">
        <f>LF79/Data!$B41/Data!$B45/Data!$B3*Data!$B48</f>
        <v>3.9823813496477576</v>
      </c>
      <c r="LG80" s="9">
        <f>LG79/Data!$B41/Data!$B45/Data!$B3*Data!$B48</f>
        <v>2.5604094055122975</v>
      </c>
      <c r="LH80" s="9">
        <f>LH79/Data!$B41/Data!$B45/Data!$B3*Data!$B48</f>
        <v>2.084725003089853</v>
      </c>
      <c r="LI80" s="9">
        <f>LI79/Data!$B41/Data!$B45/Data!$B3*Data!$B48</f>
        <v>1.7356813125695214</v>
      </c>
      <c r="LJ80" s="9">
        <f>LJ79/Data!$B41/Data!$B45/Data!$B3*Data!$B48</f>
        <v>1.2955657520702013</v>
      </c>
      <c r="LK80" s="9">
        <f>LK79/Data!$B41/Data!$B45/Data!$B3*Data!$B48</f>
        <v>1.1894064392534918</v>
      </c>
      <c r="LL80" s="9">
        <f>LL79/Data!$B41/Data!$B45/Data!$B3*Data!$B48</f>
        <v>0.96692528735632177</v>
      </c>
      <c r="LM80" s="9">
        <f>LM79/Data!$B41/Data!$B45/Data!$B3*Data!$B48</f>
        <v>0.89023730070448637</v>
      </c>
      <c r="LN80" s="9">
        <f>LN79/Data!$B41/Data!$B45/Data!$B3*Data!$B48</f>
        <v>0.49679118773946362</v>
      </c>
      <c r="LO80" s="9">
        <f>LO79/Data!$B41/Data!$B45/Data!$B3*Data!$B48</f>
        <v>0.45504665677913719</v>
      </c>
      <c r="LP80" s="9">
        <f>LP79/Data!$B41/Data!$B45/Data!$B3*Data!$B48</f>
        <v>0.8705376344086021</v>
      </c>
      <c r="LQ80" s="9">
        <f>LQ79/Data!$B41/Data!$B45/Data!$B3*Data!$B48</f>
        <v>16.129032258064512</v>
      </c>
      <c r="LR80" s="9">
        <f>LR79/Data!$B41/Data!$B45/Data!$B3*Data!$B48</f>
        <v>8.870967741935484</v>
      </c>
      <c r="LS80" s="9">
        <f>LS79/Data!$B41/Data!$B45/Data!$B3*Data!$B48</f>
        <v>3.942043937708565</v>
      </c>
      <c r="LT80" s="9">
        <f>LT79/Data!$B41/Data!$B45/Data!$B3*Data!$B48</f>
        <v>3.5625126683969843</v>
      </c>
      <c r="LU80" s="9">
        <f>LU79/Data!$B41/Data!$B45/Data!$B3*Data!$B48</f>
        <v>4.693054628599679</v>
      </c>
      <c r="LV80" s="9">
        <f>LV79/Data!$B41/Data!$B45/Data!$B3*Data!$B48</f>
        <v>2.9960690891113582</v>
      </c>
      <c r="LW80" s="9">
        <f>LW79/Data!$B41/Data!$B45/Data!$B3*Data!$B48</f>
        <v>3.5113091706834751</v>
      </c>
      <c r="LX80" s="9">
        <f>LX79/Data!$B41/Data!$B45/Data!$B3*Data!$B48</f>
        <v>0.98566308243727607</v>
      </c>
      <c r="LY80" s="9">
        <f>LY79/Data!$B41/Data!$B45/Data!$B3*Data!$B48</f>
        <v>2.9383772092448397</v>
      </c>
      <c r="LZ80" s="9">
        <f>LZ79/Data!$B41/Data!$B45/Data!$B3*Data!$B48</f>
        <v>2.7072188233840064</v>
      </c>
      <c r="MA80" s="9">
        <f>MA79/Data!$B41/Data!$B45/Data!$B3*Data!$B48</f>
        <v>2.3879591521443575</v>
      </c>
      <c r="MB80" s="9">
        <f>MB79/Data!$B41/Data!$B45/Data!$B3*Data!$B48</f>
        <v>3.3545717463848721</v>
      </c>
      <c r="MC80" s="9">
        <f>MC79/Data!$B41/Data!$B45/Data!$B3*Data!$B48</f>
        <v>2.4648034853540977</v>
      </c>
      <c r="MD80" s="9">
        <f>MD79/Data!$B41/Data!$B45/Data!$B3*Data!$B48</f>
        <v>2.3288601532567044</v>
      </c>
      <c r="ME80" s="9">
        <f>ME79/Data!$B41/Data!$B45/Data!$B3*Data!$B48</f>
        <v>1.038766530713138</v>
      </c>
      <c r="MF80" s="9">
        <f>MF79/Data!$B41/Data!$B45/Data!$B3*Data!$B48</f>
        <v>0.94620936843406256</v>
      </c>
      <c r="MG80" s="9">
        <f>MG79/Data!$B41/Data!$B45/Data!$B3*Data!$B48</f>
        <v>1.002806822395254</v>
      </c>
      <c r="MH80" s="9">
        <f>MH79/Data!$B41/Data!$B45/Data!$B3*Data!$B48</f>
        <v>0.96848875293536041</v>
      </c>
      <c r="MI80" s="9">
        <f>MI79/Data!$B41/Data!$B45/Data!$B3*Data!$B48</f>
        <v>0.93159096527005314</v>
      </c>
      <c r="MJ80" s="9">
        <f>MJ79/Data!$B41/Data!$B45/Data!$B3*Data!$B48</f>
        <v>0.89883636138919787</v>
      </c>
      <c r="MK80" s="9">
        <f>MK79/Data!$B41/Data!$B45/Data!$B3*Data!$B48</f>
        <v>0.96481460882462</v>
      </c>
      <c r="ML80" s="9">
        <f>ML79/Data!$B41/Data!$B45/Data!$B3*Data!$B48</f>
        <v>0.83645408478556416</v>
      </c>
      <c r="MM80" s="9">
        <f>MM79/Data!$B41/Data!$B45/Data!$B3*Data!$B48</f>
        <v>0.7653164009393153</v>
      </c>
      <c r="MN80" s="9">
        <f>MN79/Data!$B41/Data!$B45/Data!$B3*Data!$B48</f>
        <v>1.4938913607712276</v>
      </c>
      <c r="MO80" s="9">
        <f>MO79/Data!$B41/Data!$B45/Data!$B3*Data!$B48</f>
        <v>1.347238289457422</v>
      </c>
      <c r="MP80" s="9">
        <f>MP79/Data!$B41/Data!$B45/Data!$B3*Data!$B48</f>
        <v>1.5883246817451486</v>
      </c>
      <c r="MQ80" s="9">
        <f>MQ79/Data!$B41/Data!$B45/Data!$B3*Data!$B48</f>
        <v>0.73084198492151775</v>
      </c>
      <c r="MR80" s="9">
        <f>MR79/Data!$B41/Data!$B45/Data!$B3*Data!$B48</f>
        <v>0.68659590903472989</v>
      </c>
      <c r="MS80" s="9">
        <f>MS79/Data!$B41/Data!$B45/Data!$B3*Data!$B48</f>
        <v>0.79126992955135356</v>
      </c>
      <c r="MT80" s="9">
        <f>MT79/Data!$B41/Data!$B45/Data!$B3*Data!$B48</f>
        <v>0.67393183784451849</v>
      </c>
      <c r="MU80" s="9">
        <f>MU79/Data!$B41/Data!$B45/Data!$B3*Data!$B48</f>
        <v>0.6600951674700285</v>
      </c>
      <c r="MV80" s="9">
        <f>MV79/Data!$B41/Data!$B45/Data!$B3*Data!$B48</f>
        <v>0.75515387467556561</v>
      </c>
      <c r="MW80" s="9">
        <f>MW79/Data!$B41/Data!$B45/Data!$B3*Data!$B48</f>
        <v>0.67901310097639345</v>
      </c>
      <c r="MX80" s="9">
        <f>MX79/Data!$B41/Data!$B45/Data!$B3*Data!$B48</f>
        <v>0.59740019775058706</v>
      </c>
      <c r="MY80" s="9">
        <f>MY79/Data!$B41/Data!$B45/Data!$B3*Data!$B48</f>
        <v>0.61170590779878875</v>
      </c>
      <c r="MZ80" s="9">
        <f>MZ79/Data!$B41/Data!$B45/Data!$B3*Data!$B48</f>
        <v>0.59064255208118754</v>
      </c>
      <c r="NA80" s="9">
        <f>NA79/Data!$B41/Data!$B45/Data!$B3*Data!$B48</f>
        <v>0.58599182332464284</v>
      </c>
      <c r="NB80" s="9">
        <f>NB79/Data!$B41/Data!$B45/Data!$B3*Data!$B48</f>
        <v>0.58599182332464284</v>
      </c>
      <c r="NC80" s="9">
        <f>NC79/Data!$B41/Data!$B45/Data!$B3*Data!$B48</f>
        <v>0.58141376220491914</v>
      </c>
    </row>
    <row r="81" spans="2:367" ht="15">
      <c r="B81" s="9" t="s">
        <v>136</v>
      </c>
      <c r="C81" s="9">
        <f>C79*Data!$B46/Data!$B42/Data!$B3*Data!$B48</f>
        <v>4.0240080919540233E-2</v>
      </c>
      <c r="D81" s="9">
        <f>D79*Data!$B46/Data!$B42/Data!$B3*Data!$B48</f>
        <v>6.0921511724137921E-2</v>
      </c>
      <c r="E81" s="9">
        <f>E79*Data!$B46/Data!$B42/Data!$B3*Data!$B48</f>
        <v>6.5733005977011497E-2</v>
      </c>
      <c r="F81" s="9">
        <f>F79*Data!$B46/Data!$B42/Data!$B3*Data!$B48</f>
        <v>6.3674574712643678E-2</v>
      </c>
      <c r="G81" s="9">
        <f>G79*Data!$B46/Data!$B42/Data!$B3*Data!$B48</f>
        <v>6.0567385747126445E-2</v>
      </c>
      <c r="H81" s="9">
        <f>H79*Data!$B46/Data!$B42/Data!$B3*Data!$B48</f>
        <v>0.11503764597701149</v>
      </c>
      <c r="I81" s="9">
        <f>I79*Data!$B46/Data!$B42/Data!$B3*Data!$B48</f>
        <v>0.10694841379310345</v>
      </c>
      <c r="J81" s="9">
        <f>J79*Data!$B46/Data!$B42/Data!$B3*Data!$B48</f>
        <v>4.4390105747126443E-2</v>
      </c>
      <c r="K81" s="9">
        <f>K79*Data!$B46/Data!$B42/Data!$B3*Data!$B48</f>
        <v>5.8150091034482765E-2</v>
      </c>
      <c r="L81" s="9">
        <f>L79*Data!$B46/Data!$B42/Data!$B3*Data!$B48</f>
        <v>5.4489802298850594E-2</v>
      </c>
      <c r="M81" s="9">
        <f>M79*Data!$B46/Data!$B42/Data!$B3*Data!$B48</f>
        <v>4.6861881379310341E-2</v>
      </c>
      <c r="N81" s="9">
        <f>N79*Data!$B46/Data!$B42/Data!$B3*Data!$B48</f>
        <v>5.5903345287356333E-2</v>
      </c>
      <c r="O81" s="9">
        <f>O79*Data!$B46/Data!$B42/Data!$B3*Data!$B48</f>
        <v>0.21306777011494255</v>
      </c>
      <c r="P81" s="9">
        <f>P79*Data!$B46/Data!$B42/Data!$B3*Data!$B48</f>
        <v>0.2208609103448276</v>
      </c>
      <c r="Q81" s="9">
        <f>Q79*Data!$B46/Data!$B42/Data!$B3*Data!$B48</f>
        <v>9.600011770114944E-2</v>
      </c>
      <c r="R81" s="9">
        <f>R79*Data!$B46/Data!$B42/Data!$B3*Data!$B48</f>
        <v>0.20682615172413793</v>
      </c>
      <c r="S81" s="9">
        <f>S79*Data!$B46/Data!$B42/Data!$B3*Data!$B48</f>
        <v>0.11501810390804597</v>
      </c>
      <c r="T81" s="9">
        <f>T79*Data!$B46/Data!$B42/Data!$B3*Data!$B48</f>
        <v>4.726575080459771E-2</v>
      </c>
      <c r="U81" s="9">
        <f>U79*Data!$B46/Data!$B42/Data!$B3*Data!$B48</f>
        <v>5.8450328275862072E-2</v>
      </c>
      <c r="V81" s="9">
        <f>V79*Data!$B46/Data!$B42/Data!$B3*Data!$B48</f>
        <v>9.6419383908045983E-2</v>
      </c>
      <c r="W81" s="9">
        <f>W79*Data!$B46/Data!$B42/Data!$B3*Data!$B48</f>
        <v>0.1222978206896552</v>
      </c>
      <c r="X81" s="9">
        <f>X79*Data!$B46/Data!$B42/Data!$B3*Data!$B48</f>
        <v>5.3675549425287357E-2</v>
      </c>
      <c r="Y81" s="9">
        <f>Y79*Data!$B46/Data!$B42/Data!$B3*Data!$B48</f>
        <v>8.2460424827586212E-2</v>
      </c>
      <c r="Z81" s="9">
        <f>Z79*Data!$B46/Data!$B42/Data!$B3*Data!$B48</f>
        <v>6.4892697011494277E-2</v>
      </c>
      <c r="AA81" s="9">
        <f>AA79*Data!$B46/Data!$B42/Data!$B3*Data!$B48</f>
        <v>6.5446388965517258E-2</v>
      </c>
      <c r="AB81" s="9">
        <f>AB79*Data!$B46/Data!$B42/Data!$B3*Data!$B48</f>
        <v>7.3621487816091943E-2</v>
      </c>
      <c r="AC81" s="9">
        <f>AC79*Data!$B46/Data!$B42/Data!$B3*Data!$B48</f>
        <v>9.9700082758620676E-2</v>
      </c>
      <c r="AD81" s="9">
        <f>AD79*Data!$B46/Data!$B42/Data!$B3*Data!$B48</f>
        <v>0.12073445517241381</v>
      </c>
      <c r="AE81" s="9">
        <f>AE79*Data!$B46/Data!$B42/Data!$B3*Data!$B48</f>
        <v>5.4646731034482754E-2</v>
      </c>
      <c r="AF81" s="9">
        <f>AF79*Data!$B46/Data!$B42/Data!$B3*Data!$B48</f>
        <v>8.1906140689655182E-2</v>
      </c>
      <c r="AG81" s="9">
        <f>AG79*Data!$B46/Data!$B42/Data!$B3*Data!$B48</f>
        <v>7.1256897471264388E-2</v>
      </c>
      <c r="AH81" s="9">
        <f>AH79*Data!$B46/Data!$B42/Data!$B3*Data!$B48</f>
        <v>6.5498501149425306E-2</v>
      </c>
      <c r="AI81" s="9">
        <f>AI79*Data!$B46/Data!$B42/Data!$B3*Data!$B48</f>
        <v>6.4156612413793099E-2</v>
      </c>
      <c r="AJ81" s="9">
        <f>AJ79*Data!$B46/Data!$B42/Data!$B3*Data!$B48</f>
        <v>0.11047782988505747</v>
      </c>
      <c r="AK81" s="9">
        <f>AK79*Data!$B46/Data!$B42/Data!$B3*Data!$B48</f>
        <v>0.16127536551724136</v>
      </c>
      <c r="AL81" s="9">
        <f>AL79*Data!$B46/Data!$B42/Data!$B3*Data!$B48</f>
        <v>6.3761625747126446E-2</v>
      </c>
      <c r="AM81" s="9">
        <f>AM79*Data!$B46/Data!$B42/Data!$B3*Data!$B48</f>
        <v>7.8019045517241384E-2</v>
      </c>
      <c r="AN81" s="9">
        <f>AN79*Data!$B46/Data!$B42/Data!$B3*Data!$B48</f>
        <v>8.1262436781609201E-2</v>
      </c>
      <c r="AO81" s="9">
        <f>AO79*Data!$B46/Data!$B42/Data!$B3*Data!$B48</f>
        <v>7.7783948505747144E-2</v>
      </c>
      <c r="AP81" s="9">
        <f>AP79*Data!$B46/Data!$B42/Data!$B3*Data!$B48</f>
        <v>8.3438120459770102E-2</v>
      </c>
      <c r="AQ81" s="9">
        <f>AQ79*Data!$B46/Data!$B42/Data!$B3*Data!$B48</f>
        <v>0.14291766436781611</v>
      </c>
      <c r="AR81" s="9">
        <f>AR79*Data!$B46/Data!$B42/Data!$B3*Data!$B48</f>
        <v>0.15894216091954022</v>
      </c>
      <c r="AS81" s="9">
        <f>AS79*Data!$B46/Data!$B42/Data!$B3*Data!$B48</f>
        <v>8.6179339770114952E-2</v>
      </c>
      <c r="AT81" s="9">
        <f>AT79*Data!$B46/Data!$B42/Data!$B3*Data!$B48</f>
        <v>8.9609268965517228E-2</v>
      </c>
      <c r="AU81" s="9">
        <f>AU79*Data!$B46/Data!$B42/Data!$B3*Data!$B48</f>
        <v>7.1523972413793102E-2</v>
      </c>
      <c r="AV81" s="9">
        <f>AV79*Data!$B46/Data!$B42/Data!$B3*Data!$B48</f>
        <v>6.9094241839080472E-2</v>
      </c>
      <c r="AW81" s="9">
        <f>AW79*Data!$B46/Data!$B42/Data!$B3*Data!$B48</f>
        <v>8.0545894252873576E-2</v>
      </c>
      <c r="AX81" s="9">
        <f>AX79*Data!$B46/Data!$B42/Data!$B3*Data!$B48</f>
        <v>0.2567827862068966</v>
      </c>
      <c r="AY81" s="9">
        <f>AY79*Data!$B46/Data!$B42/Data!$B3*Data!$B48</f>
        <v>0.2457800091954023</v>
      </c>
      <c r="AZ81" s="9">
        <f>AZ79*Data!$B46/Data!$B42/Data!$B3*Data!$B48</f>
        <v>0.12341586390804601</v>
      </c>
      <c r="BA81" s="9">
        <f>BA79*Data!$B46/Data!$B42/Data!$B3*Data!$B48</f>
        <v>0.18216050758620692</v>
      </c>
      <c r="BB81" s="9">
        <f>BB79*Data!$B46/Data!$B42/Data!$B3*Data!$B48</f>
        <v>5.124581885057472E-2</v>
      </c>
      <c r="BC81" s="9">
        <f>BC79*Data!$B46/Data!$B42/Data!$B3*Data!$B48</f>
        <v>5.7707729655172409E-2</v>
      </c>
      <c r="BD81" s="9">
        <f>BD79*Data!$B46/Data!$B42/Data!$B3*Data!$B48</f>
        <v>5.0457622068965521E-2</v>
      </c>
      <c r="BE81" s="9">
        <f>BE79*Data!$B46/Data!$B42/Data!$B3*Data!$B48</f>
        <v>9.0509388505747135E-2</v>
      </c>
      <c r="BF81" s="9">
        <f>BF79*Data!$B46/Data!$B42/Data!$B3*Data!$B48</f>
        <v>0.15150433103448277</v>
      </c>
      <c r="BG81" s="9">
        <f>BG79*Data!$B46/Data!$B42/Data!$B3*Data!$B48</f>
        <v>7.2554372413793117E-2</v>
      </c>
      <c r="BH81" s="9">
        <f>BH79*Data!$B46/Data!$B42/Data!$B3*Data!$B48</f>
        <v>7.5837440000000006E-2</v>
      </c>
      <c r="BI81" s="9">
        <f>BI79*Data!$B46/Data!$B42/Data!$B3*Data!$B48</f>
        <v>7.3816908505747139E-2</v>
      </c>
      <c r="BJ81" s="9">
        <f>BJ79*Data!$B46/Data!$B42/Data!$B3*Data!$B48</f>
        <v>8.6955692873563237E-2</v>
      </c>
      <c r="BK81" s="9">
        <f>BK79*Data!$B46/Data!$B42/Data!$B3*Data!$B48</f>
        <v>0.13762176367816095</v>
      </c>
      <c r="BL81" s="9">
        <f>BL79*Data!$B46/Data!$B42/Data!$B3*Data!$B48</f>
        <v>0.22474563678160922</v>
      </c>
      <c r="BM81" s="9">
        <f>BM79*Data!$B46/Data!$B42/Data!$B3*Data!$B48</f>
        <v>0.25002004597701144</v>
      </c>
      <c r="BN81" s="9">
        <f>BN79*Data!$B46/Data!$B42/Data!$B3*Data!$B48</f>
        <v>9.7786144367816089E-2</v>
      </c>
      <c r="BO81" s="9">
        <f>BO79*Data!$B46/Data!$B42/Data!$B3*Data!$B48</f>
        <v>8.5722173793103471E-2</v>
      </c>
      <c r="BP81" s="9">
        <f>BP79*Data!$B46/Data!$B42/Data!$B3*Data!$B48</f>
        <v>5.107645425287357E-2</v>
      </c>
      <c r="BQ81" s="9">
        <f>BQ79*Data!$B46/Data!$B42/Data!$B3*Data!$B48</f>
        <v>6.5342164597701174E-2</v>
      </c>
      <c r="BR81" s="9">
        <f>BR79*Data!$B46/Data!$B42/Data!$B3*Data!$B48</f>
        <v>5.6235560459770129E-2</v>
      </c>
      <c r="BS81" s="9">
        <f>BS79*Data!$B46/Data!$B42/Data!$B3*Data!$B48</f>
        <v>8.9869829885057456E-2</v>
      </c>
      <c r="BT81" s="9">
        <f>BT79*Data!$B46/Data!$B42/Data!$B3*Data!$B48</f>
        <v>0.10420068045977013</v>
      </c>
      <c r="BU81" s="9">
        <f>BU79*Data!$B46/Data!$B42/Data!$B3*Data!$B48</f>
        <v>5.7432364137931055E-2</v>
      </c>
      <c r="BV81" s="9">
        <f>BV79*Data!$B46/Data!$B42/Data!$B3*Data!$B48</f>
        <v>7.6334874482758622E-2</v>
      </c>
      <c r="BW81" s="9">
        <f>BW79*Data!$B46/Data!$B42/Data!$B3*Data!$B48</f>
        <v>6.9537195402298843E-2</v>
      </c>
      <c r="BX81" s="9">
        <f>BX79*Data!$B46/Data!$B42/Data!$B3*Data!$B48</f>
        <v>7.9431996321839102E-2</v>
      </c>
      <c r="BY81" s="9">
        <f>BY79*Data!$B46/Data!$B42/Data!$B3*Data!$B48</f>
        <v>5.9902955402298869E-2</v>
      </c>
      <c r="BZ81" s="9">
        <f>BZ79*Data!$B46/Data!$B42/Data!$B3*Data!$B48</f>
        <v>0.10590617011494255</v>
      </c>
      <c r="CA81" s="9">
        <f>CA79*Data!$B46/Data!$B42/Data!$B3*Data!$B48</f>
        <v>0.11086867126436784</v>
      </c>
      <c r="CB81" s="9">
        <f>CB79*Data!$B46/Data!$B42/Data!$B3*Data!$B48</f>
        <v>9.1291071264367835E-2</v>
      </c>
      <c r="CC81" s="9">
        <f>CC79*Data!$B46/Data!$B42/Data!$B3*Data!$B48</f>
        <v>0.10497288827586207</v>
      </c>
      <c r="CD81" s="9">
        <f>CD79*Data!$B46/Data!$B42/Data!$B3*Data!$B48</f>
        <v>5.4724307126436784E-2</v>
      </c>
      <c r="CE81" s="9">
        <f>CE79*Data!$B46/Data!$B42/Data!$B3*Data!$B48</f>
        <v>0.1642666666666667</v>
      </c>
      <c r="CF81" s="9">
        <f>CF79*Data!$B46/Data!$B42/Data!$B3*Data!$B48</f>
        <v>8.213333333333335E-2</v>
      </c>
      <c r="CG81" s="9">
        <f>CG79*Data!$B46/Data!$B42/Data!$B3*Data!$B48</f>
        <v>7.4666666666666673E-2</v>
      </c>
      <c r="CH81" s="9">
        <f>CH79*Data!$B46/Data!$B42/Data!$B3*Data!$B48</f>
        <v>0</v>
      </c>
      <c r="CI81" s="9">
        <f>CI79*Data!$B46/Data!$B42/Data!$B3*Data!$B48</f>
        <v>0</v>
      </c>
      <c r="CJ81" s="9">
        <f>CJ79*Data!$B46/Data!$B42/Data!$B3*Data!$B48</f>
        <v>8.9599999999999999E-2</v>
      </c>
      <c r="CK81" s="9">
        <f>CK79*Data!$B46/Data!$B42/Data!$B3*Data!$B48</f>
        <v>8.213333333333335E-2</v>
      </c>
      <c r="CL81" s="9">
        <f>CL79*Data!$B46/Data!$B42/Data!$B3*Data!$B48</f>
        <v>8.213333333333335E-2</v>
      </c>
      <c r="CM81" s="9">
        <f>CM79*Data!$B46/Data!$B42/Data!$B3*Data!$B48</f>
        <v>8.213333333333335E-2</v>
      </c>
      <c r="CN81" s="9">
        <f>CN79*Data!$B46/Data!$B42/Data!$B3*Data!$B48</f>
        <v>0.14933333333333335</v>
      </c>
      <c r="CO81" s="9">
        <f>CO79*Data!$B46/Data!$B42/Data!$B3*Data!$B48</f>
        <v>0.26122416551724137</v>
      </c>
      <c r="CP81" s="9">
        <f>CP79*Data!$B46/Data!$B42/Data!$B3*Data!$B48</f>
        <v>0.16455132689655175</v>
      </c>
      <c r="CQ81" s="9">
        <f>CQ79*Data!$B46/Data!$B42/Data!$B3*Data!$B48</f>
        <v>0.19920829793103448</v>
      </c>
      <c r="CR81" s="9">
        <f>CR79*Data!$B46/Data!$B42/Data!$B3*Data!$B48</f>
        <v>8.0695716781609209E-2</v>
      </c>
      <c r="CS81" s="9">
        <f>CS79*Data!$B46/Data!$B42/Data!$B3*Data!$B48</f>
        <v>7.2318683218390828E-2</v>
      </c>
      <c r="CT81" s="9">
        <f>CT79*Data!$B46/Data!$B42/Data!$B3*Data!$B48</f>
        <v>7.8669855632183927E-2</v>
      </c>
      <c r="CU81" s="9">
        <f>CU79*Data!$B46/Data!$B42/Data!$B3*Data!$B48</f>
        <v>6.3583378390804593E-2</v>
      </c>
      <c r="CV81" s="9">
        <f>CV79*Data!$B46/Data!$B42/Data!$B3*Data!$B48</f>
        <v>8.3138475402298864E-2</v>
      </c>
      <c r="CW81" s="9">
        <f>CW79*Data!$B46/Data!$B42/Data!$B3*Data!$B48</f>
        <v>9.9723177931034468E-2</v>
      </c>
      <c r="CX81" s="9">
        <f>CX79*Data!$B46/Data!$B42/Data!$B3*Data!$B48</f>
        <v>0.11275122390804598</v>
      </c>
      <c r="CY81" s="9">
        <f>CY79*Data!$B46/Data!$B42/Data!$B3*Data!$B48</f>
        <v>6.7511334252873562E-2</v>
      </c>
      <c r="CZ81" s="9">
        <f>CZ79*Data!$B46/Data!$B42/Data!$B3*Data!$B48</f>
        <v>7.3758282298850592E-2</v>
      </c>
      <c r="DA81" s="9">
        <f>DA79*Data!$B46/Data!$B42/Data!$B3*Data!$B48</f>
        <v>6.3231621149425293E-2</v>
      </c>
      <c r="DB81" s="9">
        <f>DB79*Data!$B46/Data!$B42/Data!$B3*Data!$B48</f>
        <v>5.9727076781609191E-2</v>
      </c>
      <c r="DC81" s="9">
        <f>DC79*Data!$B46/Data!$B42/Data!$B3*Data!$B48</f>
        <v>7.835718252873565E-2</v>
      </c>
      <c r="DD81" s="9">
        <f>DD79*Data!$B46/Data!$B42/Data!$B3*Data!$B48</f>
        <v>0</v>
      </c>
      <c r="DE81" s="9">
        <f>DE79*Data!$B46/Data!$B42/Data!$B3*Data!$B48</f>
        <v>0.18718696459770112</v>
      </c>
      <c r="DF81" s="9">
        <f>DF79*Data!$B46/Data!$B42/Data!$B3*Data!$B48</f>
        <v>0.24088205609195404</v>
      </c>
      <c r="DG81" s="9">
        <f>DG79*Data!$B46/Data!$B42/Data!$B3*Data!$B48</f>
        <v>0.22302711908045975</v>
      </c>
      <c r="DH81" s="9">
        <f>DH79*Data!$B46/Data!$B42/Data!$B3*Data!$B48</f>
        <v>0.21943789241379311</v>
      </c>
      <c r="DI81" s="9">
        <f>DI79*Data!$B46/Data!$B42/Data!$B3*Data!$B48</f>
        <v>0.17068694436781615</v>
      </c>
      <c r="DJ81" s="9">
        <f>DJ79*Data!$B46/Data!$B42/Data!$B3*Data!$B48</f>
        <v>0</v>
      </c>
      <c r="DK81" s="9">
        <f>DK79*Data!$B46/Data!$B42/Data!$B3*Data!$B48</f>
        <v>0</v>
      </c>
      <c r="DL81" s="9">
        <f>DL79*Data!$B46/Data!$B42/Data!$B3*Data!$B48</f>
        <v>4.1066666666666675E-2</v>
      </c>
      <c r="DM81" s="9">
        <f>DM79*Data!$B46/Data!$B42/Data!$B3*Data!$B48</f>
        <v>8.2109259770114948E-2</v>
      </c>
      <c r="DN81" s="9">
        <f>DN79*Data!$B46/Data!$B42/Data!$B3*Data!$B48</f>
        <v>7.0657607356321844E-2</v>
      </c>
      <c r="DO81" s="9">
        <f>DO79*Data!$B46/Data!$B42/Data!$B3*Data!$B48</f>
        <v>6.2547648735632191E-2</v>
      </c>
      <c r="DP81" s="9">
        <f>DP79*Data!$B46/Data!$B42/Data!$B3*Data!$B48</f>
        <v>5.8320047816091958E-2</v>
      </c>
      <c r="DQ81" s="9">
        <f>DQ79*Data!$B46/Data!$B42/Data!$B3*Data!$B48</f>
        <v>6.7667670804597707E-2</v>
      </c>
      <c r="DR81" s="9">
        <f>DR79*Data!$B46/Data!$B42/Data!$B3*Data!$B48</f>
        <v>4.1066666666666675E-2</v>
      </c>
      <c r="DS81" s="9">
        <f>DS79*Data!$B46/Data!$B42/Data!$B3*Data!$B48</f>
        <v>9.9058747586206905E-2</v>
      </c>
      <c r="DT81" s="9">
        <f>DT79*Data!$B46/Data!$B42/Data!$B3*Data!$B48</f>
        <v>8.2662951724137929E-2</v>
      </c>
      <c r="DU81" s="9">
        <f>DU79*Data!$B46/Data!$B42/Data!$B3*Data!$B48</f>
        <v>7.3517263448275874E-2</v>
      </c>
      <c r="DV81" s="9">
        <f>DV79*Data!$B46/Data!$B42/Data!$B3*Data!$B48</f>
        <v>8.3262241839080459E-2</v>
      </c>
      <c r="DW81" s="9">
        <f>DW79*Data!$B46/Data!$B42/Data!$B3*Data!$B48</f>
        <v>6.6169445517241382E-2</v>
      </c>
      <c r="DX81" s="9">
        <f>DX79*Data!$B46/Data!$B42/Data!$B3*Data!$B48</f>
        <v>9.2238565517241369E-2</v>
      </c>
      <c r="DY81" s="9">
        <f>DY79*Data!$B46/Data!$B42/Data!$B3*Data!$B48</f>
        <v>0.12418333425287359</v>
      </c>
      <c r="DZ81" s="9">
        <f>DZ79*Data!$B46/Data!$B42/Data!$B3*Data!$B48</f>
        <v>7.3334870804597718E-2</v>
      </c>
      <c r="EA81" s="9">
        <f>EA79*Data!$B46/Data!$B42/Data!$B3*Data!$B48</f>
        <v>7.1602140689655203E-2</v>
      </c>
      <c r="EB81" s="9">
        <f>EB79*Data!$B46/Data!$B42/Data!$B3*Data!$B48</f>
        <v>7.0051803218390815E-2</v>
      </c>
      <c r="EC81" s="9">
        <f>EC79*Data!$B46/Data!$B42/Data!$B3*Data!$B48</f>
        <v>6.5928426666666665E-2</v>
      </c>
      <c r="ED81" s="9">
        <f>ED79*Data!$B46/Data!$B42/Data!$B3*Data!$B48</f>
        <v>6.44953416091954E-2</v>
      </c>
      <c r="EE81" s="9">
        <f>EE79*Data!$B46/Data!$B42/Data!$B3*Data!$B48</f>
        <v>8.0591492413793112E-2</v>
      </c>
      <c r="EF81" s="9">
        <f>EF79*Data!$B46/Data!$B42/Data!$B3*Data!$B48</f>
        <v>9.9110859770114981E-2</v>
      </c>
      <c r="EG81" s="9">
        <f>EG79*Data!$B46/Data!$B42/Data!$B3*Data!$B48</f>
        <v>8.7809029885057469E-2</v>
      </c>
      <c r="EH81" s="9">
        <f>EH79*Data!$B46/Data!$B42/Data!$B3*Data!$B48</f>
        <v>8.7033861149425296E-2</v>
      </c>
      <c r="EI81" s="9">
        <f>EI79*Data!$B46/Data!$B42/Data!$B3*Data!$B48</f>
        <v>9.2375360000000045E-2</v>
      </c>
      <c r="EJ81" s="9">
        <f>EJ79*Data!$B46/Data!$B42/Data!$B3*Data!$B48</f>
        <v>8.1151698390804619E-2</v>
      </c>
      <c r="EK81" s="9">
        <f>EK79*Data!$B46/Data!$B42/Data!$B3*Data!$B48</f>
        <v>7.2787692873563223E-2</v>
      </c>
      <c r="EL81" s="9">
        <f>EL79*Data!$B46/Data!$B42/Data!$B3*Data!$B48</f>
        <v>8.1321062988505791E-2</v>
      </c>
      <c r="EM81" s="9">
        <f>EM79*Data!$B46/Data!$B42/Data!$B3*Data!$B48</f>
        <v>9.0219218390804615E-2</v>
      </c>
      <c r="EN81" s="9">
        <f>EN79*Data!$B46/Data!$B42/Data!$B3*Data!$B48</f>
        <v>8.5783168735632215E-2</v>
      </c>
      <c r="EO81" s="9">
        <f>EO79*Data!$B46/Data!$B42/Data!$B3*Data!$B48</f>
        <v>8.0578464367816099E-2</v>
      </c>
      <c r="EP81" s="9">
        <f>EP79*Data!$B46/Data!$B42/Data!$B3*Data!$B48</f>
        <v>0.27246855356321842</v>
      </c>
      <c r="EQ81" s="9">
        <f>EQ79*Data!$B46/Data!$B42/Data!$B3*Data!$B48</f>
        <v>0.18478980413793103</v>
      </c>
      <c r="ER81" s="9">
        <f>ER79*Data!$B46/Data!$B42/Data!$B3*Data!$B48</f>
        <v>8.213333333333335E-2</v>
      </c>
      <c r="ES81" s="9">
        <f>ES79*Data!$B46/Data!$B42/Data!$B3*Data!$B48</f>
        <v>0</v>
      </c>
      <c r="ET81" s="9">
        <f>ET79*Data!$B46/Data!$B42/Data!$B3*Data!$B48</f>
        <v>0</v>
      </c>
      <c r="EU81" s="9">
        <f>EU79*Data!$B46/Data!$B42/Data!$B3*Data!$B48</f>
        <v>0.36281805241379317</v>
      </c>
      <c r="EV81" s="9">
        <f>EV79*Data!$B46/Data!$B42/Data!$B3*Data!$B48</f>
        <v>0.26083450850574713</v>
      </c>
      <c r="EW81" s="9">
        <f>EW79*Data!$B46/Data!$B42/Data!$B3*Data!$B48</f>
        <v>0.23075275034482762</v>
      </c>
      <c r="EX81" s="9">
        <f>EX79*Data!$B46/Data!$B42/Data!$B3*Data!$B48</f>
        <v>0.1232</v>
      </c>
      <c r="EY81" s="9">
        <f>EY79*Data!$B46/Data!$B42/Data!$B3*Data!$B48</f>
        <v>0.1232</v>
      </c>
      <c r="EZ81" s="9">
        <f>EZ79*Data!$B46/Data!$B42/Data!$B3*Data!$B48</f>
        <v>0.26655382068965527</v>
      </c>
      <c r="FA81" s="9">
        <f>FA79*Data!$B46/Data!$B42/Data!$B3*Data!$B48</f>
        <v>0.10266666666666667</v>
      </c>
      <c r="FB81" s="9">
        <f>FB79*Data!$B46/Data!$B42/Data!$B3*Data!$B48</f>
        <v>0.10266666666666667</v>
      </c>
      <c r="FC81" s="9">
        <f>FC79*Data!$B46/Data!$B42/Data!$B3*Data!$B48</f>
        <v>0.10266666666666667</v>
      </c>
      <c r="FD81" s="9">
        <f>FD79*Data!$B46/Data!$B42/Data!$B3*Data!$B48</f>
        <v>0.10266666666666667</v>
      </c>
      <c r="FE81" s="9">
        <f>FE79*Data!$B46/Data!$B42/Data!$B3*Data!$B48</f>
        <v>0.10266666666666667</v>
      </c>
      <c r="FF81" s="9">
        <f>FF79*Data!$B46/Data!$B42/Data!$B3*Data!$B48</f>
        <v>0.20533333333333334</v>
      </c>
      <c r="FG81" s="9">
        <f>FG79*Data!$B46/Data!$B42/Data!$B3*Data!$B48</f>
        <v>0.10266666666666667</v>
      </c>
      <c r="FH81" s="9">
        <f>FH79*Data!$B46/Data!$B42/Data!$B3*Data!$B48</f>
        <v>5.7570935172413795E-2</v>
      </c>
      <c r="FI81" s="9">
        <f>FI79*Data!$B46/Data!$B42/Data!$B3*Data!$B48</f>
        <v>5.3629951264367821E-2</v>
      </c>
      <c r="FJ81" s="9">
        <f>FJ79*Data!$B46/Data!$B42/Data!$B3*Data!$B48</f>
        <v>7.3686628045977018E-2</v>
      </c>
      <c r="FK81" s="9">
        <f>FK79*Data!$B46/Data!$B42/Data!$B3*Data!$B48</f>
        <v>7.655931218390806E-2</v>
      </c>
      <c r="FL81" s="9">
        <f>FL79*Data!$B46/Data!$B42/Data!$B3*Data!$B48</f>
        <v>4.1852597701149415E-2</v>
      </c>
      <c r="FM81" s="9">
        <f>FM79*Data!$B46/Data!$B42/Data!$B3*Data!$B48</f>
        <v>5.6424467126436784E-2</v>
      </c>
      <c r="FN81" s="9">
        <f>FN79*Data!$B46/Data!$B42/Data!$B3*Data!$B48</f>
        <v>8.1164726436781603E-2</v>
      </c>
      <c r="FO81" s="9">
        <f>FO79*Data!$B46/Data!$B42/Data!$B3*Data!$B48</f>
        <v>9.5632371494252896E-2</v>
      </c>
      <c r="FP81" s="9">
        <f>FP79*Data!$B46/Data!$B42/Data!$B3*Data!$B48</f>
        <v>5.8170225287356332E-2</v>
      </c>
      <c r="FQ81" s="9">
        <f>FQ79*Data!$B46/Data!$B42/Data!$B3*Data!$B48</f>
        <v>7.4083983448275881E-2</v>
      </c>
      <c r="FR81" s="9">
        <f>FR79*Data!$B46/Data!$B42/Data!$B3*Data!$B48</f>
        <v>8.3112419310344826E-2</v>
      </c>
      <c r="FS81" s="9">
        <f>FS79*Data!$B46/Data!$B42/Data!$B3*Data!$B48</f>
        <v>5.719963586206897E-2</v>
      </c>
      <c r="FT81" s="9">
        <f>FT79*Data!$B46/Data!$B42/Data!$B3*Data!$B48</f>
        <v>7.3999301149425295E-2</v>
      </c>
      <c r="FU81" s="9">
        <f>FU79*Data!$B46/Data!$B42/Data!$B3*Data!$B48</f>
        <v>6.9341774712643689E-2</v>
      </c>
      <c r="FV81" s="9">
        <f>FV79*Data!$B46/Data!$B42/Data!$B3*Data!$B48</f>
        <v>8.8707965057471291E-2</v>
      </c>
      <c r="FW81" s="9">
        <f>FW79*Data!$B46/Data!$B42/Data!$B3*Data!$B48</f>
        <v>0.10763120183908044</v>
      </c>
      <c r="FX81" s="9">
        <f>FX79*Data!$B46/Data!$B42/Data!$B3*Data!$B48</f>
        <v>8.3399036321839079E-2</v>
      </c>
      <c r="FY81" s="9">
        <f>FY79*Data!$B46/Data!$B42/Data!$B3*Data!$B48</f>
        <v>6.5192342068965514E-2</v>
      </c>
      <c r="FZ81" s="9">
        <f>FZ79*Data!$B46/Data!$B42/Data!$B3*Data!$B48</f>
        <v>7.273558068965516E-2</v>
      </c>
      <c r="GA81" s="9">
        <f>GA79*Data!$B46/Data!$B42/Data!$B3*Data!$B48</f>
        <v>7.7386593103448295E-2</v>
      </c>
      <c r="GB81" s="9">
        <f>GB79*Data!$B46/Data!$B42/Data!$B3*Data!$B48</f>
        <v>8.5959047356321844E-2</v>
      </c>
      <c r="GC81" s="9">
        <f>GC79*Data!$B46/Data!$B42/Data!$B3*Data!$B48</f>
        <v>9.9234626206896562E-2</v>
      </c>
      <c r="GD81" s="9">
        <f>GD79*Data!$B46/Data!$B42/Data!$B3*Data!$B48</f>
        <v>9.8088217840000949E-2</v>
      </c>
      <c r="GE81" s="9">
        <f>GE79*Data!$B46/Data!$B42/Data!$B3*Data!$B48</f>
        <v>9.6166521379310352E-2</v>
      </c>
      <c r="GF81" s="9">
        <f>GF79*Data!$B46/Data!$B42/Data!$B3*Data!$B48</f>
        <v>9.8706990344827605E-2</v>
      </c>
      <c r="GG81" s="9">
        <f>GG79*Data!$B46/Data!$B42/Data!$B3*Data!$B48</f>
        <v>9.8680934252873581E-2</v>
      </c>
      <c r="GH81" s="9">
        <f>GH79*Data!$B46/Data!$B42/Data!$B3*Data!$B48</f>
        <v>9.4974455172413833E-2</v>
      </c>
      <c r="GI81" s="9">
        <f>GI79*Data!$B46/Data!$B42/Data!$B3*Data!$B48</f>
        <v>0.15812139402298855</v>
      </c>
      <c r="GJ81" s="9">
        <f>GJ79*Data!$B46/Data!$B42/Data!$B3*Data!$B48</f>
        <v>0.24538976000000004</v>
      </c>
      <c r="GK81" s="9">
        <f>GK79*Data!$B46/Data!$B42/Data!$B3*Data!$B48</f>
        <v>0.10563791080459772</v>
      </c>
      <c r="GL81" s="9">
        <f>GL79*Data!$B46/Data!$B42/Data!$B3*Data!$B48</f>
        <v>8.5209934712643695E-2</v>
      </c>
      <c r="GM81" s="9">
        <f>GM79*Data!$B46/Data!$B42/Data!$B3*Data!$B48</f>
        <v>8.1666306206896536E-2</v>
      </c>
      <c r="GN81" s="9">
        <f>GN79*Data!$B46/Data!$B42/Data!$B3*Data!$B48</f>
        <v>8.8962011954022979E-2</v>
      </c>
      <c r="GO81" s="9">
        <f>GO79*Data!$B46/Data!$B42/Data!$B3*Data!$B48</f>
        <v>8.1295006896551739E-2</v>
      </c>
      <c r="GP81" s="9">
        <f>GP79*Data!$B46/Data!$B42/Data!$B3*Data!$B48</f>
        <v>9.4121118160919545E-2</v>
      </c>
      <c r="GQ81" s="9">
        <f>GQ79*Data!$B46/Data!$B42/Data!$B3*Data!$B48</f>
        <v>0.12400094160919542</v>
      </c>
      <c r="GR81" s="9">
        <f>GR79*Data!$B46/Data!$B42/Data!$B3*Data!$B48</f>
        <v>0.10397032091954021</v>
      </c>
      <c r="GS81" s="9">
        <f>GS79*Data!$B46/Data!$B42/Data!$B3*Data!$B48</f>
        <v>0.10603526620689656</v>
      </c>
      <c r="GT81" s="9">
        <f>GT79*Data!$B46/Data!$B42/Data!$B3*Data!$B48</f>
        <v>0.10199005793103451</v>
      </c>
      <c r="GU81" s="9">
        <f>GU79*Data!$B46/Data!$B42/Data!$B3*Data!$B48</f>
        <v>9.0434181149425294E-2</v>
      </c>
      <c r="GV81" s="9">
        <f>GV79*Data!$B46/Data!$B42/Data!$B3*Data!$B48</f>
        <v>9.3678164597701161E-2</v>
      </c>
      <c r="GW81" s="9">
        <f>GW79*Data!$B46/Data!$B42/Data!$B3*Data!$B48</f>
        <v>0.2178289287356322</v>
      </c>
      <c r="GX81" s="9">
        <f>GX79*Data!$B46/Data!$B42/Data!$B3*Data!$B48</f>
        <v>0.21431135632183915</v>
      </c>
      <c r="GY81" s="9">
        <f>GY79*Data!$B46/Data!$B42/Data!$B3*Data!$B48</f>
        <v>0.20714593103448273</v>
      </c>
      <c r="GZ81" s="9">
        <f>GZ79*Data!$B46/Data!$B42/Data!$B3*Data!$B48</f>
        <v>0.20257308689655174</v>
      </c>
      <c r="HA81" s="9">
        <f>HA79*Data!$B46/Data!$B42/Data!$B3*Data!$B48</f>
        <v>0.23716254896551728</v>
      </c>
      <c r="HB81" s="9">
        <f>HB79*Data!$B46/Data!$B42/Data!$B3*Data!$B48</f>
        <v>0.22256462344827582</v>
      </c>
      <c r="HC81" s="9">
        <f>HC79*Data!$B46/Data!$B42/Data!$B3*Data!$B48</f>
        <v>0.20786247356321844</v>
      </c>
      <c r="HD81" s="9">
        <f>HD79*Data!$B46/Data!$B42/Data!$B3*Data!$B48</f>
        <v>0.3149399834482759</v>
      </c>
      <c r="HE81" s="9">
        <f>HE79*Data!$B46/Data!$B42/Data!$B3*Data!$B48</f>
        <v>0.32491946666666666</v>
      </c>
      <c r="HF81" s="9">
        <f>HF79*Data!$B46/Data!$B42/Data!$B3*Data!$B48</f>
        <v>8.213333333333335E-2</v>
      </c>
      <c r="HG81" s="9">
        <f>HG79*Data!$B46/Data!$B42/Data!$B3*Data!$B48</f>
        <v>0.20132239448275857</v>
      </c>
      <c r="HH81" s="9">
        <f>HH79*Data!$B46/Data!$B42/Data!$B3*Data!$B48</f>
        <v>8.4584588505747141E-2</v>
      </c>
      <c r="HI81" s="9">
        <f>HI79*Data!$B46/Data!$B42/Data!$B3*Data!$B48</f>
        <v>0.24640000000000001</v>
      </c>
      <c r="HJ81" s="9">
        <f>HJ79*Data!$B46/Data!$B42/Data!$B3*Data!$B48</f>
        <v>8.213333333333335E-2</v>
      </c>
      <c r="HK81" s="9">
        <f>HK79*Data!$B46/Data!$B42/Data!$B3*Data!$B48</f>
        <v>0.1050777048275862</v>
      </c>
      <c r="HL81" s="9">
        <f>HL79*Data!$B46/Data!$B42/Data!$B3*Data!$B48</f>
        <v>0.49280000000000002</v>
      </c>
      <c r="HM81" s="9">
        <f>HM79*Data!$B46/Data!$B42/Data!$B3*Data!$B48</f>
        <v>9.0629601839080462E-2</v>
      </c>
      <c r="HN81" s="9">
        <f>HN79*Data!$B46/Data!$B42/Data!$B3*Data!$B48</f>
        <v>9.5156847816091947E-2</v>
      </c>
      <c r="HO81" s="9">
        <f>HO79*Data!$B46/Data!$B42/Data!$B3*Data!$B48</f>
        <v>7.5243479540229877E-2</v>
      </c>
      <c r="HP81" s="9">
        <f>HP79*Data!$B46/Data!$B42/Data!$B3*Data!$B48</f>
        <v>7.3328356781609219E-2</v>
      </c>
      <c r="HQ81" s="9">
        <f>HQ79*Data!$B46/Data!$B42/Data!$B3*Data!$B48</f>
        <v>8.9847919080459762E-2</v>
      </c>
      <c r="HR81" s="9">
        <f>HR79*Data!$B46/Data!$B42/Data!$B3*Data!$B48</f>
        <v>9.7378129655172438E-2</v>
      </c>
      <c r="HS81" s="9">
        <f>HS79*Data!$B46/Data!$B42/Data!$B3*Data!$B48</f>
        <v>9.7378129655172438E-2</v>
      </c>
      <c r="HT81" s="9">
        <f>HT79*Data!$B46/Data!$B42/Data!$B3*Data!$B48</f>
        <v>0.1112725406896552</v>
      </c>
      <c r="HU81" s="9">
        <f>HU79*Data!$B46/Data!$B42/Data!$B3*Data!$B48</f>
        <v>7.9686043218390817E-2</v>
      </c>
      <c r="HV81" s="9">
        <f>HV79*Data!$B46/Data!$B42/Data!$B3*Data!$B48</f>
        <v>0.15572423356321843</v>
      </c>
      <c r="HW81" s="9">
        <f>HW79*Data!$B46/Data!$B42/Data!$B3*Data!$B48</f>
        <v>0.16219265839080463</v>
      </c>
      <c r="HX81" s="9">
        <f>HX79*Data!$B46/Data!$B42/Data!$B3*Data!$B48</f>
        <v>0.172256823908046</v>
      </c>
      <c r="HY81" s="9">
        <f>HY79*Data!$B46/Data!$B42/Data!$B3*Data!$B48</f>
        <v>0.16628346482758624</v>
      </c>
      <c r="HZ81" s="9">
        <f>HZ79*Data!$B46/Data!$B42/Data!$B3*Data!$B48</f>
        <v>0.25753841287356316</v>
      </c>
      <c r="IA81" s="9">
        <f>IA79*Data!$B46/Data!$B42/Data!$B3*Data!$B48</f>
        <v>0.11430807540229886</v>
      </c>
      <c r="IB81" s="9">
        <f>IB79*Data!$B46/Data!$B42/Data!$B3*Data!$B48</f>
        <v>9.6094867126436764E-2</v>
      </c>
      <c r="IC81" s="9">
        <f>IC79*Data!$B46/Data!$B42/Data!$B3*Data!$B48</f>
        <v>9.3274295172413785E-2</v>
      </c>
      <c r="ID81" s="9">
        <f>ID79*Data!$B46/Data!$B42/Data!$B3*Data!$B48</f>
        <v>8.1555567816091967E-2</v>
      </c>
      <c r="IE81" s="9">
        <f>IE79*Data!$B46/Data!$B42/Data!$B3*Data!$B48</f>
        <v>8.2454502988505762E-2</v>
      </c>
      <c r="IF81" s="9">
        <f>IF79*Data!$B46/Data!$B42/Data!$B3*Data!$B48</f>
        <v>0.15339872735632185</v>
      </c>
      <c r="IG81" s="9">
        <f>IG79*Data!$B46/Data!$B42/Data!$B3*Data!$B48</f>
        <v>0.20863764229885062</v>
      </c>
      <c r="IH81" s="9">
        <f>IH79*Data!$B46/Data!$B42/Data!$B3*Data!$B48</f>
        <v>8.8727507126436789E-2</v>
      </c>
      <c r="II81" s="9">
        <f>II79*Data!$B46/Data!$B42/Data!$B3*Data!$B48</f>
        <v>9.8290092873563203E-2</v>
      </c>
      <c r="IJ81" s="9">
        <f>IJ79*Data!$B46/Data!$B42/Data!$B3*Data!$B48</f>
        <v>0.10402894712643682</v>
      </c>
      <c r="IK81" s="9">
        <f>IK79*Data!$B46/Data!$B42/Data!$B3*Data!$B48</f>
        <v>9.9762262068965546E-2</v>
      </c>
      <c r="IL81" s="9">
        <f>IL79*Data!$B46/Data!$B42/Data!$B3*Data!$B48</f>
        <v>0.10754651954022992</v>
      </c>
      <c r="IM81" s="9">
        <f>IM79*Data!$B46/Data!$B42/Data!$B3*Data!$B48</f>
        <v>0.10573562114942532</v>
      </c>
      <c r="IN81" s="9">
        <f>IN79*Data!$B46/Data!$B42/Data!$B3*Data!$B48</f>
        <v>0.17250435678160927</v>
      </c>
      <c r="IO81" s="9">
        <f>IO79*Data!$B46/Data!$B42/Data!$B3*Data!$B48</f>
        <v>0.11222358804597701</v>
      </c>
      <c r="IP81" s="9">
        <f>IP79*Data!$B46/Data!$B42/Data!$B3*Data!$B48</f>
        <v>9.9931626666666648E-2</v>
      </c>
      <c r="IQ81" s="9">
        <f>IQ79*Data!$B46/Data!$B42/Data!$B3*Data!$B48</f>
        <v>0.38263371034482768</v>
      </c>
      <c r="IR81" s="9">
        <f>IR79*Data!$B46/Data!$B42/Data!$B3*Data!$B48</f>
        <v>0.29619262528735629</v>
      </c>
      <c r="IS81" s="9">
        <f>IS79*Data!$B46/Data!$B42/Data!$B3*Data!$B48</f>
        <v>0.330462900229885</v>
      </c>
      <c r="IT81" s="9">
        <f>IT79*Data!$B46/Data!$B42/Data!$B3*Data!$B48</f>
        <v>0.38385834666666668</v>
      </c>
      <c r="IU81" s="9">
        <f>IU79*Data!$B46/Data!$B42/Data!$B3*Data!$B48</f>
        <v>0.39587020505747128</v>
      </c>
      <c r="IV81" s="9">
        <f>IV79*Data!$B46/Data!$B42/Data!$B3*Data!$B48</f>
        <v>0.33922426114942522</v>
      </c>
      <c r="IW81" s="9">
        <f>IW79*Data!$B46/Data!$B42/Data!$B3*Data!$B48</f>
        <v>0.31480970298850569</v>
      </c>
      <c r="IX81" s="9">
        <f>IX79*Data!$B46/Data!$B42/Data!$B3*Data!$B48</f>
        <v>0.53703559724137939</v>
      </c>
      <c r="IY81" s="9">
        <f>IY79*Data!$B46/Data!$B42/Data!$B3*Data!$B48</f>
        <v>0.42700723494252868</v>
      </c>
      <c r="IZ81" s="9">
        <f>IZ79*Data!$B46/Data!$B42/Data!$B3*Data!$B48</f>
        <v>0.35391989701149434</v>
      </c>
      <c r="JA81" s="9">
        <f>JA79*Data!$B46/Data!$B42/Data!$B3*Data!$B48</f>
        <v>0.52491951448275875</v>
      </c>
      <c r="JB81" s="9">
        <f>JB79*Data!$B46/Data!$B42/Data!$B3*Data!$B48</f>
        <v>0.41696912551724141</v>
      </c>
      <c r="JC81" s="9">
        <f>JC79*Data!$B46/Data!$B42/Data!$B3*Data!$B48</f>
        <v>0.31752605057471267</v>
      </c>
      <c r="JD81" s="9">
        <f>JD79*Data!$B46/Data!$B42/Data!$B3*Data!$B48</f>
        <v>0.11720681563218391</v>
      </c>
      <c r="JE81" s="9">
        <f>JE79*Data!$B46/Data!$B42/Data!$B3*Data!$B48</f>
        <v>0.11624274022988507</v>
      </c>
      <c r="JF81" s="9">
        <f>JF79*Data!$B46/Data!$B42/Data!$B3*Data!$B48</f>
        <v>0.11816437701149431</v>
      </c>
      <c r="JG81" s="9">
        <f>JG79*Data!$B46/Data!$B42/Data!$B3*Data!$B48</f>
        <v>0.11518095448275864</v>
      </c>
      <c r="JH81" s="9">
        <f>JH79*Data!$B46/Data!$B42/Data!$B3*Data!$B48</f>
        <v>0.17512299402298856</v>
      </c>
      <c r="JI81" s="9">
        <f>JI79*Data!$B46/Data!$B42/Data!$B3*Data!$B48</f>
        <v>0.20138102068965516</v>
      </c>
      <c r="JJ81" s="9">
        <f>JJ79*Data!$B46/Data!$B42/Data!$B3*Data!$B48</f>
        <v>0.14373191724137932</v>
      </c>
      <c r="JK81" s="9">
        <f>JK79*Data!$B46/Data!$B42/Data!$B3*Data!$B48</f>
        <v>0.11746737655172416</v>
      </c>
      <c r="JL81" s="9">
        <f>JL79*Data!$B46/Data!$B42/Data!$B3*Data!$B48</f>
        <v>0.11128556873563221</v>
      </c>
      <c r="JM81" s="9">
        <f>JM79*Data!$B46/Data!$B42/Data!$B3*Data!$B48</f>
        <v>9.1769555862068961E-2</v>
      </c>
      <c r="JN81" s="9">
        <f>JN79*Data!$B46/Data!$B42/Data!$B3*Data!$B48</f>
        <v>0.24486212413793107</v>
      </c>
      <c r="JO81" s="9">
        <f>JO79*Data!$B46/Data!$B42/Data!$B3*Data!$B48</f>
        <v>0.31474456275862078</v>
      </c>
      <c r="JP81" s="9">
        <f>JP79*Data!$B46/Data!$B42/Data!$B3*Data!$B48</f>
        <v>0.49031051034482759</v>
      </c>
      <c r="JQ81" s="9">
        <f>JQ79*Data!$B46/Data!$B42/Data!$B3*Data!$B48</f>
        <v>0.18906951724137938</v>
      </c>
      <c r="JR81" s="9">
        <f>JR79*Data!$B46/Data!$B42/Data!$B3*Data!$B48</f>
        <v>0.15374397057471267</v>
      </c>
      <c r="JS81" s="9">
        <f>JS79*Data!$B46/Data!$B42/Data!$B3*Data!$B48</f>
        <v>0.13143995586206897</v>
      </c>
      <c r="JT81" s="9">
        <f>JT79*Data!$B46/Data!$B42/Data!$B3*Data!$B48</f>
        <v>0.15707263632183907</v>
      </c>
      <c r="JU81" s="9">
        <f>JU79*Data!$B46/Data!$B42/Data!$B3*Data!$B48</f>
        <v>0.19940075770114943</v>
      </c>
      <c r="JV81" s="9">
        <f>JV79*Data!$B46/Data!$B42/Data!$B3*Data!$B48</f>
        <v>0.22746968275862073</v>
      </c>
      <c r="JW81" s="9">
        <f>JW79*Data!$B46/Data!$B42/Data!$B3*Data!$B48</f>
        <v>0.31232786022988507</v>
      </c>
      <c r="JX81" s="9">
        <f>JX79*Data!$B46/Data!$B42/Data!$B3*Data!$B48</f>
        <v>0.20665737931034486</v>
      </c>
      <c r="JY81" s="9">
        <f>JY79*Data!$B46/Data!$B42/Data!$B3*Data!$B48</f>
        <v>0.19889917793103451</v>
      </c>
      <c r="JZ81" s="9">
        <f>JZ79*Data!$B46/Data!$B42/Data!$B3*Data!$B48</f>
        <v>0.16517608091954025</v>
      </c>
      <c r="KA81" s="9">
        <f>KA79*Data!$B46/Data!$B42/Data!$B3*Data!$B48</f>
        <v>0.20270336735632183</v>
      </c>
      <c r="KB81" s="9">
        <f>KB79*Data!$B46/Data!$B42/Data!$B3*Data!$B48</f>
        <v>0.18543469241379312</v>
      </c>
      <c r="KC81" s="9">
        <f>KC79*Data!$B46/Data!$B42/Data!$B3*Data!$B48</f>
        <v>0.31775404137931029</v>
      </c>
      <c r="KD81" s="9">
        <f>KD79*Data!$B46/Data!$B42/Data!$B3*Data!$B48</f>
        <v>0.35752215172413787</v>
      </c>
      <c r="KE81" s="9">
        <f>KE79*Data!$B46/Data!$B42/Data!$B3*Data!$B48</f>
        <v>0.28660398344827592</v>
      </c>
      <c r="KF81" s="9">
        <f>KF79*Data!$B46/Data!$B42/Data!$B3*Data!$B48</f>
        <v>0.51718085517241386</v>
      </c>
      <c r="KG81" s="9">
        <f>KG79*Data!$B46/Data!$B42/Data!$B3*Data!$B48</f>
        <v>0.40003266574712643</v>
      </c>
      <c r="KH81" s="9">
        <f>KH79*Data!$B46/Data!$B42/Data!$B3*Data!$B48</f>
        <v>0.37448466758620691</v>
      </c>
      <c r="KI81" s="9">
        <f>KI79*Data!$B46/Data!$B42/Data!$B3*Data!$B48</f>
        <v>0.36401011862068966</v>
      </c>
      <c r="KJ81" s="9">
        <f>KJ79*Data!$B46/Data!$B42/Data!$B3*Data!$B48</f>
        <v>0.48960048183908056</v>
      </c>
      <c r="KK81" s="9">
        <f>KK79*Data!$B46/Data!$B42/Data!$B3*Data!$B48</f>
        <v>0.55914419126436787</v>
      </c>
      <c r="KL81" s="9">
        <f>KL79*Data!$B46/Data!$B42/Data!$B3*Data!$B48</f>
        <v>0.50644574528735631</v>
      </c>
      <c r="KM81" s="9">
        <f>KM79*Data!$B46/Data!$B42/Data!$B3*Data!$B48</f>
        <v>0.41849340689655179</v>
      </c>
      <c r="KN81" s="9">
        <f>KN79*Data!$B46/Data!$B42/Data!$B3*Data!$B48</f>
        <v>0.40825336275862084</v>
      </c>
      <c r="KO81" s="9">
        <f>KO79*Data!$B46/Data!$B42/Data!$B3*Data!$B48</f>
        <v>0.44851653885057474</v>
      </c>
      <c r="KP81" s="9">
        <f>KP79*Data!$B46/Data!$B42/Data!$B3*Data!$B48</f>
        <v>0.98381940597701156</v>
      </c>
      <c r="KQ81" s="9">
        <f>KQ79*Data!$B46/Data!$B42/Data!$B3*Data!$B48</f>
        <v>0.67597970758620696</v>
      </c>
      <c r="KR81" s="9">
        <f>KR79*Data!$B46/Data!$B42/Data!$B3*Data!$B48</f>
        <v>0.63612040091954025</v>
      </c>
      <c r="KS81" s="9">
        <f>KS79*Data!$B46/Data!$B42/Data!$B3*Data!$B48</f>
        <v>0.97143624827586217</v>
      </c>
      <c r="KT81" s="9">
        <f>KT79*Data!$B46/Data!$B42/Data!$B3*Data!$B48</f>
        <v>0.55665583448275857</v>
      </c>
      <c r="KU81" s="9">
        <f>KU79*Data!$B46/Data!$B42/Data!$B3*Data!$B48</f>
        <v>0.23896693333333338</v>
      </c>
      <c r="KV81" s="9">
        <f>KV79*Data!$B46/Data!$B42/Data!$B3*Data!$B48</f>
        <v>0.24869236965517239</v>
      </c>
      <c r="KW81" s="9">
        <f>KW79*Data!$B46/Data!$B42/Data!$B3*Data!$B48</f>
        <v>0.2204931641379311</v>
      </c>
      <c r="KX81" s="9">
        <f>KX79*Data!$B46/Data!$B42/Data!$B3*Data!$B48</f>
        <v>0</v>
      </c>
      <c r="KY81" s="9">
        <f>KY79*Data!$B46/Data!$B42/Data!$B3*Data!$B48</f>
        <v>0.31914804229885069</v>
      </c>
      <c r="KZ81" s="9">
        <f>KZ79*Data!$B46/Data!$B42/Data!$B3*Data!$B48</f>
        <v>0.24691404137931042</v>
      </c>
      <c r="LA81" s="9">
        <f>LA79*Data!$B46/Data!$B42/Data!$B3*Data!$B48</f>
        <v>0.24062800919540234</v>
      </c>
      <c r="LB81" s="9">
        <f>LB79*Data!$B46/Data!$B42/Data!$B3*Data!$B48</f>
        <v>0.24219137471264374</v>
      </c>
      <c r="LC81" s="9">
        <f>LC79*Data!$B46/Data!$B42/Data!$B3*Data!$B48</f>
        <v>0.41310630988505759</v>
      </c>
      <c r="LD81" s="9">
        <f>LD79*Data!$B46/Data!$B42/Data!$B3*Data!$B48</f>
        <v>0.31813836873563234</v>
      </c>
      <c r="LE81" s="9">
        <f>LE79*Data!$B46/Data!$B42/Data!$B3*Data!$B48</f>
        <v>0.30164486252873568</v>
      </c>
      <c r="LF81" s="9">
        <f>LF79*Data!$B46/Data!$B42/Data!$B3*Data!$B48</f>
        <v>0.33184387310344832</v>
      </c>
      <c r="LG81" s="9">
        <f>LG79*Data!$B46/Data!$B42/Data!$B3*Data!$B48</f>
        <v>0.21335379494252876</v>
      </c>
      <c r="LH81" s="9">
        <f>LH79*Data!$B46/Data!$B42/Data!$B3*Data!$B48</f>
        <v>0.17371596505747128</v>
      </c>
      <c r="LI81" s="9">
        <f>LI79*Data!$B46/Data!$B42/Data!$B3*Data!$B48</f>
        <v>0.14463085241379312</v>
      </c>
      <c r="LJ81" s="9">
        <f>LJ79*Data!$B46/Data!$B42/Data!$B3*Data!$B48</f>
        <v>0.10795690298850576</v>
      </c>
      <c r="LK81" s="9">
        <f>LK79*Data!$B46/Data!$B42/Data!$B3*Data!$B48</f>
        <v>9.9110859770114981E-2</v>
      </c>
      <c r="LL81" s="9">
        <f>LL79*Data!$B46/Data!$B42/Data!$B3*Data!$B48</f>
        <v>8.0571950344827586E-2</v>
      </c>
      <c r="LM81" s="9">
        <f>LM79*Data!$B46/Data!$B42/Data!$B3*Data!$B48</f>
        <v>7.4181693793103451E-2</v>
      </c>
      <c r="LN81" s="9">
        <f>LN79*Data!$B46/Data!$B42/Data!$B3*Data!$B48</f>
        <v>4.1396616091954032E-2</v>
      </c>
      <c r="LO81" s="9">
        <f>LO79*Data!$B46/Data!$B42/Data!$B3*Data!$B48</f>
        <v>3.7918127816091947E-2</v>
      </c>
      <c r="LP81" s="9">
        <f>LP79*Data!$B46/Data!$B42/Data!$B3*Data!$B48</f>
        <v>7.2540160000000006E-2</v>
      </c>
      <c r="LQ81" s="9">
        <f>LQ79*Data!$B46/Data!$B42/Data!$B3*Data!$B48</f>
        <v>1.3440000000000001</v>
      </c>
      <c r="LR81" s="9">
        <f>LR79*Data!$B46/Data!$B42/Data!$B3*Data!$B48</f>
        <v>0.73920000000000008</v>
      </c>
      <c r="LS81" s="9">
        <f>LS79*Data!$B46/Data!$B42/Data!$B3*Data!$B48</f>
        <v>0.32848263724137933</v>
      </c>
      <c r="LT81" s="9">
        <f>LT79*Data!$B46/Data!$B42/Data!$B3*Data!$B48</f>
        <v>0.2968570556321839</v>
      </c>
      <c r="LU81" s="9">
        <f>LU79*Data!$B46/Data!$B42/Data!$B3*Data!$B48</f>
        <v>0.39106285609195407</v>
      </c>
      <c r="LV81" s="9">
        <f>LV79*Data!$B46/Data!$B42/Data!$B3*Data!$B48</f>
        <v>0.24965644505747128</v>
      </c>
      <c r="LW81" s="9">
        <f>LW79*Data!$B46/Data!$B42/Data!$B3*Data!$B48</f>
        <v>0.2925903705747126</v>
      </c>
      <c r="LX81" s="9">
        <f>LX79*Data!$B46/Data!$B42/Data!$B3*Data!$B48</f>
        <v>8.213333333333335E-2</v>
      </c>
      <c r="LY81" s="9">
        <f>LY79*Data!$B46/Data!$B42/Data!$B3*Data!$B48</f>
        <v>0.2448490960919541</v>
      </c>
      <c r="LZ81" s="9">
        <f>LZ79*Data!$B46/Data!$B42/Data!$B3*Data!$B48</f>
        <v>0.2255871301149425</v>
      </c>
      <c r="MA81" s="9">
        <f>MA79*Data!$B46/Data!$B42/Data!$B3*Data!$B48</f>
        <v>0.19898386022988504</v>
      </c>
      <c r="MB81" s="9">
        <f>MB79*Data!$B46/Data!$B42/Data!$B3*Data!$B48</f>
        <v>0.27952975448275863</v>
      </c>
      <c r="MC81" s="9">
        <f>MC79*Data!$B46/Data!$B42/Data!$B3*Data!$B48</f>
        <v>0.2053871448275863</v>
      </c>
      <c r="MD81" s="9">
        <f>MD79*Data!$B46/Data!$B42/Data!$B3*Data!$B48</f>
        <v>0.19405925885057468</v>
      </c>
      <c r="ME81" s="9">
        <f>ME79*Data!$B46/Data!$B42/Data!$B3*Data!$B48</f>
        <v>8.6558337471264374E-2</v>
      </c>
      <c r="MF81" s="9">
        <f>MF79*Data!$B46/Data!$B42/Data!$B3*Data!$B48</f>
        <v>7.8845734252873598E-2</v>
      </c>
      <c r="MG81" s="9">
        <f>MG79*Data!$B46/Data!$B42/Data!$B3*Data!$B48</f>
        <v>8.3561886896551724E-2</v>
      </c>
      <c r="MH81" s="9">
        <f>MH79*Data!$B46/Data!$B42/Data!$B3*Data!$B48</f>
        <v>8.0702230804597722E-2</v>
      </c>
      <c r="MI81" s="9">
        <f>MI79*Data!$B46/Data!$B42/Data!$B3*Data!$B48</f>
        <v>7.7627611954023013E-2</v>
      </c>
      <c r="MJ81" s="9">
        <f>MJ79*Data!$B46/Data!$B42/Data!$B3*Data!$B48</f>
        <v>7.489823632183909E-2</v>
      </c>
      <c r="MK81" s="9">
        <f>MK79*Data!$B46/Data!$B42/Data!$B3*Data!$B48</f>
        <v>8.0396071724137944E-2</v>
      </c>
      <c r="ML81" s="9">
        <f>ML79*Data!$B46/Data!$B42/Data!$B3*Data!$B48</f>
        <v>6.9700045977011502E-2</v>
      </c>
      <c r="MM81" s="9">
        <f>MM79*Data!$B46/Data!$B42/Data!$B3*Data!$B48</f>
        <v>6.377228505747129E-2</v>
      </c>
      <c r="MN81" s="9">
        <f>MN79*Data!$B46/Data!$B42/Data!$B3*Data!$B48</f>
        <v>0.12448297931034487</v>
      </c>
      <c r="MO81" s="9">
        <f>MO79*Data!$B46/Data!$B42/Data!$B3*Data!$B48</f>
        <v>0.11226267218390809</v>
      </c>
      <c r="MP81" s="9">
        <f>MP79*Data!$B46/Data!$B42/Data!$B3*Data!$B48</f>
        <v>0.13235191908045979</v>
      </c>
      <c r="MQ81" s="9">
        <f>MQ79*Data!$B46/Data!$B42/Data!$B3*Data!$B48</f>
        <v>6.0899600919540241E-2</v>
      </c>
      <c r="MR81" s="9">
        <f>MR79*Data!$B46/Data!$B42/Data!$B3*Data!$B48</f>
        <v>5.7212663908045976E-2</v>
      </c>
      <c r="MS81" s="9">
        <f>MS79*Data!$B46/Data!$B42/Data!$B3*Data!$B48</f>
        <v>6.5934940689655192E-2</v>
      </c>
      <c r="MT81" s="9">
        <f>MT79*Data!$B46/Data!$B42/Data!$B3*Data!$B48</f>
        <v>5.6157392183908049E-2</v>
      </c>
      <c r="MU81" s="9">
        <f>MU79*Data!$B46/Data!$B42/Data!$B3*Data!$B48</f>
        <v>5.5004410114942538E-2</v>
      </c>
      <c r="MV81" s="9">
        <f>MV79*Data!$B46/Data!$B42/Data!$B3*Data!$B48</f>
        <v>6.2925462068965543E-2</v>
      </c>
      <c r="MW81" s="9">
        <f>MW79*Data!$B46/Data!$B42/Data!$B3*Data!$B48</f>
        <v>5.6580803678160922E-2</v>
      </c>
      <c r="MX81" s="9">
        <f>MX79*Data!$B46/Data!$B42/Data!$B3*Data!$B48</f>
        <v>4.9780163678160926E-2</v>
      </c>
      <c r="MY81" s="9">
        <f>MY79*Data!$B46/Data!$B42/Data!$B3*Data!$B48</f>
        <v>5.0972229885057486E-2</v>
      </c>
      <c r="MZ81" s="9">
        <f>MZ79*Data!$B46/Data!$B42/Data!$B3*Data!$B48</f>
        <v>4.9217062579821204E-2</v>
      </c>
      <c r="NA81" s="9">
        <f>NA79*Data!$B46/Data!$B42/Data!$B3*Data!$B48</f>
        <v>4.8829526653995849E-2</v>
      </c>
      <c r="NB81" s="9">
        <f>NB79*Data!$B46/Data!$B42/Data!$B3*Data!$B48</f>
        <v>4.8829526653995849E-2</v>
      </c>
      <c r="NC81" s="9">
        <f>NC79*Data!$B46/Data!$B42/Data!$B3*Data!$B48</f>
        <v>4.8448045977011509E-2</v>
      </c>
    </row>
    <row r="82" spans="2:367" ht="15">
      <c r="B82" s="9" t="s">
        <v>1844</v>
      </c>
      <c r="C82" s="9">
        <f>C79*Data!$B48/Data!$B40/Data!$B3</f>
        <v>0.14371457471264368</v>
      </c>
      <c r="D82" s="9">
        <f>D79*Data!$B48/Data!$B40/Data!$B3</f>
        <v>0.21757682758620681</v>
      </c>
      <c r="E82" s="9">
        <f>E79*Data!$B48/Data!$B40/Data!$B3</f>
        <v>0.23476073563218394</v>
      </c>
      <c r="F82" s="9">
        <f>F79*Data!$B48/Data!$B40/Data!$B3</f>
        <v>0.22740919540229887</v>
      </c>
      <c r="G82" s="9">
        <f>G79*Data!$B48/Data!$B40/Data!$B3</f>
        <v>0.21631209195402301</v>
      </c>
      <c r="H82" s="9">
        <f>H79*Data!$B48/Data!$B40/Data!$B3</f>
        <v>0.41084873563218388</v>
      </c>
      <c r="I82" s="9">
        <f>I79*Data!$B48/Data!$B40/Data!$B3</f>
        <v>0.38195862068965514</v>
      </c>
      <c r="J82" s="9">
        <f>J79*Data!$B48/Data!$B40/Data!$B3</f>
        <v>0.15853609195402299</v>
      </c>
      <c r="K82" s="9">
        <f>K79*Data!$B48/Data!$B40/Data!$B3</f>
        <v>0.20767889655172411</v>
      </c>
      <c r="L82" s="9">
        <f>L79*Data!$B48/Data!$B40/Data!$B3</f>
        <v>0.19460643678160924</v>
      </c>
      <c r="M82" s="9">
        <f>M79*Data!$B48/Data!$B40/Data!$B3</f>
        <v>0.16736386206896547</v>
      </c>
      <c r="N82" s="9">
        <f>N79*Data!$B48/Data!$B40/Data!$B3</f>
        <v>0.19965480459770116</v>
      </c>
      <c r="O82" s="9">
        <f>O79*Data!$B48/Data!$B40/Data!$B3</f>
        <v>0.76095632183908046</v>
      </c>
      <c r="P82" s="9">
        <f>P79*Data!$B48/Data!$B40/Data!$B3</f>
        <v>0.78878896551724131</v>
      </c>
      <c r="Q82" s="9">
        <f>Q79*Data!$B48/Data!$B40/Data!$B3</f>
        <v>0.34285756321839084</v>
      </c>
      <c r="R82" s="9">
        <f>R79*Data!$B48/Data!$B40/Data!$B3</f>
        <v>0.73866482758620677</v>
      </c>
      <c r="S82" s="9">
        <f>S79*Data!$B48/Data!$B40/Data!$B3</f>
        <v>0.41077894252873565</v>
      </c>
      <c r="T82" s="9">
        <f>T79*Data!$B48/Data!$B40/Data!$B3</f>
        <v>0.16880625287356327</v>
      </c>
      <c r="U82" s="9">
        <f>U79*Data!$B48/Data!$B40/Data!$B3</f>
        <v>0.2087511724137931</v>
      </c>
      <c r="V82" s="9">
        <f>V79*Data!$B48/Data!$B40/Data!$B3</f>
        <v>0.34435494252873566</v>
      </c>
      <c r="W82" s="9">
        <f>W79*Data!$B48/Data!$B40/Data!$B3</f>
        <v>0.43677793103448276</v>
      </c>
      <c r="X82" s="9">
        <f>X79*Data!$B48/Data!$B40/Data!$B3</f>
        <v>0.19169839080459766</v>
      </c>
      <c r="Y82" s="9">
        <f>Y79*Data!$B48/Data!$B40/Data!$B3</f>
        <v>0.2945015172413793</v>
      </c>
      <c r="Z82" s="9">
        <f>Z79*Data!$B48/Data!$B40/Data!$B3</f>
        <v>0.23175963218390805</v>
      </c>
      <c r="AA82" s="9">
        <f>AA79*Data!$B48/Data!$B40/Data!$B3</f>
        <v>0.23373710344827586</v>
      </c>
      <c r="AB82" s="9">
        <f>AB79*Data!$B48/Data!$B40/Data!$B3</f>
        <v>0.26293388505747123</v>
      </c>
      <c r="AC82" s="9">
        <f>AC79*Data!$B48/Data!$B40/Data!$B3</f>
        <v>0.35607172413793098</v>
      </c>
      <c r="AD82" s="9">
        <f>AD79*Data!$B48/Data!$B40/Data!$B3</f>
        <v>0.43119448275862066</v>
      </c>
      <c r="AE82" s="9">
        <f>AE79*Data!$B48/Data!$B40/Data!$B3</f>
        <v>0.19516689655172409</v>
      </c>
      <c r="AF82" s="9">
        <f>AF79*Data!$B48/Data!$B40/Data!$B3</f>
        <v>0.29252193103448282</v>
      </c>
      <c r="AG82" s="9">
        <f>AG79*Data!$B48/Data!$B40/Data!$B3</f>
        <v>0.25448891954022984</v>
      </c>
      <c r="AH82" s="9">
        <f>AH79*Data!$B48/Data!$B40/Data!$B3</f>
        <v>0.23392321839080468</v>
      </c>
      <c r="AI82" s="9">
        <f>AI79*Data!$B48/Data!$B40/Data!$B3</f>
        <v>0.22913075862068963</v>
      </c>
      <c r="AJ82" s="9">
        <f>AJ79*Data!$B48/Data!$B40/Data!$B3</f>
        <v>0.39456367816091953</v>
      </c>
      <c r="AK82" s="9">
        <f>AK79*Data!$B48/Data!$B40/Data!$B3</f>
        <v>0.57598344827586201</v>
      </c>
      <c r="AL82" s="9">
        <f>AL79*Data!$B48/Data!$B40/Data!$B3</f>
        <v>0.22772009195402296</v>
      </c>
      <c r="AM82" s="9">
        <f>AM79*Data!$B48/Data!$B40/Data!$B3</f>
        <v>0.27863944827586207</v>
      </c>
      <c r="AN82" s="9">
        <f>AN79*Data!$B48/Data!$B40/Data!$B3</f>
        <v>0.29022298850574707</v>
      </c>
      <c r="AO82" s="9">
        <f>AO79*Data!$B48/Data!$B40/Data!$B3</f>
        <v>0.27779981609195403</v>
      </c>
      <c r="AP82" s="9">
        <f>AP79*Data!$B48/Data!$B40/Data!$B3</f>
        <v>0.2979932873563218</v>
      </c>
      <c r="AQ82" s="9">
        <f>AQ79*Data!$B48/Data!$B40/Data!$B3</f>
        <v>0.51042022988505742</v>
      </c>
      <c r="AR82" s="9">
        <f>AR79*Data!$B48/Data!$B40/Data!$B3</f>
        <v>0.56765057471264369</v>
      </c>
      <c r="AS82" s="9">
        <f>AS79*Data!$B48/Data!$B40/Data!$B3</f>
        <v>0.30778335632183901</v>
      </c>
      <c r="AT82" s="9">
        <f>AT79*Data!$B48/Data!$B40/Data!$B3</f>
        <v>0.32003310344827585</v>
      </c>
      <c r="AU82" s="9">
        <f>AU79*Data!$B48/Data!$B40/Data!$B3</f>
        <v>0.2554427586206896</v>
      </c>
      <c r="AV82" s="9">
        <f>AV79*Data!$B48/Data!$B40/Data!$B3</f>
        <v>0.24676514942528735</v>
      </c>
      <c r="AW82" s="9">
        <f>AW79*Data!$B48/Data!$B40/Data!$B3</f>
        <v>0.28766390804597702</v>
      </c>
      <c r="AX82" s="9">
        <f>AX79*Data!$B48/Data!$B40/Data!$B3</f>
        <v>0.91708137931034495</v>
      </c>
      <c r="AY82" s="9">
        <f>AY79*Data!$B48/Data!$B40/Data!$B3</f>
        <v>0.87778574712643687</v>
      </c>
      <c r="AZ82" s="9">
        <f>AZ79*Data!$B48/Data!$B40/Data!$B3</f>
        <v>0.44077094252873567</v>
      </c>
      <c r="BA82" s="9">
        <f>BA79*Data!$B48/Data!$B40/Data!$B3</f>
        <v>0.65057324137931039</v>
      </c>
      <c r="BB82" s="9">
        <f>BB79*Data!$B48/Data!$B40/Data!$B3</f>
        <v>0.18302078160919544</v>
      </c>
      <c r="BC82" s="9">
        <f>BC79*Data!$B48/Data!$B40/Data!$B3</f>
        <v>0.2060990344827586</v>
      </c>
      <c r="BD82" s="9">
        <f>BD79*Data!$B48/Data!$B40/Data!$B3</f>
        <v>0.18020579310344831</v>
      </c>
      <c r="BE82" s="9">
        <f>BE79*Data!$B48/Data!$B40/Data!$B3</f>
        <v>0.32324781609195402</v>
      </c>
      <c r="BF82" s="9">
        <f>BF79*Data!$B48/Data!$B40/Data!$B3</f>
        <v>0.54108689655172404</v>
      </c>
      <c r="BG82" s="9">
        <f>BG79*Data!$B48/Data!$B40/Data!$B3</f>
        <v>0.25912275862068967</v>
      </c>
      <c r="BH82" s="9">
        <f>BH79*Data!$B48/Data!$B40/Data!$B3</f>
        <v>0.27084799999999998</v>
      </c>
      <c r="BI82" s="9">
        <f>BI79*Data!$B48/Data!$B40/Data!$B3</f>
        <v>0.26363181609195402</v>
      </c>
      <c r="BJ82" s="9">
        <f>BJ79*Data!$B48/Data!$B40/Data!$B3</f>
        <v>0.31055604597701147</v>
      </c>
      <c r="BK82" s="9">
        <f>BK79*Data!$B48/Data!$B40/Data!$B3</f>
        <v>0.49150629885057473</v>
      </c>
      <c r="BL82" s="9">
        <f>BL79*Data!$B48/Data!$B40/Data!$B3</f>
        <v>0.80266298850574713</v>
      </c>
      <c r="BM82" s="9">
        <f>BM79*Data!$B48/Data!$B40/Data!$B3</f>
        <v>0.89292873563218378</v>
      </c>
      <c r="BN82" s="9">
        <f>BN79*Data!$B48/Data!$B40/Data!$B3</f>
        <v>0.34923622988505748</v>
      </c>
      <c r="BO82" s="9">
        <f>BO79*Data!$B48/Data!$B40/Data!$B3</f>
        <v>0.30615062068965521</v>
      </c>
      <c r="BP82" s="9">
        <f>BP79*Data!$B48/Data!$B40/Data!$B3</f>
        <v>0.18241590804597702</v>
      </c>
      <c r="BQ82" s="9">
        <f>BQ79*Data!$B48/Data!$B40/Data!$B3</f>
        <v>0.23336487356321842</v>
      </c>
      <c r="BR82" s="9">
        <f>BR79*Data!$B48/Data!$B40/Data!$B3</f>
        <v>0.20084128735632181</v>
      </c>
      <c r="BS82" s="9">
        <f>BS79*Data!$B48/Data!$B40/Data!$B3</f>
        <v>0.32096367816091953</v>
      </c>
      <c r="BT82" s="9">
        <f>BT79*Data!$B48/Data!$B40/Data!$B3</f>
        <v>0.3721452873563218</v>
      </c>
      <c r="BU82" s="9">
        <f>BU79*Data!$B48/Data!$B40/Data!$B3</f>
        <v>0.2051155862068966</v>
      </c>
      <c r="BV82" s="9">
        <f>BV79*Data!$B48/Data!$B40/Data!$B3</f>
        <v>0.27262455172413791</v>
      </c>
      <c r="BW82" s="9">
        <f>BW79*Data!$B48/Data!$B40/Data!$B3</f>
        <v>0.24834712643678161</v>
      </c>
      <c r="BX82" s="9">
        <f>BX79*Data!$B48/Data!$B40/Data!$B3</f>
        <v>0.28368570114942532</v>
      </c>
      <c r="BY82" s="9">
        <f>BY79*Data!$B48/Data!$B40/Data!$B3</f>
        <v>0.21393912643678165</v>
      </c>
      <c r="BZ82" s="9">
        <f>BZ79*Data!$B48/Data!$B40/Data!$B3</f>
        <v>0.37823632183908046</v>
      </c>
      <c r="CA82" s="9">
        <f>CA79*Data!$B48/Data!$B40/Data!$B3</f>
        <v>0.39595954022988505</v>
      </c>
      <c r="CB82" s="9">
        <f>CB79*Data!$B48/Data!$B40/Data!$B3</f>
        <v>0.32603954022988507</v>
      </c>
      <c r="CC82" s="9">
        <f>CC79*Data!$B48/Data!$B40/Data!$B3</f>
        <v>0.37490317241379301</v>
      </c>
      <c r="CD82" s="9">
        <f>CD79*Data!$B48/Data!$B40/Data!$B3</f>
        <v>0.1954439540229885</v>
      </c>
      <c r="CE82" s="9">
        <f>CE79*Data!$B48/Data!$B40/Data!$B3</f>
        <v>0.58666666666666667</v>
      </c>
      <c r="CF82" s="9">
        <f>CF79*Data!$B48/Data!$B40/Data!$B3</f>
        <v>0.29333333333333333</v>
      </c>
      <c r="CG82" s="9">
        <f>CG79*Data!$B48/Data!$B40/Data!$B3</f>
        <v>0.26666666666666666</v>
      </c>
      <c r="CH82" s="9">
        <f>CH79*Data!$B48/Data!$B40/Data!$B3</f>
        <v>0</v>
      </c>
      <c r="CI82" s="9">
        <f>CI79*Data!$B48/Data!$B40/Data!$B3</f>
        <v>0</v>
      </c>
      <c r="CJ82" s="9">
        <f>CJ79*Data!$B48/Data!$B40/Data!$B3</f>
        <v>0.32</v>
      </c>
      <c r="CK82" s="9">
        <f>CK79*Data!$B48/Data!$B40/Data!$B3</f>
        <v>0.29333333333333333</v>
      </c>
      <c r="CL82" s="9">
        <f>CL79*Data!$B48/Data!$B40/Data!$B3</f>
        <v>0.29333333333333333</v>
      </c>
      <c r="CM82" s="9">
        <f>CM79*Data!$B48/Data!$B40/Data!$B3</f>
        <v>0.29333333333333333</v>
      </c>
      <c r="CN82" s="9">
        <f>CN79*Data!$B48/Data!$B40/Data!$B3</f>
        <v>0.53333333333333333</v>
      </c>
      <c r="CO82" s="9">
        <f>CO79*Data!$B48/Data!$B40/Data!$B3</f>
        <v>0.93294344827586195</v>
      </c>
      <c r="CP82" s="9">
        <f>CP79*Data!$B48/Data!$B40/Data!$B3</f>
        <v>0.58768331034482768</v>
      </c>
      <c r="CQ82" s="9">
        <f>CQ79*Data!$B48/Data!$B40/Data!$B3</f>
        <v>0.71145820689655159</v>
      </c>
      <c r="CR82" s="9">
        <f>CR79*Data!$B48/Data!$B40/Data!$B3</f>
        <v>0.2881989885057471</v>
      </c>
      <c r="CS82" s="9">
        <f>CS79*Data!$B48/Data!$B40/Data!$B3</f>
        <v>0.25828101149425292</v>
      </c>
      <c r="CT82" s="9">
        <f>CT79*Data!$B48/Data!$B40/Data!$B3</f>
        <v>0.28096377011494256</v>
      </c>
      <c r="CU82" s="9">
        <f>CU79*Data!$B48/Data!$B40/Data!$B3</f>
        <v>0.22708349425287355</v>
      </c>
      <c r="CV82" s="9">
        <f>CV79*Data!$B48/Data!$B40/Data!$B3</f>
        <v>0.29692312643678159</v>
      </c>
      <c r="CW82" s="9">
        <f>CW79*Data!$B48/Data!$B40/Data!$B3</f>
        <v>0.35615420689655175</v>
      </c>
      <c r="CX82" s="9">
        <f>CX79*Data!$B48/Data!$B40/Data!$B3</f>
        <v>0.40268294252873565</v>
      </c>
      <c r="CY82" s="9">
        <f>CY79*Data!$B48/Data!$B40/Data!$B3</f>
        <v>0.24111190804597701</v>
      </c>
      <c r="CZ82" s="9">
        <f>CZ79*Data!$B48/Data!$B40/Data!$B3</f>
        <v>0.2634224367816092</v>
      </c>
      <c r="DA82" s="9">
        <f>DA79*Data!$B48/Data!$B40/Data!$B3</f>
        <v>0.22582721839080458</v>
      </c>
      <c r="DB82" s="9">
        <f>DB79*Data!$B48/Data!$B40/Data!$B3</f>
        <v>0.21331098850574712</v>
      </c>
      <c r="DC82" s="9">
        <f>DC79*Data!$B48/Data!$B40/Data!$B3</f>
        <v>0.27984708045977014</v>
      </c>
      <c r="DD82" s="9">
        <f>DD79*Data!$B48/Data!$B40/Data!$B3</f>
        <v>0</v>
      </c>
      <c r="DE82" s="9">
        <f>DE79*Data!$B48/Data!$B40/Data!$B3</f>
        <v>0.66852487356321832</v>
      </c>
      <c r="DF82" s="9">
        <f>DF79*Data!$B48/Data!$B40/Data!$B3</f>
        <v>0.86029305747126439</v>
      </c>
      <c r="DG82" s="9">
        <f>DG79*Data!$B48/Data!$B40/Data!$B3</f>
        <v>0.79652542528735626</v>
      </c>
      <c r="DH82" s="9">
        <f>DH79*Data!$B48/Data!$B40/Data!$B3</f>
        <v>0.78370675862068984</v>
      </c>
      <c r="DI82" s="9">
        <f>DI79*Data!$B48/Data!$B40/Data!$B3</f>
        <v>0.60959622988505757</v>
      </c>
      <c r="DJ82" s="9">
        <f>DJ79*Data!$B48/Data!$B40/Data!$B3</f>
        <v>0</v>
      </c>
      <c r="DK82" s="9">
        <f>DK79*Data!$B48/Data!$B40/Data!$B3</f>
        <v>0</v>
      </c>
      <c r="DL82" s="9">
        <f>DL79*Data!$B48/Data!$B40/Data!$B3</f>
        <v>0.14666666666666667</v>
      </c>
      <c r="DM82" s="9">
        <f>DM79*Data!$B48/Data!$B40/Data!$B3</f>
        <v>0.29324735632183907</v>
      </c>
      <c r="DN82" s="9">
        <f>DN79*Data!$B48/Data!$B40/Data!$B3</f>
        <v>0.25234859770114942</v>
      </c>
      <c r="DO82" s="9">
        <f>DO79*Data!$B48/Data!$B40/Data!$B3</f>
        <v>0.22338445977011498</v>
      </c>
      <c r="DP82" s="9">
        <f>DP79*Data!$B48/Data!$B40/Data!$B3</f>
        <v>0.20828588505747125</v>
      </c>
      <c r="DQ82" s="9">
        <f>DQ79*Data!$B48/Data!$B40/Data!$B3</f>
        <v>0.24167025287356322</v>
      </c>
      <c r="DR82" s="9">
        <f>DR79*Data!$B48/Data!$B40/Data!$B3</f>
        <v>0.14666666666666667</v>
      </c>
      <c r="DS82" s="9">
        <f>DS79*Data!$B48/Data!$B40/Data!$B3</f>
        <v>0.35378124137931038</v>
      </c>
      <c r="DT82" s="9">
        <f>DT79*Data!$B48/Data!$B40/Data!$B3</f>
        <v>0.29522482758620694</v>
      </c>
      <c r="DU82" s="9">
        <f>DU79*Data!$B48/Data!$B40/Data!$B3</f>
        <v>0.26256165517241375</v>
      </c>
      <c r="DV82" s="9">
        <f>DV79*Data!$B48/Data!$B40/Data!$B3</f>
        <v>0.29736514942528736</v>
      </c>
      <c r="DW82" s="9">
        <f>DW79*Data!$B48/Data!$B40/Data!$B3</f>
        <v>0.2363194482758621</v>
      </c>
      <c r="DX82" s="9">
        <f>DX79*Data!$B48/Data!$B40/Data!$B3</f>
        <v>0.32942344827586206</v>
      </c>
      <c r="DY82" s="9">
        <f>DY79*Data!$B48/Data!$B40/Data!$B3</f>
        <v>0.44351190804597707</v>
      </c>
      <c r="DZ82" s="9">
        <f>DZ79*Data!$B48/Data!$B40/Data!$B3</f>
        <v>0.26191025287356323</v>
      </c>
      <c r="EA82" s="9">
        <f>EA79*Data!$B48/Data!$B40/Data!$B3</f>
        <v>0.25572193103448282</v>
      </c>
      <c r="EB82" s="9">
        <f>EB79*Data!$B48/Data!$B40/Data!$B3</f>
        <v>0.25018501149425293</v>
      </c>
      <c r="EC82" s="9">
        <f>EC79*Data!$B48/Data!$B40/Data!$B3</f>
        <v>0.23545866666666665</v>
      </c>
      <c r="ED82" s="9">
        <f>ED79*Data!$B48/Data!$B40/Data!$B3</f>
        <v>0.23034050574712644</v>
      </c>
      <c r="EE82" s="9">
        <f>EE79*Data!$B48/Data!$B40/Data!$B3</f>
        <v>0.28782675862068963</v>
      </c>
      <c r="EF82" s="9">
        <f>EF79*Data!$B48/Data!$B40/Data!$B3</f>
        <v>0.35396735632183912</v>
      </c>
      <c r="EG82" s="9">
        <f>EG79*Data!$B48/Data!$B40/Data!$B3</f>
        <v>0.31360367816091955</v>
      </c>
      <c r="EH82" s="9">
        <f>EH79*Data!$B48/Data!$B40/Data!$B3</f>
        <v>0.31083521839080458</v>
      </c>
      <c r="EI82" s="9">
        <f>EI79*Data!$B48/Data!$B40/Data!$B3</f>
        <v>0.32991200000000004</v>
      </c>
      <c r="EJ82" s="9">
        <f>EJ79*Data!$B48/Data!$B40/Data!$B3</f>
        <v>0.28982749425287357</v>
      </c>
      <c r="EK82" s="9">
        <f>EK79*Data!$B48/Data!$B40/Data!$B3</f>
        <v>0.2599560459770115</v>
      </c>
      <c r="EL82" s="9">
        <f>EL79*Data!$B48/Data!$B40/Data!$B3</f>
        <v>0.29043236781609205</v>
      </c>
      <c r="EM82" s="9">
        <f>EM79*Data!$B48/Data!$B40/Data!$B3</f>
        <v>0.3222114942528736</v>
      </c>
      <c r="EN82" s="9">
        <f>EN79*Data!$B48/Data!$B40/Data!$B3</f>
        <v>0.30636845977011506</v>
      </c>
      <c r="EO82" s="9">
        <f>EO79*Data!$B48/Data!$B40/Data!$B3</f>
        <v>0.28778022988505753</v>
      </c>
      <c r="EP82" s="9">
        <f>EP79*Data!$B48/Data!$B40/Data!$B3</f>
        <v>0.97310197701149426</v>
      </c>
      <c r="EQ82" s="9">
        <f>EQ79*Data!$B48/Data!$B40/Data!$B3</f>
        <v>0.65996358620689644</v>
      </c>
      <c r="ER82" s="9">
        <f>ER79*Data!$B48/Data!$B40/Data!$B3</f>
        <v>0.29333333333333333</v>
      </c>
      <c r="ES82" s="9">
        <f>ES79*Data!$B48/Data!$B40/Data!$B3</f>
        <v>0</v>
      </c>
      <c r="ET82" s="9">
        <f>ET79*Data!$B48/Data!$B40/Data!$B3</f>
        <v>0</v>
      </c>
      <c r="EU82" s="9">
        <f>EU79*Data!$B48/Data!$B40/Data!$B3</f>
        <v>1.2957787586206897</v>
      </c>
      <c r="EV82" s="9">
        <f>EV79*Data!$B48/Data!$B40/Data!$B3</f>
        <v>0.93155181609195403</v>
      </c>
      <c r="EW82" s="9">
        <f>EW79*Data!$B48/Data!$B40/Data!$B3</f>
        <v>0.82411696551724156</v>
      </c>
      <c r="EX82" s="9">
        <f>EX79*Data!$B48/Data!$B40/Data!$B3</f>
        <v>0.44</v>
      </c>
      <c r="EY82" s="9">
        <f>EY79*Data!$B48/Data!$B40/Data!$B3</f>
        <v>0.44</v>
      </c>
      <c r="EZ82" s="9">
        <f>EZ79*Data!$B48/Data!$B40/Data!$B3</f>
        <v>0.95197793103448292</v>
      </c>
      <c r="FA82" s="9">
        <f>FA79*Data!$B48/Data!$B40/Data!$B3</f>
        <v>0.36666666666666664</v>
      </c>
      <c r="FB82" s="9">
        <f>FB79*Data!$B48/Data!$B40/Data!$B3</f>
        <v>0.36666666666666664</v>
      </c>
      <c r="FC82" s="9">
        <f>FC79*Data!$B48/Data!$B40/Data!$B3</f>
        <v>0.36666666666666664</v>
      </c>
      <c r="FD82" s="9">
        <f>FD79*Data!$B48/Data!$B40/Data!$B3</f>
        <v>0.36666666666666664</v>
      </c>
      <c r="FE82" s="9">
        <f>FE79*Data!$B48/Data!$B40/Data!$B3</f>
        <v>0.36666666666666664</v>
      </c>
      <c r="FF82" s="9">
        <f>FF79*Data!$B48/Data!$B40/Data!$B3</f>
        <v>0.73333333333333328</v>
      </c>
      <c r="FG82" s="9">
        <f>FG79*Data!$B48/Data!$B40/Data!$B3</f>
        <v>0.36666666666666664</v>
      </c>
      <c r="FH82" s="9">
        <f>FH79*Data!$B48/Data!$B40/Data!$B3</f>
        <v>0.20561048275862068</v>
      </c>
      <c r="FI82" s="9">
        <f>FI79*Data!$B48/Data!$B40/Data!$B3</f>
        <v>0.19153554022988506</v>
      </c>
      <c r="FJ82" s="9">
        <f>FJ79*Data!$B48/Data!$B40/Data!$B3</f>
        <v>0.26316652873563223</v>
      </c>
      <c r="FK82" s="9">
        <f>FK79*Data!$B48/Data!$B40/Data!$B3</f>
        <v>0.27342611494252872</v>
      </c>
      <c r="FL82" s="9">
        <f>FL79*Data!$B48/Data!$B40/Data!$B3</f>
        <v>0.14947356321839075</v>
      </c>
      <c r="FM82" s="9">
        <f>FM79*Data!$B48/Data!$B40/Data!$B3</f>
        <v>0.2015159540229885</v>
      </c>
      <c r="FN82" s="9">
        <f>FN79*Data!$B48/Data!$B40/Data!$B3</f>
        <v>0.28987402298850573</v>
      </c>
      <c r="FO82" s="9">
        <f>FO79*Data!$B48/Data!$B40/Data!$B3</f>
        <v>0.34154418390804603</v>
      </c>
      <c r="FP82" s="9">
        <f>FP79*Data!$B48/Data!$B40/Data!$B3</f>
        <v>0.20775080459770115</v>
      </c>
      <c r="FQ82" s="9">
        <f>FQ79*Data!$B48/Data!$B40/Data!$B3</f>
        <v>0.26458565517241378</v>
      </c>
      <c r="FR82" s="9">
        <f>FR79*Data!$B48/Data!$B40/Data!$B3</f>
        <v>0.29683006896551722</v>
      </c>
      <c r="FS82" s="9">
        <f>FS79*Data!$B48/Data!$B40/Data!$B3</f>
        <v>0.20428441379310344</v>
      </c>
      <c r="FT82" s="9">
        <f>FT79*Data!$B48/Data!$B40/Data!$B3</f>
        <v>0.2642832183908046</v>
      </c>
      <c r="FU82" s="9">
        <f>FU79*Data!$B48/Data!$B40/Data!$B3</f>
        <v>0.24764919540229891</v>
      </c>
      <c r="FV82" s="9">
        <f>FV79*Data!$B48/Data!$B40/Data!$B3</f>
        <v>0.31681416091954023</v>
      </c>
      <c r="FW82" s="9">
        <f>FW79*Data!$B48/Data!$B40/Data!$B3</f>
        <v>0.38439714942528724</v>
      </c>
      <c r="FX82" s="9">
        <f>FX79*Data!$B48/Data!$B40/Data!$B3</f>
        <v>0.29785370114942528</v>
      </c>
      <c r="FY82" s="9">
        <f>FY79*Data!$B48/Data!$B40/Data!$B3</f>
        <v>0.23282979310344828</v>
      </c>
      <c r="FZ82" s="9">
        <f>FZ79*Data!$B48/Data!$B40/Data!$B3</f>
        <v>0.2597699310344827</v>
      </c>
      <c r="GA82" s="9">
        <f>GA79*Data!$B48/Data!$B40/Data!$B3</f>
        <v>0.27638068965517243</v>
      </c>
      <c r="GB82" s="9">
        <f>GB79*Data!$B48/Data!$B40/Data!$B3</f>
        <v>0.30699659770114945</v>
      </c>
      <c r="GC82" s="9">
        <f>GC79*Data!$B48/Data!$B40/Data!$B3</f>
        <v>0.35440937931034489</v>
      </c>
      <c r="GD82" s="9">
        <f>GD79*Data!$B48/Data!$B40/Data!$B3</f>
        <v>0.350315063714289</v>
      </c>
      <c r="GE82" s="9">
        <f>GE79*Data!$B48/Data!$B40/Data!$B3</f>
        <v>0.3434518620689655</v>
      </c>
      <c r="GF82" s="9">
        <f>GF79*Data!$B48/Data!$B40/Data!$B3</f>
        <v>0.35252496551724138</v>
      </c>
      <c r="GG82" s="9">
        <f>GG79*Data!$B48/Data!$B40/Data!$B3</f>
        <v>0.35243190804597702</v>
      </c>
      <c r="GH82" s="9">
        <f>GH79*Data!$B48/Data!$B40/Data!$B3</f>
        <v>0.3391944827586208</v>
      </c>
      <c r="GI82" s="9">
        <f>GI79*Data!$B48/Data!$B40/Data!$B3</f>
        <v>0.56471926436781628</v>
      </c>
      <c r="GJ82" s="9">
        <f>GJ79*Data!$B48/Data!$B40/Data!$B3</f>
        <v>0.87639199999999995</v>
      </c>
      <c r="GK82" s="9">
        <f>GK79*Data!$B48/Data!$B40/Data!$B3</f>
        <v>0.3772782528735632</v>
      </c>
      <c r="GL82" s="9">
        <f>GL79*Data!$B48/Data!$B40/Data!$B3</f>
        <v>0.30432119540229885</v>
      </c>
      <c r="GM82" s="9">
        <f>GM79*Data!$B48/Data!$B40/Data!$B3</f>
        <v>0.29166537931034475</v>
      </c>
      <c r="GN82" s="9">
        <f>GN79*Data!$B48/Data!$B40/Data!$B3</f>
        <v>0.31772147126436778</v>
      </c>
      <c r="GO82" s="9">
        <f>GO79*Data!$B48/Data!$B40/Data!$B3</f>
        <v>0.29033931034482763</v>
      </c>
      <c r="GP82" s="9">
        <f>GP79*Data!$B48/Data!$B40/Data!$B3</f>
        <v>0.33614685057471261</v>
      </c>
      <c r="GQ82" s="9">
        <f>GQ79*Data!$B48/Data!$B40/Data!$B3</f>
        <v>0.44286050574712649</v>
      </c>
      <c r="GR82" s="9">
        <f>GR79*Data!$B48/Data!$B40/Data!$B3</f>
        <v>0.37132257471264363</v>
      </c>
      <c r="GS82" s="9">
        <f>GS79*Data!$B48/Data!$B40/Data!$B3</f>
        <v>0.37869737931034481</v>
      </c>
      <c r="GT82" s="9">
        <f>GT79*Data!$B48/Data!$B40/Data!$B3</f>
        <v>0.3642502068965518</v>
      </c>
      <c r="GU82" s="9">
        <f>GU79*Data!$B48/Data!$B40/Data!$B3</f>
        <v>0.32297921839080457</v>
      </c>
      <c r="GV82" s="9">
        <f>GV79*Data!$B48/Data!$B40/Data!$B3</f>
        <v>0.33456487356321835</v>
      </c>
      <c r="GW82" s="9">
        <f>GW79*Data!$B48/Data!$B40/Data!$B3</f>
        <v>0.77796045977011496</v>
      </c>
      <c r="GX82" s="9">
        <f>GX79*Data!$B48/Data!$B40/Data!$B3</f>
        <v>0.7653977011494254</v>
      </c>
      <c r="GY82" s="9">
        <f>GY79*Data!$B48/Data!$B40/Data!$B3</f>
        <v>0.73980689655172405</v>
      </c>
      <c r="GZ82" s="9">
        <f>GZ79*Data!$B48/Data!$B40/Data!$B3</f>
        <v>0.72347531034482759</v>
      </c>
      <c r="HA82" s="9">
        <f>HA79*Data!$B48/Data!$B40/Data!$B3</f>
        <v>0.84700910344827585</v>
      </c>
      <c r="HB82" s="9">
        <f>HB79*Data!$B48/Data!$B40/Data!$B3</f>
        <v>0.7948736551724136</v>
      </c>
      <c r="HC82" s="9">
        <f>HC79*Data!$B48/Data!$B40/Data!$B3</f>
        <v>0.74236597701149432</v>
      </c>
      <c r="HD82" s="9">
        <f>HD79*Data!$B48/Data!$B40/Data!$B3</f>
        <v>1.1247856551724138</v>
      </c>
      <c r="HE82" s="9">
        <f>HE79*Data!$B48/Data!$B40/Data!$B3</f>
        <v>1.1604266666666665</v>
      </c>
      <c r="HF82" s="9">
        <f>HF79*Data!$B48/Data!$B40/Data!$B3</f>
        <v>0.29333333333333333</v>
      </c>
      <c r="HG82" s="9">
        <f>HG79*Data!$B48/Data!$B40/Data!$B3</f>
        <v>0.71900855172413769</v>
      </c>
      <c r="HH82" s="9">
        <f>HH79*Data!$B48/Data!$B40/Data!$B3</f>
        <v>0.30208781609195401</v>
      </c>
      <c r="HI82" s="9">
        <f>HI79*Data!$B48/Data!$B40/Data!$B3</f>
        <v>0.88</v>
      </c>
      <c r="HJ82" s="9">
        <f>HJ79*Data!$B48/Data!$B40/Data!$B3</f>
        <v>0.29333333333333333</v>
      </c>
      <c r="HK82" s="9">
        <f>HK79*Data!$B48/Data!$B40/Data!$B3</f>
        <v>0.37527751724137925</v>
      </c>
      <c r="HL82" s="9">
        <f>HL79*Data!$B48/Data!$B40/Data!$B3</f>
        <v>1.76</v>
      </c>
      <c r="HM82" s="9">
        <f>HM79*Data!$B48/Data!$B40/Data!$B3</f>
        <v>0.32367714942528736</v>
      </c>
      <c r="HN82" s="9">
        <f>HN79*Data!$B48/Data!$B40/Data!$B3</f>
        <v>0.33984588505747121</v>
      </c>
      <c r="HO82" s="9">
        <f>HO79*Data!$B48/Data!$B40/Data!$B3</f>
        <v>0.26872671264367815</v>
      </c>
      <c r="HP82" s="9">
        <f>HP79*Data!$B48/Data!$B40/Data!$B3</f>
        <v>0.26188698850574715</v>
      </c>
      <c r="HQ82" s="9">
        <f>HQ79*Data!$B48/Data!$B40/Data!$B3</f>
        <v>0.32088542528735631</v>
      </c>
      <c r="HR82" s="9">
        <f>HR79*Data!$B48/Data!$B40/Data!$B3</f>
        <v>0.3477790344827586</v>
      </c>
      <c r="HS82" s="9">
        <f>HS79*Data!$B48/Data!$B40/Data!$B3</f>
        <v>0.3477790344827586</v>
      </c>
      <c r="HT82" s="9">
        <f>HT79*Data!$B48/Data!$B40/Data!$B3</f>
        <v>0.39740193103448285</v>
      </c>
      <c r="HU82" s="9">
        <f>HU79*Data!$B48/Data!$B40/Data!$B3</f>
        <v>0.28459301149425287</v>
      </c>
      <c r="HV82" s="9">
        <f>HV79*Data!$B48/Data!$B40/Data!$B3</f>
        <v>0.55615797701149416</v>
      </c>
      <c r="HW82" s="9">
        <f>HW79*Data!$B48/Data!$B40/Data!$B3</f>
        <v>0.5792594942528736</v>
      </c>
      <c r="HX82" s="9">
        <f>HX79*Data!$B48/Data!$B40/Data!$B3</f>
        <v>0.61520294252873553</v>
      </c>
      <c r="HY82" s="9">
        <f>HY79*Data!$B48/Data!$B40/Data!$B3</f>
        <v>0.59386951724137926</v>
      </c>
      <c r="HZ82" s="9">
        <f>HZ79*Data!$B48/Data!$B40/Data!$B3</f>
        <v>0.91978004597701124</v>
      </c>
      <c r="IA82" s="9">
        <f>IA79*Data!$B48/Data!$B40/Data!$B3</f>
        <v>0.40824312643678157</v>
      </c>
      <c r="IB82" s="9">
        <f>IB79*Data!$B48/Data!$B40/Data!$B3</f>
        <v>0.34319595402298853</v>
      </c>
      <c r="IC82" s="9">
        <f>IC79*Data!$B48/Data!$B40/Data!$B3</f>
        <v>0.33312248275862072</v>
      </c>
      <c r="ID82" s="9">
        <f>ID79*Data!$B48/Data!$B40/Data!$B3</f>
        <v>0.29126988505747131</v>
      </c>
      <c r="IE82" s="9">
        <f>IE79*Data!$B48/Data!$B40/Data!$B3</f>
        <v>0.29448036781609194</v>
      </c>
      <c r="IF82" s="9">
        <f>IF79*Data!$B48/Data!$B40/Data!$B3</f>
        <v>0.54785259770114947</v>
      </c>
      <c r="IG82" s="9">
        <f>IG79*Data!$B48/Data!$B40/Data!$B3</f>
        <v>0.74513443678160918</v>
      </c>
      <c r="IH82" s="9">
        <f>IH79*Data!$B48/Data!$B40/Data!$B3</f>
        <v>0.31688395402298852</v>
      </c>
      <c r="II82" s="9">
        <f>II79*Data!$B48/Data!$B40/Data!$B3</f>
        <v>0.35103604597701143</v>
      </c>
      <c r="IJ82" s="9">
        <f>IJ79*Data!$B48/Data!$B40/Data!$B3</f>
        <v>0.37153195402298855</v>
      </c>
      <c r="IK82" s="9">
        <f>IK79*Data!$B48/Data!$B40/Data!$B3</f>
        <v>0.35629379310344833</v>
      </c>
      <c r="IL82" s="9">
        <f>IL79*Data!$B48/Data!$B40/Data!$B3</f>
        <v>0.38409471264367823</v>
      </c>
      <c r="IM82" s="9">
        <f>IM79*Data!$B48/Data!$B40/Data!$B3</f>
        <v>0.37762721839080465</v>
      </c>
      <c r="IN82" s="9">
        <f>IN79*Data!$B48/Data!$B40/Data!$B3</f>
        <v>0.61608698850574717</v>
      </c>
      <c r="IO82" s="9">
        <f>IO79*Data!$B48/Data!$B40/Data!$B3</f>
        <v>0.40079852873563215</v>
      </c>
      <c r="IP82" s="9">
        <f>IP79*Data!$B48/Data!$B40/Data!$B3</f>
        <v>0.35689866666666664</v>
      </c>
      <c r="IQ82" s="9">
        <f>IQ79*Data!$B48/Data!$B40/Data!$B3</f>
        <v>1.3665489655172418</v>
      </c>
      <c r="IR82" s="9">
        <f>IR79*Data!$B48/Data!$B40/Data!$B3</f>
        <v>1.0578308045977012</v>
      </c>
      <c r="IS82" s="9">
        <f>IS79*Data!$B48/Data!$B40/Data!$B3</f>
        <v>1.1802246436781609</v>
      </c>
      <c r="IT82" s="9">
        <f>IT79*Data!$B48/Data!$B40/Data!$B3</f>
        <v>1.3709226666666667</v>
      </c>
      <c r="IU82" s="9">
        <f>IU79*Data!$B48/Data!$B40/Data!$B3</f>
        <v>1.41382216091954</v>
      </c>
      <c r="IV82" s="9">
        <f>IV79*Data!$B48/Data!$B40/Data!$B3</f>
        <v>1.2115152183908044</v>
      </c>
      <c r="IW82" s="9">
        <f>IW79*Data!$B48/Data!$B40/Data!$B3</f>
        <v>1.1243203678160918</v>
      </c>
      <c r="IX82" s="9">
        <f>IX79*Data!$B48/Data!$B40/Data!$B3</f>
        <v>1.9179842758620691</v>
      </c>
      <c r="IY82" s="9">
        <f>IY79*Data!$B48/Data!$B40/Data!$B3</f>
        <v>1.5250258390804596</v>
      </c>
      <c r="IZ82" s="9">
        <f>IZ79*Data!$B48/Data!$B40/Data!$B3</f>
        <v>1.2639996321839082</v>
      </c>
      <c r="JA82" s="9">
        <f>JA79*Data!$B48/Data!$B40/Data!$B3</f>
        <v>1.8747125517241381</v>
      </c>
      <c r="JB82" s="9">
        <f>JB79*Data!$B48/Data!$B40/Data!$B3</f>
        <v>1.4891754482758619</v>
      </c>
      <c r="JC82" s="9">
        <f>JC79*Data!$B48/Data!$B40/Data!$B3</f>
        <v>1.1340216091954025</v>
      </c>
      <c r="JD82" s="9">
        <f>JD79*Data!$B48/Data!$B40/Data!$B3</f>
        <v>0.41859577011494253</v>
      </c>
      <c r="JE82" s="9">
        <f>JE79*Data!$B48/Data!$B40/Data!$B3</f>
        <v>0.41515264367816102</v>
      </c>
      <c r="JF82" s="9">
        <f>JF79*Data!$B48/Data!$B40/Data!$B3</f>
        <v>0.4220156321839082</v>
      </c>
      <c r="JG82" s="9">
        <f>JG79*Data!$B48/Data!$B40/Data!$B3</f>
        <v>0.41136055172413799</v>
      </c>
      <c r="JH82" s="9">
        <f>JH79*Data!$B48/Data!$B40/Data!$B3</f>
        <v>0.62543926436781616</v>
      </c>
      <c r="JI82" s="9">
        <f>JI79*Data!$B48/Data!$B40/Data!$B3</f>
        <v>0.71921793103448273</v>
      </c>
      <c r="JJ82" s="9">
        <f>JJ79*Data!$B48/Data!$B40/Data!$B3</f>
        <v>0.51332827586206897</v>
      </c>
      <c r="JK82" s="9">
        <f>JK79*Data!$B48/Data!$B40/Data!$B3</f>
        <v>0.41952634482758622</v>
      </c>
      <c r="JL82" s="9">
        <f>JL79*Data!$B48/Data!$B40/Data!$B3</f>
        <v>0.39744845977011489</v>
      </c>
      <c r="JM82" s="9">
        <f>JM79*Data!$B48/Data!$B40/Data!$B3</f>
        <v>0.32774841379310349</v>
      </c>
      <c r="JN82" s="9">
        <f>JN79*Data!$B48/Data!$B40/Data!$B3</f>
        <v>0.87450758620689673</v>
      </c>
      <c r="JO82" s="9">
        <f>JO79*Data!$B48/Data!$B40/Data!$B3</f>
        <v>1.1240877241379312</v>
      </c>
      <c r="JP82" s="9">
        <f>JP79*Data!$B48/Data!$B40/Data!$B3</f>
        <v>1.7511089655172416</v>
      </c>
      <c r="JQ82" s="9">
        <f>JQ79*Data!$B48/Data!$B40/Data!$B3</f>
        <v>0.67524827586206915</v>
      </c>
      <c r="JR82" s="9">
        <f>JR79*Data!$B48/Data!$B40/Data!$B3</f>
        <v>0.54908560919540228</v>
      </c>
      <c r="JS82" s="9">
        <f>JS79*Data!$B48/Data!$B40/Data!$B3</f>
        <v>0.46942841379310352</v>
      </c>
      <c r="JT82" s="9">
        <f>JT79*Data!$B48/Data!$B40/Data!$B3</f>
        <v>0.56097370114942524</v>
      </c>
      <c r="JU82" s="9">
        <f>JU79*Data!$B48/Data!$B40/Data!$B3</f>
        <v>0.71214556321839084</v>
      </c>
      <c r="JV82" s="9">
        <f>JV79*Data!$B48/Data!$B40/Data!$B3</f>
        <v>0.81239172413793104</v>
      </c>
      <c r="JW82" s="9">
        <f>JW79*Data!$B48/Data!$B40/Data!$B3</f>
        <v>1.115456643678161</v>
      </c>
      <c r="JX82" s="9">
        <f>JX79*Data!$B48/Data!$B40/Data!$B3</f>
        <v>0.7380620689655174</v>
      </c>
      <c r="JY82" s="9">
        <f>JY79*Data!$B48/Data!$B40/Data!$B3</f>
        <v>0.71035420689655171</v>
      </c>
      <c r="JZ82" s="9">
        <f>JZ79*Data!$B48/Data!$B40/Data!$B3</f>
        <v>0.58991457471264375</v>
      </c>
      <c r="KA82" s="9">
        <f>KA79*Data!$B48/Data!$B40/Data!$B3</f>
        <v>0.72394059770114938</v>
      </c>
      <c r="KB82" s="9">
        <f>KB79*Data!$B48/Data!$B40/Data!$B3</f>
        <v>0.66226675862068962</v>
      </c>
      <c r="KC82" s="9">
        <f>KC79*Data!$B48/Data!$B40/Data!$B3</f>
        <v>1.1348358620689654</v>
      </c>
      <c r="KD82" s="9">
        <f>KD79*Data!$B48/Data!$B40/Data!$B3</f>
        <v>1.2768648275862067</v>
      </c>
      <c r="KE82" s="9">
        <f>KE79*Data!$B48/Data!$B40/Data!$B3</f>
        <v>1.0235856551724138</v>
      </c>
      <c r="KF82" s="9">
        <f>KF79*Data!$B48/Data!$B40/Data!$B3</f>
        <v>1.8470744827586205</v>
      </c>
      <c r="KG82" s="9">
        <f>KG79*Data!$B48/Data!$B40/Data!$B3</f>
        <v>1.428688091954023</v>
      </c>
      <c r="KH82" s="9">
        <f>KH79*Data!$B48/Data!$B40/Data!$B3</f>
        <v>1.3374452413793101</v>
      </c>
      <c r="KI82" s="9">
        <f>KI79*Data!$B48/Data!$B40/Data!$B3</f>
        <v>1.3000361379310346</v>
      </c>
      <c r="KJ82" s="9">
        <f>KJ79*Data!$B48/Data!$B40/Data!$B3</f>
        <v>1.7485731494252876</v>
      </c>
      <c r="KK82" s="9">
        <f>KK79*Data!$B48/Data!$B40/Data!$B3</f>
        <v>1.9969435402298847</v>
      </c>
      <c r="KL82" s="9">
        <f>KL79*Data!$B48/Data!$B40/Data!$B3</f>
        <v>1.8087348045977012</v>
      </c>
      <c r="KM82" s="9">
        <f>KM79*Data!$B48/Data!$B40/Data!$B3</f>
        <v>1.4946193103448275</v>
      </c>
      <c r="KN82" s="9">
        <f>KN79*Data!$B48/Data!$B40/Data!$B3</f>
        <v>1.4580477241379313</v>
      </c>
      <c r="KO82" s="9">
        <f>KO79*Data!$B48/Data!$B40/Data!$B3</f>
        <v>1.6018447816091952</v>
      </c>
      <c r="KP82" s="9">
        <f>KP79*Data!$B48/Data!$B40/Data!$B3</f>
        <v>3.5136407356321837</v>
      </c>
      <c r="KQ82" s="9">
        <f>KQ79*Data!$B48/Data!$B40/Data!$B3</f>
        <v>2.4142132413793105</v>
      </c>
      <c r="KR82" s="9">
        <f>KR79*Data!$B48/Data!$B40/Data!$B3</f>
        <v>2.2718585747126436</v>
      </c>
      <c r="KS82" s="9">
        <f>KS79*Data!$B48/Data!$B40/Data!$B3</f>
        <v>3.4694151724137936</v>
      </c>
      <c r="KT82" s="9">
        <f>KT79*Data!$B48/Data!$B40/Data!$B3</f>
        <v>1.9880565517241378</v>
      </c>
      <c r="KU82" s="9">
        <f>KU79*Data!$B48/Data!$B40/Data!$B3</f>
        <v>0.8534533333333334</v>
      </c>
      <c r="KV82" s="9">
        <f>KV79*Data!$B48/Data!$B40/Data!$B3</f>
        <v>0.8881870344827586</v>
      </c>
      <c r="KW82" s="9">
        <f>KW79*Data!$B48/Data!$B40/Data!$B3</f>
        <v>0.78747558620689673</v>
      </c>
      <c r="KX82" s="9">
        <f>KX79*Data!$B48/Data!$B40/Data!$B3</f>
        <v>0</v>
      </c>
      <c r="KY82" s="9">
        <f>KY79*Data!$B48/Data!$B40/Data!$B3</f>
        <v>1.1398144367816094</v>
      </c>
      <c r="KZ82" s="9">
        <f>KZ79*Data!$B48/Data!$B40/Data!$B3</f>
        <v>0.88183586206896569</v>
      </c>
      <c r="LA82" s="9">
        <f>LA79*Data!$B48/Data!$B40/Data!$B3</f>
        <v>0.85938574712643689</v>
      </c>
      <c r="LB82" s="9">
        <f>LB79*Data!$B48/Data!$B40/Data!$B3</f>
        <v>0.864969195402299</v>
      </c>
      <c r="LC82" s="9">
        <f>LC79*Data!$B48/Data!$B40/Data!$B3</f>
        <v>1.4753796781609199</v>
      </c>
      <c r="LD82" s="9">
        <f>LD79*Data!$B48/Data!$B40/Data!$B3</f>
        <v>1.1362084597701152</v>
      </c>
      <c r="LE82" s="9">
        <f>LE79*Data!$B48/Data!$B40/Data!$B3</f>
        <v>1.0773030804597701</v>
      </c>
      <c r="LF82" s="9">
        <f>LF79*Data!$B48/Data!$B40/Data!$B3</f>
        <v>1.1851566896551724</v>
      </c>
      <c r="LG82" s="9">
        <f>LG79*Data!$B48/Data!$B40/Data!$B3</f>
        <v>0.76197783908045968</v>
      </c>
      <c r="LH82" s="9">
        <f>LH79*Data!$B48/Data!$B40/Data!$B3</f>
        <v>0.62041416091954027</v>
      </c>
      <c r="LI82" s="9">
        <f>LI79*Data!$B48/Data!$B40/Data!$B3</f>
        <v>0.51653875862068965</v>
      </c>
      <c r="LJ82" s="9">
        <f>LJ79*Data!$B48/Data!$B40/Data!$B3</f>
        <v>0.38556036781609199</v>
      </c>
      <c r="LK82" s="9">
        <f>LK79*Data!$B48/Data!$B40/Data!$B3</f>
        <v>0.35396735632183912</v>
      </c>
      <c r="LL82" s="9">
        <f>LL79*Data!$B48/Data!$B40/Data!$B3</f>
        <v>0.28775696551724139</v>
      </c>
      <c r="LM82" s="9">
        <f>LM79*Data!$B48/Data!$B40/Data!$B3</f>
        <v>0.26493462068965518</v>
      </c>
      <c r="LN82" s="9">
        <f>LN79*Data!$B48/Data!$B40/Data!$B3</f>
        <v>0.14784505747126436</v>
      </c>
      <c r="LO82" s="9">
        <f>LO79*Data!$B48/Data!$B40/Data!$B3</f>
        <v>0.13542188505747124</v>
      </c>
      <c r="LP82" s="9">
        <f>LP79*Data!$B48/Data!$B40/Data!$B3</f>
        <v>0.25907199999999997</v>
      </c>
      <c r="LQ82" s="9">
        <f>LQ79*Data!$B48/Data!$B40/Data!$B3</f>
        <v>4.8000000000000007</v>
      </c>
      <c r="LR82" s="9">
        <f>LR79*Data!$B48/Data!$B40/Data!$B3</f>
        <v>2.64</v>
      </c>
      <c r="LS82" s="9">
        <f>LS79*Data!$B48/Data!$B40/Data!$B3</f>
        <v>1.1731522758620689</v>
      </c>
      <c r="LT82" s="9">
        <f>LT79*Data!$B48/Data!$B40/Data!$B3</f>
        <v>1.0602037701149427</v>
      </c>
      <c r="LU82" s="9">
        <f>LU79*Data!$B48/Data!$B40/Data!$B3</f>
        <v>1.3966530574712646</v>
      </c>
      <c r="LV82" s="9">
        <f>LV79*Data!$B48/Data!$B40/Data!$B3</f>
        <v>0.89163016091954006</v>
      </c>
      <c r="LW82" s="9">
        <f>LW79*Data!$B48/Data!$B40/Data!$B3</f>
        <v>1.044965609195402</v>
      </c>
      <c r="LX82" s="9">
        <f>LX79*Data!$B48/Data!$B40/Data!$B3</f>
        <v>0.29333333333333333</v>
      </c>
      <c r="LY82" s="9">
        <f>LY79*Data!$B48/Data!$B40/Data!$B3</f>
        <v>0.87446105747126457</v>
      </c>
      <c r="LZ82" s="9">
        <f>LZ79*Data!$B48/Data!$B40/Data!$B3</f>
        <v>0.80566832183908021</v>
      </c>
      <c r="MA82" s="9">
        <f>MA79*Data!$B48/Data!$B40/Data!$B3</f>
        <v>0.71065664367816084</v>
      </c>
      <c r="MB82" s="9">
        <f>MB79*Data!$B48/Data!$B40/Data!$B3</f>
        <v>0.99832055172413781</v>
      </c>
      <c r="MC82" s="9">
        <f>MC79*Data!$B48/Data!$B40/Data!$B3</f>
        <v>0.73352551724137949</v>
      </c>
      <c r="MD82" s="9">
        <f>MD79*Data!$B48/Data!$B40/Data!$B3</f>
        <v>0.69306878160919516</v>
      </c>
      <c r="ME82" s="9">
        <f>ME79*Data!$B48/Data!$B40/Data!$B3</f>
        <v>0.30913691954022987</v>
      </c>
      <c r="MF82" s="9">
        <f>MF79*Data!$B48/Data!$B40/Data!$B3</f>
        <v>0.28159190804597706</v>
      </c>
      <c r="MG82" s="9">
        <f>MG79*Data!$B48/Data!$B40/Data!$B3</f>
        <v>0.29843531034482756</v>
      </c>
      <c r="MH82" s="9">
        <f>MH79*Data!$B48/Data!$B40/Data!$B3</f>
        <v>0.28822225287356329</v>
      </c>
      <c r="MI82" s="9">
        <f>MI79*Data!$B48/Data!$B40/Data!$B3</f>
        <v>0.27724147126436782</v>
      </c>
      <c r="MJ82" s="9">
        <f>MJ79*Data!$B48/Data!$B40/Data!$B3</f>
        <v>0.26749370114942533</v>
      </c>
      <c r="MK82" s="9">
        <f>MK79*Data!$B48/Data!$B40/Data!$B3</f>
        <v>0.28712882758620689</v>
      </c>
      <c r="ML82" s="9">
        <f>ML79*Data!$B48/Data!$B40/Data!$B3</f>
        <v>0.24892873563218393</v>
      </c>
      <c r="MM82" s="9">
        <f>MM79*Data!$B48/Data!$B40/Data!$B3</f>
        <v>0.22775816091954029</v>
      </c>
      <c r="MN82" s="9">
        <f>MN79*Data!$B48/Data!$B40/Data!$B3</f>
        <v>0.44458206896551733</v>
      </c>
      <c r="MO82" s="9">
        <f>MO79*Data!$B48/Data!$B40/Data!$B3</f>
        <v>0.40093811494252879</v>
      </c>
      <c r="MP82" s="9">
        <f>MP79*Data!$B48/Data!$B40/Data!$B3</f>
        <v>0.47268542528735641</v>
      </c>
      <c r="MQ82" s="9">
        <f>MQ79*Data!$B48/Data!$B40/Data!$B3</f>
        <v>0.21749857471264369</v>
      </c>
      <c r="MR82" s="9">
        <f>MR79*Data!$B48/Data!$B40/Data!$B3</f>
        <v>0.20433094252873563</v>
      </c>
      <c r="MS82" s="9">
        <f>MS79*Data!$B48/Data!$B40/Data!$B3</f>
        <v>0.23548193103448278</v>
      </c>
      <c r="MT82" s="9">
        <f>MT79*Data!$B48/Data!$B40/Data!$B3</f>
        <v>0.20056211494252871</v>
      </c>
      <c r="MU82" s="9">
        <f>MU79*Data!$B48/Data!$B40/Data!$B3</f>
        <v>0.19644432183908045</v>
      </c>
      <c r="MV82" s="9">
        <f>MV79*Data!$B48/Data!$B40/Data!$B3</f>
        <v>0.22473379310344832</v>
      </c>
      <c r="MW82" s="9">
        <f>MW79*Data!$B48/Data!$B40/Data!$B3</f>
        <v>0.20207429885057471</v>
      </c>
      <c r="MX82" s="9">
        <f>MX79*Data!$B48/Data!$B40/Data!$B3</f>
        <v>0.17778629885057473</v>
      </c>
      <c r="MY82" s="9">
        <f>MY79*Data!$B48/Data!$B40/Data!$B3</f>
        <v>0.18204367816091954</v>
      </c>
      <c r="MZ82" s="9">
        <f>MZ79*Data!$B48/Data!$B40/Data!$B3</f>
        <v>0.17577522349936142</v>
      </c>
      <c r="NA82" s="9">
        <f>NA79*Data!$B48/Data!$B40/Data!$B3</f>
        <v>0.17439116662141374</v>
      </c>
      <c r="NB82" s="9">
        <f>NB79*Data!$B48/Data!$B40/Data!$B3</f>
        <v>0.17439116662141374</v>
      </c>
      <c r="NC82" s="9">
        <f>NC79*Data!$B48/Data!$B40/Data!$B3</f>
        <v>0.17302873563218393</v>
      </c>
    </row>
    <row r="83" spans="2:367" ht="15">
      <c r="B83" s="11" t="s">
        <v>867</v>
      </c>
      <c r="C83" s="12">
        <f t="shared" ref="C83:BN83" si="288">SUM(C80:C82)</f>
        <v>0.66686653302681986</v>
      </c>
      <c r="D83" s="12">
        <f t="shared" si="288"/>
        <v>1.0096032707156095</v>
      </c>
      <c r="E83" s="12">
        <f t="shared" si="288"/>
        <v>1.089340299513039</v>
      </c>
      <c r="F83" s="12">
        <f t="shared" si="288"/>
        <v>1.0552275718699791</v>
      </c>
      <c r="G83" s="12">
        <f t="shared" si="288"/>
        <v>1.003734625396119</v>
      </c>
      <c r="H83" s="12">
        <f t="shared" si="288"/>
        <v>1.9064264879001356</v>
      </c>
      <c r="I83" s="12">
        <f t="shared" si="288"/>
        <v>1.7723701416388575</v>
      </c>
      <c r="J83" s="12">
        <f t="shared" si="288"/>
        <v>0.73564156044988249</v>
      </c>
      <c r="K83" s="12">
        <f t="shared" si="288"/>
        <v>0.96367474212829052</v>
      </c>
      <c r="L83" s="12">
        <f t="shared" si="288"/>
        <v>0.90301571751328658</v>
      </c>
      <c r="M83" s="12">
        <f t="shared" si="288"/>
        <v>0.77660431222840176</v>
      </c>
      <c r="N83" s="12">
        <f t="shared" si="288"/>
        <v>0.92644122985045108</v>
      </c>
      <c r="O83" s="12">
        <f t="shared" si="288"/>
        <v>3.531000979854158</v>
      </c>
      <c r="P83" s="12">
        <f t="shared" si="288"/>
        <v>3.6601504320355946</v>
      </c>
      <c r="Q83" s="12">
        <f t="shared" si="288"/>
        <v>1.5909328261426277</v>
      </c>
      <c r="R83" s="12">
        <f t="shared" si="288"/>
        <v>3.4275636526510938</v>
      </c>
      <c r="S83" s="12">
        <f t="shared" si="288"/>
        <v>1.9061026328908661</v>
      </c>
      <c r="T83" s="12">
        <f t="shared" si="288"/>
        <v>0.7832973157533063</v>
      </c>
      <c r="U83" s="12">
        <f t="shared" si="288"/>
        <v>0.96865033272525025</v>
      </c>
      <c r="V83" s="12">
        <f t="shared" si="288"/>
        <v>1.5978809881596834</v>
      </c>
      <c r="W83" s="12">
        <f t="shared" si="288"/>
        <v>2.0267435307378565</v>
      </c>
      <c r="X83" s="12">
        <f t="shared" si="288"/>
        <v>0.88952175879372142</v>
      </c>
      <c r="Y83" s="12">
        <f t="shared" si="288"/>
        <v>1.3665503736596216</v>
      </c>
      <c r="Z83" s="12">
        <f t="shared" si="288"/>
        <v>1.0754145341144481</v>
      </c>
      <c r="AA83" s="12">
        <f t="shared" si="288"/>
        <v>1.0845904260437522</v>
      </c>
      <c r="AB83" s="12">
        <f t="shared" si="288"/>
        <v>1.2200697715881843</v>
      </c>
      <c r="AC83" s="12">
        <f t="shared" si="288"/>
        <v>1.6522493745643305</v>
      </c>
      <c r="AD83" s="12">
        <f t="shared" si="288"/>
        <v>2.0008351299962923</v>
      </c>
      <c r="AE83" s="12">
        <f t="shared" si="288"/>
        <v>0.90561637137560247</v>
      </c>
      <c r="AF83" s="12">
        <f t="shared" si="288"/>
        <v>1.3573646679421583</v>
      </c>
      <c r="AG83" s="12">
        <f t="shared" si="288"/>
        <v>1.1808833154665679</v>
      </c>
      <c r="AH83" s="12">
        <f t="shared" si="288"/>
        <v>1.0854540394018048</v>
      </c>
      <c r="AI83" s="12">
        <f t="shared" si="288"/>
        <v>1.0632159954319613</v>
      </c>
      <c r="AJ83" s="12">
        <f t="shared" si="288"/>
        <v>1.8308603190705721</v>
      </c>
      <c r="AK83" s="12">
        <f t="shared" si="288"/>
        <v>2.6726870674082313</v>
      </c>
      <c r="AL83" s="12">
        <f t="shared" si="288"/>
        <v>1.0566701987294524</v>
      </c>
      <c r="AM83" s="12">
        <f t="shared" si="288"/>
        <v>1.2929469624619947</v>
      </c>
      <c r="AN83" s="12">
        <f t="shared" si="288"/>
        <v>1.3466970802125817</v>
      </c>
      <c r="AO83" s="12">
        <f t="shared" si="288"/>
        <v>1.2890508885626004</v>
      </c>
      <c r="AP83" s="12">
        <f t="shared" si="288"/>
        <v>1.3827529379112591</v>
      </c>
      <c r="AQ83" s="12">
        <f t="shared" si="288"/>
        <v>2.3684596344580395</v>
      </c>
      <c r="AR83" s="12">
        <f t="shared" si="288"/>
        <v>2.6340207420590778</v>
      </c>
      <c r="AS83" s="12">
        <f t="shared" si="288"/>
        <v>1.4281809633024347</v>
      </c>
      <c r="AT83" s="12">
        <f t="shared" si="288"/>
        <v>1.4850224243233217</v>
      </c>
      <c r="AU83" s="12">
        <f t="shared" si="288"/>
        <v>1.185309333926585</v>
      </c>
      <c r="AV83" s="12">
        <f t="shared" si="288"/>
        <v>1.1450433611074033</v>
      </c>
      <c r="AW83" s="12">
        <f t="shared" si="288"/>
        <v>1.3348223965393649</v>
      </c>
      <c r="AX83" s="12">
        <f t="shared" si="288"/>
        <v>4.2554548218020027</v>
      </c>
      <c r="AY83" s="12">
        <f t="shared" si="288"/>
        <v>4.0731146377950802</v>
      </c>
      <c r="AZ83" s="12">
        <f t="shared" si="288"/>
        <v>2.0452719627833398</v>
      </c>
      <c r="BA83" s="12">
        <f t="shared" si="288"/>
        <v>3.0187997482239521</v>
      </c>
      <c r="BB83" s="12">
        <f t="shared" si="288"/>
        <v>0.84925578597453966</v>
      </c>
      <c r="BC83" s="12">
        <f t="shared" si="288"/>
        <v>0.95634384237300696</v>
      </c>
      <c r="BD83" s="12">
        <f t="shared" si="288"/>
        <v>0.83619363393400081</v>
      </c>
      <c r="BE83" s="12">
        <f t="shared" si="288"/>
        <v>1.4999393823260412</v>
      </c>
      <c r="BF83" s="12">
        <f t="shared" si="288"/>
        <v>2.510759562773452</v>
      </c>
      <c r="BG83" s="12">
        <f t="shared" si="288"/>
        <v>1.2023853253244345</v>
      </c>
      <c r="BH83" s="12">
        <f t="shared" si="288"/>
        <v>1.2567929668817204</v>
      </c>
      <c r="BI83" s="12">
        <f t="shared" si="288"/>
        <v>1.22330832168088</v>
      </c>
      <c r="BJ83" s="12">
        <f t="shared" si="288"/>
        <v>1.44104683957978</v>
      </c>
      <c r="BK83" s="12">
        <f t="shared" si="288"/>
        <v>2.2806949269459897</v>
      </c>
      <c r="BL83" s="12">
        <f t="shared" si="288"/>
        <v>3.7245288823631193</v>
      </c>
      <c r="BM83" s="12">
        <f t="shared" si="288"/>
        <v>4.1433813610184149</v>
      </c>
      <c r="BN83" s="12">
        <f t="shared" si="288"/>
        <v>1.6205312112322334</v>
      </c>
      <c r="BO83" s="12">
        <f t="shared" ref="BO83:CR83" si="289">SUM(BO80:BO82)</f>
        <v>1.4206047188431592</v>
      </c>
      <c r="BP83" s="12">
        <f t="shared" si="289"/>
        <v>0.84644904256087017</v>
      </c>
      <c r="BQ83" s="12">
        <f t="shared" si="289"/>
        <v>1.0828631993276481</v>
      </c>
      <c r="BR83" s="12">
        <f t="shared" si="289"/>
        <v>0.93194676500803342</v>
      </c>
      <c r="BS83" s="12">
        <f t="shared" si="289"/>
        <v>1.4893404911135828</v>
      </c>
      <c r="BT83" s="12">
        <f t="shared" si="289"/>
        <v>1.7268341645779259</v>
      </c>
      <c r="BU83" s="12">
        <f t="shared" si="289"/>
        <v>0.95178043087875441</v>
      </c>
      <c r="BV83" s="12">
        <f t="shared" si="289"/>
        <v>1.2650365489358548</v>
      </c>
      <c r="BW83" s="12">
        <f t="shared" si="289"/>
        <v>1.1523840746508467</v>
      </c>
      <c r="BX83" s="12">
        <f t="shared" si="289"/>
        <v>1.316362661011</v>
      </c>
      <c r="BY83" s="12">
        <f t="shared" si="289"/>
        <v>0.99272355508095433</v>
      </c>
      <c r="BZ83" s="12">
        <f t="shared" si="289"/>
        <v>1.755097874477815</v>
      </c>
      <c r="CA83" s="12">
        <f t="shared" si="289"/>
        <v>1.8373374192559633</v>
      </c>
      <c r="CB83" s="12">
        <f t="shared" si="289"/>
        <v>1.5128935826968237</v>
      </c>
      <c r="CC83" s="12">
        <f t="shared" si="289"/>
        <v>1.7396313443381533</v>
      </c>
      <c r="CD83" s="12">
        <f t="shared" si="289"/>
        <v>0.90690197762452107</v>
      </c>
      <c r="CE83" s="12">
        <f t="shared" si="289"/>
        <v>2.7222594982078858</v>
      </c>
      <c r="CF83" s="12">
        <f t="shared" si="289"/>
        <v>1.3611297491039429</v>
      </c>
      <c r="CG83" s="12">
        <f t="shared" si="289"/>
        <v>1.2373906810035842</v>
      </c>
      <c r="CH83" s="12">
        <f t="shared" si="289"/>
        <v>0</v>
      </c>
      <c r="CI83" s="12">
        <f t="shared" si="289"/>
        <v>0</v>
      </c>
      <c r="CJ83" s="12">
        <f t="shared" si="289"/>
        <v>1.484868817204301</v>
      </c>
      <c r="CK83" s="12">
        <f t="shared" si="289"/>
        <v>1.3611297491039429</v>
      </c>
      <c r="CL83" s="12">
        <f t="shared" si="289"/>
        <v>1.3611297491039429</v>
      </c>
      <c r="CM83" s="12">
        <f t="shared" si="289"/>
        <v>1.3611297491039429</v>
      </c>
      <c r="CN83" s="12">
        <f t="shared" si="289"/>
        <v>2.4747813620071684</v>
      </c>
      <c r="CO83" s="12">
        <f t="shared" si="289"/>
        <v>4.3290582329996283</v>
      </c>
      <c r="CP83" s="12">
        <f t="shared" si="289"/>
        <v>2.7269769435076014</v>
      </c>
      <c r="CQ83" s="12">
        <f t="shared" si="289"/>
        <v>3.3013190817649232</v>
      </c>
      <c r="CR83" s="12">
        <f t="shared" si="289"/>
        <v>1.3373052849437643</v>
      </c>
      <c r="CS83" s="12">
        <f t="shared" ref="CS83:FB83" si="290">SUM(CS80:CS82)</f>
        <v>1.1984794376368806</v>
      </c>
      <c r="CT83" s="12">
        <f t="shared" si="290"/>
        <v>1.3037323156494871</v>
      </c>
      <c r="CU83" s="12">
        <f t="shared" si="290"/>
        <v>1.0537162484933877</v>
      </c>
      <c r="CV83" s="12">
        <f t="shared" si="290"/>
        <v>1.3777871611024595</v>
      </c>
      <c r="CW83" s="12">
        <f t="shared" si="290"/>
        <v>1.6526321123025582</v>
      </c>
      <c r="CX83" s="12">
        <f t="shared" si="290"/>
        <v>1.8685354518155977</v>
      </c>
      <c r="CY83" s="12">
        <f t="shared" si="290"/>
        <v>1.118811105356569</v>
      </c>
      <c r="CZ83" s="12">
        <f t="shared" si="290"/>
        <v>1.2223367566530714</v>
      </c>
      <c r="DA83" s="12">
        <f t="shared" si="290"/>
        <v>1.0478868583265355</v>
      </c>
      <c r="DB83" s="12">
        <f t="shared" si="290"/>
        <v>0.98980885999752799</v>
      </c>
      <c r="DC83" s="12">
        <f t="shared" si="290"/>
        <v>1.2985506355011742</v>
      </c>
      <c r="DD83" s="12">
        <f t="shared" si="290"/>
        <v>0</v>
      </c>
      <c r="DE83" s="12">
        <f t="shared" si="290"/>
        <v>3.1020991821233461</v>
      </c>
      <c r="DF83" s="12">
        <f t="shared" si="290"/>
        <v>3.9919447959263374</v>
      </c>
      <c r="DG83" s="12">
        <f t="shared" si="290"/>
        <v>3.6960492691237175</v>
      </c>
      <c r="DH83" s="12">
        <f t="shared" si="290"/>
        <v>3.636567899087876</v>
      </c>
      <c r="DI83" s="12">
        <f t="shared" si="290"/>
        <v>2.8286576026300829</v>
      </c>
      <c r="DJ83" s="12">
        <f t="shared" si="290"/>
        <v>0</v>
      </c>
      <c r="DK83" s="12">
        <f t="shared" si="290"/>
        <v>0</v>
      </c>
      <c r="DL83" s="12">
        <f t="shared" si="290"/>
        <v>0.68056487455197145</v>
      </c>
      <c r="DM83" s="12">
        <f t="shared" si="290"/>
        <v>1.360730797280929</v>
      </c>
      <c r="DN83" s="12">
        <f t="shared" si="290"/>
        <v>1.170951761848968</v>
      </c>
      <c r="DO83" s="12">
        <f t="shared" si="290"/>
        <v>1.0365519330021011</v>
      </c>
      <c r="DP83" s="12">
        <f t="shared" si="290"/>
        <v>0.96649129933011968</v>
      </c>
      <c r="DQ83" s="12">
        <f t="shared" si="290"/>
        <v>1.1214019454307254</v>
      </c>
      <c r="DR83" s="12">
        <f t="shared" si="290"/>
        <v>0.68056487455197145</v>
      </c>
      <c r="DS83" s="12">
        <f t="shared" si="290"/>
        <v>1.6416210419873936</v>
      </c>
      <c r="DT83" s="12">
        <f t="shared" si="290"/>
        <v>1.3699066892102336</v>
      </c>
      <c r="DU83" s="12">
        <f t="shared" si="290"/>
        <v>1.2183425448720802</v>
      </c>
      <c r="DV83" s="12">
        <f t="shared" si="290"/>
        <v>1.3798382428278335</v>
      </c>
      <c r="DW83" s="12">
        <f t="shared" si="290"/>
        <v>1.0965730613867259</v>
      </c>
      <c r="DX83" s="12">
        <f t="shared" si="290"/>
        <v>1.5285956437523172</v>
      </c>
      <c r="DY83" s="12">
        <f t="shared" si="290"/>
        <v>2.0579906322382895</v>
      </c>
      <c r="DZ83" s="12">
        <f t="shared" si="290"/>
        <v>1.2153198981188975</v>
      </c>
      <c r="EA83" s="12">
        <f t="shared" si="290"/>
        <v>1.1866047539636635</v>
      </c>
      <c r="EB83" s="12">
        <f t="shared" si="290"/>
        <v>1.1609122565616117</v>
      </c>
      <c r="EC83" s="12">
        <f t="shared" si="290"/>
        <v>1.0925788496057347</v>
      </c>
      <c r="ED83" s="12">
        <f t="shared" si="290"/>
        <v>1.0688294822593005</v>
      </c>
      <c r="EE83" s="12">
        <f t="shared" si="290"/>
        <v>1.3355780582276604</v>
      </c>
      <c r="EF83" s="12">
        <f t="shared" si="290"/>
        <v>1.6424846553454457</v>
      </c>
      <c r="EG83" s="12">
        <f t="shared" si="290"/>
        <v>1.4551885083178839</v>
      </c>
      <c r="EH83" s="12">
        <f t="shared" si="290"/>
        <v>1.4423422596168582</v>
      </c>
      <c r="EI83" s="12">
        <f t="shared" si="290"/>
        <v>1.5308626288172047</v>
      </c>
      <c r="EJ83" s="12">
        <f t="shared" si="290"/>
        <v>1.3448619018267212</v>
      </c>
      <c r="EK83" s="12">
        <f t="shared" si="290"/>
        <v>1.20625195785935</v>
      </c>
      <c r="EL83" s="12">
        <f t="shared" si="290"/>
        <v>1.3476686452403908</v>
      </c>
      <c r="EM83" s="12">
        <f t="shared" si="290"/>
        <v>1.4951306261277961</v>
      </c>
      <c r="EN83" s="12">
        <f t="shared" si="290"/>
        <v>1.4216155390236069</v>
      </c>
      <c r="EO83" s="12">
        <f t="shared" si="290"/>
        <v>1.3353621548881474</v>
      </c>
      <c r="EP83" s="12">
        <f t="shared" si="290"/>
        <v>4.5154024425757013</v>
      </c>
      <c r="EQ83" s="12">
        <f t="shared" si="290"/>
        <v>3.0623729676529479</v>
      </c>
      <c r="ER83" s="12">
        <f t="shared" si="290"/>
        <v>1.3611297491039429</v>
      </c>
      <c r="ES83" s="12">
        <f t="shared" si="290"/>
        <v>0</v>
      </c>
      <c r="ET83" s="12">
        <f t="shared" si="290"/>
        <v>0</v>
      </c>
      <c r="EU83" s="12">
        <f t="shared" si="290"/>
        <v>6.0126921020986277</v>
      </c>
      <c r="EV83" s="12">
        <f t="shared" si="290"/>
        <v>4.3226007603905572</v>
      </c>
      <c r="EW83" s="12">
        <f t="shared" si="290"/>
        <v>3.8240799494549504</v>
      </c>
      <c r="EX83" s="12">
        <f t="shared" si="290"/>
        <v>2.0416946236559137</v>
      </c>
      <c r="EY83" s="12">
        <f t="shared" si="290"/>
        <v>2.0416946236559137</v>
      </c>
      <c r="EZ83" s="12">
        <f t="shared" si="290"/>
        <v>4.4173823264367824</v>
      </c>
      <c r="FA83" s="12">
        <f t="shared" si="290"/>
        <v>1.7014121863799283</v>
      </c>
      <c r="FB83" s="12">
        <f t="shared" si="290"/>
        <v>1.7014121863799283</v>
      </c>
      <c r="FC83" s="12">
        <f t="shared" ref="FC83:HN83" si="291">SUM(FC80:FC82)</f>
        <v>1.7014121863799283</v>
      </c>
      <c r="FD83" s="12">
        <f t="shared" si="291"/>
        <v>1.7014121863799283</v>
      </c>
      <c r="FE83" s="12">
        <f t="shared" si="291"/>
        <v>1.7014121863799283</v>
      </c>
      <c r="FF83" s="12">
        <f t="shared" si="291"/>
        <v>3.4028243727598566</v>
      </c>
      <c r="FG83" s="12">
        <f t="shared" si="291"/>
        <v>1.7014121863799283</v>
      </c>
      <c r="FH83" s="12">
        <f t="shared" si="291"/>
        <v>0.95407685730811997</v>
      </c>
      <c r="FI83" s="12">
        <f t="shared" si="291"/>
        <v>0.88876609710542587</v>
      </c>
      <c r="FJ83" s="12">
        <f t="shared" si="291"/>
        <v>1.2211492882857498</v>
      </c>
      <c r="FK83" s="12">
        <f t="shared" si="291"/>
        <v>1.2687559746483748</v>
      </c>
      <c r="FL83" s="12">
        <f t="shared" si="291"/>
        <v>0.69358947818563832</v>
      </c>
      <c r="FM83" s="12">
        <f t="shared" si="291"/>
        <v>0.93507736343097259</v>
      </c>
      <c r="FN83" s="12">
        <f t="shared" si="291"/>
        <v>1.345077805166234</v>
      </c>
      <c r="FO83" s="12">
        <f t="shared" si="291"/>
        <v>1.5848384636954642</v>
      </c>
      <c r="FP83" s="12">
        <f t="shared" si="291"/>
        <v>0.96400841092571998</v>
      </c>
      <c r="FQ83" s="12">
        <f t="shared" si="291"/>
        <v>1.2277343401408973</v>
      </c>
      <c r="FR83" s="12">
        <f t="shared" si="291"/>
        <v>1.3773553544234334</v>
      </c>
      <c r="FS83" s="12">
        <f t="shared" si="291"/>
        <v>0.94792361213199861</v>
      </c>
      <c r="FT83" s="12">
        <f t="shared" si="291"/>
        <v>1.2263309684340626</v>
      </c>
      <c r="FU83" s="12">
        <f t="shared" si="291"/>
        <v>1.149145524558151</v>
      </c>
      <c r="FV83" s="12">
        <f t="shared" si="291"/>
        <v>1.4700858387442839</v>
      </c>
      <c r="FW83" s="12">
        <f t="shared" si="291"/>
        <v>1.7836854393869723</v>
      </c>
      <c r="FX83" s="12">
        <f t="shared" si="291"/>
        <v>1.3821052278927202</v>
      </c>
      <c r="FY83" s="12">
        <f t="shared" si="291"/>
        <v>1.0803803109232479</v>
      </c>
      <c r="FZ83" s="12">
        <f t="shared" si="291"/>
        <v>1.2053883445012976</v>
      </c>
      <c r="GA83" s="12">
        <f t="shared" si="291"/>
        <v>1.2824658367074526</v>
      </c>
      <c r="GB83" s="12">
        <f t="shared" si="291"/>
        <v>1.4245302341070325</v>
      </c>
      <c r="GC83" s="12">
        <f t="shared" si="291"/>
        <v>1.6445357370708196</v>
      </c>
      <c r="GD83" s="12">
        <f t="shared" si="291"/>
        <v>1.6255372322071429</v>
      </c>
      <c r="GE83" s="12">
        <f t="shared" si="291"/>
        <v>1.5936905006154984</v>
      </c>
      <c r="GF83" s="12">
        <f t="shared" si="291"/>
        <v>1.6357916518205413</v>
      </c>
      <c r="GG83" s="12">
        <f t="shared" si="291"/>
        <v>1.6353598451415152</v>
      </c>
      <c r="GH83" s="12">
        <f t="shared" si="291"/>
        <v>1.5739353450500559</v>
      </c>
      <c r="GI83" s="12">
        <f t="shared" si="291"/>
        <v>2.620418831669757</v>
      </c>
      <c r="GJ83" s="12">
        <f t="shared" si="291"/>
        <v>4.0666473513978492</v>
      </c>
      <c r="GK83" s="12">
        <f t="shared" si="291"/>
        <v>1.7506522284414783</v>
      </c>
      <c r="GL83" s="12">
        <f t="shared" si="291"/>
        <v>1.4121157920850329</v>
      </c>
      <c r="GM83" s="12">
        <f t="shared" si="291"/>
        <v>1.3533900837374859</v>
      </c>
      <c r="GN83" s="12">
        <f t="shared" si="291"/>
        <v>1.4742959538647877</v>
      </c>
      <c r="GO83" s="12">
        <f t="shared" si="291"/>
        <v>1.3472368385613644</v>
      </c>
      <c r="GP83" s="12">
        <f t="shared" si="291"/>
        <v>1.5597936763119513</v>
      </c>
      <c r="GQ83" s="12">
        <f t="shared" si="291"/>
        <v>2.0549679854851068</v>
      </c>
      <c r="GR83" s="12">
        <f t="shared" si="291"/>
        <v>1.7230166009838088</v>
      </c>
      <c r="GS83" s="12">
        <f t="shared" si="291"/>
        <v>1.7572372802966254</v>
      </c>
      <c r="GT83" s="12">
        <f t="shared" si="291"/>
        <v>1.6901992933778276</v>
      </c>
      <c r="GU83" s="12">
        <f t="shared" si="291"/>
        <v>1.4986930312297617</v>
      </c>
      <c r="GV83" s="12">
        <f t="shared" si="291"/>
        <v>1.552452962768508</v>
      </c>
      <c r="GW83" s="12">
        <f t="shared" si="291"/>
        <v>3.609903836658015</v>
      </c>
      <c r="GX83" s="12">
        <f t="shared" si="291"/>
        <v>3.5516099349894952</v>
      </c>
      <c r="GY83" s="12">
        <f t="shared" si="291"/>
        <v>3.4328630982573225</v>
      </c>
      <c r="GZ83" s="12">
        <f t="shared" si="291"/>
        <v>3.3570810260882462</v>
      </c>
      <c r="HA83" s="12">
        <f t="shared" si="291"/>
        <v>3.9303043924953647</v>
      </c>
      <c r="HB83" s="12">
        <f t="shared" si="291"/>
        <v>3.6883847005710044</v>
      </c>
      <c r="HC83" s="12">
        <f t="shared" si="291"/>
        <v>3.4447377819305407</v>
      </c>
      <c r="HD83" s="12">
        <f t="shared" si="291"/>
        <v>5.2192473293882085</v>
      </c>
      <c r="HE83" s="12">
        <f t="shared" si="291"/>
        <v>5.384629287455196</v>
      </c>
      <c r="HF83" s="12">
        <f t="shared" si="291"/>
        <v>1.3611297491039429</v>
      </c>
      <c r="HG83" s="12">
        <f t="shared" si="291"/>
        <v>3.3363543054949933</v>
      </c>
      <c r="HH83" s="12">
        <f t="shared" si="291"/>
        <v>1.4017524317884069</v>
      </c>
      <c r="HI83" s="12">
        <f t="shared" si="291"/>
        <v>4.0833892473118274</v>
      </c>
      <c r="HJ83" s="12">
        <f t="shared" si="291"/>
        <v>1.3611297491039429</v>
      </c>
      <c r="HK83" s="12">
        <f t="shared" si="291"/>
        <v>1.7413683848424171</v>
      </c>
      <c r="HL83" s="12">
        <f t="shared" si="291"/>
        <v>8.1667784946236548</v>
      </c>
      <c r="HM83" s="12">
        <f t="shared" si="291"/>
        <v>1.5019315813224567</v>
      </c>
      <c r="HN83" s="12">
        <f t="shared" si="291"/>
        <v>1.5769579918032379</v>
      </c>
      <c r="HO83" s="12">
        <f t="shared" ref="HO83:JZ83" si="292">SUM(HO80:HO82)</f>
        <v>1.2469497373575578</v>
      </c>
      <c r="HP83" s="12">
        <f t="shared" si="292"/>
        <v>1.2152119464491411</v>
      </c>
      <c r="HQ83" s="12">
        <f t="shared" si="292"/>
        <v>1.4889773809516744</v>
      </c>
      <c r="HR83" s="12">
        <f t="shared" si="292"/>
        <v>1.6137695111902111</v>
      </c>
      <c r="HS83" s="12">
        <f>SUM(HS80:HS82)</f>
        <v>1.6137695111902111</v>
      </c>
      <c r="HT83" s="12">
        <f t="shared" si="292"/>
        <v>1.8440304227808677</v>
      </c>
      <c r="HU83" s="12">
        <f t="shared" si="292"/>
        <v>1.3205727761315043</v>
      </c>
      <c r="HV83" s="12">
        <f t="shared" si="292"/>
        <v>2.5806926171993569</v>
      </c>
      <c r="HW83" s="12">
        <f t="shared" si="292"/>
        <v>2.6878886252675813</v>
      </c>
      <c r="HX83" s="12">
        <f t="shared" si="292"/>
        <v>2.8546739550414038</v>
      </c>
      <c r="HY83" s="12">
        <f t="shared" si="292"/>
        <v>2.7556822738746756</v>
      </c>
      <c r="HZ83" s="12">
        <f t="shared" si="292"/>
        <v>4.2679772154937572</v>
      </c>
      <c r="IA83" s="12">
        <f t="shared" si="292"/>
        <v>1.8943359008874054</v>
      </c>
      <c r="IB83" s="12">
        <f t="shared" si="292"/>
        <v>1.5925030322481768</v>
      </c>
      <c r="IC83" s="12">
        <f t="shared" si="292"/>
        <v>1.545759959243604</v>
      </c>
      <c r="ID83" s="12">
        <f t="shared" si="292"/>
        <v>1.3515549053516251</v>
      </c>
      <c r="IE83" s="12">
        <f t="shared" si="292"/>
        <v>1.3664522357780249</v>
      </c>
      <c r="IF83" s="12">
        <f t="shared" si="292"/>
        <v>2.5421538710962799</v>
      </c>
      <c r="IG83" s="12">
        <f t="shared" si="292"/>
        <v>3.4575840306315659</v>
      </c>
      <c r="IH83" s="12">
        <f t="shared" si="292"/>
        <v>1.4704096937535533</v>
      </c>
      <c r="II83" s="12">
        <f t="shared" si="292"/>
        <v>1.6288827449561241</v>
      </c>
      <c r="IJ83" s="12">
        <f t="shared" si="292"/>
        <v>1.7239881660116181</v>
      </c>
      <c r="IK83" s="12">
        <f t="shared" si="292"/>
        <v>1.6532798223210974</v>
      </c>
      <c r="IL83" s="12">
        <f t="shared" si="292"/>
        <v>1.7822820676801387</v>
      </c>
      <c r="IM83" s="12">
        <f t="shared" si="292"/>
        <v>1.7522715034878262</v>
      </c>
      <c r="IN83" s="12">
        <f t="shared" si="292"/>
        <v>2.8587761184921519</v>
      </c>
      <c r="IO83" s="12">
        <f t="shared" si="292"/>
        <v>1.8597913665653194</v>
      </c>
      <c r="IP83" s="12">
        <f t="shared" si="292"/>
        <v>1.6560865657347668</v>
      </c>
      <c r="IQ83" s="12">
        <f t="shared" si="292"/>
        <v>6.3410810814979621</v>
      </c>
      <c r="IR83" s="12">
        <f t="shared" si="292"/>
        <v>4.9085624238289451</v>
      </c>
      <c r="IS83" s="12">
        <f t="shared" si="292"/>
        <v>5.4764961584179943</v>
      </c>
      <c r="IT83" s="12">
        <f t="shared" si="292"/>
        <v>6.3613759954121862</v>
      </c>
      <c r="IU83" s="12">
        <f t="shared" si="292"/>
        <v>6.5604388744432072</v>
      </c>
      <c r="IV83" s="12">
        <f t="shared" si="292"/>
        <v>5.621691154240513</v>
      </c>
      <c r="IW83" s="12">
        <f t="shared" si="292"/>
        <v>5.2170882959930776</v>
      </c>
      <c r="IX83" s="12">
        <f t="shared" si="292"/>
        <v>8.8998595097367463</v>
      </c>
      <c r="IY83" s="12">
        <f t="shared" si="292"/>
        <v>7.0764478558793709</v>
      </c>
      <c r="IZ83" s="12">
        <f t="shared" si="292"/>
        <v>5.8652301212112228</v>
      </c>
      <c r="JA83" s="12">
        <f t="shared" si="292"/>
        <v>8.6990694039896184</v>
      </c>
      <c r="JB83" s="12">
        <f t="shared" si="292"/>
        <v>6.9100943327845759</v>
      </c>
      <c r="JC83" s="12">
        <f t="shared" si="292"/>
        <v>5.2621041422815473</v>
      </c>
      <c r="JD83" s="12">
        <f t="shared" si="292"/>
        <v>1.942374393929057</v>
      </c>
      <c r="JE83" s="12">
        <f t="shared" si="292"/>
        <v>1.9263975468050925</v>
      </c>
      <c r="JF83" s="12">
        <f t="shared" si="292"/>
        <v>1.958243289383266</v>
      </c>
      <c r="JG83" s="12">
        <f t="shared" si="292"/>
        <v>1.9088014246347798</v>
      </c>
      <c r="JH83" s="12">
        <f t="shared" si="292"/>
        <v>2.9021726897342726</v>
      </c>
      <c r="JI83" s="12">
        <f t="shared" si="292"/>
        <v>3.3373258705228031</v>
      </c>
      <c r="JJ83" s="12">
        <f t="shared" si="292"/>
        <v>2.381953593177605</v>
      </c>
      <c r="JK83" s="12">
        <f t="shared" si="292"/>
        <v>1.9466924607193179</v>
      </c>
      <c r="JL83" s="12">
        <f t="shared" si="292"/>
        <v>1.8442463261203808</v>
      </c>
      <c r="JM83" s="12">
        <f t="shared" si="292"/>
        <v>1.5208231235298482</v>
      </c>
      <c r="JN83" s="12">
        <f t="shared" si="292"/>
        <v>4.0579032661475711</v>
      </c>
      <c r="JO83" s="12">
        <f t="shared" si="292"/>
        <v>5.2160087792955139</v>
      </c>
      <c r="JP83" s="12">
        <f t="shared" si="292"/>
        <v>8.1255221825732313</v>
      </c>
      <c r="JQ83" s="12">
        <f t="shared" si="292"/>
        <v>3.1332972146829814</v>
      </c>
      <c r="JR83" s="12">
        <f t="shared" si="292"/>
        <v>2.5478753095933753</v>
      </c>
      <c r="JS83" s="12">
        <f t="shared" si="292"/>
        <v>2.1782487923470519</v>
      </c>
      <c r="JT83" s="12">
        <f t="shared" si="292"/>
        <v>2.6030386128389567</v>
      </c>
      <c r="JU83" s="12">
        <f t="shared" si="292"/>
        <v>3.3045085629168209</v>
      </c>
      <c r="JV83" s="12">
        <f t="shared" si="292"/>
        <v>3.7696723078976637</v>
      </c>
      <c r="JW83" s="12">
        <f t="shared" si="292"/>
        <v>5.1759587098158448</v>
      </c>
      <c r="JX83" s="12">
        <f t="shared" si="292"/>
        <v>3.4247667230255843</v>
      </c>
      <c r="JY83" s="12">
        <f t="shared" si="292"/>
        <v>3.296196284345569</v>
      </c>
      <c r="JZ83" s="12">
        <f t="shared" si="292"/>
        <v>2.7373304900160669</v>
      </c>
      <c r="KA83" s="12">
        <f t="shared" ref="KA83:ML83" si="293">SUM(KA80:KA82)</f>
        <v>3.3592400594833762</v>
      </c>
      <c r="KB83" s="12">
        <f t="shared" si="293"/>
        <v>3.0730601829588431</v>
      </c>
      <c r="KC83" s="12">
        <f t="shared" si="293"/>
        <v>5.2658824507230255</v>
      </c>
      <c r="KD83" s="12">
        <f t="shared" si="293"/>
        <v>5.9249273945865761</v>
      </c>
      <c r="KE83" s="12">
        <f t="shared" si="293"/>
        <v>4.7496575659473486</v>
      </c>
      <c r="KF83" s="12">
        <f t="shared" si="293"/>
        <v>8.5708228203188703</v>
      </c>
      <c r="KG83" s="12">
        <f t="shared" si="293"/>
        <v>6.6294199914176239</v>
      </c>
      <c r="KH83" s="12">
        <f t="shared" si="293"/>
        <v>6.2060335426325537</v>
      </c>
      <c r="KI83" s="12">
        <f t="shared" si="293"/>
        <v>6.0324472576640709</v>
      </c>
      <c r="KJ83" s="12">
        <f t="shared" si="293"/>
        <v>8.1137554505697711</v>
      </c>
      <c r="KK83" s="12">
        <f t="shared" si="293"/>
        <v>9.2662474768903706</v>
      </c>
      <c r="KL83" s="12">
        <f t="shared" si="293"/>
        <v>8.3929184685601275</v>
      </c>
      <c r="KM83" s="12">
        <f t="shared" si="293"/>
        <v>6.9353550235075998</v>
      </c>
      <c r="KN83" s="12">
        <f t="shared" si="293"/>
        <v>6.7656549986503522</v>
      </c>
      <c r="KO83" s="12">
        <f t="shared" si="293"/>
        <v>7.4329042694153982</v>
      </c>
      <c r="KP83" s="12">
        <f t="shared" si="293"/>
        <v>16.30404863499691</v>
      </c>
      <c r="KQ83" s="12">
        <f t="shared" si="293"/>
        <v>11.202468625643306</v>
      </c>
      <c r="KR83" s="12">
        <f t="shared" si="293"/>
        <v>10.541912358403165</v>
      </c>
      <c r="KS83" s="12">
        <f t="shared" si="293"/>
        <v>16.098832510789769</v>
      </c>
      <c r="KT83" s="12">
        <f t="shared" si="293"/>
        <v>9.22500993904338</v>
      </c>
      <c r="KU83" s="12">
        <f t="shared" si="293"/>
        <v>3.9602070050179208</v>
      </c>
      <c r="KV83" s="12">
        <f t="shared" si="293"/>
        <v>4.1213788479644045</v>
      </c>
      <c r="KW83" s="12">
        <f t="shared" si="293"/>
        <v>3.6540560695884317</v>
      </c>
      <c r="KX83" s="12">
        <f t="shared" si="293"/>
        <v>0</v>
      </c>
      <c r="KY83" s="12">
        <f t="shared" si="293"/>
        <v>5.2889841080509221</v>
      </c>
      <c r="KZ83" s="12">
        <f t="shared" si="293"/>
        <v>4.0919080421208758</v>
      </c>
      <c r="LA83" s="12">
        <f t="shared" si="293"/>
        <v>3.9877346808058336</v>
      </c>
      <c r="LB83" s="12">
        <f t="shared" si="293"/>
        <v>4.0136430815473991</v>
      </c>
      <c r="LC83" s="12">
        <f t="shared" si="293"/>
        <v>6.8460789926189598</v>
      </c>
      <c r="LD83" s="12">
        <f t="shared" si="293"/>
        <v>5.2722515992386612</v>
      </c>
      <c r="LE83" s="12">
        <f t="shared" si="293"/>
        <v>4.9989179714151515</v>
      </c>
      <c r="LF83" s="12">
        <f t="shared" si="293"/>
        <v>5.4993819124063785</v>
      </c>
      <c r="LG83" s="12">
        <f t="shared" si="293"/>
        <v>3.535741039535286</v>
      </c>
      <c r="LH83" s="12">
        <f t="shared" si="293"/>
        <v>2.8788551290668645</v>
      </c>
      <c r="LI83" s="12">
        <f t="shared" si="293"/>
        <v>2.3968509236040041</v>
      </c>
      <c r="LJ83" s="12">
        <f t="shared" si="293"/>
        <v>1.7890830228747989</v>
      </c>
      <c r="LK83" s="12">
        <f t="shared" si="293"/>
        <v>1.6424846553454457</v>
      </c>
      <c r="LL83" s="12">
        <f t="shared" si="293"/>
        <v>1.3352542032183907</v>
      </c>
      <c r="LM83" s="12">
        <f t="shared" si="293"/>
        <v>1.2293536151872451</v>
      </c>
      <c r="LN83" s="12">
        <f t="shared" si="293"/>
        <v>0.68603286130268204</v>
      </c>
      <c r="LO83" s="12">
        <f t="shared" si="293"/>
        <v>0.6283866696527004</v>
      </c>
      <c r="LP83" s="12">
        <f t="shared" si="293"/>
        <v>1.2021497944086019</v>
      </c>
      <c r="LQ83" s="12">
        <f t="shared" si="293"/>
        <v>22.273032258064514</v>
      </c>
      <c r="LR83" s="12">
        <f t="shared" si="293"/>
        <v>12.250167741935485</v>
      </c>
      <c r="LS83" s="12">
        <f t="shared" si="293"/>
        <v>5.4436788508120131</v>
      </c>
      <c r="LT83" s="12">
        <f t="shared" si="293"/>
        <v>4.9195734941441112</v>
      </c>
      <c r="LU83" s="12">
        <f t="shared" si="293"/>
        <v>6.4807705421628983</v>
      </c>
      <c r="LV83" s="12">
        <f t="shared" si="293"/>
        <v>4.1373556950883694</v>
      </c>
      <c r="LW83" s="12">
        <f t="shared" si="293"/>
        <v>4.84886515045359</v>
      </c>
      <c r="LX83" s="12">
        <f t="shared" si="293"/>
        <v>1.3611297491039429</v>
      </c>
      <c r="LY83" s="12">
        <f t="shared" si="293"/>
        <v>4.0576873628080588</v>
      </c>
      <c r="LZ83" s="12">
        <f t="shared" si="293"/>
        <v>3.7384742753380289</v>
      </c>
      <c r="MA83" s="12">
        <f t="shared" si="293"/>
        <v>3.2975996560524035</v>
      </c>
      <c r="MB83" s="12">
        <f t="shared" si="293"/>
        <v>4.6324220525917683</v>
      </c>
      <c r="MC83" s="12">
        <f t="shared" si="293"/>
        <v>3.4037161474230633</v>
      </c>
      <c r="MD83" s="12">
        <f t="shared" si="293"/>
        <v>3.2159881937164743</v>
      </c>
      <c r="ME83" s="12">
        <f t="shared" si="293"/>
        <v>1.4344617877246322</v>
      </c>
      <c r="MF83" s="12">
        <f t="shared" si="293"/>
        <v>1.3066470107329131</v>
      </c>
      <c r="MG83" s="12">
        <f t="shared" si="293"/>
        <v>1.3848040196366334</v>
      </c>
      <c r="MH83" s="12">
        <f t="shared" si="293"/>
        <v>1.3374132366135214</v>
      </c>
      <c r="MI83" s="12">
        <f t="shared" si="293"/>
        <v>1.2864600484884441</v>
      </c>
      <c r="MJ83" s="12">
        <f t="shared" si="293"/>
        <v>1.2412282988604624</v>
      </c>
      <c r="MK83" s="12">
        <f t="shared" si="293"/>
        <v>1.3323395081349649</v>
      </c>
      <c r="ML83" s="12">
        <f t="shared" si="293"/>
        <v>1.1550828663947597</v>
      </c>
      <c r="MM83" s="12">
        <f t="shared" ref="MM83:NA83" si="294">SUM(MM80:MM82)</f>
        <v>1.0568468469163268</v>
      </c>
      <c r="MN83" s="12">
        <f t="shared" si="294"/>
        <v>2.0629564090470898</v>
      </c>
      <c r="MO83" s="12">
        <f t="shared" si="294"/>
        <v>1.860439076583859</v>
      </c>
      <c r="MP83" s="12">
        <f t="shared" si="294"/>
        <v>2.1933620261129647</v>
      </c>
      <c r="MQ83" s="12">
        <f t="shared" si="294"/>
        <v>1.0092401605537018</v>
      </c>
      <c r="MR83" s="12">
        <f t="shared" si="294"/>
        <v>0.94813951547151154</v>
      </c>
      <c r="MS83" s="12">
        <f t="shared" si="294"/>
        <v>1.0926868012754916</v>
      </c>
      <c r="MT83" s="12">
        <f t="shared" si="294"/>
        <v>0.93065134497095525</v>
      </c>
      <c r="MU83" s="12">
        <f t="shared" si="294"/>
        <v>0.91154389942405145</v>
      </c>
      <c r="MV83" s="12">
        <f t="shared" si="294"/>
        <v>1.0428131298479795</v>
      </c>
      <c r="MW83" s="12">
        <f t="shared" si="294"/>
        <v>0.93766820350512903</v>
      </c>
      <c r="MX83" s="12">
        <f t="shared" si="294"/>
        <v>0.82496666027932275</v>
      </c>
      <c r="MY83" s="12">
        <f t="shared" si="294"/>
        <v>0.8447218158447658</v>
      </c>
      <c r="MZ83" s="12">
        <f t="shared" si="294"/>
        <v>0.81563483816037019</v>
      </c>
      <c r="NA83" s="12">
        <f t="shared" si="294"/>
        <v>0.80921251660005244</v>
      </c>
      <c r="NB83" s="12">
        <f>SUM(NB80:NB82)</f>
        <v>0.80921251660005244</v>
      </c>
      <c r="NC83" s="12">
        <f>SUM(NC80:NC82)</f>
        <v>0.80289054381411451</v>
      </c>
    </row>
    <row r="84" spans="2:367" ht="15">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row>
    <row r="85" spans="2:367" s="173" customFormat="1" ht="15">
      <c r="B85" s="175" t="s">
        <v>1845</v>
      </c>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176"/>
      <c r="AX85" s="176"/>
      <c r="AY85" s="176"/>
      <c r="AZ85" s="176"/>
      <c r="BA85" s="176"/>
      <c r="BB85" s="176"/>
      <c r="BC85" s="176"/>
      <c r="BD85" s="176"/>
      <c r="BE85" s="176"/>
      <c r="BF85" s="176"/>
      <c r="BG85" s="176"/>
      <c r="BH85" s="176"/>
      <c r="BI85" s="176"/>
      <c r="BJ85" s="176"/>
      <c r="BK85" s="176"/>
      <c r="BL85" s="176"/>
      <c r="BM85" s="176"/>
      <c r="BN85" s="176"/>
      <c r="BO85" s="176"/>
      <c r="BP85" s="176"/>
      <c r="BQ85" s="176"/>
      <c r="BR85" s="176"/>
      <c r="BS85" s="176"/>
      <c r="BT85" s="176"/>
      <c r="BU85" s="176"/>
      <c r="BV85" s="176"/>
      <c r="BW85" s="176"/>
      <c r="BX85" s="176"/>
      <c r="BY85" s="176"/>
      <c r="BZ85" s="176"/>
      <c r="CA85" s="176"/>
      <c r="CB85" s="176"/>
      <c r="CC85" s="176"/>
      <c r="CD85" s="176"/>
      <c r="CE85" s="176"/>
      <c r="CF85" s="176"/>
      <c r="CG85" s="176"/>
      <c r="CH85" s="176"/>
      <c r="CI85" s="176"/>
      <c r="CJ85" s="176"/>
      <c r="CK85" s="176"/>
      <c r="CL85" s="176"/>
      <c r="CM85" s="176"/>
      <c r="CN85" s="176"/>
      <c r="CO85" s="176"/>
      <c r="CP85" s="176"/>
      <c r="CQ85" s="176"/>
      <c r="CR85" s="176"/>
      <c r="CS85" s="176"/>
      <c r="CT85" s="176"/>
      <c r="CU85" s="176"/>
      <c r="CV85" s="176"/>
      <c r="CW85" s="176"/>
      <c r="CX85" s="176"/>
      <c r="CY85" s="176"/>
      <c r="CZ85" s="176"/>
      <c r="DA85" s="176"/>
      <c r="DB85" s="176"/>
      <c r="DC85" s="176"/>
      <c r="DD85" s="176"/>
      <c r="DE85" s="176"/>
      <c r="DF85" s="176"/>
      <c r="DG85" s="176"/>
      <c r="DH85" s="176"/>
      <c r="DI85" s="176"/>
      <c r="DJ85" s="176"/>
      <c r="DK85" s="176"/>
      <c r="DL85" s="176"/>
      <c r="DM85" s="176"/>
      <c r="DN85" s="176"/>
      <c r="DO85" s="176"/>
      <c r="DP85" s="176"/>
      <c r="DQ85" s="176"/>
      <c r="DR85" s="176"/>
      <c r="DS85" s="176"/>
      <c r="DT85" s="176"/>
      <c r="DU85" s="176"/>
      <c r="DV85" s="176"/>
      <c r="DW85" s="176"/>
      <c r="DX85" s="176"/>
      <c r="DY85" s="176"/>
      <c r="DZ85" s="176"/>
      <c r="EA85" s="176"/>
      <c r="EB85" s="176"/>
      <c r="EC85" s="176"/>
      <c r="ED85" s="176"/>
      <c r="EE85" s="176"/>
      <c r="EF85" s="176"/>
      <c r="EG85" s="176"/>
      <c r="EH85" s="176"/>
      <c r="EI85" s="176"/>
      <c r="EJ85" s="176"/>
      <c r="EK85" s="176"/>
      <c r="EL85" s="176"/>
      <c r="EM85" s="176"/>
      <c r="EN85" s="176"/>
      <c r="EO85" s="176"/>
      <c r="EP85" s="176"/>
      <c r="EQ85" s="176"/>
      <c r="ER85" s="176"/>
      <c r="ES85" s="176"/>
      <c r="ET85" s="176"/>
      <c r="EU85" s="176"/>
      <c r="EV85" s="176"/>
      <c r="EW85" s="176"/>
      <c r="EX85" s="176"/>
      <c r="EY85" s="176"/>
      <c r="EZ85" s="176"/>
      <c r="FA85" s="176"/>
      <c r="FB85" s="176"/>
      <c r="FC85" s="176"/>
      <c r="FD85" s="176"/>
      <c r="FE85" s="176"/>
      <c r="FF85" s="176"/>
      <c r="FG85" s="176"/>
      <c r="FH85" s="176"/>
      <c r="FI85" s="176"/>
      <c r="FJ85" s="176"/>
      <c r="FK85" s="176"/>
      <c r="FL85" s="176"/>
      <c r="FM85" s="176"/>
      <c r="FN85" s="176"/>
      <c r="FO85" s="176"/>
      <c r="FP85" s="176"/>
      <c r="FQ85" s="176"/>
      <c r="FR85" s="176"/>
      <c r="FS85" s="176"/>
      <c r="FT85" s="176"/>
      <c r="FU85" s="176"/>
      <c r="FV85" s="176"/>
      <c r="FW85" s="176"/>
      <c r="FX85" s="176"/>
      <c r="FY85" s="176"/>
      <c r="FZ85" s="176"/>
      <c r="GA85" s="176"/>
      <c r="GB85" s="176"/>
      <c r="GC85" s="176"/>
      <c r="GD85" s="176"/>
      <c r="GE85" s="176"/>
      <c r="GF85" s="176"/>
      <c r="GG85" s="176"/>
      <c r="GH85" s="176"/>
      <c r="GI85" s="176"/>
      <c r="GJ85" s="176"/>
      <c r="GK85" s="176"/>
      <c r="GL85" s="176"/>
      <c r="GM85" s="176"/>
      <c r="GN85" s="176"/>
      <c r="GO85" s="176"/>
      <c r="GP85" s="176"/>
      <c r="GQ85" s="176"/>
      <c r="GR85" s="176"/>
      <c r="GS85" s="176"/>
      <c r="GT85" s="176"/>
      <c r="GU85" s="176"/>
      <c r="GV85" s="176"/>
      <c r="GW85" s="176"/>
      <c r="GX85" s="176"/>
      <c r="GY85" s="176"/>
      <c r="GZ85" s="176"/>
      <c r="HA85" s="176"/>
      <c r="HB85" s="176"/>
      <c r="HC85" s="176"/>
      <c r="HD85" s="176"/>
      <c r="HE85" s="176"/>
      <c r="HF85" s="176"/>
      <c r="HG85" s="176"/>
      <c r="HH85" s="176"/>
      <c r="HI85" s="176"/>
      <c r="HJ85" s="176"/>
      <c r="HK85" s="176"/>
      <c r="HL85" s="176"/>
      <c r="HM85" s="176"/>
      <c r="HN85" s="176"/>
      <c r="HO85" s="176"/>
      <c r="HP85" s="176"/>
      <c r="HQ85" s="176"/>
      <c r="HR85" s="176"/>
      <c r="HS85" s="176"/>
      <c r="HT85" s="176"/>
      <c r="HU85" s="176"/>
      <c r="HV85" s="176"/>
      <c r="HW85" s="176"/>
      <c r="HX85" s="176"/>
      <c r="HY85" s="176"/>
      <c r="HZ85" s="176"/>
      <c r="IA85" s="176"/>
      <c r="IB85" s="176"/>
      <c r="IC85" s="176"/>
      <c r="ID85" s="176"/>
      <c r="IE85" s="176"/>
      <c r="IF85" s="176"/>
      <c r="IG85" s="176"/>
      <c r="IH85" s="176"/>
      <c r="II85" s="176"/>
      <c r="IJ85" s="176"/>
      <c r="IK85" s="176"/>
      <c r="IL85" s="176"/>
      <c r="IM85" s="176"/>
      <c r="IN85" s="176"/>
      <c r="IO85" s="176"/>
      <c r="IP85" s="176"/>
      <c r="IQ85" s="176"/>
      <c r="IR85" s="176"/>
      <c r="IS85" s="176"/>
      <c r="IT85" s="176"/>
      <c r="IU85" s="176"/>
      <c r="IV85" s="176"/>
      <c r="IW85" s="176"/>
      <c r="IX85" s="176"/>
      <c r="IY85" s="176"/>
      <c r="IZ85" s="176"/>
      <c r="JA85" s="176"/>
      <c r="JB85" s="176"/>
      <c r="JC85" s="176"/>
      <c r="JD85" s="176"/>
      <c r="JE85" s="176"/>
      <c r="JF85" s="176"/>
      <c r="JG85" s="176"/>
      <c r="JH85" s="176"/>
      <c r="JI85" s="176"/>
      <c r="JJ85" s="176"/>
      <c r="JK85" s="176"/>
      <c r="JL85" s="176"/>
      <c r="JM85" s="176"/>
      <c r="JN85" s="176"/>
      <c r="JO85" s="176"/>
      <c r="JP85" s="176"/>
      <c r="JQ85" s="176"/>
      <c r="JR85" s="176"/>
      <c r="JS85" s="176"/>
      <c r="JT85" s="176"/>
      <c r="JU85" s="176"/>
      <c r="JV85" s="176"/>
      <c r="JW85" s="176"/>
      <c r="JX85" s="176"/>
      <c r="JY85" s="176"/>
      <c r="JZ85" s="176"/>
      <c r="KA85" s="176"/>
      <c r="KB85" s="176"/>
      <c r="KC85" s="176"/>
      <c r="KD85" s="176"/>
      <c r="KE85" s="176"/>
      <c r="KF85" s="176"/>
      <c r="KG85" s="176"/>
      <c r="KH85" s="176"/>
      <c r="KI85" s="176"/>
      <c r="KJ85" s="176"/>
      <c r="KK85" s="176"/>
      <c r="KL85" s="176"/>
      <c r="KM85" s="176"/>
      <c r="KN85" s="176"/>
      <c r="KO85" s="176"/>
      <c r="KP85" s="176"/>
      <c r="KQ85" s="176"/>
      <c r="KR85" s="176"/>
      <c r="KS85" s="176"/>
      <c r="KT85" s="176"/>
      <c r="KU85" s="176"/>
      <c r="KV85" s="176"/>
      <c r="KW85" s="176"/>
      <c r="KX85" s="176"/>
      <c r="KY85" s="176"/>
      <c r="KZ85" s="176"/>
      <c r="LA85" s="176"/>
      <c r="LB85" s="176"/>
      <c r="LC85" s="176"/>
      <c r="LD85" s="176"/>
      <c r="LE85" s="176"/>
      <c r="LF85" s="176"/>
      <c r="LG85" s="176"/>
      <c r="LH85" s="176"/>
      <c r="LI85" s="176"/>
      <c r="LJ85" s="176"/>
      <c r="LK85" s="176"/>
      <c r="LL85" s="176"/>
      <c r="LM85" s="176"/>
      <c r="LN85" s="176"/>
      <c r="LO85" s="176"/>
      <c r="LP85" s="176"/>
      <c r="LQ85" s="176"/>
      <c r="LR85" s="176"/>
      <c r="LS85" s="176"/>
      <c r="LT85" s="176"/>
      <c r="LU85" s="176"/>
      <c r="LV85" s="176"/>
      <c r="LW85" s="176"/>
      <c r="LX85" s="176"/>
      <c r="LY85" s="176"/>
      <c r="LZ85" s="176"/>
      <c r="MA85" s="176"/>
      <c r="MB85" s="176"/>
      <c r="MC85" s="176"/>
      <c r="MD85" s="176"/>
      <c r="ME85" s="176"/>
      <c r="MF85" s="176"/>
      <c r="MG85" s="176"/>
      <c r="MH85" s="176"/>
      <c r="MI85" s="176"/>
      <c r="MJ85" s="176"/>
      <c r="MK85" s="176"/>
      <c r="ML85" s="176"/>
      <c r="MM85" s="176"/>
      <c r="MN85" s="176"/>
      <c r="MO85" s="176"/>
      <c r="MP85" s="176"/>
      <c r="MQ85" s="176"/>
      <c r="MR85" s="176"/>
      <c r="MS85" s="176"/>
      <c r="MT85" s="176"/>
      <c r="MU85" s="176"/>
      <c r="MV85" s="176"/>
      <c r="MW85" s="176"/>
      <c r="MX85" s="176"/>
      <c r="MY85" s="176"/>
      <c r="MZ85" s="176"/>
      <c r="NA85" s="176"/>
      <c r="NB85" s="176"/>
      <c r="NC85" s="176"/>
    </row>
    <row r="86" spans="2:367" ht="15">
      <c r="B86" s="181" t="s">
        <v>1846</v>
      </c>
      <c r="C86" s="1">
        <v>0.25</v>
      </c>
      <c r="D86" s="1">
        <v>0.25</v>
      </c>
      <c r="E86" s="1">
        <v>0.25</v>
      </c>
      <c r="F86" s="1">
        <v>0.25</v>
      </c>
      <c r="G86" s="1">
        <v>0.25</v>
      </c>
      <c r="H86" s="1">
        <v>0.25</v>
      </c>
      <c r="I86" s="1">
        <v>0.25</v>
      </c>
      <c r="J86" s="1">
        <v>0.25</v>
      </c>
      <c r="K86" s="1">
        <v>0.25</v>
      </c>
      <c r="L86" s="1">
        <v>0.25</v>
      </c>
      <c r="M86" s="1">
        <v>0.25</v>
      </c>
      <c r="N86" s="1">
        <v>0.25</v>
      </c>
      <c r="O86" s="1">
        <v>0.25</v>
      </c>
      <c r="P86" s="1">
        <v>0.25</v>
      </c>
      <c r="Q86" s="1">
        <v>0.25</v>
      </c>
      <c r="R86" s="1">
        <v>0.25</v>
      </c>
      <c r="S86" s="1">
        <v>0.25</v>
      </c>
      <c r="T86" s="1">
        <v>0.25</v>
      </c>
      <c r="U86" s="1">
        <v>0.25</v>
      </c>
      <c r="V86" s="1">
        <v>0.25</v>
      </c>
      <c r="W86" s="1">
        <v>0.25</v>
      </c>
      <c r="X86" s="1">
        <v>0.25</v>
      </c>
      <c r="Y86" s="1">
        <v>0.25</v>
      </c>
      <c r="Z86" s="1">
        <v>0.25</v>
      </c>
      <c r="AA86" s="1">
        <v>0.25</v>
      </c>
      <c r="AB86" s="1">
        <v>0.25</v>
      </c>
      <c r="AC86" s="1">
        <v>0.25</v>
      </c>
      <c r="AD86" s="1">
        <v>0.25</v>
      </c>
      <c r="AE86" s="1">
        <v>0.25</v>
      </c>
      <c r="AF86" s="1">
        <v>0.25</v>
      </c>
      <c r="AG86" s="1">
        <v>0.25</v>
      </c>
      <c r="AH86" s="1">
        <v>0.25</v>
      </c>
      <c r="AI86" s="1">
        <v>0.25</v>
      </c>
      <c r="AJ86" s="1">
        <v>0.25</v>
      </c>
      <c r="AK86" s="1">
        <v>0.25</v>
      </c>
      <c r="AL86" s="1">
        <v>0.25</v>
      </c>
      <c r="AM86" s="1">
        <v>0.25</v>
      </c>
      <c r="AN86" s="1">
        <v>0.25</v>
      </c>
      <c r="AO86" s="1">
        <v>0.25</v>
      </c>
      <c r="AP86" s="1">
        <v>0.25</v>
      </c>
      <c r="AQ86" s="1">
        <v>0.25</v>
      </c>
      <c r="AR86" s="1">
        <v>0.25</v>
      </c>
      <c r="AS86" s="1">
        <v>0.25</v>
      </c>
      <c r="AT86" s="1">
        <v>0.25</v>
      </c>
      <c r="AU86" s="1">
        <v>0.25</v>
      </c>
      <c r="AV86" s="1">
        <v>0.25</v>
      </c>
      <c r="AW86" s="1">
        <v>0.25</v>
      </c>
      <c r="AX86" s="1">
        <v>0.25</v>
      </c>
      <c r="AY86" s="1">
        <v>0.25</v>
      </c>
      <c r="AZ86" s="1">
        <v>0.25</v>
      </c>
      <c r="BA86" s="1">
        <v>0.25</v>
      </c>
      <c r="BB86" s="1">
        <v>0.25</v>
      </c>
      <c r="BC86" s="1">
        <v>0.25</v>
      </c>
      <c r="BD86" s="1">
        <v>0.25</v>
      </c>
      <c r="BE86" s="1">
        <v>0.25</v>
      </c>
      <c r="BF86" s="1">
        <v>0.25</v>
      </c>
      <c r="BG86" s="1">
        <v>0.25</v>
      </c>
      <c r="BH86" s="1">
        <v>0.25</v>
      </c>
      <c r="BI86" s="1">
        <v>0.25</v>
      </c>
      <c r="BJ86" s="1">
        <v>0.25</v>
      </c>
      <c r="BK86" s="1">
        <v>0.25</v>
      </c>
      <c r="BL86" s="1">
        <v>0.25</v>
      </c>
      <c r="BM86" s="1">
        <v>0.25</v>
      </c>
      <c r="BN86" s="1">
        <v>0.25</v>
      </c>
      <c r="BO86" s="1">
        <v>0.25</v>
      </c>
      <c r="BP86" s="1">
        <v>0.25</v>
      </c>
      <c r="BQ86" s="1">
        <v>0.25</v>
      </c>
      <c r="BR86" s="1">
        <v>0.25</v>
      </c>
      <c r="BS86" s="1">
        <v>0.25</v>
      </c>
      <c r="BT86" s="1">
        <v>0.25</v>
      </c>
      <c r="BU86" s="1">
        <v>0.25</v>
      </c>
      <c r="BV86" s="1">
        <v>0.25</v>
      </c>
      <c r="BW86" s="1">
        <v>0.25</v>
      </c>
      <c r="BX86" s="1">
        <v>0.25</v>
      </c>
      <c r="BY86" s="1">
        <v>0.25</v>
      </c>
      <c r="BZ86" s="1">
        <v>0.25</v>
      </c>
      <c r="CA86" s="1">
        <v>0.25</v>
      </c>
      <c r="CB86" s="1">
        <v>0.25</v>
      </c>
      <c r="CC86" s="1">
        <v>0.25</v>
      </c>
      <c r="CD86" s="1">
        <v>0.25</v>
      </c>
      <c r="CE86" s="1">
        <v>0.25</v>
      </c>
      <c r="CF86" s="1">
        <v>0</v>
      </c>
      <c r="CG86" s="1">
        <v>0</v>
      </c>
      <c r="CH86" s="1">
        <v>0</v>
      </c>
      <c r="CI86" s="1">
        <v>0</v>
      </c>
      <c r="CJ86" s="1">
        <v>0</v>
      </c>
      <c r="CK86" s="1">
        <v>0</v>
      </c>
      <c r="CL86" s="1">
        <v>0</v>
      </c>
      <c r="CM86" s="1">
        <v>0</v>
      </c>
      <c r="CN86" s="1">
        <v>0</v>
      </c>
      <c r="CO86" s="1">
        <v>0</v>
      </c>
      <c r="CP86" s="1">
        <v>0</v>
      </c>
      <c r="CQ86" s="1">
        <v>0</v>
      </c>
      <c r="CR86" s="1">
        <v>0.25</v>
      </c>
      <c r="CS86" s="1">
        <v>0.25</v>
      </c>
      <c r="CT86" s="1">
        <v>0.25</v>
      </c>
      <c r="CU86" s="1">
        <v>0.25</v>
      </c>
      <c r="CV86" s="1">
        <v>0.25</v>
      </c>
      <c r="CW86" s="1">
        <v>0.25</v>
      </c>
      <c r="CX86" s="1">
        <v>0.25</v>
      </c>
      <c r="CY86" s="1">
        <v>0.25</v>
      </c>
      <c r="CZ86" s="1">
        <v>0.25</v>
      </c>
      <c r="DA86" s="1">
        <v>0.25</v>
      </c>
      <c r="DB86" s="1">
        <v>0.25</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0.25</v>
      </c>
      <c r="DX86" s="1">
        <v>0.25</v>
      </c>
      <c r="DY86" s="1">
        <v>0.25</v>
      </c>
      <c r="DZ86" s="1">
        <v>0.25</v>
      </c>
      <c r="EA86" s="1">
        <v>0.25</v>
      </c>
      <c r="EB86" s="1">
        <v>0.25</v>
      </c>
      <c r="EC86" s="1">
        <v>0.25</v>
      </c>
      <c r="ED86" s="1">
        <v>0.25</v>
      </c>
      <c r="EE86" s="1">
        <v>0.25</v>
      </c>
      <c r="EF86" s="1">
        <v>0.25</v>
      </c>
      <c r="EG86" s="1">
        <v>0.25</v>
      </c>
      <c r="EH86" s="1">
        <v>0.25</v>
      </c>
      <c r="EI86" s="1">
        <v>0.25</v>
      </c>
      <c r="EJ86" s="1">
        <v>0.25</v>
      </c>
      <c r="EK86" s="1">
        <v>0.25</v>
      </c>
      <c r="EL86" s="1">
        <v>0.25</v>
      </c>
      <c r="EM86" s="1">
        <v>0.25</v>
      </c>
      <c r="EN86" s="1">
        <v>0.25</v>
      </c>
      <c r="EO86" s="1">
        <v>0.25</v>
      </c>
      <c r="EP86" s="1">
        <v>0.25</v>
      </c>
      <c r="EQ86" s="1">
        <v>0.25</v>
      </c>
      <c r="ER86" s="1">
        <v>0.25</v>
      </c>
      <c r="ES86" s="1">
        <v>0.25</v>
      </c>
      <c r="ET86" s="1">
        <v>0.25</v>
      </c>
      <c r="EU86" s="1">
        <v>0.25</v>
      </c>
      <c r="EV86" s="1">
        <v>0.25</v>
      </c>
      <c r="EW86" s="1">
        <v>0.25</v>
      </c>
      <c r="EX86" s="1">
        <v>0.25</v>
      </c>
      <c r="EY86" s="1">
        <v>0.25</v>
      </c>
      <c r="EZ86" s="1">
        <v>0.25</v>
      </c>
      <c r="FA86" s="1">
        <v>0.25</v>
      </c>
      <c r="FB86" s="1">
        <v>0.25</v>
      </c>
      <c r="FC86" s="1">
        <v>0.25</v>
      </c>
      <c r="FD86" s="1">
        <v>0.25</v>
      </c>
      <c r="FE86" s="1">
        <v>0.25</v>
      </c>
      <c r="FF86" s="1">
        <v>0.25</v>
      </c>
      <c r="FG86" s="1">
        <v>0.25</v>
      </c>
      <c r="FH86" s="1">
        <v>0.25</v>
      </c>
      <c r="FI86" s="1">
        <v>0.25</v>
      </c>
      <c r="FJ86" s="1">
        <v>0.25</v>
      </c>
      <c r="FK86" s="1">
        <v>0.25</v>
      </c>
      <c r="FL86" s="1">
        <v>0.25</v>
      </c>
      <c r="FM86" s="1">
        <v>0.25</v>
      </c>
      <c r="FN86" s="1">
        <v>0.25</v>
      </c>
      <c r="FO86" s="1">
        <v>0.25</v>
      </c>
      <c r="FP86" s="1">
        <v>0.25</v>
      </c>
      <c r="FQ86" s="1">
        <v>0.25</v>
      </c>
      <c r="FR86" s="1">
        <v>0.25</v>
      </c>
      <c r="FS86" s="1">
        <v>0.25</v>
      </c>
      <c r="FT86" s="1">
        <v>0.25</v>
      </c>
      <c r="FU86" s="1">
        <v>0.25</v>
      </c>
      <c r="FV86" s="1">
        <v>0.25</v>
      </c>
      <c r="FW86" s="1">
        <v>0.25</v>
      </c>
      <c r="FX86" s="1">
        <v>0.25</v>
      </c>
      <c r="FY86" s="1">
        <v>0.25</v>
      </c>
      <c r="FZ86" s="1">
        <v>0.25</v>
      </c>
      <c r="GA86" s="1">
        <v>0.25</v>
      </c>
      <c r="GB86" s="1">
        <v>0.25</v>
      </c>
      <c r="GC86" s="1">
        <v>0.25</v>
      </c>
      <c r="GD86" s="1">
        <v>0.25</v>
      </c>
      <c r="GE86" s="1">
        <v>0.25</v>
      </c>
      <c r="GF86" s="1">
        <v>0.25</v>
      </c>
      <c r="GG86" s="1">
        <v>0.25</v>
      </c>
      <c r="GH86" s="1">
        <v>0.25</v>
      </c>
      <c r="GI86" s="1">
        <v>0.25</v>
      </c>
      <c r="GJ86" s="1">
        <v>0.25</v>
      </c>
      <c r="GK86" s="1">
        <v>0.25</v>
      </c>
      <c r="GL86" s="1">
        <v>0.25</v>
      </c>
      <c r="GM86" s="1">
        <v>0.25</v>
      </c>
      <c r="GN86" s="1">
        <v>0.25</v>
      </c>
      <c r="GO86" s="1">
        <v>0.25</v>
      </c>
      <c r="GP86" s="1">
        <v>0.25</v>
      </c>
      <c r="GQ86" s="1">
        <v>0.25</v>
      </c>
      <c r="GR86" s="1">
        <v>0.25</v>
      </c>
      <c r="GS86" s="1">
        <v>0.25</v>
      </c>
      <c r="GT86" s="1">
        <v>0.25</v>
      </c>
      <c r="GU86" s="1">
        <v>0.25</v>
      </c>
      <c r="GV86" s="1">
        <v>0.25</v>
      </c>
      <c r="GW86" s="1">
        <v>0.25</v>
      </c>
      <c r="GX86" s="1">
        <v>0.25</v>
      </c>
      <c r="GY86" s="1">
        <v>0.25</v>
      </c>
      <c r="GZ86" s="1">
        <v>0.25</v>
      </c>
      <c r="HA86" s="1">
        <v>0.25</v>
      </c>
      <c r="HB86" s="1">
        <v>0.25</v>
      </c>
      <c r="HC86" s="1">
        <v>0.25</v>
      </c>
      <c r="HD86" s="1">
        <v>0.25</v>
      </c>
      <c r="HE86" s="1">
        <v>0.25</v>
      </c>
      <c r="HF86" s="1">
        <v>0.25</v>
      </c>
      <c r="HG86" s="1">
        <v>0.25</v>
      </c>
      <c r="HH86" s="1">
        <v>0.25</v>
      </c>
      <c r="HI86" s="1">
        <v>0.25</v>
      </c>
      <c r="HJ86" s="1">
        <v>0.25</v>
      </c>
      <c r="HK86" s="1">
        <v>0.25</v>
      </c>
      <c r="HL86" s="1">
        <v>0.25</v>
      </c>
      <c r="HM86" s="1">
        <v>0.25</v>
      </c>
      <c r="HN86" s="1">
        <v>0.25</v>
      </c>
      <c r="HO86" s="1">
        <v>0.25</v>
      </c>
      <c r="HP86" s="1">
        <v>0.25</v>
      </c>
      <c r="HQ86" s="1">
        <v>0.25</v>
      </c>
      <c r="HR86" s="1">
        <v>0.25</v>
      </c>
      <c r="HS86" s="1">
        <v>0.25</v>
      </c>
      <c r="HT86" s="1">
        <v>0.25</v>
      </c>
      <c r="HU86" s="1">
        <v>0.25</v>
      </c>
      <c r="HV86" s="1">
        <v>0.25</v>
      </c>
      <c r="HW86" s="1">
        <v>0.25</v>
      </c>
      <c r="HX86" s="1">
        <v>0.25</v>
      </c>
      <c r="HY86" s="1">
        <v>0.25</v>
      </c>
      <c r="HZ86" s="1">
        <v>0.25</v>
      </c>
      <c r="IA86" s="1">
        <v>0.25</v>
      </c>
      <c r="IB86" s="1">
        <v>0.25</v>
      </c>
      <c r="IC86" s="1">
        <v>0.25</v>
      </c>
      <c r="ID86" s="1">
        <v>0.25</v>
      </c>
      <c r="IE86" s="1">
        <v>0.25</v>
      </c>
      <c r="IF86" s="1">
        <v>0.25</v>
      </c>
      <c r="IG86" s="1">
        <v>0.25</v>
      </c>
      <c r="IH86" s="1">
        <v>0.25</v>
      </c>
      <c r="II86" s="1">
        <v>0.25</v>
      </c>
      <c r="IJ86" s="1">
        <v>0.25</v>
      </c>
      <c r="IK86" s="1">
        <v>0.25</v>
      </c>
      <c r="IL86" s="1">
        <v>0.25</v>
      </c>
      <c r="IM86" s="1">
        <v>0.25</v>
      </c>
      <c r="IN86" s="1">
        <v>0.25</v>
      </c>
      <c r="IO86" s="1">
        <v>0.25</v>
      </c>
      <c r="IP86" s="1">
        <v>1</v>
      </c>
      <c r="IQ86" s="1">
        <v>1</v>
      </c>
      <c r="IR86" s="1">
        <v>1</v>
      </c>
      <c r="IS86" s="1">
        <v>1</v>
      </c>
      <c r="IT86" s="1">
        <v>1</v>
      </c>
      <c r="IU86" s="1">
        <v>1</v>
      </c>
      <c r="IV86" s="1">
        <v>1</v>
      </c>
      <c r="IW86" s="1">
        <v>1</v>
      </c>
      <c r="IX86" s="1">
        <v>1</v>
      </c>
      <c r="IY86" s="1">
        <v>1</v>
      </c>
      <c r="IZ86" s="1">
        <v>1</v>
      </c>
      <c r="JA86" s="1">
        <v>1</v>
      </c>
      <c r="JB86" s="1">
        <v>1</v>
      </c>
      <c r="JC86" s="1">
        <v>1</v>
      </c>
      <c r="JD86" s="1">
        <v>1</v>
      </c>
      <c r="JE86" s="1">
        <v>1</v>
      </c>
      <c r="JF86" s="1">
        <v>1</v>
      </c>
      <c r="JG86" s="1">
        <v>1</v>
      </c>
      <c r="JH86" s="1">
        <v>1</v>
      </c>
      <c r="JI86" s="1">
        <v>1</v>
      </c>
      <c r="JJ86" s="1">
        <v>1</v>
      </c>
      <c r="JK86" s="1">
        <v>1</v>
      </c>
      <c r="JL86" s="1">
        <v>1</v>
      </c>
      <c r="JM86" s="1">
        <v>1</v>
      </c>
      <c r="JN86" s="1">
        <v>1</v>
      </c>
      <c r="JO86" s="1">
        <v>1</v>
      </c>
      <c r="JP86" s="1">
        <v>1</v>
      </c>
      <c r="JQ86" s="1">
        <v>1</v>
      </c>
      <c r="JR86" s="1">
        <v>1</v>
      </c>
      <c r="JS86" s="1">
        <v>1</v>
      </c>
      <c r="JT86" s="1">
        <v>1</v>
      </c>
      <c r="JU86" s="1">
        <v>1</v>
      </c>
      <c r="JV86" s="1">
        <v>1</v>
      </c>
      <c r="JW86" s="1">
        <v>1</v>
      </c>
      <c r="JX86" s="1">
        <v>1</v>
      </c>
      <c r="JY86" s="1">
        <v>1</v>
      </c>
      <c r="JZ86" s="1">
        <v>1</v>
      </c>
      <c r="KA86" s="1">
        <v>1</v>
      </c>
      <c r="KB86" s="1">
        <v>1</v>
      </c>
      <c r="KC86" s="1">
        <v>1</v>
      </c>
      <c r="KD86" s="1">
        <v>1</v>
      </c>
      <c r="KE86" s="1">
        <v>1</v>
      </c>
      <c r="KF86" s="1">
        <v>1</v>
      </c>
      <c r="KG86" s="1">
        <v>1</v>
      </c>
      <c r="KH86" s="1">
        <v>1</v>
      </c>
      <c r="KI86" s="1">
        <v>1</v>
      </c>
      <c r="KJ86" s="1">
        <v>1</v>
      </c>
      <c r="KK86" s="1">
        <v>1</v>
      </c>
      <c r="KL86" s="1">
        <v>1</v>
      </c>
      <c r="KM86" s="1">
        <v>1</v>
      </c>
      <c r="KN86" s="1">
        <v>1</v>
      </c>
      <c r="KO86" s="1">
        <v>1</v>
      </c>
      <c r="KP86" s="1">
        <v>1</v>
      </c>
      <c r="KQ86" s="1">
        <v>1</v>
      </c>
      <c r="KR86" s="1">
        <v>1</v>
      </c>
      <c r="KS86" s="1">
        <v>1</v>
      </c>
      <c r="KT86" s="1">
        <v>1</v>
      </c>
      <c r="KU86" s="1">
        <v>1</v>
      </c>
      <c r="KV86" s="1">
        <v>1</v>
      </c>
      <c r="KW86" s="1">
        <v>1</v>
      </c>
      <c r="KX86" s="1">
        <v>1</v>
      </c>
      <c r="KY86" s="1">
        <v>1</v>
      </c>
      <c r="KZ86" s="1">
        <v>1</v>
      </c>
      <c r="LA86" s="1">
        <v>1</v>
      </c>
      <c r="LB86" s="1">
        <v>1</v>
      </c>
      <c r="LC86" s="1">
        <v>1</v>
      </c>
      <c r="LD86" s="1">
        <v>1</v>
      </c>
      <c r="LE86" s="1">
        <v>1</v>
      </c>
      <c r="LF86" s="1">
        <v>1</v>
      </c>
      <c r="LG86" s="1">
        <v>1</v>
      </c>
      <c r="LH86" s="1">
        <v>1</v>
      </c>
      <c r="LI86" s="1">
        <v>1</v>
      </c>
      <c r="LJ86" s="1">
        <v>1</v>
      </c>
      <c r="LK86" s="1">
        <v>1</v>
      </c>
      <c r="LL86" s="1">
        <v>1</v>
      </c>
      <c r="LM86" s="1">
        <v>1</v>
      </c>
      <c r="LN86" s="1">
        <v>1</v>
      </c>
      <c r="LO86" s="1">
        <v>1</v>
      </c>
      <c r="LP86" s="1">
        <v>1</v>
      </c>
      <c r="LQ86" s="1">
        <v>1</v>
      </c>
      <c r="LR86" s="1">
        <v>1</v>
      </c>
      <c r="LS86" s="1">
        <v>1</v>
      </c>
      <c r="LT86" s="1">
        <v>1</v>
      </c>
      <c r="LU86" s="1">
        <v>1</v>
      </c>
      <c r="LV86" s="1">
        <v>1</v>
      </c>
      <c r="LW86" s="1">
        <v>1</v>
      </c>
      <c r="LX86" s="1">
        <v>1</v>
      </c>
      <c r="LY86" s="1">
        <v>1</v>
      </c>
      <c r="LZ86" s="1">
        <v>1</v>
      </c>
      <c r="MA86" s="1">
        <v>1</v>
      </c>
      <c r="MB86" s="1">
        <v>1</v>
      </c>
      <c r="MC86" s="1">
        <v>1</v>
      </c>
      <c r="MD86" s="1">
        <v>1</v>
      </c>
      <c r="ME86" s="1">
        <v>1</v>
      </c>
      <c r="MF86" s="1">
        <v>1</v>
      </c>
      <c r="MG86" s="1">
        <v>1</v>
      </c>
      <c r="MH86" s="1">
        <v>1</v>
      </c>
      <c r="MI86" s="1">
        <v>1</v>
      </c>
      <c r="MJ86" s="1">
        <v>1</v>
      </c>
      <c r="MK86" s="1">
        <v>0.25</v>
      </c>
      <c r="ML86" s="1">
        <v>0.25</v>
      </c>
      <c r="MM86" s="1">
        <v>0.25</v>
      </c>
      <c r="MN86" s="1">
        <v>0.25</v>
      </c>
      <c r="MO86" s="1">
        <v>0.25</v>
      </c>
      <c r="MP86" s="1">
        <v>0.25</v>
      </c>
      <c r="MQ86" s="1">
        <v>0.25</v>
      </c>
      <c r="MR86" s="1">
        <v>0.25</v>
      </c>
      <c r="MS86" s="1">
        <v>0.25</v>
      </c>
      <c r="MT86" s="1">
        <v>0.25</v>
      </c>
      <c r="MU86" s="1">
        <v>0.25</v>
      </c>
      <c r="MV86" s="1">
        <v>0.25</v>
      </c>
      <c r="MW86" s="1">
        <v>0.25</v>
      </c>
      <c r="MX86" s="1">
        <v>0.25</v>
      </c>
      <c r="MY86" s="1">
        <v>0.25</v>
      </c>
      <c r="MZ86" s="1">
        <v>0.25</v>
      </c>
      <c r="NA86" s="1">
        <v>0.25</v>
      </c>
      <c r="NB86" s="1">
        <v>0.25</v>
      </c>
      <c r="NC86" s="1">
        <v>0.25</v>
      </c>
    </row>
    <row r="87" spans="2:367" ht="15">
      <c r="B87" s="181" t="s">
        <v>1847</v>
      </c>
      <c r="C87" s="1">
        <v>0.25</v>
      </c>
      <c r="D87" s="1">
        <v>0.25</v>
      </c>
      <c r="E87" s="1">
        <v>0.25</v>
      </c>
      <c r="F87" s="1">
        <v>0.25</v>
      </c>
      <c r="G87" s="1">
        <v>0.25</v>
      </c>
      <c r="H87" s="1">
        <v>0.25</v>
      </c>
      <c r="I87" s="1">
        <v>0.25</v>
      </c>
      <c r="J87" s="1">
        <v>0.25</v>
      </c>
      <c r="K87" s="1">
        <v>0.25</v>
      </c>
      <c r="L87" s="1">
        <v>0.25</v>
      </c>
      <c r="M87" s="1">
        <v>0.25</v>
      </c>
      <c r="N87" s="1">
        <v>0.25</v>
      </c>
      <c r="O87" s="1">
        <v>0.25</v>
      </c>
      <c r="P87" s="1">
        <v>0.25</v>
      </c>
      <c r="Q87" s="1">
        <v>0.25</v>
      </c>
      <c r="R87" s="1">
        <v>0.25</v>
      </c>
      <c r="S87" s="1">
        <v>0.25</v>
      </c>
      <c r="T87" s="1">
        <v>0.25</v>
      </c>
      <c r="U87" s="1">
        <v>0.25</v>
      </c>
      <c r="V87" s="1">
        <v>0.25</v>
      </c>
      <c r="W87" s="1">
        <v>0.25</v>
      </c>
      <c r="X87" s="1">
        <v>0.25</v>
      </c>
      <c r="Y87" s="1">
        <v>0.25</v>
      </c>
      <c r="Z87" s="1">
        <v>0.25</v>
      </c>
      <c r="AA87" s="1">
        <v>0.25</v>
      </c>
      <c r="AB87" s="1">
        <v>0.25</v>
      </c>
      <c r="AC87" s="1">
        <v>0.25</v>
      </c>
      <c r="AD87" s="1">
        <v>0.25</v>
      </c>
      <c r="AE87" s="1">
        <v>0.25</v>
      </c>
      <c r="AF87" s="1">
        <v>0.25</v>
      </c>
      <c r="AG87" s="1">
        <v>0.25</v>
      </c>
      <c r="AH87" s="1">
        <v>0.25</v>
      </c>
      <c r="AI87" s="1">
        <v>0.25</v>
      </c>
      <c r="AJ87" s="1">
        <v>0.25</v>
      </c>
      <c r="AK87" s="1">
        <v>0.25</v>
      </c>
      <c r="AL87" s="1">
        <v>0.25</v>
      </c>
      <c r="AM87" s="1">
        <v>0.25</v>
      </c>
      <c r="AN87" s="1">
        <v>0.25</v>
      </c>
      <c r="AO87" s="1">
        <v>0.25</v>
      </c>
      <c r="AP87" s="1">
        <v>0.25</v>
      </c>
      <c r="AQ87" s="1">
        <v>0.25</v>
      </c>
      <c r="AR87" s="1">
        <v>0.25</v>
      </c>
      <c r="AS87" s="1">
        <v>0.25</v>
      </c>
      <c r="AT87" s="1">
        <v>0.25</v>
      </c>
      <c r="AU87" s="1">
        <v>0.25</v>
      </c>
      <c r="AV87" s="1">
        <v>0.25</v>
      </c>
      <c r="AW87" s="1">
        <v>0.25</v>
      </c>
      <c r="AX87" s="1">
        <v>0.25</v>
      </c>
      <c r="AY87" s="1">
        <v>0.25</v>
      </c>
      <c r="AZ87" s="1">
        <v>0.25</v>
      </c>
      <c r="BA87" s="1">
        <v>0.25</v>
      </c>
      <c r="BB87" s="1">
        <v>0.25</v>
      </c>
      <c r="BC87" s="1">
        <v>0.25</v>
      </c>
      <c r="BD87" s="1">
        <v>0.25</v>
      </c>
      <c r="BE87" s="1">
        <v>0.25</v>
      </c>
      <c r="BF87" s="1">
        <v>0.25</v>
      </c>
      <c r="BG87" s="1">
        <v>0.25</v>
      </c>
      <c r="BH87" s="1">
        <v>0.25</v>
      </c>
      <c r="BI87" s="1">
        <v>0.25</v>
      </c>
      <c r="BJ87" s="1">
        <v>0.25</v>
      </c>
      <c r="BK87" s="1">
        <v>0.25</v>
      </c>
      <c r="BL87" s="1">
        <v>0.25</v>
      </c>
      <c r="BM87" s="1">
        <v>0.25</v>
      </c>
      <c r="BN87" s="1">
        <v>0.25</v>
      </c>
      <c r="BO87" s="1">
        <v>0.25</v>
      </c>
      <c r="BP87" s="1">
        <v>0.25</v>
      </c>
      <c r="BQ87" s="1">
        <v>0.25</v>
      </c>
      <c r="BR87" s="1">
        <v>0.25</v>
      </c>
      <c r="BS87" s="1">
        <v>0.25</v>
      </c>
      <c r="BT87" s="1">
        <v>0.25</v>
      </c>
      <c r="BU87" s="1">
        <v>0.25</v>
      </c>
      <c r="BV87" s="1">
        <v>0.25</v>
      </c>
      <c r="BW87" s="1">
        <v>0.25</v>
      </c>
      <c r="BX87" s="1">
        <v>0.25</v>
      </c>
      <c r="BY87" s="1">
        <v>0.25</v>
      </c>
      <c r="BZ87" s="1">
        <v>0.25</v>
      </c>
      <c r="CA87" s="1">
        <v>0.25</v>
      </c>
      <c r="CB87" s="1">
        <v>0.25</v>
      </c>
      <c r="CC87" s="1">
        <v>0.25</v>
      </c>
      <c r="CD87" s="1">
        <v>0.25</v>
      </c>
      <c r="CE87" s="1">
        <v>0.25</v>
      </c>
      <c r="CF87" s="1">
        <v>0.25</v>
      </c>
      <c r="CG87" s="1">
        <v>0.25</v>
      </c>
      <c r="CH87" s="1">
        <v>0.25</v>
      </c>
      <c r="CI87" s="1">
        <v>0.25</v>
      </c>
      <c r="CJ87" s="1">
        <v>0.25</v>
      </c>
      <c r="CK87" s="1">
        <v>0.25</v>
      </c>
      <c r="CL87" s="1">
        <v>0.25</v>
      </c>
      <c r="CM87" s="1">
        <v>0.25</v>
      </c>
      <c r="CN87" s="1">
        <v>0.25</v>
      </c>
      <c r="CO87" s="1">
        <v>0.25</v>
      </c>
      <c r="CP87" s="1">
        <v>0.25</v>
      </c>
      <c r="CQ87" s="1">
        <v>0.25</v>
      </c>
      <c r="CR87" s="1">
        <v>0.25</v>
      </c>
      <c r="CS87" s="1">
        <v>0.25</v>
      </c>
      <c r="CT87" s="1">
        <v>0.25</v>
      </c>
      <c r="CU87" s="1">
        <v>0.25</v>
      </c>
      <c r="CV87" s="1">
        <v>0.25</v>
      </c>
      <c r="CW87" s="1">
        <v>0.25</v>
      </c>
      <c r="CX87" s="1">
        <v>0.25</v>
      </c>
      <c r="CY87" s="1">
        <v>0.25</v>
      </c>
      <c r="CZ87" s="1">
        <v>0.25</v>
      </c>
      <c r="DA87" s="1">
        <v>0.25</v>
      </c>
      <c r="DB87" s="1">
        <v>0.25</v>
      </c>
      <c r="DC87" s="1">
        <v>0.25</v>
      </c>
      <c r="DD87" s="1">
        <v>0.25</v>
      </c>
      <c r="DE87" s="1">
        <v>0.25</v>
      </c>
      <c r="DF87" s="1">
        <v>0.25</v>
      </c>
      <c r="DG87" s="1">
        <v>0.25</v>
      </c>
      <c r="DH87" s="1">
        <v>0.25</v>
      </c>
      <c r="DI87" s="1">
        <v>0.25</v>
      </c>
      <c r="DJ87" s="1">
        <v>0.25</v>
      </c>
      <c r="DK87" s="1">
        <v>0.25</v>
      </c>
      <c r="DL87" s="1">
        <v>0.25</v>
      </c>
      <c r="DM87" s="1">
        <v>0.25</v>
      </c>
      <c r="DN87" s="1">
        <v>0.25</v>
      </c>
      <c r="DO87" s="1">
        <v>0.25</v>
      </c>
      <c r="DP87" s="1">
        <v>0.25</v>
      </c>
      <c r="DQ87" s="1">
        <v>0.25</v>
      </c>
      <c r="DR87" s="1">
        <v>0.25</v>
      </c>
      <c r="DS87" s="1">
        <v>0.25</v>
      </c>
      <c r="DT87" s="1">
        <v>0.25</v>
      </c>
      <c r="DU87" s="1">
        <v>0.25</v>
      </c>
      <c r="DV87" s="1">
        <v>0.25</v>
      </c>
      <c r="DW87" s="1">
        <v>0.25</v>
      </c>
      <c r="DX87" s="1">
        <v>0.25</v>
      </c>
      <c r="DY87" s="1">
        <v>0.25</v>
      </c>
      <c r="DZ87" s="1">
        <v>0.25</v>
      </c>
      <c r="EA87" s="1">
        <v>0.25</v>
      </c>
      <c r="EB87" s="1">
        <v>0.25</v>
      </c>
      <c r="EC87" s="1">
        <v>0.25</v>
      </c>
      <c r="ED87" s="1">
        <v>0.25</v>
      </c>
      <c r="EE87" s="1">
        <v>0.25</v>
      </c>
      <c r="EF87" s="1">
        <v>0.25</v>
      </c>
      <c r="EG87" s="1">
        <v>0.25</v>
      </c>
      <c r="EH87" s="1">
        <v>0.25</v>
      </c>
      <c r="EI87" s="1">
        <v>0.25</v>
      </c>
      <c r="EJ87" s="1">
        <v>0.25</v>
      </c>
      <c r="EK87" s="1">
        <v>0.25</v>
      </c>
      <c r="EL87" s="1">
        <v>0.25</v>
      </c>
      <c r="EM87" s="1">
        <v>0.25</v>
      </c>
      <c r="EN87" s="1">
        <v>0.25</v>
      </c>
      <c r="EO87" s="1">
        <v>0.25</v>
      </c>
      <c r="EP87" s="1">
        <v>0.25</v>
      </c>
      <c r="EQ87" s="1">
        <v>0.25</v>
      </c>
      <c r="ER87" s="1">
        <v>0.25</v>
      </c>
      <c r="ES87" s="1">
        <v>0.25</v>
      </c>
      <c r="ET87" s="1">
        <v>0.25</v>
      </c>
      <c r="EU87" s="1">
        <v>0.25</v>
      </c>
      <c r="EV87" s="1">
        <v>0.25</v>
      </c>
      <c r="EW87" s="1">
        <v>0.25</v>
      </c>
      <c r="EX87" s="1">
        <v>0.25</v>
      </c>
      <c r="EY87" s="1">
        <v>0.25</v>
      </c>
      <c r="EZ87" s="1">
        <v>0.25</v>
      </c>
      <c r="FA87" s="1">
        <v>0.25</v>
      </c>
      <c r="FB87" s="1">
        <v>0.25</v>
      </c>
      <c r="FC87" s="1">
        <v>0.25</v>
      </c>
      <c r="FD87" s="1">
        <v>0.25</v>
      </c>
      <c r="FE87" s="1">
        <v>0.25</v>
      </c>
      <c r="FF87" s="1">
        <v>0.25</v>
      </c>
      <c r="FG87" s="1">
        <v>0.25</v>
      </c>
      <c r="FH87" s="1">
        <v>0.25</v>
      </c>
      <c r="FI87" s="1">
        <v>0.25</v>
      </c>
      <c r="FJ87" s="1">
        <v>0.25</v>
      </c>
      <c r="FK87" s="1">
        <v>0.25</v>
      </c>
      <c r="FL87" s="1">
        <v>0.25</v>
      </c>
      <c r="FM87" s="1">
        <v>0.25</v>
      </c>
      <c r="FN87" s="1">
        <v>0.25</v>
      </c>
      <c r="FO87" s="1">
        <v>0.25</v>
      </c>
      <c r="FP87" s="1">
        <v>0.25</v>
      </c>
      <c r="FQ87" s="1">
        <v>0.25</v>
      </c>
      <c r="FR87" s="1">
        <v>0.25</v>
      </c>
      <c r="FS87" s="1">
        <v>0.25</v>
      </c>
      <c r="FT87" s="1">
        <v>0.25</v>
      </c>
      <c r="FU87" s="1">
        <v>0.25</v>
      </c>
      <c r="FV87" s="1">
        <v>0.25</v>
      </c>
      <c r="FW87" s="1">
        <v>0.25</v>
      </c>
      <c r="FX87" s="1">
        <v>0.25</v>
      </c>
      <c r="FY87" s="1">
        <v>0.25</v>
      </c>
      <c r="FZ87" s="1">
        <v>0.25</v>
      </c>
      <c r="GA87" s="1">
        <v>0.25</v>
      </c>
      <c r="GB87" s="1">
        <v>0.25</v>
      </c>
      <c r="GC87" s="1">
        <v>0.25</v>
      </c>
      <c r="GD87" s="1">
        <v>0.25</v>
      </c>
      <c r="GE87" s="1">
        <v>0.25</v>
      </c>
      <c r="GF87" s="1">
        <v>0.25</v>
      </c>
      <c r="GG87" s="1">
        <v>0.25</v>
      </c>
      <c r="GH87" s="1">
        <v>0.25</v>
      </c>
      <c r="GI87" s="1">
        <v>0.25</v>
      </c>
      <c r="GJ87" s="1">
        <v>0.25</v>
      </c>
      <c r="GK87" s="1">
        <v>0.25</v>
      </c>
      <c r="GL87" s="1">
        <v>0.25</v>
      </c>
      <c r="GM87" s="1">
        <v>0.25</v>
      </c>
      <c r="GN87" s="1">
        <v>0.25</v>
      </c>
      <c r="GO87" s="1">
        <v>0.25</v>
      </c>
      <c r="GP87" s="1">
        <v>0.25</v>
      </c>
      <c r="GQ87" s="1">
        <v>0.25</v>
      </c>
      <c r="GR87" s="1">
        <v>0.25</v>
      </c>
      <c r="GS87" s="1">
        <v>0.25</v>
      </c>
      <c r="GT87" s="1">
        <v>0.25</v>
      </c>
      <c r="GU87" s="1">
        <v>0.25</v>
      </c>
      <c r="GV87" s="1">
        <v>0.25</v>
      </c>
      <c r="GW87" s="1">
        <v>0.25</v>
      </c>
      <c r="GX87" s="1">
        <v>0.25</v>
      </c>
      <c r="GY87" s="1">
        <v>0.25</v>
      </c>
      <c r="GZ87" s="1">
        <v>0.25</v>
      </c>
      <c r="HA87" s="1">
        <v>0.25</v>
      </c>
      <c r="HB87" s="1">
        <v>0.25</v>
      </c>
      <c r="HC87" s="1">
        <v>0.25</v>
      </c>
      <c r="HD87" s="1">
        <v>0.25</v>
      </c>
      <c r="HE87" s="1">
        <v>0.25</v>
      </c>
      <c r="HF87" s="1">
        <v>0.25</v>
      </c>
      <c r="HG87" s="1">
        <v>0.25</v>
      </c>
      <c r="HH87" s="1">
        <v>0.25</v>
      </c>
      <c r="HI87" s="1">
        <v>0.25</v>
      </c>
      <c r="HJ87" s="1">
        <v>0.25</v>
      </c>
      <c r="HK87" s="1">
        <v>0.25</v>
      </c>
      <c r="HL87" s="1">
        <v>0.25</v>
      </c>
      <c r="HM87" s="1">
        <v>0.25</v>
      </c>
      <c r="HN87" s="1">
        <v>0.25</v>
      </c>
      <c r="HO87" s="1">
        <v>0.25</v>
      </c>
      <c r="HP87" s="1">
        <v>0.25</v>
      </c>
      <c r="HQ87" s="1">
        <v>0.25</v>
      </c>
      <c r="HR87" s="1">
        <v>0.25</v>
      </c>
      <c r="HS87" s="1">
        <v>0.25</v>
      </c>
      <c r="HT87" s="1">
        <v>0.25</v>
      </c>
      <c r="HU87" s="1">
        <v>0.25</v>
      </c>
      <c r="HV87" s="1">
        <v>0.25</v>
      </c>
      <c r="HW87" s="1">
        <v>0.25</v>
      </c>
      <c r="HX87" s="1">
        <v>0.25</v>
      </c>
      <c r="HY87" s="1">
        <v>0.25</v>
      </c>
      <c r="HZ87" s="1">
        <v>0.25</v>
      </c>
      <c r="IA87" s="1">
        <v>0.25</v>
      </c>
      <c r="IB87" s="1">
        <v>0.25</v>
      </c>
      <c r="IC87" s="1">
        <v>0.25</v>
      </c>
      <c r="ID87" s="1">
        <v>0.25</v>
      </c>
      <c r="IE87" s="1">
        <v>0.25</v>
      </c>
      <c r="IF87" s="1">
        <v>0.25</v>
      </c>
      <c r="IG87" s="1">
        <v>0.25</v>
      </c>
      <c r="IH87" s="1">
        <v>0.25</v>
      </c>
      <c r="II87" s="1">
        <v>0.25</v>
      </c>
      <c r="IJ87" s="1">
        <v>0.25</v>
      </c>
      <c r="IK87" s="1">
        <v>0.25</v>
      </c>
      <c r="IL87" s="1">
        <v>0.25</v>
      </c>
      <c r="IM87" s="1">
        <v>0.25</v>
      </c>
      <c r="IN87" s="1">
        <v>0.25</v>
      </c>
      <c r="IO87" s="1">
        <v>0.25</v>
      </c>
      <c r="IP87" s="1">
        <v>0.25</v>
      </c>
      <c r="IQ87" s="1">
        <v>0.25</v>
      </c>
      <c r="IR87" s="1">
        <v>2</v>
      </c>
      <c r="IS87" s="1">
        <v>2</v>
      </c>
      <c r="IT87" s="1">
        <v>2</v>
      </c>
      <c r="IU87" s="1">
        <v>2</v>
      </c>
      <c r="IV87" s="1">
        <v>2</v>
      </c>
      <c r="IW87" s="1">
        <v>2</v>
      </c>
      <c r="IX87" s="1">
        <v>2</v>
      </c>
      <c r="IY87" s="1">
        <v>2</v>
      </c>
      <c r="IZ87" s="1">
        <v>2</v>
      </c>
      <c r="JA87" s="1">
        <v>2</v>
      </c>
      <c r="JB87" s="1">
        <v>2</v>
      </c>
      <c r="JC87" s="1">
        <v>2</v>
      </c>
      <c r="JD87" s="1">
        <v>2</v>
      </c>
      <c r="JE87" s="1">
        <v>2</v>
      </c>
      <c r="JF87" s="1">
        <v>2</v>
      </c>
      <c r="JG87" s="1">
        <v>2</v>
      </c>
      <c r="JH87" s="1">
        <v>2</v>
      </c>
      <c r="JI87" s="1">
        <v>2</v>
      </c>
      <c r="JJ87" s="1">
        <v>2</v>
      </c>
      <c r="JK87" s="1">
        <v>2</v>
      </c>
      <c r="JL87" s="1">
        <v>2</v>
      </c>
      <c r="JM87" s="1">
        <v>2</v>
      </c>
      <c r="JN87" s="1">
        <v>2</v>
      </c>
      <c r="JO87" s="1">
        <v>2</v>
      </c>
      <c r="JP87" s="1">
        <v>2</v>
      </c>
      <c r="JQ87" s="1">
        <v>2</v>
      </c>
      <c r="JR87" s="1">
        <v>2</v>
      </c>
      <c r="JS87" s="1">
        <v>2</v>
      </c>
      <c r="JT87" s="1">
        <v>2</v>
      </c>
      <c r="JU87" s="1">
        <v>2</v>
      </c>
      <c r="JV87" s="1">
        <v>2</v>
      </c>
      <c r="JW87" s="1">
        <v>2</v>
      </c>
      <c r="JX87" s="1">
        <v>2</v>
      </c>
      <c r="JY87" s="1">
        <v>2</v>
      </c>
      <c r="JZ87" s="1">
        <v>2</v>
      </c>
      <c r="KA87" s="1">
        <v>2</v>
      </c>
      <c r="KB87" s="1">
        <v>2</v>
      </c>
      <c r="KC87" s="1">
        <v>2</v>
      </c>
      <c r="KD87" s="1">
        <v>2</v>
      </c>
      <c r="KE87" s="1">
        <v>2</v>
      </c>
      <c r="KF87" s="1">
        <v>2</v>
      </c>
      <c r="KG87" s="1">
        <v>2</v>
      </c>
      <c r="KH87" s="1">
        <v>2</v>
      </c>
      <c r="KI87" s="1">
        <v>2</v>
      </c>
      <c r="KJ87" s="1">
        <v>2</v>
      </c>
      <c r="KK87" s="1">
        <v>2</v>
      </c>
      <c r="KL87" s="1">
        <v>2</v>
      </c>
      <c r="KM87" s="1">
        <v>4</v>
      </c>
      <c r="KN87" s="1">
        <v>4</v>
      </c>
      <c r="KO87" s="1">
        <v>4</v>
      </c>
      <c r="KP87" s="1">
        <v>4</v>
      </c>
      <c r="KQ87" s="1">
        <v>4</v>
      </c>
      <c r="KR87" s="1">
        <v>4</v>
      </c>
      <c r="KS87" s="1">
        <v>4</v>
      </c>
      <c r="KT87" s="1">
        <v>4</v>
      </c>
      <c r="KU87" s="1">
        <v>4</v>
      </c>
      <c r="KV87" s="1">
        <v>4</v>
      </c>
      <c r="KW87" s="1">
        <v>4</v>
      </c>
      <c r="KX87" s="1">
        <v>2</v>
      </c>
      <c r="KY87" s="1">
        <v>4</v>
      </c>
      <c r="KZ87" s="1">
        <v>4</v>
      </c>
      <c r="LA87" s="1">
        <v>4</v>
      </c>
      <c r="LB87" s="1">
        <v>4</v>
      </c>
      <c r="LC87" s="1">
        <v>4</v>
      </c>
      <c r="LD87" s="1">
        <v>4</v>
      </c>
      <c r="LE87" s="1">
        <v>4</v>
      </c>
      <c r="LF87" s="1">
        <v>4</v>
      </c>
      <c r="LG87" s="1">
        <v>4</v>
      </c>
      <c r="LH87" s="1">
        <v>4</v>
      </c>
      <c r="LI87" s="1">
        <v>4</v>
      </c>
      <c r="LJ87" s="1">
        <v>4</v>
      </c>
      <c r="LK87" s="1">
        <v>4</v>
      </c>
      <c r="LL87" s="1">
        <v>0.25</v>
      </c>
      <c r="LM87" s="1">
        <v>0.25</v>
      </c>
      <c r="LN87" s="1">
        <v>0.25</v>
      </c>
      <c r="LO87" s="1">
        <v>0.25</v>
      </c>
      <c r="LP87" s="1">
        <v>0.25</v>
      </c>
      <c r="LQ87" s="1">
        <v>0.25</v>
      </c>
      <c r="LR87" s="1">
        <v>0.25</v>
      </c>
      <c r="LS87" s="1">
        <v>0.25</v>
      </c>
      <c r="LT87" s="1">
        <v>0.25</v>
      </c>
      <c r="LU87" s="1">
        <v>0.25</v>
      </c>
      <c r="LV87" s="1">
        <v>0.25</v>
      </c>
      <c r="LW87" s="1">
        <v>0.25</v>
      </c>
      <c r="LX87" s="1">
        <v>0.25</v>
      </c>
      <c r="LY87" s="1">
        <v>0.25</v>
      </c>
      <c r="LZ87" s="1">
        <v>0.25</v>
      </c>
      <c r="MA87" s="1">
        <v>0.25</v>
      </c>
      <c r="MB87" s="1">
        <v>0.25</v>
      </c>
      <c r="MC87" s="1">
        <v>0.25</v>
      </c>
      <c r="MD87" s="1">
        <v>0.25</v>
      </c>
      <c r="ME87" s="1">
        <v>0.25</v>
      </c>
      <c r="MF87" s="1">
        <v>0.25</v>
      </c>
      <c r="MG87" s="1">
        <v>0.25</v>
      </c>
      <c r="MH87" s="1">
        <v>0.25</v>
      </c>
      <c r="MI87" s="1">
        <v>0.25</v>
      </c>
      <c r="MJ87" s="1">
        <v>0.25</v>
      </c>
      <c r="MK87" s="1">
        <v>0.25</v>
      </c>
      <c r="ML87" s="1">
        <v>0.25</v>
      </c>
      <c r="MM87" s="1">
        <v>0.25</v>
      </c>
      <c r="MN87" s="1">
        <v>0.25</v>
      </c>
      <c r="MO87" s="1">
        <v>0.25</v>
      </c>
      <c r="MP87" s="1">
        <v>0.25</v>
      </c>
      <c r="MQ87" s="1">
        <v>0.25</v>
      </c>
      <c r="MR87" s="1">
        <v>0.25</v>
      </c>
      <c r="MS87" s="1">
        <v>0.25</v>
      </c>
      <c r="MT87" s="1">
        <v>0.25</v>
      </c>
      <c r="MU87" s="1">
        <v>0.25</v>
      </c>
      <c r="MV87" s="1">
        <v>0.25</v>
      </c>
      <c r="MW87" s="1">
        <v>0.25</v>
      </c>
      <c r="MX87" s="1">
        <v>0.25</v>
      </c>
      <c r="MY87" s="1">
        <v>0.25</v>
      </c>
      <c r="MZ87" s="1">
        <v>0.25</v>
      </c>
      <c r="NA87" s="1">
        <v>0.25</v>
      </c>
      <c r="NB87" s="1">
        <v>0.25</v>
      </c>
      <c r="NC87" s="1">
        <v>0.25</v>
      </c>
    </row>
    <row r="88" spans="2:367" ht="15">
      <c r="B88" s="181" t="s">
        <v>1848</v>
      </c>
      <c r="C88" s="1">
        <v>0.25</v>
      </c>
      <c r="D88" s="1">
        <v>0.25</v>
      </c>
      <c r="E88" s="1">
        <v>0.25</v>
      </c>
      <c r="F88" s="1">
        <v>0.25</v>
      </c>
      <c r="G88" s="1">
        <v>0.25</v>
      </c>
      <c r="H88" s="1">
        <v>0.25</v>
      </c>
      <c r="I88" s="1">
        <v>0.25</v>
      </c>
      <c r="J88" s="1">
        <v>0.25</v>
      </c>
      <c r="K88" s="1">
        <v>0.25</v>
      </c>
      <c r="L88" s="1">
        <v>0.25</v>
      </c>
      <c r="M88" s="1">
        <v>0.25</v>
      </c>
      <c r="N88" s="1">
        <v>0.25</v>
      </c>
      <c r="O88" s="1">
        <v>0.25</v>
      </c>
      <c r="P88" s="1">
        <v>0.25</v>
      </c>
      <c r="Q88" s="1">
        <v>0.25</v>
      </c>
      <c r="R88" s="1">
        <v>0.25</v>
      </c>
      <c r="S88" s="1">
        <v>0.25</v>
      </c>
      <c r="T88" s="1">
        <v>0.25</v>
      </c>
      <c r="U88" s="1">
        <v>0.25</v>
      </c>
      <c r="V88" s="1">
        <v>0.25</v>
      </c>
      <c r="W88" s="1">
        <v>0.25</v>
      </c>
      <c r="X88" s="1">
        <v>0.25</v>
      </c>
      <c r="Y88" s="1">
        <v>0.25</v>
      </c>
      <c r="Z88" s="1">
        <v>0.25</v>
      </c>
      <c r="AA88" s="1">
        <v>0.25</v>
      </c>
      <c r="AB88" s="1">
        <v>0.25</v>
      </c>
      <c r="AC88" s="1">
        <v>0.25</v>
      </c>
      <c r="AD88" s="1">
        <v>0.25</v>
      </c>
      <c r="AE88" s="1">
        <v>0.25</v>
      </c>
      <c r="AF88" s="1">
        <v>0.25</v>
      </c>
      <c r="AG88" s="1">
        <v>0.25</v>
      </c>
      <c r="AH88" s="1">
        <v>0.25</v>
      </c>
      <c r="AI88" s="1">
        <v>0.25</v>
      </c>
      <c r="AJ88" s="1">
        <v>0.25</v>
      </c>
      <c r="AK88" s="1">
        <v>0.25</v>
      </c>
      <c r="AL88" s="1">
        <v>0.25</v>
      </c>
      <c r="AM88" s="1">
        <v>0.25</v>
      </c>
      <c r="AN88" s="1">
        <v>0.25</v>
      </c>
      <c r="AO88" s="1">
        <v>0.25</v>
      </c>
      <c r="AP88" s="1">
        <v>0.25</v>
      </c>
      <c r="AQ88" s="1">
        <v>0.25</v>
      </c>
      <c r="AR88" s="1">
        <v>0.25</v>
      </c>
      <c r="AS88" s="1">
        <v>0.25</v>
      </c>
      <c r="AT88" s="1">
        <v>0.25</v>
      </c>
      <c r="AU88" s="1">
        <v>0.25</v>
      </c>
      <c r="AV88" s="1">
        <v>0.25</v>
      </c>
      <c r="AW88" s="1">
        <v>0.25</v>
      </c>
      <c r="AX88" s="1">
        <v>0.25</v>
      </c>
      <c r="AY88" s="1">
        <v>0.25</v>
      </c>
      <c r="AZ88" s="1">
        <v>0.25</v>
      </c>
      <c r="BA88" s="1">
        <v>0.25</v>
      </c>
      <c r="BB88" s="1">
        <v>0.25</v>
      </c>
      <c r="BC88" s="1">
        <v>0.25</v>
      </c>
      <c r="BD88" s="1">
        <v>0.25</v>
      </c>
      <c r="BE88" s="1">
        <v>0.25</v>
      </c>
      <c r="BF88" s="1">
        <v>0.25</v>
      </c>
      <c r="BG88" s="1">
        <v>0.25</v>
      </c>
      <c r="BH88" s="1">
        <v>0.25</v>
      </c>
      <c r="BI88" s="1">
        <v>0.25</v>
      </c>
      <c r="BJ88" s="1">
        <v>0.25</v>
      </c>
      <c r="BK88" s="1">
        <v>0.25</v>
      </c>
      <c r="BL88" s="1">
        <v>0.25</v>
      </c>
      <c r="BM88" s="1">
        <v>0.25</v>
      </c>
      <c r="BN88" s="1">
        <v>0.25</v>
      </c>
      <c r="BO88" s="1">
        <v>0.25</v>
      </c>
      <c r="BP88" s="1">
        <v>0.25</v>
      </c>
      <c r="BQ88" s="1">
        <v>0.25</v>
      </c>
      <c r="BR88" s="1">
        <v>0.25</v>
      </c>
      <c r="BS88" s="1">
        <v>0.25</v>
      </c>
      <c r="BT88" s="1">
        <v>0.25</v>
      </c>
      <c r="BU88" s="1">
        <v>0.25</v>
      </c>
      <c r="BV88" s="1">
        <v>0.25</v>
      </c>
      <c r="BW88" s="1">
        <v>0.25</v>
      </c>
      <c r="BX88" s="1">
        <v>0.25</v>
      </c>
      <c r="BY88" s="1">
        <v>0.25</v>
      </c>
      <c r="BZ88" s="1">
        <v>0.25</v>
      </c>
      <c r="CA88" s="1">
        <v>0.25</v>
      </c>
      <c r="CB88" s="1">
        <v>0.25</v>
      </c>
      <c r="CC88" s="1">
        <v>0.25</v>
      </c>
      <c r="CD88" s="1">
        <v>0.25</v>
      </c>
      <c r="CE88" s="1">
        <v>0.25</v>
      </c>
      <c r="CF88" s="1">
        <v>0.25</v>
      </c>
      <c r="CG88" s="1">
        <v>0.25</v>
      </c>
      <c r="CH88" s="1">
        <v>0.25</v>
      </c>
      <c r="CI88" s="1">
        <v>0.25</v>
      </c>
      <c r="CJ88" s="1">
        <v>0.25</v>
      </c>
      <c r="CK88" s="1">
        <v>0.25</v>
      </c>
      <c r="CL88" s="1">
        <v>0.25</v>
      </c>
      <c r="CM88" s="1">
        <v>0.25</v>
      </c>
      <c r="CN88" s="1">
        <v>0.25</v>
      </c>
      <c r="CO88" s="1">
        <v>0.25</v>
      </c>
      <c r="CP88" s="1">
        <v>0.25</v>
      </c>
      <c r="CQ88" s="1">
        <v>0.25</v>
      </c>
      <c r="CR88" s="1">
        <v>0.25</v>
      </c>
      <c r="CS88" s="1">
        <v>0.25</v>
      </c>
      <c r="CT88" s="1">
        <v>0.25</v>
      </c>
      <c r="CU88" s="1">
        <v>0.25</v>
      </c>
      <c r="CV88" s="1">
        <v>0.25</v>
      </c>
      <c r="CW88" s="1">
        <v>0.25</v>
      </c>
      <c r="CX88" s="1">
        <v>0.25</v>
      </c>
      <c r="CY88" s="1">
        <v>0.25</v>
      </c>
      <c r="CZ88" s="1">
        <v>0.25</v>
      </c>
      <c r="DA88" s="1">
        <v>0.25</v>
      </c>
      <c r="DB88" s="1">
        <v>0.25</v>
      </c>
      <c r="DC88" s="1">
        <v>0.25</v>
      </c>
      <c r="DD88" s="1">
        <v>0.25</v>
      </c>
      <c r="DE88" s="1">
        <v>0.25</v>
      </c>
      <c r="DF88" s="1">
        <v>0.25</v>
      </c>
      <c r="DG88" s="1">
        <v>0.25</v>
      </c>
      <c r="DH88" s="1">
        <v>0.25</v>
      </c>
      <c r="DI88" s="1">
        <v>0</v>
      </c>
      <c r="DJ88" s="1">
        <v>0</v>
      </c>
      <c r="DK88" s="1">
        <v>0.25</v>
      </c>
      <c r="DL88" s="1">
        <v>0.25</v>
      </c>
      <c r="DM88" s="1">
        <v>0.25</v>
      </c>
      <c r="DN88" s="1">
        <v>0.25</v>
      </c>
      <c r="DO88" s="1">
        <v>0.25</v>
      </c>
      <c r="DP88" s="1">
        <v>0.25</v>
      </c>
      <c r="DQ88" s="1">
        <v>0.25</v>
      </c>
      <c r="DR88" s="1">
        <v>0.25</v>
      </c>
      <c r="DS88" s="1">
        <v>0.25</v>
      </c>
      <c r="DT88" s="1">
        <v>0.25</v>
      </c>
      <c r="DU88" s="1">
        <v>0.25</v>
      </c>
      <c r="DV88" s="1">
        <v>0.25</v>
      </c>
      <c r="DW88" s="1">
        <v>0.25</v>
      </c>
      <c r="DX88" s="1">
        <v>0.25</v>
      </c>
      <c r="DY88" s="1">
        <v>0.25</v>
      </c>
      <c r="DZ88" s="1">
        <v>0.25</v>
      </c>
      <c r="EA88" s="1">
        <v>0.25</v>
      </c>
      <c r="EB88" s="1">
        <v>0.25</v>
      </c>
      <c r="EC88" s="1">
        <v>0.25</v>
      </c>
      <c r="ED88" s="1">
        <v>0.25</v>
      </c>
      <c r="EE88" s="1">
        <v>0.25</v>
      </c>
      <c r="EF88" s="1">
        <v>0.25</v>
      </c>
      <c r="EG88" s="1">
        <v>0.25</v>
      </c>
      <c r="EH88" s="1">
        <v>0.25</v>
      </c>
      <c r="EI88" s="1">
        <v>0.25</v>
      </c>
      <c r="EJ88" s="1">
        <v>0.25</v>
      </c>
      <c r="EK88" s="1">
        <v>0.25</v>
      </c>
      <c r="EL88" s="1">
        <v>0.25</v>
      </c>
      <c r="EM88" s="1">
        <v>0.25</v>
      </c>
      <c r="EN88" s="1">
        <v>0.25</v>
      </c>
      <c r="EO88" s="1">
        <v>0.25</v>
      </c>
      <c r="EP88" s="1">
        <v>0.25</v>
      </c>
      <c r="EQ88" s="1">
        <v>0.25</v>
      </c>
      <c r="ER88" s="1">
        <v>0.25</v>
      </c>
      <c r="ES88" s="1">
        <v>0.25</v>
      </c>
      <c r="ET88" s="1">
        <v>0.25</v>
      </c>
      <c r="EU88" s="1">
        <v>0.25</v>
      </c>
      <c r="EV88" s="1">
        <v>0.25</v>
      </c>
      <c r="EW88" s="1">
        <v>0.25</v>
      </c>
      <c r="EX88" s="1">
        <v>0.25</v>
      </c>
      <c r="EY88" s="1">
        <v>0.25</v>
      </c>
      <c r="EZ88" s="1">
        <v>0.25</v>
      </c>
      <c r="FA88" s="1">
        <v>0.25</v>
      </c>
      <c r="FB88" s="1">
        <v>0.25</v>
      </c>
      <c r="FC88" s="1">
        <v>0.25</v>
      </c>
      <c r="FD88" s="1">
        <v>0.25</v>
      </c>
      <c r="FE88" s="1">
        <v>0.25</v>
      </c>
      <c r="FF88" s="1">
        <v>0.25</v>
      </c>
      <c r="FG88" s="1">
        <v>0.25</v>
      </c>
      <c r="FH88" s="1">
        <v>0.25</v>
      </c>
      <c r="FI88" s="1">
        <v>0.25</v>
      </c>
      <c r="FJ88" s="1">
        <v>0.25</v>
      </c>
      <c r="FK88" s="1">
        <v>0.25</v>
      </c>
      <c r="FL88" s="1">
        <v>0.25</v>
      </c>
      <c r="FM88" s="1">
        <v>0.25</v>
      </c>
      <c r="FN88" s="1">
        <v>0.25</v>
      </c>
      <c r="FO88" s="1">
        <v>0.25</v>
      </c>
      <c r="FP88" s="1">
        <v>0.25</v>
      </c>
      <c r="FQ88" s="1">
        <v>0.25</v>
      </c>
      <c r="FR88" s="1">
        <v>0.25</v>
      </c>
      <c r="FS88" s="1">
        <v>0.25</v>
      </c>
      <c r="FT88" s="1">
        <v>0.25</v>
      </c>
      <c r="FU88" s="1">
        <v>0.25</v>
      </c>
      <c r="FV88" s="1">
        <v>0.25</v>
      </c>
      <c r="FW88" s="1">
        <v>0.25</v>
      </c>
      <c r="FX88" s="1">
        <v>0.25</v>
      </c>
      <c r="FY88" s="1">
        <v>0.25</v>
      </c>
      <c r="FZ88" s="1">
        <v>0.25</v>
      </c>
      <c r="GA88" s="1">
        <v>0.25</v>
      </c>
      <c r="GB88" s="1">
        <v>0.25</v>
      </c>
      <c r="GC88" s="1">
        <v>0.25</v>
      </c>
      <c r="GD88" s="1">
        <v>0.25</v>
      </c>
      <c r="GE88" s="1">
        <v>0.25</v>
      </c>
      <c r="GF88" s="1">
        <v>0.25</v>
      </c>
      <c r="GG88" s="1">
        <v>0.25</v>
      </c>
      <c r="GH88" s="1">
        <v>0.25</v>
      </c>
      <c r="GI88" s="1">
        <v>0.25</v>
      </c>
      <c r="GJ88" s="1">
        <v>0.25</v>
      </c>
      <c r="GK88" s="1">
        <v>0.25</v>
      </c>
      <c r="GL88" s="1">
        <v>0.25</v>
      </c>
      <c r="GM88" s="1">
        <v>0.25</v>
      </c>
      <c r="GN88" s="1">
        <v>0.25</v>
      </c>
      <c r="GO88" s="1">
        <v>0.25</v>
      </c>
      <c r="GP88" s="1">
        <v>0.25</v>
      </c>
      <c r="GQ88" s="1">
        <v>0.25</v>
      </c>
      <c r="GR88" s="1">
        <v>0.25</v>
      </c>
      <c r="GS88" s="1">
        <v>0.25</v>
      </c>
      <c r="GT88" s="1">
        <v>0.25</v>
      </c>
      <c r="GU88" s="1">
        <v>0.25</v>
      </c>
      <c r="GV88" s="1">
        <v>0.25</v>
      </c>
      <c r="GW88" s="1">
        <v>0.25</v>
      </c>
      <c r="GX88" s="1">
        <v>0.25</v>
      </c>
      <c r="GY88" s="1">
        <v>0.25</v>
      </c>
      <c r="GZ88" s="1">
        <v>0.25</v>
      </c>
      <c r="HA88" s="1">
        <v>0.25</v>
      </c>
      <c r="HB88" s="1">
        <v>0.25</v>
      </c>
      <c r="HC88" s="1">
        <v>0.25</v>
      </c>
      <c r="HD88" s="1">
        <v>0.25</v>
      </c>
      <c r="HE88" s="1">
        <v>0.25</v>
      </c>
      <c r="HF88" s="1">
        <v>0.25</v>
      </c>
      <c r="HG88" s="1">
        <v>0.25</v>
      </c>
      <c r="HH88" s="1">
        <v>0.25</v>
      </c>
      <c r="HI88" s="1">
        <v>0.25</v>
      </c>
      <c r="HJ88" s="1">
        <v>0.25</v>
      </c>
      <c r="HK88" s="1">
        <v>0.25</v>
      </c>
      <c r="HL88" s="1">
        <v>0.25</v>
      </c>
      <c r="HM88" s="1">
        <v>0.25</v>
      </c>
      <c r="HN88" s="1">
        <v>0.25</v>
      </c>
      <c r="HO88" s="1">
        <v>0.25</v>
      </c>
      <c r="HP88" s="1">
        <v>0.25</v>
      </c>
      <c r="HQ88" s="1">
        <v>0.25</v>
      </c>
      <c r="HR88" s="1">
        <v>0.25</v>
      </c>
      <c r="HS88" s="1">
        <v>0.25</v>
      </c>
      <c r="HT88" s="1">
        <v>0.25</v>
      </c>
      <c r="HU88" s="1">
        <v>0.25</v>
      </c>
      <c r="HV88" s="1">
        <v>0.25</v>
      </c>
      <c r="HW88" s="1">
        <v>0.25</v>
      </c>
      <c r="HX88" s="1">
        <v>0.25</v>
      </c>
      <c r="HY88" s="1">
        <v>0.25</v>
      </c>
      <c r="HZ88" s="1">
        <v>0.25</v>
      </c>
      <c r="IA88" s="1">
        <v>0.25</v>
      </c>
      <c r="IB88" s="1">
        <v>0.25</v>
      </c>
      <c r="IC88" s="1">
        <v>0.25</v>
      </c>
      <c r="ID88" s="1">
        <v>0.25</v>
      </c>
      <c r="IE88" s="1">
        <v>0.25</v>
      </c>
      <c r="IF88" s="1">
        <v>0.25</v>
      </c>
      <c r="IG88" s="1">
        <v>0.25</v>
      </c>
      <c r="IH88" s="1">
        <v>0.25</v>
      </c>
      <c r="II88" s="1">
        <v>0.25</v>
      </c>
      <c r="IJ88" s="1">
        <v>0.25</v>
      </c>
      <c r="IK88" s="1">
        <v>0.25</v>
      </c>
      <c r="IL88" s="1">
        <v>0.25</v>
      </c>
      <c r="IM88" s="1">
        <v>0.25</v>
      </c>
      <c r="IN88" s="1">
        <v>0.25</v>
      </c>
      <c r="IO88" s="1">
        <v>0.25</v>
      </c>
      <c r="IP88" s="1">
        <v>0.25</v>
      </c>
      <c r="IQ88" s="1">
        <v>0.25</v>
      </c>
      <c r="IR88" s="1">
        <v>0.25</v>
      </c>
      <c r="IS88" s="1">
        <v>0.25</v>
      </c>
      <c r="IT88" s="1">
        <v>0.25</v>
      </c>
      <c r="IU88" s="1">
        <v>0.25</v>
      </c>
      <c r="IV88" s="1">
        <v>0.25</v>
      </c>
      <c r="IW88" s="1">
        <v>0.25</v>
      </c>
      <c r="IX88" s="1">
        <v>0.25</v>
      </c>
      <c r="IY88" s="1">
        <v>0.25</v>
      </c>
      <c r="IZ88" s="1">
        <v>0.25</v>
      </c>
      <c r="JA88" s="1">
        <v>0.25</v>
      </c>
      <c r="JB88" s="1">
        <v>0.25</v>
      </c>
      <c r="JC88" s="1">
        <v>0.25</v>
      </c>
      <c r="JD88" s="1">
        <v>0.25</v>
      </c>
      <c r="JE88" s="1">
        <v>0.25</v>
      </c>
      <c r="JF88" s="1">
        <v>0.25</v>
      </c>
      <c r="JG88" s="1">
        <v>0.25</v>
      </c>
      <c r="JH88" s="1">
        <v>0.25</v>
      </c>
      <c r="JI88" s="1">
        <v>0.25</v>
      </c>
      <c r="JJ88" s="1">
        <v>0.25</v>
      </c>
      <c r="JK88" s="1">
        <v>0.25</v>
      </c>
      <c r="JL88" s="1">
        <v>0.25</v>
      </c>
      <c r="JM88" s="1">
        <v>0.25</v>
      </c>
      <c r="JN88" s="1">
        <v>0.25</v>
      </c>
      <c r="JO88" s="1">
        <v>0.25</v>
      </c>
      <c r="JP88" s="1">
        <v>0.25</v>
      </c>
      <c r="JQ88" s="1">
        <v>0.25</v>
      </c>
      <c r="JR88" s="1">
        <v>0.25</v>
      </c>
      <c r="JS88" s="1">
        <v>0.25</v>
      </c>
      <c r="JT88" s="1">
        <v>0.25</v>
      </c>
      <c r="JU88" s="1">
        <v>0.25</v>
      </c>
      <c r="JV88" s="1">
        <v>0.25</v>
      </c>
      <c r="JW88" s="1">
        <v>0.25</v>
      </c>
      <c r="JX88" s="1">
        <v>0.25</v>
      </c>
      <c r="JY88" s="1">
        <v>0.25</v>
      </c>
      <c r="JZ88" s="1">
        <v>0.25</v>
      </c>
      <c r="KA88" s="1">
        <v>0.25</v>
      </c>
      <c r="KB88" s="1">
        <v>0.25</v>
      </c>
      <c r="KC88" s="1">
        <v>0.25</v>
      </c>
      <c r="KD88" s="1">
        <v>0.25</v>
      </c>
      <c r="KE88" s="1">
        <v>0.25</v>
      </c>
      <c r="KF88" s="1">
        <v>0.25</v>
      </c>
      <c r="KG88" s="1">
        <v>0.25</v>
      </c>
      <c r="KH88" s="1">
        <v>0.25</v>
      </c>
      <c r="KI88" s="1">
        <v>0.25</v>
      </c>
      <c r="KJ88" s="1">
        <v>0.25</v>
      </c>
      <c r="KK88" s="1">
        <v>0.25</v>
      </c>
      <c r="KL88" s="1">
        <v>0.25</v>
      </c>
      <c r="KM88" s="1">
        <v>2</v>
      </c>
      <c r="KN88" s="1">
        <v>2</v>
      </c>
      <c r="KO88" s="1">
        <v>0.25</v>
      </c>
      <c r="KP88" s="1">
        <v>2</v>
      </c>
      <c r="KQ88" s="1">
        <v>2</v>
      </c>
      <c r="KR88" s="1">
        <v>2</v>
      </c>
      <c r="KS88" s="1">
        <v>2</v>
      </c>
      <c r="KT88" s="1">
        <v>2</v>
      </c>
      <c r="KU88" s="1">
        <v>2</v>
      </c>
      <c r="KV88" s="1">
        <v>2</v>
      </c>
      <c r="KW88" s="1">
        <v>2</v>
      </c>
      <c r="KX88" s="1">
        <v>2</v>
      </c>
      <c r="KY88" s="1">
        <v>2</v>
      </c>
      <c r="KZ88" s="1">
        <v>2</v>
      </c>
      <c r="LA88" s="1">
        <v>2</v>
      </c>
      <c r="LB88" s="1">
        <v>2</v>
      </c>
      <c r="LC88" s="1">
        <v>2</v>
      </c>
      <c r="LD88" s="1">
        <v>2</v>
      </c>
      <c r="LE88" s="1">
        <v>2</v>
      </c>
      <c r="LF88" s="1">
        <v>2</v>
      </c>
      <c r="LG88" s="1">
        <v>2</v>
      </c>
      <c r="LH88" s="1">
        <v>2</v>
      </c>
      <c r="LI88" s="1">
        <v>2</v>
      </c>
      <c r="LJ88" s="1">
        <v>2</v>
      </c>
      <c r="LK88" s="1">
        <v>2</v>
      </c>
      <c r="LL88" s="1">
        <v>0.25</v>
      </c>
      <c r="LM88" s="1">
        <v>0.25</v>
      </c>
      <c r="LN88" s="1">
        <v>0.25</v>
      </c>
      <c r="LO88" s="1">
        <v>0.25</v>
      </c>
      <c r="LP88" s="1">
        <v>0.25</v>
      </c>
      <c r="LQ88" s="1">
        <v>0.25</v>
      </c>
      <c r="LR88" s="1">
        <v>0.25</v>
      </c>
      <c r="LS88" s="1">
        <v>0.25</v>
      </c>
      <c r="LT88" s="1">
        <v>0.25</v>
      </c>
      <c r="LU88" s="1">
        <v>0.25</v>
      </c>
      <c r="LV88" s="1">
        <v>0.25</v>
      </c>
      <c r="LW88" s="1">
        <v>0.25</v>
      </c>
      <c r="LX88" s="1">
        <v>0.25</v>
      </c>
      <c r="LY88" s="1">
        <v>0.25</v>
      </c>
      <c r="LZ88" s="1">
        <v>0.25</v>
      </c>
      <c r="MA88" s="1">
        <v>0.25</v>
      </c>
      <c r="MB88" s="1">
        <v>0.25</v>
      </c>
      <c r="MC88" s="1">
        <v>0.25</v>
      </c>
      <c r="MD88" s="1">
        <v>0.25</v>
      </c>
      <c r="ME88" s="1">
        <v>0.25</v>
      </c>
      <c r="MF88" s="1">
        <v>0.25</v>
      </c>
      <c r="MG88" s="1">
        <v>0.25</v>
      </c>
      <c r="MH88" s="1">
        <v>0.25</v>
      </c>
      <c r="MI88" s="1">
        <v>0.25</v>
      </c>
      <c r="MJ88" s="1">
        <v>0.25</v>
      </c>
      <c r="MK88" s="1">
        <v>0.25</v>
      </c>
      <c r="ML88" s="1">
        <v>0.25</v>
      </c>
      <c r="MM88" s="1">
        <v>0.25</v>
      </c>
      <c r="MN88" s="1">
        <v>0.25</v>
      </c>
      <c r="MO88" s="1">
        <v>0.25</v>
      </c>
      <c r="MP88" s="1">
        <v>0.25</v>
      </c>
      <c r="MQ88" s="1">
        <v>0.25</v>
      </c>
      <c r="MR88" s="1">
        <v>0.25</v>
      </c>
      <c r="MS88" s="1">
        <v>0.25</v>
      </c>
      <c r="MT88" s="1">
        <v>0.25</v>
      </c>
      <c r="MU88" s="1">
        <v>0.25</v>
      </c>
      <c r="MV88" s="1">
        <v>0.25</v>
      </c>
      <c r="MW88" s="1">
        <v>0.25</v>
      </c>
      <c r="MX88" s="1">
        <v>0.25</v>
      </c>
      <c r="MY88" s="1">
        <v>0.25</v>
      </c>
      <c r="MZ88" s="1">
        <v>0.25</v>
      </c>
      <c r="NA88" s="1">
        <v>0.25</v>
      </c>
      <c r="NB88" s="1">
        <v>0.25</v>
      </c>
      <c r="NC88" s="1">
        <v>0.25</v>
      </c>
    </row>
    <row r="89" spans="2:367" ht="15">
      <c r="B89" s="181" t="s">
        <v>1849</v>
      </c>
      <c r="C89" s="1">
        <v>0.25</v>
      </c>
      <c r="D89" s="1">
        <v>0.25</v>
      </c>
      <c r="E89" s="1">
        <v>0.25</v>
      </c>
      <c r="F89" s="1">
        <v>0.25</v>
      </c>
      <c r="G89" s="1">
        <v>0.25</v>
      </c>
      <c r="H89" s="1">
        <v>0.25</v>
      </c>
      <c r="I89" s="1">
        <v>0.25</v>
      </c>
      <c r="J89" s="1">
        <v>0.25</v>
      </c>
      <c r="K89" s="1">
        <v>0.25</v>
      </c>
      <c r="L89" s="1">
        <v>0.25</v>
      </c>
      <c r="M89" s="1">
        <v>0.25</v>
      </c>
      <c r="N89" s="1">
        <v>0.25</v>
      </c>
      <c r="O89" s="1">
        <v>0.25</v>
      </c>
      <c r="P89" s="1">
        <v>0.25</v>
      </c>
      <c r="Q89" s="1">
        <v>0.25</v>
      </c>
      <c r="R89" s="1">
        <v>0.25</v>
      </c>
      <c r="S89" s="1">
        <v>0.25</v>
      </c>
      <c r="T89" s="1">
        <v>0.25</v>
      </c>
      <c r="U89" s="1">
        <v>0.25</v>
      </c>
      <c r="V89" s="1">
        <v>0.25</v>
      </c>
      <c r="W89" s="1">
        <v>0.25</v>
      </c>
      <c r="X89" s="1">
        <v>0.25</v>
      </c>
      <c r="Y89" s="1">
        <v>0.25</v>
      </c>
      <c r="Z89" s="1">
        <v>0.25</v>
      </c>
      <c r="AA89" s="1">
        <v>0.25</v>
      </c>
      <c r="AB89" s="1">
        <v>0.25</v>
      </c>
      <c r="AC89" s="1">
        <v>0.25</v>
      </c>
      <c r="AD89" s="1">
        <v>0.25</v>
      </c>
      <c r="AE89" s="1">
        <v>0.25</v>
      </c>
      <c r="AF89" s="1">
        <v>0.25</v>
      </c>
      <c r="AG89" s="1">
        <v>0.25</v>
      </c>
      <c r="AH89" s="1">
        <v>0.25</v>
      </c>
      <c r="AI89" s="1">
        <v>0.25</v>
      </c>
      <c r="AJ89" s="1">
        <v>0.25</v>
      </c>
      <c r="AK89" s="1">
        <v>0.25</v>
      </c>
      <c r="AL89" s="1">
        <v>0.25</v>
      </c>
      <c r="AM89" s="1">
        <v>0.25</v>
      </c>
      <c r="AN89" s="1">
        <v>0.25</v>
      </c>
      <c r="AO89" s="1">
        <v>0.25</v>
      </c>
      <c r="AP89" s="1">
        <v>0.25</v>
      </c>
      <c r="AQ89" s="1">
        <v>0.25</v>
      </c>
      <c r="AR89" s="1">
        <v>0.25</v>
      </c>
      <c r="AS89" s="1">
        <v>0.25</v>
      </c>
      <c r="AT89" s="1">
        <v>0.25</v>
      </c>
      <c r="AU89" s="1">
        <v>0.25</v>
      </c>
      <c r="AV89" s="1">
        <v>0.25</v>
      </c>
      <c r="AW89" s="1">
        <v>0.25</v>
      </c>
      <c r="AX89" s="1">
        <v>0.25</v>
      </c>
      <c r="AY89" s="1">
        <v>0.25</v>
      </c>
      <c r="AZ89" s="1">
        <v>0.25</v>
      </c>
      <c r="BA89" s="1">
        <v>0.25</v>
      </c>
      <c r="BB89" s="1">
        <v>0.25</v>
      </c>
      <c r="BC89" s="1">
        <v>0.25</v>
      </c>
      <c r="BD89" s="1">
        <v>0.25</v>
      </c>
      <c r="BE89" s="1">
        <v>0.25</v>
      </c>
      <c r="BF89" s="1">
        <v>0.25</v>
      </c>
      <c r="BG89" s="1">
        <v>0.25</v>
      </c>
      <c r="BH89" s="1">
        <v>0.25</v>
      </c>
      <c r="BI89" s="1">
        <v>0.25</v>
      </c>
      <c r="BJ89" s="1">
        <v>0.25</v>
      </c>
      <c r="BK89" s="1">
        <v>0.25</v>
      </c>
      <c r="BL89" s="1">
        <v>0.25</v>
      </c>
      <c r="BM89" s="1">
        <v>0.25</v>
      </c>
      <c r="BN89" s="1">
        <v>0.25</v>
      </c>
      <c r="BO89" s="1">
        <v>0.25</v>
      </c>
      <c r="BP89" s="1">
        <v>0.25</v>
      </c>
      <c r="BQ89" s="1">
        <v>0.25</v>
      </c>
      <c r="BR89" s="1">
        <v>0.25</v>
      </c>
      <c r="BS89" s="1">
        <v>0.25</v>
      </c>
      <c r="BT89" s="1">
        <v>0.25</v>
      </c>
      <c r="BU89" s="1">
        <v>0.25</v>
      </c>
      <c r="BV89" s="1">
        <v>0.25</v>
      </c>
      <c r="BW89" s="1">
        <v>0.25</v>
      </c>
      <c r="BX89" s="1">
        <v>0.25</v>
      </c>
      <c r="BY89" s="1">
        <v>0.25</v>
      </c>
      <c r="BZ89" s="1">
        <v>0.25</v>
      </c>
      <c r="CA89" s="1">
        <v>0.25</v>
      </c>
      <c r="CB89" s="1">
        <v>0.25</v>
      </c>
      <c r="CC89" s="1">
        <v>0.25</v>
      </c>
      <c r="CD89" s="1">
        <v>0.25</v>
      </c>
      <c r="CE89" s="1">
        <v>0.25</v>
      </c>
      <c r="CF89" s="1">
        <v>0.25</v>
      </c>
      <c r="CG89" s="1">
        <v>0.25</v>
      </c>
      <c r="CH89" s="1">
        <v>0.25</v>
      </c>
      <c r="CI89" s="1">
        <v>0.25</v>
      </c>
      <c r="CJ89" s="1">
        <v>0.25</v>
      </c>
      <c r="CK89" s="1">
        <v>0.25</v>
      </c>
      <c r="CL89" s="1">
        <v>0.25</v>
      </c>
      <c r="CM89" s="1">
        <v>0.25</v>
      </c>
      <c r="CN89" s="1">
        <v>0.25</v>
      </c>
      <c r="CO89" s="1">
        <v>0.25</v>
      </c>
      <c r="CP89" s="1">
        <v>0.25</v>
      </c>
      <c r="CQ89" s="1">
        <v>0.25</v>
      </c>
      <c r="CR89" s="1">
        <v>0.25</v>
      </c>
      <c r="CS89" s="1">
        <v>0.25</v>
      </c>
      <c r="CT89" s="1">
        <v>0.25</v>
      </c>
      <c r="CU89" s="1">
        <v>0.25</v>
      </c>
      <c r="CV89" s="1">
        <v>0.25</v>
      </c>
      <c r="CW89" s="1">
        <v>0.25</v>
      </c>
      <c r="CX89" s="1">
        <v>0.25</v>
      </c>
      <c r="CY89" s="1">
        <v>0.25</v>
      </c>
      <c r="CZ89" s="1">
        <v>0.25</v>
      </c>
      <c r="DA89" s="1">
        <v>0.25</v>
      </c>
      <c r="DB89" s="1">
        <v>0.25</v>
      </c>
      <c r="DC89" s="1">
        <v>0.25</v>
      </c>
      <c r="DD89" s="1">
        <v>0.25</v>
      </c>
      <c r="DE89" s="1">
        <v>0.25</v>
      </c>
      <c r="DF89" s="1">
        <v>0.25</v>
      </c>
      <c r="DG89" s="1">
        <v>0.25</v>
      </c>
      <c r="DH89" s="1">
        <v>0.25</v>
      </c>
      <c r="DI89" s="1">
        <v>0.25</v>
      </c>
      <c r="DJ89" s="1">
        <v>0.25</v>
      </c>
      <c r="DK89" s="1">
        <v>0.25</v>
      </c>
      <c r="DL89" s="1">
        <v>0.25</v>
      </c>
      <c r="DM89" s="1">
        <v>0.25</v>
      </c>
      <c r="DN89" s="1">
        <v>0.25</v>
      </c>
      <c r="DO89" s="1">
        <v>0.25</v>
      </c>
      <c r="DP89" s="1">
        <v>0.25</v>
      </c>
      <c r="DQ89" s="1">
        <v>0.25</v>
      </c>
      <c r="DR89" s="1">
        <v>0.25</v>
      </c>
      <c r="DS89" s="1">
        <v>0.25</v>
      </c>
      <c r="DT89" s="1">
        <v>0.25</v>
      </c>
      <c r="DU89" s="1">
        <v>0.25</v>
      </c>
      <c r="DV89" s="1">
        <v>0.25</v>
      </c>
      <c r="DW89" s="1">
        <v>0.25</v>
      </c>
      <c r="DX89" s="1">
        <v>0.25</v>
      </c>
      <c r="DY89" s="1">
        <v>0.25</v>
      </c>
      <c r="DZ89" s="1">
        <v>0.25</v>
      </c>
      <c r="EA89" s="1">
        <v>0.25</v>
      </c>
      <c r="EB89" s="1">
        <v>0.25</v>
      </c>
      <c r="EC89" s="1">
        <v>0.25</v>
      </c>
      <c r="ED89" s="1">
        <v>0.25</v>
      </c>
      <c r="EE89" s="1">
        <v>0.25</v>
      </c>
      <c r="EF89" s="1">
        <v>0.25</v>
      </c>
      <c r="EG89" s="1">
        <v>0.25</v>
      </c>
      <c r="EH89" s="1">
        <v>0.25</v>
      </c>
      <c r="EI89" s="1">
        <v>0.25</v>
      </c>
      <c r="EJ89" s="1">
        <v>0.25</v>
      </c>
      <c r="EK89" s="1">
        <v>0.25</v>
      </c>
      <c r="EL89" s="1">
        <v>0.25</v>
      </c>
      <c r="EM89" s="1">
        <v>0.25</v>
      </c>
      <c r="EN89" s="1">
        <v>0.25</v>
      </c>
      <c r="EO89" s="1">
        <v>0.25</v>
      </c>
      <c r="EP89" s="1">
        <v>0.25</v>
      </c>
      <c r="EQ89" s="1">
        <v>0.25</v>
      </c>
      <c r="ER89" s="1">
        <v>0.25</v>
      </c>
      <c r="ES89" s="1">
        <v>0.25</v>
      </c>
      <c r="ET89" s="1">
        <v>0.25</v>
      </c>
      <c r="EU89" s="1">
        <v>0.25</v>
      </c>
      <c r="EV89" s="1">
        <v>0.25</v>
      </c>
      <c r="EW89" s="1">
        <v>0.25</v>
      </c>
      <c r="EX89" s="1">
        <v>0.25</v>
      </c>
      <c r="EY89" s="1">
        <v>0.25</v>
      </c>
      <c r="EZ89" s="1">
        <v>0.25</v>
      </c>
      <c r="FA89" s="1">
        <v>0.25</v>
      </c>
      <c r="FB89" s="1">
        <v>0.25</v>
      </c>
      <c r="FC89" s="1">
        <v>0.25</v>
      </c>
      <c r="FD89" s="1">
        <v>0.25</v>
      </c>
      <c r="FE89" s="1">
        <v>0.25</v>
      </c>
      <c r="FF89" s="1">
        <v>0.25</v>
      </c>
      <c r="FG89" s="1">
        <v>0.25</v>
      </c>
      <c r="FH89" s="1">
        <v>0.25</v>
      </c>
      <c r="FI89" s="1">
        <v>0.25</v>
      </c>
      <c r="FJ89" s="1">
        <v>0.25</v>
      </c>
      <c r="FK89" s="1">
        <v>0.25</v>
      </c>
      <c r="FL89" s="1">
        <v>0.25</v>
      </c>
      <c r="FM89" s="1">
        <v>0.25</v>
      </c>
      <c r="FN89" s="1">
        <v>0.25</v>
      </c>
      <c r="FO89" s="1">
        <v>0.25</v>
      </c>
      <c r="FP89" s="1">
        <v>0.25</v>
      </c>
      <c r="FQ89" s="1">
        <v>0.25</v>
      </c>
      <c r="FR89" s="1">
        <v>0.25</v>
      </c>
      <c r="FS89" s="1">
        <v>0.25</v>
      </c>
      <c r="FT89" s="1">
        <v>0.25</v>
      </c>
      <c r="FU89" s="1">
        <v>0.25</v>
      </c>
      <c r="FV89" s="1">
        <v>0.25</v>
      </c>
      <c r="FW89" s="1">
        <v>0.25</v>
      </c>
      <c r="FX89" s="1">
        <v>0.25</v>
      </c>
      <c r="FY89" s="1">
        <v>0.25</v>
      </c>
      <c r="FZ89" s="1">
        <v>0.25</v>
      </c>
      <c r="GA89" s="1">
        <v>0.25</v>
      </c>
      <c r="GB89" s="1">
        <v>0.25</v>
      </c>
      <c r="GC89" s="1">
        <v>0.25</v>
      </c>
      <c r="GD89" s="1">
        <v>0.25</v>
      </c>
      <c r="GE89" s="1">
        <v>0.25</v>
      </c>
      <c r="GF89" s="1">
        <v>0.25</v>
      </c>
      <c r="GG89" s="1">
        <v>0.25</v>
      </c>
      <c r="GH89" s="1">
        <v>0.25</v>
      </c>
      <c r="GI89" s="1">
        <v>0.25</v>
      </c>
      <c r="GJ89" s="1">
        <v>0.25</v>
      </c>
      <c r="GK89" s="1">
        <v>0.25</v>
      </c>
      <c r="GL89" s="1">
        <v>0.25</v>
      </c>
      <c r="GM89" s="1">
        <v>0.25</v>
      </c>
      <c r="GN89" s="1">
        <v>0.25</v>
      </c>
      <c r="GO89" s="1">
        <v>0.25</v>
      </c>
      <c r="GP89" s="1">
        <v>0.25</v>
      </c>
      <c r="GQ89" s="1">
        <v>0.25</v>
      </c>
      <c r="GR89" s="1">
        <v>0.25</v>
      </c>
      <c r="GS89" s="1">
        <v>0.25</v>
      </c>
      <c r="GT89" s="1">
        <v>0.25</v>
      </c>
      <c r="GU89" s="1">
        <v>0.25</v>
      </c>
      <c r="GV89" s="1">
        <v>0.25</v>
      </c>
      <c r="GW89" s="1">
        <v>0.25</v>
      </c>
      <c r="GX89" s="1">
        <v>0.25</v>
      </c>
      <c r="GY89" s="1">
        <v>0.25</v>
      </c>
      <c r="GZ89" s="1">
        <v>0.25</v>
      </c>
      <c r="HA89" s="1">
        <v>0.25</v>
      </c>
      <c r="HB89" s="1">
        <v>0.25</v>
      </c>
      <c r="HC89" s="1">
        <v>0.25</v>
      </c>
      <c r="HD89" s="1">
        <v>0.25</v>
      </c>
      <c r="HE89" s="1">
        <v>0.25</v>
      </c>
      <c r="HF89" s="1">
        <v>0.25</v>
      </c>
      <c r="HG89" s="1">
        <v>0.25</v>
      </c>
      <c r="HH89" s="1">
        <v>0.25</v>
      </c>
      <c r="HI89" s="1">
        <v>0.25</v>
      </c>
      <c r="HJ89" s="1">
        <v>0.25</v>
      </c>
      <c r="HK89" s="1">
        <v>0.25</v>
      </c>
      <c r="HL89" s="1">
        <v>0.25</v>
      </c>
      <c r="HM89" s="1">
        <v>0.25</v>
      </c>
      <c r="HN89" s="1">
        <v>0.25</v>
      </c>
      <c r="HO89" s="1">
        <v>0.25</v>
      </c>
      <c r="HP89" s="1">
        <v>0.25</v>
      </c>
      <c r="HQ89" s="1">
        <v>0.25</v>
      </c>
      <c r="HR89" s="1">
        <v>0.25</v>
      </c>
      <c r="HS89" s="1">
        <v>0.25</v>
      </c>
      <c r="HT89" s="1">
        <v>0.25</v>
      </c>
      <c r="HU89" s="1">
        <v>0.25</v>
      </c>
      <c r="HV89" s="1">
        <v>0.25</v>
      </c>
      <c r="HW89" s="1">
        <v>0.25</v>
      </c>
      <c r="HX89" s="1">
        <v>0.25</v>
      </c>
      <c r="HY89" s="1">
        <v>0.25</v>
      </c>
      <c r="HZ89" s="1">
        <v>0.25</v>
      </c>
      <c r="IA89" s="1">
        <v>0.25</v>
      </c>
      <c r="IB89" s="1">
        <v>0.25</v>
      </c>
      <c r="IC89" s="1">
        <v>0.25</v>
      </c>
      <c r="ID89" s="1">
        <v>0.25</v>
      </c>
      <c r="IE89" s="1">
        <v>0.25</v>
      </c>
      <c r="IF89" s="1">
        <v>0.25</v>
      </c>
      <c r="IG89" s="1">
        <v>0.25</v>
      </c>
      <c r="IH89" s="1">
        <v>0.25</v>
      </c>
      <c r="II89" s="1">
        <v>0.25</v>
      </c>
      <c r="IJ89" s="1">
        <v>0.25</v>
      </c>
      <c r="IK89" s="1">
        <v>0.25</v>
      </c>
      <c r="IL89" s="1">
        <v>0.25</v>
      </c>
      <c r="IM89" s="1">
        <v>0.25</v>
      </c>
      <c r="IN89" s="1">
        <v>0.25</v>
      </c>
      <c r="IO89" s="1">
        <v>0.25</v>
      </c>
      <c r="IP89" s="1">
        <v>0.25</v>
      </c>
      <c r="IQ89" s="1">
        <v>0.25</v>
      </c>
      <c r="IR89" s="1">
        <v>0.25</v>
      </c>
      <c r="IS89" s="1">
        <v>0.25</v>
      </c>
      <c r="IT89" s="1">
        <v>0.25</v>
      </c>
      <c r="IU89" s="1">
        <v>0.25</v>
      </c>
      <c r="IV89" s="1">
        <v>0.25</v>
      </c>
      <c r="IW89" s="1">
        <v>0.25</v>
      </c>
      <c r="IX89" s="1">
        <v>0.25</v>
      </c>
      <c r="IY89" s="1">
        <v>0.25</v>
      </c>
      <c r="IZ89" s="1">
        <v>0.25</v>
      </c>
      <c r="JA89" s="1">
        <v>0.25</v>
      </c>
      <c r="JB89" s="1">
        <v>0.25</v>
      </c>
      <c r="JC89" s="1">
        <v>0.25</v>
      </c>
      <c r="JD89" s="1">
        <v>0.25</v>
      </c>
      <c r="JE89" s="1">
        <v>0.25</v>
      </c>
      <c r="JF89" s="1">
        <v>0.25</v>
      </c>
      <c r="JG89" s="1">
        <v>0.25</v>
      </c>
      <c r="JH89" s="1">
        <v>0.25</v>
      </c>
      <c r="JI89" s="1">
        <v>0.25</v>
      </c>
      <c r="JJ89" s="1">
        <v>0.25</v>
      </c>
      <c r="JK89" s="1">
        <v>0.25</v>
      </c>
      <c r="JL89" s="1">
        <v>0.25</v>
      </c>
      <c r="JM89" s="1">
        <v>0.25</v>
      </c>
      <c r="JN89" s="1">
        <v>0.25</v>
      </c>
      <c r="JO89" s="1">
        <v>0.25</v>
      </c>
      <c r="JP89" s="1">
        <v>0.25</v>
      </c>
      <c r="JQ89" s="1">
        <v>0.25</v>
      </c>
      <c r="JR89" s="1">
        <v>0.25</v>
      </c>
      <c r="JS89" s="1">
        <v>0.25</v>
      </c>
      <c r="JT89" s="1">
        <v>0.25</v>
      </c>
      <c r="JU89" s="1">
        <v>0.25</v>
      </c>
      <c r="JV89" s="1">
        <v>0.25</v>
      </c>
      <c r="JW89" s="1">
        <v>0.25</v>
      </c>
      <c r="JX89" s="1">
        <v>0.25</v>
      </c>
      <c r="JY89" s="1">
        <v>0.25</v>
      </c>
      <c r="JZ89" s="1">
        <v>0.25</v>
      </c>
      <c r="KA89" s="1">
        <v>0.25</v>
      </c>
      <c r="KB89" s="1">
        <v>0.25</v>
      </c>
      <c r="KC89" s="1">
        <v>0.25</v>
      </c>
      <c r="KD89" s="1">
        <v>0.25</v>
      </c>
      <c r="KE89" s="1">
        <v>0.25</v>
      </c>
      <c r="KF89" s="1">
        <v>0.25</v>
      </c>
      <c r="KG89" s="1">
        <v>0.25</v>
      </c>
      <c r="KH89" s="1">
        <v>0.25</v>
      </c>
      <c r="KI89" s="1">
        <v>0.25</v>
      </c>
      <c r="KJ89" s="1">
        <v>0.25</v>
      </c>
      <c r="KK89" s="1">
        <v>0.25</v>
      </c>
      <c r="KL89" s="1">
        <v>0.25</v>
      </c>
      <c r="KM89" s="1">
        <v>2</v>
      </c>
      <c r="KN89" s="1">
        <v>2</v>
      </c>
      <c r="KO89" s="1">
        <v>0.25</v>
      </c>
      <c r="KP89" s="1">
        <v>2</v>
      </c>
      <c r="KQ89" s="1">
        <v>2</v>
      </c>
      <c r="KR89" s="1">
        <v>2</v>
      </c>
      <c r="KS89" s="1">
        <v>2</v>
      </c>
      <c r="KT89" s="1">
        <v>2</v>
      </c>
      <c r="KU89" s="1">
        <v>2</v>
      </c>
      <c r="KV89" s="1">
        <v>2</v>
      </c>
      <c r="KW89" s="1">
        <v>2</v>
      </c>
      <c r="KX89" s="1">
        <v>1</v>
      </c>
      <c r="KY89" s="1">
        <v>2</v>
      </c>
      <c r="KZ89" s="1">
        <v>2</v>
      </c>
      <c r="LA89" s="1">
        <v>2</v>
      </c>
      <c r="LB89" s="1">
        <v>2</v>
      </c>
      <c r="LC89" s="1">
        <v>2</v>
      </c>
      <c r="LD89" s="1">
        <v>2</v>
      </c>
      <c r="LE89" s="1">
        <v>2</v>
      </c>
      <c r="LF89" s="1">
        <v>2</v>
      </c>
      <c r="LG89" s="1">
        <v>2</v>
      </c>
      <c r="LH89" s="1">
        <v>2</v>
      </c>
      <c r="LI89" s="1">
        <v>2</v>
      </c>
      <c r="LJ89" s="1">
        <v>2</v>
      </c>
      <c r="LK89" s="1">
        <v>2</v>
      </c>
      <c r="LL89" s="1">
        <v>2</v>
      </c>
      <c r="LM89" s="1">
        <v>2</v>
      </c>
      <c r="LN89" s="1">
        <v>2</v>
      </c>
      <c r="LO89" s="1">
        <v>2</v>
      </c>
      <c r="LP89" s="1">
        <v>2</v>
      </c>
      <c r="LQ89" s="1">
        <v>2</v>
      </c>
      <c r="LR89" s="1">
        <v>2</v>
      </c>
      <c r="LS89" s="1">
        <v>2</v>
      </c>
      <c r="LT89" s="1">
        <v>2</v>
      </c>
      <c r="LU89" s="1">
        <v>2</v>
      </c>
      <c r="LV89" s="1">
        <v>2</v>
      </c>
      <c r="LW89" s="1">
        <v>2</v>
      </c>
      <c r="LX89" s="1">
        <v>2</v>
      </c>
      <c r="LY89" s="1">
        <v>2</v>
      </c>
      <c r="LZ89" s="1">
        <v>2</v>
      </c>
      <c r="MA89" s="1">
        <v>2</v>
      </c>
      <c r="MB89" s="1">
        <v>2</v>
      </c>
      <c r="MC89" s="1">
        <v>2</v>
      </c>
      <c r="MD89" s="1">
        <v>2</v>
      </c>
      <c r="ME89" s="1">
        <v>2</v>
      </c>
      <c r="MF89" s="1">
        <v>2</v>
      </c>
      <c r="MG89" s="1">
        <v>2</v>
      </c>
      <c r="MH89" s="1">
        <v>2</v>
      </c>
      <c r="MI89" s="1">
        <v>2</v>
      </c>
      <c r="MJ89" s="1">
        <v>2</v>
      </c>
      <c r="MK89" s="1">
        <v>2</v>
      </c>
      <c r="ML89" s="1">
        <v>2</v>
      </c>
      <c r="MM89" s="1">
        <v>2</v>
      </c>
      <c r="MN89" s="1">
        <v>0.25</v>
      </c>
      <c r="MO89" s="1">
        <v>0.25</v>
      </c>
      <c r="MP89" s="1">
        <v>0.25</v>
      </c>
      <c r="MQ89" s="1">
        <v>0.25</v>
      </c>
      <c r="MR89" s="1">
        <v>0.25</v>
      </c>
      <c r="MS89" s="1">
        <v>0.25</v>
      </c>
      <c r="MT89" s="1">
        <v>0.25</v>
      </c>
      <c r="MU89" s="1">
        <v>0.25</v>
      </c>
      <c r="MV89" s="1">
        <v>0.25</v>
      </c>
      <c r="MW89" s="1">
        <v>0.25</v>
      </c>
      <c r="MX89" s="1">
        <v>0.25</v>
      </c>
      <c r="MY89" s="1">
        <v>0.25</v>
      </c>
      <c r="MZ89" s="1">
        <v>0.25</v>
      </c>
      <c r="NA89" s="1">
        <v>0.25</v>
      </c>
      <c r="NB89" s="1">
        <v>0.25</v>
      </c>
      <c r="NC89" s="1">
        <v>0.25</v>
      </c>
    </row>
    <row r="90" spans="2:367" ht="15">
      <c r="B90" s="181" t="s">
        <v>1850</v>
      </c>
      <c r="C90" s="1">
        <v>0.25</v>
      </c>
      <c r="D90" s="1">
        <v>0.25</v>
      </c>
      <c r="E90" s="1">
        <v>0.25</v>
      </c>
      <c r="F90" s="1">
        <v>0.25</v>
      </c>
      <c r="G90" s="1">
        <v>0.25</v>
      </c>
      <c r="H90" s="1">
        <v>0.25</v>
      </c>
      <c r="I90" s="1">
        <v>0.25</v>
      </c>
      <c r="J90" s="1">
        <v>0.25</v>
      </c>
      <c r="K90" s="1">
        <v>0.25</v>
      </c>
      <c r="L90" s="1">
        <v>0.25</v>
      </c>
      <c r="M90" s="1">
        <v>0.25</v>
      </c>
      <c r="N90" s="1">
        <v>0.25</v>
      </c>
      <c r="O90" s="1">
        <v>0.25</v>
      </c>
      <c r="P90" s="1">
        <v>0.25</v>
      </c>
      <c r="Q90" s="1">
        <v>0.25</v>
      </c>
      <c r="R90" s="1">
        <v>0.25</v>
      </c>
      <c r="S90" s="1">
        <v>0.25</v>
      </c>
      <c r="T90" s="1">
        <v>0.25</v>
      </c>
      <c r="U90" s="1">
        <v>0.25</v>
      </c>
      <c r="V90" s="1">
        <v>0.25</v>
      </c>
      <c r="W90" s="1">
        <v>0.25</v>
      </c>
      <c r="X90" s="1">
        <v>0.25</v>
      </c>
      <c r="Y90" s="1">
        <v>0.25</v>
      </c>
      <c r="Z90" s="1">
        <v>0.25</v>
      </c>
      <c r="AA90" s="1">
        <v>0.25</v>
      </c>
      <c r="AB90" s="1">
        <v>0.25</v>
      </c>
      <c r="AC90" s="1">
        <v>0.25</v>
      </c>
      <c r="AD90" s="1">
        <v>0.25</v>
      </c>
      <c r="AE90" s="1">
        <v>0.25</v>
      </c>
      <c r="AF90" s="1">
        <v>0.25</v>
      </c>
      <c r="AG90" s="1">
        <v>0.25</v>
      </c>
      <c r="AH90" s="1">
        <v>0.25</v>
      </c>
      <c r="AI90" s="1">
        <v>0.25</v>
      </c>
      <c r="AJ90" s="1">
        <v>0.25</v>
      </c>
      <c r="AK90" s="1">
        <v>0.25</v>
      </c>
      <c r="AL90" s="1">
        <v>0.25</v>
      </c>
      <c r="AM90" s="1">
        <v>0.25</v>
      </c>
      <c r="AN90" s="1">
        <v>0.25</v>
      </c>
      <c r="AO90" s="1">
        <v>0.25</v>
      </c>
      <c r="AP90" s="1">
        <v>0.25</v>
      </c>
      <c r="AQ90" s="1">
        <v>0.25</v>
      </c>
      <c r="AR90" s="1">
        <v>0.25</v>
      </c>
      <c r="AS90" s="1">
        <v>0.25</v>
      </c>
      <c r="AT90" s="1">
        <v>0.25</v>
      </c>
      <c r="AU90" s="1">
        <v>0.25</v>
      </c>
      <c r="AV90" s="1">
        <v>0.25</v>
      </c>
      <c r="AW90" s="1">
        <v>0.25</v>
      </c>
      <c r="AX90" s="1">
        <v>0.25</v>
      </c>
      <c r="AY90" s="1">
        <v>0.25</v>
      </c>
      <c r="AZ90" s="1">
        <v>0.25</v>
      </c>
      <c r="BA90" s="1">
        <v>0.25</v>
      </c>
      <c r="BB90" s="1">
        <v>0.25</v>
      </c>
      <c r="BC90" s="1">
        <v>0.25</v>
      </c>
      <c r="BD90" s="1">
        <v>0.25</v>
      </c>
      <c r="BE90" s="1">
        <v>0.25</v>
      </c>
      <c r="BF90" s="1">
        <v>0.25</v>
      </c>
      <c r="BG90" s="1">
        <v>0.25</v>
      </c>
      <c r="BH90" s="1">
        <v>0.25</v>
      </c>
      <c r="BI90" s="1">
        <v>0.25</v>
      </c>
      <c r="BJ90" s="1">
        <v>0.25</v>
      </c>
      <c r="BK90" s="1">
        <v>0.25</v>
      </c>
      <c r="BL90" s="1">
        <v>0.25</v>
      </c>
      <c r="BM90" s="1">
        <v>0.25</v>
      </c>
      <c r="BN90" s="1">
        <v>0.25</v>
      </c>
      <c r="BO90" s="1">
        <v>0.25</v>
      </c>
      <c r="BP90" s="1">
        <v>0.25</v>
      </c>
      <c r="BQ90" s="1">
        <v>0.25</v>
      </c>
      <c r="BR90" s="1">
        <v>0.25</v>
      </c>
      <c r="BS90" s="1">
        <v>0.25</v>
      </c>
      <c r="BT90" s="1">
        <v>0.25</v>
      </c>
      <c r="BU90" s="1">
        <v>0.25</v>
      </c>
      <c r="BV90" s="1">
        <v>0.25</v>
      </c>
      <c r="BW90" s="1">
        <v>0.25</v>
      </c>
      <c r="BX90" s="1">
        <v>0.25</v>
      </c>
      <c r="BY90" s="1">
        <v>0.25</v>
      </c>
      <c r="BZ90" s="1">
        <v>0.25</v>
      </c>
      <c r="CA90" s="1">
        <v>0.25</v>
      </c>
      <c r="CB90" s="1">
        <v>0.25</v>
      </c>
      <c r="CC90" s="1">
        <v>0.25</v>
      </c>
      <c r="CD90" s="1">
        <v>0.25</v>
      </c>
      <c r="CE90" s="1">
        <v>0.25</v>
      </c>
      <c r="CF90" s="1">
        <v>0.25</v>
      </c>
      <c r="CG90" s="1">
        <v>0.25</v>
      </c>
      <c r="CH90" s="1">
        <v>0.25</v>
      </c>
      <c r="CI90" s="1">
        <v>0.25</v>
      </c>
      <c r="CJ90" s="1">
        <v>0.25</v>
      </c>
      <c r="CK90" s="1">
        <v>0.25</v>
      </c>
      <c r="CL90" s="1">
        <v>0.25</v>
      </c>
      <c r="CM90" s="1">
        <v>0.25</v>
      </c>
      <c r="CN90" s="1">
        <v>0.25</v>
      </c>
      <c r="CO90" s="1">
        <v>0.25</v>
      </c>
      <c r="CP90" s="1">
        <v>0.25</v>
      </c>
      <c r="CQ90" s="1">
        <v>0.25</v>
      </c>
      <c r="CR90" s="1">
        <v>0.25</v>
      </c>
      <c r="CS90" s="1">
        <v>0.25</v>
      </c>
      <c r="CT90" s="1">
        <v>0.25</v>
      </c>
      <c r="CU90" s="1">
        <v>0.25</v>
      </c>
      <c r="CV90" s="1">
        <v>0.25</v>
      </c>
      <c r="CW90" s="1">
        <v>0.25</v>
      </c>
      <c r="CX90" s="1">
        <v>0.25</v>
      </c>
      <c r="CY90" s="1">
        <v>0.25</v>
      </c>
      <c r="CZ90" s="1">
        <v>0.25</v>
      </c>
      <c r="DA90" s="1">
        <v>0.25</v>
      </c>
      <c r="DB90" s="1">
        <v>0.25</v>
      </c>
      <c r="DC90" s="1">
        <v>0.25</v>
      </c>
      <c r="DD90" s="1">
        <v>0.25</v>
      </c>
      <c r="DE90" s="1">
        <v>0.25</v>
      </c>
      <c r="DF90" s="1">
        <v>0.25</v>
      </c>
      <c r="DG90" s="1">
        <v>0.25</v>
      </c>
      <c r="DH90" s="1">
        <v>0.25</v>
      </c>
      <c r="DI90" s="1">
        <v>0.25</v>
      </c>
      <c r="DJ90" s="1">
        <v>0.25</v>
      </c>
      <c r="DK90" s="1">
        <v>0.25</v>
      </c>
      <c r="DL90" s="1">
        <v>0.25</v>
      </c>
      <c r="DM90" s="1">
        <v>0.25</v>
      </c>
      <c r="DN90" s="1">
        <v>0.25</v>
      </c>
      <c r="DO90" s="1">
        <v>0.25</v>
      </c>
      <c r="DP90" s="1">
        <v>0.25</v>
      </c>
      <c r="DQ90" s="1">
        <v>0.25</v>
      </c>
      <c r="DR90" s="1">
        <v>0.25</v>
      </c>
      <c r="DS90" s="1">
        <v>0.25</v>
      </c>
      <c r="DT90" s="1">
        <v>0.25</v>
      </c>
      <c r="DU90" s="1">
        <v>0.25</v>
      </c>
      <c r="DV90" s="1">
        <v>0.25</v>
      </c>
      <c r="DW90" s="1">
        <v>0.25</v>
      </c>
      <c r="DX90" s="1">
        <v>0.25</v>
      </c>
      <c r="DY90" s="1">
        <v>0.25</v>
      </c>
      <c r="DZ90" s="1">
        <v>0.25</v>
      </c>
      <c r="EA90" s="1">
        <v>0.25</v>
      </c>
      <c r="EB90" s="1">
        <v>0.25</v>
      </c>
      <c r="EC90" s="1">
        <v>0.25</v>
      </c>
      <c r="ED90" s="1">
        <v>0.25</v>
      </c>
      <c r="EE90" s="1">
        <v>0.25</v>
      </c>
      <c r="EF90" s="1">
        <v>0.25</v>
      </c>
      <c r="EG90" s="1">
        <v>0.25</v>
      </c>
      <c r="EH90" s="1">
        <v>0.25</v>
      </c>
      <c r="EI90" s="1">
        <v>0.25</v>
      </c>
      <c r="EJ90" s="1">
        <v>0.25</v>
      </c>
      <c r="EK90" s="1">
        <v>0.25</v>
      </c>
      <c r="EL90" s="1">
        <v>0.25</v>
      </c>
      <c r="EM90" s="1">
        <v>0.25</v>
      </c>
      <c r="EN90" s="1">
        <v>0.25</v>
      </c>
      <c r="EO90" s="1">
        <v>0.25</v>
      </c>
      <c r="EP90" s="1">
        <v>0.25</v>
      </c>
      <c r="EQ90" s="1">
        <v>0.25</v>
      </c>
      <c r="ER90" s="1">
        <v>0.25</v>
      </c>
      <c r="ES90" s="1">
        <v>0.25</v>
      </c>
      <c r="ET90" s="1">
        <v>0.25</v>
      </c>
      <c r="EU90" s="1">
        <v>0.25</v>
      </c>
      <c r="EV90" s="1">
        <v>0.25</v>
      </c>
      <c r="EW90" s="1">
        <v>0.25</v>
      </c>
      <c r="EX90" s="1">
        <v>0.25</v>
      </c>
      <c r="EY90" s="1">
        <v>0.25</v>
      </c>
      <c r="EZ90" s="1">
        <v>0.25</v>
      </c>
      <c r="FA90" s="1">
        <v>0.25</v>
      </c>
      <c r="FB90" s="1">
        <v>0.25</v>
      </c>
      <c r="FC90" s="1">
        <v>0.25</v>
      </c>
      <c r="FD90" s="1">
        <v>0.25</v>
      </c>
      <c r="FE90" s="1">
        <v>0.25</v>
      </c>
      <c r="FF90" s="1">
        <v>0.25</v>
      </c>
      <c r="FG90" s="1">
        <v>0.25</v>
      </c>
      <c r="FH90" s="1">
        <v>0.25</v>
      </c>
      <c r="FI90" s="1">
        <v>0.25</v>
      </c>
      <c r="FJ90" s="1">
        <v>0.25</v>
      </c>
      <c r="FK90" s="1">
        <v>0.25</v>
      </c>
      <c r="FL90" s="1">
        <v>0.25</v>
      </c>
      <c r="FM90" s="1">
        <v>0.25</v>
      </c>
      <c r="FN90" s="1">
        <v>0.25</v>
      </c>
      <c r="FO90" s="1">
        <v>0.25</v>
      </c>
      <c r="FP90" s="1">
        <v>0.25</v>
      </c>
      <c r="FQ90" s="1">
        <v>0.25</v>
      </c>
      <c r="FR90" s="1">
        <v>0.25</v>
      </c>
      <c r="FS90" s="1">
        <v>0.25</v>
      </c>
      <c r="FT90" s="1">
        <v>0.25</v>
      </c>
      <c r="FU90" s="1">
        <v>0.25</v>
      </c>
      <c r="FV90" s="1">
        <v>0.25</v>
      </c>
      <c r="FW90" s="1">
        <v>0.25</v>
      </c>
      <c r="FX90" s="1">
        <v>0.25</v>
      </c>
      <c r="FY90" s="1">
        <v>0.25</v>
      </c>
      <c r="FZ90" s="1">
        <v>0.25</v>
      </c>
      <c r="GA90" s="1">
        <v>0.25</v>
      </c>
      <c r="GB90" s="1">
        <v>0.25</v>
      </c>
      <c r="GC90" s="1">
        <v>0.25</v>
      </c>
      <c r="GD90" s="1">
        <v>0.25</v>
      </c>
      <c r="GE90" s="1">
        <v>0.25</v>
      </c>
      <c r="GF90" s="1">
        <v>0.25</v>
      </c>
      <c r="GG90" s="1">
        <v>0.25</v>
      </c>
      <c r="GH90" s="1">
        <v>0.25</v>
      </c>
      <c r="GI90" s="1">
        <v>0.25</v>
      </c>
      <c r="GJ90" s="1">
        <v>0.25</v>
      </c>
      <c r="GK90" s="1">
        <v>0.25</v>
      </c>
      <c r="GL90" s="1">
        <v>0.25</v>
      </c>
      <c r="GM90" s="1">
        <v>0.25</v>
      </c>
      <c r="GN90" s="1">
        <v>0.25</v>
      </c>
      <c r="GO90" s="1">
        <v>0.25</v>
      </c>
      <c r="GP90" s="1">
        <v>0.25</v>
      </c>
      <c r="GQ90" s="1">
        <v>0.25</v>
      </c>
      <c r="GR90" s="1">
        <v>0.25</v>
      </c>
      <c r="GS90" s="1">
        <v>0.25</v>
      </c>
      <c r="GT90" s="1">
        <v>0.25</v>
      </c>
      <c r="GU90" s="1">
        <v>0.25</v>
      </c>
      <c r="GV90" s="1">
        <v>0.25</v>
      </c>
      <c r="GW90" s="1">
        <v>0.25</v>
      </c>
      <c r="GX90" s="1">
        <v>0.25</v>
      </c>
      <c r="GY90" s="1">
        <v>0.25</v>
      </c>
      <c r="GZ90" s="1">
        <v>0.25</v>
      </c>
      <c r="HA90" s="1">
        <v>0.25</v>
      </c>
      <c r="HB90" s="1">
        <v>0.25</v>
      </c>
      <c r="HC90" s="1">
        <v>0.25</v>
      </c>
      <c r="HD90" s="1">
        <v>0.25</v>
      </c>
      <c r="HE90" s="1">
        <v>0.25</v>
      </c>
      <c r="HF90" s="1">
        <v>0.25</v>
      </c>
      <c r="HG90" s="1">
        <v>0.25</v>
      </c>
      <c r="HH90" s="1">
        <v>0.25</v>
      </c>
      <c r="HI90" s="1">
        <v>0.25</v>
      </c>
      <c r="HJ90" s="1">
        <v>0.25</v>
      </c>
      <c r="HK90" s="1">
        <v>0.25</v>
      </c>
      <c r="HL90" s="1">
        <v>0.25</v>
      </c>
      <c r="HM90" s="1">
        <v>0.25</v>
      </c>
      <c r="HN90" s="1">
        <v>0.25</v>
      </c>
      <c r="HO90" s="1">
        <v>0.25</v>
      </c>
      <c r="HP90" s="1">
        <v>0.25</v>
      </c>
      <c r="HQ90" s="1">
        <v>0.25</v>
      </c>
      <c r="HR90" s="1">
        <v>0.25</v>
      </c>
      <c r="HS90" s="1">
        <v>0.25</v>
      </c>
      <c r="HT90" s="1">
        <v>0.25</v>
      </c>
      <c r="HU90" s="1">
        <v>0.25</v>
      </c>
      <c r="HV90" s="1">
        <v>0.25</v>
      </c>
      <c r="HW90" s="1">
        <v>0.25</v>
      </c>
      <c r="HX90" s="1">
        <v>0.25</v>
      </c>
      <c r="HY90" s="1">
        <v>0.25</v>
      </c>
      <c r="HZ90" s="1">
        <v>0.25</v>
      </c>
      <c r="IA90" s="1">
        <v>0.25</v>
      </c>
      <c r="IB90" s="1">
        <v>0.25</v>
      </c>
      <c r="IC90" s="1">
        <v>0.25</v>
      </c>
      <c r="ID90" s="1">
        <v>0.25</v>
      </c>
      <c r="IE90" s="1">
        <v>0.25</v>
      </c>
      <c r="IF90" s="1">
        <v>0.25</v>
      </c>
      <c r="IG90" s="1">
        <v>0.25</v>
      </c>
      <c r="IH90" s="1">
        <v>0.25</v>
      </c>
      <c r="II90" s="1">
        <v>0.25</v>
      </c>
      <c r="IJ90" s="1">
        <v>0.25</v>
      </c>
      <c r="IK90" s="1">
        <v>0.25</v>
      </c>
      <c r="IL90" s="1">
        <v>0.25</v>
      </c>
      <c r="IM90" s="1">
        <v>0.25</v>
      </c>
      <c r="IN90" s="1">
        <v>0.25</v>
      </c>
      <c r="IO90" s="1">
        <v>0.25</v>
      </c>
      <c r="IP90" s="1">
        <v>0.25</v>
      </c>
      <c r="IQ90" s="1">
        <v>0.25</v>
      </c>
      <c r="IR90" s="1">
        <v>0.25</v>
      </c>
      <c r="IS90" s="1">
        <v>0.25</v>
      </c>
      <c r="IT90" s="1">
        <v>0.25</v>
      </c>
      <c r="IU90" s="1">
        <v>0.25</v>
      </c>
      <c r="IV90" s="1">
        <v>0.25</v>
      </c>
      <c r="IW90" s="1">
        <v>0.25</v>
      </c>
      <c r="IX90" s="1">
        <v>0.25</v>
      </c>
      <c r="IY90" s="1">
        <v>0.25</v>
      </c>
      <c r="IZ90" s="1">
        <v>0.25</v>
      </c>
      <c r="JA90" s="1">
        <v>0.25</v>
      </c>
      <c r="JB90" s="1">
        <v>0.25</v>
      </c>
      <c r="JC90" s="1">
        <v>0.25</v>
      </c>
      <c r="JD90" s="1">
        <v>0.25</v>
      </c>
      <c r="JE90" s="1">
        <v>0.25</v>
      </c>
      <c r="JF90" s="1">
        <v>0.25</v>
      </c>
      <c r="JG90" s="1">
        <v>0.25</v>
      </c>
      <c r="JH90" s="1">
        <v>0.25</v>
      </c>
      <c r="JI90" s="1">
        <v>0.25</v>
      </c>
      <c r="JJ90" s="1">
        <v>0.25</v>
      </c>
      <c r="JK90" s="1">
        <v>0.25</v>
      </c>
      <c r="JL90" s="1">
        <v>0.25</v>
      </c>
      <c r="JM90" s="1">
        <v>0.25</v>
      </c>
      <c r="JN90" s="1">
        <v>0.25</v>
      </c>
      <c r="JO90" s="1">
        <v>0.25</v>
      </c>
      <c r="JP90" s="1">
        <v>0.25</v>
      </c>
      <c r="JQ90" s="1">
        <v>0.25</v>
      </c>
      <c r="JR90" s="1">
        <v>0.25</v>
      </c>
      <c r="JS90" s="1">
        <v>0.25</v>
      </c>
      <c r="JT90" s="1">
        <v>0.25</v>
      </c>
      <c r="JU90" s="1">
        <v>0.25</v>
      </c>
      <c r="JV90" s="1">
        <v>0.25</v>
      </c>
      <c r="JW90" s="1">
        <v>0.25</v>
      </c>
      <c r="JX90" s="1">
        <v>0.25</v>
      </c>
      <c r="JY90" s="1">
        <v>0.25</v>
      </c>
      <c r="JZ90" s="1">
        <v>0.25</v>
      </c>
      <c r="KA90" s="1">
        <v>0.25</v>
      </c>
      <c r="KB90" s="1">
        <v>0.25</v>
      </c>
      <c r="KC90" s="1">
        <v>0.25</v>
      </c>
      <c r="KD90" s="1">
        <v>0.25</v>
      </c>
      <c r="KE90" s="1">
        <v>0.25</v>
      </c>
      <c r="KF90" s="1">
        <v>0.25</v>
      </c>
      <c r="KG90" s="1">
        <v>0.25</v>
      </c>
      <c r="KH90" s="1">
        <v>0.25</v>
      </c>
      <c r="KI90" s="1">
        <v>0.25</v>
      </c>
      <c r="KJ90" s="1">
        <v>0.25</v>
      </c>
      <c r="KK90" s="1">
        <v>0.25</v>
      </c>
      <c r="KL90" s="1">
        <v>0.25</v>
      </c>
      <c r="KM90" s="1">
        <v>1</v>
      </c>
      <c r="KN90" s="1">
        <v>1</v>
      </c>
      <c r="KO90" s="1">
        <v>0.25</v>
      </c>
      <c r="KP90" s="1">
        <v>1</v>
      </c>
      <c r="KQ90" s="1">
        <v>1</v>
      </c>
      <c r="KR90" s="1">
        <v>1</v>
      </c>
      <c r="KS90" s="1">
        <v>1</v>
      </c>
      <c r="KT90" s="1">
        <v>1</v>
      </c>
      <c r="KU90" s="1">
        <v>1</v>
      </c>
      <c r="KV90" s="1">
        <v>1</v>
      </c>
      <c r="KW90" s="1">
        <v>1</v>
      </c>
      <c r="KX90" s="1">
        <v>1</v>
      </c>
      <c r="KY90" s="1">
        <v>1</v>
      </c>
      <c r="KZ90" s="1">
        <v>1</v>
      </c>
      <c r="LA90" s="1">
        <v>1</v>
      </c>
      <c r="LB90" s="1">
        <v>1</v>
      </c>
      <c r="LC90" s="1">
        <v>1</v>
      </c>
      <c r="LD90" s="1">
        <v>1</v>
      </c>
      <c r="LE90" s="1">
        <v>1</v>
      </c>
      <c r="LF90" s="1">
        <v>1</v>
      </c>
      <c r="LG90" s="1">
        <v>1</v>
      </c>
      <c r="LH90" s="1">
        <v>1</v>
      </c>
      <c r="LI90" s="1">
        <v>1</v>
      </c>
      <c r="LJ90" s="1">
        <v>1</v>
      </c>
      <c r="LK90" s="1">
        <v>1</v>
      </c>
      <c r="LL90" s="1">
        <v>0.25</v>
      </c>
      <c r="LM90" s="1">
        <v>0.25</v>
      </c>
      <c r="LN90" s="1">
        <v>0.25</v>
      </c>
      <c r="LO90" s="1">
        <v>0.25</v>
      </c>
      <c r="LP90" s="1">
        <v>0.25</v>
      </c>
      <c r="LQ90" s="1">
        <v>0.25</v>
      </c>
      <c r="LR90" s="1">
        <v>0.25</v>
      </c>
      <c r="LS90" s="1">
        <v>0.25</v>
      </c>
      <c r="LT90" s="1">
        <v>0.25</v>
      </c>
      <c r="LU90" s="1">
        <v>0.25</v>
      </c>
      <c r="LV90" s="1">
        <v>0.25</v>
      </c>
      <c r="LW90" s="1">
        <v>0.25</v>
      </c>
      <c r="LX90" s="1">
        <v>0.25</v>
      </c>
      <c r="LY90" s="1">
        <v>0.25</v>
      </c>
      <c r="LZ90" s="1">
        <v>0.25</v>
      </c>
      <c r="MA90" s="1">
        <v>0.25</v>
      </c>
      <c r="MB90" s="1">
        <v>0.25</v>
      </c>
      <c r="MC90" s="1">
        <v>0.25</v>
      </c>
      <c r="MD90" s="1">
        <v>0.25</v>
      </c>
      <c r="ME90" s="1">
        <v>0.25</v>
      </c>
      <c r="MF90" s="1">
        <v>0.25</v>
      </c>
      <c r="MG90" s="1">
        <v>0.25</v>
      </c>
      <c r="MH90" s="1">
        <v>0.25</v>
      </c>
      <c r="MI90" s="1">
        <v>0.25</v>
      </c>
      <c r="MJ90" s="1">
        <v>0.25</v>
      </c>
      <c r="MK90" s="1">
        <v>0.25</v>
      </c>
      <c r="ML90" s="1">
        <v>0.25</v>
      </c>
      <c r="MM90" s="1">
        <v>0.25</v>
      </c>
      <c r="MN90" s="1">
        <v>0.25</v>
      </c>
      <c r="MO90" s="1">
        <v>0.25</v>
      </c>
      <c r="MP90" s="1">
        <v>0.25</v>
      </c>
      <c r="MQ90" s="1">
        <v>0.25</v>
      </c>
      <c r="MR90" s="1">
        <v>0.25</v>
      </c>
      <c r="MS90" s="1">
        <v>0.25</v>
      </c>
      <c r="MT90" s="1">
        <v>0.25</v>
      </c>
      <c r="MU90" s="1">
        <v>0.25</v>
      </c>
      <c r="MV90" s="1">
        <v>0.25</v>
      </c>
      <c r="MW90" s="1">
        <v>0.25</v>
      </c>
      <c r="MX90" s="1">
        <v>0.25</v>
      </c>
      <c r="MY90" s="1">
        <v>0.25</v>
      </c>
      <c r="MZ90" s="1">
        <v>0.25</v>
      </c>
      <c r="NA90" s="1">
        <v>0.25</v>
      </c>
      <c r="NB90" s="1">
        <v>0.25</v>
      </c>
      <c r="NC90" s="1">
        <v>0.25</v>
      </c>
    </row>
    <row r="91" spans="2:367" ht="15">
      <c r="B91" s="181" t="s">
        <v>517</v>
      </c>
      <c r="C91" s="8">
        <f>C5/Data!$B13/Data!$B3/Data!$B25*Data!$B24*Data!$B5</f>
        <v>0.2558139534883721</v>
      </c>
      <c r="D91" s="8">
        <f>D5/Data!$B13/Data!$B3/Data!$B25*Data!$B24*Data!$B5</f>
        <v>0.28423772609819126</v>
      </c>
      <c r="E91" s="8">
        <f>E5/Data!$B13/Data!$B3/Data!$B25*Data!$B24*Data!$B5</f>
        <v>0.22739018087855298</v>
      </c>
      <c r="F91" s="8">
        <f>F5/Data!$B13/Data!$B3/Data!$B25*Data!$B24*Data!$B5</f>
        <v>0.22739018087855298</v>
      </c>
      <c r="G91" s="8">
        <f>G5/Data!$B13/Data!$B3/Data!$B25*Data!$B24*Data!$B5</f>
        <v>0.28423772609819126</v>
      </c>
      <c r="H91" s="8">
        <f>H5/Data!$B13/Data!$B3/Data!$B25*Data!$B24*Data!$B5</f>
        <v>0.19896640826873388</v>
      </c>
      <c r="I91" s="8">
        <f>I5/Data!$B13/Data!$B3/Data!$B25*Data!$B24*Data!$B5</f>
        <v>0.19896640826873388</v>
      </c>
      <c r="J91" s="8">
        <f>J5/Data!$B13/Data!$B3/Data!$B25*Data!$B24*Data!$B5</f>
        <v>0.28423772609819126</v>
      </c>
      <c r="K91" s="8">
        <f>K5/Data!$B13/Data!$B3/Data!$B25*Data!$B24*Data!$B5</f>
        <v>0.28423772609819126</v>
      </c>
      <c r="L91" s="8">
        <f>L5/Data!$B13/Data!$B3/Data!$B25*Data!$B24*Data!$B5</f>
        <v>0.22739018087855298</v>
      </c>
      <c r="M91" s="8">
        <f>M5/Data!$B13/Data!$B3/Data!$B25*Data!$B24*Data!$B5</f>
        <v>0.22739018087855298</v>
      </c>
      <c r="N91" s="8">
        <f>N5/Data!$B13/Data!$B3/Data!$B25*Data!$B24*Data!$B5</f>
        <v>0.19896640826873388</v>
      </c>
      <c r="O91" s="8">
        <f>O5/Data!$B13/Data!$B3/Data!$B25*Data!$B24*Data!$B5</f>
        <v>0.28423772609819126</v>
      </c>
      <c r="P91" s="8">
        <f>P5/Data!$B13/Data!$B3/Data!$B25*Data!$B24*Data!$B5</f>
        <v>0.42635658914728686</v>
      </c>
      <c r="Q91" s="8">
        <f>Q5/Data!$B13/Data!$B3/Data!$B25*Data!$B24*Data!$B5</f>
        <v>0.42635658914728686</v>
      </c>
      <c r="R91" s="8">
        <f>R5/Data!$B13/Data!$B3/Data!$B25*Data!$B24*Data!$B5</f>
        <v>0.5400516795865633</v>
      </c>
      <c r="S91" s="8">
        <f>S5/Data!$B13/Data!$B3/Data!$B25*Data!$B24*Data!$B5</f>
        <v>0.62532299741602071</v>
      </c>
      <c r="T91" s="8">
        <f>T5/Data!$B13/Data!$B3/Data!$B25*Data!$B24*Data!$B5</f>
        <v>0.45478036175710596</v>
      </c>
      <c r="U91" s="8">
        <f>U5/Data!$B13/Data!$B3/Data!$B25*Data!$B24*Data!$B5</f>
        <v>0.19896640826873388</v>
      </c>
      <c r="V91" s="8">
        <f>V5/Data!$B13/Data!$B3/Data!$B25*Data!$B24*Data!$B5</f>
        <v>0.19896640826873388</v>
      </c>
      <c r="W91" s="8">
        <f>W5/Data!$B13/Data!$B3/Data!$B25*Data!$B24*Data!$B5</f>
        <v>0.31266149870801035</v>
      </c>
      <c r="X91" s="8">
        <f>X5/Data!$B13/Data!$B3/Data!$B25*Data!$B24*Data!$B5</f>
        <v>0.31266149870801035</v>
      </c>
      <c r="Y91" s="8">
        <f>Y5/Data!$B13/Data!$B3/Data!$B25*Data!$B24*Data!$B5</f>
        <v>0.21317829457364343</v>
      </c>
      <c r="Z91" s="8">
        <f>Z5/Data!$B13/Data!$B3/Data!$B25*Data!$B24*Data!$B5</f>
        <v>0.2558139534883721</v>
      </c>
      <c r="AA91" s="8">
        <f>AA5/Data!$B13/Data!$B3/Data!$B25*Data!$B24*Data!$B5</f>
        <v>0.28423772609819126</v>
      </c>
      <c r="AB91" s="8">
        <f>AB5/Data!$B13/Data!$B3/Data!$B25*Data!$B24*Data!$B5</f>
        <v>0.28423772609819126</v>
      </c>
      <c r="AC91" s="8">
        <f>AC5/Data!$B13/Data!$B3/Data!$B25*Data!$B24*Data!$B5</f>
        <v>0.28423772609819126</v>
      </c>
      <c r="AD91" s="8">
        <f>AD5/Data!$B13/Data!$B3/Data!$B25*Data!$B24*Data!$B5</f>
        <v>0.28423772609819126</v>
      </c>
      <c r="AE91" s="8">
        <f>AE5/Data!$B13/Data!$B3/Data!$B25*Data!$B24*Data!$B5</f>
        <v>0.34108527131782956</v>
      </c>
      <c r="AF91" s="8">
        <f>AF5/Data!$B13/Data!$B3/Data!$B25*Data!$B24*Data!$B5</f>
        <v>0.28423772609819126</v>
      </c>
      <c r="AG91" s="8">
        <f>AG5/Data!$B13/Data!$B3/Data!$B25*Data!$B24*Data!$B5</f>
        <v>0.34108527131782956</v>
      </c>
      <c r="AH91" s="8">
        <f>AH5/Data!$B13/Data!$B3/Data!$B25*Data!$B24*Data!$B5</f>
        <v>0.28423772609819126</v>
      </c>
      <c r="AI91" s="8">
        <f>AI5/Data!$B13/Data!$B3/Data!$B25*Data!$B24*Data!$B5</f>
        <v>0.28423772609819126</v>
      </c>
      <c r="AJ91" s="8">
        <f>AJ5/Data!$B13/Data!$B3/Data!$B25*Data!$B24*Data!$B5</f>
        <v>0.22739018087855298</v>
      </c>
      <c r="AK91" s="8">
        <f>AK5/Data!$B13/Data!$B3/Data!$B25*Data!$B24*Data!$B5</f>
        <v>0.34108527131782956</v>
      </c>
      <c r="AL91" s="8">
        <f>AL5/Data!$B13/Data!$B3/Data!$B25*Data!$B24*Data!$B5</f>
        <v>0.39793281653746776</v>
      </c>
      <c r="AM91" s="8">
        <f>AM5/Data!$B13/Data!$B3/Data!$B25*Data!$B24*Data!$B5</f>
        <v>0.34108527131782956</v>
      </c>
      <c r="AN91" s="8">
        <f>AN5/Data!$B13/Data!$B3/Data!$B25*Data!$B24*Data!$B5</f>
        <v>0.34108527131782956</v>
      </c>
      <c r="AO91" s="8">
        <f>AO5/Data!$B13/Data!$B3/Data!$B25*Data!$B24*Data!$B5</f>
        <v>0.34108527131782956</v>
      </c>
      <c r="AP91" s="8">
        <f>AP5/Data!$B13/Data!$B3/Data!$B25*Data!$B24*Data!$B5</f>
        <v>0.28423772609819126</v>
      </c>
      <c r="AQ91" s="8">
        <f>AQ5/Data!$B13/Data!$B3/Data!$B25*Data!$B24*Data!$B5</f>
        <v>0.31266149870801035</v>
      </c>
      <c r="AR91" s="8">
        <f>AR5/Data!$B13/Data!$B3/Data!$B25*Data!$B24*Data!$B5</f>
        <v>0.34108527131782956</v>
      </c>
      <c r="AS91" s="8">
        <f>AS5/Data!$B13/Data!$B3/Data!$B25*Data!$B24*Data!$B5</f>
        <v>0.39793281653746776</v>
      </c>
      <c r="AT91" s="8">
        <f>AT5/Data!$B13/Data!$B3/Data!$B25*Data!$B24*Data!$B5</f>
        <v>0.39793281653746776</v>
      </c>
      <c r="AU91" s="8">
        <f>AU5/Data!$B13/Data!$B3/Data!$B25*Data!$B24*Data!$B5</f>
        <v>0.34108527131782956</v>
      </c>
      <c r="AV91" s="8">
        <f>AV5/Data!$B13/Data!$B3/Data!$B25*Data!$B24*Data!$B5</f>
        <v>0.2558139534883721</v>
      </c>
      <c r="AW91" s="8">
        <f>AW5/Data!$B13/Data!$B3/Data!$B25*Data!$B24*Data!$B5</f>
        <v>0.28423772609819126</v>
      </c>
      <c r="AX91" s="8">
        <f>AX5/Data!$B13/Data!$B3/Data!$B25*Data!$B24*Data!$B5</f>
        <v>0.36950904392764861</v>
      </c>
      <c r="AY91" s="8">
        <f>AY5/Data!$B13/Data!$B3/Data!$B25*Data!$B24*Data!$B5</f>
        <v>0.39793281653746776</v>
      </c>
      <c r="AZ91" s="8">
        <f>AZ5/Data!$B13/Data!$B3/Data!$B25*Data!$B24*Data!$B5</f>
        <v>0.710594315245478</v>
      </c>
      <c r="BA91" s="8">
        <f>BA5/Data!$B13/Data!$B3/Data!$B25*Data!$B24*Data!$B5</f>
        <v>0.85271317829457371</v>
      </c>
      <c r="BB91" s="8">
        <f>BB5/Data!$B13/Data!$B3/Data!$B25*Data!$B24*Data!$B5</f>
        <v>0.710594315245478</v>
      </c>
      <c r="BC91" s="8">
        <f>BC5/Data!$B13/Data!$B3/Data!$B25*Data!$B24*Data!$B5</f>
        <v>0.39793281653746776</v>
      </c>
      <c r="BD91" s="8">
        <f>BD5/Data!$B13/Data!$B3/Data!$B25*Data!$B24*Data!$B5</f>
        <v>0.2558139534883721</v>
      </c>
      <c r="BE91" s="8">
        <f>BE5/Data!$B13/Data!$B3/Data!$B25*Data!$B24*Data!$B5</f>
        <v>0.19896640826873388</v>
      </c>
      <c r="BF91" s="8">
        <f>BF5/Data!$B13/Data!$B3/Data!$B25*Data!$B24*Data!$B5</f>
        <v>0.31266149870801035</v>
      </c>
      <c r="BG91" s="8">
        <f>BG5/Data!$B13/Data!$B3/Data!$B25*Data!$B24*Data!$B5</f>
        <v>0</v>
      </c>
      <c r="BH91" s="8">
        <f>BH5/Data!$B13/Data!$B3/Data!$B25*Data!$B24*Data!$B5</f>
        <v>0.85271317829457371</v>
      </c>
      <c r="BI91" s="8">
        <f>BI5/Data!$B13/Data!$B3/Data!$B25*Data!$B24*Data!$B5</f>
        <v>0.36950904392764861</v>
      </c>
      <c r="BJ91" s="8">
        <f>BJ5/Data!$B13/Data!$B3/Data!$B25*Data!$B24*Data!$B5</f>
        <v>0.39793281653746776</v>
      </c>
      <c r="BK91" s="8">
        <f>BK5/Data!$B13/Data!$B3/Data!$B25*Data!$B24*Data!$B5</f>
        <v>0.36950904392764861</v>
      </c>
      <c r="BL91" s="8">
        <f>BL5/Data!$B13/Data!$B3/Data!$B25*Data!$B24*Data!$B5</f>
        <v>0.31266149870801035</v>
      </c>
      <c r="BM91" s="8">
        <f>BM5/Data!$B13/Data!$B3/Data!$B25*Data!$B24*Data!$B5</f>
        <v>0.39793281653746776</v>
      </c>
      <c r="BN91" s="8">
        <f>BN5/Data!$B13/Data!$B3/Data!$B25*Data!$B24*Data!$B5</f>
        <v>0.56847545219638251</v>
      </c>
      <c r="BO91" s="8">
        <f>BO5/Data!$B13/Data!$B3/Data!$B25*Data!$B24*Data!$B5</f>
        <v>0.59689922480620161</v>
      </c>
      <c r="BP91" s="8">
        <f>BP5/Data!$B13/Data!$B3/Data!$B25*Data!$B24*Data!$B5</f>
        <v>0.45478036175710596</v>
      </c>
      <c r="BQ91" s="8">
        <f>BQ5/Data!$B13/Data!$B3/Data!$B25*Data!$B24*Data!$B5</f>
        <v>0.17054263565891478</v>
      </c>
      <c r="BR91" s="8">
        <f>BR5/Data!$B13/Data!$B3/Data!$B25*Data!$B24*Data!$B5</f>
        <v>0.31266149870801035</v>
      </c>
      <c r="BS91" s="8">
        <f>BS5/Data!$B13/Data!$B3/Data!$B25*Data!$B24*Data!$B5</f>
        <v>0.19896640826873388</v>
      </c>
      <c r="BT91" s="8">
        <f>BT5/Data!$B13/Data!$B3/Data!$B25*Data!$B24*Data!$B5</f>
        <v>0.31266149870801035</v>
      </c>
      <c r="BU91" s="8">
        <f>BU5/Data!$B13/Data!$B3/Data!$B25*Data!$B24*Data!$B5</f>
        <v>0.36950904392764861</v>
      </c>
      <c r="BV91" s="8">
        <f>BV5/Data!$B13/Data!$B3/Data!$B25*Data!$B24*Data!$B5</f>
        <v>0.28423772609819126</v>
      </c>
      <c r="BW91" s="8">
        <f>BW5/Data!$B13/Data!$B3/Data!$B25*Data!$B24*Data!$B5</f>
        <v>0.31266149870801035</v>
      </c>
      <c r="BX91" s="8">
        <f>BX5/Data!$B13/Data!$B3/Data!$B25*Data!$B24*Data!$B5</f>
        <v>0.28423772609819126</v>
      </c>
      <c r="BY91" s="8">
        <f>BY5/Data!$B13/Data!$B3/Data!$B25*Data!$B24*Data!$B5</f>
        <v>0.31266149870801035</v>
      </c>
      <c r="BZ91" s="8">
        <f>BZ5/Data!$B13/Data!$B3/Data!$B25*Data!$B24*Data!$B5</f>
        <v>0.22739018087855298</v>
      </c>
      <c r="CA91" s="8">
        <f>CA5/Data!$B13/Data!$B3/Data!$B25*Data!$B24*Data!$B5</f>
        <v>0.19896640826873388</v>
      </c>
      <c r="CB91" s="8">
        <f>CB5/Data!$B13/Data!$B3/Data!$B25*Data!$B24*Data!$B5</f>
        <v>0.45478036175710596</v>
      </c>
      <c r="CC91" s="8">
        <f>CC5/Data!$B13/Data!$B3/Data!$B25*Data!$B24*Data!$B5</f>
        <v>0.34108527131782956</v>
      </c>
      <c r="CD91" s="8">
        <f>CD5/Data!$B13/Data!$B3/Data!$B25*Data!$B24*Data!$B5</f>
        <v>0.34108527131782956</v>
      </c>
      <c r="CE91" s="8">
        <f>CE5/Data!$B13/Data!$B3/Data!$B25*Data!$B24*Data!$B5</f>
        <v>0.22739018087855298</v>
      </c>
      <c r="CF91" s="8">
        <f>CF5/Data!$B13/Data!$B3/Data!$B25*Data!$B24*Data!$B5</f>
        <v>0.710594315245478</v>
      </c>
      <c r="CG91" s="8">
        <f>CG5/Data!$B13/Data!$B3/Data!$B25*Data!$B24*Data!$B5</f>
        <v>0.96640826873385011</v>
      </c>
      <c r="CH91" s="8">
        <f>CH5/Data!$B13/Data!$B3/Data!$B25*Data!$B24*Data!$B5</f>
        <v>0.68217054263565913</v>
      </c>
      <c r="CI91" s="8">
        <f>CI5/Data!$B13/Data!$B3/Data!$B25*Data!$B24*Data!$B5</f>
        <v>0.90956072351421191</v>
      </c>
      <c r="CJ91" s="8">
        <f>CJ5/Data!$B13/Data!$B3/Data!$B25*Data!$B24*Data!$B5</f>
        <v>1.136950904392765</v>
      </c>
      <c r="CK91" s="8">
        <f>CK5/Data!$B13/Data!$B3/Data!$B25*Data!$B24*Data!$B5</f>
        <v>1.0801033591731266</v>
      </c>
      <c r="CL91" s="8">
        <f>CL5/Data!$B13/Data!$B3/Data!$B25*Data!$B24*Data!$B5</f>
        <v>0.79586563307493552</v>
      </c>
      <c r="CM91" s="8">
        <f>CM5/Data!$B13/Data!$B3/Data!$B25*Data!$B24*Data!$B5</f>
        <v>1.0801033591731266</v>
      </c>
      <c r="CN91" s="8">
        <f>CN5/Data!$B13/Data!$B3/Data!$B25*Data!$B24*Data!$B5</f>
        <v>1.136950904392765</v>
      </c>
      <c r="CO91" s="8">
        <f>CO5/Data!$B13/Data!$B3/Data!$B25*Data!$B24*Data!$B5</f>
        <v>0.69638242894056857</v>
      </c>
      <c r="CP91" s="8">
        <f>CP5/Data!$B13/Data!$B3/Data!$B25*Data!$B24*Data!$B5</f>
        <v>0.710594315245478</v>
      </c>
      <c r="CQ91" s="8">
        <f>CQ5/Data!$B13/Data!$B3/Data!$B25*Data!$B24*Data!$B5</f>
        <v>0.85271317829457371</v>
      </c>
      <c r="CR91" s="8">
        <f>CR5/Data!$B13/Data!$B3/Data!$B25*Data!$B24*Data!$B5</f>
        <v>0.56847545219638251</v>
      </c>
      <c r="CS91" s="8">
        <f>CS5/Data!$B13/Data!$B3/Data!$B25*Data!$B24*Data!$B5</f>
        <v>0.56847545219638251</v>
      </c>
      <c r="CT91" s="8">
        <f>CT5/Data!$B13/Data!$B3/Data!$B25*Data!$B24*Data!$B5</f>
        <v>0.42635658914728686</v>
      </c>
      <c r="CU91" s="8">
        <f>CU5/Data!$B13/Data!$B3/Data!$B25*Data!$B24*Data!$B5</f>
        <v>0.36950904392764861</v>
      </c>
      <c r="CV91" s="8">
        <f>CV5/Data!$B13/Data!$B3/Data!$B25*Data!$B24*Data!$B5</f>
        <v>0.36950904392764861</v>
      </c>
      <c r="CW91" s="8">
        <f>CW5/Data!$B13/Data!$B3/Data!$B25*Data!$B24*Data!$B5</f>
        <v>0</v>
      </c>
      <c r="CX91" s="8">
        <f>CX5/Data!$B13/Data!$B3/Data!$B25*Data!$B24*Data!$B5</f>
        <v>0.6537467700258397</v>
      </c>
      <c r="CY91" s="8">
        <f>CY5/Data!$B13/Data!$B3/Data!$B25*Data!$B24*Data!$B5</f>
        <v>0.39793281653746776</v>
      </c>
      <c r="CZ91" s="8">
        <f>CZ5/Data!$B13/Data!$B3/Data!$B25*Data!$B24*Data!$B5</f>
        <v>0.34108527131782956</v>
      </c>
      <c r="DA91" s="8">
        <f>DA5/Data!$B13/Data!$B3/Data!$B25*Data!$B24*Data!$B5</f>
        <v>0.28423772609819126</v>
      </c>
      <c r="DB91" s="8">
        <f>DB5/Data!$B13/Data!$B3/Data!$B25*Data!$B24*Data!$B5</f>
        <v>0.2558139534883721</v>
      </c>
      <c r="DC91" s="8">
        <f>DC5/Data!$B13/Data!$B3/Data!$B25*Data!$B24*Data!$B5</f>
        <v>0.2558139534883721</v>
      </c>
      <c r="DD91" s="8">
        <f>DD5/Data!$B13/Data!$B3/Data!$B25*Data!$B24*Data!$B5</f>
        <v>0.6537467700258397</v>
      </c>
      <c r="DE91" s="8">
        <f>DE5/Data!$B13/Data!$B3/Data!$B25*Data!$B24*Data!$B5</f>
        <v>1.0516795865633077</v>
      </c>
      <c r="DF91" s="8">
        <f>DF5/Data!$B13/Data!$B3/Data!$B25*Data!$B24*Data!$B5</f>
        <v>0.68217054263565913</v>
      </c>
      <c r="DG91" s="8">
        <f>DG5/Data!$B13/Data!$B3/Data!$B25*Data!$B24*Data!$B5</f>
        <v>0.68217054263565913</v>
      </c>
      <c r="DH91" s="8">
        <f>DH5/Data!$B13/Data!$B3/Data!$B25*Data!$B24*Data!$B5</f>
        <v>0.68217054263565913</v>
      </c>
      <c r="DI91" s="8">
        <f>DI5/Data!$B13/Data!$B3/Data!$B25*Data!$B24*Data!$B5</f>
        <v>0.39793281653746776</v>
      </c>
      <c r="DJ91" s="8">
        <f>DJ5/Data!$B13/Data!$B3/Data!$B25*Data!$B24*Data!$B5</f>
        <v>0.45478036175710596</v>
      </c>
      <c r="DK91" s="8">
        <f>DK5/Data!$B13/Data!$B3/Data!$B25*Data!$B24*Data!$B5</f>
        <v>0.85271317829457371</v>
      </c>
      <c r="DL91" s="8">
        <f>DL5/Data!$B13/Data!$B3/Data!$B25*Data!$B24*Data!$B5</f>
        <v>1.1653746770025841</v>
      </c>
      <c r="DM91" s="8">
        <f>DM5/Data!$B13/Data!$B3/Data!$B25*Data!$B24*Data!$B5</f>
        <v>1.0801033591731266</v>
      </c>
      <c r="DN91" s="8">
        <f>DN5/Data!$B13/Data!$B3/Data!$B25*Data!$B24*Data!$B5</f>
        <v>0.96640826873385011</v>
      </c>
      <c r="DO91" s="8">
        <f>DO5/Data!$B13/Data!$B3/Data!$B25*Data!$B24*Data!$B5</f>
        <v>0.68217054263565913</v>
      </c>
      <c r="DP91" s="8">
        <f>DP5/Data!$B13/Data!$B3/Data!$B25*Data!$B24*Data!$B5</f>
        <v>0.56847545219638251</v>
      </c>
      <c r="DQ91" s="8">
        <f>DQ5/Data!$B13/Data!$B3/Data!$B25*Data!$B24*Data!$B5</f>
        <v>0.39793281653746776</v>
      </c>
      <c r="DR91" s="8">
        <f>DR5/Data!$B13/Data!$B3/Data!$B25*Data!$B24*Data!$B5</f>
        <v>0.56847545219638251</v>
      </c>
      <c r="DS91" s="8">
        <f>DS5/Data!$B13/Data!$B3/Data!$B25*Data!$B24*Data!$B5</f>
        <v>0.42635658914728686</v>
      </c>
      <c r="DT91" s="8">
        <f>DT5/Data!$B13/Data!$B3/Data!$B25*Data!$B24*Data!$B5</f>
        <v>0.31266149870801035</v>
      </c>
      <c r="DU91" s="8">
        <f>DU5/Data!$B13/Data!$B3/Data!$B25*Data!$B24*Data!$B5</f>
        <v>0.31266149870801035</v>
      </c>
      <c r="DV91" s="8">
        <f>DV5/Data!$B13/Data!$B3/Data!$B25*Data!$B24*Data!$B5</f>
        <v>0.28423772609819126</v>
      </c>
      <c r="DW91" s="8">
        <f>DW5/Data!$B13/Data!$B3/Data!$B25*Data!$B24*Data!$B5</f>
        <v>0.22739018087855298</v>
      </c>
      <c r="DX91" s="8">
        <f>DX5/Data!$B13/Data!$B3/Data!$B25*Data!$B24*Data!$B5</f>
        <v>0.28423772609819126</v>
      </c>
      <c r="DY91" s="8">
        <f>DY5/Data!$B13/Data!$B3/Data!$B25*Data!$B24*Data!$B5</f>
        <v>0.39793281653746776</v>
      </c>
      <c r="DZ91" s="8">
        <f>DZ5/Data!$B13/Data!$B3/Data!$B25*Data!$B24*Data!$B5</f>
        <v>0.56847545219638251</v>
      </c>
      <c r="EA91" s="8">
        <f>EA5/Data!$B13/Data!$B3/Data!$B25*Data!$B24*Data!$B5</f>
        <v>0.28423772609819126</v>
      </c>
      <c r="EB91" s="8">
        <f>EB5/Data!$B13/Data!$B3/Data!$B25*Data!$B24*Data!$B5</f>
        <v>0.22739018087855298</v>
      </c>
      <c r="EC91" s="8">
        <f>EC5/Data!$B13/Data!$B3/Data!$B25*Data!$B24*Data!$B5</f>
        <v>0.22739018087855298</v>
      </c>
      <c r="ED91" s="8">
        <f>ED5/Data!$B13/Data!$B3/Data!$B25*Data!$B24*Data!$B5</f>
        <v>0.19896640826873388</v>
      </c>
      <c r="EE91" s="8">
        <f>EE5/Data!$B13/Data!$B3/Data!$B25*Data!$B24*Data!$B5</f>
        <v>0.22739018087855298</v>
      </c>
      <c r="EF91" s="8">
        <f>EF5/Data!$B13/Data!$B3/Data!$B25*Data!$B24*Data!$B5</f>
        <v>0</v>
      </c>
      <c r="EG91" s="8">
        <f>EG5/Data!$B13/Data!$B3/Data!$B25*Data!$B24*Data!$B5</f>
        <v>0.73901808785529721</v>
      </c>
      <c r="EH91" s="8">
        <f>EH5/Data!$B13/Data!$B3/Data!$B25*Data!$B24*Data!$B5</f>
        <v>0.31266149870801035</v>
      </c>
      <c r="EI91" s="8">
        <f>EI5/Data!$B13/Data!$B3/Data!$B25*Data!$B24*Data!$B5</f>
        <v>0.31266149870801035</v>
      </c>
      <c r="EJ91" s="8">
        <f>EJ5/Data!$B13/Data!$B3/Data!$B25*Data!$B24*Data!$B5</f>
        <v>0.36950904392764861</v>
      </c>
      <c r="EK91" s="8">
        <f>EK5/Data!$B13/Data!$B3/Data!$B25*Data!$B24*Data!$B5</f>
        <v>0.28423772609819126</v>
      </c>
      <c r="EL91" s="8">
        <f>EL5/Data!$B13/Data!$B3/Data!$B25*Data!$B24*Data!$B5</f>
        <v>0.28423772609819126</v>
      </c>
      <c r="EM91" s="8">
        <f>EM5/Data!$B13/Data!$B3/Data!$B25*Data!$B24*Data!$B5</f>
        <v>0.31266149870801035</v>
      </c>
      <c r="EN91" s="8">
        <f>EN5/Data!$B13/Data!$B3/Data!$B25*Data!$B24*Data!$B5</f>
        <v>0.36950904392764861</v>
      </c>
      <c r="EO91" s="8">
        <f>EO5/Data!$B13/Data!$B3/Data!$B25*Data!$B24*Data!$B5</f>
        <v>0.28423772609819126</v>
      </c>
      <c r="EP91" s="8">
        <f>EP5/Data!$B13/Data!$B3/Data!$B25*Data!$B24*Data!$B5</f>
        <v>0.73901808785529721</v>
      </c>
      <c r="EQ91" s="8">
        <f>EQ5/Data!$B13/Data!$B3/Data!$B25*Data!$B24*Data!$B5</f>
        <v>1.0801033591731266</v>
      </c>
      <c r="ER91" s="8">
        <f>ER5/Data!$B13/Data!$B3/Data!$B25*Data!$B24*Data!$B5</f>
        <v>0.62532299741602071</v>
      </c>
      <c r="ES91" s="8">
        <f>ES5/Data!$B13/Data!$B3/Data!$B25*Data!$B24*Data!$B5</f>
        <v>0.51162790697674421</v>
      </c>
      <c r="ET91" s="8">
        <f>ET5/Data!$B13/Data!$B3/Data!$B25*Data!$B24*Data!$B5</f>
        <v>0.99483204134366932</v>
      </c>
      <c r="EU91" s="8">
        <f>EU5/Data!$B13/Data!$B3/Data!$B25*Data!$B24*Data!$B5</f>
        <v>0.99483204134366932</v>
      </c>
      <c r="EV91" s="8">
        <f>EV5/Data!$B13/Data!$B3/Data!$B25*Data!$B24*Data!$B5</f>
        <v>1.0801033591731266</v>
      </c>
      <c r="EW91" s="8">
        <f>EW5/Data!$B13/Data!$B3/Data!$B25*Data!$B24*Data!$B5</f>
        <v>0.85271317829457371</v>
      </c>
      <c r="EX91" s="8">
        <f>EX5/Data!$B13/Data!$B3/Data!$B25*Data!$B24*Data!$B5</f>
        <v>0.99483204134366932</v>
      </c>
      <c r="EY91" s="8">
        <f>EY5/Data!$B13/Data!$B3/Data!$B25*Data!$B24*Data!$B5</f>
        <v>0.710594315245478</v>
      </c>
      <c r="EZ91" s="8">
        <f>EZ5/Data!$B13/Data!$B3/Data!$B25*Data!$B24*Data!$B5</f>
        <v>0.56847545219638251</v>
      </c>
      <c r="FA91" s="8">
        <f>FA5/Data!$B13/Data!$B3/Data!$B25*Data!$B24*Data!$B5</f>
        <v>1.0232558139534884</v>
      </c>
      <c r="FB91" s="8">
        <f>FB5/Data!$B13/Data!$B3/Data!$B25*Data!$B24*Data!$B5</f>
        <v>0.85271317829457371</v>
      </c>
      <c r="FC91" s="8">
        <f>FC5/Data!$B13/Data!$B3/Data!$B25*Data!$B24*Data!$B5</f>
        <v>1.2790697674418607</v>
      </c>
      <c r="FD91" s="8">
        <f>FD5/Data!$B13/Data!$B3/Data!$B25*Data!$B24*Data!$B5</f>
        <v>1.0516795865633077</v>
      </c>
      <c r="FE91" s="8">
        <f>FE5/Data!$B13/Data!$B3/Data!$B25*Data!$B24*Data!$B5</f>
        <v>1.136950904392765</v>
      </c>
      <c r="FF91" s="8">
        <f>FF5/Data!$B13/Data!$B3/Data!$B25*Data!$B24*Data!$B5</f>
        <v>1.3643410852713183</v>
      </c>
      <c r="FG91" s="8">
        <f>FG5/Data!$B13/Data!$B3/Data!$B25*Data!$B24*Data!$B5</f>
        <v>0.73901808785529721</v>
      </c>
      <c r="FH91" s="8">
        <f>FH5/Data!$B13/Data!$B3/Data!$B25*Data!$B24*Data!$B5</f>
        <v>1.0232558139534884</v>
      </c>
      <c r="FI91" s="8">
        <f>FI5/Data!$B13/Data!$B3/Data!$B25*Data!$B24*Data!$B5</f>
        <v>1.421188630490956</v>
      </c>
      <c r="FJ91" s="8">
        <f>FJ5/Data!$B13/Data!$B3/Data!$B25*Data!$B24*Data!$B5</f>
        <v>0.710594315245478</v>
      </c>
      <c r="FK91" s="8">
        <f>FK5/Data!$B13/Data!$B3/Data!$B25*Data!$B24*Data!$B5</f>
        <v>0.36950904392764861</v>
      </c>
      <c r="FL91" s="8">
        <f>FL5/Data!$B13/Data!$B3/Data!$B25*Data!$B24*Data!$B5</f>
        <v>0.34108527131782956</v>
      </c>
      <c r="FM91" s="8">
        <f>FM5/Data!$B13/Data!$B3/Data!$B25*Data!$B24*Data!$B5</f>
        <v>0.36950904392764861</v>
      </c>
      <c r="FN91" s="8">
        <f>FN5/Data!$B13/Data!$B3/Data!$B25*Data!$B24*Data!$B5</f>
        <v>0.30416279069767449</v>
      </c>
      <c r="FO91" s="8">
        <f>FO5/Data!$B13/Data!$B3/Data!$B25*Data!$B24*Data!$B5</f>
        <v>0.42214987080103361</v>
      </c>
      <c r="FP91" s="8">
        <f>FP5/Data!$B13/Data!$B3/Data!$B25*Data!$B24*Data!$B5</f>
        <v>0.42635658914728686</v>
      </c>
      <c r="FQ91" s="8">
        <f>FQ5/Data!$B13/Data!$B3/Data!$B25*Data!$B24*Data!$B5</f>
        <v>0.2558139534883721</v>
      </c>
      <c r="FR91" s="8">
        <f>FR5/Data!$B13/Data!$B3/Data!$B25*Data!$B24*Data!$B5</f>
        <v>0.28423772609819126</v>
      </c>
      <c r="FS91" s="8">
        <f>FS5/Data!$B13/Data!$B3/Data!$B25*Data!$B24*Data!$B5</f>
        <v>0.28423772609819126</v>
      </c>
      <c r="FT91" s="8">
        <f>FT5/Data!$B13/Data!$B3/Data!$B25*Data!$B24*Data!$B5</f>
        <v>0.28423772609819126</v>
      </c>
      <c r="FU91" s="8">
        <f>FU5/Data!$B13/Data!$B3/Data!$B25*Data!$B24*Data!$B5</f>
        <v>0.45478036175710596</v>
      </c>
      <c r="FV91" s="8">
        <f>FV5/Data!$B13/Data!$B3/Data!$B25*Data!$B24*Data!$B5</f>
        <v>0.62532299741602071</v>
      </c>
      <c r="FW91" s="8">
        <f>FW5/Data!$B13/Data!$B3/Data!$B25*Data!$B24*Data!$B5</f>
        <v>0.42635658914728686</v>
      </c>
      <c r="FX91" s="8">
        <f>FX5/Data!$B13/Data!$B3/Data!$B25*Data!$B24*Data!$B5</f>
        <v>0.36950904392764861</v>
      </c>
      <c r="FY91" s="8">
        <f>FY5/Data!$B13/Data!$B3/Data!$B25*Data!$B24*Data!$B5</f>
        <v>0.34108527131782956</v>
      </c>
      <c r="FZ91" s="8">
        <f>FZ5/Data!$B13/Data!$B3/Data!$B25*Data!$B24*Data!$B5</f>
        <v>0.34108527131782956</v>
      </c>
      <c r="GA91" s="8">
        <f>GA5/Data!$B13/Data!$B3/Data!$B25*Data!$B24*Data!$B5</f>
        <v>0.28423772609819126</v>
      </c>
      <c r="GB91" s="8">
        <f>GB5/Data!$B13/Data!$B3/Data!$B25*Data!$B24*Data!$B5</f>
        <v>0.36950904392764861</v>
      </c>
      <c r="GC91" s="8">
        <f>GC5/Data!$B13/Data!$B3/Data!$B25*Data!$B24*Data!$B5</f>
        <v>0.31266149870801035</v>
      </c>
      <c r="GD91" s="8">
        <f>GD5/Data!$B13/Data!$B3/Data!$B25*Data!$B24*Data!$B5</f>
        <v>0.42635658914728686</v>
      </c>
      <c r="GE91" s="8">
        <f>GE5/Data!$B13/Data!$B3/Data!$B25*Data!$B24*Data!$B5</f>
        <v>0.28423772609819126</v>
      </c>
      <c r="GF91" s="8">
        <f>GF5/Data!$B13/Data!$B3/Data!$B25*Data!$B24*Data!$B5</f>
        <v>0.34108527131782956</v>
      </c>
      <c r="GG91" s="8">
        <f>GG5/Data!$B13/Data!$B3/Data!$B25*Data!$B24*Data!$B5</f>
        <v>0.34108527131782956</v>
      </c>
      <c r="GH91" s="8">
        <f>GH5/Data!$B13/Data!$B3/Data!$B25*Data!$B24*Data!$B5</f>
        <v>0.39793281653746776</v>
      </c>
      <c r="GI91" s="8">
        <f>GI5/Data!$B13/Data!$B3/Data!$B25*Data!$B24*Data!$B5</f>
        <v>0.39793281653746776</v>
      </c>
      <c r="GJ91" s="8">
        <f>GJ5/Data!$B13/Data!$B3/Data!$B25*Data!$B24*Data!$B5</f>
        <v>0.85271317829457371</v>
      </c>
      <c r="GK91" s="8">
        <f>GK5/Data!$B13/Data!$B3/Data!$B25*Data!$B24*Data!$B5</f>
        <v>0.90956072351421191</v>
      </c>
      <c r="GL91" s="8">
        <f>GL5/Data!$B13/Data!$B3/Data!$B25*Data!$B24*Data!$B5</f>
        <v>0.42635658914728686</v>
      </c>
      <c r="GM91" s="8">
        <f>GM5/Data!$B13/Data!$B3/Data!$B25*Data!$B24*Data!$B5</f>
        <v>0.39793281653746776</v>
      </c>
      <c r="GN91" s="8">
        <f>GN5/Data!$B13/Data!$B3/Data!$B25*Data!$B24*Data!$B5</f>
        <v>0.42635658914728686</v>
      </c>
      <c r="GO91" s="8">
        <f>GO5/Data!$B13/Data!$B3/Data!$B25*Data!$B24*Data!$B5</f>
        <v>0.28423772609819126</v>
      </c>
      <c r="GP91" s="8">
        <f>GP5/Data!$B13/Data!$B3/Data!$B25*Data!$B24*Data!$B5</f>
        <v>0.45478036175710596</v>
      </c>
      <c r="GQ91" s="8">
        <f>GQ5/Data!$B13/Data!$B3/Data!$B25*Data!$B24*Data!$B5</f>
        <v>0.56847545219638251</v>
      </c>
      <c r="GR91" s="8">
        <f>GR5/Data!$B13/Data!$B3/Data!$B25*Data!$B24*Data!$B5</f>
        <v>0.36950904392764861</v>
      </c>
      <c r="GS91" s="8">
        <f>GS5/Data!$B13/Data!$B3/Data!$B25*Data!$B24*Data!$B5</f>
        <v>0.36950904392764861</v>
      </c>
      <c r="GT91" s="8">
        <f>GT5/Data!$B13/Data!$B3/Data!$B25*Data!$B24*Data!$B5</f>
        <v>0.39793281653746776</v>
      </c>
      <c r="GU91" s="8">
        <f>GU5/Data!$B13/Data!$B3/Data!$B25*Data!$B24*Data!$B5</f>
        <v>0.39793281653746776</v>
      </c>
      <c r="GV91" s="8">
        <f>GV5/Data!$B13/Data!$B3/Data!$B25*Data!$B24*Data!$B5</f>
        <v>0.28423772609819126</v>
      </c>
      <c r="GW91" s="8">
        <f>GW5/Data!$B13/Data!$B3/Data!$B25*Data!$B24*Data!$B5</f>
        <v>0.39793281653746776</v>
      </c>
      <c r="GX91" s="8">
        <f>GX5/Data!$B13/Data!$B3/Data!$B25*Data!$B24*Data!$B5</f>
        <v>0.99483204134366932</v>
      </c>
      <c r="GY91" s="8">
        <f>GY5/Data!$B13/Data!$B3/Data!$B25*Data!$B24*Data!$B5</f>
        <v>1.136950904392765</v>
      </c>
      <c r="GZ91" s="8">
        <f>GZ5/Data!$B13/Data!$B3/Data!$B25*Data!$B24*Data!$B5</f>
        <v>0.85271317829457371</v>
      </c>
      <c r="HA91" s="8">
        <f>HA5/Data!$B13/Data!$B3/Data!$B25*Data!$B24*Data!$B5</f>
        <v>0.85271317829457371</v>
      </c>
      <c r="HB91" s="8">
        <f>HB5/Data!$B13/Data!$B3/Data!$B25*Data!$B24*Data!$B5</f>
        <v>0.85271317829457371</v>
      </c>
      <c r="HC91" s="8">
        <f>HC5/Data!$B13/Data!$B3/Data!$B25*Data!$B24*Data!$B5</f>
        <v>0.51162790697674421</v>
      </c>
      <c r="HD91" s="8">
        <f>HD5/Data!$B13/Data!$B3/Data!$B25*Data!$B24*Data!$B5</f>
        <v>0.51162790697674421</v>
      </c>
      <c r="HE91" s="8">
        <f>HE5/Data!$B13/Data!$B3/Data!$B25*Data!$B24*Data!$B5</f>
        <v>0.96640826873385011</v>
      </c>
      <c r="HF91" s="8">
        <f>HF5/Data!$B13/Data!$B3/Data!$B25*Data!$B24*Data!$B5</f>
        <v>1.8475452196382431</v>
      </c>
      <c r="HG91" s="8">
        <f>HG5/Data!$B13/Data!$B3/Data!$B25*Data!$B24*Data!$B5</f>
        <v>1.421188630490956</v>
      </c>
      <c r="HH91" s="8">
        <f>HH5/Data!$B13/Data!$B3/Data!$B25*Data!$B24*Data!$B5</f>
        <v>1.2790697674418607</v>
      </c>
      <c r="HI91" s="8">
        <f>HI5/Data!$B13/Data!$B3/Data!$B25*Data!$B24*Data!$B5</f>
        <v>0.85271317829457371</v>
      </c>
      <c r="HJ91" s="8">
        <f>HJ5/Data!$B13/Data!$B3/Data!$B25*Data!$B24*Data!$B5</f>
        <v>0.85271317829457371</v>
      </c>
      <c r="HK91" s="8">
        <f>HK5/Data!$B13/Data!$B3/Data!$B25*Data!$B24*Data!$B5</f>
        <v>0.79586563307493552</v>
      </c>
      <c r="HL91" s="8">
        <f>HL5/Data!$B13/Data!$B3/Data!$B25*Data!$B24*Data!$B5</f>
        <v>0.99483204134366932</v>
      </c>
      <c r="HM91" s="8">
        <f>HM5/Data!$B13/Data!$B3/Data!$B25*Data!$B24*Data!$B5</f>
        <v>0.56847545219638251</v>
      </c>
      <c r="HN91" s="8">
        <f>HN5/Data!$B13/Data!$B3/Data!$B25*Data!$B24*Data!$B5</f>
        <v>0.51162790697674421</v>
      </c>
      <c r="HO91" s="8">
        <f>HO5/Data!$B13/Data!$B3/Data!$B25*Data!$B24*Data!$B5</f>
        <v>0.42635658914728686</v>
      </c>
      <c r="HP91" s="8">
        <f>HP5/Data!$B13/Data!$B3/Data!$B25*Data!$B24*Data!$B5</f>
        <v>0.34108527131782956</v>
      </c>
      <c r="HQ91" s="8">
        <f>HQ5/Data!$B13/Data!$B3/Data!$B25*Data!$B24*Data!$B5</f>
        <v>0.51162790697674421</v>
      </c>
      <c r="HR91" s="8">
        <f>HR5/Data!$B13/Data!$B3/Data!$B25*Data!$B24*Data!$B5</f>
        <v>0.56847545219638251</v>
      </c>
      <c r="HS91" s="8">
        <f>HS5/Data!$B13/Data!$B3/Data!$B25*Data!$B24*Data!$B5</f>
        <v>0.56847545219638251</v>
      </c>
      <c r="HT91" s="8">
        <f>HT5/Data!$B13/Data!$B3/Data!$B25*Data!$B24*Data!$B5</f>
        <v>0.42635658914728686</v>
      </c>
      <c r="HU91" s="8">
        <f>HU5/Data!$B13/Data!$B3/Data!$B25*Data!$B24*Data!$B5</f>
        <v>0.31266149870801035</v>
      </c>
      <c r="HV91" s="8">
        <f>HV5/Data!$B13/Data!$B3/Data!$B25*Data!$B24*Data!$B5</f>
        <v>0.28423772609819126</v>
      </c>
      <c r="HW91" s="8">
        <f>HW5/Data!$B13/Data!$B3/Data!$B25*Data!$B24*Data!$B5</f>
        <v>0.39793281653746776</v>
      </c>
      <c r="HX91" s="8">
        <f>HX5/Data!$B13/Data!$B3/Data!$B25*Data!$B24*Data!$B5</f>
        <v>0.51162790697674421</v>
      </c>
      <c r="HY91" s="8">
        <f>HY5/Data!$B13/Data!$B3/Data!$B25*Data!$B24*Data!$B5</f>
        <v>0.56847545219638251</v>
      </c>
      <c r="HZ91" s="8">
        <f>HZ5/Data!$B13/Data!$B3/Data!$B25*Data!$B24*Data!$B5</f>
        <v>0.99483204134366932</v>
      </c>
      <c r="IA91" s="8">
        <f>IA5/Data!$B13/Data!$B3/Data!$B25*Data!$B24*Data!$B5</f>
        <v>0.85271317829457371</v>
      </c>
      <c r="IB91" s="8">
        <f>IB5/Data!$B13/Data!$B3/Data!$B25*Data!$B24*Data!$B5</f>
        <v>0.62532299741602071</v>
      </c>
      <c r="IC91" s="8">
        <f>IC5/Data!$B13/Data!$B3/Data!$B25*Data!$B24*Data!$B5</f>
        <v>0.56847545219638251</v>
      </c>
      <c r="ID91" s="8">
        <f>ID5/Data!$B13/Data!$B3/Data!$B25*Data!$B24*Data!$B5</f>
        <v>0.34108527131782956</v>
      </c>
      <c r="IE91" s="8">
        <f>IE5/Data!$B13/Data!$B3/Data!$B25*Data!$B24*Data!$B5</f>
        <v>0.22739018087855298</v>
      </c>
      <c r="IF91" s="8">
        <f>IF5/Data!$B13/Data!$B3/Data!$B25*Data!$B24*Data!$B5</f>
        <v>0.36950904392764861</v>
      </c>
      <c r="IG91" s="8">
        <f>IG5/Data!$B13/Data!$B3/Data!$B25*Data!$B24*Data!$B5</f>
        <v>0.61111111111111116</v>
      </c>
      <c r="IH91" s="8">
        <f>IH5/Data!$B13/Data!$B3/Data!$B25*Data!$B24*Data!$B5</f>
        <v>0.59689922480620161</v>
      </c>
      <c r="II91" s="8">
        <f>II5/Data!$B13/Data!$B3/Data!$B25*Data!$B24*Data!$B5</f>
        <v>0.48320413436692505</v>
      </c>
      <c r="IJ91" s="8">
        <f>IJ5/Data!$B13/Data!$B3/Data!$B25*Data!$B24*Data!$B5</f>
        <v>0.34108527131782956</v>
      </c>
      <c r="IK91" s="8">
        <f>IK5/Data!$B13/Data!$B3/Data!$B25*Data!$B24*Data!$B5</f>
        <v>0.38372093023255816</v>
      </c>
      <c r="IL91" s="8">
        <f>IL5/Data!$B13/Data!$B3/Data!$B25*Data!$B24*Data!$B5</f>
        <v>0.34108527131782956</v>
      </c>
      <c r="IM91" s="8">
        <f>IM5/Data!$B13/Data!$B3/Data!$B25*Data!$B24*Data!$B5</f>
        <v>0.34108527131782956</v>
      </c>
      <c r="IN91" s="8">
        <f>IN5/Data!$B13/Data!$B3/Data!$B25*Data!$B24*Data!$B5</f>
        <v>0.56847545219638251</v>
      </c>
      <c r="IO91" s="8">
        <f>IO5/Data!$B13/Data!$B3/Data!$B25*Data!$B24*Data!$B5</f>
        <v>0.51162790697674421</v>
      </c>
      <c r="IP91" s="8">
        <f>IP5/Data!$B13/Data!$B3/Data!$B25*Data!$B24*Data!$B5</f>
        <v>0.51162790697674421</v>
      </c>
      <c r="IQ91" s="8">
        <f>IQ5/Data!$B13/Data!$B3/Data!$B25*Data!$B24*Data!$B5</f>
        <v>1.1937984496124032</v>
      </c>
      <c r="IR91" s="8">
        <f>IR5/Data!$B13/Data!$B3/Data!$B25*Data!$B24*Data!$B5</f>
        <v>1.7054263565891474</v>
      </c>
      <c r="IS91" s="8">
        <f>IS5/Data!$B13/Data!$B3/Data!$B25*Data!$B24*Data!$B5</f>
        <v>0.85271317829457371</v>
      </c>
      <c r="IT91" s="8">
        <f>IT5/Data!$B13/Data!$B3/Data!$B25*Data!$B24*Data!$B5</f>
        <v>0.99483204134366932</v>
      </c>
      <c r="IU91" s="8">
        <f>IU5/Data!$B13/Data!$B3/Data!$B25*Data!$B24*Data!$B5</f>
        <v>1.5633074935400515</v>
      </c>
      <c r="IV91" s="8">
        <f>IV5/Data!$B13/Data!$B3/Data!$B25*Data!$B24*Data!$B5</f>
        <v>1.8475452196382431</v>
      </c>
      <c r="IW91" s="8">
        <f>IW5/Data!$B13/Data!$B3/Data!$B25*Data!$B24*Data!$B5</f>
        <v>1.421188630490956</v>
      </c>
      <c r="IX91" s="8">
        <f>IX5/Data!$B13/Data!$B3/Data!$B25*Data!$B24*Data!$B5</f>
        <v>1.2790697674418607</v>
      </c>
      <c r="IY91" s="8">
        <f>IY5/Data!$B13/Data!$B3/Data!$B25*Data!$B24*Data!$B5</f>
        <v>1.5633074935400515</v>
      </c>
      <c r="IZ91" s="8">
        <f>IZ5/Data!$B13/Data!$B3/Data!$B25*Data!$B24*Data!$B5</f>
        <v>1.9896640826873386</v>
      </c>
      <c r="JA91" s="8">
        <f>JA5/Data!$B13/Data!$B3/Data!$B25*Data!$B24*Data!$B5</f>
        <v>0.85271317829457371</v>
      </c>
      <c r="JB91" s="8">
        <f>JB5/Data!$B13/Data!$B3/Data!$B25*Data!$B24*Data!$B5</f>
        <v>1.5633074935400515</v>
      </c>
      <c r="JC91" s="8">
        <f>JC5/Data!$B13/Data!$B3/Data!$B25*Data!$B24*Data!$B5</f>
        <v>2.1317829457364343</v>
      </c>
      <c r="JD91" s="8">
        <f>JD5/Data!$B13/Data!$B3/Data!$B25*Data!$B24*Data!$B5</f>
        <v>1.3074935400516794</v>
      </c>
      <c r="JE91" s="8">
        <f>JE5/Data!$B13/Data!$B3/Data!$B25*Data!$B24*Data!$B5</f>
        <v>1.2506459948320414</v>
      </c>
      <c r="JF91" s="8">
        <f>JF5/Data!$B13/Data!$B3/Data!$B25*Data!$B24*Data!$B5</f>
        <v>0.710594315245478</v>
      </c>
      <c r="JG91" s="8">
        <f>JG5/Data!$B13/Data!$B3/Data!$B25*Data!$B24*Data!$B5</f>
        <v>0.42635658914728686</v>
      </c>
      <c r="JH91" s="8">
        <f>JH5/Data!$B13/Data!$B3/Data!$B25*Data!$B24*Data!$B5</f>
        <v>0.51162790697674421</v>
      </c>
      <c r="JI91" s="8">
        <f>JI5/Data!$B13/Data!$B3/Data!$B25*Data!$B24*Data!$B5</f>
        <v>1.136950904392765</v>
      </c>
      <c r="JJ91" s="8">
        <f>JJ5/Data!$B13/Data!$B3/Data!$B25*Data!$B24*Data!$B5</f>
        <v>0.5400516795865633</v>
      </c>
      <c r="JK91" s="8">
        <f>JK5/Data!$B13/Data!$B3/Data!$B25*Data!$B24*Data!$B5</f>
        <v>0.48320413436692505</v>
      </c>
      <c r="JL91" s="8">
        <f>JL5/Data!$B13/Data!$B3/Data!$B25*Data!$B24*Data!$B5</f>
        <v>0.42635658914728686</v>
      </c>
      <c r="JM91" s="8">
        <f>JM5/Data!$B13/Data!$B3/Data!$B25*Data!$B24*Data!$B5</f>
        <v>0.28423772609819126</v>
      </c>
      <c r="JN91" s="8">
        <f>JN5/Data!$B13/Data!$B3/Data!$B25*Data!$B24*Data!$B5</f>
        <v>0.56847545219638251</v>
      </c>
      <c r="JO91" s="8">
        <f>JO5/Data!$B13/Data!$B3/Data!$B25*Data!$B24*Data!$B5</f>
        <v>0.710594315245478</v>
      </c>
      <c r="JP91" s="8">
        <f>JP5/Data!$B13/Data!$B3/Data!$B25*Data!$B24*Data!$B5</f>
        <v>1.136950904392765</v>
      </c>
      <c r="JQ91" s="8">
        <f>JQ5/Data!$B13/Data!$B3/Data!$B25*Data!$B24*Data!$B5</f>
        <v>1.8475452196382431</v>
      </c>
      <c r="JR91" s="8">
        <f>JR5/Data!$B13/Data!$B3/Data!$B25*Data!$B24*Data!$B5</f>
        <v>1.136950904392765</v>
      </c>
      <c r="JS91" s="8">
        <f>JS5/Data!$B13/Data!$B3/Data!$B25*Data!$B24*Data!$B5</f>
        <v>0.710594315245478</v>
      </c>
      <c r="JT91" s="8">
        <f>JT5/Data!$B13/Data!$B3/Data!$B25*Data!$B24*Data!$B5</f>
        <v>0.42635658914728686</v>
      </c>
      <c r="JU91" s="8">
        <f>JU5/Data!$B13/Data!$B3/Data!$B25*Data!$B24*Data!$B5</f>
        <v>0.56847545219638251</v>
      </c>
      <c r="JV91" s="8">
        <f>JV5/Data!$B13/Data!$B3/Data!$B25*Data!$B24*Data!$B5</f>
        <v>0.710594315245478</v>
      </c>
      <c r="JW91" s="8">
        <f>JW5/Data!$B13/Data!$B3/Data!$B25*Data!$B24*Data!$B5</f>
        <v>1.136950904392765</v>
      </c>
      <c r="JX91" s="8">
        <f>JX5/Data!$B13/Data!$B3/Data!$B25*Data!$B24*Data!$B5</f>
        <v>1.5633074935400515</v>
      </c>
      <c r="JY91" s="8">
        <f>JY5/Data!$B13/Data!$B3/Data!$B25*Data!$B24*Data!$B5</f>
        <v>0.76744186046511631</v>
      </c>
      <c r="JZ91" s="8">
        <f>JZ5/Data!$B13/Data!$B3/Data!$B25*Data!$B24*Data!$B5</f>
        <v>0.76744186046511631</v>
      </c>
      <c r="KA91" s="8">
        <f>KA5/Data!$B13/Data!$B3/Data!$B25*Data!$B24*Data!$B5</f>
        <v>0.56847545219638251</v>
      </c>
      <c r="KB91" s="8">
        <f>KB5/Data!$B13/Data!$B3/Data!$B25*Data!$B24*Data!$B5</f>
        <v>0.710594315245478</v>
      </c>
      <c r="KC91" s="8">
        <f>KC5/Data!$B13/Data!$B3/Data!$B25*Data!$B24*Data!$B5</f>
        <v>0.710594315245478</v>
      </c>
      <c r="KD91" s="8">
        <f>KD5/Data!$B13/Data!$B3/Data!$B25*Data!$B24*Data!$B5</f>
        <v>1.421188630490956</v>
      </c>
      <c r="KE91" s="8">
        <f>KE5/Data!$B13/Data!$B3/Data!$B25*Data!$B24*Data!$B5</f>
        <v>1.9896640826873386</v>
      </c>
      <c r="KF91" s="8">
        <f>KF5/Data!$B13/Data!$B3/Data!$B25*Data!$B24*Data!$B5</f>
        <v>1.7054263565891474</v>
      </c>
      <c r="KG91" s="8">
        <f>KG5/Data!$B13/Data!$B3/Data!$B25*Data!$B24*Data!$B5</f>
        <v>1.7054263565891474</v>
      </c>
      <c r="KH91" s="8">
        <f>KH5/Data!$B13/Data!$B3/Data!$B25*Data!$B24*Data!$B5</f>
        <v>1.7054263565891474</v>
      </c>
      <c r="KI91" s="8">
        <f>KI5/Data!$B13/Data!$B3/Data!$B25*Data!$B24*Data!$B5</f>
        <v>0.85271317829457371</v>
      </c>
      <c r="KJ91" s="8">
        <f>KJ5/Data!$B13/Data!$B3/Data!$B25*Data!$B24*Data!$B5</f>
        <v>0.710594315245478</v>
      </c>
      <c r="KK91" s="8">
        <f>KK5/Data!$B13/Data!$B3/Data!$B25*Data!$B24*Data!$B5</f>
        <v>2.5581395348837215</v>
      </c>
      <c r="KL91" s="8">
        <f>KL5/Data!$B13/Data!$B3/Data!$B25*Data!$B24*Data!$B5</f>
        <v>2.5581395348837215</v>
      </c>
      <c r="KM91" s="8">
        <f>KM5/Data!$B13/Data!$B3/Data!$B25*Data!$B24*Data!$B5</f>
        <v>2.4160206718346262</v>
      </c>
      <c r="KN91" s="8">
        <f>KN5/Data!$B13/Data!$B3/Data!$B25*Data!$B24*Data!$B5</f>
        <v>2.4160206718346262</v>
      </c>
      <c r="KO91" s="8">
        <f>KO5/Data!$B13/Data!$B3/Data!$B25*Data!$B24*Data!$B5</f>
        <v>0</v>
      </c>
      <c r="KP91" s="8">
        <f>KP5/Data!$B13/Data!$B3/Data!$B25*Data!$B24*Data!$B5</f>
        <v>2.5581395348837215</v>
      </c>
      <c r="KQ91" s="8">
        <f>KQ5/Data!$B13/Data!$B3/Data!$B25*Data!$B24*Data!$B5</f>
        <v>2.5581395348837215</v>
      </c>
      <c r="KR91" s="8">
        <f>KR5/Data!$B13/Data!$B3/Data!$B25*Data!$B24*Data!$B5</f>
        <v>2.5581395348837215</v>
      </c>
      <c r="KS91" s="8">
        <f>KS5/Data!$B13/Data!$B3/Data!$B25*Data!$B24*Data!$B5</f>
        <v>2.5581395348837215</v>
      </c>
      <c r="KT91" s="8">
        <f>KT5/Data!$B13/Data!$B3/Data!$B25*Data!$B24*Data!$B5</f>
        <v>2.2739018087855301</v>
      </c>
      <c r="KU91" s="8">
        <f>KU5/Data!$B13/Data!$B3/Data!$B25*Data!$B24*Data!$B5</f>
        <v>2.4160206718346262</v>
      </c>
      <c r="KV91" s="8">
        <f>KV5/Data!$B13/Data!$B3/Data!$B25*Data!$B24*Data!$B5</f>
        <v>2.1317829457364343</v>
      </c>
      <c r="KW91" s="8">
        <f>KW5/Data!$B13/Data!$B3/Data!$B25*Data!$B24*Data!$B5</f>
        <v>2.4160206718346262</v>
      </c>
      <c r="KX91" s="8">
        <f>KX5/Data!$B13/Data!$B3/Data!$B25*Data!$B24*Data!$B5</f>
        <v>0.85271317829457371</v>
      </c>
      <c r="KY91" s="8">
        <f>KY5/Data!$B13/Data!$B3/Data!$B25*Data!$B24*Data!$B5</f>
        <v>1.9896640826873386</v>
      </c>
      <c r="KZ91" s="8">
        <f>KZ5/Data!$B13/Data!$B3/Data!$B25*Data!$B24*Data!$B5</f>
        <v>1.8475452196382431</v>
      </c>
      <c r="LA91" s="8">
        <f>LA5/Data!$B13/Data!$B3/Data!$B25*Data!$B24*Data!$B5</f>
        <v>1.421188630490956</v>
      </c>
      <c r="LB91" s="8">
        <f>LB5/Data!$B13/Data!$B3/Data!$B25*Data!$B24*Data!$B5</f>
        <v>1.136950904392765</v>
      </c>
      <c r="LC91" s="8">
        <f>LC5/Data!$B13/Data!$B3/Data!$B25*Data!$B24*Data!$B5</f>
        <v>1.136950904392765</v>
      </c>
      <c r="LD91" s="8">
        <f>LD5/Data!$B13/Data!$B3/Data!$B25*Data!$B24*Data!$B5</f>
        <v>0.76744186046511631</v>
      </c>
      <c r="LE91" s="8">
        <f>LE5/Data!$B13/Data!$B3/Data!$B25*Data!$B24*Data!$B5</f>
        <v>0.99483204134366932</v>
      </c>
      <c r="LF91" s="8">
        <f>LF5/Data!$B13/Data!$B3/Data!$B25*Data!$B24*Data!$B5</f>
        <v>1.7054263565891474</v>
      </c>
      <c r="LG91" s="8">
        <f>LG5/Data!$B13/Data!$B3/Data!$B25*Data!$B24*Data!$B5</f>
        <v>1.7054263565891474</v>
      </c>
      <c r="LH91" s="8">
        <f>LH5/Data!$B13/Data!$B3/Data!$B25*Data!$B24*Data!$B5</f>
        <v>1.1937984496124032</v>
      </c>
      <c r="LI91" s="8">
        <f>LI5/Data!$B13/Data!$B3/Data!$B25*Data!$B24*Data!$B5</f>
        <v>0.85271317829457371</v>
      </c>
      <c r="LJ91" s="8">
        <f>LJ5/Data!$B13/Data!$B3/Data!$B25*Data!$B24*Data!$B5</f>
        <v>0.36950904392764861</v>
      </c>
      <c r="LK91" s="8">
        <f>LK5/Data!$B13/Data!$B3/Data!$B25*Data!$B24*Data!$B5</f>
        <v>0.36950904392764861</v>
      </c>
      <c r="LL91" s="8">
        <f>LL5/Data!$B13/Data!$B3/Data!$B25*Data!$B24*Data!$B5</f>
        <v>0.36950904392764861</v>
      </c>
      <c r="LM91" s="8">
        <f>LM5/Data!$B13/Data!$B3/Data!$B25*Data!$B24*Data!$B5</f>
        <v>0.36950904392764861</v>
      </c>
      <c r="LN91" s="8">
        <f>LN5/Data!$B13/Data!$B3/Data!$B25*Data!$B24*Data!$B5</f>
        <v>0.17054263565891478</v>
      </c>
      <c r="LO91" s="8">
        <f>LO5/Data!$B13/Data!$B3/Data!$B25*Data!$B24*Data!$B5</f>
        <v>0</v>
      </c>
      <c r="LP91" s="8">
        <f>LP5/Data!$B13/Data!$B3/Data!$B25*Data!$B24*Data!$B5</f>
        <v>0</v>
      </c>
      <c r="LQ91" s="8">
        <f>LQ5/Data!$B13/Data!$B3/Data!$B25*Data!$B24*Data!$B5</f>
        <v>1.136950904392765</v>
      </c>
      <c r="LR91" s="8">
        <f>LR5/Data!$B13/Data!$B3/Data!$B25*Data!$B24*Data!$B5</f>
        <v>1.7054263565891474</v>
      </c>
      <c r="LS91" s="8">
        <f>LS5/Data!$B13/Data!$B3/Data!$B25*Data!$B24*Data!$B5</f>
        <v>0.85271317829457371</v>
      </c>
      <c r="LT91" s="8">
        <f>LT5/Data!$B13/Data!$B3/Data!$B25*Data!$B24*Data!$B5</f>
        <v>1.5633074935400515</v>
      </c>
      <c r="LU91" s="8">
        <f>LU5/Data!$B13/Data!$B3/Data!$B25*Data!$B24*Data!$B5</f>
        <v>1.7054263565891474</v>
      </c>
      <c r="LV91" s="8">
        <f>LV5/Data!$B13/Data!$B3/Data!$B25*Data!$B24*Data!$B5</f>
        <v>0</v>
      </c>
      <c r="LW91" s="8">
        <f>LW5/Data!$B13/Data!$B3/Data!$B25*Data!$B24*Data!$B5</f>
        <v>0</v>
      </c>
      <c r="LX91" s="8">
        <f>LX5/Data!$B13/Data!$B3/Data!$B25*Data!$B24*Data!$B5</f>
        <v>2.1317829457364343</v>
      </c>
      <c r="LY91" s="8">
        <f>LY5/Data!$B13/Data!$B3/Data!$B25*Data!$B24*Data!$B5</f>
        <v>1.9896640826873386</v>
      </c>
      <c r="LZ91" s="8">
        <f>LZ5/Data!$B13/Data!$B3/Data!$B25*Data!$B24*Data!$B5</f>
        <v>0.99483204134366932</v>
      </c>
      <c r="MA91" s="8">
        <f>MA5/Data!$B13/Data!$B3/Data!$B25*Data!$B24*Data!$B5</f>
        <v>0.42635658914728686</v>
      </c>
      <c r="MB91" s="8">
        <f>MB5/Data!$B13/Data!$B3/Data!$B25*Data!$B24*Data!$B5</f>
        <v>0</v>
      </c>
      <c r="MC91" s="8">
        <f>MC5/Data!$B13/Data!$B3/Data!$B25*Data!$B24*Data!$B5</f>
        <v>1.5633074935400515</v>
      </c>
      <c r="MD91" s="8">
        <f>MD5/Data!$B13/Data!$B3/Data!$B25*Data!$B24*Data!$B5</f>
        <v>1.5633074935400515</v>
      </c>
      <c r="ME91" s="8">
        <f>ME5/Data!$B13/Data!$B3/Data!$B25*Data!$B24*Data!$B5</f>
        <v>1.5633074935400515</v>
      </c>
      <c r="MF91" s="8">
        <f>MF5/Data!$B13/Data!$B3/Data!$B25*Data!$B24*Data!$B5</f>
        <v>0.85271317829457371</v>
      </c>
      <c r="MG91" s="8">
        <f>MG5/Data!$B13/Data!$B3/Data!$B25*Data!$B24*Data!$B5</f>
        <v>0.42635658914728686</v>
      </c>
      <c r="MH91" s="8">
        <f>MH5/Data!$B13/Data!$B3/Data!$B25*Data!$B24*Data!$B5</f>
        <v>0.56847545219638251</v>
      </c>
      <c r="MI91" s="8">
        <f>MI5/Data!$B13/Data!$B3/Data!$B25*Data!$B24*Data!$B5</f>
        <v>0.28423772609819126</v>
      </c>
      <c r="MJ91" s="8">
        <f>MJ5/Data!$B13/Data!$B3/Data!$B25*Data!$B24*Data!$B5</f>
        <v>0.28423772609819126</v>
      </c>
      <c r="MK91" s="8">
        <f>MK5/Data!$B13/Data!$B3/Data!$B25*Data!$B24*Data!$B5</f>
        <v>0.22739018087855298</v>
      </c>
      <c r="ML91" s="8">
        <f>ML5/Data!$B13/Data!$B3/Data!$B25*Data!$B24*Data!$B5</f>
        <v>0.28423772609819126</v>
      </c>
      <c r="MM91" s="8">
        <f>MM5/Data!$B13/Data!$B3/Data!$B25*Data!$B24*Data!$B5</f>
        <v>0.19896640826873388</v>
      </c>
      <c r="MN91" s="8">
        <f>MN5/Data!$B13/Data!$B3/Data!$B25*Data!$B24*Data!$B5</f>
        <v>0.19896640826873388</v>
      </c>
      <c r="MO91" s="8">
        <f>MO5/Data!$B13/Data!$B3/Data!$B25*Data!$B24*Data!$B5</f>
        <v>0.710594315245478</v>
      </c>
      <c r="MP91" s="8">
        <f>MP5/Data!$B13/Data!$B3/Data!$B25*Data!$B24*Data!$B5</f>
        <v>0.42635658914728686</v>
      </c>
      <c r="MQ91" s="8">
        <f>MQ5/Data!$B13/Data!$B3/Data!$B25*Data!$B24*Data!$B5</f>
        <v>0.34108527131782956</v>
      </c>
      <c r="MR91" s="8">
        <f>MR5/Data!$B13/Data!$B3/Data!$B25*Data!$B24*Data!$B5</f>
        <v>0.2558139534883721</v>
      </c>
      <c r="MS91" s="8">
        <f>MS5/Data!$B13/Data!$B3/Data!$B25*Data!$B24*Data!$B5</f>
        <v>0.17054263565891478</v>
      </c>
      <c r="MT91" s="8">
        <f>MT5/Data!$B13/Data!$B3/Data!$B25*Data!$B24*Data!$B5</f>
        <v>0.17054263565891478</v>
      </c>
      <c r="MU91" s="8">
        <f>MU5/Data!$B13/Data!$B3/Data!$B25*Data!$B24*Data!$B5</f>
        <v>0.17054263565891478</v>
      </c>
      <c r="MV91" s="8">
        <f>MV5/Data!$B13/Data!$B3/Data!$B25*Data!$B24*Data!$B5</f>
        <v>0.22739018087855298</v>
      </c>
      <c r="MW91" s="8">
        <f>MW5/Data!$B13/Data!$B3/Data!$B25*Data!$B24*Data!$B5</f>
        <v>0.22739018087855298</v>
      </c>
      <c r="MX91" s="8">
        <f>MX5/Data!$B13/Data!$B3/Data!$B25*Data!$B24*Data!$B5</f>
        <v>0.17054263565891478</v>
      </c>
      <c r="MY91" s="8">
        <f>MY5/Data!$B13/Data!$B3/Data!$B25*Data!$B24*Data!$B5</f>
        <v>0.22739018087855298</v>
      </c>
      <c r="MZ91" s="8">
        <f>MZ5/Data!$B13/Data!$B3/Data!$B25*Data!$B24*Data!$B5</f>
        <v>0.22739018087855298</v>
      </c>
      <c r="NA91" s="8">
        <f>NA5/Data!$B13/Data!$B3/Data!$B25*Data!$B24*Data!$B5</f>
        <v>0.28423772609819126</v>
      </c>
      <c r="NB91" s="8">
        <f>NB5/Data!$B13/Data!$B3/Data!$B25*Data!$B24*Data!$B5</f>
        <v>0.28423772609819126</v>
      </c>
      <c r="NC91" s="8">
        <f>NC5/Data!$B13/Data!$B3/Data!$B25*Data!$B24*Data!$B5</f>
        <v>0.28423772609819126</v>
      </c>
    </row>
    <row r="92" spans="2:367" ht="15">
      <c r="B92" s="181" t="s">
        <v>319</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c r="AD92" s="1">
        <v>0</v>
      </c>
      <c r="AE92" s="1">
        <v>0</v>
      </c>
      <c r="AF92" s="1">
        <v>0</v>
      </c>
      <c r="AG92" s="1">
        <v>0</v>
      </c>
      <c r="AH92" s="1">
        <v>0</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0</v>
      </c>
      <c r="GL92" s="1">
        <v>0</v>
      </c>
      <c r="GM92" s="1">
        <v>0</v>
      </c>
      <c r="GN92" s="1">
        <v>0</v>
      </c>
      <c r="GO92" s="1">
        <v>0</v>
      </c>
      <c r="GP92" s="1">
        <v>0</v>
      </c>
      <c r="GQ92" s="1">
        <v>0</v>
      </c>
      <c r="GR92" s="1">
        <v>0</v>
      </c>
      <c r="GS92" s="1">
        <v>0</v>
      </c>
      <c r="GT92" s="1">
        <v>0</v>
      </c>
      <c r="GU92" s="1">
        <v>0</v>
      </c>
      <c r="GV92" s="1">
        <v>0</v>
      </c>
      <c r="GW92" s="1">
        <v>0</v>
      </c>
      <c r="GX92" s="1">
        <v>0</v>
      </c>
      <c r="GY92" s="1">
        <v>0</v>
      </c>
      <c r="GZ92" s="1">
        <v>0</v>
      </c>
      <c r="HA92" s="1">
        <v>2</v>
      </c>
      <c r="HB92" s="1">
        <v>2</v>
      </c>
      <c r="HC92" s="1">
        <v>2</v>
      </c>
      <c r="HD92" s="1">
        <v>2</v>
      </c>
      <c r="HE92" s="1">
        <v>2</v>
      </c>
      <c r="HF92" s="1">
        <v>2</v>
      </c>
      <c r="HG92" s="1">
        <v>2</v>
      </c>
      <c r="HH92" s="1">
        <v>2</v>
      </c>
      <c r="HI92" s="1">
        <v>2</v>
      </c>
      <c r="HJ92" s="1">
        <v>2</v>
      </c>
      <c r="HK92" s="1">
        <v>2</v>
      </c>
      <c r="HL92" s="1">
        <v>2</v>
      </c>
      <c r="HM92" s="1">
        <v>2</v>
      </c>
      <c r="HN92" s="1">
        <v>2</v>
      </c>
      <c r="HO92" s="1">
        <v>2</v>
      </c>
      <c r="HP92" s="1">
        <v>2</v>
      </c>
      <c r="HQ92" s="1">
        <v>2</v>
      </c>
      <c r="HR92" s="1">
        <v>2</v>
      </c>
      <c r="HS92" s="1">
        <v>2</v>
      </c>
      <c r="HT92" s="1">
        <v>2</v>
      </c>
      <c r="HU92" s="1">
        <v>2</v>
      </c>
      <c r="HV92" s="1">
        <v>2</v>
      </c>
      <c r="HW92" s="1">
        <v>2</v>
      </c>
      <c r="HX92" s="1">
        <v>2</v>
      </c>
      <c r="HY92" s="1">
        <v>2</v>
      </c>
      <c r="HZ92" s="1">
        <v>2</v>
      </c>
      <c r="IA92" s="1">
        <v>2</v>
      </c>
      <c r="IB92" s="1">
        <v>2</v>
      </c>
      <c r="IC92" s="1">
        <v>2</v>
      </c>
      <c r="ID92" s="1">
        <v>2</v>
      </c>
      <c r="IE92" s="1">
        <v>2</v>
      </c>
      <c r="IF92" s="1">
        <v>2</v>
      </c>
      <c r="IG92" s="1">
        <v>2</v>
      </c>
      <c r="IH92" s="1">
        <v>2</v>
      </c>
      <c r="II92" s="1">
        <v>2</v>
      </c>
      <c r="IJ92" s="1">
        <v>2</v>
      </c>
      <c r="IK92" s="1">
        <v>2</v>
      </c>
      <c r="IL92" s="1">
        <v>2</v>
      </c>
      <c r="IM92" s="1">
        <v>2</v>
      </c>
      <c r="IN92" s="1">
        <v>2</v>
      </c>
      <c r="IO92" s="1">
        <v>2</v>
      </c>
      <c r="IP92" s="1">
        <v>2</v>
      </c>
      <c r="IQ92" s="1">
        <v>2</v>
      </c>
      <c r="IR92" s="1">
        <v>2</v>
      </c>
      <c r="IS92" s="1">
        <v>2</v>
      </c>
      <c r="IT92" s="1">
        <v>2</v>
      </c>
      <c r="IU92" s="1">
        <v>2</v>
      </c>
      <c r="IV92" s="1">
        <v>2</v>
      </c>
      <c r="IW92" s="1">
        <v>2</v>
      </c>
      <c r="IX92" s="1">
        <v>2</v>
      </c>
      <c r="IY92" s="1">
        <v>2</v>
      </c>
      <c r="IZ92" s="1">
        <v>2</v>
      </c>
      <c r="JA92" s="1">
        <v>2</v>
      </c>
      <c r="JB92" s="1">
        <v>2</v>
      </c>
      <c r="JC92" s="1">
        <v>2</v>
      </c>
      <c r="JD92" s="1">
        <v>2</v>
      </c>
      <c r="JE92" s="1">
        <v>2</v>
      </c>
      <c r="JF92" s="1">
        <v>2</v>
      </c>
      <c r="JG92" s="1">
        <v>2</v>
      </c>
      <c r="JH92" s="1">
        <v>2</v>
      </c>
      <c r="JI92" s="1">
        <v>2</v>
      </c>
      <c r="JJ92" s="1">
        <v>2</v>
      </c>
      <c r="JK92" s="1">
        <v>2</v>
      </c>
      <c r="JL92" s="1">
        <v>2</v>
      </c>
      <c r="JM92" s="1">
        <v>2</v>
      </c>
      <c r="JN92" s="1">
        <v>2</v>
      </c>
      <c r="JO92" s="1">
        <v>2</v>
      </c>
      <c r="JP92" s="1">
        <v>2</v>
      </c>
      <c r="JQ92" s="1">
        <v>2</v>
      </c>
      <c r="JR92" s="1">
        <v>2</v>
      </c>
      <c r="JS92" s="1">
        <v>2</v>
      </c>
      <c r="JT92" s="1">
        <v>2</v>
      </c>
      <c r="JU92" s="1">
        <v>2</v>
      </c>
      <c r="JV92" s="1">
        <v>2</v>
      </c>
      <c r="JW92" s="1">
        <v>2</v>
      </c>
      <c r="JX92" s="1">
        <v>2</v>
      </c>
      <c r="JY92" s="1">
        <v>2</v>
      </c>
      <c r="JZ92" s="1">
        <v>2</v>
      </c>
      <c r="KA92" s="1">
        <v>2</v>
      </c>
      <c r="KB92" s="1">
        <v>2</v>
      </c>
      <c r="KC92" s="1">
        <v>2</v>
      </c>
      <c r="KD92" s="1">
        <v>2</v>
      </c>
      <c r="KE92" s="1">
        <v>2</v>
      </c>
      <c r="KF92" s="1">
        <v>2</v>
      </c>
      <c r="KG92" s="1">
        <v>2</v>
      </c>
      <c r="KH92" s="1">
        <v>2</v>
      </c>
      <c r="KI92" s="1">
        <v>2</v>
      </c>
      <c r="KJ92" s="1">
        <v>2</v>
      </c>
      <c r="KK92" s="1">
        <v>2</v>
      </c>
      <c r="KL92" s="1">
        <v>2</v>
      </c>
      <c r="KM92" s="1">
        <v>2</v>
      </c>
      <c r="KN92" s="1">
        <v>2</v>
      </c>
      <c r="KO92" s="1">
        <v>1</v>
      </c>
      <c r="KP92" s="1">
        <v>1</v>
      </c>
      <c r="KQ92" s="1">
        <v>1</v>
      </c>
      <c r="KR92" s="1">
        <v>1</v>
      </c>
      <c r="KS92" s="1">
        <v>1</v>
      </c>
      <c r="KT92" s="1">
        <v>1</v>
      </c>
      <c r="KU92" s="1">
        <v>1</v>
      </c>
      <c r="KV92" s="1">
        <v>1</v>
      </c>
      <c r="KW92" s="1">
        <v>1</v>
      </c>
      <c r="KX92" s="1">
        <v>0</v>
      </c>
      <c r="KY92" s="1">
        <v>1</v>
      </c>
      <c r="KZ92" s="1">
        <v>1</v>
      </c>
      <c r="LA92" s="1">
        <v>1</v>
      </c>
      <c r="LB92" s="1">
        <v>1</v>
      </c>
      <c r="LC92" s="1">
        <v>1</v>
      </c>
      <c r="LD92" s="1">
        <v>1</v>
      </c>
      <c r="LE92" s="1">
        <v>1</v>
      </c>
      <c r="LF92" s="1">
        <v>1</v>
      </c>
      <c r="LG92" s="1">
        <v>1</v>
      </c>
      <c r="LH92" s="1">
        <v>1</v>
      </c>
      <c r="LI92" s="1">
        <v>1</v>
      </c>
      <c r="LJ92" s="1">
        <v>1</v>
      </c>
      <c r="LK92" s="1">
        <v>1</v>
      </c>
      <c r="LL92" s="1">
        <v>0</v>
      </c>
      <c r="LM92" s="1">
        <v>0</v>
      </c>
      <c r="LN92" s="1">
        <v>0</v>
      </c>
      <c r="LO92" s="1">
        <v>0</v>
      </c>
      <c r="LP92" s="1">
        <v>0</v>
      </c>
      <c r="LQ92" s="1">
        <v>0</v>
      </c>
      <c r="LR92" s="1">
        <v>0</v>
      </c>
      <c r="LS92" s="1">
        <v>0</v>
      </c>
      <c r="LT92" s="1">
        <v>0</v>
      </c>
      <c r="LU92" s="1">
        <v>0</v>
      </c>
      <c r="LV92" s="1">
        <v>0</v>
      </c>
      <c r="LW92" s="1">
        <v>0</v>
      </c>
      <c r="LX92" s="1">
        <v>0</v>
      </c>
      <c r="LY92" s="1">
        <v>0</v>
      </c>
      <c r="LZ92" s="1">
        <v>0</v>
      </c>
      <c r="MA92" s="1">
        <v>0</v>
      </c>
      <c r="MB92" s="1">
        <v>0</v>
      </c>
      <c r="MC92" s="1">
        <v>0</v>
      </c>
      <c r="MD92" s="1">
        <v>0</v>
      </c>
      <c r="ME92" s="1">
        <v>0</v>
      </c>
      <c r="MF92" s="1">
        <v>0</v>
      </c>
      <c r="MG92" s="1">
        <v>0</v>
      </c>
      <c r="MH92" s="1">
        <v>0</v>
      </c>
      <c r="MI92" s="1">
        <v>0</v>
      </c>
      <c r="MJ92" s="1">
        <v>0</v>
      </c>
      <c r="MK92" s="1">
        <v>0</v>
      </c>
      <c r="ML92" s="1">
        <v>0</v>
      </c>
      <c r="MM92" s="1">
        <v>0</v>
      </c>
      <c r="MN92" s="1">
        <v>0</v>
      </c>
      <c r="MO92" s="1">
        <v>0</v>
      </c>
      <c r="MP92" s="1">
        <v>0</v>
      </c>
      <c r="MQ92" s="1">
        <v>0</v>
      </c>
      <c r="MR92" s="1">
        <v>0</v>
      </c>
      <c r="MS92" s="1">
        <v>0</v>
      </c>
      <c r="MT92" s="1">
        <v>0</v>
      </c>
      <c r="MU92" s="1">
        <v>0</v>
      </c>
      <c r="MV92" s="1">
        <v>0</v>
      </c>
      <c r="MW92" s="1">
        <v>0</v>
      </c>
      <c r="MX92" s="1">
        <v>0</v>
      </c>
      <c r="MY92" s="1">
        <v>0</v>
      </c>
      <c r="MZ92" s="1">
        <v>0</v>
      </c>
      <c r="NA92" s="1">
        <v>0</v>
      </c>
      <c r="NB92" s="1">
        <v>0</v>
      </c>
      <c r="NC92" s="1">
        <v>0</v>
      </c>
    </row>
    <row r="93" spans="2:367" ht="15">
      <c r="B93" s="181" t="s">
        <v>1851</v>
      </c>
      <c r="C93" s="1">
        <v>0.25</v>
      </c>
      <c r="D93" s="1">
        <v>0.25</v>
      </c>
      <c r="E93" s="1">
        <v>0.25</v>
      </c>
      <c r="F93" s="1">
        <v>0.25</v>
      </c>
      <c r="G93" s="1">
        <v>0.25</v>
      </c>
      <c r="H93" s="1">
        <v>0.25</v>
      </c>
      <c r="I93" s="1">
        <v>0.25</v>
      </c>
      <c r="J93" s="1">
        <v>0.25</v>
      </c>
      <c r="K93" s="1">
        <v>0.25</v>
      </c>
      <c r="L93" s="1">
        <v>0.25</v>
      </c>
      <c r="M93" s="1">
        <v>0.25</v>
      </c>
      <c r="N93" s="1">
        <v>0.25</v>
      </c>
      <c r="O93" s="1">
        <v>0.25</v>
      </c>
      <c r="P93" s="1">
        <v>0.25</v>
      </c>
      <c r="Q93" s="1">
        <v>0.25</v>
      </c>
      <c r="R93" s="1">
        <v>0.25</v>
      </c>
      <c r="S93" s="1">
        <v>0.25</v>
      </c>
      <c r="T93" s="1">
        <v>0.25</v>
      </c>
      <c r="U93" s="1">
        <v>0.25</v>
      </c>
      <c r="V93" s="1">
        <v>0.25</v>
      </c>
      <c r="W93" s="1">
        <v>0.25</v>
      </c>
      <c r="X93" s="1">
        <v>0.25</v>
      </c>
      <c r="Y93" s="1">
        <v>0.25</v>
      </c>
      <c r="Z93" s="1">
        <v>0.25</v>
      </c>
      <c r="AA93" s="1">
        <v>0.25</v>
      </c>
      <c r="AB93" s="1">
        <v>0.25</v>
      </c>
      <c r="AC93" s="1">
        <v>0.25</v>
      </c>
      <c r="AD93" s="1">
        <v>0.25</v>
      </c>
      <c r="AE93" s="1">
        <v>0.25</v>
      </c>
      <c r="AF93" s="1">
        <v>0.25</v>
      </c>
      <c r="AG93" s="1">
        <v>0.25</v>
      </c>
      <c r="AH93" s="1">
        <v>0.25</v>
      </c>
      <c r="AI93" s="1">
        <v>0.25</v>
      </c>
      <c r="AJ93" s="1">
        <v>0.25</v>
      </c>
      <c r="AK93" s="1">
        <v>0.25</v>
      </c>
      <c r="AL93" s="1">
        <v>0.25</v>
      </c>
      <c r="AM93" s="1">
        <v>0.25</v>
      </c>
      <c r="AN93" s="1">
        <v>0.25</v>
      </c>
      <c r="AO93" s="1">
        <v>0.25</v>
      </c>
      <c r="AP93" s="1">
        <v>0.25</v>
      </c>
      <c r="AQ93" s="1">
        <v>0.25</v>
      </c>
      <c r="AR93" s="1">
        <v>0.25</v>
      </c>
      <c r="AS93" s="1">
        <v>0.25</v>
      </c>
      <c r="AT93" s="1">
        <v>0.25</v>
      </c>
      <c r="AU93" s="1">
        <v>0.25</v>
      </c>
      <c r="AV93" s="1">
        <v>0.25</v>
      </c>
      <c r="AW93" s="1">
        <v>0.25</v>
      </c>
      <c r="AX93" s="1">
        <v>0.25</v>
      </c>
      <c r="AY93" s="1">
        <v>0.25</v>
      </c>
      <c r="AZ93" s="1">
        <v>0.25</v>
      </c>
      <c r="BA93" s="1">
        <v>0.25</v>
      </c>
      <c r="BB93" s="1">
        <v>0.25</v>
      </c>
      <c r="BC93" s="1">
        <v>0.25</v>
      </c>
      <c r="BD93" s="1">
        <v>0.25</v>
      </c>
      <c r="BE93" s="1">
        <v>0.25</v>
      </c>
      <c r="BF93" s="1">
        <v>0.25</v>
      </c>
      <c r="BG93" s="1">
        <v>0.25</v>
      </c>
      <c r="BH93" s="1">
        <v>0.25</v>
      </c>
      <c r="BI93" s="1">
        <v>0.25</v>
      </c>
      <c r="BJ93" s="1">
        <v>0.25</v>
      </c>
      <c r="BK93" s="1">
        <v>0.25</v>
      </c>
      <c r="BL93" s="1">
        <v>0.25</v>
      </c>
      <c r="BM93" s="1">
        <v>0.25</v>
      </c>
      <c r="BN93" s="1">
        <v>0.25</v>
      </c>
      <c r="BO93" s="1">
        <v>0.25</v>
      </c>
      <c r="BP93" s="1">
        <v>0.25</v>
      </c>
      <c r="BQ93" s="1">
        <v>0.25</v>
      </c>
      <c r="BR93" s="1">
        <v>0.25</v>
      </c>
      <c r="BS93" s="1">
        <v>0.25</v>
      </c>
      <c r="BT93" s="1">
        <v>0.25</v>
      </c>
      <c r="BU93" s="1">
        <v>0.25</v>
      </c>
      <c r="BV93" s="1">
        <v>0.25</v>
      </c>
      <c r="BW93" s="1">
        <v>0.25</v>
      </c>
      <c r="BX93" s="1">
        <v>0.25</v>
      </c>
      <c r="BY93" s="1">
        <v>0.25</v>
      </c>
      <c r="BZ93" s="1">
        <v>0.25</v>
      </c>
      <c r="CA93" s="1">
        <v>0.25</v>
      </c>
      <c r="CB93" s="1">
        <v>0.25</v>
      </c>
      <c r="CC93" s="1">
        <v>0.25</v>
      </c>
      <c r="CD93" s="1">
        <v>0.25</v>
      </c>
      <c r="CE93" s="1">
        <v>0.25</v>
      </c>
      <c r="CF93" s="1">
        <v>0.25</v>
      </c>
      <c r="CG93" s="1">
        <v>0.25</v>
      </c>
      <c r="CH93" s="1">
        <v>0.25</v>
      </c>
      <c r="CI93" s="1">
        <v>0.25</v>
      </c>
      <c r="CJ93" s="1">
        <v>0.25</v>
      </c>
      <c r="CK93" s="1">
        <v>0.25</v>
      </c>
      <c r="CL93" s="1">
        <v>0.25</v>
      </c>
      <c r="CM93" s="1">
        <v>0.25</v>
      </c>
      <c r="CN93" s="1">
        <v>0.25</v>
      </c>
      <c r="CO93" s="1">
        <v>0.25</v>
      </c>
      <c r="CP93" s="1">
        <v>0.25</v>
      </c>
      <c r="CQ93" s="1">
        <v>0.25</v>
      </c>
      <c r="CR93" s="1">
        <v>0.25</v>
      </c>
      <c r="CS93" s="1">
        <v>0.25</v>
      </c>
      <c r="CT93" s="1">
        <v>0.25</v>
      </c>
      <c r="CU93" s="1">
        <v>0.25</v>
      </c>
      <c r="CV93" s="1">
        <v>0.25</v>
      </c>
      <c r="CW93" s="1">
        <v>0.25</v>
      </c>
      <c r="CX93" s="1">
        <v>0.25</v>
      </c>
      <c r="CY93" s="1">
        <v>0.25</v>
      </c>
      <c r="CZ93" s="1">
        <v>0.25</v>
      </c>
      <c r="DA93" s="1">
        <v>0.25</v>
      </c>
      <c r="DB93" s="1">
        <v>0.25</v>
      </c>
      <c r="DC93" s="1">
        <v>0.25</v>
      </c>
      <c r="DD93" s="1">
        <v>0.25</v>
      </c>
      <c r="DE93" s="1">
        <v>0.25</v>
      </c>
      <c r="DF93" s="1">
        <v>0.25</v>
      </c>
      <c r="DG93" s="1">
        <v>0.25</v>
      </c>
      <c r="DH93" s="1">
        <v>0.25</v>
      </c>
      <c r="DI93" s="1">
        <v>0.25</v>
      </c>
      <c r="DJ93" s="1">
        <v>0.25</v>
      </c>
      <c r="DK93" s="1">
        <v>0.25</v>
      </c>
      <c r="DL93" s="1">
        <v>0.25</v>
      </c>
      <c r="DM93" s="1">
        <v>0.25</v>
      </c>
      <c r="DN93" s="1">
        <v>0.25</v>
      </c>
      <c r="DO93" s="1">
        <v>0.25</v>
      </c>
      <c r="DP93" s="1">
        <v>0.25</v>
      </c>
      <c r="DQ93" s="1">
        <v>0.25</v>
      </c>
      <c r="DR93" s="1">
        <v>0.25</v>
      </c>
      <c r="DS93" s="1">
        <v>0.25</v>
      </c>
      <c r="DT93" s="1">
        <v>0.25</v>
      </c>
      <c r="DU93" s="1">
        <v>0.25</v>
      </c>
      <c r="DV93" s="1">
        <v>0.25</v>
      </c>
      <c r="DW93" s="1">
        <v>0.25</v>
      </c>
      <c r="DX93" s="1">
        <v>0.25</v>
      </c>
      <c r="DY93" s="1">
        <v>0.25</v>
      </c>
      <c r="DZ93" s="1">
        <v>0.25</v>
      </c>
      <c r="EA93" s="1">
        <v>0.25</v>
      </c>
      <c r="EB93" s="1">
        <v>0.25</v>
      </c>
      <c r="EC93" s="1">
        <v>0.25</v>
      </c>
      <c r="ED93" s="1">
        <v>0.25</v>
      </c>
      <c r="EE93" s="1">
        <v>0.25</v>
      </c>
      <c r="EF93" s="1">
        <v>0.25</v>
      </c>
      <c r="EG93" s="1">
        <v>0.25</v>
      </c>
      <c r="EH93" s="1">
        <v>0.25</v>
      </c>
      <c r="EI93" s="1">
        <v>0.25</v>
      </c>
      <c r="EJ93" s="1">
        <v>0.25</v>
      </c>
      <c r="EK93" s="1">
        <v>0.25</v>
      </c>
      <c r="EL93" s="1">
        <v>0.25</v>
      </c>
      <c r="EM93" s="1">
        <v>0.25</v>
      </c>
      <c r="EN93" s="1">
        <v>0.25</v>
      </c>
      <c r="EO93" s="1">
        <v>0.25</v>
      </c>
      <c r="EP93" s="1">
        <v>0.25</v>
      </c>
      <c r="EQ93" s="1">
        <v>0.25</v>
      </c>
      <c r="ER93" s="1">
        <v>0.25</v>
      </c>
      <c r="ES93" s="1">
        <v>0.25</v>
      </c>
      <c r="ET93" s="1">
        <v>0.25</v>
      </c>
      <c r="EU93" s="1">
        <v>0.25</v>
      </c>
      <c r="EV93" s="1">
        <v>0.25</v>
      </c>
      <c r="EW93" s="1">
        <v>0.25</v>
      </c>
      <c r="EX93" s="1">
        <v>0.25</v>
      </c>
      <c r="EY93" s="1">
        <v>0.25</v>
      </c>
      <c r="EZ93" s="1">
        <v>0.25</v>
      </c>
      <c r="FA93" s="1">
        <v>0.25</v>
      </c>
      <c r="FB93" s="1">
        <v>0.25</v>
      </c>
      <c r="FC93" s="1">
        <v>0.25</v>
      </c>
      <c r="FD93" s="1">
        <v>0.25</v>
      </c>
      <c r="FE93" s="1">
        <v>0.25</v>
      </c>
      <c r="FF93" s="1">
        <v>0.25</v>
      </c>
      <c r="FG93" s="1">
        <v>0.25</v>
      </c>
      <c r="FH93" s="1">
        <v>0.25</v>
      </c>
      <c r="FI93" s="1">
        <v>0.25</v>
      </c>
      <c r="FJ93" s="1">
        <v>0.25</v>
      </c>
      <c r="FK93" s="1">
        <v>0.25</v>
      </c>
      <c r="FL93" s="1">
        <v>0.25</v>
      </c>
      <c r="FM93" s="1">
        <v>0.25</v>
      </c>
      <c r="FN93" s="1">
        <v>0.25</v>
      </c>
      <c r="FO93" s="1">
        <v>0.25</v>
      </c>
      <c r="FP93" s="1">
        <v>0.25</v>
      </c>
      <c r="FQ93" s="1">
        <v>0.25</v>
      </c>
      <c r="FR93" s="1">
        <v>0.25</v>
      </c>
      <c r="FS93" s="1">
        <v>0.25</v>
      </c>
      <c r="FT93" s="1">
        <v>0.25</v>
      </c>
      <c r="FU93" s="1">
        <v>0.25</v>
      </c>
      <c r="FV93" s="1">
        <v>0.25</v>
      </c>
      <c r="FW93" s="1">
        <v>0.25</v>
      </c>
      <c r="FX93" s="1">
        <v>0.25</v>
      </c>
      <c r="FY93" s="1">
        <v>0.25</v>
      </c>
      <c r="FZ93" s="1">
        <v>0.25</v>
      </c>
      <c r="GA93" s="1">
        <v>0.25</v>
      </c>
      <c r="GB93" s="1">
        <v>0.25</v>
      </c>
      <c r="GC93" s="1">
        <v>0.25</v>
      </c>
      <c r="GD93" s="1">
        <v>0.25</v>
      </c>
      <c r="GE93" s="1">
        <v>0.25</v>
      </c>
      <c r="GF93" s="1">
        <v>0.25</v>
      </c>
      <c r="GG93" s="1">
        <v>0.25</v>
      </c>
      <c r="GH93" s="1">
        <v>0.25</v>
      </c>
      <c r="GI93" s="1">
        <v>0.25</v>
      </c>
      <c r="GJ93" s="1">
        <v>0.25</v>
      </c>
      <c r="GK93" s="1">
        <v>0.25</v>
      </c>
      <c r="GL93" s="1">
        <v>0.25</v>
      </c>
      <c r="GM93" s="1">
        <v>0.25</v>
      </c>
      <c r="GN93" s="1">
        <v>0.25</v>
      </c>
      <c r="GO93" s="1">
        <v>0.25</v>
      </c>
      <c r="GP93" s="1">
        <v>0.25</v>
      </c>
      <c r="GQ93" s="1">
        <v>0.25</v>
      </c>
      <c r="GR93" s="1">
        <v>0.25</v>
      </c>
      <c r="GS93" s="1">
        <v>0.25</v>
      </c>
      <c r="GT93" s="1">
        <v>0.25</v>
      </c>
      <c r="GU93" s="1">
        <v>0.25</v>
      </c>
      <c r="GV93" s="1">
        <v>0.25</v>
      </c>
      <c r="GW93" s="1">
        <v>0.25</v>
      </c>
      <c r="GX93" s="1">
        <v>0.25</v>
      </c>
      <c r="GY93" s="1">
        <v>0.25</v>
      </c>
      <c r="GZ93" s="1">
        <v>0.25</v>
      </c>
      <c r="HA93" s="1">
        <v>0.25</v>
      </c>
      <c r="HB93" s="1">
        <v>0.25</v>
      </c>
      <c r="HC93" s="1">
        <v>0.25</v>
      </c>
      <c r="HD93" s="1">
        <v>0.25</v>
      </c>
      <c r="HE93" s="1">
        <v>0.25</v>
      </c>
      <c r="HF93" s="1">
        <v>0.25</v>
      </c>
      <c r="HG93" s="1">
        <v>0.25</v>
      </c>
      <c r="HH93" s="1">
        <v>0.25</v>
      </c>
      <c r="HI93" s="1">
        <v>0.25</v>
      </c>
      <c r="HJ93" s="1">
        <v>0.25</v>
      </c>
      <c r="HK93" s="1">
        <v>0.25</v>
      </c>
      <c r="HL93" s="1">
        <v>0.25</v>
      </c>
      <c r="HM93" s="1">
        <v>0.25</v>
      </c>
      <c r="HN93" s="1">
        <v>0.25</v>
      </c>
      <c r="HO93" s="1">
        <v>0.25</v>
      </c>
      <c r="HP93" s="1">
        <v>0.25</v>
      </c>
      <c r="HQ93" s="1">
        <v>0.25</v>
      </c>
      <c r="HR93" s="1">
        <v>0.25</v>
      </c>
      <c r="HS93" s="1">
        <v>0.25</v>
      </c>
      <c r="HT93" s="1">
        <v>0.25</v>
      </c>
      <c r="HU93" s="1">
        <v>0.25</v>
      </c>
      <c r="HV93" s="1">
        <v>0.25</v>
      </c>
      <c r="HW93" s="1">
        <v>0.25</v>
      </c>
      <c r="HX93" s="1">
        <v>0.25</v>
      </c>
      <c r="HY93" s="1">
        <v>0.25</v>
      </c>
      <c r="HZ93" s="1">
        <v>0.25</v>
      </c>
      <c r="IA93" s="1">
        <v>0.25</v>
      </c>
      <c r="IB93" s="1">
        <v>0.25</v>
      </c>
      <c r="IC93" s="1">
        <v>0.25</v>
      </c>
      <c r="ID93" s="1">
        <v>0.25</v>
      </c>
      <c r="IE93" s="1">
        <v>0.25</v>
      </c>
      <c r="IF93" s="1">
        <v>0.25</v>
      </c>
      <c r="IG93" s="1">
        <v>0.25</v>
      </c>
      <c r="IH93" s="1">
        <v>0.25</v>
      </c>
      <c r="II93" s="1">
        <v>0.25</v>
      </c>
      <c r="IJ93" s="1">
        <v>0.25</v>
      </c>
      <c r="IK93" s="1">
        <v>0.25</v>
      </c>
      <c r="IL93" s="1">
        <v>0.25</v>
      </c>
      <c r="IM93" s="1">
        <v>0.25</v>
      </c>
      <c r="IN93" s="1">
        <v>0.25</v>
      </c>
      <c r="IO93" s="1">
        <v>0.25</v>
      </c>
      <c r="IP93" s="1">
        <v>0.25</v>
      </c>
      <c r="IQ93" s="1">
        <v>0.25</v>
      </c>
      <c r="IR93" s="1">
        <v>0.25</v>
      </c>
      <c r="IS93" s="1">
        <v>0.25</v>
      </c>
      <c r="IT93" s="1">
        <v>0.25</v>
      </c>
      <c r="IU93" s="1">
        <v>0.25</v>
      </c>
      <c r="IV93" s="1">
        <v>0.25</v>
      </c>
      <c r="IW93" s="1">
        <v>0.25</v>
      </c>
      <c r="IX93" s="1">
        <v>0.25</v>
      </c>
      <c r="IY93" s="1">
        <v>0.25</v>
      </c>
      <c r="IZ93" s="1">
        <v>0.25</v>
      </c>
      <c r="JA93" s="1">
        <v>0.25</v>
      </c>
      <c r="JB93" s="1">
        <v>0.25</v>
      </c>
      <c r="JC93" s="1">
        <v>0.25</v>
      </c>
      <c r="JD93" s="1">
        <v>0.25</v>
      </c>
      <c r="JE93" s="1">
        <v>0.25</v>
      </c>
      <c r="JF93" s="1">
        <v>0.25</v>
      </c>
      <c r="JG93" s="1">
        <v>0.25</v>
      </c>
      <c r="JH93" s="1">
        <v>0.25</v>
      </c>
      <c r="JI93" s="1">
        <v>0.25</v>
      </c>
      <c r="JJ93" s="1">
        <v>0.25</v>
      </c>
      <c r="JK93" s="1">
        <v>0.25</v>
      </c>
      <c r="JL93" s="1">
        <v>0.25</v>
      </c>
      <c r="JM93" s="1">
        <v>0.25</v>
      </c>
      <c r="JN93" s="1">
        <v>0.25</v>
      </c>
      <c r="JO93" s="1">
        <v>0.25</v>
      </c>
      <c r="JP93" s="1">
        <v>0.25</v>
      </c>
      <c r="JQ93" s="1">
        <v>0.25</v>
      </c>
      <c r="JR93" s="1">
        <v>0.25</v>
      </c>
      <c r="JS93" s="1">
        <v>0.25</v>
      </c>
      <c r="JT93" s="1">
        <v>0.25</v>
      </c>
      <c r="JU93" s="1">
        <v>0.25</v>
      </c>
      <c r="JV93" s="1">
        <v>0.25</v>
      </c>
      <c r="JW93" s="1">
        <v>0.25</v>
      </c>
      <c r="JX93" s="1">
        <v>0.25</v>
      </c>
      <c r="JY93" s="1">
        <v>0.25</v>
      </c>
      <c r="JZ93" s="1">
        <v>0.25</v>
      </c>
      <c r="KA93" s="1">
        <v>0.25</v>
      </c>
      <c r="KB93" s="1">
        <v>0.25</v>
      </c>
      <c r="KC93" s="1">
        <v>0.25</v>
      </c>
      <c r="KD93" s="1">
        <v>0.25</v>
      </c>
      <c r="KE93" s="1">
        <v>0.25</v>
      </c>
      <c r="KF93" s="1">
        <v>0.25</v>
      </c>
      <c r="KG93" s="1">
        <v>0.25</v>
      </c>
      <c r="KH93" s="1">
        <v>0.25</v>
      </c>
      <c r="KI93" s="1">
        <v>0.25</v>
      </c>
      <c r="KJ93" s="1">
        <v>0.25</v>
      </c>
      <c r="KK93" s="1">
        <v>0.25</v>
      </c>
      <c r="KL93" s="1">
        <v>0.25</v>
      </c>
      <c r="KM93" s="1">
        <v>2</v>
      </c>
      <c r="KN93" s="1">
        <v>2</v>
      </c>
      <c r="KO93" s="1">
        <v>0.25</v>
      </c>
      <c r="KP93" s="1">
        <v>2</v>
      </c>
      <c r="KQ93" s="1">
        <v>2</v>
      </c>
      <c r="KR93" s="1">
        <v>2</v>
      </c>
      <c r="KS93" s="1">
        <v>2</v>
      </c>
      <c r="KT93" s="1">
        <v>2</v>
      </c>
      <c r="KU93" s="1">
        <v>2</v>
      </c>
      <c r="KV93" s="1">
        <v>2</v>
      </c>
      <c r="KW93" s="1">
        <v>2</v>
      </c>
      <c r="KX93" s="1">
        <v>2</v>
      </c>
      <c r="KY93" s="1">
        <v>2</v>
      </c>
      <c r="KZ93" s="1">
        <v>2</v>
      </c>
      <c r="LA93" s="1">
        <v>2</v>
      </c>
      <c r="LB93" s="1">
        <v>2</v>
      </c>
      <c r="LC93" s="1">
        <v>2</v>
      </c>
      <c r="LD93" s="1">
        <v>2</v>
      </c>
      <c r="LE93" s="1">
        <v>2</v>
      </c>
      <c r="LF93" s="1">
        <v>2</v>
      </c>
      <c r="LG93" s="1">
        <v>2</v>
      </c>
      <c r="LH93" s="1">
        <v>2</v>
      </c>
      <c r="LI93" s="1">
        <v>2</v>
      </c>
      <c r="LJ93" s="1">
        <v>2</v>
      </c>
      <c r="LK93" s="1">
        <v>2</v>
      </c>
      <c r="LL93" s="1">
        <v>0.25</v>
      </c>
      <c r="LM93" s="1">
        <v>0.25</v>
      </c>
      <c r="LN93" s="1">
        <v>0.25</v>
      </c>
      <c r="LO93" s="1">
        <v>0.25</v>
      </c>
      <c r="LP93" s="1">
        <v>0.25</v>
      </c>
      <c r="LQ93" s="1">
        <v>0.25</v>
      </c>
      <c r="LR93" s="1">
        <v>0.25</v>
      </c>
      <c r="LS93" s="1">
        <v>0.25</v>
      </c>
      <c r="LT93" s="1">
        <v>0.25</v>
      </c>
      <c r="LU93" s="1">
        <v>0.25</v>
      </c>
      <c r="LV93" s="1">
        <v>0.25</v>
      </c>
      <c r="LW93" s="1">
        <v>0.25</v>
      </c>
      <c r="LX93" s="1">
        <v>0.25</v>
      </c>
      <c r="LY93" s="1">
        <v>0.25</v>
      </c>
      <c r="LZ93" s="1">
        <v>0.25</v>
      </c>
      <c r="MA93" s="1">
        <v>0.25</v>
      </c>
      <c r="MB93" s="1">
        <v>0.25</v>
      </c>
      <c r="MC93" s="1">
        <v>0.25</v>
      </c>
      <c r="MD93" s="1">
        <v>0.25</v>
      </c>
      <c r="ME93" s="1">
        <v>0.25</v>
      </c>
      <c r="MF93" s="1">
        <v>0.25</v>
      </c>
      <c r="MG93" s="1">
        <v>0.25</v>
      </c>
      <c r="MH93" s="1">
        <v>0.25</v>
      </c>
      <c r="MI93" s="1">
        <v>0.25</v>
      </c>
      <c r="MJ93" s="1">
        <v>0.25</v>
      </c>
      <c r="MK93" s="1">
        <v>0.25</v>
      </c>
      <c r="ML93" s="1">
        <v>0.25</v>
      </c>
      <c r="MM93" s="1">
        <v>0.25</v>
      </c>
      <c r="MN93" s="1">
        <v>0.25</v>
      </c>
      <c r="MO93" s="1">
        <v>0.25</v>
      </c>
      <c r="MP93" s="1">
        <v>0.25</v>
      </c>
      <c r="MQ93" s="1">
        <v>0.25</v>
      </c>
      <c r="MR93" s="1">
        <v>0.25</v>
      </c>
      <c r="MS93" s="1">
        <v>0.25</v>
      </c>
      <c r="MT93" s="1">
        <v>0.25</v>
      </c>
      <c r="MU93" s="1">
        <v>0.25</v>
      </c>
      <c r="MV93" s="1">
        <v>0.25</v>
      </c>
      <c r="MW93" s="1">
        <v>0.25</v>
      </c>
      <c r="MX93" s="1">
        <v>0.25</v>
      </c>
      <c r="MY93" s="1">
        <v>0.25</v>
      </c>
      <c r="MZ93" s="1">
        <v>0.25</v>
      </c>
      <c r="NA93" s="1">
        <v>0.25</v>
      </c>
      <c r="NB93" s="1">
        <v>0.25</v>
      </c>
      <c r="NC93" s="1">
        <v>0.25</v>
      </c>
    </row>
    <row r="94" spans="2:367" ht="15">
      <c r="B94" s="181" t="s">
        <v>1852</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0</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0</v>
      </c>
      <c r="JO94" s="1">
        <v>0</v>
      </c>
      <c r="JP94" s="1">
        <v>0</v>
      </c>
      <c r="JQ94" s="1">
        <v>0</v>
      </c>
      <c r="JR94" s="1">
        <v>0</v>
      </c>
      <c r="JS94" s="1">
        <v>0</v>
      </c>
      <c r="JT94" s="1">
        <v>0</v>
      </c>
      <c r="JU94" s="1">
        <v>0</v>
      </c>
      <c r="JV94" s="1">
        <v>0</v>
      </c>
      <c r="JW94" s="1">
        <v>0</v>
      </c>
      <c r="JX94" s="1">
        <v>0</v>
      </c>
      <c r="JY94" s="1">
        <v>0</v>
      </c>
      <c r="JZ94" s="1">
        <v>0</v>
      </c>
      <c r="KA94" s="1">
        <v>0</v>
      </c>
      <c r="KB94" s="1">
        <v>0</v>
      </c>
      <c r="KC94" s="1">
        <v>0</v>
      </c>
      <c r="KD94" s="1">
        <v>0</v>
      </c>
      <c r="KE94" s="1">
        <v>0</v>
      </c>
      <c r="KF94" s="1">
        <v>0</v>
      </c>
      <c r="KG94" s="1">
        <v>0</v>
      </c>
      <c r="KH94" s="1">
        <v>0</v>
      </c>
      <c r="KI94" s="1">
        <v>0</v>
      </c>
      <c r="KJ94" s="1">
        <v>0</v>
      </c>
      <c r="KK94" s="1">
        <v>0</v>
      </c>
      <c r="KL94" s="1">
        <v>0</v>
      </c>
      <c r="KM94" s="1">
        <v>0</v>
      </c>
      <c r="KN94" s="1">
        <v>0</v>
      </c>
      <c r="KO94" s="1">
        <v>0</v>
      </c>
      <c r="KP94" s="1">
        <v>0</v>
      </c>
      <c r="KQ94" s="1">
        <v>0</v>
      </c>
      <c r="KR94" s="1">
        <v>0</v>
      </c>
      <c r="KS94" s="1">
        <v>0</v>
      </c>
      <c r="KT94" s="1">
        <v>0</v>
      </c>
      <c r="KU94" s="1">
        <v>0</v>
      </c>
      <c r="KV94" s="1">
        <v>0</v>
      </c>
      <c r="KW94" s="1">
        <v>0</v>
      </c>
      <c r="KX94" s="1">
        <v>0</v>
      </c>
      <c r="KY94" s="1">
        <v>0</v>
      </c>
      <c r="KZ94" s="1">
        <v>0</v>
      </c>
      <c r="LA94" s="1">
        <v>0</v>
      </c>
      <c r="LB94" s="1">
        <v>0</v>
      </c>
      <c r="LC94" s="1">
        <v>0</v>
      </c>
      <c r="LD94" s="1">
        <v>0</v>
      </c>
      <c r="LE94" s="1">
        <v>0</v>
      </c>
      <c r="LF94" s="1">
        <v>0</v>
      </c>
      <c r="LG94" s="1">
        <v>0</v>
      </c>
      <c r="LH94" s="1">
        <v>0</v>
      </c>
      <c r="LI94" s="1">
        <v>0</v>
      </c>
      <c r="LJ94" s="1">
        <v>0</v>
      </c>
      <c r="LK94" s="1">
        <v>0</v>
      </c>
      <c r="LL94" s="1">
        <v>0</v>
      </c>
      <c r="LM94" s="1">
        <v>0</v>
      </c>
      <c r="LN94" s="1">
        <v>0</v>
      </c>
      <c r="LO94" s="1">
        <v>0</v>
      </c>
      <c r="LP94" s="1">
        <v>0</v>
      </c>
      <c r="LQ94" s="1">
        <v>0</v>
      </c>
      <c r="LR94" s="1">
        <v>0</v>
      </c>
      <c r="LS94" s="1">
        <v>0</v>
      </c>
      <c r="LT94" s="1">
        <v>0</v>
      </c>
      <c r="LU94" s="1">
        <v>0</v>
      </c>
      <c r="LV94" s="1">
        <v>0</v>
      </c>
      <c r="LW94" s="1">
        <v>0</v>
      </c>
      <c r="LX94" s="1">
        <v>0</v>
      </c>
      <c r="LY94" s="1">
        <v>0</v>
      </c>
      <c r="LZ94" s="1">
        <v>0</v>
      </c>
      <c r="MA94" s="1">
        <v>0</v>
      </c>
      <c r="MB94" s="1">
        <v>0</v>
      </c>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0</v>
      </c>
      <c r="MT94" s="1">
        <v>0</v>
      </c>
      <c r="MU94" s="1">
        <v>0</v>
      </c>
      <c r="MV94" s="1">
        <v>0</v>
      </c>
      <c r="MW94" s="1">
        <v>0</v>
      </c>
      <c r="MX94" s="1">
        <v>0</v>
      </c>
      <c r="MY94" s="1">
        <v>0</v>
      </c>
      <c r="MZ94" s="1">
        <v>0</v>
      </c>
      <c r="NA94" s="1">
        <v>0</v>
      </c>
      <c r="NB94" s="1">
        <v>0</v>
      </c>
      <c r="NC94" s="1">
        <v>0</v>
      </c>
    </row>
    <row r="95" spans="2:367" ht="15">
      <c r="B95" s="11" t="s">
        <v>867</v>
      </c>
      <c r="C95" s="20">
        <f>SUM(C86:C94)</f>
        <v>1.7558139534883721</v>
      </c>
      <c r="D95" s="20">
        <f t="shared" ref="D95:BO95" si="295">SUM(D86:D94)</f>
        <v>1.7842377260981912</v>
      </c>
      <c r="E95" s="20">
        <f t="shared" si="295"/>
        <v>1.727390180878553</v>
      </c>
      <c r="F95" s="20">
        <f t="shared" si="295"/>
        <v>1.727390180878553</v>
      </c>
      <c r="G95" s="20">
        <f t="shared" si="295"/>
        <v>1.7842377260981912</v>
      </c>
      <c r="H95" s="20">
        <f t="shared" si="295"/>
        <v>1.6989664082687339</v>
      </c>
      <c r="I95" s="20">
        <f t="shared" si="295"/>
        <v>1.6989664082687339</v>
      </c>
      <c r="J95" s="20">
        <f t="shared" si="295"/>
        <v>1.7842377260981912</v>
      </c>
      <c r="K95" s="20">
        <f t="shared" si="295"/>
        <v>1.7842377260981912</v>
      </c>
      <c r="L95" s="20">
        <f t="shared" si="295"/>
        <v>1.727390180878553</v>
      </c>
      <c r="M95" s="20">
        <f t="shared" si="295"/>
        <v>1.727390180878553</v>
      </c>
      <c r="N95" s="20">
        <f t="shared" si="295"/>
        <v>1.6989664082687339</v>
      </c>
      <c r="O95" s="20">
        <f t="shared" si="295"/>
        <v>1.7842377260981912</v>
      </c>
      <c r="P95" s="20">
        <f t="shared" si="295"/>
        <v>1.9263565891472869</v>
      </c>
      <c r="Q95" s="20">
        <f t="shared" si="295"/>
        <v>1.9263565891472869</v>
      </c>
      <c r="R95" s="20">
        <f t="shared" si="295"/>
        <v>2.0400516795865631</v>
      </c>
      <c r="S95" s="20">
        <f t="shared" si="295"/>
        <v>2.1253229974160206</v>
      </c>
      <c r="T95" s="20">
        <f t="shared" si="295"/>
        <v>1.954780361757106</v>
      </c>
      <c r="U95" s="20">
        <f t="shared" si="295"/>
        <v>1.6989664082687339</v>
      </c>
      <c r="V95" s="20">
        <f t="shared" si="295"/>
        <v>1.6989664082687339</v>
      </c>
      <c r="W95" s="20">
        <f t="shared" si="295"/>
        <v>1.8126614987080103</v>
      </c>
      <c r="X95" s="20">
        <f t="shared" si="295"/>
        <v>1.8126614987080103</v>
      </c>
      <c r="Y95" s="20">
        <f t="shared" si="295"/>
        <v>1.7131782945736433</v>
      </c>
      <c r="Z95" s="20">
        <f t="shared" si="295"/>
        <v>1.7558139534883721</v>
      </c>
      <c r="AA95" s="20">
        <f t="shared" si="295"/>
        <v>1.7842377260981912</v>
      </c>
      <c r="AB95" s="20">
        <f t="shared" si="295"/>
        <v>1.7842377260981912</v>
      </c>
      <c r="AC95" s="20">
        <f t="shared" si="295"/>
        <v>1.7842377260981912</v>
      </c>
      <c r="AD95" s="20">
        <f t="shared" si="295"/>
        <v>1.7842377260981912</v>
      </c>
      <c r="AE95" s="20">
        <f t="shared" si="295"/>
        <v>1.8410852713178296</v>
      </c>
      <c r="AF95" s="20">
        <f t="shared" si="295"/>
        <v>1.7842377260981912</v>
      </c>
      <c r="AG95" s="20">
        <f t="shared" si="295"/>
        <v>1.8410852713178296</v>
      </c>
      <c r="AH95" s="20">
        <f t="shared" si="295"/>
        <v>1.7842377260981912</v>
      </c>
      <c r="AI95" s="20">
        <f t="shared" si="295"/>
        <v>1.7842377260981912</v>
      </c>
      <c r="AJ95" s="20">
        <f t="shared" si="295"/>
        <v>1.727390180878553</v>
      </c>
      <c r="AK95" s="20">
        <f t="shared" si="295"/>
        <v>1.8410852713178296</v>
      </c>
      <c r="AL95" s="20">
        <f t="shared" si="295"/>
        <v>1.8979328165374678</v>
      </c>
      <c r="AM95" s="20">
        <f t="shared" si="295"/>
        <v>1.8410852713178296</v>
      </c>
      <c r="AN95" s="20">
        <f t="shared" si="295"/>
        <v>1.8410852713178296</v>
      </c>
      <c r="AO95" s="20">
        <f t="shared" si="295"/>
        <v>1.8410852713178296</v>
      </c>
      <c r="AP95" s="20">
        <f t="shared" si="295"/>
        <v>1.7842377260981912</v>
      </c>
      <c r="AQ95" s="20">
        <f t="shared" si="295"/>
        <v>1.8126614987080103</v>
      </c>
      <c r="AR95" s="20">
        <f t="shared" si="295"/>
        <v>1.8410852713178296</v>
      </c>
      <c r="AS95" s="20">
        <f t="shared" si="295"/>
        <v>1.8979328165374678</v>
      </c>
      <c r="AT95" s="20">
        <f t="shared" si="295"/>
        <v>1.8979328165374678</v>
      </c>
      <c r="AU95" s="20">
        <f t="shared" si="295"/>
        <v>1.8410852713178296</v>
      </c>
      <c r="AV95" s="20">
        <f t="shared" si="295"/>
        <v>1.7558139534883721</v>
      </c>
      <c r="AW95" s="20">
        <f t="shared" si="295"/>
        <v>1.7842377260981912</v>
      </c>
      <c r="AX95" s="20">
        <f t="shared" si="295"/>
        <v>1.8695090439276485</v>
      </c>
      <c r="AY95" s="20">
        <f t="shared" si="295"/>
        <v>1.8979328165374678</v>
      </c>
      <c r="AZ95" s="20">
        <f t="shared" si="295"/>
        <v>2.2105943152454781</v>
      </c>
      <c r="BA95" s="20">
        <f t="shared" si="295"/>
        <v>2.3527131782945738</v>
      </c>
      <c r="BB95" s="20">
        <f t="shared" si="295"/>
        <v>2.2105943152454781</v>
      </c>
      <c r="BC95" s="20">
        <f t="shared" si="295"/>
        <v>1.8979328165374678</v>
      </c>
      <c r="BD95" s="20">
        <f t="shared" si="295"/>
        <v>1.7558139534883721</v>
      </c>
      <c r="BE95" s="20">
        <f t="shared" si="295"/>
        <v>1.6989664082687339</v>
      </c>
      <c r="BF95" s="20">
        <f t="shared" si="295"/>
        <v>1.8126614987080103</v>
      </c>
      <c r="BG95" s="20">
        <f t="shared" si="295"/>
        <v>1.5</v>
      </c>
      <c r="BH95" s="20">
        <f t="shared" si="295"/>
        <v>2.3527131782945738</v>
      </c>
      <c r="BI95" s="20">
        <f t="shared" si="295"/>
        <v>1.8695090439276485</v>
      </c>
      <c r="BJ95" s="20">
        <f t="shared" si="295"/>
        <v>1.8979328165374678</v>
      </c>
      <c r="BK95" s="20">
        <f t="shared" si="295"/>
        <v>1.8695090439276485</v>
      </c>
      <c r="BL95" s="20">
        <f t="shared" si="295"/>
        <v>1.8126614987080103</v>
      </c>
      <c r="BM95" s="20">
        <f t="shared" si="295"/>
        <v>1.8979328165374678</v>
      </c>
      <c r="BN95" s="20">
        <f t="shared" si="295"/>
        <v>2.0684754521963824</v>
      </c>
      <c r="BO95" s="20">
        <f t="shared" si="295"/>
        <v>2.0968992248062017</v>
      </c>
      <c r="BP95" s="20">
        <f t="shared" ref="BP95:CR95" si="296">SUM(BP86:BP94)</f>
        <v>1.954780361757106</v>
      </c>
      <c r="BQ95" s="20">
        <f t="shared" si="296"/>
        <v>1.6705426356589148</v>
      </c>
      <c r="BR95" s="20">
        <f t="shared" si="296"/>
        <v>1.8126614987080103</v>
      </c>
      <c r="BS95" s="20">
        <f t="shared" si="296"/>
        <v>1.6989664082687339</v>
      </c>
      <c r="BT95" s="20">
        <f t="shared" si="296"/>
        <v>1.8126614987080103</v>
      </c>
      <c r="BU95" s="20">
        <f t="shared" si="296"/>
        <v>1.8695090439276485</v>
      </c>
      <c r="BV95" s="20">
        <f t="shared" si="296"/>
        <v>1.7842377260981912</v>
      </c>
      <c r="BW95" s="20">
        <f t="shared" si="296"/>
        <v>1.8126614987080103</v>
      </c>
      <c r="BX95" s="20">
        <f t="shared" si="296"/>
        <v>1.7842377260981912</v>
      </c>
      <c r="BY95" s="20">
        <f t="shared" si="296"/>
        <v>1.8126614987080103</v>
      </c>
      <c r="BZ95" s="20">
        <f t="shared" si="296"/>
        <v>1.727390180878553</v>
      </c>
      <c r="CA95" s="20">
        <f t="shared" si="296"/>
        <v>1.6989664082687339</v>
      </c>
      <c r="CB95" s="20">
        <f t="shared" si="296"/>
        <v>1.954780361757106</v>
      </c>
      <c r="CC95" s="20">
        <f t="shared" si="296"/>
        <v>1.8410852713178296</v>
      </c>
      <c r="CD95" s="20">
        <f t="shared" si="296"/>
        <v>1.8410852713178296</v>
      </c>
      <c r="CE95" s="20">
        <f t="shared" si="296"/>
        <v>1.727390180878553</v>
      </c>
      <c r="CF95" s="20">
        <f t="shared" si="296"/>
        <v>1.9605943152454781</v>
      </c>
      <c r="CG95" s="20">
        <f t="shared" si="296"/>
        <v>2.2164082687338502</v>
      </c>
      <c r="CH95" s="20">
        <f t="shared" si="296"/>
        <v>1.9321705426356592</v>
      </c>
      <c r="CI95" s="20">
        <f t="shared" si="296"/>
        <v>2.159560723514212</v>
      </c>
      <c r="CJ95" s="20">
        <f t="shared" si="296"/>
        <v>2.3869509043927648</v>
      </c>
      <c r="CK95" s="20">
        <f t="shared" si="296"/>
        <v>2.3301033591731266</v>
      </c>
      <c r="CL95" s="20">
        <f t="shared" si="296"/>
        <v>2.0458656330749356</v>
      </c>
      <c r="CM95" s="20">
        <f t="shared" si="296"/>
        <v>2.3301033591731266</v>
      </c>
      <c r="CN95" s="20">
        <f t="shared" si="296"/>
        <v>2.3869509043927648</v>
      </c>
      <c r="CO95" s="20">
        <f t="shared" si="296"/>
        <v>1.9463824289405687</v>
      </c>
      <c r="CP95" s="20">
        <f t="shared" si="296"/>
        <v>1.9605943152454781</v>
      </c>
      <c r="CQ95" s="20">
        <f t="shared" si="296"/>
        <v>2.1027131782945738</v>
      </c>
      <c r="CR95" s="20">
        <f t="shared" si="296"/>
        <v>2.0684754521963824</v>
      </c>
      <c r="CS95" s="20">
        <f t="shared" ref="CS95:FB95" si="297">SUM(CS86:CS94)</f>
        <v>2.0684754521963824</v>
      </c>
      <c r="CT95" s="20">
        <f t="shared" si="297"/>
        <v>1.9263565891472869</v>
      </c>
      <c r="CU95" s="20">
        <f t="shared" si="297"/>
        <v>1.8695090439276485</v>
      </c>
      <c r="CV95" s="20">
        <f t="shared" si="297"/>
        <v>1.8695090439276485</v>
      </c>
      <c r="CW95" s="20">
        <f t="shared" si="297"/>
        <v>1.5</v>
      </c>
      <c r="CX95" s="20">
        <f t="shared" si="297"/>
        <v>2.1537467700258395</v>
      </c>
      <c r="CY95" s="20">
        <f t="shared" si="297"/>
        <v>1.8979328165374678</v>
      </c>
      <c r="CZ95" s="20">
        <f t="shared" si="297"/>
        <v>1.8410852713178296</v>
      </c>
      <c r="DA95" s="20">
        <f t="shared" si="297"/>
        <v>1.7842377260981912</v>
      </c>
      <c r="DB95" s="20">
        <f t="shared" si="297"/>
        <v>1.7558139534883721</v>
      </c>
      <c r="DC95" s="20">
        <f t="shared" si="297"/>
        <v>1.5058139534883721</v>
      </c>
      <c r="DD95" s="20">
        <f t="shared" si="297"/>
        <v>1.9037467700258397</v>
      </c>
      <c r="DE95" s="20">
        <f t="shared" si="297"/>
        <v>2.3016795865633077</v>
      </c>
      <c r="DF95" s="20">
        <f t="shared" si="297"/>
        <v>1.9321705426356592</v>
      </c>
      <c r="DG95" s="20">
        <f t="shared" si="297"/>
        <v>1.9321705426356592</v>
      </c>
      <c r="DH95" s="20">
        <f t="shared" si="297"/>
        <v>1.9321705426356592</v>
      </c>
      <c r="DI95" s="20">
        <f t="shared" si="297"/>
        <v>1.3979328165374678</v>
      </c>
      <c r="DJ95" s="20">
        <f t="shared" si="297"/>
        <v>1.454780361757106</v>
      </c>
      <c r="DK95" s="20">
        <f t="shared" si="297"/>
        <v>2.1027131782945738</v>
      </c>
      <c r="DL95" s="20">
        <f t="shared" si="297"/>
        <v>2.4153746770025841</v>
      </c>
      <c r="DM95" s="20">
        <f t="shared" si="297"/>
        <v>2.3301033591731266</v>
      </c>
      <c r="DN95" s="20">
        <f t="shared" si="297"/>
        <v>2.2164082687338502</v>
      </c>
      <c r="DO95" s="20">
        <f t="shared" si="297"/>
        <v>1.9321705426356592</v>
      </c>
      <c r="DP95" s="20">
        <f t="shared" si="297"/>
        <v>1.8184754521963824</v>
      </c>
      <c r="DQ95" s="20">
        <f t="shared" si="297"/>
        <v>1.6479328165374678</v>
      </c>
      <c r="DR95" s="20">
        <f t="shared" si="297"/>
        <v>1.8184754521963824</v>
      </c>
      <c r="DS95" s="20">
        <f t="shared" si="297"/>
        <v>1.6763565891472869</v>
      </c>
      <c r="DT95" s="20">
        <f t="shared" si="297"/>
        <v>1.5626614987080103</v>
      </c>
      <c r="DU95" s="20">
        <f t="shared" si="297"/>
        <v>1.5626614987080103</v>
      </c>
      <c r="DV95" s="20">
        <f t="shared" si="297"/>
        <v>1.5342377260981912</v>
      </c>
      <c r="DW95" s="20">
        <f t="shared" si="297"/>
        <v>1.727390180878553</v>
      </c>
      <c r="DX95" s="20">
        <f t="shared" si="297"/>
        <v>1.7842377260981912</v>
      </c>
      <c r="DY95" s="20">
        <f t="shared" si="297"/>
        <v>1.8979328165374678</v>
      </c>
      <c r="DZ95" s="20">
        <f t="shared" si="297"/>
        <v>2.0684754521963824</v>
      </c>
      <c r="EA95" s="20">
        <f t="shared" si="297"/>
        <v>1.7842377260981912</v>
      </c>
      <c r="EB95" s="20">
        <f t="shared" si="297"/>
        <v>1.727390180878553</v>
      </c>
      <c r="EC95" s="20">
        <f t="shared" si="297"/>
        <v>1.727390180878553</v>
      </c>
      <c r="ED95" s="20">
        <f t="shared" si="297"/>
        <v>1.6989664082687339</v>
      </c>
      <c r="EE95" s="20">
        <f t="shared" si="297"/>
        <v>1.727390180878553</v>
      </c>
      <c r="EF95" s="20">
        <f t="shared" si="297"/>
        <v>1.5</v>
      </c>
      <c r="EG95" s="20">
        <f t="shared" si="297"/>
        <v>2.239018087855297</v>
      </c>
      <c r="EH95" s="20">
        <f t="shared" si="297"/>
        <v>1.8126614987080103</v>
      </c>
      <c r="EI95" s="20">
        <f t="shared" si="297"/>
        <v>1.8126614987080103</v>
      </c>
      <c r="EJ95" s="20">
        <f t="shared" si="297"/>
        <v>1.8695090439276485</v>
      </c>
      <c r="EK95" s="20">
        <f t="shared" si="297"/>
        <v>1.7842377260981912</v>
      </c>
      <c r="EL95" s="20">
        <f t="shared" si="297"/>
        <v>1.7842377260981912</v>
      </c>
      <c r="EM95" s="20">
        <f t="shared" si="297"/>
        <v>1.8126614987080103</v>
      </c>
      <c r="EN95" s="20">
        <f t="shared" si="297"/>
        <v>1.8695090439276485</v>
      </c>
      <c r="EO95" s="20">
        <f t="shared" si="297"/>
        <v>1.7842377260981912</v>
      </c>
      <c r="EP95" s="20">
        <f t="shared" si="297"/>
        <v>2.239018087855297</v>
      </c>
      <c r="EQ95" s="20">
        <f t="shared" si="297"/>
        <v>2.5801033591731266</v>
      </c>
      <c r="ER95" s="20">
        <f t="shared" si="297"/>
        <v>2.1253229974160206</v>
      </c>
      <c r="ES95" s="20">
        <f t="shared" si="297"/>
        <v>2.0116279069767442</v>
      </c>
      <c r="ET95" s="20">
        <f t="shared" si="297"/>
        <v>2.4948320413436695</v>
      </c>
      <c r="EU95" s="20">
        <f t="shared" si="297"/>
        <v>2.4948320413436695</v>
      </c>
      <c r="EV95" s="20">
        <f t="shared" si="297"/>
        <v>2.5801033591731266</v>
      </c>
      <c r="EW95" s="20">
        <f t="shared" si="297"/>
        <v>2.3527131782945738</v>
      </c>
      <c r="EX95" s="20">
        <f t="shared" si="297"/>
        <v>2.4948320413436695</v>
      </c>
      <c r="EY95" s="20">
        <f t="shared" si="297"/>
        <v>2.2105943152454781</v>
      </c>
      <c r="EZ95" s="20">
        <f t="shared" si="297"/>
        <v>2.0684754521963824</v>
      </c>
      <c r="FA95" s="20">
        <f t="shared" si="297"/>
        <v>2.5232558139534884</v>
      </c>
      <c r="FB95" s="20">
        <f t="shared" si="297"/>
        <v>2.3527131782945738</v>
      </c>
      <c r="FC95" s="20">
        <f t="shared" ref="FC95:HN95" si="298">SUM(FC86:FC94)</f>
        <v>2.779069767441861</v>
      </c>
      <c r="FD95" s="20">
        <f t="shared" si="298"/>
        <v>2.5516795865633077</v>
      </c>
      <c r="FE95" s="20">
        <f t="shared" si="298"/>
        <v>2.6369509043927648</v>
      </c>
      <c r="FF95" s="20">
        <f t="shared" si="298"/>
        <v>2.8643410852713185</v>
      </c>
      <c r="FG95" s="20">
        <f t="shared" si="298"/>
        <v>2.239018087855297</v>
      </c>
      <c r="FH95" s="20">
        <f t="shared" si="298"/>
        <v>2.5232558139534884</v>
      </c>
      <c r="FI95" s="20">
        <f t="shared" si="298"/>
        <v>2.9211886304909562</v>
      </c>
      <c r="FJ95" s="20">
        <f t="shared" si="298"/>
        <v>2.2105943152454781</v>
      </c>
      <c r="FK95" s="20">
        <f t="shared" si="298"/>
        <v>1.8695090439276485</v>
      </c>
      <c r="FL95" s="20">
        <f t="shared" si="298"/>
        <v>1.8410852713178296</v>
      </c>
      <c r="FM95" s="20">
        <f t="shared" si="298"/>
        <v>1.8695090439276485</v>
      </c>
      <c r="FN95" s="20">
        <f t="shared" si="298"/>
        <v>1.8041627906976745</v>
      </c>
      <c r="FO95" s="20">
        <f t="shared" si="298"/>
        <v>1.9221498708010336</v>
      </c>
      <c r="FP95" s="20">
        <f t="shared" si="298"/>
        <v>1.9263565891472869</v>
      </c>
      <c r="FQ95" s="20">
        <f t="shared" si="298"/>
        <v>1.7558139534883721</v>
      </c>
      <c r="FR95" s="20">
        <f t="shared" si="298"/>
        <v>1.7842377260981912</v>
      </c>
      <c r="FS95" s="20">
        <f t="shared" si="298"/>
        <v>1.7842377260981912</v>
      </c>
      <c r="FT95" s="20">
        <f t="shared" si="298"/>
        <v>1.7842377260981912</v>
      </c>
      <c r="FU95" s="20">
        <f t="shared" si="298"/>
        <v>1.954780361757106</v>
      </c>
      <c r="FV95" s="20">
        <f t="shared" si="298"/>
        <v>2.1253229974160206</v>
      </c>
      <c r="FW95" s="20">
        <f t="shared" si="298"/>
        <v>1.9263565891472869</v>
      </c>
      <c r="FX95" s="20">
        <f t="shared" si="298"/>
        <v>1.8695090439276485</v>
      </c>
      <c r="FY95" s="20">
        <f t="shared" si="298"/>
        <v>1.8410852713178296</v>
      </c>
      <c r="FZ95" s="20">
        <f t="shared" si="298"/>
        <v>1.8410852713178296</v>
      </c>
      <c r="GA95" s="20">
        <f t="shared" si="298"/>
        <v>1.7842377260981912</v>
      </c>
      <c r="GB95" s="20">
        <f t="shared" si="298"/>
        <v>1.8695090439276485</v>
      </c>
      <c r="GC95" s="20">
        <f t="shared" si="298"/>
        <v>1.8126614987080103</v>
      </c>
      <c r="GD95" s="20">
        <f t="shared" si="298"/>
        <v>1.9263565891472869</v>
      </c>
      <c r="GE95" s="20">
        <f t="shared" si="298"/>
        <v>1.7842377260981912</v>
      </c>
      <c r="GF95" s="20">
        <f t="shared" si="298"/>
        <v>1.8410852713178296</v>
      </c>
      <c r="GG95" s="20">
        <f t="shared" si="298"/>
        <v>1.8410852713178296</v>
      </c>
      <c r="GH95" s="20">
        <f t="shared" si="298"/>
        <v>1.8979328165374678</v>
      </c>
      <c r="GI95" s="20">
        <f t="shared" si="298"/>
        <v>1.8979328165374678</v>
      </c>
      <c r="GJ95" s="20">
        <f t="shared" si="298"/>
        <v>2.3527131782945738</v>
      </c>
      <c r="GK95" s="20">
        <f t="shared" si="298"/>
        <v>2.409560723514212</v>
      </c>
      <c r="GL95" s="20">
        <f t="shared" si="298"/>
        <v>1.9263565891472869</v>
      </c>
      <c r="GM95" s="20">
        <f t="shared" si="298"/>
        <v>1.8979328165374678</v>
      </c>
      <c r="GN95" s="20">
        <f t="shared" si="298"/>
        <v>1.9263565891472869</v>
      </c>
      <c r="GO95" s="20">
        <f t="shared" si="298"/>
        <v>1.7842377260981912</v>
      </c>
      <c r="GP95" s="20">
        <f t="shared" si="298"/>
        <v>1.954780361757106</v>
      </c>
      <c r="GQ95" s="20">
        <f t="shared" si="298"/>
        <v>2.0684754521963824</v>
      </c>
      <c r="GR95" s="20">
        <f t="shared" si="298"/>
        <v>1.8695090439276485</v>
      </c>
      <c r="GS95" s="20">
        <f t="shared" si="298"/>
        <v>1.8695090439276485</v>
      </c>
      <c r="GT95" s="20">
        <f t="shared" si="298"/>
        <v>1.8979328165374678</v>
      </c>
      <c r="GU95" s="20">
        <f t="shared" si="298"/>
        <v>1.8979328165374678</v>
      </c>
      <c r="GV95" s="20">
        <f t="shared" si="298"/>
        <v>1.7842377260981912</v>
      </c>
      <c r="GW95" s="20">
        <f t="shared" si="298"/>
        <v>1.8979328165374678</v>
      </c>
      <c r="GX95" s="20">
        <f t="shared" si="298"/>
        <v>2.4948320413436695</v>
      </c>
      <c r="GY95" s="20">
        <f t="shared" si="298"/>
        <v>2.6369509043927648</v>
      </c>
      <c r="GZ95" s="20">
        <f t="shared" si="298"/>
        <v>2.3527131782945738</v>
      </c>
      <c r="HA95" s="20">
        <f t="shared" si="298"/>
        <v>4.3527131782945734</v>
      </c>
      <c r="HB95" s="20">
        <f t="shared" si="298"/>
        <v>4.3527131782945734</v>
      </c>
      <c r="HC95" s="20">
        <f t="shared" si="298"/>
        <v>4.0116279069767442</v>
      </c>
      <c r="HD95" s="20">
        <f t="shared" si="298"/>
        <v>4.0116279069767442</v>
      </c>
      <c r="HE95" s="20">
        <f t="shared" si="298"/>
        <v>4.4664082687338507</v>
      </c>
      <c r="HF95" s="20">
        <f t="shared" si="298"/>
        <v>5.3475452196382429</v>
      </c>
      <c r="HG95" s="20">
        <f t="shared" si="298"/>
        <v>4.9211886304909562</v>
      </c>
      <c r="HH95" s="20">
        <f t="shared" si="298"/>
        <v>4.779069767441861</v>
      </c>
      <c r="HI95" s="20">
        <f t="shared" si="298"/>
        <v>4.3527131782945734</v>
      </c>
      <c r="HJ95" s="20">
        <f t="shared" si="298"/>
        <v>4.3527131782945734</v>
      </c>
      <c r="HK95" s="20">
        <f t="shared" si="298"/>
        <v>4.2958656330749356</v>
      </c>
      <c r="HL95" s="20">
        <f t="shared" si="298"/>
        <v>4.4948320413436695</v>
      </c>
      <c r="HM95" s="20">
        <f t="shared" si="298"/>
        <v>4.0684754521963828</v>
      </c>
      <c r="HN95" s="20">
        <f t="shared" si="298"/>
        <v>4.0116279069767442</v>
      </c>
      <c r="HO95" s="20">
        <f t="shared" ref="HO95:JZ95" si="299">SUM(HO86:HO94)</f>
        <v>3.9263565891472867</v>
      </c>
      <c r="HP95" s="20">
        <f t="shared" si="299"/>
        <v>3.8410852713178296</v>
      </c>
      <c r="HQ95" s="20">
        <f t="shared" si="299"/>
        <v>4.0116279069767442</v>
      </c>
      <c r="HR95" s="20">
        <f t="shared" si="299"/>
        <v>4.0684754521963828</v>
      </c>
      <c r="HS95" s="20">
        <f>SUM(HS86:HS94)</f>
        <v>4.0684754521963828</v>
      </c>
      <c r="HT95" s="20">
        <f t="shared" si="299"/>
        <v>3.9263565891472867</v>
      </c>
      <c r="HU95" s="20">
        <f t="shared" si="299"/>
        <v>3.8126614987080103</v>
      </c>
      <c r="HV95" s="20">
        <f t="shared" si="299"/>
        <v>3.7842377260981914</v>
      </c>
      <c r="HW95" s="20">
        <f t="shared" si="299"/>
        <v>3.8979328165374678</v>
      </c>
      <c r="HX95" s="20">
        <f t="shared" si="299"/>
        <v>4.0116279069767442</v>
      </c>
      <c r="HY95" s="20">
        <f t="shared" si="299"/>
        <v>4.0684754521963828</v>
      </c>
      <c r="HZ95" s="20">
        <f t="shared" si="299"/>
        <v>4.4948320413436695</v>
      </c>
      <c r="IA95" s="20">
        <f t="shared" si="299"/>
        <v>4.3527131782945734</v>
      </c>
      <c r="IB95" s="20">
        <f t="shared" si="299"/>
        <v>4.1253229974160206</v>
      </c>
      <c r="IC95" s="20">
        <f t="shared" si="299"/>
        <v>4.0684754521963828</v>
      </c>
      <c r="ID95" s="20">
        <f t="shared" si="299"/>
        <v>3.8410852713178296</v>
      </c>
      <c r="IE95" s="20">
        <f t="shared" si="299"/>
        <v>3.7273901808785528</v>
      </c>
      <c r="IF95" s="20">
        <f t="shared" si="299"/>
        <v>3.8695090439276485</v>
      </c>
      <c r="IG95" s="20">
        <f t="shared" si="299"/>
        <v>4.1111111111111107</v>
      </c>
      <c r="IH95" s="20">
        <f t="shared" si="299"/>
        <v>4.0968992248062017</v>
      </c>
      <c r="II95" s="20">
        <f t="shared" si="299"/>
        <v>3.9832041343669253</v>
      </c>
      <c r="IJ95" s="20">
        <f t="shared" si="299"/>
        <v>3.8410852713178296</v>
      </c>
      <c r="IK95" s="20">
        <f t="shared" si="299"/>
        <v>3.8837209302325579</v>
      </c>
      <c r="IL95" s="20">
        <f t="shared" si="299"/>
        <v>3.8410852713178296</v>
      </c>
      <c r="IM95" s="20">
        <f t="shared" si="299"/>
        <v>3.8410852713178296</v>
      </c>
      <c r="IN95" s="20">
        <f t="shared" si="299"/>
        <v>4.0684754521963828</v>
      </c>
      <c r="IO95" s="20">
        <f t="shared" si="299"/>
        <v>4.0116279069767442</v>
      </c>
      <c r="IP95" s="20">
        <f t="shared" si="299"/>
        <v>4.7616279069767442</v>
      </c>
      <c r="IQ95" s="20">
        <f t="shared" si="299"/>
        <v>5.4437984496124034</v>
      </c>
      <c r="IR95" s="20">
        <f t="shared" si="299"/>
        <v>7.7054263565891477</v>
      </c>
      <c r="IS95" s="20">
        <f t="shared" si="299"/>
        <v>6.8527131782945734</v>
      </c>
      <c r="IT95" s="20">
        <f t="shared" si="299"/>
        <v>6.9948320413436695</v>
      </c>
      <c r="IU95" s="20">
        <f t="shared" si="299"/>
        <v>7.5633074935400515</v>
      </c>
      <c r="IV95" s="20">
        <f t="shared" si="299"/>
        <v>7.8475452196382429</v>
      </c>
      <c r="IW95" s="20">
        <f t="shared" si="299"/>
        <v>7.4211886304909562</v>
      </c>
      <c r="IX95" s="20">
        <f t="shared" si="299"/>
        <v>7.279069767441861</v>
      </c>
      <c r="IY95" s="20">
        <f t="shared" si="299"/>
        <v>7.5633074935400515</v>
      </c>
      <c r="IZ95" s="20">
        <f t="shared" si="299"/>
        <v>7.9896640826873391</v>
      </c>
      <c r="JA95" s="20">
        <f t="shared" si="299"/>
        <v>6.8527131782945734</v>
      </c>
      <c r="JB95" s="20">
        <f t="shared" si="299"/>
        <v>7.5633074935400515</v>
      </c>
      <c r="JC95" s="20">
        <f t="shared" si="299"/>
        <v>8.1317829457364343</v>
      </c>
      <c r="JD95" s="20">
        <f t="shared" si="299"/>
        <v>7.3074935400516789</v>
      </c>
      <c r="JE95" s="20">
        <f t="shared" si="299"/>
        <v>7.2506459948320412</v>
      </c>
      <c r="JF95" s="20">
        <f t="shared" si="299"/>
        <v>6.7105943152454781</v>
      </c>
      <c r="JG95" s="20">
        <f t="shared" si="299"/>
        <v>6.4263565891472867</v>
      </c>
      <c r="JH95" s="20">
        <f t="shared" si="299"/>
        <v>6.5116279069767442</v>
      </c>
      <c r="JI95" s="20">
        <f t="shared" si="299"/>
        <v>7.1369509043927648</v>
      </c>
      <c r="JJ95" s="20">
        <f t="shared" si="299"/>
        <v>6.5400516795865631</v>
      </c>
      <c r="JK95" s="20">
        <f t="shared" si="299"/>
        <v>6.4832041343669253</v>
      </c>
      <c r="JL95" s="20">
        <f t="shared" si="299"/>
        <v>6.4263565891472867</v>
      </c>
      <c r="JM95" s="20">
        <f t="shared" si="299"/>
        <v>6.2842377260981914</v>
      </c>
      <c r="JN95" s="20">
        <f t="shared" si="299"/>
        <v>6.5684754521963828</v>
      </c>
      <c r="JO95" s="20">
        <f t="shared" si="299"/>
        <v>6.7105943152454781</v>
      </c>
      <c r="JP95" s="20">
        <f t="shared" si="299"/>
        <v>7.1369509043927648</v>
      </c>
      <c r="JQ95" s="20">
        <f t="shared" si="299"/>
        <v>7.8475452196382429</v>
      </c>
      <c r="JR95" s="20">
        <f t="shared" si="299"/>
        <v>7.1369509043927648</v>
      </c>
      <c r="JS95" s="20">
        <f t="shared" si="299"/>
        <v>6.7105943152454781</v>
      </c>
      <c r="JT95" s="20">
        <f t="shared" si="299"/>
        <v>6.4263565891472867</v>
      </c>
      <c r="JU95" s="20">
        <f t="shared" si="299"/>
        <v>6.5684754521963828</v>
      </c>
      <c r="JV95" s="20">
        <f t="shared" si="299"/>
        <v>6.7105943152454781</v>
      </c>
      <c r="JW95" s="20">
        <f t="shared" si="299"/>
        <v>7.1369509043927648</v>
      </c>
      <c r="JX95" s="20">
        <f t="shared" si="299"/>
        <v>7.5633074935400515</v>
      </c>
      <c r="JY95" s="20">
        <f t="shared" si="299"/>
        <v>6.7674418604651159</v>
      </c>
      <c r="JZ95" s="20">
        <f t="shared" si="299"/>
        <v>6.7674418604651159</v>
      </c>
      <c r="KA95" s="20">
        <f t="shared" ref="KA95:ML95" si="300">SUM(KA86:KA94)</f>
        <v>6.5684754521963828</v>
      </c>
      <c r="KB95" s="20">
        <f t="shared" si="300"/>
        <v>6.7105943152454781</v>
      </c>
      <c r="KC95" s="20">
        <f t="shared" si="300"/>
        <v>6.7105943152454781</v>
      </c>
      <c r="KD95" s="20">
        <f t="shared" si="300"/>
        <v>7.4211886304909562</v>
      </c>
      <c r="KE95" s="20">
        <f t="shared" si="300"/>
        <v>7.9896640826873391</v>
      </c>
      <c r="KF95" s="20">
        <f t="shared" si="300"/>
        <v>7.7054263565891477</v>
      </c>
      <c r="KG95" s="20">
        <f t="shared" si="300"/>
        <v>7.7054263565891477</v>
      </c>
      <c r="KH95" s="20">
        <f t="shared" si="300"/>
        <v>7.7054263565891477</v>
      </c>
      <c r="KI95" s="20">
        <f t="shared" si="300"/>
        <v>6.8527131782945734</v>
      </c>
      <c r="KJ95" s="20">
        <f t="shared" si="300"/>
        <v>6.7105943152454781</v>
      </c>
      <c r="KK95" s="20">
        <f t="shared" si="300"/>
        <v>8.5581395348837219</v>
      </c>
      <c r="KL95" s="20">
        <f t="shared" si="300"/>
        <v>8.5581395348837219</v>
      </c>
      <c r="KM95" s="20">
        <f t="shared" si="300"/>
        <v>16.416020671834627</v>
      </c>
      <c r="KN95" s="20">
        <f t="shared" si="300"/>
        <v>16.416020671834627</v>
      </c>
      <c r="KO95" s="20">
        <f t="shared" si="300"/>
        <v>7</v>
      </c>
      <c r="KP95" s="20">
        <f t="shared" si="300"/>
        <v>15.558139534883722</v>
      </c>
      <c r="KQ95" s="20">
        <f t="shared" si="300"/>
        <v>15.558139534883722</v>
      </c>
      <c r="KR95" s="20">
        <f t="shared" si="300"/>
        <v>15.558139534883722</v>
      </c>
      <c r="KS95" s="20">
        <f t="shared" si="300"/>
        <v>15.558139534883722</v>
      </c>
      <c r="KT95" s="20">
        <f t="shared" si="300"/>
        <v>15.27390180878553</v>
      </c>
      <c r="KU95" s="20">
        <f t="shared" si="300"/>
        <v>15.416020671834627</v>
      </c>
      <c r="KV95" s="20">
        <f t="shared" si="300"/>
        <v>15.131782945736434</v>
      </c>
      <c r="KW95" s="20">
        <f t="shared" si="300"/>
        <v>15.416020671834627</v>
      </c>
      <c r="KX95" s="20">
        <f t="shared" si="300"/>
        <v>9.8527131782945734</v>
      </c>
      <c r="KY95" s="20">
        <f t="shared" si="300"/>
        <v>14.989664082687339</v>
      </c>
      <c r="KZ95" s="20">
        <f t="shared" si="300"/>
        <v>14.847545219638244</v>
      </c>
      <c r="LA95" s="20">
        <f t="shared" si="300"/>
        <v>14.421188630490956</v>
      </c>
      <c r="LB95" s="20">
        <f t="shared" si="300"/>
        <v>14.136950904392766</v>
      </c>
      <c r="LC95" s="20">
        <f t="shared" si="300"/>
        <v>14.136950904392766</v>
      </c>
      <c r="LD95" s="20">
        <f t="shared" si="300"/>
        <v>13.767441860465116</v>
      </c>
      <c r="LE95" s="20">
        <f t="shared" si="300"/>
        <v>13.994832041343669</v>
      </c>
      <c r="LF95" s="20">
        <f t="shared" si="300"/>
        <v>14.705426356589147</v>
      </c>
      <c r="LG95" s="20">
        <f t="shared" si="300"/>
        <v>14.705426356589147</v>
      </c>
      <c r="LH95" s="20">
        <f t="shared" si="300"/>
        <v>14.193798449612403</v>
      </c>
      <c r="LI95" s="20">
        <f t="shared" si="300"/>
        <v>13.852713178294573</v>
      </c>
      <c r="LJ95" s="20">
        <f t="shared" si="300"/>
        <v>13.369509043927648</v>
      </c>
      <c r="LK95" s="20">
        <f t="shared" si="300"/>
        <v>13.369509043927648</v>
      </c>
      <c r="LL95" s="20">
        <f t="shared" si="300"/>
        <v>4.3695090439276489</v>
      </c>
      <c r="LM95" s="20">
        <f t="shared" si="300"/>
        <v>4.3695090439276489</v>
      </c>
      <c r="LN95" s="20">
        <f t="shared" si="300"/>
        <v>4.170542635658915</v>
      </c>
      <c r="LO95" s="20">
        <f t="shared" si="300"/>
        <v>4</v>
      </c>
      <c r="LP95" s="20">
        <f t="shared" si="300"/>
        <v>4</v>
      </c>
      <c r="LQ95" s="20">
        <f t="shared" si="300"/>
        <v>5.1369509043927648</v>
      </c>
      <c r="LR95" s="20">
        <f t="shared" si="300"/>
        <v>5.7054263565891477</v>
      </c>
      <c r="LS95" s="20">
        <f t="shared" si="300"/>
        <v>4.8527131782945734</v>
      </c>
      <c r="LT95" s="20">
        <f t="shared" si="300"/>
        <v>5.5633074935400515</v>
      </c>
      <c r="LU95" s="20">
        <f t="shared" si="300"/>
        <v>5.7054263565891477</v>
      </c>
      <c r="LV95" s="20">
        <f t="shared" si="300"/>
        <v>4</v>
      </c>
      <c r="LW95" s="20">
        <f t="shared" si="300"/>
        <v>4</v>
      </c>
      <c r="LX95" s="20">
        <f t="shared" si="300"/>
        <v>6.1317829457364343</v>
      </c>
      <c r="LY95" s="20">
        <f t="shared" si="300"/>
        <v>5.9896640826873391</v>
      </c>
      <c r="LZ95" s="20">
        <f t="shared" si="300"/>
        <v>4.9948320413436695</v>
      </c>
      <c r="MA95" s="20">
        <f t="shared" si="300"/>
        <v>4.4263565891472867</v>
      </c>
      <c r="MB95" s="20">
        <f t="shared" si="300"/>
        <v>4</v>
      </c>
      <c r="MC95" s="20">
        <f t="shared" si="300"/>
        <v>5.5633074935400515</v>
      </c>
      <c r="MD95" s="20">
        <f t="shared" si="300"/>
        <v>5.5633074935400515</v>
      </c>
      <c r="ME95" s="20">
        <f t="shared" si="300"/>
        <v>5.5633074935400515</v>
      </c>
      <c r="MF95" s="20">
        <f t="shared" si="300"/>
        <v>4.8527131782945734</v>
      </c>
      <c r="MG95" s="20">
        <f t="shared" si="300"/>
        <v>4.4263565891472867</v>
      </c>
      <c r="MH95" s="20">
        <f t="shared" si="300"/>
        <v>4.5684754521963828</v>
      </c>
      <c r="MI95" s="20">
        <f t="shared" si="300"/>
        <v>4.2842377260981914</v>
      </c>
      <c r="MJ95" s="20">
        <f t="shared" si="300"/>
        <v>4.2842377260981914</v>
      </c>
      <c r="MK95" s="20">
        <f t="shared" si="300"/>
        <v>3.4773901808785528</v>
      </c>
      <c r="ML95" s="20">
        <f t="shared" si="300"/>
        <v>3.5342377260981914</v>
      </c>
      <c r="MM95" s="20">
        <f t="shared" ref="MM95:NA95" si="301">SUM(MM86:MM94)</f>
        <v>3.4489664082687339</v>
      </c>
      <c r="MN95" s="20">
        <f t="shared" si="301"/>
        <v>1.6989664082687339</v>
      </c>
      <c r="MO95" s="20">
        <f t="shared" si="301"/>
        <v>2.2105943152454781</v>
      </c>
      <c r="MP95" s="20">
        <f t="shared" si="301"/>
        <v>1.9263565891472869</v>
      </c>
      <c r="MQ95" s="20">
        <f t="shared" si="301"/>
        <v>1.8410852713178296</v>
      </c>
      <c r="MR95" s="20">
        <f t="shared" si="301"/>
        <v>1.7558139534883721</v>
      </c>
      <c r="MS95" s="20">
        <f t="shared" si="301"/>
        <v>1.6705426356589148</v>
      </c>
      <c r="MT95" s="20">
        <f t="shared" si="301"/>
        <v>1.6705426356589148</v>
      </c>
      <c r="MU95" s="20">
        <f t="shared" si="301"/>
        <v>1.6705426356589148</v>
      </c>
      <c r="MV95" s="20">
        <f t="shared" si="301"/>
        <v>1.727390180878553</v>
      </c>
      <c r="MW95" s="20">
        <f t="shared" si="301"/>
        <v>1.727390180878553</v>
      </c>
      <c r="MX95" s="20">
        <f t="shared" si="301"/>
        <v>1.6705426356589148</v>
      </c>
      <c r="MY95" s="20">
        <f t="shared" si="301"/>
        <v>1.727390180878553</v>
      </c>
      <c r="MZ95" s="20">
        <f t="shared" si="301"/>
        <v>1.727390180878553</v>
      </c>
      <c r="NA95" s="20">
        <f t="shared" si="301"/>
        <v>1.7842377260981912</v>
      </c>
      <c r="NB95" s="20">
        <f>SUM(NB86:NB94)</f>
        <v>1.7842377260981912</v>
      </c>
      <c r="NC95" s="20">
        <f>SUM(NC86:NC94)</f>
        <v>1.7842377260981912</v>
      </c>
    </row>
    <row r="98" spans="2:371" s="173" customFormat="1" ht="15">
      <c r="B98" s="171" t="s">
        <v>1854</v>
      </c>
      <c r="C98" s="172">
        <f>SUM(C111,C124,C130,C142)</f>
        <v>14.471859942592751</v>
      </c>
      <c r="D98" s="172">
        <f t="shared" ref="D98:AI98" si="302">SUM(D111,D124,D130,D142,D147)</f>
        <v>11.501018413990808</v>
      </c>
      <c r="E98" s="172">
        <f t="shared" si="302"/>
        <v>11.788649260778296</v>
      </c>
      <c r="F98" s="172">
        <f t="shared" si="302"/>
        <v>11.755076113192089</v>
      </c>
      <c r="G98" s="172">
        <f t="shared" si="302"/>
        <v>13.264062575628046</v>
      </c>
      <c r="H98" s="172">
        <f t="shared" si="302"/>
        <v>3.4232288372093027</v>
      </c>
      <c r="I98" s="172">
        <f t="shared" si="302"/>
        <v>3.1953488372093024</v>
      </c>
      <c r="J98" s="172">
        <f t="shared" si="302"/>
        <v>15.598260869394243</v>
      </c>
      <c r="K98" s="172">
        <f t="shared" si="302"/>
        <v>12.046030242956325</v>
      </c>
      <c r="L98" s="172">
        <f t="shared" si="302"/>
        <v>12.183431878709332</v>
      </c>
      <c r="M98" s="172">
        <f t="shared" si="302"/>
        <v>12.05901999319209</v>
      </c>
      <c r="N98" s="172">
        <f t="shared" si="302"/>
        <v>11.426654398525837</v>
      </c>
      <c r="O98" s="172">
        <f t="shared" si="302"/>
        <v>5.9964418088211708</v>
      </c>
      <c r="P98" s="172">
        <f t="shared" si="302"/>
        <v>5.3998453353007214</v>
      </c>
      <c r="Q98" s="172">
        <f t="shared" si="302"/>
        <v>22.129962112229297</v>
      </c>
      <c r="R98" s="172">
        <f t="shared" si="302"/>
        <v>19.630808382554953</v>
      </c>
      <c r="S98" s="172">
        <f t="shared" si="302"/>
        <v>24.22978682196791</v>
      </c>
      <c r="T98" s="172">
        <f t="shared" si="302"/>
        <v>18.445746794660042</v>
      </c>
      <c r="U98" s="172">
        <f t="shared" si="302"/>
        <v>11.609675856456871</v>
      </c>
      <c r="V98" s="172">
        <f t="shared" si="302"/>
        <v>4.1428688372093028</v>
      </c>
      <c r="W98" s="172">
        <f t="shared" si="302"/>
        <v>3.3069767441860467</v>
      </c>
      <c r="X98" s="172">
        <f t="shared" si="302"/>
        <v>16.874381035368149</v>
      </c>
      <c r="Y98" s="172">
        <f t="shared" si="302"/>
        <v>10.361420795044831</v>
      </c>
      <c r="Z98" s="172">
        <f t="shared" si="302"/>
        <v>12.731176225099723</v>
      </c>
      <c r="AA98" s="172">
        <f t="shared" si="302"/>
        <v>13.52003943493839</v>
      </c>
      <c r="AB98" s="172">
        <f t="shared" si="302"/>
        <v>13.653375828041838</v>
      </c>
      <c r="AC98" s="172">
        <f t="shared" si="302"/>
        <v>3.6833497674418605</v>
      </c>
      <c r="AD98" s="172">
        <f t="shared" si="302"/>
        <v>3.2790697674418605</v>
      </c>
      <c r="AE98" s="172">
        <f t="shared" si="302"/>
        <v>17.908105200652404</v>
      </c>
      <c r="AF98" s="172">
        <f t="shared" si="302"/>
        <v>11.565529565439082</v>
      </c>
      <c r="AG98" s="172">
        <f t="shared" si="302"/>
        <v>14.811594122201928</v>
      </c>
      <c r="AH98" s="172">
        <f t="shared" si="302"/>
        <v>13.158009388041839</v>
      </c>
      <c r="AI98" s="172">
        <f t="shared" si="302"/>
        <v>13.136123095628045</v>
      </c>
      <c r="AJ98" s="172">
        <f t="shared" ref="AJ98:BO98" si="303">SUM(AJ111,AJ124,AJ130,AJ142,AJ147)</f>
        <v>3.2646558139534885</v>
      </c>
      <c r="AK98" s="172">
        <f t="shared" si="303"/>
        <v>3.3348837209302324</v>
      </c>
      <c r="AL98" s="172">
        <f t="shared" si="303"/>
        <v>20.184663243496775</v>
      </c>
      <c r="AM98" s="172">
        <f t="shared" si="303"/>
        <v>13.947931854361382</v>
      </c>
      <c r="AN98" s="172">
        <f t="shared" si="303"/>
        <v>16.144785118063997</v>
      </c>
      <c r="AO98" s="172">
        <f t="shared" si="303"/>
        <v>16.088050748408826</v>
      </c>
      <c r="AP98" s="172">
        <f t="shared" si="303"/>
        <v>14.620605743903909</v>
      </c>
      <c r="AQ98" s="172">
        <f t="shared" si="303"/>
        <v>4.518376744186047</v>
      </c>
      <c r="AR98" s="172">
        <f t="shared" si="303"/>
        <v>3.3348837209302324</v>
      </c>
      <c r="AS98" s="172">
        <f t="shared" si="303"/>
        <v>20.838234682393328</v>
      </c>
      <c r="AT98" s="172">
        <f t="shared" si="303"/>
        <v>14.913093929214718</v>
      </c>
      <c r="AU98" s="172">
        <f t="shared" si="303"/>
        <v>15.553590131857101</v>
      </c>
      <c r="AV98" s="172">
        <f t="shared" si="303"/>
        <v>13.174463694065238</v>
      </c>
      <c r="AW98" s="172">
        <f t="shared" si="303"/>
        <v>14.14107334666253</v>
      </c>
      <c r="AX98" s="172">
        <f t="shared" si="303"/>
        <v>4.1418306976744184</v>
      </c>
      <c r="AY98" s="172">
        <f t="shared" si="303"/>
        <v>3.3906976744186048</v>
      </c>
      <c r="AZ98" s="172">
        <f t="shared" si="303"/>
        <v>32.983348411554573</v>
      </c>
      <c r="BA98" s="172">
        <f t="shared" si="303"/>
        <v>25.895390640593114</v>
      </c>
      <c r="BB98" s="172">
        <f t="shared" si="303"/>
        <v>25.164834085966667</v>
      </c>
      <c r="BC98" s="172">
        <f t="shared" si="303"/>
        <v>16.692071231534435</v>
      </c>
      <c r="BD98" s="172">
        <f t="shared" si="303"/>
        <v>12.674659215444549</v>
      </c>
      <c r="BE98" s="172">
        <f t="shared" si="303"/>
        <v>3.7785488372093026</v>
      </c>
      <c r="BF98" s="172">
        <f t="shared" si="303"/>
        <v>3.3069767441860467</v>
      </c>
      <c r="BG98" s="172">
        <f t="shared" si="303"/>
        <v>6.3652676641379315</v>
      </c>
      <c r="BH98" s="172">
        <f t="shared" si="303"/>
        <v>24.203210807213804</v>
      </c>
      <c r="BI98" s="172">
        <f t="shared" si="303"/>
        <v>15.754500526523351</v>
      </c>
      <c r="BJ98" s="172">
        <f t="shared" si="303"/>
        <v>16.748627410844779</v>
      </c>
      <c r="BK98" s="172">
        <f t="shared" si="303"/>
        <v>16.795161857557837</v>
      </c>
      <c r="BL98" s="172">
        <f t="shared" si="303"/>
        <v>3.4696967441860465</v>
      </c>
      <c r="BM98" s="172">
        <f t="shared" si="303"/>
        <v>3.3906976744186048</v>
      </c>
      <c r="BN98" s="172">
        <f t="shared" si="303"/>
        <v>27.209082876857451</v>
      </c>
      <c r="BO98" s="172">
        <f t="shared" si="303"/>
        <v>19.766293027339319</v>
      </c>
      <c r="BP98" s="172">
        <f t="shared" ref="BP98:CR98" si="304">SUM(BP111,BP124,BP130,BP142,BP147)</f>
        <v>18.832979615349696</v>
      </c>
      <c r="BQ98" s="172">
        <f t="shared" si="304"/>
        <v>11.267329696273379</v>
      </c>
      <c r="BR98" s="172">
        <f t="shared" si="304"/>
        <v>15.017962682018437</v>
      </c>
      <c r="BS98" s="172">
        <f t="shared" si="304"/>
        <v>4.4679488372093026</v>
      </c>
      <c r="BT98" s="172">
        <f t="shared" si="304"/>
        <v>3.3069767441860467</v>
      </c>
      <c r="BU98" s="172">
        <f t="shared" si="304"/>
        <v>18.99472832221252</v>
      </c>
      <c r="BV98" s="172">
        <f t="shared" si="304"/>
        <v>13.248493242128738</v>
      </c>
      <c r="BW98" s="172">
        <f t="shared" si="304"/>
        <v>15.753313211673609</v>
      </c>
      <c r="BX98" s="172">
        <f t="shared" si="304"/>
        <v>15.134865599076322</v>
      </c>
      <c r="BY98" s="172">
        <f t="shared" si="304"/>
        <v>15.596178131673609</v>
      </c>
      <c r="BZ98" s="172">
        <f t="shared" si="304"/>
        <v>5.0142558139534881</v>
      </c>
      <c r="CA98" s="172">
        <f t="shared" si="304"/>
        <v>3.1953488372093024</v>
      </c>
      <c r="CB98" s="172">
        <f t="shared" si="304"/>
        <v>22.998083539720447</v>
      </c>
      <c r="CC98" s="172">
        <f t="shared" si="304"/>
        <v>13.877919066499313</v>
      </c>
      <c r="CD98" s="172">
        <f t="shared" si="304"/>
        <v>15.319546500132963</v>
      </c>
      <c r="CE98" s="172">
        <f t="shared" si="304"/>
        <v>13.986859664916228</v>
      </c>
      <c r="CF98" s="172">
        <f t="shared" si="304"/>
        <v>25.754411452863216</v>
      </c>
      <c r="CG98" s="172">
        <f t="shared" si="304"/>
        <v>4.7678372093023258</v>
      </c>
      <c r="CH98" s="172">
        <f t="shared" si="304"/>
        <v>3.6697674418604649</v>
      </c>
      <c r="CI98" s="172">
        <f>SUM(CI111,CI124,CI130,CI142,CI147)</f>
        <v>36.273123280820208</v>
      </c>
      <c r="CJ98" s="172">
        <f t="shared" si="304"/>
        <v>32.121494473618405</v>
      </c>
      <c r="CK98" s="172">
        <f t="shared" si="304"/>
        <v>36.84515340835209</v>
      </c>
      <c r="CL98" s="172">
        <f t="shared" si="304"/>
        <v>29.046828827206799</v>
      </c>
      <c r="CM98" s="172">
        <f t="shared" si="304"/>
        <v>36.84515340835209</v>
      </c>
      <c r="CN98" s="172">
        <f t="shared" si="304"/>
        <v>5.8881990697674418</v>
      </c>
      <c r="CO98" s="172">
        <f t="shared" si="304"/>
        <v>3.6837209302325582</v>
      </c>
      <c r="CP98" s="172">
        <f t="shared" si="304"/>
        <v>34.032621616106304</v>
      </c>
      <c r="CQ98" s="172">
        <f t="shared" si="304"/>
        <v>25.587854390110351</v>
      </c>
      <c r="CR98" s="172">
        <f t="shared" si="304"/>
        <v>21.234561542980227</v>
      </c>
      <c r="CS98" s="172">
        <f t="shared" ref="CS98:FB98" si="305">SUM(CS111,CS124,CS130,CS142,CS147)</f>
        <v>21.255074438743776</v>
      </c>
      <c r="CT98" s="172">
        <f t="shared" si="305"/>
        <v>17.466643039796747</v>
      </c>
      <c r="CU98" s="172">
        <f t="shared" si="305"/>
        <v>6.7055282994478169</v>
      </c>
      <c r="CV98" s="172">
        <f t="shared" si="305"/>
        <v>6.8098560586596406</v>
      </c>
      <c r="CW98" s="172">
        <f t="shared" si="305"/>
        <v>5.9122057933004921</v>
      </c>
      <c r="CX98" s="172">
        <f t="shared" si="305"/>
        <v>21.152586248635998</v>
      </c>
      <c r="CY98" s="172">
        <f t="shared" si="305"/>
        <v>16.574728659120641</v>
      </c>
      <c r="CZ98" s="172">
        <f t="shared" si="305"/>
        <v>15.124094728310302</v>
      </c>
      <c r="DA98" s="172">
        <f t="shared" si="305"/>
        <v>13.399882142327554</v>
      </c>
      <c r="DB98" s="172">
        <f t="shared" si="305"/>
        <v>6.3652038628159007</v>
      </c>
      <c r="DC98" s="172">
        <f t="shared" si="305"/>
        <v>6.4202449544415172</v>
      </c>
      <c r="DD98" s="172">
        <f t="shared" si="305"/>
        <v>25.778896643803805</v>
      </c>
      <c r="DE98" s="172">
        <f t="shared" si="305"/>
        <v>30.968381078540375</v>
      </c>
      <c r="DF98" s="172">
        <f t="shared" si="305"/>
        <v>26.815220971300409</v>
      </c>
      <c r="DG98" s="172">
        <f t="shared" si="305"/>
        <v>26.531148646374298</v>
      </c>
      <c r="DH98" s="172">
        <f t="shared" si="305"/>
        <v>26.47975098351716</v>
      </c>
      <c r="DI98" s="172">
        <f t="shared" si="305"/>
        <v>0</v>
      </c>
      <c r="DJ98" s="172">
        <f t="shared" si="305"/>
        <v>0</v>
      </c>
      <c r="DK98" s="172">
        <f t="shared" si="305"/>
        <v>32.735517361483218</v>
      </c>
      <c r="DL98" s="172">
        <f t="shared" si="305"/>
        <v>31.349298978316</v>
      </c>
      <c r="DM98" s="172">
        <f t="shared" si="305"/>
        <v>35.339640766972778</v>
      </c>
      <c r="DN98" s="172">
        <f t="shared" si="305"/>
        <v>32.040676597174752</v>
      </c>
      <c r="DO98" s="172">
        <f t="shared" si="305"/>
        <v>24.117220921448194</v>
      </c>
      <c r="DP98" s="172">
        <f t="shared" si="305"/>
        <v>7.147571873208844</v>
      </c>
      <c r="DQ98" s="172">
        <f t="shared" si="305"/>
        <v>5.5479332078176196</v>
      </c>
      <c r="DR98" s="172">
        <f t="shared" si="305"/>
        <v>23.588716336226909</v>
      </c>
      <c r="DS98" s="172">
        <f t="shared" si="305"/>
        <v>15.095442175981285</v>
      </c>
      <c r="DT98" s="172">
        <f t="shared" si="305"/>
        <v>13.784115149604643</v>
      </c>
      <c r="DU98" s="172">
        <f t="shared" si="305"/>
        <v>13.892091237092329</v>
      </c>
      <c r="DV98" s="172">
        <f t="shared" si="305"/>
        <v>13.278342866465485</v>
      </c>
      <c r="DW98" s="172">
        <f t="shared" si="305"/>
        <v>5.9316323384855085</v>
      </c>
      <c r="DX98" s="172">
        <f t="shared" si="305"/>
        <v>5.8870581891167379</v>
      </c>
      <c r="DY98" s="172">
        <f t="shared" si="305"/>
        <v>19.324393966590371</v>
      </c>
      <c r="DZ98" s="172">
        <f t="shared" si="305"/>
        <v>19.094900884493931</v>
      </c>
      <c r="EA98" s="172">
        <f t="shared" si="305"/>
        <v>14.033160145283219</v>
      </c>
      <c r="EB98" s="172">
        <f t="shared" si="305"/>
        <v>12.45535198136943</v>
      </c>
      <c r="EC98" s="172">
        <f t="shared" si="305"/>
        <v>12.395242299201941</v>
      </c>
      <c r="ED98" s="172">
        <f t="shared" si="305"/>
        <v>6.7732006182930462</v>
      </c>
      <c r="EE98" s="172">
        <f t="shared" si="305"/>
        <v>6.5662797170076752</v>
      </c>
      <c r="EF98" s="172">
        <f t="shared" si="305"/>
        <v>6.1522188443349748</v>
      </c>
      <c r="EG98" s="172">
        <f t="shared" si="305"/>
        <v>23.42381953001945</v>
      </c>
      <c r="EH98" s="172">
        <f t="shared" si="305"/>
        <v>15.305844966156368</v>
      </c>
      <c r="EI98" s="172">
        <f t="shared" si="305"/>
        <v>15.400108016402672</v>
      </c>
      <c r="EJ98" s="172">
        <f t="shared" si="305"/>
        <v>16.783857140119412</v>
      </c>
      <c r="EK98" s="172">
        <f t="shared" si="305"/>
        <v>7.4208303361118109</v>
      </c>
      <c r="EL98" s="172">
        <f t="shared" si="305"/>
        <v>6.808993013944324</v>
      </c>
      <c r="EM98" s="172">
        <f t="shared" si="305"/>
        <v>16.910456723841058</v>
      </c>
      <c r="EN98" s="172">
        <f t="shared" si="305"/>
        <v>15.496861899196919</v>
      </c>
      <c r="EO98" s="172">
        <f t="shared" si="305"/>
        <v>14.872124567352184</v>
      </c>
      <c r="EP98" s="172">
        <f t="shared" si="305"/>
        <v>30.486326569499905</v>
      </c>
      <c r="EQ98" s="172">
        <f t="shared" si="305"/>
        <v>38.421412827465389</v>
      </c>
      <c r="ER98" s="172">
        <f t="shared" si="305"/>
        <v>9.1095420598006633</v>
      </c>
      <c r="ES98" s="172">
        <f t="shared" si="305"/>
        <v>6.2558970099667768</v>
      </c>
      <c r="ET98" s="172">
        <f t="shared" si="305"/>
        <v>39.168817874111383</v>
      </c>
      <c r="EU98" s="172">
        <f t="shared" si="305"/>
        <v>35.627440801756002</v>
      </c>
      <c r="EV98" s="172">
        <f t="shared" si="305"/>
        <v>41.13670117938657</v>
      </c>
      <c r="EW98" s="172">
        <f t="shared" si="305"/>
        <v>34.414548942647684</v>
      </c>
      <c r="EX98" s="172">
        <f t="shared" si="305"/>
        <v>36.566661748294216</v>
      </c>
      <c r="EY98" s="172">
        <f t="shared" si="305"/>
        <v>11.539842990033222</v>
      </c>
      <c r="EZ98" s="172">
        <f t="shared" si="305"/>
        <v>10.834221087593082</v>
      </c>
      <c r="FA98" s="172">
        <f t="shared" si="305"/>
        <v>41.879977976637022</v>
      </c>
      <c r="FB98" s="172">
        <f t="shared" si="305"/>
        <v>26.147417998070949</v>
      </c>
      <c r="FC98" s="172">
        <f t="shared" ref="FC98:HN98" si="306">SUM(FC111,FC124,FC130,FC142,FC147)</f>
        <v>41.988600615153786</v>
      </c>
      <c r="FD98" s="172">
        <f t="shared" si="306"/>
        <v>35.757083807380418</v>
      </c>
      <c r="FE98" s="172">
        <f t="shared" si="306"/>
        <v>38.103724038866865</v>
      </c>
      <c r="FF98" s="172">
        <f t="shared" si="306"/>
        <v>12.931603455149501</v>
      </c>
      <c r="FG98" s="172">
        <f t="shared" si="306"/>
        <v>8.753652823920266</v>
      </c>
      <c r="FH98" s="172">
        <f t="shared" si="306"/>
        <v>41.194463667671506</v>
      </c>
      <c r="FI98" s="172">
        <f t="shared" si="306"/>
        <v>38.451853222466355</v>
      </c>
      <c r="FJ98" s="172">
        <f t="shared" si="306"/>
        <v>26.184565141139078</v>
      </c>
      <c r="FK98" s="172">
        <f t="shared" si="306"/>
        <v>16.880572165735177</v>
      </c>
      <c r="FL98" s="172">
        <f t="shared" si="306"/>
        <v>15.541813797866952</v>
      </c>
      <c r="FM98" s="172">
        <f t="shared" si="306"/>
        <v>7.6039259918616118</v>
      </c>
      <c r="FN98" s="172">
        <f t="shared" si="306"/>
        <v>7.069818445331653</v>
      </c>
      <c r="FO98" s="172">
        <f t="shared" si="306"/>
        <v>20.999360317390483</v>
      </c>
      <c r="FP98" s="172">
        <f t="shared" si="306"/>
        <v>17.61542772218818</v>
      </c>
      <c r="FQ98" s="172">
        <f t="shared" si="306"/>
        <v>15.271406703720412</v>
      </c>
      <c r="FR98" s="172">
        <f t="shared" si="306"/>
        <v>16.205636394150211</v>
      </c>
      <c r="FS98" s="172">
        <f t="shared" si="306"/>
        <v>15.790140070603416</v>
      </c>
      <c r="FT98" s="172">
        <f t="shared" si="306"/>
        <v>9.1770317457669837</v>
      </c>
      <c r="FU98" s="172">
        <f t="shared" si="306"/>
        <v>7.4060519047542677</v>
      </c>
      <c r="FV98" s="172">
        <f t="shared" si="306"/>
        <v>27.989069211623004</v>
      </c>
      <c r="FW98" s="172">
        <f t="shared" si="306"/>
        <v>16.807859461498524</v>
      </c>
      <c r="FX98" s="172">
        <f t="shared" si="306"/>
        <v>16.928385653419905</v>
      </c>
      <c r="FY98" s="172">
        <f t="shared" si="306"/>
        <v>15.858743686930993</v>
      </c>
      <c r="FZ98" s="172">
        <f t="shared" si="306"/>
        <v>15.988917255797988</v>
      </c>
      <c r="GA98" s="172">
        <f t="shared" si="306"/>
        <v>7.6179986974911209</v>
      </c>
      <c r="GB98" s="172">
        <f t="shared" si="306"/>
        <v>7.4558597703837766</v>
      </c>
      <c r="GC98" s="172">
        <f t="shared" si="306"/>
        <v>17.357498610737608</v>
      </c>
      <c r="GD98" s="172">
        <f t="shared" si="306"/>
        <v>16.874292772799254</v>
      </c>
      <c r="GE98" s="172">
        <f t="shared" si="306"/>
        <v>15.019206789421149</v>
      </c>
      <c r="GF98" s="172">
        <f t="shared" si="306"/>
        <v>16.627449776586168</v>
      </c>
      <c r="GG98" s="172">
        <f t="shared" si="306"/>
        <v>16.634167657177297</v>
      </c>
      <c r="GH98" s="172">
        <f t="shared" si="306"/>
        <v>8.4885657768816589</v>
      </c>
      <c r="GI98" s="172">
        <f t="shared" si="306"/>
        <v>8.7732393071279642</v>
      </c>
      <c r="GJ98" s="172">
        <f t="shared" si="306"/>
        <v>38.53784028148322</v>
      </c>
      <c r="GK98" s="172">
        <f t="shared" si="306"/>
        <v>28.528973906579452</v>
      </c>
      <c r="GL98" s="172">
        <f t="shared" si="306"/>
        <v>19.358106439993794</v>
      </c>
      <c r="GM98" s="172">
        <f t="shared" si="306"/>
        <v>18.527620027987638</v>
      </c>
      <c r="GN98" s="172">
        <f t="shared" si="306"/>
        <v>19.433588777727781</v>
      </c>
      <c r="GO98" s="172">
        <f t="shared" si="306"/>
        <v>8.5222651802497431</v>
      </c>
      <c r="GP98" s="172">
        <f t="shared" si="306"/>
        <v>7.9602046054439235</v>
      </c>
      <c r="GQ98" s="172">
        <f t="shared" si="306"/>
        <v>26.741379745882085</v>
      </c>
      <c r="GR98" s="172">
        <f t="shared" si="306"/>
        <v>15.794255532300365</v>
      </c>
      <c r="GS98" s="172">
        <f t="shared" si="306"/>
        <v>17.627584032730251</v>
      </c>
      <c r="GT98" s="172">
        <f t="shared" si="306"/>
        <v>18.348581738332463</v>
      </c>
      <c r="GU98" s="172">
        <f t="shared" si="306"/>
        <v>18.167247494785666</v>
      </c>
      <c r="GV98" s="172">
        <f t="shared" si="306"/>
        <v>8.2137152864566385</v>
      </c>
      <c r="GW98" s="172">
        <f t="shared" si="306"/>
        <v>9.8470730754038254</v>
      </c>
      <c r="GX98" s="172">
        <f t="shared" si="306"/>
        <v>43.064250012042415</v>
      </c>
      <c r="GY98" s="172">
        <f t="shared" si="306"/>
        <v>36.758275202682441</v>
      </c>
      <c r="GZ98" s="172">
        <f t="shared" si="306"/>
        <v>36.407913944815171</v>
      </c>
      <c r="HA98" s="172">
        <f t="shared" si="306"/>
        <v>36.979213174371822</v>
      </c>
      <c r="HB98" s="172">
        <f t="shared" si="306"/>
        <v>36.748262918411228</v>
      </c>
      <c r="HC98" s="172">
        <f t="shared" si="306"/>
        <v>14.74796459420323</v>
      </c>
      <c r="HD98" s="172">
        <f t="shared" si="306"/>
        <v>13.842588590656433</v>
      </c>
      <c r="HE98" s="172">
        <f t="shared" si="306"/>
        <v>45.931615371585742</v>
      </c>
      <c r="HF98" s="172">
        <f t="shared" si="306"/>
        <v>54.782155662487035</v>
      </c>
      <c r="HG98" s="172">
        <f t="shared" si="306"/>
        <v>53.998324232622984</v>
      </c>
      <c r="HH98" s="172">
        <f t="shared" si="306"/>
        <v>48.202303603331117</v>
      </c>
      <c r="HI98" s="172">
        <f t="shared" si="306"/>
        <v>39.151179457721575</v>
      </c>
      <c r="HJ98" s="172">
        <f t="shared" si="306"/>
        <v>15.796357873754152</v>
      </c>
      <c r="HK98" s="172">
        <f t="shared" si="306"/>
        <v>11.373790966374155</v>
      </c>
      <c r="HL98" s="172">
        <f t="shared" si="306"/>
        <v>49.706417874111388</v>
      </c>
      <c r="HM98" s="172">
        <f t="shared" si="306"/>
        <v>23.975299070700828</v>
      </c>
      <c r="HN98" s="172">
        <f t="shared" si="306"/>
        <v>25.254318612958066</v>
      </c>
      <c r="HO98" s="172">
        <f t="shared" ref="HO98:JZ98" si="307">SUM(HO111,HO124,HO130,HO142,HO147)</f>
        <v>22.597175766102165</v>
      </c>
      <c r="HP98" s="172">
        <f t="shared" si="307"/>
        <v>20.233585472349713</v>
      </c>
      <c r="HQ98" s="172">
        <f t="shared" si="307"/>
        <v>12.779499547306679</v>
      </c>
      <c r="HR98" s="172">
        <f t="shared" si="307"/>
        <v>10.574954581386184</v>
      </c>
      <c r="HS98" s="172">
        <f>SUM(HS111,HS124,HS130,HS142,HS147)</f>
        <v>30.507159954157945</v>
      </c>
      <c r="HT98" s="172">
        <f t="shared" si="307"/>
        <v>19.150649934601976</v>
      </c>
      <c r="HU98" s="172">
        <f t="shared" si="307"/>
        <v>17.591561578570161</v>
      </c>
      <c r="HV98" s="172">
        <f t="shared" si="307"/>
        <v>18.059059799667455</v>
      </c>
      <c r="HW98" s="172">
        <f t="shared" si="307"/>
        <v>21.291032918233942</v>
      </c>
      <c r="HX98" s="172">
        <f t="shared" si="307"/>
        <v>12.171994136272195</v>
      </c>
      <c r="HY98" s="172">
        <f t="shared" si="307"/>
        <v>11.748805072420666</v>
      </c>
      <c r="HZ98" s="172">
        <f t="shared" si="307"/>
        <v>45.969286111352766</v>
      </c>
      <c r="IA98" s="172">
        <f t="shared" si="307"/>
        <v>29.560850130484738</v>
      </c>
      <c r="IB98" s="172">
        <f t="shared" si="307"/>
        <v>27.168827601278252</v>
      </c>
      <c r="IC98" s="172">
        <f t="shared" si="307"/>
        <v>25.570301830467915</v>
      </c>
      <c r="ID98" s="172">
        <f t="shared" si="307"/>
        <v>19.147651818556611</v>
      </c>
      <c r="IE98" s="172">
        <f t="shared" si="307"/>
        <v>10.534722683313095</v>
      </c>
      <c r="IF98" s="172">
        <f t="shared" si="307"/>
        <v>10.955805330383779</v>
      </c>
      <c r="IG98" s="172">
        <f t="shared" si="307"/>
        <v>31.901799983808459</v>
      </c>
      <c r="IH98" s="172">
        <f t="shared" si="307"/>
        <v>24.750983144265426</v>
      </c>
      <c r="II98" s="172">
        <f t="shared" si="307"/>
        <v>24.690349585188361</v>
      </c>
      <c r="IJ98" s="172">
        <f t="shared" si="307"/>
        <v>20.89193123727582</v>
      </c>
      <c r="IK98" s="172">
        <f t="shared" si="307"/>
        <v>21.999232871245646</v>
      </c>
      <c r="IL98" s="172">
        <f t="shared" si="307"/>
        <v>12.690483009600182</v>
      </c>
      <c r="IM98" s="172">
        <f t="shared" si="307"/>
        <v>10.138009996398212</v>
      </c>
      <c r="IN98" s="172">
        <f t="shared" si="307"/>
        <v>29.882473596916565</v>
      </c>
      <c r="IO98" s="172">
        <f t="shared" si="307"/>
        <v>23.258203664261288</v>
      </c>
      <c r="IP98" s="172">
        <f t="shared" si="307"/>
        <v>25.546795566061512</v>
      </c>
      <c r="IQ98" s="172">
        <f t="shared" si="307"/>
        <v>48.880806760022026</v>
      </c>
      <c r="IR98" s="172">
        <f t="shared" si="307"/>
        <v>61.515074152881567</v>
      </c>
      <c r="IS98" s="172">
        <f t="shared" si="307"/>
        <v>18.00342923513346</v>
      </c>
      <c r="IT98" s="172">
        <f t="shared" si="307"/>
        <v>18.803570174617938</v>
      </c>
      <c r="IU98" s="172">
        <f t="shared" si="307"/>
        <v>70.108688674968846</v>
      </c>
      <c r="IV98" s="172">
        <f t="shared" si="307"/>
        <v>60.581245389383582</v>
      </c>
      <c r="IW98" s="172">
        <f t="shared" si="307"/>
        <v>57.455229603657472</v>
      </c>
      <c r="IX98" s="172">
        <f t="shared" si="307"/>
        <v>57.187728935744921</v>
      </c>
      <c r="IY98" s="172">
        <f t="shared" si="307"/>
        <v>63.198626640239958</v>
      </c>
      <c r="IZ98" s="172">
        <f t="shared" si="307"/>
        <v>25.451413445590561</v>
      </c>
      <c r="JA98" s="172">
        <f t="shared" si="307"/>
        <v>20.702252097793561</v>
      </c>
      <c r="JB98" s="172">
        <f t="shared" si="307"/>
        <v>70.502813437727468</v>
      </c>
      <c r="JC98" s="172">
        <f t="shared" si="307"/>
        <v>65.517459784339934</v>
      </c>
      <c r="JD98" s="172">
        <f t="shared" si="307"/>
        <v>49.983623847061423</v>
      </c>
      <c r="JE98" s="172">
        <f t="shared" si="307"/>
        <v>48.415377655561429</v>
      </c>
      <c r="JF98" s="172">
        <f t="shared" si="307"/>
        <v>33.637045829217897</v>
      </c>
      <c r="JG98" s="172">
        <f t="shared" si="307"/>
        <v>15.455822069487912</v>
      </c>
      <c r="JH98" s="172">
        <f t="shared" si="307"/>
        <v>13.962164414104707</v>
      </c>
      <c r="JI98" s="172">
        <f t="shared" si="307"/>
        <v>52.236655910877467</v>
      </c>
      <c r="JJ98" s="172">
        <f t="shared" si="307"/>
        <v>24.463613921274163</v>
      </c>
      <c r="JK98" s="172">
        <f t="shared" si="307"/>
        <v>25.102532327257329</v>
      </c>
      <c r="JL98" s="172">
        <f t="shared" si="307"/>
        <v>23.449184581274579</v>
      </c>
      <c r="JM98" s="172">
        <f t="shared" si="307"/>
        <v>19.238857710603416</v>
      </c>
      <c r="JN98" s="172">
        <f t="shared" si="307"/>
        <v>15.752765251139881</v>
      </c>
      <c r="JO98" s="172">
        <f t="shared" si="307"/>
        <v>16.922250103727805</v>
      </c>
      <c r="JP98" s="172">
        <f t="shared" si="307"/>
        <v>56.999114648808501</v>
      </c>
      <c r="JQ98" s="172">
        <f t="shared" si="307"/>
        <v>54.353171765935315</v>
      </c>
      <c r="JR98" s="172">
        <f t="shared" si="307"/>
        <v>43.250872468029421</v>
      </c>
      <c r="JS98" s="172">
        <f t="shared" si="307"/>
        <v>31.196748525178485</v>
      </c>
      <c r="JT98" s="172">
        <f t="shared" si="307"/>
        <v>23.823637483934679</v>
      </c>
      <c r="JU98" s="172">
        <f t="shared" si="307"/>
        <v>14.631807412519187</v>
      </c>
      <c r="JV98" s="172">
        <f t="shared" si="307"/>
        <v>15.548791143727803</v>
      </c>
      <c r="JW98" s="172">
        <f t="shared" si="307"/>
        <v>54.146206068118843</v>
      </c>
      <c r="JX98" s="172">
        <f t="shared" si="307"/>
        <v>48.270557319944523</v>
      </c>
      <c r="JY98" s="172">
        <f t="shared" si="307"/>
        <v>33.89953487667848</v>
      </c>
      <c r="JZ98" s="172">
        <f t="shared" si="307"/>
        <v>33.356651831752373</v>
      </c>
      <c r="KA98" s="172">
        <f t="shared" ref="KA98:ML98" si="308">SUM(KA111,KA124,KA130,KA142,KA147)</f>
        <v>26.517039960714222</v>
      </c>
      <c r="KB98" s="172">
        <f t="shared" si="308"/>
        <v>12.906054864515982</v>
      </c>
      <c r="KC98" s="172">
        <f t="shared" si="308"/>
        <v>15.07133489545194</v>
      </c>
      <c r="KD98" s="172">
        <f t="shared" si="308"/>
        <v>62.799928922340683</v>
      </c>
      <c r="KE98" s="172">
        <f t="shared" si="308"/>
        <v>57.253702052378998</v>
      </c>
      <c r="KF98" s="172">
        <f t="shared" si="308"/>
        <v>62.875200817906197</v>
      </c>
      <c r="KG98" s="172">
        <f t="shared" si="308"/>
        <v>60.971649098497338</v>
      </c>
      <c r="KH98" s="172">
        <f t="shared" si="308"/>
        <v>60.562102446674679</v>
      </c>
      <c r="KI98" s="172">
        <f t="shared" si="308"/>
        <v>16.320666545478289</v>
      </c>
      <c r="KJ98" s="172">
        <f t="shared" si="308"/>
        <v>17.924161498210562</v>
      </c>
      <c r="KK98" s="172">
        <f t="shared" si="308"/>
        <v>105.60480158060732</v>
      </c>
      <c r="KL98" s="172">
        <f t="shared" si="308"/>
        <v>82.478282700222678</v>
      </c>
      <c r="KM98" s="172">
        <f t="shared" si="308"/>
        <v>89.561413581114266</v>
      </c>
      <c r="KN98" s="172">
        <f t="shared" si="308"/>
        <v>89.401540653429521</v>
      </c>
      <c r="KO98" s="172">
        <f t="shared" si="308"/>
        <v>15.029619587389162</v>
      </c>
      <c r="KP98" s="172">
        <f t="shared" si="308"/>
        <v>43.154214874267382</v>
      </c>
      <c r="KQ98" s="172">
        <f t="shared" si="308"/>
        <v>38.140472261065412</v>
      </c>
      <c r="KR98" s="172">
        <f t="shared" si="308"/>
        <v>118.16028855853835</v>
      </c>
      <c r="KS98" s="172">
        <f t="shared" si="308"/>
        <v>92.61230799815371</v>
      </c>
      <c r="KT98" s="172">
        <f t="shared" si="308"/>
        <v>90.465689456058854</v>
      </c>
      <c r="KU98" s="172">
        <f t="shared" si="308"/>
        <v>89.1904679968778</v>
      </c>
      <c r="KV98" s="172">
        <f t="shared" si="308"/>
        <v>81.557908770806392</v>
      </c>
      <c r="KW98" s="172">
        <f t="shared" si="308"/>
        <v>30.302279419511972</v>
      </c>
      <c r="KX98" s="172">
        <f t="shared" si="308"/>
        <v>3.25</v>
      </c>
      <c r="KY98" s="172">
        <f t="shared" si="308"/>
        <v>93.307246756301595</v>
      </c>
      <c r="KZ98" s="172">
        <f t="shared" si="308"/>
        <v>64.796619710762911</v>
      </c>
      <c r="LA98" s="172">
        <f t="shared" si="308"/>
        <v>61.966281360898847</v>
      </c>
      <c r="LB98" s="172">
        <f t="shared" si="308"/>
        <v>54.200598229999862</v>
      </c>
      <c r="LC98" s="172">
        <f t="shared" si="308"/>
        <v>56.995374778177208</v>
      </c>
      <c r="LD98" s="172">
        <f t="shared" si="308"/>
        <v>26.701274395935389</v>
      </c>
      <c r="LE98" s="172">
        <f t="shared" si="308"/>
        <v>27.162662909790356</v>
      </c>
      <c r="LF98" s="172">
        <f t="shared" si="308"/>
        <v>83.697715555872847</v>
      </c>
      <c r="LG98" s="172">
        <f t="shared" si="308"/>
        <v>61.089513102939918</v>
      </c>
      <c r="LH98" s="172">
        <f t="shared" si="308"/>
        <v>54.686281911155035</v>
      </c>
      <c r="LI98" s="172">
        <f t="shared" si="308"/>
        <v>44.861055195061475</v>
      </c>
      <c r="LJ98" s="172">
        <f t="shared" si="308"/>
        <v>31.012891767705618</v>
      </c>
      <c r="LK98" s="172">
        <f t="shared" si="308"/>
        <v>21.913223827723677</v>
      </c>
      <c r="LL98" s="172">
        <f t="shared" si="308"/>
        <v>9.1179958683148126</v>
      </c>
      <c r="LM98" s="172">
        <f t="shared" si="308"/>
        <v>20.672203861306116</v>
      </c>
      <c r="LN98" s="172">
        <f t="shared" si="308"/>
        <v>11.169722810451628</v>
      </c>
      <c r="LO98" s="172">
        <f t="shared" si="308"/>
        <v>7.268447126896552</v>
      </c>
      <c r="LP98" s="172">
        <f t="shared" si="308"/>
        <v>7.8402775771428566</v>
      </c>
      <c r="LQ98" s="172">
        <f t="shared" si="308"/>
        <v>49.913984038866865</v>
      </c>
      <c r="LR98" s="172">
        <f t="shared" si="308"/>
        <v>24.152247176079737</v>
      </c>
      <c r="LS98" s="172">
        <f t="shared" si="308"/>
        <v>14.748353874345286</v>
      </c>
      <c r="LT98" s="172">
        <f t="shared" si="308"/>
        <v>65.793777778417123</v>
      </c>
      <c r="LU98" s="172">
        <f t="shared" si="308"/>
        <v>51.587959429836474</v>
      </c>
      <c r="LV98" s="172">
        <f t="shared" si="308"/>
        <v>10.771912830344828</v>
      </c>
      <c r="LW98" s="172">
        <f t="shared" si="308"/>
        <v>11.479310800591133</v>
      </c>
      <c r="LX98" s="172">
        <f t="shared" si="308"/>
        <v>70.782391501446796</v>
      </c>
      <c r="LY98" s="172">
        <f t="shared" si="308"/>
        <v>17.043421600073319</v>
      </c>
      <c r="LZ98" s="172">
        <f t="shared" si="308"/>
        <v>13.572156355307595</v>
      </c>
      <c r="MA98" s="172">
        <f t="shared" si="308"/>
        <v>24.781055504978063</v>
      </c>
      <c r="MB98" s="172">
        <f t="shared" si="308"/>
        <v>11.302005589753694</v>
      </c>
      <c r="MC98" s="172">
        <f t="shared" si="308"/>
        <v>52.990662865264589</v>
      </c>
      <c r="MD98" s="172">
        <f t="shared" si="308"/>
        <v>52.813047166545381</v>
      </c>
      <c r="ME98" s="172">
        <f t="shared" si="308"/>
        <v>51.066843015412367</v>
      </c>
      <c r="MF98" s="172">
        <f t="shared" si="308"/>
        <v>10.769616919271394</v>
      </c>
      <c r="MG98" s="172">
        <f t="shared" si="308"/>
        <v>9.49757588111353</v>
      </c>
      <c r="MH98" s="172">
        <f t="shared" si="308"/>
        <v>27.085174961054495</v>
      </c>
      <c r="MI98" s="172">
        <f t="shared" si="308"/>
        <v>13.728442152985881</v>
      </c>
      <c r="MJ98" s="172">
        <f t="shared" si="308"/>
        <v>15.069919679076323</v>
      </c>
      <c r="MK98" s="172">
        <f t="shared" si="308"/>
        <v>13.607067672403911</v>
      </c>
      <c r="ML98" s="172">
        <f t="shared" si="308"/>
        <v>13.999422571293069</v>
      </c>
      <c r="MM98" s="172">
        <f t="shared" ref="MM98:NA98" si="309">SUM(MM111,MM124,MM130,MM142,MM147)</f>
        <v>6.7444075189827011</v>
      </c>
      <c r="MN98" s="172">
        <f t="shared" si="309"/>
        <v>7.7417457416428004</v>
      </c>
      <c r="MO98" s="172">
        <f t="shared" si="309"/>
        <v>31.583228321958519</v>
      </c>
      <c r="MP98" s="172">
        <f t="shared" si="309"/>
        <v>16.880735964946801</v>
      </c>
      <c r="MQ98" s="172">
        <f t="shared" si="309"/>
        <v>15.451265942891583</v>
      </c>
      <c r="MR98" s="172">
        <f t="shared" si="309"/>
        <v>13.058777243621886</v>
      </c>
      <c r="MS98" s="172">
        <f t="shared" si="309"/>
        <v>10.868683627110817</v>
      </c>
      <c r="MT98" s="172">
        <f t="shared" si="309"/>
        <v>6.5798011449971359</v>
      </c>
      <c r="MU98" s="172">
        <f t="shared" si="309"/>
        <v>6.5681387897262002</v>
      </c>
      <c r="MV98" s="172">
        <f t="shared" si="309"/>
        <v>14.055313478333131</v>
      </c>
      <c r="MW98" s="172">
        <f t="shared" si="309"/>
        <v>11.201272619649789</v>
      </c>
      <c r="MX98" s="172">
        <f t="shared" si="309"/>
        <v>10.640912450756137</v>
      </c>
      <c r="MY98" s="172">
        <f t="shared" si="309"/>
        <v>12.227162901369429</v>
      </c>
      <c r="MZ98" s="172">
        <f t="shared" si="309"/>
        <v>12.205678865791979</v>
      </c>
      <c r="NA98" s="172">
        <f t="shared" si="309"/>
        <v>6.8719110893455877</v>
      </c>
      <c r="NB98" s="172">
        <f>SUM(NB111,NB124,NB130,NB142,NB147)</f>
        <v>6.8790539464884457</v>
      </c>
      <c r="NC98" s="172">
        <f>SUM(NC111,NC124,NC130,NC142,NC147)</f>
        <v>17.842506086832667</v>
      </c>
    </row>
    <row r="99" spans="2:371" s="173" customFormat="1" ht="15">
      <c r="B99" s="171" t="s">
        <v>1828</v>
      </c>
      <c r="C99" s="172">
        <f>C5*(SUMIF(Data!$G:$G,'Deployment needs'!C1,Data!$H:$H))</f>
        <v>5850</v>
      </c>
      <c r="D99" s="172">
        <f>D5*(SUMIF(Data!$G:$G,'Deployment needs'!D1,Data!$H:$H))</f>
        <v>4000</v>
      </c>
      <c r="E99" s="172">
        <f>E5*(SUMIF(Data!$G:$G,'Deployment needs'!E1,Data!$H:$H))</f>
        <v>4000</v>
      </c>
      <c r="F99" s="172">
        <f>F5*(SUMIF(Data!$G:$G,'Deployment needs'!F1,Data!$H:$H))</f>
        <v>4000</v>
      </c>
      <c r="G99" s="172">
        <f>G5*(SUMIF(Data!$G:$G,'Deployment needs'!G1,Data!$H:$H))</f>
        <v>5000</v>
      </c>
      <c r="H99" s="172">
        <f>H5*(SUMIF(Data!$G:$G,'Deployment needs'!H1,Data!$H:$H))</f>
        <v>0</v>
      </c>
      <c r="I99" s="172">
        <f>I5*(SUMIF(Data!$G:$G,'Deployment needs'!I1,Data!$H:$H))</f>
        <v>0</v>
      </c>
      <c r="J99" s="172">
        <f>J5*(SUMIF(Data!$G:$G,'Deployment needs'!J1,Data!$H:$H))</f>
        <v>6500</v>
      </c>
      <c r="K99" s="172">
        <f>K5*(SUMIF(Data!$G:$G,'Deployment needs'!K1,Data!$H:$H))</f>
        <v>4000</v>
      </c>
      <c r="L99" s="172">
        <f>L5*(SUMIF(Data!$G:$G,'Deployment needs'!L1,Data!$H:$H))</f>
        <v>4000</v>
      </c>
      <c r="M99" s="172">
        <f>M5*(SUMIF(Data!$G:$G,'Deployment needs'!M1,Data!$H:$H))</f>
        <v>4000</v>
      </c>
      <c r="N99" s="172">
        <f>N5*(SUMIF(Data!$G:$G,'Deployment needs'!N1,Data!$H:$H))</f>
        <v>3500</v>
      </c>
      <c r="O99" s="172">
        <f>O5*(SUMIF(Data!$G:$G,'Deployment needs'!O1,Data!$H:$H))</f>
        <v>0</v>
      </c>
      <c r="P99" s="172">
        <f>P5*(SUMIF(Data!$G:$G,'Deployment needs'!P1,Data!$H:$H))</f>
        <v>0</v>
      </c>
      <c r="Q99" s="172">
        <f>Q5*(SUMIF(Data!$G:$G,'Deployment needs'!Q1,Data!$H:$H))</f>
        <v>9750</v>
      </c>
      <c r="R99" s="172">
        <f>R5*(SUMIF(Data!$G:$G,'Deployment needs'!R1,Data!$H:$H))</f>
        <v>7600</v>
      </c>
      <c r="S99" s="172">
        <f>S5*(SUMIF(Data!$G:$G,'Deployment needs'!S1,Data!$H:$H))</f>
        <v>11000</v>
      </c>
      <c r="T99" s="172">
        <f>T5*(SUMIF(Data!$G:$G,'Deployment needs'!T1,Data!$H:$H))</f>
        <v>8000</v>
      </c>
      <c r="U99" s="172">
        <f>U5*(SUMIF(Data!$G:$G,'Deployment needs'!U1,Data!$H:$H))</f>
        <v>3500</v>
      </c>
      <c r="V99" s="172">
        <f>V5*(SUMIF(Data!$G:$G,'Deployment needs'!V1,Data!$H:$H))</f>
        <v>0</v>
      </c>
      <c r="W99" s="172">
        <f>W5*(SUMIF(Data!$G:$G,'Deployment needs'!W1,Data!$H:$H))</f>
        <v>0</v>
      </c>
      <c r="X99" s="172">
        <f>X5*(SUMIF(Data!$G:$G,'Deployment needs'!X1,Data!$H:$H))</f>
        <v>7150</v>
      </c>
      <c r="Y99" s="172">
        <f>Y5*(SUMIF(Data!$G:$G,'Deployment needs'!Y1,Data!$H:$H))</f>
        <v>3000</v>
      </c>
      <c r="Z99" s="172">
        <f>Z5*(SUMIF(Data!$G:$G,'Deployment needs'!Z1,Data!$H:$H))</f>
        <v>4500</v>
      </c>
      <c r="AA99" s="172">
        <f>AA5*(SUMIF(Data!$G:$G,'Deployment needs'!AA1,Data!$H:$H))</f>
        <v>5000</v>
      </c>
      <c r="AB99" s="172">
        <f>AB5*(SUMIF(Data!$G:$G,'Deployment needs'!AB1,Data!$H:$H))</f>
        <v>5000</v>
      </c>
      <c r="AC99" s="172">
        <f>AC5*(SUMIF(Data!$G:$G,'Deployment needs'!AC1,Data!$H:$H))</f>
        <v>0</v>
      </c>
      <c r="AD99" s="172">
        <f>AD5*(SUMIF(Data!$G:$G,'Deployment needs'!AD1,Data!$H:$H))</f>
        <v>0</v>
      </c>
      <c r="AE99" s="172">
        <f>AE5*(SUMIF(Data!$G:$G,'Deployment needs'!AE1,Data!$H:$H))</f>
        <v>7800</v>
      </c>
      <c r="AF99" s="172">
        <f>AF5*(SUMIF(Data!$G:$G,'Deployment needs'!AF1,Data!$H:$H))</f>
        <v>4000</v>
      </c>
      <c r="AG99" s="172">
        <f>AG5*(SUMIF(Data!$G:$G,'Deployment needs'!AG1,Data!$H:$H))</f>
        <v>6000</v>
      </c>
      <c r="AH99" s="172">
        <f>AH5*(SUMIF(Data!$G:$G,'Deployment needs'!AH1,Data!$H:$H))</f>
        <v>5000</v>
      </c>
      <c r="AI99" s="172">
        <f>AI5*(SUMIF(Data!$G:$G,'Deployment needs'!AI1,Data!$H:$H))</f>
        <v>5000</v>
      </c>
      <c r="AJ99" s="172">
        <f>AJ5*(SUMIF(Data!$G:$G,'Deployment needs'!AJ1,Data!$H:$H))</f>
        <v>0</v>
      </c>
      <c r="AK99" s="172">
        <f>AK5*(SUMIF(Data!$G:$G,'Deployment needs'!AK1,Data!$H:$H))</f>
        <v>0</v>
      </c>
      <c r="AL99" s="172">
        <f>AL5*(SUMIF(Data!$G:$G,'Deployment needs'!AL1,Data!$H:$H))</f>
        <v>9100</v>
      </c>
      <c r="AM99" s="172">
        <f>AM5*(SUMIF(Data!$G:$G,'Deployment needs'!AM1,Data!$H:$H))</f>
        <v>4800</v>
      </c>
      <c r="AN99" s="172">
        <f>AN5*(SUMIF(Data!$G:$G,'Deployment needs'!AN1,Data!$H:$H))</f>
        <v>6000</v>
      </c>
      <c r="AO99" s="172">
        <f>AO5*(SUMIF(Data!$G:$G,'Deployment needs'!AO1,Data!$H:$H))</f>
        <v>6000</v>
      </c>
      <c r="AP99" s="172">
        <f>AP5*(SUMIF(Data!$G:$G,'Deployment needs'!AP1,Data!$H:$H))</f>
        <v>5000</v>
      </c>
      <c r="AQ99" s="172">
        <f>AQ5*(SUMIF(Data!$G:$G,'Deployment needs'!AQ1,Data!$H:$H))</f>
        <v>0</v>
      </c>
      <c r="AR99" s="172">
        <f>AR5*(SUMIF(Data!$G:$G,'Deployment needs'!AR1,Data!$H:$H))</f>
        <v>0</v>
      </c>
      <c r="AS99" s="172">
        <f>AS5*(SUMIF(Data!$G:$G,'Deployment needs'!AS1,Data!$H:$H))</f>
        <v>9100</v>
      </c>
      <c r="AT99" s="172">
        <f>AT5*(SUMIF(Data!$G:$G,'Deployment needs'!AT1,Data!$H:$H))</f>
        <v>5600</v>
      </c>
      <c r="AU99" s="172">
        <f>AU5*(SUMIF(Data!$G:$G,'Deployment needs'!AU1,Data!$H:$H))</f>
        <v>6000</v>
      </c>
      <c r="AV99" s="172">
        <f>AV5*(SUMIF(Data!$G:$G,'Deployment needs'!AV1,Data!$H:$H))</f>
        <v>4500</v>
      </c>
      <c r="AW99" s="172">
        <f>AW5*(SUMIF(Data!$G:$G,'Deployment needs'!AW1,Data!$H:$H))</f>
        <v>5000</v>
      </c>
      <c r="AX99" s="172">
        <f>AX5*(SUMIF(Data!$G:$G,'Deployment needs'!AX1,Data!$H:$H))</f>
        <v>0</v>
      </c>
      <c r="AY99" s="172">
        <f>AY5*(SUMIF(Data!$G:$G,'Deployment needs'!AY1,Data!$H:$H))</f>
        <v>0</v>
      </c>
      <c r="AZ99" s="172">
        <f>AZ5*(SUMIF(Data!$G:$G,'Deployment needs'!AZ1,Data!$H:$H))</f>
        <v>16250</v>
      </c>
      <c r="BA99" s="172">
        <f>BA5*(SUMIF(Data!$G:$G,'Deployment needs'!BA1,Data!$H:$H))</f>
        <v>12000</v>
      </c>
      <c r="BB99" s="172">
        <f>BB5*(SUMIF(Data!$G:$G,'Deployment needs'!BB1,Data!$H:$H))</f>
        <v>12500</v>
      </c>
      <c r="BC99" s="172">
        <f>BC5*(SUMIF(Data!$G:$G,'Deployment needs'!BC1,Data!$H:$H))</f>
        <v>7000</v>
      </c>
      <c r="BD99" s="172">
        <f>BD5*(SUMIF(Data!$G:$G,'Deployment needs'!BD1,Data!$H:$H))</f>
        <v>4500</v>
      </c>
      <c r="BE99" s="172">
        <f>BE5*(SUMIF(Data!$G:$G,'Deployment needs'!BE1,Data!$H:$H))</f>
        <v>0</v>
      </c>
      <c r="BF99" s="172">
        <f>BF5*(SUMIF(Data!$G:$G,'Deployment needs'!BF1,Data!$H:$H))</f>
        <v>0</v>
      </c>
      <c r="BG99" s="172">
        <f>BG5*(SUMIF(Data!$G:$G,'Deployment needs'!BG1,Data!$H:$H))</f>
        <v>0</v>
      </c>
      <c r="BH99" s="172">
        <f>BH5*(SUMIF(Data!$G:$G,'Deployment needs'!BH1,Data!$H:$H))</f>
        <v>12000</v>
      </c>
      <c r="BI99" s="172">
        <f>BI5*(SUMIF(Data!$G:$G,'Deployment needs'!BI1,Data!$H:$H))</f>
        <v>6500</v>
      </c>
      <c r="BJ99" s="172">
        <f>BJ5*(SUMIF(Data!$G:$G,'Deployment needs'!BJ1,Data!$H:$H))</f>
        <v>7000</v>
      </c>
      <c r="BK99" s="172">
        <f>BK5*(SUMIF(Data!$G:$G,'Deployment needs'!BK1,Data!$H:$H))</f>
        <v>6500</v>
      </c>
      <c r="BL99" s="172">
        <f>BL5*(SUMIF(Data!$G:$G,'Deployment needs'!BL1,Data!$H:$H))</f>
        <v>0</v>
      </c>
      <c r="BM99" s="172">
        <f>BM5*(SUMIF(Data!$G:$G,'Deployment needs'!BM1,Data!$H:$H))</f>
        <v>0</v>
      </c>
      <c r="BN99" s="172">
        <f>BN5*(SUMIF(Data!$G:$G,'Deployment needs'!BN1,Data!$H:$H))</f>
        <v>13000</v>
      </c>
      <c r="BO99" s="172">
        <f>BO5*(SUMIF(Data!$G:$G,'Deployment needs'!BO1,Data!$H:$H))</f>
        <v>8400</v>
      </c>
      <c r="BP99" s="172">
        <f>BP5*(SUMIF(Data!$G:$G,'Deployment needs'!BP1,Data!$H:$H))</f>
        <v>8000</v>
      </c>
      <c r="BQ99" s="172">
        <f>BQ5*(SUMIF(Data!$G:$G,'Deployment needs'!BQ1,Data!$H:$H))</f>
        <v>3000</v>
      </c>
      <c r="BR99" s="172">
        <f>BR5*(SUMIF(Data!$G:$G,'Deployment needs'!BR1,Data!$H:$H))</f>
        <v>5500</v>
      </c>
      <c r="BS99" s="172">
        <f>BS5*(SUMIF(Data!$G:$G,'Deployment needs'!BS1,Data!$H:$H))</f>
        <v>0</v>
      </c>
      <c r="BT99" s="172">
        <f>BT5*(SUMIF(Data!$G:$G,'Deployment needs'!BT1,Data!$H:$H))</f>
        <v>0</v>
      </c>
      <c r="BU99" s="172">
        <f>BU5*(SUMIF(Data!$G:$G,'Deployment needs'!BU1,Data!$H:$H))</f>
        <v>8450</v>
      </c>
      <c r="BV99" s="172">
        <f>BV5*(SUMIF(Data!$G:$G,'Deployment needs'!BV1,Data!$H:$H))</f>
        <v>4000</v>
      </c>
      <c r="BW99" s="172">
        <f>BW5*(SUMIF(Data!$G:$G,'Deployment needs'!BW1,Data!$H:$H))</f>
        <v>5500</v>
      </c>
      <c r="BX99" s="172">
        <f>BX5*(SUMIF(Data!$G:$G,'Deployment needs'!BX1,Data!$H:$H))</f>
        <v>5000</v>
      </c>
      <c r="BY99" s="172">
        <f>BY5*(SUMIF(Data!$G:$G,'Deployment needs'!BY1,Data!$H:$H))</f>
        <v>5500</v>
      </c>
      <c r="BZ99" s="172">
        <f>BZ5*(SUMIF(Data!$G:$G,'Deployment needs'!BZ1,Data!$H:$H))</f>
        <v>0</v>
      </c>
      <c r="CA99" s="172">
        <f>CA5*(SUMIF(Data!$G:$G,'Deployment needs'!CA1,Data!$H:$H))</f>
        <v>0</v>
      </c>
      <c r="CB99" s="172">
        <f>CB5*(SUMIF(Data!$G:$G,'Deployment needs'!CB1,Data!$H:$H))</f>
        <v>10400</v>
      </c>
      <c r="CC99" s="172">
        <f>CC5*(SUMIF(Data!$G:$G,'Deployment needs'!CC1,Data!$H:$H))</f>
        <v>4800</v>
      </c>
      <c r="CD99" s="172">
        <f>CD5*(SUMIF(Data!$G:$G,'Deployment needs'!CD1,Data!$H:$H))</f>
        <v>6000</v>
      </c>
      <c r="CE99" s="172">
        <f>CE5*(SUMIF(Data!$G:$G,'Deployment needs'!CE1,Data!$H:$H))</f>
        <v>4000</v>
      </c>
      <c r="CF99" s="172">
        <f>CF5*(SUMIF(Data!$G:$G,'Deployment needs'!CF1,Data!$H:$H))</f>
        <v>12500</v>
      </c>
      <c r="CG99" s="172">
        <f>CG5*(SUMIF(Data!$G:$G,'Deployment needs'!CG1,Data!$H:$H))</f>
        <v>0</v>
      </c>
      <c r="CH99" s="172">
        <f>CH5*(SUMIF(Data!$G:$G,'Deployment needs'!CH1,Data!$H:$H))</f>
        <v>0</v>
      </c>
      <c r="CI99" s="172">
        <f>CI5*(SUMIF(Data!$G:$G,'Deployment needs'!CI1,Data!$H:$H))</f>
        <v>20800</v>
      </c>
      <c r="CJ99" s="172">
        <f>CJ5*(SUMIF(Data!$G:$G,'Deployment needs'!CJ1,Data!$H:$H))</f>
        <v>16000</v>
      </c>
      <c r="CK99" s="172">
        <f>CK5*(SUMIF(Data!$G:$G,'Deployment needs'!CK1,Data!$H:$H))</f>
        <v>19000</v>
      </c>
      <c r="CL99" s="172">
        <f>CL5*(SUMIF(Data!$G:$G,'Deployment needs'!CL1,Data!$H:$H))</f>
        <v>14000</v>
      </c>
      <c r="CM99" s="172">
        <f>CM5*(SUMIF(Data!$G:$G,'Deployment needs'!CM1,Data!$H:$H))</f>
        <v>19000</v>
      </c>
      <c r="CN99" s="172">
        <f>CN5*(SUMIF(Data!$G:$G,'Deployment needs'!CN1,Data!$H:$H))</f>
        <v>0</v>
      </c>
      <c r="CO99" s="172">
        <f>CO5*(SUMIF(Data!$G:$G,'Deployment needs'!CO1,Data!$H:$H))</f>
        <v>0</v>
      </c>
      <c r="CP99" s="172">
        <f>CP5*(SUMIF(Data!$G:$G,'Deployment needs'!CP1,Data!$H:$H))</f>
        <v>16250</v>
      </c>
      <c r="CQ99" s="172">
        <f>CQ5*(SUMIF(Data!$G:$G,'Deployment needs'!CQ1,Data!$H:$H))</f>
        <v>12000</v>
      </c>
      <c r="CR99" s="172">
        <f>CR5*(SUMIF(Data!$G:$G,'Deployment needs'!CR1,Data!$H:$H))</f>
        <v>10000</v>
      </c>
      <c r="CS99" s="172">
        <f>CS5*(SUMIF(Data!$G:$G,'Deployment needs'!CS1,Data!$H:$H))</f>
        <v>10000</v>
      </c>
      <c r="CT99" s="172">
        <f>CT5*(SUMIF(Data!$G:$G,'Deployment needs'!CT1,Data!$H:$H))</f>
        <v>7500</v>
      </c>
      <c r="CU99" s="172">
        <f>CU5*(SUMIF(Data!$G:$G,'Deployment needs'!CU1,Data!$H:$H))</f>
        <v>0</v>
      </c>
      <c r="CV99" s="172">
        <f>CV5*(SUMIF(Data!$G:$G,'Deployment needs'!CV1,Data!$H:$H))</f>
        <v>0</v>
      </c>
      <c r="CW99" s="172">
        <f>CW5*(SUMIF(Data!$G:$G,'Deployment needs'!CW1,Data!$H:$H))</f>
        <v>0</v>
      </c>
      <c r="CX99" s="172">
        <f>CX5*(SUMIF(Data!$G:$G,'Deployment needs'!CX1,Data!$H:$H))</f>
        <v>9200</v>
      </c>
      <c r="CY99" s="172">
        <f>CY5*(SUMIF(Data!$G:$G,'Deployment needs'!CY1,Data!$H:$H))</f>
        <v>7000</v>
      </c>
      <c r="CZ99" s="172">
        <f>CZ5*(SUMIF(Data!$G:$G,'Deployment needs'!CZ1,Data!$H:$H))</f>
        <v>6000</v>
      </c>
      <c r="DA99" s="172">
        <f>DA5*(SUMIF(Data!$G:$G,'Deployment needs'!DA1,Data!$H:$H))</f>
        <v>5000</v>
      </c>
      <c r="DB99" s="172">
        <f>DB5*(SUMIF(Data!$G:$G,'Deployment needs'!DB1,Data!$H:$H))</f>
        <v>0</v>
      </c>
      <c r="DC99" s="172">
        <f>DC5*(SUMIF(Data!$G:$G,'Deployment needs'!DC1,Data!$H:$H))</f>
        <v>0</v>
      </c>
      <c r="DD99" s="172">
        <f>DD5*(SUMIF(Data!$G:$G,'Deployment needs'!DD1,Data!$H:$H))</f>
        <v>14950</v>
      </c>
      <c r="DE99" s="172">
        <f>DE5*(SUMIF(Data!$G:$G,'Deployment needs'!DE1,Data!$H:$H))</f>
        <v>14800</v>
      </c>
      <c r="DF99" s="172">
        <f>DF5*(SUMIF(Data!$G:$G,'Deployment needs'!DF1,Data!$H:$H))</f>
        <v>12000</v>
      </c>
      <c r="DG99" s="172">
        <f>DG5*(SUMIF(Data!$G:$G,'Deployment needs'!DG1,Data!$H:$H))</f>
        <v>12000</v>
      </c>
      <c r="DH99" s="172">
        <f>DH5*(SUMIF(Data!$G:$G,'Deployment needs'!DH1,Data!$H:$H))</f>
        <v>12000</v>
      </c>
      <c r="DI99" s="172">
        <f>DI5*(SUMIF(Data!$G:$G,'Deployment needs'!DI1,Data!$H:$H))</f>
        <v>0</v>
      </c>
      <c r="DJ99" s="172">
        <f>DJ5*(SUMIF(Data!$G:$G,'Deployment needs'!DJ1,Data!$H:$H))</f>
        <v>0</v>
      </c>
      <c r="DK99" s="172">
        <f>DK5*(SUMIF(Data!$G:$G,'Deployment needs'!DK1,Data!$H:$H))</f>
        <v>19500</v>
      </c>
      <c r="DL99" s="172">
        <f>DL5*(SUMIF(Data!$G:$G,'Deployment needs'!DL1,Data!$H:$H))</f>
        <v>16400</v>
      </c>
      <c r="DM99" s="172">
        <f>DM5*(SUMIF(Data!$G:$G,'Deployment needs'!DM1,Data!$H:$H))</f>
        <v>19000</v>
      </c>
      <c r="DN99" s="172">
        <f>DN5*(SUMIF(Data!$G:$G,'Deployment needs'!DN1,Data!$H:$H))</f>
        <v>17000</v>
      </c>
      <c r="DO99" s="172">
        <f>DO5*(SUMIF(Data!$G:$G,'Deployment needs'!DO1,Data!$H:$H))</f>
        <v>12000</v>
      </c>
      <c r="DP99" s="172">
        <f>DP5*(SUMIF(Data!$G:$G,'Deployment needs'!DP1,Data!$H:$H))</f>
        <v>0</v>
      </c>
      <c r="DQ99" s="172">
        <f>DQ5*(SUMIF(Data!$G:$G,'Deployment needs'!DQ1,Data!$H:$H))</f>
        <v>0</v>
      </c>
      <c r="DR99" s="172">
        <f>DR5*(SUMIF(Data!$G:$G,'Deployment needs'!DR1,Data!$H:$H))</f>
        <v>13000</v>
      </c>
      <c r="DS99" s="172">
        <f>DS5*(SUMIF(Data!$G:$G,'Deployment needs'!DS1,Data!$H:$H))</f>
        <v>6000</v>
      </c>
      <c r="DT99" s="172">
        <f>DT5*(SUMIF(Data!$G:$G,'Deployment needs'!DT1,Data!$H:$H))</f>
        <v>5500</v>
      </c>
      <c r="DU99" s="172">
        <f>DU5*(SUMIF(Data!$G:$G,'Deployment needs'!DU1,Data!$H:$H))</f>
        <v>5500</v>
      </c>
      <c r="DV99" s="172">
        <f>DV5*(SUMIF(Data!$G:$G,'Deployment needs'!DV1,Data!$H:$H))</f>
        <v>5000</v>
      </c>
      <c r="DW99" s="172">
        <f>DW5*(SUMIF(Data!$G:$G,'Deployment needs'!DW1,Data!$H:$H))</f>
        <v>0</v>
      </c>
      <c r="DX99" s="172">
        <f>DX5*(SUMIF(Data!$G:$G,'Deployment needs'!DX1,Data!$H:$H))</f>
        <v>0</v>
      </c>
      <c r="DY99" s="172">
        <f>DY5*(SUMIF(Data!$G:$G,'Deployment needs'!DY1,Data!$H:$H))</f>
        <v>9100</v>
      </c>
      <c r="DZ99" s="172">
        <f>DZ5*(SUMIF(Data!$G:$G,'Deployment needs'!DZ1,Data!$H:$H))</f>
        <v>8000</v>
      </c>
      <c r="EA99" s="172">
        <f>EA5*(SUMIF(Data!$G:$G,'Deployment needs'!EA1,Data!$H:$H))</f>
        <v>5000</v>
      </c>
      <c r="EB99" s="172">
        <f>EB5*(SUMIF(Data!$G:$G,'Deployment needs'!EB1,Data!$H:$H))</f>
        <v>4000</v>
      </c>
      <c r="EC99" s="172">
        <f>EC5*(SUMIF(Data!$G:$G,'Deployment needs'!EC1,Data!$H:$H))</f>
        <v>4000</v>
      </c>
      <c r="ED99" s="172">
        <f>ED5*(SUMIF(Data!$G:$G,'Deployment needs'!ED1,Data!$H:$H))</f>
        <v>0</v>
      </c>
      <c r="EE99" s="172">
        <f>EE5*(SUMIF(Data!$G:$G,'Deployment needs'!EE1,Data!$H:$H))</f>
        <v>0</v>
      </c>
      <c r="EF99" s="172">
        <f>EF5*(SUMIF(Data!$G:$G,'Deployment needs'!EF1,Data!$H:$H))</f>
        <v>0</v>
      </c>
      <c r="EG99" s="172">
        <f>EG5*(SUMIF(Data!$G:$G,'Deployment needs'!EG1,Data!$H:$H))</f>
        <v>10400</v>
      </c>
      <c r="EH99" s="172">
        <f>EH5*(SUMIF(Data!$G:$G,'Deployment needs'!EH1,Data!$H:$H))</f>
        <v>5500</v>
      </c>
      <c r="EI99" s="172">
        <f>EI5*(SUMIF(Data!$G:$G,'Deployment needs'!EI1,Data!$H:$H))</f>
        <v>5500</v>
      </c>
      <c r="EJ99" s="172">
        <f>EJ5*(SUMIF(Data!$G:$G,'Deployment needs'!EJ1,Data!$H:$H))</f>
        <v>6500</v>
      </c>
      <c r="EK99" s="172">
        <f>EK5*(SUMIF(Data!$G:$G,'Deployment needs'!EK1,Data!$H:$H))</f>
        <v>0</v>
      </c>
      <c r="EL99" s="172">
        <f>EL5*(SUMIF(Data!$G:$G,'Deployment needs'!EL1,Data!$H:$H))</f>
        <v>0</v>
      </c>
      <c r="EM99" s="172">
        <f>EM5*(SUMIF(Data!$G:$G,'Deployment needs'!EM1,Data!$H:$H))</f>
        <v>7150</v>
      </c>
      <c r="EN99" s="172">
        <f>EN5*(SUMIF(Data!$G:$G,'Deployment needs'!EN1,Data!$H:$H))</f>
        <v>5200</v>
      </c>
      <c r="EO99" s="172">
        <f>EO5*(SUMIF(Data!$G:$G,'Deployment needs'!EO1,Data!$H:$H))</f>
        <v>5000</v>
      </c>
      <c r="EP99" s="172">
        <f>EP5*(SUMIF(Data!$G:$G,'Deployment needs'!EP1,Data!$H:$H))</f>
        <v>13000</v>
      </c>
      <c r="EQ99" s="172">
        <f>EQ5*(SUMIF(Data!$G:$G,'Deployment needs'!EQ1,Data!$H:$H))</f>
        <v>19000</v>
      </c>
      <c r="ER99" s="172">
        <f>ER5*(SUMIF(Data!$G:$G,'Deployment needs'!ER1,Data!$H:$H))</f>
        <v>0</v>
      </c>
      <c r="ES99" s="172">
        <f>ES5*(SUMIF(Data!$G:$G,'Deployment needs'!ES1,Data!$H:$H))</f>
        <v>0</v>
      </c>
      <c r="ET99" s="172">
        <f>ET5*(SUMIF(Data!$G:$G,'Deployment needs'!ET1,Data!$H:$H))</f>
        <v>22750</v>
      </c>
      <c r="EU99" s="172">
        <f>EU5*(SUMIF(Data!$G:$G,'Deployment needs'!EU1,Data!$H:$H))</f>
        <v>14000</v>
      </c>
      <c r="EV99" s="172">
        <f>EV5*(SUMIF(Data!$G:$G,'Deployment needs'!EV1,Data!$H:$H))</f>
        <v>19000</v>
      </c>
      <c r="EW99" s="172">
        <f>EW5*(SUMIF(Data!$G:$G,'Deployment needs'!EW1,Data!$H:$H))</f>
        <v>15000</v>
      </c>
      <c r="EX99" s="172">
        <f>EX5*(SUMIF(Data!$G:$G,'Deployment needs'!EX1,Data!$H:$H))</f>
        <v>17500</v>
      </c>
      <c r="EY99" s="172">
        <f>EY5*(SUMIF(Data!$G:$G,'Deployment needs'!EY1,Data!$H:$H))</f>
        <v>0</v>
      </c>
      <c r="EZ99" s="172">
        <f>EZ5*(SUMIF(Data!$G:$G,'Deployment needs'!EZ1,Data!$H:$H))</f>
        <v>0</v>
      </c>
      <c r="FA99" s="172">
        <f>FA5*(SUMIF(Data!$G:$G,'Deployment needs'!FA1,Data!$H:$H))</f>
        <v>23400</v>
      </c>
      <c r="FB99" s="172">
        <f>FB5*(SUMIF(Data!$G:$G,'Deployment needs'!FB1,Data!$H:$H))</f>
        <v>12000</v>
      </c>
      <c r="FC99" s="172">
        <f>FC5*(SUMIF(Data!$G:$G,'Deployment needs'!FC1,Data!$H:$H))</f>
        <v>22500</v>
      </c>
      <c r="FD99" s="172">
        <f>FD5*(SUMIF(Data!$G:$G,'Deployment needs'!FD1,Data!$H:$H))</f>
        <v>18500</v>
      </c>
      <c r="FE99" s="172">
        <f>FE5*(SUMIF(Data!$G:$G,'Deployment needs'!FE1,Data!$H:$H))</f>
        <v>20000</v>
      </c>
      <c r="FF99" s="172">
        <f>FF5*(SUMIF(Data!$G:$G,'Deployment needs'!FF1,Data!$H:$H))</f>
        <v>0</v>
      </c>
      <c r="FG99" s="172">
        <f>FG5*(SUMIF(Data!$G:$G,'Deployment needs'!FG1,Data!$H:$H))</f>
        <v>0</v>
      </c>
      <c r="FH99" s="172">
        <f>FH5*(SUMIF(Data!$G:$G,'Deployment needs'!FH1,Data!$H:$H))</f>
        <v>23400</v>
      </c>
      <c r="FI99" s="172">
        <f>FI5*(SUMIF(Data!$G:$G,'Deployment needs'!FI1,Data!$H:$H))</f>
        <v>20000</v>
      </c>
      <c r="FJ99" s="172">
        <f>FJ5*(SUMIF(Data!$G:$G,'Deployment needs'!FJ1,Data!$H:$H))</f>
        <v>12500</v>
      </c>
      <c r="FK99" s="172">
        <f>FK5*(SUMIF(Data!$G:$G,'Deployment needs'!FK1,Data!$H:$H))</f>
        <v>6500</v>
      </c>
      <c r="FL99" s="172">
        <f>FL5*(SUMIF(Data!$G:$G,'Deployment needs'!FL1,Data!$H:$H))</f>
        <v>6000</v>
      </c>
      <c r="FM99" s="172">
        <f>FM5*(SUMIF(Data!$G:$G,'Deployment needs'!FM1,Data!$H:$H))</f>
        <v>0</v>
      </c>
      <c r="FN99" s="172">
        <f>FN5*(SUMIF(Data!$G:$G,'Deployment needs'!FN1,Data!$H:$H))</f>
        <v>0</v>
      </c>
      <c r="FO99" s="172">
        <f>FO5*(SUMIF(Data!$G:$G,'Deployment needs'!FO1,Data!$H:$H))</f>
        <v>9653.8000000000011</v>
      </c>
      <c r="FP99" s="172">
        <f>FP5*(SUMIF(Data!$G:$G,'Deployment needs'!FP1,Data!$H:$H))</f>
        <v>6000</v>
      </c>
      <c r="FQ99" s="172">
        <f>FQ5*(SUMIF(Data!$G:$G,'Deployment needs'!FQ1,Data!$H:$H))</f>
        <v>4500</v>
      </c>
      <c r="FR99" s="172">
        <f>FR5*(SUMIF(Data!$G:$G,'Deployment needs'!FR1,Data!$H:$H))</f>
        <v>5000</v>
      </c>
      <c r="FS99" s="172">
        <f>FS5*(SUMIF(Data!$G:$G,'Deployment needs'!FS1,Data!$H:$H))</f>
        <v>5000</v>
      </c>
      <c r="FT99" s="172">
        <f>FT5*(SUMIF(Data!$G:$G,'Deployment needs'!FT1,Data!$H:$H))</f>
        <v>0</v>
      </c>
      <c r="FU99" s="172">
        <f>FU5*(SUMIF(Data!$G:$G,'Deployment needs'!FU1,Data!$H:$H))</f>
        <v>0</v>
      </c>
      <c r="FV99" s="172">
        <f>FV5*(SUMIF(Data!$G:$G,'Deployment needs'!FV1,Data!$H:$H))</f>
        <v>14300</v>
      </c>
      <c r="FW99" s="172">
        <f>FW5*(SUMIF(Data!$G:$G,'Deployment needs'!FW1,Data!$H:$H))</f>
        <v>6000</v>
      </c>
      <c r="FX99" s="172">
        <f>FX5*(SUMIF(Data!$G:$G,'Deployment needs'!FX1,Data!$H:$H))</f>
        <v>6500</v>
      </c>
      <c r="FY99" s="172">
        <f>FY5*(SUMIF(Data!$G:$G,'Deployment needs'!FY1,Data!$H:$H))</f>
        <v>6000</v>
      </c>
      <c r="FZ99" s="172">
        <f>FZ5*(SUMIF(Data!$G:$G,'Deployment needs'!FZ1,Data!$H:$H))</f>
        <v>6000</v>
      </c>
      <c r="GA99" s="172">
        <f>GA5*(SUMIF(Data!$G:$G,'Deployment needs'!GA1,Data!$H:$H))</f>
        <v>0</v>
      </c>
      <c r="GB99" s="172">
        <f>GB5*(SUMIF(Data!$G:$G,'Deployment needs'!GB1,Data!$H:$H))</f>
        <v>0</v>
      </c>
      <c r="GC99" s="172">
        <f>GC5*(SUMIF(Data!$G:$G,'Deployment needs'!GC1,Data!$H:$H))</f>
        <v>7150</v>
      </c>
      <c r="GD99" s="172">
        <f>GD5*(SUMIF(Data!$G:$G,'Deployment needs'!GD1,Data!$H:$H))</f>
        <v>6000</v>
      </c>
      <c r="GE99" s="172">
        <f>GE5*(SUMIF(Data!$G:$G,'Deployment needs'!GE1,Data!$H:$H))</f>
        <v>5000</v>
      </c>
      <c r="GF99" s="172">
        <f>GF5*(SUMIF(Data!$G:$G,'Deployment needs'!GF1,Data!$H:$H))</f>
        <v>6000</v>
      </c>
      <c r="GG99" s="172">
        <f>GG5*(SUMIF(Data!$G:$G,'Deployment needs'!GG1,Data!$H:$H))</f>
        <v>6000</v>
      </c>
      <c r="GH99" s="172">
        <f>GH5*(SUMIF(Data!$G:$G,'Deployment needs'!GH1,Data!$H:$H))</f>
        <v>0</v>
      </c>
      <c r="GI99" s="172">
        <f>GI5*(SUMIF(Data!$G:$G,'Deployment needs'!GI1,Data!$H:$H))</f>
        <v>0</v>
      </c>
      <c r="GJ99" s="172">
        <f>GJ5*(SUMIF(Data!$G:$G,'Deployment needs'!GJ1,Data!$H:$H))</f>
        <v>19500</v>
      </c>
      <c r="GK99" s="172">
        <f>GK5*(SUMIF(Data!$G:$G,'Deployment needs'!GK1,Data!$H:$H))</f>
        <v>12800</v>
      </c>
      <c r="GL99" s="172">
        <f>GL5*(SUMIF(Data!$G:$G,'Deployment needs'!GL1,Data!$H:$H))</f>
        <v>7500</v>
      </c>
      <c r="GM99" s="172">
        <f>GM5*(SUMIF(Data!$G:$G,'Deployment needs'!GM1,Data!$H:$H))</f>
        <v>7000</v>
      </c>
      <c r="GN99" s="172">
        <f>GN5*(SUMIF(Data!$G:$G,'Deployment needs'!GN1,Data!$H:$H))</f>
        <v>7500</v>
      </c>
      <c r="GO99" s="172">
        <f>GO5*(SUMIF(Data!$G:$G,'Deployment needs'!GO1,Data!$H:$H))</f>
        <v>0</v>
      </c>
      <c r="GP99" s="172">
        <f>GP5*(SUMIF(Data!$G:$G,'Deployment needs'!GP1,Data!$H:$H))</f>
        <v>0</v>
      </c>
      <c r="GQ99" s="172">
        <f>GQ5*(SUMIF(Data!$G:$G,'Deployment needs'!GQ1,Data!$H:$H))</f>
        <v>13000</v>
      </c>
      <c r="GR99" s="172">
        <f>GR5*(SUMIF(Data!$G:$G,'Deployment needs'!GR1,Data!$H:$H))</f>
        <v>5200</v>
      </c>
      <c r="GS99" s="172">
        <f>GS5*(SUMIF(Data!$G:$G,'Deployment needs'!GS1,Data!$H:$H))</f>
        <v>6500</v>
      </c>
      <c r="GT99" s="172">
        <f>GT5*(SUMIF(Data!$G:$G,'Deployment needs'!GT1,Data!$H:$H))</f>
        <v>7000</v>
      </c>
      <c r="GU99" s="172">
        <f>GU5*(SUMIF(Data!$G:$G,'Deployment needs'!GU1,Data!$H:$H))</f>
        <v>7000</v>
      </c>
      <c r="GV99" s="172">
        <f>GV5*(SUMIF(Data!$G:$G,'Deployment needs'!GV1,Data!$H:$H))</f>
        <v>0</v>
      </c>
      <c r="GW99" s="172">
        <f>GW5*(SUMIF(Data!$G:$G,'Deployment needs'!GW1,Data!$H:$H))</f>
        <v>0</v>
      </c>
      <c r="GX99" s="172">
        <f>GX5*(SUMIF(Data!$G:$G,'Deployment needs'!GX1,Data!$H:$H))</f>
        <v>22750</v>
      </c>
      <c r="GY99" s="172">
        <f>GY5*(SUMIF(Data!$G:$G,'Deployment needs'!GY1,Data!$H:$H))</f>
        <v>16000</v>
      </c>
      <c r="GZ99" s="172">
        <f>GZ5*(SUMIF(Data!$G:$G,'Deployment needs'!GZ1,Data!$H:$H))</f>
        <v>15000</v>
      </c>
      <c r="HA99" s="172">
        <f>HA5*(SUMIF(Data!$G:$G,'Deployment needs'!HA1,Data!$H:$H))</f>
        <v>15000</v>
      </c>
      <c r="HB99" s="172">
        <f>HB5*(SUMIF(Data!$G:$G,'Deployment needs'!HB1,Data!$H:$H))</f>
        <v>15000</v>
      </c>
      <c r="HC99" s="172">
        <f>HC5*(SUMIF(Data!$G:$G,'Deployment needs'!HC1,Data!$H:$H))</f>
        <v>0</v>
      </c>
      <c r="HD99" s="172">
        <f>HD5*(SUMIF(Data!$G:$G,'Deployment needs'!HD1,Data!$H:$H))</f>
        <v>0</v>
      </c>
      <c r="HE99" s="172">
        <f>HE5*(SUMIF(Data!$G:$G,'Deployment needs'!HE1,Data!$H:$H))</f>
        <v>22100</v>
      </c>
      <c r="HF99" s="172">
        <f>HF5*(SUMIF(Data!$G:$G,'Deployment needs'!HF1,Data!$H:$H))</f>
        <v>26000</v>
      </c>
      <c r="HG99" s="172">
        <f>HG5*(SUMIF(Data!$G:$G,'Deployment needs'!HG1,Data!$H:$H))</f>
        <v>25000</v>
      </c>
      <c r="HH99" s="172">
        <f>HH5*(SUMIF(Data!$G:$G,'Deployment needs'!HH1,Data!$H:$H))</f>
        <v>22500</v>
      </c>
      <c r="HI99" s="172">
        <f>HI5*(SUMIF(Data!$G:$G,'Deployment needs'!HI1,Data!$H:$H))</f>
        <v>15000</v>
      </c>
      <c r="HJ99" s="172">
        <f>HJ5*(SUMIF(Data!$G:$G,'Deployment needs'!HJ1,Data!$H:$H))</f>
        <v>0</v>
      </c>
      <c r="HK99" s="172">
        <f>HK5*(SUMIF(Data!$G:$G,'Deployment needs'!HK1,Data!$H:$H))</f>
        <v>0</v>
      </c>
      <c r="HL99" s="172">
        <f>HL5*(SUMIF(Data!$G:$G,'Deployment needs'!HL1,Data!$H:$H))</f>
        <v>22750</v>
      </c>
      <c r="HM99" s="172">
        <f>HM5*(SUMIF(Data!$G:$G,'Deployment needs'!HM1,Data!$H:$H))</f>
        <v>8000</v>
      </c>
      <c r="HN99" s="172">
        <f>HN5*(SUMIF(Data!$G:$G,'Deployment needs'!HN1,Data!$H:$H))</f>
        <v>9000</v>
      </c>
      <c r="HO99" s="172">
        <f>HO5*(SUMIF(Data!$G:$G,'Deployment needs'!HO1,Data!$H:$H))</f>
        <v>7500</v>
      </c>
      <c r="HP99" s="172">
        <f>HP5*(SUMIF(Data!$G:$G,'Deployment needs'!HP1,Data!$H:$H))</f>
        <v>6000</v>
      </c>
      <c r="HQ99" s="172">
        <f>HQ5*(SUMIF(Data!$G:$G,'Deployment needs'!HQ1,Data!$H:$H))</f>
        <v>0</v>
      </c>
      <c r="HR99" s="172">
        <f>HR5*(SUMIF(Data!$G:$G,'Deployment needs'!HR1,Data!$H:$H))</f>
        <v>0</v>
      </c>
      <c r="HS99" s="172">
        <f>HS5*(SUMIF(Data!$G:$G,'Deployment needs'!HS1,Data!$H:$H))</f>
        <v>13000</v>
      </c>
      <c r="HT99" s="172">
        <f>HT5*(SUMIF(Data!$G:$G,'Deployment needs'!HT1,Data!$H:$H))</f>
        <v>6000</v>
      </c>
      <c r="HU99" s="172">
        <f>HU5*(SUMIF(Data!$G:$G,'Deployment needs'!HU1,Data!$H:$H))</f>
        <v>5500</v>
      </c>
      <c r="HV99" s="172">
        <f>HV5*(SUMIF(Data!$G:$G,'Deployment needs'!HV1,Data!$H:$H))</f>
        <v>5000</v>
      </c>
      <c r="HW99" s="172">
        <f>HW5*(SUMIF(Data!$G:$G,'Deployment needs'!HW1,Data!$H:$H))</f>
        <v>7000</v>
      </c>
      <c r="HX99" s="172">
        <f>HX5*(SUMIF(Data!$G:$G,'Deployment needs'!HX1,Data!$H:$H))</f>
        <v>0</v>
      </c>
      <c r="HY99" s="172">
        <f>HY5*(SUMIF(Data!$G:$G,'Deployment needs'!HY1,Data!$H:$H))</f>
        <v>0</v>
      </c>
      <c r="HZ99" s="172">
        <f>HZ5*(SUMIF(Data!$G:$G,'Deployment needs'!HZ1,Data!$H:$H))</f>
        <v>22750</v>
      </c>
      <c r="IA99" s="172">
        <f>IA5*(SUMIF(Data!$G:$G,'Deployment needs'!IA1,Data!$H:$H))</f>
        <v>12000</v>
      </c>
      <c r="IB99" s="172">
        <f>IB5*(SUMIF(Data!$G:$G,'Deployment needs'!IB1,Data!$H:$H))</f>
        <v>11000</v>
      </c>
      <c r="IC99" s="172">
        <f>IC5*(SUMIF(Data!$G:$G,'Deployment needs'!IC1,Data!$H:$H))</f>
        <v>10000</v>
      </c>
      <c r="ID99" s="172">
        <f>ID5*(SUMIF(Data!$G:$G,'Deployment needs'!ID1,Data!$H:$H))</f>
        <v>6000</v>
      </c>
      <c r="IE99" s="172">
        <f>IE5*(SUMIF(Data!$G:$G,'Deployment needs'!IE1,Data!$H:$H))</f>
        <v>0</v>
      </c>
      <c r="IF99" s="172">
        <f>IF5*(SUMIF(Data!$G:$G,'Deployment needs'!IF1,Data!$H:$H))</f>
        <v>0</v>
      </c>
      <c r="IG99" s="172">
        <f>IG5*(SUMIF(Data!$G:$G,'Deployment needs'!IG1,Data!$H:$H))</f>
        <v>13975</v>
      </c>
      <c r="IH99" s="172">
        <f>IH5*(SUMIF(Data!$G:$G,'Deployment needs'!IH1,Data!$H:$H))</f>
        <v>8400</v>
      </c>
      <c r="II99" s="172">
        <f>II5*(SUMIF(Data!$G:$G,'Deployment needs'!II1,Data!$H:$H))</f>
        <v>8500</v>
      </c>
      <c r="IJ99" s="172">
        <f>IJ5*(SUMIF(Data!$G:$G,'Deployment needs'!IJ1,Data!$H:$H))</f>
        <v>6000</v>
      </c>
      <c r="IK99" s="172">
        <f>IK5*(SUMIF(Data!$G:$G,'Deployment needs'!IK1,Data!$H:$H))</f>
        <v>6750</v>
      </c>
      <c r="IL99" s="172">
        <f>IL5*(SUMIF(Data!$G:$G,'Deployment needs'!IL1,Data!$H:$H))</f>
        <v>0</v>
      </c>
      <c r="IM99" s="172">
        <f>IM5*(SUMIF(Data!$G:$G,'Deployment needs'!IM1,Data!$H:$H))</f>
        <v>0</v>
      </c>
      <c r="IN99" s="172">
        <f>IN5*(SUMIF(Data!$G:$G,'Deployment needs'!IN1,Data!$H:$H))</f>
        <v>13000</v>
      </c>
      <c r="IO99" s="172">
        <f>IO5*(SUMIF(Data!$G:$G,'Deployment needs'!IO1,Data!$H:$H))</f>
        <v>7200</v>
      </c>
      <c r="IP99" s="172">
        <f>IP5*(SUMIF(Data!$G:$G,'Deployment needs'!IP1,Data!$H:$H))</f>
        <v>9000</v>
      </c>
      <c r="IQ99" s="172">
        <f>IQ5*(SUMIF(Data!$G:$G,'Deployment needs'!IQ1,Data!$H:$H))</f>
        <v>21000</v>
      </c>
      <c r="IR99" s="172">
        <f>IR5*(SUMIF(Data!$G:$G,'Deployment needs'!IR1,Data!$H:$H))</f>
        <v>30000</v>
      </c>
      <c r="IS99" s="172">
        <f>IS5*(SUMIF(Data!$G:$G,'Deployment needs'!IS1,Data!$H:$H))</f>
        <v>0</v>
      </c>
      <c r="IT99" s="172">
        <f>IT5*(SUMIF(Data!$G:$G,'Deployment needs'!IT1,Data!$H:$H))</f>
        <v>0</v>
      </c>
      <c r="IU99" s="172">
        <f>IU5*(SUMIF(Data!$G:$G,'Deployment needs'!IU1,Data!$H:$H))</f>
        <v>35750</v>
      </c>
      <c r="IV99" s="172">
        <f>IV5*(SUMIF(Data!$G:$G,'Deployment needs'!IV1,Data!$H:$H))</f>
        <v>26000</v>
      </c>
      <c r="IW99" s="172">
        <f>IW5*(SUMIF(Data!$G:$G,'Deployment needs'!IW1,Data!$H:$H))</f>
        <v>25000</v>
      </c>
      <c r="IX99" s="172">
        <f>IX5*(SUMIF(Data!$G:$G,'Deployment needs'!IX1,Data!$H:$H))</f>
        <v>22500</v>
      </c>
      <c r="IY99" s="172">
        <f>IY5*(SUMIF(Data!$G:$G,'Deployment needs'!IY1,Data!$H:$H))</f>
        <v>27500</v>
      </c>
      <c r="IZ99" s="172">
        <f>IZ5*(SUMIF(Data!$G:$G,'Deployment needs'!IZ1,Data!$H:$H))</f>
        <v>0</v>
      </c>
      <c r="JA99" s="172">
        <f>JA5*(SUMIF(Data!$G:$G,'Deployment needs'!JA1,Data!$H:$H))</f>
        <v>0</v>
      </c>
      <c r="JB99" s="172">
        <f>JB5*(SUMIF(Data!$G:$G,'Deployment needs'!JB1,Data!$H:$H))</f>
        <v>35750</v>
      </c>
      <c r="JC99" s="172">
        <f>JC5*(SUMIF(Data!$G:$G,'Deployment needs'!JC1,Data!$H:$H))</f>
        <v>30000</v>
      </c>
      <c r="JD99" s="172">
        <f>JD5*(SUMIF(Data!$G:$G,'Deployment needs'!JD1,Data!$H:$H))</f>
        <v>23000</v>
      </c>
      <c r="JE99" s="172">
        <f>JE5*(SUMIF(Data!$G:$G,'Deployment needs'!JE1,Data!$H:$H))</f>
        <v>22000</v>
      </c>
      <c r="JF99" s="172">
        <f>JF5*(SUMIF(Data!$G:$G,'Deployment needs'!JF1,Data!$H:$H))</f>
        <v>12500</v>
      </c>
      <c r="JG99" s="172">
        <f>JG5*(SUMIF(Data!$G:$G,'Deployment needs'!JG1,Data!$H:$H))</f>
        <v>0</v>
      </c>
      <c r="JH99" s="172">
        <f>JH5*(SUMIF(Data!$G:$G,'Deployment needs'!JH1,Data!$H:$H))</f>
        <v>0</v>
      </c>
      <c r="JI99" s="172">
        <f>JI5*(SUMIF(Data!$G:$G,'Deployment needs'!JI1,Data!$H:$H))</f>
        <v>26000</v>
      </c>
      <c r="JJ99" s="172">
        <f>JJ5*(SUMIF(Data!$G:$G,'Deployment needs'!JJ1,Data!$H:$H))</f>
        <v>7600</v>
      </c>
      <c r="JK99" s="172">
        <f>JK5*(SUMIF(Data!$G:$G,'Deployment needs'!JK1,Data!$H:$H))</f>
        <v>8500</v>
      </c>
      <c r="JL99" s="172">
        <f>JL5*(SUMIF(Data!$G:$G,'Deployment needs'!JL1,Data!$H:$H))</f>
        <v>7500</v>
      </c>
      <c r="JM99" s="172">
        <f>JM5*(SUMIF(Data!$G:$G,'Deployment needs'!JM1,Data!$H:$H))</f>
        <v>5000</v>
      </c>
      <c r="JN99" s="172">
        <f>JN5*(SUMIF(Data!$G:$G,'Deployment needs'!JN1,Data!$H:$H))</f>
        <v>0</v>
      </c>
      <c r="JO99" s="172">
        <f>JO5*(SUMIF(Data!$G:$G,'Deployment needs'!JO1,Data!$H:$H))</f>
        <v>0</v>
      </c>
      <c r="JP99" s="172">
        <f>JP5*(SUMIF(Data!$G:$G,'Deployment needs'!JP1,Data!$H:$H))</f>
        <v>26000</v>
      </c>
      <c r="JQ99" s="172">
        <f>JQ5*(SUMIF(Data!$G:$G,'Deployment needs'!JQ1,Data!$H:$H))</f>
        <v>26000</v>
      </c>
      <c r="JR99" s="172">
        <f>JR5*(SUMIF(Data!$G:$G,'Deployment needs'!JR1,Data!$H:$H))</f>
        <v>20000</v>
      </c>
      <c r="JS99" s="172">
        <f>JS5*(SUMIF(Data!$G:$G,'Deployment needs'!JS1,Data!$H:$H))</f>
        <v>12500</v>
      </c>
      <c r="JT99" s="172">
        <f>JT5*(SUMIF(Data!$G:$G,'Deployment needs'!JT1,Data!$H:$H))</f>
        <v>7500</v>
      </c>
      <c r="JU99" s="172">
        <f>JU5*(SUMIF(Data!$G:$G,'Deployment needs'!JU1,Data!$H:$H))</f>
        <v>0</v>
      </c>
      <c r="JV99" s="172">
        <f>JV5*(SUMIF(Data!$G:$G,'Deployment needs'!JV1,Data!$H:$H))</f>
        <v>0</v>
      </c>
      <c r="JW99" s="172">
        <f>JW5*(SUMIF(Data!$G:$G,'Deployment needs'!JW1,Data!$H:$H))</f>
        <v>26000</v>
      </c>
      <c r="JX99" s="172">
        <f>JX5*(SUMIF(Data!$G:$G,'Deployment needs'!JX1,Data!$H:$H))</f>
        <v>22000</v>
      </c>
      <c r="JY99" s="172">
        <f>JY5*(SUMIF(Data!$G:$G,'Deployment needs'!JY1,Data!$H:$H))</f>
        <v>13500</v>
      </c>
      <c r="JZ99" s="172">
        <f>JZ5*(SUMIF(Data!$G:$G,'Deployment needs'!JZ1,Data!$H:$H))</f>
        <v>13500</v>
      </c>
      <c r="KA99" s="172">
        <f>KA5*(SUMIF(Data!$G:$G,'Deployment needs'!KA1,Data!$H:$H))</f>
        <v>10000</v>
      </c>
      <c r="KB99" s="172">
        <f>KB5*(SUMIF(Data!$G:$G,'Deployment needs'!KB1,Data!$H:$H))</f>
        <v>0</v>
      </c>
      <c r="KC99" s="172">
        <f>KC5*(SUMIF(Data!$G:$G,'Deployment needs'!KC1,Data!$H:$H))</f>
        <v>0</v>
      </c>
      <c r="KD99" s="172">
        <f>KD5*(SUMIF(Data!$G:$G,'Deployment needs'!KD1,Data!$H:$H))</f>
        <v>32500</v>
      </c>
      <c r="KE99" s="172">
        <f>KE5*(SUMIF(Data!$G:$G,'Deployment needs'!KE1,Data!$H:$H))</f>
        <v>28000</v>
      </c>
      <c r="KF99" s="172">
        <f>KF5*(SUMIF(Data!$G:$G,'Deployment needs'!KF1,Data!$H:$H))</f>
        <v>30000</v>
      </c>
      <c r="KG99" s="172">
        <f>KG5*(SUMIF(Data!$G:$G,'Deployment needs'!KG1,Data!$H:$H))</f>
        <v>30000</v>
      </c>
      <c r="KH99" s="172">
        <f>KH5*(SUMIF(Data!$G:$G,'Deployment needs'!KH1,Data!$H:$H))</f>
        <v>30000</v>
      </c>
      <c r="KI99" s="172">
        <f>KI5*(SUMIF(Data!$G:$G,'Deployment needs'!KI1,Data!$H:$H))</f>
        <v>0</v>
      </c>
      <c r="KJ99" s="172">
        <f>KJ5*(SUMIF(Data!$G:$G,'Deployment needs'!KJ1,Data!$H:$H))</f>
        <v>0</v>
      </c>
      <c r="KK99" s="172">
        <f>KK5*(SUMIF(Data!$G:$G,'Deployment needs'!KK1,Data!$H:$H))</f>
        <v>58500</v>
      </c>
      <c r="KL99" s="172">
        <f>KL5*(SUMIF(Data!$G:$G,'Deployment needs'!KL1,Data!$H:$H))</f>
        <v>36000</v>
      </c>
      <c r="KM99" s="172">
        <f>KM5*(SUMIF(Data!$G:$G,'Deployment needs'!KM1,Data!$H:$H))</f>
        <v>42500</v>
      </c>
      <c r="KN99" s="172">
        <f>KN5*(SUMIF(Data!$G:$G,'Deployment needs'!KN1,Data!$H:$H))</f>
        <v>42500</v>
      </c>
      <c r="KO99" s="172">
        <f>KO5*(SUMIF(Data!$G:$G,'Deployment needs'!KO1,Data!$H:$H))</f>
        <v>0</v>
      </c>
      <c r="KP99" s="172">
        <f>KP5*(SUMIF(Data!$G:$G,'Deployment needs'!KP1,Data!$H:$H))</f>
        <v>0</v>
      </c>
      <c r="KQ99" s="172">
        <f>KQ5*(SUMIF(Data!$G:$G,'Deployment needs'!KQ1,Data!$H:$H))</f>
        <v>0</v>
      </c>
      <c r="KR99" s="172">
        <f>KR5*(SUMIF(Data!$G:$G,'Deployment needs'!KR1,Data!$H:$H))</f>
        <v>58500</v>
      </c>
      <c r="KS99" s="172">
        <f>KS5*(SUMIF(Data!$G:$G,'Deployment needs'!KS1,Data!$H:$H))</f>
        <v>36000</v>
      </c>
      <c r="KT99" s="172">
        <f>KT5*(SUMIF(Data!$G:$G,'Deployment needs'!KT1,Data!$H:$H))</f>
        <v>40000</v>
      </c>
      <c r="KU99" s="172">
        <f>KU5*(SUMIF(Data!$G:$G,'Deployment needs'!KU1,Data!$H:$H))</f>
        <v>42500</v>
      </c>
      <c r="KV99" s="172">
        <f>KV5*(SUMIF(Data!$G:$G,'Deployment needs'!KV1,Data!$H:$H))</f>
        <v>37500</v>
      </c>
      <c r="KW99" s="172">
        <f>KW5*(SUMIF(Data!$G:$G,'Deployment needs'!KW1,Data!$H:$H))</f>
        <v>0</v>
      </c>
      <c r="KX99" s="172">
        <f>KX5*(SUMIF(Data!$G:$G,'Deployment needs'!KX1,Data!$H:$H))</f>
        <v>0</v>
      </c>
      <c r="KY99" s="172">
        <f>KY5*(SUMIF(Data!$G:$G,'Deployment needs'!KY1,Data!$H:$H))</f>
        <v>45500</v>
      </c>
      <c r="KZ99" s="172">
        <f>KZ5*(SUMIF(Data!$G:$G,'Deployment needs'!KZ1,Data!$H:$H))</f>
        <v>26000</v>
      </c>
      <c r="LA99" s="172">
        <f>LA5*(SUMIF(Data!$G:$G,'Deployment needs'!LA1,Data!$H:$H))</f>
        <v>25000</v>
      </c>
      <c r="LB99" s="172">
        <f>LB5*(SUMIF(Data!$G:$G,'Deployment needs'!LB1,Data!$H:$H))</f>
        <v>20000</v>
      </c>
      <c r="LC99" s="172">
        <f>LC5*(SUMIF(Data!$G:$G,'Deployment needs'!LC1,Data!$H:$H))</f>
        <v>20000</v>
      </c>
      <c r="LD99" s="172">
        <f>LD5*(SUMIF(Data!$G:$G,'Deployment needs'!LD1,Data!$H:$H))</f>
        <v>0</v>
      </c>
      <c r="LE99" s="172">
        <f>LE5*(SUMIF(Data!$G:$G,'Deployment needs'!LE1,Data!$H:$H))</f>
        <v>0</v>
      </c>
      <c r="LF99" s="172">
        <f>LF5*(SUMIF(Data!$G:$G,'Deployment needs'!LF1,Data!$H:$H))</f>
        <v>39000</v>
      </c>
      <c r="LG99" s="172">
        <f>LG5*(SUMIF(Data!$G:$G,'Deployment needs'!LG1,Data!$H:$H))</f>
        <v>24000</v>
      </c>
      <c r="LH99" s="172">
        <f>LH5*(SUMIF(Data!$G:$G,'Deployment needs'!LH1,Data!$H:$H))</f>
        <v>21000</v>
      </c>
      <c r="LI99" s="172">
        <f>LI5*(SUMIF(Data!$G:$G,'Deployment needs'!LI1,Data!$H:$H))</f>
        <v>15000</v>
      </c>
      <c r="LJ99" s="172">
        <f>LJ5*(SUMIF(Data!$G:$G,'Deployment needs'!LJ1,Data!$H:$H))</f>
        <v>6500</v>
      </c>
      <c r="LK99" s="172">
        <f>LK5*(SUMIF(Data!$G:$G,'Deployment needs'!LK1,Data!$H:$H))</f>
        <v>0</v>
      </c>
      <c r="LL99" s="172">
        <f>LL5*(SUMIF(Data!$G:$G,'Deployment needs'!LL1,Data!$H:$H))</f>
        <v>0</v>
      </c>
      <c r="LM99" s="172">
        <f>LM5*(SUMIF(Data!$G:$G,'Deployment needs'!LM1,Data!$H:$H))</f>
        <v>8450</v>
      </c>
      <c r="LN99" s="172">
        <f>LN5*(SUMIF(Data!$G:$G,'Deployment needs'!LN1,Data!$H:$H))</f>
        <v>2400</v>
      </c>
      <c r="LO99" s="172">
        <f>LO5*(SUMIF(Data!$G:$G,'Deployment needs'!LO1,Data!$H:$H))</f>
        <v>0</v>
      </c>
      <c r="LP99" s="172">
        <f>LP5*(SUMIF(Data!$G:$G,'Deployment needs'!LP1,Data!$H:$H))</f>
        <v>0</v>
      </c>
      <c r="LQ99" s="172">
        <f>LQ5*(SUMIF(Data!$G:$G,'Deployment needs'!LQ1,Data!$H:$H))</f>
        <v>20000</v>
      </c>
      <c r="LR99" s="172">
        <f>LR5*(SUMIF(Data!$G:$G,'Deployment needs'!LR1,Data!$H:$H))</f>
        <v>0</v>
      </c>
      <c r="LS99" s="172">
        <f>LS5*(SUMIF(Data!$G:$G,'Deployment needs'!LS1,Data!$H:$H))</f>
        <v>0</v>
      </c>
      <c r="LT99" s="172">
        <f>LT5*(SUMIF(Data!$G:$G,'Deployment needs'!LT1,Data!$H:$H))</f>
        <v>35750</v>
      </c>
      <c r="LU99" s="172">
        <f>LU5*(SUMIF(Data!$G:$G,'Deployment needs'!LU1,Data!$H:$H))</f>
        <v>24000</v>
      </c>
      <c r="LV99" s="172">
        <f>LV5*(SUMIF(Data!$G:$G,'Deployment needs'!LV1,Data!$H:$H))</f>
        <v>0</v>
      </c>
      <c r="LW99" s="172">
        <f>LW5*(SUMIF(Data!$G:$G,'Deployment needs'!LW1,Data!$H:$H))</f>
        <v>0</v>
      </c>
      <c r="LX99" s="172">
        <f>LX5*(SUMIF(Data!$G:$G,'Deployment needs'!LX1,Data!$H:$H))</f>
        <v>37500</v>
      </c>
      <c r="LY99" s="172">
        <f>LY5*(SUMIF(Data!$G:$G,'Deployment needs'!LY1,Data!$H:$H))</f>
        <v>0</v>
      </c>
      <c r="LZ99" s="172">
        <f>LZ5*(SUMIF(Data!$G:$G,'Deployment needs'!LZ1,Data!$H:$H))</f>
        <v>0</v>
      </c>
      <c r="MA99" s="172">
        <f>MA5*(SUMIF(Data!$G:$G,'Deployment needs'!MA1,Data!$H:$H))</f>
        <v>9750</v>
      </c>
      <c r="MB99" s="172">
        <f>MB5*(SUMIF(Data!$G:$G,'Deployment needs'!MB1,Data!$H:$H))</f>
        <v>0</v>
      </c>
      <c r="MC99" s="172">
        <f>MC5*(SUMIF(Data!$G:$G,'Deployment needs'!MC1,Data!$H:$H))</f>
        <v>27500</v>
      </c>
      <c r="MD99" s="172">
        <f>MD5*(SUMIF(Data!$G:$G,'Deployment needs'!MD1,Data!$H:$H))</f>
        <v>27500</v>
      </c>
      <c r="ME99" s="172">
        <f>ME5*(SUMIF(Data!$G:$G,'Deployment needs'!ME1,Data!$H:$H))</f>
        <v>27500</v>
      </c>
      <c r="MF99" s="172">
        <f>MF5*(SUMIF(Data!$G:$G,'Deployment needs'!MF1,Data!$H:$H))</f>
        <v>0</v>
      </c>
      <c r="MG99" s="172">
        <f>MG5*(SUMIF(Data!$G:$G,'Deployment needs'!MG1,Data!$H:$H))</f>
        <v>0</v>
      </c>
      <c r="MH99" s="172">
        <f>MH5*(SUMIF(Data!$G:$G,'Deployment needs'!MH1,Data!$H:$H))</f>
        <v>13000</v>
      </c>
      <c r="MI99" s="172">
        <f>MI5*(SUMIF(Data!$G:$G,'Deployment needs'!MI1,Data!$H:$H))</f>
        <v>4000</v>
      </c>
      <c r="MJ99" s="172">
        <f>MJ5*(SUMIF(Data!$G:$G,'Deployment needs'!MJ1,Data!$H:$H))</f>
        <v>5000</v>
      </c>
      <c r="MK99" s="172">
        <f>MK5*(SUMIF(Data!$G:$G,'Deployment needs'!MK1,Data!$H:$H))</f>
        <v>4000</v>
      </c>
      <c r="ML99" s="172">
        <f>ML5*(SUMIF(Data!$G:$G,'Deployment needs'!ML1,Data!$H:$H))</f>
        <v>5000</v>
      </c>
      <c r="MM99" s="172">
        <f>MM5*(SUMIF(Data!$G:$G,'Deployment needs'!MM1,Data!$H:$H))</f>
        <v>0</v>
      </c>
      <c r="MN99" s="172">
        <f>MN5*(SUMIF(Data!$G:$G,'Deployment needs'!MN1,Data!$H:$H))</f>
        <v>0</v>
      </c>
      <c r="MO99" s="172">
        <f>MO5*(SUMIF(Data!$G:$G,'Deployment needs'!MO1,Data!$H:$H))</f>
        <v>16250</v>
      </c>
      <c r="MP99" s="172">
        <f>MP5*(SUMIF(Data!$G:$G,'Deployment needs'!MP1,Data!$H:$H))</f>
        <v>6000</v>
      </c>
      <c r="MQ99" s="172">
        <f>MQ5*(SUMIF(Data!$G:$G,'Deployment needs'!MQ1,Data!$H:$H))</f>
        <v>6000</v>
      </c>
      <c r="MR99" s="172">
        <f>MR5*(SUMIF(Data!$G:$G,'Deployment needs'!MR1,Data!$H:$H))</f>
        <v>4500</v>
      </c>
      <c r="MS99" s="172">
        <f>MS5*(SUMIF(Data!$G:$G,'Deployment needs'!MS1,Data!$H:$H))</f>
        <v>3000</v>
      </c>
      <c r="MT99" s="172">
        <f>MT5*(SUMIF(Data!$G:$G,'Deployment needs'!MT1,Data!$H:$H))</f>
        <v>0</v>
      </c>
      <c r="MU99" s="172">
        <f>MU5*(SUMIF(Data!$G:$G,'Deployment needs'!MU1,Data!$H:$H))</f>
        <v>0</v>
      </c>
      <c r="MV99" s="172">
        <f>MV5*(SUMIF(Data!$G:$G,'Deployment needs'!MV1,Data!$H:$H))</f>
        <v>5200</v>
      </c>
      <c r="MW99" s="172">
        <f>MW5*(SUMIF(Data!$G:$G,'Deployment needs'!MW1,Data!$H:$H))</f>
        <v>3200</v>
      </c>
      <c r="MX99" s="172">
        <f>MX5*(SUMIF(Data!$G:$G,'Deployment needs'!MX1,Data!$H:$H))</f>
        <v>3000</v>
      </c>
      <c r="MY99" s="172">
        <f>MY5*(SUMIF(Data!$G:$G,'Deployment needs'!MY1,Data!$H:$H))</f>
        <v>4000</v>
      </c>
      <c r="MZ99" s="172">
        <f>MZ5*(SUMIF(Data!$G:$G,'Deployment needs'!MZ1,Data!$H:$H))</f>
        <v>4000</v>
      </c>
      <c r="NA99" s="172">
        <f>NA5*(SUMIF(Data!$G:$G,'Deployment needs'!NA1,Data!$H:$H))</f>
        <v>0</v>
      </c>
      <c r="NB99" s="172">
        <f>NB5*(SUMIF(Data!$G:$G,'Deployment needs'!NB1,Data!$H:$H))</f>
        <v>0</v>
      </c>
      <c r="NC99" s="172">
        <f>NC5*(SUMIF(Data!$G:$G,'Deployment needs'!NC1,Data!$H:$H))</f>
        <v>6500</v>
      </c>
    </row>
    <row r="100" spans="2:371" ht="15">
      <c r="B100" s="9" t="s">
        <v>1829</v>
      </c>
      <c r="C100" s="9">
        <f>C99/Data!$B4/Data!$B10*Data!$B14</f>
        <v>4.7806451612903222</v>
      </c>
      <c r="D100" s="9">
        <f>D99/Data!$B4/Data!$B10*Data!$B14</f>
        <v>3.268817204301075</v>
      </c>
      <c r="E100" s="9">
        <f>E99/Data!$B4/Data!$B10*Data!$B14</f>
        <v>3.268817204301075</v>
      </c>
      <c r="F100" s="9">
        <f>F99/Data!$B4/Data!$B10*Data!$B14</f>
        <v>3.268817204301075</v>
      </c>
      <c r="G100" s="9">
        <f>G99/Data!$B4/Data!$B10*Data!$B14</f>
        <v>4.086021505376344</v>
      </c>
      <c r="H100" s="9">
        <f>H99/Data!$B4/Data!$B10*Data!$B14</f>
        <v>0</v>
      </c>
      <c r="I100" s="9">
        <f>I99/Data!$B4/Data!$B10*Data!$B14</f>
        <v>0</v>
      </c>
      <c r="J100" s="9">
        <f>J99/Data!$B4/Data!$B10*Data!$B14</f>
        <v>5.3118279569892461</v>
      </c>
      <c r="K100" s="9">
        <f>K99/Data!$B4/Data!$B10*Data!$B14</f>
        <v>3.268817204301075</v>
      </c>
      <c r="L100" s="9">
        <f>L99/Data!$B4/Data!$B10*Data!$B14</f>
        <v>3.268817204301075</v>
      </c>
      <c r="M100" s="9">
        <f>M99/Data!$B4/Data!$B10*Data!$B14</f>
        <v>3.268817204301075</v>
      </c>
      <c r="N100" s="9">
        <f>N99/Data!$B4/Data!$B10*Data!$B14</f>
        <v>2.8602150537634405</v>
      </c>
      <c r="O100" s="9">
        <f>O99/Data!$B4/Data!$B10*Data!$B14</f>
        <v>0</v>
      </c>
      <c r="P100" s="9">
        <f>P99/Data!$B4/Data!$B10*Data!$B14</f>
        <v>0</v>
      </c>
      <c r="Q100" s="9">
        <f>Q99/Data!$B4/Data!$B10*Data!$B14</f>
        <v>7.9677419354838701</v>
      </c>
      <c r="R100" s="9">
        <f>R99/Data!$B4/Data!$B10*Data!$B14</f>
        <v>6.2107526881720432</v>
      </c>
      <c r="S100" s="9">
        <f>S99/Data!$B4/Data!$B10*Data!$B14</f>
        <v>8.9892473118279579</v>
      </c>
      <c r="T100" s="9">
        <f>T99/Data!$B4/Data!$B10*Data!$B14</f>
        <v>6.5376344086021501</v>
      </c>
      <c r="U100" s="9">
        <f>U99/Data!$B4/Data!$B10*Data!$B14</f>
        <v>2.8602150537634405</v>
      </c>
      <c r="V100" s="9">
        <f>V99/Data!$B4/Data!$B10*Data!$B14</f>
        <v>0</v>
      </c>
      <c r="W100" s="9">
        <f>W99/Data!$B4/Data!$B10*Data!$B14</f>
        <v>0</v>
      </c>
      <c r="X100" s="9">
        <f>X99/Data!$B4/Data!$B10*Data!$B14</f>
        <v>5.8430107526881718</v>
      </c>
      <c r="Y100" s="9">
        <f>Y99/Data!$B4/Data!$B10*Data!$B14</f>
        <v>2.4516129032258061</v>
      </c>
      <c r="Z100" s="9">
        <f>Z99/Data!$B4/Data!$B10*Data!$B14</f>
        <v>3.6774193548387095</v>
      </c>
      <c r="AA100" s="9">
        <f>AA99/Data!$B4/Data!$B10*Data!$B14</f>
        <v>4.086021505376344</v>
      </c>
      <c r="AB100" s="9">
        <f>AB99/Data!$B4/Data!$B10*Data!$B14</f>
        <v>4.086021505376344</v>
      </c>
      <c r="AC100" s="9">
        <f>AC99/Data!$B4/Data!$B10*Data!$B14</f>
        <v>0</v>
      </c>
      <c r="AD100" s="9">
        <f>AD99/Data!$B4/Data!$B10*Data!$B14</f>
        <v>0</v>
      </c>
      <c r="AE100" s="9">
        <f>AE99/Data!$B4/Data!$B10*Data!$B14</f>
        <v>6.3741935483870966</v>
      </c>
      <c r="AF100" s="9">
        <f>AF99/Data!$B4/Data!$B10*Data!$B14</f>
        <v>3.268817204301075</v>
      </c>
      <c r="AG100" s="9">
        <f>AG99/Data!$B4/Data!$B10*Data!$B14</f>
        <v>4.9032258064516121</v>
      </c>
      <c r="AH100" s="9">
        <f>AH99/Data!$B4/Data!$B10*Data!$B14</f>
        <v>4.086021505376344</v>
      </c>
      <c r="AI100" s="9">
        <f>AI99/Data!$B4/Data!$B10*Data!$B14</f>
        <v>4.086021505376344</v>
      </c>
      <c r="AJ100" s="9">
        <f>AJ99/Data!$B4/Data!$B10*Data!$B14</f>
        <v>0</v>
      </c>
      <c r="AK100" s="9">
        <f>AK99/Data!$B4/Data!$B10*Data!$B14</f>
        <v>0</v>
      </c>
      <c r="AL100" s="9">
        <f>AL99/Data!$B4/Data!$B10*Data!$B14</f>
        <v>7.4365591397849453</v>
      </c>
      <c r="AM100" s="9">
        <f>AM99/Data!$B4/Data!$B10*Data!$B14</f>
        <v>3.9225806451612901</v>
      </c>
      <c r="AN100" s="9">
        <f>AN99/Data!$B4/Data!$B10*Data!$B14</f>
        <v>4.9032258064516121</v>
      </c>
      <c r="AO100" s="9">
        <f>AO99/Data!$B4/Data!$B10*Data!$B14</f>
        <v>4.9032258064516121</v>
      </c>
      <c r="AP100" s="9">
        <f>AP99/Data!$B4/Data!$B10*Data!$B14</f>
        <v>4.086021505376344</v>
      </c>
      <c r="AQ100" s="9">
        <f>AQ99/Data!$B4/Data!$B10*Data!$B14</f>
        <v>0</v>
      </c>
      <c r="AR100" s="9">
        <f>AR99/Data!$B4/Data!$B10*Data!$B14</f>
        <v>0</v>
      </c>
      <c r="AS100" s="9">
        <f>AS99/Data!$B4/Data!$B10*Data!$B14</f>
        <v>7.4365591397849453</v>
      </c>
      <c r="AT100" s="9">
        <f>AT99/Data!$B4/Data!$B10*Data!$B14</f>
        <v>4.5763440860215052</v>
      </c>
      <c r="AU100" s="9">
        <f>AU99/Data!$B4/Data!$B10*Data!$B14</f>
        <v>4.9032258064516121</v>
      </c>
      <c r="AV100" s="9">
        <f>AV99/Data!$B4/Data!$B10*Data!$B14</f>
        <v>3.6774193548387095</v>
      </c>
      <c r="AW100" s="9">
        <f>AW99/Data!$B4/Data!$B10*Data!$B14</f>
        <v>4.086021505376344</v>
      </c>
      <c r="AX100" s="9">
        <f>AX99/Data!$B4/Data!$B10*Data!$B14</f>
        <v>0</v>
      </c>
      <c r="AY100" s="9">
        <f>AY99/Data!$B4/Data!$B10*Data!$B14</f>
        <v>0</v>
      </c>
      <c r="AZ100" s="9">
        <f>AZ99/Data!$B4/Data!$B10*Data!$B14</f>
        <v>13.279569892473116</v>
      </c>
      <c r="BA100" s="9">
        <f>BA99/Data!$B4/Data!$B10*Data!$B14</f>
        <v>9.8064516129032242</v>
      </c>
      <c r="BB100" s="9">
        <f>BB99/Data!$B4/Data!$B10*Data!$B14</f>
        <v>10.21505376344086</v>
      </c>
      <c r="BC100" s="9">
        <f>BC99/Data!$B4/Data!$B10*Data!$B14</f>
        <v>5.7204301075268811</v>
      </c>
      <c r="BD100" s="9">
        <f>BD99/Data!$B4/Data!$B10*Data!$B14</f>
        <v>3.6774193548387095</v>
      </c>
      <c r="BE100" s="9">
        <f>BE99/Data!$B4/Data!$B10*Data!$B14</f>
        <v>0</v>
      </c>
      <c r="BF100" s="9">
        <f>BF99/Data!$B4/Data!$B10*Data!$B14</f>
        <v>0</v>
      </c>
      <c r="BG100" s="9">
        <f>BG99/Data!$B4/Data!$B10*Data!$B14</f>
        <v>0</v>
      </c>
      <c r="BH100" s="9">
        <f>BH99/Data!$B4/Data!$B10*Data!$B14</f>
        <v>9.8064516129032242</v>
      </c>
      <c r="BI100" s="9">
        <f>BI99/Data!$B4/Data!$B10*Data!$B14</f>
        <v>5.3118279569892461</v>
      </c>
      <c r="BJ100" s="9">
        <f>BJ99/Data!$B4/Data!$B10*Data!$B14</f>
        <v>5.7204301075268811</v>
      </c>
      <c r="BK100" s="9">
        <f>BK99/Data!$B4/Data!$B10*Data!$B14</f>
        <v>5.3118279569892461</v>
      </c>
      <c r="BL100" s="9">
        <f>BL99/Data!$B4/Data!$B10*Data!$B14</f>
        <v>0</v>
      </c>
      <c r="BM100" s="9">
        <f>BM99/Data!$B4/Data!$B10*Data!$B14</f>
        <v>0</v>
      </c>
      <c r="BN100" s="9">
        <f>BN99/Data!$B4/Data!$B10*Data!$B14</f>
        <v>10.623655913978492</v>
      </c>
      <c r="BO100" s="9">
        <f>BO99/Data!$B4/Data!$B10*Data!$B14</f>
        <v>6.8645161290322578</v>
      </c>
      <c r="BP100" s="9">
        <f>BP99/Data!$B4/Data!$B10*Data!$B14</f>
        <v>6.5376344086021501</v>
      </c>
      <c r="BQ100" s="9">
        <f>BQ99/Data!$B4/Data!$B10*Data!$B14</f>
        <v>2.4516129032258061</v>
      </c>
      <c r="BR100" s="9">
        <f>BR99/Data!$B4/Data!$B10*Data!$B14</f>
        <v>4.4946236559139789</v>
      </c>
      <c r="BS100" s="9">
        <f>BS99/Data!$B4/Data!$B10*Data!$B14</f>
        <v>0</v>
      </c>
      <c r="BT100" s="9">
        <f>BT99/Data!$B4/Data!$B10*Data!$B14</f>
        <v>0</v>
      </c>
      <c r="BU100" s="9">
        <f>BU99/Data!$B4/Data!$B10*Data!$B14</f>
        <v>6.9053763440860214</v>
      </c>
      <c r="BV100" s="9">
        <f>BV99/Data!$B4/Data!$B10*Data!$B14</f>
        <v>3.268817204301075</v>
      </c>
      <c r="BW100" s="9">
        <f>BW99/Data!$B4/Data!$B10*Data!$B14</f>
        <v>4.4946236559139789</v>
      </c>
      <c r="BX100" s="9">
        <f>BX99/Data!$B4/Data!$B10*Data!$B14</f>
        <v>4.086021505376344</v>
      </c>
      <c r="BY100" s="9">
        <f>BY99/Data!$B4/Data!$B10*Data!$B14</f>
        <v>4.4946236559139789</v>
      </c>
      <c r="BZ100" s="9">
        <f>BZ99/Data!$B4/Data!$B10*Data!$B14</f>
        <v>0</v>
      </c>
      <c r="CA100" s="9">
        <f>CA99/Data!$B4/Data!$B10*Data!$B14</f>
        <v>0</v>
      </c>
      <c r="CB100" s="9">
        <f>CB99/Data!$B4/Data!$B10*Data!$B14</f>
        <v>8.4989247311827967</v>
      </c>
      <c r="CC100" s="9">
        <f>CC99/Data!$B4/Data!$B10*Data!$B14</f>
        <v>3.9225806451612901</v>
      </c>
      <c r="CD100" s="9">
        <f>CD99/Data!$B4/Data!$B10*Data!$B14</f>
        <v>4.9032258064516121</v>
      </c>
      <c r="CE100" s="9">
        <f>CE99/Data!$B4/Data!$B10*Data!$B14</f>
        <v>3.268817204301075</v>
      </c>
      <c r="CF100" s="9">
        <f>CF99/Data!$B4/Data!$B10*Data!$B14</f>
        <v>10.21505376344086</v>
      </c>
      <c r="CG100" s="9">
        <f>CG99/Data!$B4/Data!$B10*Data!$B14</f>
        <v>0</v>
      </c>
      <c r="CH100" s="9">
        <f>CH99/Data!$B4/Data!$B10*Data!$B14</f>
        <v>0</v>
      </c>
      <c r="CI100" s="9">
        <f>CI99/Data!$B4/Data!$B10*Data!$B14</f>
        <v>16.997849462365593</v>
      </c>
      <c r="CJ100" s="9">
        <f>CJ99/Data!$B4/Data!$B10*Data!$B14</f>
        <v>13.0752688172043</v>
      </c>
      <c r="CK100" s="9">
        <f>CK99/Data!$B4/Data!$B10*Data!$B14</f>
        <v>15.526881720430106</v>
      </c>
      <c r="CL100" s="9">
        <f>CL99/Data!$B4/Data!$B10*Data!$B14</f>
        <v>11.440860215053762</v>
      </c>
      <c r="CM100" s="9">
        <f>CM99/Data!$B4/Data!$B10*Data!$B14</f>
        <v>15.526881720430106</v>
      </c>
      <c r="CN100" s="9">
        <f>CN99/Data!$B4/Data!$B10*Data!$B14</f>
        <v>0</v>
      </c>
      <c r="CO100" s="9">
        <f>CO99/Data!$B4/Data!$B10*Data!$B14</f>
        <v>0</v>
      </c>
      <c r="CP100" s="9">
        <f>CP99/Data!$B4/Data!$B10*Data!$B14</f>
        <v>13.279569892473116</v>
      </c>
      <c r="CQ100" s="9">
        <f>CQ99/Data!$B4/Data!$B10*Data!$B14</f>
        <v>9.8064516129032242</v>
      </c>
      <c r="CR100" s="9">
        <f>CR99/Data!$B4/Data!$B10*Data!$B14</f>
        <v>8.172043010752688</v>
      </c>
      <c r="CS100" s="9">
        <f>CS99/Data!$B4/Data!$B10*Data!$B14</f>
        <v>8.172043010752688</v>
      </c>
      <c r="CT100" s="9">
        <f>CT99/Data!$B4/Data!$B10*Data!$B14</f>
        <v>6.1290322580645151</v>
      </c>
      <c r="CU100" s="9">
        <f>CU99/Data!$B4/Data!$B10*Data!$B14</f>
        <v>0</v>
      </c>
      <c r="CV100" s="9">
        <f>CV99/Data!$B4/Data!$B10*Data!$B14</f>
        <v>0</v>
      </c>
      <c r="CW100" s="9">
        <f>CW99/Data!$B4/Data!$B10*Data!$B14</f>
        <v>0</v>
      </c>
      <c r="CX100" s="9">
        <f>CX99/Data!$B4/Data!$B10*Data!$B14</f>
        <v>7.5182795698924725</v>
      </c>
      <c r="CY100" s="9">
        <f>CY99/Data!$B4/Data!$B10*Data!$B14</f>
        <v>5.7204301075268811</v>
      </c>
      <c r="CZ100" s="9">
        <f>CZ99/Data!$B4/Data!$B10*Data!$B14</f>
        <v>4.9032258064516121</v>
      </c>
      <c r="DA100" s="9">
        <f>DA99/Data!$B4/Data!$B10*Data!$B14</f>
        <v>4.086021505376344</v>
      </c>
      <c r="DB100" s="9">
        <f>DB99/Data!$B4/Data!$B10*Data!$B14</f>
        <v>0</v>
      </c>
      <c r="DC100" s="9">
        <f>DC99/Data!$B4/Data!$B10*Data!$B14</f>
        <v>0</v>
      </c>
      <c r="DD100" s="9">
        <f>DD99/Data!$B4/Data!$B10*Data!$B14</f>
        <v>12.217204301075267</v>
      </c>
      <c r="DE100" s="9">
        <f>DE99/Data!$B4/Data!$B10*Data!$B14</f>
        <v>12.094623655913978</v>
      </c>
      <c r="DF100" s="9">
        <f>DF99/Data!$B4/Data!$B10*Data!$B14</f>
        <v>9.8064516129032242</v>
      </c>
      <c r="DG100" s="9">
        <f>DG99/Data!$B4/Data!$B10*Data!$B14</f>
        <v>9.8064516129032242</v>
      </c>
      <c r="DH100" s="9">
        <f>DH99/Data!$B4/Data!$B10*Data!$B14</f>
        <v>9.8064516129032242</v>
      </c>
      <c r="DI100" s="9">
        <f>DI99/Data!$B4/Data!$B10*Data!$B14</f>
        <v>0</v>
      </c>
      <c r="DJ100" s="9">
        <f>DJ99/Data!$B4/Data!$B10*Data!$B14</f>
        <v>0</v>
      </c>
      <c r="DK100" s="9">
        <f>DK99/Data!$B4/Data!$B10*Data!$B14</f>
        <v>15.93548387096774</v>
      </c>
      <c r="DL100" s="9">
        <f>DL99/Data!$B4/Data!$B10*Data!$B14</f>
        <v>13.402150537634407</v>
      </c>
      <c r="DM100" s="9">
        <f>DM99/Data!$B4/Data!$B10*Data!$B14</f>
        <v>15.526881720430106</v>
      </c>
      <c r="DN100" s="9">
        <f>DN99/Data!$B4/Data!$B10*Data!$B14</f>
        <v>13.892473118279568</v>
      </c>
      <c r="DO100" s="9">
        <f>DO99/Data!$B4/Data!$B10*Data!$B14</f>
        <v>9.8064516129032242</v>
      </c>
      <c r="DP100" s="9">
        <f>DP99/Data!$B4/Data!$B10*Data!$B14</f>
        <v>0</v>
      </c>
      <c r="DQ100" s="9">
        <f>DQ99/Data!$B4/Data!$B10*Data!$B14</f>
        <v>0</v>
      </c>
      <c r="DR100" s="9">
        <f>DR99/Data!$B4/Data!$B10*Data!$B14</f>
        <v>10.623655913978492</v>
      </c>
      <c r="DS100" s="9">
        <f>DS99/Data!$B4/Data!$B10*Data!$B14</f>
        <v>4.9032258064516121</v>
      </c>
      <c r="DT100" s="9">
        <f>DT99/Data!$B4/Data!$B10*Data!$B14</f>
        <v>4.4946236559139789</v>
      </c>
      <c r="DU100" s="9">
        <f>DU99/Data!$B4/Data!$B10*Data!$B14</f>
        <v>4.4946236559139789</v>
      </c>
      <c r="DV100" s="9">
        <f>DV99/Data!$B4/Data!$B10*Data!$B14</f>
        <v>4.086021505376344</v>
      </c>
      <c r="DW100" s="9">
        <f>DW99/Data!$B4/Data!$B10*Data!$B14</f>
        <v>0</v>
      </c>
      <c r="DX100" s="9">
        <f>DX99/Data!$B4/Data!$B10*Data!$B14</f>
        <v>0</v>
      </c>
      <c r="DY100" s="9">
        <f>DY99/Data!$B4/Data!$B10*Data!$B14</f>
        <v>7.4365591397849453</v>
      </c>
      <c r="DZ100" s="9">
        <f>DZ99/Data!$B4/Data!$B10*Data!$B14</f>
        <v>6.5376344086021501</v>
      </c>
      <c r="EA100" s="9">
        <f>EA99/Data!$B4/Data!$B10*Data!$B14</f>
        <v>4.086021505376344</v>
      </c>
      <c r="EB100" s="9">
        <f>EB99/Data!$B4/Data!$B10*Data!$B14</f>
        <v>3.268817204301075</v>
      </c>
      <c r="EC100" s="9">
        <f>EC99/Data!$B4/Data!$B10*Data!$B14</f>
        <v>3.268817204301075</v>
      </c>
      <c r="ED100" s="9">
        <f>ED99/Data!$B4/Data!$B10*Data!$B14</f>
        <v>0</v>
      </c>
      <c r="EE100" s="9">
        <f>EE99/Data!$B4/Data!$B10*Data!$B14</f>
        <v>0</v>
      </c>
      <c r="EF100" s="9">
        <f>EF99/Data!$B4/Data!$B10*Data!$B14</f>
        <v>0</v>
      </c>
      <c r="EG100" s="9">
        <f>EG99/Data!$B4/Data!$B10*Data!$B14</f>
        <v>8.4989247311827967</v>
      </c>
      <c r="EH100" s="9">
        <f>EH99/Data!$B4/Data!$B10*Data!$B14</f>
        <v>4.4946236559139789</v>
      </c>
      <c r="EI100" s="9">
        <f>EI99/Data!$B4/Data!$B10*Data!$B14</f>
        <v>4.4946236559139789</v>
      </c>
      <c r="EJ100" s="9">
        <f>EJ99/Data!$B4/Data!$B10*Data!$B14</f>
        <v>5.3118279569892461</v>
      </c>
      <c r="EK100" s="9">
        <f>EK99/Data!$B4/Data!$B10*Data!$B14</f>
        <v>0</v>
      </c>
      <c r="EL100" s="9">
        <f>EL99/Data!$B4/Data!$B10*Data!$B14</f>
        <v>0</v>
      </c>
      <c r="EM100" s="9">
        <f>EM99/Data!$B4/Data!$B10*Data!$B14</f>
        <v>5.8430107526881718</v>
      </c>
      <c r="EN100" s="9">
        <f>EN99/Data!$B4/Data!$B10*Data!$B14</f>
        <v>4.2494623655913983</v>
      </c>
      <c r="EO100" s="9">
        <f>EO99/Data!$B4/Data!$B10*Data!$B14</f>
        <v>4.086021505376344</v>
      </c>
      <c r="EP100" s="9">
        <f>EP99/Data!$B4/Data!$B10*Data!$B14</f>
        <v>10.623655913978492</v>
      </c>
      <c r="EQ100" s="9">
        <f>EQ99/Data!$B4/Data!$B10*Data!$B14</f>
        <v>15.526881720430106</v>
      </c>
      <c r="ER100" s="9">
        <f>ER99/Data!$B4/Data!$B10*Data!$B14</f>
        <v>0</v>
      </c>
      <c r="ES100" s="9">
        <f>ES99/Data!$B4/Data!$B10*Data!$B14</f>
        <v>0</v>
      </c>
      <c r="ET100" s="9">
        <f>ET99/Data!$B4/Data!$B10*Data!$B14</f>
        <v>18.591397849462364</v>
      </c>
      <c r="EU100" s="9">
        <f>EU99/Data!$B4/Data!$B10*Data!$B14</f>
        <v>11.440860215053762</v>
      </c>
      <c r="EV100" s="9">
        <f>EV99/Data!$B4/Data!$B10*Data!$B14</f>
        <v>15.526881720430106</v>
      </c>
      <c r="EW100" s="9">
        <f>EW99/Data!$B4/Data!$B10*Data!$B14</f>
        <v>12.25806451612903</v>
      </c>
      <c r="EX100" s="9">
        <f>EX99/Data!$B4/Data!$B10*Data!$B14</f>
        <v>14.301075268817204</v>
      </c>
      <c r="EY100" s="9">
        <f>EY99/Data!$B4/Data!$B10*Data!$B14</f>
        <v>0</v>
      </c>
      <c r="EZ100" s="9">
        <f>EZ99/Data!$B4/Data!$B10*Data!$B14</f>
        <v>0</v>
      </c>
      <c r="FA100" s="9">
        <f>FA99/Data!$B4/Data!$B10*Data!$B14</f>
        <v>19.122580645161289</v>
      </c>
      <c r="FB100" s="9">
        <f>FB99/Data!$B4/Data!$B10*Data!$B14</f>
        <v>9.8064516129032242</v>
      </c>
      <c r="FC100" s="9">
        <f>FC99/Data!$B4/Data!$B10*Data!$B14</f>
        <v>18.387096774193548</v>
      </c>
      <c r="FD100" s="9">
        <f>FD99/Data!$B4/Data!$B10*Data!$B14</f>
        <v>15.11827956989247</v>
      </c>
      <c r="FE100" s="9">
        <f>FE99/Data!$B4/Data!$B10*Data!$B14</f>
        <v>16.344086021505376</v>
      </c>
      <c r="FF100" s="9">
        <f>FF99/Data!$B4/Data!$B10*Data!$B14</f>
        <v>0</v>
      </c>
      <c r="FG100" s="9">
        <f>FG99/Data!$B4/Data!$B10*Data!$B14</f>
        <v>0</v>
      </c>
      <c r="FH100" s="9">
        <f>FH99/Data!$B4/Data!$B10*Data!$B14</f>
        <v>19.122580645161289</v>
      </c>
      <c r="FI100" s="9">
        <f>FI99/Data!$B4/Data!$B10*Data!$B14</f>
        <v>16.344086021505376</v>
      </c>
      <c r="FJ100" s="9">
        <f>FJ99/Data!$B4/Data!$B10*Data!$B14</f>
        <v>10.21505376344086</v>
      </c>
      <c r="FK100" s="9">
        <f>FK99/Data!$B4/Data!$B10*Data!$B14</f>
        <v>5.3118279569892461</v>
      </c>
      <c r="FL100" s="9">
        <f>FL99/Data!$B4/Data!$B10*Data!$B14</f>
        <v>4.9032258064516121</v>
      </c>
      <c r="FM100" s="9">
        <f>FM99/Data!$B4/Data!$B10*Data!$B14</f>
        <v>0</v>
      </c>
      <c r="FN100" s="9">
        <f>FN99/Data!$B4/Data!$B10*Data!$B14</f>
        <v>0</v>
      </c>
      <c r="FO100" s="9">
        <f>FO99/Data!$B4/Data!$B10*Data!$B14</f>
        <v>7.8891268817204292</v>
      </c>
      <c r="FP100" s="9">
        <f>FP99/Data!$B4/Data!$B10*Data!$B14</f>
        <v>4.9032258064516121</v>
      </c>
      <c r="FQ100" s="9">
        <f>FQ99/Data!$B4/Data!$B10*Data!$B14</f>
        <v>3.6774193548387095</v>
      </c>
      <c r="FR100" s="9">
        <f>FR99/Data!$B4/Data!$B10*Data!$B14</f>
        <v>4.086021505376344</v>
      </c>
      <c r="FS100" s="9">
        <f>FS99/Data!$B4/Data!$B10*Data!$B14</f>
        <v>4.086021505376344</v>
      </c>
      <c r="FT100" s="9">
        <f>FT99/Data!$B4/Data!$B10*Data!$B14</f>
        <v>0</v>
      </c>
      <c r="FU100" s="9">
        <f>FU99/Data!$B4/Data!$B10*Data!$B14</f>
        <v>0</v>
      </c>
      <c r="FV100" s="9">
        <f>FV99/Data!$B4/Data!$B10*Data!$B14</f>
        <v>11.686021505376344</v>
      </c>
      <c r="FW100" s="9">
        <f>FW99/Data!$B4/Data!$B10*Data!$B14</f>
        <v>4.9032258064516121</v>
      </c>
      <c r="FX100" s="9">
        <f>FX99/Data!$B4/Data!$B10*Data!$B14</f>
        <v>5.3118279569892461</v>
      </c>
      <c r="FY100" s="9">
        <f>FY99/Data!$B4/Data!$B10*Data!$B14</f>
        <v>4.9032258064516121</v>
      </c>
      <c r="FZ100" s="9">
        <f>FZ99/Data!$B4/Data!$B10*Data!$B14</f>
        <v>4.9032258064516121</v>
      </c>
      <c r="GA100" s="9">
        <f>GA99/Data!$B4/Data!$B10*Data!$B14</f>
        <v>0</v>
      </c>
      <c r="GB100" s="9">
        <f>GB99/Data!$B4/Data!$B10*Data!$B14</f>
        <v>0</v>
      </c>
      <c r="GC100" s="9">
        <f>GC99/Data!$B4/Data!$B10*Data!$B14</f>
        <v>5.8430107526881718</v>
      </c>
      <c r="GD100" s="9">
        <f>GD99/Data!$B4/Data!$B10*Data!$B14</f>
        <v>4.9032258064516121</v>
      </c>
      <c r="GE100" s="9">
        <f>GE99/Data!$B4/Data!$B10*Data!$B14</f>
        <v>4.086021505376344</v>
      </c>
      <c r="GF100" s="9">
        <f>GF99/Data!$B4/Data!$B10*Data!$B14</f>
        <v>4.9032258064516121</v>
      </c>
      <c r="GG100" s="9">
        <f>GG99/Data!$B4/Data!$B10*Data!$B14</f>
        <v>4.9032258064516121</v>
      </c>
      <c r="GH100" s="9">
        <f>GH99/Data!$B4/Data!$B10*Data!$B14</f>
        <v>0</v>
      </c>
      <c r="GI100" s="9">
        <f>GI99/Data!$B4/Data!$B10*Data!$B14</f>
        <v>0</v>
      </c>
      <c r="GJ100" s="9">
        <f>GJ99/Data!$B4/Data!$B10*Data!$B14</f>
        <v>15.93548387096774</v>
      </c>
      <c r="GK100" s="9">
        <f>GK99/Data!$B4/Data!$B10*Data!$B14</f>
        <v>10.460215053763442</v>
      </c>
      <c r="GL100" s="9">
        <f>GL99/Data!$B4/Data!$B10*Data!$B14</f>
        <v>6.1290322580645151</v>
      </c>
      <c r="GM100" s="9">
        <f>GM99/Data!$B4/Data!$B10*Data!$B14</f>
        <v>5.7204301075268811</v>
      </c>
      <c r="GN100" s="9">
        <f>GN99/Data!$B4/Data!$B10*Data!$B14</f>
        <v>6.1290322580645151</v>
      </c>
      <c r="GO100" s="9">
        <f>GO99/Data!$B4/Data!$B10*Data!$B14</f>
        <v>0</v>
      </c>
      <c r="GP100" s="9">
        <f>GP99/Data!$B4/Data!$B10*Data!$B14</f>
        <v>0</v>
      </c>
      <c r="GQ100" s="9">
        <f>GQ99/Data!$B4/Data!$B10*Data!$B14</f>
        <v>10.623655913978492</v>
      </c>
      <c r="GR100" s="9">
        <f>GR99/Data!$B4/Data!$B10*Data!$B14</f>
        <v>4.2494623655913983</v>
      </c>
      <c r="GS100" s="9">
        <f>GS99/Data!$B4/Data!$B10*Data!$B14</f>
        <v>5.3118279569892461</v>
      </c>
      <c r="GT100" s="9">
        <f>GT99/Data!$B4/Data!$B10*Data!$B14</f>
        <v>5.7204301075268811</v>
      </c>
      <c r="GU100" s="9">
        <f>GU99/Data!$B4/Data!$B10*Data!$B14</f>
        <v>5.7204301075268811</v>
      </c>
      <c r="GV100" s="9">
        <f>GV99/Data!$B4/Data!$B10*Data!$B14</f>
        <v>0</v>
      </c>
      <c r="GW100" s="9">
        <f>GW99/Data!$B4/Data!$B10*Data!$B14</f>
        <v>0</v>
      </c>
      <c r="GX100" s="9">
        <f>GX99/Data!$B4/Data!$B10*Data!$B14</f>
        <v>18.591397849462364</v>
      </c>
      <c r="GY100" s="9">
        <f>GY99/Data!$B4/Data!$B10*Data!$B14</f>
        <v>13.0752688172043</v>
      </c>
      <c r="GZ100" s="9">
        <f>GZ99/Data!$B4/Data!$B10*Data!$B14</f>
        <v>12.25806451612903</v>
      </c>
      <c r="HA100" s="9">
        <f>HA99/Data!$B4/Data!$B10*Data!$B14</f>
        <v>12.25806451612903</v>
      </c>
      <c r="HB100" s="9">
        <f>HB99/Data!$B4/Data!$B10*Data!$B14</f>
        <v>12.25806451612903</v>
      </c>
      <c r="HC100" s="9">
        <f>HC99/Data!$B4/Data!$B10*Data!$B14</f>
        <v>0</v>
      </c>
      <c r="HD100" s="9">
        <f>HD99/Data!$B4/Data!$B10*Data!$B14</f>
        <v>0</v>
      </c>
      <c r="HE100" s="9">
        <f>HE99/Data!$B4/Data!$B10*Data!$B14</f>
        <v>18.060215053763436</v>
      </c>
      <c r="HF100" s="9">
        <f>HF99/Data!$B4/Data!$B10*Data!$B14</f>
        <v>21.247311827956985</v>
      </c>
      <c r="HG100" s="9">
        <f>HG99/Data!$B4/Data!$B10*Data!$B14</f>
        <v>20.43010752688172</v>
      </c>
      <c r="HH100" s="9">
        <f>HH99/Data!$B4/Data!$B10*Data!$B14</f>
        <v>18.387096774193548</v>
      </c>
      <c r="HI100" s="9">
        <f>HI99/Data!$B4/Data!$B10*Data!$B14</f>
        <v>12.25806451612903</v>
      </c>
      <c r="HJ100" s="9">
        <f>HJ99/Data!$B4/Data!$B10*Data!$B14</f>
        <v>0</v>
      </c>
      <c r="HK100" s="9">
        <f>HK99/Data!$B4/Data!$B10*Data!$B14</f>
        <v>0</v>
      </c>
      <c r="HL100" s="9">
        <f>HL99/Data!$B4/Data!$B10*Data!$B14</f>
        <v>18.591397849462364</v>
      </c>
      <c r="HM100" s="9">
        <f>HM99/Data!$B4/Data!$B10*Data!$B14</f>
        <v>6.5376344086021501</v>
      </c>
      <c r="HN100" s="9">
        <f>HN99/Data!$B4/Data!$B10*Data!$B14</f>
        <v>7.354838709677419</v>
      </c>
      <c r="HO100" s="9">
        <f>HO99/Data!$B4/Data!$B10*Data!$B14</f>
        <v>6.1290322580645151</v>
      </c>
      <c r="HP100" s="9">
        <f>HP99/Data!$B4/Data!$B10*Data!$B14</f>
        <v>4.9032258064516121</v>
      </c>
      <c r="HQ100" s="9">
        <f>HQ99/Data!$B4/Data!$B10*Data!$B14</f>
        <v>0</v>
      </c>
      <c r="HR100" s="9">
        <f>HR99/Data!$B4/Data!$B10*Data!$B14</f>
        <v>0</v>
      </c>
      <c r="HS100" s="9">
        <f>HS99/Data!$B4/Data!$B10*Data!$B14</f>
        <v>10.623655913978492</v>
      </c>
      <c r="HT100" s="9">
        <f>HT99/Data!$B4/Data!$B10*Data!$B14</f>
        <v>4.9032258064516121</v>
      </c>
      <c r="HU100" s="9">
        <f>HU99/Data!$B4/Data!$B10*Data!$B14</f>
        <v>4.4946236559139789</v>
      </c>
      <c r="HV100" s="9">
        <f>HV99/Data!$B4/Data!$B10*Data!$B14</f>
        <v>4.086021505376344</v>
      </c>
      <c r="HW100" s="9">
        <f>HW99/Data!$B4/Data!$B10*Data!$B14</f>
        <v>5.7204301075268811</v>
      </c>
      <c r="HX100" s="9">
        <f>HX99/Data!$B4/Data!$B10*Data!$B14</f>
        <v>0</v>
      </c>
      <c r="HY100" s="9">
        <f>HY99/Data!$B4/Data!$B10*Data!$B14</f>
        <v>0</v>
      </c>
      <c r="HZ100" s="9">
        <f>HZ99/Data!$B4/Data!$B10*Data!$B14</f>
        <v>18.591397849462364</v>
      </c>
      <c r="IA100" s="9">
        <f>IA99/Data!$B4/Data!$B10*Data!$B14</f>
        <v>9.8064516129032242</v>
      </c>
      <c r="IB100" s="9">
        <f>IB99/Data!$B4/Data!$B10*Data!$B14</f>
        <v>8.9892473118279579</v>
      </c>
      <c r="IC100" s="9">
        <f>IC99/Data!$B4/Data!$B10*Data!$B14</f>
        <v>8.172043010752688</v>
      </c>
      <c r="ID100" s="9">
        <f>ID99/Data!$B4/Data!$B10*Data!$B14</f>
        <v>4.9032258064516121</v>
      </c>
      <c r="IE100" s="9">
        <f>IE99/Data!$B4/Data!$B10*Data!$B14</f>
        <v>0</v>
      </c>
      <c r="IF100" s="9">
        <f>IF99/Data!$B4/Data!$B10*Data!$B14</f>
        <v>0</v>
      </c>
      <c r="IG100" s="9">
        <f>IG99/Data!$B4/Data!$B10*Data!$B14</f>
        <v>11.420430107526881</v>
      </c>
      <c r="IH100" s="9">
        <f>IH99/Data!$B4/Data!$B10*Data!$B14</f>
        <v>6.8645161290322578</v>
      </c>
      <c r="II100" s="9">
        <f>II99/Data!$B4/Data!$B10*Data!$B14</f>
        <v>6.9462365591397841</v>
      </c>
      <c r="IJ100" s="9">
        <f>IJ99/Data!$B4/Data!$B10*Data!$B14</f>
        <v>4.9032258064516121</v>
      </c>
      <c r="IK100" s="9">
        <f>IK99/Data!$B4/Data!$B10*Data!$B14</f>
        <v>5.5161290322580641</v>
      </c>
      <c r="IL100" s="9">
        <f>IL99/Data!$B4/Data!$B10*Data!$B14</f>
        <v>0</v>
      </c>
      <c r="IM100" s="9">
        <f>IM99/Data!$B4/Data!$B10*Data!$B14</f>
        <v>0</v>
      </c>
      <c r="IN100" s="9">
        <f>IN99/Data!$B4/Data!$B10*Data!$B14</f>
        <v>10.623655913978492</v>
      </c>
      <c r="IO100" s="9">
        <f>IO99/Data!$B4/Data!$B10*Data!$B14</f>
        <v>5.8838709677419354</v>
      </c>
      <c r="IP100" s="9">
        <f>IP99/Data!$B4/Data!$B10*Data!$B14</f>
        <v>7.354838709677419</v>
      </c>
      <c r="IQ100" s="9">
        <f>IQ99/Data!$B4/Data!$B10*Data!$B14</f>
        <v>17.161290322580648</v>
      </c>
      <c r="IR100" s="9">
        <f>IR99/Data!$B4/Data!$B10*Data!$B14</f>
        <v>24.516129032258061</v>
      </c>
      <c r="IS100" s="9">
        <f>IS99/Data!$B4/Data!$B10*Data!$B14</f>
        <v>0</v>
      </c>
      <c r="IT100" s="9">
        <f>IT99/Data!$B4/Data!$B10*Data!$B14</f>
        <v>0</v>
      </c>
      <c r="IU100" s="9">
        <f>IU99/Data!$B4/Data!$B10*Data!$B14</f>
        <v>29.21505376344086</v>
      </c>
      <c r="IV100" s="9">
        <f>IV99/Data!$B4/Data!$B10*Data!$B14</f>
        <v>21.247311827956985</v>
      </c>
      <c r="IW100" s="9">
        <f>IW99/Data!$B4/Data!$B10*Data!$B14</f>
        <v>20.43010752688172</v>
      </c>
      <c r="IX100" s="9">
        <f>IX99/Data!$B4/Data!$B10*Data!$B14</f>
        <v>18.387096774193548</v>
      </c>
      <c r="IY100" s="9">
        <f>IY99/Data!$B4/Data!$B10*Data!$B14</f>
        <v>22.473118279569892</v>
      </c>
      <c r="IZ100" s="9">
        <f>IZ99/Data!$B4/Data!$B10*Data!$B14</f>
        <v>0</v>
      </c>
      <c r="JA100" s="9">
        <f>JA99/Data!$B4/Data!$B10*Data!$B14</f>
        <v>0</v>
      </c>
      <c r="JB100" s="9">
        <f>JB99/Data!$B4/Data!$B10*Data!$B14</f>
        <v>29.21505376344086</v>
      </c>
      <c r="JC100" s="9">
        <f>JC99/Data!$B4/Data!$B10*Data!$B14</f>
        <v>24.516129032258061</v>
      </c>
      <c r="JD100" s="9">
        <f>JD99/Data!$B4/Data!$B10*Data!$B14</f>
        <v>18.795698924731184</v>
      </c>
      <c r="JE100" s="9">
        <f>JE99/Data!$B4/Data!$B10*Data!$B14</f>
        <v>17.978494623655916</v>
      </c>
      <c r="JF100" s="9">
        <f>JF99/Data!$B4/Data!$B10*Data!$B14</f>
        <v>10.21505376344086</v>
      </c>
      <c r="JG100" s="9">
        <f>JG99/Data!$B4/Data!$B10*Data!$B14</f>
        <v>0</v>
      </c>
      <c r="JH100" s="9">
        <f>JH99/Data!$B4/Data!$B10*Data!$B14</f>
        <v>0</v>
      </c>
      <c r="JI100" s="9">
        <f>JI99/Data!$B4/Data!$B10*Data!$B14</f>
        <v>21.247311827956985</v>
      </c>
      <c r="JJ100" s="9">
        <f>JJ99/Data!$B4/Data!$B10*Data!$B14</f>
        <v>6.2107526881720432</v>
      </c>
      <c r="JK100" s="9">
        <f>JK99/Data!$B4/Data!$B10*Data!$B14</f>
        <v>6.9462365591397841</v>
      </c>
      <c r="JL100" s="9">
        <f>JL99/Data!$B4/Data!$B10*Data!$B14</f>
        <v>6.1290322580645151</v>
      </c>
      <c r="JM100" s="9">
        <f>JM99/Data!$B4/Data!$B10*Data!$B14</f>
        <v>4.086021505376344</v>
      </c>
      <c r="JN100" s="9">
        <f>JN99/Data!$B4/Data!$B10*Data!$B14</f>
        <v>0</v>
      </c>
      <c r="JO100" s="9">
        <f>JO99/Data!$B4/Data!$B10*Data!$B14</f>
        <v>0</v>
      </c>
      <c r="JP100" s="9">
        <f>JP99/Data!$B4/Data!$B10*Data!$B14</f>
        <v>21.247311827956985</v>
      </c>
      <c r="JQ100" s="9">
        <f>JQ99/Data!$B4/Data!$B10*Data!$B14</f>
        <v>21.247311827956985</v>
      </c>
      <c r="JR100" s="9">
        <f>JR99/Data!$B4/Data!$B10*Data!$B14</f>
        <v>16.344086021505376</v>
      </c>
      <c r="JS100" s="9">
        <f>JS99/Data!$B4/Data!$B10*Data!$B14</f>
        <v>10.21505376344086</v>
      </c>
      <c r="JT100" s="9">
        <f>JT99/Data!$B4/Data!$B10*Data!$B14</f>
        <v>6.1290322580645151</v>
      </c>
      <c r="JU100" s="9">
        <f>JU99/Data!$B4/Data!$B10*Data!$B14</f>
        <v>0</v>
      </c>
      <c r="JV100" s="9">
        <f>JV99/Data!$B4/Data!$B10*Data!$B14</f>
        <v>0</v>
      </c>
      <c r="JW100" s="9">
        <f>JW99/Data!$B4/Data!$B10*Data!$B14</f>
        <v>21.247311827956985</v>
      </c>
      <c r="JX100" s="9">
        <f>JX99/Data!$B4/Data!$B10*Data!$B14</f>
        <v>17.978494623655916</v>
      </c>
      <c r="JY100" s="9">
        <f>JY99/Data!$B4/Data!$B10*Data!$B14</f>
        <v>11.032258064516128</v>
      </c>
      <c r="JZ100" s="9">
        <f>JZ99/Data!$B4/Data!$B10*Data!$B14</f>
        <v>11.032258064516128</v>
      </c>
      <c r="KA100" s="9">
        <f>KA99/Data!$B4/Data!$B10*Data!$B14</f>
        <v>8.172043010752688</v>
      </c>
      <c r="KB100" s="9">
        <f>KB99/Data!$B4/Data!$B10*Data!$B14</f>
        <v>0</v>
      </c>
      <c r="KC100" s="9">
        <f>KC99/Data!$B4/Data!$B10*Data!$B14</f>
        <v>0</v>
      </c>
      <c r="KD100" s="9">
        <f>KD99/Data!$B4/Data!$B10*Data!$B14</f>
        <v>26.559139784946233</v>
      </c>
      <c r="KE100" s="9">
        <f>KE99/Data!$B4/Data!$B10*Data!$B14</f>
        <v>22.881720430107524</v>
      </c>
      <c r="KF100" s="9">
        <f>KF99/Data!$B4/Data!$B10*Data!$B14</f>
        <v>24.516129032258061</v>
      </c>
      <c r="KG100" s="9">
        <f>KG99/Data!$B4/Data!$B10*Data!$B14</f>
        <v>24.516129032258061</v>
      </c>
      <c r="KH100" s="9">
        <f>KH99/Data!$B4/Data!$B10*Data!$B14</f>
        <v>24.516129032258061</v>
      </c>
      <c r="KI100" s="9">
        <f>KI99/Data!$B4/Data!$B10*Data!$B14</f>
        <v>0</v>
      </c>
      <c r="KJ100" s="9">
        <f>KJ99/Data!$B4/Data!$B10*Data!$B14</f>
        <v>0</v>
      </c>
      <c r="KK100" s="9">
        <f>KK99/Data!$B4/Data!$B10*Data!$B14</f>
        <v>47.806451612903224</v>
      </c>
      <c r="KL100" s="9">
        <f>KL99/Data!$B4/Data!$B10*Data!$B14</f>
        <v>29.419354838709676</v>
      </c>
      <c r="KM100" s="9">
        <f>KM99/Data!$B4/Data!$B10*Data!$B14</f>
        <v>34.731182795698928</v>
      </c>
      <c r="KN100" s="9">
        <f>KN99/Data!$B4/Data!$B10*Data!$B14</f>
        <v>34.731182795698928</v>
      </c>
      <c r="KO100" s="9">
        <f>KO99/Data!$B4/Data!$B10*Data!$B14</f>
        <v>0</v>
      </c>
      <c r="KP100" s="9">
        <f>KP99/Data!$B4/Data!$B10*Data!$B14</f>
        <v>0</v>
      </c>
      <c r="KQ100" s="9">
        <f>KQ99/Data!$B4/Data!$B10*Data!$B14</f>
        <v>0</v>
      </c>
      <c r="KR100" s="9">
        <f>KR99/Data!$B4/Data!$B10*Data!$B14</f>
        <v>47.806451612903224</v>
      </c>
      <c r="KS100" s="9">
        <f>KS99/Data!$B4/Data!$B10*Data!$B14</f>
        <v>29.419354838709676</v>
      </c>
      <c r="KT100" s="9">
        <f>KT99/Data!$B4/Data!$B10*Data!$B14</f>
        <v>32.688172043010752</v>
      </c>
      <c r="KU100" s="9">
        <f>KU99/Data!$B4/Data!$B10*Data!$B14</f>
        <v>34.731182795698928</v>
      </c>
      <c r="KV100" s="9">
        <f>KV99/Data!$B4/Data!$B10*Data!$B14</f>
        <v>30.64516129032258</v>
      </c>
      <c r="KW100" s="9">
        <f>KW99/Data!$B4/Data!$B10*Data!$B14</f>
        <v>0</v>
      </c>
      <c r="KX100" s="9">
        <f>KX99/Data!$B4/Data!$B10*Data!$B14</f>
        <v>0</v>
      </c>
      <c r="KY100" s="9">
        <f>KY99/Data!$B4/Data!$B10*Data!$B14</f>
        <v>37.182795698924728</v>
      </c>
      <c r="KZ100" s="9">
        <f>KZ99/Data!$B4/Data!$B10*Data!$B14</f>
        <v>21.247311827956985</v>
      </c>
      <c r="LA100" s="9">
        <f>LA99/Data!$B4/Data!$B10*Data!$B14</f>
        <v>20.43010752688172</v>
      </c>
      <c r="LB100" s="9">
        <f>LB99/Data!$B4/Data!$B10*Data!$B14</f>
        <v>16.344086021505376</v>
      </c>
      <c r="LC100" s="9">
        <f>LC99/Data!$B4/Data!$B10*Data!$B14</f>
        <v>16.344086021505376</v>
      </c>
      <c r="LD100" s="9">
        <f>LD99/Data!$B4/Data!$B10*Data!$B14</f>
        <v>0</v>
      </c>
      <c r="LE100" s="9">
        <f>LE99/Data!$B4/Data!$B10*Data!$B14</f>
        <v>0</v>
      </c>
      <c r="LF100" s="9">
        <f>LF99/Data!$B4/Data!$B10*Data!$B14</f>
        <v>31.87096774193548</v>
      </c>
      <c r="LG100" s="9">
        <f>LG99/Data!$B4/Data!$B10*Data!$B14</f>
        <v>19.612903225806448</v>
      </c>
      <c r="LH100" s="9">
        <f>LH99/Data!$B4/Data!$B10*Data!$B14</f>
        <v>17.161290322580648</v>
      </c>
      <c r="LI100" s="9">
        <f>LI99/Data!$B4/Data!$B10*Data!$B14</f>
        <v>12.25806451612903</v>
      </c>
      <c r="LJ100" s="9">
        <f>LJ99/Data!$B4/Data!$B10*Data!$B14</f>
        <v>5.3118279569892461</v>
      </c>
      <c r="LK100" s="9">
        <f>LK99/Data!$B4/Data!$B10*Data!$B14</f>
        <v>0</v>
      </c>
      <c r="LL100" s="9">
        <f>LL99/Data!$B4/Data!$B10*Data!$B14</f>
        <v>0</v>
      </c>
      <c r="LM100" s="9">
        <f>LM99/Data!$B4/Data!$B10*Data!$B14</f>
        <v>6.9053763440860214</v>
      </c>
      <c r="LN100" s="9">
        <f>LN99/Data!$B4/Data!$B10*Data!$B14</f>
        <v>1.9612903225806451</v>
      </c>
      <c r="LO100" s="9">
        <f>LO99/Data!$B4/Data!$B10*Data!$B14</f>
        <v>0</v>
      </c>
      <c r="LP100" s="9">
        <f>LP99/Data!$B4/Data!$B10*Data!$B14</f>
        <v>0</v>
      </c>
      <c r="LQ100" s="9">
        <f>LQ99/Data!$B4/Data!$B10*Data!$B14</f>
        <v>16.344086021505376</v>
      </c>
      <c r="LR100" s="9">
        <f>LR99/Data!$B4/Data!$B10*Data!$B14</f>
        <v>0</v>
      </c>
      <c r="LS100" s="9">
        <f>LS99/Data!$B4/Data!$B10*Data!$B14</f>
        <v>0</v>
      </c>
      <c r="LT100" s="9">
        <f>LT99/Data!$B4/Data!$B10*Data!$B14</f>
        <v>29.21505376344086</v>
      </c>
      <c r="LU100" s="9">
        <f>LU99/Data!$B4/Data!$B10*Data!$B14</f>
        <v>19.612903225806448</v>
      </c>
      <c r="LV100" s="9">
        <f>LV99/Data!$B4/Data!$B10*Data!$B14</f>
        <v>0</v>
      </c>
      <c r="LW100" s="9">
        <f>LW99/Data!$B4/Data!$B10*Data!$B14</f>
        <v>0</v>
      </c>
      <c r="LX100" s="9">
        <f>LX99/Data!$B4/Data!$B10*Data!$B14</f>
        <v>30.64516129032258</v>
      </c>
      <c r="LY100" s="9">
        <f>LY99/Data!$B4/Data!$B10*Data!$B14</f>
        <v>0</v>
      </c>
      <c r="LZ100" s="9">
        <f>LZ99/Data!$B4/Data!$B10*Data!$B14</f>
        <v>0</v>
      </c>
      <c r="MA100" s="9">
        <f>MA99/Data!$B4/Data!$B10*Data!$B14</f>
        <v>7.9677419354838701</v>
      </c>
      <c r="MB100" s="9">
        <f>MB99/Data!$B4/Data!$B10*Data!$B14</f>
        <v>0</v>
      </c>
      <c r="MC100" s="9">
        <f>MC99/Data!$B4/Data!$B10*Data!$B14</f>
        <v>22.473118279569892</v>
      </c>
      <c r="MD100" s="9">
        <f>MD99/Data!$B4/Data!$B10*Data!$B14</f>
        <v>22.473118279569892</v>
      </c>
      <c r="ME100" s="9">
        <f>ME99/Data!$B4/Data!$B10*Data!$B14</f>
        <v>22.473118279569892</v>
      </c>
      <c r="MF100" s="9">
        <f>MF99/Data!$B4/Data!$B10*Data!$B14</f>
        <v>0</v>
      </c>
      <c r="MG100" s="9">
        <f>MG99/Data!$B4/Data!$B10*Data!$B14</f>
        <v>0</v>
      </c>
      <c r="MH100" s="9">
        <f>MH99/Data!$B4/Data!$B10*Data!$B14</f>
        <v>10.623655913978492</v>
      </c>
      <c r="MI100" s="9">
        <f>MI99/Data!$B4/Data!$B10*Data!$B14</f>
        <v>3.268817204301075</v>
      </c>
      <c r="MJ100" s="9">
        <f>MJ99/Data!$B4/Data!$B10*Data!$B14</f>
        <v>4.086021505376344</v>
      </c>
      <c r="MK100" s="9">
        <f>MK99/Data!$B4/Data!$B10*Data!$B14</f>
        <v>3.268817204301075</v>
      </c>
      <c r="ML100" s="9">
        <f>ML99/Data!$B4/Data!$B10*Data!$B14</f>
        <v>4.086021505376344</v>
      </c>
      <c r="MM100" s="9">
        <f>MM99/Data!$B4/Data!$B10*Data!$B14</f>
        <v>0</v>
      </c>
      <c r="MN100" s="9">
        <f>MN99/Data!$B4/Data!$B10*Data!$B14</f>
        <v>0</v>
      </c>
      <c r="MO100" s="9">
        <f>MO99/Data!$B4/Data!$B10*Data!$B14</f>
        <v>13.279569892473116</v>
      </c>
      <c r="MP100" s="9">
        <f>MP99/Data!$B4/Data!$B10*Data!$B14</f>
        <v>4.9032258064516121</v>
      </c>
      <c r="MQ100" s="9">
        <f>MQ99/Data!$B4/Data!$B10*Data!$B14</f>
        <v>4.9032258064516121</v>
      </c>
      <c r="MR100" s="9">
        <f>MR99/Data!$B4/Data!$B10*Data!$B14</f>
        <v>3.6774193548387095</v>
      </c>
      <c r="MS100" s="9">
        <f>MS99/Data!$B4/Data!$B10*Data!$B14</f>
        <v>2.4516129032258061</v>
      </c>
      <c r="MT100" s="9">
        <f>MT99/Data!$B4/Data!$B10*Data!$B14</f>
        <v>0</v>
      </c>
      <c r="MU100" s="9">
        <f>MU99/Data!$B4/Data!$B10*Data!$B14</f>
        <v>0</v>
      </c>
      <c r="MV100" s="9">
        <f>MV99/Data!$B4/Data!$B10*Data!$B14</f>
        <v>4.2494623655913983</v>
      </c>
      <c r="MW100" s="9">
        <f>MW99/Data!$B4/Data!$B10*Data!$B14</f>
        <v>2.6150537634408604</v>
      </c>
      <c r="MX100" s="9">
        <f>MX99/Data!$B4/Data!$B10*Data!$B14</f>
        <v>2.4516129032258061</v>
      </c>
      <c r="MY100" s="9">
        <f>MY99/Data!$B4/Data!$B10*Data!$B14</f>
        <v>3.268817204301075</v>
      </c>
      <c r="MZ100" s="9">
        <f>MZ99/Data!$B4/Data!$B10*Data!$B14</f>
        <v>3.268817204301075</v>
      </c>
      <c r="NA100" s="9">
        <f>NA99/Data!$B4/Data!$B10*Data!$B14</f>
        <v>0</v>
      </c>
      <c r="NB100" s="9">
        <f>NB99/Data!$B4/Data!$B10*Data!$B14</f>
        <v>0</v>
      </c>
      <c r="NC100" s="9">
        <f>NC99/Data!$B4/Data!$B10*Data!$B14</f>
        <v>5.3118279569892461</v>
      </c>
    </row>
    <row r="101" spans="2:371" ht="15">
      <c r="B101" s="9" t="s">
        <v>1830</v>
      </c>
      <c r="C101" s="14">
        <f>C99/Data!$B4/Data!$B11*Data!$B15</f>
        <v>0.19500000000000001</v>
      </c>
      <c r="D101" s="14">
        <f>D99/Data!$B4/Data!$B11*Data!$B15</f>
        <v>0.13333333333333336</v>
      </c>
      <c r="E101" s="14">
        <f>E99/Data!$B4/Data!$B11*Data!$B15</f>
        <v>0.13333333333333336</v>
      </c>
      <c r="F101" s="14">
        <f>F99/Data!$B4/Data!$B11*Data!$B15</f>
        <v>0.13333333333333336</v>
      </c>
      <c r="G101" s="14">
        <f>G99/Data!$B4/Data!$B11*Data!$B15</f>
        <v>0.16666666666666666</v>
      </c>
      <c r="H101" s="14">
        <f>H99/Data!$B4/Data!$B11*Data!$B15</f>
        <v>0</v>
      </c>
      <c r="I101" s="14">
        <f>I99/Data!$B4/Data!$B11*Data!$B15</f>
        <v>0</v>
      </c>
      <c r="J101" s="14">
        <f>J99/Data!$B4/Data!$B11*Data!$B15</f>
        <v>0.21666666666666667</v>
      </c>
      <c r="K101" s="14">
        <f>K99/Data!$B4/Data!$B11*Data!$B15</f>
        <v>0.13333333333333336</v>
      </c>
      <c r="L101" s="14">
        <f>L99/Data!$B4/Data!$B11*Data!$B15</f>
        <v>0.13333333333333336</v>
      </c>
      <c r="M101" s="14">
        <f>M99/Data!$B4/Data!$B11*Data!$B15</f>
        <v>0.13333333333333336</v>
      </c>
      <c r="N101" s="14">
        <f>N99/Data!$B4/Data!$B11*Data!$B15</f>
        <v>0.11666666666666668</v>
      </c>
      <c r="O101" s="14">
        <f>O99/Data!$B4/Data!$B11*Data!$B15</f>
        <v>0</v>
      </c>
      <c r="P101" s="14">
        <f>P99/Data!$B4/Data!$B11*Data!$B15</f>
        <v>0</v>
      </c>
      <c r="Q101" s="14">
        <f>Q99/Data!$B4/Data!$B11*Data!$B15</f>
        <v>0.32500000000000001</v>
      </c>
      <c r="R101" s="14">
        <f>R99/Data!$B4/Data!$B11*Data!$B15</f>
        <v>0.25333333333333335</v>
      </c>
      <c r="S101" s="14">
        <f>S99/Data!$B4/Data!$B11*Data!$B15</f>
        <v>0.3666666666666667</v>
      </c>
      <c r="T101" s="14">
        <f>T99/Data!$B4/Data!$B11*Data!$B15</f>
        <v>0.26666666666666672</v>
      </c>
      <c r="U101" s="14">
        <f>U99/Data!$B4/Data!$B11*Data!$B15</f>
        <v>0.11666666666666668</v>
      </c>
      <c r="V101" s="14">
        <f>V99/Data!$B4/Data!$B11*Data!$B15</f>
        <v>0</v>
      </c>
      <c r="W101" s="14">
        <f>W99/Data!$B4/Data!$B11*Data!$B15</f>
        <v>0</v>
      </c>
      <c r="X101" s="14">
        <f>X99/Data!$B4/Data!$B11*Data!$B15</f>
        <v>0.23833333333333334</v>
      </c>
      <c r="Y101" s="14">
        <f>Y99/Data!$B4/Data!$B11*Data!$B15</f>
        <v>0.1</v>
      </c>
      <c r="Z101" s="14">
        <f>Z99/Data!$B4/Data!$B11*Data!$B15</f>
        <v>0.15000000000000002</v>
      </c>
      <c r="AA101" s="14">
        <f>AA99/Data!$B4/Data!$B11*Data!$B15</f>
        <v>0.16666666666666666</v>
      </c>
      <c r="AB101" s="14">
        <f>AB99/Data!$B4/Data!$B11*Data!$B15</f>
        <v>0.16666666666666666</v>
      </c>
      <c r="AC101" s="14">
        <f>AC99/Data!$B4/Data!$B11*Data!$B15</f>
        <v>0</v>
      </c>
      <c r="AD101" s="14">
        <f>AD99/Data!$B4/Data!$B11*Data!$B15</f>
        <v>0</v>
      </c>
      <c r="AE101" s="14">
        <f>AE99/Data!$B4/Data!$B11*Data!$B15</f>
        <v>0.26</v>
      </c>
      <c r="AF101" s="14">
        <f>AF99/Data!$B4/Data!$B11*Data!$B15</f>
        <v>0.13333333333333336</v>
      </c>
      <c r="AG101" s="14">
        <f>AG99/Data!$B4/Data!$B11*Data!$B15</f>
        <v>0.2</v>
      </c>
      <c r="AH101" s="14">
        <f>AH99/Data!$B4/Data!$B11*Data!$B15</f>
        <v>0.16666666666666666</v>
      </c>
      <c r="AI101" s="14">
        <f>AI99/Data!$B4/Data!$B11*Data!$B15</f>
        <v>0.16666666666666666</v>
      </c>
      <c r="AJ101" s="14">
        <f>AJ99/Data!$B4/Data!$B11*Data!$B15</f>
        <v>0</v>
      </c>
      <c r="AK101" s="14">
        <f>AK99/Data!$B4/Data!$B11*Data!$B15</f>
        <v>0</v>
      </c>
      <c r="AL101" s="14">
        <f>AL99/Data!$B4/Data!$B11*Data!$B15</f>
        <v>0.30333333333333334</v>
      </c>
      <c r="AM101" s="14">
        <f>AM99/Data!$B4/Data!$B11*Data!$B15</f>
        <v>0.16000000000000003</v>
      </c>
      <c r="AN101" s="14">
        <f>AN99/Data!$B4/Data!$B11*Data!$B15</f>
        <v>0.2</v>
      </c>
      <c r="AO101" s="14">
        <f>AO99/Data!$B4/Data!$B11*Data!$B15</f>
        <v>0.2</v>
      </c>
      <c r="AP101" s="14">
        <f>AP99/Data!$B4/Data!$B11*Data!$B15</f>
        <v>0.16666666666666666</v>
      </c>
      <c r="AQ101" s="14">
        <f>AQ99/Data!$B4/Data!$B11*Data!$B15</f>
        <v>0</v>
      </c>
      <c r="AR101" s="14">
        <f>AR99/Data!$B4/Data!$B11*Data!$B15</f>
        <v>0</v>
      </c>
      <c r="AS101" s="14">
        <f>AS99/Data!$B4/Data!$B11*Data!$B15</f>
        <v>0.30333333333333334</v>
      </c>
      <c r="AT101" s="14">
        <f>AT99/Data!$B4/Data!$B11*Data!$B15</f>
        <v>0.18666666666666665</v>
      </c>
      <c r="AU101" s="14">
        <f>AU99/Data!$B4/Data!$B11*Data!$B15</f>
        <v>0.2</v>
      </c>
      <c r="AV101" s="14">
        <f>AV99/Data!$B4/Data!$B11*Data!$B15</f>
        <v>0.15000000000000002</v>
      </c>
      <c r="AW101" s="14">
        <f>AW99/Data!$B4/Data!$B11*Data!$B15</f>
        <v>0.16666666666666666</v>
      </c>
      <c r="AX101" s="14">
        <f>AX99/Data!$B4/Data!$B11*Data!$B15</f>
        <v>0</v>
      </c>
      <c r="AY101" s="14">
        <f>AY99/Data!$B4/Data!$B11*Data!$B15</f>
        <v>0</v>
      </c>
      <c r="AZ101" s="14">
        <f>AZ99/Data!$B4/Data!$B11*Data!$B15</f>
        <v>0.54166666666666663</v>
      </c>
      <c r="BA101" s="14">
        <f>BA99/Data!$B4/Data!$B11*Data!$B15</f>
        <v>0.4</v>
      </c>
      <c r="BB101" s="14">
        <f>BB99/Data!$B4/Data!$B11*Data!$B15</f>
        <v>0.41666666666666674</v>
      </c>
      <c r="BC101" s="14">
        <f>BC99/Data!$B4/Data!$B11*Data!$B15</f>
        <v>0.23333333333333336</v>
      </c>
      <c r="BD101" s="14">
        <f>BD99/Data!$B4/Data!$B11*Data!$B15</f>
        <v>0.15000000000000002</v>
      </c>
      <c r="BE101" s="14">
        <f>BE99/Data!$B4/Data!$B11*Data!$B15</f>
        <v>0</v>
      </c>
      <c r="BF101" s="14">
        <f>BF99/Data!$B4/Data!$B11*Data!$B15</f>
        <v>0</v>
      </c>
      <c r="BG101" s="14">
        <f>BG99/Data!$B4/Data!$B11*Data!$B15</f>
        <v>0</v>
      </c>
      <c r="BH101" s="14">
        <f>BH99/Data!$B4/Data!$B11*Data!$B15</f>
        <v>0.4</v>
      </c>
      <c r="BI101" s="14">
        <f>BI99/Data!$B4/Data!$B11*Data!$B15</f>
        <v>0.21666666666666667</v>
      </c>
      <c r="BJ101" s="14">
        <f>BJ99/Data!$B4/Data!$B11*Data!$B15</f>
        <v>0.23333333333333336</v>
      </c>
      <c r="BK101" s="14">
        <f>BK99/Data!$B4/Data!$B11*Data!$B15</f>
        <v>0.21666666666666667</v>
      </c>
      <c r="BL101" s="14">
        <f>BL99/Data!$B4/Data!$B11*Data!$B15</f>
        <v>0</v>
      </c>
      <c r="BM101" s="14">
        <f>BM99/Data!$B4/Data!$B11*Data!$B15</f>
        <v>0</v>
      </c>
      <c r="BN101" s="14">
        <f>BN99/Data!$B4/Data!$B11*Data!$B15</f>
        <v>0.43333333333333335</v>
      </c>
      <c r="BO101" s="14">
        <f>BO99/Data!$B4/Data!$B11*Data!$B15</f>
        <v>0.27999999999999997</v>
      </c>
      <c r="BP101" s="14">
        <f>BP99/Data!$B4/Data!$B11*Data!$B15</f>
        <v>0.26666666666666672</v>
      </c>
      <c r="BQ101" s="14">
        <f>BQ99/Data!$B4/Data!$B11*Data!$B15</f>
        <v>0.1</v>
      </c>
      <c r="BR101" s="14">
        <f>BR99/Data!$B4/Data!$B11*Data!$B15</f>
        <v>0.18333333333333335</v>
      </c>
      <c r="BS101" s="14">
        <f>BS99/Data!$B4/Data!$B11*Data!$B15</f>
        <v>0</v>
      </c>
      <c r="BT101" s="14">
        <f>BT99/Data!$B4/Data!$B11*Data!$B15</f>
        <v>0</v>
      </c>
      <c r="BU101" s="14">
        <f>BU99/Data!$B4/Data!$B11*Data!$B15</f>
        <v>0.28166666666666668</v>
      </c>
      <c r="BV101" s="14">
        <f>BV99/Data!$B4/Data!$B11*Data!$B15</f>
        <v>0.13333333333333336</v>
      </c>
      <c r="BW101" s="14">
        <f>BW99/Data!$B4/Data!$B11*Data!$B15</f>
        <v>0.18333333333333335</v>
      </c>
      <c r="BX101" s="14">
        <f>BX99/Data!$B4/Data!$B11*Data!$B15</f>
        <v>0.16666666666666666</v>
      </c>
      <c r="BY101" s="14">
        <f>BY99/Data!$B4/Data!$B11*Data!$B15</f>
        <v>0.18333333333333335</v>
      </c>
      <c r="BZ101" s="14">
        <f>BZ99/Data!$B4/Data!$B11*Data!$B15</f>
        <v>0</v>
      </c>
      <c r="CA101" s="14">
        <f>CA99/Data!$B4/Data!$B11*Data!$B15</f>
        <v>0</v>
      </c>
      <c r="CB101" s="14">
        <f>CB99/Data!$B4/Data!$B11*Data!$B15</f>
        <v>0.34666666666666668</v>
      </c>
      <c r="CC101" s="14">
        <f>CC99/Data!$B4/Data!$B11*Data!$B15</f>
        <v>0.16000000000000003</v>
      </c>
      <c r="CD101" s="14">
        <f>CD99/Data!$B4/Data!$B11*Data!$B15</f>
        <v>0.2</v>
      </c>
      <c r="CE101" s="14">
        <f>CE99/Data!$B4/Data!$B11*Data!$B15</f>
        <v>0.13333333333333336</v>
      </c>
      <c r="CF101" s="14">
        <f>CF99/Data!$B4/Data!$B11*Data!$B15</f>
        <v>0.41666666666666674</v>
      </c>
      <c r="CG101" s="14">
        <f>CG99/Data!$B4/Data!$B11*Data!$B15</f>
        <v>0</v>
      </c>
      <c r="CH101" s="14">
        <f>CH99/Data!$B4/Data!$B11*Data!$B15</f>
        <v>0</v>
      </c>
      <c r="CI101" s="14">
        <f>CI99/Data!$B4/Data!$B11*Data!$B15</f>
        <v>0.69333333333333336</v>
      </c>
      <c r="CJ101" s="14">
        <f>CJ99/Data!$B4/Data!$B11*Data!$B15</f>
        <v>0.53333333333333344</v>
      </c>
      <c r="CK101" s="14">
        <f>CK99/Data!$B4/Data!$B11*Data!$B15</f>
        <v>0.63333333333333341</v>
      </c>
      <c r="CL101" s="14">
        <f>CL99/Data!$B4/Data!$B11*Data!$B15</f>
        <v>0.46666666666666673</v>
      </c>
      <c r="CM101" s="14">
        <f>CM99/Data!$B4/Data!$B11*Data!$B15</f>
        <v>0.63333333333333341</v>
      </c>
      <c r="CN101" s="14">
        <f>CN99/Data!$B4/Data!$B11*Data!$B15</f>
        <v>0</v>
      </c>
      <c r="CO101" s="14">
        <f>CO99/Data!$B4/Data!$B11*Data!$B15</f>
        <v>0</v>
      </c>
      <c r="CP101" s="14">
        <f>CP99/Data!$B4/Data!$B11*Data!$B15</f>
        <v>0.54166666666666663</v>
      </c>
      <c r="CQ101" s="14">
        <f>CQ99/Data!$B4/Data!$B11*Data!$B15</f>
        <v>0.4</v>
      </c>
      <c r="CR101" s="14">
        <f>CR99/Data!$B4/Data!$B11*Data!$B15</f>
        <v>0.33333333333333331</v>
      </c>
      <c r="CS101" s="14">
        <f>CS99/Data!$B4/Data!$B11*Data!$B15</f>
        <v>0.33333333333333331</v>
      </c>
      <c r="CT101" s="14">
        <f>CT99/Data!$B4/Data!$B11*Data!$B15</f>
        <v>0.25</v>
      </c>
      <c r="CU101" s="14">
        <f>CU99/Data!$B4/Data!$B11*Data!$B15</f>
        <v>0</v>
      </c>
      <c r="CV101" s="14">
        <f>CV99/Data!$B4/Data!$B11*Data!$B15</f>
        <v>0</v>
      </c>
      <c r="CW101" s="14">
        <f>CW99/Data!$B4/Data!$B11*Data!$B15</f>
        <v>0</v>
      </c>
      <c r="CX101" s="14">
        <f>CX99/Data!$B4/Data!$B11*Data!$B15</f>
        <v>0.3066666666666667</v>
      </c>
      <c r="CY101" s="14">
        <f>CY99/Data!$B4/Data!$B11*Data!$B15</f>
        <v>0.23333333333333336</v>
      </c>
      <c r="CZ101" s="14">
        <f>CZ99/Data!$B4/Data!$B11*Data!$B15</f>
        <v>0.2</v>
      </c>
      <c r="DA101" s="14">
        <f>DA99/Data!$B4/Data!$B11*Data!$B15</f>
        <v>0.16666666666666666</v>
      </c>
      <c r="DB101" s="14">
        <f>DB99/Data!$B4/Data!$B11*Data!$B15</f>
        <v>0</v>
      </c>
      <c r="DC101" s="14">
        <f>DC99/Data!$B4/Data!$B11*Data!$B15</f>
        <v>0</v>
      </c>
      <c r="DD101" s="14">
        <f>DD99/Data!$B4/Data!$B11*Data!$B15</f>
        <v>0.49833333333333335</v>
      </c>
      <c r="DE101" s="14">
        <f>DE99/Data!$B4/Data!$B11*Data!$B15</f>
        <v>0.4933333333333334</v>
      </c>
      <c r="DF101" s="14">
        <f>DF99/Data!$B4/Data!$B11*Data!$B15</f>
        <v>0.4</v>
      </c>
      <c r="DG101" s="14">
        <f>DG99/Data!$B4/Data!$B11*Data!$B15</f>
        <v>0.4</v>
      </c>
      <c r="DH101" s="14">
        <f>DH99/Data!$B4/Data!$B11*Data!$B15</f>
        <v>0.4</v>
      </c>
      <c r="DI101" s="14">
        <f>DI99/Data!$B4/Data!$B11*Data!$B15</f>
        <v>0</v>
      </c>
      <c r="DJ101" s="14">
        <f>DJ99/Data!$B4/Data!$B11*Data!$B15</f>
        <v>0</v>
      </c>
      <c r="DK101" s="14">
        <f>DK99/Data!$B4/Data!$B11*Data!$B15</f>
        <v>0.65</v>
      </c>
      <c r="DL101" s="14">
        <f>DL99/Data!$B4/Data!$B11*Data!$B15</f>
        <v>0.54666666666666663</v>
      </c>
      <c r="DM101" s="14">
        <f>DM99/Data!$B4/Data!$B11*Data!$B15</f>
        <v>0.63333333333333341</v>
      </c>
      <c r="DN101" s="14">
        <f>DN99/Data!$B4/Data!$B11*Data!$B15</f>
        <v>0.56666666666666665</v>
      </c>
      <c r="DO101" s="14">
        <f>DO99/Data!$B4/Data!$B11*Data!$B15</f>
        <v>0.4</v>
      </c>
      <c r="DP101" s="14">
        <f>DP99/Data!$B4/Data!$B11*Data!$B15</f>
        <v>0</v>
      </c>
      <c r="DQ101" s="14">
        <f>DQ99/Data!$B4/Data!$B11*Data!$B15</f>
        <v>0</v>
      </c>
      <c r="DR101" s="14">
        <f>DR99/Data!$B4/Data!$B11*Data!$B15</f>
        <v>0.43333333333333335</v>
      </c>
      <c r="DS101" s="14">
        <f>DS99/Data!$B4/Data!$B11*Data!$B15</f>
        <v>0.2</v>
      </c>
      <c r="DT101" s="14">
        <f>DT99/Data!$B4/Data!$B11*Data!$B15</f>
        <v>0.18333333333333335</v>
      </c>
      <c r="DU101" s="14">
        <f>DU99/Data!$B4/Data!$B11*Data!$B15</f>
        <v>0.18333333333333335</v>
      </c>
      <c r="DV101" s="14">
        <f>DV99/Data!$B4/Data!$B11*Data!$B15</f>
        <v>0.16666666666666666</v>
      </c>
      <c r="DW101" s="14">
        <f>DW99/Data!$B4/Data!$B11*Data!$B15</f>
        <v>0</v>
      </c>
      <c r="DX101" s="14">
        <f>DX99/Data!$B4/Data!$B11*Data!$B15</f>
        <v>0</v>
      </c>
      <c r="DY101" s="14">
        <f>DY99/Data!$B4/Data!$B11*Data!$B15</f>
        <v>0.30333333333333334</v>
      </c>
      <c r="DZ101" s="14">
        <f>DZ99/Data!$B4/Data!$B11*Data!$B15</f>
        <v>0.26666666666666672</v>
      </c>
      <c r="EA101" s="14">
        <f>EA99/Data!$B4/Data!$B11*Data!$B15</f>
        <v>0.16666666666666666</v>
      </c>
      <c r="EB101" s="14">
        <f>EB99/Data!$B4/Data!$B11*Data!$B15</f>
        <v>0.13333333333333336</v>
      </c>
      <c r="EC101" s="14">
        <f>EC99/Data!$B4/Data!$B11*Data!$B15</f>
        <v>0.13333333333333336</v>
      </c>
      <c r="ED101" s="14">
        <f>ED99/Data!$B4/Data!$B11*Data!$B15</f>
        <v>0</v>
      </c>
      <c r="EE101" s="14">
        <f>EE99/Data!$B4/Data!$B11*Data!$B15</f>
        <v>0</v>
      </c>
      <c r="EF101" s="14">
        <f>EF99/Data!$B4/Data!$B11*Data!$B15</f>
        <v>0</v>
      </c>
      <c r="EG101" s="14">
        <f>EG99/Data!$B4/Data!$B11*Data!$B15</f>
        <v>0.34666666666666668</v>
      </c>
      <c r="EH101" s="14">
        <f>EH99/Data!$B4/Data!$B11*Data!$B15</f>
        <v>0.18333333333333335</v>
      </c>
      <c r="EI101" s="14">
        <f>EI99/Data!$B4/Data!$B11*Data!$B15</f>
        <v>0.18333333333333335</v>
      </c>
      <c r="EJ101" s="14">
        <f>EJ99/Data!$B4/Data!$B11*Data!$B15</f>
        <v>0.21666666666666667</v>
      </c>
      <c r="EK101" s="14">
        <f>EK99/Data!$B4/Data!$B11*Data!$B15</f>
        <v>0</v>
      </c>
      <c r="EL101" s="14">
        <f>EL99/Data!$B4/Data!$B11*Data!$B15</f>
        <v>0</v>
      </c>
      <c r="EM101" s="14">
        <f>EM99/Data!$B4/Data!$B11*Data!$B15</f>
        <v>0.23833333333333334</v>
      </c>
      <c r="EN101" s="14">
        <f>EN99/Data!$B4/Data!$B11*Data!$B15</f>
        <v>0.17333333333333334</v>
      </c>
      <c r="EO101" s="14">
        <f>EO99/Data!$B4/Data!$B11*Data!$B15</f>
        <v>0.16666666666666666</v>
      </c>
      <c r="EP101" s="14">
        <f>EP99/Data!$B4/Data!$B11*Data!$B15</f>
        <v>0.43333333333333335</v>
      </c>
      <c r="EQ101" s="14">
        <f>EQ99/Data!$B4/Data!$B11*Data!$B15</f>
        <v>0.63333333333333341</v>
      </c>
      <c r="ER101" s="14">
        <f>ER99/Data!$B4/Data!$B11*Data!$B15</f>
        <v>0</v>
      </c>
      <c r="ES101" s="14">
        <f>ES99/Data!$B4/Data!$B11*Data!$B15</f>
        <v>0</v>
      </c>
      <c r="ET101" s="14">
        <f>ET99/Data!$B4/Data!$B11*Data!$B15</f>
        <v>0.75833333333333341</v>
      </c>
      <c r="EU101" s="14">
        <f>EU99/Data!$B4/Data!$B11*Data!$B15</f>
        <v>0.46666666666666673</v>
      </c>
      <c r="EV101" s="14">
        <f>EV99/Data!$B4/Data!$B11*Data!$B15</f>
        <v>0.63333333333333341</v>
      </c>
      <c r="EW101" s="14">
        <f>EW99/Data!$B4/Data!$B11*Data!$B15</f>
        <v>0.5</v>
      </c>
      <c r="EX101" s="14">
        <f>EX99/Data!$B4/Data!$B11*Data!$B15</f>
        <v>0.58333333333333337</v>
      </c>
      <c r="EY101" s="14">
        <f>EY99/Data!$B4/Data!$B11*Data!$B15</f>
        <v>0</v>
      </c>
      <c r="EZ101" s="14">
        <f>EZ99/Data!$B4/Data!$B11*Data!$B15</f>
        <v>0</v>
      </c>
      <c r="FA101" s="14">
        <f>FA99/Data!$B4/Data!$B11*Data!$B15</f>
        <v>0.78</v>
      </c>
      <c r="FB101" s="14">
        <f>FB99/Data!$B4/Data!$B11*Data!$B15</f>
        <v>0.4</v>
      </c>
      <c r="FC101" s="14">
        <f>FC99/Data!$B4/Data!$B11*Data!$B15</f>
        <v>0.75</v>
      </c>
      <c r="FD101" s="14">
        <f>FD99/Data!$B4/Data!$B11*Data!$B15</f>
        <v>0.6166666666666667</v>
      </c>
      <c r="FE101" s="14">
        <f>FE99/Data!$B4/Data!$B11*Data!$B15</f>
        <v>0.66666666666666663</v>
      </c>
      <c r="FF101" s="14">
        <f>FF99/Data!$B4/Data!$B11*Data!$B15</f>
        <v>0</v>
      </c>
      <c r="FG101" s="14">
        <f>FG99/Data!$B4/Data!$B11*Data!$B15</f>
        <v>0</v>
      </c>
      <c r="FH101" s="14">
        <f>FH99/Data!$B4/Data!$B11*Data!$B15</f>
        <v>0.78</v>
      </c>
      <c r="FI101" s="14">
        <f>FI99/Data!$B4/Data!$B11*Data!$B15</f>
        <v>0.66666666666666663</v>
      </c>
      <c r="FJ101" s="14">
        <f>FJ99/Data!$B4/Data!$B11*Data!$B15</f>
        <v>0.41666666666666674</v>
      </c>
      <c r="FK101" s="14">
        <f>FK99/Data!$B4/Data!$B11*Data!$B15</f>
        <v>0.21666666666666667</v>
      </c>
      <c r="FL101" s="14">
        <f>FL99/Data!$B4/Data!$B11*Data!$B15</f>
        <v>0.2</v>
      </c>
      <c r="FM101" s="14">
        <f>FM99/Data!$B4/Data!$B11*Data!$B15</f>
        <v>0</v>
      </c>
      <c r="FN101" s="14">
        <f>FN99/Data!$B4/Data!$B11*Data!$B15</f>
        <v>0</v>
      </c>
      <c r="FO101" s="14">
        <f>FO99/Data!$B4/Data!$B11*Data!$B15</f>
        <v>0.32179333333333338</v>
      </c>
      <c r="FP101" s="14">
        <f>FP99/Data!$B4/Data!$B11*Data!$B15</f>
        <v>0.2</v>
      </c>
      <c r="FQ101" s="14">
        <f>FQ99/Data!$B4/Data!$B11*Data!$B15</f>
        <v>0.15000000000000002</v>
      </c>
      <c r="FR101" s="14">
        <f>FR99/Data!$B4/Data!$B11*Data!$B15</f>
        <v>0.16666666666666666</v>
      </c>
      <c r="FS101" s="14">
        <f>FS99/Data!$B4/Data!$B11*Data!$B15</f>
        <v>0.16666666666666666</v>
      </c>
      <c r="FT101" s="14">
        <f>FT99/Data!$B4/Data!$B11*Data!$B15</f>
        <v>0</v>
      </c>
      <c r="FU101" s="14">
        <f>FU99/Data!$B4/Data!$B11*Data!$B15</f>
        <v>0</v>
      </c>
      <c r="FV101" s="14">
        <f>FV99/Data!$B4/Data!$B11*Data!$B15</f>
        <v>0.47666666666666668</v>
      </c>
      <c r="FW101" s="14">
        <f>FW99/Data!$B4/Data!$B11*Data!$B15</f>
        <v>0.2</v>
      </c>
      <c r="FX101" s="14">
        <f>FX99/Data!$B4/Data!$B11*Data!$B15</f>
        <v>0.21666666666666667</v>
      </c>
      <c r="FY101" s="14">
        <f>FY99/Data!$B4/Data!$B11*Data!$B15</f>
        <v>0.2</v>
      </c>
      <c r="FZ101" s="14">
        <f>FZ99/Data!$B4/Data!$B11*Data!$B15</f>
        <v>0.2</v>
      </c>
      <c r="GA101" s="14">
        <f>GA99/Data!$B4/Data!$B11*Data!$B15</f>
        <v>0</v>
      </c>
      <c r="GB101" s="14">
        <f>GB99/Data!$B4/Data!$B11*Data!$B15</f>
        <v>0</v>
      </c>
      <c r="GC101" s="14">
        <f>GC99/Data!$B4/Data!$B11*Data!$B15</f>
        <v>0.23833333333333334</v>
      </c>
      <c r="GD101" s="14">
        <f>GD99/Data!$B4/Data!$B11*Data!$B15</f>
        <v>0.2</v>
      </c>
      <c r="GE101" s="14">
        <f>GE99/Data!$B4/Data!$B11*Data!$B15</f>
        <v>0.16666666666666666</v>
      </c>
      <c r="GF101" s="14">
        <f>GF99/Data!$B4/Data!$B11*Data!$B15</f>
        <v>0.2</v>
      </c>
      <c r="GG101" s="14">
        <f>GG99/Data!$B4/Data!$B11*Data!$B15</f>
        <v>0.2</v>
      </c>
      <c r="GH101" s="14">
        <f>GH99/Data!$B4/Data!$B11*Data!$B15</f>
        <v>0</v>
      </c>
      <c r="GI101" s="14">
        <f>GI99/Data!$B4/Data!$B11*Data!$B15</f>
        <v>0</v>
      </c>
      <c r="GJ101" s="14">
        <f>GJ99/Data!$B4/Data!$B11*Data!$B15</f>
        <v>0.65</v>
      </c>
      <c r="GK101" s="14">
        <f>GK99/Data!$B4/Data!$B11*Data!$B15</f>
        <v>0.42666666666666669</v>
      </c>
      <c r="GL101" s="14">
        <f>GL99/Data!$B4/Data!$B11*Data!$B15</f>
        <v>0.25</v>
      </c>
      <c r="GM101" s="14">
        <f>GM99/Data!$B4/Data!$B11*Data!$B15</f>
        <v>0.23333333333333336</v>
      </c>
      <c r="GN101" s="14">
        <f>GN99/Data!$B4/Data!$B11*Data!$B15</f>
        <v>0.25</v>
      </c>
      <c r="GO101" s="14">
        <f>GO99/Data!$B4/Data!$B11*Data!$B15</f>
        <v>0</v>
      </c>
      <c r="GP101" s="14">
        <f>GP99/Data!$B4/Data!$B11*Data!$B15</f>
        <v>0</v>
      </c>
      <c r="GQ101" s="14">
        <f>GQ99/Data!$B4/Data!$B11*Data!$B15</f>
        <v>0.43333333333333335</v>
      </c>
      <c r="GR101" s="14">
        <f>GR99/Data!$B4/Data!$B11*Data!$B15</f>
        <v>0.17333333333333334</v>
      </c>
      <c r="GS101" s="14">
        <f>GS99/Data!$B4/Data!$B11*Data!$B15</f>
        <v>0.21666666666666667</v>
      </c>
      <c r="GT101" s="14">
        <f>GT99/Data!$B4/Data!$B11*Data!$B15</f>
        <v>0.23333333333333336</v>
      </c>
      <c r="GU101" s="14">
        <f>GU99/Data!$B4/Data!$B11*Data!$B15</f>
        <v>0.23333333333333336</v>
      </c>
      <c r="GV101" s="14">
        <f>GV99/Data!$B4/Data!$B11*Data!$B15</f>
        <v>0</v>
      </c>
      <c r="GW101" s="14">
        <f>GW99/Data!$B4/Data!$B11*Data!$B15</f>
        <v>0</v>
      </c>
      <c r="GX101" s="14">
        <f>GX99/Data!$B4/Data!$B11*Data!$B15</f>
        <v>0.75833333333333341</v>
      </c>
      <c r="GY101" s="14">
        <f>GY99/Data!$B4/Data!$B11*Data!$B15</f>
        <v>0.53333333333333344</v>
      </c>
      <c r="GZ101" s="14">
        <f>GZ99/Data!$B4/Data!$B11*Data!$B15</f>
        <v>0.5</v>
      </c>
      <c r="HA101" s="14">
        <f>HA99/Data!$B4/Data!$B11*Data!$B15</f>
        <v>0.5</v>
      </c>
      <c r="HB101" s="14">
        <f>HB99/Data!$B4/Data!$B11*Data!$B15</f>
        <v>0.5</v>
      </c>
      <c r="HC101" s="14">
        <f>HC99/Data!$B4/Data!$B11*Data!$B15</f>
        <v>0</v>
      </c>
      <c r="HD101" s="14">
        <f>HD99/Data!$B4/Data!$B11*Data!$B15</f>
        <v>0</v>
      </c>
      <c r="HE101" s="14">
        <f>HE99/Data!$B4/Data!$B11*Data!$B15</f>
        <v>0.73666666666666669</v>
      </c>
      <c r="HF101" s="14">
        <f>HF99/Data!$B4/Data!$B11*Data!$B15</f>
        <v>0.8666666666666667</v>
      </c>
      <c r="HG101" s="14">
        <f>HG99/Data!$B4/Data!$B11*Data!$B15</f>
        <v>0.83333333333333348</v>
      </c>
      <c r="HH101" s="14">
        <f>HH99/Data!$B4/Data!$B11*Data!$B15</f>
        <v>0.75</v>
      </c>
      <c r="HI101" s="14">
        <f>HI99/Data!$B4/Data!$B11*Data!$B15</f>
        <v>0.5</v>
      </c>
      <c r="HJ101" s="14">
        <f>HJ99/Data!$B4/Data!$B11*Data!$B15</f>
        <v>0</v>
      </c>
      <c r="HK101" s="14">
        <f>HK99/Data!$B4/Data!$B11*Data!$B15</f>
        <v>0</v>
      </c>
      <c r="HL101" s="14">
        <f>HL99/Data!$B4/Data!$B11*Data!$B15</f>
        <v>0.75833333333333341</v>
      </c>
      <c r="HM101" s="14">
        <f>HM99/Data!$B4/Data!$B11*Data!$B15</f>
        <v>0.26666666666666672</v>
      </c>
      <c r="HN101" s="14">
        <f>HN99/Data!$B4/Data!$B11*Data!$B15</f>
        <v>0.30000000000000004</v>
      </c>
      <c r="HO101" s="14">
        <f>HO99/Data!$B4/Data!$B11*Data!$B15</f>
        <v>0.25</v>
      </c>
      <c r="HP101" s="14">
        <f>HP99/Data!$B4/Data!$B11*Data!$B15</f>
        <v>0.2</v>
      </c>
      <c r="HQ101" s="14">
        <f>HQ99/Data!$B4/Data!$B11*Data!$B15</f>
        <v>0</v>
      </c>
      <c r="HR101" s="14">
        <f>HR99/Data!$B4/Data!$B11*Data!$B15</f>
        <v>0</v>
      </c>
      <c r="HS101" s="14">
        <f>HS99/Data!$B4/Data!$B11*Data!$B15</f>
        <v>0.43333333333333335</v>
      </c>
      <c r="HT101" s="14">
        <f>HT99/Data!$B4/Data!$B11*Data!$B15</f>
        <v>0.2</v>
      </c>
      <c r="HU101" s="14">
        <f>HU99/Data!$B4/Data!$B11*Data!$B15</f>
        <v>0.18333333333333335</v>
      </c>
      <c r="HV101" s="14">
        <f>HV99/Data!$B4/Data!$B11*Data!$B15</f>
        <v>0.16666666666666666</v>
      </c>
      <c r="HW101" s="14">
        <f>HW99/Data!$B4/Data!$B11*Data!$B15</f>
        <v>0.23333333333333336</v>
      </c>
      <c r="HX101" s="14">
        <f>HX99/Data!$B4/Data!$B11*Data!$B15</f>
        <v>0</v>
      </c>
      <c r="HY101" s="14">
        <f>HY99/Data!$B4/Data!$B11*Data!$B15</f>
        <v>0</v>
      </c>
      <c r="HZ101" s="14">
        <f>HZ99/Data!$B4/Data!$B11*Data!$B15</f>
        <v>0.75833333333333341</v>
      </c>
      <c r="IA101" s="14">
        <f>IA99/Data!$B4/Data!$B11*Data!$B15</f>
        <v>0.4</v>
      </c>
      <c r="IB101" s="14">
        <f>IB99/Data!$B4/Data!$B11*Data!$B15</f>
        <v>0.3666666666666667</v>
      </c>
      <c r="IC101" s="14">
        <f>IC99/Data!$B4/Data!$B11*Data!$B15</f>
        <v>0.33333333333333331</v>
      </c>
      <c r="ID101" s="14">
        <f>ID99/Data!$B4/Data!$B11*Data!$B15</f>
        <v>0.2</v>
      </c>
      <c r="IE101" s="14">
        <f>IE99/Data!$B4/Data!$B11*Data!$B15</f>
        <v>0</v>
      </c>
      <c r="IF101" s="14">
        <f>IF99/Data!$B4/Data!$B11*Data!$B15</f>
        <v>0</v>
      </c>
      <c r="IG101" s="14">
        <f>IG99/Data!$B4/Data!$B11*Data!$B15</f>
        <v>0.46583333333333332</v>
      </c>
      <c r="IH101" s="14">
        <f>IH99/Data!$B4/Data!$B11*Data!$B15</f>
        <v>0.27999999999999997</v>
      </c>
      <c r="II101" s="14">
        <f>II99/Data!$B4/Data!$B11*Data!$B15</f>
        <v>0.28333333333333333</v>
      </c>
      <c r="IJ101" s="14">
        <f>IJ99/Data!$B4/Data!$B11*Data!$B15</f>
        <v>0.2</v>
      </c>
      <c r="IK101" s="14">
        <f>IK99/Data!$B4/Data!$B11*Data!$B15</f>
        <v>0.22500000000000001</v>
      </c>
      <c r="IL101" s="14">
        <f>IL99/Data!$B4/Data!$B11*Data!$B15</f>
        <v>0</v>
      </c>
      <c r="IM101" s="14">
        <f>IM99/Data!$B4/Data!$B11*Data!$B15</f>
        <v>0</v>
      </c>
      <c r="IN101" s="14">
        <f>IN99/Data!$B4/Data!$B11*Data!$B15</f>
        <v>0.43333333333333335</v>
      </c>
      <c r="IO101" s="14">
        <f>IO99/Data!$B4/Data!$B11*Data!$B15</f>
        <v>0.24</v>
      </c>
      <c r="IP101" s="14">
        <f>IP99/Data!$B4/Data!$B11*Data!$B15</f>
        <v>0.30000000000000004</v>
      </c>
      <c r="IQ101" s="14">
        <f>IQ99/Data!$B4/Data!$B11*Data!$B15</f>
        <v>0.70000000000000007</v>
      </c>
      <c r="IR101" s="14">
        <f>IR99/Data!$B4/Data!$B11*Data!$B15</f>
        <v>1</v>
      </c>
      <c r="IS101" s="14">
        <f>IS99/Data!$B4/Data!$B11*Data!$B15</f>
        <v>0</v>
      </c>
      <c r="IT101" s="14">
        <f>IT99/Data!$B4/Data!$B11*Data!$B15</f>
        <v>0</v>
      </c>
      <c r="IU101" s="14">
        <f>IU99/Data!$B4/Data!$B11*Data!$B15</f>
        <v>1.1916666666666669</v>
      </c>
      <c r="IV101" s="14">
        <f>IV99/Data!$B4/Data!$B11*Data!$B15</f>
        <v>0.8666666666666667</v>
      </c>
      <c r="IW101" s="14">
        <f>IW99/Data!$B4/Data!$B11*Data!$B15</f>
        <v>0.83333333333333348</v>
      </c>
      <c r="IX101" s="14">
        <f>IX99/Data!$B4/Data!$B11*Data!$B15</f>
        <v>0.75</v>
      </c>
      <c r="IY101" s="14">
        <f>IY99/Data!$B4/Data!$B11*Data!$B15</f>
        <v>0.91666666666666663</v>
      </c>
      <c r="IZ101" s="14">
        <f>IZ99/Data!$B4/Data!$B11*Data!$B15</f>
        <v>0</v>
      </c>
      <c r="JA101" s="14">
        <f>JA99/Data!$B4/Data!$B11*Data!$B15</f>
        <v>0</v>
      </c>
      <c r="JB101" s="14">
        <f>JB99/Data!$B4/Data!$B11*Data!$B15</f>
        <v>1.1916666666666669</v>
      </c>
      <c r="JC101" s="14">
        <f>JC99/Data!$B4/Data!$B11*Data!$B15</f>
        <v>1</v>
      </c>
      <c r="JD101" s="14">
        <f>JD99/Data!$B4/Data!$B11*Data!$B15</f>
        <v>0.76666666666666661</v>
      </c>
      <c r="JE101" s="14">
        <f>JE99/Data!$B4/Data!$B11*Data!$B15</f>
        <v>0.73333333333333339</v>
      </c>
      <c r="JF101" s="14">
        <f>JF99/Data!$B4/Data!$B11*Data!$B15</f>
        <v>0.41666666666666674</v>
      </c>
      <c r="JG101" s="14">
        <f>JG99/Data!$B4/Data!$B11*Data!$B15</f>
        <v>0</v>
      </c>
      <c r="JH101" s="14">
        <f>JH99/Data!$B4/Data!$B11*Data!$B15</f>
        <v>0</v>
      </c>
      <c r="JI101" s="14">
        <f>JI99/Data!$B4/Data!$B11*Data!$B15</f>
        <v>0.8666666666666667</v>
      </c>
      <c r="JJ101" s="14">
        <f>JJ99/Data!$B4/Data!$B11*Data!$B15</f>
        <v>0.25333333333333335</v>
      </c>
      <c r="JK101" s="14">
        <f>JK99/Data!$B4/Data!$B11*Data!$B15</f>
        <v>0.28333333333333333</v>
      </c>
      <c r="JL101" s="14">
        <f>JL99/Data!$B4/Data!$B11*Data!$B15</f>
        <v>0.25</v>
      </c>
      <c r="JM101" s="14">
        <f>JM99/Data!$B4/Data!$B11*Data!$B15</f>
        <v>0.16666666666666666</v>
      </c>
      <c r="JN101" s="14">
        <f>JN99/Data!$B4/Data!$B11*Data!$B15</f>
        <v>0</v>
      </c>
      <c r="JO101" s="14">
        <f>JO99/Data!$B4/Data!$B11*Data!$B15</f>
        <v>0</v>
      </c>
      <c r="JP101" s="14">
        <f>JP99/Data!$B4/Data!$B11*Data!$B15</f>
        <v>0.8666666666666667</v>
      </c>
      <c r="JQ101" s="14">
        <f>JQ99/Data!$B4/Data!$B11*Data!$B15</f>
        <v>0.8666666666666667</v>
      </c>
      <c r="JR101" s="14">
        <f>JR99/Data!$B4/Data!$B11*Data!$B15</f>
        <v>0.66666666666666663</v>
      </c>
      <c r="JS101" s="14">
        <f>JS99/Data!$B4/Data!$B11*Data!$B15</f>
        <v>0.41666666666666674</v>
      </c>
      <c r="JT101" s="14">
        <f>JT99/Data!$B4/Data!$B11*Data!$B15</f>
        <v>0.25</v>
      </c>
      <c r="JU101" s="14">
        <f>JU99/Data!$B4/Data!$B11*Data!$B15</f>
        <v>0</v>
      </c>
      <c r="JV101" s="14">
        <f>JV99/Data!$B4/Data!$B11*Data!$B15</f>
        <v>0</v>
      </c>
      <c r="JW101" s="14">
        <f>JW99/Data!$B4/Data!$B11*Data!$B15</f>
        <v>0.8666666666666667</v>
      </c>
      <c r="JX101" s="14">
        <f>JX99/Data!$B4/Data!$B11*Data!$B15</f>
        <v>0.73333333333333339</v>
      </c>
      <c r="JY101" s="14">
        <f>JY99/Data!$B4/Data!$B11*Data!$B15</f>
        <v>0.45</v>
      </c>
      <c r="JZ101" s="14">
        <f>JZ99/Data!$B4/Data!$B11*Data!$B15</f>
        <v>0.45</v>
      </c>
      <c r="KA101" s="14">
        <f>KA99/Data!$B4/Data!$B11*Data!$B15</f>
        <v>0.33333333333333331</v>
      </c>
      <c r="KB101" s="14">
        <f>KB99/Data!$B4/Data!$B11*Data!$B15</f>
        <v>0</v>
      </c>
      <c r="KC101" s="14">
        <f>KC99/Data!$B4/Data!$B11*Data!$B15</f>
        <v>0</v>
      </c>
      <c r="KD101" s="14">
        <f>KD99/Data!$B4/Data!$B11*Data!$B15</f>
        <v>1.0833333333333333</v>
      </c>
      <c r="KE101" s="14">
        <f>KE99/Data!$B4/Data!$B11*Data!$B15</f>
        <v>0.93333333333333346</v>
      </c>
      <c r="KF101" s="14">
        <f>KF99/Data!$B4/Data!$B11*Data!$B15</f>
        <v>1</v>
      </c>
      <c r="KG101" s="14">
        <f>KG99/Data!$B4/Data!$B11*Data!$B15</f>
        <v>1</v>
      </c>
      <c r="KH101" s="14">
        <f>KH99/Data!$B4/Data!$B11*Data!$B15</f>
        <v>1</v>
      </c>
      <c r="KI101" s="14">
        <f>KI99/Data!$B4/Data!$B11*Data!$B15</f>
        <v>0</v>
      </c>
      <c r="KJ101" s="14">
        <f>KJ99/Data!$B4/Data!$B11*Data!$B15</f>
        <v>0</v>
      </c>
      <c r="KK101" s="14">
        <f>KK99/Data!$B4/Data!$B11*Data!$B15</f>
        <v>1.9500000000000002</v>
      </c>
      <c r="KL101" s="14">
        <f>KL99/Data!$B4/Data!$B11*Data!$B15</f>
        <v>1.2000000000000002</v>
      </c>
      <c r="KM101" s="14">
        <f>KM99/Data!$B4/Data!$B11*Data!$B15</f>
        <v>1.416666666666667</v>
      </c>
      <c r="KN101" s="14">
        <f>KN99/Data!$B4/Data!$B11*Data!$B15</f>
        <v>1.416666666666667</v>
      </c>
      <c r="KO101" s="14">
        <f>KO99/Data!$B4/Data!$B11*Data!$B15</f>
        <v>0</v>
      </c>
      <c r="KP101" s="14">
        <f>KP99/Data!$B4/Data!$B11*Data!$B15</f>
        <v>0</v>
      </c>
      <c r="KQ101" s="14">
        <f>KQ99/Data!$B4/Data!$B11*Data!$B15</f>
        <v>0</v>
      </c>
      <c r="KR101" s="14">
        <f>KR99/Data!$B4/Data!$B11*Data!$B15</f>
        <v>1.9500000000000002</v>
      </c>
      <c r="KS101" s="14">
        <f>KS99/Data!$B4/Data!$B11*Data!$B15</f>
        <v>1.2000000000000002</v>
      </c>
      <c r="KT101" s="14">
        <f>KT99/Data!$B4/Data!$B11*Data!$B15</f>
        <v>1.3333333333333333</v>
      </c>
      <c r="KU101" s="14">
        <f>KU99/Data!$B4/Data!$B11*Data!$B15</f>
        <v>1.416666666666667</v>
      </c>
      <c r="KV101" s="14">
        <f>KV99/Data!$B4/Data!$B11*Data!$B15</f>
        <v>1.25</v>
      </c>
      <c r="KW101" s="14">
        <f>KW99/Data!$B4/Data!$B11*Data!$B15</f>
        <v>0</v>
      </c>
      <c r="KX101" s="14">
        <f>KX99/Data!$B4/Data!$B11*Data!$B15</f>
        <v>0</v>
      </c>
      <c r="KY101" s="14">
        <f>KY99/Data!$B4/Data!$B11*Data!$B15</f>
        <v>1.5166666666666668</v>
      </c>
      <c r="KZ101" s="14">
        <f>KZ99/Data!$B4/Data!$B11*Data!$B15</f>
        <v>0.8666666666666667</v>
      </c>
      <c r="LA101" s="14">
        <f>LA99/Data!$B4/Data!$B11*Data!$B15</f>
        <v>0.83333333333333348</v>
      </c>
      <c r="LB101" s="14">
        <f>LB99/Data!$B4/Data!$B11*Data!$B15</f>
        <v>0.66666666666666663</v>
      </c>
      <c r="LC101" s="14">
        <f>LC99/Data!$B4/Data!$B11*Data!$B15</f>
        <v>0.66666666666666663</v>
      </c>
      <c r="LD101" s="14">
        <f>LD99/Data!$B4/Data!$B11*Data!$B15</f>
        <v>0</v>
      </c>
      <c r="LE101" s="14">
        <f>LE99/Data!$B4/Data!$B11*Data!$B15</f>
        <v>0</v>
      </c>
      <c r="LF101" s="14">
        <f>LF99/Data!$B4/Data!$B11*Data!$B15</f>
        <v>1.3</v>
      </c>
      <c r="LG101" s="14">
        <f>LG99/Data!$B4/Data!$B11*Data!$B15</f>
        <v>0.8</v>
      </c>
      <c r="LH101" s="14">
        <f>LH99/Data!$B4/Data!$B11*Data!$B15</f>
        <v>0.70000000000000007</v>
      </c>
      <c r="LI101" s="14">
        <f>LI99/Data!$B4/Data!$B11*Data!$B15</f>
        <v>0.5</v>
      </c>
      <c r="LJ101" s="14">
        <f>LJ99/Data!$B4/Data!$B11*Data!$B15</f>
        <v>0.21666666666666667</v>
      </c>
      <c r="LK101" s="14">
        <f>LK99/Data!$B4/Data!$B11*Data!$B15</f>
        <v>0</v>
      </c>
      <c r="LL101" s="14">
        <f>LL99/Data!$B4/Data!$B11*Data!$B15</f>
        <v>0</v>
      </c>
      <c r="LM101" s="14">
        <f>LM99/Data!$B4/Data!$B11*Data!$B15</f>
        <v>0.28166666666666668</v>
      </c>
      <c r="LN101" s="14">
        <f>LN99/Data!$B4/Data!$B11*Data!$B15</f>
        <v>8.0000000000000016E-2</v>
      </c>
      <c r="LO101" s="14">
        <f>LO99/Data!$B4/Data!$B11*Data!$B15</f>
        <v>0</v>
      </c>
      <c r="LP101" s="14">
        <f>LP99/Data!$B4/Data!$B11*Data!$B15</f>
        <v>0</v>
      </c>
      <c r="LQ101" s="14">
        <f>LQ99/Data!$B4/Data!$B11*Data!$B15</f>
        <v>0.66666666666666663</v>
      </c>
      <c r="LR101" s="14">
        <f>LR99/Data!$B4/Data!$B11*Data!$B15</f>
        <v>0</v>
      </c>
      <c r="LS101" s="14">
        <f>LS99/Data!$B4/Data!$B11*Data!$B15</f>
        <v>0</v>
      </c>
      <c r="LT101" s="14">
        <f>LT99/Data!$B4/Data!$B11*Data!$B15</f>
        <v>1.1916666666666669</v>
      </c>
      <c r="LU101" s="14">
        <f>LU99/Data!$B4/Data!$B11*Data!$B15</f>
        <v>0.8</v>
      </c>
      <c r="LV101" s="14">
        <f>LV99/Data!$B4/Data!$B11*Data!$B15</f>
        <v>0</v>
      </c>
      <c r="LW101" s="14">
        <f>LW99/Data!$B4/Data!$B11*Data!$B15</f>
        <v>0</v>
      </c>
      <c r="LX101" s="14">
        <f>LX99/Data!$B4/Data!$B11*Data!$B15</f>
        <v>1.25</v>
      </c>
      <c r="LY101" s="14">
        <f>LY99/Data!$B4/Data!$B11*Data!$B15</f>
        <v>0</v>
      </c>
      <c r="LZ101" s="14">
        <f>LZ99/Data!$B4/Data!$B11*Data!$B15</f>
        <v>0</v>
      </c>
      <c r="MA101" s="14">
        <f>MA99/Data!$B4/Data!$B11*Data!$B15</f>
        <v>0.32500000000000001</v>
      </c>
      <c r="MB101" s="14">
        <f>MB99/Data!$B4/Data!$B11*Data!$B15</f>
        <v>0</v>
      </c>
      <c r="MC101" s="14">
        <f>MC99/Data!$B4/Data!$B11*Data!$B15</f>
        <v>0.91666666666666663</v>
      </c>
      <c r="MD101" s="14">
        <f>MD99/Data!$B4/Data!$B11*Data!$B15</f>
        <v>0.91666666666666663</v>
      </c>
      <c r="ME101" s="14">
        <f>ME99/Data!$B4/Data!$B11*Data!$B15</f>
        <v>0.91666666666666663</v>
      </c>
      <c r="MF101" s="14">
        <f>MF99/Data!$B4/Data!$B11*Data!$B15</f>
        <v>0</v>
      </c>
      <c r="MG101" s="14">
        <f>MG99/Data!$B4/Data!$B11*Data!$B15</f>
        <v>0</v>
      </c>
      <c r="MH101" s="14">
        <f>MH99/Data!$B4/Data!$B11*Data!$B15</f>
        <v>0.43333333333333335</v>
      </c>
      <c r="MI101" s="14">
        <f>MI99/Data!$B4/Data!$B11*Data!$B15</f>
        <v>0.13333333333333336</v>
      </c>
      <c r="MJ101" s="14">
        <f>MJ99/Data!$B4/Data!$B11*Data!$B15</f>
        <v>0.16666666666666666</v>
      </c>
      <c r="MK101" s="14">
        <f>MK99/Data!$B4/Data!$B11*Data!$B15</f>
        <v>0.13333333333333336</v>
      </c>
      <c r="ML101" s="14">
        <f>ML99/Data!$B4/Data!$B11*Data!$B15</f>
        <v>0.16666666666666666</v>
      </c>
      <c r="MM101" s="14">
        <f>MM99/Data!$B4/Data!$B11*Data!$B15</f>
        <v>0</v>
      </c>
      <c r="MN101" s="14">
        <f>MN99/Data!$B4/Data!$B11*Data!$B15</f>
        <v>0</v>
      </c>
      <c r="MO101" s="14">
        <f>MO99/Data!$B4/Data!$B11*Data!$B15</f>
        <v>0.54166666666666663</v>
      </c>
      <c r="MP101" s="14">
        <f>MP99/Data!$B4/Data!$B11*Data!$B15</f>
        <v>0.2</v>
      </c>
      <c r="MQ101" s="14">
        <f>MQ99/Data!$B4/Data!$B11*Data!$B15</f>
        <v>0.2</v>
      </c>
      <c r="MR101" s="14">
        <f>MR99/Data!$B4/Data!$B11*Data!$B15</f>
        <v>0.15000000000000002</v>
      </c>
      <c r="MS101" s="14">
        <f>MS99/Data!$B4/Data!$B11*Data!$B15</f>
        <v>0.1</v>
      </c>
      <c r="MT101" s="14">
        <f>MT99/Data!$B4/Data!$B11*Data!$B15</f>
        <v>0</v>
      </c>
      <c r="MU101" s="14">
        <f>MU99/Data!$B4/Data!$B11*Data!$B15</f>
        <v>0</v>
      </c>
      <c r="MV101" s="14">
        <f>MV99/Data!$B4/Data!$B11*Data!$B15</f>
        <v>0.17333333333333334</v>
      </c>
      <c r="MW101" s="14">
        <f>MW99/Data!$B4/Data!$B11*Data!$B15</f>
        <v>0.10666666666666667</v>
      </c>
      <c r="MX101" s="14">
        <f>MX99/Data!$B4/Data!$B11*Data!$B15</f>
        <v>0.1</v>
      </c>
      <c r="MY101" s="14">
        <f>MY99/Data!$B4/Data!$B11*Data!$B15</f>
        <v>0.13333333333333336</v>
      </c>
      <c r="MZ101" s="14">
        <f>MZ99/Data!$B4/Data!$B11*Data!$B15</f>
        <v>0.13333333333333336</v>
      </c>
      <c r="NA101" s="14">
        <f>NA99/Data!$B4/Data!$B11*Data!$B15</f>
        <v>0</v>
      </c>
      <c r="NB101" s="14">
        <f>NB99/Data!$B4/Data!$B11*Data!$B15</f>
        <v>0</v>
      </c>
      <c r="NC101" s="14">
        <f>NC99/Data!$B4/Data!$B11*Data!$B15</f>
        <v>0.21666666666666667</v>
      </c>
    </row>
    <row r="102" spans="2:371" ht="15">
      <c r="B102" s="9" t="s">
        <v>1831</v>
      </c>
      <c r="C102" s="16">
        <f>C99/Data!$B16/Data!$B13/Data!$B4*Data!$B14</f>
        <v>0.71802325581395343</v>
      </c>
      <c r="D102" s="16">
        <f>D99/Data!$B16/Data!$B13/Data!$B4*Data!$B14</f>
        <v>0.49095607235142125</v>
      </c>
      <c r="E102" s="16">
        <f>E99/Data!$B16/Data!$B13/Data!$B4*Data!$B14</f>
        <v>0.49095607235142125</v>
      </c>
      <c r="F102" s="16">
        <f>F99/Data!$B16/Data!$B13/Data!$B4*Data!$B14</f>
        <v>0.49095607235142125</v>
      </c>
      <c r="G102" s="16">
        <f>G99/Data!$B16/Data!$B13/Data!$B4*Data!$B14</f>
        <v>0.6136950904392765</v>
      </c>
      <c r="H102" s="16">
        <f>H99/Data!$B16/Data!$B13/Data!$B4*Data!$B14</f>
        <v>0</v>
      </c>
      <c r="I102" s="16">
        <f>I99/Data!$B16/Data!$B13/Data!$B4*Data!$B14</f>
        <v>0</v>
      </c>
      <c r="J102" s="16">
        <f>J99/Data!$B16/Data!$B13/Data!$B4*Data!$B14</f>
        <v>0.79780361757105933</v>
      </c>
      <c r="K102" s="16">
        <f>K99/Data!$B16/Data!$B13/Data!$B4*Data!$B14</f>
        <v>0.49095607235142125</v>
      </c>
      <c r="L102" s="16">
        <f>L99/Data!$B16/Data!$B13/Data!$B4*Data!$B14</f>
        <v>0.49095607235142125</v>
      </c>
      <c r="M102" s="16">
        <f>M99/Data!$B16/Data!$B13/Data!$B4*Data!$B14</f>
        <v>0.49095607235142125</v>
      </c>
      <c r="N102" s="16">
        <f>N99/Data!$B16/Data!$B13/Data!$B4*Data!$B14</f>
        <v>0.42958656330749356</v>
      </c>
      <c r="O102" s="16">
        <f>O99/Data!$B16/Data!$B13/Data!$B4*Data!$B14</f>
        <v>0</v>
      </c>
      <c r="P102" s="16">
        <f>P99/Data!$B16/Data!$B13/Data!$B4*Data!$B14</f>
        <v>0</v>
      </c>
      <c r="Q102" s="16">
        <f>Q99/Data!$B16/Data!$B13/Data!$B4*Data!$B14</f>
        <v>1.1967054263565893</v>
      </c>
      <c r="R102" s="16">
        <f>R99/Data!$B16/Data!$B13/Data!$B4*Data!$B14</f>
        <v>0.93281653746770032</v>
      </c>
      <c r="S102" s="16">
        <f>S99/Data!$B16/Data!$B13/Data!$B4*Data!$B14</f>
        <v>1.3501291989664084</v>
      </c>
      <c r="T102" s="16">
        <f>T99/Data!$B16/Data!$B13/Data!$B4*Data!$B14</f>
        <v>0.98191214470284249</v>
      </c>
      <c r="U102" s="16">
        <f>U99/Data!$B16/Data!$B13/Data!$B4*Data!$B14</f>
        <v>0.42958656330749356</v>
      </c>
      <c r="V102" s="16">
        <f>V99/Data!$B16/Data!$B13/Data!$B4*Data!$B14</f>
        <v>0</v>
      </c>
      <c r="W102" s="16">
        <f>W99/Data!$B16/Data!$B13/Data!$B4*Data!$B14</f>
        <v>0</v>
      </c>
      <c r="X102" s="16">
        <f>X99/Data!$B16/Data!$B13/Data!$B4*Data!$B14</f>
        <v>0.87758397932816534</v>
      </c>
      <c r="Y102" s="16">
        <f>Y99/Data!$B16/Data!$B13/Data!$B4*Data!$B14</f>
        <v>0.36821705426356588</v>
      </c>
      <c r="Z102" s="16">
        <f>Z99/Data!$B16/Data!$B13/Data!$B4*Data!$B14</f>
        <v>0.55232558139534871</v>
      </c>
      <c r="AA102" s="16">
        <f>AA99/Data!$B16/Data!$B13/Data!$B4*Data!$B14</f>
        <v>0.6136950904392765</v>
      </c>
      <c r="AB102" s="16">
        <f>AB99/Data!$B16/Data!$B13/Data!$B4*Data!$B14</f>
        <v>0.6136950904392765</v>
      </c>
      <c r="AC102" s="16">
        <f>AC99/Data!$B16/Data!$B13/Data!$B4*Data!$B14</f>
        <v>0</v>
      </c>
      <c r="AD102" s="16">
        <f>AD99/Data!$B16/Data!$B13/Data!$B4*Data!$B14</f>
        <v>0</v>
      </c>
      <c r="AE102" s="16">
        <f>AE99/Data!$B16/Data!$B13/Data!$B4*Data!$B14</f>
        <v>0.95736434108527124</v>
      </c>
      <c r="AF102" s="16">
        <f>AF99/Data!$B16/Data!$B13/Data!$B4*Data!$B14</f>
        <v>0.49095607235142125</v>
      </c>
      <c r="AG102" s="16">
        <f>AG99/Data!$B16/Data!$B13/Data!$B4*Data!$B14</f>
        <v>0.73643410852713176</v>
      </c>
      <c r="AH102" s="16">
        <f>AH99/Data!$B16/Data!$B13/Data!$B4*Data!$B14</f>
        <v>0.6136950904392765</v>
      </c>
      <c r="AI102" s="16">
        <f>AI99/Data!$B16/Data!$B13/Data!$B4*Data!$B14</f>
        <v>0.6136950904392765</v>
      </c>
      <c r="AJ102" s="16">
        <f>AJ99/Data!$B16/Data!$B13/Data!$B4*Data!$B14</f>
        <v>0</v>
      </c>
      <c r="AK102" s="16">
        <f>AK99/Data!$B16/Data!$B13/Data!$B4*Data!$B14</f>
        <v>0</v>
      </c>
      <c r="AL102" s="16">
        <f>AL99/Data!$B16/Data!$B13/Data!$B4*Data!$B14</f>
        <v>1.1169250645994833</v>
      </c>
      <c r="AM102" s="16">
        <f>AM99/Data!$B16/Data!$B13/Data!$B4*Data!$B14</f>
        <v>0.58914728682170536</v>
      </c>
      <c r="AN102" s="16">
        <f>AN99/Data!$B16/Data!$B13/Data!$B4*Data!$B14</f>
        <v>0.73643410852713176</v>
      </c>
      <c r="AO102" s="16">
        <f>AO99/Data!$B16/Data!$B13/Data!$B4*Data!$B14</f>
        <v>0.73643410852713176</v>
      </c>
      <c r="AP102" s="16">
        <f>AP99/Data!$B16/Data!$B13/Data!$B4*Data!$B14</f>
        <v>0.6136950904392765</v>
      </c>
      <c r="AQ102" s="16">
        <f>AQ99/Data!$B16/Data!$B13/Data!$B4*Data!$B14</f>
        <v>0</v>
      </c>
      <c r="AR102" s="16">
        <f>AR99/Data!$B16/Data!$B13/Data!$B4*Data!$B14</f>
        <v>0</v>
      </c>
      <c r="AS102" s="16">
        <f>AS99/Data!$B16/Data!$B13/Data!$B4*Data!$B14</f>
        <v>1.1169250645994833</v>
      </c>
      <c r="AT102" s="16">
        <f>AT99/Data!$B16/Data!$B13/Data!$B4*Data!$B14</f>
        <v>0.6873385012919897</v>
      </c>
      <c r="AU102" s="16">
        <f>AU99/Data!$B16/Data!$B13/Data!$B4*Data!$B14</f>
        <v>0.73643410852713176</v>
      </c>
      <c r="AV102" s="16">
        <f>AV99/Data!$B16/Data!$B13/Data!$B4*Data!$B14</f>
        <v>0.55232558139534871</v>
      </c>
      <c r="AW102" s="16">
        <f>AW99/Data!$B16/Data!$B13/Data!$B4*Data!$B14</f>
        <v>0.6136950904392765</v>
      </c>
      <c r="AX102" s="16">
        <f>AX99/Data!$B16/Data!$B13/Data!$B4*Data!$B14</f>
        <v>0</v>
      </c>
      <c r="AY102" s="16">
        <f>AY99/Data!$B16/Data!$B13/Data!$B4*Data!$B14</f>
        <v>0</v>
      </c>
      <c r="AZ102" s="16">
        <f>AZ99/Data!$B16/Data!$B13/Data!$B4*Data!$B14</f>
        <v>1.9945090439276485</v>
      </c>
      <c r="BA102" s="16">
        <f>BA99/Data!$B16/Data!$B13/Data!$B4*Data!$B14</f>
        <v>1.4728682170542635</v>
      </c>
      <c r="BB102" s="16">
        <f>BB99/Data!$B16/Data!$B13/Data!$B4*Data!$B14</f>
        <v>1.5342377260981912</v>
      </c>
      <c r="BC102" s="16">
        <f>BC99/Data!$B16/Data!$B13/Data!$B4*Data!$B14</f>
        <v>0.85917312661498713</v>
      </c>
      <c r="BD102" s="16">
        <f>BD99/Data!$B16/Data!$B13/Data!$B4*Data!$B14</f>
        <v>0.55232558139534871</v>
      </c>
      <c r="BE102" s="16">
        <f>BE99/Data!$B16/Data!$B13/Data!$B4*Data!$B14</f>
        <v>0</v>
      </c>
      <c r="BF102" s="16">
        <f>BF99/Data!$B16/Data!$B13/Data!$B4*Data!$B14</f>
        <v>0</v>
      </c>
      <c r="BG102" s="16">
        <f>BG99/Data!$B16/Data!$B13/Data!$B4*Data!$B14</f>
        <v>0</v>
      </c>
      <c r="BH102" s="16">
        <f>BH99/Data!$B16/Data!$B13/Data!$B4*Data!$B14</f>
        <v>1.4728682170542635</v>
      </c>
      <c r="BI102" s="16">
        <f>BI99/Data!$B16/Data!$B13/Data!$B4*Data!$B14</f>
        <v>0.79780361757105933</v>
      </c>
      <c r="BJ102" s="16">
        <f>BJ99/Data!$B16/Data!$B13/Data!$B4*Data!$B14</f>
        <v>0.85917312661498713</v>
      </c>
      <c r="BK102" s="16">
        <f>BK99/Data!$B16/Data!$B13/Data!$B4*Data!$B14</f>
        <v>0.79780361757105933</v>
      </c>
      <c r="BL102" s="16">
        <f>BL99/Data!$B16/Data!$B13/Data!$B4*Data!$B14</f>
        <v>0</v>
      </c>
      <c r="BM102" s="16">
        <f>BM99/Data!$B16/Data!$B13/Data!$B4*Data!$B14</f>
        <v>0</v>
      </c>
      <c r="BN102" s="16">
        <f>BN99/Data!$B16/Data!$B13/Data!$B4*Data!$B14</f>
        <v>1.5956072351421187</v>
      </c>
      <c r="BO102" s="16">
        <f>BO99/Data!$B16/Data!$B13/Data!$B4*Data!$B14</f>
        <v>1.0310077519379843</v>
      </c>
      <c r="BP102" s="16">
        <f>BP99/Data!$B16/Data!$B13/Data!$B4*Data!$B14</f>
        <v>0.98191214470284249</v>
      </c>
      <c r="BQ102" s="16">
        <f>BQ99/Data!$B16/Data!$B13/Data!$B4*Data!$B14</f>
        <v>0.36821705426356588</v>
      </c>
      <c r="BR102" s="16">
        <f>BR99/Data!$B16/Data!$B13/Data!$B4*Data!$B14</f>
        <v>0.67506459948320419</v>
      </c>
      <c r="BS102" s="16">
        <f>BS99/Data!$B16/Data!$B13/Data!$B4*Data!$B14</f>
        <v>0</v>
      </c>
      <c r="BT102" s="16">
        <f>BT99/Data!$B16/Data!$B13/Data!$B4*Data!$B14</f>
        <v>0</v>
      </c>
      <c r="BU102" s="16">
        <f>BU99/Data!$B16/Data!$B13/Data!$B4*Data!$B14</f>
        <v>1.0371447028423775</v>
      </c>
      <c r="BV102" s="16">
        <f>BV99/Data!$B16/Data!$B13/Data!$B4*Data!$B14</f>
        <v>0.49095607235142125</v>
      </c>
      <c r="BW102" s="16">
        <f>BW99/Data!$B16/Data!$B13/Data!$B4*Data!$B14</f>
        <v>0.67506459948320419</v>
      </c>
      <c r="BX102" s="16">
        <f>BX99/Data!$B16/Data!$B13/Data!$B4*Data!$B14</f>
        <v>0.6136950904392765</v>
      </c>
      <c r="BY102" s="16">
        <f>BY99/Data!$B16/Data!$B13/Data!$B4*Data!$B14</f>
        <v>0.67506459948320419</v>
      </c>
      <c r="BZ102" s="16">
        <f>BZ99/Data!$B16/Data!$B13/Data!$B4*Data!$B14</f>
        <v>0</v>
      </c>
      <c r="CA102" s="16">
        <f>CA99/Data!$B16/Data!$B13/Data!$B4*Data!$B14</f>
        <v>0</v>
      </c>
      <c r="CB102" s="16">
        <f>CB99/Data!$B16/Data!$B13/Data!$B4*Data!$B14</f>
        <v>1.2764857881136951</v>
      </c>
      <c r="CC102" s="16">
        <f>CC99/Data!$B16/Data!$B13/Data!$B4*Data!$B14</f>
        <v>0.58914728682170536</v>
      </c>
      <c r="CD102" s="16">
        <f>CD99/Data!$B16/Data!$B13/Data!$B4*Data!$B14</f>
        <v>0.73643410852713176</v>
      </c>
      <c r="CE102" s="16">
        <f>CE99/Data!$B16/Data!$B13/Data!$B4*Data!$B14</f>
        <v>0.49095607235142125</v>
      </c>
      <c r="CF102" s="16">
        <f>CF99/Data!$B16/Data!$B13/Data!$B4*Data!$B14</f>
        <v>1.5342377260981912</v>
      </c>
      <c r="CG102" s="16">
        <f>CG99/Data!$B16/Data!$B13/Data!$B4*Data!$B14</f>
        <v>0</v>
      </c>
      <c r="CH102" s="16">
        <f>CH99/Data!$B16/Data!$B13/Data!$B4*Data!$B14</f>
        <v>0</v>
      </c>
      <c r="CI102" s="16">
        <f>CI99/Data!$B16/Data!$B13/Data!$B4*Data!$B14</f>
        <v>2.5529715762273901</v>
      </c>
      <c r="CJ102" s="16">
        <f>CJ99/Data!$B16/Data!$B13/Data!$B4*Data!$B14</f>
        <v>1.963824289405685</v>
      </c>
      <c r="CK102" s="16">
        <f>CK99/Data!$B16/Data!$B13/Data!$B4*Data!$B14</f>
        <v>2.3320413436692511</v>
      </c>
      <c r="CL102" s="16">
        <f>CL99/Data!$B16/Data!$B13/Data!$B4*Data!$B14</f>
        <v>1.7183462532299743</v>
      </c>
      <c r="CM102" s="16">
        <f>CM99/Data!$B16/Data!$B13/Data!$B4*Data!$B14</f>
        <v>2.3320413436692511</v>
      </c>
      <c r="CN102" s="16">
        <f>CN99/Data!$B16/Data!$B13/Data!$B4*Data!$B14</f>
        <v>0</v>
      </c>
      <c r="CO102" s="16">
        <f>CO99/Data!$B16/Data!$B13/Data!$B4*Data!$B14</f>
        <v>0</v>
      </c>
      <c r="CP102" s="16">
        <f>CP99/Data!$B16/Data!$B13/Data!$B4*Data!$B14</f>
        <v>1.9945090439276485</v>
      </c>
      <c r="CQ102" s="16">
        <f>CQ99/Data!$B16/Data!$B13/Data!$B4*Data!$B14</f>
        <v>1.4728682170542635</v>
      </c>
      <c r="CR102" s="16">
        <f>CR99/Data!$B16/Data!$B13/Data!$B4*Data!$B14</f>
        <v>1.227390180878553</v>
      </c>
      <c r="CS102" s="16">
        <f>CS99/Data!$B16/Data!$B13/Data!$B4*Data!$B14</f>
        <v>1.227390180878553</v>
      </c>
      <c r="CT102" s="16">
        <f>CT99/Data!$B16/Data!$B13/Data!$B4*Data!$B14</f>
        <v>0.9205426356589147</v>
      </c>
      <c r="CU102" s="16">
        <f>CU99/Data!$B16/Data!$B13/Data!$B4*Data!$B14</f>
        <v>0</v>
      </c>
      <c r="CV102" s="16">
        <f>CV99/Data!$B16/Data!$B13/Data!$B4*Data!$B14</f>
        <v>0</v>
      </c>
      <c r="CW102" s="16">
        <f>CW99/Data!$B16/Data!$B13/Data!$B4*Data!$B14</f>
        <v>0</v>
      </c>
      <c r="CX102" s="16">
        <f>CX99/Data!$B16/Data!$B13/Data!$B4*Data!$B14</f>
        <v>1.1291989664082689</v>
      </c>
      <c r="CY102" s="16">
        <f>CY99/Data!$B16/Data!$B13/Data!$B4*Data!$B14</f>
        <v>0.85917312661498713</v>
      </c>
      <c r="CZ102" s="16">
        <f>CZ99/Data!$B16/Data!$B13/Data!$B4*Data!$B14</f>
        <v>0.73643410852713176</v>
      </c>
      <c r="DA102" s="16">
        <f>DA99/Data!$B16/Data!$B13/Data!$B4*Data!$B14</f>
        <v>0.6136950904392765</v>
      </c>
      <c r="DB102" s="16">
        <f>DB99/Data!$B16/Data!$B13/Data!$B4*Data!$B14</f>
        <v>0</v>
      </c>
      <c r="DC102" s="16">
        <f>DC99/Data!$B16/Data!$B13/Data!$B4*Data!$B14</f>
        <v>0</v>
      </c>
      <c r="DD102" s="16">
        <f>DD99/Data!$B16/Data!$B13/Data!$B4*Data!$B14</f>
        <v>1.8349483204134367</v>
      </c>
      <c r="DE102" s="16">
        <f>DE99/Data!$B16/Data!$B13/Data!$B4*Data!$B14</f>
        <v>1.8165374677002584</v>
      </c>
      <c r="DF102" s="16">
        <f>DF99/Data!$B16/Data!$B13/Data!$B4*Data!$B14</f>
        <v>1.4728682170542635</v>
      </c>
      <c r="DG102" s="16">
        <f>DG99/Data!$B16/Data!$B13/Data!$B4*Data!$B14</f>
        <v>1.4728682170542635</v>
      </c>
      <c r="DH102" s="16">
        <f>DH99/Data!$B16/Data!$B13/Data!$B4*Data!$B14</f>
        <v>1.4728682170542635</v>
      </c>
      <c r="DI102" s="16">
        <f>DI99/Data!$B16/Data!$B13/Data!$B4*Data!$B14</f>
        <v>0</v>
      </c>
      <c r="DJ102" s="16">
        <f>DJ99/Data!$B16/Data!$B13/Data!$B4*Data!$B14</f>
        <v>0</v>
      </c>
      <c r="DK102" s="16">
        <f>DK99/Data!$B16/Data!$B13/Data!$B4*Data!$B14</f>
        <v>2.3934108527131785</v>
      </c>
      <c r="DL102" s="16">
        <f>DL99/Data!$B16/Data!$B13/Data!$B4*Data!$B14</f>
        <v>2.012919896640827</v>
      </c>
      <c r="DM102" s="16">
        <f>DM99/Data!$B16/Data!$B13/Data!$B4*Data!$B14</f>
        <v>2.3320413436692511</v>
      </c>
      <c r="DN102" s="16">
        <f>DN99/Data!$B16/Data!$B13/Data!$B4*Data!$B14</f>
        <v>2.0865633074935399</v>
      </c>
      <c r="DO102" s="16">
        <f>DO99/Data!$B16/Data!$B13/Data!$B4*Data!$B14</f>
        <v>1.4728682170542635</v>
      </c>
      <c r="DP102" s="16">
        <f>DP99/Data!$B16/Data!$B13/Data!$B4*Data!$B14</f>
        <v>0</v>
      </c>
      <c r="DQ102" s="16">
        <f>DQ99/Data!$B16/Data!$B13/Data!$B4*Data!$B14</f>
        <v>0</v>
      </c>
      <c r="DR102" s="16">
        <f>DR99/Data!$B16/Data!$B13/Data!$B4*Data!$B14</f>
        <v>1.5956072351421187</v>
      </c>
      <c r="DS102" s="16">
        <f>DS99/Data!$B16/Data!$B13/Data!$B4*Data!$B14</f>
        <v>0.73643410852713176</v>
      </c>
      <c r="DT102" s="16">
        <f>DT99/Data!$B16/Data!$B13/Data!$B4*Data!$B14</f>
        <v>0.67506459948320419</v>
      </c>
      <c r="DU102" s="16">
        <f>DU99/Data!$B16/Data!$B13/Data!$B4*Data!$B14</f>
        <v>0.67506459948320419</v>
      </c>
      <c r="DV102" s="16">
        <f>DV99/Data!$B16/Data!$B13/Data!$B4*Data!$B14</f>
        <v>0.6136950904392765</v>
      </c>
      <c r="DW102" s="16">
        <f>DW99/Data!$B16/Data!$B13/Data!$B4*Data!$B14</f>
        <v>0</v>
      </c>
      <c r="DX102" s="16">
        <f>DX99/Data!$B16/Data!$B13/Data!$B4*Data!$B14</f>
        <v>0</v>
      </c>
      <c r="DY102" s="16">
        <f>DY99/Data!$B16/Data!$B13/Data!$B4*Data!$B14</f>
        <v>1.1169250645994833</v>
      </c>
      <c r="DZ102" s="16">
        <f>DZ99/Data!$B16/Data!$B13/Data!$B4*Data!$B14</f>
        <v>0.98191214470284249</v>
      </c>
      <c r="EA102" s="16">
        <f>EA99/Data!$B16/Data!$B13/Data!$B4*Data!$B14</f>
        <v>0.6136950904392765</v>
      </c>
      <c r="EB102" s="16">
        <f>EB99/Data!$B16/Data!$B13/Data!$B4*Data!$B14</f>
        <v>0.49095607235142125</v>
      </c>
      <c r="EC102" s="16">
        <f>EC99/Data!$B16/Data!$B13/Data!$B4*Data!$B14</f>
        <v>0.49095607235142125</v>
      </c>
      <c r="ED102" s="16">
        <f>ED99/Data!$B16/Data!$B13/Data!$B4*Data!$B14</f>
        <v>0</v>
      </c>
      <c r="EE102" s="16">
        <f>EE99/Data!$B16/Data!$B13/Data!$B4*Data!$B14</f>
        <v>0</v>
      </c>
      <c r="EF102" s="16">
        <f>EF99/Data!$B16/Data!$B13/Data!$B4*Data!$B14</f>
        <v>0</v>
      </c>
      <c r="EG102" s="16">
        <f>EG99/Data!$B16/Data!$B13/Data!$B4*Data!$B14</f>
        <v>1.2764857881136951</v>
      </c>
      <c r="EH102" s="16">
        <f>EH99/Data!$B16/Data!$B13/Data!$B4*Data!$B14</f>
        <v>0.67506459948320419</v>
      </c>
      <c r="EI102" s="16">
        <f>EI99/Data!$B16/Data!$B13/Data!$B4*Data!$B14</f>
        <v>0.67506459948320419</v>
      </c>
      <c r="EJ102" s="16">
        <f>EJ99/Data!$B16/Data!$B13/Data!$B4*Data!$B14</f>
        <v>0.79780361757105933</v>
      </c>
      <c r="EK102" s="16">
        <f>EK99/Data!$B16/Data!$B13/Data!$B4*Data!$B14</f>
        <v>0</v>
      </c>
      <c r="EL102" s="16">
        <f>EL99/Data!$B16/Data!$B13/Data!$B4*Data!$B14</f>
        <v>0</v>
      </c>
      <c r="EM102" s="16">
        <f>EM99/Data!$B16/Data!$B13/Data!$B4*Data!$B14</f>
        <v>0.87758397932816534</v>
      </c>
      <c r="EN102" s="16">
        <f>EN99/Data!$B16/Data!$B13/Data!$B4*Data!$B14</f>
        <v>0.63824289405684753</v>
      </c>
      <c r="EO102" s="16">
        <f>EO99/Data!$B16/Data!$B13/Data!$B4*Data!$B14</f>
        <v>0.6136950904392765</v>
      </c>
      <c r="EP102" s="16">
        <f>EP99/Data!$B16/Data!$B13/Data!$B4*Data!$B14</f>
        <v>1.5956072351421187</v>
      </c>
      <c r="EQ102" s="16">
        <f>EQ99/Data!$B16/Data!$B13/Data!$B4*Data!$B14</f>
        <v>2.3320413436692511</v>
      </c>
      <c r="ER102" s="16">
        <f>ER99/Data!$B16/Data!$B13/Data!$B4*Data!$B14</f>
        <v>0</v>
      </c>
      <c r="ES102" s="16">
        <f>ES99/Data!$B16/Data!$B13/Data!$B4*Data!$B14</f>
        <v>0</v>
      </c>
      <c r="ET102" s="16">
        <f>ET99/Data!$B16/Data!$B13/Data!$B4*Data!$B14</f>
        <v>2.7923126614987077</v>
      </c>
      <c r="EU102" s="16">
        <f>EU99/Data!$B16/Data!$B13/Data!$B4*Data!$B14</f>
        <v>1.7183462532299743</v>
      </c>
      <c r="EV102" s="16">
        <f>EV99/Data!$B16/Data!$B13/Data!$B4*Data!$B14</f>
        <v>2.3320413436692511</v>
      </c>
      <c r="EW102" s="16">
        <f>EW99/Data!$B16/Data!$B13/Data!$B4*Data!$B14</f>
        <v>1.8410852713178294</v>
      </c>
      <c r="EX102" s="16">
        <f>EX99/Data!$B16/Data!$B13/Data!$B4*Data!$B14</f>
        <v>2.1479328165374678</v>
      </c>
      <c r="EY102" s="16">
        <f>EY99/Data!$B16/Data!$B13/Data!$B4*Data!$B14</f>
        <v>0</v>
      </c>
      <c r="EZ102" s="16">
        <f>EZ99/Data!$B16/Data!$B13/Data!$B4*Data!$B14</f>
        <v>0</v>
      </c>
      <c r="FA102" s="16">
        <f>FA99/Data!$B16/Data!$B13/Data!$B4*Data!$B14</f>
        <v>2.8720930232558137</v>
      </c>
      <c r="FB102" s="16">
        <f>FB99/Data!$B16/Data!$B13/Data!$B4*Data!$B14</f>
        <v>1.4728682170542635</v>
      </c>
      <c r="FC102" s="16">
        <f>FC99/Data!$B16/Data!$B13/Data!$B4*Data!$B14</f>
        <v>2.7616279069767442</v>
      </c>
      <c r="FD102" s="16">
        <f>FD99/Data!$B16/Data!$B13/Data!$B4*Data!$B14</f>
        <v>2.2706718346253227</v>
      </c>
      <c r="FE102" s="16">
        <f>FE99/Data!$B16/Data!$B13/Data!$B4*Data!$B14</f>
        <v>2.454780361757106</v>
      </c>
      <c r="FF102" s="16">
        <f>FF99/Data!$B16/Data!$B13/Data!$B4*Data!$B14</f>
        <v>0</v>
      </c>
      <c r="FG102" s="16">
        <f>FG99/Data!$B16/Data!$B13/Data!$B4*Data!$B14</f>
        <v>0</v>
      </c>
      <c r="FH102" s="16">
        <f>FH99/Data!$B16/Data!$B13/Data!$B4*Data!$B14</f>
        <v>2.8720930232558137</v>
      </c>
      <c r="FI102" s="16">
        <f>FI99/Data!$B16/Data!$B13/Data!$B4*Data!$B14</f>
        <v>2.454780361757106</v>
      </c>
      <c r="FJ102" s="16">
        <f>FJ99/Data!$B16/Data!$B13/Data!$B4*Data!$B14</f>
        <v>1.5342377260981912</v>
      </c>
      <c r="FK102" s="16">
        <f>FK99/Data!$B16/Data!$B13/Data!$B4*Data!$B14</f>
        <v>0.79780361757105933</v>
      </c>
      <c r="FL102" s="16">
        <f>FL99/Data!$B16/Data!$B13/Data!$B4*Data!$B14</f>
        <v>0.73643410852713176</v>
      </c>
      <c r="FM102" s="16">
        <f>FM99/Data!$B16/Data!$B13/Data!$B4*Data!$B14</f>
        <v>0</v>
      </c>
      <c r="FN102" s="16">
        <f>FN99/Data!$B16/Data!$B13/Data!$B4*Data!$B14</f>
        <v>0</v>
      </c>
      <c r="FO102" s="16">
        <f>FO99/Data!$B16/Data!$B13/Data!$B4*Data!$B14</f>
        <v>1.1848979328165374</v>
      </c>
      <c r="FP102" s="16">
        <f>FP99/Data!$B16/Data!$B13/Data!$B4*Data!$B14</f>
        <v>0.73643410852713176</v>
      </c>
      <c r="FQ102" s="16">
        <f>FQ99/Data!$B16/Data!$B13/Data!$B4*Data!$B14</f>
        <v>0.55232558139534871</v>
      </c>
      <c r="FR102" s="16">
        <f>FR99/Data!$B16/Data!$B13/Data!$B4*Data!$B14</f>
        <v>0.6136950904392765</v>
      </c>
      <c r="FS102" s="16">
        <f>FS99/Data!$B16/Data!$B13/Data!$B4*Data!$B14</f>
        <v>0.6136950904392765</v>
      </c>
      <c r="FT102" s="16">
        <f>FT99/Data!$B16/Data!$B13/Data!$B4*Data!$B14</f>
        <v>0</v>
      </c>
      <c r="FU102" s="16">
        <f>FU99/Data!$B16/Data!$B13/Data!$B4*Data!$B14</f>
        <v>0</v>
      </c>
      <c r="FV102" s="16">
        <f>FV99/Data!$B16/Data!$B13/Data!$B4*Data!$B14</f>
        <v>1.7551679586563307</v>
      </c>
      <c r="FW102" s="16">
        <f>FW99/Data!$B16/Data!$B13/Data!$B4*Data!$B14</f>
        <v>0.73643410852713176</v>
      </c>
      <c r="FX102" s="16">
        <f>FX99/Data!$B16/Data!$B13/Data!$B4*Data!$B14</f>
        <v>0.79780361757105933</v>
      </c>
      <c r="FY102" s="16">
        <f>FY99/Data!$B16/Data!$B13/Data!$B4*Data!$B14</f>
        <v>0.73643410852713176</v>
      </c>
      <c r="FZ102" s="16">
        <f>FZ99/Data!$B16/Data!$B13/Data!$B4*Data!$B14</f>
        <v>0.73643410852713176</v>
      </c>
      <c r="GA102" s="16">
        <f>GA99/Data!$B16/Data!$B13/Data!$B4*Data!$B14</f>
        <v>0</v>
      </c>
      <c r="GB102" s="16">
        <f>GB99/Data!$B16/Data!$B13/Data!$B4*Data!$B14</f>
        <v>0</v>
      </c>
      <c r="GC102" s="16">
        <f>GC99/Data!$B16/Data!$B13/Data!$B4*Data!$B14</f>
        <v>0.87758397932816534</v>
      </c>
      <c r="GD102" s="16">
        <f>GD99/Data!$B16/Data!$B13/Data!$B4*Data!$B14</f>
        <v>0.73643410852713176</v>
      </c>
      <c r="GE102" s="16">
        <f>GE99/Data!$B16/Data!$B13/Data!$B4*Data!$B14</f>
        <v>0.6136950904392765</v>
      </c>
      <c r="GF102" s="16">
        <f>GF99/Data!$B16/Data!$B13/Data!$B4*Data!$B14</f>
        <v>0.73643410852713176</v>
      </c>
      <c r="GG102" s="16">
        <f>GG99/Data!$B16/Data!$B13/Data!$B4*Data!$B14</f>
        <v>0.73643410852713176</v>
      </c>
      <c r="GH102" s="16">
        <f>GH99/Data!$B16/Data!$B13/Data!$B4*Data!$B14</f>
        <v>0</v>
      </c>
      <c r="GI102" s="16">
        <f>GI99/Data!$B16/Data!$B13/Data!$B4*Data!$B14</f>
        <v>0</v>
      </c>
      <c r="GJ102" s="16">
        <f>GJ99/Data!$B16/Data!$B13/Data!$B4*Data!$B14</f>
        <v>2.3934108527131785</v>
      </c>
      <c r="GK102" s="16">
        <f>GK99/Data!$B16/Data!$B13/Data!$B4*Data!$B14</f>
        <v>1.5710594315245479</v>
      </c>
      <c r="GL102" s="16">
        <f>GL99/Data!$B16/Data!$B13/Data!$B4*Data!$B14</f>
        <v>0.9205426356589147</v>
      </c>
      <c r="GM102" s="16">
        <f>GM99/Data!$B16/Data!$B13/Data!$B4*Data!$B14</f>
        <v>0.85917312661498713</v>
      </c>
      <c r="GN102" s="16">
        <f>GN99/Data!$B16/Data!$B13/Data!$B4*Data!$B14</f>
        <v>0.9205426356589147</v>
      </c>
      <c r="GO102" s="16">
        <f>GO99/Data!$B16/Data!$B13/Data!$B4*Data!$B14</f>
        <v>0</v>
      </c>
      <c r="GP102" s="16">
        <f>GP99/Data!$B16/Data!$B13/Data!$B4*Data!$B14</f>
        <v>0</v>
      </c>
      <c r="GQ102" s="16">
        <f>GQ99/Data!$B16/Data!$B13/Data!$B4*Data!$B14</f>
        <v>1.5956072351421187</v>
      </c>
      <c r="GR102" s="16">
        <f>GR99/Data!$B16/Data!$B13/Data!$B4*Data!$B14</f>
        <v>0.63824289405684753</v>
      </c>
      <c r="GS102" s="16">
        <f>GS99/Data!$B16/Data!$B13/Data!$B4*Data!$B14</f>
        <v>0.79780361757105933</v>
      </c>
      <c r="GT102" s="16">
        <f>GT99/Data!$B16/Data!$B13/Data!$B4*Data!$B14</f>
        <v>0.85917312661498713</v>
      </c>
      <c r="GU102" s="16">
        <f>GU99/Data!$B16/Data!$B13/Data!$B4*Data!$B14</f>
        <v>0.85917312661498713</v>
      </c>
      <c r="GV102" s="16">
        <f>GV99/Data!$B16/Data!$B13/Data!$B4*Data!$B14</f>
        <v>0</v>
      </c>
      <c r="GW102" s="16">
        <f>GW99/Data!$B16/Data!$B13/Data!$B4*Data!$B14</f>
        <v>0</v>
      </c>
      <c r="GX102" s="16">
        <f>GX99/Data!$B16/Data!$B13/Data!$B4*Data!$B14</f>
        <v>2.7923126614987077</v>
      </c>
      <c r="GY102" s="16">
        <f>GY99/Data!$B16/Data!$B13/Data!$B4*Data!$B14</f>
        <v>1.963824289405685</v>
      </c>
      <c r="GZ102" s="16">
        <f>GZ99/Data!$B16/Data!$B13/Data!$B4*Data!$B14</f>
        <v>1.8410852713178294</v>
      </c>
      <c r="HA102" s="16">
        <f>HA99/Data!$B16/Data!$B13/Data!$B4*Data!$B14</f>
        <v>1.8410852713178294</v>
      </c>
      <c r="HB102" s="16">
        <f>HB99/Data!$B16/Data!$B13/Data!$B4*Data!$B14</f>
        <v>1.8410852713178294</v>
      </c>
      <c r="HC102" s="16">
        <f>HC99/Data!$B16/Data!$B13/Data!$B4*Data!$B14</f>
        <v>0</v>
      </c>
      <c r="HD102" s="16">
        <f>HD99/Data!$B16/Data!$B13/Data!$B4*Data!$B14</f>
        <v>0</v>
      </c>
      <c r="HE102" s="16">
        <f>HE99/Data!$B16/Data!$B13/Data!$B4*Data!$B14</f>
        <v>2.7125322997416017</v>
      </c>
      <c r="HF102" s="16">
        <f>HF99/Data!$B16/Data!$B13/Data!$B4*Data!$B14</f>
        <v>3.1912144702842373</v>
      </c>
      <c r="HG102" s="16">
        <f>HG99/Data!$B16/Data!$B13/Data!$B4*Data!$B14</f>
        <v>3.0684754521963824</v>
      </c>
      <c r="HH102" s="16">
        <f>HH99/Data!$B16/Data!$B13/Data!$B4*Data!$B14</f>
        <v>2.7616279069767442</v>
      </c>
      <c r="HI102" s="16">
        <f>HI99/Data!$B16/Data!$B13/Data!$B4*Data!$B14</f>
        <v>1.8410852713178294</v>
      </c>
      <c r="HJ102" s="16">
        <f>HJ99/Data!$B16/Data!$B13/Data!$B4*Data!$B14</f>
        <v>0</v>
      </c>
      <c r="HK102" s="16">
        <f>HK99/Data!$B16/Data!$B13/Data!$B4*Data!$B14</f>
        <v>0</v>
      </c>
      <c r="HL102" s="16">
        <f>HL99/Data!$B16/Data!$B13/Data!$B4*Data!$B14</f>
        <v>2.7923126614987077</v>
      </c>
      <c r="HM102" s="16">
        <f>HM99/Data!$B16/Data!$B13/Data!$B4*Data!$B14</f>
        <v>0.98191214470284249</v>
      </c>
      <c r="HN102" s="16">
        <f>HN99/Data!$B16/Data!$B13/Data!$B4*Data!$B14</f>
        <v>1.1046511627906974</v>
      </c>
      <c r="HO102" s="16">
        <f>HO99/Data!$B16/Data!$B13/Data!$B4*Data!$B14</f>
        <v>0.9205426356589147</v>
      </c>
      <c r="HP102" s="16">
        <f>HP99/Data!$B16/Data!$B13/Data!$B4*Data!$B14</f>
        <v>0.73643410852713176</v>
      </c>
      <c r="HQ102" s="16">
        <f>HQ99/Data!$B16/Data!$B13/Data!$B4*Data!$B14</f>
        <v>0</v>
      </c>
      <c r="HR102" s="16">
        <f>HR99/Data!$B16/Data!$B13/Data!$B4*Data!$B14</f>
        <v>0</v>
      </c>
      <c r="HS102" s="16">
        <f>HS99/Data!$B16/Data!$B13/Data!$B4*Data!$B14</f>
        <v>1.5956072351421187</v>
      </c>
      <c r="HT102" s="16">
        <f>HT99/Data!$B16/Data!$B13/Data!$B4*Data!$B14</f>
        <v>0.73643410852713176</v>
      </c>
      <c r="HU102" s="16">
        <f>HU99/Data!$B16/Data!$B13/Data!$B4*Data!$B14</f>
        <v>0.67506459948320419</v>
      </c>
      <c r="HV102" s="16">
        <f>HV99/Data!$B16/Data!$B13/Data!$B4*Data!$B14</f>
        <v>0.6136950904392765</v>
      </c>
      <c r="HW102" s="16">
        <f>HW99/Data!$B16/Data!$B13/Data!$B4*Data!$B14</f>
        <v>0.85917312661498713</v>
      </c>
      <c r="HX102" s="16">
        <f>HX99/Data!$B16/Data!$B13/Data!$B4*Data!$B14</f>
        <v>0</v>
      </c>
      <c r="HY102" s="16">
        <f>HY99/Data!$B16/Data!$B13/Data!$B4*Data!$B14</f>
        <v>0</v>
      </c>
      <c r="HZ102" s="16">
        <f>HZ99/Data!$B16/Data!$B13/Data!$B4*Data!$B14</f>
        <v>2.7923126614987077</v>
      </c>
      <c r="IA102" s="16">
        <f>IA99/Data!$B16/Data!$B13/Data!$B4*Data!$B14</f>
        <v>1.4728682170542635</v>
      </c>
      <c r="IB102" s="16">
        <f>IB99/Data!$B16/Data!$B13/Data!$B4*Data!$B14</f>
        <v>1.3501291989664084</v>
      </c>
      <c r="IC102" s="16">
        <f>IC99/Data!$B16/Data!$B13/Data!$B4*Data!$B14</f>
        <v>1.227390180878553</v>
      </c>
      <c r="ID102" s="16">
        <f>ID99/Data!$B16/Data!$B13/Data!$B4*Data!$B14</f>
        <v>0.73643410852713176</v>
      </c>
      <c r="IE102" s="16">
        <f>IE99/Data!$B16/Data!$B13/Data!$B4*Data!$B14</f>
        <v>0</v>
      </c>
      <c r="IF102" s="16">
        <f>IF99/Data!$B16/Data!$B13/Data!$B4*Data!$B14</f>
        <v>0</v>
      </c>
      <c r="IG102" s="16">
        <f>IG99/Data!$B16/Data!$B13/Data!$B4*Data!$B14</f>
        <v>1.7152777777777777</v>
      </c>
      <c r="IH102" s="16">
        <f>IH99/Data!$B16/Data!$B13/Data!$B4*Data!$B14</f>
        <v>1.0310077519379843</v>
      </c>
      <c r="II102" s="16">
        <f>II99/Data!$B16/Data!$B13/Data!$B4*Data!$B14</f>
        <v>1.04328165374677</v>
      </c>
      <c r="IJ102" s="16">
        <f>IJ99/Data!$B16/Data!$B13/Data!$B4*Data!$B14</f>
        <v>0.73643410852713176</v>
      </c>
      <c r="IK102" s="16">
        <f>IK99/Data!$B16/Data!$B13/Data!$B4*Data!$B14</f>
        <v>0.82848837209302328</v>
      </c>
      <c r="IL102" s="16">
        <f>IL99/Data!$B16/Data!$B13/Data!$B4*Data!$B14</f>
        <v>0</v>
      </c>
      <c r="IM102" s="16">
        <f>IM99/Data!$B16/Data!$B13/Data!$B4*Data!$B14</f>
        <v>0</v>
      </c>
      <c r="IN102" s="16">
        <f>IN99/Data!$B16/Data!$B13/Data!$B4*Data!$B14</f>
        <v>1.5956072351421187</v>
      </c>
      <c r="IO102" s="16">
        <f>IO99/Data!$B16/Data!$B13/Data!$B4*Data!$B14</f>
        <v>0.88372093023255804</v>
      </c>
      <c r="IP102" s="16">
        <f>IP99/Data!$B16/Data!$B13/Data!$B4*Data!$B14</f>
        <v>1.1046511627906974</v>
      </c>
      <c r="IQ102" s="16">
        <f>IQ99/Data!$B16/Data!$B13/Data!$B4*Data!$B14</f>
        <v>2.5775193798449614</v>
      </c>
      <c r="IR102" s="16">
        <f>IR99/Data!$B16/Data!$B13/Data!$B4*Data!$B14</f>
        <v>3.6821705426356588</v>
      </c>
      <c r="IS102" s="16">
        <f>IS99/Data!$B16/Data!$B13/Data!$B4*Data!$B14</f>
        <v>0</v>
      </c>
      <c r="IT102" s="16">
        <f>IT99/Data!$B16/Data!$B13/Data!$B4*Data!$B14</f>
        <v>0</v>
      </c>
      <c r="IU102" s="16">
        <f>IU99/Data!$B16/Data!$B13/Data!$B4*Data!$B14</f>
        <v>4.3879198966408275</v>
      </c>
      <c r="IV102" s="16">
        <f>IV99/Data!$B16/Data!$B13/Data!$B4*Data!$B14</f>
        <v>3.1912144702842373</v>
      </c>
      <c r="IW102" s="16">
        <f>IW99/Data!$B16/Data!$B13/Data!$B4*Data!$B14</f>
        <v>3.0684754521963824</v>
      </c>
      <c r="IX102" s="16">
        <f>IX99/Data!$B16/Data!$B13/Data!$B4*Data!$B14</f>
        <v>2.7616279069767442</v>
      </c>
      <c r="IY102" s="16">
        <f>IY99/Data!$B16/Data!$B13/Data!$B4*Data!$B14</f>
        <v>3.3753229974160206</v>
      </c>
      <c r="IZ102" s="16">
        <f>IZ99/Data!$B16/Data!$B13/Data!$B4*Data!$B14</f>
        <v>0</v>
      </c>
      <c r="JA102" s="16">
        <f>JA99/Data!$B16/Data!$B13/Data!$B4*Data!$B14</f>
        <v>0</v>
      </c>
      <c r="JB102" s="16">
        <f>JB99/Data!$B16/Data!$B13/Data!$B4*Data!$B14</f>
        <v>4.3879198966408275</v>
      </c>
      <c r="JC102" s="16">
        <f>JC99/Data!$B16/Data!$B13/Data!$B4*Data!$B14</f>
        <v>3.6821705426356588</v>
      </c>
      <c r="JD102" s="16">
        <f>JD99/Data!$B16/Data!$B13/Data!$B4*Data!$B14</f>
        <v>2.8229974160206717</v>
      </c>
      <c r="JE102" s="16">
        <f>JE99/Data!$B16/Data!$B13/Data!$B4*Data!$B14</f>
        <v>2.7002583979328167</v>
      </c>
      <c r="JF102" s="16">
        <f>JF99/Data!$B16/Data!$B13/Data!$B4*Data!$B14</f>
        <v>1.5342377260981912</v>
      </c>
      <c r="JG102" s="16">
        <f>JG99/Data!$B16/Data!$B13/Data!$B4*Data!$B14</f>
        <v>0</v>
      </c>
      <c r="JH102" s="16">
        <f>JH99/Data!$B16/Data!$B13/Data!$B4*Data!$B14</f>
        <v>0</v>
      </c>
      <c r="JI102" s="16">
        <f>JI99/Data!$B16/Data!$B13/Data!$B4*Data!$B14</f>
        <v>3.1912144702842373</v>
      </c>
      <c r="JJ102" s="16">
        <f>JJ99/Data!$B16/Data!$B13/Data!$B4*Data!$B14</f>
        <v>0.93281653746770032</v>
      </c>
      <c r="JK102" s="16">
        <f>JK99/Data!$B16/Data!$B13/Data!$B4*Data!$B14</f>
        <v>1.04328165374677</v>
      </c>
      <c r="JL102" s="16">
        <f>JL99/Data!$B16/Data!$B13/Data!$B4*Data!$B14</f>
        <v>0.9205426356589147</v>
      </c>
      <c r="JM102" s="16">
        <f>JM99/Data!$B16/Data!$B13/Data!$B4*Data!$B14</f>
        <v>0.6136950904392765</v>
      </c>
      <c r="JN102" s="16">
        <f>JN99/Data!$B16/Data!$B13/Data!$B4*Data!$B14</f>
        <v>0</v>
      </c>
      <c r="JO102" s="16">
        <f>JO99/Data!$B16/Data!$B13/Data!$B4*Data!$B14</f>
        <v>0</v>
      </c>
      <c r="JP102" s="16">
        <f>JP99/Data!$B16/Data!$B13/Data!$B4*Data!$B14</f>
        <v>3.1912144702842373</v>
      </c>
      <c r="JQ102" s="16">
        <f>JQ99/Data!$B16/Data!$B13/Data!$B4*Data!$B14</f>
        <v>3.1912144702842373</v>
      </c>
      <c r="JR102" s="16">
        <f>JR99/Data!$B16/Data!$B13/Data!$B4*Data!$B14</f>
        <v>2.454780361757106</v>
      </c>
      <c r="JS102" s="16">
        <f>JS99/Data!$B16/Data!$B13/Data!$B4*Data!$B14</f>
        <v>1.5342377260981912</v>
      </c>
      <c r="JT102" s="16">
        <f>JT99/Data!$B16/Data!$B13/Data!$B4*Data!$B14</f>
        <v>0.9205426356589147</v>
      </c>
      <c r="JU102" s="16">
        <f>JU99/Data!$B16/Data!$B13/Data!$B4*Data!$B14</f>
        <v>0</v>
      </c>
      <c r="JV102" s="16">
        <f>JV99/Data!$B16/Data!$B13/Data!$B4*Data!$B14</f>
        <v>0</v>
      </c>
      <c r="JW102" s="16">
        <f>JW99/Data!$B16/Data!$B13/Data!$B4*Data!$B14</f>
        <v>3.1912144702842373</v>
      </c>
      <c r="JX102" s="16">
        <f>JX99/Data!$B16/Data!$B13/Data!$B4*Data!$B14</f>
        <v>2.7002583979328167</v>
      </c>
      <c r="JY102" s="16">
        <f>JY99/Data!$B16/Data!$B13/Data!$B4*Data!$B14</f>
        <v>1.6569767441860466</v>
      </c>
      <c r="JZ102" s="16">
        <f>JZ99/Data!$B16/Data!$B13/Data!$B4*Data!$B14</f>
        <v>1.6569767441860466</v>
      </c>
      <c r="KA102" s="16">
        <f>KA99/Data!$B16/Data!$B13/Data!$B4*Data!$B14</f>
        <v>1.227390180878553</v>
      </c>
      <c r="KB102" s="16">
        <f>KB99/Data!$B16/Data!$B13/Data!$B4*Data!$B14</f>
        <v>0</v>
      </c>
      <c r="KC102" s="16">
        <f>KC99/Data!$B16/Data!$B13/Data!$B4*Data!$B14</f>
        <v>0</v>
      </c>
      <c r="KD102" s="16">
        <f>KD99/Data!$B16/Data!$B13/Data!$B4*Data!$B14</f>
        <v>3.989018087855297</v>
      </c>
      <c r="KE102" s="16">
        <f>KE99/Data!$B16/Data!$B13/Data!$B4*Data!$B14</f>
        <v>3.4366925064599485</v>
      </c>
      <c r="KF102" s="16">
        <f>KF99/Data!$B16/Data!$B13/Data!$B4*Data!$B14</f>
        <v>3.6821705426356588</v>
      </c>
      <c r="KG102" s="16">
        <f>KG99/Data!$B16/Data!$B13/Data!$B4*Data!$B14</f>
        <v>3.6821705426356588</v>
      </c>
      <c r="KH102" s="16">
        <f>KH99/Data!$B16/Data!$B13/Data!$B4*Data!$B14</f>
        <v>3.6821705426356588</v>
      </c>
      <c r="KI102" s="16">
        <f>KI99/Data!$B16/Data!$B13/Data!$B4*Data!$B14</f>
        <v>0</v>
      </c>
      <c r="KJ102" s="16">
        <f>KJ99/Data!$B16/Data!$B13/Data!$B4*Data!$B14</f>
        <v>0</v>
      </c>
      <c r="KK102" s="16">
        <f>KK99/Data!$B16/Data!$B13/Data!$B4*Data!$B14</f>
        <v>7.1802325581395348</v>
      </c>
      <c r="KL102" s="16">
        <f>KL99/Data!$B16/Data!$B13/Data!$B4*Data!$B14</f>
        <v>4.4186046511627897</v>
      </c>
      <c r="KM102" s="16">
        <f>KM99/Data!$B16/Data!$B13/Data!$B4*Data!$B14</f>
        <v>5.2164082687338498</v>
      </c>
      <c r="KN102" s="16">
        <f>KN99/Data!$B16/Data!$B13/Data!$B4*Data!$B14</f>
        <v>5.2164082687338498</v>
      </c>
      <c r="KO102" s="16">
        <f>KO99/Data!$B16/Data!$B13/Data!$B4*Data!$B14</f>
        <v>0</v>
      </c>
      <c r="KP102" s="16">
        <f>KP99/Data!$B16/Data!$B13/Data!$B4*Data!$B14</f>
        <v>0</v>
      </c>
      <c r="KQ102" s="16">
        <f>KQ99/Data!$B16/Data!$B13/Data!$B4*Data!$B14</f>
        <v>0</v>
      </c>
      <c r="KR102" s="16">
        <f>KR99/Data!$B16/Data!$B13/Data!$B4*Data!$B14</f>
        <v>7.1802325581395348</v>
      </c>
      <c r="KS102" s="16">
        <f>KS99/Data!$B16/Data!$B13/Data!$B4*Data!$B14</f>
        <v>4.4186046511627897</v>
      </c>
      <c r="KT102" s="16">
        <f>KT99/Data!$B16/Data!$B13/Data!$B4*Data!$B14</f>
        <v>4.909560723514212</v>
      </c>
      <c r="KU102" s="16">
        <f>KU99/Data!$B16/Data!$B13/Data!$B4*Data!$B14</f>
        <v>5.2164082687338498</v>
      </c>
      <c r="KV102" s="16">
        <f>KV99/Data!$B16/Data!$B13/Data!$B4*Data!$B14</f>
        <v>4.6027131782945743</v>
      </c>
      <c r="KW102" s="16">
        <f>KW99/Data!$B16/Data!$B13/Data!$B4*Data!$B14</f>
        <v>0</v>
      </c>
      <c r="KX102" s="16">
        <f>KX99/Data!$B16/Data!$B13/Data!$B4*Data!$B14</f>
        <v>0</v>
      </c>
      <c r="KY102" s="16">
        <f>KY99/Data!$B16/Data!$B13/Data!$B4*Data!$B14</f>
        <v>5.5846253229974154</v>
      </c>
      <c r="KZ102" s="16">
        <f>KZ99/Data!$B16/Data!$B13/Data!$B4*Data!$B14</f>
        <v>3.1912144702842373</v>
      </c>
      <c r="LA102" s="16">
        <f>LA99/Data!$B16/Data!$B13/Data!$B4*Data!$B14</f>
        <v>3.0684754521963824</v>
      </c>
      <c r="LB102" s="16">
        <f>LB99/Data!$B16/Data!$B13/Data!$B4*Data!$B14</f>
        <v>2.454780361757106</v>
      </c>
      <c r="LC102" s="16">
        <f>LC99/Data!$B16/Data!$B13/Data!$B4*Data!$B14</f>
        <v>2.454780361757106</v>
      </c>
      <c r="LD102" s="16">
        <f>LD99/Data!$B16/Data!$B13/Data!$B4*Data!$B14</f>
        <v>0</v>
      </c>
      <c r="LE102" s="16">
        <f>LE99/Data!$B16/Data!$B13/Data!$B4*Data!$B14</f>
        <v>0</v>
      </c>
      <c r="LF102" s="16">
        <f>LF99/Data!$B16/Data!$B13/Data!$B4*Data!$B14</f>
        <v>4.7868217054263571</v>
      </c>
      <c r="LG102" s="16">
        <f>LG99/Data!$B16/Data!$B13/Data!$B4*Data!$B14</f>
        <v>2.945736434108527</v>
      </c>
      <c r="LH102" s="16">
        <f>LH99/Data!$B16/Data!$B13/Data!$B4*Data!$B14</f>
        <v>2.5775193798449614</v>
      </c>
      <c r="LI102" s="16">
        <f>LI99/Data!$B16/Data!$B13/Data!$B4*Data!$B14</f>
        <v>1.8410852713178294</v>
      </c>
      <c r="LJ102" s="16">
        <f>LJ99/Data!$B16/Data!$B13/Data!$B4*Data!$B14</f>
        <v>0.79780361757105933</v>
      </c>
      <c r="LK102" s="16">
        <f>LK99/Data!$B16/Data!$B13/Data!$B4*Data!$B14</f>
        <v>0</v>
      </c>
      <c r="LL102" s="16">
        <f>LL99/Data!$B16/Data!$B13/Data!$B4*Data!$B14</f>
        <v>0</v>
      </c>
      <c r="LM102" s="16">
        <f>LM99/Data!$B16/Data!$B13/Data!$B4*Data!$B14</f>
        <v>1.0371447028423775</v>
      </c>
      <c r="LN102" s="16">
        <f>LN99/Data!$B16/Data!$B13/Data!$B4*Data!$B14</f>
        <v>0.29457364341085268</v>
      </c>
      <c r="LO102" s="16">
        <f>LO99/Data!$B16/Data!$B13/Data!$B4*Data!$B14</f>
        <v>0</v>
      </c>
      <c r="LP102" s="16">
        <f>LP99/Data!$B16/Data!$B13/Data!$B4*Data!$B14</f>
        <v>0</v>
      </c>
      <c r="LQ102" s="16">
        <f>LQ99/Data!$B16/Data!$B13/Data!$B4*Data!$B14</f>
        <v>2.454780361757106</v>
      </c>
      <c r="LR102" s="16">
        <f>LR99/Data!$B16/Data!$B13/Data!$B4*Data!$B14</f>
        <v>0</v>
      </c>
      <c r="LS102" s="16">
        <f>LS99/Data!$B16/Data!$B13/Data!$B4*Data!$B14</f>
        <v>0</v>
      </c>
      <c r="LT102" s="16">
        <f>LT99/Data!$B16/Data!$B13/Data!$B4*Data!$B14</f>
        <v>4.3879198966408275</v>
      </c>
      <c r="LU102" s="16">
        <f>LU99/Data!$B16/Data!$B13/Data!$B4*Data!$B14</f>
        <v>2.945736434108527</v>
      </c>
      <c r="LV102" s="16">
        <f>LV99/Data!$B16/Data!$B13/Data!$B4*Data!$B14</f>
        <v>0</v>
      </c>
      <c r="LW102" s="16">
        <f>LW99/Data!$B16/Data!$B13/Data!$B4*Data!$B14</f>
        <v>0</v>
      </c>
      <c r="LX102" s="16">
        <f>LX99/Data!$B16/Data!$B13/Data!$B4*Data!$B14</f>
        <v>4.6027131782945743</v>
      </c>
      <c r="LY102" s="16">
        <f>LY99/Data!$B16/Data!$B13/Data!$B4*Data!$B14</f>
        <v>0</v>
      </c>
      <c r="LZ102" s="16">
        <f>LZ99/Data!$B16/Data!$B13/Data!$B4*Data!$B14</f>
        <v>0</v>
      </c>
      <c r="MA102" s="16">
        <f>MA99/Data!$B16/Data!$B13/Data!$B4*Data!$B14</f>
        <v>1.1967054263565893</v>
      </c>
      <c r="MB102" s="16">
        <f>MB99/Data!$B16/Data!$B13/Data!$B4*Data!$B14</f>
        <v>0</v>
      </c>
      <c r="MC102" s="16">
        <f>MC99/Data!$B16/Data!$B13/Data!$B4*Data!$B14</f>
        <v>3.3753229974160206</v>
      </c>
      <c r="MD102" s="16">
        <f>MD99/Data!$B16/Data!$B13/Data!$B4*Data!$B14</f>
        <v>3.3753229974160206</v>
      </c>
      <c r="ME102" s="16">
        <f>ME99/Data!$B16/Data!$B13/Data!$B4*Data!$B14</f>
        <v>3.3753229974160206</v>
      </c>
      <c r="MF102" s="16">
        <f>MF99/Data!$B16/Data!$B13/Data!$B4*Data!$B14</f>
        <v>0</v>
      </c>
      <c r="MG102" s="16">
        <f>MG99/Data!$B16/Data!$B13/Data!$B4*Data!$B14</f>
        <v>0</v>
      </c>
      <c r="MH102" s="16">
        <f>MH99/Data!$B16/Data!$B13/Data!$B4*Data!$B14</f>
        <v>1.5956072351421187</v>
      </c>
      <c r="MI102" s="16">
        <f>MI99/Data!$B16/Data!$B13/Data!$B4*Data!$B14</f>
        <v>0.49095607235142125</v>
      </c>
      <c r="MJ102" s="16">
        <f>MJ99/Data!$B16/Data!$B13/Data!$B4*Data!$B14</f>
        <v>0.6136950904392765</v>
      </c>
      <c r="MK102" s="16">
        <f>MK99/Data!$B16/Data!$B13/Data!$B4*Data!$B14</f>
        <v>0.49095607235142125</v>
      </c>
      <c r="ML102" s="16">
        <f>ML99/Data!$B16/Data!$B13/Data!$B4*Data!$B14</f>
        <v>0.6136950904392765</v>
      </c>
      <c r="MM102" s="16">
        <f>MM99/Data!$B16/Data!$B13/Data!$B4*Data!$B14</f>
        <v>0</v>
      </c>
      <c r="MN102" s="16">
        <f>MN99/Data!$B16/Data!$B13/Data!$B4*Data!$B14</f>
        <v>0</v>
      </c>
      <c r="MO102" s="16">
        <f>MO99/Data!$B16/Data!$B13/Data!$B4*Data!$B14</f>
        <v>1.9945090439276485</v>
      </c>
      <c r="MP102" s="16">
        <f>MP99/Data!$B16/Data!$B13/Data!$B4*Data!$B14</f>
        <v>0.73643410852713176</v>
      </c>
      <c r="MQ102" s="16">
        <f>MQ99/Data!$B16/Data!$B13/Data!$B4*Data!$B14</f>
        <v>0.73643410852713176</v>
      </c>
      <c r="MR102" s="16">
        <f>MR99/Data!$B16/Data!$B13/Data!$B4*Data!$B14</f>
        <v>0.55232558139534871</v>
      </c>
      <c r="MS102" s="16">
        <f>MS99/Data!$B16/Data!$B13/Data!$B4*Data!$B14</f>
        <v>0.36821705426356588</v>
      </c>
      <c r="MT102" s="16">
        <f>MT99/Data!$B16/Data!$B13/Data!$B4*Data!$B14</f>
        <v>0</v>
      </c>
      <c r="MU102" s="16">
        <f>MU99/Data!$B16/Data!$B13/Data!$B4*Data!$B14</f>
        <v>0</v>
      </c>
      <c r="MV102" s="16">
        <f>MV99/Data!$B16/Data!$B13/Data!$B4*Data!$B14</f>
        <v>0.63824289405684753</v>
      </c>
      <c r="MW102" s="16">
        <f>MW99/Data!$B16/Data!$B13/Data!$B4*Data!$B14</f>
        <v>0.39276485788113696</v>
      </c>
      <c r="MX102" s="16">
        <f>MX99/Data!$B16/Data!$B13/Data!$B4*Data!$B14</f>
        <v>0.36821705426356588</v>
      </c>
      <c r="MY102" s="16">
        <f>MY99/Data!$B16/Data!$B13/Data!$B4*Data!$B14</f>
        <v>0.49095607235142125</v>
      </c>
      <c r="MZ102" s="16">
        <f>MZ99/Data!$B16/Data!$B13/Data!$B4*Data!$B14</f>
        <v>0.49095607235142125</v>
      </c>
      <c r="NA102" s="16">
        <f>NA99/Data!$B16/Data!$B13/Data!$B4*Data!$B14</f>
        <v>0</v>
      </c>
      <c r="NB102" s="16">
        <f>NB99/Data!$B16/Data!$B13/Data!$B4*Data!$B14</f>
        <v>0</v>
      </c>
      <c r="NC102" s="16">
        <f>NC99/Data!$B16/Data!$B13/Data!$B4*Data!$B14</f>
        <v>0.79780361757105933</v>
      </c>
    </row>
    <row r="103" spans="2:371" ht="15">
      <c r="B103" s="9" t="s">
        <v>1832</v>
      </c>
      <c r="C103" s="16">
        <f>C99/Data!$B4/Data!$B17*Data!$B15</f>
        <v>0.32500000000000001</v>
      </c>
      <c r="D103" s="16">
        <f>D99/Data!$B4/Data!$B17*Data!$B15</f>
        <v>0.22222222222222224</v>
      </c>
      <c r="E103" s="16">
        <f>E99/Data!$B4/Data!$B17*Data!$B15</f>
        <v>0.22222222222222224</v>
      </c>
      <c r="F103" s="16">
        <f>F99/Data!$B4/Data!$B17*Data!$B15</f>
        <v>0.22222222222222224</v>
      </c>
      <c r="G103" s="16">
        <f>G99/Data!$B4/Data!$B17*Data!$B15</f>
        <v>0.27777777777777779</v>
      </c>
      <c r="H103" s="16">
        <f>H99/Data!$B4/Data!$B17*Data!$B15</f>
        <v>0</v>
      </c>
      <c r="I103" s="16">
        <f>I99/Data!$B4/Data!$B17*Data!$B15</f>
        <v>0</v>
      </c>
      <c r="J103" s="16">
        <f>J99/Data!$B4/Data!$B17*Data!$B15</f>
        <v>0.36111111111111116</v>
      </c>
      <c r="K103" s="16">
        <f>K99/Data!$B4/Data!$B17*Data!$B15</f>
        <v>0.22222222222222224</v>
      </c>
      <c r="L103" s="16">
        <f>L99/Data!$B4/Data!$B17*Data!$B15</f>
        <v>0.22222222222222224</v>
      </c>
      <c r="M103" s="16">
        <f>M99/Data!$B4/Data!$B17*Data!$B15</f>
        <v>0.22222222222222224</v>
      </c>
      <c r="N103" s="16">
        <f>N99/Data!$B4/Data!$B17*Data!$B15</f>
        <v>0.19444444444444445</v>
      </c>
      <c r="O103" s="16">
        <f>O99/Data!$B4/Data!$B17*Data!$B15</f>
        <v>0</v>
      </c>
      <c r="P103" s="16">
        <f>P99/Data!$B4/Data!$B17*Data!$B15</f>
        <v>0</v>
      </c>
      <c r="Q103" s="16">
        <f>Q99/Data!$B4/Data!$B17*Data!$B15</f>
        <v>0.54166666666666674</v>
      </c>
      <c r="R103" s="16">
        <f>R99/Data!$B4/Data!$B17*Data!$B15</f>
        <v>0.42222222222222228</v>
      </c>
      <c r="S103" s="16">
        <f>S99/Data!$B4/Data!$B17*Data!$B15</f>
        <v>0.61111111111111116</v>
      </c>
      <c r="T103" s="16">
        <f>T99/Data!$B4/Data!$B17*Data!$B15</f>
        <v>0.44444444444444448</v>
      </c>
      <c r="U103" s="16">
        <f>U99/Data!$B4/Data!$B17*Data!$B15</f>
        <v>0.19444444444444445</v>
      </c>
      <c r="V103" s="16">
        <f>V99/Data!$B4/Data!$B17*Data!$B15</f>
        <v>0</v>
      </c>
      <c r="W103" s="16">
        <f>W99/Data!$B4/Data!$B17*Data!$B15</f>
        <v>0</v>
      </c>
      <c r="X103" s="16">
        <f>X99/Data!$B4/Data!$B17*Data!$B15</f>
        <v>0.39722222222222225</v>
      </c>
      <c r="Y103" s="16">
        <f>Y99/Data!$B4/Data!$B17*Data!$B15</f>
        <v>0.16666666666666669</v>
      </c>
      <c r="Z103" s="16">
        <f>Z99/Data!$B4/Data!$B17*Data!$B15</f>
        <v>0.25</v>
      </c>
      <c r="AA103" s="16">
        <f>AA99/Data!$B4/Data!$B17*Data!$B15</f>
        <v>0.27777777777777779</v>
      </c>
      <c r="AB103" s="16">
        <f>AB99/Data!$B4/Data!$B17*Data!$B15</f>
        <v>0.27777777777777779</v>
      </c>
      <c r="AC103" s="16">
        <f>AC99/Data!$B4/Data!$B17*Data!$B15</f>
        <v>0</v>
      </c>
      <c r="AD103" s="16">
        <f>AD99/Data!$B4/Data!$B17*Data!$B15</f>
        <v>0</v>
      </c>
      <c r="AE103" s="16">
        <f>AE99/Data!$B4/Data!$B17*Data!$B15</f>
        <v>0.43333333333333335</v>
      </c>
      <c r="AF103" s="16">
        <f>AF99/Data!$B4/Data!$B17*Data!$B15</f>
        <v>0.22222222222222224</v>
      </c>
      <c r="AG103" s="16">
        <f>AG99/Data!$B4/Data!$B17*Data!$B15</f>
        <v>0.33333333333333337</v>
      </c>
      <c r="AH103" s="16">
        <f>AH99/Data!$B4/Data!$B17*Data!$B15</f>
        <v>0.27777777777777779</v>
      </c>
      <c r="AI103" s="16">
        <f>AI99/Data!$B4/Data!$B17*Data!$B15</f>
        <v>0.27777777777777779</v>
      </c>
      <c r="AJ103" s="16">
        <f>AJ99/Data!$B4/Data!$B17*Data!$B15</f>
        <v>0</v>
      </c>
      <c r="AK103" s="16">
        <f>AK99/Data!$B4/Data!$B17*Data!$B15</f>
        <v>0</v>
      </c>
      <c r="AL103" s="16">
        <f>AL99/Data!$B4/Data!$B17*Data!$B15</f>
        <v>0.50555555555555554</v>
      </c>
      <c r="AM103" s="16">
        <f>AM99/Data!$B4/Data!$B17*Data!$B15</f>
        <v>0.26666666666666666</v>
      </c>
      <c r="AN103" s="16">
        <f>AN99/Data!$B4/Data!$B17*Data!$B15</f>
        <v>0.33333333333333337</v>
      </c>
      <c r="AO103" s="16">
        <f>AO99/Data!$B4/Data!$B17*Data!$B15</f>
        <v>0.33333333333333337</v>
      </c>
      <c r="AP103" s="16">
        <f>AP99/Data!$B4/Data!$B17*Data!$B15</f>
        <v>0.27777777777777779</v>
      </c>
      <c r="AQ103" s="16">
        <f>AQ99/Data!$B4/Data!$B17*Data!$B15</f>
        <v>0</v>
      </c>
      <c r="AR103" s="16">
        <f>AR99/Data!$B4/Data!$B17*Data!$B15</f>
        <v>0</v>
      </c>
      <c r="AS103" s="16">
        <f>AS99/Data!$B4/Data!$B17*Data!$B15</f>
        <v>0.50555555555555554</v>
      </c>
      <c r="AT103" s="16">
        <f>AT99/Data!$B4/Data!$B17*Data!$B15</f>
        <v>0.31111111111111112</v>
      </c>
      <c r="AU103" s="16">
        <f>AU99/Data!$B4/Data!$B17*Data!$B15</f>
        <v>0.33333333333333337</v>
      </c>
      <c r="AV103" s="16">
        <f>AV99/Data!$B4/Data!$B17*Data!$B15</f>
        <v>0.25</v>
      </c>
      <c r="AW103" s="16">
        <f>AW99/Data!$B4/Data!$B17*Data!$B15</f>
        <v>0.27777777777777779</v>
      </c>
      <c r="AX103" s="16">
        <f>AX99/Data!$B4/Data!$B17*Data!$B15</f>
        <v>0</v>
      </c>
      <c r="AY103" s="16">
        <f>AY99/Data!$B4/Data!$B17*Data!$B15</f>
        <v>0</v>
      </c>
      <c r="AZ103" s="16">
        <f>AZ99/Data!$B4/Data!$B17*Data!$B15</f>
        <v>0.90277777777777768</v>
      </c>
      <c r="BA103" s="16">
        <f>BA99/Data!$B4/Data!$B17*Data!$B15</f>
        <v>0.66666666666666674</v>
      </c>
      <c r="BB103" s="16">
        <f>BB99/Data!$B4/Data!$B17*Data!$B15</f>
        <v>0.69444444444444453</v>
      </c>
      <c r="BC103" s="16">
        <f>BC99/Data!$B4/Data!$B17*Data!$B15</f>
        <v>0.3888888888888889</v>
      </c>
      <c r="BD103" s="16">
        <f>BD99/Data!$B4/Data!$B17*Data!$B15</f>
        <v>0.25</v>
      </c>
      <c r="BE103" s="16">
        <f>BE99/Data!$B4/Data!$B17*Data!$B15</f>
        <v>0</v>
      </c>
      <c r="BF103" s="16">
        <f>BF99/Data!$B4/Data!$B17*Data!$B15</f>
        <v>0</v>
      </c>
      <c r="BG103" s="16">
        <f>BG99/Data!$B4/Data!$B17*Data!$B15</f>
        <v>0</v>
      </c>
      <c r="BH103" s="16">
        <f>BH99/Data!$B4/Data!$B17*Data!$B15</f>
        <v>0.66666666666666674</v>
      </c>
      <c r="BI103" s="16">
        <f>BI99/Data!$B4/Data!$B17*Data!$B15</f>
        <v>0.36111111111111116</v>
      </c>
      <c r="BJ103" s="16">
        <f>BJ99/Data!$B4/Data!$B17*Data!$B15</f>
        <v>0.3888888888888889</v>
      </c>
      <c r="BK103" s="16">
        <f>BK99/Data!$B4/Data!$B17*Data!$B15</f>
        <v>0.36111111111111116</v>
      </c>
      <c r="BL103" s="16">
        <f>BL99/Data!$B4/Data!$B17*Data!$B15</f>
        <v>0</v>
      </c>
      <c r="BM103" s="16">
        <f>BM99/Data!$B4/Data!$B17*Data!$B15</f>
        <v>0</v>
      </c>
      <c r="BN103" s="16">
        <f>BN99/Data!$B4/Data!$B17*Data!$B15</f>
        <v>0.72222222222222232</v>
      </c>
      <c r="BO103" s="16">
        <f>BO99/Data!$B4/Data!$B17*Data!$B15</f>
        <v>0.46666666666666673</v>
      </c>
      <c r="BP103" s="16">
        <f>BP99/Data!$B4/Data!$B17*Data!$B15</f>
        <v>0.44444444444444448</v>
      </c>
      <c r="BQ103" s="16">
        <f>BQ99/Data!$B4/Data!$B17*Data!$B15</f>
        <v>0.16666666666666669</v>
      </c>
      <c r="BR103" s="16">
        <f>BR99/Data!$B4/Data!$B17*Data!$B15</f>
        <v>0.30555555555555558</v>
      </c>
      <c r="BS103" s="16">
        <f>BS99/Data!$B4/Data!$B17*Data!$B15</f>
        <v>0</v>
      </c>
      <c r="BT103" s="16">
        <f>BT99/Data!$B4/Data!$B17*Data!$B15</f>
        <v>0</v>
      </c>
      <c r="BU103" s="16">
        <f>BU99/Data!$B4/Data!$B17*Data!$B15</f>
        <v>0.4694444444444445</v>
      </c>
      <c r="BV103" s="16">
        <f>BV99/Data!$B4/Data!$B17*Data!$B15</f>
        <v>0.22222222222222224</v>
      </c>
      <c r="BW103" s="16">
        <f>BW99/Data!$B4/Data!$B17*Data!$B15</f>
        <v>0.30555555555555558</v>
      </c>
      <c r="BX103" s="16">
        <f>BX99/Data!$B4/Data!$B17*Data!$B15</f>
        <v>0.27777777777777779</v>
      </c>
      <c r="BY103" s="16">
        <f>BY99/Data!$B4/Data!$B17*Data!$B15</f>
        <v>0.30555555555555558</v>
      </c>
      <c r="BZ103" s="16">
        <f>BZ99/Data!$B4/Data!$B17*Data!$B15</f>
        <v>0</v>
      </c>
      <c r="CA103" s="16">
        <f>CA99/Data!$B4/Data!$B17*Data!$B15</f>
        <v>0</v>
      </c>
      <c r="CB103" s="16">
        <f>CB99/Data!$B4/Data!$B17*Data!$B15</f>
        <v>0.57777777777777783</v>
      </c>
      <c r="CC103" s="16">
        <f>CC99/Data!$B4/Data!$B17*Data!$B15</f>
        <v>0.26666666666666666</v>
      </c>
      <c r="CD103" s="16">
        <f>CD99/Data!$B4/Data!$B17*Data!$B15</f>
        <v>0.33333333333333337</v>
      </c>
      <c r="CE103" s="16">
        <f>CE99/Data!$B4/Data!$B17*Data!$B15</f>
        <v>0.22222222222222224</v>
      </c>
      <c r="CF103" s="16">
        <f>CF99/Data!$B4/Data!$B17*Data!$B15</f>
        <v>0.69444444444444453</v>
      </c>
      <c r="CG103" s="16">
        <f>CG99/Data!$B4/Data!$B17*Data!$B15</f>
        <v>0</v>
      </c>
      <c r="CH103" s="16">
        <f>CH99/Data!$B4/Data!$B17*Data!$B15</f>
        <v>0</v>
      </c>
      <c r="CI103" s="16">
        <f>CI99/Data!$B4/Data!$B17*Data!$B15</f>
        <v>1.1555555555555557</v>
      </c>
      <c r="CJ103" s="16">
        <f>CJ99/Data!$B4/Data!$B17*Data!$B15</f>
        <v>0.88888888888888895</v>
      </c>
      <c r="CK103" s="16">
        <f>CK99/Data!$B4/Data!$B17*Data!$B15</f>
        <v>1.0555555555555556</v>
      </c>
      <c r="CL103" s="16">
        <f>CL99/Data!$B4/Data!$B17*Data!$B15</f>
        <v>0.77777777777777779</v>
      </c>
      <c r="CM103" s="16">
        <f>CM99/Data!$B4/Data!$B17*Data!$B15</f>
        <v>1.0555555555555556</v>
      </c>
      <c r="CN103" s="16">
        <f>CN99/Data!$B4/Data!$B17*Data!$B15</f>
        <v>0</v>
      </c>
      <c r="CO103" s="16">
        <f>CO99/Data!$B4/Data!$B17*Data!$B15</f>
        <v>0</v>
      </c>
      <c r="CP103" s="16">
        <f>CP99/Data!$B4/Data!$B17*Data!$B15</f>
        <v>0.90277777777777768</v>
      </c>
      <c r="CQ103" s="16">
        <f>CQ99/Data!$B4/Data!$B17*Data!$B15</f>
        <v>0.66666666666666674</v>
      </c>
      <c r="CR103" s="16">
        <f>CR99/Data!$B4/Data!$B17*Data!$B15</f>
        <v>0.55555555555555558</v>
      </c>
      <c r="CS103" s="16">
        <f>CS99/Data!$B4/Data!$B17*Data!$B15</f>
        <v>0.55555555555555558</v>
      </c>
      <c r="CT103" s="16">
        <f>CT99/Data!$B4/Data!$B17*Data!$B15</f>
        <v>0.41666666666666674</v>
      </c>
      <c r="CU103" s="16">
        <f>CU99/Data!$B4/Data!$B17*Data!$B15</f>
        <v>0</v>
      </c>
      <c r="CV103" s="16">
        <f>CV99/Data!$B4/Data!$B17*Data!$B15</f>
        <v>0</v>
      </c>
      <c r="CW103" s="16">
        <f>CW99/Data!$B4/Data!$B17*Data!$B15</f>
        <v>0</v>
      </c>
      <c r="CX103" s="16">
        <f>CX99/Data!$B4/Data!$B17*Data!$B15</f>
        <v>0.51111111111111118</v>
      </c>
      <c r="CY103" s="16">
        <f>CY99/Data!$B4/Data!$B17*Data!$B15</f>
        <v>0.3888888888888889</v>
      </c>
      <c r="CZ103" s="16">
        <f>CZ99/Data!$B4/Data!$B17*Data!$B15</f>
        <v>0.33333333333333337</v>
      </c>
      <c r="DA103" s="16">
        <f>DA99/Data!$B4/Data!$B17*Data!$B15</f>
        <v>0.27777777777777779</v>
      </c>
      <c r="DB103" s="16">
        <f>DB99/Data!$B4/Data!$B17*Data!$B15</f>
        <v>0</v>
      </c>
      <c r="DC103" s="16">
        <f>DC99/Data!$B4/Data!$B17*Data!$B15</f>
        <v>0</v>
      </c>
      <c r="DD103" s="16">
        <f>DD99/Data!$B4/Data!$B17*Data!$B15</f>
        <v>0.8305555555555556</v>
      </c>
      <c r="DE103" s="16">
        <f>DE99/Data!$B4/Data!$B17*Data!$B15</f>
        <v>0.82222222222222219</v>
      </c>
      <c r="DF103" s="16">
        <f>DF99/Data!$B4/Data!$B17*Data!$B15</f>
        <v>0.66666666666666674</v>
      </c>
      <c r="DG103" s="16">
        <f>DG99/Data!$B4/Data!$B17*Data!$B15</f>
        <v>0.66666666666666674</v>
      </c>
      <c r="DH103" s="16">
        <f>DH99/Data!$B4/Data!$B17*Data!$B15</f>
        <v>0.66666666666666674</v>
      </c>
      <c r="DI103" s="16">
        <f>DI99/Data!$B4/Data!$B17*Data!$B15</f>
        <v>0</v>
      </c>
      <c r="DJ103" s="16">
        <f>DJ99/Data!$B4/Data!$B17*Data!$B15</f>
        <v>0</v>
      </c>
      <c r="DK103" s="16">
        <f>DK99/Data!$B4/Data!$B17*Data!$B15</f>
        <v>1.0833333333333335</v>
      </c>
      <c r="DL103" s="16">
        <f>DL99/Data!$B4/Data!$B17*Data!$B15</f>
        <v>0.91111111111111109</v>
      </c>
      <c r="DM103" s="16">
        <f>DM99/Data!$B4/Data!$B17*Data!$B15</f>
        <v>1.0555555555555556</v>
      </c>
      <c r="DN103" s="16">
        <f>DN99/Data!$B4/Data!$B17*Data!$B15</f>
        <v>0.94444444444444453</v>
      </c>
      <c r="DO103" s="16">
        <f>DO99/Data!$B4/Data!$B17*Data!$B15</f>
        <v>0.66666666666666674</v>
      </c>
      <c r="DP103" s="16">
        <f>DP99/Data!$B4/Data!$B17*Data!$B15</f>
        <v>0</v>
      </c>
      <c r="DQ103" s="16">
        <f>DQ99/Data!$B4/Data!$B17*Data!$B15</f>
        <v>0</v>
      </c>
      <c r="DR103" s="16">
        <f>DR99/Data!$B4/Data!$B17*Data!$B15</f>
        <v>0.72222222222222232</v>
      </c>
      <c r="DS103" s="16">
        <f>DS99/Data!$B4/Data!$B17*Data!$B15</f>
        <v>0.33333333333333337</v>
      </c>
      <c r="DT103" s="16">
        <f>DT99/Data!$B4/Data!$B17*Data!$B15</f>
        <v>0.30555555555555558</v>
      </c>
      <c r="DU103" s="16">
        <f>DU99/Data!$B4/Data!$B17*Data!$B15</f>
        <v>0.30555555555555558</v>
      </c>
      <c r="DV103" s="16">
        <f>DV99/Data!$B4/Data!$B17*Data!$B15</f>
        <v>0.27777777777777779</v>
      </c>
      <c r="DW103" s="16">
        <f>DW99/Data!$B4/Data!$B17*Data!$B15</f>
        <v>0</v>
      </c>
      <c r="DX103" s="16">
        <f>DX99/Data!$B4/Data!$B17*Data!$B15</f>
        <v>0</v>
      </c>
      <c r="DY103" s="16">
        <f>DY99/Data!$B4/Data!$B17*Data!$B15</f>
        <v>0.50555555555555554</v>
      </c>
      <c r="DZ103" s="16">
        <f>DZ99/Data!$B4/Data!$B17*Data!$B15</f>
        <v>0.44444444444444448</v>
      </c>
      <c r="EA103" s="16">
        <f>EA99/Data!$B4/Data!$B17*Data!$B15</f>
        <v>0.27777777777777779</v>
      </c>
      <c r="EB103" s="16">
        <f>EB99/Data!$B4/Data!$B17*Data!$B15</f>
        <v>0.22222222222222224</v>
      </c>
      <c r="EC103" s="16">
        <f>EC99/Data!$B4/Data!$B17*Data!$B15</f>
        <v>0.22222222222222224</v>
      </c>
      <c r="ED103" s="16">
        <f>ED99/Data!$B4/Data!$B17*Data!$B15</f>
        <v>0</v>
      </c>
      <c r="EE103" s="16">
        <f>EE99/Data!$B4/Data!$B17*Data!$B15</f>
        <v>0</v>
      </c>
      <c r="EF103" s="16">
        <f>EF99/Data!$B4/Data!$B17*Data!$B15</f>
        <v>0</v>
      </c>
      <c r="EG103" s="16">
        <f>EG99/Data!$B4/Data!$B17*Data!$B15</f>
        <v>0.57777777777777783</v>
      </c>
      <c r="EH103" s="16">
        <f>EH99/Data!$B4/Data!$B17*Data!$B15</f>
        <v>0.30555555555555558</v>
      </c>
      <c r="EI103" s="16">
        <f>EI99/Data!$B4/Data!$B17*Data!$B15</f>
        <v>0.30555555555555558</v>
      </c>
      <c r="EJ103" s="16">
        <f>EJ99/Data!$B4/Data!$B17*Data!$B15</f>
        <v>0.36111111111111116</v>
      </c>
      <c r="EK103" s="16">
        <f>EK99/Data!$B4/Data!$B17*Data!$B15</f>
        <v>0</v>
      </c>
      <c r="EL103" s="16">
        <f>EL99/Data!$B4/Data!$B17*Data!$B15</f>
        <v>0</v>
      </c>
      <c r="EM103" s="16">
        <f>EM99/Data!$B4/Data!$B17*Data!$B15</f>
        <v>0.39722222222222225</v>
      </c>
      <c r="EN103" s="16">
        <f>EN99/Data!$B4/Data!$B17*Data!$B15</f>
        <v>0.28888888888888892</v>
      </c>
      <c r="EO103" s="16">
        <f>EO99/Data!$B4/Data!$B17*Data!$B15</f>
        <v>0.27777777777777779</v>
      </c>
      <c r="EP103" s="16">
        <f>EP99/Data!$B4/Data!$B17*Data!$B15</f>
        <v>0.72222222222222232</v>
      </c>
      <c r="EQ103" s="16">
        <f>EQ99/Data!$B4/Data!$B17*Data!$B15</f>
        <v>1.0555555555555556</v>
      </c>
      <c r="ER103" s="16">
        <f>ER99/Data!$B4/Data!$B17*Data!$B15</f>
        <v>0</v>
      </c>
      <c r="ES103" s="16">
        <f>ES99/Data!$B4/Data!$B17*Data!$B15</f>
        <v>0</v>
      </c>
      <c r="ET103" s="16">
        <f>ET99/Data!$B4/Data!$B17*Data!$B15</f>
        <v>1.2638888888888891</v>
      </c>
      <c r="EU103" s="16">
        <f>EU99/Data!$B4/Data!$B17*Data!$B15</f>
        <v>0.77777777777777779</v>
      </c>
      <c r="EV103" s="16">
        <f>EV99/Data!$B4/Data!$B17*Data!$B15</f>
        <v>1.0555555555555556</v>
      </c>
      <c r="EW103" s="16">
        <f>EW99/Data!$B4/Data!$B17*Data!$B15</f>
        <v>0.83333333333333348</v>
      </c>
      <c r="EX103" s="16">
        <f>EX99/Data!$B4/Data!$B17*Data!$B15</f>
        <v>0.97222222222222232</v>
      </c>
      <c r="EY103" s="16">
        <f>EY99/Data!$B4/Data!$B17*Data!$B15</f>
        <v>0</v>
      </c>
      <c r="EZ103" s="16">
        <f>EZ99/Data!$B4/Data!$B17*Data!$B15</f>
        <v>0</v>
      </c>
      <c r="FA103" s="16">
        <f>FA99/Data!$B4/Data!$B17*Data!$B15</f>
        <v>1.3</v>
      </c>
      <c r="FB103" s="16">
        <f>FB99/Data!$B4/Data!$B17*Data!$B15</f>
        <v>0.66666666666666674</v>
      </c>
      <c r="FC103" s="16">
        <f>FC99/Data!$B4/Data!$B17*Data!$B15</f>
        <v>1.25</v>
      </c>
      <c r="FD103" s="16">
        <f>FD99/Data!$B4/Data!$B17*Data!$B15</f>
        <v>1.0277777777777777</v>
      </c>
      <c r="FE103" s="16">
        <f>FE99/Data!$B4/Data!$B17*Data!$B15</f>
        <v>1.1111111111111112</v>
      </c>
      <c r="FF103" s="16">
        <f>FF99/Data!$B4/Data!$B17*Data!$B15</f>
        <v>0</v>
      </c>
      <c r="FG103" s="16">
        <f>FG99/Data!$B4/Data!$B17*Data!$B15</f>
        <v>0</v>
      </c>
      <c r="FH103" s="16">
        <f>FH99/Data!$B4/Data!$B17*Data!$B15</f>
        <v>1.3</v>
      </c>
      <c r="FI103" s="16">
        <f>FI99/Data!$B4/Data!$B17*Data!$B15</f>
        <v>1.1111111111111112</v>
      </c>
      <c r="FJ103" s="16">
        <f>FJ99/Data!$B4/Data!$B17*Data!$B15</f>
        <v>0.69444444444444453</v>
      </c>
      <c r="FK103" s="16">
        <f>FK99/Data!$B4/Data!$B17*Data!$B15</f>
        <v>0.36111111111111116</v>
      </c>
      <c r="FL103" s="16">
        <f>FL99/Data!$B4/Data!$B17*Data!$B15</f>
        <v>0.33333333333333337</v>
      </c>
      <c r="FM103" s="16">
        <f>FM99/Data!$B4/Data!$B17*Data!$B15</f>
        <v>0</v>
      </c>
      <c r="FN103" s="16">
        <f>FN99/Data!$B4/Data!$B17*Data!$B15</f>
        <v>0</v>
      </c>
      <c r="FO103" s="16">
        <f>FO99/Data!$B4/Data!$B17*Data!$B15</f>
        <v>0.53632222222222226</v>
      </c>
      <c r="FP103" s="16">
        <f>FP99/Data!$B4/Data!$B17*Data!$B15</f>
        <v>0.33333333333333337</v>
      </c>
      <c r="FQ103" s="16">
        <f>FQ99/Data!$B4/Data!$B17*Data!$B15</f>
        <v>0.25</v>
      </c>
      <c r="FR103" s="16">
        <f>FR99/Data!$B4/Data!$B17*Data!$B15</f>
        <v>0.27777777777777779</v>
      </c>
      <c r="FS103" s="16">
        <f>FS99/Data!$B4/Data!$B17*Data!$B15</f>
        <v>0.27777777777777779</v>
      </c>
      <c r="FT103" s="16">
        <f>FT99/Data!$B4/Data!$B17*Data!$B15</f>
        <v>0</v>
      </c>
      <c r="FU103" s="16">
        <f>FU99/Data!$B4/Data!$B17*Data!$B15</f>
        <v>0</v>
      </c>
      <c r="FV103" s="16">
        <f>FV99/Data!$B4/Data!$B17*Data!$B15</f>
        <v>0.79444444444444451</v>
      </c>
      <c r="FW103" s="16">
        <f>FW99/Data!$B4/Data!$B17*Data!$B15</f>
        <v>0.33333333333333337</v>
      </c>
      <c r="FX103" s="16">
        <f>FX99/Data!$B4/Data!$B17*Data!$B15</f>
        <v>0.36111111111111116</v>
      </c>
      <c r="FY103" s="16">
        <f>FY99/Data!$B4/Data!$B17*Data!$B15</f>
        <v>0.33333333333333337</v>
      </c>
      <c r="FZ103" s="16">
        <f>FZ99/Data!$B4/Data!$B17*Data!$B15</f>
        <v>0.33333333333333337</v>
      </c>
      <c r="GA103" s="16">
        <f>GA99/Data!$B4/Data!$B17*Data!$B15</f>
        <v>0</v>
      </c>
      <c r="GB103" s="16">
        <f>GB99/Data!$B4/Data!$B17*Data!$B15</f>
        <v>0</v>
      </c>
      <c r="GC103" s="16">
        <f>GC99/Data!$B4/Data!$B17*Data!$B15</f>
        <v>0.39722222222222225</v>
      </c>
      <c r="GD103" s="16">
        <f>GD99/Data!$B4/Data!$B17*Data!$B15</f>
        <v>0.33333333333333337</v>
      </c>
      <c r="GE103" s="16">
        <f>GE99/Data!$B4/Data!$B17*Data!$B15</f>
        <v>0.27777777777777779</v>
      </c>
      <c r="GF103" s="16">
        <f>GF99/Data!$B4/Data!$B17*Data!$B15</f>
        <v>0.33333333333333337</v>
      </c>
      <c r="GG103" s="16">
        <f>GG99/Data!$B4/Data!$B17*Data!$B15</f>
        <v>0.33333333333333337</v>
      </c>
      <c r="GH103" s="16">
        <f>GH99/Data!$B4/Data!$B17*Data!$B15</f>
        <v>0</v>
      </c>
      <c r="GI103" s="16">
        <f>GI99/Data!$B4/Data!$B17*Data!$B15</f>
        <v>0</v>
      </c>
      <c r="GJ103" s="16">
        <f>GJ99/Data!$B4/Data!$B17*Data!$B15</f>
        <v>1.0833333333333335</v>
      </c>
      <c r="GK103" s="16">
        <f>GK99/Data!$B4/Data!$B17*Data!$B15</f>
        <v>0.71111111111111125</v>
      </c>
      <c r="GL103" s="16">
        <f>GL99/Data!$B4/Data!$B17*Data!$B15</f>
        <v>0.41666666666666674</v>
      </c>
      <c r="GM103" s="16">
        <f>GM99/Data!$B4/Data!$B17*Data!$B15</f>
        <v>0.3888888888888889</v>
      </c>
      <c r="GN103" s="16">
        <f>GN99/Data!$B4/Data!$B17*Data!$B15</f>
        <v>0.41666666666666674</v>
      </c>
      <c r="GO103" s="16">
        <f>GO99/Data!$B4/Data!$B17*Data!$B15</f>
        <v>0</v>
      </c>
      <c r="GP103" s="16">
        <f>GP99/Data!$B4/Data!$B17*Data!$B15</f>
        <v>0</v>
      </c>
      <c r="GQ103" s="16">
        <f>GQ99/Data!$B4/Data!$B17*Data!$B15</f>
        <v>0.72222222222222232</v>
      </c>
      <c r="GR103" s="16">
        <f>GR99/Data!$B4/Data!$B17*Data!$B15</f>
        <v>0.28888888888888892</v>
      </c>
      <c r="GS103" s="16">
        <f>GS99/Data!$B4/Data!$B17*Data!$B15</f>
        <v>0.36111111111111116</v>
      </c>
      <c r="GT103" s="16">
        <f>GT99/Data!$B4/Data!$B17*Data!$B15</f>
        <v>0.3888888888888889</v>
      </c>
      <c r="GU103" s="16">
        <f>GU99/Data!$B4/Data!$B17*Data!$B15</f>
        <v>0.3888888888888889</v>
      </c>
      <c r="GV103" s="16">
        <f>GV99/Data!$B4/Data!$B17*Data!$B15</f>
        <v>0</v>
      </c>
      <c r="GW103" s="16">
        <f>GW99/Data!$B4/Data!$B17*Data!$B15</f>
        <v>0</v>
      </c>
      <c r="GX103" s="16">
        <f>GX99/Data!$B4/Data!$B17*Data!$B15</f>
        <v>1.2638888888888891</v>
      </c>
      <c r="GY103" s="16">
        <f>GY99/Data!$B4/Data!$B17*Data!$B15</f>
        <v>0.88888888888888895</v>
      </c>
      <c r="GZ103" s="16">
        <f>GZ99/Data!$B4/Data!$B17*Data!$B15</f>
        <v>0.83333333333333348</v>
      </c>
      <c r="HA103" s="16">
        <f>HA99/Data!$B4/Data!$B17*Data!$B15</f>
        <v>0.83333333333333348</v>
      </c>
      <c r="HB103" s="16">
        <f>HB99/Data!$B4/Data!$B17*Data!$B15</f>
        <v>0.83333333333333348</v>
      </c>
      <c r="HC103" s="16">
        <f>HC99/Data!$B4/Data!$B17*Data!$B15</f>
        <v>0</v>
      </c>
      <c r="HD103" s="16">
        <f>HD99/Data!$B4/Data!$B17*Data!$B15</f>
        <v>0</v>
      </c>
      <c r="HE103" s="16">
        <f>HE99/Data!$B4/Data!$B17*Data!$B15</f>
        <v>1.2277777777777779</v>
      </c>
      <c r="HF103" s="16">
        <f>HF99/Data!$B4/Data!$B17*Data!$B15</f>
        <v>1.4444444444444446</v>
      </c>
      <c r="HG103" s="16">
        <f>HG99/Data!$B4/Data!$B17*Data!$B15</f>
        <v>1.3888888888888891</v>
      </c>
      <c r="HH103" s="16">
        <f>HH99/Data!$B4/Data!$B17*Data!$B15</f>
        <v>1.25</v>
      </c>
      <c r="HI103" s="16">
        <f>HI99/Data!$B4/Data!$B17*Data!$B15</f>
        <v>0.83333333333333348</v>
      </c>
      <c r="HJ103" s="16">
        <f>HJ99/Data!$B4/Data!$B17*Data!$B15</f>
        <v>0</v>
      </c>
      <c r="HK103" s="16">
        <f>HK99/Data!$B4/Data!$B17*Data!$B15</f>
        <v>0</v>
      </c>
      <c r="HL103" s="16">
        <f>HL99/Data!$B4/Data!$B17*Data!$B15</f>
        <v>1.2638888888888891</v>
      </c>
      <c r="HM103" s="16">
        <f>HM99/Data!$B4/Data!$B17*Data!$B15</f>
        <v>0.44444444444444448</v>
      </c>
      <c r="HN103" s="16">
        <f>HN99/Data!$B4/Data!$B17*Data!$B15</f>
        <v>0.5</v>
      </c>
      <c r="HO103" s="16">
        <f>HO99/Data!$B4/Data!$B17*Data!$B15</f>
        <v>0.41666666666666674</v>
      </c>
      <c r="HP103" s="16">
        <f>HP99/Data!$B4/Data!$B17*Data!$B15</f>
        <v>0.33333333333333337</v>
      </c>
      <c r="HQ103" s="16">
        <f>HQ99/Data!$B4/Data!$B17*Data!$B15</f>
        <v>0</v>
      </c>
      <c r="HR103" s="16">
        <f>HR99/Data!$B4/Data!$B17*Data!$B15</f>
        <v>0</v>
      </c>
      <c r="HS103" s="16">
        <f>HS99/Data!$B4/Data!$B17*Data!$B15</f>
        <v>0.72222222222222232</v>
      </c>
      <c r="HT103" s="16">
        <f>HT99/Data!$B4/Data!$B17*Data!$B15</f>
        <v>0.33333333333333337</v>
      </c>
      <c r="HU103" s="16">
        <f>HU99/Data!$B4/Data!$B17*Data!$B15</f>
        <v>0.30555555555555558</v>
      </c>
      <c r="HV103" s="16">
        <f>HV99/Data!$B4/Data!$B17*Data!$B15</f>
        <v>0.27777777777777779</v>
      </c>
      <c r="HW103" s="16">
        <f>HW99/Data!$B4/Data!$B17*Data!$B15</f>
        <v>0.3888888888888889</v>
      </c>
      <c r="HX103" s="16">
        <f>HX99/Data!$B4/Data!$B17*Data!$B15</f>
        <v>0</v>
      </c>
      <c r="HY103" s="16">
        <f>HY99/Data!$B4/Data!$B17*Data!$B15</f>
        <v>0</v>
      </c>
      <c r="HZ103" s="16">
        <f>HZ99/Data!$B4/Data!$B17*Data!$B15</f>
        <v>1.2638888888888891</v>
      </c>
      <c r="IA103" s="16">
        <f>IA99/Data!$B4/Data!$B17*Data!$B15</f>
        <v>0.66666666666666674</v>
      </c>
      <c r="IB103" s="16">
        <f>IB99/Data!$B4/Data!$B17*Data!$B15</f>
        <v>0.61111111111111116</v>
      </c>
      <c r="IC103" s="16">
        <f>IC99/Data!$B4/Data!$B17*Data!$B15</f>
        <v>0.55555555555555558</v>
      </c>
      <c r="ID103" s="16">
        <f>ID99/Data!$B4/Data!$B17*Data!$B15</f>
        <v>0.33333333333333337</v>
      </c>
      <c r="IE103" s="16">
        <f>IE99/Data!$B4/Data!$B17*Data!$B15</f>
        <v>0</v>
      </c>
      <c r="IF103" s="16">
        <f>IF99/Data!$B4/Data!$B17*Data!$B15</f>
        <v>0</v>
      </c>
      <c r="IG103" s="16">
        <f>IG99/Data!$B4/Data!$B17*Data!$B15</f>
        <v>0.77638888888888891</v>
      </c>
      <c r="IH103" s="16">
        <f>IH99/Data!$B4/Data!$B17*Data!$B15</f>
        <v>0.46666666666666673</v>
      </c>
      <c r="II103" s="16">
        <f>II99/Data!$B4/Data!$B17*Data!$B15</f>
        <v>0.47222222222222227</v>
      </c>
      <c r="IJ103" s="16">
        <f>IJ99/Data!$B4/Data!$B17*Data!$B15</f>
        <v>0.33333333333333337</v>
      </c>
      <c r="IK103" s="16">
        <f>IK99/Data!$B4/Data!$B17*Data!$B15</f>
        <v>0.375</v>
      </c>
      <c r="IL103" s="16">
        <f>IL99/Data!$B4/Data!$B17*Data!$B15</f>
        <v>0</v>
      </c>
      <c r="IM103" s="16">
        <f>IM99/Data!$B4/Data!$B17*Data!$B15</f>
        <v>0</v>
      </c>
      <c r="IN103" s="16">
        <f>IN99/Data!$B4/Data!$B17*Data!$B15</f>
        <v>0.72222222222222232</v>
      </c>
      <c r="IO103" s="16">
        <f>IO99/Data!$B4/Data!$B17*Data!$B15</f>
        <v>0.4</v>
      </c>
      <c r="IP103" s="16">
        <f>IP99/Data!$B4/Data!$B17*Data!$B15</f>
        <v>0.5</v>
      </c>
      <c r="IQ103" s="16">
        <f>IQ99/Data!$B4/Data!$B17*Data!$B15</f>
        <v>1.1666666666666667</v>
      </c>
      <c r="IR103" s="16">
        <f>IR99/Data!$B4/Data!$B17*Data!$B15</f>
        <v>1.666666666666667</v>
      </c>
      <c r="IS103" s="16">
        <f>IS99/Data!$B4/Data!$B17*Data!$B15</f>
        <v>0</v>
      </c>
      <c r="IT103" s="16">
        <f>IT99/Data!$B4/Data!$B17*Data!$B15</f>
        <v>0</v>
      </c>
      <c r="IU103" s="16">
        <f>IU99/Data!$B4/Data!$B17*Data!$B15</f>
        <v>1.9861111111111112</v>
      </c>
      <c r="IV103" s="16">
        <f>IV99/Data!$B4/Data!$B17*Data!$B15</f>
        <v>1.4444444444444446</v>
      </c>
      <c r="IW103" s="16">
        <f>IW99/Data!$B4/Data!$B17*Data!$B15</f>
        <v>1.3888888888888891</v>
      </c>
      <c r="IX103" s="16">
        <f>IX99/Data!$B4/Data!$B17*Data!$B15</f>
        <v>1.25</v>
      </c>
      <c r="IY103" s="16">
        <f>IY99/Data!$B4/Data!$B17*Data!$B15</f>
        <v>1.5277777777777777</v>
      </c>
      <c r="IZ103" s="16">
        <f>IZ99/Data!$B4/Data!$B17*Data!$B15</f>
        <v>0</v>
      </c>
      <c r="JA103" s="16">
        <f>JA99/Data!$B4/Data!$B17*Data!$B15</f>
        <v>0</v>
      </c>
      <c r="JB103" s="16">
        <f>JB99/Data!$B4/Data!$B17*Data!$B15</f>
        <v>1.9861111111111112</v>
      </c>
      <c r="JC103" s="16">
        <f>JC99/Data!$B4/Data!$B17*Data!$B15</f>
        <v>1.666666666666667</v>
      </c>
      <c r="JD103" s="16">
        <f>JD99/Data!$B4/Data!$B17*Data!$B15</f>
        <v>1.2777777777777777</v>
      </c>
      <c r="JE103" s="16">
        <f>JE99/Data!$B4/Data!$B17*Data!$B15</f>
        <v>1.2222222222222223</v>
      </c>
      <c r="JF103" s="16">
        <f>JF99/Data!$B4/Data!$B17*Data!$B15</f>
        <v>0.69444444444444453</v>
      </c>
      <c r="JG103" s="16">
        <f>JG99/Data!$B4/Data!$B17*Data!$B15</f>
        <v>0</v>
      </c>
      <c r="JH103" s="16">
        <f>JH99/Data!$B4/Data!$B17*Data!$B15</f>
        <v>0</v>
      </c>
      <c r="JI103" s="16">
        <f>JI99/Data!$B4/Data!$B17*Data!$B15</f>
        <v>1.4444444444444446</v>
      </c>
      <c r="JJ103" s="16">
        <f>JJ99/Data!$B4/Data!$B17*Data!$B15</f>
        <v>0.42222222222222228</v>
      </c>
      <c r="JK103" s="16">
        <f>JK99/Data!$B4/Data!$B17*Data!$B15</f>
        <v>0.47222222222222227</v>
      </c>
      <c r="JL103" s="16">
        <f>JL99/Data!$B4/Data!$B17*Data!$B15</f>
        <v>0.41666666666666674</v>
      </c>
      <c r="JM103" s="16">
        <f>JM99/Data!$B4/Data!$B17*Data!$B15</f>
        <v>0.27777777777777779</v>
      </c>
      <c r="JN103" s="16">
        <f>JN99/Data!$B4/Data!$B17*Data!$B15</f>
        <v>0</v>
      </c>
      <c r="JO103" s="16">
        <f>JO99/Data!$B4/Data!$B17*Data!$B15</f>
        <v>0</v>
      </c>
      <c r="JP103" s="16">
        <f>JP99/Data!$B4/Data!$B17*Data!$B15</f>
        <v>1.4444444444444446</v>
      </c>
      <c r="JQ103" s="16">
        <f>JQ99/Data!$B4/Data!$B17*Data!$B15</f>
        <v>1.4444444444444446</v>
      </c>
      <c r="JR103" s="16">
        <f>JR99/Data!$B4/Data!$B17*Data!$B15</f>
        <v>1.1111111111111112</v>
      </c>
      <c r="JS103" s="16">
        <f>JS99/Data!$B4/Data!$B17*Data!$B15</f>
        <v>0.69444444444444453</v>
      </c>
      <c r="JT103" s="16">
        <f>JT99/Data!$B4/Data!$B17*Data!$B15</f>
        <v>0.41666666666666674</v>
      </c>
      <c r="JU103" s="16">
        <f>JU99/Data!$B4/Data!$B17*Data!$B15</f>
        <v>0</v>
      </c>
      <c r="JV103" s="16">
        <f>JV99/Data!$B4/Data!$B17*Data!$B15</f>
        <v>0</v>
      </c>
      <c r="JW103" s="16">
        <f>JW99/Data!$B4/Data!$B17*Data!$B15</f>
        <v>1.4444444444444446</v>
      </c>
      <c r="JX103" s="16">
        <f>JX99/Data!$B4/Data!$B17*Data!$B15</f>
        <v>1.2222222222222223</v>
      </c>
      <c r="JY103" s="16">
        <f>JY99/Data!$B4/Data!$B17*Data!$B15</f>
        <v>0.75</v>
      </c>
      <c r="JZ103" s="16">
        <f>JZ99/Data!$B4/Data!$B17*Data!$B15</f>
        <v>0.75</v>
      </c>
      <c r="KA103" s="16">
        <f>KA99/Data!$B4/Data!$B17*Data!$B15</f>
        <v>0.55555555555555558</v>
      </c>
      <c r="KB103" s="16">
        <f>KB99/Data!$B4/Data!$B17*Data!$B15</f>
        <v>0</v>
      </c>
      <c r="KC103" s="16">
        <f>KC99/Data!$B4/Data!$B17*Data!$B15</f>
        <v>0</v>
      </c>
      <c r="KD103" s="16">
        <f>KD99/Data!$B4/Data!$B17*Data!$B15</f>
        <v>1.8055555555555554</v>
      </c>
      <c r="KE103" s="16">
        <f>KE99/Data!$B4/Data!$B17*Data!$B15</f>
        <v>1.5555555555555556</v>
      </c>
      <c r="KF103" s="16">
        <f>KF99/Data!$B4/Data!$B17*Data!$B15</f>
        <v>1.666666666666667</v>
      </c>
      <c r="KG103" s="16">
        <f>KG99/Data!$B4/Data!$B17*Data!$B15</f>
        <v>1.666666666666667</v>
      </c>
      <c r="KH103" s="16">
        <f>KH99/Data!$B4/Data!$B17*Data!$B15</f>
        <v>1.666666666666667</v>
      </c>
      <c r="KI103" s="16">
        <f>KI99/Data!$B4/Data!$B17*Data!$B15</f>
        <v>0</v>
      </c>
      <c r="KJ103" s="16">
        <f>KJ99/Data!$B4/Data!$B17*Data!$B15</f>
        <v>0</v>
      </c>
      <c r="KK103" s="16">
        <f>KK99/Data!$B4/Data!$B17*Data!$B15</f>
        <v>3.25</v>
      </c>
      <c r="KL103" s="16">
        <f>KL99/Data!$B4/Data!$B17*Data!$B15</f>
        <v>2</v>
      </c>
      <c r="KM103" s="16">
        <f>KM99/Data!$B4/Data!$B17*Data!$B15</f>
        <v>2.3611111111111112</v>
      </c>
      <c r="KN103" s="16">
        <f>KN99/Data!$B4/Data!$B17*Data!$B15</f>
        <v>2.3611111111111112</v>
      </c>
      <c r="KO103" s="16">
        <f>KO99/Data!$B4/Data!$B17*Data!$B15</f>
        <v>0</v>
      </c>
      <c r="KP103" s="16">
        <f>KP99/Data!$B4/Data!$B17*Data!$B15</f>
        <v>0</v>
      </c>
      <c r="KQ103" s="16">
        <f>KQ99/Data!$B4/Data!$B17*Data!$B15</f>
        <v>0</v>
      </c>
      <c r="KR103" s="16">
        <f>KR99/Data!$B4/Data!$B17*Data!$B15</f>
        <v>3.25</v>
      </c>
      <c r="KS103" s="16">
        <f>KS99/Data!$B4/Data!$B17*Data!$B15</f>
        <v>2</v>
      </c>
      <c r="KT103" s="16">
        <f>KT99/Data!$B4/Data!$B17*Data!$B15</f>
        <v>2.2222222222222223</v>
      </c>
      <c r="KU103" s="16">
        <f>KU99/Data!$B4/Data!$B17*Data!$B15</f>
        <v>2.3611111111111112</v>
      </c>
      <c r="KV103" s="16">
        <f>KV99/Data!$B4/Data!$B17*Data!$B15</f>
        <v>2.0833333333333335</v>
      </c>
      <c r="KW103" s="16">
        <f>KW99/Data!$B4/Data!$B17*Data!$B15</f>
        <v>0</v>
      </c>
      <c r="KX103" s="16">
        <f>KX99/Data!$B4/Data!$B17*Data!$B15</f>
        <v>0</v>
      </c>
      <c r="KY103" s="16">
        <f>KY99/Data!$B4/Data!$B17*Data!$B15</f>
        <v>2.5277777777777781</v>
      </c>
      <c r="KZ103" s="16">
        <f>KZ99/Data!$B4/Data!$B17*Data!$B15</f>
        <v>1.4444444444444446</v>
      </c>
      <c r="LA103" s="16">
        <f>LA99/Data!$B4/Data!$B17*Data!$B15</f>
        <v>1.3888888888888891</v>
      </c>
      <c r="LB103" s="16">
        <f>LB99/Data!$B4/Data!$B17*Data!$B15</f>
        <v>1.1111111111111112</v>
      </c>
      <c r="LC103" s="16">
        <f>LC99/Data!$B4/Data!$B17*Data!$B15</f>
        <v>1.1111111111111112</v>
      </c>
      <c r="LD103" s="16">
        <f>LD99/Data!$B4/Data!$B17*Data!$B15</f>
        <v>0</v>
      </c>
      <c r="LE103" s="16">
        <f>LE99/Data!$B4/Data!$B17*Data!$B15</f>
        <v>0</v>
      </c>
      <c r="LF103" s="16">
        <f>LF99/Data!$B4/Data!$B17*Data!$B15</f>
        <v>2.166666666666667</v>
      </c>
      <c r="LG103" s="16">
        <f>LG99/Data!$B4/Data!$B17*Data!$B15</f>
        <v>1.3333333333333335</v>
      </c>
      <c r="LH103" s="16">
        <f>LH99/Data!$B4/Data!$B17*Data!$B15</f>
        <v>1.1666666666666667</v>
      </c>
      <c r="LI103" s="16">
        <f>LI99/Data!$B4/Data!$B17*Data!$B15</f>
        <v>0.83333333333333348</v>
      </c>
      <c r="LJ103" s="16">
        <f>LJ99/Data!$B4/Data!$B17*Data!$B15</f>
        <v>0.36111111111111116</v>
      </c>
      <c r="LK103" s="16">
        <f>LK99/Data!$B4/Data!$B17*Data!$B15</f>
        <v>0</v>
      </c>
      <c r="LL103" s="16">
        <f>LL99/Data!$B4/Data!$B17*Data!$B15</f>
        <v>0</v>
      </c>
      <c r="LM103" s="16">
        <f>LM99/Data!$B4/Data!$B17*Data!$B15</f>
        <v>0.4694444444444445</v>
      </c>
      <c r="LN103" s="16">
        <f>LN99/Data!$B4/Data!$B17*Data!$B15</f>
        <v>0.13333333333333333</v>
      </c>
      <c r="LO103" s="16">
        <f>LO99/Data!$B4/Data!$B17*Data!$B15</f>
        <v>0</v>
      </c>
      <c r="LP103" s="16">
        <f>LP99/Data!$B4/Data!$B17*Data!$B15</f>
        <v>0</v>
      </c>
      <c r="LQ103" s="16">
        <f>LQ99/Data!$B4/Data!$B17*Data!$B15</f>
        <v>1.1111111111111112</v>
      </c>
      <c r="LR103" s="16">
        <f>LR99/Data!$B4/Data!$B17*Data!$B15</f>
        <v>0</v>
      </c>
      <c r="LS103" s="16">
        <f>LS99/Data!$B4/Data!$B17*Data!$B15</f>
        <v>0</v>
      </c>
      <c r="LT103" s="16">
        <f>LT99/Data!$B4/Data!$B17*Data!$B15</f>
        <v>1.9861111111111112</v>
      </c>
      <c r="LU103" s="16">
        <f>LU99/Data!$B4/Data!$B17*Data!$B15</f>
        <v>1.3333333333333335</v>
      </c>
      <c r="LV103" s="16">
        <f>LV99/Data!$B4/Data!$B17*Data!$B15</f>
        <v>0</v>
      </c>
      <c r="LW103" s="16">
        <f>LW99/Data!$B4/Data!$B17*Data!$B15</f>
        <v>0</v>
      </c>
      <c r="LX103" s="16">
        <f>LX99/Data!$B4/Data!$B17*Data!$B15</f>
        <v>2.0833333333333335</v>
      </c>
      <c r="LY103" s="16">
        <f>LY99/Data!$B4/Data!$B17*Data!$B15</f>
        <v>0</v>
      </c>
      <c r="LZ103" s="16">
        <f>LZ99/Data!$B4/Data!$B17*Data!$B15</f>
        <v>0</v>
      </c>
      <c r="MA103" s="16">
        <f>MA99/Data!$B4/Data!$B17*Data!$B15</f>
        <v>0.54166666666666674</v>
      </c>
      <c r="MB103" s="16">
        <f>MB99/Data!$B4/Data!$B17*Data!$B15</f>
        <v>0</v>
      </c>
      <c r="MC103" s="16">
        <f>MC99/Data!$B4/Data!$B17*Data!$B15</f>
        <v>1.5277777777777777</v>
      </c>
      <c r="MD103" s="16">
        <f>MD99/Data!$B4/Data!$B17*Data!$B15</f>
        <v>1.5277777777777777</v>
      </c>
      <c r="ME103" s="16">
        <f>ME99/Data!$B4/Data!$B17*Data!$B15</f>
        <v>1.5277777777777777</v>
      </c>
      <c r="MF103" s="16">
        <f>MF99/Data!$B4/Data!$B17*Data!$B15</f>
        <v>0</v>
      </c>
      <c r="MG103" s="16">
        <f>MG99/Data!$B4/Data!$B17*Data!$B15</f>
        <v>0</v>
      </c>
      <c r="MH103" s="16">
        <f>MH99/Data!$B4/Data!$B17*Data!$B15</f>
        <v>0.72222222222222232</v>
      </c>
      <c r="MI103" s="16">
        <f>MI99/Data!$B4/Data!$B17*Data!$B15</f>
        <v>0.22222222222222224</v>
      </c>
      <c r="MJ103" s="16">
        <f>MJ99/Data!$B4/Data!$B17*Data!$B15</f>
        <v>0.27777777777777779</v>
      </c>
      <c r="MK103" s="16">
        <f>MK99/Data!$B4/Data!$B17*Data!$B15</f>
        <v>0.22222222222222224</v>
      </c>
      <c r="ML103" s="16">
        <f>ML99/Data!$B4/Data!$B17*Data!$B15</f>
        <v>0.27777777777777779</v>
      </c>
      <c r="MM103" s="16">
        <f>MM99/Data!$B4/Data!$B17*Data!$B15</f>
        <v>0</v>
      </c>
      <c r="MN103" s="16">
        <f>MN99/Data!$B4/Data!$B17*Data!$B15</f>
        <v>0</v>
      </c>
      <c r="MO103" s="16">
        <f>MO99/Data!$B4/Data!$B17*Data!$B15</f>
        <v>0.90277777777777768</v>
      </c>
      <c r="MP103" s="16">
        <f>MP99/Data!$B4/Data!$B17*Data!$B15</f>
        <v>0.33333333333333337</v>
      </c>
      <c r="MQ103" s="16">
        <f>MQ99/Data!$B4/Data!$B17*Data!$B15</f>
        <v>0.33333333333333337</v>
      </c>
      <c r="MR103" s="16">
        <f>MR99/Data!$B4/Data!$B17*Data!$B15</f>
        <v>0.25</v>
      </c>
      <c r="MS103" s="16">
        <f>MS99/Data!$B4/Data!$B17*Data!$B15</f>
        <v>0.16666666666666669</v>
      </c>
      <c r="MT103" s="16">
        <f>MT99/Data!$B4/Data!$B17*Data!$B15</f>
        <v>0</v>
      </c>
      <c r="MU103" s="16">
        <f>MU99/Data!$B4/Data!$B17*Data!$B15</f>
        <v>0</v>
      </c>
      <c r="MV103" s="16">
        <f>MV99/Data!$B4/Data!$B17*Data!$B15</f>
        <v>0.28888888888888892</v>
      </c>
      <c r="MW103" s="16">
        <f>MW99/Data!$B4/Data!$B17*Data!$B15</f>
        <v>0.17777777777777781</v>
      </c>
      <c r="MX103" s="16">
        <f>MX99/Data!$B4/Data!$B17*Data!$B15</f>
        <v>0.16666666666666669</v>
      </c>
      <c r="MY103" s="16">
        <f>MY99/Data!$B4/Data!$B17*Data!$B15</f>
        <v>0.22222222222222224</v>
      </c>
      <c r="MZ103" s="16">
        <f>MZ99/Data!$B4/Data!$B17*Data!$B15</f>
        <v>0.22222222222222224</v>
      </c>
      <c r="NA103" s="16">
        <f>NA99/Data!$B4/Data!$B17*Data!$B15</f>
        <v>0</v>
      </c>
      <c r="NB103" s="16">
        <f>NB99/Data!$B4/Data!$B17*Data!$B15</f>
        <v>0</v>
      </c>
      <c r="NC103" s="16">
        <f>NC99/Data!$B4/Data!$B17*Data!$B15</f>
        <v>0.36111111111111116</v>
      </c>
    </row>
    <row r="104" spans="2:371" ht="15">
      <c r="B104" s="9" t="s">
        <v>100</v>
      </c>
      <c r="C104" s="16">
        <f>C100/Data!$B18</f>
        <v>0.59758064516129028</v>
      </c>
      <c r="D104" s="16">
        <f>D100/Data!$B18</f>
        <v>0.40860215053763438</v>
      </c>
      <c r="E104" s="16">
        <f>E100/Data!$B18</f>
        <v>0.40860215053763438</v>
      </c>
      <c r="F104" s="16">
        <f>F100/Data!$B18</f>
        <v>0.40860215053763438</v>
      </c>
      <c r="G104" s="16">
        <f>G100/Data!$B18</f>
        <v>0.510752688172043</v>
      </c>
      <c r="H104" s="16">
        <f>H100/Data!$B18</f>
        <v>0</v>
      </c>
      <c r="I104" s="16">
        <f>I100/Data!$B18</f>
        <v>0</v>
      </c>
      <c r="J104" s="16">
        <f>J100/Data!$B18</f>
        <v>0.66397849462365577</v>
      </c>
      <c r="K104" s="16">
        <f>K100/Data!$B18</f>
        <v>0.40860215053763438</v>
      </c>
      <c r="L104" s="16">
        <f>L100/Data!$B18</f>
        <v>0.40860215053763438</v>
      </c>
      <c r="M104" s="16">
        <f>M100/Data!$B18</f>
        <v>0.40860215053763438</v>
      </c>
      <c r="N104" s="16">
        <f>N100/Data!$B18</f>
        <v>0.35752688172043007</v>
      </c>
      <c r="O104" s="16">
        <f>O100/Data!$B18</f>
        <v>0</v>
      </c>
      <c r="P104" s="16">
        <f>P100/Data!$B18</f>
        <v>0</v>
      </c>
      <c r="Q104" s="16">
        <f>Q100/Data!$B18</f>
        <v>0.99596774193548376</v>
      </c>
      <c r="R104" s="16">
        <f>R100/Data!$B18</f>
        <v>0.7763440860215054</v>
      </c>
      <c r="S104" s="16">
        <f>S100/Data!$B18</f>
        <v>1.1236559139784947</v>
      </c>
      <c r="T104" s="16">
        <f>T100/Data!$B18</f>
        <v>0.81720430107526876</v>
      </c>
      <c r="U104" s="16">
        <f>U100/Data!$B18</f>
        <v>0.35752688172043007</v>
      </c>
      <c r="V104" s="16">
        <f>V100/Data!$B18</f>
        <v>0</v>
      </c>
      <c r="W104" s="16">
        <f>W100/Data!$B18</f>
        <v>0</v>
      </c>
      <c r="X104" s="16">
        <f>X100/Data!$B18</f>
        <v>0.73037634408602148</v>
      </c>
      <c r="Y104" s="16">
        <f>Y100/Data!$B18</f>
        <v>0.30645161290322576</v>
      </c>
      <c r="Z104" s="16">
        <f>Z100/Data!$B18</f>
        <v>0.45967741935483869</v>
      </c>
      <c r="AA104" s="16">
        <f>AA100/Data!$B18</f>
        <v>0.510752688172043</v>
      </c>
      <c r="AB104" s="16">
        <f>AB100/Data!$B18</f>
        <v>0.510752688172043</v>
      </c>
      <c r="AC104" s="16">
        <f>AC100/Data!$B18</f>
        <v>0</v>
      </c>
      <c r="AD104" s="16">
        <f>AD100/Data!$B18</f>
        <v>0</v>
      </c>
      <c r="AE104" s="16">
        <f>AE100/Data!$B18</f>
        <v>0.79677419354838708</v>
      </c>
      <c r="AF104" s="16">
        <f>AF100/Data!$B18</f>
        <v>0.40860215053763438</v>
      </c>
      <c r="AG104" s="16">
        <f>AG100/Data!$B18</f>
        <v>0.61290322580645151</v>
      </c>
      <c r="AH104" s="16">
        <f>AH100/Data!$B18</f>
        <v>0.510752688172043</v>
      </c>
      <c r="AI104" s="16">
        <f>AI100/Data!$B18</f>
        <v>0.510752688172043</v>
      </c>
      <c r="AJ104" s="16">
        <f>AJ100/Data!$B18</f>
        <v>0</v>
      </c>
      <c r="AK104" s="16">
        <f>AK100/Data!$B18</f>
        <v>0</v>
      </c>
      <c r="AL104" s="16">
        <f>AL100/Data!$B18</f>
        <v>0.92956989247311816</v>
      </c>
      <c r="AM104" s="16">
        <f>AM100/Data!$B18</f>
        <v>0.49032258064516127</v>
      </c>
      <c r="AN104" s="16">
        <f>AN100/Data!$B18</f>
        <v>0.61290322580645151</v>
      </c>
      <c r="AO104" s="16">
        <f>AO100/Data!$B18</f>
        <v>0.61290322580645151</v>
      </c>
      <c r="AP104" s="16">
        <f>AP100/Data!$B18</f>
        <v>0.510752688172043</v>
      </c>
      <c r="AQ104" s="16">
        <f>AQ100/Data!$B18</f>
        <v>0</v>
      </c>
      <c r="AR104" s="16">
        <f>AR100/Data!$B18</f>
        <v>0</v>
      </c>
      <c r="AS104" s="16">
        <f>AS100/Data!$B18</f>
        <v>0.92956989247311816</v>
      </c>
      <c r="AT104" s="16">
        <f>AT100/Data!$B18</f>
        <v>0.57204301075268815</v>
      </c>
      <c r="AU104" s="16">
        <f>AU100/Data!$B18</f>
        <v>0.61290322580645151</v>
      </c>
      <c r="AV104" s="16">
        <f>AV100/Data!$B18</f>
        <v>0.45967741935483869</v>
      </c>
      <c r="AW104" s="16">
        <f>AW100/Data!$B18</f>
        <v>0.510752688172043</v>
      </c>
      <c r="AX104" s="16">
        <f>AX100/Data!$B18</f>
        <v>0</v>
      </c>
      <c r="AY104" s="16">
        <f>AY100/Data!$B18</f>
        <v>0</v>
      </c>
      <c r="AZ104" s="16">
        <f>AZ100/Data!$B18</f>
        <v>1.6599462365591395</v>
      </c>
      <c r="BA104" s="16">
        <f>BA100/Data!$B18</f>
        <v>1.225806451612903</v>
      </c>
      <c r="BB104" s="16">
        <f>BB100/Data!$B18</f>
        <v>1.2768817204301075</v>
      </c>
      <c r="BC104" s="16">
        <f>BC100/Data!$B18</f>
        <v>0.71505376344086014</v>
      </c>
      <c r="BD104" s="16">
        <f>BD100/Data!$B18</f>
        <v>0.45967741935483869</v>
      </c>
      <c r="BE104" s="16">
        <f>BE100/Data!$B18</f>
        <v>0</v>
      </c>
      <c r="BF104" s="16">
        <f>BF100/Data!$B18</f>
        <v>0</v>
      </c>
      <c r="BG104" s="16">
        <f>BG100/Data!$B18</f>
        <v>0</v>
      </c>
      <c r="BH104" s="16">
        <f>BH100/Data!$B18</f>
        <v>1.225806451612903</v>
      </c>
      <c r="BI104" s="16">
        <f>BI100/Data!$B18</f>
        <v>0.66397849462365577</v>
      </c>
      <c r="BJ104" s="16">
        <f>BJ100/Data!$B18</f>
        <v>0.71505376344086014</v>
      </c>
      <c r="BK104" s="16">
        <f>BK100/Data!$B18</f>
        <v>0.66397849462365577</v>
      </c>
      <c r="BL104" s="16">
        <f>BL100/Data!$B18</f>
        <v>0</v>
      </c>
      <c r="BM104" s="16">
        <f>BM100/Data!$B18</f>
        <v>0</v>
      </c>
      <c r="BN104" s="16">
        <f>BN100/Data!$B18</f>
        <v>1.3279569892473115</v>
      </c>
      <c r="BO104" s="16">
        <f>BO100/Data!$B18</f>
        <v>0.85806451612903223</v>
      </c>
      <c r="BP104" s="16">
        <f>BP100/Data!$B18</f>
        <v>0.81720430107526876</v>
      </c>
      <c r="BQ104" s="16">
        <f>BQ100/Data!$B18</f>
        <v>0.30645161290322576</v>
      </c>
      <c r="BR104" s="16">
        <f>BR100/Data!$B18</f>
        <v>0.56182795698924737</v>
      </c>
      <c r="BS104" s="16">
        <f>BS100/Data!$B18</f>
        <v>0</v>
      </c>
      <c r="BT104" s="16">
        <f>BT100/Data!$B18</f>
        <v>0</v>
      </c>
      <c r="BU104" s="16">
        <f>BU100/Data!$B18</f>
        <v>0.86317204301075268</v>
      </c>
      <c r="BV104" s="16">
        <f>BV100/Data!$B18</f>
        <v>0.40860215053763438</v>
      </c>
      <c r="BW104" s="16">
        <f>BW100/Data!$B18</f>
        <v>0.56182795698924737</v>
      </c>
      <c r="BX104" s="16">
        <f>BX100/Data!$B18</f>
        <v>0.510752688172043</v>
      </c>
      <c r="BY104" s="16">
        <f>BY100/Data!$B18</f>
        <v>0.56182795698924737</v>
      </c>
      <c r="BZ104" s="16">
        <f>BZ100/Data!$B18</f>
        <v>0</v>
      </c>
      <c r="CA104" s="16">
        <f>CA100/Data!$B18</f>
        <v>0</v>
      </c>
      <c r="CB104" s="16">
        <f>CB100/Data!$B18</f>
        <v>1.0623655913978496</v>
      </c>
      <c r="CC104" s="16">
        <f>CC100/Data!$B18</f>
        <v>0.49032258064516127</v>
      </c>
      <c r="CD104" s="16">
        <f>CD100/Data!$B18</f>
        <v>0.61290322580645151</v>
      </c>
      <c r="CE104" s="16">
        <f>CE100/Data!$B18</f>
        <v>0.40860215053763438</v>
      </c>
      <c r="CF104" s="16">
        <f>CF100/Data!$B18</f>
        <v>1.2768817204301075</v>
      </c>
      <c r="CG104" s="16">
        <f>CG100/Data!$B18</f>
        <v>0</v>
      </c>
      <c r="CH104" s="16">
        <f>CH100/Data!$B18</f>
        <v>0</v>
      </c>
      <c r="CI104" s="16">
        <f>CI100/Data!$B18</f>
        <v>2.1247311827956992</v>
      </c>
      <c r="CJ104" s="16">
        <f>CJ100/Data!$B18</f>
        <v>1.6344086021505375</v>
      </c>
      <c r="CK104" s="16">
        <f>CK100/Data!$B18</f>
        <v>1.9408602150537633</v>
      </c>
      <c r="CL104" s="16">
        <f>CL100/Data!$B18</f>
        <v>1.4301075268817203</v>
      </c>
      <c r="CM104" s="16">
        <f>CM100/Data!$B18</f>
        <v>1.9408602150537633</v>
      </c>
      <c r="CN104" s="16">
        <f>CN100/Data!$B18</f>
        <v>0</v>
      </c>
      <c r="CO104" s="16">
        <f>CO100/Data!$B18</f>
        <v>0</v>
      </c>
      <c r="CP104" s="16">
        <f>CP100/Data!$B18</f>
        <v>1.6599462365591395</v>
      </c>
      <c r="CQ104" s="16">
        <f>CQ100/Data!$B18</f>
        <v>1.225806451612903</v>
      </c>
      <c r="CR104" s="16">
        <f>CR100/Data!$B18</f>
        <v>1.021505376344086</v>
      </c>
      <c r="CS104" s="16">
        <f>CS100/Data!$B18</f>
        <v>1.021505376344086</v>
      </c>
      <c r="CT104" s="16">
        <f>CT100/Data!$B18</f>
        <v>0.76612903225806439</v>
      </c>
      <c r="CU104" s="16">
        <f>CU100/Data!$B18</f>
        <v>0</v>
      </c>
      <c r="CV104" s="16">
        <f>CV100/Data!$B18</f>
        <v>0</v>
      </c>
      <c r="CW104" s="16">
        <f>CW100/Data!$B18</f>
        <v>0</v>
      </c>
      <c r="CX104" s="16">
        <f>CX100/Data!$B18</f>
        <v>0.93978494623655906</v>
      </c>
      <c r="CY104" s="16">
        <f>CY100/Data!$B18</f>
        <v>0.71505376344086014</v>
      </c>
      <c r="CZ104" s="16">
        <f>CZ100/Data!$B18</f>
        <v>0.61290322580645151</v>
      </c>
      <c r="DA104" s="16">
        <f>DA100/Data!$B18</f>
        <v>0.510752688172043</v>
      </c>
      <c r="DB104" s="16">
        <f>DB100/Data!$B18</f>
        <v>0</v>
      </c>
      <c r="DC104" s="16">
        <f>DC100/Data!$B18</f>
        <v>0</v>
      </c>
      <c r="DD104" s="16">
        <f>DD100/Data!$B18</f>
        <v>1.5271505376344083</v>
      </c>
      <c r="DE104" s="16">
        <f>DE100/Data!$B18</f>
        <v>1.5118279569892472</v>
      </c>
      <c r="DF104" s="16">
        <f>DF100/Data!$B18</f>
        <v>1.225806451612903</v>
      </c>
      <c r="DG104" s="16">
        <f>DG100/Data!$B18</f>
        <v>1.225806451612903</v>
      </c>
      <c r="DH104" s="16">
        <f>DH100/Data!$B18</f>
        <v>1.225806451612903</v>
      </c>
      <c r="DI104" s="16">
        <f>DI100/Data!$B18</f>
        <v>0</v>
      </c>
      <c r="DJ104" s="16">
        <f>DJ100/Data!$B18</f>
        <v>0</v>
      </c>
      <c r="DK104" s="16">
        <f>DK100/Data!$B18</f>
        <v>1.9919354838709675</v>
      </c>
      <c r="DL104" s="16">
        <f>DL100/Data!$B18</f>
        <v>1.6752688172043009</v>
      </c>
      <c r="DM104" s="16">
        <f>DM100/Data!$B18</f>
        <v>1.9408602150537633</v>
      </c>
      <c r="DN104" s="16">
        <f>DN100/Data!$B18</f>
        <v>1.736559139784946</v>
      </c>
      <c r="DO104" s="16">
        <f>DO100/Data!$B18</f>
        <v>1.225806451612903</v>
      </c>
      <c r="DP104" s="16">
        <f>DP100/Data!$B18</f>
        <v>0</v>
      </c>
      <c r="DQ104" s="16">
        <f>DQ100/Data!$B18</f>
        <v>0</v>
      </c>
      <c r="DR104" s="16">
        <f>DR100/Data!$B18</f>
        <v>1.3279569892473115</v>
      </c>
      <c r="DS104" s="16">
        <f>DS100/Data!$B18</f>
        <v>0.61290322580645151</v>
      </c>
      <c r="DT104" s="16">
        <f>DT100/Data!$B18</f>
        <v>0.56182795698924737</v>
      </c>
      <c r="DU104" s="16">
        <f>DU100/Data!$B18</f>
        <v>0.56182795698924737</v>
      </c>
      <c r="DV104" s="16">
        <f>DV100/Data!$B18</f>
        <v>0.510752688172043</v>
      </c>
      <c r="DW104" s="16">
        <f>DW100/Data!$B18</f>
        <v>0</v>
      </c>
      <c r="DX104" s="16">
        <f>DX100/Data!$B18</f>
        <v>0</v>
      </c>
      <c r="DY104" s="16">
        <f>DY100/Data!$B18</f>
        <v>0.92956989247311816</v>
      </c>
      <c r="DZ104" s="16">
        <f>DZ100/Data!$B18</f>
        <v>0.81720430107526876</v>
      </c>
      <c r="EA104" s="16">
        <f>EA100/Data!$B18</f>
        <v>0.510752688172043</v>
      </c>
      <c r="EB104" s="16">
        <f>EB100/Data!$B18</f>
        <v>0.40860215053763438</v>
      </c>
      <c r="EC104" s="16">
        <f>EC100/Data!$B18</f>
        <v>0.40860215053763438</v>
      </c>
      <c r="ED104" s="16">
        <f>ED100/Data!$B18</f>
        <v>0</v>
      </c>
      <c r="EE104" s="16">
        <f>EE100/Data!$B18</f>
        <v>0</v>
      </c>
      <c r="EF104" s="16">
        <f>EF100/Data!$B18</f>
        <v>0</v>
      </c>
      <c r="EG104" s="16">
        <f>EG100/Data!$B18</f>
        <v>1.0623655913978496</v>
      </c>
      <c r="EH104" s="16">
        <f>EH100/Data!$B18</f>
        <v>0.56182795698924737</v>
      </c>
      <c r="EI104" s="16">
        <f>EI100/Data!$B18</f>
        <v>0.56182795698924737</v>
      </c>
      <c r="EJ104" s="16">
        <f>EJ100/Data!$B18</f>
        <v>0.66397849462365577</v>
      </c>
      <c r="EK104" s="16">
        <f>EK100/Data!$B18</f>
        <v>0</v>
      </c>
      <c r="EL104" s="16">
        <f>EL100/Data!$B18</f>
        <v>0</v>
      </c>
      <c r="EM104" s="16">
        <f>EM100/Data!$B18</f>
        <v>0.73037634408602148</v>
      </c>
      <c r="EN104" s="16">
        <f>EN100/Data!$B18</f>
        <v>0.53118279569892479</v>
      </c>
      <c r="EO104" s="16">
        <f>EO100/Data!$B18</f>
        <v>0.510752688172043</v>
      </c>
      <c r="EP104" s="16">
        <f>EP100/Data!$B18</f>
        <v>1.3279569892473115</v>
      </c>
      <c r="EQ104" s="16">
        <f>EQ100/Data!$B18</f>
        <v>1.9408602150537633</v>
      </c>
      <c r="ER104" s="16">
        <f>ER100/Data!$B18</f>
        <v>0</v>
      </c>
      <c r="ES104" s="16">
        <f>ES100/Data!$B18</f>
        <v>0</v>
      </c>
      <c r="ET104" s="16">
        <f>ET100/Data!$B18</f>
        <v>2.3239247311827955</v>
      </c>
      <c r="EU104" s="16">
        <f>EU100/Data!$B18</f>
        <v>1.4301075268817203</v>
      </c>
      <c r="EV104" s="16">
        <f>EV100/Data!$B18</f>
        <v>1.9408602150537633</v>
      </c>
      <c r="EW104" s="16">
        <f>EW100/Data!$B18</f>
        <v>1.5322580645161288</v>
      </c>
      <c r="EX104" s="16">
        <f>EX100/Data!$B18</f>
        <v>1.7876344086021505</v>
      </c>
      <c r="EY104" s="16">
        <f>EY100/Data!$B18</f>
        <v>0</v>
      </c>
      <c r="EZ104" s="16">
        <f>EZ100/Data!$B18</f>
        <v>0</v>
      </c>
      <c r="FA104" s="16">
        <f>FA100/Data!$B18</f>
        <v>2.3903225806451611</v>
      </c>
      <c r="FB104" s="16">
        <f>FB100/Data!$B18</f>
        <v>1.225806451612903</v>
      </c>
      <c r="FC104" s="16">
        <f>FC100/Data!$B18</f>
        <v>2.2983870967741935</v>
      </c>
      <c r="FD104" s="16">
        <f>FD100/Data!$B18</f>
        <v>1.8897849462365588</v>
      </c>
      <c r="FE104" s="16">
        <f>FE100/Data!$B18</f>
        <v>2.043010752688172</v>
      </c>
      <c r="FF104" s="16">
        <f>FF100/Data!$B18</f>
        <v>0</v>
      </c>
      <c r="FG104" s="16">
        <f>FG100/Data!$B18</f>
        <v>0</v>
      </c>
      <c r="FH104" s="16">
        <f>FH100/Data!$B18</f>
        <v>2.3903225806451611</v>
      </c>
      <c r="FI104" s="16">
        <f>FI100/Data!$B18</f>
        <v>2.043010752688172</v>
      </c>
      <c r="FJ104" s="16">
        <f>FJ100/Data!$B18</f>
        <v>1.2768817204301075</v>
      </c>
      <c r="FK104" s="16">
        <f>FK100/Data!$B18</f>
        <v>0.66397849462365577</v>
      </c>
      <c r="FL104" s="16">
        <f>FL100/Data!$B18</f>
        <v>0.61290322580645151</v>
      </c>
      <c r="FM104" s="16">
        <f>FM100/Data!$B18</f>
        <v>0</v>
      </c>
      <c r="FN104" s="16">
        <f>FN100/Data!$B18</f>
        <v>0</v>
      </c>
      <c r="FO104" s="16">
        <f>FO100/Data!$B18</f>
        <v>0.98614086021505365</v>
      </c>
      <c r="FP104" s="16">
        <f>FP100/Data!$B18</f>
        <v>0.61290322580645151</v>
      </c>
      <c r="FQ104" s="16">
        <f>FQ100/Data!$B18</f>
        <v>0.45967741935483869</v>
      </c>
      <c r="FR104" s="16">
        <f>FR100/Data!$B18</f>
        <v>0.510752688172043</v>
      </c>
      <c r="FS104" s="16">
        <f>FS100/Data!$B18</f>
        <v>0.510752688172043</v>
      </c>
      <c r="FT104" s="16">
        <f>FT100/Data!$B18</f>
        <v>0</v>
      </c>
      <c r="FU104" s="16">
        <f>FU100/Data!$B18</f>
        <v>0</v>
      </c>
      <c r="FV104" s="16">
        <f>FV100/Data!$B18</f>
        <v>1.460752688172043</v>
      </c>
      <c r="FW104" s="16">
        <f>FW100/Data!$B18</f>
        <v>0.61290322580645151</v>
      </c>
      <c r="FX104" s="16">
        <f>FX100/Data!$B18</f>
        <v>0.66397849462365577</v>
      </c>
      <c r="FY104" s="16">
        <f>FY100/Data!$B18</f>
        <v>0.61290322580645151</v>
      </c>
      <c r="FZ104" s="16">
        <f>FZ100/Data!$B18</f>
        <v>0.61290322580645151</v>
      </c>
      <c r="GA104" s="16">
        <f>GA100/Data!$B18</f>
        <v>0</v>
      </c>
      <c r="GB104" s="16">
        <f>GB100/Data!$B18</f>
        <v>0</v>
      </c>
      <c r="GC104" s="16">
        <f>GC100/Data!$B18</f>
        <v>0.73037634408602148</v>
      </c>
      <c r="GD104" s="16">
        <f>GD100/Data!$B18</f>
        <v>0.61290322580645151</v>
      </c>
      <c r="GE104" s="16">
        <f>GE100/Data!$B18</f>
        <v>0.510752688172043</v>
      </c>
      <c r="GF104" s="16">
        <f>GF100/Data!$B18</f>
        <v>0.61290322580645151</v>
      </c>
      <c r="GG104" s="16">
        <f>GG100/Data!$B18</f>
        <v>0.61290322580645151</v>
      </c>
      <c r="GH104" s="16">
        <f>GH100/Data!$B18</f>
        <v>0</v>
      </c>
      <c r="GI104" s="16">
        <f>GI100/Data!$B18</f>
        <v>0</v>
      </c>
      <c r="GJ104" s="16">
        <f>GJ100/Data!$B18</f>
        <v>1.9919354838709675</v>
      </c>
      <c r="GK104" s="16">
        <f>GK100/Data!$B18</f>
        <v>1.3075268817204302</v>
      </c>
      <c r="GL104" s="16">
        <f>GL100/Data!$B18</f>
        <v>0.76612903225806439</v>
      </c>
      <c r="GM104" s="16">
        <f>GM100/Data!$B18</f>
        <v>0.71505376344086014</v>
      </c>
      <c r="GN104" s="16">
        <f>GN100/Data!$B18</f>
        <v>0.76612903225806439</v>
      </c>
      <c r="GO104" s="16">
        <f>GO100/Data!$B18</f>
        <v>0</v>
      </c>
      <c r="GP104" s="16">
        <f>GP100/Data!$B18</f>
        <v>0</v>
      </c>
      <c r="GQ104" s="16">
        <f>GQ100/Data!$B18</f>
        <v>1.3279569892473115</v>
      </c>
      <c r="GR104" s="16">
        <f>GR100/Data!$B18</f>
        <v>0.53118279569892479</v>
      </c>
      <c r="GS104" s="16">
        <f>GS100/Data!$B18</f>
        <v>0.66397849462365577</v>
      </c>
      <c r="GT104" s="16">
        <f>GT100/Data!$B18</f>
        <v>0.71505376344086014</v>
      </c>
      <c r="GU104" s="16">
        <f>GU100/Data!$B18</f>
        <v>0.71505376344086014</v>
      </c>
      <c r="GV104" s="16">
        <f>GV100/Data!$B18</f>
        <v>0</v>
      </c>
      <c r="GW104" s="16">
        <f>GW100/Data!$B18</f>
        <v>0</v>
      </c>
      <c r="GX104" s="16">
        <f>GX100/Data!$B18</f>
        <v>2.3239247311827955</v>
      </c>
      <c r="GY104" s="16">
        <f>GY100/Data!$B18</f>
        <v>1.6344086021505375</v>
      </c>
      <c r="GZ104" s="16">
        <f>GZ100/Data!$B18</f>
        <v>1.5322580645161288</v>
      </c>
      <c r="HA104" s="16">
        <f>HA100/Data!$B18</f>
        <v>1.5322580645161288</v>
      </c>
      <c r="HB104" s="16">
        <f>HB100/Data!$B18</f>
        <v>1.5322580645161288</v>
      </c>
      <c r="HC104" s="16">
        <f>HC100/Data!$B18</f>
        <v>0</v>
      </c>
      <c r="HD104" s="16">
        <f>HD100/Data!$B18</f>
        <v>0</v>
      </c>
      <c r="HE104" s="16">
        <f>HE100/Data!$B18</f>
        <v>2.2575268817204295</v>
      </c>
      <c r="HF104" s="16">
        <f>HF100/Data!$B18</f>
        <v>2.6559139784946231</v>
      </c>
      <c r="HG104" s="16">
        <f>HG100/Data!$B18</f>
        <v>2.553763440860215</v>
      </c>
      <c r="HH104" s="16">
        <f>HH100/Data!$B18</f>
        <v>2.2983870967741935</v>
      </c>
      <c r="HI104" s="16">
        <f>HI100/Data!$B18</f>
        <v>1.5322580645161288</v>
      </c>
      <c r="HJ104" s="16">
        <f>HJ100/Data!$B18</f>
        <v>0</v>
      </c>
      <c r="HK104" s="16">
        <f>HK100/Data!$B18</f>
        <v>0</v>
      </c>
      <c r="HL104" s="16">
        <f>HL100/Data!$B18</f>
        <v>2.3239247311827955</v>
      </c>
      <c r="HM104" s="16">
        <f>HM100/Data!$B18</f>
        <v>0.81720430107526876</v>
      </c>
      <c r="HN104" s="16">
        <f>HN100/Data!$B18</f>
        <v>0.91935483870967738</v>
      </c>
      <c r="HO104" s="16">
        <f>HO100/Data!$B18</f>
        <v>0.76612903225806439</v>
      </c>
      <c r="HP104" s="16">
        <f>HP100/Data!$B18</f>
        <v>0.61290322580645151</v>
      </c>
      <c r="HQ104" s="16">
        <f>HQ100/Data!$B18</f>
        <v>0</v>
      </c>
      <c r="HR104" s="16">
        <f>HR100/Data!$B18</f>
        <v>0</v>
      </c>
      <c r="HS104" s="16">
        <f>HS100/Data!$B18</f>
        <v>1.3279569892473115</v>
      </c>
      <c r="HT104" s="16">
        <f>HT100/Data!$B18</f>
        <v>0.61290322580645151</v>
      </c>
      <c r="HU104" s="16">
        <f>HU100/Data!$B18</f>
        <v>0.56182795698924737</v>
      </c>
      <c r="HV104" s="16">
        <f>HV100/Data!$B18</f>
        <v>0.510752688172043</v>
      </c>
      <c r="HW104" s="16">
        <f>HW100/Data!$B18</f>
        <v>0.71505376344086014</v>
      </c>
      <c r="HX104" s="16">
        <f>HX100/Data!$B18</f>
        <v>0</v>
      </c>
      <c r="HY104" s="16">
        <f>HY100/Data!$B18</f>
        <v>0</v>
      </c>
      <c r="HZ104" s="16">
        <f>HZ100/Data!$B18</f>
        <v>2.3239247311827955</v>
      </c>
      <c r="IA104" s="16">
        <f>IA100/Data!$B18</f>
        <v>1.225806451612903</v>
      </c>
      <c r="IB104" s="16">
        <f>IB100/Data!$B18</f>
        <v>1.1236559139784947</v>
      </c>
      <c r="IC104" s="16">
        <f>IC100/Data!$B18</f>
        <v>1.021505376344086</v>
      </c>
      <c r="ID104" s="16">
        <f>ID100/Data!$B18</f>
        <v>0.61290322580645151</v>
      </c>
      <c r="IE104" s="16">
        <f>IE100/Data!$B18</f>
        <v>0</v>
      </c>
      <c r="IF104" s="16">
        <f>IF100/Data!$B18</f>
        <v>0</v>
      </c>
      <c r="IG104" s="16">
        <f>IG100/Data!$B18</f>
        <v>1.4275537634408602</v>
      </c>
      <c r="IH104" s="16">
        <f>IH100/Data!$B18</f>
        <v>0.85806451612903223</v>
      </c>
      <c r="II104" s="16">
        <f>II100/Data!$B18</f>
        <v>0.86827956989247301</v>
      </c>
      <c r="IJ104" s="16">
        <f>IJ100/Data!$B18</f>
        <v>0.61290322580645151</v>
      </c>
      <c r="IK104" s="16">
        <f>IK100/Data!$B18</f>
        <v>0.68951612903225801</v>
      </c>
      <c r="IL104" s="16">
        <f>IL100/Data!$B18</f>
        <v>0</v>
      </c>
      <c r="IM104" s="16">
        <f>IM100/Data!$B18</f>
        <v>0</v>
      </c>
      <c r="IN104" s="16">
        <f>IN100/Data!$B18</f>
        <v>1.3279569892473115</v>
      </c>
      <c r="IO104" s="16">
        <f>IO100/Data!$B18</f>
        <v>0.73548387096774193</v>
      </c>
      <c r="IP104" s="16">
        <f>IP100/Data!$B18</f>
        <v>0.91935483870967738</v>
      </c>
      <c r="IQ104" s="16">
        <f>IQ100/Data!$B18</f>
        <v>2.145161290322581</v>
      </c>
      <c r="IR104" s="16">
        <f>IR100/Data!$B18</f>
        <v>3.0645161290322576</v>
      </c>
      <c r="IS104" s="16">
        <f>IS100/Data!$B18</f>
        <v>0</v>
      </c>
      <c r="IT104" s="16">
        <f>IT100/Data!$B18</f>
        <v>0</v>
      </c>
      <c r="IU104" s="16">
        <f>IU100/Data!$B18</f>
        <v>3.6518817204301075</v>
      </c>
      <c r="IV104" s="16">
        <f>IV100/Data!$B18</f>
        <v>2.6559139784946231</v>
      </c>
      <c r="IW104" s="16">
        <f>IW100/Data!$B18</f>
        <v>2.553763440860215</v>
      </c>
      <c r="IX104" s="16">
        <f>IX100/Data!$B18</f>
        <v>2.2983870967741935</v>
      </c>
      <c r="IY104" s="16">
        <f>IY100/Data!$B18</f>
        <v>2.8091397849462365</v>
      </c>
      <c r="IZ104" s="16">
        <f>IZ100/Data!$B18</f>
        <v>0</v>
      </c>
      <c r="JA104" s="16">
        <f>JA100/Data!$B18</f>
        <v>0</v>
      </c>
      <c r="JB104" s="16">
        <f>JB100/Data!$B18</f>
        <v>3.6518817204301075</v>
      </c>
      <c r="JC104" s="16">
        <f>JC100/Data!$B18</f>
        <v>3.0645161290322576</v>
      </c>
      <c r="JD104" s="16">
        <f>JD100/Data!$B18</f>
        <v>2.349462365591398</v>
      </c>
      <c r="JE104" s="16">
        <f>JE100/Data!$B18</f>
        <v>2.2473118279569895</v>
      </c>
      <c r="JF104" s="16">
        <f>JF100/Data!$B18</f>
        <v>1.2768817204301075</v>
      </c>
      <c r="JG104" s="16">
        <f>JG100/Data!$B18</f>
        <v>0</v>
      </c>
      <c r="JH104" s="16">
        <f>JH100/Data!$B18</f>
        <v>0</v>
      </c>
      <c r="JI104" s="16">
        <f>JI100/Data!$B18</f>
        <v>2.6559139784946231</v>
      </c>
      <c r="JJ104" s="16">
        <f>JJ100/Data!$B18</f>
        <v>0.7763440860215054</v>
      </c>
      <c r="JK104" s="16">
        <f>JK100/Data!$B18</f>
        <v>0.86827956989247301</v>
      </c>
      <c r="JL104" s="16">
        <f>JL100/Data!$B18</f>
        <v>0.76612903225806439</v>
      </c>
      <c r="JM104" s="16">
        <f>JM100/Data!$B18</f>
        <v>0.510752688172043</v>
      </c>
      <c r="JN104" s="16">
        <f>JN100/Data!$B18</f>
        <v>0</v>
      </c>
      <c r="JO104" s="16">
        <f>JO100/Data!$B18</f>
        <v>0</v>
      </c>
      <c r="JP104" s="16">
        <f>JP100/Data!$B18</f>
        <v>2.6559139784946231</v>
      </c>
      <c r="JQ104" s="16">
        <f>JQ100/Data!$B18</f>
        <v>2.6559139784946231</v>
      </c>
      <c r="JR104" s="16">
        <f>JR100/Data!$B18</f>
        <v>2.043010752688172</v>
      </c>
      <c r="JS104" s="16">
        <f>JS100/Data!$B18</f>
        <v>1.2768817204301075</v>
      </c>
      <c r="JT104" s="16">
        <f>JT100/Data!$B18</f>
        <v>0.76612903225806439</v>
      </c>
      <c r="JU104" s="16">
        <f>JU100/Data!$B18</f>
        <v>0</v>
      </c>
      <c r="JV104" s="16">
        <f>JV100/Data!$B18</f>
        <v>0</v>
      </c>
      <c r="JW104" s="16">
        <f>JW100/Data!$B18</f>
        <v>2.6559139784946231</v>
      </c>
      <c r="JX104" s="16">
        <f>JX100/Data!$B18</f>
        <v>2.2473118279569895</v>
      </c>
      <c r="JY104" s="16">
        <f>JY100/Data!$B18</f>
        <v>1.379032258064516</v>
      </c>
      <c r="JZ104" s="16">
        <f>JZ100/Data!$B18</f>
        <v>1.379032258064516</v>
      </c>
      <c r="KA104" s="16">
        <f>KA100/Data!$B18</f>
        <v>1.021505376344086</v>
      </c>
      <c r="KB104" s="16">
        <f>KB100/Data!$B18</f>
        <v>0</v>
      </c>
      <c r="KC104" s="16">
        <f>KC100/Data!$B18</f>
        <v>0</v>
      </c>
      <c r="KD104" s="16">
        <f>KD100/Data!$B18</f>
        <v>3.3198924731182791</v>
      </c>
      <c r="KE104" s="16">
        <f>KE100/Data!$B18</f>
        <v>2.8602150537634405</v>
      </c>
      <c r="KF104" s="16">
        <f>KF100/Data!$B18</f>
        <v>3.0645161290322576</v>
      </c>
      <c r="KG104" s="16">
        <f>KG100/Data!$B18</f>
        <v>3.0645161290322576</v>
      </c>
      <c r="KH104" s="16">
        <f>KH100/Data!$B18</f>
        <v>3.0645161290322576</v>
      </c>
      <c r="KI104" s="16">
        <f>KI100/Data!$B18</f>
        <v>0</v>
      </c>
      <c r="KJ104" s="16">
        <f>KJ100/Data!$B18</f>
        <v>0</v>
      </c>
      <c r="KK104" s="16">
        <f>KK100/Data!$B18</f>
        <v>5.975806451612903</v>
      </c>
      <c r="KL104" s="16">
        <f>KL100/Data!$B18</f>
        <v>3.6774193548387095</v>
      </c>
      <c r="KM104" s="16">
        <f>KM100/Data!$B18</f>
        <v>4.341397849462366</v>
      </c>
      <c r="KN104" s="16">
        <f>KN100/Data!$B18</f>
        <v>4.341397849462366</v>
      </c>
      <c r="KO104" s="16">
        <f>KO100/Data!$B18</f>
        <v>0</v>
      </c>
      <c r="KP104" s="16">
        <f>KP100/Data!$B18</f>
        <v>0</v>
      </c>
      <c r="KQ104" s="16">
        <f>KQ100/Data!$B18</f>
        <v>0</v>
      </c>
      <c r="KR104" s="16">
        <f>KR100/Data!$B18</f>
        <v>5.975806451612903</v>
      </c>
      <c r="KS104" s="16">
        <f>KS100/Data!$B18</f>
        <v>3.6774193548387095</v>
      </c>
      <c r="KT104" s="16">
        <f>KT100/Data!$B18</f>
        <v>4.086021505376344</v>
      </c>
      <c r="KU104" s="16">
        <f>KU100/Data!$B18</f>
        <v>4.341397849462366</v>
      </c>
      <c r="KV104" s="16">
        <f>KV100/Data!$B18</f>
        <v>3.8306451612903225</v>
      </c>
      <c r="KW104" s="16">
        <f>KW100/Data!$B18</f>
        <v>0</v>
      </c>
      <c r="KX104" s="16">
        <f>KX100/Data!$B18</f>
        <v>0</v>
      </c>
      <c r="KY104" s="16">
        <f>KY100/Data!$B18</f>
        <v>4.647849462365591</v>
      </c>
      <c r="KZ104" s="16">
        <f>KZ100/Data!$B18</f>
        <v>2.6559139784946231</v>
      </c>
      <c r="LA104" s="16">
        <f>LA100/Data!$B18</f>
        <v>2.553763440860215</v>
      </c>
      <c r="LB104" s="16">
        <f>LB100/Data!$B18</f>
        <v>2.043010752688172</v>
      </c>
      <c r="LC104" s="16">
        <f>LC100/Data!$B18</f>
        <v>2.043010752688172</v>
      </c>
      <c r="LD104" s="16">
        <f>LD100/Data!$B18</f>
        <v>0</v>
      </c>
      <c r="LE104" s="16">
        <f>LE100/Data!$B18</f>
        <v>0</v>
      </c>
      <c r="LF104" s="16">
        <f>LF100/Data!$B18</f>
        <v>3.9838709677419351</v>
      </c>
      <c r="LG104" s="16">
        <f>LG100/Data!$B18</f>
        <v>2.4516129032258061</v>
      </c>
      <c r="LH104" s="16">
        <f>LH100/Data!$B18</f>
        <v>2.145161290322581</v>
      </c>
      <c r="LI104" s="16">
        <f>LI100/Data!$B18</f>
        <v>1.5322580645161288</v>
      </c>
      <c r="LJ104" s="16">
        <f>LJ100/Data!$B18</f>
        <v>0.66397849462365577</v>
      </c>
      <c r="LK104" s="16">
        <f>LK100/Data!$B18</f>
        <v>0</v>
      </c>
      <c r="LL104" s="16">
        <f>LL100/Data!$B18</f>
        <v>0</v>
      </c>
      <c r="LM104" s="16">
        <f>LM100/Data!$B18</f>
        <v>0.86317204301075268</v>
      </c>
      <c r="LN104" s="16">
        <f>LN100/Data!$B18</f>
        <v>0.24516129032258063</v>
      </c>
      <c r="LO104" s="16">
        <f>LO100/Data!$B18</f>
        <v>0</v>
      </c>
      <c r="LP104" s="16">
        <f>LP100/Data!$B18</f>
        <v>0</v>
      </c>
      <c r="LQ104" s="16">
        <f>LQ100/Data!$B18</f>
        <v>2.043010752688172</v>
      </c>
      <c r="LR104" s="16">
        <f>LR100/Data!$B18</f>
        <v>0</v>
      </c>
      <c r="LS104" s="16">
        <f>LS100/Data!$B18</f>
        <v>0</v>
      </c>
      <c r="LT104" s="16">
        <f>LT100/Data!$B18</f>
        <v>3.6518817204301075</v>
      </c>
      <c r="LU104" s="16">
        <f>LU100/Data!$B18</f>
        <v>2.4516129032258061</v>
      </c>
      <c r="LV104" s="16">
        <f>LV100/Data!$B18</f>
        <v>0</v>
      </c>
      <c r="LW104" s="16">
        <f>LW100/Data!$B18</f>
        <v>0</v>
      </c>
      <c r="LX104" s="16">
        <f>LX100/Data!$B18</f>
        <v>3.8306451612903225</v>
      </c>
      <c r="LY104" s="16">
        <f>LY100/Data!$B18</f>
        <v>0</v>
      </c>
      <c r="LZ104" s="16">
        <f>LZ100/Data!$B18</f>
        <v>0</v>
      </c>
      <c r="MA104" s="16">
        <f>MA100/Data!$B18</f>
        <v>0.99596774193548376</v>
      </c>
      <c r="MB104" s="16">
        <f>MB100/Data!$B18</f>
        <v>0</v>
      </c>
      <c r="MC104" s="16">
        <f>MC100/Data!$B18</f>
        <v>2.8091397849462365</v>
      </c>
      <c r="MD104" s="16">
        <f>MD100/Data!$B18</f>
        <v>2.8091397849462365</v>
      </c>
      <c r="ME104" s="16">
        <f>ME100/Data!$B18</f>
        <v>2.8091397849462365</v>
      </c>
      <c r="MF104" s="16">
        <f>MF100/Data!$B18</f>
        <v>0</v>
      </c>
      <c r="MG104" s="16">
        <f>MG100/Data!$B18</f>
        <v>0</v>
      </c>
      <c r="MH104" s="16">
        <f>MH100/Data!$B18</f>
        <v>1.3279569892473115</v>
      </c>
      <c r="MI104" s="16">
        <f>MI100/Data!$B18</f>
        <v>0.40860215053763438</v>
      </c>
      <c r="MJ104" s="16">
        <f>MJ100/Data!$B18</f>
        <v>0.510752688172043</v>
      </c>
      <c r="MK104" s="16">
        <f>MK100/Data!$B18</f>
        <v>0.40860215053763438</v>
      </c>
      <c r="ML104" s="16">
        <f>ML100/Data!$B18</f>
        <v>0.510752688172043</v>
      </c>
      <c r="MM104" s="16">
        <f>MM100/Data!$B18</f>
        <v>0</v>
      </c>
      <c r="MN104" s="16">
        <f>MN100/Data!$B18</f>
        <v>0</v>
      </c>
      <c r="MO104" s="16">
        <f>MO100/Data!$B18</f>
        <v>1.6599462365591395</v>
      </c>
      <c r="MP104" s="16">
        <f>MP100/Data!$B18</f>
        <v>0.61290322580645151</v>
      </c>
      <c r="MQ104" s="16">
        <f>MQ100/Data!$B18</f>
        <v>0.61290322580645151</v>
      </c>
      <c r="MR104" s="16">
        <f>MR100/Data!$B18</f>
        <v>0.45967741935483869</v>
      </c>
      <c r="MS104" s="16">
        <f>MS100/Data!$B18</f>
        <v>0.30645161290322576</v>
      </c>
      <c r="MT104" s="16">
        <f>MT100/Data!$B18</f>
        <v>0</v>
      </c>
      <c r="MU104" s="16">
        <f>MU100/Data!$B18</f>
        <v>0</v>
      </c>
      <c r="MV104" s="16">
        <f>MV100/Data!$B18</f>
        <v>0.53118279569892479</v>
      </c>
      <c r="MW104" s="16">
        <f>MW100/Data!$B18</f>
        <v>0.32688172043010755</v>
      </c>
      <c r="MX104" s="16">
        <f>MX100/Data!$B18</f>
        <v>0.30645161290322576</v>
      </c>
      <c r="MY104" s="16">
        <f>MY100/Data!$B18</f>
        <v>0.40860215053763438</v>
      </c>
      <c r="MZ104" s="16">
        <f>MZ100/Data!$B18</f>
        <v>0.40860215053763438</v>
      </c>
      <c r="NA104" s="16">
        <f>NA100/Data!$B18</f>
        <v>0</v>
      </c>
      <c r="NB104" s="16">
        <f>NB100/Data!$B18</f>
        <v>0</v>
      </c>
      <c r="NC104" s="16">
        <f>NC100/Data!$B18</f>
        <v>0.66397849462365577</v>
      </c>
    </row>
    <row r="105" spans="2:371" ht="15">
      <c r="B105" s="9" t="s">
        <v>101</v>
      </c>
      <c r="C105" s="9">
        <f>C102*Data!$B19</f>
        <v>7.1802325581395349E-2</v>
      </c>
      <c r="D105" s="9">
        <f>D102*Data!$B19</f>
        <v>4.9095607235142127E-2</v>
      </c>
      <c r="E105" s="9">
        <f>E102*Data!$B19</f>
        <v>4.9095607235142127E-2</v>
      </c>
      <c r="F105" s="9">
        <f>F102*Data!$B19</f>
        <v>4.9095607235142127E-2</v>
      </c>
      <c r="G105" s="9">
        <f>G102*Data!$B19</f>
        <v>6.1369509043927656E-2</v>
      </c>
      <c r="H105" s="9">
        <f>H102*Data!$B19</f>
        <v>0</v>
      </c>
      <c r="I105" s="9">
        <f>I102*Data!$B19</f>
        <v>0</v>
      </c>
      <c r="J105" s="9">
        <f>J102*Data!$B19</f>
        <v>7.9780361757105941E-2</v>
      </c>
      <c r="K105" s="9">
        <f>K102*Data!$B19</f>
        <v>4.9095607235142127E-2</v>
      </c>
      <c r="L105" s="9">
        <f>L102*Data!$B19</f>
        <v>4.9095607235142127E-2</v>
      </c>
      <c r="M105" s="9">
        <f>M102*Data!$B19</f>
        <v>4.9095607235142127E-2</v>
      </c>
      <c r="N105" s="9">
        <f>N102*Data!$B19</f>
        <v>4.2958656330749356E-2</v>
      </c>
      <c r="O105" s="9">
        <f>O102*Data!$B19</f>
        <v>0</v>
      </c>
      <c r="P105" s="9">
        <f>P102*Data!$B19</f>
        <v>0</v>
      </c>
      <c r="Q105" s="9">
        <f>Q102*Data!$B19</f>
        <v>0.11967054263565893</v>
      </c>
      <c r="R105" s="9">
        <f>R102*Data!$B19</f>
        <v>9.3281653746770041E-2</v>
      </c>
      <c r="S105" s="9">
        <f>S102*Data!$B19</f>
        <v>0.13501291989664085</v>
      </c>
      <c r="T105" s="9">
        <f>T102*Data!$B19</f>
        <v>9.8191214470284255E-2</v>
      </c>
      <c r="U105" s="9">
        <f>U102*Data!$B19</f>
        <v>4.2958656330749356E-2</v>
      </c>
      <c r="V105" s="9">
        <f>V102*Data!$B19</f>
        <v>0</v>
      </c>
      <c r="W105" s="9">
        <f>W102*Data!$B19</f>
        <v>0</v>
      </c>
      <c r="X105" s="9">
        <f>X102*Data!$B19</f>
        <v>8.7758397932816534E-2</v>
      </c>
      <c r="Y105" s="9">
        <f>Y102*Data!$B19</f>
        <v>3.6821705426356592E-2</v>
      </c>
      <c r="Z105" s="9">
        <f>Z102*Data!$B19</f>
        <v>5.5232558139534871E-2</v>
      </c>
      <c r="AA105" s="9">
        <f>AA102*Data!$B19</f>
        <v>6.1369509043927656E-2</v>
      </c>
      <c r="AB105" s="9">
        <f>AB102*Data!$B19</f>
        <v>6.1369509043927656E-2</v>
      </c>
      <c r="AC105" s="9">
        <f>AC102*Data!$B19</f>
        <v>0</v>
      </c>
      <c r="AD105" s="9">
        <f>AD102*Data!$B19</f>
        <v>0</v>
      </c>
      <c r="AE105" s="9">
        <f>AE102*Data!$B19</f>
        <v>9.5736434108527127E-2</v>
      </c>
      <c r="AF105" s="9">
        <f>AF102*Data!$B19</f>
        <v>4.9095607235142127E-2</v>
      </c>
      <c r="AG105" s="9">
        <f>AG102*Data!$B19</f>
        <v>7.3643410852713184E-2</v>
      </c>
      <c r="AH105" s="9">
        <f>AH102*Data!$B19</f>
        <v>6.1369509043927656E-2</v>
      </c>
      <c r="AI105" s="9">
        <f>AI102*Data!$B19</f>
        <v>6.1369509043927656E-2</v>
      </c>
      <c r="AJ105" s="9">
        <f>AJ102*Data!$B19</f>
        <v>0</v>
      </c>
      <c r="AK105" s="9">
        <f>AK102*Data!$B19</f>
        <v>0</v>
      </c>
      <c r="AL105" s="9">
        <f>AL102*Data!$B19</f>
        <v>0.11169250645994833</v>
      </c>
      <c r="AM105" s="9">
        <f>AM102*Data!$B19</f>
        <v>5.8914728682170542E-2</v>
      </c>
      <c r="AN105" s="9">
        <f>AN102*Data!$B19</f>
        <v>7.3643410852713184E-2</v>
      </c>
      <c r="AO105" s="9">
        <f>AO102*Data!$B19</f>
        <v>7.3643410852713184E-2</v>
      </c>
      <c r="AP105" s="9">
        <f>AP102*Data!$B19</f>
        <v>6.1369509043927656E-2</v>
      </c>
      <c r="AQ105" s="9">
        <f>AQ102*Data!$B19</f>
        <v>0</v>
      </c>
      <c r="AR105" s="9">
        <f>AR102*Data!$B19</f>
        <v>0</v>
      </c>
      <c r="AS105" s="9">
        <f>AS102*Data!$B19</f>
        <v>0.11169250645994833</v>
      </c>
      <c r="AT105" s="9">
        <f>AT102*Data!$B19</f>
        <v>6.873385012919897E-2</v>
      </c>
      <c r="AU105" s="9">
        <f>AU102*Data!$B19</f>
        <v>7.3643410852713184E-2</v>
      </c>
      <c r="AV105" s="9">
        <f>AV102*Data!$B19</f>
        <v>5.5232558139534871E-2</v>
      </c>
      <c r="AW105" s="9">
        <f>AW102*Data!$B19</f>
        <v>6.1369509043927656E-2</v>
      </c>
      <c r="AX105" s="9">
        <f>AX102*Data!$B19</f>
        <v>0</v>
      </c>
      <c r="AY105" s="9">
        <f>AY102*Data!$B19</f>
        <v>0</v>
      </c>
      <c r="AZ105" s="9">
        <f>AZ102*Data!$B19</f>
        <v>0.19945090439276486</v>
      </c>
      <c r="BA105" s="9">
        <f>BA102*Data!$B19</f>
        <v>0.14728682170542637</v>
      </c>
      <c r="BB105" s="9">
        <f>BB102*Data!$B19</f>
        <v>0.15342377260981913</v>
      </c>
      <c r="BC105" s="9">
        <f>BC102*Data!$B19</f>
        <v>8.5917312661498713E-2</v>
      </c>
      <c r="BD105" s="9">
        <f>BD102*Data!$B19</f>
        <v>5.5232558139534871E-2</v>
      </c>
      <c r="BE105" s="9">
        <f>BE102*Data!$B19</f>
        <v>0</v>
      </c>
      <c r="BF105" s="9">
        <f>BF102*Data!$B19</f>
        <v>0</v>
      </c>
      <c r="BG105" s="9">
        <f>BG102*Data!$B19</f>
        <v>0</v>
      </c>
      <c r="BH105" s="9">
        <f>BH102*Data!$B19</f>
        <v>0.14728682170542637</v>
      </c>
      <c r="BI105" s="9">
        <f>BI102*Data!$B19</f>
        <v>7.9780361757105941E-2</v>
      </c>
      <c r="BJ105" s="9">
        <f>BJ102*Data!$B19</f>
        <v>8.5917312661498713E-2</v>
      </c>
      <c r="BK105" s="9">
        <f>BK102*Data!$B19</f>
        <v>7.9780361757105941E-2</v>
      </c>
      <c r="BL105" s="9">
        <f>BL102*Data!$B19</f>
        <v>0</v>
      </c>
      <c r="BM105" s="9">
        <f>BM102*Data!$B19</f>
        <v>0</v>
      </c>
      <c r="BN105" s="9">
        <f>BN102*Data!$B19</f>
        <v>0.15956072351421188</v>
      </c>
      <c r="BO105" s="9">
        <f>BO102*Data!$B19</f>
        <v>0.10310077519379844</v>
      </c>
      <c r="BP105" s="9">
        <f>BP102*Data!$B19</f>
        <v>9.8191214470284255E-2</v>
      </c>
      <c r="BQ105" s="9">
        <f>BQ102*Data!$B19</f>
        <v>3.6821705426356592E-2</v>
      </c>
      <c r="BR105" s="9">
        <f>BR102*Data!$B19</f>
        <v>6.7506459948320427E-2</v>
      </c>
      <c r="BS105" s="9">
        <f>BS102*Data!$B19</f>
        <v>0</v>
      </c>
      <c r="BT105" s="9">
        <f>BT102*Data!$B19</f>
        <v>0</v>
      </c>
      <c r="BU105" s="9">
        <f>BU102*Data!$B19</f>
        <v>0.10371447028423775</v>
      </c>
      <c r="BV105" s="9">
        <f>BV102*Data!$B19</f>
        <v>4.9095607235142127E-2</v>
      </c>
      <c r="BW105" s="9">
        <f>BW102*Data!$B19</f>
        <v>6.7506459948320427E-2</v>
      </c>
      <c r="BX105" s="9">
        <f>BX102*Data!$B19</f>
        <v>6.1369509043927656E-2</v>
      </c>
      <c r="BY105" s="9">
        <f>BY102*Data!$B19</f>
        <v>6.7506459948320427E-2</v>
      </c>
      <c r="BZ105" s="9">
        <f>BZ102*Data!$B19</f>
        <v>0</v>
      </c>
      <c r="CA105" s="9">
        <f>CA102*Data!$B19</f>
        <v>0</v>
      </c>
      <c r="CB105" s="9">
        <f>CB102*Data!$B19</f>
        <v>0.12764857881136951</v>
      </c>
      <c r="CC105" s="9">
        <f>CC102*Data!$B19</f>
        <v>5.8914728682170542E-2</v>
      </c>
      <c r="CD105" s="9">
        <f>CD102*Data!$B19</f>
        <v>7.3643410852713184E-2</v>
      </c>
      <c r="CE105" s="9">
        <f>CE102*Data!$B19</f>
        <v>4.9095607235142127E-2</v>
      </c>
      <c r="CF105" s="9">
        <f>CF102*Data!$B19</f>
        <v>0.15342377260981913</v>
      </c>
      <c r="CG105" s="9">
        <f>CG102*Data!$B19</f>
        <v>0</v>
      </c>
      <c r="CH105" s="9">
        <f>CH102*Data!$B19</f>
        <v>0</v>
      </c>
      <c r="CI105" s="9">
        <f>CI102*Data!$B19</f>
        <v>0.25529715762273902</v>
      </c>
      <c r="CJ105" s="9">
        <f>CJ102*Data!$B19</f>
        <v>0.19638242894056851</v>
      </c>
      <c r="CK105" s="9">
        <f>CK102*Data!$B19</f>
        <v>0.23320413436692511</v>
      </c>
      <c r="CL105" s="9">
        <f>CL102*Data!$B19</f>
        <v>0.17183462532299743</v>
      </c>
      <c r="CM105" s="9">
        <f>CM102*Data!$B19</f>
        <v>0.23320413436692511</v>
      </c>
      <c r="CN105" s="9">
        <f>CN102*Data!$B19</f>
        <v>0</v>
      </c>
      <c r="CO105" s="9">
        <f>CO102*Data!$B19</f>
        <v>0</v>
      </c>
      <c r="CP105" s="9">
        <f>CP102*Data!$B19</f>
        <v>0.19945090439276486</v>
      </c>
      <c r="CQ105" s="9">
        <f>CQ102*Data!$B19</f>
        <v>0.14728682170542637</v>
      </c>
      <c r="CR105" s="9">
        <f>CR102*Data!$B19</f>
        <v>0.12273901808785531</v>
      </c>
      <c r="CS105" s="9">
        <f>CS102*Data!$B19</f>
        <v>0.12273901808785531</v>
      </c>
      <c r="CT105" s="9">
        <f>CT102*Data!$B19</f>
        <v>9.205426356589147E-2</v>
      </c>
      <c r="CU105" s="9">
        <f>CU102*Data!$B19</f>
        <v>0</v>
      </c>
      <c r="CV105" s="9">
        <f>CV102*Data!$B19</f>
        <v>0</v>
      </c>
      <c r="CW105" s="9">
        <f>CW102*Data!$B19</f>
        <v>0</v>
      </c>
      <c r="CX105" s="9">
        <f>CX102*Data!$B19</f>
        <v>0.1129198966408269</v>
      </c>
      <c r="CY105" s="9">
        <f>CY102*Data!$B19</f>
        <v>8.5917312661498713E-2</v>
      </c>
      <c r="CZ105" s="9">
        <f>CZ102*Data!$B19</f>
        <v>7.3643410852713184E-2</v>
      </c>
      <c r="DA105" s="9">
        <f>DA102*Data!$B19</f>
        <v>6.1369509043927656E-2</v>
      </c>
      <c r="DB105" s="9">
        <f>DB102*Data!$B19</f>
        <v>0</v>
      </c>
      <c r="DC105" s="9">
        <f>DC102*Data!$B19</f>
        <v>0</v>
      </c>
      <c r="DD105" s="9">
        <f>DD102*Data!$B19</f>
        <v>0.18349483204134368</v>
      </c>
      <c r="DE105" s="9">
        <f>DE102*Data!$B19</f>
        <v>0.18165374677002585</v>
      </c>
      <c r="DF105" s="9">
        <f>DF102*Data!$B19</f>
        <v>0.14728682170542637</v>
      </c>
      <c r="DG105" s="9">
        <f>DG102*Data!$B19</f>
        <v>0.14728682170542637</v>
      </c>
      <c r="DH105" s="9">
        <f>DH102*Data!$B19</f>
        <v>0.14728682170542637</v>
      </c>
      <c r="DI105" s="9">
        <f>DI102*Data!$B19</f>
        <v>0</v>
      </c>
      <c r="DJ105" s="9">
        <f>DJ102*Data!$B19</f>
        <v>0</v>
      </c>
      <c r="DK105" s="9">
        <f>DK102*Data!$B19</f>
        <v>0.23934108527131787</v>
      </c>
      <c r="DL105" s="9">
        <f>DL102*Data!$B19</f>
        <v>0.20129198966408271</v>
      </c>
      <c r="DM105" s="9">
        <f>DM102*Data!$B19</f>
        <v>0.23320413436692511</v>
      </c>
      <c r="DN105" s="9">
        <f>DN102*Data!$B19</f>
        <v>0.208656330749354</v>
      </c>
      <c r="DO105" s="9">
        <f>DO102*Data!$B19</f>
        <v>0.14728682170542637</v>
      </c>
      <c r="DP105" s="9">
        <f>DP102*Data!$B19</f>
        <v>0</v>
      </c>
      <c r="DQ105" s="9">
        <f>DQ102*Data!$B19</f>
        <v>0</v>
      </c>
      <c r="DR105" s="9">
        <f>DR102*Data!$B19</f>
        <v>0.15956072351421188</v>
      </c>
      <c r="DS105" s="9">
        <f>DS102*Data!$B19</f>
        <v>7.3643410852713184E-2</v>
      </c>
      <c r="DT105" s="9">
        <f>DT102*Data!$B19</f>
        <v>6.7506459948320427E-2</v>
      </c>
      <c r="DU105" s="9">
        <f>DU102*Data!$B19</f>
        <v>6.7506459948320427E-2</v>
      </c>
      <c r="DV105" s="9">
        <f>DV102*Data!$B19</f>
        <v>6.1369509043927656E-2</v>
      </c>
      <c r="DW105" s="9">
        <f>DW102*Data!$B19</f>
        <v>0</v>
      </c>
      <c r="DX105" s="9">
        <f>DX102*Data!$B19</f>
        <v>0</v>
      </c>
      <c r="DY105" s="9">
        <f>DY102*Data!$B19</f>
        <v>0.11169250645994833</v>
      </c>
      <c r="DZ105" s="9">
        <f>DZ102*Data!$B19</f>
        <v>9.8191214470284255E-2</v>
      </c>
      <c r="EA105" s="9">
        <f>EA102*Data!$B19</f>
        <v>6.1369509043927656E-2</v>
      </c>
      <c r="EB105" s="9">
        <f>EB102*Data!$B19</f>
        <v>4.9095607235142127E-2</v>
      </c>
      <c r="EC105" s="9">
        <f>EC102*Data!$B19</f>
        <v>4.9095607235142127E-2</v>
      </c>
      <c r="ED105" s="9">
        <f>ED102*Data!$B19</f>
        <v>0</v>
      </c>
      <c r="EE105" s="9">
        <f>EE102*Data!$B19</f>
        <v>0</v>
      </c>
      <c r="EF105" s="9">
        <f>EF102*Data!$B19</f>
        <v>0</v>
      </c>
      <c r="EG105" s="9">
        <f>EG102*Data!$B19</f>
        <v>0.12764857881136951</v>
      </c>
      <c r="EH105" s="9">
        <f>EH102*Data!$B19</f>
        <v>6.7506459948320427E-2</v>
      </c>
      <c r="EI105" s="9">
        <f>EI102*Data!$B19</f>
        <v>6.7506459948320427E-2</v>
      </c>
      <c r="EJ105" s="9">
        <f>EJ102*Data!$B19</f>
        <v>7.9780361757105941E-2</v>
      </c>
      <c r="EK105" s="9">
        <f>EK102*Data!$B19</f>
        <v>0</v>
      </c>
      <c r="EL105" s="9">
        <f>EL102*Data!$B19</f>
        <v>0</v>
      </c>
      <c r="EM105" s="9">
        <f>EM102*Data!$B19</f>
        <v>8.7758397932816534E-2</v>
      </c>
      <c r="EN105" s="9">
        <f>EN102*Data!$B19</f>
        <v>6.3824289405684756E-2</v>
      </c>
      <c r="EO105" s="9">
        <f>EO102*Data!$B19</f>
        <v>6.1369509043927656E-2</v>
      </c>
      <c r="EP105" s="9">
        <f>EP102*Data!$B19</f>
        <v>0.15956072351421188</v>
      </c>
      <c r="EQ105" s="9">
        <f>EQ102*Data!$B19</f>
        <v>0.23320413436692511</v>
      </c>
      <c r="ER105" s="9">
        <f>ER102*Data!$B19</f>
        <v>0</v>
      </c>
      <c r="ES105" s="9">
        <f>ES102*Data!$B19</f>
        <v>0</v>
      </c>
      <c r="ET105" s="9">
        <f>ET102*Data!$B19</f>
        <v>0.27923126614987076</v>
      </c>
      <c r="EU105" s="9">
        <f>EU102*Data!$B19</f>
        <v>0.17183462532299743</v>
      </c>
      <c r="EV105" s="9">
        <f>EV102*Data!$B19</f>
        <v>0.23320413436692511</v>
      </c>
      <c r="EW105" s="9">
        <f>EW102*Data!$B19</f>
        <v>0.18410852713178294</v>
      </c>
      <c r="EX105" s="9">
        <f>EX102*Data!$B19</f>
        <v>0.21479328165374678</v>
      </c>
      <c r="EY105" s="9">
        <f>EY102*Data!$B19</f>
        <v>0</v>
      </c>
      <c r="EZ105" s="9">
        <f>EZ102*Data!$B19</f>
        <v>0</v>
      </c>
      <c r="FA105" s="9">
        <f>FA102*Data!$B19</f>
        <v>0.28720930232558139</v>
      </c>
      <c r="FB105" s="9">
        <f>FB102*Data!$B19</f>
        <v>0.14728682170542637</v>
      </c>
      <c r="FC105" s="9">
        <f>FC102*Data!$B19</f>
        <v>0.27616279069767441</v>
      </c>
      <c r="FD105" s="9">
        <f>FD102*Data!$B19</f>
        <v>0.2270671834625323</v>
      </c>
      <c r="FE105" s="9">
        <f>FE102*Data!$B19</f>
        <v>0.24547803617571062</v>
      </c>
      <c r="FF105" s="9">
        <f>FF102*Data!$B19</f>
        <v>0</v>
      </c>
      <c r="FG105" s="9">
        <f>FG102*Data!$B19</f>
        <v>0</v>
      </c>
      <c r="FH105" s="9">
        <f>FH102*Data!$B19</f>
        <v>0.28720930232558139</v>
      </c>
      <c r="FI105" s="9">
        <f>FI102*Data!$B19</f>
        <v>0.24547803617571062</v>
      </c>
      <c r="FJ105" s="9">
        <f>FJ102*Data!$B19</f>
        <v>0.15342377260981913</v>
      </c>
      <c r="FK105" s="9">
        <f>FK102*Data!$B19</f>
        <v>7.9780361757105941E-2</v>
      </c>
      <c r="FL105" s="9">
        <f>FL102*Data!$B19</f>
        <v>7.3643410852713184E-2</v>
      </c>
      <c r="FM105" s="9">
        <f>FM102*Data!$B19</f>
        <v>0</v>
      </c>
      <c r="FN105" s="9">
        <f>FN102*Data!$B19</f>
        <v>0</v>
      </c>
      <c r="FO105" s="9">
        <f>FO102*Data!$B19</f>
        <v>0.11848979328165375</v>
      </c>
      <c r="FP105" s="9">
        <f>FP102*Data!$B19</f>
        <v>7.3643410852713184E-2</v>
      </c>
      <c r="FQ105" s="9">
        <f>FQ102*Data!$B19</f>
        <v>5.5232558139534871E-2</v>
      </c>
      <c r="FR105" s="9">
        <f>FR102*Data!$B19</f>
        <v>6.1369509043927656E-2</v>
      </c>
      <c r="FS105" s="9">
        <f>FS102*Data!$B19</f>
        <v>6.1369509043927656E-2</v>
      </c>
      <c r="FT105" s="9">
        <f>FT102*Data!$B19</f>
        <v>0</v>
      </c>
      <c r="FU105" s="9">
        <f>FU102*Data!$B19</f>
        <v>0</v>
      </c>
      <c r="FV105" s="9">
        <f>FV102*Data!$B19</f>
        <v>0.17551679586563307</v>
      </c>
      <c r="FW105" s="9">
        <f>FW102*Data!$B19</f>
        <v>7.3643410852713184E-2</v>
      </c>
      <c r="FX105" s="9">
        <f>FX102*Data!$B19</f>
        <v>7.9780361757105941E-2</v>
      </c>
      <c r="FY105" s="9">
        <f>FY102*Data!$B19</f>
        <v>7.3643410852713184E-2</v>
      </c>
      <c r="FZ105" s="9">
        <f>FZ102*Data!$B19</f>
        <v>7.3643410852713184E-2</v>
      </c>
      <c r="GA105" s="9">
        <f>GA102*Data!$B19</f>
        <v>0</v>
      </c>
      <c r="GB105" s="9">
        <f>GB102*Data!$B19</f>
        <v>0</v>
      </c>
      <c r="GC105" s="9">
        <f>GC102*Data!$B19</f>
        <v>8.7758397932816534E-2</v>
      </c>
      <c r="GD105" s="9">
        <f>GD102*Data!$B19</f>
        <v>7.3643410852713184E-2</v>
      </c>
      <c r="GE105" s="9">
        <f>GE102*Data!$B19</f>
        <v>6.1369509043927656E-2</v>
      </c>
      <c r="GF105" s="9">
        <f>GF102*Data!$B19</f>
        <v>7.3643410852713184E-2</v>
      </c>
      <c r="GG105" s="9">
        <f>GG102*Data!$B19</f>
        <v>7.3643410852713184E-2</v>
      </c>
      <c r="GH105" s="9">
        <f>GH102*Data!$B19</f>
        <v>0</v>
      </c>
      <c r="GI105" s="9">
        <f>GI102*Data!$B19</f>
        <v>0</v>
      </c>
      <c r="GJ105" s="9">
        <f>GJ102*Data!$B19</f>
        <v>0.23934108527131787</v>
      </c>
      <c r="GK105" s="9">
        <f>GK102*Data!$B19</f>
        <v>0.1571059431524548</v>
      </c>
      <c r="GL105" s="9">
        <f>GL102*Data!$B19</f>
        <v>9.205426356589147E-2</v>
      </c>
      <c r="GM105" s="9">
        <f>GM102*Data!$B19</f>
        <v>8.5917312661498713E-2</v>
      </c>
      <c r="GN105" s="9">
        <f>GN102*Data!$B19</f>
        <v>9.205426356589147E-2</v>
      </c>
      <c r="GO105" s="9">
        <f>GO102*Data!$B19</f>
        <v>0</v>
      </c>
      <c r="GP105" s="9">
        <f>GP102*Data!$B19</f>
        <v>0</v>
      </c>
      <c r="GQ105" s="9">
        <f>GQ102*Data!$B19</f>
        <v>0.15956072351421188</v>
      </c>
      <c r="GR105" s="9">
        <f>GR102*Data!$B19</f>
        <v>6.3824289405684756E-2</v>
      </c>
      <c r="GS105" s="9">
        <f>GS102*Data!$B19</f>
        <v>7.9780361757105941E-2</v>
      </c>
      <c r="GT105" s="9">
        <f>GT102*Data!$B19</f>
        <v>8.5917312661498713E-2</v>
      </c>
      <c r="GU105" s="9">
        <f>GU102*Data!$B19</f>
        <v>8.5917312661498713E-2</v>
      </c>
      <c r="GV105" s="9">
        <f>GV102*Data!$B19</f>
        <v>0</v>
      </c>
      <c r="GW105" s="9">
        <f>GW102*Data!$B19</f>
        <v>0</v>
      </c>
      <c r="GX105" s="9">
        <f>GX102*Data!$B19</f>
        <v>0.27923126614987076</v>
      </c>
      <c r="GY105" s="9">
        <f>GY102*Data!$B19</f>
        <v>0.19638242894056851</v>
      </c>
      <c r="GZ105" s="9">
        <f>GZ102*Data!$B19</f>
        <v>0.18410852713178294</v>
      </c>
      <c r="HA105" s="9">
        <f>HA102*Data!$B19</f>
        <v>0.18410852713178294</v>
      </c>
      <c r="HB105" s="9">
        <f>HB102*Data!$B19</f>
        <v>0.18410852713178294</v>
      </c>
      <c r="HC105" s="9">
        <f>HC102*Data!$B19</f>
        <v>0</v>
      </c>
      <c r="HD105" s="9">
        <f>HD102*Data!$B19</f>
        <v>0</v>
      </c>
      <c r="HE105" s="9">
        <f>HE102*Data!$B19</f>
        <v>0.27125322997416018</v>
      </c>
      <c r="HF105" s="9">
        <f>HF102*Data!$B19</f>
        <v>0.31912144702842377</v>
      </c>
      <c r="HG105" s="9">
        <f>HG102*Data!$B19</f>
        <v>0.30684754521963825</v>
      </c>
      <c r="HH105" s="9">
        <f>HH102*Data!$B19</f>
        <v>0.27616279069767441</v>
      </c>
      <c r="HI105" s="9">
        <f>HI102*Data!$B19</f>
        <v>0.18410852713178294</v>
      </c>
      <c r="HJ105" s="9">
        <f>HJ102*Data!$B19</f>
        <v>0</v>
      </c>
      <c r="HK105" s="9">
        <f>HK102*Data!$B19</f>
        <v>0</v>
      </c>
      <c r="HL105" s="9">
        <f>HL102*Data!$B19</f>
        <v>0.27923126614987076</v>
      </c>
      <c r="HM105" s="9">
        <f>HM102*Data!$B19</f>
        <v>9.8191214470284255E-2</v>
      </c>
      <c r="HN105" s="9">
        <f>HN102*Data!$B19</f>
        <v>0.11046511627906974</v>
      </c>
      <c r="HO105" s="9">
        <f>HO102*Data!$B19</f>
        <v>9.205426356589147E-2</v>
      </c>
      <c r="HP105" s="9">
        <f>HP102*Data!$B19</f>
        <v>7.3643410852713184E-2</v>
      </c>
      <c r="HQ105" s="9">
        <f>HQ102*Data!$B19</f>
        <v>0</v>
      </c>
      <c r="HR105" s="9">
        <f>HR102*Data!$B19</f>
        <v>0</v>
      </c>
      <c r="HS105" s="9">
        <f>HS102*Data!$B19</f>
        <v>0.15956072351421188</v>
      </c>
      <c r="HT105" s="9">
        <f>HT102*Data!$B19</f>
        <v>7.3643410852713184E-2</v>
      </c>
      <c r="HU105" s="9">
        <f>HU102*Data!$B19</f>
        <v>6.7506459948320427E-2</v>
      </c>
      <c r="HV105" s="9">
        <f>HV102*Data!$B19</f>
        <v>6.1369509043927656E-2</v>
      </c>
      <c r="HW105" s="9">
        <f>HW102*Data!$B19</f>
        <v>8.5917312661498713E-2</v>
      </c>
      <c r="HX105" s="9">
        <f>HX102*Data!$B19</f>
        <v>0</v>
      </c>
      <c r="HY105" s="9">
        <f>HY102*Data!$B19</f>
        <v>0</v>
      </c>
      <c r="HZ105" s="9">
        <f>HZ102*Data!$B19</f>
        <v>0.27923126614987076</v>
      </c>
      <c r="IA105" s="9">
        <f>IA102*Data!$B19</f>
        <v>0.14728682170542637</v>
      </c>
      <c r="IB105" s="9">
        <f>IB102*Data!$B19</f>
        <v>0.13501291989664085</v>
      </c>
      <c r="IC105" s="9">
        <f>IC102*Data!$B19</f>
        <v>0.12273901808785531</v>
      </c>
      <c r="ID105" s="9">
        <f>ID102*Data!$B19</f>
        <v>7.3643410852713184E-2</v>
      </c>
      <c r="IE105" s="9">
        <f>IE102*Data!$B19</f>
        <v>0</v>
      </c>
      <c r="IF105" s="9">
        <f>IF102*Data!$B19</f>
        <v>0</v>
      </c>
      <c r="IG105" s="9">
        <f>IG102*Data!$B19</f>
        <v>0.17152777777777778</v>
      </c>
      <c r="IH105" s="9">
        <f>IH102*Data!$B19</f>
        <v>0.10310077519379844</v>
      </c>
      <c r="II105" s="9">
        <f>II102*Data!$B19</f>
        <v>0.104328165374677</v>
      </c>
      <c r="IJ105" s="9">
        <f>IJ102*Data!$B19</f>
        <v>7.3643410852713184E-2</v>
      </c>
      <c r="IK105" s="9">
        <f>IK102*Data!$B19</f>
        <v>8.2848837209302334E-2</v>
      </c>
      <c r="IL105" s="9">
        <f>IL102*Data!$B19</f>
        <v>0</v>
      </c>
      <c r="IM105" s="9">
        <f>IM102*Data!$B19</f>
        <v>0</v>
      </c>
      <c r="IN105" s="9">
        <f>IN102*Data!$B19</f>
        <v>0.15956072351421188</v>
      </c>
      <c r="IO105" s="9">
        <f>IO102*Data!$B19</f>
        <v>8.8372093023255813E-2</v>
      </c>
      <c r="IP105" s="9">
        <f>IP102*Data!$B19</f>
        <v>0.11046511627906974</v>
      </c>
      <c r="IQ105" s="9">
        <f>IQ102*Data!$B19</f>
        <v>0.25775193798449614</v>
      </c>
      <c r="IR105" s="9">
        <f>IR102*Data!$B19</f>
        <v>0.36821705426356588</v>
      </c>
      <c r="IS105" s="9">
        <f>IS102*Data!$B19</f>
        <v>0</v>
      </c>
      <c r="IT105" s="9">
        <f>IT102*Data!$B19</f>
        <v>0</v>
      </c>
      <c r="IU105" s="9">
        <f>IU102*Data!$B19</f>
        <v>0.43879198966408278</v>
      </c>
      <c r="IV105" s="9">
        <f>IV102*Data!$B19</f>
        <v>0.31912144702842377</v>
      </c>
      <c r="IW105" s="9">
        <f>IW102*Data!$B19</f>
        <v>0.30684754521963825</v>
      </c>
      <c r="IX105" s="9">
        <f>IX102*Data!$B19</f>
        <v>0.27616279069767441</v>
      </c>
      <c r="IY105" s="9">
        <f>IY102*Data!$B19</f>
        <v>0.33753229974160209</v>
      </c>
      <c r="IZ105" s="9">
        <f>IZ102*Data!$B19</f>
        <v>0</v>
      </c>
      <c r="JA105" s="9">
        <f>JA102*Data!$B19</f>
        <v>0</v>
      </c>
      <c r="JB105" s="9">
        <f>JB102*Data!$B19</f>
        <v>0.43879198966408278</v>
      </c>
      <c r="JC105" s="9">
        <f>JC102*Data!$B19</f>
        <v>0.36821705426356588</v>
      </c>
      <c r="JD105" s="9">
        <f>JD102*Data!$B19</f>
        <v>0.28229974160206717</v>
      </c>
      <c r="JE105" s="9">
        <f>JE102*Data!$B19</f>
        <v>0.27002583979328171</v>
      </c>
      <c r="JF105" s="9">
        <f>JF102*Data!$B19</f>
        <v>0.15342377260981913</v>
      </c>
      <c r="JG105" s="9">
        <f>JG102*Data!$B19</f>
        <v>0</v>
      </c>
      <c r="JH105" s="9">
        <f>JH102*Data!$B19</f>
        <v>0</v>
      </c>
      <c r="JI105" s="9">
        <f>JI102*Data!$B19</f>
        <v>0.31912144702842377</v>
      </c>
      <c r="JJ105" s="9">
        <f>JJ102*Data!$B19</f>
        <v>9.3281653746770041E-2</v>
      </c>
      <c r="JK105" s="9">
        <f>JK102*Data!$B19</f>
        <v>0.104328165374677</v>
      </c>
      <c r="JL105" s="9">
        <f>JL102*Data!$B19</f>
        <v>9.205426356589147E-2</v>
      </c>
      <c r="JM105" s="9">
        <f>JM102*Data!$B19</f>
        <v>6.1369509043927656E-2</v>
      </c>
      <c r="JN105" s="9">
        <f>JN102*Data!$B19</f>
        <v>0</v>
      </c>
      <c r="JO105" s="9">
        <f>JO102*Data!$B19</f>
        <v>0</v>
      </c>
      <c r="JP105" s="9">
        <f>JP102*Data!$B19</f>
        <v>0.31912144702842377</v>
      </c>
      <c r="JQ105" s="9">
        <f>JQ102*Data!$B19</f>
        <v>0.31912144702842377</v>
      </c>
      <c r="JR105" s="9">
        <f>JR102*Data!$B19</f>
        <v>0.24547803617571062</v>
      </c>
      <c r="JS105" s="9">
        <f>JS102*Data!$B19</f>
        <v>0.15342377260981913</v>
      </c>
      <c r="JT105" s="9">
        <f>JT102*Data!$B19</f>
        <v>9.205426356589147E-2</v>
      </c>
      <c r="JU105" s="9">
        <f>JU102*Data!$B19</f>
        <v>0</v>
      </c>
      <c r="JV105" s="9">
        <f>JV102*Data!$B19</f>
        <v>0</v>
      </c>
      <c r="JW105" s="9">
        <f>JW102*Data!$B19</f>
        <v>0.31912144702842377</v>
      </c>
      <c r="JX105" s="9">
        <f>JX102*Data!$B19</f>
        <v>0.27002583979328171</v>
      </c>
      <c r="JY105" s="9">
        <f>JY102*Data!$B19</f>
        <v>0.16569767441860467</v>
      </c>
      <c r="JZ105" s="9">
        <f>JZ102*Data!$B19</f>
        <v>0.16569767441860467</v>
      </c>
      <c r="KA105" s="9">
        <f>KA102*Data!$B19</f>
        <v>0.12273901808785531</v>
      </c>
      <c r="KB105" s="9">
        <f>KB102*Data!$B19</f>
        <v>0</v>
      </c>
      <c r="KC105" s="9">
        <f>KC102*Data!$B19</f>
        <v>0</v>
      </c>
      <c r="KD105" s="9">
        <f>KD102*Data!$B19</f>
        <v>0.39890180878552972</v>
      </c>
      <c r="KE105" s="9">
        <f>KE102*Data!$B19</f>
        <v>0.34366925064599485</v>
      </c>
      <c r="KF105" s="9">
        <f>KF102*Data!$B19</f>
        <v>0.36821705426356588</v>
      </c>
      <c r="KG105" s="9">
        <f>KG102*Data!$B19</f>
        <v>0.36821705426356588</v>
      </c>
      <c r="KH105" s="9">
        <f>KH102*Data!$B19</f>
        <v>0.36821705426356588</v>
      </c>
      <c r="KI105" s="9">
        <f>KI102*Data!$B19</f>
        <v>0</v>
      </c>
      <c r="KJ105" s="9">
        <f>KJ102*Data!$B19</f>
        <v>0</v>
      </c>
      <c r="KK105" s="9">
        <f>KK102*Data!$B19</f>
        <v>0.71802325581395354</v>
      </c>
      <c r="KL105" s="9">
        <f>KL102*Data!$B19</f>
        <v>0.44186046511627897</v>
      </c>
      <c r="KM105" s="9">
        <f>KM102*Data!$B19</f>
        <v>0.52164082687338498</v>
      </c>
      <c r="KN105" s="9">
        <f>KN102*Data!$B19</f>
        <v>0.52164082687338498</v>
      </c>
      <c r="KO105" s="9">
        <f>KO102*Data!$B19</f>
        <v>0</v>
      </c>
      <c r="KP105" s="9">
        <f>KP102*Data!$B19</f>
        <v>0</v>
      </c>
      <c r="KQ105" s="9">
        <f>KQ102*Data!$B19</f>
        <v>0</v>
      </c>
      <c r="KR105" s="9">
        <f>KR102*Data!$B19</f>
        <v>0.71802325581395354</v>
      </c>
      <c r="KS105" s="9">
        <f>KS102*Data!$B19</f>
        <v>0.44186046511627897</v>
      </c>
      <c r="KT105" s="9">
        <f>KT102*Data!$B19</f>
        <v>0.49095607235142125</v>
      </c>
      <c r="KU105" s="9">
        <f>KU102*Data!$B19</f>
        <v>0.52164082687338498</v>
      </c>
      <c r="KV105" s="9">
        <f>KV102*Data!$B19</f>
        <v>0.46027131782945746</v>
      </c>
      <c r="KW105" s="9">
        <f>KW102*Data!$B19</f>
        <v>0</v>
      </c>
      <c r="KX105" s="9">
        <f>KX102*Data!$B19</f>
        <v>0</v>
      </c>
      <c r="KY105" s="9">
        <f>KY102*Data!$B19</f>
        <v>0.55846253229974152</v>
      </c>
      <c r="KZ105" s="9">
        <f>KZ102*Data!$B19</f>
        <v>0.31912144702842377</v>
      </c>
      <c r="LA105" s="9">
        <f>LA102*Data!$B19</f>
        <v>0.30684754521963825</v>
      </c>
      <c r="LB105" s="9">
        <f>LB102*Data!$B19</f>
        <v>0.24547803617571062</v>
      </c>
      <c r="LC105" s="9">
        <f>LC102*Data!$B19</f>
        <v>0.24547803617571062</v>
      </c>
      <c r="LD105" s="9">
        <f>LD102*Data!$B19</f>
        <v>0</v>
      </c>
      <c r="LE105" s="9">
        <f>LE102*Data!$B19</f>
        <v>0</v>
      </c>
      <c r="LF105" s="9">
        <f>LF102*Data!$B19</f>
        <v>0.47868217054263573</v>
      </c>
      <c r="LG105" s="9">
        <f>LG102*Data!$B19</f>
        <v>0.29457364341085274</v>
      </c>
      <c r="LH105" s="9">
        <f>LH102*Data!$B19</f>
        <v>0.25775193798449614</v>
      </c>
      <c r="LI105" s="9">
        <f>LI102*Data!$B19</f>
        <v>0.18410852713178294</v>
      </c>
      <c r="LJ105" s="9">
        <f>LJ102*Data!$B19</f>
        <v>7.9780361757105941E-2</v>
      </c>
      <c r="LK105" s="9">
        <f>LK102*Data!$B19</f>
        <v>0</v>
      </c>
      <c r="LL105" s="9">
        <f>LL102*Data!$B19</f>
        <v>0</v>
      </c>
      <c r="LM105" s="9">
        <f>LM102*Data!$B19</f>
        <v>0.10371447028423775</v>
      </c>
      <c r="LN105" s="9">
        <f>LN102*Data!$B19</f>
        <v>2.9457364341085271E-2</v>
      </c>
      <c r="LO105" s="9">
        <f>LO102*Data!$B19</f>
        <v>0</v>
      </c>
      <c r="LP105" s="9">
        <f>LP102*Data!$B19</f>
        <v>0</v>
      </c>
      <c r="LQ105" s="9">
        <f>LQ102*Data!$B19</f>
        <v>0.24547803617571062</v>
      </c>
      <c r="LR105" s="9">
        <f>LR102*Data!$B19</f>
        <v>0</v>
      </c>
      <c r="LS105" s="9">
        <f>LS102*Data!$B19</f>
        <v>0</v>
      </c>
      <c r="LT105" s="9">
        <f>LT102*Data!$B19</f>
        <v>0.43879198966408278</v>
      </c>
      <c r="LU105" s="9">
        <f>LU102*Data!$B19</f>
        <v>0.29457364341085274</v>
      </c>
      <c r="LV105" s="9">
        <f>LV102*Data!$B19</f>
        <v>0</v>
      </c>
      <c r="LW105" s="9">
        <f>LW102*Data!$B19</f>
        <v>0</v>
      </c>
      <c r="LX105" s="9">
        <f>LX102*Data!$B19</f>
        <v>0.46027131782945746</v>
      </c>
      <c r="LY105" s="9">
        <f>LY102*Data!$B19</f>
        <v>0</v>
      </c>
      <c r="LZ105" s="9">
        <f>LZ102*Data!$B19</f>
        <v>0</v>
      </c>
      <c r="MA105" s="9">
        <f>MA102*Data!$B19</f>
        <v>0.11967054263565893</v>
      </c>
      <c r="MB105" s="9">
        <f>MB102*Data!$B19</f>
        <v>0</v>
      </c>
      <c r="MC105" s="9">
        <f>MC102*Data!$B19</f>
        <v>0.33753229974160209</v>
      </c>
      <c r="MD105" s="9">
        <f>MD102*Data!$B19</f>
        <v>0.33753229974160209</v>
      </c>
      <c r="ME105" s="9">
        <f>ME102*Data!$B19</f>
        <v>0.33753229974160209</v>
      </c>
      <c r="MF105" s="9">
        <f>MF102*Data!$B19</f>
        <v>0</v>
      </c>
      <c r="MG105" s="9">
        <f>MG102*Data!$B19</f>
        <v>0</v>
      </c>
      <c r="MH105" s="9">
        <f>MH102*Data!$B19</f>
        <v>0.15956072351421188</v>
      </c>
      <c r="MI105" s="9">
        <f>MI102*Data!$B19</f>
        <v>4.9095607235142127E-2</v>
      </c>
      <c r="MJ105" s="9">
        <f>MJ102*Data!$B19</f>
        <v>6.1369509043927656E-2</v>
      </c>
      <c r="MK105" s="9">
        <f>MK102*Data!$B19</f>
        <v>4.9095607235142127E-2</v>
      </c>
      <c r="ML105" s="9">
        <f>ML102*Data!$B19</f>
        <v>6.1369509043927656E-2</v>
      </c>
      <c r="MM105" s="9">
        <f>MM102*Data!$B19</f>
        <v>0</v>
      </c>
      <c r="MN105" s="9">
        <f>MN102*Data!$B19</f>
        <v>0</v>
      </c>
      <c r="MO105" s="9">
        <f>MO102*Data!$B19</f>
        <v>0.19945090439276486</v>
      </c>
      <c r="MP105" s="9">
        <f>MP102*Data!$B19</f>
        <v>7.3643410852713184E-2</v>
      </c>
      <c r="MQ105" s="9">
        <f>MQ102*Data!$B19</f>
        <v>7.3643410852713184E-2</v>
      </c>
      <c r="MR105" s="9">
        <f>MR102*Data!$B19</f>
        <v>5.5232558139534871E-2</v>
      </c>
      <c r="MS105" s="9">
        <f>MS102*Data!$B19</f>
        <v>3.6821705426356592E-2</v>
      </c>
      <c r="MT105" s="9">
        <f>MT102*Data!$B19</f>
        <v>0</v>
      </c>
      <c r="MU105" s="9">
        <f>MU102*Data!$B19</f>
        <v>0</v>
      </c>
      <c r="MV105" s="9">
        <f>MV102*Data!$B19</f>
        <v>6.3824289405684756E-2</v>
      </c>
      <c r="MW105" s="9">
        <f>MW102*Data!$B19</f>
        <v>3.9276485788113699E-2</v>
      </c>
      <c r="MX105" s="9">
        <f>MX102*Data!$B19</f>
        <v>3.6821705426356592E-2</v>
      </c>
      <c r="MY105" s="9">
        <f>MY102*Data!$B19</f>
        <v>4.9095607235142127E-2</v>
      </c>
      <c r="MZ105" s="9">
        <f>MZ102*Data!$B19</f>
        <v>4.9095607235142127E-2</v>
      </c>
      <c r="NA105" s="9">
        <f>NA102*Data!$B19</f>
        <v>0</v>
      </c>
      <c r="NB105" s="9">
        <f>NB102*Data!$B19</f>
        <v>0</v>
      </c>
      <c r="NC105" s="9">
        <f>NC102*Data!$B19</f>
        <v>7.9780361757105941E-2</v>
      </c>
    </row>
    <row r="106" spans="2:371" ht="15">
      <c r="B106" s="9" t="s">
        <v>1833</v>
      </c>
      <c r="C106" s="9">
        <f>C102*Data!$B20</f>
        <v>0.17950581395348836</v>
      </c>
      <c r="D106" s="9">
        <f>D102*Data!$B20</f>
        <v>0.12273901808785531</v>
      </c>
      <c r="E106" s="9">
        <f>E102*Data!$B20</f>
        <v>0.12273901808785531</v>
      </c>
      <c r="F106" s="9">
        <f>F102*Data!$B20</f>
        <v>0.12273901808785531</v>
      </c>
      <c r="G106" s="9">
        <f>G102*Data!$B20</f>
        <v>0.15342377260981913</v>
      </c>
      <c r="H106" s="9">
        <f>H102*Data!$B20</f>
        <v>0</v>
      </c>
      <c r="I106" s="9">
        <f>I102*Data!$B20</f>
        <v>0</v>
      </c>
      <c r="J106" s="9">
        <f>J102*Data!$B20</f>
        <v>0.19945090439276483</v>
      </c>
      <c r="K106" s="9">
        <f>K102*Data!$B20</f>
        <v>0.12273901808785531</v>
      </c>
      <c r="L106" s="9">
        <f>L102*Data!$B20</f>
        <v>0.12273901808785531</v>
      </c>
      <c r="M106" s="9">
        <f>M102*Data!$B20</f>
        <v>0.12273901808785531</v>
      </c>
      <c r="N106" s="9">
        <f>N102*Data!$B20</f>
        <v>0.10739664082687339</v>
      </c>
      <c r="O106" s="9">
        <f>O102*Data!$B20</f>
        <v>0</v>
      </c>
      <c r="P106" s="9">
        <f>P102*Data!$B20</f>
        <v>0</v>
      </c>
      <c r="Q106" s="9">
        <f>Q102*Data!$B20</f>
        <v>0.29917635658914732</v>
      </c>
      <c r="R106" s="9">
        <f>R102*Data!$B20</f>
        <v>0.23320413436692508</v>
      </c>
      <c r="S106" s="9">
        <f>S102*Data!$B20</f>
        <v>0.33753229974160209</v>
      </c>
      <c r="T106" s="9">
        <f>T102*Data!$B20</f>
        <v>0.24547803617571062</v>
      </c>
      <c r="U106" s="9">
        <f>U102*Data!$B20</f>
        <v>0.10739664082687339</v>
      </c>
      <c r="V106" s="9">
        <f>V102*Data!$B20</f>
        <v>0</v>
      </c>
      <c r="W106" s="9">
        <f>W102*Data!$B20</f>
        <v>0</v>
      </c>
      <c r="X106" s="9">
        <f>X102*Data!$B20</f>
        <v>0.21939599483204134</v>
      </c>
      <c r="Y106" s="9">
        <f>Y102*Data!$B20</f>
        <v>9.205426356589147E-2</v>
      </c>
      <c r="Z106" s="9">
        <f>Z102*Data!$B20</f>
        <v>0.13808139534883718</v>
      </c>
      <c r="AA106" s="9">
        <f>AA102*Data!$B20</f>
        <v>0.15342377260981913</v>
      </c>
      <c r="AB106" s="9">
        <f>AB102*Data!$B20</f>
        <v>0.15342377260981913</v>
      </c>
      <c r="AC106" s="9">
        <f>AC102*Data!$B20</f>
        <v>0</v>
      </c>
      <c r="AD106" s="9">
        <f>AD102*Data!$B20</f>
        <v>0</v>
      </c>
      <c r="AE106" s="9">
        <f>AE102*Data!$B20</f>
        <v>0.23934108527131781</v>
      </c>
      <c r="AF106" s="9">
        <f>AF102*Data!$B20</f>
        <v>0.12273901808785531</v>
      </c>
      <c r="AG106" s="9">
        <f>AG102*Data!$B20</f>
        <v>0.18410852713178294</v>
      </c>
      <c r="AH106" s="9">
        <f>AH102*Data!$B20</f>
        <v>0.15342377260981913</v>
      </c>
      <c r="AI106" s="9">
        <f>AI102*Data!$B20</f>
        <v>0.15342377260981913</v>
      </c>
      <c r="AJ106" s="9">
        <f>AJ102*Data!$B20</f>
        <v>0</v>
      </c>
      <c r="AK106" s="9">
        <f>AK102*Data!$B20</f>
        <v>0</v>
      </c>
      <c r="AL106" s="9">
        <f>AL102*Data!$B20</f>
        <v>0.27923126614987082</v>
      </c>
      <c r="AM106" s="9">
        <f>AM102*Data!$B20</f>
        <v>0.14728682170542634</v>
      </c>
      <c r="AN106" s="9">
        <f>AN102*Data!$B20</f>
        <v>0.18410852713178294</v>
      </c>
      <c r="AO106" s="9">
        <f>AO102*Data!$B20</f>
        <v>0.18410852713178294</v>
      </c>
      <c r="AP106" s="9">
        <f>AP102*Data!$B20</f>
        <v>0.15342377260981913</v>
      </c>
      <c r="AQ106" s="9">
        <f>AQ102*Data!$B20</f>
        <v>0</v>
      </c>
      <c r="AR106" s="9">
        <f>AR102*Data!$B20</f>
        <v>0</v>
      </c>
      <c r="AS106" s="9">
        <f>AS102*Data!$B20</f>
        <v>0.27923126614987082</v>
      </c>
      <c r="AT106" s="9">
        <f>AT102*Data!$B20</f>
        <v>0.17183462532299743</v>
      </c>
      <c r="AU106" s="9">
        <f>AU102*Data!$B20</f>
        <v>0.18410852713178294</v>
      </c>
      <c r="AV106" s="9">
        <f>AV102*Data!$B20</f>
        <v>0.13808139534883718</v>
      </c>
      <c r="AW106" s="9">
        <f>AW102*Data!$B20</f>
        <v>0.15342377260981913</v>
      </c>
      <c r="AX106" s="9">
        <f>AX102*Data!$B20</f>
        <v>0</v>
      </c>
      <c r="AY106" s="9">
        <f>AY102*Data!$B20</f>
        <v>0</v>
      </c>
      <c r="AZ106" s="9">
        <f>AZ102*Data!$B20</f>
        <v>0.49862726098191212</v>
      </c>
      <c r="BA106" s="9">
        <f>BA102*Data!$B20</f>
        <v>0.36821705426356588</v>
      </c>
      <c r="BB106" s="9">
        <f>BB102*Data!$B20</f>
        <v>0.3835594315245478</v>
      </c>
      <c r="BC106" s="9">
        <f>BC102*Data!$B20</f>
        <v>0.21479328165374678</v>
      </c>
      <c r="BD106" s="9">
        <f>BD102*Data!$B20</f>
        <v>0.13808139534883718</v>
      </c>
      <c r="BE106" s="9">
        <f>BE102*Data!$B20</f>
        <v>0</v>
      </c>
      <c r="BF106" s="9">
        <f>BF102*Data!$B20</f>
        <v>0</v>
      </c>
      <c r="BG106" s="9">
        <f>BG102*Data!$B20</f>
        <v>0</v>
      </c>
      <c r="BH106" s="9">
        <f>BH102*Data!$B20</f>
        <v>0.36821705426356588</v>
      </c>
      <c r="BI106" s="9">
        <f>BI102*Data!$B20</f>
        <v>0.19945090439276483</v>
      </c>
      <c r="BJ106" s="9">
        <f>BJ102*Data!$B20</f>
        <v>0.21479328165374678</v>
      </c>
      <c r="BK106" s="9">
        <f>BK102*Data!$B20</f>
        <v>0.19945090439276483</v>
      </c>
      <c r="BL106" s="9">
        <f>BL102*Data!$B20</f>
        <v>0</v>
      </c>
      <c r="BM106" s="9">
        <f>BM102*Data!$B20</f>
        <v>0</v>
      </c>
      <c r="BN106" s="9">
        <f>BN102*Data!$B20</f>
        <v>0.39890180878552967</v>
      </c>
      <c r="BO106" s="9">
        <f>BO102*Data!$B20</f>
        <v>0.25775193798449608</v>
      </c>
      <c r="BP106" s="9">
        <f>BP102*Data!$B20</f>
        <v>0.24547803617571062</v>
      </c>
      <c r="BQ106" s="9">
        <f>BQ102*Data!$B20</f>
        <v>9.205426356589147E-2</v>
      </c>
      <c r="BR106" s="9">
        <f>BR102*Data!$B20</f>
        <v>0.16876614987080105</v>
      </c>
      <c r="BS106" s="9">
        <f>BS102*Data!$B20</f>
        <v>0</v>
      </c>
      <c r="BT106" s="9">
        <f>BT102*Data!$B20</f>
        <v>0</v>
      </c>
      <c r="BU106" s="9">
        <f>BU102*Data!$B20</f>
        <v>0.25928617571059437</v>
      </c>
      <c r="BV106" s="9">
        <f>BV102*Data!$B20</f>
        <v>0.12273901808785531</v>
      </c>
      <c r="BW106" s="9">
        <f>BW102*Data!$B20</f>
        <v>0.16876614987080105</v>
      </c>
      <c r="BX106" s="9">
        <f>BX102*Data!$B20</f>
        <v>0.15342377260981913</v>
      </c>
      <c r="BY106" s="9">
        <f>BY102*Data!$B20</f>
        <v>0.16876614987080105</v>
      </c>
      <c r="BZ106" s="9">
        <f>BZ102*Data!$B20</f>
        <v>0</v>
      </c>
      <c r="CA106" s="9">
        <f>CA102*Data!$B20</f>
        <v>0</v>
      </c>
      <c r="CB106" s="9">
        <f>CB102*Data!$B20</f>
        <v>0.31912144702842377</v>
      </c>
      <c r="CC106" s="9">
        <f>CC102*Data!$B20</f>
        <v>0.14728682170542634</v>
      </c>
      <c r="CD106" s="9">
        <f>CD102*Data!$B20</f>
        <v>0.18410852713178294</v>
      </c>
      <c r="CE106" s="9">
        <f>CE102*Data!$B20</f>
        <v>0.12273901808785531</v>
      </c>
      <c r="CF106" s="9">
        <f>CF102*Data!$B20</f>
        <v>0.3835594315245478</v>
      </c>
      <c r="CG106" s="9">
        <f>CG102*Data!$B20</f>
        <v>0</v>
      </c>
      <c r="CH106" s="9">
        <f>CH102*Data!$B20</f>
        <v>0</v>
      </c>
      <c r="CI106" s="9">
        <f>CI102*Data!$B20</f>
        <v>0.63824289405684753</v>
      </c>
      <c r="CJ106" s="9">
        <f>CJ102*Data!$B20</f>
        <v>0.49095607235142125</v>
      </c>
      <c r="CK106" s="9">
        <f>CK102*Data!$B20</f>
        <v>0.58301033591731277</v>
      </c>
      <c r="CL106" s="9">
        <f>CL102*Data!$B20</f>
        <v>0.42958656330749356</v>
      </c>
      <c r="CM106" s="9">
        <f>CM102*Data!$B20</f>
        <v>0.58301033591731277</v>
      </c>
      <c r="CN106" s="9">
        <f>CN102*Data!$B20</f>
        <v>0</v>
      </c>
      <c r="CO106" s="9">
        <f>CO102*Data!$B20</f>
        <v>0</v>
      </c>
      <c r="CP106" s="9">
        <f>CP102*Data!$B20</f>
        <v>0.49862726098191212</v>
      </c>
      <c r="CQ106" s="9">
        <f>CQ102*Data!$B20</f>
        <v>0.36821705426356588</v>
      </c>
      <c r="CR106" s="9">
        <f>CR102*Data!$B20</f>
        <v>0.30684754521963825</v>
      </c>
      <c r="CS106" s="9">
        <f>CS102*Data!$B20</f>
        <v>0.30684754521963825</v>
      </c>
      <c r="CT106" s="9">
        <f>CT102*Data!$B20</f>
        <v>0.23013565891472867</v>
      </c>
      <c r="CU106" s="9">
        <f>CU102*Data!$B20</f>
        <v>0</v>
      </c>
      <c r="CV106" s="9">
        <f>CV102*Data!$B20</f>
        <v>0</v>
      </c>
      <c r="CW106" s="9">
        <f>CW102*Data!$B20</f>
        <v>0</v>
      </c>
      <c r="CX106" s="9">
        <f>CX102*Data!$B20</f>
        <v>0.28229974160206722</v>
      </c>
      <c r="CY106" s="9">
        <f>CY102*Data!$B20</f>
        <v>0.21479328165374678</v>
      </c>
      <c r="CZ106" s="9">
        <f>CZ102*Data!$B20</f>
        <v>0.18410852713178294</v>
      </c>
      <c r="DA106" s="9">
        <f>DA102*Data!$B20</f>
        <v>0.15342377260981913</v>
      </c>
      <c r="DB106" s="9">
        <f>DB102*Data!$B20</f>
        <v>0</v>
      </c>
      <c r="DC106" s="9">
        <f>DC102*Data!$B20</f>
        <v>0</v>
      </c>
      <c r="DD106" s="9">
        <f>DD102*Data!$B20</f>
        <v>0.45873708010335917</v>
      </c>
      <c r="DE106" s="9">
        <f>DE102*Data!$B20</f>
        <v>0.45413436692506459</v>
      </c>
      <c r="DF106" s="9">
        <f>DF102*Data!$B20</f>
        <v>0.36821705426356588</v>
      </c>
      <c r="DG106" s="9">
        <f>DG102*Data!$B20</f>
        <v>0.36821705426356588</v>
      </c>
      <c r="DH106" s="9">
        <f>DH102*Data!$B20</f>
        <v>0.36821705426356588</v>
      </c>
      <c r="DI106" s="9">
        <f>DI102*Data!$B20</f>
        <v>0</v>
      </c>
      <c r="DJ106" s="9">
        <f>DJ102*Data!$B20</f>
        <v>0</v>
      </c>
      <c r="DK106" s="9">
        <f>DK102*Data!$B20</f>
        <v>0.59835271317829464</v>
      </c>
      <c r="DL106" s="9">
        <f>DL102*Data!$B20</f>
        <v>0.50322997416020676</v>
      </c>
      <c r="DM106" s="9">
        <f>DM102*Data!$B20</f>
        <v>0.58301033591731277</v>
      </c>
      <c r="DN106" s="9">
        <f>DN102*Data!$B20</f>
        <v>0.52164082687338498</v>
      </c>
      <c r="DO106" s="9">
        <f>DO102*Data!$B20</f>
        <v>0.36821705426356588</v>
      </c>
      <c r="DP106" s="9">
        <f>DP102*Data!$B20</f>
        <v>0</v>
      </c>
      <c r="DQ106" s="9">
        <f>DQ102*Data!$B20</f>
        <v>0</v>
      </c>
      <c r="DR106" s="9">
        <f>DR102*Data!$B20</f>
        <v>0.39890180878552967</v>
      </c>
      <c r="DS106" s="9">
        <f>DS102*Data!$B20</f>
        <v>0.18410852713178294</v>
      </c>
      <c r="DT106" s="9">
        <f>DT102*Data!$B20</f>
        <v>0.16876614987080105</v>
      </c>
      <c r="DU106" s="9">
        <f>DU102*Data!$B20</f>
        <v>0.16876614987080105</v>
      </c>
      <c r="DV106" s="9">
        <f>DV102*Data!$B20</f>
        <v>0.15342377260981913</v>
      </c>
      <c r="DW106" s="9">
        <f>DW102*Data!$B20</f>
        <v>0</v>
      </c>
      <c r="DX106" s="9">
        <f>DX102*Data!$B20</f>
        <v>0</v>
      </c>
      <c r="DY106" s="9">
        <f>DY102*Data!$B20</f>
        <v>0.27923126614987082</v>
      </c>
      <c r="DZ106" s="9">
        <f>DZ102*Data!$B20</f>
        <v>0.24547803617571062</v>
      </c>
      <c r="EA106" s="9">
        <f>EA102*Data!$B20</f>
        <v>0.15342377260981913</v>
      </c>
      <c r="EB106" s="9">
        <f>EB102*Data!$B20</f>
        <v>0.12273901808785531</v>
      </c>
      <c r="EC106" s="9">
        <f>EC102*Data!$B20</f>
        <v>0.12273901808785531</v>
      </c>
      <c r="ED106" s="9">
        <f>ED102*Data!$B20</f>
        <v>0</v>
      </c>
      <c r="EE106" s="9">
        <f>EE102*Data!$B20</f>
        <v>0</v>
      </c>
      <c r="EF106" s="9">
        <f>EF102*Data!$B20</f>
        <v>0</v>
      </c>
      <c r="EG106" s="9">
        <f>EG102*Data!$B20</f>
        <v>0.31912144702842377</v>
      </c>
      <c r="EH106" s="9">
        <f>EH102*Data!$B20</f>
        <v>0.16876614987080105</v>
      </c>
      <c r="EI106" s="9">
        <f>EI102*Data!$B20</f>
        <v>0.16876614987080105</v>
      </c>
      <c r="EJ106" s="9">
        <f>EJ102*Data!$B20</f>
        <v>0.19945090439276483</v>
      </c>
      <c r="EK106" s="9">
        <f>EK102*Data!$B20</f>
        <v>0</v>
      </c>
      <c r="EL106" s="9">
        <f>EL102*Data!$B20</f>
        <v>0</v>
      </c>
      <c r="EM106" s="9">
        <f>EM102*Data!$B20</f>
        <v>0.21939599483204134</v>
      </c>
      <c r="EN106" s="9">
        <f>EN102*Data!$B20</f>
        <v>0.15956072351421188</v>
      </c>
      <c r="EO106" s="9">
        <f>EO102*Data!$B20</f>
        <v>0.15342377260981913</v>
      </c>
      <c r="EP106" s="9">
        <f>EP102*Data!$B20</f>
        <v>0.39890180878552967</v>
      </c>
      <c r="EQ106" s="9">
        <f>EQ102*Data!$B20</f>
        <v>0.58301033591731277</v>
      </c>
      <c r="ER106" s="9">
        <f>ER102*Data!$B20</f>
        <v>0</v>
      </c>
      <c r="ES106" s="9">
        <f>ES102*Data!$B20</f>
        <v>0</v>
      </c>
      <c r="ET106" s="9">
        <f>ET102*Data!$B20</f>
        <v>0.69807816537467693</v>
      </c>
      <c r="EU106" s="9">
        <f>EU102*Data!$B20</f>
        <v>0.42958656330749356</v>
      </c>
      <c r="EV106" s="9">
        <f>EV102*Data!$B20</f>
        <v>0.58301033591731277</v>
      </c>
      <c r="EW106" s="9">
        <f>EW102*Data!$B20</f>
        <v>0.46027131782945735</v>
      </c>
      <c r="EX106" s="9">
        <f>EX102*Data!$B20</f>
        <v>0.53698320413436695</v>
      </c>
      <c r="EY106" s="9">
        <f>EY102*Data!$B20</f>
        <v>0</v>
      </c>
      <c r="EZ106" s="9">
        <f>EZ102*Data!$B20</f>
        <v>0</v>
      </c>
      <c r="FA106" s="9">
        <f>FA102*Data!$B20</f>
        <v>0.71802325581395343</v>
      </c>
      <c r="FB106" s="9">
        <f>FB102*Data!$B20</f>
        <v>0.36821705426356588</v>
      </c>
      <c r="FC106" s="9">
        <f>FC102*Data!$B20</f>
        <v>0.69040697674418605</v>
      </c>
      <c r="FD106" s="9">
        <f>FD102*Data!$B20</f>
        <v>0.56766795865633068</v>
      </c>
      <c r="FE106" s="9">
        <f>FE102*Data!$B20</f>
        <v>0.6136950904392765</v>
      </c>
      <c r="FF106" s="9">
        <f>FF102*Data!$B20</f>
        <v>0</v>
      </c>
      <c r="FG106" s="9">
        <f>FG102*Data!$B20</f>
        <v>0</v>
      </c>
      <c r="FH106" s="9">
        <f>FH102*Data!$B20</f>
        <v>0.71802325581395343</v>
      </c>
      <c r="FI106" s="9">
        <f>FI102*Data!$B20</f>
        <v>0.6136950904392765</v>
      </c>
      <c r="FJ106" s="9">
        <f>FJ102*Data!$B20</f>
        <v>0.3835594315245478</v>
      </c>
      <c r="FK106" s="9">
        <f>FK102*Data!$B20</f>
        <v>0.19945090439276483</v>
      </c>
      <c r="FL106" s="9">
        <f>FL102*Data!$B20</f>
        <v>0.18410852713178294</v>
      </c>
      <c r="FM106" s="9">
        <f>FM102*Data!$B20</f>
        <v>0</v>
      </c>
      <c r="FN106" s="9">
        <f>FN102*Data!$B20</f>
        <v>0</v>
      </c>
      <c r="FO106" s="9">
        <f>FO102*Data!$B20</f>
        <v>0.29622448320413436</v>
      </c>
      <c r="FP106" s="9">
        <f>FP102*Data!$B20</f>
        <v>0.18410852713178294</v>
      </c>
      <c r="FQ106" s="9">
        <f>FQ102*Data!$B20</f>
        <v>0.13808139534883718</v>
      </c>
      <c r="FR106" s="9">
        <f>FR102*Data!$B20</f>
        <v>0.15342377260981913</v>
      </c>
      <c r="FS106" s="9">
        <f>FS102*Data!$B20</f>
        <v>0.15342377260981913</v>
      </c>
      <c r="FT106" s="9">
        <f>FT102*Data!$B20</f>
        <v>0</v>
      </c>
      <c r="FU106" s="9">
        <f>FU102*Data!$B20</f>
        <v>0</v>
      </c>
      <c r="FV106" s="9">
        <f>FV102*Data!$B20</f>
        <v>0.43879198966408267</v>
      </c>
      <c r="FW106" s="9">
        <f>FW102*Data!$B20</f>
        <v>0.18410852713178294</v>
      </c>
      <c r="FX106" s="9">
        <f>FX102*Data!$B20</f>
        <v>0.19945090439276483</v>
      </c>
      <c r="FY106" s="9">
        <f>FY102*Data!$B20</f>
        <v>0.18410852713178294</v>
      </c>
      <c r="FZ106" s="9">
        <f>FZ102*Data!$B20</f>
        <v>0.18410852713178294</v>
      </c>
      <c r="GA106" s="9">
        <f>GA102*Data!$B20</f>
        <v>0</v>
      </c>
      <c r="GB106" s="9">
        <f>GB102*Data!$B20</f>
        <v>0</v>
      </c>
      <c r="GC106" s="9">
        <f>GC102*Data!$B20</f>
        <v>0.21939599483204134</v>
      </c>
      <c r="GD106" s="9">
        <f>GD102*Data!$B20</f>
        <v>0.18410852713178294</v>
      </c>
      <c r="GE106" s="9">
        <f>GE102*Data!$B20</f>
        <v>0.15342377260981913</v>
      </c>
      <c r="GF106" s="9">
        <f>GF102*Data!$B20</f>
        <v>0.18410852713178294</v>
      </c>
      <c r="GG106" s="9">
        <f>GG102*Data!$B20</f>
        <v>0.18410852713178294</v>
      </c>
      <c r="GH106" s="9">
        <f>GH102*Data!$B20</f>
        <v>0</v>
      </c>
      <c r="GI106" s="9">
        <f>GI102*Data!$B20</f>
        <v>0</v>
      </c>
      <c r="GJ106" s="9">
        <f>GJ102*Data!$B20</f>
        <v>0.59835271317829464</v>
      </c>
      <c r="GK106" s="9">
        <f>GK102*Data!$B20</f>
        <v>0.39276485788113696</v>
      </c>
      <c r="GL106" s="9">
        <f>GL102*Data!$B20</f>
        <v>0.23013565891472867</v>
      </c>
      <c r="GM106" s="9">
        <f>GM102*Data!$B20</f>
        <v>0.21479328165374678</v>
      </c>
      <c r="GN106" s="9">
        <f>GN102*Data!$B20</f>
        <v>0.23013565891472867</v>
      </c>
      <c r="GO106" s="9">
        <f>GO102*Data!$B20</f>
        <v>0</v>
      </c>
      <c r="GP106" s="9">
        <f>GP102*Data!$B20</f>
        <v>0</v>
      </c>
      <c r="GQ106" s="9">
        <f>GQ102*Data!$B20</f>
        <v>0.39890180878552967</v>
      </c>
      <c r="GR106" s="9">
        <f>GR102*Data!$B20</f>
        <v>0.15956072351421188</v>
      </c>
      <c r="GS106" s="9">
        <f>GS102*Data!$B20</f>
        <v>0.19945090439276483</v>
      </c>
      <c r="GT106" s="9">
        <f>GT102*Data!$B20</f>
        <v>0.21479328165374678</v>
      </c>
      <c r="GU106" s="9">
        <f>GU102*Data!$B20</f>
        <v>0.21479328165374678</v>
      </c>
      <c r="GV106" s="9">
        <f>GV102*Data!$B20</f>
        <v>0</v>
      </c>
      <c r="GW106" s="9">
        <f>GW102*Data!$B20</f>
        <v>0</v>
      </c>
      <c r="GX106" s="9">
        <f>GX102*Data!$B20</f>
        <v>0.69807816537467693</v>
      </c>
      <c r="GY106" s="9">
        <f>GY102*Data!$B20</f>
        <v>0.49095607235142125</v>
      </c>
      <c r="GZ106" s="9">
        <f>GZ102*Data!$B20</f>
        <v>0.46027131782945735</v>
      </c>
      <c r="HA106" s="9">
        <f>HA102*Data!$B20</f>
        <v>0.46027131782945735</v>
      </c>
      <c r="HB106" s="9">
        <f>HB102*Data!$B20</f>
        <v>0.46027131782945735</v>
      </c>
      <c r="HC106" s="9">
        <f>HC102*Data!$B20</f>
        <v>0</v>
      </c>
      <c r="HD106" s="9">
        <f>HD102*Data!$B20</f>
        <v>0</v>
      </c>
      <c r="HE106" s="9">
        <f>HE102*Data!$B20</f>
        <v>0.67813307493540043</v>
      </c>
      <c r="HF106" s="9">
        <f>HF102*Data!$B20</f>
        <v>0.79780361757105933</v>
      </c>
      <c r="HG106" s="9">
        <f>HG102*Data!$B20</f>
        <v>0.7671188630490956</v>
      </c>
      <c r="HH106" s="9">
        <f>HH102*Data!$B20</f>
        <v>0.69040697674418605</v>
      </c>
      <c r="HI106" s="9">
        <f>HI102*Data!$B20</f>
        <v>0.46027131782945735</v>
      </c>
      <c r="HJ106" s="9">
        <f>HJ102*Data!$B20</f>
        <v>0</v>
      </c>
      <c r="HK106" s="9">
        <f>HK102*Data!$B20</f>
        <v>0</v>
      </c>
      <c r="HL106" s="9">
        <f>HL102*Data!$B20</f>
        <v>0.69807816537467693</v>
      </c>
      <c r="HM106" s="9">
        <f>HM102*Data!$B20</f>
        <v>0.24547803617571062</v>
      </c>
      <c r="HN106" s="9">
        <f>HN102*Data!$B20</f>
        <v>0.27616279069767435</v>
      </c>
      <c r="HO106" s="9">
        <f>HO102*Data!$B20</f>
        <v>0.23013565891472867</v>
      </c>
      <c r="HP106" s="9">
        <f>HP102*Data!$B20</f>
        <v>0.18410852713178294</v>
      </c>
      <c r="HQ106" s="9">
        <f>HQ102*Data!$B20</f>
        <v>0</v>
      </c>
      <c r="HR106" s="9">
        <f>HR102*Data!$B20</f>
        <v>0</v>
      </c>
      <c r="HS106" s="9">
        <f>HS102*Data!$B20</f>
        <v>0.39890180878552967</v>
      </c>
      <c r="HT106" s="9">
        <f>HT102*Data!$B20</f>
        <v>0.18410852713178294</v>
      </c>
      <c r="HU106" s="9">
        <f>HU102*Data!$B20</f>
        <v>0.16876614987080105</v>
      </c>
      <c r="HV106" s="9">
        <f>HV102*Data!$B20</f>
        <v>0.15342377260981913</v>
      </c>
      <c r="HW106" s="9">
        <f>HW102*Data!$B20</f>
        <v>0.21479328165374678</v>
      </c>
      <c r="HX106" s="9">
        <f>HX102*Data!$B20</f>
        <v>0</v>
      </c>
      <c r="HY106" s="9">
        <f>HY102*Data!$B20</f>
        <v>0</v>
      </c>
      <c r="HZ106" s="9">
        <f>HZ102*Data!$B20</f>
        <v>0.69807816537467693</v>
      </c>
      <c r="IA106" s="9">
        <f>IA102*Data!$B20</f>
        <v>0.36821705426356588</v>
      </c>
      <c r="IB106" s="9">
        <f>IB102*Data!$B20</f>
        <v>0.33753229974160209</v>
      </c>
      <c r="IC106" s="9">
        <f>IC102*Data!$B20</f>
        <v>0.30684754521963825</v>
      </c>
      <c r="ID106" s="9">
        <f>ID102*Data!$B20</f>
        <v>0.18410852713178294</v>
      </c>
      <c r="IE106" s="9">
        <f>IE102*Data!$B20</f>
        <v>0</v>
      </c>
      <c r="IF106" s="9">
        <f>IF102*Data!$B20</f>
        <v>0</v>
      </c>
      <c r="IG106" s="9">
        <f>IG102*Data!$B20</f>
        <v>0.42881944444444442</v>
      </c>
      <c r="IH106" s="9">
        <f>IH102*Data!$B20</f>
        <v>0.25775193798449608</v>
      </c>
      <c r="II106" s="9">
        <f>II102*Data!$B20</f>
        <v>0.26082041343669249</v>
      </c>
      <c r="IJ106" s="9">
        <f>IJ102*Data!$B20</f>
        <v>0.18410852713178294</v>
      </c>
      <c r="IK106" s="9">
        <f>IK102*Data!$B20</f>
        <v>0.20712209302325582</v>
      </c>
      <c r="IL106" s="9">
        <f>IL102*Data!$B20</f>
        <v>0</v>
      </c>
      <c r="IM106" s="9">
        <f>IM102*Data!$B20</f>
        <v>0</v>
      </c>
      <c r="IN106" s="9">
        <f>IN102*Data!$B20</f>
        <v>0.39890180878552967</v>
      </c>
      <c r="IO106" s="9">
        <f>IO102*Data!$B20</f>
        <v>0.22093023255813951</v>
      </c>
      <c r="IP106" s="9">
        <f>IP102*Data!$B20</f>
        <v>0.27616279069767435</v>
      </c>
      <c r="IQ106" s="9">
        <f>IQ102*Data!$B20</f>
        <v>0.64437984496124034</v>
      </c>
      <c r="IR106" s="9">
        <f>IR102*Data!$B20</f>
        <v>0.9205426356589147</v>
      </c>
      <c r="IS106" s="9">
        <f>IS102*Data!$B20</f>
        <v>0</v>
      </c>
      <c r="IT106" s="9">
        <f>IT102*Data!$B20</f>
        <v>0</v>
      </c>
      <c r="IU106" s="9">
        <f>IU102*Data!$B20</f>
        <v>1.0969799741602069</v>
      </c>
      <c r="IV106" s="9">
        <f>IV102*Data!$B20</f>
        <v>0.79780361757105933</v>
      </c>
      <c r="IW106" s="9">
        <f>IW102*Data!$B20</f>
        <v>0.7671188630490956</v>
      </c>
      <c r="IX106" s="9">
        <f>IX102*Data!$B20</f>
        <v>0.69040697674418605</v>
      </c>
      <c r="IY106" s="9">
        <f>IY102*Data!$B20</f>
        <v>0.84383074935400515</v>
      </c>
      <c r="IZ106" s="9">
        <f>IZ102*Data!$B20</f>
        <v>0</v>
      </c>
      <c r="JA106" s="9">
        <f>JA102*Data!$B20</f>
        <v>0</v>
      </c>
      <c r="JB106" s="9">
        <f>JB102*Data!$B20</f>
        <v>1.0969799741602069</v>
      </c>
      <c r="JC106" s="9">
        <f>JC102*Data!$B20</f>
        <v>0.9205426356589147</v>
      </c>
      <c r="JD106" s="9">
        <f>JD102*Data!$B20</f>
        <v>0.70574935400516792</v>
      </c>
      <c r="JE106" s="9">
        <f>JE102*Data!$B20</f>
        <v>0.67506459948320419</v>
      </c>
      <c r="JF106" s="9">
        <f>JF102*Data!$B20</f>
        <v>0.3835594315245478</v>
      </c>
      <c r="JG106" s="9">
        <f>JG102*Data!$B20</f>
        <v>0</v>
      </c>
      <c r="JH106" s="9">
        <f>JH102*Data!$B20</f>
        <v>0</v>
      </c>
      <c r="JI106" s="9">
        <f>JI102*Data!$B20</f>
        <v>0.79780361757105933</v>
      </c>
      <c r="JJ106" s="9">
        <f>JJ102*Data!$B20</f>
        <v>0.23320413436692508</v>
      </c>
      <c r="JK106" s="9">
        <f>JK102*Data!$B20</f>
        <v>0.26082041343669249</v>
      </c>
      <c r="JL106" s="9">
        <f>JL102*Data!$B20</f>
        <v>0.23013565891472867</v>
      </c>
      <c r="JM106" s="9">
        <f>JM102*Data!$B20</f>
        <v>0.15342377260981913</v>
      </c>
      <c r="JN106" s="9">
        <f>JN102*Data!$B20</f>
        <v>0</v>
      </c>
      <c r="JO106" s="9">
        <f>JO102*Data!$B20</f>
        <v>0</v>
      </c>
      <c r="JP106" s="9">
        <f>JP102*Data!$B20</f>
        <v>0.79780361757105933</v>
      </c>
      <c r="JQ106" s="9">
        <f>JQ102*Data!$B20</f>
        <v>0.79780361757105933</v>
      </c>
      <c r="JR106" s="9">
        <f>JR102*Data!$B20</f>
        <v>0.6136950904392765</v>
      </c>
      <c r="JS106" s="9">
        <f>JS102*Data!$B20</f>
        <v>0.3835594315245478</v>
      </c>
      <c r="JT106" s="9">
        <f>JT102*Data!$B20</f>
        <v>0.23013565891472867</v>
      </c>
      <c r="JU106" s="9">
        <f>JU102*Data!$B20</f>
        <v>0</v>
      </c>
      <c r="JV106" s="9">
        <f>JV102*Data!$B20</f>
        <v>0</v>
      </c>
      <c r="JW106" s="9">
        <f>JW102*Data!$B20</f>
        <v>0.79780361757105933</v>
      </c>
      <c r="JX106" s="9">
        <f>JX102*Data!$B20</f>
        <v>0.67506459948320419</v>
      </c>
      <c r="JY106" s="9">
        <f>JY102*Data!$B20</f>
        <v>0.41424418604651164</v>
      </c>
      <c r="JZ106" s="9">
        <f>JZ102*Data!$B20</f>
        <v>0.41424418604651164</v>
      </c>
      <c r="KA106" s="9">
        <f>KA102*Data!$B20</f>
        <v>0.30684754521963825</v>
      </c>
      <c r="KB106" s="9">
        <f>KB102*Data!$B20</f>
        <v>0</v>
      </c>
      <c r="KC106" s="9">
        <f>KC102*Data!$B20</f>
        <v>0</v>
      </c>
      <c r="KD106" s="9">
        <f>KD102*Data!$B20</f>
        <v>0.99725452196382425</v>
      </c>
      <c r="KE106" s="9">
        <f>KE102*Data!$B20</f>
        <v>0.85917312661498713</v>
      </c>
      <c r="KF106" s="9">
        <f>KF102*Data!$B20</f>
        <v>0.9205426356589147</v>
      </c>
      <c r="KG106" s="9">
        <f>KG102*Data!$B20</f>
        <v>0.9205426356589147</v>
      </c>
      <c r="KH106" s="9">
        <f>KH102*Data!$B20</f>
        <v>0.9205426356589147</v>
      </c>
      <c r="KI106" s="9">
        <f>KI102*Data!$B20</f>
        <v>0</v>
      </c>
      <c r="KJ106" s="9">
        <f>KJ102*Data!$B20</f>
        <v>0</v>
      </c>
      <c r="KK106" s="9">
        <f>KK102*Data!$B20</f>
        <v>1.7950581395348837</v>
      </c>
      <c r="KL106" s="9">
        <f>KL102*Data!$B20</f>
        <v>1.1046511627906974</v>
      </c>
      <c r="KM106" s="9">
        <f>KM102*Data!$B20</f>
        <v>1.3041020671834624</v>
      </c>
      <c r="KN106" s="9">
        <f>KN102*Data!$B20</f>
        <v>1.3041020671834624</v>
      </c>
      <c r="KO106" s="9">
        <f>KO102*Data!$B20</f>
        <v>0</v>
      </c>
      <c r="KP106" s="9">
        <f>KP102*Data!$B20</f>
        <v>0</v>
      </c>
      <c r="KQ106" s="9">
        <f>KQ102*Data!$B20</f>
        <v>0</v>
      </c>
      <c r="KR106" s="9">
        <f>KR102*Data!$B20</f>
        <v>1.7950581395348837</v>
      </c>
      <c r="KS106" s="9">
        <f>KS102*Data!$B20</f>
        <v>1.1046511627906974</v>
      </c>
      <c r="KT106" s="9">
        <f>KT102*Data!$B20</f>
        <v>1.227390180878553</v>
      </c>
      <c r="KU106" s="9">
        <f>KU102*Data!$B20</f>
        <v>1.3041020671834624</v>
      </c>
      <c r="KV106" s="9">
        <f>KV102*Data!$B20</f>
        <v>1.1506782945736436</v>
      </c>
      <c r="KW106" s="9">
        <f>KW102*Data!$B20</f>
        <v>0</v>
      </c>
      <c r="KX106" s="9">
        <f>KX102*Data!$B20</f>
        <v>0</v>
      </c>
      <c r="KY106" s="9">
        <f>KY102*Data!$B20</f>
        <v>1.3961563307493539</v>
      </c>
      <c r="KZ106" s="9">
        <f>KZ102*Data!$B20</f>
        <v>0.79780361757105933</v>
      </c>
      <c r="LA106" s="9">
        <f>LA102*Data!$B20</f>
        <v>0.7671188630490956</v>
      </c>
      <c r="LB106" s="9">
        <f>LB102*Data!$B20</f>
        <v>0.6136950904392765</v>
      </c>
      <c r="LC106" s="9">
        <f>LC102*Data!$B20</f>
        <v>0.6136950904392765</v>
      </c>
      <c r="LD106" s="9">
        <f>LD102*Data!$B20</f>
        <v>0</v>
      </c>
      <c r="LE106" s="9">
        <f>LE102*Data!$B20</f>
        <v>0</v>
      </c>
      <c r="LF106" s="9">
        <f>LF102*Data!$B20</f>
        <v>1.1967054263565893</v>
      </c>
      <c r="LG106" s="9">
        <f>LG102*Data!$B20</f>
        <v>0.73643410852713176</v>
      </c>
      <c r="LH106" s="9">
        <f>LH102*Data!$B20</f>
        <v>0.64437984496124034</v>
      </c>
      <c r="LI106" s="9">
        <f>LI102*Data!$B20</f>
        <v>0.46027131782945735</v>
      </c>
      <c r="LJ106" s="9">
        <f>LJ102*Data!$B20</f>
        <v>0.19945090439276483</v>
      </c>
      <c r="LK106" s="9">
        <f>LK102*Data!$B20</f>
        <v>0</v>
      </c>
      <c r="LL106" s="9">
        <f>LL102*Data!$B20</f>
        <v>0</v>
      </c>
      <c r="LM106" s="9">
        <f>LM102*Data!$B20</f>
        <v>0.25928617571059437</v>
      </c>
      <c r="LN106" s="9">
        <f>LN102*Data!$B20</f>
        <v>7.364341085271317E-2</v>
      </c>
      <c r="LO106" s="9">
        <f>LO102*Data!$B20</f>
        <v>0</v>
      </c>
      <c r="LP106" s="9">
        <f>LP102*Data!$B20</f>
        <v>0</v>
      </c>
      <c r="LQ106" s="9">
        <f>LQ102*Data!$B20</f>
        <v>0.6136950904392765</v>
      </c>
      <c r="LR106" s="9">
        <f>LR102*Data!$B20</f>
        <v>0</v>
      </c>
      <c r="LS106" s="9">
        <f>LS102*Data!$B20</f>
        <v>0</v>
      </c>
      <c r="LT106" s="9">
        <f>LT102*Data!$B20</f>
        <v>1.0969799741602069</v>
      </c>
      <c r="LU106" s="9">
        <f>LU102*Data!$B20</f>
        <v>0.73643410852713176</v>
      </c>
      <c r="LV106" s="9">
        <f>LV102*Data!$B20</f>
        <v>0</v>
      </c>
      <c r="LW106" s="9">
        <f>LW102*Data!$B20</f>
        <v>0</v>
      </c>
      <c r="LX106" s="9">
        <f>LX102*Data!$B20</f>
        <v>1.1506782945736436</v>
      </c>
      <c r="LY106" s="9">
        <f>LY102*Data!$B20</f>
        <v>0</v>
      </c>
      <c r="LZ106" s="9">
        <f>LZ102*Data!$B20</f>
        <v>0</v>
      </c>
      <c r="MA106" s="9">
        <f>MA102*Data!$B20</f>
        <v>0.29917635658914732</v>
      </c>
      <c r="MB106" s="9">
        <f>MB102*Data!$B20</f>
        <v>0</v>
      </c>
      <c r="MC106" s="9">
        <f>MC102*Data!$B20</f>
        <v>0.84383074935400515</v>
      </c>
      <c r="MD106" s="9">
        <f>MD102*Data!$B20</f>
        <v>0.84383074935400515</v>
      </c>
      <c r="ME106" s="9">
        <f>ME102*Data!$B20</f>
        <v>0.84383074935400515</v>
      </c>
      <c r="MF106" s="9">
        <f>MF102*Data!$B20</f>
        <v>0</v>
      </c>
      <c r="MG106" s="9">
        <f>MG102*Data!$B20</f>
        <v>0</v>
      </c>
      <c r="MH106" s="9">
        <f>MH102*Data!$B20</f>
        <v>0.39890180878552967</v>
      </c>
      <c r="MI106" s="9">
        <f>MI102*Data!$B20</f>
        <v>0.12273901808785531</v>
      </c>
      <c r="MJ106" s="9">
        <f>MJ102*Data!$B20</f>
        <v>0.15342377260981913</v>
      </c>
      <c r="MK106" s="9">
        <f>MK102*Data!$B20</f>
        <v>0.12273901808785531</v>
      </c>
      <c r="ML106" s="9">
        <f>ML102*Data!$B20</f>
        <v>0.15342377260981913</v>
      </c>
      <c r="MM106" s="9">
        <f>MM102*Data!$B20</f>
        <v>0</v>
      </c>
      <c r="MN106" s="9">
        <f>MN102*Data!$B20</f>
        <v>0</v>
      </c>
      <c r="MO106" s="9">
        <f>MO102*Data!$B20</f>
        <v>0.49862726098191212</v>
      </c>
      <c r="MP106" s="9">
        <f>MP102*Data!$B20</f>
        <v>0.18410852713178294</v>
      </c>
      <c r="MQ106" s="9">
        <f>MQ102*Data!$B20</f>
        <v>0.18410852713178294</v>
      </c>
      <c r="MR106" s="9">
        <f>MR102*Data!$B20</f>
        <v>0.13808139534883718</v>
      </c>
      <c r="MS106" s="9">
        <f>MS102*Data!$B20</f>
        <v>9.205426356589147E-2</v>
      </c>
      <c r="MT106" s="9">
        <f>MT102*Data!$B20</f>
        <v>0</v>
      </c>
      <c r="MU106" s="9">
        <f>MU102*Data!$B20</f>
        <v>0</v>
      </c>
      <c r="MV106" s="9">
        <f>MV102*Data!$B20</f>
        <v>0.15956072351421188</v>
      </c>
      <c r="MW106" s="9">
        <f>MW102*Data!$B20</f>
        <v>9.8191214470284241E-2</v>
      </c>
      <c r="MX106" s="9">
        <f>MX102*Data!$B20</f>
        <v>9.205426356589147E-2</v>
      </c>
      <c r="MY106" s="9">
        <f>MY102*Data!$B20</f>
        <v>0.12273901808785531</v>
      </c>
      <c r="MZ106" s="9">
        <f>MZ102*Data!$B20</f>
        <v>0.12273901808785531</v>
      </c>
      <c r="NA106" s="9">
        <f>NA102*Data!$B20</f>
        <v>0</v>
      </c>
      <c r="NB106" s="9">
        <f>NB102*Data!$B20</f>
        <v>0</v>
      </c>
      <c r="NC106" s="9">
        <f>NC102*Data!$B20</f>
        <v>0.19945090439276483</v>
      </c>
    </row>
    <row r="107" spans="2:371" ht="15">
      <c r="B107" s="9" t="s">
        <v>1834</v>
      </c>
      <c r="C107" s="9">
        <f>C99/Data!$B4*Data!$B21/Data!$B26</f>
        <v>6.5000000000000002E-2</v>
      </c>
      <c r="D107" s="9">
        <f>D99/Data!$B4*Data!$B21/Data!$B26</f>
        <v>4.4444444444444446E-2</v>
      </c>
      <c r="E107" s="9">
        <f>E99/Data!$B4*Data!$B21/Data!$B26</f>
        <v>4.4444444444444446E-2</v>
      </c>
      <c r="F107" s="9">
        <f>F99/Data!$B4*Data!$B21/Data!$B26</f>
        <v>4.4444444444444446E-2</v>
      </c>
      <c r="G107" s="9">
        <f>G99/Data!$B4*Data!$B21/Data!$B26</f>
        <v>5.5555555555555552E-2</v>
      </c>
      <c r="H107" s="9">
        <f>H99/Data!$B4*Data!$B21/Data!$B26</f>
        <v>0</v>
      </c>
      <c r="I107" s="9">
        <f>I99/Data!$B4*Data!$B21/Data!$B26</f>
        <v>0</v>
      </c>
      <c r="J107" s="9">
        <f>J99/Data!$B4*Data!$B21/Data!$B26</f>
        <v>7.2222222222222215E-2</v>
      </c>
      <c r="K107" s="9">
        <f>K99/Data!$B4*Data!$B21/Data!$B26</f>
        <v>4.4444444444444446E-2</v>
      </c>
      <c r="L107" s="9">
        <f>L99/Data!$B4*Data!$B21/Data!$B26</f>
        <v>4.4444444444444446E-2</v>
      </c>
      <c r="M107" s="9">
        <f>M99/Data!$B4*Data!$B21/Data!$B26</f>
        <v>4.4444444444444446E-2</v>
      </c>
      <c r="N107" s="9">
        <f>N99/Data!$B4*Data!$B21/Data!$B26</f>
        <v>3.888888888888889E-2</v>
      </c>
      <c r="O107" s="9">
        <f>O99/Data!$B4*Data!$B21/Data!$B26</f>
        <v>0</v>
      </c>
      <c r="P107" s="9">
        <f>P99/Data!$B4*Data!$B21/Data!$B26</f>
        <v>0</v>
      </c>
      <c r="Q107" s="9">
        <f>Q99/Data!$B4*Data!$B21/Data!$B26</f>
        <v>0.10833333333333334</v>
      </c>
      <c r="R107" s="9">
        <f>R99/Data!$B4*Data!$B21/Data!$B26</f>
        <v>8.4444444444444461E-2</v>
      </c>
      <c r="S107" s="9">
        <f>S99/Data!$B4*Data!$B21/Data!$B26</f>
        <v>0.12222222222222223</v>
      </c>
      <c r="T107" s="9">
        <f>T99/Data!$B4*Data!$B21/Data!$B26</f>
        <v>8.8888888888888892E-2</v>
      </c>
      <c r="U107" s="9">
        <f>U99/Data!$B4*Data!$B21/Data!$B26</f>
        <v>3.888888888888889E-2</v>
      </c>
      <c r="V107" s="9">
        <f>V99/Data!$B4*Data!$B21/Data!$B26</f>
        <v>0</v>
      </c>
      <c r="W107" s="9">
        <f>W99/Data!$B4*Data!$B21/Data!$B26</f>
        <v>0</v>
      </c>
      <c r="X107" s="9">
        <f>X99/Data!$B4*Data!$B21/Data!$B26</f>
        <v>7.9444444444444443E-2</v>
      </c>
      <c r="Y107" s="9">
        <f>Y99/Data!$B4*Data!$B21/Data!$B26</f>
        <v>3.3333333333333333E-2</v>
      </c>
      <c r="Z107" s="9">
        <f>Z99/Data!$B4*Data!$B21/Data!$B26</f>
        <v>0.05</v>
      </c>
      <c r="AA107" s="9">
        <f>AA99/Data!$B4*Data!$B21/Data!$B26</f>
        <v>5.5555555555555552E-2</v>
      </c>
      <c r="AB107" s="9">
        <f>AB99/Data!$B4*Data!$B21/Data!$B26</f>
        <v>5.5555555555555552E-2</v>
      </c>
      <c r="AC107" s="9">
        <f>AC99/Data!$B4*Data!$B21/Data!$B26</f>
        <v>0</v>
      </c>
      <c r="AD107" s="9">
        <f>AD99/Data!$B4*Data!$B21/Data!$B26</f>
        <v>0</v>
      </c>
      <c r="AE107" s="9">
        <f>AE99/Data!$B4*Data!$B21/Data!$B26</f>
        <v>8.666666666666667E-2</v>
      </c>
      <c r="AF107" s="9">
        <f>AF99/Data!$B4*Data!$B21/Data!$B26</f>
        <v>4.4444444444444446E-2</v>
      </c>
      <c r="AG107" s="9">
        <f>AG99/Data!$B4*Data!$B21/Data!$B26</f>
        <v>6.6666666666666666E-2</v>
      </c>
      <c r="AH107" s="9">
        <f>AH99/Data!$B4*Data!$B21/Data!$B26</f>
        <v>5.5555555555555552E-2</v>
      </c>
      <c r="AI107" s="9">
        <f>AI99/Data!$B4*Data!$B21/Data!$B26</f>
        <v>5.5555555555555552E-2</v>
      </c>
      <c r="AJ107" s="9">
        <f>AJ99/Data!$B4*Data!$B21/Data!$B26</f>
        <v>0</v>
      </c>
      <c r="AK107" s="9">
        <f>AK99/Data!$B4*Data!$B21/Data!$B26</f>
        <v>0</v>
      </c>
      <c r="AL107" s="9">
        <f>AL99/Data!$B4*Data!$B21/Data!$B26</f>
        <v>0.10111111111111111</v>
      </c>
      <c r="AM107" s="9">
        <f>AM99/Data!$B4*Data!$B21/Data!$B26</f>
        <v>5.3333333333333337E-2</v>
      </c>
      <c r="AN107" s="9">
        <f>AN99/Data!$B4*Data!$B21/Data!$B26</f>
        <v>6.6666666666666666E-2</v>
      </c>
      <c r="AO107" s="9">
        <f>AO99/Data!$B4*Data!$B21/Data!$B26</f>
        <v>6.6666666666666666E-2</v>
      </c>
      <c r="AP107" s="9">
        <f>AP99/Data!$B4*Data!$B21/Data!$B26</f>
        <v>5.5555555555555552E-2</v>
      </c>
      <c r="AQ107" s="9">
        <f>AQ99/Data!$B4*Data!$B21/Data!$B26</f>
        <v>0</v>
      </c>
      <c r="AR107" s="9">
        <f>AR99/Data!$B4*Data!$B21/Data!$B26</f>
        <v>0</v>
      </c>
      <c r="AS107" s="9">
        <f>AS99/Data!$B4*Data!$B21/Data!$B26</f>
        <v>0.10111111111111111</v>
      </c>
      <c r="AT107" s="9">
        <f>AT99/Data!$B4*Data!$B21/Data!$B26</f>
        <v>6.222222222222222E-2</v>
      </c>
      <c r="AU107" s="9">
        <f>AU99/Data!$B4*Data!$B21/Data!$B26</f>
        <v>6.6666666666666666E-2</v>
      </c>
      <c r="AV107" s="9">
        <f>AV99/Data!$B4*Data!$B21/Data!$B26</f>
        <v>0.05</v>
      </c>
      <c r="AW107" s="9">
        <f>AW99/Data!$B4*Data!$B21/Data!$B26</f>
        <v>5.5555555555555552E-2</v>
      </c>
      <c r="AX107" s="9">
        <f>AX99/Data!$B4*Data!$B21/Data!$B26</f>
        <v>0</v>
      </c>
      <c r="AY107" s="9">
        <f>AY99/Data!$B4*Data!$B21/Data!$B26</f>
        <v>0</v>
      </c>
      <c r="AZ107" s="9">
        <f>AZ99/Data!$B4*Data!$B21/Data!$B26</f>
        <v>0.18055555555555552</v>
      </c>
      <c r="BA107" s="9">
        <f>BA99/Data!$B4*Data!$B21/Data!$B26</f>
        <v>0.13333333333333333</v>
      </c>
      <c r="BB107" s="9">
        <f>BB99/Data!$B4*Data!$B21/Data!$B26</f>
        <v>0.1388888888888889</v>
      </c>
      <c r="BC107" s="9">
        <f>BC99/Data!$B4*Data!$B21/Data!$B26</f>
        <v>7.7777777777777779E-2</v>
      </c>
      <c r="BD107" s="9">
        <f>BD99/Data!$B4*Data!$B21/Data!$B26</f>
        <v>0.05</v>
      </c>
      <c r="BE107" s="9">
        <f>BE99/Data!$B4*Data!$B21/Data!$B26</f>
        <v>0</v>
      </c>
      <c r="BF107" s="9">
        <f>BF99/Data!$B4*Data!$B21/Data!$B26</f>
        <v>0</v>
      </c>
      <c r="BG107" s="9">
        <f>BG99/Data!$B4*Data!$B21/Data!$B26</f>
        <v>0</v>
      </c>
      <c r="BH107" s="9">
        <f>BH99/Data!$B4*Data!$B21/Data!$B26</f>
        <v>0.13333333333333333</v>
      </c>
      <c r="BI107" s="9">
        <f>BI99/Data!$B4*Data!$B21/Data!$B26</f>
        <v>7.2222222222222215E-2</v>
      </c>
      <c r="BJ107" s="9">
        <f>BJ99/Data!$B4*Data!$B21/Data!$B26</f>
        <v>7.7777777777777779E-2</v>
      </c>
      <c r="BK107" s="9">
        <f>BK99/Data!$B4*Data!$B21/Data!$B26</f>
        <v>7.2222222222222215E-2</v>
      </c>
      <c r="BL107" s="9">
        <f>BL99/Data!$B4*Data!$B21/Data!$B26</f>
        <v>0</v>
      </c>
      <c r="BM107" s="9">
        <f>BM99/Data!$B4*Data!$B21/Data!$B26</f>
        <v>0</v>
      </c>
      <c r="BN107" s="9">
        <f>BN99/Data!$B4*Data!$B21/Data!$B26</f>
        <v>0.14444444444444443</v>
      </c>
      <c r="BO107" s="9">
        <f>BO99/Data!$B4*Data!$B21/Data!$B26</f>
        <v>9.3333333333333338E-2</v>
      </c>
      <c r="BP107" s="9">
        <f>BP99/Data!$B4*Data!$B21/Data!$B26</f>
        <v>8.8888888888888892E-2</v>
      </c>
      <c r="BQ107" s="9">
        <f>BQ99/Data!$B4*Data!$B21/Data!$B26</f>
        <v>3.3333333333333333E-2</v>
      </c>
      <c r="BR107" s="9">
        <f>BR99/Data!$B4*Data!$B21/Data!$B26</f>
        <v>6.1111111111111116E-2</v>
      </c>
      <c r="BS107" s="9">
        <f>BS99/Data!$B4*Data!$B21/Data!$B26</f>
        <v>0</v>
      </c>
      <c r="BT107" s="9">
        <f>BT99/Data!$B4*Data!$B21/Data!$B26</f>
        <v>0</v>
      </c>
      <c r="BU107" s="9">
        <f>BU99/Data!$B4*Data!$B21/Data!$B26</f>
        <v>9.3888888888888897E-2</v>
      </c>
      <c r="BV107" s="9">
        <f>BV99/Data!$B4*Data!$B21/Data!$B26</f>
        <v>4.4444444444444446E-2</v>
      </c>
      <c r="BW107" s="9">
        <f>BW99/Data!$B4*Data!$B21/Data!$B26</f>
        <v>6.1111111111111116E-2</v>
      </c>
      <c r="BX107" s="9">
        <f>BX99/Data!$B4*Data!$B21/Data!$B26</f>
        <v>5.5555555555555552E-2</v>
      </c>
      <c r="BY107" s="9">
        <f>BY99/Data!$B4*Data!$B21/Data!$B26</f>
        <v>6.1111111111111116E-2</v>
      </c>
      <c r="BZ107" s="9">
        <f>BZ99/Data!$B4*Data!$B21/Data!$B26</f>
        <v>0</v>
      </c>
      <c r="CA107" s="9">
        <f>CA99/Data!$B4*Data!$B21/Data!$B26</f>
        <v>0</v>
      </c>
      <c r="CB107" s="9">
        <f>CB99/Data!$B4*Data!$B21/Data!$B26</f>
        <v>0.11555555555555556</v>
      </c>
      <c r="CC107" s="9">
        <f>CC99/Data!$B4*Data!$B21/Data!$B26</f>
        <v>5.3333333333333337E-2</v>
      </c>
      <c r="CD107" s="9">
        <f>CD99/Data!$B4*Data!$B21/Data!$B26</f>
        <v>6.6666666666666666E-2</v>
      </c>
      <c r="CE107" s="9">
        <f>CE99/Data!$B4*Data!$B21/Data!$B26</f>
        <v>4.4444444444444446E-2</v>
      </c>
      <c r="CF107" s="9">
        <f>CF99/Data!$B4*Data!$B21/Data!$B26</f>
        <v>0.1388888888888889</v>
      </c>
      <c r="CG107" s="9">
        <f>CG99/Data!$B4*Data!$B21/Data!$B26</f>
        <v>0</v>
      </c>
      <c r="CH107" s="9">
        <f>CH99/Data!$B4*Data!$B21/Data!$B26</f>
        <v>0</v>
      </c>
      <c r="CI107" s="9">
        <f>CI99/Data!$B4*Data!$B21/Data!$B26</f>
        <v>0.23111111111111113</v>
      </c>
      <c r="CJ107" s="9">
        <f>CJ99/Data!$B4*Data!$B21/Data!$B26</f>
        <v>0.17777777777777778</v>
      </c>
      <c r="CK107" s="9">
        <f>CK99/Data!$B4*Data!$B21/Data!$B26</f>
        <v>0.21111111111111114</v>
      </c>
      <c r="CL107" s="9">
        <f>CL99/Data!$B4*Data!$B21/Data!$B26</f>
        <v>0.15555555555555556</v>
      </c>
      <c r="CM107" s="9">
        <f>CM99/Data!$B4*Data!$B21/Data!$B26</f>
        <v>0.21111111111111114</v>
      </c>
      <c r="CN107" s="9">
        <f>CN99/Data!$B4*Data!$B21/Data!$B26</f>
        <v>0</v>
      </c>
      <c r="CO107" s="9">
        <f>CO99/Data!$B4*Data!$B21/Data!$B26</f>
        <v>0</v>
      </c>
      <c r="CP107" s="9">
        <f>CP99/Data!$B4*Data!$B21/Data!$B26</f>
        <v>0.18055555555555552</v>
      </c>
      <c r="CQ107" s="9">
        <f>CQ99/Data!$B4*Data!$B21/Data!$B26</f>
        <v>0.13333333333333333</v>
      </c>
      <c r="CR107" s="9">
        <f>CR99/Data!$B4*Data!$B21/Data!$B26</f>
        <v>0.1111111111111111</v>
      </c>
      <c r="CS107" s="9">
        <f>CS99/Data!$B4*Data!$B21/Data!$B26</f>
        <v>0.1111111111111111</v>
      </c>
      <c r="CT107" s="9">
        <f>CT99/Data!$B4*Data!$B21/Data!$B26</f>
        <v>8.3333333333333329E-2</v>
      </c>
      <c r="CU107" s="9">
        <f>CU99/Data!$B4*Data!$B21/Data!$B26</f>
        <v>0</v>
      </c>
      <c r="CV107" s="9">
        <f>CV99/Data!$B4*Data!$B21/Data!$B26</f>
        <v>0</v>
      </c>
      <c r="CW107" s="9">
        <f>CW99/Data!$B4*Data!$B21/Data!$B26</f>
        <v>0</v>
      </c>
      <c r="CX107" s="9">
        <f>CX99/Data!$B4*Data!$B21/Data!$B26</f>
        <v>0.10222222222222223</v>
      </c>
      <c r="CY107" s="9">
        <f>CY99/Data!$B4*Data!$B21/Data!$B26</f>
        <v>7.7777777777777779E-2</v>
      </c>
      <c r="CZ107" s="9">
        <f>CZ99/Data!$B4*Data!$B21/Data!$B26</f>
        <v>6.6666666666666666E-2</v>
      </c>
      <c r="DA107" s="9">
        <f>DA99/Data!$B4*Data!$B21/Data!$B26</f>
        <v>5.5555555555555552E-2</v>
      </c>
      <c r="DB107" s="9">
        <f>DB99/Data!$B4*Data!$B21/Data!$B26</f>
        <v>0</v>
      </c>
      <c r="DC107" s="9">
        <f>DC99/Data!$B4*Data!$B21/Data!$B26</f>
        <v>0</v>
      </c>
      <c r="DD107" s="9">
        <f>DD99/Data!$B4*Data!$B21/Data!$B26</f>
        <v>0.16611111111111113</v>
      </c>
      <c r="DE107" s="9">
        <f>DE99/Data!$B4*Data!$B21/Data!$B26</f>
        <v>0.16444444444444445</v>
      </c>
      <c r="DF107" s="9">
        <f>DF99/Data!$B4*Data!$B21/Data!$B26</f>
        <v>0.13333333333333333</v>
      </c>
      <c r="DG107" s="9">
        <f>DG99/Data!$B4*Data!$B21/Data!$B26</f>
        <v>0.13333333333333333</v>
      </c>
      <c r="DH107" s="9">
        <f>DH99/Data!$B4*Data!$B21/Data!$B26</f>
        <v>0.13333333333333333</v>
      </c>
      <c r="DI107" s="9">
        <f>DI99/Data!$B4*Data!$B21/Data!$B26</f>
        <v>0</v>
      </c>
      <c r="DJ107" s="9">
        <f>DJ99/Data!$B4*Data!$B21/Data!$B26</f>
        <v>0</v>
      </c>
      <c r="DK107" s="9">
        <f>DK99/Data!$B4*Data!$B21/Data!$B26</f>
        <v>0.21666666666666667</v>
      </c>
      <c r="DL107" s="9">
        <f>DL99/Data!$B4*Data!$B21/Data!$B26</f>
        <v>0.18222222222222223</v>
      </c>
      <c r="DM107" s="9">
        <f>DM99/Data!$B4*Data!$B21/Data!$B26</f>
        <v>0.21111111111111114</v>
      </c>
      <c r="DN107" s="9">
        <f>DN99/Data!$B4*Data!$B21/Data!$B26</f>
        <v>0.18888888888888886</v>
      </c>
      <c r="DO107" s="9">
        <f>DO99/Data!$B4*Data!$B21/Data!$B26</f>
        <v>0.13333333333333333</v>
      </c>
      <c r="DP107" s="9">
        <f>DP99/Data!$B4*Data!$B21/Data!$B26</f>
        <v>0</v>
      </c>
      <c r="DQ107" s="9">
        <f>DQ99/Data!$B4*Data!$B21/Data!$B26</f>
        <v>0</v>
      </c>
      <c r="DR107" s="9">
        <f>DR99/Data!$B4*Data!$B21/Data!$B26</f>
        <v>0.14444444444444443</v>
      </c>
      <c r="DS107" s="9">
        <f>DS99/Data!$B4*Data!$B21/Data!$B26</f>
        <v>6.6666666666666666E-2</v>
      </c>
      <c r="DT107" s="9">
        <f>DT99/Data!$B4*Data!$B21/Data!$B26</f>
        <v>6.1111111111111116E-2</v>
      </c>
      <c r="DU107" s="9">
        <f>DU99/Data!$B4*Data!$B21/Data!$B26</f>
        <v>6.1111111111111116E-2</v>
      </c>
      <c r="DV107" s="9">
        <f>DV99/Data!$B4*Data!$B21/Data!$B26</f>
        <v>5.5555555555555552E-2</v>
      </c>
      <c r="DW107" s="9">
        <f>DW99/Data!$B4*Data!$B21/Data!$B26</f>
        <v>0</v>
      </c>
      <c r="DX107" s="9">
        <f>DX99/Data!$B4*Data!$B21/Data!$B26</f>
        <v>0</v>
      </c>
      <c r="DY107" s="9">
        <f>DY99/Data!$B4*Data!$B21/Data!$B26</f>
        <v>0.10111111111111111</v>
      </c>
      <c r="DZ107" s="9">
        <f>DZ99/Data!$B4*Data!$B21/Data!$B26</f>
        <v>8.8888888888888892E-2</v>
      </c>
      <c r="EA107" s="9">
        <f>EA99/Data!$B4*Data!$B21/Data!$B26</f>
        <v>5.5555555555555552E-2</v>
      </c>
      <c r="EB107" s="9">
        <f>EB99/Data!$B4*Data!$B21/Data!$B26</f>
        <v>4.4444444444444446E-2</v>
      </c>
      <c r="EC107" s="9">
        <f>EC99/Data!$B4*Data!$B21/Data!$B26</f>
        <v>4.4444444444444446E-2</v>
      </c>
      <c r="ED107" s="9">
        <f>ED99/Data!$B4*Data!$B21/Data!$B26</f>
        <v>0</v>
      </c>
      <c r="EE107" s="9">
        <f>EE99/Data!$B4*Data!$B21/Data!$B26</f>
        <v>0</v>
      </c>
      <c r="EF107" s="9">
        <f>EF99/Data!$B4*Data!$B21/Data!$B26</f>
        <v>0</v>
      </c>
      <c r="EG107" s="9">
        <f>EG99/Data!$B4*Data!$B21/Data!$B26</f>
        <v>0.11555555555555556</v>
      </c>
      <c r="EH107" s="9">
        <f>EH99/Data!$B4*Data!$B21/Data!$B26</f>
        <v>6.1111111111111116E-2</v>
      </c>
      <c r="EI107" s="9">
        <f>EI99/Data!$B4*Data!$B21/Data!$B26</f>
        <v>6.1111111111111116E-2</v>
      </c>
      <c r="EJ107" s="9">
        <f>EJ99/Data!$B4*Data!$B21/Data!$B26</f>
        <v>7.2222222222222215E-2</v>
      </c>
      <c r="EK107" s="9">
        <f>EK99/Data!$B4*Data!$B21/Data!$B26</f>
        <v>0</v>
      </c>
      <c r="EL107" s="9">
        <f>EL99/Data!$B4*Data!$B21/Data!$B26</f>
        <v>0</v>
      </c>
      <c r="EM107" s="9">
        <f>EM99/Data!$B4*Data!$B21/Data!$B26</f>
        <v>7.9444444444444443E-2</v>
      </c>
      <c r="EN107" s="9">
        <f>EN99/Data!$B4*Data!$B21/Data!$B26</f>
        <v>5.7777777777777782E-2</v>
      </c>
      <c r="EO107" s="9">
        <f>EO99/Data!$B4*Data!$B21/Data!$B26</f>
        <v>5.5555555555555552E-2</v>
      </c>
      <c r="EP107" s="9">
        <f>EP99/Data!$B4*Data!$B21/Data!$B26</f>
        <v>0.14444444444444443</v>
      </c>
      <c r="EQ107" s="9">
        <f>EQ99/Data!$B4*Data!$B21/Data!$B26</f>
        <v>0.21111111111111114</v>
      </c>
      <c r="ER107" s="9">
        <f>ER99/Data!$B4*Data!$B21/Data!$B26</f>
        <v>0</v>
      </c>
      <c r="ES107" s="9">
        <f>ES99/Data!$B4*Data!$B21/Data!$B26</f>
        <v>0</v>
      </c>
      <c r="ET107" s="9">
        <f>ET99/Data!$B4*Data!$B21/Data!$B26</f>
        <v>0.25277777777777782</v>
      </c>
      <c r="EU107" s="9">
        <f>EU99/Data!$B4*Data!$B21/Data!$B26</f>
        <v>0.15555555555555556</v>
      </c>
      <c r="EV107" s="9">
        <f>EV99/Data!$B4*Data!$B21/Data!$B26</f>
        <v>0.21111111111111114</v>
      </c>
      <c r="EW107" s="9">
        <f>EW99/Data!$B4*Data!$B21/Data!$B26</f>
        <v>0.16666666666666666</v>
      </c>
      <c r="EX107" s="9">
        <f>EX99/Data!$B4*Data!$B21/Data!$B26</f>
        <v>0.19444444444444448</v>
      </c>
      <c r="EY107" s="9">
        <f>EY99/Data!$B4*Data!$B21/Data!$B26</f>
        <v>0</v>
      </c>
      <c r="EZ107" s="9">
        <f>EZ99/Data!$B4*Data!$B21/Data!$B26</f>
        <v>0</v>
      </c>
      <c r="FA107" s="9">
        <f>FA99/Data!$B4*Data!$B21/Data!$B26</f>
        <v>0.26</v>
      </c>
      <c r="FB107" s="9">
        <f>FB99/Data!$B4*Data!$B21/Data!$B26</f>
        <v>0.13333333333333333</v>
      </c>
      <c r="FC107" s="9">
        <f>FC99/Data!$B4*Data!$B21/Data!$B26</f>
        <v>0.25</v>
      </c>
      <c r="FD107" s="9">
        <f>FD99/Data!$B4*Data!$B21/Data!$B26</f>
        <v>0.20555555555555555</v>
      </c>
      <c r="FE107" s="9">
        <f>FE99/Data!$B4*Data!$B21/Data!$B26</f>
        <v>0.22222222222222221</v>
      </c>
      <c r="FF107" s="9">
        <f>FF99/Data!$B4*Data!$B21/Data!$B26</f>
        <v>0</v>
      </c>
      <c r="FG107" s="9">
        <f>FG99/Data!$B4*Data!$B21/Data!$B26</f>
        <v>0</v>
      </c>
      <c r="FH107" s="9">
        <f>FH99/Data!$B4*Data!$B21/Data!$B26</f>
        <v>0.26</v>
      </c>
      <c r="FI107" s="9">
        <f>FI99/Data!$B4*Data!$B21/Data!$B26</f>
        <v>0.22222222222222221</v>
      </c>
      <c r="FJ107" s="9">
        <f>FJ99/Data!$B4*Data!$B21/Data!$B26</f>
        <v>0.1388888888888889</v>
      </c>
      <c r="FK107" s="9">
        <f>FK99/Data!$B4*Data!$B21/Data!$B26</f>
        <v>7.2222222222222215E-2</v>
      </c>
      <c r="FL107" s="9">
        <f>FL99/Data!$B4*Data!$B21/Data!$B26</f>
        <v>6.6666666666666666E-2</v>
      </c>
      <c r="FM107" s="9">
        <f>FM99/Data!$B4*Data!$B21/Data!$B26</f>
        <v>0</v>
      </c>
      <c r="FN107" s="9">
        <f>FN99/Data!$B4*Data!$B21/Data!$B26</f>
        <v>0</v>
      </c>
      <c r="FO107" s="9">
        <f>FO99/Data!$B4*Data!$B21/Data!$B26</f>
        <v>0.10726444444444445</v>
      </c>
      <c r="FP107" s="9">
        <f>FP99/Data!$B4*Data!$B21/Data!$B26</f>
        <v>6.6666666666666666E-2</v>
      </c>
      <c r="FQ107" s="9">
        <f>FQ99/Data!$B4*Data!$B21/Data!$B26</f>
        <v>0.05</v>
      </c>
      <c r="FR107" s="9">
        <f>FR99/Data!$B4*Data!$B21/Data!$B26</f>
        <v>5.5555555555555552E-2</v>
      </c>
      <c r="FS107" s="9">
        <f>FS99/Data!$B4*Data!$B21/Data!$B26</f>
        <v>5.5555555555555552E-2</v>
      </c>
      <c r="FT107" s="9">
        <f>FT99/Data!$B4*Data!$B21/Data!$B26</f>
        <v>0</v>
      </c>
      <c r="FU107" s="9">
        <f>FU99/Data!$B4*Data!$B21/Data!$B26</f>
        <v>0</v>
      </c>
      <c r="FV107" s="9">
        <f>FV99/Data!$B4*Data!$B21/Data!$B26</f>
        <v>0.15888888888888889</v>
      </c>
      <c r="FW107" s="9">
        <f>FW99/Data!$B4*Data!$B21/Data!$B26</f>
        <v>6.6666666666666666E-2</v>
      </c>
      <c r="FX107" s="9">
        <f>FX99/Data!$B4*Data!$B21/Data!$B26</f>
        <v>7.2222222222222215E-2</v>
      </c>
      <c r="FY107" s="9">
        <f>FY99/Data!$B4*Data!$B21/Data!$B26</f>
        <v>6.6666666666666666E-2</v>
      </c>
      <c r="FZ107" s="9">
        <f>FZ99/Data!$B4*Data!$B21/Data!$B26</f>
        <v>6.6666666666666666E-2</v>
      </c>
      <c r="GA107" s="9">
        <f>GA99/Data!$B4*Data!$B21/Data!$B26</f>
        <v>0</v>
      </c>
      <c r="GB107" s="9">
        <f>GB99/Data!$B4*Data!$B21/Data!$B26</f>
        <v>0</v>
      </c>
      <c r="GC107" s="9">
        <f>GC99/Data!$B4*Data!$B21/Data!$B26</f>
        <v>7.9444444444444443E-2</v>
      </c>
      <c r="GD107" s="9">
        <f>GD99/Data!$B4*Data!$B21/Data!$B26</f>
        <v>6.6666666666666666E-2</v>
      </c>
      <c r="GE107" s="9">
        <f>GE99/Data!$B4*Data!$B21/Data!$B26</f>
        <v>5.5555555555555552E-2</v>
      </c>
      <c r="GF107" s="9">
        <f>GF99/Data!$B4*Data!$B21/Data!$B26</f>
        <v>6.6666666666666666E-2</v>
      </c>
      <c r="GG107" s="9">
        <f>GG99/Data!$B4*Data!$B21/Data!$B26</f>
        <v>6.6666666666666666E-2</v>
      </c>
      <c r="GH107" s="9">
        <f>GH99/Data!$B4*Data!$B21/Data!$B26</f>
        <v>0</v>
      </c>
      <c r="GI107" s="9">
        <f>GI99/Data!$B4*Data!$B21/Data!$B26</f>
        <v>0</v>
      </c>
      <c r="GJ107" s="9">
        <f>GJ99/Data!$B4*Data!$B21/Data!$B26</f>
        <v>0.21666666666666667</v>
      </c>
      <c r="GK107" s="9">
        <f>GK99/Data!$B4*Data!$B21/Data!$B26</f>
        <v>0.14222222222222222</v>
      </c>
      <c r="GL107" s="9">
        <f>GL99/Data!$B4*Data!$B21/Data!$B26</f>
        <v>8.3333333333333329E-2</v>
      </c>
      <c r="GM107" s="9">
        <f>GM99/Data!$B4*Data!$B21/Data!$B26</f>
        <v>7.7777777777777779E-2</v>
      </c>
      <c r="GN107" s="9">
        <f>GN99/Data!$B4*Data!$B21/Data!$B26</f>
        <v>8.3333333333333329E-2</v>
      </c>
      <c r="GO107" s="9">
        <f>GO99/Data!$B4*Data!$B21/Data!$B26</f>
        <v>0</v>
      </c>
      <c r="GP107" s="9">
        <f>GP99/Data!$B4*Data!$B21/Data!$B26</f>
        <v>0</v>
      </c>
      <c r="GQ107" s="9">
        <f>GQ99/Data!$B4*Data!$B21/Data!$B26</f>
        <v>0.14444444444444443</v>
      </c>
      <c r="GR107" s="9">
        <f>GR99/Data!$B4*Data!$B21/Data!$B26</f>
        <v>5.7777777777777782E-2</v>
      </c>
      <c r="GS107" s="9">
        <f>GS99/Data!$B4*Data!$B21/Data!$B26</f>
        <v>7.2222222222222215E-2</v>
      </c>
      <c r="GT107" s="9">
        <f>GT99/Data!$B4*Data!$B21/Data!$B26</f>
        <v>7.7777777777777779E-2</v>
      </c>
      <c r="GU107" s="9">
        <f>GU99/Data!$B4*Data!$B21/Data!$B26</f>
        <v>7.7777777777777779E-2</v>
      </c>
      <c r="GV107" s="9">
        <f>GV99/Data!$B4*Data!$B21/Data!$B26</f>
        <v>0</v>
      </c>
      <c r="GW107" s="9">
        <f>GW99/Data!$B4*Data!$B21/Data!$B26</f>
        <v>0</v>
      </c>
      <c r="GX107" s="9">
        <f>GX99/Data!$B4*Data!$B21/Data!$B26</f>
        <v>0.25277777777777782</v>
      </c>
      <c r="GY107" s="9">
        <f>GY99/Data!$B4*Data!$B21/Data!$B26</f>
        <v>0.17777777777777778</v>
      </c>
      <c r="GZ107" s="9">
        <f>GZ99/Data!$B4*Data!$B21/Data!$B26</f>
        <v>0.16666666666666666</v>
      </c>
      <c r="HA107" s="9">
        <f>HA99/Data!$B4*Data!$B21/Data!$B26</f>
        <v>0.16666666666666666</v>
      </c>
      <c r="HB107" s="9">
        <f>HB99/Data!$B4*Data!$B21/Data!$B26</f>
        <v>0.16666666666666666</v>
      </c>
      <c r="HC107" s="9">
        <f>HC99/Data!$B4*Data!$B21/Data!$B26</f>
        <v>0</v>
      </c>
      <c r="HD107" s="9">
        <f>HD99/Data!$B4*Data!$B21/Data!$B26</f>
        <v>0</v>
      </c>
      <c r="HE107" s="9">
        <f>HE99/Data!$B4*Data!$B21/Data!$B26</f>
        <v>0.24555555555555555</v>
      </c>
      <c r="HF107" s="9">
        <f>HF99/Data!$B4*Data!$B21/Data!$B26</f>
        <v>0.28888888888888886</v>
      </c>
      <c r="HG107" s="9">
        <f>HG99/Data!$B4*Data!$B21/Data!$B26</f>
        <v>0.27777777777777779</v>
      </c>
      <c r="HH107" s="9">
        <f>HH99/Data!$B4*Data!$B21/Data!$B26</f>
        <v>0.25</v>
      </c>
      <c r="HI107" s="9">
        <f>HI99/Data!$B4*Data!$B21/Data!$B26</f>
        <v>0.16666666666666666</v>
      </c>
      <c r="HJ107" s="9">
        <f>HJ99/Data!$B4*Data!$B21/Data!$B26</f>
        <v>0</v>
      </c>
      <c r="HK107" s="9">
        <f>HK99/Data!$B4*Data!$B21/Data!$B26</f>
        <v>0</v>
      </c>
      <c r="HL107" s="9">
        <f>HL99/Data!$B4*Data!$B21/Data!$B26</f>
        <v>0.25277777777777782</v>
      </c>
      <c r="HM107" s="9">
        <f>HM99/Data!$B4*Data!$B21/Data!$B26</f>
        <v>8.8888888888888892E-2</v>
      </c>
      <c r="HN107" s="9">
        <f>HN99/Data!$B4*Data!$B21/Data!$B26</f>
        <v>0.1</v>
      </c>
      <c r="HO107" s="9">
        <f>HO99/Data!$B4*Data!$B21/Data!$B26</f>
        <v>8.3333333333333329E-2</v>
      </c>
      <c r="HP107" s="9">
        <f>HP99/Data!$B4*Data!$B21/Data!$B26</f>
        <v>6.6666666666666666E-2</v>
      </c>
      <c r="HQ107" s="9">
        <f>HQ99/Data!$B4*Data!$B21/Data!$B26</f>
        <v>0</v>
      </c>
      <c r="HR107" s="9">
        <f>HR99/Data!$B4*Data!$B21/Data!$B26</f>
        <v>0</v>
      </c>
      <c r="HS107" s="9">
        <f>HS99/Data!$B4*Data!$B21/Data!$B26</f>
        <v>0.14444444444444443</v>
      </c>
      <c r="HT107" s="9">
        <f>HT99/Data!$B4*Data!$B21/Data!$B26</f>
        <v>6.6666666666666666E-2</v>
      </c>
      <c r="HU107" s="9">
        <f>HU99/Data!$B4*Data!$B21/Data!$B26</f>
        <v>6.1111111111111116E-2</v>
      </c>
      <c r="HV107" s="9">
        <f>HV99/Data!$B4*Data!$B21/Data!$B26</f>
        <v>5.5555555555555552E-2</v>
      </c>
      <c r="HW107" s="9">
        <f>HW99/Data!$B4*Data!$B21/Data!$B26</f>
        <v>7.7777777777777779E-2</v>
      </c>
      <c r="HX107" s="9">
        <f>HX99/Data!$B4*Data!$B21/Data!$B26</f>
        <v>0</v>
      </c>
      <c r="HY107" s="9">
        <f>HY99/Data!$B4*Data!$B21/Data!$B26</f>
        <v>0</v>
      </c>
      <c r="HZ107" s="9">
        <f>HZ99/Data!$B4*Data!$B21/Data!$B26</f>
        <v>0.25277777777777782</v>
      </c>
      <c r="IA107" s="9">
        <f>IA99/Data!$B4*Data!$B21/Data!$B26</f>
        <v>0.13333333333333333</v>
      </c>
      <c r="IB107" s="9">
        <f>IB99/Data!$B4*Data!$B21/Data!$B26</f>
        <v>0.12222222222222223</v>
      </c>
      <c r="IC107" s="9">
        <f>IC99/Data!$B4*Data!$B21/Data!$B26</f>
        <v>0.1111111111111111</v>
      </c>
      <c r="ID107" s="9">
        <f>ID99/Data!$B4*Data!$B21/Data!$B26</f>
        <v>6.6666666666666666E-2</v>
      </c>
      <c r="IE107" s="9">
        <f>IE99/Data!$B4*Data!$B21/Data!$B26</f>
        <v>0</v>
      </c>
      <c r="IF107" s="9">
        <f>IF99/Data!$B4*Data!$B21/Data!$B26</f>
        <v>0</v>
      </c>
      <c r="IG107" s="9">
        <f>IG99/Data!$B4*Data!$B21/Data!$B26</f>
        <v>0.15527777777777776</v>
      </c>
      <c r="IH107" s="9">
        <f>IH99/Data!$B4*Data!$B21/Data!$B26</f>
        <v>9.3333333333333338E-2</v>
      </c>
      <c r="II107" s="9">
        <f>II99/Data!$B4*Data!$B21/Data!$B26</f>
        <v>9.4444444444444428E-2</v>
      </c>
      <c r="IJ107" s="9">
        <f>IJ99/Data!$B4*Data!$B21/Data!$B26</f>
        <v>6.6666666666666666E-2</v>
      </c>
      <c r="IK107" s="9">
        <f>IK99/Data!$B4*Data!$B21/Data!$B26</f>
        <v>7.4999999999999997E-2</v>
      </c>
      <c r="IL107" s="9">
        <f>IL99/Data!$B4*Data!$B21/Data!$B26</f>
        <v>0</v>
      </c>
      <c r="IM107" s="9">
        <f>IM99/Data!$B4*Data!$B21/Data!$B26</f>
        <v>0</v>
      </c>
      <c r="IN107" s="9">
        <f>IN99/Data!$B4*Data!$B21/Data!$B26</f>
        <v>0.14444444444444443</v>
      </c>
      <c r="IO107" s="9">
        <f>IO99/Data!$B4*Data!$B21/Data!$B26</f>
        <v>0.08</v>
      </c>
      <c r="IP107" s="9">
        <f>IP99/Data!$B4*Data!$B21/Data!$B26</f>
        <v>0.1</v>
      </c>
      <c r="IQ107" s="9">
        <f>IQ99/Data!$B4*Data!$B21/Data!$B26</f>
        <v>0.23333333333333334</v>
      </c>
      <c r="IR107" s="9">
        <f>IR99/Data!$B4*Data!$B21/Data!$B26</f>
        <v>0.33333333333333331</v>
      </c>
      <c r="IS107" s="9">
        <f>IS99/Data!$B4*Data!$B21/Data!$B26</f>
        <v>0</v>
      </c>
      <c r="IT107" s="9">
        <f>IT99/Data!$B4*Data!$B21/Data!$B26</f>
        <v>0</v>
      </c>
      <c r="IU107" s="9">
        <f>IU99/Data!$B4*Data!$B21/Data!$B26</f>
        <v>0.39722222222222225</v>
      </c>
      <c r="IV107" s="9">
        <f>IV99/Data!$B4*Data!$B21/Data!$B26</f>
        <v>0.28888888888888886</v>
      </c>
      <c r="IW107" s="9">
        <f>IW99/Data!$B4*Data!$B21/Data!$B26</f>
        <v>0.27777777777777779</v>
      </c>
      <c r="IX107" s="9">
        <f>IX99/Data!$B4*Data!$B21/Data!$B26</f>
        <v>0.25</v>
      </c>
      <c r="IY107" s="9">
        <f>IY99/Data!$B4*Data!$B21/Data!$B26</f>
        <v>0.30555555555555552</v>
      </c>
      <c r="IZ107" s="9">
        <f>IZ99/Data!$B4*Data!$B21/Data!$B26</f>
        <v>0</v>
      </c>
      <c r="JA107" s="9">
        <f>JA99/Data!$B4*Data!$B21/Data!$B26</f>
        <v>0</v>
      </c>
      <c r="JB107" s="9">
        <f>JB99/Data!$B4*Data!$B21/Data!$B26</f>
        <v>0.39722222222222225</v>
      </c>
      <c r="JC107" s="9">
        <f>JC99/Data!$B4*Data!$B21/Data!$B26</f>
        <v>0.33333333333333331</v>
      </c>
      <c r="JD107" s="9">
        <f>JD99/Data!$B4*Data!$B21/Data!$B26</f>
        <v>0.25555555555555554</v>
      </c>
      <c r="JE107" s="9">
        <f>JE99/Data!$B4*Data!$B21/Data!$B26</f>
        <v>0.24444444444444446</v>
      </c>
      <c r="JF107" s="9">
        <f>JF99/Data!$B4*Data!$B21/Data!$B26</f>
        <v>0.1388888888888889</v>
      </c>
      <c r="JG107" s="9">
        <f>JG99/Data!$B4*Data!$B21/Data!$B26</f>
        <v>0</v>
      </c>
      <c r="JH107" s="9">
        <f>JH99/Data!$B4*Data!$B21/Data!$B26</f>
        <v>0</v>
      </c>
      <c r="JI107" s="9">
        <f>JI99/Data!$B4*Data!$B21/Data!$B26</f>
        <v>0.28888888888888886</v>
      </c>
      <c r="JJ107" s="9">
        <f>JJ99/Data!$B4*Data!$B21/Data!$B26</f>
        <v>8.4444444444444461E-2</v>
      </c>
      <c r="JK107" s="9">
        <f>JK99/Data!$B4*Data!$B21/Data!$B26</f>
        <v>9.4444444444444428E-2</v>
      </c>
      <c r="JL107" s="9">
        <f>JL99/Data!$B4*Data!$B21/Data!$B26</f>
        <v>8.3333333333333329E-2</v>
      </c>
      <c r="JM107" s="9">
        <f>JM99/Data!$B4*Data!$B21/Data!$B26</f>
        <v>5.5555555555555552E-2</v>
      </c>
      <c r="JN107" s="9">
        <f>JN99/Data!$B4*Data!$B21/Data!$B26</f>
        <v>0</v>
      </c>
      <c r="JO107" s="9">
        <f>JO99/Data!$B4*Data!$B21/Data!$B26</f>
        <v>0</v>
      </c>
      <c r="JP107" s="9">
        <f>JP99/Data!$B4*Data!$B21/Data!$B26</f>
        <v>0.28888888888888886</v>
      </c>
      <c r="JQ107" s="9">
        <f>JQ99/Data!$B4*Data!$B21/Data!$B26</f>
        <v>0.28888888888888886</v>
      </c>
      <c r="JR107" s="9">
        <f>JR99/Data!$B4*Data!$B21/Data!$B26</f>
        <v>0.22222222222222221</v>
      </c>
      <c r="JS107" s="9">
        <f>JS99/Data!$B4*Data!$B21/Data!$B26</f>
        <v>0.1388888888888889</v>
      </c>
      <c r="JT107" s="9">
        <f>JT99/Data!$B4*Data!$B21/Data!$B26</f>
        <v>8.3333333333333329E-2</v>
      </c>
      <c r="JU107" s="9">
        <f>JU99/Data!$B4*Data!$B21/Data!$B26</f>
        <v>0</v>
      </c>
      <c r="JV107" s="9">
        <f>JV99/Data!$B4*Data!$B21/Data!$B26</f>
        <v>0</v>
      </c>
      <c r="JW107" s="9">
        <f>JW99/Data!$B4*Data!$B21/Data!$B26</f>
        <v>0.28888888888888886</v>
      </c>
      <c r="JX107" s="9">
        <f>JX99/Data!$B4*Data!$B21/Data!$B26</f>
        <v>0.24444444444444446</v>
      </c>
      <c r="JY107" s="9">
        <f>JY99/Data!$B4*Data!$B21/Data!$B26</f>
        <v>0.15</v>
      </c>
      <c r="JZ107" s="9">
        <f>JZ99/Data!$B4*Data!$B21/Data!$B26</f>
        <v>0.15</v>
      </c>
      <c r="KA107" s="9">
        <f>KA99/Data!$B4*Data!$B21/Data!$B26</f>
        <v>0.1111111111111111</v>
      </c>
      <c r="KB107" s="9">
        <f>KB99/Data!$B4*Data!$B21/Data!$B26</f>
        <v>0</v>
      </c>
      <c r="KC107" s="9">
        <f>KC99/Data!$B4*Data!$B21/Data!$B26</f>
        <v>0</v>
      </c>
      <c r="KD107" s="9">
        <f>KD99/Data!$B4*Data!$B21/Data!$B26</f>
        <v>0.36111111111111105</v>
      </c>
      <c r="KE107" s="9">
        <f>KE99/Data!$B4*Data!$B21/Data!$B26</f>
        <v>0.31111111111111112</v>
      </c>
      <c r="KF107" s="9">
        <f>KF99/Data!$B4*Data!$B21/Data!$B26</f>
        <v>0.33333333333333331</v>
      </c>
      <c r="KG107" s="9">
        <f>KG99/Data!$B4*Data!$B21/Data!$B26</f>
        <v>0.33333333333333331</v>
      </c>
      <c r="KH107" s="9">
        <f>KH99/Data!$B4*Data!$B21/Data!$B26</f>
        <v>0.33333333333333331</v>
      </c>
      <c r="KI107" s="9">
        <f>KI99/Data!$B4*Data!$B21/Data!$B26</f>
        <v>0</v>
      </c>
      <c r="KJ107" s="9">
        <f>KJ99/Data!$B4*Data!$B21/Data!$B26</f>
        <v>0</v>
      </c>
      <c r="KK107" s="9">
        <f>KK99/Data!$B4*Data!$B21/Data!$B26</f>
        <v>0.65</v>
      </c>
      <c r="KL107" s="9">
        <f>KL99/Data!$B4*Data!$B21/Data!$B26</f>
        <v>0.4</v>
      </c>
      <c r="KM107" s="9">
        <f>KM99/Data!$B4*Data!$B21/Data!$B26</f>
        <v>0.47222222222222227</v>
      </c>
      <c r="KN107" s="9">
        <f>KN99/Data!$B4*Data!$B21/Data!$B26</f>
        <v>0.47222222222222227</v>
      </c>
      <c r="KO107" s="9">
        <f>KO99/Data!$B4*Data!$B21/Data!$B26</f>
        <v>0</v>
      </c>
      <c r="KP107" s="9">
        <f>KP99/Data!$B4*Data!$B21/Data!$B26</f>
        <v>0</v>
      </c>
      <c r="KQ107" s="9">
        <f>KQ99/Data!$B4*Data!$B21/Data!$B26</f>
        <v>0</v>
      </c>
      <c r="KR107" s="9">
        <f>KR99/Data!$B4*Data!$B21/Data!$B26</f>
        <v>0.65</v>
      </c>
      <c r="KS107" s="9">
        <f>KS99/Data!$B4*Data!$B21/Data!$B26</f>
        <v>0.4</v>
      </c>
      <c r="KT107" s="9">
        <f>KT99/Data!$B4*Data!$B21/Data!$B26</f>
        <v>0.44444444444444442</v>
      </c>
      <c r="KU107" s="9">
        <f>KU99/Data!$B4*Data!$B21/Data!$B26</f>
        <v>0.47222222222222227</v>
      </c>
      <c r="KV107" s="9">
        <f>KV99/Data!$B4*Data!$B21/Data!$B26</f>
        <v>0.41666666666666669</v>
      </c>
      <c r="KW107" s="9">
        <f>KW99/Data!$B4*Data!$B21/Data!$B26</f>
        <v>0</v>
      </c>
      <c r="KX107" s="9">
        <f>KX99/Data!$B4*Data!$B21/Data!$B26</f>
        <v>0</v>
      </c>
      <c r="KY107" s="9">
        <f>KY99/Data!$B4*Data!$B21/Data!$B26</f>
        <v>0.50555555555555565</v>
      </c>
      <c r="KZ107" s="9">
        <f>KZ99/Data!$B4*Data!$B21/Data!$B26</f>
        <v>0.28888888888888886</v>
      </c>
      <c r="LA107" s="9">
        <f>LA99/Data!$B4*Data!$B21/Data!$B26</f>
        <v>0.27777777777777779</v>
      </c>
      <c r="LB107" s="9">
        <f>LB99/Data!$B4*Data!$B21/Data!$B26</f>
        <v>0.22222222222222221</v>
      </c>
      <c r="LC107" s="9">
        <f>LC99/Data!$B4*Data!$B21/Data!$B26</f>
        <v>0.22222222222222221</v>
      </c>
      <c r="LD107" s="9">
        <f>LD99/Data!$B4*Data!$B21/Data!$B26</f>
        <v>0</v>
      </c>
      <c r="LE107" s="9">
        <f>LE99/Data!$B4*Data!$B21/Data!$B26</f>
        <v>0</v>
      </c>
      <c r="LF107" s="9">
        <f>LF99/Data!$B4*Data!$B21/Data!$B26</f>
        <v>0.43333333333333335</v>
      </c>
      <c r="LG107" s="9">
        <f>LG99/Data!$B4*Data!$B21/Data!$B26</f>
        <v>0.26666666666666666</v>
      </c>
      <c r="LH107" s="9">
        <f>LH99/Data!$B4*Data!$B21/Data!$B26</f>
        <v>0.23333333333333334</v>
      </c>
      <c r="LI107" s="9">
        <f>LI99/Data!$B4*Data!$B21/Data!$B26</f>
        <v>0.16666666666666666</v>
      </c>
      <c r="LJ107" s="9">
        <f>LJ99/Data!$B4*Data!$B21/Data!$B26</f>
        <v>7.2222222222222215E-2</v>
      </c>
      <c r="LK107" s="9">
        <f>LK99/Data!$B4*Data!$B21/Data!$B26</f>
        <v>0</v>
      </c>
      <c r="LL107" s="9">
        <f>LL99/Data!$B4*Data!$B21/Data!$B26</f>
        <v>0</v>
      </c>
      <c r="LM107" s="9">
        <f>LM99/Data!$B4*Data!$B21/Data!$B26</f>
        <v>9.3888888888888897E-2</v>
      </c>
      <c r="LN107" s="9">
        <f>LN99/Data!$B4*Data!$B21/Data!$B26</f>
        <v>2.6666666666666668E-2</v>
      </c>
      <c r="LO107" s="9">
        <f>LO99/Data!$B4*Data!$B21/Data!$B26</f>
        <v>0</v>
      </c>
      <c r="LP107" s="9">
        <f>LP99/Data!$B4*Data!$B21/Data!$B26</f>
        <v>0</v>
      </c>
      <c r="LQ107" s="9">
        <f>LQ99/Data!$B4*Data!$B21/Data!$B26</f>
        <v>0.22222222222222221</v>
      </c>
      <c r="LR107" s="9">
        <f>LR99/Data!$B4*Data!$B21/Data!$B26</f>
        <v>0</v>
      </c>
      <c r="LS107" s="9">
        <f>LS99/Data!$B4*Data!$B21/Data!$B26</f>
        <v>0</v>
      </c>
      <c r="LT107" s="9">
        <f>LT99/Data!$B4*Data!$B21/Data!$B26</f>
        <v>0.39722222222222225</v>
      </c>
      <c r="LU107" s="9">
        <f>LU99/Data!$B4*Data!$B21/Data!$B26</f>
        <v>0.26666666666666666</v>
      </c>
      <c r="LV107" s="9">
        <f>LV99/Data!$B4*Data!$B21/Data!$B26</f>
        <v>0</v>
      </c>
      <c r="LW107" s="9">
        <f>LW99/Data!$B4*Data!$B21/Data!$B26</f>
        <v>0</v>
      </c>
      <c r="LX107" s="9">
        <f>LX99/Data!$B4*Data!$B21/Data!$B26</f>
        <v>0.41666666666666669</v>
      </c>
      <c r="LY107" s="9">
        <f>LY99/Data!$B4*Data!$B21/Data!$B26</f>
        <v>0</v>
      </c>
      <c r="LZ107" s="9">
        <f>LZ99/Data!$B4*Data!$B21/Data!$B26</f>
        <v>0</v>
      </c>
      <c r="MA107" s="9">
        <f>MA99/Data!$B4*Data!$B21/Data!$B26</f>
        <v>0.10833333333333334</v>
      </c>
      <c r="MB107" s="9">
        <f>MB99/Data!$B4*Data!$B21/Data!$B26</f>
        <v>0</v>
      </c>
      <c r="MC107" s="9">
        <f>MC99/Data!$B4*Data!$B21/Data!$B26</f>
        <v>0.30555555555555552</v>
      </c>
      <c r="MD107" s="9">
        <f>MD99/Data!$B4*Data!$B21/Data!$B26</f>
        <v>0.30555555555555552</v>
      </c>
      <c r="ME107" s="9">
        <f>ME99/Data!$B4*Data!$B21/Data!$B26</f>
        <v>0.30555555555555552</v>
      </c>
      <c r="MF107" s="9">
        <f>MF99/Data!$B4*Data!$B21/Data!$B26</f>
        <v>0</v>
      </c>
      <c r="MG107" s="9">
        <f>MG99/Data!$B4*Data!$B21/Data!$B26</f>
        <v>0</v>
      </c>
      <c r="MH107" s="9">
        <f>MH99/Data!$B4*Data!$B21/Data!$B26</f>
        <v>0.14444444444444443</v>
      </c>
      <c r="MI107" s="9">
        <f>MI99/Data!$B4*Data!$B21/Data!$B26</f>
        <v>4.4444444444444446E-2</v>
      </c>
      <c r="MJ107" s="9">
        <f>MJ99/Data!$B4*Data!$B21/Data!$B26</f>
        <v>5.5555555555555552E-2</v>
      </c>
      <c r="MK107" s="9">
        <f>MK99/Data!$B4*Data!$B21/Data!$B26</f>
        <v>4.4444444444444446E-2</v>
      </c>
      <c r="ML107" s="9">
        <f>ML99/Data!$B4*Data!$B21/Data!$B26</f>
        <v>5.5555555555555552E-2</v>
      </c>
      <c r="MM107" s="9">
        <f>MM99/Data!$B4*Data!$B21/Data!$B26</f>
        <v>0</v>
      </c>
      <c r="MN107" s="9">
        <f>MN99/Data!$B4*Data!$B21/Data!$B26</f>
        <v>0</v>
      </c>
      <c r="MO107" s="9">
        <f>MO99/Data!$B4*Data!$B21/Data!$B26</f>
        <v>0.18055555555555552</v>
      </c>
      <c r="MP107" s="9">
        <f>MP99/Data!$B4*Data!$B21/Data!$B26</f>
        <v>6.6666666666666666E-2</v>
      </c>
      <c r="MQ107" s="9">
        <f>MQ99/Data!$B4*Data!$B21/Data!$B26</f>
        <v>6.6666666666666666E-2</v>
      </c>
      <c r="MR107" s="9">
        <f>MR99/Data!$B4*Data!$B21/Data!$B26</f>
        <v>0.05</v>
      </c>
      <c r="MS107" s="9">
        <f>MS99/Data!$B4*Data!$B21/Data!$B26</f>
        <v>3.3333333333333333E-2</v>
      </c>
      <c r="MT107" s="9">
        <f>MT99/Data!$B4*Data!$B21/Data!$B26</f>
        <v>0</v>
      </c>
      <c r="MU107" s="9">
        <f>MU99/Data!$B4*Data!$B21/Data!$B26</f>
        <v>0</v>
      </c>
      <c r="MV107" s="9">
        <f>MV99/Data!$B4*Data!$B21/Data!$B26</f>
        <v>5.7777777777777782E-2</v>
      </c>
      <c r="MW107" s="9">
        <f>MW99/Data!$B4*Data!$B21/Data!$B26</f>
        <v>3.5555555555555556E-2</v>
      </c>
      <c r="MX107" s="9">
        <f>MX99/Data!$B4*Data!$B21/Data!$B26</f>
        <v>3.3333333333333333E-2</v>
      </c>
      <c r="MY107" s="9">
        <f>MY99/Data!$B4*Data!$B21/Data!$B26</f>
        <v>4.4444444444444446E-2</v>
      </c>
      <c r="MZ107" s="9">
        <f>MZ99/Data!$B4*Data!$B21/Data!$B26</f>
        <v>4.4444444444444446E-2</v>
      </c>
      <c r="NA107" s="9">
        <f>NA99/Data!$B4*Data!$B21/Data!$B26</f>
        <v>0</v>
      </c>
      <c r="NB107" s="9">
        <f>NB99/Data!$B4*Data!$B21/Data!$B26</f>
        <v>0</v>
      </c>
      <c r="NC107" s="9">
        <f>NC99/Data!$B4*Data!$B21/Data!$B26</f>
        <v>7.2222222222222215E-2</v>
      </c>
    </row>
    <row r="108" spans="2:371" ht="15">
      <c r="B108" s="9" t="s">
        <v>1835</v>
      </c>
      <c r="C108" s="9">
        <v>0.25</v>
      </c>
      <c r="D108" s="9">
        <v>0.25</v>
      </c>
      <c r="E108" s="9">
        <v>0.25</v>
      </c>
      <c r="F108" s="9">
        <v>0.25</v>
      </c>
      <c r="G108" s="9">
        <v>0.25</v>
      </c>
      <c r="H108" s="9">
        <v>0</v>
      </c>
      <c r="I108" s="9">
        <v>0</v>
      </c>
      <c r="J108" s="9">
        <v>0.25</v>
      </c>
      <c r="K108" s="9">
        <v>0.25</v>
      </c>
      <c r="L108" s="9">
        <v>0.25</v>
      </c>
      <c r="M108" s="9">
        <v>0.25</v>
      </c>
      <c r="N108" s="9">
        <v>0.25</v>
      </c>
      <c r="O108" s="9">
        <v>0</v>
      </c>
      <c r="P108" s="9">
        <v>0</v>
      </c>
      <c r="Q108" s="9">
        <v>0.25</v>
      </c>
      <c r="R108" s="9">
        <v>0.25</v>
      </c>
      <c r="S108" s="9">
        <v>0.25</v>
      </c>
      <c r="T108" s="9">
        <v>0.25</v>
      </c>
      <c r="U108" s="9">
        <v>0.25</v>
      </c>
      <c r="V108" s="9">
        <v>0</v>
      </c>
      <c r="W108" s="9">
        <v>0</v>
      </c>
      <c r="X108" s="9">
        <v>0.25</v>
      </c>
      <c r="Y108" s="9">
        <v>0.25</v>
      </c>
      <c r="Z108" s="9">
        <v>0.25</v>
      </c>
      <c r="AA108" s="9">
        <v>0.25</v>
      </c>
      <c r="AB108" s="9">
        <v>0.25</v>
      </c>
      <c r="AC108" s="9">
        <v>0</v>
      </c>
      <c r="AD108" s="9">
        <v>0</v>
      </c>
      <c r="AE108" s="9">
        <v>0.25</v>
      </c>
      <c r="AF108" s="9">
        <v>0.25</v>
      </c>
      <c r="AG108" s="9">
        <v>0.25</v>
      </c>
      <c r="AH108" s="9">
        <v>0.25</v>
      </c>
      <c r="AI108" s="9">
        <v>0.25</v>
      </c>
      <c r="AJ108" s="9">
        <v>0</v>
      </c>
      <c r="AK108" s="9">
        <v>0</v>
      </c>
      <c r="AL108" s="9">
        <v>0.25</v>
      </c>
      <c r="AM108" s="9">
        <v>0.25</v>
      </c>
      <c r="AN108" s="9">
        <v>0.25</v>
      </c>
      <c r="AO108" s="9">
        <v>0.25</v>
      </c>
      <c r="AP108" s="9">
        <v>0.25</v>
      </c>
      <c r="AQ108" s="9">
        <v>0</v>
      </c>
      <c r="AR108" s="9">
        <v>0</v>
      </c>
      <c r="AS108" s="9">
        <v>0.25</v>
      </c>
      <c r="AT108" s="9">
        <v>0.25</v>
      </c>
      <c r="AU108" s="9">
        <v>0.25</v>
      </c>
      <c r="AV108" s="9">
        <v>0.25</v>
      </c>
      <c r="AW108" s="9">
        <v>0.25</v>
      </c>
      <c r="AX108" s="9">
        <v>0</v>
      </c>
      <c r="AY108" s="9">
        <v>0</v>
      </c>
      <c r="AZ108" s="9">
        <v>0.25</v>
      </c>
      <c r="BA108" s="9">
        <v>0.25</v>
      </c>
      <c r="BB108" s="9">
        <v>0.25</v>
      </c>
      <c r="BC108" s="9">
        <v>0.25</v>
      </c>
      <c r="BD108" s="9">
        <v>0.25</v>
      </c>
      <c r="BE108" s="9">
        <v>0</v>
      </c>
      <c r="BF108" s="9">
        <v>0</v>
      </c>
      <c r="BG108" s="9">
        <v>0.25</v>
      </c>
      <c r="BH108" s="9">
        <v>0.25</v>
      </c>
      <c r="BI108" s="9">
        <v>0.25</v>
      </c>
      <c r="BJ108" s="9">
        <v>0.25</v>
      </c>
      <c r="BK108" s="9">
        <v>0.25</v>
      </c>
      <c r="BL108" s="9">
        <v>0</v>
      </c>
      <c r="BM108" s="9">
        <v>0</v>
      </c>
      <c r="BN108" s="9">
        <v>0.25</v>
      </c>
      <c r="BO108" s="9">
        <v>0.25</v>
      </c>
      <c r="BP108" s="9">
        <v>0.25</v>
      </c>
      <c r="BQ108" s="9">
        <v>0.25</v>
      </c>
      <c r="BR108" s="9">
        <v>0.25</v>
      </c>
      <c r="BS108" s="9">
        <v>0</v>
      </c>
      <c r="BT108" s="9">
        <v>0</v>
      </c>
      <c r="BU108" s="9">
        <v>0.25</v>
      </c>
      <c r="BV108" s="9">
        <v>0.25</v>
      </c>
      <c r="BW108" s="9">
        <v>0.25</v>
      </c>
      <c r="BX108" s="9">
        <v>0.25</v>
      </c>
      <c r="BY108" s="9">
        <v>0.25</v>
      </c>
      <c r="BZ108" s="9">
        <v>0</v>
      </c>
      <c r="CA108" s="9">
        <v>0</v>
      </c>
      <c r="CB108" s="9">
        <v>0.25</v>
      </c>
      <c r="CC108" s="9">
        <v>0.25</v>
      </c>
      <c r="CD108" s="9">
        <v>0.25</v>
      </c>
      <c r="CE108" s="9">
        <v>0.25</v>
      </c>
      <c r="CF108" s="9">
        <v>0.1</v>
      </c>
      <c r="CG108" s="9">
        <v>0</v>
      </c>
      <c r="CH108" s="9">
        <v>0</v>
      </c>
      <c r="CI108" s="9">
        <v>0.1</v>
      </c>
      <c r="CJ108" s="9">
        <v>0.1</v>
      </c>
      <c r="CK108" s="9">
        <v>0.1</v>
      </c>
      <c r="CL108" s="9">
        <v>0.1</v>
      </c>
      <c r="CM108" s="9">
        <v>0.1</v>
      </c>
      <c r="CN108" s="9">
        <v>0</v>
      </c>
      <c r="CO108" s="9">
        <v>0</v>
      </c>
      <c r="CP108" s="9">
        <v>0.1</v>
      </c>
      <c r="CQ108" s="9">
        <v>0.1</v>
      </c>
      <c r="CR108" s="9">
        <v>0.1</v>
      </c>
      <c r="CS108" s="9">
        <v>0.25</v>
      </c>
      <c r="CT108" s="9">
        <v>0.25</v>
      </c>
      <c r="CU108" s="9">
        <v>0.25</v>
      </c>
      <c r="CV108" s="9">
        <v>0.25</v>
      </c>
      <c r="CW108" s="9">
        <v>0.25</v>
      </c>
      <c r="CX108" s="9">
        <v>0.25</v>
      </c>
      <c r="CY108" s="9">
        <v>0.25</v>
      </c>
      <c r="CZ108" s="9">
        <v>0.25</v>
      </c>
      <c r="DA108" s="9">
        <v>0.25</v>
      </c>
      <c r="DB108" s="9">
        <v>0.25</v>
      </c>
      <c r="DC108" s="9">
        <v>0.25</v>
      </c>
      <c r="DD108" s="9">
        <v>0.25</v>
      </c>
      <c r="DE108" s="9">
        <v>0.25</v>
      </c>
      <c r="DF108" s="9">
        <v>0.25</v>
      </c>
      <c r="DG108" s="9">
        <v>0.25</v>
      </c>
      <c r="DH108" s="9">
        <v>0.25</v>
      </c>
      <c r="DI108" s="9">
        <v>0</v>
      </c>
      <c r="DJ108" s="9">
        <v>0</v>
      </c>
      <c r="DK108" s="9">
        <v>0.25</v>
      </c>
      <c r="DL108" s="9">
        <v>0.25</v>
      </c>
      <c r="DM108" s="9">
        <v>0.25</v>
      </c>
      <c r="DN108" s="9">
        <v>0.25</v>
      </c>
      <c r="DO108" s="9">
        <v>0.25</v>
      </c>
      <c r="DP108" s="9">
        <v>0.25</v>
      </c>
      <c r="DQ108" s="9">
        <v>0.25</v>
      </c>
      <c r="DR108" s="9">
        <v>0.25</v>
      </c>
      <c r="DS108" s="9">
        <v>0.25</v>
      </c>
      <c r="DT108" s="9">
        <v>0.25</v>
      </c>
      <c r="DU108" s="9">
        <v>0.25</v>
      </c>
      <c r="DV108" s="9">
        <v>0.25</v>
      </c>
      <c r="DW108" s="9">
        <v>0.25</v>
      </c>
      <c r="DX108" s="9">
        <v>0.25</v>
      </c>
      <c r="DY108" s="9">
        <v>0.25</v>
      </c>
      <c r="DZ108" s="9">
        <v>0.25</v>
      </c>
      <c r="EA108" s="9">
        <v>0.25</v>
      </c>
      <c r="EB108" s="9">
        <v>0.25</v>
      </c>
      <c r="EC108" s="9">
        <v>0.25</v>
      </c>
      <c r="ED108" s="9">
        <v>0.25</v>
      </c>
      <c r="EE108" s="9">
        <v>0.25</v>
      </c>
      <c r="EF108" s="9">
        <v>0.25</v>
      </c>
      <c r="EG108" s="9">
        <v>0.25</v>
      </c>
      <c r="EH108" s="9">
        <v>0.25</v>
      </c>
      <c r="EI108" s="9">
        <v>0.25</v>
      </c>
      <c r="EJ108" s="9">
        <v>0.25</v>
      </c>
      <c r="EK108" s="9">
        <v>0.25</v>
      </c>
      <c r="EL108" s="9">
        <v>0.25</v>
      </c>
      <c r="EM108" s="9">
        <v>0.25</v>
      </c>
      <c r="EN108" s="9">
        <v>0.25</v>
      </c>
      <c r="EO108" s="9">
        <v>0.25</v>
      </c>
      <c r="EP108" s="9">
        <v>0.25</v>
      </c>
      <c r="EQ108" s="9">
        <v>0.25</v>
      </c>
      <c r="ER108" s="9">
        <v>0.25</v>
      </c>
      <c r="ES108" s="9">
        <v>0.25</v>
      </c>
      <c r="ET108" s="9">
        <v>0.25</v>
      </c>
      <c r="EU108" s="9">
        <v>0.25</v>
      </c>
      <c r="EV108" s="9">
        <v>0.25</v>
      </c>
      <c r="EW108" s="9">
        <v>0.25</v>
      </c>
      <c r="EX108" s="9">
        <v>0.25</v>
      </c>
      <c r="EY108" s="9">
        <v>0.25</v>
      </c>
      <c r="EZ108" s="9">
        <v>0.25</v>
      </c>
      <c r="FA108" s="9">
        <v>0.25</v>
      </c>
      <c r="FB108" s="9">
        <v>0.25</v>
      </c>
      <c r="FC108" s="9">
        <v>0.25</v>
      </c>
      <c r="FD108" s="9">
        <v>0.25</v>
      </c>
      <c r="FE108" s="9">
        <v>0.25</v>
      </c>
      <c r="FF108" s="9">
        <v>0.25</v>
      </c>
      <c r="FG108" s="9">
        <v>0.25</v>
      </c>
      <c r="FH108" s="9">
        <v>0.25</v>
      </c>
      <c r="FI108" s="9">
        <v>0.25</v>
      </c>
      <c r="FJ108" s="9">
        <v>0.25</v>
      </c>
      <c r="FK108" s="9">
        <v>0.25</v>
      </c>
      <c r="FL108" s="9">
        <v>0.25</v>
      </c>
      <c r="FM108" s="9">
        <v>0.25</v>
      </c>
      <c r="FN108" s="9">
        <v>0.25</v>
      </c>
      <c r="FO108" s="9">
        <v>0.25</v>
      </c>
      <c r="FP108" s="9">
        <v>0.25</v>
      </c>
      <c r="FQ108" s="9">
        <v>0.25</v>
      </c>
      <c r="FR108" s="9">
        <v>0.25</v>
      </c>
      <c r="FS108" s="9">
        <v>0.25</v>
      </c>
      <c r="FT108" s="9">
        <v>0.25</v>
      </c>
      <c r="FU108" s="9">
        <v>0.25</v>
      </c>
      <c r="FV108" s="9">
        <v>0.25</v>
      </c>
      <c r="FW108" s="9">
        <v>0.25</v>
      </c>
      <c r="FX108" s="9">
        <v>0.25</v>
      </c>
      <c r="FY108" s="9">
        <v>0.25</v>
      </c>
      <c r="FZ108" s="9">
        <v>0.25</v>
      </c>
      <c r="GA108" s="9">
        <v>0.25</v>
      </c>
      <c r="GB108" s="9">
        <v>0.25</v>
      </c>
      <c r="GC108" s="9">
        <v>0.25</v>
      </c>
      <c r="GD108" s="9">
        <v>0.25</v>
      </c>
      <c r="GE108" s="9">
        <v>0.25</v>
      </c>
      <c r="GF108" s="9">
        <v>0.25</v>
      </c>
      <c r="GG108" s="9">
        <v>0.25</v>
      </c>
      <c r="GH108" s="9">
        <v>0.25</v>
      </c>
      <c r="GI108" s="9">
        <v>0.25</v>
      </c>
      <c r="GJ108" s="9">
        <v>0.25</v>
      </c>
      <c r="GK108" s="9">
        <v>0.25</v>
      </c>
      <c r="GL108" s="9">
        <v>0.25</v>
      </c>
      <c r="GM108" s="9">
        <v>0.25</v>
      </c>
      <c r="GN108" s="9">
        <v>0.25</v>
      </c>
      <c r="GO108" s="9">
        <v>0.25</v>
      </c>
      <c r="GP108" s="9">
        <v>0.25</v>
      </c>
      <c r="GQ108" s="9">
        <v>0.25</v>
      </c>
      <c r="GR108" s="9">
        <v>0.25</v>
      </c>
      <c r="GS108" s="9">
        <v>0.25</v>
      </c>
      <c r="GT108" s="9">
        <v>0.25</v>
      </c>
      <c r="GU108" s="9">
        <v>0.25</v>
      </c>
      <c r="GV108" s="9">
        <v>0.25</v>
      </c>
      <c r="GW108" s="9">
        <v>0.25</v>
      </c>
      <c r="GX108" s="9">
        <v>0.25</v>
      </c>
      <c r="GY108" s="9">
        <v>0.25</v>
      </c>
      <c r="GZ108" s="9">
        <v>0.25</v>
      </c>
      <c r="HA108" s="9">
        <v>0.25</v>
      </c>
      <c r="HB108" s="9">
        <v>0.25</v>
      </c>
      <c r="HC108" s="9">
        <v>0.25</v>
      </c>
      <c r="HD108" s="9">
        <v>0.25</v>
      </c>
      <c r="HE108" s="9">
        <v>0.25</v>
      </c>
      <c r="HF108" s="9">
        <v>0.25</v>
      </c>
      <c r="HG108" s="9">
        <v>0.25</v>
      </c>
      <c r="HH108" s="9">
        <v>0.25</v>
      </c>
      <c r="HI108" s="9">
        <v>0.25</v>
      </c>
      <c r="HJ108" s="9">
        <v>0.25</v>
      </c>
      <c r="HK108" s="9">
        <v>0.25</v>
      </c>
      <c r="HL108" s="9">
        <v>0.25</v>
      </c>
      <c r="HM108" s="9">
        <v>0.25</v>
      </c>
      <c r="HN108" s="9">
        <v>0.25</v>
      </c>
      <c r="HO108" s="9">
        <v>0.25</v>
      </c>
      <c r="HP108" s="9">
        <v>0.25</v>
      </c>
      <c r="HQ108" s="9">
        <v>0.25</v>
      </c>
      <c r="HR108" s="9">
        <v>0.25</v>
      </c>
      <c r="HS108" s="9">
        <v>1.25</v>
      </c>
      <c r="HT108" s="9">
        <v>0.25</v>
      </c>
      <c r="HU108" s="9">
        <v>0.25</v>
      </c>
      <c r="HV108" s="9">
        <v>0.25</v>
      </c>
      <c r="HW108" s="9">
        <v>0.25</v>
      </c>
      <c r="HX108" s="9">
        <v>0.25</v>
      </c>
      <c r="HY108" s="9">
        <v>0.25</v>
      </c>
      <c r="HZ108" s="9">
        <v>0.25</v>
      </c>
      <c r="IA108" s="9">
        <v>0.25</v>
      </c>
      <c r="IB108" s="9">
        <v>0.25</v>
      </c>
      <c r="IC108" s="9">
        <v>0.25</v>
      </c>
      <c r="ID108" s="9">
        <v>0.25</v>
      </c>
      <c r="IE108" s="9">
        <v>0.25</v>
      </c>
      <c r="IF108" s="9">
        <v>0.25</v>
      </c>
      <c r="IG108" s="9">
        <v>0.25</v>
      </c>
      <c r="IH108" s="9">
        <v>0.25</v>
      </c>
      <c r="II108" s="9">
        <v>0.25</v>
      </c>
      <c r="IJ108" s="9">
        <v>0.25</v>
      </c>
      <c r="IK108" s="9">
        <v>0.25</v>
      </c>
      <c r="IL108" s="9">
        <v>0.25</v>
      </c>
      <c r="IM108" s="9">
        <v>0.25</v>
      </c>
      <c r="IN108" s="9">
        <v>0.25</v>
      </c>
      <c r="IO108" s="9">
        <v>0.25</v>
      </c>
      <c r="IP108" s="9">
        <v>0.25</v>
      </c>
      <c r="IQ108" s="9">
        <v>0.25</v>
      </c>
      <c r="IR108" s="9">
        <v>0.25</v>
      </c>
      <c r="IS108" s="9">
        <v>0.25</v>
      </c>
      <c r="IT108" s="9">
        <v>0.25</v>
      </c>
      <c r="IU108" s="9">
        <v>0.25</v>
      </c>
      <c r="IV108" s="9">
        <v>0.25</v>
      </c>
      <c r="IW108" s="9">
        <v>0.25</v>
      </c>
      <c r="IX108" s="9">
        <v>0.25</v>
      </c>
      <c r="IY108" s="9">
        <v>0.25</v>
      </c>
      <c r="IZ108" s="9">
        <v>0.25</v>
      </c>
      <c r="JA108" s="9">
        <v>0.25</v>
      </c>
      <c r="JB108" s="9">
        <v>0.25</v>
      </c>
      <c r="JC108" s="9">
        <v>0.25</v>
      </c>
      <c r="JD108" s="9">
        <v>0.25</v>
      </c>
      <c r="JE108" s="9">
        <v>0.25</v>
      </c>
      <c r="JF108" s="9">
        <v>0.25</v>
      </c>
      <c r="JG108" s="9">
        <v>0.25</v>
      </c>
      <c r="JH108" s="9">
        <v>0.25</v>
      </c>
      <c r="JI108" s="9">
        <v>0.25</v>
      </c>
      <c r="JJ108" s="9">
        <v>0.25</v>
      </c>
      <c r="JK108" s="9">
        <v>0.25</v>
      </c>
      <c r="JL108" s="9">
        <v>0.25</v>
      </c>
      <c r="JM108" s="9">
        <v>0.25</v>
      </c>
      <c r="JN108" s="9">
        <v>0.25</v>
      </c>
      <c r="JO108" s="9">
        <v>0.25</v>
      </c>
      <c r="JP108" s="9">
        <v>0.25</v>
      </c>
      <c r="JQ108" s="9">
        <v>0.25</v>
      </c>
      <c r="JR108" s="9">
        <v>0.25</v>
      </c>
      <c r="JS108" s="9">
        <v>0.25</v>
      </c>
      <c r="JT108" s="9">
        <v>0.25</v>
      </c>
      <c r="JU108" s="9">
        <v>0.25</v>
      </c>
      <c r="JV108" s="9">
        <v>0.25</v>
      </c>
      <c r="JW108" s="9">
        <v>0.25</v>
      </c>
      <c r="JX108" s="9">
        <v>0.25</v>
      </c>
      <c r="JY108" s="9">
        <v>0.25</v>
      </c>
      <c r="JZ108" s="9">
        <v>0.25</v>
      </c>
      <c r="KA108" s="9">
        <v>0.25</v>
      </c>
      <c r="KB108" s="9">
        <v>0.25</v>
      </c>
      <c r="KC108" s="9">
        <v>0.25</v>
      </c>
      <c r="KD108" s="9">
        <v>0.25</v>
      </c>
      <c r="KE108" s="9">
        <v>0.25</v>
      </c>
      <c r="KF108" s="9">
        <v>0.25</v>
      </c>
      <c r="KG108" s="9">
        <v>0.25</v>
      </c>
      <c r="KH108" s="9">
        <v>0.25</v>
      </c>
      <c r="KI108" s="9">
        <v>0.25</v>
      </c>
      <c r="KJ108" s="9">
        <v>0.25</v>
      </c>
      <c r="KK108" s="9">
        <v>0.25</v>
      </c>
      <c r="KL108" s="9">
        <v>0.25</v>
      </c>
      <c r="KM108" s="9">
        <v>0.25</v>
      </c>
      <c r="KN108" s="9">
        <v>0.25</v>
      </c>
      <c r="KO108" s="9">
        <v>0.25</v>
      </c>
      <c r="KP108" s="9">
        <v>0.25</v>
      </c>
      <c r="KQ108" s="9">
        <v>0.25</v>
      </c>
      <c r="KR108" s="9">
        <v>0.25</v>
      </c>
      <c r="KS108" s="9">
        <v>0.25</v>
      </c>
      <c r="KT108" s="9">
        <v>0.25</v>
      </c>
      <c r="KU108" s="9">
        <v>0.25</v>
      </c>
      <c r="KV108" s="9">
        <v>0.25</v>
      </c>
      <c r="KW108" s="9">
        <v>0.25</v>
      </c>
      <c r="KX108" s="9">
        <v>0.25</v>
      </c>
      <c r="KY108" s="9">
        <v>0.25</v>
      </c>
      <c r="KZ108" s="9">
        <v>0.25</v>
      </c>
      <c r="LA108" s="9">
        <v>0.25</v>
      </c>
      <c r="LB108" s="9">
        <v>0.25</v>
      </c>
      <c r="LC108" s="9">
        <v>0.25</v>
      </c>
      <c r="LD108" s="9">
        <v>0.25</v>
      </c>
      <c r="LE108" s="9">
        <v>0.25</v>
      </c>
      <c r="LF108" s="9">
        <v>0.25</v>
      </c>
      <c r="LG108" s="9">
        <v>0.25</v>
      </c>
      <c r="LH108" s="9">
        <v>0.25</v>
      </c>
      <c r="LI108" s="9">
        <v>0.25</v>
      </c>
      <c r="LJ108" s="9">
        <v>0.25</v>
      </c>
      <c r="LK108" s="9">
        <v>0.25</v>
      </c>
      <c r="LL108" s="9">
        <v>0.25</v>
      </c>
      <c r="LM108" s="9">
        <v>0.25</v>
      </c>
      <c r="LN108" s="9">
        <v>0.25</v>
      </c>
      <c r="LO108" s="9">
        <v>0.25</v>
      </c>
      <c r="LP108" s="9">
        <v>0.25</v>
      </c>
      <c r="LQ108" s="9">
        <v>0.25</v>
      </c>
      <c r="LR108" s="9">
        <v>0.25</v>
      </c>
      <c r="LS108" s="9">
        <v>0.25</v>
      </c>
      <c r="LT108" s="9">
        <v>0.25</v>
      </c>
      <c r="LU108" s="9">
        <v>0.25</v>
      </c>
      <c r="LV108" s="9">
        <v>0.25</v>
      </c>
      <c r="LW108" s="9">
        <v>0.25</v>
      </c>
      <c r="LX108" s="9">
        <v>0.25</v>
      </c>
      <c r="LY108" s="9">
        <v>0.25</v>
      </c>
      <c r="LZ108" s="9">
        <v>0.25</v>
      </c>
      <c r="MA108" s="9">
        <v>0.25</v>
      </c>
      <c r="MB108" s="9">
        <v>0.25</v>
      </c>
      <c r="MC108" s="9">
        <v>0.25</v>
      </c>
      <c r="MD108" s="9">
        <v>0.25</v>
      </c>
      <c r="ME108" s="9">
        <v>0.25</v>
      </c>
      <c r="MF108" s="9">
        <v>0.25</v>
      </c>
      <c r="MG108" s="9">
        <v>0.25</v>
      </c>
      <c r="MH108" s="9">
        <v>0.25</v>
      </c>
      <c r="MI108" s="9">
        <v>0.25</v>
      </c>
      <c r="MJ108" s="9">
        <v>0.25</v>
      </c>
      <c r="MK108" s="9">
        <v>0.25</v>
      </c>
      <c r="ML108" s="9">
        <v>0.25</v>
      </c>
      <c r="MM108" s="9">
        <v>0.25</v>
      </c>
      <c r="MN108" s="9">
        <v>0.25</v>
      </c>
      <c r="MO108" s="9">
        <v>0.25</v>
      </c>
      <c r="MP108" s="9">
        <v>0.25</v>
      </c>
      <c r="MQ108" s="9">
        <v>0.25</v>
      </c>
      <c r="MR108" s="9">
        <v>0.25</v>
      </c>
      <c r="MS108" s="9">
        <v>0.25</v>
      </c>
      <c r="MT108" s="9">
        <v>0.25</v>
      </c>
      <c r="MU108" s="9">
        <v>0.25</v>
      </c>
      <c r="MV108" s="9">
        <v>0.25</v>
      </c>
      <c r="MW108" s="9">
        <v>0.25</v>
      </c>
      <c r="MX108" s="9">
        <v>0.25</v>
      </c>
      <c r="MY108" s="9">
        <v>0.25</v>
      </c>
      <c r="MZ108" s="9">
        <v>0.25</v>
      </c>
      <c r="NA108" s="9">
        <v>0.25</v>
      </c>
      <c r="NB108" s="9">
        <v>0.25</v>
      </c>
      <c r="NC108" s="9">
        <v>1.25</v>
      </c>
    </row>
    <row r="109" spans="2:371" ht="15">
      <c r="B109" s="9" t="s">
        <v>1836</v>
      </c>
      <c r="C109" s="9">
        <f>C99/Data!$B28/Data!$B4/Data!$B13*Data!$B29</f>
        <v>1.1337209302325582</v>
      </c>
      <c r="D109" s="9">
        <f>D99/Data!$B28/Data!$B4/Data!$B13*Data!$B29</f>
        <v>0.77519379844961245</v>
      </c>
      <c r="E109" s="9">
        <f>E99/Data!$B28/Data!$B4/Data!$B13*Data!$B29</f>
        <v>0.77519379844961245</v>
      </c>
      <c r="F109" s="9">
        <f>F99/Data!$B28/Data!$B4/Data!$B13*Data!$B29</f>
        <v>0.77519379844961245</v>
      </c>
      <c r="G109" s="9">
        <f>G99/Data!$B28/Data!$B4/Data!$B13*Data!$B29</f>
        <v>0.96899224806201545</v>
      </c>
      <c r="H109" s="9">
        <f>H99/Data!$B28/Data!$B4/Data!$B13*Data!$B29</f>
        <v>0</v>
      </c>
      <c r="I109" s="9">
        <f>I99/Data!$B28/Data!$B4/Data!$B13*Data!$B29</f>
        <v>0</v>
      </c>
      <c r="J109" s="9">
        <f>J99/Data!$B28/Data!$B4/Data!$B13*Data!$B29</f>
        <v>1.2596899224806202</v>
      </c>
      <c r="K109" s="9">
        <f>K99/Data!$B28/Data!$B4/Data!$B13*Data!$B29</f>
        <v>0.77519379844961245</v>
      </c>
      <c r="L109" s="9">
        <f>L99/Data!$B28/Data!$B4/Data!$B13*Data!$B29</f>
        <v>0.77519379844961245</v>
      </c>
      <c r="M109" s="9">
        <f>M99/Data!$B28/Data!$B4/Data!$B13*Data!$B29</f>
        <v>0.77519379844961245</v>
      </c>
      <c r="N109" s="9">
        <f>N99/Data!$B28/Data!$B4/Data!$B13*Data!$B29</f>
        <v>0.67829457364341084</v>
      </c>
      <c r="O109" s="9">
        <f>O99/Data!$B28/Data!$B4/Data!$B13*Data!$B29</f>
        <v>0</v>
      </c>
      <c r="P109" s="9">
        <f>P99/Data!$B28/Data!$B4/Data!$B13*Data!$B29</f>
        <v>0</v>
      </c>
      <c r="Q109" s="9">
        <f>Q99/Data!$B28/Data!$B4/Data!$B13*Data!$B29</f>
        <v>1.8895348837209303</v>
      </c>
      <c r="R109" s="9">
        <f>R99/Data!$B28/Data!$B4/Data!$B13*Data!$B29</f>
        <v>1.4728682170542637</v>
      </c>
      <c r="S109" s="9">
        <f>S99/Data!$B28/Data!$B4/Data!$B13*Data!$B29</f>
        <v>2.1317829457364343</v>
      </c>
      <c r="T109" s="9">
        <f>T99/Data!$B28/Data!$B4/Data!$B13*Data!$B29</f>
        <v>1.5503875968992249</v>
      </c>
      <c r="U109" s="9">
        <f>U99/Data!$B28/Data!$B4/Data!$B13*Data!$B29</f>
        <v>0.67829457364341084</v>
      </c>
      <c r="V109" s="9">
        <f>V99/Data!$B28/Data!$B4/Data!$B13*Data!$B29</f>
        <v>0</v>
      </c>
      <c r="W109" s="9">
        <f>W99/Data!$B28/Data!$B4/Data!$B13*Data!$B29</f>
        <v>0</v>
      </c>
      <c r="X109" s="9">
        <f>X99/Data!$B28/Data!$B4/Data!$B13*Data!$B29</f>
        <v>1.3856589147286822</v>
      </c>
      <c r="Y109" s="9">
        <f>Y99/Data!$B28/Data!$B4/Data!$B13*Data!$B29</f>
        <v>0.58139534883720934</v>
      </c>
      <c r="Z109" s="9">
        <f>Z99/Data!$B28/Data!$B4/Data!$B13*Data!$B29</f>
        <v>0.87209302325581395</v>
      </c>
      <c r="AA109" s="9">
        <f>AA99/Data!$B28/Data!$B4/Data!$B13*Data!$B29</f>
        <v>0.96899224806201545</v>
      </c>
      <c r="AB109" s="9">
        <f>AB99/Data!$B28/Data!$B4/Data!$B13*Data!$B29</f>
        <v>0.96899224806201545</v>
      </c>
      <c r="AC109" s="9">
        <f>AC99/Data!$B28/Data!$B4/Data!$B13*Data!$B29</f>
        <v>0</v>
      </c>
      <c r="AD109" s="9">
        <f>AD99/Data!$B28/Data!$B4/Data!$B13*Data!$B29</f>
        <v>0</v>
      </c>
      <c r="AE109" s="9">
        <f>AE99/Data!$B28/Data!$B4/Data!$B13*Data!$B29</f>
        <v>1.5116279069767442</v>
      </c>
      <c r="AF109" s="9">
        <f>AF99/Data!$B28/Data!$B4/Data!$B13*Data!$B29</f>
        <v>0.77519379844961245</v>
      </c>
      <c r="AG109" s="9">
        <f>AG99/Data!$B28/Data!$B4/Data!$B13*Data!$B29</f>
        <v>1.1627906976744187</v>
      </c>
      <c r="AH109" s="9">
        <f>AH99/Data!$B28/Data!$B4/Data!$B13*Data!$B29</f>
        <v>0.96899224806201545</v>
      </c>
      <c r="AI109" s="9">
        <f>AI99/Data!$B28/Data!$B4/Data!$B13*Data!$B29</f>
        <v>0.96899224806201545</v>
      </c>
      <c r="AJ109" s="9">
        <f>AJ99/Data!$B28/Data!$B4/Data!$B13*Data!$B29</f>
        <v>0</v>
      </c>
      <c r="AK109" s="9">
        <f>AK99/Data!$B28/Data!$B4/Data!$B13*Data!$B29</f>
        <v>0</v>
      </c>
      <c r="AL109" s="9">
        <f>AL99/Data!$B28/Data!$B4/Data!$B13*Data!$B29</f>
        <v>1.7635658914728682</v>
      </c>
      <c r="AM109" s="9">
        <f>AM99/Data!$B28/Data!$B4/Data!$B13*Data!$B29</f>
        <v>0.93023255813953487</v>
      </c>
      <c r="AN109" s="9">
        <f>AN99/Data!$B28/Data!$B4/Data!$B13*Data!$B29</f>
        <v>1.1627906976744187</v>
      </c>
      <c r="AO109" s="9">
        <f>AO99/Data!$B28/Data!$B4/Data!$B13*Data!$B29</f>
        <v>1.1627906976744187</v>
      </c>
      <c r="AP109" s="9">
        <f>AP99/Data!$B28/Data!$B4/Data!$B13*Data!$B29</f>
        <v>0.96899224806201545</v>
      </c>
      <c r="AQ109" s="9">
        <f>AQ99/Data!$B28/Data!$B4/Data!$B13*Data!$B29</f>
        <v>0</v>
      </c>
      <c r="AR109" s="9">
        <f>AR99/Data!$B28/Data!$B4/Data!$B13*Data!$B29</f>
        <v>0</v>
      </c>
      <c r="AS109" s="9">
        <f>AS99/Data!$B28/Data!$B4/Data!$B13*Data!$B29</f>
        <v>1.7635658914728682</v>
      </c>
      <c r="AT109" s="9">
        <f>AT99/Data!$B28/Data!$B4/Data!$B13*Data!$B29</f>
        <v>1.0852713178294575</v>
      </c>
      <c r="AU109" s="9">
        <f>AU99/Data!$B28/Data!$B4/Data!$B13*Data!$B29</f>
        <v>1.1627906976744187</v>
      </c>
      <c r="AV109" s="9">
        <f>AV99/Data!$B28/Data!$B4/Data!$B13*Data!$B29</f>
        <v>0.87209302325581395</v>
      </c>
      <c r="AW109" s="9">
        <f>AW99/Data!$B28/Data!$B4/Data!$B13*Data!$B29</f>
        <v>0.96899224806201545</v>
      </c>
      <c r="AX109" s="9">
        <f>AX99/Data!$B28/Data!$B4/Data!$B13*Data!$B29</f>
        <v>0</v>
      </c>
      <c r="AY109" s="9">
        <f>AY99/Data!$B28/Data!$B4/Data!$B13*Data!$B29</f>
        <v>0</v>
      </c>
      <c r="AZ109" s="9">
        <f>AZ99/Data!$B28/Data!$B4/Data!$B13*Data!$B29</f>
        <v>3.1492248062015502</v>
      </c>
      <c r="BA109" s="9">
        <f>BA99/Data!$B28/Data!$B4/Data!$B13*Data!$B29</f>
        <v>2.3255813953488373</v>
      </c>
      <c r="BB109" s="9">
        <f>BB99/Data!$B28/Data!$B4/Data!$B13*Data!$B29</f>
        <v>2.4224806201550386</v>
      </c>
      <c r="BC109" s="9">
        <f>BC99/Data!$B28/Data!$B4/Data!$B13*Data!$B29</f>
        <v>1.3565891472868217</v>
      </c>
      <c r="BD109" s="9">
        <f>BD99/Data!$B28/Data!$B4/Data!$B13*Data!$B29</f>
        <v>0.87209302325581395</v>
      </c>
      <c r="BE109" s="9">
        <f>BE99/Data!$B28/Data!$B4/Data!$B13*Data!$B29</f>
        <v>0</v>
      </c>
      <c r="BF109" s="9">
        <f>BF99/Data!$B28/Data!$B4/Data!$B13*Data!$B29</f>
        <v>0</v>
      </c>
      <c r="BG109" s="9">
        <f>BG99/Data!$B28/Data!$B4/Data!$B13*Data!$B29</f>
        <v>0</v>
      </c>
      <c r="BH109" s="9">
        <f>BH99/Data!$B28/Data!$B4/Data!$B13*Data!$B29</f>
        <v>2.3255813953488373</v>
      </c>
      <c r="BI109" s="9">
        <f>BI99/Data!$B28/Data!$B4/Data!$B13*Data!$B29</f>
        <v>1.2596899224806202</v>
      </c>
      <c r="BJ109" s="9">
        <f>BJ99/Data!$B28/Data!$B4/Data!$B13*Data!$B29</f>
        <v>1.3565891472868217</v>
      </c>
      <c r="BK109" s="9">
        <f>BK99/Data!$B28/Data!$B4/Data!$B13*Data!$B29</f>
        <v>1.2596899224806202</v>
      </c>
      <c r="BL109" s="9">
        <f>BL99/Data!$B28/Data!$B4/Data!$B13*Data!$B29</f>
        <v>0</v>
      </c>
      <c r="BM109" s="9">
        <f>BM99/Data!$B28/Data!$B4/Data!$B13*Data!$B29</f>
        <v>0</v>
      </c>
      <c r="BN109" s="9">
        <f>BN99/Data!$B28/Data!$B4/Data!$B13*Data!$B29</f>
        <v>2.5193798449612403</v>
      </c>
      <c r="BO109" s="9">
        <f>BO99/Data!$B28/Data!$B4/Data!$B13*Data!$B29</f>
        <v>1.6279069767441863</v>
      </c>
      <c r="BP109" s="9">
        <f>BP99/Data!$B28/Data!$B4/Data!$B13*Data!$B29</f>
        <v>1.5503875968992249</v>
      </c>
      <c r="BQ109" s="9">
        <f>BQ99/Data!$B28/Data!$B4/Data!$B13*Data!$B29</f>
        <v>0.58139534883720934</v>
      </c>
      <c r="BR109" s="9">
        <f>BR99/Data!$B28/Data!$B4/Data!$B13*Data!$B29</f>
        <v>1.0658914728682172</v>
      </c>
      <c r="BS109" s="9">
        <f>BS99/Data!$B28/Data!$B4/Data!$B13*Data!$B29</f>
        <v>0</v>
      </c>
      <c r="BT109" s="9">
        <f>BT99/Data!$B28/Data!$B4/Data!$B13*Data!$B29</f>
        <v>0</v>
      </c>
      <c r="BU109" s="9">
        <f>BU99/Data!$B28/Data!$B4/Data!$B13*Data!$B29</f>
        <v>1.6375968992248062</v>
      </c>
      <c r="BV109" s="9">
        <f>BV99/Data!$B28/Data!$B4/Data!$B13*Data!$B29</f>
        <v>0.77519379844961245</v>
      </c>
      <c r="BW109" s="9">
        <f>BW99/Data!$B28/Data!$B4/Data!$B13*Data!$B29</f>
        <v>1.0658914728682172</v>
      </c>
      <c r="BX109" s="9">
        <f>BX99/Data!$B28/Data!$B4/Data!$B13*Data!$B29</f>
        <v>0.96899224806201545</v>
      </c>
      <c r="BY109" s="9">
        <f>BY99/Data!$B28/Data!$B4/Data!$B13*Data!$B29</f>
        <v>1.0658914728682172</v>
      </c>
      <c r="BZ109" s="9">
        <f>BZ99/Data!$B28/Data!$B4/Data!$B13*Data!$B29</f>
        <v>0</v>
      </c>
      <c r="CA109" s="9">
        <f>CA99/Data!$B28/Data!$B4/Data!$B13*Data!$B29</f>
        <v>0</v>
      </c>
      <c r="CB109" s="9">
        <f>CB99/Data!$B28/Data!$B4/Data!$B13*Data!$B29</f>
        <v>2.0155038759689923</v>
      </c>
      <c r="CC109" s="9">
        <f>CC99/Data!$B28/Data!$B4/Data!$B13*Data!$B29</f>
        <v>0.93023255813953487</v>
      </c>
      <c r="CD109" s="9">
        <f>CD99/Data!$B28/Data!$B4/Data!$B13*Data!$B29</f>
        <v>1.1627906976744187</v>
      </c>
      <c r="CE109" s="9">
        <f>CE99/Data!$B28/Data!$B4/Data!$B13*Data!$B29</f>
        <v>0.77519379844961245</v>
      </c>
      <c r="CF109" s="9">
        <f>CF99/Data!$B28/Data!$B4/Data!$B13*Data!$B29</f>
        <v>2.4224806201550386</v>
      </c>
      <c r="CG109" s="9">
        <f>CG99/Data!$B28/Data!$B4/Data!$B13*Data!$B29</f>
        <v>0</v>
      </c>
      <c r="CH109" s="9">
        <f>CH99/Data!$B28/Data!$B4/Data!$B13*Data!$B29</f>
        <v>0</v>
      </c>
      <c r="CI109" s="9">
        <f>CI99/Data!$B28/Data!$B4/Data!$B13*Data!$B29</f>
        <v>4.0310077519379846</v>
      </c>
      <c r="CJ109" s="9">
        <f>CJ99/Data!$B28/Data!$B4/Data!$B13*Data!$B29</f>
        <v>3.1007751937984498</v>
      </c>
      <c r="CK109" s="9">
        <f>CK99/Data!$B28/Data!$B4/Data!$B13*Data!$B29</f>
        <v>3.6821705426356592</v>
      </c>
      <c r="CL109" s="9">
        <f>CL99/Data!$B28/Data!$B4/Data!$B13*Data!$B29</f>
        <v>2.7131782945736433</v>
      </c>
      <c r="CM109" s="9">
        <f>CM99/Data!$B28/Data!$B4/Data!$B13*Data!$B29</f>
        <v>3.6821705426356592</v>
      </c>
      <c r="CN109" s="9">
        <f>CN99/Data!$B28/Data!$B4/Data!$B13*Data!$B29</f>
        <v>0</v>
      </c>
      <c r="CO109" s="9">
        <f>CO99/Data!$B28/Data!$B4/Data!$B13*Data!$B29</f>
        <v>0</v>
      </c>
      <c r="CP109" s="9">
        <f>CP99/Data!$B28/Data!$B4/Data!$B13*Data!$B29</f>
        <v>3.1492248062015502</v>
      </c>
      <c r="CQ109" s="9">
        <f>CQ99/Data!$B28/Data!$B4/Data!$B13*Data!$B29</f>
        <v>2.3255813953488373</v>
      </c>
      <c r="CR109" s="9">
        <f>CR99/Data!$B28/Data!$B4/Data!$B13*Data!$B29</f>
        <v>1.9379844961240309</v>
      </c>
      <c r="CS109" s="9">
        <f>CS99/Data!$B28/Data!$B4/Data!$B13*Data!$B29</f>
        <v>1.9379844961240309</v>
      </c>
      <c r="CT109" s="9">
        <f>CT99/Data!$B28/Data!$B4/Data!$B13*Data!$B29</f>
        <v>1.4534883720930234</v>
      </c>
      <c r="CU109" s="9">
        <f>CU99/Data!$B28/Data!$B4/Data!$B13*Data!$B29</f>
        <v>0</v>
      </c>
      <c r="CV109" s="9">
        <f>CV99/Data!$B28/Data!$B4/Data!$B13*Data!$B29</f>
        <v>0</v>
      </c>
      <c r="CW109" s="9">
        <f>CW99/Data!$B28/Data!$B4/Data!$B13*Data!$B29</f>
        <v>0</v>
      </c>
      <c r="CX109" s="9">
        <f>CX99/Data!$B28/Data!$B4/Data!$B13*Data!$B29</f>
        <v>1.7829457364341088</v>
      </c>
      <c r="CY109" s="9">
        <f>CY99/Data!$B28/Data!$B4/Data!$B13*Data!$B29</f>
        <v>1.3565891472868217</v>
      </c>
      <c r="CZ109" s="9">
        <f>CZ99/Data!$B28/Data!$B4/Data!$B13*Data!$B29</f>
        <v>1.1627906976744187</v>
      </c>
      <c r="DA109" s="9">
        <f>DA99/Data!$B28/Data!$B4/Data!$B13*Data!$B29</f>
        <v>0.96899224806201545</v>
      </c>
      <c r="DB109" s="9">
        <f>DB99/Data!$B28/Data!$B4/Data!$B13*Data!$B29</f>
        <v>0</v>
      </c>
      <c r="DC109" s="9">
        <f>DC99/Data!$B28/Data!$B4/Data!$B13*Data!$B29</f>
        <v>0</v>
      </c>
      <c r="DD109" s="9">
        <f>DD99/Data!$B28/Data!$B4/Data!$B13*Data!$B29</f>
        <v>2.8972868217054266</v>
      </c>
      <c r="DE109" s="9">
        <f>DE99/Data!$B28/Data!$B4/Data!$B13*Data!$B29</f>
        <v>2.8682170542635657</v>
      </c>
      <c r="DF109" s="9">
        <f>DF99/Data!$B28/Data!$B4/Data!$B13*Data!$B29</f>
        <v>2.3255813953488373</v>
      </c>
      <c r="DG109" s="9">
        <f>DG99/Data!$B28/Data!$B4/Data!$B13*Data!$B29</f>
        <v>2.3255813953488373</v>
      </c>
      <c r="DH109" s="9">
        <f>DH99/Data!$B28/Data!$B4/Data!$B13*Data!$B29</f>
        <v>2.3255813953488373</v>
      </c>
      <c r="DI109" s="9">
        <f>DI99/Data!$B28/Data!$B4/Data!$B13*Data!$B29</f>
        <v>0</v>
      </c>
      <c r="DJ109" s="9">
        <f>DJ99/Data!$B28/Data!$B4/Data!$B13*Data!$B29</f>
        <v>0</v>
      </c>
      <c r="DK109" s="9">
        <f>DK99/Data!$B28/Data!$B4/Data!$B13*Data!$B29</f>
        <v>3.7790697674418605</v>
      </c>
      <c r="DL109" s="9">
        <f>DL99/Data!$B28/Data!$B4/Data!$B13*Data!$B29</f>
        <v>3.1782945736434112</v>
      </c>
      <c r="DM109" s="9">
        <f>DM99/Data!$B28/Data!$B4/Data!$B13*Data!$B29</f>
        <v>3.6821705426356592</v>
      </c>
      <c r="DN109" s="9">
        <f>DN99/Data!$B28/Data!$B4/Data!$B13*Data!$B29</f>
        <v>3.2945736434108532</v>
      </c>
      <c r="DO109" s="9">
        <f>DO99/Data!$B28/Data!$B4/Data!$B13*Data!$B29</f>
        <v>2.3255813953488373</v>
      </c>
      <c r="DP109" s="9">
        <f>DP99/Data!$B28/Data!$B4/Data!$B13*Data!$B29</f>
        <v>0</v>
      </c>
      <c r="DQ109" s="9">
        <f>DQ99/Data!$B28/Data!$B4/Data!$B13*Data!$B29</f>
        <v>0</v>
      </c>
      <c r="DR109" s="9">
        <f>DR99/Data!$B28/Data!$B4/Data!$B13*Data!$B29</f>
        <v>2.5193798449612403</v>
      </c>
      <c r="DS109" s="9">
        <f>DS99/Data!$B28/Data!$B4/Data!$B13*Data!$B29</f>
        <v>1.1627906976744187</v>
      </c>
      <c r="DT109" s="9">
        <f>DT99/Data!$B28/Data!$B4/Data!$B13*Data!$B29</f>
        <v>1.0658914728682172</v>
      </c>
      <c r="DU109" s="9">
        <f>DU99/Data!$B28/Data!$B4/Data!$B13*Data!$B29</f>
        <v>1.0658914728682172</v>
      </c>
      <c r="DV109" s="9">
        <f>DV99/Data!$B28/Data!$B4/Data!$B13*Data!$B29</f>
        <v>0.96899224806201545</v>
      </c>
      <c r="DW109" s="9">
        <f>DW99/Data!$B28/Data!$B4/Data!$B13*Data!$B29</f>
        <v>0</v>
      </c>
      <c r="DX109" s="9">
        <f>DX99/Data!$B28/Data!$B4/Data!$B13*Data!$B29</f>
        <v>0</v>
      </c>
      <c r="DY109" s="9">
        <f>DY99/Data!$B28/Data!$B4/Data!$B13*Data!$B29</f>
        <v>1.7635658914728682</v>
      </c>
      <c r="DZ109" s="9">
        <f>DZ99/Data!$B28/Data!$B4/Data!$B13*Data!$B29</f>
        <v>1.5503875968992249</v>
      </c>
      <c r="EA109" s="9">
        <f>EA99/Data!$B28/Data!$B4/Data!$B13*Data!$B29</f>
        <v>0.96899224806201545</v>
      </c>
      <c r="EB109" s="9">
        <f>EB99/Data!$B28/Data!$B4/Data!$B13*Data!$B29</f>
        <v>0.77519379844961245</v>
      </c>
      <c r="EC109" s="9">
        <f>EC99/Data!$B28/Data!$B4/Data!$B13*Data!$B29</f>
        <v>0.77519379844961245</v>
      </c>
      <c r="ED109" s="9">
        <f>ED99/Data!$B28/Data!$B4/Data!$B13*Data!$B29</f>
        <v>0</v>
      </c>
      <c r="EE109" s="9">
        <f>EE99/Data!$B28/Data!$B4/Data!$B13*Data!$B29</f>
        <v>0</v>
      </c>
      <c r="EF109" s="9">
        <f>EF99/Data!$B28/Data!$B4/Data!$B13*Data!$B29</f>
        <v>0</v>
      </c>
      <c r="EG109" s="9">
        <f>EG99/Data!$B28/Data!$B4/Data!$B13*Data!$B29</f>
        <v>2.0155038759689923</v>
      </c>
      <c r="EH109" s="9">
        <f>EH99/Data!$B28/Data!$B4/Data!$B13*Data!$B29</f>
        <v>1.0658914728682172</v>
      </c>
      <c r="EI109" s="9">
        <f>EI99/Data!$B28/Data!$B4/Data!$B13*Data!$B29</f>
        <v>1.0658914728682172</v>
      </c>
      <c r="EJ109" s="9">
        <f>EJ99/Data!$B28/Data!$B4/Data!$B13*Data!$B29</f>
        <v>1.2596899224806202</v>
      </c>
      <c r="EK109" s="9">
        <f>EK99/Data!$B28/Data!$B4/Data!$B13*Data!$B29</f>
        <v>0</v>
      </c>
      <c r="EL109" s="9">
        <f>EL99/Data!$B28/Data!$B4/Data!$B13*Data!$B29</f>
        <v>0</v>
      </c>
      <c r="EM109" s="9">
        <f>EM99/Data!$B28/Data!$B4/Data!$B13*Data!$B29</f>
        <v>1.3856589147286822</v>
      </c>
      <c r="EN109" s="9">
        <f>EN99/Data!$B28/Data!$B4/Data!$B13*Data!$B29</f>
        <v>1.0077519379844961</v>
      </c>
      <c r="EO109" s="9">
        <f>EO99/Data!$B28/Data!$B4/Data!$B13*Data!$B29</f>
        <v>0.96899224806201545</v>
      </c>
      <c r="EP109" s="9">
        <f>EP99/Data!$B28/Data!$B4/Data!$B13*Data!$B29</f>
        <v>2.5193798449612403</v>
      </c>
      <c r="EQ109" s="9">
        <f>EQ99/Data!$B28/Data!$B4/Data!$B13*Data!$B29</f>
        <v>3.6821705426356592</v>
      </c>
      <c r="ER109" s="9">
        <f>ER99/Data!$B28/Data!$B4/Data!$B13*Data!$B29</f>
        <v>0</v>
      </c>
      <c r="ES109" s="9">
        <f>ES99/Data!$B28/Data!$B4/Data!$B13*Data!$B29</f>
        <v>0</v>
      </c>
      <c r="ET109" s="9">
        <f>ET99/Data!$B28/Data!$B4/Data!$B13*Data!$B29</f>
        <v>4.4089147286821708</v>
      </c>
      <c r="EU109" s="9">
        <f>EU99/Data!$B28/Data!$B4/Data!$B13*Data!$B29</f>
        <v>2.7131782945736433</v>
      </c>
      <c r="EV109" s="9">
        <f>EV99/Data!$B28/Data!$B4/Data!$B13*Data!$B29</f>
        <v>3.6821705426356592</v>
      </c>
      <c r="EW109" s="9">
        <f>EW99/Data!$B28/Data!$B4/Data!$B13*Data!$B29</f>
        <v>2.9069767441860468</v>
      </c>
      <c r="EX109" s="9">
        <f>EX99/Data!$B28/Data!$B4/Data!$B13*Data!$B29</f>
        <v>3.3914728682170545</v>
      </c>
      <c r="EY109" s="9">
        <f>EY99/Data!$B28/Data!$B4/Data!$B13*Data!$B29</f>
        <v>0</v>
      </c>
      <c r="EZ109" s="9">
        <f>EZ99/Data!$B28/Data!$B4/Data!$B13*Data!$B29</f>
        <v>0</v>
      </c>
      <c r="FA109" s="9">
        <f>FA99/Data!$B28/Data!$B4/Data!$B13*Data!$B29</f>
        <v>4.5348837209302326</v>
      </c>
      <c r="FB109" s="9">
        <f>FB99/Data!$B28/Data!$B4/Data!$B13*Data!$B29</f>
        <v>2.3255813953488373</v>
      </c>
      <c r="FC109" s="9">
        <f>FC99/Data!$B28/Data!$B4/Data!$B13*Data!$B29</f>
        <v>4.3604651162790704</v>
      </c>
      <c r="FD109" s="9">
        <f>FD99/Data!$B28/Data!$B4/Data!$B13*Data!$B29</f>
        <v>3.5852713178294566</v>
      </c>
      <c r="FE109" s="9">
        <f>FE99/Data!$B28/Data!$B4/Data!$B13*Data!$B29</f>
        <v>3.8759689922480618</v>
      </c>
      <c r="FF109" s="9">
        <f>FF99/Data!$B28/Data!$B4/Data!$B13*Data!$B29</f>
        <v>0</v>
      </c>
      <c r="FG109" s="9">
        <f>FG99/Data!$B28/Data!$B4/Data!$B13*Data!$B29</f>
        <v>0</v>
      </c>
      <c r="FH109" s="9">
        <f>FH99/Data!$B28/Data!$B4/Data!$B13*Data!$B29</f>
        <v>4.5348837209302326</v>
      </c>
      <c r="FI109" s="9">
        <f>FI99/Data!$B28/Data!$B4/Data!$B13*Data!$B29</f>
        <v>3.8759689922480618</v>
      </c>
      <c r="FJ109" s="9">
        <f>FJ99/Data!$B28/Data!$B4/Data!$B13*Data!$B29</f>
        <v>2.4224806201550386</v>
      </c>
      <c r="FK109" s="9">
        <f>FK99/Data!$B28/Data!$B4/Data!$B13*Data!$B29</f>
        <v>1.2596899224806202</v>
      </c>
      <c r="FL109" s="9">
        <f>FL99/Data!$B28/Data!$B4/Data!$B13*Data!$B29</f>
        <v>1.1627906976744187</v>
      </c>
      <c r="FM109" s="9">
        <f>FM99/Data!$B28/Data!$B4/Data!$B13*Data!$B29</f>
        <v>0</v>
      </c>
      <c r="FN109" s="9">
        <f>FN99/Data!$B28/Data!$B4/Data!$B13*Data!$B29</f>
        <v>0</v>
      </c>
      <c r="FO109" s="9">
        <f>FO99/Data!$B28/Data!$B4/Data!$B13*Data!$B29</f>
        <v>1.8708914728682171</v>
      </c>
      <c r="FP109" s="9">
        <f>FP99/Data!$B28/Data!$B4/Data!$B13*Data!$B29</f>
        <v>1.1627906976744187</v>
      </c>
      <c r="FQ109" s="9">
        <f>FQ99/Data!$B28/Data!$B4/Data!$B13*Data!$B29</f>
        <v>0.87209302325581395</v>
      </c>
      <c r="FR109" s="9">
        <f>FR99/Data!$B28/Data!$B4/Data!$B13*Data!$B29</f>
        <v>0.96899224806201545</v>
      </c>
      <c r="FS109" s="9">
        <f>FS99/Data!$B28/Data!$B4/Data!$B13*Data!$B29</f>
        <v>0.96899224806201545</v>
      </c>
      <c r="FT109" s="9">
        <f>FT99/Data!$B28/Data!$B4/Data!$B13*Data!$B29</f>
        <v>0</v>
      </c>
      <c r="FU109" s="9">
        <f>FU99/Data!$B28/Data!$B4/Data!$B13*Data!$B29</f>
        <v>0</v>
      </c>
      <c r="FV109" s="9">
        <f>FV99/Data!$B28/Data!$B4/Data!$B13*Data!$B29</f>
        <v>2.7713178294573644</v>
      </c>
      <c r="FW109" s="9">
        <f>FW99/Data!$B28/Data!$B4/Data!$B13*Data!$B29</f>
        <v>1.1627906976744187</v>
      </c>
      <c r="FX109" s="9">
        <f>FX99/Data!$B28/Data!$B4/Data!$B13*Data!$B29</f>
        <v>1.2596899224806202</v>
      </c>
      <c r="FY109" s="9">
        <f>FY99/Data!$B28/Data!$B4/Data!$B13*Data!$B29</f>
        <v>1.1627906976744187</v>
      </c>
      <c r="FZ109" s="9">
        <f>FZ99/Data!$B28/Data!$B4/Data!$B13*Data!$B29</f>
        <v>1.1627906976744187</v>
      </c>
      <c r="GA109" s="9">
        <f>GA99/Data!$B28/Data!$B4/Data!$B13*Data!$B29</f>
        <v>0</v>
      </c>
      <c r="GB109" s="9">
        <f>GB99/Data!$B28/Data!$B4/Data!$B13*Data!$B29</f>
        <v>0</v>
      </c>
      <c r="GC109" s="9">
        <f>GC99/Data!$B28/Data!$B4/Data!$B13*Data!$B29</f>
        <v>1.3856589147286822</v>
      </c>
      <c r="GD109" s="9">
        <f>GD99/Data!$B28/Data!$B4/Data!$B13*Data!$B29</f>
        <v>1.1627906976744187</v>
      </c>
      <c r="GE109" s="9">
        <f>GE99/Data!$B28/Data!$B4/Data!$B13*Data!$B29</f>
        <v>0.96899224806201545</v>
      </c>
      <c r="GF109" s="9">
        <f>GF99/Data!$B28/Data!$B4/Data!$B13*Data!$B29</f>
        <v>1.1627906976744187</v>
      </c>
      <c r="GG109" s="9">
        <f>GG99/Data!$B28/Data!$B4/Data!$B13*Data!$B29</f>
        <v>1.1627906976744187</v>
      </c>
      <c r="GH109" s="9">
        <f>GH99/Data!$B28/Data!$B4/Data!$B13*Data!$B29</f>
        <v>0</v>
      </c>
      <c r="GI109" s="9">
        <f>GI99/Data!$B28/Data!$B4/Data!$B13*Data!$B29</f>
        <v>0</v>
      </c>
      <c r="GJ109" s="9">
        <f>GJ99/Data!$B28/Data!$B4/Data!$B13*Data!$B29</f>
        <v>3.7790697674418605</v>
      </c>
      <c r="GK109" s="9">
        <f>GK99/Data!$B28/Data!$B4/Data!$B13*Data!$B29</f>
        <v>2.4806201550387597</v>
      </c>
      <c r="GL109" s="9">
        <f>GL99/Data!$B28/Data!$B4/Data!$B13*Data!$B29</f>
        <v>1.4534883720930234</v>
      </c>
      <c r="GM109" s="9">
        <f>GM99/Data!$B28/Data!$B4/Data!$B13*Data!$B29</f>
        <v>1.3565891472868217</v>
      </c>
      <c r="GN109" s="9">
        <f>GN99/Data!$B28/Data!$B4/Data!$B13*Data!$B29</f>
        <v>1.4534883720930234</v>
      </c>
      <c r="GO109" s="9">
        <f>GO99/Data!$B28/Data!$B4/Data!$B13*Data!$B29</f>
        <v>0</v>
      </c>
      <c r="GP109" s="9">
        <f>GP99/Data!$B28/Data!$B4/Data!$B13*Data!$B29</f>
        <v>0</v>
      </c>
      <c r="GQ109" s="9">
        <f>GQ99/Data!$B28/Data!$B4/Data!$B13*Data!$B29</f>
        <v>2.5193798449612403</v>
      </c>
      <c r="GR109" s="9">
        <f>GR99/Data!$B28/Data!$B4/Data!$B13*Data!$B29</f>
        <v>1.0077519379844961</v>
      </c>
      <c r="GS109" s="9">
        <f>GS99/Data!$B28/Data!$B4/Data!$B13*Data!$B29</f>
        <v>1.2596899224806202</v>
      </c>
      <c r="GT109" s="9">
        <f>GT99/Data!$B28/Data!$B4/Data!$B13*Data!$B29</f>
        <v>1.3565891472868217</v>
      </c>
      <c r="GU109" s="9">
        <f>GU99/Data!$B28/Data!$B4/Data!$B13*Data!$B29</f>
        <v>1.3565891472868217</v>
      </c>
      <c r="GV109" s="9">
        <f>GV99/Data!$B28/Data!$B4/Data!$B13*Data!$B29</f>
        <v>0</v>
      </c>
      <c r="GW109" s="9">
        <f>GW99/Data!$B28/Data!$B4/Data!$B13*Data!$B29</f>
        <v>0</v>
      </c>
      <c r="GX109" s="9">
        <f>GX99/Data!$B28/Data!$B4/Data!$B13*Data!$B29</f>
        <v>4.4089147286821708</v>
      </c>
      <c r="GY109" s="9">
        <f>GY99/Data!$B28/Data!$B4/Data!$B13*Data!$B29</f>
        <v>3.1007751937984498</v>
      </c>
      <c r="GZ109" s="9">
        <f>GZ99/Data!$B28/Data!$B4/Data!$B13*Data!$B29</f>
        <v>2.9069767441860468</v>
      </c>
      <c r="HA109" s="9">
        <f>HA99/Data!$B28/Data!$B4/Data!$B13*Data!$B29</f>
        <v>2.9069767441860468</v>
      </c>
      <c r="HB109" s="9">
        <f>HB99/Data!$B28/Data!$B4/Data!$B13*Data!$B29</f>
        <v>2.9069767441860468</v>
      </c>
      <c r="HC109" s="9">
        <f>HC99/Data!$B28/Data!$B4/Data!$B13*Data!$B29</f>
        <v>0</v>
      </c>
      <c r="HD109" s="9">
        <f>HD99/Data!$B28/Data!$B4/Data!$B13*Data!$B29</f>
        <v>0</v>
      </c>
      <c r="HE109" s="9">
        <f>HE99/Data!$B28/Data!$B4/Data!$B13*Data!$B29</f>
        <v>4.2829457364341081</v>
      </c>
      <c r="HF109" s="9">
        <f>HF99/Data!$B28/Data!$B4/Data!$B13*Data!$B29</f>
        <v>5.0387596899224807</v>
      </c>
      <c r="HG109" s="9">
        <f>HG99/Data!$B28/Data!$B4/Data!$B13*Data!$B29</f>
        <v>4.8449612403100772</v>
      </c>
      <c r="HH109" s="9">
        <f>HH99/Data!$B28/Data!$B4/Data!$B13*Data!$B29</f>
        <v>4.3604651162790704</v>
      </c>
      <c r="HI109" s="9">
        <f>HI99/Data!$B28/Data!$B4/Data!$B13*Data!$B29</f>
        <v>2.9069767441860468</v>
      </c>
      <c r="HJ109" s="9">
        <f>HJ99/Data!$B28/Data!$B4/Data!$B13*Data!$B29</f>
        <v>0</v>
      </c>
      <c r="HK109" s="9">
        <f>HK99/Data!$B28/Data!$B4/Data!$B13*Data!$B29</f>
        <v>0</v>
      </c>
      <c r="HL109" s="9">
        <f>HL99/Data!$B28/Data!$B4/Data!$B13*Data!$B29</f>
        <v>4.4089147286821708</v>
      </c>
      <c r="HM109" s="9">
        <f>HM99/Data!$B28/Data!$B4/Data!$B13*Data!$B29</f>
        <v>1.5503875968992249</v>
      </c>
      <c r="HN109" s="9">
        <f>HN99/Data!$B28/Data!$B4/Data!$B13*Data!$B29</f>
        <v>1.7441860465116279</v>
      </c>
      <c r="HO109" s="9">
        <f>HO99/Data!$B28/Data!$B4/Data!$B13*Data!$B29</f>
        <v>1.4534883720930234</v>
      </c>
      <c r="HP109" s="9">
        <f>HP99/Data!$B28/Data!$B4/Data!$B13*Data!$B29</f>
        <v>1.1627906976744187</v>
      </c>
      <c r="HQ109" s="9">
        <f>HQ99/Data!$B28/Data!$B4/Data!$B13*Data!$B29</f>
        <v>0</v>
      </c>
      <c r="HR109" s="9">
        <f>HR99/Data!$B28/Data!$B4/Data!$B13*Data!$B29</f>
        <v>0</v>
      </c>
      <c r="HS109" s="9">
        <f>HS99/Data!$B28/Data!$B4/Data!$B13*Data!$B29</f>
        <v>2.5193798449612403</v>
      </c>
      <c r="HT109" s="9">
        <f>HT99/Data!$B28/Data!$B4/Data!$B13*Data!$B29</f>
        <v>1.1627906976744187</v>
      </c>
      <c r="HU109" s="9">
        <f>HU99/Data!$B28/Data!$B4/Data!$B13*Data!$B29</f>
        <v>1.0658914728682172</v>
      </c>
      <c r="HV109" s="9">
        <f>HV99/Data!$B28/Data!$B4/Data!$B13*Data!$B29</f>
        <v>0.96899224806201545</v>
      </c>
      <c r="HW109" s="9">
        <f>HW99/Data!$B28/Data!$B4/Data!$B13*Data!$B29</f>
        <v>1.3565891472868217</v>
      </c>
      <c r="HX109" s="9">
        <f>HX99/Data!$B28/Data!$B4/Data!$B13*Data!$B29</f>
        <v>0</v>
      </c>
      <c r="HY109" s="9">
        <f>HY99/Data!$B28/Data!$B4/Data!$B13*Data!$B29</f>
        <v>0</v>
      </c>
      <c r="HZ109" s="9">
        <f>HZ99/Data!$B28/Data!$B4/Data!$B13*Data!$B29</f>
        <v>4.4089147286821708</v>
      </c>
      <c r="IA109" s="9">
        <f>IA99/Data!$B28/Data!$B4/Data!$B13*Data!$B29</f>
        <v>2.3255813953488373</v>
      </c>
      <c r="IB109" s="9">
        <f>IB99/Data!$B28/Data!$B4/Data!$B13*Data!$B29</f>
        <v>2.1317829457364343</v>
      </c>
      <c r="IC109" s="9">
        <f>IC99/Data!$B28/Data!$B4/Data!$B13*Data!$B29</f>
        <v>1.9379844961240309</v>
      </c>
      <c r="ID109" s="9">
        <f>ID99/Data!$B28/Data!$B4/Data!$B13*Data!$B29</f>
        <v>1.1627906976744187</v>
      </c>
      <c r="IE109" s="9">
        <f>IE99/Data!$B28/Data!$B4/Data!$B13*Data!$B29</f>
        <v>0</v>
      </c>
      <c r="IF109" s="9">
        <f>IF99/Data!$B28/Data!$B4/Data!$B13*Data!$B29</f>
        <v>0</v>
      </c>
      <c r="IG109" s="9">
        <f>IG99/Data!$B28/Data!$B4/Data!$B13*Data!$B29</f>
        <v>2.7083333333333335</v>
      </c>
      <c r="IH109" s="9">
        <f>IH99/Data!$B28/Data!$B4/Data!$B13*Data!$B29</f>
        <v>1.6279069767441863</v>
      </c>
      <c r="II109" s="9">
        <f>II99/Data!$B28/Data!$B4/Data!$B13*Data!$B29</f>
        <v>1.6472868217054266</v>
      </c>
      <c r="IJ109" s="9">
        <f>IJ99/Data!$B28/Data!$B4/Data!$B13*Data!$B29</f>
        <v>1.1627906976744187</v>
      </c>
      <c r="IK109" s="9">
        <f>IK99/Data!$B28/Data!$B4/Data!$B13*Data!$B29</f>
        <v>1.308139534883721</v>
      </c>
      <c r="IL109" s="9">
        <f>IL99/Data!$B28/Data!$B4/Data!$B13*Data!$B29</f>
        <v>0</v>
      </c>
      <c r="IM109" s="9">
        <f>IM99/Data!$B28/Data!$B4/Data!$B13*Data!$B29</f>
        <v>0</v>
      </c>
      <c r="IN109" s="9">
        <f>IN99/Data!$B28/Data!$B4/Data!$B13*Data!$B29</f>
        <v>2.5193798449612403</v>
      </c>
      <c r="IO109" s="9">
        <f>IO99/Data!$B28/Data!$B4/Data!$B13*Data!$B29</f>
        <v>1.3953488372093024</v>
      </c>
      <c r="IP109" s="9">
        <f>IP99/Data!$B28/Data!$B4/Data!$B13*Data!$B29</f>
        <v>1.7441860465116279</v>
      </c>
      <c r="IQ109" s="9">
        <f>IQ99/Data!$B28/Data!$B4/Data!$B13*Data!$B29</f>
        <v>4.0697674418604652</v>
      </c>
      <c r="IR109" s="9">
        <f>IR99/Data!$B28/Data!$B4/Data!$B13*Data!$B29</f>
        <v>5.8139534883720936</v>
      </c>
      <c r="IS109" s="9">
        <f>IS99/Data!$B28/Data!$B4/Data!$B13*Data!$B29</f>
        <v>0</v>
      </c>
      <c r="IT109" s="9">
        <f>IT99/Data!$B28/Data!$B4/Data!$B13*Data!$B29</f>
        <v>0</v>
      </c>
      <c r="IU109" s="9">
        <f>IU99/Data!$B28/Data!$B4/Data!$B13*Data!$B29</f>
        <v>6.9282945736434112</v>
      </c>
      <c r="IV109" s="9">
        <f>IV99/Data!$B28/Data!$B4/Data!$B13*Data!$B29</f>
        <v>5.0387596899224807</v>
      </c>
      <c r="IW109" s="9">
        <f>IW99/Data!$B28/Data!$B4/Data!$B13*Data!$B29</f>
        <v>4.8449612403100772</v>
      </c>
      <c r="IX109" s="9">
        <f>IX99/Data!$B28/Data!$B4/Data!$B13*Data!$B29</f>
        <v>4.3604651162790704</v>
      </c>
      <c r="IY109" s="9">
        <f>IY99/Data!$B28/Data!$B4/Data!$B13*Data!$B29</f>
        <v>5.329457364341085</v>
      </c>
      <c r="IZ109" s="9">
        <f>IZ99/Data!$B28/Data!$B4/Data!$B13*Data!$B29</f>
        <v>0</v>
      </c>
      <c r="JA109" s="9">
        <f>JA99/Data!$B28/Data!$B4/Data!$B13*Data!$B29</f>
        <v>0</v>
      </c>
      <c r="JB109" s="9">
        <f>JB99/Data!$B28/Data!$B4/Data!$B13*Data!$B29</f>
        <v>6.9282945736434112</v>
      </c>
      <c r="JC109" s="9">
        <f>JC99/Data!$B28/Data!$B4/Data!$B13*Data!$B29</f>
        <v>5.8139534883720936</v>
      </c>
      <c r="JD109" s="9">
        <f>JD99/Data!$B28/Data!$B4/Data!$B13*Data!$B29</f>
        <v>4.4573643410852712</v>
      </c>
      <c r="JE109" s="9">
        <f>JE99/Data!$B28/Data!$B4/Data!$B13*Data!$B29</f>
        <v>4.2635658914728687</v>
      </c>
      <c r="JF109" s="9">
        <f>JF99/Data!$B28/Data!$B4/Data!$B13*Data!$B29</f>
        <v>2.4224806201550386</v>
      </c>
      <c r="JG109" s="9">
        <f>JG99/Data!$B28/Data!$B4/Data!$B13*Data!$B29</f>
        <v>0</v>
      </c>
      <c r="JH109" s="9">
        <f>JH99/Data!$B28/Data!$B4/Data!$B13*Data!$B29</f>
        <v>0</v>
      </c>
      <c r="JI109" s="9">
        <f>JI99/Data!$B28/Data!$B4/Data!$B13*Data!$B29</f>
        <v>5.0387596899224807</v>
      </c>
      <c r="JJ109" s="9">
        <f>JJ99/Data!$B28/Data!$B4/Data!$B13*Data!$B29</f>
        <v>1.4728682170542637</v>
      </c>
      <c r="JK109" s="9">
        <f>JK99/Data!$B28/Data!$B4/Data!$B13*Data!$B29</f>
        <v>1.6472868217054266</v>
      </c>
      <c r="JL109" s="9">
        <f>JL99/Data!$B28/Data!$B4/Data!$B13*Data!$B29</f>
        <v>1.4534883720930234</v>
      </c>
      <c r="JM109" s="9">
        <f>JM99/Data!$B28/Data!$B4/Data!$B13*Data!$B29</f>
        <v>0.96899224806201545</v>
      </c>
      <c r="JN109" s="9">
        <f>JN99/Data!$B28/Data!$B4/Data!$B13*Data!$B29</f>
        <v>0</v>
      </c>
      <c r="JO109" s="9">
        <f>JO99/Data!$B28/Data!$B4/Data!$B13*Data!$B29</f>
        <v>0</v>
      </c>
      <c r="JP109" s="9">
        <f>JP99/Data!$B28/Data!$B4/Data!$B13*Data!$B29</f>
        <v>5.0387596899224807</v>
      </c>
      <c r="JQ109" s="9">
        <f>JQ99/Data!$B28/Data!$B4/Data!$B13*Data!$B29</f>
        <v>5.0387596899224807</v>
      </c>
      <c r="JR109" s="9">
        <f>JR99/Data!$B28/Data!$B4/Data!$B13*Data!$B29</f>
        <v>3.8759689922480618</v>
      </c>
      <c r="JS109" s="9">
        <f>JS99/Data!$B28/Data!$B4/Data!$B13*Data!$B29</f>
        <v>2.4224806201550386</v>
      </c>
      <c r="JT109" s="9">
        <f>JT99/Data!$B28/Data!$B4/Data!$B13*Data!$B29</f>
        <v>1.4534883720930234</v>
      </c>
      <c r="JU109" s="9">
        <f>JU99/Data!$B28/Data!$B4/Data!$B13*Data!$B29</f>
        <v>0</v>
      </c>
      <c r="JV109" s="9">
        <f>JV99/Data!$B28/Data!$B4/Data!$B13*Data!$B29</f>
        <v>0</v>
      </c>
      <c r="JW109" s="9">
        <f>JW99/Data!$B28/Data!$B4/Data!$B13*Data!$B29</f>
        <v>5.0387596899224807</v>
      </c>
      <c r="JX109" s="9">
        <f>JX99/Data!$B28/Data!$B4/Data!$B13*Data!$B29</f>
        <v>4.2635658914728687</v>
      </c>
      <c r="JY109" s="9">
        <f>JY99/Data!$B28/Data!$B4/Data!$B13*Data!$B29</f>
        <v>2.6162790697674421</v>
      </c>
      <c r="JZ109" s="9">
        <f>JZ99/Data!$B28/Data!$B4/Data!$B13*Data!$B29</f>
        <v>2.6162790697674421</v>
      </c>
      <c r="KA109" s="9">
        <f>KA99/Data!$B28/Data!$B4/Data!$B13*Data!$B29</f>
        <v>1.9379844961240309</v>
      </c>
      <c r="KB109" s="9">
        <f>KB99/Data!$B28/Data!$B4/Data!$B13*Data!$B29</f>
        <v>0</v>
      </c>
      <c r="KC109" s="9">
        <f>KC99/Data!$B28/Data!$B4/Data!$B13*Data!$B29</f>
        <v>0</v>
      </c>
      <c r="KD109" s="9">
        <f>KD99/Data!$B28/Data!$B4/Data!$B13*Data!$B29</f>
        <v>6.2984496124031004</v>
      </c>
      <c r="KE109" s="9">
        <f>KE99/Data!$B28/Data!$B4/Data!$B13*Data!$B29</f>
        <v>5.4263565891472867</v>
      </c>
      <c r="KF109" s="9">
        <f>KF99/Data!$B28/Data!$B4/Data!$B13*Data!$B29</f>
        <v>5.8139534883720936</v>
      </c>
      <c r="KG109" s="9">
        <f>KG99/Data!$B28/Data!$B4/Data!$B13*Data!$B29</f>
        <v>5.8139534883720936</v>
      </c>
      <c r="KH109" s="9">
        <f>KH99/Data!$B28/Data!$B4/Data!$B13*Data!$B29</f>
        <v>5.8139534883720936</v>
      </c>
      <c r="KI109" s="9">
        <f>KI99/Data!$B28/Data!$B4/Data!$B13*Data!$B29</f>
        <v>0</v>
      </c>
      <c r="KJ109" s="9">
        <f>KJ99/Data!$B28/Data!$B4/Data!$B13*Data!$B29</f>
        <v>0</v>
      </c>
      <c r="KK109" s="9">
        <f>KK99/Data!$B28/Data!$B4/Data!$B13*Data!$B29</f>
        <v>11.337209302325581</v>
      </c>
      <c r="KL109" s="9">
        <f>KL99/Data!$B28/Data!$B4/Data!$B13*Data!$B29</f>
        <v>6.9767441860465116</v>
      </c>
      <c r="KM109" s="9">
        <f>KM99/Data!$B28/Data!$B4/Data!$B13*Data!$B29</f>
        <v>8.2364341085271313</v>
      </c>
      <c r="KN109" s="9">
        <f>KN99/Data!$B28/Data!$B4/Data!$B13*Data!$B29</f>
        <v>8.2364341085271313</v>
      </c>
      <c r="KO109" s="9">
        <f>KO99/Data!$B28/Data!$B4/Data!$B13*Data!$B29</f>
        <v>0</v>
      </c>
      <c r="KP109" s="9">
        <f>KP99/Data!$B28/Data!$B4/Data!$B13*Data!$B29</f>
        <v>0</v>
      </c>
      <c r="KQ109" s="9">
        <f>KQ99/Data!$B28/Data!$B4/Data!$B13*Data!$B29</f>
        <v>0</v>
      </c>
      <c r="KR109" s="9">
        <f>KR99/Data!$B28/Data!$B4/Data!$B13*Data!$B29</f>
        <v>11.337209302325581</v>
      </c>
      <c r="KS109" s="9">
        <f>KS99/Data!$B28/Data!$B4/Data!$B13*Data!$B29</f>
        <v>6.9767441860465116</v>
      </c>
      <c r="KT109" s="9">
        <f>KT99/Data!$B28/Data!$B4/Data!$B13*Data!$B29</f>
        <v>7.7519379844961236</v>
      </c>
      <c r="KU109" s="9">
        <f>KU99/Data!$B28/Data!$B4/Data!$B13*Data!$B29</f>
        <v>8.2364341085271313</v>
      </c>
      <c r="KV109" s="9">
        <f>KV99/Data!$B28/Data!$B4/Data!$B13*Data!$B29</f>
        <v>7.2674418604651159</v>
      </c>
      <c r="KW109" s="9">
        <f>KW99/Data!$B28/Data!$B4/Data!$B13*Data!$B29</f>
        <v>0</v>
      </c>
      <c r="KX109" s="9">
        <f>KX99/Data!$B28/Data!$B4/Data!$B13*Data!$B29</f>
        <v>0</v>
      </c>
      <c r="KY109" s="9">
        <f>KY99/Data!$B28/Data!$B4/Data!$B13*Data!$B29</f>
        <v>8.8178294573643416</v>
      </c>
      <c r="KZ109" s="9">
        <f>KZ99/Data!$B28/Data!$B4/Data!$B13*Data!$B29</f>
        <v>5.0387596899224807</v>
      </c>
      <c r="LA109" s="9">
        <f>LA99/Data!$B28/Data!$B4/Data!$B13*Data!$B29</f>
        <v>4.8449612403100772</v>
      </c>
      <c r="LB109" s="9">
        <f>LB99/Data!$B28/Data!$B4/Data!$B13*Data!$B29</f>
        <v>3.8759689922480618</v>
      </c>
      <c r="LC109" s="9">
        <f>LC99/Data!$B28/Data!$B4/Data!$B13*Data!$B29</f>
        <v>3.8759689922480618</v>
      </c>
      <c r="LD109" s="9">
        <f>LD99/Data!$B28/Data!$B4/Data!$B13*Data!$B29</f>
        <v>0</v>
      </c>
      <c r="LE109" s="9">
        <f>LE99/Data!$B28/Data!$B4/Data!$B13*Data!$B29</f>
        <v>0</v>
      </c>
      <c r="LF109" s="9">
        <f>LF99/Data!$B28/Data!$B4/Data!$B13*Data!$B29</f>
        <v>7.558139534883721</v>
      </c>
      <c r="LG109" s="9">
        <f>LG99/Data!$B28/Data!$B4/Data!$B13*Data!$B29</f>
        <v>4.6511627906976747</v>
      </c>
      <c r="LH109" s="9">
        <f>LH99/Data!$B28/Data!$B4/Data!$B13*Data!$B29</f>
        <v>4.0697674418604652</v>
      </c>
      <c r="LI109" s="9">
        <f>LI99/Data!$B28/Data!$B4/Data!$B13*Data!$B29</f>
        <v>2.9069767441860468</v>
      </c>
      <c r="LJ109" s="9">
        <f>LJ99/Data!$B28/Data!$B4/Data!$B13*Data!$B29</f>
        <v>1.2596899224806202</v>
      </c>
      <c r="LK109" s="9">
        <f>LK99/Data!$B28/Data!$B4/Data!$B13*Data!$B29</f>
        <v>0</v>
      </c>
      <c r="LL109" s="9">
        <f>LL99/Data!$B28/Data!$B4/Data!$B13*Data!$B29</f>
        <v>0</v>
      </c>
      <c r="LM109" s="9">
        <f>LM99/Data!$B28/Data!$B4/Data!$B13*Data!$B29</f>
        <v>1.6375968992248062</v>
      </c>
      <c r="LN109" s="9">
        <f>LN99/Data!$B28/Data!$B4/Data!$B13*Data!$B29</f>
        <v>0.46511627906976744</v>
      </c>
      <c r="LO109" s="9">
        <f>LO99/Data!$B28/Data!$B4/Data!$B13*Data!$B29</f>
        <v>0</v>
      </c>
      <c r="LP109" s="9">
        <f>LP99/Data!$B28/Data!$B4/Data!$B13*Data!$B29</f>
        <v>0</v>
      </c>
      <c r="LQ109" s="9">
        <f>LQ99/Data!$B28/Data!$B4/Data!$B13*Data!$B29</f>
        <v>3.8759689922480618</v>
      </c>
      <c r="LR109" s="9">
        <f>LR99/Data!$B28/Data!$B4/Data!$B13*Data!$B29</f>
        <v>0</v>
      </c>
      <c r="LS109" s="9">
        <f>LS99/Data!$B28/Data!$B4/Data!$B13*Data!$B29</f>
        <v>0</v>
      </c>
      <c r="LT109" s="9">
        <f>LT99/Data!$B28/Data!$B4/Data!$B13*Data!$B29</f>
        <v>6.9282945736434112</v>
      </c>
      <c r="LU109" s="9">
        <f>LU99/Data!$B28/Data!$B4/Data!$B13*Data!$B29</f>
        <v>4.6511627906976747</v>
      </c>
      <c r="LV109" s="9">
        <f>LV99/Data!$B28/Data!$B4/Data!$B13*Data!$B29</f>
        <v>0</v>
      </c>
      <c r="LW109" s="9">
        <f>LW99/Data!$B28/Data!$B4/Data!$B13*Data!$B29</f>
        <v>0</v>
      </c>
      <c r="LX109" s="9">
        <f>LX99/Data!$B28/Data!$B4/Data!$B13*Data!$B29</f>
        <v>7.2674418604651159</v>
      </c>
      <c r="LY109" s="9">
        <f>LY99/Data!$B28/Data!$B4/Data!$B13*Data!$B29</f>
        <v>0</v>
      </c>
      <c r="LZ109" s="9">
        <f>LZ99/Data!$B28/Data!$B4/Data!$B13*Data!$B29</f>
        <v>0</v>
      </c>
      <c r="MA109" s="9">
        <f>MA99/Data!$B28/Data!$B4/Data!$B13*Data!$B29</f>
        <v>1.8895348837209303</v>
      </c>
      <c r="MB109" s="9">
        <f>MB99/Data!$B28/Data!$B4/Data!$B13*Data!$B29</f>
        <v>0</v>
      </c>
      <c r="MC109" s="9">
        <f>MC99/Data!$B28/Data!$B4/Data!$B13*Data!$B29</f>
        <v>5.329457364341085</v>
      </c>
      <c r="MD109" s="9">
        <f>MD99/Data!$B28/Data!$B4/Data!$B13*Data!$B29</f>
        <v>5.329457364341085</v>
      </c>
      <c r="ME109" s="9">
        <f>ME99/Data!$B28/Data!$B4/Data!$B13*Data!$B29</f>
        <v>5.329457364341085</v>
      </c>
      <c r="MF109" s="9">
        <f>MF99/Data!$B28/Data!$B4/Data!$B13*Data!$B29</f>
        <v>0</v>
      </c>
      <c r="MG109" s="9">
        <f>MG99/Data!$B28/Data!$B4/Data!$B13*Data!$B29</f>
        <v>0</v>
      </c>
      <c r="MH109" s="9">
        <f>MH99/Data!$B28/Data!$B4/Data!$B13*Data!$B29</f>
        <v>2.5193798449612403</v>
      </c>
      <c r="MI109" s="9">
        <f>MI99/Data!$B28/Data!$B4/Data!$B13*Data!$B29</f>
        <v>0.77519379844961245</v>
      </c>
      <c r="MJ109" s="9">
        <f>MJ99/Data!$B28/Data!$B4/Data!$B13*Data!$B29</f>
        <v>0.96899224806201545</v>
      </c>
      <c r="MK109" s="9">
        <f>MK99/Data!$B28/Data!$B4/Data!$B13*Data!$B29</f>
        <v>0.77519379844961245</v>
      </c>
      <c r="ML109" s="9">
        <f>ML99/Data!$B28/Data!$B4/Data!$B13*Data!$B29</f>
        <v>0.96899224806201545</v>
      </c>
      <c r="MM109" s="9">
        <f>MM99/Data!$B28/Data!$B4/Data!$B13*Data!$B29</f>
        <v>0</v>
      </c>
      <c r="MN109" s="9">
        <f>MN99/Data!$B28/Data!$B4/Data!$B13*Data!$B29</f>
        <v>0</v>
      </c>
      <c r="MO109" s="9">
        <f>MO99/Data!$B28/Data!$B4/Data!$B13*Data!$B29</f>
        <v>3.1492248062015502</v>
      </c>
      <c r="MP109" s="9">
        <f>MP99/Data!$B28/Data!$B4/Data!$B13*Data!$B29</f>
        <v>1.1627906976744187</v>
      </c>
      <c r="MQ109" s="9">
        <f>MQ99/Data!$B28/Data!$B4/Data!$B13*Data!$B29</f>
        <v>1.1627906976744187</v>
      </c>
      <c r="MR109" s="9">
        <f>MR99/Data!$B28/Data!$B4/Data!$B13*Data!$B29</f>
        <v>0.87209302325581395</v>
      </c>
      <c r="MS109" s="9">
        <f>MS99/Data!$B28/Data!$B4/Data!$B13*Data!$B29</f>
        <v>0.58139534883720934</v>
      </c>
      <c r="MT109" s="9">
        <f>MT99/Data!$B28/Data!$B4/Data!$B13*Data!$B29</f>
        <v>0</v>
      </c>
      <c r="MU109" s="9">
        <f>MU99/Data!$B28/Data!$B4/Data!$B13*Data!$B29</f>
        <v>0</v>
      </c>
      <c r="MV109" s="9">
        <f>MV99/Data!$B28/Data!$B4/Data!$B13*Data!$B29</f>
        <v>1.0077519379844961</v>
      </c>
      <c r="MW109" s="9">
        <f>MW99/Data!$B28/Data!$B4/Data!$B13*Data!$B29</f>
        <v>0.62015503875968991</v>
      </c>
      <c r="MX109" s="9">
        <f>MX99/Data!$B28/Data!$B4/Data!$B13*Data!$B29</f>
        <v>0.58139534883720934</v>
      </c>
      <c r="MY109" s="9">
        <f>MY99/Data!$B28/Data!$B4/Data!$B13*Data!$B29</f>
        <v>0.77519379844961245</v>
      </c>
      <c r="MZ109" s="9">
        <f>MZ99/Data!$B28/Data!$B4/Data!$B13*Data!$B29</f>
        <v>0.77519379844961245</v>
      </c>
      <c r="NA109" s="9">
        <f>NA99/Data!$B28/Data!$B4/Data!$B13*Data!$B29</f>
        <v>0</v>
      </c>
      <c r="NB109" s="9">
        <f>NB99/Data!$B28/Data!$B4/Data!$B13*Data!$B29</f>
        <v>0</v>
      </c>
      <c r="NC109" s="9">
        <f>NC99/Data!$B28/Data!$B4/Data!$B13*Data!$B29</f>
        <v>1.2596899224806202</v>
      </c>
      <c r="ND109" s="9">
        <f>ND99/Data!$B28/Data!$B4/Data!$B13*Data!$B29</f>
        <v>0</v>
      </c>
      <c r="NE109" s="9">
        <f>NE99/Data!$B28/Data!$B4/Data!$B13*Data!$B29</f>
        <v>0</v>
      </c>
      <c r="NF109" s="9">
        <f>NF99/Data!$B28/Data!$B4/Data!$B13*Data!$B29</f>
        <v>0</v>
      </c>
      <c r="NG109" s="9">
        <f>NG99/Data!$B28/Data!$B4/Data!$B13*Data!$B29</f>
        <v>0</v>
      </c>
    </row>
    <row r="110" spans="2:371" ht="15">
      <c r="B110" s="9" t="s">
        <v>513</v>
      </c>
      <c r="C110" s="9">
        <v>1</v>
      </c>
      <c r="D110" s="9">
        <v>1</v>
      </c>
      <c r="E110" s="9">
        <v>1</v>
      </c>
      <c r="F110" s="9">
        <v>1</v>
      </c>
      <c r="G110" s="9">
        <v>1</v>
      </c>
      <c r="H110" s="9">
        <v>0</v>
      </c>
      <c r="I110" s="9">
        <v>0</v>
      </c>
      <c r="J110" s="9">
        <v>1</v>
      </c>
      <c r="K110" s="9">
        <v>1</v>
      </c>
      <c r="L110" s="9">
        <v>1</v>
      </c>
      <c r="M110" s="9">
        <v>1</v>
      </c>
      <c r="N110" s="9">
        <v>1</v>
      </c>
      <c r="O110" s="9">
        <v>0</v>
      </c>
      <c r="P110" s="9">
        <v>0</v>
      </c>
      <c r="Q110" s="9">
        <v>1</v>
      </c>
      <c r="R110" s="9">
        <v>1</v>
      </c>
      <c r="S110" s="9">
        <v>1</v>
      </c>
      <c r="T110" s="9">
        <v>1</v>
      </c>
      <c r="U110" s="9">
        <v>1</v>
      </c>
      <c r="V110" s="9">
        <v>0</v>
      </c>
      <c r="W110" s="9">
        <v>0</v>
      </c>
      <c r="X110" s="9">
        <v>1</v>
      </c>
      <c r="Y110" s="9">
        <v>1</v>
      </c>
      <c r="Z110" s="9">
        <v>1</v>
      </c>
      <c r="AA110" s="9">
        <v>1</v>
      </c>
      <c r="AB110" s="9">
        <v>1</v>
      </c>
      <c r="AC110" s="9">
        <v>0</v>
      </c>
      <c r="AD110" s="9">
        <v>0</v>
      </c>
      <c r="AE110" s="9">
        <v>1</v>
      </c>
      <c r="AF110" s="9">
        <v>1</v>
      </c>
      <c r="AG110" s="9">
        <v>1</v>
      </c>
      <c r="AH110" s="9">
        <v>1</v>
      </c>
      <c r="AI110" s="9">
        <v>1</v>
      </c>
      <c r="AJ110" s="9">
        <v>0</v>
      </c>
      <c r="AK110" s="9">
        <v>0</v>
      </c>
      <c r="AL110" s="9">
        <v>1</v>
      </c>
      <c r="AM110" s="9">
        <v>1</v>
      </c>
      <c r="AN110" s="9">
        <v>1</v>
      </c>
      <c r="AO110" s="9">
        <v>1</v>
      </c>
      <c r="AP110" s="9">
        <v>1</v>
      </c>
      <c r="AQ110" s="9">
        <v>0</v>
      </c>
      <c r="AR110" s="9">
        <v>0</v>
      </c>
      <c r="AS110" s="9">
        <v>1</v>
      </c>
      <c r="AT110" s="9">
        <v>1</v>
      </c>
      <c r="AU110" s="9">
        <v>1</v>
      </c>
      <c r="AV110" s="9">
        <v>1</v>
      </c>
      <c r="AW110" s="9">
        <v>1</v>
      </c>
      <c r="AX110" s="9">
        <v>0</v>
      </c>
      <c r="AY110" s="9">
        <v>0</v>
      </c>
      <c r="AZ110" s="9">
        <v>1</v>
      </c>
      <c r="BA110" s="9">
        <v>1</v>
      </c>
      <c r="BB110" s="9">
        <v>1</v>
      </c>
      <c r="BC110" s="9">
        <v>1</v>
      </c>
      <c r="BD110" s="9">
        <v>1</v>
      </c>
      <c r="BE110" s="9">
        <v>0</v>
      </c>
      <c r="BF110" s="9">
        <v>0</v>
      </c>
      <c r="BG110" s="9">
        <v>1</v>
      </c>
      <c r="BH110" s="9">
        <v>1</v>
      </c>
      <c r="BI110" s="9">
        <v>1</v>
      </c>
      <c r="BJ110" s="9">
        <v>1</v>
      </c>
      <c r="BK110" s="9">
        <v>1</v>
      </c>
      <c r="BL110" s="9">
        <v>0</v>
      </c>
      <c r="BM110" s="9">
        <v>0</v>
      </c>
      <c r="BN110" s="9">
        <v>1</v>
      </c>
      <c r="BO110" s="9">
        <v>1</v>
      </c>
      <c r="BP110" s="9">
        <v>1</v>
      </c>
      <c r="BQ110" s="9">
        <v>1</v>
      </c>
      <c r="BR110" s="9">
        <v>1</v>
      </c>
      <c r="BS110" s="9">
        <v>0</v>
      </c>
      <c r="BT110" s="9">
        <v>0</v>
      </c>
      <c r="BU110" s="9">
        <v>1</v>
      </c>
      <c r="BV110" s="9">
        <v>1</v>
      </c>
      <c r="BW110" s="9">
        <v>1</v>
      </c>
      <c r="BX110" s="9">
        <v>1</v>
      </c>
      <c r="BY110" s="9">
        <v>1</v>
      </c>
      <c r="BZ110" s="9">
        <v>0</v>
      </c>
      <c r="CA110" s="9">
        <v>0</v>
      </c>
      <c r="CB110" s="9">
        <v>1</v>
      </c>
      <c r="CC110" s="9">
        <v>1</v>
      </c>
      <c r="CD110" s="9">
        <v>1</v>
      </c>
      <c r="CE110" s="9">
        <v>1</v>
      </c>
      <c r="CF110" s="9">
        <v>1</v>
      </c>
      <c r="CG110" s="9">
        <v>0</v>
      </c>
      <c r="CH110" s="9">
        <v>0</v>
      </c>
      <c r="CI110" s="9">
        <v>1</v>
      </c>
      <c r="CJ110" s="9">
        <v>1</v>
      </c>
      <c r="CK110" s="9">
        <v>1</v>
      </c>
      <c r="CL110" s="9">
        <v>1</v>
      </c>
      <c r="CM110" s="9">
        <v>1</v>
      </c>
      <c r="CN110" s="9">
        <v>0</v>
      </c>
      <c r="CO110" s="9">
        <v>0</v>
      </c>
      <c r="CP110" s="9">
        <v>1</v>
      </c>
      <c r="CQ110" s="9">
        <v>1</v>
      </c>
      <c r="CR110" s="9">
        <v>1</v>
      </c>
      <c r="CS110" s="9">
        <v>1</v>
      </c>
      <c r="CT110" s="9">
        <v>1</v>
      </c>
      <c r="CU110" s="9">
        <v>1</v>
      </c>
      <c r="CV110" s="9">
        <v>1</v>
      </c>
      <c r="CW110" s="9">
        <v>1</v>
      </c>
      <c r="CX110" s="9">
        <v>1</v>
      </c>
      <c r="CY110" s="9">
        <v>1</v>
      </c>
      <c r="CZ110" s="9">
        <v>1</v>
      </c>
      <c r="DA110" s="9">
        <v>1</v>
      </c>
      <c r="DB110" s="9">
        <v>1</v>
      </c>
      <c r="DC110" s="9">
        <v>1</v>
      </c>
      <c r="DD110" s="9">
        <v>1</v>
      </c>
      <c r="DE110" s="9">
        <v>1</v>
      </c>
      <c r="DF110" s="9">
        <v>1</v>
      </c>
      <c r="DG110" s="9">
        <v>1</v>
      </c>
      <c r="DH110" s="9">
        <v>1</v>
      </c>
      <c r="DI110" s="9">
        <v>0</v>
      </c>
      <c r="DJ110" s="9">
        <v>0</v>
      </c>
      <c r="DK110" s="9">
        <v>1</v>
      </c>
      <c r="DL110" s="9">
        <v>1</v>
      </c>
      <c r="DM110" s="9">
        <v>1</v>
      </c>
      <c r="DN110" s="9">
        <v>1</v>
      </c>
      <c r="DO110" s="9">
        <v>1</v>
      </c>
      <c r="DP110" s="9">
        <v>1</v>
      </c>
      <c r="DQ110" s="9">
        <v>1</v>
      </c>
      <c r="DR110" s="9">
        <v>1</v>
      </c>
      <c r="DS110" s="9">
        <v>1</v>
      </c>
      <c r="DT110" s="9">
        <v>1</v>
      </c>
      <c r="DU110" s="9">
        <v>1</v>
      </c>
      <c r="DV110" s="9">
        <v>1</v>
      </c>
      <c r="DW110" s="9">
        <v>1</v>
      </c>
      <c r="DX110" s="9">
        <v>1</v>
      </c>
      <c r="DY110" s="9">
        <v>1</v>
      </c>
      <c r="DZ110" s="9">
        <v>1</v>
      </c>
      <c r="EA110" s="9">
        <v>1</v>
      </c>
      <c r="EB110" s="9">
        <v>1</v>
      </c>
      <c r="EC110" s="9">
        <v>1</v>
      </c>
      <c r="ED110" s="9">
        <v>1</v>
      </c>
      <c r="EE110" s="9">
        <v>1</v>
      </c>
      <c r="EF110" s="9">
        <v>1</v>
      </c>
      <c r="EG110" s="9">
        <v>1</v>
      </c>
      <c r="EH110" s="9">
        <v>1</v>
      </c>
      <c r="EI110" s="9">
        <v>1</v>
      </c>
      <c r="EJ110" s="9">
        <v>1</v>
      </c>
      <c r="EK110" s="9">
        <v>1</v>
      </c>
      <c r="EL110" s="9">
        <v>1</v>
      </c>
      <c r="EM110" s="9">
        <v>1</v>
      </c>
      <c r="EN110" s="9">
        <v>1</v>
      </c>
      <c r="EO110" s="9">
        <v>1</v>
      </c>
      <c r="EP110" s="9">
        <v>1</v>
      </c>
      <c r="EQ110" s="9">
        <v>1</v>
      </c>
      <c r="ER110" s="9">
        <v>1</v>
      </c>
      <c r="ES110" s="9">
        <v>1</v>
      </c>
      <c r="ET110" s="9">
        <v>1</v>
      </c>
      <c r="EU110" s="9">
        <v>1</v>
      </c>
      <c r="EV110" s="9">
        <v>1</v>
      </c>
      <c r="EW110" s="9">
        <v>1</v>
      </c>
      <c r="EX110" s="9">
        <v>1</v>
      </c>
      <c r="EY110" s="9">
        <v>1</v>
      </c>
      <c r="EZ110" s="9">
        <v>1</v>
      </c>
      <c r="FA110" s="9">
        <v>1</v>
      </c>
      <c r="FB110" s="9">
        <v>1</v>
      </c>
      <c r="FC110" s="9">
        <v>1</v>
      </c>
      <c r="FD110" s="9">
        <v>1</v>
      </c>
      <c r="FE110" s="9">
        <v>1</v>
      </c>
      <c r="FF110" s="9">
        <v>1</v>
      </c>
      <c r="FG110" s="9">
        <v>1</v>
      </c>
      <c r="FH110" s="9">
        <v>1</v>
      </c>
      <c r="FI110" s="9">
        <v>1</v>
      </c>
      <c r="FJ110" s="9">
        <v>1</v>
      </c>
      <c r="FK110" s="9">
        <v>1</v>
      </c>
      <c r="FL110" s="9">
        <v>1</v>
      </c>
      <c r="FM110" s="9">
        <v>1</v>
      </c>
      <c r="FN110" s="9">
        <v>1</v>
      </c>
      <c r="FO110" s="9">
        <v>1</v>
      </c>
      <c r="FP110" s="9">
        <v>1</v>
      </c>
      <c r="FQ110" s="9">
        <v>1</v>
      </c>
      <c r="FR110" s="9">
        <v>1</v>
      </c>
      <c r="FS110" s="9">
        <v>1</v>
      </c>
      <c r="FT110" s="9">
        <v>1</v>
      </c>
      <c r="FU110" s="9">
        <v>1</v>
      </c>
      <c r="FV110" s="9">
        <v>1</v>
      </c>
      <c r="FW110" s="9">
        <v>1</v>
      </c>
      <c r="FX110" s="9">
        <v>1</v>
      </c>
      <c r="FY110" s="9">
        <v>1</v>
      </c>
      <c r="FZ110" s="9">
        <v>1</v>
      </c>
      <c r="GA110" s="9">
        <v>1</v>
      </c>
      <c r="GB110" s="9">
        <v>1</v>
      </c>
      <c r="GC110" s="9">
        <v>1</v>
      </c>
      <c r="GD110" s="9">
        <v>1</v>
      </c>
      <c r="GE110" s="9">
        <v>1</v>
      </c>
      <c r="GF110" s="9">
        <v>1</v>
      </c>
      <c r="GG110" s="9">
        <v>1</v>
      </c>
      <c r="GH110" s="9">
        <v>1</v>
      </c>
      <c r="GI110" s="9">
        <v>1</v>
      </c>
      <c r="GJ110" s="9">
        <v>1</v>
      </c>
      <c r="GK110" s="9">
        <v>1</v>
      </c>
      <c r="GL110" s="9">
        <v>1</v>
      </c>
      <c r="GM110" s="9">
        <v>1</v>
      </c>
      <c r="GN110" s="9">
        <v>1</v>
      </c>
      <c r="GO110" s="9">
        <v>1</v>
      </c>
      <c r="GP110" s="9">
        <v>1</v>
      </c>
      <c r="GQ110" s="9">
        <v>1</v>
      </c>
      <c r="GR110" s="9">
        <v>1</v>
      </c>
      <c r="GS110" s="9">
        <v>1</v>
      </c>
      <c r="GT110" s="9">
        <v>1</v>
      </c>
      <c r="GU110" s="9">
        <v>1</v>
      </c>
      <c r="GV110" s="9">
        <v>1</v>
      </c>
      <c r="GW110" s="9">
        <v>1</v>
      </c>
      <c r="GX110" s="9">
        <v>1</v>
      </c>
      <c r="GY110" s="9">
        <v>1</v>
      </c>
      <c r="GZ110" s="9">
        <v>1</v>
      </c>
      <c r="HA110" s="9">
        <v>1</v>
      </c>
      <c r="HB110" s="9">
        <v>1</v>
      </c>
      <c r="HC110" s="9">
        <v>1</v>
      </c>
      <c r="HD110" s="9">
        <v>1</v>
      </c>
      <c r="HE110" s="9">
        <v>1</v>
      </c>
      <c r="HF110" s="9">
        <v>1</v>
      </c>
      <c r="HG110" s="9">
        <v>1</v>
      </c>
      <c r="HH110" s="9">
        <v>1</v>
      </c>
      <c r="HI110" s="9">
        <v>1</v>
      </c>
      <c r="HJ110" s="9">
        <v>1</v>
      </c>
      <c r="HK110" s="9">
        <v>1</v>
      </c>
      <c r="HL110" s="9">
        <v>1</v>
      </c>
      <c r="HM110" s="9">
        <v>1</v>
      </c>
      <c r="HN110" s="9">
        <v>1</v>
      </c>
      <c r="HO110" s="9">
        <v>1</v>
      </c>
      <c r="HP110" s="9">
        <v>1</v>
      </c>
      <c r="HQ110" s="9">
        <v>1</v>
      </c>
      <c r="HR110" s="9">
        <v>1</v>
      </c>
      <c r="HS110" s="9">
        <v>2</v>
      </c>
      <c r="HT110" s="9">
        <v>1</v>
      </c>
      <c r="HU110" s="9">
        <v>1</v>
      </c>
      <c r="HV110" s="9">
        <v>1</v>
      </c>
      <c r="HW110" s="9">
        <v>1</v>
      </c>
      <c r="HX110" s="9">
        <v>1</v>
      </c>
      <c r="HY110" s="9">
        <v>1</v>
      </c>
      <c r="HZ110" s="9">
        <v>1</v>
      </c>
      <c r="IA110" s="9">
        <v>1</v>
      </c>
      <c r="IB110" s="9">
        <v>1</v>
      </c>
      <c r="IC110" s="9">
        <v>1</v>
      </c>
      <c r="ID110" s="9">
        <v>1</v>
      </c>
      <c r="IE110" s="9">
        <v>1</v>
      </c>
      <c r="IF110" s="9">
        <v>1</v>
      </c>
      <c r="IG110" s="9">
        <v>1</v>
      </c>
      <c r="IH110" s="9">
        <v>1</v>
      </c>
      <c r="II110" s="9">
        <v>1</v>
      </c>
      <c r="IJ110" s="9">
        <v>1</v>
      </c>
      <c r="IK110" s="9">
        <v>1</v>
      </c>
      <c r="IL110" s="9">
        <v>1</v>
      </c>
      <c r="IM110" s="9">
        <v>1</v>
      </c>
      <c r="IN110" s="9">
        <v>1</v>
      </c>
      <c r="IO110" s="9">
        <v>1</v>
      </c>
      <c r="IP110" s="9">
        <v>1</v>
      </c>
      <c r="IQ110" s="9">
        <v>1</v>
      </c>
      <c r="IR110" s="9">
        <v>1</v>
      </c>
      <c r="IS110" s="9">
        <v>1</v>
      </c>
      <c r="IT110" s="9">
        <v>1</v>
      </c>
      <c r="IU110" s="9">
        <v>1</v>
      </c>
      <c r="IV110" s="9">
        <v>1</v>
      </c>
      <c r="IW110" s="9">
        <v>1</v>
      </c>
      <c r="IX110" s="9">
        <v>1</v>
      </c>
      <c r="IY110" s="9">
        <v>1</v>
      </c>
      <c r="IZ110" s="9">
        <v>1</v>
      </c>
      <c r="JA110" s="9">
        <v>1</v>
      </c>
      <c r="JB110" s="9">
        <v>1</v>
      </c>
      <c r="JC110" s="9">
        <v>1</v>
      </c>
      <c r="JD110" s="9">
        <v>1</v>
      </c>
      <c r="JE110" s="9">
        <v>1</v>
      </c>
      <c r="JF110" s="9">
        <v>1</v>
      </c>
      <c r="JG110" s="9">
        <v>1</v>
      </c>
      <c r="JH110" s="9">
        <v>1</v>
      </c>
      <c r="JI110" s="9">
        <v>1</v>
      </c>
      <c r="JJ110" s="9">
        <v>1</v>
      </c>
      <c r="JK110" s="9">
        <v>1</v>
      </c>
      <c r="JL110" s="9">
        <v>1</v>
      </c>
      <c r="JM110" s="9">
        <v>1</v>
      </c>
      <c r="JN110" s="9">
        <v>1</v>
      </c>
      <c r="JO110" s="9">
        <v>1</v>
      </c>
      <c r="JP110" s="9">
        <v>1</v>
      </c>
      <c r="JQ110" s="9">
        <v>1</v>
      </c>
      <c r="JR110" s="9">
        <v>1</v>
      </c>
      <c r="JS110" s="9">
        <v>1</v>
      </c>
      <c r="JT110" s="9">
        <v>1</v>
      </c>
      <c r="JU110" s="9">
        <v>1</v>
      </c>
      <c r="JV110" s="9">
        <v>1</v>
      </c>
      <c r="JW110" s="9">
        <v>1</v>
      </c>
      <c r="JX110" s="9">
        <v>1</v>
      </c>
      <c r="JY110" s="9">
        <v>1</v>
      </c>
      <c r="JZ110" s="9">
        <v>1</v>
      </c>
      <c r="KA110" s="9">
        <v>1</v>
      </c>
      <c r="KB110" s="9">
        <v>1</v>
      </c>
      <c r="KC110" s="9">
        <v>1</v>
      </c>
      <c r="KD110" s="9">
        <v>1</v>
      </c>
      <c r="KE110" s="9">
        <v>1</v>
      </c>
      <c r="KF110" s="9">
        <v>1</v>
      </c>
      <c r="KG110" s="9">
        <v>1</v>
      </c>
      <c r="KH110" s="9">
        <v>1</v>
      </c>
      <c r="KI110" s="9">
        <v>1</v>
      </c>
      <c r="KJ110" s="9">
        <v>1</v>
      </c>
      <c r="KK110" s="9">
        <v>1</v>
      </c>
      <c r="KL110" s="9">
        <v>1</v>
      </c>
      <c r="KM110" s="9">
        <v>1</v>
      </c>
      <c r="KN110" s="9">
        <v>1</v>
      </c>
      <c r="KO110" s="9">
        <v>1</v>
      </c>
      <c r="KP110" s="9">
        <v>1</v>
      </c>
      <c r="KQ110" s="9">
        <v>1</v>
      </c>
      <c r="KR110" s="9">
        <v>1</v>
      </c>
      <c r="KS110" s="9">
        <v>1</v>
      </c>
      <c r="KT110" s="9">
        <v>1</v>
      </c>
      <c r="KU110" s="9">
        <v>1</v>
      </c>
      <c r="KV110" s="9">
        <v>1</v>
      </c>
      <c r="KW110" s="9">
        <v>1</v>
      </c>
      <c r="KX110" s="9">
        <v>1</v>
      </c>
      <c r="KY110" s="9">
        <v>1</v>
      </c>
      <c r="KZ110" s="9">
        <v>1</v>
      </c>
      <c r="LA110" s="9">
        <v>1</v>
      </c>
      <c r="LB110" s="9">
        <v>1</v>
      </c>
      <c r="LC110" s="9">
        <v>1</v>
      </c>
      <c r="LD110" s="9">
        <v>1</v>
      </c>
      <c r="LE110" s="9">
        <v>1</v>
      </c>
      <c r="LF110" s="9">
        <v>1</v>
      </c>
      <c r="LG110" s="9">
        <v>1</v>
      </c>
      <c r="LH110" s="9">
        <v>1</v>
      </c>
      <c r="LI110" s="9">
        <v>1</v>
      </c>
      <c r="LJ110" s="9">
        <v>1</v>
      </c>
      <c r="LK110" s="9">
        <v>1</v>
      </c>
      <c r="LL110" s="9">
        <v>1</v>
      </c>
      <c r="LM110" s="9">
        <v>1</v>
      </c>
      <c r="LN110" s="9">
        <v>1</v>
      </c>
      <c r="LO110" s="9">
        <v>1</v>
      </c>
      <c r="LP110" s="9">
        <v>1</v>
      </c>
      <c r="LQ110" s="9">
        <v>1</v>
      </c>
      <c r="LR110" s="9">
        <v>1</v>
      </c>
      <c r="LS110" s="9">
        <v>1</v>
      </c>
      <c r="LT110" s="9">
        <v>1</v>
      </c>
      <c r="LU110" s="9">
        <v>1</v>
      </c>
      <c r="LV110" s="9">
        <v>1</v>
      </c>
      <c r="LW110" s="9">
        <v>1</v>
      </c>
      <c r="LX110" s="9">
        <v>1</v>
      </c>
      <c r="LY110" s="9">
        <v>1</v>
      </c>
      <c r="LZ110" s="9">
        <v>1</v>
      </c>
      <c r="MA110" s="9">
        <v>1</v>
      </c>
      <c r="MB110" s="9">
        <v>1</v>
      </c>
      <c r="MC110" s="9">
        <v>1</v>
      </c>
      <c r="MD110" s="9">
        <v>1</v>
      </c>
      <c r="ME110" s="9">
        <v>1</v>
      </c>
      <c r="MF110" s="9">
        <v>1</v>
      </c>
      <c r="MG110" s="9">
        <v>1</v>
      </c>
      <c r="MH110" s="9">
        <v>1</v>
      </c>
      <c r="MI110" s="9">
        <v>1</v>
      </c>
      <c r="MJ110" s="9">
        <v>1</v>
      </c>
      <c r="MK110" s="9">
        <v>1</v>
      </c>
      <c r="ML110" s="9">
        <v>1</v>
      </c>
      <c r="MM110" s="9">
        <v>1</v>
      </c>
      <c r="MN110" s="9">
        <v>1</v>
      </c>
      <c r="MO110" s="9">
        <v>1</v>
      </c>
      <c r="MP110" s="9">
        <v>1</v>
      </c>
      <c r="MQ110" s="9">
        <v>1</v>
      </c>
      <c r="MR110" s="9">
        <v>1</v>
      </c>
      <c r="MS110" s="9">
        <v>1</v>
      </c>
      <c r="MT110" s="9">
        <v>1</v>
      </c>
      <c r="MU110" s="9">
        <v>1</v>
      </c>
      <c r="MV110" s="9">
        <v>1</v>
      </c>
      <c r="MW110" s="9">
        <v>1</v>
      </c>
      <c r="MX110" s="9">
        <v>1</v>
      </c>
      <c r="MY110" s="9">
        <v>1</v>
      </c>
      <c r="MZ110" s="9">
        <v>1</v>
      </c>
      <c r="NA110" s="9">
        <v>1</v>
      </c>
      <c r="NB110" s="9">
        <v>1</v>
      </c>
      <c r="NC110" s="9">
        <v>2</v>
      </c>
    </row>
    <row r="111" spans="2:371" ht="15">
      <c r="B111" s="21" t="s">
        <v>867</v>
      </c>
      <c r="C111" s="19">
        <f>SUM(C100:C110)</f>
        <v>9.316278132033009</v>
      </c>
      <c r="D111" s="19">
        <f t="shared" ref="D111:BO111" si="310">SUM(D100:D110)</f>
        <v>6.7654038509627394</v>
      </c>
      <c r="E111" s="19">
        <f t="shared" si="310"/>
        <v>6.7654038509627394</v>
      </c>
      <c r="F111" s="19">
        <f t="shared" si="310"/>
        <v>6.7654038509627394</v>
      </c>
      <c r="G111" s="19">
        <f t="shared" si="310"/>
        <v>8.1442548137034265</v>
      </c>
      <c r="H111" s="19">
        <f t="shared" si="310"/>
        <v>0</v>
      </c>
      <c r="I111" s="19">
        <f t="shared" si="310"/>
        <v>0</v>
      </c>
      <c r="J111" s="19">
        <f t="shared" si="310"/>
        <v>10.212531257814451</v>
      </c>
      <c r="K111" s="19">
        <f t="shared" si="310"/>
        <v>6.7654038509627394</v>
      </c>
      <c r="L111" s="19">
        <f t="shared" si="310"/>
        <v>6.7654038509627394</v>
      </c>
      <c r="M111" s="19">
        <f t="shared" si="310"/>
        <v>6.7654038509627394</v>
      </c>
      <c r="N111" s="19">
        <f t="shared" si="310"/>
        <v>6.0759783695923977</v>
      </c>
      <c r="O111" s="19">
        <f t="shared" si="310"/>
        <v>0</v>
      </c>
      <c r="P111" s="19">
        <f t="shared" si="310"/>
        <v>0</v>
      </c>
      <c r="Q111" s="19">
        <f t="shared" si="310"/>
        <v>14.693796886721676</v>
      </c>
      <c r="R111" s="19">
        <f t="shared" si="310"/>
        <v>11.72926731682921</v>
      </c>
      <c r="S111" s="19">
        <f t="shared" si="310"/>
        <v>16.417360590147538</v>
      </c>
      <c r="T111" s="19">
        <f t="shared" si="310"/>
        <v>12.280807701925479</v>
      </c>
      <c r="U111" s="19">
        <f t="shared" si="310"/>
        <v>6.0759783695923977</v>
      </c>
      <c r="V111" s="19">
        <f t="shared" si="310"/>
        <v>0</v>
      </c>
      <c r="W111" s="19">
        <f t="shared" si="310"/>
        <v>0</v>
      </c>
      <c r="X111" s="19">
        <f t="shared" si="310"/>
        <v>11.108784383595898</v>
      </c>
      <c r="Y111" s="19">
        <f t="shared" si="310"/>
        <v>5.386552888222055</v>
      </c>
      <c r="Z111" s="19">
        <f t="shared" si="310"/>
        <v>7.4548293323330821</v>
      </c>
      <c r="AA111" s="19">
        <f t="shared" si="310"/>
        <v>8.1442548137034265</v>
      </c>
      <c r="AB111" s="19">
        <f t="shared" si="310"/>
        <v>8.1442548137034265</v>
      </c>
      <c r="AC111" s="19">
        <f t="shared" si="310"/>
        <v>0</v>
      </c>
      <c r="AD111" s="19">
        <f t="shared" si="310"/>
        <v>0</v>
      </c>
      <c r="AE111" s="19">
        <f t="shared" si="310"/>
        <v>12.005037509377345</v>
      </c>
      <c r="AF111" s="19">
        <f t="shared" si="310"/>
        <v>6.7654038509627394</v>
      </c>
      <c r="AG111" s="19">
        <f t="shared" si="310"/>
        <v>9.52310577644411</v>
      </c>
      <c r="AH111" s="19">
        <f t="shared" si="310"/>
        <v>8.1442548137034265</v>
      </c>
      <c r="AI111" s="19">
        <f t="shared" si="310"/>
        <v>8.1442548137034265</v>
      </c>
      <c r="AJ111" s="19">
        <f t="shared" si="310"/>
        <v>0</v>
      </c>
      <c r="AK111" s="19">
        <f t="shared" si="310"/>
        <v>0</v>
      </c>
      <c r="AL111" s="19">
        <f t="shared" si="310"/>
        <v>13.797543760940238</v>
      </c>
      <c r="AM111" s="19">
        <f t="shared" si="310"/>
        <v>7.8684846211552886</v>
      </c>
      <c r="AN111" s="19">
        <f t="shared" si="310"/>
        <v>9.52310577644411</v>
      </c>
      <c r="AO111" s="19">
        <f t="shared" si="310"/>
        <v>9.52310577644411</v>
      </c>
      <c r="AP111" s="19">
        <f t="shared" si="310"/>
        <v>8.1442548137034265</v>
      </c>
      <c r="AQ111" s="19">
        <f t="shared" si="310"/>
        <v>0</v>
      </c>
      <c r="AR111" s="19">
        <f t="shared" si="310"/>
        <v>0</v>
      </c>
      <c r="AS111" s="19">
        <f t="shared" si="310"/>
        <v>13.797543760940238</v>
      </c>
      <c r="AT111" s="19">
        <f t="shared" si="310"/>
        <v>8.9715653913478377</v>
      </c>
      <c r="AU111" s="19">
        <f t="shared" si="310"/>
        <v>9.52310577644411</v>
      </c>
      <c r="AV111" s="19">
        <f t="shared" si="310"/>
        <v>7.4548293323330821</v>
      </c>
      <c r="AW111" s="19">
        <f t="shared" si="310"/>
        <v>8.1442548137034265</v>
      </c>
      <c r="AX111" s="19">
        <f t="shared" si="310"/>
        <v>0</v>
      </c>
      <c r="AY111" s="19">
        <f t="shared" si="310"/>
        <v>0</v>
      </c>
      <c r="AZ111" s="19">
        <f t="shared" si="310"/>
        <v>23.656328144536133</v>
      </c>
      <c r="BA111" s="19">
        <f t="shared" si="310"/>
        <v>17.79621155288822</v>
      </c>
      <c r="BB111" s="19">
        <f t="shared" si="310"/>
        <v>18.485637034258566</v>
      </c>
      <c r="BC111" s="19">
        <f t="shared" si="310"/>
        <v>10.901956739184795</v>
      </c>
      <c r="BD111" s="19">
        <f t="shared" si="310"/>
        <v>7.4548293323330821</v>
      </c>
      <c r="BE111" s="19">
        <f t="shared" si="310"/>
        <v>0</v>
      </c>
      <c r="BF111" s="19">
        <f t="shared" si="310"/>
        <v>0</v>
      </c>
      <c r="BG111" s="19">
        <f t="shared" si="310"/>
        <v>1.25</v>
      </c>
      <c r="BH111" s="19">
        <f t="shared" si="310"/>
        <v>17.79621155288822</v>
      </c>
      <c r="BI111" s="19">
        <f t="shared" si="310"/>
        <v>10.212531257814451</v>
      </c>
      <c r="BJ111" s="19">
        <f t="shared" si="310"/>
        <v>10.901956739184795</v>
      </c>
      <c r="BK111" s="19">
        <f t="shared" si="310"/>
        <v>10.212531257814451</v>
      </c>
      <c r="BL111" s="19">
        <f t="shared" si="310"/>
        <v>0</v>
      </c>
      <c r="BM111" s="19">
        <f t="shared" si="310"/>
        <v>0</v>
      </c>
      <c r="BN111" s="19">
        <f t="shared" si="310"/>
        <v>19.175062515628902</v>
      </c>
      <c r="BO111" s="19">
        <f t="shared" si="310"/>
        <v>12.832348087021757</v>
      </c>
      <c r="BP111" s="19">
        <f t="shared" ref="BP111:CR111" si="311">SUM(BP100:BP110)</f>
        <v>12.280807701925479</v>
      </c>
      <c r="BQ111" s="19">
        <f t="shared" si="311"/>
        <v>5.386552888222055</v>
      </c>
      <c r="BR111" s="19">
        <f t="shared" si="311"/>
        <v>8.8336802950737692</v>
      </c>
      <c r="BS111" s="19">
        <f t="shared" si="311"/>
        <v>0</v>
      </c>
      <c r="BT111" s="19">
        <f t="shared" si="311"/>
        <v>0</v>
      </c>
      <c r="BU111" s="19">
        <f t="shared" si="311"/>
        <v>12.901290635158791</v>
      </c>
      <c r="BV111" s="19">
        <f t="shared" si="311"/>
        <v>6.7654038509627394</v>
      </c>
      <c r="BW111" s="19">
        <f t="shared" si="311"/>
        <v>8.8336802950737692</v>
      </c>
      <c r="BX111" s="19">
        <f t="shared" si="311"/>
        <v>8.1442548137034265</v>
      </c>
      <c r="BY111" s="19">
        <f t="shared" si="311"/>
        <v>8.8336802950737692</v>
      </c>
      <c r="BZ111" s="19">
        <f t="shared" si="311"/>
        <v>0</v>
      </c>
      <c r="CA111" s="19">
        <f t="shared" si="311"/>
        <v>0</v>
      </c>
      <c r="CB111" s="19">
        <f t="shared" si="311"/>
        <v>15.590050012503127</v>
      </c>
      <c r="CC111" s="19">
        <f t="shared" si="311"/>
        <v>7.8684846211552886</v>
      </c>
      <c r="CD111" s="19">
        <f t="shared" si="311"/>
        <v>9.52310577644411</v>
      </c>
      <c r="CE111" s="19">
        <f t="shared" si="311"/>
        <v>6.7654038509627394</v>
      </c>
      <c r="CF111" s="19">
        <f t="shared" si="311"/>
        <v>18.335637034258564</v>
      </c>
      <c r="CG111" s="19">
        <f t="shared" si="311"/>
        <v>0</v>
      </c>
      <c r="CH111" s="19">
        <f t="shared" si="311"/>
        <v>0</v>
      </c>
      <c r="CI111" s="19">
        <f t="shared" si="311"/>
        <v>29.780100025006256</v>
      </c>
      <c r="CJ111" s="19">
        <f t="shared" si="311"/>
        <v>23.161615403850959</v>
      </c>
      <c r="CK111" s="19">
        <f t="shared" si="311"/>
        <v>27.298168292073022</v>
      </c>
      <c r="CL111" s="19">
        <f t="shared" si="311"/>
        <v>20.403913478369592</v>
      </c>
      <c r="CM111" s="19">
        <f t="shared" si="311"/>
        <v>27.298168292073022</v>
      </c>
      <c r="CN111" s="19">
        <f t="shared" si="311"/>
        <v>0</v>
      </c>
      <c r="CO111" s="19">
        <f t="shared" si="311"/>
        <v>0</v>
      </c>
      <c r="CP111" s="19">
        <f t="shared" si="311"/>
        <v>23.506328144536134</v>
      </c>
      <c r="CQ111" s="19">
        <f t="shared" si="311"/>
        <v>17.646211552888218</v>
      </c>
      <c r="CR111" s="19">
        <f t="shared" si="311"/>
        <v>14.888509627406851</v>
      </c>
      <c r="CS111" s="19">
        <f t="shared" ref="CS111:FB111" si="312">SUM(CS100:CS110)</f>
        <v>15.038509627406851</v>
      </c>
      <c r="CT111" s="19">
        <f t="shared" si="312"/>
        <v>11.591382220555138</v>
      </c>
      <c r="CU111" s="19">
        <f t="shared" si="312"/>
        <v>1.25</v>
      </c>
      <c r="CV111" s="19">
        <f t="shared" si="312"/>
        <v>1.25</v>
      </c>
      <c r="CW111" s="19">
        <f t="shared" si="312"/>
        <v>1.25</v>
      </c>
      <c r="CX111" s="19">
        <f t="shared" si="312"/>
        <v>13.935428857214303</v>
      </c>
      <c r="CY111" s="19">
        <f t="shared" si="312"/>
        <v>10.901956739184795</v>
      </c>
      <c r="CZ111" s="19">
        <f t="shared" si="312"/>
        <v>9.52310577644411</v>
      </c>
      <c r="DA111" s="19">
        <f t="shared" si="312"/>
        <v>8.1442548137034265</v>
      </c>
      <c r="DB111" s="19">
        <f t="shared" si="312"/>
        <v>1.25</v>
      </c>
      <c r="DC111" s="19">
        <f t="shared" si="312"/>
        <v>1.25</v>
      </c>
      <c r="DD111" s="19">
        <f t="shared" si="312"/>
        <v>21.863821892973242</v>
      </c>
      <c r="DE111" s="19">
        <f t="shared" si="312"/>
        <v>21.656994248562143</v>
      </c>
      <c r="DF111" s="19">
        <f t="shared" si="312"/>
        <v>17.79621155288822</v>
      </c>
      <c r="DG111" s="19">
        <f t="shared" si="312"/>
        <v>17.79621155288822</v>
      </c>
      <c r="DH111" s="19">
        <f t="shared" si="312"/>
        <v>17.79621155288822</v>
      </c>
      <c r="DI111" s="19">
        <f t="shared" si="312"/>
        <v>0</v>
      </c>
      <c r="DJ111" s="19">
        <f t="shared" si="312"/>
        <v>0</v>
      </c>
      <c r="DK111" s="19">
        <f t="shared" si="312"/>
        <v>28.137593773443353</v>
      </c>
      <c r="DL111" s="19">
        <f t="shared" si="312"/>
        <v>23.863155788947232</v>
      </c>
      <c r="DM111" s="19">
        <f t="shared" si="312"/>
        <v>27.448168292073021</v>
      </c>
      <c r="DN111" s="19">
        <f t="shared" si="312"/>
        <v>24.69046636659164</v>
      </c>
      <c r="DO111" s="19">
        <f t="shared" si="312"/>
        <v>17.79621155288822</v>
      </c>
      <c r="DP111" s="19">
        <f t="shared" si="312"/>
        <v>1.25</v>
      </c>
      <c r="DQ111" s="19">
        <f t="shared" si="312"/>
        <v>1.25</v>
      </c>
      <c r="DR111" s="19">
        <f t="shared" si="312"/>
        <v>19.175062515628902</v>
      </c>
      <c r="DS111" s="19">
        <f t="shared" si="312"/>
        <v>9.52310577644411</v>
      </c>
      <c r="DT111" s="19">
        <f t="shared" si="312"/>
        <v>8.8336802950737692</v>
      </c>
      <c r="DU111" s="19">
        <f t="shared" si="312"/>
        <v>8.8336802950737692</v>
      </c>
      <c r="DV111" s="19">
        <f t="shared" si="312"/>
        <v>8.1442548137034265</v>
      </c>
      <c r="DW111" s="19">
        <f t="shared" si="312"/>
        <v>1.25</v>
      </c>
      <c r="DX111" s="19">
        <f t="shared" si="312"/>
        <v>1.25</v>
      </c>
      <c r="DY111" s="19">
        <f t="shared" si="312"/>
        <v>13.797543760940238</v>
      </c>
      <c r="DZ111" s="19">
        <f t="shared" si="312"/>
        <v>12.280807701925479</v>
      </c>
      <c r="EA111" s="19">
        <f t="shared" si="312"/>
        <v>8.1442548137034265</v>
      </c>
      <c r="EB111" s="19">
        <f t="shared" si="312"/>
        <v>6.7654038509627394</v>
      </c>
      <c r="EC111" s="19">
        <f t="shared" si="312"/>
        <v>6.7654038509627394</v>
      </c>
      <c r="ED111" s="19">
        <f t="shared" si="312"/>
        <v>1.25</v>
      </c>
      <c r="EE111" s="19">
        <f t="shared" si="312"/>
        <v>1.25</v>
      </c>
      <c r="EF111" s="19">
        <f t="shared" si="312"/>
        <v>1.25</v>
      </c>
      <c r="EG111" s="19">
        <f t="shared" si="312"/>
        <v>15.590050012503127</v>
      </c>
      <c r="EH111" s="19">
        <f t="shared" si="312"/>
        <v>8.8336802950737692</v>
      </c>
      <c r="EI111" s="19">
        <f t="shared" si="312"/>
        <v>8.8336802950737692</v>
      </c>
      <c r="EJ111" s="19">
        <f t="shared" si="312"/>
        <v>10.212531257814451</v>
      </c>
      <c r="EK111" s="19">
        <f t="shared" si="312"/>
        <v>1.25</v>
      </c>
      <c r="EL111" s="19">
        <f t="shared" si="312"/>
        <v>1.25</v>
      </c>
      <c r="EM111" s="19">
        <f t="shared" si="312"/>
        <v>11.108784383595898</v>
      </c>
      <c r="EN111" s="19">
        <f t="shared" si="312"/>
        <v>8.4200250062515636</v>
      </c>
      <c r="EO111" s="19">
        <f t="shared" si="312"/>
        <v>8.1442548137034265</v>
      </c>
      <c r="EP111" s="19">
        <f t="shared" si="312"/>
        <v>19.175062515628902</v>
      </c>
      <c r="EQ111" s="19">
        <f t="shared" si="312"/>
        <v>27.448168292073021</v>
      </c>
      <c r="ER111" s="19">
        <f t="shared" si="312"/>
        <v>1.25</v>
      </c>
      <c r="ES111" s="19">
        <f t="shared" si="312"/>
        <v>1.25</v>
      </c>
      <c r="ET111" s="19">
        <f t="shared" si="312"/>
        <v>32.618859402350587</v>
      </c>
      <c r="EU111" s="19">
        <f t="shared" si="312"/>
        <v>20.553913478369591</v>
      </c>
      <c r="EV111" s="19">
        <f t="shared" si="312"/>
        <v>27.448168292073021</v>
      </c>
      <c r="EW111" s="19">
        <f t="shared" si="312"/>
        <v>21.932764441110276</v>
      </c>
      <c r="EX111" s="19">
        <f t="shared" si="312"/>
        <v>25.379891847961989</v>
      </c>
      <c r="EY111" s="19">
        <f t="shared" si="312"/>
        <v>1.25</v>
      </c>
      <c r="EZ111" s="19">
        <f t="shared" si="312"/>
        <v>1.25</v>
      </c>
      <c r="FA111" s="19">
        <f t="shared" si="312"/>
        <v>33.515112528132036</v>
      </c>
      <c r="FB111" s="19">
        <f t="shared" si="312"/>
        <v>17.79621155288822</v>
      </c>
      <c r="FC111" s="19">
        <f t="shared" ref="FC111:HN111" si="313">SUM(FC100:FC110)</f>
        <v>32.274146661665412</v>
      </c>
      <c r="FD111" s="19">
        <f t="shared" si="313"/>
        <v>26.758742810702675</v>
      </c>
      <c r="FE111" s="19">
        <f t="shared" si="313"/>
        <v>28.827019254813703</v>
      </c>
      <c r="FF111" s="19">
        <f t="shared" si="313"/>
        <v>1.25</v>
      </c>
      <c r="FG111" s="19">
        <f t="shared" si="313"/>
        <v>1.25</v>
      </c>
      <c r="FH111" s="19">
        <f t="shared" si="313"/>
        <v>33.515112528132036</v>
      </c>
      <c r="FI111" s="19">
        <f t="shared" si="313"/>
        <v>28.827019254813703</v>
      </c>
      <c r="FJ111" s="19">
        <f t="shared" si="313"/>
        <v>18.485637034258566</v>
      </c>
      <c r="FK111" s="19">
        <f t="shared" si="313"/>
        <v>10.212531257814451</v>
      </c>
      <c r="FL111" s="19">
        <f t="shared" si="313"/>
        <v>9.52310577644411</v>
      </c>
      <c r="FM111" s="19">
        <f t="shared" si="313"/>
        <v>1.25</v>
      </c>
      <c r="FN111" s="19">
        <f t="shared" si="313"/>
        <v>1.25</v>
      </c>
      <c r="FO111" s="19">
        <f t="shared" si="313"/>
        <v>14.561151424106029</v>
      </c>
      <c r="FP111" s="19">
        <f t="shared" si="313"/>
        <v>9.52310577644411</v>
      </c>
      <c r="FQ111" s="19">
        <f t="shared" si="313"/>
        <v>7.4548293323330821</v>
      </c>
      <c r="FR111" s="19">
        <f t="shared" si="313"/>
        <v>8.1442548137034265</v>
      </c>
      <c r="FS111" s="19">
        <f t="shared" si="313"/>
        <v>8.1442548137034265</v>
      </c>
      <c r="FT111" s="19">
        <f t="shared" si="313"/>
        <v>1.25</v>
      </c>
      <c r="FU111" s="19">
        <f t="shared" si="313"/>
        <v>1.25</v>
      </c>
      <c r="FV111" s="19">
        <f t="shared" si="313"/>
        <v>20.967568767191796</v>
      </c>
      <c r="FW111" s="19">
        <f t="shared" si="313"/>
        <v>9.52310577644411</v>
      </c>
      <c r="FX111" s="19">
        <f t="shared" si="313"/>
        <v>10.212531257814451</v>
      </c>
      <c r="FY111" s="19">
        <f t="shared" si="313"/>
        <v>9.52310577644411</v>
      </c>
      <c r="FZ111" s="19">
        <f t="shared" si="313"/>
        <v>9.52310577644411</v>
      </c>
      <c r="GA111" s="19">
        <f t="shared" si="313"/>
        <v>1.25</v>
      </c>
      <c r="GB111" s="19">
        <f t="shared" si="313"/>
        <v>1.25</v>
      </c>
      <c r="GC111" s="19">
        <f t="shared" si="313"/>
        <v>11.108784383595898</v>
      </c>
      <c r="GD111" s="19">
        <f t="shared" si="313"/>
        <v>9.52310577644411</v>
      </c>
      <c r="GE111" s="19">
        <f t="shared" si="313"/>
        <v>8.1442548137034265</v>
      </c>
      <c r="GF111" s="19">
        <f t="shared" si="313"/>
        <v>9.52310577644411</v>
      </c>
      <c r="GG111" s="19">
        <f t="shared" si="313"/>
        <v>9.52310577644411</v>
      </c>
      <c r="GH111" s="19">
        <f t="shared" si="313"/>
        <v>1.25</v>
      </c>
      <c r="GI111" s="19">
        <f t="shared" si="313"/>
        <v>1.25</v>
      </c>
      <c r="GJ111" s="19">
        <f t="shared" si="313"/>
        <v>28.137593773443353</v>
      </c>
      <c r="GK111" s="19">
        <f t="shared" si="313"/>
        <v>18.899292323080768</v>
      </c>
      <c r="GL111" s="19">
        <f t="shared" si="313"/>
        <v>11.591382220555138</v>
      </c>
      <c r="GM111" s="19">
        <f t="shared" si="313"/>
        <v>10.901956739184795</v>
      </c>
      <c r="GN111" s="19">
        <f t="shared" si="313"/>
        <v>11.591382220555138</v>
      </c>
      <c r="GO111" s="19">
        <f t="shared" si="313"/>
        <v>1.25</v>
      </c>
      <c r="GP111" s="19">
        <f t="shared" si="313"/>
        <v>1.25</v>
      </c>
      <c r="GQ111" s="19">
        <f t="shared" si="313"/>
        <v>19.175062515628902</v>
      </c>
      <c r="GR111" s="19">
        <f t="shared" si="313"/>
        <v>8.4200250062515636</v>
      </c>
      <c r="GS111" s="19">
        <f t="shared" si="313"/>
        <v>10.212531257814451</v>
      </c>
      <c r="GT111" s="19">
        <f t="shared" si="313"/>
        <v>10.901956739184795</v>
      </c>
      <c r="GU111" s="19">
        <f t="shared" si="313"/>
        <v>10.901956739184795</v>
      </c>
      <c r="GV111" s="19">
        <f t="shared" si="313"/>
        <v>1.25</v>
      </c>
      <c r="GW111" s="19">
        <f t="shared" si="313"/>
        <v>1.25</v>
      </c>
      <c r="GX111" s="19">
        <f t="shared" si="313"/>
        <v>32.618859402350587</v>
      </c>
      <c r="GY111" s="19">
        <f t="shared" si="313"/>
        <v>23.311615403850958</v>
      </c>
      <c r="GZ111" s="19">
        <f t="shared" si="313"/>
        <v>21.932764441110276</v>
      </c>
      <c r="HA111" s="19">
        <f t="shared" si="313"/>
        <v>21.932764441110276</v>
      </c>
      <c r="HB111" s="19">
        <f t="shared" si="313"/>
        <v>21.932764441110276</v>
      </c>
      <c r="HC111" s="19">
        <f t="shared" si="313"/>
        <v>1.25</v>
      </c>
      <c r="HD111" s="19">
        <f t="shared" si="313"/>
        <v>1.25</v>
      </c>
      <c r="HE111" s="19">
        <f t="shared" si="313"/>
        <v>31.722606276569135</v>
      </c>
      <c r="HF111" s="19">
        <f t="shared" si="313"/>
        <v>37.100125031257804</v>
      </c>
      <c r="HG111" s="19">
        <f t="shared" si="313"/>
        <v>35.721274068517133</v>
      </c>
      <c r="HH111" s="19">
        <f t="shared" si="313"/>
        <v>32.274146661665412</v>
      </c>
      <c r="HI111" s="19">
        <f t="shared" si="313"/>
        <v>21.932764441110276</v>
      </c>
      <c r="HJ111" s="19">
        <f t="shared" si="313"/>
        <v>1.25</v>
      </c>
      <c r="HK111" s="19">
        <f t="shared" si="313"/>
        <v>1.25</v>
      </c>
      <c r="HL111" s="19">
        <f t="shared" si="313"/>
        <v>32.618859402350587</v>
      </c>
      <c r="HM111" s="19">
        <f t="shared" si="313"/>
        <v>12.280807701925479</v>
      </c>
      <c r="HN111" s="19">
        <f t="shared" si="313"/>
        <v>13.659658664666164</v>
      </c>
      <c r="HO111" s="19">
        <f t="shared" ref="HO111:JZ111" si="314">SUM(HO100:HO110)</f>
        <v>11.591382220555138</v>
      </c>
      <c r="HP111" s="19">
        <f t="shared" si="314"/>
        <v>9.52310577644411</v>
      </c>
      <c r="HQ111" s="19">
        <f t="shared" si="314"/>
        <v>1.25</v>
      </c>
      <c r="HR111" s="19">
        <f t="shared" si="314"/>
        <v>1.25</v>
      </c>
      <c r="HS111" s="19">
        <f>SUM(HS100:HS110)</f>
        <v>21.175062515628902</v>
      </c>
      <c r="HT111" s="19">
        <f t="shared" si="314"/>
        <v>9.52310577644411</v>
      </c>
      <c r="HU111" s="19">
        <f t="shared" si="314"/>
        <v>8.8336802950737692</v>
      </c>
      <c r="HV111" s="19">
        <f t="shared" si="314"/>
        <v>8.1442548137034265</v>
      </c>
      <c r="HW111" s="19">
        <f t="shared" si="314"/>
        <v>10.901956739184795</v>
      </c>
      <c r="HX111" s="19">
        <f t="shared" si="314"/>
        <v>1.25</v>
      </c>
      <c r="HY111" s="19">
        <f t="shared" si="314"/>
        <v>1.25</v>
      </c>
      <c r="HZ111" s="19">
        <f t="shared" si="314"/>
        <v>32.618859402350587</v>
      </c>
      <c r="IA111" s="19">
        <f t="shared" si="314"/>
        <v>17.79621155288822</v>
      </c>
      <c r="IB111" s="19">
        <f t="shared" si="314"/>
        <v>16.417360590147538</v>
      </c>
      <c r="IC111" s="19">
        <f t="shared" si="314"/>
        <v>15.038509627406851</v>
      </c>
      <c r="ID111" s="19">
        <f t="shared" si="314"/>
        <v>9.52310577644411</v>
      </c>
      <c r="IE111" s="19">
        <f t="shared" si="314"/>
        <v>1.25</v>
      </c>
      <c r="IF111" s="19">
        <f t="shared" si="314"/>
        <v>1.25</v>
      </c>
      <c r="IG111" s="19">
        <f t="shared" si="314"/>
        <v>20.519442204301072</v>
      </c>
      <c r="IH111" s="19">
        <f t="shared" si="314"/>
        <v>12.832348087021757</v>
      </c>
      <c r="II111" s="19">
        <f t="shared" si="314"/>
        <v>12.97023318329582</v>
      </c>
      <c r="IJ111" s="19">
        <f t="shared" si="314"/>
        <v>9.52310577644411</v>
      </c>
      <c r="IK111" s="19">
        <f t="shared" si="314"/>
        <v>10.557243998499626</v>
      </c>
      <c r="IL111" s="19">
        <f t="shared" si="314"/>
        <v>1.25</v>
      </c>
      <c r="IM111" s="19">
        <f t="shared" si="314"/>
        <v>1.25</v>
      </c>
      <c r="IN111" s="19">
        <f t="shared" si="314"/>
        <v>19.175062515628902</v>
      </c>
      <c r="IO111" s="19">
        <f t="shared" si="314"/>
        <v>11.177726931732934</v>
      </c>
      <c r="IP111" s="19">
        <f t="shared" si="314"/>
        <v>13.659658664666164</v>
      </c>
      <c r="IQ111" s="19">
        <f t="shared" si="314"/>
        <v>30.205870217554391</v>
      </c>
      <c r="IR111" s="19">
        <f t="shared" si="314"/>
        <v>42.615528882220552</v>
      </c>
      <c r="IS111" s="19">
        <f t="shared" si="314"/>
        <v>1.25</v>
      </c>
      <c r="IT111" s="19">
        <f t="shared" si="314"/>
        <v>1.25</v>
      </c>
      <c r="IU111" s="19">
        <f t="shared" si="314"/>
        <v>50.543921917979496</v>
      </c>
      <c r="IV111" s="19">
        <f t="shared" si="314"/>
        <v>37.100125031257804</v>
      </c>
      <c r="IW111" s="19">
        <f t="shared" si="314"/>
        <v>35.721274068517133</v>
      </c>
      <c r="IX111" s="19">
        <f t="shared" si="314"/>
        <v>32.274146661665412</v>
      </c>
      <c r="IY111" s="19">
        <f t="shared" si="314"/>
        <v>39.168401475368839</v>
      </c>
      <c r="IZ111" s="19">
        <f t="shared" si="314"/>
        <v>1.25</v>
      </c>
      <c r="JA111" s="19">
        <f t="shared" si="314"/>
        <v>1.25</v>
      </c>
      <c r="JB111" s="19">
        <f t="shared" si="314"/>
        <v>50.543921917979496</v>
      </c>
      <c r="JC111" s="19">
        <f t="shared" si="314"/>
        <v>42.615528882220552</v>
      </c>
      <c r="JD111" s="19">
        <f t="shared" si="314"/>
        <v>32.963572143035762</v>
      </c>
      <c r="JE111" s="19">
        <f t="shared" si="314"/>
        <v>31.584721180295073</v>
      </c>
      <c r="JF111" s="19">
        <f t="shared" si="314"/>
        <v>18.485637034258566</v>
      </c>
      <c r="JG111" s="19">
        <f t="shared" si="314"/>
        <v>1.25</v>
      </c>
      <c r="JH111" s="19">
        <f t="shared" si="314"/>
        <v>1.25</v>
      </c>
      <c r="JI111" s="19">
        <f t="shared" si="314"/>
        <v>37.100125031257804</v>
      </c>
      <c r="JJ111" s="19">
        <f t="shared" si="314"/>
        <v>11.72926731682921</v>
      </c>
      <c r="JK111" s="19">
        <f t="shared" si="314"/>
        <v>12.97023318329582</v>
      </c>
      <c r="JL111" s="19">
        <f t="shared" si="314"/>
        <v>11.591382220555138</v>
      </c>
      <c r="JM111" s="19">
        <f t="shared" si="314"/>
        <v>8.1442548137034265</v>
      </c>
      <c r="JN111" s="19">
        <f t="shared" si="314"/>
        <v>1.25</v>
      </c>
      <c r="JO111" s="19">
        <f t="shared" si="314"/>
        <v>1.25</v>
      </c>
      <c r="JP111" s="19">
        <f t="shared" si="314"/>
        <v>37.100125031257804</v>
      </c>
      <c r="JQ111" s="19">
        <f t="shared" si="314"/>
        <v>37.100125031257804</v>
      </c>
      <c r="JR111" s="19">
        <f t="shared" si="314"/>
        <v>28.827019254813703</v>
      </c>
      <c r="JS111" s="19">
        <f t="shared" si="314"/>
        <v>18.485637034258566</v>
      </c>
      <c r="JT111" s="19">
        <f t="shared" si="314"/>
        <v>11.591382220555138</v>
      </c>
      <c r="JU111" s="19">
        <f t="shared" si="314"/>
        <v>1.25</v>
      </c>
      <c r="JV111" s="19">
        <f t="shared" si="314"/>
        <v>1.25</v>
      </c>
      <c r="JW111" s="19">
        <f t="shared" si="314"/>
        <v>37.100125031257804</v>
      </c>
      <c r="JX111" s="19">
        <f t="shared" si="314"/>
        <v>31.584721180295073</v>
      </c>
      <c r="JY111" s="19">
        <f t="shared" si="314"/>
        <v>19.864487996999252</v>
      </c>
      <c r="JZ111" s="19">
        <f t="shared" si="314"/>
        <v>19.864487996999252</v>
      </c>
      <c r="KA111" s="19">
        <f t="shared" ref="KA111:ML111" si="315">SUM(KA100:KA110)</f>
        <v>15.038509627406851</v>
      </c>
      <c r="KB111" s="19">
        <f t="shared" si="315"/>
        <v>1.25</v>
      </c>
      <c r="KC111" s="19">
        <f t="shared" si="315"/>
        <v>1.25</v>
      </c>
      <c r="KD111" s="19">
        <f t="shared" si="315"/>
        <v>46.062656289072265</v>
      </c>
      <c r="KE111" s="19">
        <f t="shared" si="315"/>
        <v>39.857826956739181</v>
      </c>
      <c r="KF111" s="19">
        <f t="shared" si="315"/>
        <v>42.615528882220552</v>
      </c>
      <c r="KG111" s="19">
        <f t="shared" si="315"/>
        <v>42.615528882220552</v>
      </c>
      <c r="KH111" s="19">
        <f t="shared" si="315"/>
        <v>42.615528882220552</v>
      </c>
      <c r="KI111" s="19">
        <f t="shared" si="315"/>
        <v>1.25</v>
      </c>
      <c r="KJ111" s="19">
        <f t="shared" si="315"/>
        <v>1.25</v>
      </c>
      <c r="KK111" s="19">
        <f t="shared" si="315"/>
        <v>81.912781320330083</v>
      </c>
      <c r="KL111" s="19">
        <f t="shared" si="315"/>
        <v>50.888634658664657</v>
      </c>
      <c r="KM111" s="19">
        <f t="shared" si="315"/>
        <v>59.851165916479133</v>
      </c>
      <c r="KN111" s="19">
        <f t="shared" si="315"/>
        <v>59.851165916479133</v>
      </c>
      <c r="KO111" s="19">
        <f t="shared" si="315"/>
        <v>1.25</v>
      </c>
      <c r="KP111" s="19">
        <f t="shared" si="315"/>
        <v>1.25</v>
      </c>
      <c r="KQ111" s="19">
        <f t="shared" si="315"/>
        <v>1.25</v>
      </c>
      <c r="KR111" s="19">
        <f t="shared" si="315"/>
        <v>81.912781320330083</v>
      </c>
      <c r="KS111" s="19">
        <f t="shared" si="315"/>
        <v>50.888634658664657</v>
      </c>
      <c r="KT111" s="19">
        <f t="shared" si="315"/>
        <v>56.404038509627405</v>
      </c>
      <c r="KU111" s="19">
        <f t="shared" si="315"/>
        <v>59.851165916479133</v>
      </c>
      <c r="KV111" s="19">
        <f t="shared" si="315"/>
        <v>52.956911102775692</v>
      </c>
      <c r="KW111" s="19">
        <f t="shared" si="315"/>
        <v>1.25</v>
      </c>
      <c r="KX111" s="19">
        <f t="shared" si="315"/>
        <v>1.25</v>
      </c>
      <c r="KY111" s="19">
        <f t="shared" si="315"/>
        <v>63.987718804701174</v>
      </c>
      <c r="KZ111" s="19">
        <f t="shared" si="315"/>
        <v>37.100125031257804</v>
      </c>
      <c r="LA111" s="19">
        <f t="shared" si="315"/>
        <v>35.721274068517133</v>
      </c>
      <c r="LB111" s="19">
        <f t="shared" si="315"/>
        <v>28.827019254813703</v>
      </c>
      <c r="LC111" s="19">
        <f t="shared" si="315"/>
        <v>28.827019254813703</v>
      </c>
      <c r="LD111" s="19">
        <f t="shared" si="315"/>
        <v>1.25</v>
      </c>
      <c r="LE111" s="19">
        <f t="shared" si="315"/>
        <v>1.25</v>
      </c>
      <c r="LF111" s="19">
        <f t="shared" si="315"/>
        <v>55.025187546886706</v>
      </c>
      <c r="LG111" s="19">
        <f t="shared" si="315"/>
        <v>34.34242310577644</v>
      </c>
      <c r="LH111" s="19">
        <f t="shared" si="315"/>
        <v>30.205870217554391</v>
      </c>
      <c r="LI111" s="19">
        <f t="shared" si="315"/>
        <v>21.932764441110276</v>
      </c>
      <c r="LJ111" s="19">
        <f t="shared" si="315"/>
        <v>10.212531257814451</v>
      </c>
      <c r="LK111" s="19">
        <f t="shared" si="315"/>
        <v>1.25</v>
      </c>
      <c r="LL111" s="19">
        <f t="shared" si="315"/>
        <v>1.25</v>
      </c>
      <c r="LM111" s="19">
        <f t="shared" si="315"/>
        <v>12.901290635158791</v>
      </c>
      <c r="LN111" s="19">
        <f t="shared" si="315"/>
        <v>4.5592423105776447</v>
      </c>
      <c r="LO111" s="19">
        <f t="shared" si="315"/>
        <v>1.25</v>
      </c>
      <c r="LP111" s="19">
        <f t="shared" si="315"/>
        <v>1.25</v>
      </c>
      <c r="LQ111" s="19">
        <f t="shared" si="315"/>
        <v>28.827019254813703</v>
      </c>
      <c r="LR111" s="19">
        <f t="shared" si="315"/>
        <v>1.25</v>
      </c>
      <c r="LS111" s="19">
        <f t="shared" si="315"/>
        <v>1.25</v>
      </c>
      <c r="LT111" s="19">
        <f t="shared" si="315"/>
        <v>50.543921917979496</v>
      </c>
      <c r="LU111" s="19">
        <f t="shared" si="315"/>
        <v>34.34242310577644</v>
      </c>
      <c r="LV111" s="19">
        <f t="shared" si="315"/>
        <v>1.25</v>
      </c>
      <c r="LW111" s="19">
        <f t="shared" si="315"/>
        <v>1.25</v>
      </c>
      <c r="LX111" s="19">
        <f t="shared" si="315"/>
        <v>52.956911102775692</v>
      </c>
      <c r="LY111" s="19">
        <f t="shared" si="315"/>
        <v>1.25</v>
      </c>
      <c r="LZ111" s="19">
        <f t="shared" si="315"/>
        <v>1.25</v>
      </c>
      <c r="MA111" s="19">
        <f t="shared" si="315"/>
        <v>14.693796886721676</v>
      </c>
      <c r="MB111" s="19">
        <f t="shared" si="315"/>
        <v>1.25</v>
      </c>
      <c r="MC111" s="19">
        <f t="shared" si="315"/>
        <v>39.168401475368839</v>
      </c>
      <c r="MD111" s="19">
        <f t="shared" si="315"/>
        <v>39.168401475368839</v>
      </c>
      <c r="ME111" s="19">
        <f t="shared" si="315"/>
        <v>39.168401475368839</v>
      </c>
      <c r="MF111" s="19">
        <f t="shared" si="315"/>
        <v>1.25</v>
      </c>
      <c r="MG111" s="19">
        <f t="shared" si="315"/>
        <v>1.25</v>
      </c>
      <c r="MH111" s="19">
        <f t="shared" si="315"/>
        <v>19.175062515628902</v>
      </c>
      <c r="MI111" s="19">
        <f t="shared" si="315"/>
        <v>6.7654038509627394</v>
      </c>
      <c r="MJ111" s="19">
        <f t="shared" si="315"/>
        <v>8.1442548137034265</v>
      </c>
      <c r="MK111" s="19">
        <f t="shared" si="315"/>
        <v>6.7654038509627394</v>
      </c>
      <c r="ML111" s="19">
        <f t="shared" si="315"/>
        <v>8.1442548137034265</v>
      </c>
      <c r="MM111" s="19">
        <f t="shared" ref="MM111:NA111" si="316">SUM(MM100:MM110)</f>
        <v>1.25</v>
      </c>
      <c r="MN111" s="19">
        <f t="shared" si="316"/>
        <v>1.25</v>
      </c>
      <c r="MO111" s="19">
        <f t="shared" si="316"/>
        <v>23.656328144536133</v>
      </c>
      <c r="MP111" s="19">
        <f t="shared" si="316"/>
        <v>9.52310577644411</v>
      </c>
      <c r="MQ111" s="19">
        <f t="shared" si="316"/>
        <v>9.52310577644411</v>
      </c>
      <c r="MR111" s="19">
        <f t="shared" si="316"/>
        <v>7.4548293323330821</v>
      </c>
      <c r="MS111" s="19">
        <f t="shared" si="316"/>
        <v>5.386552888222055</v>
      </c>
      <c r="MT111" s="19">
        <f t="shared" si="316"/>
        <v>1.25</v>
      </c>
      <c r="MU111" s="19">
        <f t="shared" si="316"/>
        <v>1.25</v>
      </c>
      <c r="MV111" s="19">
        <f t="shared" si="316"/>
        <v>8.4200250062515636</v>
      </c>
      <c r="MW111" s="19">
        <f t="shared" si="316"/>
        <v>5.6623230807701921</v>
      </c>
      <c r="MX111" s="19">
        <f t="shared" si="316"/>
        <v>5.386552888222055</v>
      </c>
      <c r="MY111" s="19">
        <f t="shared" si="316"/>
        <v>6.7654038509627394</v>
      </c>
      <c r="MZ111" s="19">
        <f t="shared" si="316"/>
        <v>6.7654038509627394</v>
      </c>
      <c r="NA111" s="19">
        <f t="shared" si="316"/>
        <v>1.25</v>
      </c>
      <c r="NB111" s="19">
        <f>SUM(NB100:NB110)</f>
        <v>1.25</v>
      </c>
      <c r="NC111" s="19">
        <f>SUM(NC100:NC110)</f>
        <v>12.212531257814451</v>
      </c>
    </row>
    <row r="114" spans="2:373" s="173" customFormat="1" ht="15">
      <c r="B114" s="175" t="s">
        <v>1855</v>
      </c>
      <c r="C114" s="179">
        <f>C20*Data!$H2</f>
        <v>102.375</v>
      </c>
      <c r="D114" s="179">
        <f>D20*Data!$H3</f>
        <v>70</v>
      </c>
      <c r="E114" s="179">
        <f>E20*Data!$H4</f>
        <v>70</v>
      </c>
      <c r="F114" s="179">
        <f>F20*Data!$H5</f>
        <v>70</v>
      </c>
      <c r="G114" s="179">
        <f>G20*Data!$H6</f>
        <v>87.5</v>
      </c>
      <c r="H114" s="179">
        <f>H20*Data!$H7</f>
        <v>0</v>
      </c>
      <c r="I114" s="179">
        <f>I20*Data!$H8</f>
        <v>0</v>
      </c>
      <c r="J114" s="179">
        <f>J20*Data!$H2</f>
        <v>113.75</v>
      </c>
      <c r="K114" s="179">
        <f>K20*Data!$H3</f>
        <v>70</v>
      </c>
      <c r="L114" s="179">
        <f>L20*Data!$H4</f>
        <v>70</v>
      </c>
      <c r="M114" s="179">
        <f>M20*Data!$H5</f>
        <v>70</v>
      </c>
      <c r="N114" s="179">
        <f>N20*Data!$H6</f>
        <v>61.25</v>
      </c>
      <c r="O114" s="179">
        <f>O20*Data!$H7</f>
        <v>0</v>
      </c>
      <c r="P114" s="179">
        <f>P20*Data!$H8</f>
        <v>0</v>
      </c>
      <c r="Q114" s="179">
        <f>Q20*Data!$H2</f>
        <v>170.625</v>
      </c>
      <c r="R114" s="179">
        <f>R20*Data!$H3</f>
        <v>133</v>
      </c>
      <c r="S114" s="179">
        <f>S20*Data!$H4</f>
        <v>192.49999999999997</v>
      </c>
      <c r="T114" s="179">
        <f>T20*Data!$H5</f>
        <v>140</v>
      </c>
      <c r="U114" s="179">
        <f>U20*Data!$H6</f>
        <v>61.25</v>
      </c>
      <c r="V114" s="179">
        <f>V20*Data!$H7</f>
        <v>0</v>
      </c>
      <c r="W114" s="179">
        <f>W20*Data!$H8</f>
        <v>0</v>
      </c>
      <c r="X114" s="179">
        <f>X20*Data!$H2</f>
        <v>125.12499999999999</v>
      </c>
      <c r="Y114" s="179">
        <f>Y20*Data!$H3</f>
        <v>52.5</v>
      </c>
      <c r="Z114" s="179">
        <f>Z20*Data!$H4</f>
        <v>78.75</v>
      </c>
      <c r="AA114" s="179">
        <f>AA20*Data!$H5</f>
        <v>87.5</v>
      </c>
      <c r="AB114" s="179">
        <f>AB20*Data!$H6</f>
        <v>87.5</v>
      </c>
      <c r="AC114" s="179">
        <f>AC20*Data!$H7</f>
        <v>0</v>
      </c>
      <c r="AD114" s="179">
        <f>AD20*Data!$H8</f>
        <v>0</v>
      </c>
      <c r="AE114" s="179">
        <f>AE20*Data!$H2</f>
        <v>136.5</v>
      </c>
      <c r="AF114" s="179">
        <f>AF20*Data!$H3</f>
        <v>70</v>
      </c>
      <c r="AG114" s="179">
        <f>AG20*Data!$H4</f>
        <v>105</v>
      </c>
      <c r="AH114" s="179">
        <f>AH20*Data!$H5</f>
        <v>87.5</v>
      </c>
      <c r="AI114" s="179">
        <f>AI20*Data!$H6</f>
        <v>87.5</v>
      </c>
      <c r="AJ114" s="179">
        <f>AJ20*Data!$H7</f>
        <v>0</v>
      </c>
      <c r="AK114" s="179">
        <f>AK20*Data!$H8</f>
        <v>0</v>
      </c>
      <c r="AL114" s="179">
        <f>AL20*Data!$H2</f>
        <v>159.25</v>
      </c>
      <c r="AM114" s="179">
        <f>AM20*Data!$H3</f>
        <v>84</v>
      </c>
      <c r="AN114" s="179">
        <f>AN20*Data!$H4</f>
        <v>105</v>
      </c>
      <c r="AO114" s="179">
        <f>AO20*Data!$H5</f>
        <v>105</v>
      </c>
      <c r="AP114" s="179">
        <f>AP20*Data!$H6</f>
        <v>87.5</v>
      </c>
      <c r="AQ114" s="179">
        <f>AQ20*Data!$H7</f>
        <v>0</v>
      </c>
      <c r="AR114" s="179">
        <f>AR20*Data!$H8</f>
        <v>0</v>
      </c>
      <c r="AS114" s="179">
        <f>AS20*Data!$H2</f>
        <v>159.25</v>
      </c>
      <c r="AT114" s="179">
        <f>AT20*Data!$H3</f>
        <v>98</v>
      </c>
      <c r="AU114" s="179">
        <f>AU20*Data!$H4</f>
        <v>105</v>
      </c>
      <c r="AV114" s="179">
        <f>AV20*Data!$H5</f>
        <v>78.75</v>
      </c>
      <c r="AW114" s="179">
        <f>AW20*Data!$H6</f>
        <v>87.5</v>
      </c>
      <c r="AX114" s="179">
        <f>AX20*Data!$H7</f>
        <v>0</v>
      </c>
      <c r="AY114" s="179">
        <f>AY20*Data!$H8</f>
        <v>0</v>
      </c>
      <c r="AZ114" s="179">
        <f>AZ20*Data!$H2</f>
        <v>284.375</v>
      </c>
      <c r="BA114" s="179">
        <f>BA20*Data!$H3</f>
        <v>210</v>
      </c>
      <c r="BB114" s="179">
        <f>BB20*Data!$H4</f>
        <v>218.75</v>
      </c>
      <c r="BC114" s="179">
        <f>BC20*Data!$H5</f>
        <v>122.5</v>
      </c>
      <c r="BD114" s="179">
        <f>BD20*Data!$H6</f>
        <v>78.75</v>
      </c>
      <c r="BE114" s="179">
        <f>BE20*Data!$H7</f>
        <v>0</v>
      </c>
      <c r="BF114" s="179">
        <f>BF20*Data!$H8</f>
        <v>0</v>
      </c>
      <c r="BG114" s="179">
        <f>BG20*Data!$H2</f>
        <v>0</v>
      </c>
      <c r="BH114" s="179">
        <f>BH20*Data!$H3</f>
        <v>210</v>
      </c>
      <c r="BI114" s="179">
        <f>BI20*Data!$H4</f>
        <v>113.75</v>
      </c>
      <c r="BJ114" s="179">
        <f>BJ20*Data!$H5</f>
        <v>122.5</v>
      </c>
      <c r="BK114" s="179">
        <f>BK20*Data!$H6</f>
        <v>113.75</v>
      </c>
      <c r="BL114" s="179">
        <f>BL20*Data!$H7</f>
        <v>0</v>
      </c>
      <c r="BM114" s="179">
        <f>BM20*Data!$H8</f>
        <v>0</v>
      </c>
      <c r="BN114" s="179">
        <f>BN20*Data!$H2</f>
        <v>227.5</v>
      </c>
      <c r="BO114" s="179">
        <f>BO20*Data!$H3</f>
        <v>146.99999999999997</v>
      </c>
      <c r="BP114" s="179">
        <f>BP20*Data!$H4</f>
        <v>140</v>
      </c>
      <c r="BQ114" s="179">
        <f>BQ20*Data!$H5</f>
        <v>52.5</v>
      </c>
      <c r="BR114" s="179">
        <f>BR20*Data!$H6</f>
        <v>96.249999999999986</v>
      </c>
      <c r="BS114" s="179">
        <f>BS20*Data!$H7</f>
        <v>0</v>
      </c>
      <c r="BT114" s="179">
        <f>BT20*Data!$H8</f>
        <v>0</v>
      </c>
      <c r="BU114" s="179">
        <f>BU20*Data!$H2</f>
        <v>147.875</v>
      </c>
      <c r="BV114" s="179">
        <f>BV20*Data!$H3</f>
        <v>70</v>
      </c>
      <c r="BW114" s="179">
        <f>BW20*Data!$H4</f>
        <v>96.249999999999986</v>
      </c>
      <c r="BX114" s="179">
        <f>BX20*Data!$H5</f>
        <v>87.5</v>
      </c>
      <c r="BY114" s="179">
        <f>BY20*Data!$H6</f>
        <v>96.249999999999986</v>
      </c>
      <c r="BZ114" s="179">
        <f>BZ20*Data!$H7</f>
        <v>0</v>
      </c>
      <c r="CA114" s="179">
        <f>CA20*Data!$H8</f>
        <v>0</v>
      </c>
      <c r="CB114" s="179">
        <f>CB20*Data!$H2</f>
        <v>182</v>
      </c>
      <c r="CC114" s="179">
        <f>CC20*Data!$H3</f>
        <v>84</v>
      </c>
      <c r="CD114" s="179">
        <f>CD20*Data!$H4</f>
        <v>105</v>
      </c>
      <c r="CE114" s="179">
        <f>CE20*Data!$H5</f>
        <v>70</v>
      </c>
      <c r="CF114" s="179">
        <f>CF20*Data!$H6</f>
        <v>218.75</v>
      </c>
      <c r="CG114" s="179">
        <f>CG20*Data!$H7</f>
        <v>0</v>
      </c>
      <c r="CH114" s="179">
        <f>CH20*Data!$H8</f>
        <v>0</v>
      </c>
      <c r="CI114" s="179">
        <f>CI20*Data!$H2</f>
        <v>364</v>
      </c>
      <c r="CJ114" s="179">
        <f>CJ20*Data!$H3</f>
        <v>280</v>
      </c>
      <c r="CK114" s="179">
        <f>CK20*Data!$H4</f>
        <v>332.5</v>
      </c>
      <c r="CL114" s="179">
        <f>CL20*Data!$H5</f>
        <v>245</v>
      </c>
      <c r="CM114" s="179">
        <f>CM20*Data!$H6</f>
        <v>332.5</v>
      </c>
      <c r="CN114" s="179">
        <f>CN20*Data!$H7</f>
        <v>0</v>
      </c>
      <c r="CO114" s="179">
        <f>CO20*Data!$H8</f>
        <v>0</v>
      </c>
      <c r="CP114" s="179">
        <f>CP20*Data!$H2</f>
        <v>284.375</v>
      </c>
      <c r="CQ114" s="179">
        <f>CQ20*Data!$H3</f>
        <v>210</v>
      </c>
      <c r="CR114" s="179">
        <f>CR20*Data!$H4</f>
        <v>175</v>
      </c>
      <c r="CS114" s="179">
        <f>CS20*Data!$H4</f>
        <v>175</v>
      </c>
      <c r="CT114" s="179">
        <f>CT20*Data!$H4</f>
        <v>131.25</v>
      </c>
      <c r="CU114" s="179">
        <f>CU20*Data!$H4</f>
        <v>113.75</v>
      </c>
      <c r="CV114" s="179">
        <f>CV20*Data!$H4</f>
        <v>113.75</v>
      </c>
      <c r="CW114" s="179">
        <f>CW20*Data!$H4</f>
        <v>0</v>
      </c>
      <c r="CX114" s="179">
        <f>CX20*Data!$H4</f>
        <v>201.24999999999997</v>
      </c>
      <c r="CY114" s="179">
        <f>CY20*Data!$H4</f>
        <v>122.5</v>
      </c>
      <c r="CZ114" s="179">
        <f>CZ20*Data!$H4</f>
        <v>105</v>
      </c>
      <c r="DA114" s="179">
        <f>DA20*Data!$H4</f>
        <v>87.5</v>
      </c>
      <c r="DB114" s="179">
        <f>DB20*Data!$H4</f>
        <v>78.75</v>
      </c>
      <c r="DC114" s="179">
        <f>DC20*Data!$H4</f>
        <v>78.75</v>
      </c>
      <c r="DD114" s="179">
        <f>DD20*Data!$H4</f>
        <v>201.24999999999997</v>
      </c>
      <c r="DE114" s="179">
        <f>DE20*Data!$H4</f>
        <v>323.75</v>
      </c>
      <c r="DF114" s="179">
        <f>DF20*Data!$H4</f>
        <v>210</v>
      </c>
      <c r="DG114" s="179">
        <f>DG20*Data!$H4</f>
        <v>210</v>
      </c>
      <c r="DH114" s="179">
        <f>DH20*Data!$H4</f>
        <v>210</v>
      </c>
      <c r="DI114" s="179">
        <f>DI20*Data!$H4</f>
        <v>122.5</v>
      </c>
      <c r="DJ114" s="179">
        <f>DJ20*Data!$H4</f>
        <v>140</v>
      </c>
      <c r="DK114" s="179">
        <f>DK20*Data!$H4</f>
        <v>262.5</v>
      </c>
      <c r="DL114" s="179">
        <f>DL20*Data!$H4</f>
        <v>358.74999999999994</v>
      </c>
      <c r="DM114" s="179">
        <f>DM20*Data!$H4</f>
        <v>332.5</v>
      </c>
      <c r="DN114" s="179">
        <f>DN20*Data!$H4</f>
        <v>297.5</v>
      </c>
      <c r="DO114" s="179">
        <f>DO20*Data!$H4</f>
        <v>210</v>
      </c>
      <c r="DP114" s="179">
        <f>DP20*Data!$H4</f>
        <v>175</v>
      </c>
      <c r="DQ114" s="179">
        <f>DQ20*Data!$H4</f>
        <v>122.5</v>
      </c>
      <c r="DR114" s="179">
        <f>DR20*Data!$H4</f>
        <v>175</v>
      </c>
      <c r="DS114" s="179">
        <f>DS20*Data!$H4</f>
        <v>131.25</v>
      </c>
      <c r="DT114" s="179">
        <f>DT20*Data!$H4</f>
        <v>96.249999999999986</v>
      </c>
      <c r="DU114" s="179">
        <f>DU20*Data!$H4</f>
        <v>96.249999999999986</v>
      </c>
      <c r="DV114" s="179">
        <f>DV20*Data!$H4</f>
        <v>87.5</v>
      </c>
      <c r="DW114" s="179">
        <f>DW20*Data!$H4</f>
        <v>70</v>
      </c>
      <c r="DX114" s="179">
        <f>DX20*Data!$H4</f>
        <v>87.5</v>
      </c>
      <c r="DY114" s="179">
        <f>DY20*Data!$H4</f>
        <v>122.5</v>
      </c>
      <c r="DZ114" s="179">
        <f>DZ20*Data!$H4</f>
        <v>175</v>
      </c>
      <c r="EA114" s="179">
        <f>EA20*Data!$H4</f>
        <v>87.5</v>
      </c>
      <c r="EB114" s="179">
        <f>EB20*Data!$H4</f>
        <v>70</v>
      </c>
      <c r="EC114" s="179">
        <f>EC20*Data!$H4</f>
        <v>70</v>
      </c>
      <c r="ED114" s="179">
        <f>ED20*Data!$H4</f>
        <v>61.25</v>
      </c>
      <c r="EE114" s="179">
        <f>EE20*Data!$H4</f>
        <v>70</v>
      </c>
      <c r="EF114" s="179">
        <f>EF20*Data!$H4</f>
        <v>0</v>
      </c>
      <c r="EG114" s="179">
        <f>EG20*Data!$H4</f>
        <v>227.5</v>
      </c>
      <c r="EH114" s="179">
        <f>EH20*Data!$H4</f>
        <v>96.249999999999986</v>
      </c>
      <c r="EI114" s="179">
        <f>EI20*Data!$H4</f>
        <v>96.249999999999986</v>
      </c>
      <c r="EJ114" s="179">
        <f>EJ20*Data!$H4</f>
        <v>113.75</v>
      </c>
      <c r="EK114" s="179">
        <f>EK20*Data!$H4</f>
        <v>87.5</v>
      </c>
      <c r="EL114" s="179">
        <f>EL20*Data!$H4</f>
        <v>87.5</v>
      </c>
      <c r="EM114" s="179">
        <f>EM20*Data!$H4</f>
        <v>96.249999999999986</v>
      </c>
      <c r="EN114" s="179">
        <f>EN20*Data!$H4</f>
        <v>113.75</v>
      </c>
      <c r="EO114" s="179">
        <f>EO20*Data!$H4</f>
        <v>87.5</v>
      </c>
      <c r="EP114" s="179">
        <f>EP20*Data!$H4</f>
        <v>227.5</v>
      </c>
      <c r="EQ114" s="179">
        <f>EQ20*Data!$H4</f>
        <v>332.5</v>
      </c>
      <c r="ER114" s="179">
        <f>ER20*Data!$H4</f>
        <v>192.49999999999997</v>
      </c>
      <c r="ES114" s="179">
        <f>ES20*Data!$H4</f>
        <v>157.5</v>
      </c>
      <c r="ET114" s="179">
        <f>ET20*Data!$H4</f>
        <v>306.25</v>
      </c>
      <c r="EU114" s="179">
        <f>EU20*Data!$H4</f>
        <v>306.25</v>
      </c>
      <c r="EV114" s="179">
        <f>EV20*Data!$H4</f>
        <v>332.5</v>
      </c>
      <c r="EW114" s="179">
        <f>EW20*Data!$H4</f>
        <v>262.5</v>
      </c>
      <c r="EX114" s="179">
        <f>EX20*Data!$H4</f>
        <v>306.25</v>
      </c>
      <c r="EY114" s="179">
        <f>EY20*Data!$H4</f>
        <v>218.75</v>
      </c>
      <c r="EZ114" s="179">
        <f>EZ20*Data!$H4</f>
        <v>175</v>
      </c>
      <c r="FA114" s="179">
        <f>FA20*Data!$H4</f>
        <v>315</v>
      </c>
      <c r="FB114" s="179">
        <f>FB20*Data!$H4</f>
        <v>262.5</v>
      </c>
      <c r="FC114" s="179">
        <f>FC20*Data!$H4</f>
        <v>393.74999999999994</v>
      </c>
      <c r="FD114" s="179">
        <f>FD20*Data!$H4</f>
        <v>323.75</v>
      </c>
      <c r="FE114" s="179">
        <f>FE20*Data!$H4</f>
        <v>350</v>
      </c>
      <c r="FF114" s="179">
        <f>FF20*Data!$H4</f>
        <v>420</v>
      </c>
      <c r="FG114" s="179">
        <f>FG20*Data!$H4</f>
        <v>227.5</v>
      </c>
      <c r="FH114" s="179">
        <f>FH20*Data!$H4</f>
        <v>315</v>
      </c>
      <c r="FI114" s="179">
        <f>FI20*Data!$H4</f>
        <v>437.5</v>
      </c>
      <c r="FJ114" s="179">
        <f>FJ20*Data!$H4</f>
        <v>218.75</v>
      </c>
      <c r="FK114" s="179">
        <f>FK20*Data!$H4</f>
        <v>113.75</v>
      </c>
      <c r="FL114" s="179">
        <f>FL20*Data!$H4</f>
        <v>105</v>
      </c>
      <c r="FM114" s="179">
        <f>FM20*Data!$H4</f>
        <v>113.75</v>
      </c>
      <c r="FN114" s="179">
        <f>FN20*Data!$H4</f>
        <v>93.633749999999992</v>
      </c>
      <c r="FO114" s="179">
        <f>FO20*Data!$H4</f>
        <v>129.95499999999998</v>
      </c>
      <c r="FP114" s="179">
        <f>FP20*Data!$H4</f>
        <v>131.25</v>
      </c>
      <c r="FQ114" s="179">
        <f>FQ20*Data!$H4</f>
        <v>78.75</v>
      </c>
      <c r="FR114" s="179">
        <f>FR20*Data!$H4</f>
        <v>87.5</v>
      </c>
      <c r="FS114" s="179">
        <f>FS20*Data!$H4</f>
        <v>87.5</v>
      </c>
      <c r="FT114" s="179">
        <f>FT20*Data!$H4</f>
        <v>87.5</v>
      </c>
      <c r="FU114" s="179">
        <f>FU20*Data!$H4</f>
        <v>140</v>
      </c>
      <c r="FV114" s="179">
        <f>FV20*Data!$H4</f>
        <v>192.49999999999997</v>
      </c>
      <c r="FW114" s="179">
        <f>FW20*Data!$H4</f>
        <v>131.25</v>
      </c>
      <c r="FX114" s="179">
        <f>FX20*Data!$H4</f>
        <v>113.75</v>
      </c>
      <c r="FY114" s="179">
        <f>FY20*Data!$H4</f>
        <v>105</v>
      </c>
      <c r="FZ114" s="179">
        <f>FZ20*Data!$H4</f>
        <v>105</v>
      </c>
      <c r="GA114" s="179">
        <f>GA20*Data!$H4</f>
        <v>87.5</v>
      </c>
      <c r="GB114" s="179">
        <f>GB20*Data!$H4</f>
        <v>113.75</v>
      </c>
      <c r="GC114" s="179">
        <f>GC20*Data!$H4</f>
        <v>96.249999999999986</v>
      </c>
      <c r="GD114" s="179">
        <f>GD20*Data!$H4</f>
        <v>131.25</v>
      </c>
      <c r="GE114" s="179">
        <f>GE20*Data!$H4</f>
        <v>87.5</v>
      </c>
      <c r="GF114" s="179">
        <f>GF20*Data!$H4</f>
        <v>105</v>
      </c>
      <c r="GG114" s="179">
        <f>GG20*Data!$H4</f>
        <v>105</v>
      </c>
      <c r="GH114" s="179">
        <f>GH20*Data!$H4</f>
        <v>122.5</v>
      </c>
      <c r="GI114" s="179">
        <f>GI20*Data!$H4</f>
        <v>122.5</v>
      </c>
      <c r="GJ114" s="179">
        <f>GJ20*Data!$H4</f>
        <v>262.5</v>
      </c>
      <c r="GK114" s="179">
        <f>GK20*Data!$H4</f>
        <v>280</v>
      </c>
      <c r="GL114" s="179">
        <f>GL20*Data!$H4</f>
        <v>131.25</v>
      </c>
      <c r="GM114" s="179">
        <f>GM20*Data!$H4</f>
        <v>122.5</v>
      </c>
      <c r="GN114" s="179">
        <f>GN20*Data!$H4</f>
        <v>131.25</v>
      </c>
      <c r="GO114" s="179">
        <f>GO20*Data!$H4</f>
        <v>87.5</v>
      </c>
      <c r="GP114" s="179">
        <f>GP20*Data!$H4</f>
        <v>140</v>
      </c>
      <c r="GQ114" s="179">
        <f>GQ20*Data!$H4</f>
        <v>175</v>
      </c>
      <c r="GR114" s="179">
        <f>GR20*Data!$H4</f>
        <v>113.75</v>
      </c>
      <c r="GS114" s="179">
        <f>GS20*Data!$H4</f>
        <v>113.75</v>
      </c>
      <c r="GT114" s="179">
        <f>GT20*Data!$H4</f>
        <v>122.5</v>
      </c>
      <c r="GU114" s="179">
        <f>GU20*Data!$H4</f>
        <v>122.5</v>
      </c>
      <c r="GV114" s="179">
        <f>GV20*Data!$H4</f>
        <v>87.5</v>
      </c>
      <c r="GW114" s="179">
        <f>GW20*Data!$H4</f>
        <v>122.5</v>
      </c>
      <c r="GX114" s="179">
        <f>GX20*Data!$H4</f>
        <v>306.25</v>
      </c>
      <c r="GY114" s="179">
        <f>GY20*Data!$H4</f>
        <v>350</v>
      </c>
      <c r="GZ114" s="179">
        <f>GZ20*Data!$H4</f>
        <v>262.5</v>
      </c>
      <c r="HA114" s="179">
        <f>HA20*Data!$H4</f>
        <v>262.5</v>
      </c>
      <c r="HB114" s="179">
        <f>HB20*Data!$H4</f>
        <v>262.5</v>
      </c>
      <c r="HC114" s="179">
        <f>HC20*Data!$H4</f>
        <v>157.5</v>
      </c>
      <c r="HD114" s="179">
        <f>HD20*Data!$H4</f>
        <v>157.5</v>
      </c>
      <c r="HE114" s="179">
        <f>HE20*Data!$H4</f>
        <v>297.5</v>
      </c>
      <c r="HF114" s="179">
        <f>HF20*Data!$H4</f>
        <v>568.75</v>
      </c>
      <c r="HG114" s="179">
        <f>HG20*Data!$H4</f>
        <v>437.5</v>
      </c>
      <c r="HH114" s="179">
        <f>HH20*Data!$H4</f>
        <v>393.74999999999994</v>
      </c>
      <c r="HI114" s="179">
        <f>HI20*Data!$H4</f>
        <v>262.5</v>
      </c>
      <c r="HJ114" s="179">
        <f>HJ20*Data!$H4</f>
        <v>262.5</v>
      </c>
      <c r="HK114" s="179">
        <f>HK20*Data!$H4</f>
        <v>245</v>
      </c>
      <c r="HL114" s="179">
        <f>HL20*Data!$H4</f>
        <v>306.25</v>
      </c>
      <c r="HM114" s="179">
        <f>HM20*Data!$H4</f>
        <v>175</v>
      </c>
      <c r="HN114" s="179">
        <f>HN20*Data!$H4</f>
        <v>157.5</v>
      </c>
      <c r="HO114" s="179">
        <f>HO20*Data!$H4</f>
        <v>131.25</v>
      </c>
      <c r="HP114" s="179">
        <f>HP20*Data!$H4</f>
        <v>105</v>
      </c>
      <c r="HQ114" s="179">
        <f>HQ20*Data!$H4</f>
        <v>157.5</v>
      </c>
      <c r="HR114" s="179">
        <f>HR20*Data!$H4</f>
        <v>175</v>
      </c>
      <c r="HS114" s="179">
        <f>HS20*Data!$H4</f>
        <v>175</v>
      </c>
      <c r="HT114" s="179">
        <f>HT20*Data!$H4</f>
        <v>131.25</v>
      </c>
      <c r="HU114" s="179">
        <f>HU20*Data!$H4</f>
        <v>96.249999999999986</v>
      </c>
      <c r="HV114" s="179">
        <f>HV20*Data!$H4</f>
        <v>87.5</v>
      </c>
      <c r="HW114" s="179">
        <f>HW20*Data!$H4</f>
        <v>122.5</v>
      </c>
      <c r="HX114" s="179">
        <f>HX20*Data!$H4</f>
        <v>157.5</v>
      </c>
      <c r="HY114" s="179">
        <f>HY20*Data!$H4</f>
        <v>175</v>
      </c>
      <c r="HZ114" s="179">
        <f>HZ20*Data!$H4</f>
        <v>306.25</v>
      </c>
      <c r="IA114" s="179">
        <f>IA20*Data!$H4</f>
        <v>262.5</v>
      </c>
      <c r="IB114" s="179">
        <f>IB20*Data!$H4</f>
        <v>192.49999999999997</v>
      </c>
      <c r="IC114" s="179">
        <f>IC20*Data!$H4</f>
        <v>175</v>
      </c>
      <c r="ID114" s="179">
        <f>ID20*Data!$H4</f>
        <v>105</v>
      </c>
      <c r="IE114" s="179">
        <f>IE20*Data!$H4</f>
        <v>70</v>
      </c>
      <c r="IF114" s="179">
        <f>IF20*Data!$H4</f>
        <v>113.75</v>
      </c>
      <c r="IG114" s="179">
        <f>IG20*Data!$H4</f>
        <v>188.12499999999997</v>
      </c>
      <c r="IH114" s="179">
        <f>IH20*Data!$H4</f>
        <v>183.74999999999997</v>
      </c>
      <c r="II114" s="179">
        <f>II20*Data!$H4</f>
        <v>148.75</v>
      </c>
      <c r="IJ114" s="179">
        <f>IJ20*Data!$H4</f>
        <v>105</v>
      </c>
      <c r="IK114" s="179">
        <f>IK20*Data!$H4</f>
        <v>118.125</v>
      </c>
      <c r="IL114" s="179">
        <f>IL20*Data!$H4</f>
        <v>105</v>
      </c>
      <c r="IM114" s="179">
        <f>IM20*Data!$H4</f>
        <v>105</v>
      </c>
      <c r="IN114" s="179">
        <f>IN20*Data!$H4</f>
        <v>175</v>
      </c>
      <c r="IO114" s="179">
        <f>IO20*Data!$H4</f>
        <v>157.5</v>
      </c>
      <c r="IP114" s="179">
        <f>IP20*Data!$H4</f>
        <v>157.5</v>
      </c>
      <c r="IQ114" s="179">
        <f>IQ20*Data!$H4</f>
        <v>367.49999999999994</v>
      </c>
      <c r="IR114" s="179">
        <f>IR20*Data!$H4</f>
        <v>525</v>
      </c>
      <c r="IS114" s="179">
        <f>IS20*Data!$H4</f>
        <v>262.5</v>
      </c>
      <c r="IT114" s="179">
        <f>IT20*Data!$H4</f>
        <v>306.25</v>
      </c>
      <c r="IU114" s="179">
        <f>IU20*Data!$H4</f>
        <v>481.25</v>
      </c>
      <c r="IV114" s="179">
        <f>IV20*Data!$H4</f>
        <v>568.75</v>
      </c>
      <c r="IW114" s="179">
        <f>IW20*Data!$H4</f>
        <v>437.5</v>
      </c>
      <c r="IX114" s="179">
        <f>IX20*Data!$H4</f>
        <v>393.74999999999994</v>
      </c>
      <c r="IY114" s="179">
        <f>IY20*Data!$H4</f>
        <v>481.25</v>
      </c>
      <c r="IZ114" s="179">
        <f>IZ20*Data!$H4</f>
        <v>612.5</v>
      </c>
      <c r="JA114" s="179">
        <f>JA20*Data!$H4</f>
        <v>262.5</v>
      </c>
      <c r="JB114" s="179">
        <f>JB20*Data!$H4</f>
        <v>481.25</v>
      </c>
      <c r="JC114" s="179">
        <f>JC20*Data!$H4</f>
        <v>656.25</v>
      </c>
      <c r="JD114" s="179">
        <f>JD20*Data!$H4</f>
        <v>402.49999999999994</v>
      </c>
      <c r="JE114" s="179">
        <f>JE20*Data!$H4</f>
        <v>384.99999999999994</v>
      </c>
      <c r="JF114" s="179">
        <f>JF20*Data!$H4</f>
        <v>218.75</v>
      </c>
      <c r="JG114" s="179">
        <f>JG20*Data!$H4</f>
        <v>131.25</v>
      </c>
      <c r="JH114" s="179">
        <f>JH20*Data!$H4</f>
        <v>157.5</v>
      </c>
      <c r="JI114" s="179">
        <f>JI20*Data!$H4</f>
        <v>350</v>
      </c>
      <c r="JJ114" s="179">
        <f>JJ20*Data!$H4</f>
        <v>166.25</v>
      </c>
      <c r="JK114" s="179">
        <f>JK20*Data!$H4</f>
        <v>148.75</v>
      </c>
      <c r="JL114" s="179">
        <f>JL20*Data!$H4</f>
        <v>131.25</v>
      </c>
      <c r="JM114" s="179">
        <f>JM20*Data!$H4</f>
        <v>87.5</v>
      </c>
      <c r="JN114" s="179">
        <f>JN20*Data!$H4</f>
        <v>175</v>
      </c>
      <c r="JO114" s="179">
        <f>JO20*Data!$H4</f>
        <v>218.75</v>
      </c>
      <c r="JP114" s="179">
        <f>JP20*Data!$H4</f>
        <v>350</v>
      </c>
      <c r="JQ114" s="179">
        <f>JQ20*Data!$H4</f>
        <v>568.75</v>
      </c>
      <c r="JR114" s="179">
        <f>JR20*Data!$H4</f>
        <v>350</v>
      </c>
      <c r="JS114" s="179">
        <f>JS20*Data!$H4</f>
        <v>218.75</v>
      </c>
      <c r="JT114" s="179">
        <f>JT20*Data!$H4</f>
        <v>131.25</v>
      </c>
      <c r="JU114" s="179">
        <f>JU20*Data!$H4</f>
        <v>175</v>
      </c>
      <c r="JV114" s="179">
        <f>JV20*Data!$H4</f>
        <v>218.75</v>
      </c>
      <c r="JW114" s="179">
        <f>JW20*Data!$H4</f>
        <v>350</v>
      </c>
      <c r="JX114" s="179">
        <f>JX20*Data!$H4</f>
        <v>481.25</v>
      </c>
      <c r="JY114" s="179">
        <f>JY20*Data!$H4</f>
        <v>236.25</v>
      </c>
      <c r="JZ114" s="179">
        <f>JZ20*Data!$H4</f>
        <v>236.25</v>
      </c>
      <c r="KA114" s="179">
        <f>KA20*Data!$H4</f>
        <v>175</v>
      </c>
      <c r="KB114" s="179">
        <f>KB20*Data!$H4</f>
        <v>218.75</v>
      </c>
      <c r="KC114" s="179">
        <f>KC20*Data!$H4</f>
        <v>218.75</v>
      </c>
      <c r="KD114" s="179">
        <f>KD20*Data!$H4</f>
        <v>437.5</v>
      </c>
      <c r="KE114" s="179">
        <f>KE20*Data!$H4</f>
        <v>612.5</v>
      </c>
      <c r="KF114" s="179">
        <f>KF20*Data!$H4</f>
        <v>525</v>
      </c>
      <c r="KG114" s="179">
        <f>KG20*Data!$H4</f>
        <v>525</v>
      </c>
      <c r="KH114" s="179">
        <f>KH20*Data!$H4</f>
        <v>525</v>
      </c>
      <c r="KI114" s="179">
        <f>KI20*Data!$H4</f>
        <v>262.5</v>
      </c>
      <c r="KJ114" s="179">
        <f>KJ20*Data!$H4</f>
        <v>218.75</v>
      </c>
      <c r="KK114" s="179">
        <f>KK20*Data!$H4</f>
        <v>787.49999999999989</v>
      </c>
      <c r="KL114" s="179">
        <f>KL20*Data!$H4</f>
        <v>787.49999999999989</v>
      </c>
      <c r="KM114" s="179">
        <f>KM20*Data!$H4</f>
        <v>743.74999999999989</v>
      </c>
      <c r="KN114" s="179">
        <f>KN20*Data!$H4</f>
        <v>743.74999999999989</v>
      </c>
      <c r="KO114" s="179">
        <f>KO20*Data!$H4</f>
        <v>0</v>
      </c>
      <c r="KP114" s="179">
        <f>KP20*Data!$H4</f>
        <v>787.49999999999989</v>
      </c>
      <c r="KQ114" s="179">
        <f>KQ20*Data!$H4</f>
        <v>787.49999999999989</v>
      </c>
      <c r="KR114" s="179">
        <f>KR20*Data!$H4</f>
        <v>787.49999999999989</v>
      </c>
      <c r="KS114" s="179">
        <f>KS20*Data!$H4</f>
        <v>787.49999999999989</v>
      </c>
      <c r="KT114" s="179">
        <f>KT20*Data!$H4</f>
        <v>700</v>
      </c>
      <c r="KU114" s="179">
        <f>KU20*Data!$H4</f>
        <v>743.74999999999989</v>
      </c>
      <c r="KV114" s="179">
        <f>KV20*Data!$H4</f>
        <v>656.25</v>
      </c>
      <c r="KW114" s="179">
        <f>KW20*Data!$H4</f>
        <v>743.74999999999989</v>
      </c>
      <c r="KX114" s="179">
        <f>KX20*Data!$H4</f>
        <v>262.5</v>
      </c>
      <c r="KY114" s="179">
        <f>KY20*Data!$H4</f>
        <v>612.5</v>
      </c>
      <c r="KZ114" s="179">
        <f>KZ20*Data!$H4</f>
        <v>568.75</v>
      </c>
      <c r="LA114" s="179">
        <f>LA20*Data!$H4</f>
        <v>437.5</v>
      </c>
      <c r="LB114" s="179">
        <f>LB20*Data!$H4</f>
        <v>350</v>
      </c>
      <c r="LC114" s="179">
        <f>LC20*Data!$H4</f>
        <v>350</v>
      </c>
      <c r="LD114" s="179">
        <f>LD20*Data!$H4</f>
        <v>236.25</v>
      </c>
      <c r="LE114" s="179">
        <f>LE20*Data!$H4</f>
        <v>306.25</v>
      </c>
      <c r="LF114" s="179">
        <f>LF20*Data!$H4</f>
        <v>525</v>
      </c>
      <c r="LG114" s="179">
        <f>LG20*Data!$H4</f>
        <v>525</v>
      </c>
      <c r="LH114" s="179">
        <f>LH20*Data!$H4</f>
        <v>367.49999999999994</v>
      </c>
      <c r="LI114" s="179">
        <f>LI20*Data!$H4</f>
        <v>262.5</v>
      </c>
      <c r="LJ114" s="179">
        <f>LJ20*Data!$H4</f>
        <v>113.75</v>
      </c>
      <c r="LK114" s="179">
        <f>LK20*Data!$H4</f>
        <v>113.75</v>
      </c>
      <c r="LL114" s="179">
        <f>LL20*Data!$H4</f>
        <v>113.75</v>
      </c>
      <c r="LM114" s="179">
        <f>LM20*Data!$H4</f>
        <v>113.75</v>
      </c>
      <c r="LN114" s="179">
        <f>LN20*Data!$H4</f>
        <v>52.5</v>
      </c>
      <c r="LO114" s="179">
        <f>LO20*Data!$H4</f>
        <v>0</v>
      </c>
      <c r="LP114" s="179">
        <f>LP20*Data!$H4</f>
        <v>0</v>
      </c>
      <c r="LQ114" s="179">
        <f>LQ20*Data!$H4</f>
        <v>350</v>
      </c>
      <c r="LR114" s="179">
        <f>LR20*Data!$H4</f>
        <v>525</v>
      </c>
      <c r="LS114" s="179">
        <f>LS20*Data!$H4</f>
        <v>262.5</v>
      </c>
      <c r="LT114" s="179">
        <f>LT20*Data!$H4</f>
        <v>481.25</v>
      </c>
      <c r="LU114" s="179">
        <f>LU20*Data!$H4</f>
        <v>525</v>
      </c>
      <c r="LV114" s="179">
        <f>LV20*Data!$H4</f>
        <v>0</v>
      </c>
      <c r="LW114" s="179">
        <f>LW20*Data!$H4</f>
        <v>0</v>
      </c>
      <c r="LX114" s="179">
        <f>LX20*Data!$H4</f>
        <v>1250</v>
      </c>
      <c r="LY114" s="179">
        <f>LY20*Data!$H4</f>
        <v>612.5</v>
      </c>
      <c r="LZ114" s="179">
        <f>LZ20*Data!$H4</f>
        <v>306.25</v>
      </c>
      <c r="MA114" s="179">
        <f>MA20*Data!$H4</f>
        <v>131.25</v>
      </c>
      <c r="MB114" s="179">
        <f>MB20*Data!$H4</f>
        <v>0</v>
      </c>
      <c r="MC114" s="179">
        <f>MC20*Data!$H4</f>
        <v>481.25</v>
      </c>
      <c r="MD114" s="179">
        <f>MD20*Data!$H4</f>
        <v>481.25</v>
      </c>
      <c r="ME114" s="179">
        <f>ME20*Data!$H4</f>
        <v>481.25</v>
      </c>
      <c r="MF114" s="179">
        <f>MF20*Data!$H4</f>
        <v>262.5</v>
      </c>
      <c r="MG114" s="179">
        <f>MG20*Data!$H4</f>
        <v>131.25</v>
      </c>
      <c r="MH114" s="179">
        <f>MH20*Data!$H4</f>
        <v>175</v>
      </c>
      <c r="MI114" s="179">
        <f>MI20*Data!$H4</f>
        <v>87.5</v>
      </c>
      <c r="MJ114" s="179">
        <f>MJ20*Data!$H4</f>
        <v>87.5</v>
      </c>
      <c r="MK114" s="179">
        <f>MK20*Data!$H4</f>
        <v>70</v>
      </c>
      <c r="ML114" s="179">
        <f>ML20*Data!$H4</f>
        <v>87.5</v>
      </c>
      <c r="MM114" s="179">
        <f>MM20*Data!$H4</f>
        <v>61.25</v>
      </c>
      <c r="MN114" s="179">
        <f>MN20*Data!$H4</f>
        <v>61.25</v>
      </c>
      <c r="MO114" s="179">
        <f>MO20*Data!$H4</f>
        <v>218.75</v>
      </c>
      <c r="MP114" s="179">
        <f>MP20*Data!$H4</f>
        <v>131.25</v>
      </c>
      <c r="MQ114" s="179">
        <f>MQ20*Data!$H4</f>
        <v>105</v>
      </c>
      <c r="MR114" s="179">
        <f>MR20*Data!$H4</f>
        <v>78.75</v>
      </c>
      <c r="MS114" s="179">
        <f>MS20*Data!$H4</f>
        <v>52.5</v>
      </c>
      <c r="MT114" s="179">
        <f>MT20*Data!$H4</f>
        <v>52.5</v>
      </c>
      <c r="MU114" s="179">
        <f>MU20*Data!$H4</f>
        <v>52.5</v>
      </c>
      <c r="MV114" s="179">
        <f>MV20*Data!$H4</f>
        <v>70</v>
      </c>
      <c r="MW114" s="179">
        <f>MW20*Data!$H4</f>
        <v>70</v>
      </c>
      <c r="MX114" s="179">
        <f>MX20*Data!$H4</f>
        <v>52.5</v>
      </c>
      <c r="MY114" s="179">
        <f>MY20*Data!$H4</f>
        <v>70</v>
      </c>
      <c r="MZ114" s="179">
        <f>MZ20*Data!$H4</f>
        <v>70</v>
      </c>
      <c r="NA114" s="179">
        <f>NA20*Data!$H4</f>
        <v>87.5</v>
      </c>
      <c r="NB114" s="179">
        <f>NB20*Data!$H4</f>
        <v>87.5</v>
      </c>
      <c r="NC114" s="179">
        <f>NC20*Data!$H4</f>
        <v>87.5</v>
      </c>
    </row>
    <row r="115" spans="2:373" s="173" customFormat="1" ht="15">
      <c r="B115" s="178" t="s">
        <v>1839</v>
      </c>
      <c r="C115" s="172">
        <v>0</v>
      </c>
      <c r="D115" s="172">
        <v>0</v>
      </c>
      <c r="E115" s="172">
        <v>0</v>
      </c>
      <c r="F115" s="172">
        <v>0</v>
      </c>
      <c r="G115" s="172">
        <v>0</v>
      </c>
      <c r="H115" s="172">
        <v>0</v>
      </c>
      <c r="I115" s="172">
        <v>0</v>
      </c>
      <c r="J115" s="172">
        <v>0</v>
      </c>
      <c r="K115" s="172">
        <v>0</v>
      </c>
      <c r="L115" s="172">
        <v>0</v>
      </c>
      <c r="M115" s="172">
        <v>0</v>
      </c>
      <c r="N115" s="172">
        <v>0</v>
      </c>
      <c r="O115" s="172">
        <v>0</v>
      </c>
      <c r="P115" s="172">
        <v>0</v>
      </c>
      <c r="Q115" s="172">
        <v>0</v>
      </c>
      <c r="R115" s="172">
        <v>0</v>
      </c>
      <c r="S115" s="172">
        <v>0</v>
      </c>
      <c r="T115" s="172">
        <v>0</v>
      </c>
      <c r="U115" s="172">
        <v>0</v>
      </c>
      <c r="V115" s="172">
        <v>0</v>
      </c>
      <c r="W115" s="172">
        <v>0</v>
      </c>
      <c r="X115" s="172">
        <v>0</v>
      </c>
      <c r="Y115" s="172">
        <v>0</v>
      </c>
      <c r="Z115" s="172">
        <v>0</v>
      </c>
      <c r="AA115" s="172">
        <v>0</v>
      </c>
      <c r="AB115" s="172">
        <v>0</v>
      </c>
      <c r="AC115" s="172">
        <v>0</v>
      </c>
      <c r="AD115" s="172">
        <v>0</v>
      </c>
      <c r="AE115" s="172">
        <v>0</v>
      </c>
      <c r="AF115" s="172">
        <v>0</v>
      </c>
      <c r="AG115" s="172">
        <v>0</v>
      </c>
      <c r="AH115" s="172">
        <v>0</v>
      </c>
      <c r="AI115" s="172">
        <v>0</v>
      </c>
      <c r="AJ115" s="172">
        <v>0</v>
      </c>
      <c r="AK115" s="172">
        <v>0</v>
      </c>
      <c r="AL115" s="172">
        <v>0</v>
      </c>
      <c r="AM115" s="172">
        <v>0</v>
      </c>
      <c r="AN115" s="172">
        <v>0</v>
      </c>
      <c r="AO115" s="172">
        <v>0</v>
      </c>
      <c r="AP115" s="172">
        <v>0</v>
      </c>
      <c r="AQ115" s="172">
        <v>0</v>
      </c>
      <c r="AR115" s="172">
        <v>0</v>
      </c>
      <c r="AS115" s="172">
        <v>0</v>
      </c>
      <c r="AT115" s="172">
        <v>0</v>
      </c>
      <c r="AU115" s="172">
        <v>0</v>
      </c>
      <c r="AV115" s="172">
        <v>0</v>
      </c>
      <c r="AW115" s="172">
        <v>0</v>
      </c>
      <c r="AX115" s="172">
        <v>0</v>
      </c>
      <c r="AY115" s="172">
        <v>0</v>
      </c>
      <c r="AZ115" s="172">
        <v>0</v>
      </c>
      <c r="BA115" s="172">
        <v>0</v>
      </c>
      <c r="BB115" s="172">
        <v>0</v>
      </c>
      <c r="BC115" s="172">
        <v>0</v>
      </c>
      <c r="BD115" s="172">
        <v>0</v>
      </c>
      <c r="BE115" s="172">
        <v>0</v>
      </c>
      <c r="BF115" s="172">
        <v>0</v>
      </c>
      <c r="BG115" s="172">
        <v>0</v>
      </c>
      <c r="BH115" s="172">
        <v>0</v>
      </c>
      <c r="BI115" s="172">
        <v>0</v>
      </c>
      <c r="BJ115" s="172">
        <v>0</v>
      </c>
      <c r="BK115" s="172">
        <v>0</v>
      </c>
      <c r="BL115" s="172">
        <v>0</v>
      </c>
      <c r="BM115" s="172">
        <v>0</v>
      </c>
      <c r="BN115" s="172">
        <v>0</v>
      </c>
      <c r="BO115" s="172">
        <v>0</v>
      </c>
      <c r="BP115" s="172">
        <v>0</v>
      </c>
      <c r="BQ115" s="172">
        <v>0</v>
      </c>
      <c r="BR115" s="172">
        <v>0</v>
      </c>
      <c r="BS115" s="172">
        <v>0</v>
      </c>
      <c r="BT115" s="172">
        <v>0</v>
      </c>
      <c r="BU115" s="172">
        <v>0</v>
      </c>
      <c r="BV115" s="172">
        <v>0</v>
      </c>
      <c r="BW115" s="172">
        <v>0</v>
      </c>
      <c r="BX115" s="172">
        <v>0</v>
      </c>
      <c r="BY115" s="172">
        <v>0</v>
      </c>
      <c r="BZ115" s="172">
        <v>0</v>
      </c>
      <c r="CA115" s="172">
        <v>0</v>
      </c>
      <c r="CB115" s="172">
        <v>0</v>
      </c>
      <c r="CC115" s="172">
        <v>0</v>
      </c>
      <c r="CD115" s="172">
        <v>0</v>
      </c>
      <c r="CE115" s="172">
        <v>0</v>
      </c>
      <c r="CF115" s="172">
        <v>0</v>
      </c>
      <c r="CG115" s="172">
        <v>0</v>
      </c>
      <c r="CH115" s="172">
        <v>0</v>
      </c>
      <c r="CI115" s="172">
        <v>0</v>
      </c>
      <c r="CJ115" s="172">
        <v>0</v>
      </c>
      <c r="CK115" s="172">
        <v>0</v>
      </c>
      <c r="CL115" s="172">
        <v>0</v>
      </c>
      <c r="CM115" s="172">
        <v>0</v>
      </c>
      <c r="CN115" s="172">
        <v>0</v>
      </c>
      <c r="CO115" s="172">
        <v>0</v>
      </c>
      <c r="CP115" s="172">
        <v>0</v>
      </c>
      <c r="CQ115" s="172">
        <v>0</v>
      </c>
      <c r="CR115" s="172">
        <v>0</v>
      </c>
      <c r="CS115" s="172">
        <v>1</v>
      </c>
      <c r="CT115" s="172">
        <v>2</v>
      </c>
      <c r="CU115" s="172">
        <v>3</v>
      </c>
      <c r="CV115" s="172">
        <v>4</v>
      </c>
      <c r="CW115" s="172">
        <v>5</v>
      </c>
      <c r="CX115" s="172">
        <v>6</v>
      </c>
      <c r="CY115" s="172">
        <v>7</v>
      </c>
      <c r="CZ115" s="172">
        <v>8</v>
      </c>
      <c r="DA115" s="172">
        <v>9</v>
      </c>
      <c r="DB115" s="172">
        <v>10</v>
      </c>
      <c r="DC115" s="172">
        <v>11</v>
      </c>
      <c r="DD115" s="172">
        <v>12</v>
      </c>
      <c r="DE115" s="172">
        <v>13</v>
      </c>
      <c r="DF115" s="172">
        <v>14</v>
      </c>
      <c r="DG115" s="172">
        <v>15</v>
      </c>
      <c r="DH115" s="172">
        <v>16</v>
      </c>
      <c r="DI115" s="172">
        <v>17</v>
      </c>
      <c r="DJ115" s="172">
        <v>18</v>
      </c>
      <c r="DK115" s="172">
        <v>19</v>
      </c>
      <c r="DL115" s="172">
        <v>20</v>
      </c>
      <c r="DM115" s="172">
        <v>21</v>
      </c>
      <c r="DN115" s="172">
        <v>22</v>
      </c>
      <c r="DO115" s="172">
        <v>23</v>
      </c>
      <c r="DP115" s="172">
        <v>24</v>
      </c>
      <c r="DQ115" s="172">
        <v>25</v>
      </c>
      <c r="DR115" s="172">
        <v>26</v>
      </c>
      <c r="DS115" s="172">
        <v>27</v>
      </c>
      <c r="DT115" s="172">
        <v>28</v>
      </c>
      <c r="DU115" s="172">
        <v>29</v>
      </c>
      <c r="DV115" s="172">
        <v>30</v>
      </c>
      <c r="DW115" s="172">
        <v>31</v>
      </c>
      <c r="DX115" s="172">
        <v>32</v>
      </c>
      <c r="DY115" s="172">
        <v>33</v>
      </c>
      <c r="DZ115" s="172">
        <v>34</v>
      </c>
      <c r="EA115" s="172">
        <v>35</v>
      </c>
      <c r="EB115" s="172">
        <v>36</v>
      </c>
      <c r="EC115" s="172">
        <v>37</v>
      </c>
      <c r="ED115" s="172">
        <v>38</v>
      </c>
      <c r="EE115" s="172">
        <v>39</v>
      </c>
      <c r="EF115" s="172">
        <v>40</v>
      </c>
      <c r="EG115" s="172">
        <v>41</v>
      </c>
      <c r="EH115" s="172">
        <v>42</v>
      </c>
      <c r="EI115" s="172">
        <v>43</v>
      </c>
      <c r="EJ115" s="172">
        <v>44</v>
      </c>
      <c r="EK115" s="172">
        <v>45</v>
      </c>
      <c r="EL115" s="172">
        <v>46</v>
      </c>
      <c r="EM115" s="172">
        <v>47</v>
      </c>
      <c r="EN115" s="172">
        <v>48</v>
      </c>
      <c r="EO115" s="172">
        <v>49</v>
      </c>
      <c r="EP115" s="172">
        <v>50</v>
      </c>
      <c r="EQ115" s="172">
        <v>51</v>
      </c>
      <c r="ER115" s="172">
        <v>52</v>
      </c>
      <c r="ES115" s="172">
        <v>53</v>
      </c>
      <c r="ET115" s="172">
        <v>54</v>
      </c>
      <c r="EU115" s="172">
        <v>55</v>
      </c>
      <c r="EV115" s="172">
        <v>56</v>
      </c>
      <c r="EW115" s="172">
        <v>57</v>
      </c>
      <c r="EX115" s="172">
        <v>58</v>
      </c>
      <c r="EY115" s="172">
        <v>59</v>
      </c>
      <c r="EZ115" s="172">
        <v>60</v>
      </c>
      <c r="FA115" s="172">
        <v>61</v>
      </c>
      <c r="FB115" s="172">
        <v>62</v>
      </c>
      <c r="FC115" s="172">
        <v>63</v>
      </c>
      <c r="FD115" s="172">
        <v>64</v>
      </c>
      <c r="FE115" s="172">
        <v>65</v>
      </c>
      <c r="FF115" s="172">
        <v>66</v>
      </c>
      <c r="FG115" s="172">
        <v>67</v>
      </c>
      <c r="FH115" s="172">
        <v>68</v>
      </c>
      <c r="FI115" s="172">
        <v>69</v>
      </c>
      <c r="FJ115" s="172">
        <v>70</v>
      </c>
      <c r="FK115" s="172">
        <v>71</v>
      </c>
      <c r="FL115" s="172">
        <v>72</v>
      </c>
      <c r="FM115" s="172">
        <v>73</v>
      </c>
      <c r="FN115" s="172">
        <v>74</v>
      </c>
      <c r="FO115" s="172">
        <v>75</v>
      </c>
      <c r="FP115" s="172">
        <v>76</v>
      </c>
      <c r="FQ115" s="172">
        <v>77</v>
      </c>
      <c r="FR115" s="172">
        <v>78</v>
      </c>
      <c r="FS115" s="172">
        <v>79</v>
      </c>
      <c r="FT115" s="172">
        <v>80</v>
      </c>
      <c r="FU115" s="172">
        <v>81</v>
      </c>
      <c r="FV115" s="172">
        <v>82</v>
      </c>
      <c r="FW115" s="172">
        <v>83</v>
      </c>
      <c r="FX115" s="172">
        <v>84</v>
      </c>
      <c r="FY115" s="172">
        <v>85</v>
      </c>
      <c r="FZ115" s="172">
        <v>86</v>
      </c>
      <c r="GA115" s="172">
        <v>87</v>
      </c>
      <c r="GB115" s="172">
        <v>88</v>
      </c>
      <c r="GC115" s="172">
        <v>89</v>
      </c>
      <c r="GD115" s="172">
        <v>90</v>
      </c>
      <c r="GE115" s="172">
        <v>91</v>
      </c>
      <c r="GF115" s="172">
        <v>92</v>
      </c>
      <c r="GG115" s="172">
        <v>93</v>
      </c>
      <c r="GH115" s="172">
        <v>94</v>
      </c>
      <c r="GI115" s="172">
        <v>95</v>
      </c>
      <c r="GJ115" s="172">
        <v>96</v>
      </c>
      <c r="GK115" s="172">
        <v>97</v>
      </c>
      <c r="GL115" s="172">
        <v>98</v>
      </c>
      <c r="GM115" s="172">
        <v>99</v>
      </c>
      <c r="GN115" s="172">
        <v>100</v>
      </c>
      <c r="GO115" s="172">
        <v>101</v>
      </c>
      <c r="GP115" s="172">
        <v>102</v>
      </c>
      <c r="GQ115" s="172">
        <v>103</v>
      </c>
      <c r="GR115" s="172">
        <v>104</v>
      </c>
      <c r="GS115" s="172">
        <v>105</v>
      </c>
      <c r="GT115" s="172">
        <v>106</v>
      </c>
      <c r="GU115" s="172">
        <v>107</v>
      </c>
      <c r="GV115" s="172">
        <v>108</v>
      </c>
      <c r="GW115" s="172">
        <v>109</v>
      </c>
      <c r="GX115" s="172">
        <v>110</v>
      </c>
      <c r="GY115" s="172">
        <v>111</v>
      </c>
      <c r="GZ115" s="172">
        <v>112</v>
      </c>
      <c r="HA115" s="172">
        <v>113</v>
      </c>
      <c r="HB115" s="172">
        <v>114</v>
      </c>
      <c r="HC115" s="172">
        <v>115</v>
      </c>
      <c r="HD115" s="172">
        <v>116</v>
      </c>
      <c r="HE115" s="172">
        <v>117</v>
      </c>
      <c r="HF115" s="172">
        <v>118</v>
      </c>
      <c r="HG115" s="172">
        <v>119</v>
      </c>
      <c r="HH115" s="172">
        <v>120</v>
      </c>
      <c r="HI115" s="172">
        <v>121</v>
      </c>
      <c r="HJ115" s="172">
        <v>122</v>
      </c>
      <c r="HK115" s="172">
        <v>123</v>
      </c>
      <c r="HL115" s="172">
        <v>124</v>
      </c>
      <c r="HM115" s="172">
        <v>125</v>
      </c>
      <c r="HN115" s="172">
        <v>126</v>
      </c>
      <c r="HO115" s="172">
        <v>127</v>
      </c>
      <c r="HP115" s="172">
        <v>128</v>
      </c>
      <c r="HQ115" s="172">
        <v>129</v>
      </c>
      <c r="HR115" s="172">
        <v>130</v>
      </c>
      <c r="HS115" s="172">
        <v>271</v>
      </c>
      <c r="HT115" s="172">
        <v>132</v>
      </c>
      <c r="HU115" s="172">
        <v>133</v>
      </c>
      <c r="HV115" s="172">
        <v>134</v>
      </c>
      <c r="HW115" s="172">
        <v>135</v>
      </c>
      <c r="HX115" s="172">
        <v>136</v>
      </c>
      <c r="HY115" s="172">
        <v>137</v>
      </c>
      <c r="HZ115" s="172">
        <v>138</v>
      </c>
      <c r="IA115" s="172">
        <v>139</v>
      </c>
      <c r="IB115" s="172">
        <v>140</v>
      </c>
      <c r="IC115" s="172">
        <v>141</v>
      </c>
      <c r="ID115" s="172">
        <v>142</v>
      </c>
      <c r="IE115" s="172">
        <v>143</v>
      </c>
      <c r="IF115" s="172">
        <v>144</v>
      </c>
      <c r="IG115" s="172">
        <v>145</v>
      </c>
      <c r="IH115" s="172">
        <v>146</v>
      </c>
      <c r="II115" s="172">
        <v>147</v>
      </c>
      <c r="IJ115" s="172">
        <v>148</v>
      </c>
      <c r="IK115" s="172">
        <v>149</v>
      </c>
      <c r="IL115" s="172">
        <v>150</v>
      </c>
      <c r="IM115" s="172">
        <v>151</v>
      </c>
      <c r="IN115" s="172">
        <v>152</v>
      </c>
      <c r="IO115" s="172">
        <v>153</v>
      </c>
      <c r="IP115" s="172">
        <v>154</v>
      </c>
      <c r="IQ115" s="172">
        <v>155</v>
      </c>
      <c r="IR115" s="172">
        <v>156</v>
      </c>
      <c r="IS115" s="172">
        <v>157</v>
      </c>
      <c r="IT115" s="172">
        <v>158</v>
      </c>
      <c r="IU115" s="172">
        <v>159</v>
      </c>
      <c r="IV115" s="172">
        <v>160</v>
      </c>
      <c r="IW115" s="172">
        <v>161</v>
      </c>
      <c r="IX115" s="172">
        <v>162</v>
      </c>
      <c r="IY115" s="172">
        <v>163</v>
      </c>
      <c r="IZ115" s="172">
        <v>164</v>
      </c>
      <c r="JA115" s="172">
        <v>165</v>
      </c>
      <c r="JB115" s="172">
        <v>166</v>
      </c>
      <c r="JC115" s="172">
        <v>167</v>
      </c>
      <c r="JD115" s="172">
        <v>168</v>
      </c>
      <c r="JE115" s="172">
        <v>169</v>
      </c>
      <c r="JF115" s="172">
        <v>170</v>
      </c>
      <c r="JG115" s="172">
        <v>171</v>
      </c>
      <c r="JH115" s="172">
        <v>172</v>
      </c>
      <c r="JI115" s="172">
        <v>173</v>
      </c>
      <c r="JJ115" s="172">
        <v>174</v>
      </c>
      <c r="JK115" s="172">
        <v>175</v>
      </c>
      <c r="JL115" s="172">
        <v>176</v>
      </c>
      <c r="JM115" s="172">
        <v>177</v>
      </c>
      <c r="JN115" s="172">
        <v>178</v>
      </c>
      <c r="JO115" s="172">
        <v>179</v>
      </c>
      <c r="JP115" s="172">
        <v>180</v>
      </c>
      <c r="JQ115" s="172">
        <v>181</v>
      </c>
      <c r="JR115" s="172">
        <v>182</v>
      </c>
      <c r="JS115" s="172">
        <v>183</v>
      </c>
      <c r="JT115" s="172">
        <v>184</v>
      </c>
      <c r="JU115" s="172">
        <v>185</v>
      </c>
      <c r="JV115" s="172">
        <v>186</v>
      </c>
      <c r="JW115" s="172">
        <v>187</v>
      </c>
      <c r="JX115" s="172">
        <v>188</v>
      </c>
      <c r="JY115" s="172">
        <v>189</v>
      </c>
      <c r="JZ115" s="172">
        <v>190</v>
      </c>
      <c r="KA115" s="172">
        <v>191</v>
      </c>
      <c r="KB115" s="172">
        <v>192</v>
      </c>
      <c r="KC115" s="172">
        <v>193</v>
      </c>
      <c r="KD115" s="172">
        <v>194</v>
      </c>
      <c r="KE115" s="172">
        <v>195</v>
      </c>
      <c r="KF115" s="172">
        <v>196</v>
      </c>
      <c r="KG115" s="172">
        <v>197</v>
      </c>
      <c r="KH115" s="172">
        <v>198</v>
      </c>
      <c r="KI115" s="172">
        <v>199</v>
      </c>
      <c r="KJ115" s="172">
        <v>200</v>
      </c>
      <c r="KK115" s="172">
        <v>201</v>
      </c>
      <c r="KL115" s="172">
        <v>202</v>
      </c>
      <c r="KM115" s="172">
        <v>203</v>
      </c>
      <c r="KN115" s="172">
        <v>204</v>
      </c>
      <c r="KO115" s="172">
        <v>205</v>
      </c>
      <c r="KP115" s="172">
        <v>206</v>
      </c>
      <c r="KQ115" s="172">
        <v>207</v>
      </c>
      <c r="KR115" s="172">
        <v>208</v>
      </c>
      <c r="KS115" s="172">
        <v>209</v>
      </c>
      <c r="KT115" s="172">
        <v>210</v>
      </c>
      <c r="KU115" s="172">
        <v>211</v>
      </c>
      <c r="KV115" s="172">
        <v>212</v>
      </c>
      <c r="KW115" s="172">
        <v>213</v>
      </c>
      <c r="KX115" s="172">
        <v>214</v>
      </c>
      <c r="KY115" s="172">
        <v>215</v>
      </c>
      <c r="KZ115" s="172">
        <v>216</v>
      </c>
      <c r="LA115" s="172">
        <v>217</v>
      </c>
      <c r="LB115" s="172">
        <v>218</v>
      </c>
      <c r="LC115" s="172">
        <v>219</v>
      </c>
      <c r="LD115" s="172">
        <v>220</v>
      </c>
      <c r="LE115" s="172">
        <v>221</v>
      </c>
      <c r="LF115" s="172">
        <v>222</v>
      </c>
      <c r="LG115" s="172">
        <v>223</v>
      </c>
      <c r="LH115" s="172">
        <v>224</v>
      </c>
      <c r="LI115" s="172">
        <v>225</v>
      </c>
      <c r="LJ115" s="172">
        <v>226</v>
      </c>
      <c r="LK115" s="172">
        <v>227</v>
      </c>
      <c r="LL115" s="172">
        <v>228</v>
      </c>
      <c r="LM115" s="172">
        <v>229</v>
      </c>
      <c r="LN115" s="172">
        <v>230</v>
      </c>
      <c r="LO115" s="172">
        <v>231</v>
      </c>
      <c r="LP115" s="172">
        <v>232</v>
      </c>
      <c r="LQ115" s="172">
        <v>233</v>
      </c>
      <c r="LR115" s="172">
        <v>234</v>
      </c>
      <c r="LS115" s="172">
        <v>235</v>
      </c>
      <c r="LT115" s="172">
        <v>236</v>
      </c>
      <c r="LU115" s="172">
        <v>237</v>
      </c>
      <c r="LV115" s="172">
        <v>238</v>
      </c>
      <c r="LW115" s="172">
        <v>239</v>
      </c>
      <c r="LX115" s="172">
        <v>240</v>
      </c>
      <c r="LY115" s="172">
        <v>241</v>
      </c>
      <c r="LZ115" s="172">
        <v>242</v>
      </c>
      <c r="MA115" s="172">
        <v>243</v>
      </c>
      <c r="MB115" s="172">
        <v>244</v>
      </c>
      <c r="MC115" s="172">
        <v>245</v>
      </c>
      <c r="MD115" s="172">
        <v>246</v>
      </c>
      <c r="ME115" s="172">
        <v>247</v>
      </c>
      <c r="MF115" s="172">
        <v>248</v>
      </c>
      <c r="MG115" s="172">
        <v>249</v>
      </c>
      <c r="MH115" s="172">
        <v>250</v>
      </c>
      <c r="MI115" s="172">
        <v>251</v>
      </c>
      <c r="MJ115" s="172">
        <v>252</v>
      </c>
      <c r="MK115" s="172">
        <v>253</v>
      </c>
      <c r="ML115" s="172">
        <v>254</v>
      </c>
      <c r="MM115" s="172">
        <v>255</v>
      </c>
      <c r="MN115" s="172">
        <v>256</v>
      </c>
      <c r="MO115" s="172">
        <v>257</v>
      </c>
      <c r="MP115" s="172">
        <v>258</v>
      </c>
      <c r="MQ115" s="172">
        <v>259</v>
      </c>
      <c r="MR115" s="172">
        <v>260</v>
      </c>
      <c r="MS115" s="172">
        <v>261</v>
      </c>
      <c r="MT115" s="172">
        <v>262</v>
      </c>
      <c r="MU115" s="172">
        <v>263</v>
      </c>
      <c r="MV115" s="172">
        <v>264</v>
      </c>
      <c r="MW115" s="172">
        <v>265</v>
      </c>
      <c r="MX115" s="172">
        <v>266</v>
      </c>
      <c r="MY115" s="172">
        <v>267</v>
      </c>
      <c r="MZ115" s="172">
        <v>268</v>
      </c>
      <c r="NA115" s="172">
        <v>269</v>
      </c>
      <c r="NB115" s="172">
        <v>270</v>
      </c>
      <c r="NC115" s="172">
        <v>271</v>
      </c>
    </row>
    <row r="116" spans="2:373" ht="15">
      <c r="B116" s="9" t="s">
        <v>1840</v>
      </c>
      <c r="C116" s="22">
        <f>(C114+C115)/Data!$B4/Data!$B31</f>
        <v>0.34125</v>
      </c>
      <c r="D116" s="22">
        <f>(D114+D115)/Data!$B4/Data!$B31</f>
        <v>0.23333333333333334</v>
      </c>
      <c r="E116" s="22">
        <f>(E114+E115)/Data!$B4/Data!$B31</f>
        <v>0.23333333333333334</v>
      </c>
      <c r="F116" s="22">
        <f>(F114+F115)/Data!$B4/Data!$B31</f>
        <v>0.23333333333333334</v>
      </c>
      <c r="G116" s="22">
        <f>(G114+G115)/Data!$B4/Data!$B31</f>
        <v>0.29166666666666663</v>
      </c>
      <c r="H116" s="22">
        <f>(H114+H115)/Data!$B4/Data!$B31</f>
        <v>0</v>
      </c>
      <c r="I116" s="22">
        <f>(I114+I115)/Data!$B4/Data!$B31</f>
        <v>0</v>
      </c>
      <c r="J116" s="22">
        <f>(J114+J115)/Data!$B4/Data!$B31</f>
        <v>0.37916666666666665</v>
      </c>
      <c r="K116" s="22">
        <f>(K114+K115)/Data!$B4/Data!$B31</f>
        <v>0.23333333333333334</v>
      </c>
      <c r="L116" s="22">
        <f>(L114+L115)/Data!$B4/Data!$B31</f>
        <v>0.23333333333333334</v>
      </c>
      <c r="M116" s="22">
        <f>(M114+M115)/Data!$B4/Data!$B31</f>
        <v>0.23333333333333334</v>
      </c>
      <c r="N116" s="22">
        <f>(N114+N115)/Data!$B4/Data!$B31</f>
        <v>0.20416666666666666</v>
      </c>
      <c r="O116" s="22">
        <f>(O114+O115)/Data!$B4/Data!$B31</f>
        <v>0</v>
      </c>
      <c r="P116" s="22">
        <f>(P114+P115)/Data!$B4/Data!$B31</f>
        <v>0</v>
      </c>
      <c r="Q116" s="22">
        <f>(Q114+Q115)/Data!$B4/Data!$B31</f>
        <v>0.56874999999999998</v>
      </c>
      <c r="R116" s="22">
        <f>(R114+R115)/Data!$B4/Data!$B31</f>
        <v>0.44333333333333336</v>
      </c>
      <c r="S116" s="22">
        <f>(S114+S115)/Data!$B4/Data!$B31</f>
        <v>0.64166666666666661</v>
      </c>
      <c r="T116" s="22">
        <f>(T114+T115)/Data!$B4/Data!$B31</f>
        <v>0.46666666666666667</v>
      </c>
      <c r="U116" s="22">
        <f>(U114+U115)/Data!$B4/Data!$B31</f>
        <v>0.20416666666666666</v>
      </c>
      <c r="V116" s="22">
        <f>(V114+V115)/Data!$B4/Data!$B31</f>
        <v>0</v>
      </c>
      <c r="W116" s="22">
        <f>(W114+W115)/Data!$B4/Data!$B31</f>
        <v>0</v>
      </c>
      <c r="X116" s="22">
        <f>(X114+X115)/Data!$B4/Data!$B31</f>
        <v>0.41708333333333325</v>
      </c>
      <c r="Y116" s="22">
        <f>(Y114+Y115)/Data!$B4/Data!$B31</f>
        <v>0.17499999999999999</v>
      </c>
      <c r="Z116" s="22">
        <f>(Z114+Z115)/Data!$B4/Data!$B31</f>
        <v>0.26250000000000001</v>
      </c>
      <c r="AA116" s="22">
        <f>(AA114+AA115)/Data!$B4/Data!$B31</f>
        <v>0.29166666666666663</v>
      </c>
      <c r="AB116" s="22">
        <f>(AB114+AB115)/Data!$B4/Data!$B31</f>
        <v>0.29166666666666663</v>
      </c>
      <c r="AC116" s="22">
        <f>(AC114+AC115)/Data!$B4/Data!$B31</f>
        <v>0</v>
      </c>
      <c r="AD116" s="22">
        <f>(AD114+AD115)/Data!$B4/Data!$B31</f>
        <v>0</v>
      </c>
      <c r="AE116" s="22">
        <f>(AE114+AE115)/Data!$B4/Data!$B31</f>
        <v>0.45499999999999996</v>
      </c>
      <c r="AF116" s="22">
        <f>(AF114+AF115)/Data!$B4/Data!$B31</f>
        <v>0.23333333333333334</v>
      </c>
      <c r="AG116" s="22">
        <f>(AG114+AG115)/Data!$B4/Data!$B31</f>
        <v>0.35</v>
      </c>
      <c r="AH116" s="22">
        <f>(AH114+AH115)/Data!$B4/Data!$B31</f>
        <v>0.29166666666666663</v>
      </c>
      <c r="AI116" s="22">
        <f>(AI114+AI115)/Data!$B4/Data!$B31</f>
        <v>0.29166666666666663</v>
      </c>
      <c r="AJ116" s="22">
        <f>(AJ114+AJ115)/Data!$B4/Data!$B31</f>
        <v>0</v>
      </c>
      <c r="AK116" s="22">
        <f>(AK114+AK115)/Data!$B4/Data!$B31</f>
        <v>0</v>
      </c>
      <c r="AL116" s="22">
        <f>(AL114+AL115)/Data!$B4/Data!$B31</f>
        <v>0.53083333333333338</v>
      </c>
      <c r="AM116" s="22">
        <f>(AM114+AM115)/Data!$B4/Data!$B31</f>
        <v>0.27999999999999997</v>
      </c>
      <c r="AN116" s="22">
        <f>(AN114+AN115)/Data!$B4/Data!$B31</f>
        <v>0.35</v>
      </c>
      <c r="AO116" s="22">
        <f>(AO114+AO115)/Data!$B4/Data!$B31</f>
        <v>0.35</v>
      </c>
      <c r="AP116" s="22">
        <f>(AP114+AP115)/Data!$B4/Data!$B31</f>
        <v>0.29166666666666663</v>
      </c>
      <c r="AQ116" s="22">
        <f>(AQ114+AQ115)/Data!$B4/Data!$B31</f>
        <v>0</v>
      </c>
      <c r="AR116" s="22">
        <f>(AR114+AR115)/Data!$B4/Data!$B31</f>
        <v>0</v>
      </c>
      <c r="AS116" s="22">
        <f>(AS114+AS115)/Data!$B4/Data!$B31</f>
        <v>0.53083333333333338</v>
      </c>
      <c r="AT116" s="22">
        <f>(AT114+AT115)/Data!$B4/Data!$B31</f>
        <v>0.32666666666666666</v>
      </c>
      <c r="AU116" s="22">
        <f>(AU114+AU115)/Data!$B4/Data!$B31</f>
        <v>0.35</v>
      </c>
      <c r="AV116" s="22">
        <f>(AV114+AV115)/Data!$B4/Data!$B31</f>
        <v>0.26250000000000001</v>
      </c>
      <c r="AW116" s="22">
        <f>(AW114+AW115)/Data!$B4/Data!$B31</f>
        <v>0.29166666666666663</v>
      </c>
      <c r="AX116" s="22">
        <f>(AX114+AX115)/Data!$B4/Data!$B31</f>
        <v>0</v>
      </c>
      <c r="AY116" s="22">
        <f>(AY114+AY115)/Data!$B4/Data!$B31</f>
        <v>0</v>
      </c>
      <c r="AZ116" s="22">
        <f>(AZ114+AZ115)/Data!$B4/Data!$B31</f>
        <v>0.94791666666666663</v>
      </c>
      <c r="BA116" s="22">
        <f>(BA114+BA115)/Data!$B4/Data!$B31</f>
        <v>0.7</v>
      </c>
      <c r="BB116" s="22">
        <f>(BB114+BB115)/Data!$B4/Data!$B31</f>
        <v>0.72916666666666674</v>
      </c>
      <c r="BC116" s="22">
        <f>(BC114+BC115)/Data!$B4/Data!$B31</f>
        <v>0.40833333333333333</v>
      </c>
      <c r="BD116" s="22">
        <f>(BD114+BD115)/Data!$B4/Data!$B31</f>
        <v>0.26250000000000001</v>
      </c>
      <c r="BE116" s="22">
        <f>(BE114+BE115)/Data!$B4/Data!$B31</f>
        <v>0</v>
      </c>
      <c r="BF116" s="22">
        <f>(BF114+BF115)/Data!$B4/Data!$B31</f>
        <v>0</v>
      </c>
      <c r="BG116" s="22">
        <f>(BG114+BG115)/Data!$B4/Data!$B31</f>
        <v>0</v>
      </c>
      <c r="BH116" s="22">
        <f>(BH114+BH115)/Data!$B4/Data!$B31</f>
        <v>0.7</v>
      </c>
      <c r="BI116" s="22">
        <f>(BI114+BI115)/Data!$B4/Data!$B31</f>
        <v>0.37916666666666665</v>
      </c>
      <c r="BJ116" s="22">
        <f>(BJ114+BJ115)/Data!$B4/Data!$B31</f>
        <v>0.40833333333333333</v>
      </c>
      <c r="BK116" s="22">
        <f>(BK114+BK115)/Data!$B4/Data!$B31</f>
        <v>0.37916666666666665</v>
      </c>
      <c r="BL116" s="22">
        <f>(BL114+BL115)/Data!$B4/Data!$B31</f>
        <v>0</v>
      </c>
      <c r="BM116" s="22">
        <f>(BM114+BM115)/Data!$B4/Data!$B31</f>
        <v>0</v>
      </c>
      <c r="BN116" s="22">
        <f>(BN114+BN115)/Data!$B4/Data!$B31</f>
        <v>0.7583333333333333</v>
      </c>
      <c r="BO116" s="22">
        <f>(BO114+BO115)/Data!$B4/Data!$B31</f>
        <v>0.48999999999999994</v>
      </c>
      <c r="BP116" s="22">
        <f>(BP114+BP115)/Data!$B4/Data!$B31</f>
        <v>0.46666666666666667</v>
      </c>
      <c r="BQ116" s="22">
        <f>(BQ114+BQ115)/Data!$B4/Data!$B31</f>
        <v>0.17499999999999999</v>
      </c>
      <c r="BR116" s="22">
        <f>(BR114+BR115)/Data!$B4/Data!$B31</f>
        <v>0.3208333333333333</v>
      </c>
      <c r="BS116" s="22">
        <f>(BS114+BS115)/Data!$B4/Data!$B31</f>
        <v>0</v>
      </c>
      <c r="BT116" s="22">
        <f>(BT114+BT115)/Data!$B4/Data!$B31</f>
        <v>0</v>
      </c>
      <c r="BU116" s="22">
        <f>(BU114+BU115)/Data!$B4/Data!$B31</f>
        <v>0.49291666666666661</v>
      </c>
      <c r="BV116" s="22">
        <f>(BV114+BV115)/Data!$B4/Data!$B31</f>
        <v>0.23333333333333334</v>
      </c>
      <c r="BW116" s="22">
        <f>(BW114+BW115)/Data!$B4/Data!$B31</f>
        <v>0.3208333333333333</v>
      </c>
      <c r="BX116" s="22">
        <f>(BX114+BX115)/Data!$B4/Data!$B31</f>
        <v>0.29166666666666663</v>
      </c>
      <c r="BY116" s="22">
        <f>(BY114+BY115)/Data!$B4/Data!$B31</f>
        <v>0.3208333333333333</v>
      </c>
      <c r="BZ116" s="22">
        <f>(BZ114+BZ115)/Data!$B4/Data!$B31</f>
        <v>0</v>
      </c>
      <c r="CA116" s="22">
        <f>(CA114+CA115)/Data!$B4/Data!$B31</f>
        <v>0</v>
      </c>
      <c r="CB116" s="22">
        <f>(CB114+CB115)/Data!$B4/Data!$B31</f>
        <v>0.60666666666666669</v>
      </c>
      <c r="CC116" s="22">
        <f>(CC114+CC115)/Data!$B4/Data!$B31</f>
        <v>0.27999999999999997</v>
      </c>
      <c r="CD116" s="22">
        <f>(CD114+CD115)/Data!$B4/Data!$B31</f>
        <v>0.35</v>
      </c>
      <c r="CE116" s="22">
        <f>(CE114+CE115)/Data!$B4/Data!$B31</f>
        <v>0.23333333333333334</v>
      </c>
      <c r="CF116" s="22">
        <f>(CF114+CF115)/Data!$B4/Data!$B31</f>
        <v>0.72916666666666674</v>
      </c>
      <c r="CG116" s="22">
        <f>(CG114+CG115)/Data!$B4/Data!$B31</f>
        <v>0</v>
      </c>
      <c r="CH116" s="22">
        <f>(CH114+CH115)/Data!$B4/Data!$B31</f>
        <v>0</v>
      </c>
      <c r="CI116" s="22">
        <f>(CI114+CI115)/Data!$B4/Data!$B31</f>
        <v>1.2133333333333334</v>
      </c>
      <c r="CJ116" s="22">
        <f>(CJ114+CJ115)/Data!$B4/Data!$B31</f>
        <v>0.93333333333333335</v>
      </c>
      <c r="CK116" s="22">
        <f>(CK114+CK115)/Data!$B4/Data!$B31</f>
        <v>1.1083333333333334</v>
      </c>
      <c r="CL116" s="22">
        <f>(CL114+CL115)/Data!$B4/Data!$B31</f>
        <v>0.81666666666666665</v>
      </c>
      <c r="CM116" s="22">
        <f>(CM114+CM115)/Data!$B4/Data!$B31</f>
        <v>1.1083333333333334</v>
      </c>
      <c r="CN116" s="22">
        <f>(CN114+CN115)/Data!$B4/Data!$B31</f>
        <v>0</v>
      </c>
      <c r="CO116" s="22">
        <f>(CO114+CO115)/Data!$B4/Data!$B31</f>
        <v>0</v>
      </c>
      <c r="CP116" s="22">
        <f>(CP114+CP115)/Data!$B4/Data!$B31</f>
        <v>0.94791666666666663</v>
      </c>
      <c r="CQ116" s="22">
        <f>(CQ114+CQ115)/Data!$B4/Data!$B31</f>
        <v>0.7</v>
      </c>
      <c r="CR116" s="22">
        <f>(CR114+CR115)/Data!$B4/Data!$B31</f>
        <v>0.58333333333333326</v>
      </c>
      <c r="CS116" s="22">
        <f>(CS114+CS115)/Data!$B4/Data!$B31</f>
        <v>0.58666666666666667</v>
      </c>
      <c r="CT116" s="22">
        <f>(CT114+CT115)/Data!$B4/Data!$B31</f>
        <v>0.44416666666666665</v>
      </c>
      <c r="CU116" s="22">
        <f>(CU114+CU115)/Data!$B4/Data!$B31</f>
        <v>0.38916666666666666</v>
      </c>
      <c r="CV116" s="22">
        <f>(CV114+CV115)/Data!$B4/Data!$B31</f>
        <v>0.39249999999999996</v>
      </c>
      <c r="CW116" s="22">
        <f>(CW114+CW115)/Data!$B4/Data!$B31</f>
        <v>1.6666666666666666E-2</v>
      </c>
      <c r="CX116" s="22">
        <f>(CX114+CX115)/Data!$B4/Data!$B31</f>
        <v>0.69083333333333319</v>
      </c>
      <c r="CY116" s="22">
        <f>(CY114+CY115)/Data!$B4/Data!$B31</f>
        <v>0.43166666666666664</v>
      </c>
      <c r="CZ116" s="22">
        <f>(CZ114+CZ115)/Data!$B4/Data!$B31</f>
        <v>0.37666666666666665</v>
      </c>
      <c r="DA116" s="22">
        <f>(DA114+DA115)/Data!$B4/Data!$B31</f>
        <v>0.32166666666666666</v>
      </c>
      <c r="DB116" s="22">
        <f>(DB114+DB115)/Data!$B4/Data!$B31</f>
        <v>0.29583333333333334</v>
      </c>
      <c r="DC116" s="22">
        <f>(DC114+DC115)/Data!$B4/Data!$B31</f>
        <v>0.29916666666666669</v>
      </c>
      <c r="DD116" s="22">
        <f>(DD114+DD115)/Data!$B4/Data!$B31</f>
        <v>0.71083333333333321</v>
      </c>
      <c r="DE116" s="22">
        <f>(DE114+DE115)/Data!$B4/Data!$B31</f>
        <v>1.1225000000000001</v>
      </c>
      <c r="DF116" s="22">
        <f>(DF114+DF115)/Data!$B4/Data!$B31</f>
        <v>0.7466666666666667</v>
      </c>
      <c r="DG116" s="22">
        <f>(DG114+DG115)/Data!$B4/Data!$B31</f>
        <v>0.75</v>
      </c>
      <c r="DH116" s="22">
        <f>(DH114+DH115)/Data!$B4/Data!$B31</f>
        <v>0.7533333333333333</v>
      </c>
      <c r="DI116" s="22">
        <v>0</v>
      </c>
      <c r="DJ116" s="22">
        <v>0</v>
      </c>
      <c r="DK116" s="22">
        <f>(DK114+DK115)/Data!$B4/Data!$B31</f>
        <v>0.93833333333333324</v>
      </c>
      <c r="DL116" s="22">
        <f>(DL114+DL115)/Data!$B4/Data!$B31</f>
        <v>1.2624999999999997</v>
      </c>
      <c r="DM116" s="22">
        <f>(DM114+DM115)/Data!$B4/Data!$B31</f>
        <v>1.1783333333333332</v>
      </c>
      <c r="DN116" s="22">
        <f>(DN114+DN115)/Data!$B4/Data!$B31</f>
        <v>1.0649999999999999</v>
      </c>
      <c r="DO116" s="22">
        <f>(DO114+DO115)/Data!$B4/Data!$B31</f>
        <v>0.77666666666666662</v>
      </c>
      <c r="DP116" s="22">
        <f>(DP114+DP115)/Data!$B4/Data!$B31</f>
        <v>0.66333333333333333</v>
      </c>
      <c r="DQ116" s="22">
        <f>(DQ114+DQ115)/Data!$B4/Data!$B31</f>
        <v>0.4916666666666667</v>
      </c>
      <c r="DR116" s="22">
        <f>(DR114+DR115)/Data!$B4/Data!$B31</f>
        <v>0.67</v>
      </c>
      <c r="DS116" s="22">
        <f>(DS114+DS115)/Data!$B4/Data!$B31</f>
        <v>0.52750000000000008</v>
      </c>
      <c r="DT116" s="22">
        <f>(DT114+DT115)/Data!$B4/Data!$B31</f>
        <v>0.41416666666666668</v>
      </c>
      <c r="DU116" s="22">
        <f>(DU114+DU115)/Data!$B4/Data!$B31</f>
        <v>0.41749999999999998</v>
      </c>
      <c r="DV116" s="22">
        <f>(DV114+DV115)/Data!$B4/Data!$B31</f>
        <v>0.39166666666666666</v>
      </c>
      <c r="DW116" s="22">
        <f>(DW114+DW115)/Data!$B4/Data!$B31</f>
        <v>0.33666666666666667</v>
      </c>
      <c r="DX116" s="22">
        <f>(DX114+DX115)/Data!$B4/Data!$B31</f>
        <v>0.39833333333333332</v>
      </c>
      <c r="DY116" s="22">
        <f>(DY114+DY115)/Data!$B4/Data!$B31</f>
        <v>0.51833333333333331</v>
      </c>
      <c r="DZ116" s="22">
        <f>(DZ114+DZ115)/Data!$B4/Data!$B31</f>
        <v>0.69666666666666666</v>
      </c>
      <c r="EA116" s="22">
        <f>(EA114+EA115)/Data!$B4/Data!$B31</f>
        <v>0.40833333333333333</v>
      </c>
      <c r="EB116" s="22">
        <f>(EB114+EB115)/Data!$B4/Data!$B31</f>
        <v>0.35333333333333333</v>
      </c>
      <c r="EC116" s="22">
        <f>(EC114+EC115)/Data!$B4/Data!$B31</f>
        <v>0.35666666666666669</v>
      </c>
      <c r="ED116" s="22">
        <f>(ED114+ED115)/Data!$B4/Data!$B31</f>
        <v>0.33083333333333331</v>
      </c>
      <c r="EE116" s="22">
        <f>(EE114+EE115)/Data!$B4/Data!$B31</f>
        <v>0.36333333333333334</v>
      </c>
      <c r="EF116" s="22">
        <f>(EF114+EF115)/Data!$B4/Data!$B31</f>
        <v>0.13333333333333333</v>
      </c>
      <c r="EG116" s="22">
        <f>(EG114+EG115)/Data!$B4/Data!$B31</f>
        <v>0.89499999999999991</v>
      </c>
      <c r="EH116" s="22">
        <f>(EH114+EH115)/Data!$B4/Data!$B31</f>
        <v>0.46083333333333332</v>
      </c>
      <c r="EI116" s="22">
        <f>(EI114+EI115)/Data!$B4/Data!$B31</f>
        <v>0.46416666666666667</v>
      </c>
      <c r="EJ116" s="22">
        <f>(EJ114+EJ115)/Data!$B4/Data!$B31</f>
        <v>0.52583333333333337</v>
      </c>
      <c r="EK116" s="22">
        <f>(EK114+EK115)/Data!$B4/Data!$B31</f>
        <v>0.44166666666666671</v>
      </c>
      <c r="EL116" s="22">
        <f>(EL114+EL115)/Data!$B4/Data!$B31</f>
        <v>0.44500000000000001</v>
      </c>
      <c r="EM116" s="22">
        <f>(EM114+EM115)/Data!$B4/Data!$B31</f>
        <v>0.47750000000000004</v>
      </c>
      <c r="EN116" s="22">
        <f>(EN114+EN115)/Data!$B4/Data!$B31</f>
        <v>0.53916666666666668</v>
      </c>
      <c r="EO116" s="22">
        <f>(EO114+EO115)/Data!$B4/Data!$B31</f>
        <v>0.45499999999999996</v>
      </c>
      <c r="EP116" s="22">
        <f>(EP114+EP115)/Data!$B4/Data!$B31</f>
        <v>0.92500000000000004</v>
      </c>
      <c r="EQ116" s="22">
        <f>(EQ114+EQ115)/Data!$B4/Data!$B31</f>
        <v>1.2783333333333333</v>
      </c>
      <c r="ER116" s="22">
        <f>(ER114+ER115)/Data!$B4/Data!$B31</f>
        <v>0.81499999999999984</v>
      </c>
      <c r="ES116" s="22">
        <f>(ES114+ES115)/Data!$B4/Data!$B31</f>
        <v>0.70166666666666666</v>
      </c>
      <c r="ET116" s="22">
        <f>(ET114+ET115)/Data!$B4/Data!$B31</f>
        <v>1.2008333333333332</v>
      </c>
      <c r="EU116" s="22">
        <f>(EU114+EU115)/Data!$B4/Data!$B31</f>
        <v>1.2041666666666666</v>
      </c>
      <c r="EV116" s="22">
        <f>(EV114+EV115)/Data!$B4/Data!$B31</f>
        <v>1.2949999999999999</v>
      </c>
      <c r="EW116" s="22">
        <f>(EW114+EW115)/Data!$B4/Data!$B31</f>
        <v>1.0649999999999999</v>
      </c>
      <c r="EX116" s="22">
        <f>(EX114+EX115)/Data!$B4/Data!$B31</f>
        <v>1.2141666666666668</v>
      </c>
      <c r="EY116" s="22">
        <f>(EY114+EY115)/Data!$B4/Data!$B31</f>
        <v>0.92583333333333329</v>
      </c>
      <c r="EZ116" s="22">
        <f>(EZ114+EZ115)/Data!$B4/Data!$B31</f>
        <v>0.78333333333333333</v>
      </c>
      <c r="FA116" s="22">
        <f>(FA114+FA115)/Data!$B4/Data!$B31</f>
        <v>1.2533333333333334</v>
      </c>
      <c r="FB116" s="22">
        <f>(FB114+FB115)/Data!$B4/Data!$B31</f>
        <v>1.0816666666666666</v>
      </c>
      <c r="FC116" s="22">
        <f>(FC114+FC115)/Data!$B4/Data!$B31</f>
        <v>1.5224999999999997</v>
      </c>
      <c r="FD116" s="22">
        <f>(FD114+FD115)/Data!$B4/Data!$B31</f>
        <v>1.2925</v>
      </c>
      <c r="FE116" s="22">
        <f>(FE114+FE115)/Data!$B4/Data!$B31</f>
        <v>1.3833333333333333</v>
      </c>
      <c r="FF116" s="22">
        <f>(FF114+FF115)/Data!$B4/Data!$B31</f>
        <v>1.6199999999999999</v>
      </c>
      <c r="FG116" s="22">
        <f>(FG114+FG115)/Data!$B4/Data!$B31</f>
        <v>0.98166666666666669</v>
      </c>
      <c r="FH116" s="22">
        <f>(FH114+FH115)/Data!$B4/Data!$B31</f>
        <v>1.2766666666666668</v>
      </c>
      <c r="FI116" s="22">
        <f>(FI114+FI115)/Data!$B4/Data!$B31</f>
        <v>1.6883333333333332</v>
      </c>
      <c r="FJ116" s="22">
        <f>(FJ114+FJ115)/Data!$B4/Data!$B31</f>
        <v>0.96250000000000002</v>
      </c>
      <c r="FK116" s="22">
        <f>(FK114+FK115)/Data!$B4/Data!$B31</f>
        <v>0.61583333333333334</v>
      </c>
      <c r="FL116" s="22">
        <f>(FL114+FL115)/Data!$B4/Data!$B31</f>
        <v>0.59000000000000008</v>
      </c>
      <c r="FM116" s="22">
        <f>(FM114+FM115)/Data!$B4/Data!$B31</f>
        <v>0.62249999999999994</v>
      </c>
      <c r="FN116" s="22">
        <f>(FN114+FN115)/Data!$B4/Data!$B31</f>
        <v>0.5587791666666666</v>
      </c>
      <c r="FO116" s="22">
        <f>(FO114+FO115)/Data!$B4/Data!$B31</f>
        <v>0.68318333333333325</v>
      </c>
      <c r="FP116" s="22">
        <f>(FP114+FP115)/Data!$B4/Data!$B31</f>
        <v>0.6908333333333333</v>
      </c>
      <c r="FQ116" s="22">
        <f>(FQ114+FQ115)/Data!$B4/Data!$B31</f>
        <v>0.51916666666666667</v>
      </c>
      <c r="FR116" s="22">
        <f>(FR114+FR115)/Data!$B4/Data!$B31</f>
        <v>0.55166666666666664</v>
      </c>
      <c r="FS116" s="22">
        <f>(FS114+FS115)/Data!$B4/Data!$B31</f>
        <v>0.55499999999999994</v>
      </c>
      <c r="FT116" s="22">
        <f>(FT114+FT115)/Data!$B4/Data!$B31</f>
        <v>0.55833333333333335</v>
      </c>
      <c r="FU116" s="22">
        <f>(FU114+FU115)/Data!$B4/Data!$B31</f>
        <v>0.73666666666666658</v>
      </c>
      <c r="FV116" s="22">
        <f>(FV114+FV115)/Data!$B4/Data!$B31</f>
        <v>0.91500000000000004</v>
      </c>
      <c r="FW116" s="22">
        <f>(FW114+FW115)/Data!$B4/Data!$B31</f>
        <v>0.71416666666666662</v>
      </c>
      <c r="FX116" s="22">
        <f>(FX114+FX115)/Data!$B4/Data!$B31</f>
        <v>0.65916666666666668</v>
      </c>
      <c r="FY116" s="22">
        <f>(FY114+FY115)/Data!$B4/Data!$B31</f>
        <v>0.6333333333333333</v>
      </c>
      <c r="FZ116" s="22">
        <f>(FZ114+FZ115)/Data!$B4/Data!$B31</f>
        <v>0.6366666666666666</v>
      </c>
      <c r="GA116" s="22">
        <f>(GA114+GA115)/Data!$B4/Data!$B31</f>
        <v>0.58166666666666667</v>
      </c>
      <c r="GB116" s="22">
        <f>(GB114+GB115)/Data!$B4/Data!$B31</f>
        <v>0.67249999999999999</v>
      </c>
      <c r="GC116" s="22">
        <f>(GC114+GC115)/Data!$B4/Data!$B31</f>
        <v>0.61749999999999994</v>
      </c>
      <c r="GD116" s="22">
        <f>(GD114+GD115)/Data!$B4/Data!$B31</f>
        <v>0.73750000000000004</v>
      </c>
      <c r="GE116" s="22">
        <f>(GE114+GE115)/Data!$B4/Data!$B31</f>
        <v>0.59499999999999997</v>
      </c>
      <c r="GF116" s="22">
        <f>(GF114+GF115)/Data!$B4/Data!$B31</f>
        <v>0.65666666666666662</v>
      </c>
      <c r="GG116" s="22">
        <f>(GG114+GG115)/Data!$B4/Data!$B31</f>
        <v>0.65999999999999992</v>
      </c>
      <c r="GH116" s="22">
        <f>(GH114+GH115)/Data!$B4/Data!$B31</f>
        <v>0.72166666666666668</v>
      </c>
      <c r="GI116" s="22">
        <f>(GI114+GI115)/Data!$B4/Data!$B31</f>
        <v>0.72499999999999998</v>
      </c>
      <c r="GJ116" s="22">
        <f>(GJ114+GJ115)/Data!$B4/Data!$B31</f>
        <v>1.1949999999999998</v>
      </c>
      <c r="GK116" s="22">
        <f>(GK114+GK115)/Data!$B4/Data!$B31</f>
        <v>1.2566666666666666</v>
      </c>
      <c r="GL116" s="22">
        <f>(GL114+GL115)/Data!$B4/Data!$B31</f>
        <v>0.76416666666666666</v>
      </c>
      <c r="GM116" s="22">
        <f>(GM114+GM115)/Data!$B4/Data!$B31</f>
        <v>0.7383333333333334</v>
      </c>
      <c r="GN116" s="22">
        <f>(GN114+GN115)/Data!$B4/Data!$B31</f>
        <v>0.77083333333333326</v>
      </c>
      <c r="GO116" s="22">
        <f>(GO114+GO115)/Data!$B4/Data!$B31</f>
        <v>0.6283333333333333</v>
      </c>
      <c r="GP116" s="22">
        <f>(GP114+GP115)/Data!$B4/Data!$B31</f>
        <v>0.80666666666666664</v>
      </c>
      <c r="GQ116" s="22">
        <f>(GQ114+GQ115)/Data!$B4/Data!$B31</f>
        <v>0.92666666666666675</v>
      </c>
      <c r="GR116" s="22">
        <f>(GR114+GR115)/Data!$B4/Data!$B31</f>
        <v>0.72583333333333333</v>
      </c>
      <c r="GS116" s="22">
        <f>(GS114+GS115)/Data!$B4/Data!$B31</f>
        <v>0.72916666666666674</v>
      </c>
      <c r="GT116" s="22">
        <f>(GT114+GT115)/Data!$B4/Data!$B31</f>
        <v>0.7616666666666666</v>
      </c>
      <c r="GU116" s="22">
        <f>(GU114+GU115)/Data!$B4/Data!$B31</f>
        <v>0.76500000000000001</v>
      </c>
      <c r="GV116" s="22">
        <f>(GV114+GV115)/Data!$B4/Data!$B31</f>
        <v>0.65166666666666662</v>
      </c>
      <c r="GW116" s="22">
        <f>(GW114+GW115)/Data!$B4/Data!$B31</f>
        <v>0.77166666666666672</v>
      </c>
      <c r="GX116" s="22">
        <f>(GX114+GX115)/Data!$B4/Data!$B31</f>
        <v>1.3875</v>
      </c>
      <c r="GY116" s="22">
        <f>(GY114+GY115)/Data!$B4/Data!$B31</f>
        <v>1.5366666666666666</v>
      </c>
      <c r="GZ116" s="22">
        <f>(GZ114+GZ115)/Data!$B4/Data!$B31</f>
        <v>1.2483333333333333</v>
      </c>
      <c r="HA116" s="22">
        <f>(HA114+HA115)/Data!$B4/Data!$B31</f>
        <v>1.2516666666666667</v>
      </c>
      <c r="HB116" s="22">
        <f>(HB114+HB115)/Data!$B4/Data!$B31</f>
        <v>1.2550000000000001</v>
      </c>
      <c r="HC116" s="22">
        <f>(HC114+HC115)/Data!$B4/Data!$B31</f>
        <v>0.90833333333333344</v>
      </c>
      <c r="HD116" s="22">
        <f>(HD114+HD115)/Data!$B4/Data!$B31</f>
        <v>0.91166666666666674</v>
      </c>
      <c r="HE116" s="22">
        <f>(HE114+HE115)/Data!$B4/Data!$B31</f>
        <v>1.3816666666666666</v>
      </c>
      <c r="HF116" s="22">
        <f>(HF114+HF115)/Data!$B4/Data!$B31</f>
        <v>2.2891666666666666</v>
      </c>
      <c r="HG116" s="22">
        <f>(HG114+HG115)/Data!$B4/Data!$B31</f>
        <v>1.855</v>
      </c>
      <c r="HH116" s="22">
        <f>(HH114+HH115)/Data!$B4/Data!$B31</f>
        <v>1.7124999999999999</v>
      </c>
      <c r="HI116" s="22">
        <f>(HI114+HI115)/Data!$B4/Data!$B31</f>
        <v>1.2783333333333333</v>
      </c>
      <c r="HJ116" s="22">
        <f>(HJ114+HJ115)/Data!$B4/Data!$B31</f>
        <v>1.2816666666666667</v>
      </c>
      <c r="HK116" s="22">
        <f>(HK114+HK115)/Data!$B4/Data!$B31</f>
        <v>1.2266666666666668</v>
      </c>
      <c r="HL116" s="22">
        <f>(HL114+HL115)/Data!$B4/Data!$B31</f>
        <v>1.4341666666666666</v>
      </c>
      <c r="HM116" s="22">
        <f>(HM114+HM115)/Data!$B4/Data!$B31</f>
        <v>1</v>
      </c>
      <c r="HN116" s="22">
        <f>(HN114+HN115)/Data!$B4/Data!$B31</f>
        <v>0.94499999999999995</v>
      </c>
      <c r="HO116" s="22">
        <f>(HO114+HO115)/Data!$B4/Data!$B31</f>
        <v>0.86083333333333323</v>
      </c>
      <c r="HP116" s="22">
        <f>(HP114+HP115)/Data!$B4/Data!$B31</f>
        <v>0.77666666666666662</v>
      </c>
      <c r="HQ116" s="22">
        <f>(HQ114+HQ115)/Data!$B4/Data!$B31</f>
        <v>0.95500000000000007</v>
      </c>
      <c r="HR116" s="22">
        <f>(HR114+HR115)/Data!$B4/Data!$B31</f>
        <v>1.0166666666666666</v>
      </c>
      <c r="HS116" s="22">
        <f>(HS114+HS115)/Data!$B4/Data!$B31</f>
        <v>1.4866666666666668</v>
      </c>
      <c r="HT116" s="22">
        <f>(HT114+HT115)/Data!$B4/Data!$B31</f>
        <v>0.87750000000000006</v>
      </c>
      <c r="HU116" s="22">
        <f>(HU114+HU115)/Data!$B4/Data!$B31</f>
        <v>0.76416666666666666</v>
      </c>
      <c r="HV116" s="22">
        <f>(HV114+HV115)/Data!$B4/Data!$B31</f>
        <v>0.7383333333333334</v>
      </c>
      <c r="HW116" s="22">
        <f>(HW114+HW115)/Data!$B4/Data!$B31</f>
        <v>0.85833333333333339</v>
      </c>
      <c r="HX116" s="22">
        <f>(HX114+HX115)/Data!$B4/Data!$B31</f>
        <v>0.97833333333333328</v>
      </c>
      <c r="HY116" s="22">
        <f>(HY114+HY115)/Data!$B4/Data!$B31</f>
        <v>1.04</v>
      </c>
      <c r="HZ116" s="22">
        <f>(HZ114+HZ115)/Data!$B4/Data!$B31</f>
        <v>1.4808333333333334</v>
      </c>
      <c r="IA116" s="22">
        <f>(IA114+IA115)/Data!$B4/Data!$B31</f>
        <v>1.3383333333333334</v>
      </c>
      <c r="IB116" s="22">
        <f>(IB114+IB115)/Data!$B4/Data!$B31</f>
        <v>1.1083333333333334</v>
      </c>
      <c r="IC116" s="22">
        <f>(IC114+IC115)/Data!$B4/Data!$B31</f>
        <v>1.0533333333333332</v>
      </c>
      <c r="ID116" s="22">
        <f>(ID114+ID115)/Data!$B4/Data!$B31</f>
        <v>0.82333333333333325</v>
      </c>
      <c r="IE116" s="22">
        <f>(IE114+IE115)/Data!$B4/Data!$B31</f>
        <v>0.71</v>
      </c>
      <c r="IF116" s="22">
        <f>(IF114+IF115)/Data!$B4/Data!$B31</f>
        <v>0.85916666666666663</v>
      </c>
      <c r="IG116" s="22">
        <f>(IG114+IG115)/Data!$B4/Data!$B31</f>
        <v>1.1104166666666666</v>
      </c>
      <c r="IH116" s="22">
        <f>(IH114+IH115)/Data!$B4/Data!$B31</f>
        <v>1.0991666666666666</v>
      </c>
      <c r="II116" s="22">
        <f>(II114+II115)/Data!$B4/Data!$B31</f>
        <v>0.98583333333333323</v>
      </c>
      <c r="IJ116" s="22">
        <f>(IJ114+IJ115)/Data!$B4/Data!$B31</f>
        <v>0.84333333333333338</v>
      </c>
      <c r="IK116" s="22">
        <f>(IK114+IK115)/Data!$B4/Data!$B31</f>
        <v>0.89041666666666663</v>
      </c>
      <c r="IL116" s="22">
        <f>(IL114+IL115)/Data!$B4/Data!$B31</f>
        <v>0.85</v>
      </c>
      <c r="IM116" s="22">
        <f>(IM114+IM115)/Data!$B4/Data!$B31</f>
        <v>0.85333333333333328</v>
      </c>
      <c r="IN116" s="22">
        <f>(IN114+IN115)/Data!$B4/Data!$B31</f>
        <v>1.0900000000000001</v>
      </c>
      <c r="IO116" s="22">
        <f>(IO114+IO115)/Data!$B4/Data!$B31</f>
        <v>1.0349999999999999</v>
      </c>
      <c r="IP116" s="22">
        <f>(IP114+IP115)/Data!$B4/Data!$B31</f>
        <v>1.0383333333333333</v>
      </c>
      <c r="IQ116" s="22">
        <f>(IQ114+IQ115)/Data!$B4/Data!$B31</f>
        <v>1.7416666666666667</v>
      </c>
      <c r="IR116" s="22">
        <f>(IR114+IR115)/Data!$B4/Data!$B31</f>
        <v>2.27</v>
      </c>
      <c r="IS116" s="22">
        <f>(IS114+IS115)/Data!$B4/Data!$B31</f>
        <v>1.3983333333333332</v>
      </c>
      <c r="IT116" s="22">
        <f>(IT114+IT115)/Data!$B4/Data!$B31</f>
        <v>1.5474999999999999</v>
      </c>
      <c r="IU116" s="22">
        <f>(IU114+IU115)/Data!$B4/Data!$B31</f>
        <v>2.1341666666666663</v>
      </c>
      <c r="IV116" s="22">
        <f>(IV114+IV115)/Data!$B4/Data!$B31</f>
        <v>2.4291666666666667</v>
      </c>
      <c r="IW116" s="22">
        <f>(IW114+IW115)/Data!$B4/Data!$B31</f>
        <v>1.9949999999999999</v>
      </c>
      <c r="IX116" s="22">
        <f>(IX114+IX115)/Data!$B4/Data!$B31</f>
        <v>1.8524999999999998</v>
      </c>
      <c r="IY116" s="22">
        <f>(IY114+IY115)/Data!$B4/Data!$B31</f>
        <v>2.1475</v>
      </c>
      <c r="IZ116" s="22">
        <f>(IZ114+IZ115)/Data!$B4/Data!$B31</f>
        <v>2.5883333333333334</v>
      </c>
      <c r="JA116" s="22">
        <f>(JA114+JA115)/Data!$B4/Data!$B31</f>
        <v>1.425</v>
      </c>
      <c r="JB116" s="22">
        <f>(JB114+JB115)/Data!$B4/Data!$B31</f>
        <v>2.1574999999999998</v>
      </c>
      <c r="JC116" s="22">
        <f>(JC114+JC115)/Data!$B4/Data!$B31</f>
        <v>2.7441666666666666</v>
      </c>
      <c r="JD116" s="22">
        <f>(JD114+JD115)/Data!$B4/Data!$B31</f>
        <v>1.9016666666666666</v>
      </c>
      <c r="JE116" s="22">
        <f>(JE114+JE115)/Data!$B4/Data!$B31</f>
        <v>1.8466666666666665</v>
      </c>
      <c r="JF116" s="22">
        <f>(JF114+JF115)/Data!$B4/Data!$B31</f>
        <v>1.2958333333333334</v>
      </c>
      <c r="JG116" s="22">
        <f>(JG114+JG115)/Data!$B4/Data!$B31</f>
        <v>1.0074999999999998</v>
      </c>
      <c r="JH116" s="22">
        <f>(JH114+JH115)/Data!$B4/Data!$B31</f>
        <v>1.0983333333333332</v>
      </c>
      <c r="JI116" s="22">
        <f>(JI114+JI115)/Data!$B4/Data!$B31</f>
        <v>1.7433333333333334</v>
      </c>
      <c r="JJ116" s="22">
        <f>(JJ114+JJ115)/Data!$B4/Data!$B31</f>
        <v>1.1341666666666668</v>
      </c>
      <c r="JK116" s="22">
        <f>(JK114+JK115)/Data!$B4/Data!$B31</f>
        <v>1.0791666666666666</v>
      </c>
      <c r="JL116" s="22">
        <f>(JL114+JL115)/Data!$B4/Data!$B31</f>
        <v>1.0241666666666667</v>
      </c>
      <c r="JM116" s="22">
        <f>(JM114+JM115)/Data!$B4/Data!$B31</f>
        <v>0.8816666666666666</v>
      </c>
      <c r="JN116" s="22">
        <f>(JN114+JN115)/Data!$B4/Data!$B31</f>
        <v>1.1766666666666667</v>
      </c>
      <c r="JO116" s="22">
        <f>(JO114+JO115)/Data!$B4/Data!$B31</f>
        <v>1.3258333333333332</v>
      </c>
      <c r="JP116" s="22">
        <f>(JP114+JP115)/Data!$B4/Data!$B31</f>
        <v>1.7666666666666668</v>
      </c>
      <c r="JQ116" s="22">
        <f>(JQ114+JQ115)/Data!$B4/Data!$B31</f>
        <v>2.4991666666666665</v>
      </c>
      <c r="JR116" s="22">
        <f>(JR114+JR115)/Data!$B4/Data!$B31</f>
        <v>1.7733333333333334</v>
      </c>
      <c r="JS116" s="22">
        <f>(JS114+JS115)/Data!$B4/Data!$B31</f>
        <v>1.3391666666666668</v>
      </c>
      <c r="JT116" s="22">
        <f>(JT114+JT115)/Data!$B4/Data!$B31</f>
        <v>1.0508333333333333</v>
      </c>
      <c r="JU116" s="22">
        <f>(JU114+JU115)/Data!$B4/Data!$B31</f>
        <v>1.2</v>
      </c>
      <c r="JV116" s="22">
        <f>(JV114+JV115)/Data!$B4/Data!$B31</f>
        <v>1.3491666666666666</v>
      </c>
      <c r="JW116" s="22">
        <f>(JW114+JW115)/Data!$B4/Data!$B31</f>
        <v>1.7899999999999998</v>
      </c>
      <c r="JX116" s="22">
        <f>(JX114+JX115)/Data!$B4/Data!$B31</f>
        <v>2.2308333333333334</v>
      </c>
      <c r="JY116" s="22">
        <f>(JY114+JY115)/Data!$B4/Data!$B31</f>
        <v>1.4175</v>
      </c>
      <c r="JZ116" s="22">
        <f>(JZ114+JZ115)/Data!$B4/Data!$B31</f>
        <v>1.4208333333333334</v>
      </c>
      <c r="KA116" s="22">
        <f>(KA114+KA115)/Data!$B4/Data!$B31</f>
        <v>1.22</v>
      </c>
      <c r="KB116" s="22">
        <f>(KB114+KB115)/Data!$B4/Data!$B31</f>
        <v>1.3691666666666666</v>
      </c>
      <c r="KC116" s="22">
        <f>(KC114+KC115)/Data!$B4/Data!$B31</f>
        <v>1.3725000000000001</v>
      </c>
      <c r="KD116" s="22">
        <f>(KD114+KD115)/Data!$B4/Data!$B31</f>
        <v>2.105</v>
      </c>
      <c r="KE116" s="22">
        <f>(KE114+KE115)/Data!$B4/Data!$B31</f>
        <v>2.6916666666666669</v>
      </c>
      <c r="KF116" s="22">
        <f>(KF114+KF115)/Data!$B4/Data!$B31</f>
        <v>2.4033333333333333</v>
      </c>
      <c r="KG116" s="22">
        <f>(KG114+KG115)/Data!$B4/Data!$B31</f>
        <v>2.4066666666666667</v>
      </c>
      <c r="KH116" s="22">
        <f>(KH114+KH115)/Data!$B4/Data!$B31</f>
        <v>2.41</v>
      </c>
      <c r="KI116" s="22">
        <f>(KI114+KI115)/Data!$B4/Data!$B31</f>
        <v>1.5383333333333333</v>
      </c>
      <c r="KJ116" s="22">
        <f>(KJ114+KJ115)/Data!$B4/Data!$B31</f>
        <v>1.3958333333333335</v>
      </c>
      <c r="KK116" s="22">
        <f>(KK114+KK115)/Data!$B4/Data!$B31</f>
        <v>3.2949999999999995</v>
      </c>
      <c r="KL116" s="22">
        <f>(KL114+KL115)/Data!$B4/Data!$B31</f>
        <v>3.2983333333333329</v>
      </c>
      <c r="KM116" s="22">
        <f>(KM114+KM115)/Data!$B4/Data!$B31</f>
        <v>3.1558333333333328</v>
      </c>
      <c r="KN116" s="22">
        <f>(KN114+KN115)/Data!$B4/Data!$B31</f>
        <v>3.1591666666666662</v>
      </c>
      <c r="KO116" s="22">
        <f>(KO114+KO115)/Data!$B4/Data!$B31</f>
        <v>0.68333333333333335</v>
      </c>
      <c r="KP116" s="22">
        <f>(KP114+KP115)/Data!$B4/Data!$B31</f>
        <v>3.3116666666666661</v>
      </c>
      <c r="KQ116" s="22">
        <f>(KQ114+KQ115)/Data!$B4/Data!$B31</f>
        <v>3.3149999999999999</v>
      </c>
      <c r="KR116" s="22">
        <f>(KR114+KR115)/Data!$B4/Data!$B31</f>
        <v>3.3183333333333329</v>
      </c>
      <c r="KS116" s="22">
        <f>(KS114+KS115)/Data!$B4/Data!$B31</f>
        <v>3.3216666666666663</v>
      </c>
      <c r="KT116" s="22">
        <f>(KT114+KT115)/Data!$B4/Data!$B31</f>
        <v>3.0333333333333332</v>
      </c>
      <c r="KU116" s="22">
        <f>(KU114+KU115)/Data!$B4/Data!$B31</f>
        <v>3.1824999999999997</v>
      </c>
      <c r="KV116" s="22">
        <f>(KV114+KV115)/Data!$B4/Data!$B31</f>
        <v>2.8941666666666666</v>
      </c>
      <c r="KW116" s="22">
        <f>(KW114+KW115)/Data!$B4/Data!$B31</f>
        <v>3.189166666666666</v>
      </c>
      <c r="KX116" s="22">
        <v>0</v>
      </c>
      <c r="KY116" s="22">
        <f>(KY114+KY115)/Data!$B4/Data!$B31</f>
        <v>2.7583333333333333</v>
      </c>
      <c r="KZ116" s="22">
        <f>(KZ114+KZ115)/Data!$B4/Data!$B31</f>
        <v>2.6158333333333337</v>
      </c>
      <c r="LA116" s="22">
        <f>(LA114+LA115)/Data!$B4/Data!$B31</f>
        <v>2.1816666666666666</v>
      </c>
      <c r="LB116" s="22">
        <f>(LB114+LB115)/Data!$B4/Data!$B31</f>
        <v>1.8933333333333333</v>
      </c>
      <c r="LC116" s="22">
        <f>(LC114+LC115)/Data!$B4/Data!$B31</f>
        <v>1.8966666666666665</v>
      </c>
      <c r="LD116" s="22">
        <f>(LD114+LD115)/Data!$B4/Data!$B31</f>
        <v>1.5208333333333335</v>
      </c>
      <c r="LE116" s="22">
        <f>(LE114+LE115)/Data!$B4/Data!$B31</f>
        <v>1.7574999999999998</v>
      </c>
      <c r="LF116" s="22">
        <f>(LF114+LF115)/Data!$B4/Data!$B31</f>
        <v>2.4899999999999998</v>
      </c>
      <c r="LG116" s="22">
        <f>(LG114+LG115)/Data!$B4/Data!$B31</f>
        <v>2.4933333333333332</v>
      </c>
      <c r="LH116" s="22">
        <f>(LH114+LH115)/Data!$B4/Data!$B31</f>
        <v>1.9716666666666665</v>
      </c>
      <c r="LI116" s="22">
        <f>(LI114+LI115)/Data!$B4/Data!$B31</f>
        <v>1.625</v>
      </c>
      <c r="LJ116" s="22">
        <f>(LJ114+LJ115)/Data!$B4/Data!$B31</f>
        <v>1.1324999999999998</v>
      </c>
      <c r="LK116" s="22">
        <f>(LK114+LK115)/Data!$B4/Data!$B31</f>
        <v>1.1358333333333333</v>
      </c>
      <c r="LL116" s="22">
        <f>(LL114+LL115)/Data!$B4/Data!$B31</f>
        <v>1.1391666666666667</v>
      </c>
      <c r="LM116" s="22">
        <f>(LM114+LM115)/Data!$B4/Data!$B31</f>
        <v>1.1425000000000001</v>
      </c>
      <c r="LN116" s="22">
        <f>(LN114+LN115)/Data!$B4/Data!$B31</f>
        <v>0.94166666666666665</v>
      </c>
      <c r="LO116" s="22">
        <f>(LO114+LO115)/Data!$B4/Data!$B31</f>
        <v>0.77</v>
      </c>
      <c r="LP116" s="22">
        <f>(LP114+LP115)/Data!$B4/Data!$B31</f>
        <v>0.77333333333333332</v>
      </c>
      <c r="LQ116" s="22">
        <f>(LQ114+LQ115)/Data!$B4/Data!$B31</f>
        <v>1.9433333333333334</v>
      </c>
      <c r="LR116" s="22">
        <f>(LR114+LR115)/Data!$B4/Data!$B31</f>
        <v>2.5300000000000002</v>
      </c>
      <c r="LS116" s="22">
        <f>(LS114+LS115)/Data!$B4/Data!$B31</f>
        <v>1.6583333333333332</v>
      </c>
      <c r="LT116" s="22">
        <f>(LT114+LT115)/Data!$B4/Data!$B31</f>
        <v>2.3908333333333336</v>
      </c>
      <c r="LU116" s="22">
        <f>(LU114+LU115)/Data!$B4/Data!$B31</f>
        <v>2.54</v>
      </c>
      <c r="LV116" s="22">
        <f>(LV114+LV115)/Data!$B4/Data!$B31</f>
        <v>0.79333333333333333</v>
      </c>
      <c r="LW116" s="22">
        <f>(LW114+LW115)/Data!$B4/Data!$B31</f>
        <v>0.79666666666666663</v>
      </c>
      <c r="LX116" s="22">
        <f>(LX114+LX115)/Data!$B4/Data!$B31</f>
        <v>4.9666666666666668</v>
      </c>
      <c r="LY116" s="22">
        <f>(LY114+LY115)/Data!$B4/Data!$B31</f>
        <v>2.8449999999999998</v>
      </c>
      <c r="LZ116" s="22">
        <f>(LZ114+LZ115)/Data!$B4/Data!$B31</f>
        <v>1.8274999999999999</v>
      </c>
      <c r="MA116" s="22">
        <f>(MA114+MA115)/Data!$B4/Data!$B31</f>
        <v>1.2475000000000001</v>
      </c>
      <c r="MB116" s="22">
        <f>(MB114+MB115)/Data!$B4/Data!$B31</f>
        <v>0.81333333333333324</v>
      </c>
      <c r="MC116" s="22">
        <f>(MC114+MC115)/Data!$B4/Data!$B31</f>
        <v>2.4208333333333334</v>
      </c>
      <c r="MD116" s="22">
        <f>(MD114+MD115)/Data!$B4/Data!$B31</f>
        <v>2.4241666666666668</v>
      </c>
      <c r="ME116" s="22">
        <f>(ME114+ME115)/Data!$B4/Data!$B31</f>
        <v>2.4274999999999998</v>
      </c>
      <c r="MF116" s="22">
        <f>(MF114+MF115)/Data!$B4/Data!$B31</f>
        <v>1.7016666666666667</v>
      </c>
      <c r="MG116" s="22">
        <f>(MG114+MG115)/Data!$B4/Data!$B31</f>
        <v>1.2675000000000001</v>
      </c>
      <c r="MH116" s="22">
        <f>(MH114+MH115)/Data!$B4/Data!$B31</f>
        <v>1.4166666666666665</v>
      </c>
      <c r="MI116" s="22">
        <f>(MI114+MI115)/Data!$B4/Data!$B31</f>
        <v>1.1283333333333334</v>
      </c>
      <c r="MJ116" s="22">
        <f>(MJ114+MJ115)/Data!$B4/Data!$B31</f>
        <v>1.1316666666666666</v>
      </c>
      <c r="MK116" s="22">
        <f>(MK114+MK115)/Data!$B4/Data!$B31</f>
        <v>1.0766666666666667</v>
      </c>
      <c r="ML116" s="22">
        <f>(ML114+ML115)/Data!$B4/Data!$B31</f>
        <v>1.1383333333333332</v>
      </c>
      <c r="MM116" s="22">
        <f>(MM114+MM115)/Data!$B4/Data!$B31</f>
        <v>1.0541666666666667</v>
      </c>
      <c r="MN116" s="22">
        <f>(MN114+MN115)/Data!$B4/Data!$B31</f>
        <v>1.0574999999999999</v>
      </c>
      <c r="MO116" s="22">
        <f>(MO114+MO115)/Data!$B4/Data!$B31</f>
        <v>1.5858333333333332</v>
      </c>
      <c r="MP116" s="22">
        <f>(MP114+MP115)/Data!$B4/Data!$B31</f>
        <v>1.2974999999999999</v>
      </c>
      <c r="MQ116" s="22">
        <f>(MQ114+MQ115)/Data!$B4/Data!$B31</f>
        <v>1.2133333333333334</v>
      </c>
      <c r="MR116" s="22">
        <f>(MR114+MR115)/Data!$B4/Data!$B31</f>
        <v>1.1291666666666667</v>
      </c>
      <c r="MS116" s="22">
        <f>(MS114+MS115)/Data!$B4/Data!$B31</f>
        <v>1.0449999999999999</v>
      </c>
      <c r="MT116" s="22">
        <f>(MT114+MT115)/Data!$B4/Data!$B31</f>
        <v>1.0483333333333333</v>
      </c>
      <c r="MU116" s="22">
        <f>(MU114+MU115)/Data!$B4/Data!$B31</f>
        <v>1.0516666666666667</v>
      </c>
      <c r="MV116" s="22">
        <f>(MV114+MV115)/Data!$B4/Data!$B31</f>
        <v>1.1133333333333333</v>
      </c>
      <c r="MW116" s="22">
        <f>(MW114+MW115)/Data!$B4/Data!$B31</f>
        <v>1.1166666666666667</v>
      </c>
      <c r="MX116" s="22">
        <f>(MX114+MX115)/Data!$B4/Data!$B31</f>
        <v>1.0616666666666668</v>
      </c>
      <c r="MY116" s="22">
        <f>(MY114+MY115)/Data!$B4/Data!$B31</f>
        <v>1.1233333333333333</v>
      </c>
      <c r="MZ116" s="22">
        <f>(MZ114+MZ115)/Data!$B4/Data!$B31</f>
        <v>1.1266666666666667</v>
      </c>
      <c r="NA116" s="22">
        <f>(NA114+NA115)/Data!$B4/Data!$B31</f>
        <v>1.1883333333333332</v>
      </c>
      <c r="NB116" s="22">
        <f>(NB114+NB115)/Data!$B4/Data!$B31</f>
        <v>1.1916666666666667</v>
      </c>
      <c r="NC116" s="22">
        <f>(NC114+NC115)/Data!$B4/Data!$B31</f>
        <v>1.1949999999999998</v>
      </c>
    </row>
    <row r="117" spans="2:373" ht="15">
      <c r="B117" s="9" t="s">
        <v>1841</v>
      </c>
      <c r="C117" s="9">
        <f>(C114+C115)/Data!$B4/Data!$B32</f>
        <v>0.39</v>
      </c>
      <c r="D117" s="9">
        <f>(D114+D115)/Data!$B4/Data!$B32</f>
        <v>0.26666666666666666</v>
      </c>
      <c r="E117" s="9">
        <f>(E114+E115)/Data!$B4/Data!$B32</f>
        <v>0.26666666666666666</v>
      </c>
      <c r="F117" s="9">
        <f>(F114+F115)/Data!$B4/Data!$B32</f>
        <v>0.26666666666666666</v>
      </c>
      <c r="G117" s="9">
        <f>(G114+G115)/Data!$B4/Data!$B32</f>
        <v>0.33333333333333331</v>
      </c>
      <c r="H117" s="9">
        <f>(H114+H115)/Data!$B4/Data!$B32</f>
        <v>0</v>
      </c>
      <c r="I117" s="9">
        <f>(I114+I115)/Data!$B4/Data!$B32</f>
        <v>0</v>
      </c>
      <c r="J117" s="9">
        <f>(J114+J115)/Data!$B4/Data!$B32</f>
        <v>0.43333333333333329</v>
      </c>
      <c r="K117" s="9">
        <f>(K114+K115)/Data!$B4/Data!$B32</f>
        <v>0.26666666666666666</v>
      </c>
      <c r="L117" s="9">
        <f>(L114+L115)/Data!$B4/Data!$B32</f>
        <v>0.26666666666666666</v>
      </c>
      <c r="M117" s="9">
        <f>(M114+M115)/Data!$B4/Data!$B32</f>
        <v>0.26666666666666666</v>
      </c>
      <c r="N117" s="9">
        <f>(N114+N115)/Data!$B4/Data!$B32</f>
        <v>0.23333333333333331</v>
      </c>
      <c r="O117" s="9">
        <f>(O114+O115)/Data!$B4/Data!$B32</f>
        <v>0</v>
      </c>
      <c r="P117" s="9">
        <f>(P114+P115)/Data!$B4/Data!$B32</f>
        <v>0</v>
      </c>
      <c r="Q117" s="9">
        <f>(Q114+Q115)/Data!$B4/Data!$B32</f>
        <v>0.65</v>
      </c>
      <c r="R117" s="9">
        <f>(R114+R115)/Data!$B4/Data!$B32</f>
        <v>0.50666666666666671</v>
      </c>
      <c r="S117" s="9">
        <f>(S114+S115)/Data!$B4/Data!$B32</f>
        <v>0.73333333333333328</v>
      </c>
      <c r="T117" s="9">
        <f>(T114+T115)/Data!$B4/Data!$B32</f>
        <v>0.53333333333333333</v>
      </c>
      <c r="U117" s="9">
        <f>(U114+U115)/Data!$B4/Data!$B32</f>
        <v>0.23333333333333331</v>
      </c>
      <c r="V117" s="9">
        <f>(V114+V115)/Data!$B4/Data!$B32</f>
        <v>0</v>
      </c>
      <c r="W117" s="9">
        <f>(W114+W115)/Data!$B4/Data!$B32</f>
        <v>0</v>
      </c>
      <c r="X117" s="9">
        <f>(X114+X115)/Data!$B4/Data!$B32</f>
        <v>0.47666666666666657</v>
      </c>
      <c r="Y117" s="9">
        <f>(Y114+Y115)/Data!$B4/Data!$B32</f>
        <v>0.2</v>
      </c>
      <c r="Z117" s="9">
        <f>(Z114+Z115)/Data!$B4/Data!$B32</f>
        <v>0.3</v>
      </c>
      <c r="AA117" s="9">
        <f>(AA114+AA115)/Data!$B4/Data!$B32</f>
        <v>0.33333333333333331</v>
      </c>
      <c r="AB117" s="9">
        <f>(AB114+AB115)/Data!$B4/Data!$B32</f>
        <v>0.33333333333333331</v>
      </c>
      <c r="AC117" s="9">
        <f>(AC114+AC115)/Data!$B4/Data!$B32</f>
        <v>0</v>
      </c>
      <c r="AD117" s="9">
        <f>(AD114+AD115)/Data!$B4/Data!$B32</f>
        <v>0</v>
      </c>
      <c r="AE117" s="9">
        <f>(AE114+AE115)/Data!$B4/Data!$B32</f>
        <v>0.52</v>
      </c>
      <c r="AF117" s="9">
        <f>(AF114+AF115)/Data!$B4/Data!$B32</f>
        <v>0.26666666666666666</v>
      </c>
      <c r="AG117" s="9">
        <f>(AG114+AG115)/Data!$B4/Data!$B32</f>
        <v>0.4</v>
      </c>
      <c r="AH117" s="9">
        <f>(AH114+AH115)/Data!$B4/Data!$B32</f>
        <v>0.33333333333333331</v>
      </c>
      <c r="AI117" s="9">
        <f>(AI114+AI115)/Data!$B4/Data!$B32</f>
        <v>0.33333333333333331</v>
      </c>
      <c r="AJ117" s="9">
        <f>(AJ114+AJ115)/Data!$B4/Data!$B32</f>
        <v>0</v>
      </c>
      <c r="AK117" s="9">
        <f>(AK114+AK115)/Data!$B4/Data!$B32</f>
        <v>0</v>
      </c>
      <c r="AL117" s="9">
        <f>(AL114+AL115)/Data!$B4/Data!$B32</f>
        <v>0.60666666666666669</v>
      </c>
      <c r="AM117" s="9">
        <f>(AM114+AM115)/Data!$B4/Data!$B32</f>
        <v>0.32</v>
      </c>
      <c r="AN117" s="9">
        <f>(AN114+AN115)/Data!$B4/Data!$B32</f>
        <v>0.4</v>
      </c>
      <c r="AO117" s="9">
        <f>(AO114+AO115)/Data!$B4/Data!$B32</f>
        <v>0.4</v>
      </c>
      <c r="AP117" s="9">
        <f>(AP114+AP115)/Data!$B4/Data!$B32</f>
        <v>0.33333333333333331</v>
      </c>
      <c r="AQ117" s="9">
        <f>(AQ114+AQ115)/Data!$B4/Data!$B32</f>
        <v>0</v>
      </c>
      <c r="AR117" s="9">
        <f>(AR114+AR115)/Data!$B4/Data!$B32</f>
        <v>0</v>
      </c>
      <c r="AS117" s="9">
        <f>(AS114+AS115)/Data!$B4/Data!$B32</f>
        <v>0.60666666666666669</v>
      </c>
      <c r="AT117" s="9">
        <f>(AT114+AT115)/Data!$B4/Data!$B32</f>
        <v>0.37333333333333335</v>
      </c>
      <c r="AU117" s="9">
        <f>(AU114+AU115)/Data!$B4/Data!$B32</f>
        <v>0.4</v>
      </c>
      <c r="AV117" s="9">
        <f>(AV114+AV115)/Data!$B4/Data!$B32</f>
        <v>0.3</v>
      </c>
      <c r="AW117" s="9">
        <f>(AW114+AW115)/Data!$B4/Data!$B32</f>
        <v>0.33333333333333331</v>
      </c>
      <c r="AX117" s="9">
        <f>(AX114+AX115)/Data!$B4/Data!$B32</f>
        <v>0</v>
      </c>
      <c r="AY117" s="9">
        <f>(AY114+AY115)/Data!$B4/Data!$B32</f>
        <v>0</v>
      </c>
      <c r="AZ117" s="9">
        <f>(AZ114+AZ115)/Data!$B4/Data!$B32</f>
        <v>1.0833333333333333</v>
      </c>
      <c r="BA117" s="9">
        <f>(BA114+BA115)/Data!$B4/Data!$B32</f>
        <v>0.8</v>
      </c>
      <c r="BB117" s="9">
        <f>(BB114+BB115)/Data!$B4/Data!$B32</f>
        <v>0.83333333333333337</v>
      </c>
      <c r="BC117" s="9">
        <f>(BC114+BC115)/Data!$B4/Data!$B32</f>
        <v>0.46666666666666662</v>
      </c>
      <c r="BD117" s="9">
        <f>(BD114+BD115)/Data!$B4/Data!$B32</f>
        <v>0.3</v>
      </c>
      <c r="BE117" s="9">
        <f>(BE114+BE115)/Data!$B4/Data!$B32</f>
        <v>0</v>
      </c>
      <c r="BF117" s="9">
        <f>(BF114+BF115)/Data!$B4/Data!$B32</f>
        <v>0</v>
      </c>
      <c r="BG117" s="9">
        <f>(BG114+BG115)/Data!$B4/Data!$B32</f>
        <v>0</v>
      </c>
      <c r="BH117" s="9">
        <f>(BH114+BH115)/Data!$B4/Data!$B32</f>
        <v>0.8</v>
      </c>
      <c r="BI117" s="9">
        <f>(BI114+BI115)/Data!$B4/Data!$B32</f>
        <v>0.43333333333333329</v>
      </c>
      <c r="BJ117" s="9">
        <f>(BJ114+BJ115)/Data!$B4/Data!$B32</f>
        <v>0.46666666666666662</v>
      </c>
      <c r="BK117" s="9">
        <f>(BK114+BK115)/Data!$B4/Data!$B32</f>
        <v>0.43333333333333329</v>
      </c>
      <c r="BL117" s="9">
        <f>(BL114+BL115)/Data!$B4/Data!$B32</f>
        <v>0</v>
      </c>
      <c r="BM117" s="9">
        <f>(BM114+BM115)/Data!$B4/Data!$B32</f>
        <v>0</v>
      </c>
      <c r="BN117" s="9">
        <f>(BN114+BN115)/Data!$B4/Data!$B32</f>
        <v>0.86666666666666659</v>
      </c>
      <c r="BO117" s="9">
        <f>(BO114+BO115)/Data!$B4/Data!$B32</f>
        <v>0.55999999999999994</v>
      </c>
      <c r="BP117" s="9">
        <f>(BP114+BP115)/Data!$B4/Data!$B32</f>
        <v>0.53333333333333333</v>
      </c>
      <c r="BQ117" s="9">
        <f>(BQ114+BQ115)/Data!$B4/Data!$B32</f>
        <v>0.2</v>
      </c>
      <c r="BR117" s="9">
        <f>(BR114+BR115)/Data!$B4/Data!$B32</f>
        <v>0.36666666666666664</v>
      </c>
      <c r="BS117" s="9">
        <f>(BS114+BS115)/Data!$B4/Data!$B32</f>
        <v>0</v>
      </c>
      <c r="BT117" s="9">
        <f>(BT114+BT115)/Data!$B4/Data!$B32</f>
        <v>0</v>
      </c>
      <c r="BU117" s="9">
        <f>(BU114+BU115)/Data!$B4/Data!$B32</f>
        <v>0.56333333333333324</v>
      </c>
      <c r="BV117" s="9">
        <f>(BV114+BV115)/Data!$B4/Data!$B32</f>
        <v>0.26666666666666666</v>
      </c>
      <c r="BW117" s="9">
        <f>(BW114+BW115)/Data!$B4/Data!$B32</f>
        <v>0.36666666666666664</v>
      </c>
      <c r="BX117" s="9">
        <f>(BX114+BX115)/Data!$B4/Data!$B32</f>
        <v>0.33333333333333331</v>
      </c>
      <c r="BY117" s="9">
        <f>(BY114+BY115)/Data!$B4/Data!$B32</f>
        <v>0.36666666666666664</v>
      </c>
      <c r="BZ117" s="9">
        <f>(BZ114+BZ115)/Data!$B4/Data!$B32</f>
        <v>0</v>
      </c>
      <c r="CA117" s="9">
        <f>(CA114+CA115)/Data!$B4/Data!$B32</f>
        <v>0</v>
      </c>
      <c r="CB117" s="9">
        <f>(CB114+CB115)/Data!$B4/Data!$B32</f>
        <v>0.69333333333333336</v>
      </c>
      <c r="CC117" s="9">
        <f>(CC114+CC115)/Data!$B4/Data!$B32</f>
        <v>0.32</v>
      </c>
      <c r="CD117" s="9">
        <f>(CD114+CD115)/Data!$B4/Data!$B32</f>
        <v>0.4</v>
      </c>
      <c r="CE117" s="9">
        <f>(CE114+CE115)/Data!$B4/Data!$B32</f>
        <v>0.26666666666666666</v>
      </c>
      <c r="CF117" s="9">
        <f>(CF114+CF115)/Data!$B4/Data!$B32</f>
        <v>0.83333333333333337</v>
      </c>
      <c r="CG117" s="9">
        <f>(CG114+CG115)/Data!$B4/Data!$B32</f>
        <v>0</v>
      </c>
      <c r="CH117" s="9">
        <f>(CH114+CH115)/Data!$B4/Data!$B32</f>
        <v>0</v>
      </c>
      <c r="CI117" s="9">
        <f>(CI114+CI115)/Data!$B4/Data!$B32</f>
        <v>1.3866666666666667</v>
      </c>
      <c r="CJ117" s="9">
        <f>(CJ114+CJ115)/Data!$B4/Data!$B32</f>
        <v>1.0666666666666667</v>
      </c>
      <c r="CK117" s="9">
        <f>(CK114+CK115)/Data!$B4/Data!$B32</f>
        <v>1.2666666666666668</v>
      </c>
      <c r="CL117" s="9">
        <f>(CL114+CL115)/Data!$B4/Data!$B32</f>
        <v>0.93333333333333324</v>
      </c>
      <c r="CM117" s="9">
        <f>(CM114+CM115)/Data!$B4/Data!$B32</f>
        <v>1.2666666666666668</v>
      </c>
      <c r="CN117" s="9">
        <f>(CN114+CN115)/Data!$B4/Data!$B32</f>
        <v>0</v>
      </c>
      <c r="CO117" s="9">
        <f>(CO114+CO115)/Data!$B4/Data!$B32</f>
        <v>0</v>
      </c>
      <c r="CP117" s="9">
        <f>(CP114+CP115)/Data!$B4/Data!$B32</f>
        <v>1.0833333333333333</v>
      </c>
      <c r="CQ117" s="9">
        <f>(CQ114+CQ115)/Data!$B4/Data!$B32</f>
        <v>0.8</v>
      </c>
      <c r="CR117" s="9">
        <f>(CR114+CR115)/Data!$B4/Data!$B32</f>
        <v>0.66666666666666663</v>
      </c>
      <c r="CS117" s="9">
        <f>(CS114+CS115)/Data!$B4/Data!$B32</f>
        <v>0.67047619047619045</v>
      </c>
      <c r="CT117" s="9">
        <f>(CT114+CT115)/Data!$B4/Data!$B32</f>
        <v>0.50761904761904764</v>
      </c>
      <c r="CU117" s="9">
        <f>(CU114+CU115)/Data!$B4/Data!$B32</f>
        <v>0.44476190476190475</v>
      </c>
      <c r="CV117" s="9">
        <f>(CV114+CV115)/Data!$B4/Data!$B32</f>
        <v>0.44857142857142857</v>
      </c>
      <c r="CW117" s="9">
        <f>(CW114+CW115)/Data!$B4/Data!$B32</f>
        <v>1.9047619047619046E-2</v>
      </c>
      <c r="CX117" s="9">
        <f>(CX114+CX115)/Data!$B4/Data!$B32</f>
        <v>0.78952380952380941</v>
      </c>
      <c r="CY117" s="9">
        <f>(CY114+CY115)/Data!$B4/Data!$B32</f>
        <v>0.49333333333333329</v>
      </c>
      <c r="CZ117" s="9">
        <f>(CZ114+CZ115)/Data!$B4/Data!$B32</f>
        <v>0.43047619047619046</v>
      </c>
      <c r="DA117" s="9">
        <f>(DA114+DA115)/Data!$B4/Data!$B32</f>
        <v>0.36761904761904762</v>
      </c>
      <c r="DB117" s="9">
        <f>(DB114+DB115)/Data!$B4/Data!$B32</f>
        <v>0.33809523809523812</v>
      </c>
      <c r="DC117" s="9">
        <f>(DC114+DC115)/Data!$B4/Data!$B32</f>
        <v>0.34190476190476193</v>
      </c>
      <c r="DD117" s="9">
        <f>(DD114+DD115)/Data!$B4/Data!$B32</f>
        <v>0.81238095238095231</v>
      </c>
      <c r="DE117" s="9">
        <f>(DE114+DE115)/Data!$B4/Data!$B32</f>
        <v>1.2828571428571429</v>
      </c>
      <c r="DF117" s="9">
        <f>(DF114+DF115)/Data!$B4/Data!$B32</f>
        <v>0.85333333333333339</v>
      </c>
      <c r="DG117" s="9">
        <f>(DG114+DG115)/Data!$B4/Data!$B32</f>
        <v>0.8571428571428571</v>
      </c>
      <c r="DH117" s="9">
        <f>(DH114+DH115)/Data!$B4/Data!$B32</f>
        <v>0.86095238095238091</v>
      </c>
      <c r="DI117" s="9">
        <v>0</v>
      </c>
      <c r="DJ117" s="9">
        <v>0</v>
      </c>
      <c r="DK117" s="9">
        <f>(DK114+DK115)/Data!$B4/Data!$B32</f>
        <v>1.0723809523809524</v>
      </c>
      <c r="DL117" s="9">
        <f>(DL114+DL115)/Data!$B4/Data!$B32</f>
        <v>1.4428571428571426</v>
      </c>
      <c r="DM117" s="9">
        <f>(DM114+DM115)/Data!$B4/Data!$B32</f>
        <v>1.3466666666666667</v>
      </c>
      <c r="DN117" s="9">
        <f>(DN114+DN115)/Data!$B4/Data!$B32</f>
        <v>1.2171428571428571</v>
      </c>
      <c r="DO117" s="9">
        <f>(DO114+DO115)/Data!$B4/Data!$B32</f>
        <v>0.88761904761904764</v>
      </c>
      <c r="DP117" s="9">
        <f>(DP114+DP115)/Data!$B4/Data!$B32</f>
        <v>0.75809523809523816</v>
      </c>
      <c r="DQ117" s="9">
        <f>(DQ114+DQ115)/Data!$B4/Data!$B32</f>
        <v>0.56190476190476191</v>
      </c>
      <c r="DR117" s="9">
        <f>(DR114+DR115)/Data!$B4/Data!$B32</f>
        <v>0.76571428571428568</v>
      </c>
      <c r="DS117" s="9">
        <f>(DS114+DS115)/Data!$B4/Data!$B32</f>
        <v>0.60285714285714287</v>
      </c>
      <c r="DT117" s="9">
        <f>(DT114+DT115)/Data!$B4/Data!$B32</f>
        <v>0.47333333333333333</v>
      </c>
      <c r="DU117" s="9">
        <f>(DU114+DU115)/Data!$B4/Data!$B32</f>
        <v>0.47714285714285715</v>
      </c>
      <c r="DV117" s="9">
        <f>(DV114+DV115)/Data!$B4/Data!$B32</f>
        <v>0.44761904761904758</v>
      </c>
      <c r="DW117" s="9">
        <f>(DW114+DW115)/Data!$B4/Data!$B32</f>
        <v>0.38476190476190475</v>
      </c>
      <c r="DX117" s="9">
        <f>(DX114+DX115)/Data!$B4/Data!$B32</f>
        <v>0.45523809523809522</v>
      </c>
      <c r="DY117" s="9">
        <f>(DY114+DY115)/Data!$B4/Data!$B32</f>
        <v>0.59238095238095245</v>
      </c>
      <c r="DZ117" s="9">
        <f>(DZ114+DZ115)/Data!$B4/Data!$B32</f>
        <v>0.79619047619047623</v>
      </c>
      <c r="EA117" s="9">
        <f>(EA114+EA115)/Data!$B4/Data!$B32</f>
        <v>0.46666666666666662</v>
      </c>
      <c r="EB117" s="9">
        <f>(EB114+EB115)/Data!$B4/Data!$B32</f>
        <v>0.40380952380952378</v>
      </c>
      <c r="EC117" s="9">
        <f>(EC114+EC115)/Data!$B4/Data!$B32</f>
        <v>0.40761904761904766</v>
      </c>
      <c r="ED117" s="9">
        <f>(ED114+ED115)/Data!$B4/Data!$B32</f>
        <v>0.3780952380952381</v>
      </c>
      <c r="EE117" s="9">
        <f>(EE114+EE115)/Data!$B4/Data!$B32</f>
        <v>0.41523809523809524</v>
      </c>
      <c r="EF117" s="9">
        <f>(EF114+EF115)/Data!$B4/Data!$B32</f>
        <v>0.15238095238095237</v>
      </c>
      <c r="EG117" s="9">
        <f>(EG114+EG115)/Data!$B4/Data!$B32</f>
        <v>1.0228571428571427</v>
      </c>
      <c r="EH117" s="9">
        <f>(EH114+EH115)/Data!$B4/Data!$B32</f>
        <v>0.52666666666666673</v>
      </c>
      <c r="EI117" s="9">
        <f>(EI114+EI115)/Data!$B4/Data!$B32</f>
        <v>0.53047619047619043</v>
      </c>
      <c r="EJ117" s="9">
        <f>(EJ114+EJ115)/Data!$B4/Data!$B32</f>
        <v>0.60095238095238102</v>
      </c>
      <c r="EK117" s="9">
        <f>(EK114+EK115)/Data!$B4/Data!$B32</f>
        <v>0.50476190476190474</v>
      </c>
      <c r="EL117" s="9">
        <f>(EL114+EL115)/Data!$B4/Data!$B32</f>
        <v>0.50857142857142856</v>
      </c>
      <c r="EM117" s="9">
        <f>(EM114+EM115)/Data!$B4/Data!$B32</f>
        <v>0.54571428571428571</v>
      </c>
      <c r="EN117" s="9">
        <f>(EN114+EN115)/Data!$B4/Data!$B32</f>
        <v>0.61619047619047618</v>
      </c>
      <c r="EO117" s="9">
        <f>(EO114+EO115)/Data!$B4/Data!$B32</f>
        <v>0.52</v>
      </c>
      <c r="EP117" s="9">
        <f>(EP114+EP115)/Data!$B4/Data!$B32</f>
        <v>1.0571428571428572</v>
      </c>
      <c r="EQ117" s="9">
        <f>(EQ114+EQ115)/Data!$B4/Data!$B32</f>
        <v>1.460952380952381</v>
      </c>
      <c r="ER117" s="9">
        <f>(ER114+ER115)/Data!$B4/Data!$B32</f>
        <v>0.93142857142857127</v>
      </c>
      <c r="ES117" s="9">
        <f>(ES114+ES115)/Data!$B4/Data!$B32</f>
        <v>0.8019047619047619</v>
      </c>
      <c r="ET117" s="9">
        <f>(ET114+ET115)/Data!$B4/Data!$B32</f>
        <v>1.3723809523809523</v>
      </c>
      <c r="EU117" s="9">
        <f>(EU114+EU115)/Data!$B4/Data!$B32</f>
        <v>1.3761904761904762</v>
      </c>
      <c r="EV117" s="9">
        <f>(EV114+EV115)/Data!$B4/Data!$B32</f>
        <v>1.48</v>
      </c>
      <c r="EW117" s="9">
        <f>(EW114+EW115)/Data!$B4/Data!$B32</f>
        <v>1.2171428571428571</v>
      </c>
      <c r="EX117" s="9">
        <f>(EX114+EX115)/Data!$B4/Data!$B32</f>
        <v>1.3876190476190478</v>
      </c>
      <c r="EY117" s="9">
        <f>(EY114+EY115)/Data!$B4/Data!$B32</f>
        <v>1.058095238095238</v>
      </c>
      <c r="EZ117" s="9">
        <f>(EZ114+EZ115)/Data!$B4/Data!$B32</f>
        <v>0.89523809523809517</v>
      </c>
      <c r="FA117" s="9">
        <f>(FA114+FA115)/Data!$B4/Data!$B32</f>
        <v>1.4323809523809523</v>
      </c>
      <c r="FB117" s="9">
        <f>(FB114+FB115)/Data!$B4/Data!$B32</f>
        <v>1.2361904761904761</v>
      </c>
      <c r="FC117" s="9">
        <f>(FC114+FC115)/Data!$B4/Data!$B32</f>
        <v>1.7399999999999998</v>
      </c>
      <c r="FD117" s="9">
        <f>(FD114+FD115)/Data!$B4/Data!$B32</f>
        <v>1.4771428571428573</v>
      </c>
      <c r="FE117" s="9">
        <f>(FE114+FE115)/Data!$B4/Data!$B32</f>
        <v>1.5809523809523811</v>
      </c>
      <c r="FF117" s="9">
        <f>(FF114+FF115)/Data!$B4/Data!$B32</f>
        <v>1.8514285714285714</v>
      </c>
      <c r="FG117" s="9">
        <f>(FG114+FG115)/Data!$B4/Data!$B32</f>
        <v>1.121904761904762</v>
      </c>
      <c r="FH117" s="9">
        <f>(FH114+FH115)/Data!$B4/Data!$B32</f>
        <v>1.4590476190476191</v>
      </c>
      <c r="FI117" s="9">
        <f>(FI114+FI115)/Data!$B4/Data!$B32</f>
        <v>1.9295238095238094</v>
      </c>
      <c r="FJ117" s="9">
        <f>(FJ114+FJ115)/Data!$B4/Data!$B32</f>
        <v>1.1000000000000001</v>
      </c>
      <c r="FK117" s="9">
        <f>(FK114+FK115)/Data!$B4/Data!$B32</f>
        <v>0.70380952380952377</v>
      </c>
      <c r="FL117" s="9">
        <f>(FL114+FL115)/Data!$B4/Data!$B32</f>
        <v>0.67428571428571438</v>
      </c>
      <c r="FM117" s="9">
        <f>(FM114+FM115)/Data!$B4/Data!$B32</f>
        <v>0.71142857142857141</v>
      </c>
      <c r="FN117" s="9">
        <f>(FN114+FN115)/Data!$B4/Data!$B32</f>
        <v>0.63860476190476179</v>
      </c>
      <c r="FO117" s="9">
        <f>(FO114+FO115)/Data!$B4/Data!$B32</f>
        <v>0.78078095238095235</v>
      </c>
      <c r="FP117" s="9">
        <f>(FP114+FP115)/Data!$B4/Data!$B32</f>
        <v>0.78952380952380952</v>
      </c>
      <c r="FQ117" s="9">
        <f>(FQ114+FQ115)/Data!$B4/Data!$B32</f>
        <v>0.59333333333333327</v>
      </c>
      <c r="FR117" s="9">
        <f>(FR114+FR115)/Data!$B4/Data!$B32</f>
        <v>0.63047619047619052</v>
      </c>
      <c r="FS117" s="9">
        <f>(FS114+FS115)/Data!$B4/Data!$B32</f>
        <v>0.63428571428571423</v>
      </c>
      <c r="FT117" s="9">
        <f>(FT114+FT115)/Data!$B4/Data!$B32</f>
        <v>0.63809523809523805</v>
      </c>
      <c r="FU117" s="9">
        <f>(FU114+FU115)/Data!$B4/Data!$B32</f>
        <v>0.84190476190476182</v>
      </c>
      <c r="FV117" s="9">
        <f>(FV114+FV115)/Data!$B4/Data!$B32</f>
        <v>1.0457142857142858</v>
      </c>
      <c r="FW117" s="9">
        <f>(FW114+FW115)/Data!$B4/Data!$B32</f>
        <v>0.81619047619047613</v>
      </c>
      <c r="FX117" s="9">
        <f>(FX114+FX115)/Data!$B4/Data!$B32</f>
        <v>0.7533333333333333</v>
      </c>
      <c r="FY117" s="9">
        <f>(FY114+FY115)/Data!$B4/Data!$B32</f>
        <v>0.72380952380952379</v>
      </c>
      <c r="FZ117" s="9">
        <f>(FZ114+FZ115)/Data!$B4/Data!$B32</f>
        <v>0.72761904761904761</v>
      </c>
      <c r="GA117" s="9">
        <f>(GA114+GA115)/Data!$B4/Data!$B32</f>
        <v>0.66476190476190478</v>
      </c>
      <c r="GB117" s="9">
        <f>(GB114+GB115)/Data!$B4/Data!$B32</f>
        <v>0.76857142857142857</v>
      </c>
      <c r="GC117" s="9">
        <f>(GC114+GC115)/Data!$B4/Data!$B32</f>
        <v>0.70571428571428574</v>
      </c>
      <c r="GD117" s="9">
        <f>(GD114+GD115)/Data!$B4/Data!$B32</f>
        <v>0.84285714285714286</v>
      </c>
      <c r="GE117" s="9">
        <f>(GE114+GE115)/Data!$B4/Data!$B32</f>
        <v>0.68</v>
      </c>
      <c r="GF117" s="9">
        <f>(GF114+GF115)/Data!$B4/Data!$B32</f>
        <v>0.75047619047619041</v>
      </c>
      <c r="GG117" s="9">
        <f>(GG114+GG115)/Data!$B4/Data!$B32</f>
        <v>0.75428571428571423</v>
      </c>
      <c r="GH117" s="9">
        <f>(GH114+GH115)/Data!$B4/Data!$B32</f>
        <v>0.82476190476190481</v>
      </c>
      <c r="GI117" s="9">
        <f>(GI114+GI115)/Data!$B4/Data!$B32</f>
        <v>0.82857142857142863</v>
      </c>
      <c r="GJ117" s="9">
        <f>(GJ114+GJ115)/Data!$B4/Data!$B32</f>
        <v>1.3657142857142857</v>
      </c>
      <c r="GK117" s="9">
        <f>(GK114+GK115)/Data!$B4/Data!$B32</f>
        <v>1.4361904761904762</v>
      </c>
      <c r="GL117" s="9">
        <f>(GL114+GL115)/Data!$B4/Data!$B32</f>
        <v>0.87333333333333329</v>
      </c>
      <c r="GM117" s="9">
        <f>(GM114+GM115)/Data!$B4/Data!$B32</f>
        <v>0.8438095238095239</v>
      </c>
      <c r="GN117" s="9">
        <f>(GN114+GN115)/Data!$B4/Data!$B32</f>
        <v>0.88095238095238093</v>
      </c>
      <c r="GO117" s="9">
        <f>(GO114+GO115)/Data!$B4/Data!$B32</f>
        <v>0.71809523809523812</v>
      </c>
      <c r="GP117" s="9">
        <f>(GP114+GP115)/Data!$B4/Data!$B32</f>
        <v>0.92190476190476189</v>
      </c>
      <c r="GQ117" s="9">
        <f>(GQ114+GQ115)/Data!$B4/Data!$B32</f>
        <v>1.0590476190476192</v>
      </c>
      <c r="GR117" s="9">
        <f>(GR114+GR115)/Data!$B4/Data!$B32</f>
        <v>0.82952380952380955</v>
      </c>
      <c r="GS117" s="9">
        <f>(GS114+GS115)/Data!$B4/Data!$B32</f>
        <v>0.83333333333333337</v>
      </c>
      <c r="GT117" s="9">
        <f>(GT114+GT115)/Data!$B4/Data!$B32</f>
        <v>0.8704761904761904</v>
      </c>
      <c r="GU117" s="9">
        <f>(GU114+GU115)/Data!$B4/Data!$B32</f>
        <v>0.87428571428571433</v>
      </c>
      <c r="GV117" s="9">
        <f>(GV114+GV115)/Data!$B4/Data!$B32</f>
        <v>0.74476190476190474</v>
      </c>
      <c r="GW117" s="9">
        <f>(GW114+GW115)/Data!$B4/Data!$B32</f>
        <v>0.88190476190476197</v>
      </c>
      <c r="GX117" s="9">
        <f>(GX114+GX115)/Data!$B4/Data!$B32</f>
        <v>1.5857142857142856</v>
      </c>
      <c r="GY117" s="9">
        <f>(GY114+GY115)/Data!$B4/Data!$B32</f>
        <v>1.7561904761904763</v>
      </c>
      <c r="GZ117" s="9">
        <f>(GZ114+GZ115)/Data!$B4/Data!$B32</f>
        <v>1.4266666666666665</v>
      </c>
      <c r="HA117" s="9">
        <f>(HA114+HA115)/Data!$B4/Data!$B32</f>
        <v>1.4304761904761907</v>
      </c>
      <c r="HB117" s="9">
        <f>(HB114+HB115)/Data!$B4/Data!$B32</f>
        <v>1.4342857142857144</v>
      </c>
      <c r="HC117" s="9">
        <f>(HC114+HC115)/Data!$B4/Data!$B32</f>
        <v>1.0380952380952382</v>
      </c>
      <c r="HD117" s="9">
        <f>(HD114+HD115)/Data!$B4/Data!$B32</f>
        <v>1.0419047619047619</v>
      </c>
      <c r="HE117" s="9">
        <f>(HE114+HE115)/Data!$B4/Data!$B32</f>
        <v>1.579047619047619</v>
      </c>
      <c r="HF117" s="9">
        <f>(HF114+HF115)/Data!$B4/Data!$B32</f>
        <v>2.616190476190476</v>
      </c>
      <c r="HG117" s="9">
        <f>(HG114+HG115)/Data!$B4/Data!$B32</f>
        <v>2.12</v>
      </c>
      <c r="HH117" s="9">
        <f>(HH114+HH115)/Data!$B4/Data!$B32</f>
        <v>1.9571428571428571</v>
      </c>
      <c r="HI117" s="9">
        <f>(HI114+HI115)/Data!$B4/Data!$B32</f>
        <v>1.460952380952381</v>
      </c>
      <c r="HJ117" s="9">
        <f>(HJ114+HJ115)/Data!$B4/Data!$B32</f>
        <v>1.4647619047619047</v>
      </c>
      <c r="HK117" s="9">
        <f>(HK114+HK115)/Data!$B4/Data!$B32</f>
        <v>1.401904761904762</v>
      </c>
      <c r="HL117" s="9">
        <f>(HL114+HL115)/Data!$B4/Data!$B32</f>
        <v>1.6390476190476191</v>
      </c>
      <c r="HM117" s="9">
        <f>(HM114+HM115)/Data!$B4/Data!$B32</f>
        <v>1.1428571428571428</v>
      </c>
      <c r="HN117" s="9">
        <f>(HN114+HN115)/Data!$B4/Data!$B32</f>
        <v>1.0799999999999998</v>
      </c>
      <c r="HO117" s="9">
        <f>(HO114+HO115)/Data!$B4/Data!$B32</f>
        <v>0.98380952380952369</v>
      </c>
      <c r="HP117" s="9">
        <f>(HP114+HP115)/Data!$B4/Data!$B32</f>
        <v>0.88761904761904764</v>
      </c>
      <c r="HQ117" s="9">
        <f>(HQ114+HQ115)/Data!$B4/Data!$B32</f>
        <v>1.0914285714285714</v>
      </c>
      <c r="HR117" s="9">
        <f>(HR114+HR115)/Data!$B4/Data!$B32</f>
        <v>1.1619047619047618</v>
      </c>
      <c r="HS117" s="9">
        <f>(HS114+HS115)/Data!$B4/Data!$B32</f>
        <v>1.6990476190476191</v>
      </c>
      <c r="HT117" s="9">
        <f>(HT114+HT115)/Data!$B4/Data!$B32</f>
        <v>1.0028571428571429</v>
      </c>
      <c r="HU117" s="9">
        <f>(HU114+HU115)/Data!$B4/Data!$B32</f>
        <v>0.87333333333333329</v>
      </c>
      <c r="HV117" s="9">
        <f>(HV114+HV115)/Data!$B4/Data!$B32</f>
        <v>0.8438095238095239</v>
      </c>
      <c r="HW117" s="9">
        <f>(HW114+HW115)/Data!$B4/Data!$B32</f>
        <v>0.98095238095238102</v>
      </c>
      <c r="HX117" s="9">
        <f>(HX114+HX115)/Data!$B4/Data!$B32</f>
        <v>1.118095238095238</v>
      </c>
      <c r="HY117" s="9">
        <f>(HY114+HY115)/Data!$B4/Data!$B32</f>
        <v>1.1885714285714286</v>
      </c>
      <c r="HZ117" s="9">
        <f>(HZ114+HZ115)/Data!$B4/Data!$B32</f>
        <v>1.6923809523809523</v>
      </c>
      <c r="IA117" s="9">
        <f>(IA114+IA115)/Data!$B4/Data!$B32</f>
        <v>1.5295238095238095</v>
      </c>
      <c r="IB117" s="9">
        <f>(IB114+IB115)/Data!$B4/Data!$B32</f>
        <v>1.2666666666666668</v>
      </c>
      <c r="IC117" s="9">
        <f>(IC114+IC115)/Data!$B4/Data!$B32</f>
        <v>1.2038095238095239</v>
      </c>
      <c r="ID117" s="9">
        <f>(ID114+ID115)/Data!$B4/Data!$B32</f>
        <v>0.94095238095238087</v>
      </c>
      <c r="IE117" s="9">
        <f>(IE114+IE115)/Data!$B4/Data!$B32</f>
        <v>0.81142857142857139</v>
      </c>
      <c r="IF117" s="9">
        <f>(IF114+IF115)/Data!$B4/Data!$B32</f>
        <v>0.98190476190476195</v>
      </c>
      <c r="IG117" s="9">
        <f>(IG114+IG115)/Data!$B4/Data!$B32</f>
        <v>1.269047619047619</v>
      </c>
      <c r="IH117" s="9">
        <f>(IH114+IH115)/Data!$B4/Data!$B32</f>
        <v>1.2561904761904763</v>
      </c>
      <c r="II117" s="9">
        <f>(II114+II115)/Data!$B4/Data!$B32</f>
        <v>1.1266666666666665</v>
      </c>
      <c r="IJ117" s="9">
        <f>(IJ114+IJ115)/Data!$B4/Data!$B32</f>
        <v>0.96380952380952378</v>
      </c>
      <c r="IK117" s="9">
        <f>(IK114+IK115)/Data!$B4/Data!$B32</f>
        <v>1.0176190476190476</v>
      </c>
      <c r="IL117" s="9">
        <f>(IL114+IL115)/Data!$B4/Data!$B32</f>
        <v>0.97142857142857142</v>
      </c>
      <c r="IM117" s="9">
        <f>(IM114+IM115)/Data!$B4/Data!$B32</f>
        <v>0.97523809523809524</v>
      </c>
      <c r="IN117" s="9">
        <f>(IN114+IN115)/Data!$B4/Data!$B32</f>
        <v>1.2457142857142858</v>
      </c>
      <c r="IO117" s="9">
        <f>(IO114+IO115)/Data!$B4/Data!$B32</f>
        <v>1.1828571428571428</v>
      </c>
      <c r="IP117" s="9">
        <f>(IP114+IP115)/Data!$B4/Data!$B32</f>
        <v>1.1866666666666665</v>
      </c>
      <c r="IQ117" s="9">
        <f>(IQ114+IQ115)/Data!$B4/Data!$B32</f>
        <v>1.9904761904761905</v>
      </c>
      <c r="IR117" s="9">
        <f>(IR114+IR115)/Data!$B4/Data!$B32</f>
        <v>2.5942857142857143</v>
      </c>
      <c r="IS117" s="9">
        <f>(IS114+IS115)/Data!$B4/Data!$B32</f>
        <v>1.598095238095238</v>
      </c>
      <c r="IT117" s="9">
        <f>(IT114+IT115)/Data!$B4/Data!$B32</f>
        <v>1.7685714285714285</v>
      </c>
      <c r="IU117" s="9">
        <f>(IU114+IU115)/Data!$B4/Data!$B32</f>
        <v>2.4390476190476189</v>
      </c>
      <c r="IV117" s="9">
        <f>(IV114+IV115)/Data!$B4/Data!$B32</f>
        <v>2.7761904761904765</v>
      </c>
      <c r="IW117" s="9">
        <f>(IW114+IW115)/Data!$B4/Data!$B32</f>
        <v>2.2799999999999998</v>
      </c>
      <c r="IX117" s="9">
        <f>(IX114+IX115)/Data!$B4/Data!$B32</f>
        <v>2.117142857142857</v>
      </c>
      <c r="IY117" s="9">
        <f>(IY114+IY115)/Data!$B4/Data!$B32</f>
        <v>2.4542857142857146</v>
      </c>
      <c r="IZ117" s="9">
        <f>(IZ114+IZ115)/Data!$B4/Data!$B32</f>
        <v>2.9580952380952379</v>
      </c>
      <c r="JA117" s="9">
        <f>(JA114+JA115)/Data!$B4/Data!$B32</f>
        <v>1.6285714285714286</v>
      </c>
      <c r="JB117" s="9">
        <f>(JB114+JB115)/Data!$B4/Data!$B32</f>
        <v>2.4657142857142857</v>
      </c>
      <c r="JC117" s="9">
        <f>(JC114+JC115)/Data!$B4/Data!$B32</f>
        <v>3.136190476190476</v>
      </c>
      <c r="JD117" s="9">
        <f>(JD114+JD115)/Data!$B4/Data!$B32</f>
        <v>2.1733333333333333</v>
      </c>
      <c r="JE117" s="9">
        <f>(JE114+JE115)/Data!$B4/Data!$B32</f>
        <v>2.1104761904761902</v>
      </c>
      <c r="JF117" s="9">
        <f>(JF114+JF115)/Data!$B4/Data!$B32</f>
        <v>1.480952380952381</v>
      </c>
      <c r="JG117" s="9">
        <f>(JG114+JG115)/Data!$B4/Data!$B32</f>
        <v>1.1514285714285712</v>
      </c>
      <c r="JH117" s="9">
        <f>(JH114+JH115)/Data!$B4/Data!$B32</f>
        <v>1.255238095238095</v>
      </c>
      <c r="JI117" s="9">
        <f>(JI114+JI115)/Data!$B4/Data!$B32</f>
        <v>1.9923809523809524</v>
      </c>
      <c r="JJ117" s="9">
        <f>(JJ114+JJ115)/Data!$B4/Data!$B32</f>
        <v>1.2961904761904761</v>
      </c>
      <c r="JK117" s="9">
        <f>(JK114+JK115)/Data!$B4/Data!$B32</f>
        <v>1.2333333333333332</v>
      </c>
      <c r="JL117" s="9">
        <f>(JL114+JL115)/Data!$B4/Data!$B32</f>
        <v>1.1704761904761904</v>
      </c>
      <c r="JM117" s="9">
        <f>(JM114+JM115)/Data!$B4/Data!$B32</f>
        <v>1.0076190476190476</v>
      </c>
      <c r="JN117" s="9">
        <f>(JN114+JN115)/Data!$B4/Data!$B32</f>
        <v>1.3447619047619048</v>
      </c>
      <c r="JO117" s="9">
        <f>(JO114+JO115)/Data!$B4/Data!$B32</f>
        <v>1.5152380952380953</v>
      </c>
      <c r="JP117" s="9">
        <f>(JP114+JP115)/Data!$B4/Data!$B32</f>
        <v>2.019047619047619</v>
      </c>
      <c r="JQ117" s="9">
        <f>(JQ114+JQ115)/Data!$B4/Data!$B32</f>
        <v>2.8561904761904762</v>
      </c>
      <c r="JR117" s="9">
        <f>(JR114+JR115)/Data!$B4/Data!$B32</f>
        <v>2.0266666666666668</v>
      </c>
      <c r="JS117" s="9">
        <f>(JS114+JS115)/Data!$B4/Data!$B32</f>
        <v>1.5304761904761905</v>
      </c>
      <c r="JT117" s="9">
        <f>(JT114+JT115)/Data!$B4/Data!$B32</f>
        <v>1.200952380952381</v>
      </c>
      <c r="JU117" s="9">
        <f>(JU114+JU115)/Data!$B4/Data!$B32</f>
        <v>1.3714285714285714</v>
      </c>
      <c r="JV117" s="9">
        <f>(JV114+JV115)/Data!$B4/Data!$B32</f>
        <v>1.5419047619047619</v>
      </c>
      <c r="JW117" s="9">
        <f>(JW114+JW115)/Data!$B4/Data!$B32</f>
        <v>2.0457142857142854</v>
      </c>
      <c r="JX117" s="9">
        <f>(JX114+JX115)/Data!$B4/Data!$B32</f>
        <v>2.5495238095238095</v>
      </c>
      <c r="JY117" s="9">
        <f>(JY114+JY115)/Data!$B4/Data!$B32</f>
        <v>1.62</v>
      </c>
      <c r="JZ117" s="9">
        <f>(JZ114+JZ115)/Data!$B4/Data!$B32</f>
        <v>1.6238095238095238</v>
      </c>
      <c r="KA117" s="9">
        <f>(KA114+KA115)/Data!$B4/Data!$B32</f>
        <v>1.3942857142857141</v>
      </c>
      <c r="KB117" s="9">
        <f>(KB114+KB115)/Data!$B4/Data!$B32</f>
        <v>1.5647619047619048</v>
      </c>
      <c r="KC117" s="9">
        <f>(KC114+KC115)/Data!$B4/Data!$B32</f>
        <v>1.5685714285714285</v>
      </c>
      <c r="KD117" s="9">
        <f>(KD114+KD115)/Data!$B4/Data!$B32</f>
        <v>2.4057142857142857</v>
      </c>
      <c r="KE117" s="9">
        <f>(KE114+KE115)/Data!$B4/Data!$B32</f>
        <v>3.0761904761904764</v>
      </c>
      <c r="KF117" s="9">
        <f>(KF114+KF115)/Data!$B4/Data!$B32</f>
        <v>2.746666666666667</v>
      </c>
      <c r="KG117" s="9">
        <f>(KG114+KG115)/Data!$B4/Data!$B32</f>
        <v>2.7504761904761903</v>
      </c>
      <c r="KH117" s="9">
        <f>(KH114+KH115)/Data!$B4/Data!$B32</f>
        <v>2.7542857142857144</v>
      </c>
      <c r="KI117" s="9">
        <f>(KI114+KI115)/Data!$B4/Data!$B32</f>
        <v>1.7580952380952379</v>
      </c>
      <c r="KJ117" s="9">
        <f>(KJ114+KJ115)/Data!$B4/Data!$B32</f>
        <v>1.5952380952380953</v>
      </c>
      <c r="KK117" s="9">
        <f>(KK114+KK115)/Data!$B4/Data!$B32</f>
        <v>3.7657142857142851</v>
      </c>
      <c r="KL117" s="9">
        <f>(KL114+KL115)/Data!$B4/Data!$B32</f>
        <v>3.7695238095238088</v>
      </c>
      <c r="KM117" s="9">
        <f>(KM114+KM115)/Data!$B4/Data!$B32</f>
        <v>3.6066666666666665</v>
      </c>
      <c r="KN117" s="9">
        <f>(KN114+KN115)/Data!$B4/Data!$B32</f>
        <v>3.6104761904761897</v>
      </c>
      <c r="KO117" s="9">
        <f>(KO114+KO115)/Data!$B4/Data!$B32</f>
        <v>0.78095238095238095</v>
      </c>
      <c r="KP117" s="9">
        <f>(KP114+KP115)/Data!$B4/Data!$B32</f>
        <v>3.7847619047619041</v>
      </c>
      <c r="KQ117" s="9">
        <f>(KQ114+KQ115)/Data!$B4/Data!$B32</f>
        <v>3.7885714285714283</v>
      </c>
      <c r="KR117" s="9">
        <f>(KR114+KR115)/Data!$B4/Data!$B32</f>
        <v>3.792380952380952</v>
      </c>
      <c r="KS117" s="9">
        <f>(KS114+KS115)/Data!$B4/Data!$B32</f>
        <v>3.7961904761904757</v>
      </c>
      <c r="KT117" s="9">
        <f>(KT114+KT115)/Data!$B4/Data!$B32</f>
        <v>3.4666666666666663</v>
      </c>
      <c r="KU117" s="9">
        <f>(KU114+KU115)/Data!$B4/Data!$B32</f>
        <v>3.6371428571428566</v>
      </c>
      <c r="KV117" s="9">
        <f>(KV114+KV115)/Data!$B4/Data!$B32</f>
        <v>3.3076190476190477</v>
      </c>
      <c r="KW117" s="9">
        <f>(KW114+KW115)/Data!$B4/Data!$B32</f>
        <v>3.6447619047619044</v>
      </c>
      <c r="KX117" s="9">
        <v>0</v>
      </c>
      <c r="KY117" s="9">
        <f>(KY114+KY115)/Data!$B4/Data!$B32</f>
        <v>3.1523809523809523</v>
      </c>
      <c r="KZ117" s="9">
        <f>(KZ114+KZ115)/Data!$B4/Data!$B32</f>
        <v>2.9895238095238099</v>
      </c>
      <c r="LA117" s="9">
        <f>(LA114+LA115)/Data!$B4/Data!$B32</f>
        <v>2.4933333333333332</v>
      </c>
      <c r="LB117" s="9">
        <f>(LB114+LB115)/Data!$B4/Data!$B32</f>
        <v>2.1638095238095238</v>
      </c>
      <c r="LC117" s="9">
        <f>(LC114+LC115)/Data!$B4/Data!$B32</f>
        <v>2.1676190476190476</v>
      </c>
      <c r="LD117" s="9">
        <f>(LD114+LD115)/Data!$B4/Data!$B32</f>
        <v>1.7380952380952381</v>
      </c>
      <c r="LE117" s="9">
        <f>(LE114+LE115)/Data!$B4/Data!$B32</f>
        <v>2.0085714285714285</v>
      </c>
      <c r="LF117" s="9">
        <f>(LF114+LF115)/Data!$B4/Data!$B32</f>
        <v>2.8457142857142856</v>
      </c>
      <c r="LG117" s="9">
        <f>(LG114+LG115)/Data!$B4/Data!$B32</f>
        <v>2.8495238095238093</v>
      </c>
      <c r="LH117" s="9">
        <f>(LH114+LH115)/Data!$B4/Data!$B32</f>
        <v>2.253333333333333</v>
      </c>
      <c r="LI117" s="9">
        <f>(LI114+LI115)/Data!$B4/Data!$B32</f>
        <v>1.8571428571428572</v>
      </c>
      <c r="LJ117" s="9">
        <f>(LJ114+LJ115)/Data!$B4/Data!$B32</f>
        <v>1.2942857142857143</v>
      </c>
      <c r="LK117" s="9">
        <f>(LK114+LK115)/Data!$B4/Data!$B32</f>
        <v>1.298095238095238</v>
      </c>
      <c r="LL117" s="9">
        <f>(LL114+LL115)/Data!$B4/Data!$B32</f>
        <v>1.3019047619047619</v>
      </c>
      <c r="LM117" s="9">
        <f>(LM114+LM115)/Data!$B4/Data!$B32</f>
        <v>1.3057142857142858</v>
      </c>
      <c r="LN117" s="9">
        <f>(LN114+LN115)/Data!$B4/Data!$B32</f>
        <v>1.0761904761904761</v>
      </c>
      <c r="LO117" s="9">
        <f>(LO114+LO115)/Data!$B4/Data!$B32</f>
        <v>0.88</v>
      </c>
      <c r="LP117" s="9">
        <f>(LP114+LP115)/Data!$B4/Data!$B32</f>
        <v>0.88380952380952382</v>
      </c>
      <c r="LQ117" s="9">
        <f>(LQ114+LQ115)/Data!$B4/Data!$B32</f>
        <v>2.2209523809523808</v>
      </c>
      <c r="LR117" s="9">
        <f>(LR114+LR115)/Data!$B4/Data!$B32</f>
        <v>2.8914285714285715</v>
      </c>
      <c r="LS117" s="9">
        <f>(LS114+LS115)/Data!$B4/Data!$B32</f>
        <v>1.8952380952380952</v>
      </c>
      <c r="LT117" s="9">
        <f>(LT114+LT115)/Data!$B4/Data!$B32</f>
        <v>2.7323809523809524</v>
      </c>
      <c r="LU117" s="9">
        <f>(LU114+LU115)/Data!$B4/Data!$B32</f>
        <v>2.9028571428571426</v>
      </c>
      <c r="LV117" s="9">
        <f>(LV114+LV115)/Data!$B4/Data!$B32</f>
        <v>0.90666666666666673</v>
      </c>
      <c r="LW117" s="9">
        <f>(LW114+LW115)/Data!$B4/Data!$B32</f>
        <v>0.91047619047619044</v>
      </c>
      <c r="LX117" s="9">
        <f>(LX114+LX115)/Data!$B4/Data!$B32</f>
        <v>5.6761904761904756</v>
      </c>
      <c r="LY117" s="9">
        <f>(LY114+LY115)/Data!$B4/Data!$B32</f>
        <v>3.2514285714285713</v>
      </c>
      <c r="LZ117" s="9">
        <f>(LZ114+LZ115)/Data!$B4/Data!$B32</f>
        <v>2.0885714285714285</v>
      </c>
      <c r="MA117" s="9">
        <f>(MA114+MA115)/Data!$B4/Data!$B32</f>
        <v>1.4257142857142857</v>
      </c>
      <c r="MB117" s="9">
        <f>(MB114+MB115)/Data!$B4/Data!$B32</f>
        <v>0.92952380952380942</v>
      </c>
      <c r="MC117" s="9">
        <f>(MC114+MC115)/Data!$B4/Data!$B32</f>
        <v>2.7666666666666666</v>
      </c>
      <c r="MD117" s="9">
        <f>(MD114+MD115)/Data!$B4/Data!$B32</f>
        <v>2.7704761904761903</v>
      </c>
      <c r="ME117" s="9">
        <f>(ME114+ME115)/Data!$B4/Data!$B32</f>
        <v>2.774285714285714</v>
      </c>
      <c r="MF117" s="9">
        <f>(MF114+MF115)/Data!$B4/Data!$B32</f>
        <v>1.9447619047619047</v>
      </c>
      <c r="MG117" s="9">
        <f>(MG114+MG115)/Data!$B4/Data!$B32</f>
        <v>1.4485714285714286</v>
      </c>
      <c r="MH117" s="9">
        <f>(MH114+MH115)/Data!$B4/Data!$B32</f>
        <v>1.6190476190476191</v>
      </c>
      <c r="MI117" s="9">
        <f>(MI114+MI115)/Data!$B4/Data!$B32</f>
        <v>1.2895238095238095</v>
      </c>
      <c r="MJ117" s="9">
        <f>(MJ114+MJ115)/Data!$B4/Data!$B32</f>
        <v>1.2933333333333332</v>
      </c>
      <c r="MK117" s="9">
        <f>(MK114+MK115)/Data!$B4/Data!$B32</f>
        <v>1.2304761904761905</v>
      </c>
      <c r="ML117" s="9">
        <f>(ML114+ML115)/Data!$B4/Data!$B32</f>
        <v>1.3009523809523809</v>
      </c>
      <c r="MM117" s="9">
        <f>(MM114+MM115)/Data!$B4/Data!$B32</f>
        <v>1.2047619047619047</v>
      </c>
      <c r="MN117" s="9">
        <f>(MN114+MN115)/Data!$B4/Data!$B32</f>
        <v>1.2085714285714284</v>
      </c>
      <c r="MO117" s="9">
        <f>(MO114+MO115)/Data!$B4/Data!$B32</f>
        <v>1.8123809523809522</v>
      </c>
      <c r="MP117" s="9">
        <f>(MP114+MP115)/Data!$B4/Data!$B32</f>
        <v>1.4828571428571429</v>
      </c>
      <c r="MQ117" s="9">
        <f>(MQ114+MQ115)/Data!$B4/Data!$B32</f>
        <v>1.3866666666666667</v>
      </c>
      <c r="MR117" s="9">
        <f>(MR114+MR115)/Data!$B4/Data!$B32</f>
        <v>1.2904761904761903</v>
      </c>
      <c r="MS117" s="9">
        <f>(MS114+MS115)/Data!$B4/Data!$B32</f>
        <v>1.1942857142857142</v>
      </c>
      <c r="MT117" s="9">
        <f>(MT114+MT115)/Data!$B4/Data!$B32</f>
        <v>1.1980952380952381</v>
      </c>
      <c r="MU117" s="9">
        <f>(MU114+MU115)/Data!$B4/Data!$B32</f>
        <v>1.201904761904762</v>
      </c>
      <c r="MV117" s="9">
        <f>(MV114+MV115)/Data!$B4/Data!$B32</f>
        <v>1.2723809523809524</v>
      </c>
      <c r="MW117" s="9">
        <f>(MW114+MW115)/Data!$B4/Data!$B32</f>
        <v>1.2761904761904761</v>
      </c>
      <c r="MX117" s="9">
        <f>(MX114+MX115)/Data!$B4/Data!$B32</f>
        <v>1.2133333333333334</v>
      </c>
      <c r="MY117" s="9">
        <f>(MY114+MY115)/Data!$B4/Data!$B32</f>
        <v>1.2838095238095237</v>
      </c>
      <c r="MZ117" s="9">
        <f>(MZ114+MZ115)/Data!$B4/Data!$B32</f>
        <v>1.2876190476190477</v>
      </c>
      <c r="NA117" s="9">
        <f>(NA114+NA115)/Data!$B4/Data!$B32</f>
        <v>1.358095238095238</v>
      </c>
      <c r="NB117" s="9">
        <f>(NB114+NB115)/Data!$B4/Data!$B32</f>
        <v>1.3619047619047617</v>
      </c>
      <c r="NC117" s="9">
        <f>(NC114+NC115)/Data!$B4/Data!$B32</f>
        <v>1.3657142857142857</v>
      </c>
    </row>
    <row r="118" spans="2:373" ht="15">
      <c r="B118" s="9" t="s">
        <v>127</v>
      </c>
      <c r="C118" s="14">
        <f>Inbound!B9/Data!$B4*Data!$B6/Data!$B33</f>
        <v>0</v>
      </c>
      <c r="D118" s="14">
        <f>Inbound!C9/Data!$B4*Data!$B6/Data!$B33</f>
        <v>0.15192</v>
      </c>
      <c r="E118" s="14">
        <f>Inbound!D9/Data!$B4*Data!$B6/Data!$B33</f>
        <v>0.15192</v>
      </c>
      <c r="F118" s="14">
        <f>Inbound!E9/Data!$B4*Data!$B6/Data!$B33</f>
        <v>0.15192</v>
      </c>
      <c r="G118" s="14">
        <f>Inbound!F9/Data!$B4*Data!$B6/Data!$B33</f>
        <v>0.15192</v>
      </c>
      <c r="H118" s="14">
        <f>Inbound!G9/Data!$B4*Data!$B6/Data!$B33</f>
        <v>0.15192</v>
      </c>
      <c r="I118" s="14">
        <f>Inbound!H9/Data!$B4*Data!$B6/Data!$B33</f>
        <v>0</v>
      </c>
      <c r="J118" s="14">
        <f>Inbound!I9/Data!$B4*Data!$B6/Data!$B33</f>
        <v>0</v>
      </c>
      <c r="K118" s="14">
        <f>Inbound!J9/Data!$B4*Data!$B6/Data!$B33</f>
        <v>0.53736000000000006</v>
      </c>
      <c r="L118" s="14">
        <f>Inbound!K9/Data!$B4*Data!$B6/Data!$B33</f>
        <v>0.53736000000000006</v>
      </c>
      <c r="M118" s="14">
        <f>Inbound!L9/Data!$B4*Data!$B6/Data!$B33</f>
        <v>0.53736000000000006</v>
      </c>
      <c r="N118" s="14">
        <f>Inbound!M9/Data!$B4*Data!$B6/Data!$B33</f>
        <v>0.53736000000000006</v>
      </c>
      <c r="O118" s="14">
        <f>Inbound!N9/Data!$B4*Data!$B6/Data!$B33</f>
        <v>0.53736000000000006</v>
      </c>
      <c r="P118" s="14">
        <f>Inbound!O9/Data!$B4*Data!$B6/Data!$B33</f>
        <v>0</v>
      </c>
      <c r="Q118" s="14">
        <f>Inbound!P9/Data!$B4*Data!$B6/Data!$B33</f>
        <v>0</v>
      </c>
      <c r="R118" s="14">
        <f>Inbound!Q9/Data!$B4*Data!$B6/Data!$B33</f>
        <v>0.63168000000000002</v>
      </c>
      <c r="S118" s="14">
        <f>Inbound!R9/Data!$B4*Data!$B6/Data!$B33</f>
        <v>0.63168000000000002</v>
      </c>
      <c r="T118" s="14">
        <f>Inbound!S9/Data!$B4*Data!$B6/Data!$B33</f>
        <v>0.63168000000000002</v>
      </c>
      <c r="U118" s="14">
        <f>Inbound!T9/Data!$B4*Data!$B6/Data!$B33</f>
        <v>0.63168000000000002</v>
      </c>
      <c r="V118" s="14">
        <f>Inbound!U9/Data!$B4*Data!$B6/Data!$B33</f>
        <v>0.63168000000000002</v>
      </c>
      <c r="W118" s="14">
        <f>Inbound!V9/Data!$B4*Data!$B6/Data!$B33</f>
        <v>0</v>
      </c>
      <c r="X118" s="14">
        <f>Inbound!W9/Data!$B4*Data!$B6/Data!$B33</f>
        <v>0</v>
      </c>
      <c r="Y118" s="14">
        <f>Inbound!X9/Data!$B4*Data!$B6/Data!$B33</f>
        <v>0.26951999999999998</v>
      </c>
      <c r="Z118" s="14">
        <f>Inbound!Y9/Data!$B4*Data!$B6/Data!$B33</f>
        <v>0.26951999999999998</v>
      </c>
      <c r="AA118" s="14">
        <f>Inbound!Z9/Data!$B4*Data!$B6/Data!$B33</f>
        <v>0.26951999999999998</v>
      </c>
      <c r="AB118" s="14">
        <f>Inbound!AA9/Data!$B4*Data!$B6/Data!$B33</f>
        <v>0.26951999999999998</v>
      </c>
      <c r="AC118" s="14">
        <f>Inbound!AB9/Data!$B4*Data!$B6/Data!$B33</f>
        <v>0.26951999999999998</v>
      </c>
      <c r="AD118" s="14">
        <f>Inbound!AC9/Data!$B4*Data!$B6/Data!$B33</f>
        <v>0</v>
      </c>
      <c r="AE118" s="14">
        <f>Inbound!AD9/Data!$B4*Data!$B6/Data!$B33</f>
        <v>0</v>
      </c>
      <c r="AF118" s="14">
        <f>Inbound!AE9/Data!$B4*Data!$B6/Data!$B33</f>
        <v>2.7600000000000003E-2</v>
      </c>
      <c r="AG118" s="14">
        <f>Inbound!AF9/Data!$B4*Data!$B6/Data!$B33</f>
        <v>2.7600000000000003E-2</v>
      </c>
      <c r="AH118" s="14">
        <f>Inbound!AG9/Data!$B4*Data!$B6/Data!$B33</f>
        <v>2.7600000000000003E-2</v>
      </c>
      <c r="AI118" s="14">
        <f>Inbound!AH9/Data!$B4*Data!$B6/Data!$B33</f>
        <v>2.7600000000000003E-2</v>
      </c>
      <c r="AJ118" s="14">
        <f>Inbound!AI9/Data!$B4*Data!$B6/Data!$B33</f>
        <v>2.7600000000000003E-2</v>
      </c>
      <c r="AK118" s="14">
        <f>Inbound!AJ9/Data!$B4*Data!$B6/Data!$B33</f>
        <v>0</v>
      </c>
      <c r="AL118" s="14">
        <f>Inbound!AK9/Data!$B4*Data!$B6/Data!$B33</f>
        <v>0</v>
      </c>
      <c r="AM118" s="14">
        <f>Inbound!AL9/Data!$B4*Data!$B6/Data!$B33</f>
        <v>0.8076000000000001</v>
      </c>
      <c r="AN118" s="14">
        <f>Inbound!AM9/Data!$B4*Data!$B6/Data!$B33</f>
        <v>0.8076000000000001</v>
      </c>
      <c r="AO118" s="14">
        <f>Inbound!AN9/Data!$B4*Data!$B6/Data!$B33</f>
        <v>0.8076000000000001</v>
      </c>
      <c r="AP118" s="14">
        <f>Inbound!AO9/Data!$B4*Data!$B6/Data!$B33</f>
        <v>0.8076000000000001</v>
      </c>
      <c r="AQ118" s="14">
        <f>Inbound!AP9/Data!$B4*Data!$B6/Data!$B33</f>
        <v>0.8076000000000001</v>
      </c>
      <c r="AR118" s="14">
        <f>Inbound!AQ9/Data!$B4*Data!$B6/Data!$B33</f>
        <v>0</v>
      </c>
      <c r="AS118" s="14">
        <f>Inbound!AR9/Data!$B4*Data!$B6/Data!$B33</f>
        <v>0</v>
      </c>
      <c r="AT118" s="14">
        <f>Inbound!AS9/Data!$B4*Data!$B6/Data!$B33</f>
        <v>0.51936000000000004</v>
      </c>
      <c r="AU118" s="14">
        <f>Inbound!AT9/Data!$B4*Data!$B6/Data!$B33</f>
        <v>0.51936000000000004</v>
      </c>
      <c r="AV118" s="14">
        <f>Inbound!AU9/Data!$B4*Data!$B6/Data!$B33</f>
        <v>0.51936000000000004</v>
      </c>
      <c r="AW118" s="14">
        <f>Inbound!AV9/Data!$B4*Data!$B6/Data!$B33</f>
        <v>0.51936000000000004</v>
      </c>
      <c r="AX118" s="14">
        <f>Inbound!AW9/Data!$B4*Data!$B6/Data!$B33</f>
        <v>0.51936000000000004</v>
      </c>
      <c r="AY118" s="14">
        <f>Inbound!AX9/Data!$B4*Data!$B6/Data!$B33</f>
        <v>0</v>
      </c>
      <c r="AZ118" s="14">
        <f>Inbound!AY9/Data!$B4*Data!$B6/Data!$B33</f>
        <v>0</v>
      </c>
      <c r="BA118" s="14">
        <f>Inbound!AZ9/Data!$B4*Data!$B6/Data!$B33</f>
        <v>0.38880000000000003</v>
      </c>
      <c r="BB118" s="14">
        <f>Inbound!BA9/Data!$B4*Data!$B6/Data!$B33</f>
        <v>0.38880000000000003</v>
      </c>
      <c r="BC118" s="14">
        <f>Inbound!BB9/Data!$B4*Data!$B6/Data!$B33</f>
        <v>0.38880000000000003</v>
      </c>
      <c r="BD118" s="14">
        <f>Inbound!BC9/Data!$B4*Data!$B6/Data!$B33</f>
        <v>0.38880000000000003</v>
      </c>
      <c r="BE118" s="14">
        <f>Inbound!BD9/Data!$B4*Data!$B6/Data!$B33</f>
        <v>0.38880000000000003</v>
      </c>
      <c r="BF118" s="14">
        <f>Inbound!BE9/Data!$B4*Data!$B6/Data!$B33</f>
        <v>0</v>
      </c>
      <c r="BG118" s="14">
        <f>Inbound!BF9/Data!$B4*Data!$B6/Data!$B33</f>
        <v>0</v>
      </c>
      <c r="BH118" s="14">
        <f>Inbound!BG9/Data!$B4*Data!$B6/Data!$B33</f>
        <v>0.10848000000000001</v>
      </c>
      <c r="BI118" s="14">
        <f>Inbound!BH9/Data!$B4*Data!$B6/Data!$B33</f>
        <v>0.10848000000000001</v>
      </c>
      <c r="BJ118" s="14">
        <f>Inbound!BI9/Data!$B4*Data!$B6/Data!$B33</f>
        <v>0.10848000000000001</v>
      </c>
      <c r="BK118" s="14">
        <f>Inbound!BJ9/Data!$B4*Data!$B6/Data!$B33</f>
        <v>0.10848000000000001</v>
      </c>
      <c r="BL118" s="14">
        <f>Inbound!BK9/Data!$B4*Data!$B6/Data!$B33</f>
        <v>0.10848000000000001</v>
      </c>
      <c r="BM118" s="14">
        <f>Inbound!BL9/Data!$B4*Data!$B6/Data!$B33</f>
        <v>0</v>
      </c>
      <c r="BN118" s="14">
        <f>Inbound!BM9/Data!$B4*Data!$B6/Data!$B33</f>
        <v>0</v>
      </c>
      <c r="BO118" s="14">
        <f>Inbound!BN9/Data!$B4*Data!$B6/Data!$B33</f>
        <v>0.84840000000000004</v>
      </c>
      <c r="BP118" s="14">
        <f>Inbound!BO9/Data!$B4*Data!$B6/Data!$B33</f>
        <v>0.84840000000000004</v>
      </c>
      <c r="BQ118" s="14">
        <f>Inbound!BP9/Data!$B4*Data!$B6/Data!$B33</f>
        <v>0.84840000000000004</v>
      </c>
      <c r="BR118" s="14">
        <f>Inbound!BQ9/Data!$B4*Data!$B6/Data!$B33</f>
        <v>0.84840000000000004</v>
      </c>
      <c r="BS118" s="14">
        <f>Inbound!BR9/Data!$B4*Data!$B6/Data!$B33</f>
        <v>0.84840000000000004</v>
      </c>
      <c r="BT118" s="14">
        <f>Inbound!BS9/Data!$B4*Data!$B6/Data!$B33</f>
        <v>0</v>
      </c>
      <c r="BU118" s="14">
        <f>Inbound!BT9/Data!$B4*Data!$B6/Data!$B33</f>
        <v>0</v>
      </c>
      <c r="BV118" s="14">
        <f>Inbound!BU9/Data!$B4*Data!$B6/Data!$B33</f>
        <v>1.194</v>
      </c>
      <c r="BW118" s="14">
        <f>Inbound!BV9/Data!$B4*Data!$B6/Data!$B33</f>
        <v>1.194</v>
      </c>
      <c r="BX118" s="14">
        <f>Inbound!BW9/Data!$B4*Data!$B6/Data!$B33</f>
        <v>1.194</v>
      </c>
      <c r="BY118" s="14">
        <f>Inbound!BX9/Data!$B4*Data!$B6/Data!$B33</f>
        <v>1.194</v>
      </c>
      <c r="BZ118" s="14">
        <f>Inbound!BY9/Data!$B4*Data!$B6/Data!$B33</f>
        <v>1.194</v>
      </c>
      <c r="CA118" s="14">
        <f>Inbound!BZ9/Data!$B4*Data!$B6/Data!$B33</f>
        <v>0</v>
      </c>
      <c r="CB118" s="14">
        <f>Inbound!CA9/Data!$B4*Data!$B6/Data!$B33</f>
        <v>0</v>
      </c>
      <c r="CC118" s="14">
        <f>Inbound!CB9/Data!$B4*Data!$B6/Data!$B33</f>
        <v>0.54600000000000004</v>
      </c>
      <c r="CD118" s="14">
        <f>Inbound!CC9/Data!$B4*Data!$B6/Data!$B33</f>
        <v>0.54600000000000004</v>
      </c>
      <c r="CE118" s="14">
        <f>Inbound!CD9/Data!$B4*Data!$B6/Data!$B33</f>
        <v>0.54600000000000004</v>
      </c>
      <c r="CF118" s="14">
        <f>Inbound!CE9/Data!$B4*Data!$B6/Data!$B33</f>
        <v>0.54600000000000004</v>
      </c>
      <c r="CG118" s="14">
        <f>Inbound!CF9/Data!$B4*Data!$B6/Data!$B33</f>
        <v>0.54600000000000004</v>
      </c>
      <c r="CH118" s="14">
        <f>Inbound!CG9/Data!$B4*Data!$B6/Data!$B33</f>
        <v>0</v>
      </c>
      <c r="CI118" s="14">
        <f>Inbound!CH9/Data!$B4*Data!$B6/Data!$B33</f>
        <v>0</v>
      </c>
      <c r="CJ118" s="14">
        <f>Inbound!CI9/Data!$B4*Data!$B6/Data!$B33</f>
        <v>1.1812800000000001</v>
      </c>
      <c r="CK118" s="14">
        <f>Inbound!CJ9/Data!$B4*Data!$B6/Data!$B33</f>
        <v>1.1812800000000001</v>
      </c>
      <c r="CL118" s="14">
        <f>Inbound!CK9/Data!$B4*Data!$B6/Data!$B33</f>
        <v>1.1812800000000001</v>
      </c>
      <c r="CM118" s="14">
        <f>Inbound!CL9/Data!$B4*Data!$B6/Data!$B33</f>
        <v>1.1812800000000001</v>
      </c>
      <c r="CN118" s="14">
        <f>Inbound!CM9/Data!$B4*Data!$B6/Data!$B33</f>
        <v>1.1812800000000001</v>
      </c>
      <c r="CO118" s="14">
        <f>Inbound!CN9/Data!$B4*Data!$B6/Data!$B33</f>
        <v>0</v>
      </c>
      <c r="CP118" s="14">
        <f>Inbound!CO9/Data!$B4*Data!$B6/Data!$B33</f>
        <v>0</v>
      </c>
      <c r="CQ118" s="14">
        <f>Inbound!CP9/Data!$B4*Data!$B6/Data!$B33</f>
        <v>0.14784</v>
      </c>
      <c r="CR118" s="14">
        <f>Inbound!CQ9/Data!$B4*Data!$B6/Data!$B33</f>
        <v>0.14784</v>
      </c>
      <c r="CS118" s="14">
        <f>Inbound!CR9/Data!$B4*Data!$B6/Data!$B33</f>
        <v>0.14784</v>
      </c>
      <c r="CT118" s="14">
        <f>Inbound!CS9/Data!$B4*Data!$B6/Data!$B33</f>
        <v>0.14784</v>
      </c>
      <c r="CU118" s="14">
        <f>Inbound!CT9/Data!$B4*Data!$B6/Data!$B33</f>
        <v>0.14784</v>
      </c>
      <c r="CV118" s="14">
        <f>Inbound!CU9/Data!$B4*Data!$B6/Data!$B33</f>
        <v>0</v>
      </c>
      <c r="CW118" s="14">
        <f>Inbound!CV9/Data!$B4*Data!$B6/Data!$B33</f>
        <v>0</v>
      </c>
      <c r="CX118" s="14">
        <f>Inbound!CW9/Data!$B4*Data!$B6/Data!$B33</f>
        <v>0.17063999999999996</v>
      </c>
      <c r="CY118" s="14">
        <f>Inbound!CX9/Data!$B4*Data!$B6/Data!$B33</f>
        <v>0.17063999999999996</v>
      </c>
      <c r="CZ118" s="14">
        <f>Inbound!CY9/Data!$B4*Data!$B6/Data!$B33</f>
        <v>0.17063999999999996</v>
      </c>
      <c r="DA118" s="14">
        <f>Inbound!CZ9/Data!$B4*Data!$B6/Data!$B33</f>
        <v>0.17063999999999996</v>
      </c>
      <c r="DB118" s="14">
        <f>Inbound!DA9/Data!$B4*Data!$B6/Data!$B33</f>
        <v>0.17063999999999996</v>
      </c>
      <c r="DC118" s="14">
        <f>Inbound!DB9/Data!$B4*Data!$B6/Data!$B33</f>
        <v>0</v>
      </c>
      <c r="DD118" s="14">
        <f>Inbound!DC9/Data!$B4*Data!$B6/Data!$B33</f>
        <v>0</v>
      </c>
      <c r="DE118" s="14">
        <f>Inbound!DD9/Data!$B4*Data!$B6/Data!$B33</f>
        <v>0.54696</v>
      </c>
      <c r="DF118" s="14">
        <f>Inbound!DE9/Data!$B4*Data!$B6/Data!$B33</f>
        <v>0.54696</v>
      </c>
      <c r="DG118" s="14">
        <f>Inbound!DF9/Data!$B4*Data!$B6/Data!$B33</f>
        <v>0.54696</v>
      </c>
      <c r="DH118" s="14">
        <f>Inbound!DG9/Data!$B4*Data!$B6/Data!$B33</f>
        <v>0.54696</v>
      </c>
      <c r="DI118" s="14">
        <v>0</v>
      </c>
      <c r="DJ118" s="14">
        <f>Inbound!DI9/Data!$B4*Data!$B6/Data!$B33</f>
        <v>0</v>
      </c>
      <c r="DK118" s="14">
        <f>Inbound!DJ9/Data!$B4*Data!$B6/Data!$B33</f>
        <v>0</v>
      </c>
      <c r="DL118" s="14">
        <f>Inbound!DK9/Data!$B4*Data!$B6/Data!$B33</f>
        <v>0.81120000000000003</v>
      </c>
      <c r="DM118" s="14">
        <f>Inbound!DL9/Data!$B4*Data!$B6/Data!$B33</f>
        <v>0.81120000000000003</v>
      </c>
      <c r="DN118" s="14">
        <f>Inbound!DM9/Data!$B4*Data!$B6/Data!$B33</f>
        <v>0.81120000000000003</v>
      </c>
      <c r="DO118" s="14">
        <f>Inbound!DN9/Data!$B4*Data!$B6/Data!$B33</f>
        <v>0.81120000000000003</v>
      </c>
      <c r="DP118" s="14">
        <f>Inbound!DO9/Data!$B4*Data!$B6/Data!$B33</f>
        <v>0.81120000000000003</v>
      </c>
      <c r="DQ118" s="14">
        <f>Inbound!DP9/Data!$B4*Data!$B6/Data!$B33</f>
        <v>0</v>
      </c>
      <c r="DR118" s="14">
        <f>Inbound!DQ9/Data!$B4*Data!$B6/Data!$B33</f>
        <v>0</v>
      </c>
      <c r="DS118" s="14">
        <f>Inbound!DR9/Data!$B4*Data!$B6/Data!$B33</f>
        <v>0.43847999999999998</v>
      </c>
      <c r="DT118" s="14">
        <f>Inbound!DS9/Data!$B4*Data!$B6/Data!$B33</f>
        <v>0.43847999999999998</v>
      </c>
      <c r="DU118" s="14">
        <f>Inbound!DT9/Data!$B4*Data!$B6/Data!$B33</f>
        <v>0.43847999999999998</v>
      </c>
      <c r="DV118" s="14">
        <f>Inbound!DU9/Data!$B4*Data!$B6/Data!$B33</f>
        <v>0.43847999999999998</v>
      </c>
      <c r="DW118" s="14">
        <f>Inbound!DV9/Data!$B4*Data!$B6/Data!$B33</f>
        <v>0.43847999999999998</v>
      </c>
      <c r="DX118" s="14">
        <f>Inbound!DW9/Data!$B4*Data!$B6/Data!$B33</f>
        <v>0</v>
      </c>
      <c r="DY118" s="14">
        <f>Inbound!DX9/Data!$B4*Data!$B6/Data!$B33</f>
        <v>0</v>
      </c>
      <c r="DZ118" s="14">
        <f>Inbound!DY9/Data!$B4*Data!$B6/Data!$B33</f>
        <v>0.37800000000000006</v>
      </c>
      <c r="EA118" s="14">
        <f>Inbound!DZ9/Data!$B4*Data!$B6/Data!$B33</f>
        <v>0.37800000000000006</v>
      </c>
      <c r="EB118" s="14">
        <f>Inbound!EA9/Data!$B4*Data!$B6/Data!$B33</f>
        <v>0.37800000000000006</v>
      </c>
      <c r="EC118" s="14">
        <f>Inbound!EB9/Data!$B4*Data!$B6/Data!$B33</f>
        <v>0.37800000000000006</v>
      </c>
      <c r="ED118" s="14">
        <f>Inbound!EC9/Data!$B4*Data!$B6/Data!$B33</f>
        <v>0.37800000000000006</v>
      </c>
      <c r="EE118" s="14">
        <f>Inbound!ED9/Data!$B4*Data!$B6/Data!$B33</f>
        <v>0</v>
      </c>
      <c r="EF118" s="14">
        <f>Inbound!EE9/Data!$B4*Data!$B6/Data!$B33</f>
        <v>0</v>
      </c>
      <c r="EG118" s="14">
        <f>Inbound!EF9/Data!$B4*Data!$B6/Data!$B33</f>
        <v>0.50544</v>
      </c>
      <c r="EH118" s="14">
        <f>Inbound!EG9/Data!$B4*Data!$B6/Data!$B33</f>
        <v>0.50544</v>
      </c>
      <c r="EI118" s="14">
        <f>Inbound!EH9/Data!$B4*Data!$B6/Data!$B33</f>
        <v>0.50544</v>
      </c>
      <c r="EJ118" s="14">
        <f>Inbound!EI9/Data!$B4*Data!$B6/Data!$B33</f>
        <v>0.50544</v>
      </c>
      <c r="EK118" s="14">
        <f>Inbound!EJ9/Data!$B4*Data!$B6/Data!$B33</f>
        <v>0.50544</v>
      </c>
      <c r="EL118" s="14">
        <f>Inbound!EK9/Data!$B4*Data!$B6/Data!$B33</f>
        <v>0</v>
      </c>
      <c r="EM118" s="14">
        <f>Inbound!EL9/Data!$B4*Data!$B6/Data!$B33</f>
        <v>0</v>
      </c>
      <c r="EN118" s="14">
        <f>Inbound!EM9/Data!$B4*Data!$B6/Data!$B33</f>
        <v>0.77304000000000017</v>
      </c>
      <c r="EO118" s="14">
        <f>Inbound!EN9/Data!$B4*Data!$B6/Data!$B33</f>
        <v>0.77304000000000017</v>
      </c>
      <c r="EP118" s="14">
        <f>Inbound!EO9/Data!$B4*Data!$B6/Data!$B33</f>
        <v>0.77304000000000017</v>
      </c>
      <c r="EQ118" s="14">
        <f>Inbound!EP9/Data!$B4*Data!$B6/Data!$B33</f>
        <v>0.77304000000000017</v>
      </c>
      <c r="ER118" s="14">
        <f>Inbound!EQ9/Data!$B4*Data!$B6/Data!$B33</f>
        <v>0.77304000000000017</v>
      </c>
      <c r="ES118" s="14">
        <f>Inbound!ER9/Data!$B4*Data!$B6/Data!$B33</f>
        <v>0</v>
      </c>
      <c r="ET118" s="14">
        <f>Inbound!ES9/Data!$B4*Data!$B6/Data!$B33</f>
        <v>0</v>
      </c>
      <c r="EU118" s="14">
        <f>Inbound!ET9/Data!$B4*Data!$B6/Data!$B33</f>
        <v>1.7325600000000001</v>
      </c>
      <c r="EV118" s="14">
        <f>Inbound!EU9/Data!$B4*Data!$B6/Data!$B33</f>
        <v>1.7325600000000001</v>
      </c>
      <c r="EW118" s="14">
        <f>Inbound!EV9/Data!$B4*Data!$B6/Data!$B33</f>
        <v>1.7325600000000001</v>
      </c>
      <c r="EX118" s="14">
        <f>Inbound!EW9/Data!$B4*Data!$B6/Data!$B33</f>
        <v>1.7325600000000001</v>
      </c>
      <c r="EY118" s="14">
        <f>Inbound!EX9/Data!$B4*Data!$B6/Data!$B33</f>
        <v>1.7325600000000001</v>
      </c>
      <c r="EZ118" s="14">
        <f>Inbound!EY9/Data!$B4*Data!$B6/Data!$B33</f>
        <v>0</v>
      </c>
      <c r="FA118" s="14">
        <f>Inbound!EZ9/Data!$B4*Data!$B6/Data!$B33</f>
        <v>0</v>
      </c>
      <c r="FB118" s="14">
        <f>Inbound!FA9/Data!$B4*Data!$B6/Data!$B33</f>
        <v>0.34776000000000001</v>
      </c>
      <c r="FC118" s="14">
        <f>Inbound!FB9/Data!$B4*Data!$B6/Data!$B33</f>
        <v>0.34776000000000001</v>
      </c>
      <c r="FD118" s="14">
        <f>Inbound!FC9/Data!$B4*Data!$B6/Data!$B33</f>
        <v>0.34776000000000001</v>
      </c>
      <c r="FE118" s="14">
        <f>Inbound!FD9/Data!$B4*Data!$B6/Data!$B33</f>
        <v>0.34776000000000001</v>
      </c>
      <c r="FF118" s="14">
        <f>Inbound!FE9/Data!$B4*Data!$B6/Data!$B33</f>
        <v>0.34776000000000001</v>
      </c>
      <c r="FG118" s="14">
        <f>Inbound!FF9/Data!$B4*Data!$B6/Data!$B33</f>
        <v>0</v>
      </c>
      <c r="FH118" s="14">
        <f>Inbound!FG9/Data!$B4*Data!$B6/Data!$B33</f>
        <v>0</v>
      </c>
      <c r="FI118" s="14">
        <f>Inbound!FH9/Data!$B4*Data!$B6/Data!$B33</f>
        <v>0.49127999999999999</v>
      </c>
      <c r="FJ118" s="14">
        <f>Inbound!FI9/Data!$B4*Data!$B6/Data!$B33</f>
        <v>0.49127999999999999</v>
      </c>
      <c r="FK118" s="14">
        <f>Inbound!FJ9/Data!$B4*Data!$B6/Data!$B33</f>
        <v>0.49127999999999999</v>
      </c>
      <c r="FL118" s="14">
        <f>Inbound!FK9/Data!$B4*Data!$B6/Data!$B33</f>
        <v>0.49127999999999999</v>
      </c>
      <c r="FM118" s="14">
        <f>Inbound!FL9/Data!$B4*Data!$B6/Data!$B33</f>
        <v>0.49127999999999999</v>
      </c>
      <c r="FN118" s="14">
        <f>Inbound!FM9/Data!$B4*Data!$B6/Data!$B33</f>
        <v>0</v>
      </c>
      <c r="FO118" s="14">
        <f>Inbound!FN9/Data!$B4*Data!$B6/Data!$B33</f>
        <v>0</v>
      </c>
      <c r="FP118" s="14">
        <f>Inbound!FO9/Data!$B4*Data!$B6/Data!$B33</f>
        <v>1.4964000000000002</v>
      </c>
      <c r="FQ118" s="14">
        <f>Inbound!FP9/Data!$B4*Data!$B6/Data!$B33</f>
        <v>1.4964000000000002</v>
      </c>
      <c r="FR118" s="14">
        <f>Inbound!FQ9/Data!$B4*Data!$B6/Data!$B33</f>
        <v>1.4964000000000002</v>
      </c>
      <c r="FS118" s="14">
        <f>Inbound!FR9/Data!$B4*Data!$B6/Data!$B33</f>
        <v>1.4964000000000002</v>
      </c>
      <c r="FT118" s="14">
        <f>Inbound!FS9/Data!$B4*Data!$B6/Data!$B33</f>
        <v>1.4964000000000002</v>
      </c>
      <c r="FU118" s="14">
        <f>Inbound!FT9/Data!$B4*Data!$B6/Data!$B33</f>
        <v>0</v>
      </c>
      <c r="FV118" s="14">
        <f>Inbound!FU9/Data!$B4*Data!$B6/Data!$B33</f>
        <v>0</v>
      </c>
      <c r="FW118" s="14">
        <f>Inbound!FV9/Data!$B4*Data!$B6/Data!$B33</f>
        <v>0.38688</v>
      </c>
      <c r="FX118" s="14">
        <f>Inbound!FW9/Data!$B4*Data!$B6/Data!$B33</f>
        <v>0.38688</v>
      </c>
      <c r="FY118" s="14">
        <f>Inbound!FX9/Data!$B4*Data!$B6/Data!$B33</f>
        <v>0.38688</v>
      </c>
      <c r="FZ118" s="14">
        <f>Inbound!FY9/Data!$B4*Data!$B6/Data!$B33</f>
        <v>0.38688</v>
      </c>
      <c r="GA118" s="14">
        <f>Inbound!FZ9/Data!$B4*Data!$B6/Data!$B33</f>
        <v>0.38688</v>
      </c>
      <c r="GB118" s="14">
        <f>Inbound!GA9/Data!$B4*Data!$B6/Data!$B33</f>
        <v>0</v>
      </c>
      <c r="GC118" s="14">
        <f>Inbound!GB9/Data!$B4*Data!$B6/Data!$B33</f>
        <v>0</v>
      </c>
      <c r="GD118" s="14">
        <f>Inbound!GC9/Data!$B4*Data!$B6/Data!$B33</f>
        <v>0.50160000000000005</v>
      </c>
      <c r="GE118" s="14">
        <f>Inbound!GD9/Data!$B4*Data!$B6/Data!$B33</f>
        <v>0.50160000000000005</v>
      </c>
      <c r="GF118" s="14">
        <f>Inbound!GE9/Data!$B4*Data!$B6/Data!$B33</f>
        <v>0.50160000000000005</v>
      </c>
      <c r="GG118" s="14">
        <f>Inbound!GF9/Data!$B4*Data!$B6/Data!$B33</f>
        <v>0.50160000000000005</v>
      </c>
      <c r="GH118" s="14">
        <f>Inbound!GG9/Data!$B4*Data!$B6/Data!$B33</f>
        <v>0.50160000000000005</v>
      </c>
      <c r="GI118" s="14">
        <f>Inbound!GH9/Data!$B4*Data!$B6/Data!$B33</f>
        <v>0</v>
      </c>
      <c r="GJ118" s="14">
        <f>Inbound!GI9/Data!$B4*Data!$B6/Data!$B33</f>
        <v>0</v>
      </c>
      <c r="GK118" s="14">
        <f>Inbound!GJ9/Data!$B4*Data!$B6/Data!$B33</f>
        <v>0.88056000000000001</v>
      </c>
      <c r="GL118" s="14">
        <f>Inbound!GK9/Data!$B4*Data!$B6/Data!$B33</f>
        <v>0.88056000000000001</v>
      </c>
      <c r="GM118" s="14">
        <f>Inbound!GL9/Data!$B4*Data!$B6/Data!$B33</f>
        <v>0.88056000000000001</v>
      </c>
      <c r="GN118" s="14">
        <f>Inbound!GM9/Data!$B4*Data!$B6/Data!$B33</f>
        <v>0.88056000000000001</v>
      </c>
      <c r="GO118" s="14">
        <f>Inbound!GN9/Data!$B4*Data!$B6/Data!$B33</f>
        <v>0.88056000000000001</v>
      </c>
      <c r="GP118" s="14">
        <f>Inbound!GO9/Data!$B4*Data!$B6/Data!$B33</f>
        <v>0</v>
      </c>
      <c r="GQ118" s="14">
        <f>Inbound!GP9/Data!$B4*Data!$B6/Data!$B33</f>
        <v>0</v>
      </c>
      <c r="GR118" s="14">
        <f>Inbound!GQ9/Data!$B4*Data!$B6/Data!$B33</f>
        <v>0.50688</v>
      </c>
      <c r="GS118" s="14">
        <f>Inbound!GR9/Data!$B4*Data!$B6/Data!$B33</f>
        <v>0.50688</v>
      </c>
      <c r="GT118" s="14">
        <f>Inbound!GS9/Data!$B4*Data!$B6/Data!$B33</f>
        <v>0.50688</v>
      </c>
      <c r="GU118" s="14">
        <f>Inbound!GT9/Data!$B4*Data!$B6/Data!$B33</f>
        <v>0.50688</v>
      </c>
      <c r="GV118" s="14">
        <f>Inbound!GU9/Data!$B4*Data!$B6/Data!$B33</f>
        <v>0.50688</v>
      </c>
      <c r="GW118" s="14">
        <f>Inbound!GV9/Data!$B4*Data!$B6/Data!$B33</f>
        <v>0</v>
      </c>
      <c r="GX118" s="14">
        <f>Inbound!GW9/Data!$B4*Data!$B6/Data!$B33</f>
        <v>0</v>
      </c>
      <c r="GY118" s="14">
        <f>Inbound!GX9/Data!$B4*Data!$B6/Data!$B33</f>
        <v>1.77264</v>
      </c>
      <c r="GZ118" s="14">
        <f>Inbound!GY9/Data!$B4*Data!$B6/Data!$B33</f>
        <v>1.77264</v>
      </c>
      <c r="HA118" s="14">
        <f>Inbound!GZ9/Data!$B4*Data!$B6/Data!$B33</f>
        <v>1.77264</v>
      </c>
      <c r="HB118" s="14">
        <f>Inbound!HA9/Data!$B4*Data!$B6/Data!$B33</f>
        <v>1.77264</v>
      </c>
      <c r="HC118" s="14">
        <f>Inbound!HB9/Data!$B4*Data!$B6/Data!$B33</f>
        <v>1.77264</v>
      </c>
      <c r="HD118" s="14">
        <f>Inbound!HC9/Data!$B4*Data!$B6/Data!$B33</f>
        <v>0</v>
      </c>
      <c r="HE118" s="14">
        <f>Inbound!HD9/Data!$B4*Data!$B6/Data!$B33</f>
        <v>0</v>
      </c>
      <c r="HF118" s="14">
        <f>Inbound!HE9/Data!$B4*Data!$B6/Data!$B33</f>
        <v>3.0820799999999995</v>
      </c>
      <c r="HG118" s="14">
        <f>Inbound!HF9/Data!$B4*Data!$B6/Data!$B33</f>
        <v>3.0820799999999995</v>
      </c>
      <c r="HH118" s="14">
        <f>Inbound!HG9/Data!$B4*Data!$B6/Data!$B33</f>
        <v>3.0820799999999995</v>
      </c>
      <c r="HI118" s="14">
        <f>Inbound!HH9/Data!$B4*Data!$B6/Data!$B33</f>
        <v>3.0820799999999995</v>
      </c>
      <c r="HJ118" s="14">
        <f>Inbound!HI9/Data!$B4*Data!$B6/Data!$B33</f>
        <v>3.0820799999999995</v>
      </c>
      <c r="HK118" s="14">
        <f>Inbound!HJ9/Data!$B4*Data!$B6/Data!$B33</f>
        <v>0</v>
      </c>
      <c r="HL118" s="14">
        <f>Inbound!HK9/Data!$B4*Data!$B6/Data!$B33</f>
        <v>0</v>
      </c>
      <c r="HM118" s="14">
        <f>Inbound!HL9/Data!$B4*Data!$B6/Data!$B33</f>
        <v>1.6768800000000001</v>
      </c>
      <c r="HN118" s="14">
        <f>Inbound!HM9/Data!$B4*Data!$B6/Data!$B33</f>
        <v>1.6768800000000001</v>
      </c>
      <c r="HO118" s="14">
        <f>Inbound!HN9/Data!$B4*Data!$B6/Data!$B33</f>
        <v>1.6768800000000001</v>
      </c>
      <c r="HP118" s="14">
        <f>Inbound!HO9/Data!$B4*Data!$B6/Data!$B33</f>
        <v>1.6768800000000001</v>
      </c>
      <c r="HQ118" s="14">
        <f>Inbound!HP9/Data!$B4*Data!$B6/Data!$B33</f>
        <v>1.6768800000000001</v>
      </c>
      <c r="HR118" s="14">
        <f>Inbound!HQ9/Data!$B4*Data!$B6/Data!$B33</f>
        <v>0</v>
      </c>
      <c r="HS118" s="14">
        <f>Inbound!HR9/Data!$B4*Data!$B6/Data!$B33</f>
        <v>0</v>
      </c>
      <c r="HT118" s="14">
        <f>Inbound!HS9/Data!$B4*Data!$B6/Data!$B33</f>
        <v>0.34247999999999995</v>
      </c>
      <c r="HU118" s="14">
        <f>Inbound!HT9/Data!$B4*Data!$B6/Data!$B33</f>
        <v>0.34247999999999995</v>
      </c>
      <c r="HV118" s="14">
        <f>Inbound!HU9/Data!$B4*Data!$B6/Data!$B33</f>
        <v>0.34247999999999995</v>
      </c>
      <c r="HW118" s="14">
        <f>Inbound!HV9/Data!$B4*Data!$B6/Data!$B33</f>
        <v>0.34247999999999995</v>
      </c>
      <c r="HX118" s="14">
        <f>Inbound!HW9/Data!$B4*Data!$B6/Data!$B33</f>
        <v>0.34247999999999995</v>
      </c>
      <c r="HY118" s="14">
        <f>Inbound!HX9/Data!$B4*Data!$B6/Data!$B33</f>
        <v>0</v>
      </c>
      <c r="HZ118" s="14">
        <f>Inbound!HY9/Data!$B4*Data!$B6/Data!$B33</f>
        <v>0</v>
      </c>
      <c r="IA118" s="14">
        <f>Inbound!HZ9/Data!$B4*Data!$B6/Data!$B33</f>
        <v>0.79680000000000006</v>
      </c>
      <c r="IB118" s="14">
        <f>Inbound!IA9/Data!$B4*Data!$B6/Data!$B33</f>
        <v>0.79680000000000006</v>
      </c>
      <c r="IC118" s="14">
        <f>Inbound!IB9/Data!$B4*Data!$B6/Data!$B33</f>
        <v>0.79680000000000006</v>
      </c>
      <c r="ID118" s="14">
        <f>Inbound!IC9/Data!$B4*Data!$B6/Data!$B33</f>
        <v>0.79680000000000006</v>
      </c>
      <c r="IE118" s="14">
        <f>Inbound!ID9/Data!$B4*Data!$B6/Data!$B33</f>
        <v>0.79680000000000006</v>
      </c>
      <c r="IF118" s="14">
        <f>Inbound!IE9/Data!$B4*Data!$B6/Data!$B33</f>
        <v>0</v>
      </c>
      <c r="IG118" s="14">
        <f>Inbound!IF9/Data!$B4*Data!$B6/Data!$B33</f>
        <v>0</v>
      </c>
      <c r="IH118" s="14">
        <f>Inbound!IG9/Data!$B4*Data!$B6/Data!$B33</f>
        <v>1.68672</v>
      </c>
      <c r="II118" s="14">
        <f>Inbound!IH9/Data!$B4*Data!$B6/Data!$B33</f>
        <v>1.68672</v>
      </c>
      <c r="IJ118" s="14">
        <f>Inbound!II9/Data!$B4*Data!$B6/Data!$B33</f>
        <v>1.68672</v>
      </c>
      <c r="IK118" s="14">
        <f>Inbound!IJ9/Data!$B4*Data!$B6/Data!$B33</f>
        <v>1.68672</v>
      </c>
      <c r="IL118" s="14">
        <f>Inbound!IK9/Data!$B4*Data!$B6/Data!$B33</f>
        <v>1.68672</v>
      </c>
      <c r="IM118" s="14">
        <f>Inbound!IL9/Data!$B4*Data!$B6/Data!$B33</f>
        <v>0</v>
      </c>
      <c r="IN118" s="14">
        <f>Inbound!IM9/Data!$B4*Data!$B6/Data!$B33</f>
        <v>0</v>
      </c>
      <c r="IO118" s="14">
        <f>Inbound!IN9/Data!$B4*Data!$B6/Data!$B33</f>
        <v>0.35327999999999998</v>
      </c>
      <c r="IP118" s="14">
        <f>Inbound!IO9/Data!$B4*Data!$B6/Data!$B33</f>
        <v>0.35327999999999998</v>
      </c>
      <c r="IQ118" s="14">
        <f>Inbound!IP9/Data!$B4*Data!$B6/Data!$B33</f>
        <v>0.35327999999999998</v>
      </c>
      <c r="IR118" s="14">
        <f>Inbound!IQ9/Data!$B4*Data!$B6/Data!$B33</f>
        <v>0.35327999999999998</v>
      </c>
      <c r="IS118" s="14">
        <f>Inbound!IR9/Data!$B4*Data!$B6/Data!$B33</f>
        <v>0.35327999999999998</v>
      </c>
      <c r="IT118" s="14">
        <f>Inbound!IS9/Data!$B4*Data!$B6/Data!$B33</f>
        <v>0</v>
      </c>
      <c r="IU118" s="14">
        <f>Inbound!IT9/Data!$B4*Data!$B6/Data!$B33</f>
        <v>0</v>
      </c>
      <c r="IV118" s="14">
        <f>Inbound!IU9/Data!$B4*Data!$B6/Data!$B33</f>
        <v>2.6193600000000004</v>
      </c>
      <c r="IW118" s="14">
        <f>Inbound!IV9/Data!$B4*Data!$B6/Data!$B33</f>
        <v>2.6193600000000004</v>
      </c>
      <c r="IX118" s="14">
        <f>Inbound!IW9/Data!$B4*Data!$B6/Data!$B33</f>
        <v>2.6193600000000004</v>
      </c>
      <c r="IY118" s="14">
        <f>Inbound!IX9/Data!$B4*Data!$B6/Data!$B33</f>
        <v>2.6193600000000004</v>
      </c>
      <c r="IZ118" s="14">
        <f>Inbound!IY9/Data!$B4*Data!$B6/Data!$B33</f>
        <v>2.6193600000000004</v>
      </c>
      <c r="JA118" s="14">
        <f>Inbound!IZ9/Data!$B4*Data!$B6/Data!$B33</f>
        <v>0</v>
      </c>
      <c r="JB118" s="14">
        <f>Inbound!JA9/Data!$B4*Data!$B6/Data!$B33</f>
        <v>0</v>
      </c>
      <c r="JC118" s="14">
        <f>Inbound!JB9/Data!$B4*Data!$B6/Data!$B33</f>
        <v>1.8331199999999999</v>
      </c>
      <c r="JD118" s="14">
        <f>Inbound!JC9/Data!$B4*Data!$B6/Data!$B33</f>
        <v>1.8331199999999999</v>
      </c>
      <c r="JE118" s="14">
        <f>Inbound!JD9/Data!$B4*Data!$B6/Data!$B33</f>
        <v>1.8331199999999999</v>
      </c>
      <c r="JF118" s="14">
        <f>Inbound!JE9/Data!$B4*Data!$B6/Data!$B33</f>
        <v>1.8331199999999999</v>
      </c>
      <c r="JG118" s="14">
        <f>Inbound!JF9/Data!$B4*Data!$B6/Data!$B33</f>
        <v>1.8331199999999999</v>
      </c>
      <c r="JH118" s="14">
        <f>Inbound!JG9/Data!$B4*Data!$B6/Data!$B33</f>
        <v>0</v>
      </c>
      <c r="JI118" s="14">
        <f>Inbound!JH9/Data!$B4*Data!$B6/Data!$B33</f>
        <v>0</v>
      </c>
      <c r="JJ118" s="14">
        <f>Inbound!JI9/Data!$B4*Data!$B6/Data!$B33</f>
        <v>0.28632000000000002</v>
      </c>
      <c r="JK118" s="14">
        <f>Inbound!JJ9/Data!$B4*Data!$B6/Data!$B33</f>
        <v>0.28632000000000002</v>
      </c>
      <c r="JL118" s="14">
        <f>Inbound!JK9/Data!$B4*Data!$B6/Data!$B33</f>
        <v>0.28632000000000002</v>
      </c>
      <c r="JM118" s="14">
        <f>Inbound!JL9/Data!$B4*Data!$B6/Data!$B33</f>
        <v>0.28632000000000002</v>
      </c>
      <c r="JN118" s="14">
        <f>Inbound!JM9/Data!$B4*Data!$B6/Data!$B33</f>
        <v>0.28632000000000002</v>
      </c>
      <c r="JO118" s="14">
        <f>Inbound!JN9/Data!$B4*Data!$B6/Data!$B33</f>
        <v>0</v>
      </c>
      <c r="JP118" s="14">
        <f>Inbound!JO9/Data!$B4*Data!$B6/Data!$B33</f>
        <v>0</v>
      </c>
      <c r="JQ118" s="14">
        <f>Inbound!JP9/Data!$B4*Data!$B6/Data!$B33</f>
        <v>0</v>
      </c>
      <c r="JR118" s="14">
        <f>Inbound!JQ9/Data!$B4*Data!$B6/Data!$B33</f>
        <v>0</v>
      </c>
      <c r="JS118" s="14">
        <f>Inbound!JR9/Data!$B4*Data!$B6/Data!$B33</f>
        <v>0</v>
      </c>
      <c r="JT118" s="14">
        <f>Inbound!JS9/Data!$B4*Data!$B6/Data!$B33</f>
        <v>0</v>
      </c>
      <c r="JU118" s="14">
        <f>Inbound!JT9/Data!$B4*Data!$B6/Data!$B33</f>
        <v>0</v>
      </c>
      <c r="JV118" s="14">
        <f>Inbound!JU9/Data!$B4*Data!$B6/Data!$B33</f>
        <v>0</v>
      </c>
      <c r="JW118" s="14">
        <f>Inbound!JV9/Data!$B4*Data!$B6/Data!$B33</f>
        <v>0</v>
      </c>
      <c r="JX118" s="14">
        <f>Inbound!JW9/Data!$B4*Data!$B6/Data!$B33</f>
        <v>0</v>
      </c>
      <c r="JY118" s="14">
        <f>Inbound!JX9/Data!$B4*Data!$B6/Data!$B33</f>
        <v>0</v>
      </c>
      <c r="JZ118" s="14">
        <f>Inbound!JY9/Data!$B4*Data!$B6/Data!$B33</f>
        <v>0</v>
      </c>
      <c r="KA118" s="14">
        <f>Inbound!JZ9/Data!$B4*Data!$B6/Data!$B33</f>
        <v>0</v>
      </c>
      <c r="KB118" s="14">
        <f>Inbound!KA9/Data!$B4*Data!$B6/Data!$B33</f>
        <v>0</v>
      </c>
      <c r="KC118" s="14">
        <f>Inbound!KB9/Data!$B4*Data!$B6/Data!$B33</f>
        <v>0</v>
      </c>
      <c r="KD118" s="14">
        <f>Inbound!KC9/Data!$B4*Data!$B6/Data!$B33</f>
        <v>0</v>
      </c>
      <c r="KE118" s="14">
        <f>Inbound!KD9/Data!$B4*Data!$B6/Data!$B33</f>
        <v>0</v>
      </c>
      <c r="KF118" s="14">
        <f>Inbound!KE9/Data!$B4*Data!$B6/Data!$B33</f>
        <v>0</v>
      </c>
      <c r="KG118" s="14">
        <f>Inbound!KF9/Data!$B4*Data!$B6/Data!$B33</f>
        <v>0</v>
      </c>
      <c r="KH118" s="14">
        <f>Inbound!KG9/Data!$B4*Data!$B6/Data!$B33</f>
        <v>0</v>
      </c>
      <c r="KI118" s="14">
        <f>Inbound!KH9/Data!$B4*Data!$B6/Data!$B33</f>
        <v>0</v>
      </c>
      <c r="KJ118" s="14">
        <f>Inbound!KI9/Data!$B4*Data!$B6/Data!$B33</f>
        <v>0</v>
      </c>
      <c r="KK118" s="14">
        <f>Inbound!KJ9/Data!$B4*Data!$B6/Data!$B33</f>
        <v>0</v>
      </c>
      <c r="KL118" s="14">
        <f>Inbound!KK9/Data!$B4*Data!$B6/Data!$B33</f>
        <v>0</v>
      </c>
      <c r="KM118" s="14">
        <f>Inbound!KL9/Data!$B4*Data!$B6/Data!$B33</f>
        <v>0</v>
      </c>
      <c r="KN118" s="14">
        <f>Inbound!KM9/Data!$B4*Data!$B6/Data!$B33</f>
        <v>0</v>
      </c>
      <c r="KO118" s="14">
        <f>Inbound!KN9/Data!$B4*Data!$B6/Data!$B33</f>
        <v>0</v>
      </c>
      <c r="KP118" s="14">
        <f>Inbound!KO9/Data!$B4*Data!$B6/Data!$B33</f>
        <v>0</v>
      </c>
      <c r="KQ118" s="14">
        <f>Inbound!KP9/Data!$B4*Data!$B6/Data!$B33</f>
        <v>0</v>
      </c>
      <c r="KR118" s="14">
        <f>Inbound!KQ9/Data!$B4*Data!$B6/Data!$B33</f>
        <v>0</v>
      </c>
      <c r="KS118" s="14">
        <f>Inbound!KR9/Data!$B4*Data!$B6/Data!$B33</f>
        <v>0</v>
      </c>
      <c r="KT118" s="14">
        <f>Inbound!KS9/Data!$B4*Data!$B6/Data!$B33</f>
        <v>0</v>
      </c>
      <c r="KU118" s="14">
        <f>Inbound!KT9/Data!$B4*Data!$B6/Data!$B33</f>
        <v>0</v>
      </c>
      <c r="KV118" s="14">
        <f>Inbound!KU9/Data!$B4*Data!$B6/Data!$B33</f>
        <v>0</v>
      </c>
      <c r="KW118" s="14">
        <f>Inbound!KV9/Data!$B4*Data!$B6/Data!$B33</f>
        <v>0</v>
      </c>
      <c r="KX118" s="14">
        <f>Inbound!KW9/Data!$B4*Data!$B6/Data!$B33</f>
        <v>0</v>
      </c>
      <c r="KY118" s="14">
        <f>Inbound!KX9/Data!$B4*Data!$B6/Data!$B33</f>
        <v>0</v>
      </c>
      <c r="KZ118" s="14">
        <f>Inbound!KY9/Data!$B4*Data!$B6/Data!$B33</f>
        <v>0</v>
      </c>
      <c r="LA118" s="14">
        <f>Inbound!KZ9/Data!$B4*Data!$B6/Data!$B33</f>
        <v>0</v>
      </c>
      <c r="LB118" s="14">
        <f>Inbound!LA9/Data!$B4*Data!$B6/Data!$B33</f>
        <v>0</v>
      </c>
      <c r="LC118" s="14">
        <f>Inbound!LB9/Data!$B4*Data!$B6/Data!$B33</f>
        <v>0</v>
      </c>
      <c r="LD118" s="14">
        <f>Inbound!LC9/Data!$B4*Data!$B6/Data!$B33</f>
        <v>0</v>
      </c>
      <c r="LE118" s="14">
        <f>Inbound!LD9/Data!$B4*Data!$B6/Data!$B33</f>
        <v>0</v>
      </c>
      <c r="LF118" s="14">
        <f>Inbound!LE9/Data!$B4*Data!$B6/Data!$B33</f>
        <v>0</v>
      </c>
      <c r="LG118" s="14">
        <f>Inbound!LF9/Data!$B4*Data!$B6/Data!$B33</f>
        <v>0</v>
      </c>
      <c r="LH118" s="14">
        <f>Inbound!LG9/Data!$B4*Data!$B6/Data!$B33</f>
        <v>0</v>
      </c>
      <c r="LI118" s="14">
        <f>Inbound!LH9/Data!$B4*Data!$B6/Data!$B33</f>
        <v>0</v>
      </c>
      <c r="LJ118" s="14">
        <f>Inbound!LI9/Data!$B4*Data!$B6/Data!$B33</f>
        <v>0</v>
      </c>
      <c r="LK118" s="14">
        <f>Inbound!LJ9/Data!$B4*Data!$B6/Data!$B33</f>
        <v>0</v>
      </c>
      <c r="LL118" s="14">
        <f>Inbound!LK9/Data!$B4*Data!$B6/Data!$B33</f>
        <v>0</v>
      </c>
      <c r="LM118" s="14">
        <f>Inbound!LL9/Data!$B4*Data!$B6/Data!$B33</f>
        <v>0</v>
      </c>
      <c r="LN118" s="14">
        <f>Inbound!LM9/Data!$B4*Data!$B6/Data!$B33</f>
        <v>0</v>
      </c>
      <c r="LO118" s="14">
        <f>Inbound!LN9/Data!$B4*Data!$B6/Data!$B33</f>
        <v>0</v>
      </c>
      <c r="LP118" s="14">
        <f>Inbound!LO9/Data!$B4*Data!$B6/Data!$B33</f>
        <v>0</v>
      </c>
      <c r="LQ118" s="14">
        <f>Inbound!LP9/Data!$B4*Data!$B6/Data!$B33</f>
        <v>0</v>
      </c>
      <c r="LR118" s="14">
        <f>Inbound!LQ9/Data!$B4*Data!$B6/Data!$B33</f>
        <v>0</v>
      </c>
      <c r="LS118" s="14">
        <f>Inbound!LR9/Data!$B4*Data!$B6/Data!$B33</f>
        <v>0</v>
      </c>
      <c r="LT118" s="14">
        <f>Inbound!LS9/Data!$B4*Data!$B6/Data!$B33</f>
        <v>0</v>
      </c>
      <c r="LU118" s="14">
        <f>Inbound!LT9/Data!$B4*Data!$B6/Data!$B33</f>
        <v>0</v>
      </c>
      <c r="LV118" s="14">
        <f>Inbound!LU9/Data!$B4*Data!$B6/Data!$B33</f>
        <v>0</v>
      </c>
      <c r="LW118" s="14">
        <f>Inbound!LV9/Data!$B4*Data!$B6/Data!$B33</f>
        <v>0</v>
      </c>
      <c r="LX118" s="14">
        <f>Inbound!LW9/Data!$B4*Data!$B6/Data!$B33</f>
        <v>0</v>
      </c>
      <c r="LY118" s="14">
        <f>Inbound!LX9/Data!$B4*Data!$B6/Data!$B33</f>
        <v>0</v>
      </c>
      <c r="LZ118" s="14">
        <f>Inbound!LY9/Data!$B4*Data!$B6/Data!$B33</f>
        <v>0</v>
      </c>
      <c r="MA118" s="14">
        <f>Inbound!LZ9/Data!$B4*Data!$B6/Data!$B33</f>
        <v>0</v>
      </c>
      <c r="MB118" s="14">
        <f>Inbound!MA9/Data!$B4*Data!$B6/Data!$B33</f>
        <v>0</v>
      </c>
      <c r="MC118" s="14">
        <f>Inbound!MB9/Data!$B4*Data!$B6/Data!$B33</f>
        <v>0</v>
      </c>
      <c r="MD118" s="14">
        <f>Inbound!MC9/Data!$B4*Data!$B6/Data!$B33</f>
        <v>0</v>
      </c>
      <c r="ME118" s="14">
        <f>Inbound!MD9/Data!$B4*Data!$B6/Data!$B33</f>
        <v>0</v>
      </c>
      <c r="MF118" s="14">
        <f>Inbound!ME9/Data!$B4*Data!$B6/Data!$B33</f>
        <v>0</v>
      </c>
      <c r="MG118" s="14">
        <f>Inbound!MF9/Data!$B4*Data!$B6/Data!$B33</f>
        <v>0</v>
      </c>
      <c r="MH118" s="14">
        <f>Inbound!MG9/Data!$B4*Data!$B6/Data!$B33</f>
        <v>0</v>
      </c>
      <c r="MI118" s="14">
        <f>Inbound!MH9/Data!$B4*Data!$B6/Data!$B33</f>
        <v>0</v>
      </c>
      <c r="MJ118" s="14">
        <f>Inbound!MI9/Data!$B4*Data!$B6/Data!$B33</f>
        <v>0</v>
      </c>
      <c r="MK118" s="14">
        <f>Inbound!MJ9/Data!$B4*Data!$B6/Data!$B33</f>
        <v>0</v>
      </c>
      <c r="ML118" s="14">
        <f>Inbound!MK9/Data!$B4*Data!$B6/Data!$B33</f>
        <v>0</v>
      </c>
      <c r="MM118" s="14">
        <f>Inbound!ML9/Data!$B4*Data!$B6/Data!$B33</f>
        <v>0</v>
      </c>
      <c r="MN118" s="14">
        <f>Inbound!MM9/Data!$B4*Data!$B6/Data!$B33</f>
        <v>0</v>
      </c>
      <c r="MO118" s="14">
        <f>Inbound!MN9/Data!$B4*Data!$B6/Data!$B33</f>
        <v>0</v>
      </c>
      <c r="MP118" s="14">
        <f>Inbound!MO9/Data!$B4*Data!$B6/Data!$B33</f>
        <v>0</v>
      </c>
      <c r="MQ118" s="14">
        <f>Inbound!MP9/Data!$B4*Data!$B6/Data!$B33</f>
        <v>0</v>
      </c>
      <c r="MR118" s="14">
        <f>Inbound!MQ9/Data!$B4*Data!$B6/Data!$B33</f>
        <v>0</v>
      </c>
      <c r="MS118" s="14">
        <f>Inbound!MR9/Data!$B4*Data!$B6/Data!$B33</f>
        <v>0</v>
      </c>
      <c r="MT118" s="14">
        <f>Inbound!MS9/Data!$B4*Data!$B6/Data!$B33</f>
        <v>0</v>
      </c>
      <c r="MU118" s="14">
        <f>Inbound!MT9/Data!$B4*Data!$B6/Data!$B33</f>
        <v>0</v>
      </c>
      <c r="MV118" s="14">
        <f>Inbound!MU9/Data!$B4*Data!$B6/Data!$B33</f>
        <v>0</v>
      </c>
      <c r="MW118" s="14">
        <f>Inbound!MV9/Data!$B4*Data!$B6/Data!$B33</f>
        <v>0</v>
      </c>
      <c r="MX118" s="14">
        <f>Inbound!MW9/Data!$B4*Data!$B6/Data!$B33</f>
        <v>0</v>
      </c>
      <c r="MY118" s="14">
        <f>Inbound!MX9/Data!$B4*Data!$B6/Data!$B33</f>
        <v>0</v>
      </c>
      <c r="MZ118" s="14">
        <f>Inbound!MY9/Data!$B4*Data!$B6/Data!$B33</f>
        <v>0</v>
      </c>
      <c r="NA118" s="14">
        <f>Inbound!MZ9/Data!$B4*Data!$B6/Data!$B33</f>
        <v>0</v>
      </c>
      <c r="NB118" s="14">
        <f>Inbound!NA9/Data!$B4*Data!$B6/Data!$B33</f>
        <v>0</v>
      </c>
      <c r="NC118" s="14">
        <f>Inbound!NB9/Data!$B4*Data!$B6/Data!$B33</f>
        <v>0</v>
      </c>
    </row>
    <row r="119" spans="2:373" ht="15">
      <c r="B119" s="9" t="s">
        <v>128</v>
      </c>
      <c r="C119" s="9">
        <f>Inbound!B9/Data!$B4*Data!$B6/Data!$B34</f>
        <v>0</v>
      </c>
      <c r="D119" s="9">
        <f>Inbound!C9/Data!$B4*Data!$B6/Data!$B34</f>
        <v>7.596E-2</v>
      </c>
      <c r="E119" s="9">
        <f>Inbound!D9/Data!$B4*Data!$B6/Data!$B34</f>
        <v>7.596E-2</v>
      </c>
      <c r="F119" s="9">
        <f>Inbound!E9/Data!$B4*Data!$B6/Data!$B34</f>
        <v>7.596E-2</v>
      </c>
      <c r="G119" s="9">
        <f>Inbound!F9/Data!$B4*Data!$B6/Data!$B34</f>
        <v>7.596E-2</v>
      </c>
      <c r="H119" s="9">
        <f>Inbound!G9/Data!$B4*Data!$B6/Data!$B34</f>
        <v>7.596E-2</v>
      </c>
      <c r="I119" s="9">
        <f>Inbound!H9/Data!$B4*Data!$B6/Data!$B34</f>
        <v>0</v>
      </c>
      <c r="J119" s="9">
        <f>Inbound!I9/Data!$B4*Data!$B6/Data!$B34</f>
        <v>0</v>
      </c>
      <c r="K119" s="9">
        <f>Inbound!J9/Data!$B4*Data!$B6/Data!$B34</f>
        <v>0.26868000000000003</v>
      </c>
      <c r="L119" s="9">
        <f>Inbound!K9/Data!$B4*Data!$B6/Data!$B34</f>
        <v>0.26868000000000003</v>
      </c>
      <c r="M119" s="9">
        <f>Inbound!L9/Data!$B4*Data!$B6/Data!$B34</f>
        <v>0.26868000000000003</v>
      </c>
      <c r="N119" s="9">
        <f>Inbound!M9/Data!$B4*Data!$B6/Data!$B34</f>
        <v>0.26868000000000003</v>
      </c>
      <c r="O119" s="9">
        <f>Inbound!N9/Data!$B4*Data!$B6/Data!$B34</f>
        <v>0.26868000000000003</v>
      </c>
      <c r="P119" s="9">
        <f>Inbound!O9/Data!$B4*Data!$B6/Data!$B34</f>
        <v>0</v>
      </c>
      <c r="Q119" s="9">
        <f>Inbound!P9/Data!$B4*Data!$B6/Data!$B34</f>
        <v>0</v>
      </c>
      <c r="R119" s="9">
        <f>Inbound!Q9/Data!$B4*Data!$B6/Data!$B34</f>
        <v>0.31584000000000001</v>
      </c>
      <c r="S119" s="9">
        <f>Inbound!R9/Data!$B4*Data!$B6/Data!$B34</f>
        <v>0.31584000000000001</v>
      </c>
      <c r="T119" s="9">
        <f>Inbound!S9/Data!$B4*Data!$B6/Data!$B34</f>
        <v>0.31584000000000001</v>
      </c>
      <c r="U119" s="9">
        <f>Inbound!T9/Data!$B4*Data!$B6/Data!$B34</f>
        <v>0.31584000000000001</v>
      </c>
      <c r="V119" s="9">
        <f>Inbound!U9/Data!$B4*Data!$B6/Data!$B34</f>
        <v>0.31584000000000001</v>
      </c>
      <c r="W119" s="9">
        <f>Inbound!V9/Data!$B4*Data!$B6/Data!$B34</f>
        <v>0</v>
      </c>
      <c r="X119" s="9">
        <f>Inbound!W9/Data!$B4*Data!$B6/Data!$B34</f>
        <v>0</v>
      </c>
      <c r="Y119" s="9">
        <f>Inbound!X9/Data!$B4*Data!$B6/Data!$B34</f>
        <v>0.13475999999999999</v>
      </c>
      <c r="Z119" s="9">
        <f>Inbound!Y9/Data!$B4*Data!$B6/Data!$B34</f>
        <v>0.13475999999999999</v>
      </c>
      <c r="AA119" s="9">
        <f>Inbound!Z9/Data!$B4*Data!$B6/Data!$B34</f>
        <v>0.13475999999999999</v>
      </c>
      <c r="AB119" s="9">
        <f>Inbound!AA9/Data!$B4*Data!$B6/Data!$B34</f>
        <v>0.13475999999999999</v>
      </c>
      <c r="AC119" s="9">
        <f>Inbound!AB9/Data!$B4*Data!$B6/Data!$B34</f>
        <v>0.13475999999999999</v>
      </c>
      <c r="AD119" s="9">
        <f>Inbound!AC9/Data!$B4*Data!$B6/Data!$B34</f>
        <v>0</v>
      </c>
      <c r="AE119" s="9">
        <f>Inbound!AD9/Data!$B4*Data!$B6/Data!$B34</f>
        <v>0</v>
      </c>
      <c r="AF119" s="9">
        <f>Inbound!AE9/Data!$B4*Data!$B6/Data!$B34</f>
        <v>1.3800000000000002E-2</v>
      </c>
      <c r="AG119" s="9">
        <f>Inbound!AF9/Data!$B4*Data!$B6/Data!$B34</f>
        <v>1.3800000000000002E-2</v>
      </c>
      <c r="AH119" s="9">
        <f>Inbound!AG9/Data!$B4*Data!$B6/Data!$B34</f>
        <v>1.3800000000000002E-2</v>
      </c>
      <c r="AI119" s="9">
        <f>Inbound!AH9/Data!$B4*Data!$B6/Data!$B34</f>
        <v>1.3800000000000002E-2</v>
      </c>
      <c r="AJ119" s="9">
        <f>Inbound!AI9/Data!$B4*Data!$B6/Data!$B34</f>
        <v>1.3800000000000002E-2</v>
      </c>
      <c r="AK119" s="9">
        <f>Inbound!AJ9/Data!$B4*Data!$B6/Data!$B34</f>
        <v>0</v>
      </c>
      <c r="AL119" s="9">
        <f>Inbound!AK9/Data!$B4*Data!$B6/Data!$B34</f>
        <v>0</v>
      </c>
      <c r="AM119" s="9">
        <f>Inbound!AL9/Data!$B4*Data!$B6/Data!$B34</f>
        <v>0.40380000000000005</v>
      </c>
      <c r="AN119" s="9">
        <f>Inbound!AM9/Data!$B4*Data!$B6/Data!$B34</f>
        <v>0.40380000000000005</v>
      </c>
      <c r="AO119" s="9">
        <f>Inbound!AN9/Data!$B4*Data!$B6/Data!$B34</f>
        <v>0.40380000000000005</v>
      </c>
      <c r="AP119" s="9">
        <f>Inbound!AO9/Data!$B4*Data!$B6/Data!$B34</f>
        <v>0.40380000000000005</v>
      </c>
      <c r="AQ119" s="9">
        <f>Inbound!AP9/Data!$B4*Data!$B6/Data!$B34</f>
        <v>0.40380000000000005</v>
      </c>
      <c r="AR119" s="9">
        <f>Inbound!AQ9/Data!$B4*Data!$B6/Data!$B34</f>
        <v>0</v>
      </c>
      <c r="AS119" s="9">
        <f>Inbound!AR9/Data!$B4*Data!$B6/Data!$B34</f>
        <v>0</v>
      </c>
      <c r="AT119" s="9">
        <f>Inbound!AS9/Data!$B4*Data!$B6/Data!$B34</f>
        <v>0.25968000000000002</v>
      </c>
      <c r="AU119" s="9">
        <f>Inbound!AT9/Data!$B4*Data!$B6/Data!$B34</f>
        <v>0.25968000000000002</v>
      </c>
      <c r="AV119" s="9">
        <f>Inbound!AU9/Data!$B4*Data!$B6/Data!$B34</f>
        <v>0.25968000000000002</v>
      </c>
      <c r="AW119" s="9">
        <f>Inbound!AV9/Data!$B4*Data!$B6/Data!$B34</f>
        <v>0.25968000000000002</v>
      </c>
      <c r="AX119" s="9">
        <f>Inbound!AW9/Data!$B4*Data!$B6/Data!$B34</f>
        <v>0.25968000000000002</v>
      </c>
      <c r="AY119" s="9">
        <f>Inbound!AX9/Data!$B4*Data!$B6/Data!$B34</f>
        <v>0</v>
      </c>
      <c r="AZ119" s="9">
        <f>Inbound!AY9/Data!$B4*Data!$B6/Data!$B34</f>
        <v>0</v>
      </c>
      <c r="BA119" s="9">
        <f>Inbound!AZ9/Data!$B4*Data!$B6/Data!$B34</f>
        <v>0.19440000000000002</v>
      </c>
      <c r="BB119" s="9">
        <f>Inbound!BA9/Data!$B4*Data!$B6/Data!$B34</f>
        <v>0.19440000000000002</v>
      </c>
      <c r="BC119" s="9">
        <f>Inbound!BB9/Data!$B4*Data!$B6/Data!$B34</f>
        <v>0.19440000000000002</v>
      </c>
      <c r="BD119" s="9">
        <f>Inbound!BC9/Data!$B4*Data!$B6/Data!$B34</f>
        <v>0.19440000000000002</v>
      </c>
      <c r="BE119" s="9">
        <f>Inbound!BD9/Data!$B4*Data!$B6/Data!$B34</f>
        <v>0.19440000000000002</v>
      </c>
      <c r="BF119" s="9">
        <f>Inbound!BE9/Data!$B4*Data!$B6/Data!$B34</f>
        <v>0</v>
      </c>
      <c r="BG119" s="9">
        <f>Inbound!BF9/Data!$B4*Data!$B6/Data!$B34</f>
        <v>0</v>
      </c>
      <c r="BH119" s="9">
        <f>Inbound!BG9/Data!$B4*Data!$B6/Data!$B34</f>
        <v>5.4240000000000003E-2</v>
      </c>
      <c r="BI119" s="9">
        <f>Inbound!BH9/Data!$B4*Data!$B6/Data!$B34</f>
        <v>5.4240000000000003E-2</v>
      </c>
      <c r="BJ119" s="9">
        <f>Inbound!BI9/Data!$B4*Data!$B6/Data!$B34</f>
        <v>5.4240000000000003E-2</v>
      </c>
      <c r="BK119" s="9">
        <f>Inbound!BJ9/Data!$B4*Data!$B6/Data!$B34</f>
        <v>5.4240000000000003E-2</v>
      </c>
      <c r="BL119" s="9">
        <f>Inbound!BK9/Data!$B4*Data!$B6/Data!$B34</f>
        <v>5.4240000000000003E-2</v>
      </c>
      <c r="BM119" s="9">
        <f>Inbound!BL9/Data!$B4*Data!$B6/Data!$B34</f>
        <v>0</v>
      </c>
      <c r="BN119" s="9">
        <f>Inbound!BM9/Data!$B4*Data!$B6/Data!$B34</f>
        <v>0</v>
      </c>
      <c r="BO119" s="9">
        <f>Inbound!BN9/Data!$B4*Data!$B6/Data!$B34</f>
        <v>0.42420000000000002</v>
      </c>
      <c r="BP119" s="9">
        <f>Inbound!BO9/Data!$B4*Data!$B6/Data!$B34</f>
        <v>0.42420000000000002</v>
      </c>
      <c r="BQ119" s="9">
        <f>Inbound!BP9/Data!$B4*Data!$B6/Data!$B34</f>
        <v>0.42420000000000002</v>
      </c>
      <c r="BR119" s="9">
        <f>Inbound!BQ9/Data!$B4*Data!$B6/Data!$B34</f>
        <v>0.42420000000000002</v>
      </c>
      <c r="BS119" s="9">
        <f>Inbound!BR9/Data!$B4*Data!$B6/Data!$B34</f>
        <v>0.42420000000000002</v>
      </c>
      <c r="BT119" s="9">
        <f>Inbound!BS9/Data!$B4*Data!$B6/Data!$B34</f>
        <v>0</v>
      </c>
      <c r="BU119" s="9">
        <f>Inbound!BT9/Data!$B4*Data!$B6/Data!$B34</f>
        <v>0</v>
      </c>
      <c r="BV119" s="9">
        <f>Inbound!BU9/Data!$B4*Data!$B6/Data!$B34</f>
        <v>0.59699999999999998</v>
      </c>
      <c r="BW119" s="9">
        <f>Inbound!BV9/Data!$B4*Data!$B6/Data!$B34</f>
        <v>0.59699999999999998</v>
      </c>
      <c r="BX119" s="9">
        <f>Inbound!BW9/Data!$B4*Data!$B6/Data!$B34</f>
        <v>0.59699999999999998</v>
      </c>
      <c r="BY119" s="9">
        <f>Inbound!BX9/Data!$B4*Data!$B6/Data!$B34</f>
        <v>0.59699999999999998</v>
      </c>
      <c r="BZ119" s="9">
        <f>Inbound!BY9/Data!$B4*Data!$B6/Data!$B34</f>
        <v>0.59699999999999998</v>
      </c>
      <c r="CA119" s="9">
        <f>Inbound!BZ9/Data!$B4*Data!$B6/Data!$B34</f>
        <v>0</v>
      </c>
      <c r="CB119" s="9">
        <f>Inbound!CA9/Data!$B4*Data!$B6/Data!$B34</f>
        <v>0</v>
      </c>
      <c r="CC119" s="9">
        <f>Inbound!CB9/Data!$B4*Data!$B6/Data!$B34</f>
        <v>0.27300000000000002</v>
      </c>
      <c r="CD119" s="9">
        <f>Inbound!CC9/Data!$B4*Data!$B6/Data!$B34</f>
        <v>0.27300000000000002</v>
      </c>
      <c r="CE119" s="9">
        <f>Inbound!CD9/Data!$B4*Data!$B6/Data!$B34</f>
        <v>0.27300000000000002</v>
      </c>
      <c r="CF119" s="9">
        <f>Inbound!CE9/Data!$B4*Data!$B6/Data!$B34</f>
        <v>0.27300000000000002</v>
      </c>
      <c r="CG119" s="9">
        <f>Inbound!CF9/Data!$B4*Data!$B6/Data!$B34</f>
        <v>0.27300000000000002</v>
      </c>
      <c r="CH119" s="9">
        <f>Inbound!CG9/Data!$B4*Data!$B6/Data!$B34</f>
        <v>0</v>
      </c>
      <c r="CI119" s="9">
        <f>Inbound!CH9/Data!$B4*Data!$B6/Data!$B34</f>
        <v>0</v>
      </c>
      <c r="CJ119" s="9">
        <f>Inbound!CI9/Data!$B4*Data!$B6/Data!$B34</f>
        <v>0.59064000000000005</v>
      </c>
      <c r="CK119" s="9">
        <f>Inbound!CJ9/Data!$B4*Data!$B6/Data!$B34</f>
        <v>0.59064000000000005</v>
      </c>
      <c r="CL119" s="9">
        <f>Inbound!CK9/Data!$B4*Data!$B6/Data!$B34</f>
        <v>0.59064000000000005</v>
      </c>
      <c r="CM119" s="9">
        <f>Inbound!CL9/Data!$B4*Data!$B6/Data!$B34</f>
        <v>0.59064000000000005</v>
      </c>
      <c r="CN119" s="9">
        <f>Inbound!CM9/Data!$B4*Data!$B6/Data!$B34</f>
        <v>0.59064000000000005</v>
      </c>
      <c r="CO119" s="9">
        <f>Inbound!CN9/Data!$B4*Data!$B6/Data!$B34</f>
        <v>0</v>
      </c>
      <c r="CP119" s="9">
        <f>Inbound!CO9/Data!$B4*Data!$B6/Data!$B34</f>
        <v>0</v>
      </c>
      <c r="CQ119" s="9">
        <f>Inbound!CP9/Data!$B4*Data!$B6/Data!$B34</f>
        <v>7.392E-2</v>
      </c>
      <c r="CR119" s="9">
        <f>Inbound!CQ9/Data!$B4*Data!$B6/Data!$B34</f>
        <v>7.392E-2</v>
      </c>
      <c r="CS119" s="9">
        <f>Inbound!CR9/Data!$B4*Data!$B6/Data!$B34</f>
        <v>7.392E-2</v>
      </c>
      <c r="CT119" s="9">
        <f>Inbound!CS9/Data!$B4*Data!$B6/Data!$B34</f>
        <v>7.392E-2</v>
      </c>
      <c r="CU119" s="9">
        <f>Inbound!CT9/Data!$B4*Data!$B6/Data!$B34</f>
        <v>7.392E-2</v>
      </c>
      <c r="CV119" s="9">
        <f>Inbound!CU9/Data!$B4*Data!$B6/Data!$B34</f>
        <v>0</v>
      </c>
      <c r="CW119" s="9">
        <f>Inbound!CV9/Data!$B4*Data!$B6/Data!$B34</f>
        <v>0</v>
      </c>
      <c r="CX119" s="9">
        <f>Inbound!CW9/Data!$B4*Data!$B6/Data!$B34</f>
        <v>8.5319999999999979E-2</v>
      </c>
      <c r="CY119" s="9">
        <f>Inbound!CX9/Data!$B4*Data!$B6/Data!$B34</f>
        <v>8.5319999999999979E-2</v>
      </c>
      <c r="CZ119" s="9">
        <f>Inbound!CY9/Data!$B4*Data!$B6/Data!$B34</f>
        <v>8.5319999999999979E-2</v>
      </c>
      <c r="DA119" s="9">
        <f>Inbound!CZ9/Data!$B4*Data!$B6/Data!$B34</f>
        <v>8.5319999999999979E-2</v>
      </c>
      <c r="DB119" s="9">
        <f>Inbound!DA9/Data!$B4*Data!$B6/Data!$B34</f>
        <v>8.5319999999999979E-2</v>
      </c>
      <c r="DC119" s="9">
        <f>Inbound!DB9/Data!$B4*Data!$B6/Data!$B34</f>
        <v>0</v>
      </c>
      <c r="DD119" s="9">
        <f>Inbound!DC9/Data!$B4*Data!$B6/Data!$B34</f>
        <v>0</v>
      </c>
      <c r="DE119" s="9">
        <f>Inbound!DD9/Data!$B4*Data!$B6/Data!$B34</f>
        <v>0.27348</v>
      </c>
      <c r="DF119" s="9">
        <f>Inbound!DE9/Data!$B4*Data!$B6/Data!$B34</f>
        <v>0.27348</v>
      </c>
      <c r="DG119" s="9">
        <f>Inbound!DF9/Data!$B4*Data!$B6/Data!$B34</f>
        <v>0.27348</v>
      </c>
      <c r="DH119" s="9">
        <f>Inbound!DG9/Data!$B4*Data!$B6/Data!$B34</f>
        <v>0.27348</v>
      </c>
      <c r="DI119" s="9">
        <v>0</v>
      </c>
      <c r="DJ119" s="9">
        <f>Inbound!DI9/Data!$B4*Data!$B6/Data!$B34</f>
        <v>0</v>
      </c>
      <c r="DK119" s="9">
        <f>Inbound!DJ9/Data!$B4*Data!$B6/Data!$B34</f>
        <v>0</v>
      </c>
      <c r="DL119" s="9">
        <f>Inbound!DK9/Data!$B4*Data!$B6/Data!$B34</f>
        <v>0.40560000000000002</v>
      </c>
      <c r="DM119" s="9">
        <f>Inbound!DL9/Data!$B4*Data!$B6/Data!$B34</f>
        <v>0.40560000000000002</v>
      </c>
      <c r="DN119" s="9">
        <f>Inbound!DM9/Data!$B4*Data!$B6/Data!$B34</f>
        <v>0.40560000000000002</v>
      </c>
      <c r="DO119" s="9">
        <f>Inbound!DN9/Data!$B4*Data!$B6/Data!$B34</f>
        <v>0.40560000000000002</v>
      </c>
      <c r="DP119" s="9">
        <f>Inbound!DO9/Data!$B4*Data!$B6/Data!$B34</f>
        <v>0.40560000000000002</v>
      </c>
      <c r="DQ119" s="9">
        <f>Inbound!DP9/Data!$B4*Data!$B6/Data!$B34</f>
        <v>0</v>
      </c>
      <c r="DR119" s="9">
        <f>Inbound!DQ9/Data!$B4*Data!$B6/Data!$B34</f>
        <v>0</v>
      </c>
      <c r="DS119" s="9">
        <f>Inbound!DR9/Data!$B4*Data!$B6/Data!$B34</f>
        <v>0.21923999999999999</v>
      </c>
      <c r="DT119" s="9">
        <f>Inbound!DS9/Data!$B4*Data!$B6/Data!$B34</f>
        <v>0.21923999999999999</v>
      </c>
      <c r="DU119" s="9">
        <f>Inbound!DT9/Data!$B4*Data!$B6/Data!$B34</f>
        <v>0.21923999999999999</v>
      </c>
      <c r="DV119" s="9">
        <f>Inbound!DU9/Data!$B4*Data!$B6/Data!$B34</f>
        <v>0.21923999999999999</v>
      </c>
      <c r="DW119" s="9">
        <f>Inbound!DV9/Data!$B4*Data!$B6/Data!$B34</f>
        <v>0.21923999999999999</v>
      </c>
      <c r="DX119" s="9">
        <f>Inbound!DW9/Data!$B4*Data!$B6/Data!$B34</f>
        <v>0</v>
      </c>
      <c r="DY119" s="9">
        <f>Inbound!DX9/Data!$B4*Data!$B6/Data!$B34</f>
        <v>0</v>
      </c>
      <c r="DZ119" s="9">
        <f>Inbound!DY9/Data!$B4*Data!$B6/Data!$B34</f>
        <v>0.18900000000000003</v>
      </c>
      <c r="EA119" s="9">
        <f>Inbound!DZ9/Data!$B4*Data!$B6/Data!$B34</f>
        <v>0.18900000000000003</v>
      </c>
      <c r="EB119" s="9">
        <f>Inbound!EA9/Data!$B4*Data!$B6/Data!$B34</f>
        <v>0.18900000000000003</v>
      </c>
      <c r="EC119" s="9">
        <f>Inbound!EB9/Data!$B4*Data!$B6/Data!$B34</f>
        <v>0.18900000000000003</v>
      </c>
      <c r="ED119" s="9">
        <f>Inbound!EC9/Data!$B4*Data!$B6/Data!$B34</f>
        <v>0.18900000000000003</v>
      </c>
      <c r="EE119" s="9">
        <f>Inbound!ED9/Data!$B4*Data!$B6/Data!$B34</f>
        <v>0</v>
      </c>
      <c r="EF119" s="9">
        <f>Inbound!EE9/Data!$B4*Data!$B6/Data!$B34</f>
        <v>0</v>
      </c>
      <c r="EG119" s="9">
        <f>Inbound!EF9/Data!$B4*Data!$B6/Data!$B34</f>
        <v>0.25272</v>
      </c>
      <c r="EH119" s="9">
        <f>Inbound!EG9/Data!$B4*Data!$B6/Data!$B34</f>
        <v>0.25272</v>
      </c>
      <c r="EI119" s="9">
        <f>Inbound!EH9/Data!$B4*Data!$B6/Data!$B34</f>
        <v>0.25272</v>
      </c>
      <c r="EJ119" s="9">
        <f>Inbound!EI9/Data!$B4*Data!$B6/Data!$B34</f>
        <v>0.25272</v>
      </c>
      <c r="EK119" s="9">
        <f>Inbound!EJ9/Data!$B4*Data!$B6/Data!$B34</f>
        <v>0.25272</v>
      </c>
      <c r="EL119" s="9">
        <f>Inbound!EK9/Data!$B4*Data!$B6/Data!$B34</f>
        <v>0</v>
      </c>
      <c r="EM119" s="9">
        <f>Inbound!EL9/Data!$B4*Data!$B6/Data!$B34</f>
        <v>0</v>
      </c>
      <c r="EN119" s="9">
        <f>Inbound!EM9/Data!$B4*Data!$B6/Data!$B34</f>
        <v>0.38652000000000009</v>
      </c>
      <c r="EO119" s="9">
        <f>Inbound!EN9/Data!$B4*Data!$B6/Data!$B34</f>
        <v>0.38652000000000009</v>
      </c>
      <c r="EP119" s="9">
        <f>Inbound!EO9/Data!$B4*Data!$B6/Data!$B34</f>
        <v>0.38652000000000009</v>
      </c>
      <c r="EQ119" s="9">
        <f>Inbound!EP9/Data!$B4*Data!$B6/Data!$B34</f>
        <v>0.38652000000000009</v>
      </c>
      <c r="ER119" s="9">
        <f>Inbound!EQ9/Data!$B4*Data!$B6/Data!$B34</f>
        <v>0.38652000000000009</v>
      </c>
      <c r="ES119" s="9">
        <f>Inbound!ER9/Data!$B4*Data!$B6/Data!$B34</f>
        <v>0</v>
      </c>
      <c r="ET119" s="9">
        <f>Inbound!ES9/Data!$B4*Data!$B6/Data!$B34</f>
        <v>0</v>
      </c>
      <c r="EU119" s="9">
        <f>Inbound!ET9/Data!$B4*Data!$B6/Data!$B34</f>
        <v>0.86628000000000005</v>
      </c>
      <c r="EV119" s="9">
        <f>Inbound!EU9/Data!$B4*Data!$B6/Data!$B34</f>
        <v>0.86628000000000005</v>
      </c>
      <c r="EW119" s="9">
        <f>Inbound!EV9/Data!$B4*Data!$B6/Data!$B34</f>
        <v>0.86628000000000005</v>
      </c>
      <c r="EX119" s="9">
        <f>Inbound!EW9/Data!$B4*Data!$B6/Data!$B34</f>
        <v>0.86628000000000005</v>
      </c>
      <c r="EY119" s="9">
        <f>Inbound!EX9/Data!$B4*Data!$B6/Data!$B34</f>
        <v>0.86628000000000005</v>
      </c>
      <c r="EZ119" s="9">
        <f>Inbound!EY9/Data!$B4*Data!$B6/Data!$B34</f>
        <v>0</v>
      </c>
      <c r="FA119" s="9">
        <f>Inbound!EZ9/Data!$B4*Data!$B6/Data!$B34</f>
        <v>0</v>
      </c>
      <c r="FB119" s="9">
        <f>Inbound!FA9/Data!$B4*Data!$B6/Data!$B34</f>
        <v>0.17388000000000001</v>
      </c>
      <c r="FC119" s="9">
        <f>Inbound!FB9/Data!$B4*Data!$B6/Data!$B34</f>
        <v>0.17388000000000001</v>
      </c>
      <c r="FD119" s="9">
        <f>Inbound!FC9/Data!$B4*Data!$B6/Data!$B34</f>
        <v>0.17388000000000001</v>
      </c>
      <c r="FE119" s="9">
        <f>Inbound!FD9/Data!$B4*Data!$B6/Data!$B34</f>
        <v>0.17388000000000001</v>
      </c>
      <c r="FF119" s="9">
        <f>Inbound!FE9/Data!$B4*Data!$B6/Data!$B34</f>
        <v>0.17388000000000001</v>
      </c>
      <c r="FG119" s="9">
        <f>Inbound!FF9/Data!$B4*Data!$B6/Data!$B34</f>
        <v>0</v>
      </c>
      <c r="FH119" s="9">
        <f>Inbound!FG9/Data!$B4*Data!$B6/Data!$B34</f>
        <v>0</v>
      </c>
      <c r="FI119" s="9">
        <f>Inbound!FH9/Data!$B4*Data!$B6/Data!$B34</f>
        <v>0.24564</v>
      </c>
      <c r="FJ119" s="9">
        <f>Inbound!FI9/Data!$B4*Data!$B6/Data!$B34</f>
        <v>0.24564</v>
      </c>
      <c r="FK119" s="9">
        <f>Inbound!FJ9/Data!$B4*Data!$B6/Data!$B34</f>
        <v>0.24564</v>
      </c>
      <c r="FL119" s="9">
        <f>Inbound!FK9/Data!$B4*Data!$B6/Data!$B34</f>
        <v>0.24564</v>
      </c>
      <c r="FM119" s="9">
        <f>Inbound!FL9/Data!$B4*Data!$B6/Data!$B34</f>
        <v>0.24564</v>
      </c>
      <c r="FN119" s="9">
        <f>Inbound!FM9/Data!$B4*Data!$B6/Data!$B34</f>
        <v>0</v>
      </c>
      <c r="FO119" s="9">
        <f>Inbound!FN9/Data!$B4*Data!$B6/Data!$B34</f>
        <v>0</v>
      </c>
      <c r="FP119" s="9">
        <f>Inbound!FO9/Data!$B4*Data!$B6/Data!$B34</f>
        <v>0.74820000000000009</v>
      </c>
      <c r="FQ119" s="9">
        <f>Inbound!FP9/Data!$B4*Data!$B6/Data!$B34</f>
        <v>0.74820000000000009</v>
      </c>
      <c r="FR119" s="9">
        <f>Inbound!FQ9/Data!$B4*Data!$B6/Data!$B34</f>
        <v>0.74820000000000009</v>
      </c>
      <c r="FS119" s="9">
        <f>Inbound!FR9/Data!$B4*Data!$B6/Data!$B34</f>
        <v>0.74820000000000009</v>
      </c>
      <c r="FT119" s="9">
        <f>Inbound!FS9/Data!$B4*Data!$B6/Data!$B34</f>
        <v>0.74820000000000009</v>
      </c>
      <c r="FU119" s="9">
        <f>Inbound!FT9/Data!$B4*Data!$B6/Data!$B34</f>
        <v>0</v>
      </c>
      <c r="FV119" s="9">
        <f>Inbound!FU9/Data!$B4*Data!$B6/Data!$B34</f>
        <v>0</v>
      </c>
      <c r="FW119" s="9">
        <f>Inbound!FV9/Data!$B4*Data!$B6/Data!$B34</f>
        <v>0.19344</v>
      </c>
      <c r="FX119" s="9">
        <f>Inbound!FW9/Data!$B4*Data!$B6/Data!$B34</f>
        <v>0.19344</v>
      </c>
      <c r="FY119" s="9">
        <f>Inbound!FX9/Data!$B4*Data!$B6/Data!$B34</f>
        <v>0.19344</v>
      </c>
      <c r="FZ119" s="9">
        <f>Inbound!FY9/Data!$B4*Data!$B6/Data!$B34</f>
        <v>0.19344</v>
      </c>
      <c r="GA119" s="9">
        <f>Inbound!FZ9/Data!$B4*Data!$B6/Data!$B34</f>
        <v>0.19344</v>
      </c>
      <c r="GB119" s="9">
        <f>Inbound!GA9/Data!$B4*Data!$B6/Data!$B34</f>
        <v>0</v>
      </c>
      <c r="GC119" s="9">
        <f>Inbound!GB9/Data!$B4*Data!$B6/Data!$B34</f>
        <v>0</v>
      </c>
      <c r="GD119" s="9">
        <f>Inbound!GC9/Data!$B4*Data!$B6/Data!$B34</f>
        <v>0.25080000000000002</v>
      </c>
      <c r="GE119" s="9">
        <f>Inbound!GD9/Data!$B4*Data!$B6/Data!$B34</f>
        <v>0.25080000000000002</v>
      </c>
      <c r="GF119" s="9">
        <f>Inbound!GE9/Data!$B4*Data!$B6/Data!$B34</f>
        <v>0.25080000000000002</v>
      </c>
      <c r="GG119" s="9">
        <f>Inbound!GF9/Data!$B4*Data!$B6/Data!$B34</f>
        <v>0.25080000000000002</v>
      </c>
      <c r="GH119" s="9">
        <f>Inbound!GG9/Data!$B4*Data!$B6/Data!$B34</f>
        <v>0.25080000000000002</v>
      </c>
      <c r="GI119" s="9">
        <f>Inbound!GH9/Data!$B4*Data!$B6/Data!$B34</f>
        <v>0</v>
      </c>
      <c r="GJ119" s="9">
        <f>Inbound!GI9/Data!$B4*Data!$B6/Data!$B34</f>
        <v>0</v>
      </c>
      <c r="GK119" s="9">
        <f>Inbound!GJ9/Data!$B4*Data!$B6/Data!$B34</f>
        <v>0.44028</v>
      </c>
      <c r="GL119" s="9">
        <f>Inbound!GK9/Data!$B4*Data!$B6/Data!$B34</f>
        <v>0.44028</v>
      </c>
      <c r="GM119" s="9">
        <f>Inbound!GL9/Data!$B4*Data!$B6/Data!$B34</f>
        <v>0.44028</v>
      </c>
      <c r="GN119" s="9">
        <f>Inbound!GM9/Data!$B4*Data!$B6/Data!$B34</f>
        <v>0.44028</v>
      </c>
      <c r="GO119" s="9">
        <f>Inbound!GN9/Data!$B4*Data!$B6/Data!$B34</f>
        <v>0.44028</v>
      </c>
      <c r="GP119" s="9">
        <f>Inbound!GO9/Data!$B4*Data!$B6/Data!$B34</f>
        <v>0</v>
      </c>
      <c r="GQ119" s="9">
        <f>Inbound!GP9/Data!$B4*Data!$B6/Data!$B34</f>
        <v>0</v>
      </c>
      <c r="GR119" s="9">
        <f>Inbound!GQ9/Data!$B4*Data!$B6/Data!$B34</f>
        <v>0.25344</v>
      </c>
      <c r="GS119" s="9">
        <f>Inbound!GR9/Data!$B4*Data!$B6/Data!$B34</f>
        <v>0.25344</v>
      </c>
      <c r="GT119" s="9">
        <f>Inbound!GS9/Data!$B4*Data!$B6/Data!$B34</f>
        <v>0.25344</v>
      </c>
      <c r="GU119" s="9">
        <f>Inbound!GT9/Data!$B4*Data!$B6/Data!$B34</f>
        <v>0.25344</v>
      </c>
      <c r="GV119" s="9">
        <f>Inbound!GU9/Data!$B4*Data!$B6/Data!$B34</f>
        <v>0.25344</v>
      </c>
      <c r="GW119" s="9">
        <f>Inbound!GV9/Data!$B4*Data!$B6/Data!$B34</f>
        <v>0</v>
      </c>
      <c r="GX119" s="9">
        <f>Inbound!GW9/Data!$B4*Data!$B6/Data!$B34</f>
        <v>0</v>
      </c>
      <c r="GY119" s="9">
        <f>Inbound!GX9/Data!$B4*Data!$B6/Data!$B34</f>
        <v>0.88632</v>
      </c>
      <c r="GZ119" s="9">
        <f>Inbound!GY9/Data!$B4*Data!$B6/Data!$B34</f>
        <v>0.88632</v>
      </c>
      <c r="HA119" s="9">
        <f>Inbound!GZ9/Data!$B4*Data!$B6/Data!$B34</f>
        <v>0.88632</v>
      </c>
      <c r="HB119" s="9">
        <f>Inbound!HA9/Data!$B4*Data!$B6/Data!$B34</f>
        <v>0.88632</v>
      </c>
      <c r="HC119" s="9">
        <f>Inbound!HB9/Data!$B4*Data!$B6/Data!$B34</f>
        <v>0.88632</v>
      </c>
      <c r="HD119" s="9">
        <f>Inbound!HC9/Data!$B4*Data!$B6/Data!$B34</f>
        <v>0</v>
      </c>
      <c r="HE119" s="9">
        <f>Inbound!HD9/Data!$B4*Data!$B6/Data!$B34</f>
        <v>0</v>
      </c>
      <c r="HF119" s="9">
        <f>Inbound!HE9/Data!$B4*Data!$B6/Data!$B34</f>
        <v>1.5410399999999997</v>
      </c>
      <c r="HG119" s="9">
        <f>Inbound!HF9/Data!$B4*Data!$B6/Data!$B34</f>
        <v>1.5410399999999997</v>
      </c>
      <c r="HH119" s="9">
        <f>Inbound!HG9/Data!$B4*Data!$B6/Data!$B34</f>
        <v>1.5410399999999997</v>
      </c>
      <c r="HI119" s="9">
        <f>Inbound!HH9/Data!$B4*Data!$B6/Data!$B34</f>
        <v>1.5410399999999997</v>
      </c>
      <c r="HJ119" s="9">
        <f>Inbound!HI9/Data!$B4*Data!$B6/Data!$B34</f>
        <v>1.5410399999999997</v>
      </c>
      <c r="HK119" s="9">
        <f>Inbound!HJ9/Data!$B4*Data!$B6/Data!$B34</f>
        <v>0</v>
      </c>
      <c r="HL119" s="9">
        <f>Inbound!HK9/Data!$B4*Data!$B6/Data!$B34</f>
        <v>0</v>
      </c>
      <c r="HM119" s="9">
        <f>Inbound!HL9/Data!$B4*Data!$B6/Data!$B34</f>
        <v>0.83844000000000007</v>
      </c>
      <c r="HN119" s="9">
        <f>Inbound!HM9/Data!$B4*Data!$B6/Data!$B34</f>
        <v>0.83844000000000007</v>
      </c>
      <c r="HO119" s="9">
        <f>Inbound!HN9/Data!$B4*Data!$B6/Data!$B34</f>
        <v>0.83844000000000007</v>
      </c>
      <c r="HP119" s="9">
        <f>Inbound!HO9/Data!$B4*Data!$B6/Data!$B34</f>
        <v>0.83844000000000007</v>
      </c>
      <c r="HQ119" s="9">
        <f>Inbound!HP9/Data!$B4*Data!$B6/Data!$B34</f>
        <v>0.83844000000000007</v>
      </c>
      <c r="HR119" s="9">
        <f>Inbound!HQ9/Data!$B4*Data!$B6/Data!$B34</f>
        <v>0</v>
      </c>
      <c r="HS119" s="9">
        <f>Inbound!HR9/Data!$B4*Data!$B6/Data!$B34</f>
        <v>0</v>
      </c>
      <c r="HT119" s="9">
        <f>Inbound!HS9/Data!$B4*Data!$B6/Data!$B34</f>
        <v>0.17123999999999998</v>
      </c>
      <c r="HU119" s="9">
        <f>Inbound!HT9/Data!$B4*Data!$B6/Data!$B34</f>
        <v>0.17123999999999998</v>
      </c>
      <c r="HV119" s="9">
        <f>Inbound!HU9/Data!$B4*Data!$B6/Data!$B34</f>
        <v>0.17123999999999998</v>
      </c>
      <c r="HW119" s="9">
        <f>Inbound!HV9/Data!$B4*Data!$B6/Data!$B34</f>
        <v>0.17123999999999998</v>
      </c>
      <c r="HX119" s="9">
        <f>Inbound!HW9/Data!$B4*Data!$B6/Data!$B34</f>
        <v>0.17123999999999998</v>
      </c>
      <c r="HY119" s="9">
        <f>Inbound!HX9/Data!$B4*Data!$B6/Data!$B34</f>
        <v>0</v>
      </c>
      <c r="HZ119" s="9">
        <f>Inbound!HY9/Data!$B4*Data!$B6/Data!$B34</f>
        <v>0</v>
      </c>
      <c r="IA119" s="9">
        <f>Inbound!HZ9/Data!$B4*Data!$B6/Data!$B34</f>
        <v>0.39840000000000003</v>
      </c>
      <c r="IB119" s="9">
        <f>Inbound!IA9/Data!$B4*Data!$B6/Data!$B34</f>
        <v>0.39840000000000003</v>
      </c>
      <c r="IC119" s="9">
        <f>Inbound!IB9/Data!$B4*Data!$B6/Data!$B34</f>
        <v>0.39840000000000003</v>
      </c>
      <c r="ID119" s="9">
        <f>Inbound!IC9/Data!$B4*Data!$B6/Data!$B34</f>
        <v>0.39840000000000003</v>
      </c>
      <c r="IE119" s="9">
        <f>Inbound!ID9/Data!$B4*Data!$B6/Data!$B34</f>
        <v>0.39840000000000003</v>
      </c>
      <c r="IF119" s="9">
        <f>Inbound!IE9/Data!$B4*Data!$B6/Data!$B34</f>
        <v>0</v>
      </c>
      <c r="IG119" s="9">
        <f>Inbound!IF9/Data!$B4*Data!$B6/Data!$B34</f>
        <v>0</v>
      </c>
      <c r="IH119" s="9">
        <f>Inbound!IG9/Data!$B4*Data!$B6/Data!$B34</f>
        <v>0.84336</v>
      </c>
      <c r="II119" s="9">
        <f>Inbound!IH9/Data!$B4*Data!$B6/Data!$B34</f>
        <v>0.84336</v>
      </c>
      <c r="IJ119" s="9">
        <f>Inbound!II9/Data!$B4*Data!$B6/Data!$B34</f>
        <v>0.84336</v>
      </c>
      <c r="IK119" s="9">
        <f>Inbound!IJ9/Data!$B4*Data!$B6/Data!$B34</f>
        <v>0.84336</v>
      </c>
      <c r="IL119" s="9">
        <f>Inbound!IK9/Data!$B4*Data!$B6/Data!$B34</f>
        <v>0.84336</v>
      </c>
      <c r="IM119" s="9">
        <f>Inbound!IL9/Data!$B4*Data!$B6/Data!$B34</f>
        <v>0</v>
      </c>
      <c r="IN119" s="9">
        <f>Inbound!IM9/Data!$B4*Data!$B6/Data!$B34</f>
        <v>0</v>
      </c>
      <c r="IO119" s="9">
        <f>Inbound!IN9/Data!$B4*Data!$B6/Data!$B34</f>
        <v>0.17663999999999999</v>
      </c>
      <c r="IP119" s="9">
        <f>Inbound!IO9/Data!$B4*Data!$B6/Data!$B34</f>
        <v>0.17663999999999999</v>
      </c>
      <c r="IQ119" s="9">
        <f>Inbound!IP9/Data!$B4*Data!$B6/Data!$B34</f>
        <v>0.17663999999999999</v>
      </c>
      <c r="IR119" s="9">
        <f>Inbound!IQ9/Data!$B4*Data!$B6/Data!$B34</f>
        <v>0.17663999999999999</v>
      </c>
      <c r="IS119" s="9">
        <f>Inbound!IR9/Data!$B4*Data!$B6/Data!$B34</f>
        <v>0.17663999999999999</v>
      </c>
      <c r="IT119" s="9">
        <f>Inbound!IS9/Data!$B4*Data!$B6/Data!$B34</f>
        <v>0</v>
      </c>
      <c r="IU119" s="9">
        <f>Inbound!IT9/Data!$B4*Data!$B6/Data!$B34</f>
        <v>0</v>
      </c>
      <c r="IV119" s="9">
        <f>Inbound!IU9/Data!$B4*Data!$B6/Data!$B34</f>
        <v>1.3096800000000002</v>
      </c>
      <c r="IW119" s="9">
        <f>Inbound!IV9/Data!$B4*Data!$B6/Data!$B34</f>
        <v>1.3096800000000002</v>
      </c>
      <c r="IX119" s="9">
        <f>Inbound!IW9/Data!$B4*Data!$B6/Data!$B34</f>
        <v>1.3096800000000002</v>
      </c>
      <c r="IY119" s="9">
        <f>Inbound!IX9/Data!$B4*Data!$B6/Data!$B34</f>
        <v>1.3096800000000002</v>
      </c>
      <c r="IZ119" s="9">
        <f>Inbound!IY9/Data!$B4*Data!$B6/Data!$B34</f>
        <v>1.3096800000000002</v>
      </c>
      <c r="JA119" s="9">
        <f>Inbound!IZ9/Data!$B4*Data!$B6/Data!$B34</f>
        <v>0</v>
      </c>
      <c r="JB119" s="9">
        <f>Inbound!JA9/Data!$B4*Data!$B6/Data!$B34</f>
        <v>0</v>
      </c>
      <c r="JC119" s="9">
        <f>Inbound!JB9/Data!$B4*Data!$B6/Data!$B34</f>
        <v>0.91655999999999993</v>
      </c>
      <c r="JD119" s="9">
        <f>Inbound!JC9/Data!$B4*Data!$B6/Data!$B34</f>
        <v>0.91655999999999993</v>
      </c>
      <c r="JE119" s="9">
        <f>Inbound!JD9/Data!$B4*Data!$B6/Data!$B34</f>
        <v>0.91655999999999993</v>
      </c>
      <c r="JF119" s="9">
        <f>Inbound!JE9/Data!$B4*Data!$B6/Data!$B34</f>
        <v>0.91655999999999993</v>
      </c>
      <c r="JG119" s="9">
        <f>Inbound!JF9/Data!$B4*Data!$B6/Data!$B34</f>
        <v>0.91655999999999993</v>
      </c>
      <c r="JH119" s="9">
        <f>Inbound!JG9/Data!$B4*Data!$B6/Data!$B34</f>
        <v>0</v>
      </c>
      <c r="JI119" s="9">
        <f>Inbound!JH9/Data!$B4*Data!$B6/Data!$B34</f>
        <v>0</v>
      </c>
      <c r="JJ119" s="9">
        <f>Inbound!JI9/Data!$B4*Data!$B6/Data!$B34</f>
        <v>0.14316000000000001</v>
      </c>
      <c r="JK119" s="9">
        <f>Inbound!JJ9/Data!$B4*Data!$B6/Data!$B34</f>
        <v>0.14316000000000001</v>
      </c>
      <c r="JL119" s="9">
        <f>Inbound!JK9/Data!$B4*Data!$B6/Data!$B34</f>
        <v>0.14316000000000001</v>
      </c>
      <c r="JM119" s="9">
        <f>Inbound!JL9/Data!$B4*Data!$B6/Data!$B34</f>
        <v>0.14316000000000001</v>
      </c>
      <c r="JN119" s="9">
        <f>Inbound!JM9/Data!$B4*Data!$B6/Data!$B34</f>
        <v>0.14316000000000001</v>
      </c>
      <c r="JO119" s="9">
        <f>Inbound!JN9/Data!$B4*Data!$B6/Data!$B34</f>
        <v>0</v>
      </c>
      <c r="JP119" s="9">
        <f>Inbound!JO9/Data!$B4*Data!$B6/Data!$B34</f>
        <v>0</v>
      </c>
      <c r="JQ119" s="9">
        <f>Inbound!JP9/Data!$B4*Data!$B6/Data!$B34</f>
        <v>0</v>
      </c>
      <c r="JR119" s="9">
        <f>Inbound!JQ9/Data!$B4*Data!$B6/Data!$B34</f>
        <v>0</v>
      </c>
      <c r="JS119" s="9">
        <f>Inbound!JR9/Data!$B4*Data!$B6/Data!$B34</f>
        <v>0</v>
      </c>
      <c r="JT119" s="9">
        <f>Inbound!JS9/Data!$B4*Data!$B6/Data!$B34</f>
        <v>0</v>
      </c>
      <c r="JU119" s="9">
        <f>Inbound!JT9/Data!$B4*Data!$B6/Data!$B34</f>
        <v>0</v>
      </c>
      <c r="JV119" s="9">
        <f>Inbound!JU9/Data!$B4*Data!$B6/Data!$B34</f>
        <v>0</v>
      </c>
      <c r="JW119" s="9">
        <f>Inbound!JV9/Data!$B4*Data!$B6/Data!$B34</f>
        <v>0</v>
      </c>
      <c r="JX119" s="9">
        <f>Inbound!JW9/Data!$B4*Data!$B6/Data!$B34</f>
        <v>0</v>
      </c>
      <c r="JY119" s="9">
        <f>Inbound!JX9/Data!$B4*Data!$B6/Data!$B34</f>
        <v>0</v>
      </c>
      <c r="JZ119" s="9">
        <f>Inbound!JY9/Data!$B4*Data!$B6/Data!$B34</f>
        <v>0</v>
      </c>
      <c r="KA119" s="9">
        <f>Inbound!JZ9/Data!$B4*Data!$B6/Data!$B34</f>
        <v>0</v>
      </c>
      <c r="KB119" s="9">
        <f>Inbound!KA9/Data!$B4*Data!$B6/Data!$B34</f>
        <v>0</v>
      </c>
      <c r="KC119" s="9">
        <f>Inbound!KB9/Data!$B4*Data!$B6/Data!$B34</f>
        <v>0</v>
      </c>
      <c r="KD119" s="9">
        <f>Inbound!KC9/Data!$B4*Data!$B6/Data!$B34</f>
        <v>0</v>
      </c>
      <c r="KE119" s="9">
        <f>Inbound!KD9/Data!$B4*Data!$B6/Data!$B34</f>
        <v>0</v>
      </c>
      <c r="KF119" s="9">
        <f>Inbound!KE9/Data!$B4*Data!$B6/Data!$B34</f>
        <v>0</v>
      </c>
      <c r="KG119" s="9">
        <f>Inbound!KF9/Data!$B4*Data!$B6/Data!$B34</f>
        <v>0</v>
      </c>
      <c r="KH119" s="9">
        <f>Inbound!KG9/Data!$B4*Data!$B6/Data!$B34</f>
        <v>0</v>
      </c>
      <c r="KI119" s="9">
        <f>Inbound!KH9/Data!$B4*Data!$B6/Data!$B34</f>
        <v>0</v>
      </c>
      <c r="KJ119" s="9">
        <f>Inbound!KI9/Data!$B4*Data!$B6/Data!$B34</f>
        <v>0</v>
      </c>
      <c r="KK119" s="9">
        <f>Inbound!KJ9/Data!$B4*Data!$B6/Data!$B34</f>
        <v>0</v>
      </c>
      <c r="KL119" s="9">
        <f>Inbound!KK9/Data!$B4*Data!$B6/Data!$B34</f>
        <v>0</v>
      </c>
      <c r="KM119" s="9">
        <f>Inbound!KL9/Data!$B4*Data!$B6/Data!$B34</f>
        <v>0</v>
      </c>
      <c r="KN119" s="9">
        <f>Inbound!KM9/Data!$B4*Data!$B6/Data!$B34</f>
        <v>0</v>
      </c>
      <c r="KO119" s="9">
        <f>Inbound!KN9/Data!$B4*Data!$B6/Data!$B34</f>
        <v>0</v>
      </c>
      <c r="KP119" s="9">
        <f>Inbound!KO9/Data!$B4*Data!$B6/Data!$B34</f>
        <v>0</v>
      </c>
      <c r="KQ119" s="9">
        <f>Inbound!KP9/Data!$B4*Data!$B6/Data!$B34</f>
        <v>0</v>
      </c>
      <c r="KR119" s="9">
        <f>Inbound!KQ9/Data!$B4*Data!$B6/Data!$B34</f>
        <v>0</v>
      </c>
      <c r="KS119" s="9">
        <f>Inbound!KR9/Data!$B4*Data!$B6/Data!$B34</f>
        <v>0</v>
      </c>
      <c r="KT119" s="9">
        <f>Inbound!KS9/Data!$B4*Data!$B6/Data!$B34</f>
        <v>0</v>
      </c>
      <c r="KU119" s="9">
        <f>Inbound!KT9/Data!$B4*Data!$B6/Data!$B34</f>
        <v>0</v>
      </c>
      <c r="KV119" s="9">
        <f>Inbound!KU9/Data!$B4*Data!$B6/Data!$B34</f>
        <v>0</v>
      </c>
      <c r="KW119" s="9">
        <f>Inbound!KV9/Data!$B4*Data!$B6/Data!$B34</f>
        <v>0</v>
      </c>
      <c r="KX119" s="9">
        <f>Inbound!KW9/Data!$B4*Data!$B6/Data!$B34</f>
        <v>0</v>
      </c>
      <c r="KY119" s="9">
        <f>Inbound!KX9/Data!$B4*Data!$B6/Data!$B34</f>
        <v>0</v>
      </c>
      <c r="KZ119" s="9">
        <f>Inbound!KY9/Data!$B4*Data!$B6/Data!$B34</f>
        <v>0</v>
      </c>
      <c r="LA119" s="9">
        <f>Inbound!KZ9/Data!$B4*Data!$B6/Data!$B34</f>
        <v>0</v>
      </c>
      <c r="LB119" s="9">
        <f>Inbound!LA9/Data!$B4*Data!$B6/Data!$B34</f>
        <v>0</v>
      </c>
      <c r="LC119" s="9">
        <f>Inbound!LB9/Data!$B4*Data!$B6/Data!$B34</f>
        <v>0</v>
      </c>
      <c r="LD119" s="9">
        <f>Inbound!LC9/Data!$B4*Data!$B6/Data!$B34</f>
        <v>0</v>
      </c>
      <c r="LE119" s="9">
        <f>Inbound!LD9/Data!$B4*Data!$B6/Data!$B34</f>
        <v>0</v>
      </c>
      <c r="LF119" s="9">
        <f>Inbound!LE9/Data!$B4*Data!$B6/Data!$B34</f>
        <v>0</v>
      </c>
      <c r="LG119" s="9">
        <f>Inbound!LF9/Data!$B4*Data!$B6/Data!$B34</f>
        <v>0</v>
      </c>
      <c r="LH119" s="9">
        <f>Inbound!LG9/Data!$B4*Data!$B6/Data!$B34</f>
        <v>0</v>
      </c>
      <c r="LI119" s="9">
        <f>Inbound!LH9/Data!$B4*Data!$B6/Data!$B34</f>
        <v>0</v>
      </c>
      <c r="LJ119" s="9">
        <f>Inbound!LI9/Data!$B4*Data!$B6/Data!$B34</f>
        <v>0</v>
      </c>
      <c r="LK119" s="9">
        <f>Inbound!LJ9/Data!$B4*Data!$B6/Data!$B34</f>
        <v>0</v>
      </c>
      <c r="LL119" s="9">
        <f>Inbound!LK9/Data!$B4*Data!$B6/Data!$B34</f>
        <v>0</v>
      </c>
      <c r="LM119" s="9">
        <f>Inbound!LL9/Data!$B4*Data!$B6/Data!$B34</f>
        <v>0</v>
      </c>
      <c r="LN119" s="9">
        <f>Inbound!LM9/Data!$B4*Data!$B6/Data!$B34</f>
        <v>0</v>
      </c>
      <c r="LO119" s="9">
        <f>Inbound!LN9/Data!$B4*Data!$B6/Data!$B34</f>
        <v>0</v>
      </c>
      <c r="LP119" s="9">
        <f>Inbound!LO9/Data!$B4*Data!$B6/Data!$B34</f>
        <v>0</v>
      </c>
      <c r="LQ119" s="9">
        <f>Inbound!LP9/Data!$B4*Data!$B6/Data!$B34</f>
        <v>0</v>
      </c>
      <c r="LR119" s="9">
        <f>Inbound!LQ9/Data!$B4*Data!$B6/Data!$B34</f>
        <v>0</v>
      </c>
      <c r="LS119" s="9">
        <f>Inbound!LR9/Data!$B4*Data!$B6/Data!$B34</f>
        <v>0</v>
      </c>
      <c r="LT119" s="9">
        <f>Inbound!LS9/Data!$B4*Data!$B6/Data!$B34</f>
        <v>0</v>
      </c>
      <c r="LU119" s="9">
        <f>Inbound!LT9/Data!$B4*Data!$B6/Data!$B34</f>
        <v>0</v>
      </c>
      <c r="LV119" s="9">
        <f>Inbound!LU9/Data!$B4*Data!$B6/Data!$B34</f>
        <v>0</v>
      </c>
      <c r="LW119" s="9">
        <f>Inbound!LV9/Data!$B4*Data!$B6/Data!$B34</f>
        <v>0</v>
      </c>
      <c r="LX119" s="9">
        <f>Inbound!LW9/Data!$B4*Data!$B6/Data!$B34</f>
        <v>0</v>
      </c>
      <c r="LY119" s="9">
        <f>Inbound!LX9/Data!$B4*Data!$B6/Data!$B34</f>
        <v>0</v>
      </c>
      <c r="LZ119" s="9">
        <f>Inbound!LY9/Data!$B4*Data!$B6/Data!$B34</f>
        <v>0</v>
      </c>
      <c r="MA119" s="9">
        <f>Inbound!LZ9/Data!$B4*Data!$B6/Data!$B34</f>
        <v>0</v>
      </c>
      <c r="MB119" s="9">
        <f>Inbound!MA9/Data!$B4*Data!$B6/Data!$B34</f>
        <v>0</v>
      </c>
      <c r="MC119" s="9">
        <f>Inbound!MB9/Data!$B4*Data!$B6/Data!$B34</f>
        <v>0</v>
      </c>
      <c r="MD119" s="9">
        <f>Inbound!MC9/Data!$B4*Data!$B6/Data!$B34</f>
        <v>0</v>
      </c>
      <c r="ME119" s="9">
        <f>Inbound!MD9/Data!$B4*Data!$B6/Data!$B34</f>
        <v>0</v>
      </c>
      <c r="MF119" s="9">
        <f>Inbound!ME9/Data!$B4*Data!$B6/Data!$B34</f>
        <v>0</v>
      </c>
      <c r="MG119" s="9">
        <f>Inbound!MF9/Data!$B4*Data!$B6/Data!$B34</f>
        <v>0</v>
      </c>
      <c r="MH119" s="9">
        <f>Inbound!MG9/Data!$B4*Data!$B6/Data!$B34</f>
        <v>0</v>
      </c>
      <c r="MI119" s="9">
        <f>Inbound!MH9/Data!$B4*Data!$B6/Data!$B34</f>
        <v>0</v>
      </c>
      <c r="MJ119" s="9">
        <f>Inbound!MI9/Data!$B4*Data!$B6/Data!$B34</f>
        <v>0</v>
      </c>
      <c r="MK119" s="9">
        <f>Inbound!MJ9/Data!$B4*Data!$B6/Data!$B34</f>
        <v>0</v>
      </c>
      <c r="ML119" s="9">
        <f>Inbound!MK9/Data!$B4*Data!$B6/Data!$B34</f>
        <v>0</v>
      </c>
      <c r="MM119" s="9">
        <f>Inbound!ML9/Data!$B4*Data!$B6/Data!$B34</f>
        <v>0</v>
      </c>
      <c r="MN119" s="9">
        <f>Inbound!MM9/Data!$B4*Data!$B6/Data!$B34</f>
        <v>0</v>
      </c>
      <c r="MO119" s="9">
        <f>Inbound!MN9/Data!$B4*Data!$B6/Data!$B34</f>
        <v>0</v>
      </c>
      <c r="MP119" s="9">
        <f>Inbound!MO9/Data!$B4*Data!$B6/Data!$B34</f>
        <v>0</v>
      </c>
      <c r="MQ119" s="9">
        <f>Inbound!MP9/Data!$B4*Data!$B6/Data!$B34</f>
        <v>0</v>
      </c>
      <c r="MR119" s="9">
        <f>Inbound!MQ9/Data!$B4*Data!$B6/Data!$B34</f>
        <v>0</v>
      </c>
      <c r="MS119" s="9">
        <f>Inbound!MR9/Data!$B4*Data!$B6/Data!$B34</f>
        <v>0</v>
      </c>
      <c r="MT119" s="9">
        <f>Inbound!MS9/Data!$B4*Data!$B6/Data!$B34</f>
        <v>0</v>
      </c>
      <c r="MU119" s="9">
        <f>Inbound!MT9/Data!$B4*Data!$B6/Data!$B34</f>
        <v>0</v>
      </c>
      <c r="MV119" s="9">
        <f>Inbound!MU9/Data!$B4*Data!$B6/Data!$B34</f>
        <v>0</v>
      </c>
      <c r="MW119" s="9">
        <f>Inbound!MV9/Data!$B4*Data!$B6/Data!$B34</f>
        <v>0</v>
      </c>
      <c r="MX119" s="9">
        <f>Inbound!MW9/Data!$B4*Data!$B6/Data!$B34</f>
        <v>0</v>
      </c>
      <c r="MY119" s="9">
        <f>Inbound!MX9/Data!$B4*Data!$B6/Data!$B34</f>
        <v>0</v>
      </c>
      <c r="MZ119" s="9">
        <f>Inbound!MY9/Data!$B4*Data!$B6/Data!$B34</f>
        <v>0</v>
      </c>
      <c r="NA119" s="9">
        <f>Inbound!MZ9/Data!$B4*Data!$B6/Data!$B34</f>
        <v>0</v>
      </c>
      <c r="NB119" s="9">
        <f>Inbound!NA9/Data!$B4*Data!$B6/Data!$B34</f>
        <v>0</v>
      </c>
      <c r="NC119" s="9">
        <f>Inbound!NB9/Data!$B4*Data!$B6/Data!$B34</f>
        <v>0</v>
      </c>
    </row>
    <row r="120" spans="2:373" ht="15">
      <c r="B120" s="9" t="s">
        <v>130</v>
      </c>
      <c r="C120" s="1">
        <v>1</v>
      </c>
      <c r="D120" s="1">
        <v>1</v>
      </c>
      <c r="E120" s="1">
        <v>1</v>
      </c>
      <c r="F120" s="1">
        <v>1</v>
      </c>
      <c r="G120" s="1">
        <v>1</v>
      </c>
      <c r="H120" s="1">
        <v>1</v>
      </c>
      <c r="I120" s="1">
        <v>1</v>
      </c>
      <c r="J120" s="1">
        <v>1</v>
      </c>
      <c r="K120" s="1">
        <v>1</v>
      </c>
      <c r="L120" s="1">
        <v>1</v>
      </c>
      <c r="M120" s="1">
        <v>1</v>
      </c>
      <c r="N120" s="1">
        <v>1</v>
      </c>
      <c r="O120" s="1">
        <v>1</v>
      </c>
      <c r="P120" s="1">
        <v>1</v>
      </c>
      <c r="Q120" s="1">
        <v>1</v>
      </c>
      <c r="R120" s="1">
        <v>1</v>
      </c>
      <c r="S120" s="1">
        <v>1</v>
      </c>
      <c r="T120" s="1">
        <v>1</v>
      </c>
      <c r="U120" s="1">
        <v>1</v>
      </c>
      <c r="V120" s="1">
        <v>1</v>
      </c>
      <c r="W120" s="1">
        <v>1</v>
      </c>
      <c r="X120" s="1">
        <v>1</v>
      </c>
      <c r="Y120" s="1">
        <v>1</v>
      </c>
      <c r="Z120" s="1">
        <v>1</v>
      </c>
      <c r="AA120" s="1">
        <v>1</v>
      </c>
      <c r="AB120" s="1">
        <v>1</v>
      </c>
      <c r="AC120" s="1">
        <v>1</v>
      </c>
      <c r="AD120" s="1">
        <v>1</v>
      </c>
      <c r="AE120" s="1">
        <v>1</v>
      </c>
      <c r="AF120" s="1">
        <v>1</v>
      </c>
      <c r="AG120" s="1">
        <v>1</v>
      </c>
      <c r="AH120" s="1">
        <v>1</v>
      </c>
      <c r="AI120" s="1">
        <v>1</v>
      </c>
      <c r="AJ120" s="1">
        <v>1</v>
      </c>
      <c r="AK120" s="1">
        <v>1</v>
      </c>
      <c r="AL120" s="1">
        <v>1</v>
      </c>
      <c r="AM120" s="1">
        <v>1</v>
      </c>
      <c r="AN120" s="1">
        <v>1</v>
      </c>
      <c r="AO120" s="1">
        <v>1</v>
      </c>
      <c r="AP120" s="1">
        <v>1</v>
      </c>
      <c r="AQ120" s="1">
        <v>1</v>
      </c>
      <c r="AR120" s="1">
        <v>1</v>
      </c>
      <c r="AS120" s="1">
        <v>1</v>
      </c>
      <c r="AT120" s="1">
        <v>1</v>
      </c>
      <c r="AU120" s="1">
        <v>1</v>
      </c>
      <c r="AV120" s="1">
        <v>1</v>
      </c>
      <c r="AW120" s="1">
        <v>1</v>
      </c>
      <c r="AX120" s="1">
        <v>1</v>
      </c>
      <c r="AY120" s="1">
        <v>1</v>
      </c>
      <c r="AZ120" s="1">
        <v>1</v>
      </c>
      <c r="BA120" s="1">
        <v>1</v>
      </c>
      <c r="BB120" s="1">
        <v>1</v>
      </c>
      <c r="BC120" s="1">
        <v>1</v>
      </c>
      <c r="BD120" s="1">
        <v>1</v>
      </c>
      <c r="BE120" s="1">
        <v>1</v>
      </c>
      <c r="BF120" s="1">
        <v>1</v>
      </c>
      <c r="BG120" s="1">
        <v>1</v>
      </c>
      <c r="BH120" s="1">
        <v>1</v>
      </c>
      <c r="BI120" s="1">
        <v>1</v>
      </c>
      <c r="BJ120" s="1">
        <v>1</v>
      </c>
      <c r="BK120" s="1">
        <v>1</v>
      </c>
      <c r="BL120" s="1">
        <v>1</v>
      </c>
      <c r="BM120" s="1">
        <v>1</v>
      </c>
      <c r="BN120" s="1">
        <v>1</v>
      </c>
      <c r="BO120" s="1">
        <v>1</v>
      </c>
      <c r="BP120" s="1">
        <v>1</v>
      </c>
      <c r="BQ120" s="1">
        <v>1</v>
      </c>
      <c r="BR120" s="1">
        <v>1</v>
      </c>
      <c r="BS120" s="1">
        <v>1</v>
      </c>
      <c r="BT120" s="1">
        <v>1</v>
      </c>
      <c r="BU120" s="1">
        <v>1</v>
      </c>
      <c r="BV120" s="1">
        <v>1</v>
      </c>
      <c r="BW120" s="1">
        <v>1</v>
      </c>
      <c r="BX120" s="1">
        <v>1</v>
      </c>
      <c r="BY120" s="1">
        <v>1</v>
      </c>
      <c r="BZ120" s="1">
        <v>1</v>
      </c>
      <c r="CA120" s="1">
        <v>1</v>
      </c>
      <c r="CB120" s="1">
        <v>1</v>
      </c>
      <c r="CC120" s="1">
        <v>1</v>
      </c>
      <c r="CD120" s="1">
        <v>1</v>
      </c>
      <c r="CE120" s="1">
        <v>1</v>
      </c>
      <c r="CF120" s="1">
        <v>1</v>
      </c>
      <c r="CG120" s="1">
        <v>1</v>
      </c>
      <c r="CH120" s="1">
        <v>1</v>
      </c>
      <c r="CI120" s="1">
        <v>1</v>
      </c>
      <c r="CJ120" s="1">
        <v>1</v>
      </c>
      <c r="CK120" s="1">
        <v>1</v>
      </c>
      <c r="CL120" s="1">
        <v>1</v>
      </c>
      <c r="CM120" s="1">
        <v>1</v>
      </c>
      <c r="CN120" s="1">
        <v>1</v>
      </c>
      <c r="CO120" s="1">
        <v>1</v>
      </c>
      <c r="CP120" s="1">
        <v>1</v>
      </c>
      <c r="CQ120" s="1">
        <v>1</v>
      </c>
      <c r="CR120" s="1">
        <v>1</v>
      </c>
      <c r="CS120" s="1">
        <v>1</v>
      </c>
      <c r="CT120" s="1">
        <v>1</v>
      </c>
      <c r="CU120" s="1">
        <v>1</v>
      </c>
      <c r="CV120" s="1">
        <v>1</v>
      </c>
      <c r="CW120" s="1">
        <v>1</v>
      </c>
      <c r="CX120" s="1">
        <v>1</v>
      </c>
      <c r="CY120" s="1">
        <v>1</v>
      </c>
      <c r="CZ120" s="1">
        <v>1</v>
      </c>
      <c r="DA120" s="1">
        <v>1</v>
      </c>
      <c r="DB120" s="1">
        <v>1</v>
      </c>
      <c r="DC120" s="1">
        <v>1</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1</v>
      </c>
      <c r="EA120" s="1">
        <v>1</v>
      </c>
      <c r="EB120" s="1">
        <v>1</v>
      </c>
      <c r="EC120" s="1">
        <v>1</v>
      </c>
      <c r="ED120" s="1">
        <v>1</v>
      </c>
      <c r="EE120" s="1">
        <v>1</v>
      </c>
      <c r="EF120" s="1">
        <v>1</v>
      </c>
      <c r="EG120" s="1">
        <v>1</v>
      </c>
      <c r="EH120" s="1">
        <v>1</v>
      </c>
      <c r="EI120" s="1">
        <v>1</v>
      </c>
      <c r="EJ120" s="1">
        <v>1</v>
      </c>
      <c r="EK120" s="1">
        <v>1</v>
      </c>
      <c r="EL120" s="1">
        <v>1</v>
      </c>
      <c r="EM120" s="1">
        <v>1</v>
      </c>
      <c r="EN120" s="1">
        <v>1</v>
      </c>
      <c r="EO120" s="1">
        <v>1</v>
      </c>
      <c r="EP120" s="1">
        <v>1</v>
      </c>
      <c r="EQ120" s="1">
        <v>1</v>
      </c>
      <c r="ER120" s="1">
        <v>1</v>
      </c>
      <c r="ES120" s="1">
        <v>1</v>
      </c>
      <c r="ET120" s="1">
        <v>1</v>
      </c>
      <c r="EU120" s="1">
        <v>1</v>
      </c>
      <c r="EV120" s="1">
        <v>1</v>
      </c>
      <c r="EW120" s="1">
        <v>1</v>
      </c>
      <c r="EX120" s="1">
        <v>1</v>
      </c>
      <c r="EY120" s="1">
        <v>1</v>
      </c>
      <c r="EZ120" s="1">
        <v>1</v>
      </c>
      <c r="FA120" s="1">
        <v>1</v>
      </c>
      <c r="FB120" s="1">
        <v>1</v>
      </c>
      <c r="FC120" s="1">
        <v>1</v>
      </c>
      <c r="FD120" s="1">
        <v>1</v>
      </c>
      <c r="FE120" s="1">
        <v>1</v>
      </c>
      <c r="FF120" s="1">
        <v>1</v>
      </c>
      <c r="FG120" s="1">
        <v>1</v>
      </c>
      <c r="FH120" s="1">
        <v>1</v>
      </c>
      <c r="FI120" s="1">
        <v>1</v>
      </c>
      <c r="FJ120" s="1">
        <v>1</v>
      </c>
      <c r="FK120" s="1">
        <v>1</v>
      </c>
      <c r="FL120" s="1">
        <v>1</v>
      </c>
      <c r="FM120" s="1">
        <v>1</v>
      </c>
      <c r="FN120" s="1">
        <v>1</v>
      </c>
      <c r="FO120" s="1">
        <v>1</v>
      </c>
      <c r="FP120" s="1">
        <v>1</v>
      </c>
      <c r="FQ120" s="1">
        <v>1</v>
      </c>
      <c r="FR120" s="1">
        <v>1</v>
      </c>
      <c r="FS120" s="1">
        <v>1</v>
      </c>
      <c r="FT120" s="1">
        <v>1</v>
      </c>
      <c r="FU120" s="1">
        <v>1</v>
      </c>
      <c r="FV120" s="1">
        <v>1</v>
      </c>
      <c r="FW120" s="1">
        <v>1</v>
      </c>
      <c r="FX120" s="1">
        <v>1</v>
      </c>
      <c r="FY120" s="1">
        <v>1</v>
      </c>
      <c r="FZ120" s="1">
        <v>1</v>
      </c>
      <c r="GA120" s="1">
        <v>1</v>
      </c>
      <c r="GB120" s="1">
        <v>1</v>
      </c>
      <c r="GC120" s="1">
        <v>1</v>
      </c>
      <c r="GD120" s="1">
        <v>1</v>
      </c>
      <c r="GE120" s="1">
        <v>1</v>
      </c>
      <c r="GF120" s="1">
        <v>1</v>
      </c>
      <c r="GG120" s="1">
        <v>1</v>
      </c>
      <c r="GH120" s="1">
        <v>1</v>
      </c>
      <c r="GI120" s="1">
        <v>1</v>
      </c>
      <c r="GJ120" s="1">
        <v>1</v>
      </c>
      <c r="GK120" s="1">
        <v>1</v>
      </c>
      <c r="GL120" s="1">
        <v>1</v>
      </c>
      <c r="GM120" s="1">
        <v>1</v>
      </c>
      <c r="GN120" s="1">
        <v>1</v>
      </c>
      <c r="GO120" s="1">
        <v>1</v>
      </c>
      <c r="GP120" s="1">
        <v>1</v>
      </c>
      <c r="GQ120" s="1">
        <v>1</v>
      </c>
      <c r="GR120" s="1">
        <v>1</v>
      </c>
      <c r="GS120" s="1">
        <v>1</v>
      </c>
      <c r="GT120" s="1">
        <v>1</v>
      </c>
      <c r="GU120" s="1">
        <v>1</v>
      </c>
      <c r="GV120" s="1">
        <v>1</v>
      </c>
      <c r="GW120" s="1">
        <v>1</v>
      </c>
      <c r="GX120" s="1">
        <v>1</v>
      </c>
      <c r="GY120" s="1">
        <v>1</v>
      </c>
      <c r="GZ120" s="1">
        <v>1</v>
      </c>
      <c r="HA120" s="1">
        <v>1</v>
      </c>
      <c r="HB120" s="1">
        <v>1</v>
      </c>
      <c r="HC120" s="1">
        <v>1</v>
      </c>
      <c r="HD120" s="1">
        <v>1</v>
      </c>
      <c r="HE120" s="1">
        <v>1</v>
      </c>
      <c r="HF120" s="1">
        <v>1</v>
      </c>
      <c r="HG120" s="1">
        <v>1</v>
      </c>
      <c r="HH120" s="1">
        <v>1</v>
      </c>
      <c r="HI120" s="1">
        <v>1</v>
      </c>
      <c r="HJ120" s="1">
        <v>1</v>
      </c>
      <c r="HK120" s="1">
        <v>1</v>
      </c>
      <c r="HL120" s="1">
        <v>1</v>
      </c>
      <c r="HM120" s="1">
        <v>1</v>
      </c>
      <c r="HN120" s="1">
        <v>1</v>
      </c>
      <c r="HO120" s="1">
        <v>1</v>
      </c>
      <c r="HP120" s="1">
        <v>1</v>
      </c>
      <c r="HQ120" s="1">
        <v>1</v>
      </c>
      <c r="HR120" s="1">
        <v>1</v>
      </c>
      <c r="HS120" s="1">
        <v>0</v>
      </c>
      <c r="HT120" s="1">
        <v>1</v>
      </c>
      <c r="HU120" s="1">
        <v>1</v>
      </c>
      <c r="HV120" s="1">
        <v>1</v>
      </c>
      <c r="HW120" s="1">
        <v>1</v>
      </c>
      <c r="HX120" s="1">
        <v>1</v>
      </c>
      <c r="HY120" s="1">
        <v>1</v>
      </c>
      <c r="HZ120" s="1">
        <v>1</v>
      </c>
      <c r="IA120" s="1">
        <v>1</v>
      </c>
      <c r="IB120" s="1">
        <v>1</v>
      </c>
      <c r="IC120" s="1">
        <v>1</v>
      </c>
      <c r="ID120" s="1">
        <v>1</v>
      </c>
      <c r="IE120" s="1">
        <v>1</v>
      </c>
      <c r="IF120" s="1">
        <v>1</v>
      </c>
      <c r="IG120" s="1">
        <v>1</v>
      </c>
      <c r="IH120" s="1">
        <v>1</v>
      </c>
      <c r="II120" s="1">
        <v>1</v>
      </c>
      <c r="IJ120" s="1">
        <v>1</v>
      </c>
      <c r="IK120" s="1">
        <v>1</v>
      </c>
      <c r="IL120" s="1">
        <v>1</v>
      </c>
      <c r="IM120" s="1">
        <v>1</v>
      </c>
      <c r="IN120" s="1">
        <v>1</v>
      </c>
      <c r="IO120" s="1">
        <v>1</v>
      </c>
      <c r="IP120" s="1">
        <v>1</v>
      </c>
      <c r="IQ120" s="1">
        <v>1</v>
      </c>
      <c r="IR120" s="1">
        <v>1</v>
      </c>
      <c r="IS120" s="1">
        <v>1</v>
      </c>
      <c r="IT120" s="1">
        <v>1</v>
      </c>
      <c r="IU120" s="1">
        <v>1</v>
      </c>
      <c r="IV120" s="1">
        <v>1</v>
      </c>
      <c r="IW120" s="1">
        <v>1</v>
      </c>
      <c r="IX120" s="1">
        <v>1</v>
      </c>
      <c r="IY120" s="1">
        <v>1</v>
      </c>
      <c r="IZ120" s="1">
        <v>1</v>
      </c>
      <c r="JA120" s="1">
        <v>1</v>
      </c>
      <c r="JB120" s="1">
        <v>1</v>
      </c>
      <c r="JC120" s="1">
        <v>1</v>
      </c>
      <c r="JD120" s="1">
        <v>1</v>
      </c>
      <c r="JE120" s="1">
        <v>1</v>
      </c>
      <c r="JF120" s="1">
        <v>1</v>
      </c>
      <c r="JG120" s="1">
        <v>1</v>
      </c>
      <c r="JH120" s="1">
        <v>1</v>
      </c>
      <c r="JI120" s="1">
        <v>1</v>
      </c>
      <c r="JJ120" s="1">
        <v>1</v>
      </c>
      <c r="JK120" s="1">
        <v>1</v>
      </c>
      <c r="JL120" s="1">
        <v>1</v>
      </c>
      <c r="JM120" s="1">
        <v>1</v>
      </c>
      <c r="JN120" s="1">
        <v>1</v>
      </c>
      <c r="JO120" s="1">
        <v>1</v>
      </c>
      <c r="JP120" s="1">
        <v>1</v>
      </c>
      <c r="JQ120" s="1">
        <v>1</v>
      </c>
      <c r="JR120" s="1">
        <v>1</v>
      </c>
      <c r="JS120" s="1">
        <v>1</v>
      </c>
      <c r="JT120" s="1">
        <v>1</v>
      </c>
      <c r="JU120" s="1">
        <v>1</v>
      </c>
      <c r="JV120" s="1">
        <v>1</v>
      </c>
      <c r="JW120" s="1">
        <v>1</v>
      </c>
      <c r="JX120" s="1">
        <v>1</v>
      </c>
      <c r="JY120" s="1">
        <v>1</v>
      </c>
      <c r="JZ120" s="1">
        <v>1</v>
      </c>
      <c r="KA120" s="1">
        <v>1</v>
      </c>
      <c r="KB120" s="1">
        <v>1</v>
      </c>
      <c r="KC120" s="1">
        <v>1</v>
      </c>
      <c r="KD120" s="1">
        <v>1</v>
      </c>
      <c r="KE120" s="1">
        <v>1</v>
      </c>
      <c r="KF120" s="1">
        <v>1</v>
      </c>
      <c r="KG120" s="1">
        <v>1</v>
      </c>
      <c r="KH120" s="1">
        <v>1</v>
      </c>
      <c r="KI120" s="1">
        <v>1</v>
      </c>
      <c r="KJ120" s="1">
        <v>1</v>
      </c>
      <c r="KK120" s="1">
        <v>1</v>
      </c>
      <c r="KL120" s="1">
        <v>1</v>
      </c>
      <c r="KM120" s="1">
        <v>1</v>
      </c>
      <c r="KN120" s="1">
        <v>1</v>
      </c>
      <c r="KO120" s="1">
        <v>1</v>
      </c>
      <c r="KP120" s="1">
        <v>1</v>
      </c>
      <c r="KQ120" s="1">
        <v>1</v>
      </c>
      <c r="KR120" s="1">
        <v>1</v>
      </c>
      <c r="KS120" s="1">
        <v>1</v>
      </c>
      <c r="KT120" s="1">
        <v>1</v>
      </c>
      <c r="KU120" s="1">
        <v>1</v>
      </c>
      <c r="KV120" s="1">
        <v>1</v>
      </c>
      <c r="KW120" s="1">
        <v>1</v>
      </c>
      <c r="KX120" s="1">
        <v>1</v>
      </c>
      <c r="KY120" s="1">
        <v>1</v>
      </c>
      <c r="KZ120" s="1">
        <v>1</v>
      </c>
      <c r="LA120" s="1">
        <v>1</v>
      </c>
      <c r="LB120" s="1">
        <v>1</v>
      </c>
      <c r="LC120" s="1">
        <v>1</v>
      </c>
      <c r="LD120" s="1">
        <v>1</v>
      </c>
      <c r="LE120" s="1">
        <v>1</v>
      </c>
      <c r="LF120" s="1">
        <v>1</v>
      </c>
      <c r="LG120" s="1">
        <v>1</v>
      </c>
      <c r="LH120" s="1">
        <v>1</v>
      </c>
      <c r="LI120" s="1">
        <v>1</v>
      </c>
      <c r="LJ120" s="1">
        <v>1</v>
      </c>
      <c r="LK120" s="1">
        <v>1</v>
      </c>
      <c r="LL120" s="1">
        <v>1</v>
      </c>
      <c r="LM120" s="1">
        <v>1</v>
      </c>
      <c r="LN120" s="1">
        <v>1</v>
      </c>
      <c r="LO120" s="1">
        <v>1</v>
      </c>
      <c r="LP120" s="1">
        <v>1</v>
      </c>
      <c r="LQ120" s="1">
        <v>1</v>
      </c>
      <c r="LR120" s="1">
        <v>1</v>
      </c>
      <c r="LS120" s="1">
        <v>1</v>
      </c>
      <c r="LT120" s="1">
        <v>1</v>
      </c>
      <c r="LU120" s="1">
        <v>1</v>
      </c>
      <c r="LV120" s="1">
        <v>1</v>
      </c>
      <c r="LW120" s="1">
        <v>1</v>
      </c>
      <c r="LX120" s="1">
        <v>1</v>
      </c>
      <c r="LY120" s="1">
        <v>1</v>
      </c>
      <c r="LZ120" s="1">
        <v>1</v>
      </c>
      <c r="MA120" s="1">
        <v>1</v>
      </c>
      <c r="MB120" s="1">
        <v>1</v>
      </c>
      <c r="MC120" s="1">
        <v>1</v>
      </c>
      <c r="MD120" s="1">
        <v>1</v>
      </c>
      <c r="ME120" s="1">
        <v>1</v>
      </c>
      <c r="MF120" s="1">
        <v>1</v>
      </c>
      <c r="MG120" s="1">
        <v>1</v>
      </c>
      <c r="MH120" s="1">
        <v>1</v>
      </c>
      <c r="MI120" s="1">
        <v>1</v>
      </c>
      <c r="MJ120" s="1">
        <v>1</v>
      </c>
      <c r="MK120" s="1">
        <v>1</v>
      </c>
      <c r="ML120" s="1">
        <v>0</v>
      </c>
      <c r="MM120" s="1">
        <v>0</v>
      </c>
      <c r="MN120" s="1">
        <v>0</v>
      </c>
      <c r="MO120" s="1">
        <v>0</v>
      </c>
      <c r="MP120" s="1">
        <v>0</v>
      </c>
      <c r="MQ120" s="1">
        <v>0</v>
      </c>
      <c r="MR120" s="1">
        <v>0</v>
      </c>
      <c r="MS120" s="1">
        <v>0</v>
      </c>
      <c r="MT120" s="1">
        <v>0</v>
      </c>
      <c r="MU120" s="1">
        <v>0</v>
      </c>
      <c r="MV120" s="1">
        <v>0</v>
      </c>
      <c r="MW120" s="1">
        <v>0</v>
      </c>
      <c r="MX120" s="1">
        <v>0</v>
      </c>
      <c r="MY120" s="1">
        <v>0</v>
      </c>
      <c r="MZ120" s="1">
        <v>0</v>
      </c>
      <c r="NA120" s="1">
        <v>0</v>
      </c>
      <c r="NB120" s="1">
        <v>0</v>
      </c>
      <c r="NC120" s="1">
        <v>0</v>
      </c>
      <c r="ND120" s="1">
        <v>0</v>
      </c>
      <c r="NE120" s="1">
        <v>0</v>
      </c>
      <c r="NF120" s="1">
        <v>0</v>
      </c>
      <c r="NG120" s="1">
        <v>0</v>
      </c>
      <c r="NH120" s="1">
        <v>0</v>
      </c>
      <c r="NI120" s="1">
        <v>0</v>
      </c>
    </row>
    <row r="121" spans="2:373" ht="15">
      <c r="B121" s="9" t="s">
        <v>467</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v>0</v>
      </c>
      <c r="MM121" s="1"/>
      <c r="MN121" s="1"/>
      <c r="MO121" s="1"/>
      <c r="MP121" s="1"/>
      <c r="MQ121" s="1"/>
      <c r="MR121" s="1"/>
      <c r="MS121" s="1"/>
      <c r="MT121" s="1"/>
      <c r="MU121" s="1"/>
      <c r="MV121" s="1"/>
      <c r="MW121" s="1"/>
      <c r="MX121" s="1"/>
      <c r="MY121" s="1"/>
      <c r="MZ121" s="1"/>
      <c r="NA121" s="1"/>
      <c r="NB121" s="1"/>
      <c r="NC121" s="1"/>
    </row>
    <row r="122" spans="2:373" ht="15">
      <c r="B122" s="9" t="s">
        <v>1842</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v>1</v>
      </c>
      <c r="KQ122" s="1">
        <v>1</v>
      </c>
      <c r="KR122" s="1">
        <v>1</v>
      </c>
      <c r="KS122" s="1">
        <v>1</v>
      </c>
      <c r="KT122" s="1">
        <v>1</v>
      </c>
      <c r="KU122" s="1">
        <v>1</v>
      </c>
      <c r="KV122" s="1">
        <v>1</v>
      </c>
      <c r="KW122" s="1">
        <v>1</v>
      </c>
      <c r="KX122" s="1">
        <v>1</v>
      </c>
      <c r="KY122" s="1">
        <v>1</v>
      </c>
      <c r="KZ122" s="1">
        <v>1</v>
      </c>
      <c r="LA122" s="1">
        <v>1</v>
      </c>
      <c r="LB122" s="1">
        <v>1</v>
      </c>
      <c r="LC122" s="1">
        <v>1</v>
      </c>
      <c r="LD122" s="1">
        <v>1</v>
      </c>
      <c r="LE122" s="1">
        <v>1</v>
      </c>
      <c r="LF122" s="1">
        <v>1</v>
      </c>
      <c r="LG122" s="1">
        <v>1</v>
      </c>
      <c r="LH122" s="1">
        <v>1</v>
      </c>
      <c r="LI122" s="1">
        <v>1</v>
      </c>
      <c r="LJ122" s="1">
        <v>1</v>
      </c>
      <c r="LK122" s="1">
        <v>1</v>
      </c>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v>0</v>
      </c>
      <c r="MM122" s="1"/>
      <c r="MN122" s="1"/>
      <c r="MO122" s="1"/>
      <c r="MP122" s="1"/>
      <c r="MQ122" s="1"/>
      <c r="MR122" s="1"/>
      <c r="MS122" s="1"/>
      <c r="MT122" s="1"/>
      <c r="MU122" s="1"/>
      <c r="MV122" s="1"/>
      <c r="MW122" s="1"/>
      <c r="MX122" s="1"/>
      <c r="MY122" s="1"/>
      <c r="MZ122" s="1"/>
      <c r="NA122" s="1"/>
      <c r="NB122" s="1"/>
      <c r="NC122" s="1"/>
    </row>
    <row r="123" spans="2:373" ht="15">
      <c r="B123" s="9" t="s">
        <v>564</v>
      </c>
      <c r="C123" s="14">
        <v>0.5</v>
      </c>
      <c r="D123" s="14">
        <v>0.5</v>
      </c>
      <c r="E123" s="14">
        <v>0.5</v>
      </c>
      <c r="F123" s="14">
        <v>0.5</v>
      </c>
      <c r="G123" s="14">
        <v>0.5</v>
      </c>
      <c r="H123" s="14">
        <v>0.5</v>
      </c>
      <c r="I123" s="14">
        <v>0.5</v>
      </c>
      <c r="J123" s="14">
        <v>0.5</v>
      </c>
      <c r="K123" s="14">
        <v>0.5</v>
      </c>
      <c r="L123" s="14">
        <v>0.5</v>
      </c>
      <c r="M123" s="14">
        <v>0.5</v>
      </c>
      <c r="N123" s="14">
        <v>0.5</v>
      </c>
      <c r="O123" s="14">
        <v>0.5</v>
      </c>
      <c r="P123" s="14">
        <v>0.5</v>
      </c>
      <c r="Q123" s="14">
        <v>0.5</v>
      </c>
      <c r="R123" s="14">
        <v>0.5</v>
      </c>
      <c r="S123" s="14">
        <v>0.5</v>
      </c>
      <c r="T123" s="14">
        <v>0.5</v>
      </c>
      <c r="U123" s="14">
        <v>0.5</v>
      </c>
      <c r="V123" s="14">
        <v>0.5</v>
      </c>
      <c r="W123" s="14">
        <v>0.5</v>
      </c>
      <c r="X123" s="14">
        <v>0.5</v>
      </c>
      <c r="Y123" s="14">
        <v>0.5</v>
      </c>
      <c r="Z123" s="14">
        <v>0.5</v>
      </c>
      <c r="AA123" s="14">
        <v>0.5</v>
      </c>
      <c r="AB123" s="14">
        <v>0.5</v>
      </c>
      <c r="AC123" s="14">
        <v>0.5</v>
      </c>
      <c r="AD123" s="14">
        <v>0.5</v>
      </c>
      <c r="AE123" s="14">
        <v>0.5</v>
      </c>
      <c r="AF123" s="14">
        <v>0.5</v>
      </c>
      <c r="AG123" s="14">
        <v>0.5</v>
      </c>
      <c r="AH123" s="14">
        <v>0.5</v>
      </c>
      <c r="AI123" s="14">
        <v>0.5</v>
      </c>
      <c r="AJ123" s="14">
        <v>0.5</v>
      </c>
      <c r="AK123" s="14">
        <v>0.5</v>
      </c>
      <c r="AL123" s="14">
        <v>0.5</v>
      </c>
      <c r="AM123" s="14">
        <v>0.5</v>
      </c>
      <c r="AN123" s="14">
        <v>0.5</v>
      </c>
      <c r="AO123" s="14">
        <v>0.5</v>
      </c>
      <c r="AP123" s="14">
        <v>0.5</v>
      </c>
      <c r="AQ123" s="14">
        <v>0.5</v>
      </c>
      <c r="AR123" s="14">
        <v>0.5</v>
      </c>
      <c r="AS123" s="14">
        <v>0.5</v>
      </c>
      <c r="AT123" s="14">
        <v>0.5</v>
      </c>
      <c r="AU123" s="14">
        <v>0.5</v>
      </c>
      <c r="AV123" s="14">
        <v>0.5</v>
      </c>
      <c r="AW123" s="14">
        <v>0.5</v>
      </c>
      <c r="AX123" s="14">
        <v>0.5</v>
      </c>
      <c r="AY123" s="14">
        <v>0.5</v>
      </c>
      <c r="AZ123" s="14">
        <v>0.5</v>
      </c>
      <c r="BA123" s="14">
        <v>0.5</v>
      </c>
      <c r="BB123" s="14">
        <v>0.5</v>
      </c>
      <c r="BC123" s="14">
        <v>0.5</v>
      </c>
      <c r="BD123" s="14">
        <v>0.5</v>
      </c>
      <c r="BE123" s="14">
        <v>0.5</v>
      </c>
      <c r="BF123" s="14">
        <v>0.5</v>
      </c>
      <c r="BG123" s="14">
        <v>0.5</v>
      </c>
      <c r="BH123" s="14">
        <v>0.5</v>
      </c>
      <c r="BI123" s="14">
        <v>0.5</v>
      </c>
      <c r="BJ123" s="14">
        <v>0.5</v>
      </c>
      <c r="BK123" s="14">
        <v>0.5</v>
      </c>
      <c r="BL123" s="14">
        <v>0.5</v>
      </c>
      <c r="BM123" s="14">
        <v>0.5</v>
      </c>
      <c r="BN123" s="14">
        <v>0.5</v>
      </c>
      <c r="BO123" s="14">
        <v>0.5</v>
      </c>
      <c r="BP123" s="14">
        <v>0.5</v>
      </c>
      <c r="BQ123" s="14">
        <v>0.5</v>
      </c>
      <c r="BR123" s="14">
        <v>0.5</v>
      </c>
      <c r="BS123" s="14">
        <v>0.5</v>
      </c>
      <c r="BT123" s="14">
        <v>0.5</v>
      </c>
      <c r="BU123" s="14">
        <v>0.5</v>
      </c>
      <c r="BV123" s="14">
        <v>0.5</v>
      </c>
      <c r="BW123" s="14">
        <v>0.5</v>
      </c>
      <c r="BX123" s="14">
        <v>0.5</v>
      </c>
      <c r="BY123" s="14">
        <v>0.5</v>
      </c>
      <c r="BZ123" s="14">
        <v>0.5</v>
      </c>
      <c r="CA123" s="14">
        <v>0.5</v>
      </c>
      <c r="CB123" s="14">
        <v>0.5</v>
      </c>
      <c r="CC123" s="14">
        <v>0.5</v>
      </c>
      <c r="CD123" s="14">
        <v>0.5</v>
      </c>
      <c r="CE123" s="14">
        <v>0.5</v>
      </c>
      <c r="CF123" s="14">
        <v>0.5</v>
      </c>
      <c r="CG123" s="14">
        <v>0.5</v>
      </c>
      <c r="CH123" s="14">
        <v>0.5</v>
      </c>
      <c r="CI123" s="14">
        <v>0.5</v>
      </c>
      <c r="CJ123" s="14">
        <v>0.5</v>
      </c>
      <c r="CK123" s="14">
        <v>0.5</v>
      </c>
      <c r="CL123" s="14">
        <v>0.5</v>
      </c>
      <c r="CM123" s="14">
        <v>0.5</v>
      </c>
      <c r="CN123" s="14">
        <v>0.5</v>
      </c>
      <c r="CO123" s="14">
        <v>0.5</v>
      </c>
      <c r="CP123" s="14">
        <v>0.5</v>
      </c>
      <c r="CQ123" s="14">
        <v>0.5</v>
      </c>
      <c r="CR123" s="14">
        <v>0.5</v>
      </c>
      <c r="CS123" s="14">
        <v>0.5</v>
      </c>
      <c r="CT123" s="14">
        <v>0.5</v>
      </c>
      <c r="CU123" s="14">
        <v>0.5</v>
      </c>
      <c r="CV123" s="14">
        <v>0.5</v>
      </c>
      <c r="CW123" s="14">
        <v>0.5</v>
      </c>
      <c r="CX123" s="14">
        <v>0.5</v>
      </c>
      <c r="CY123" s="14">
        <v>0.5</v>
      </c>
      <c r="CZ123" s="14">
        <v>0.5</v>
      </c>
      <c r="DA123" s="14">
        <v>0.5</v>
      </c>
      <c r="DB123" s="14">
        <v>0.5</v>
      </c>
      <c r="DC123" s="14">
        <v>0.5</v>
      </c>
      <c r="DD123" s="14">
        <v>0.5</v>
      </c>
      <c r="DE123" s="14">
        <v>0.5</v>
      </c>
      <c r="DF123" s="14">
        <v>0.5</v>
      </c>
      <c r="DG123" s="14">
        <v>0.5</v>
      </c>
      <c r="DH123" s="14">
        <v>0.5</v>
      </c>
      <c r="DI123" s="14">
        <v>0</v>
      </c>
      <c r="DJ123" s="14">
        <v>0</v>
      </c>
      <c r="DK123" s="14">
        <v>0.5</v>
      </c>
      <c r="DL123" s="14">
        <v>0.5</v>
      </c>
      <c r="DM123" s="14">
        <v>0.5</v>
      </c>
      <c r="DN123" s="14">
        <v>0.5</v>
      </c>
      <c r="DO123" s="14">
        <v>0.5</v>
      </c>
      <c r="DP123" s="14">
        <v>0.5</v>
      </c>
      <c r="DQ123" s="14">
        <v>0.5</v>
      </c>
      <c r="DR123" s="14">
        <v>0.5</v>
      </c>
      <c r="DS123" s="14">
        <v>0.5</v>
      </c>
      <c r="DT123" s="14">
        <v>0.5</v>
      </c>
      <c r="DU123" s="14">
        <v>0.5</v>
      </c>
      <c r="DV123" s="14">
        <v>0.5</v>
      </c>
      <c r="DW123" s="14">
        <v>0.5</v>
      </c>
      <c r="DX123" s="14">
        <v>0.5</v>
      </c>
      <c r="DY123" s="14">
        <v>0.5</v>
      </c>
      <c r="DZ123" s="14">
        <v>0.5</v>
      </c>
      <c r="EA123" s="14">
        <v>0.5</v>
      </c>
      <c r="EB123" s="14">
        <v>0.5</v>
      </c>
      <c r="EC123" s="14">
        <v>0.5</v>
      </c>
      <c r="ED123" s="14">
        <v>0.5</v>
      </c>
      <c r="EE123" s="14">
        <v>0.5</v>
      </c>
      <c r="EF123" s="14">
        <v>0.5</v>
      </c>
      <c r="EG123" s="14">
        <v>0.5</v>
      </c>
      <c r="EH123" s="14">
        <v>0.5</v>
      </c>
      <c r="EI123" s="14">
        <v>0.5</v>
      </c>
      <c r="EJ123" s="14">
        <v>0.5</v>
      </c>
      <c r="EK123" s="14">
        <v>0.5</v>
      </c>
      <c r="EL123" s="14">
        <v>0.5</v>
      </c>
      <c r="EM123" s="14">
        <v>0.5</v>
      </c>
      <c r="EN123" s="14">
        <v>0.5</v>
      </c>
      <c r="EO123" s="14">
        <v>0.5</v>
      </c>
      <c r="EP123" s="14">
        <v>0.5</v>
      </c>
      <c r="EQ123" s="14">
        <v>0.5</v>
      </c>
      <c r="ER123" s="14">
        <v>0.5</v>
      </c>
      <c r="ES123" s="14">
        <v>0.5</v>
      </c>
      <c r="ET123" s="14">
        <v>0.5</v>
      </c>
      <c r="EU123" s="14">
        <v>0.5</v>
      </c>
      <c r="EV123" s="14">
        <v>0.5</v>
      </c>
      <c r="EW123" s="14">
        <v>0.5</v>
      </c>
      <c r="EX123" s="14">
        <v>0.5</v>
      </c>
      <c r="EY123" s="14">
        <v>0.5</v>
      </c>
      <c r="EZ123" s="14">
        <v>0.5</v>
      </c>
      <c r="FA123" s="14">
        <v>0.5</v>
      </c>
      <c r="FB123" s="14">
        <v>0.5</v>
      </c>
      <c r="FC123" s="14">
        <v>0.5</v>
      </c>
      <c r="FD123" s="14">
        <v>0.5</v>
      </c>
      <c r="FE123" s="14">
        <v>0.5</v>
      </c>
      <c r="FF123" s="14">
        <v>0.5</v>
      </c>
      <c r="FG123" s="14">
        <v>0.5</v>
      </c>
      <c r="FH123" s="14">
        <v>0.5</v>
      </c>
      <c r="FI123" s="14">
        <v>0.5</v>
      </c>
      <c r="FJ123" s="14">
        <v>0.5</v>
      </c>
      <c r="FK123" s="14">
        <v>0.5</v>
      </c>
      <c r="FL123" s="14">
        <v>0.5</v>
      </c>
      <c r="FM123" s="14">
        <v>0.5</v>
      </c>
      <c r="FN123" s="14">
        <v>0.5</v>
      </c>
      <c r="FO123" s="14">
        <v>0.5</v>
      </c>
      <c r="FP123" s="14">
        <v>0.5</v>
      </c>
      <c r="FQ123" s="14">
        <v>0.5</v>
      </c>
      <c r="FR123" s="14">
        <v>0.5</v>
      </c>
      <c r="FS123" s="14">
        <v>0.5</v>
      </c>
      <c r="FT123" s="14">
        <v>0.5</v>
      </c>
      <c r="FU123" s="14">
        <v>0.5</v>
      </c>
      <c r="FV123" s="14">
        <v>0.5</v>
      </c>
      <c r="FW123" s="14">
        <v>0.5</v>
      </c>
      <c r="FX123" s="14">
        <v>0.5</v>
      </c>
      <c r="FY123" s="14">
        <v>0.5</v>
      </c>
      <c r="FZ123" s="14">
        <v>0.5</v>
      </c>
      <c r="GA123" s="14">
        <v>0.5</v>
      </c>
      <c r="GB123" s="14">
        <v>0.5</v>
      </c>
      <c r="GC123" s="14">
        <v>0.5</v>
      </c>
      <c r="GD123" s="14">
        <v>0.5</v>
      </c>
      <c r="GE123" s="14">
        <v>0.5</v>
      </c>
      <c r="GF123" s="14">
        <v>0.5</v>
      </c>
      <c r="GG123" s="14">
        <v>0.5</v>
      </c>
      <c r="GH123" s="14">
        <v>0.5</v>
      </c>
      <c r="GI123" s="14">
        <v>0.5</v>
      </c>
      <c r="GJ123" s="14">
        <v>0.5</v>
      </c>
      <c r="GK123" s="14">
        <v>0.5</v>
      </c>
      <c r="GL123" s="14">
        <v>0.5</v>
      </c>
      <c r="GM123" s="14">
        <v>0.5</v>
      </c>
      <c r="GN123" s="14">
        <v>0.5</v>
      </c>
      <c r="GO123" s="14">
        <v>0.5</v>
      </c>
      <c r="GP123" s="14">
        <v>0.5</v>
      </c>
      <c r="GQ123" s="14">
        <v>0.5</v>
      </c>
      <c r="GR123" s="14">
        <v>0.5</v>
      </c>
      <c r="GS123" s="14">
        <v>0.5</v>
      </c>
      <c r="GT123" s="14">
        <v>0.5</v>
      </c>
      <c r="GU123" s="14">
        <v>0.5</v>
      </c>
      <c r="GV123" s="14">
        <v>0.5</v>
      </c>
      <c r="GW123" s="14">
        <v>0.5</v>
      </c>
      <c r="GX123" s="14">
        <v>0.5</v>
      </c>
      <c r="GY123" s="14">
        <v>0.5</v>
      </c>
      <c r="GZ123" s="14">
        <v>0.5</v>
      </c>
      <c r="HA123" s="14">
        <v>0.5</v>
      </c>
      <c r="HB123" s="14">
        <v>0.5</v>
      </c>
      <c r="HC123" s="14">
        <v>0.5</v>
      </c>
      <c r="HD123" s="14">
        <v>0.5</v>
      </c>
      <c r="HE123" s="14">
        <v>0.5</v>
      </c>
      <c r="HF123" s="14">
        <v>0.5</v>
      </c>
      <c r="HG123" s="14">
        <v>0.5</v>
      </c>
      <c r="HH123" s="14">
        <v>0.5</v>
      </c>
      <c r="HI123" s="14">
        <v>0.5</v>
      </c>
      <c r="HJ123" s="14">
        <v>0.5</v>
      </c>
      <c r="HK123" s="14">
        <v>0.5</v>
      </c>
      <c r="HL123" s="14">
        <v>0.5</v>
      </c>
      <c r="HM123" s="14">
        <v>0.5</v>
      </c>
      <c r="HN123" s="14">
        <v>0.5</v>
      </c>
      <c r="HO123" s="14">
        <v>0.5</v>
      </c>
      <c r="HP123" s="14">
        <v>0.5</v>
      </c>
      <c r="HQ123" s="14">
        <v>0.5</v>
      </c>
      <c r="HR123" s="14">
        <v>0.5</v>
      </c>
      <c r="HS123" s="14">
        <v>0.5</v>
      </c>
      <c r="HT123" s="14">
        <v>0.5</v>
      </c>
      <c r="HU123" s="14">
        <v>0.5</v>
      </c>
      <c r="HV123" s="14">
        <v>0.5</v>
      </c>
      <c r="HW123" s="14">
        <v>0.5</v>
      </c>
      <c r="HX123" s="14">
        <v>0.5</v>
      </c>
      <c r="HY123" s="14">
        <v>0.5</v>
      </c>
      <c r="HZ123" s="14">
        <v>0.5</v>
      </c>
      <c r="IA123" s="14">
        <v>0.5</v>
      </c>
      <c r="IB123" s="14">
        <v>0.5</v>
      </c>
      <c r="IC123" s="14">
        <v>0.5</v>
      </c>
      <c r="ID123" s="14">
        <v>0.5</v>
      </c>
      <c r="IE123" s="14">
        <v>0.5</v>
      </c>
      <c r="IF123" s="14">
        <v>0.5</v>
      </c>
      <c r="IG123" s="14">
        <v>0.5</v>
      </c>
      <c r="IH123" s="14">
        <v>0.5</v>
      </c>
      <c r="II123" s="14">
        <v>0.5</v>
      </c>
      <c r="IJ123" s="14">
        <v>0.5</v>
      </c>
      <c r="IK123" s="14">
        <v>0.5</v>
      </c>
      <c r="IL123" s="14">
        <v>0.5</v>
      </c>
      <c r="IM123" s="14">
        <v>0.5</v>
      </c>
      <c r="IN123" s="14">
        <v>0.5</v>
      </c>
      <c r="IO123" s="14">
        <v>0.5</v>
      </c>
      <c r="IP123" s="14">
        <v>0.5</v>
      </c>
      <c r="IQ123" s="14">
        <v>0.5</v>
      </c>
      <c r="IR123" s="14">
        <v>0.5</v>
      </c>
      <c r="IS123" s="14">
        <v>0.5</v>
      </c>
      <c r="IT123" s="14">
        <v>0.5</v>
      </c>
      <c r="IU123" s="14">
        <v>0.5</v>
      </c>
      <c r="IV123" s="14">
        <v>0.5</v>
      </c>
      <c r="IW123" s="14">
        <v>0.5</v>
      </c>
      <c r="IX123" s="14">
        <v>0.5</v>
      </c>
      <c r="IY123" s="14">
        <v>0.5</v>
      </c>
      <c r="IZ123" s="14">
        <v>0.5</v>
      </c>
      <c r="JA123" s="14">
        <v>0.5</v>
      </c>
      <c r="JB123" s="14">
        <v>0.5</v>
      </c>
      <c r="JC123" s="14">
        <v>0.5</v>
      </c>
      <c r="JD123" s="14">
        <v>0.5</v>
      </c>
      <c r="JE123" s="14">
        <v>0.5</v>
      </c>
      <c r="JF123" s="14">
        <v>0.5</v>
      </c>
      <c r="JG123" s="14">
        <v>0.5</v>
      </c>
      <c r="JH123" s="14">
        <v>0.5</v>
      </c>
      <c r="JI123" s="14">
        <v>0.5</v>
      </c>
      <c r="JJ123" s="14">
        <v>0.5</v>
      </c>
      <c r="JK123" s="14">
        <v>0.5</v>
      </c>
      <c r="JL123" s="14">
        <v>0.5</v>
      </c>
      <c r="JM123" s="14">
        <v>0.5</v>
      </c>
      <c r="JN123" s="14">
        <v>0.5</v>
      </c>
      <c r="JO123" s="14">
        <v>0.5</v>
      </c>
      <c r="JP123" s="14">
        <v>0.5</v>
      </c>
      <c r="JQ123" s="14">
        <v>0.5</v>
      </c>
      <c r="JR123" s="14">
        <v>0.5</v>
      </c>
      <c r="JS123" s="14">
        <v>0.5</v>
      </c>
      <c r="JT123" s="14">
        <v>0.5</v>
      </c>
      <c r="JU123" s="14">
        <v>0.5</v>
      </c>
      <c r="JV123" s="14">
        <v>0.5</v>
      </c>
      <c r="JW123" s="14">
        <v>0.5</v>
      </c>
      <c r="JX123" s="14">
        <v>0.5</v>
      </c>
      <c r="JY123" s="14">
        <v>0.5</v>
      </c>
      <c r="JZ123" s="14">
        <v>0.5</v>
      </c>
      <c r="KA123" s="14">
        <v>0.5</v>
      </c>
      <c r="KB123" s="14">
        <v>0.5</v>
      </c>
      <c r="KC123" s="14">
        <v>0.5</v>
      </c>
      <c r="KD123" s="14">
        <v>0.5</v>
      </c>
      <c r="KE123" s="14">
        <v>0.5</v>
      </c>
      <c r="KF123" s="14">
        <v>0.5</v>
      </c>
      <c r="KG123" s="14">
        <v>0.5</v>
      </c>
      <c r="KH123" s="14">
        <v>0.5</v>
      </c>
      <c r="KI123" s="14">
        <v>0.5</v>
      </c>
      <c r="KJ123" s="14">
        <v>0.5</v>
      </c>
      <c r="KK123" s="14">
        <v>0.5</v>
      </c>
      <c r="KL123" s="14">
        <v>0.5</v>
      </c>
      <c r="KM123" s="14">
        <v>0.5</v>
      </c>
      <c r="KN123" s="14">
        <v>0.5</v>
      </c>
      <c r="KO123" s="14">
        <v>0.5</v>
      </c>
      <c r="KP123" s="14">
        <v>2</v>
      </c>
      <c r="KQ123" s="14">
        <v>2</v>
      </c>
      <c r="KR123" s="14">
        <v>2</v>
      </c>
      <c r="KS123" s="14">
        <v>2</v>
      </c>
      <c r="KT123" s="14">
        <v>2</v>
      </c>
      <c r="KU123" s="14">
        <v>2</v>
      </c>
      <c r="KV123" s="14">
        <v>2</v>
      </c>
      <c r="KW123" s="14">
        <v>2</v>
      </c>
      <c r="KX123" s="14">
        <v>0</v>
      </c>
      <c r="KY123" s="14">
        <v>2</v>
      </c>
      <c r="KZ123" s="14">
        <v>2</v>
      </c>
      <c r="LA123" s="14">
        <v>2</v>
      </c>
      <c r="LB123" s="14">
        <v>2</v>
      </c>
      <c r="LC123" s="14">
        <v>2</v>
      </c>
      <c r="LD123" s="14">
        <v>2</v>
      </c>
      <c r="LE123" s="14">
        <v>2</v>
      </c>
      <c r="LF123" s="14">
        <v>2</v>
      </c>
      <c r="LG123" s="14">
        <v>2</v>
      </c>
      <c r="LH123" s="14">
        <v>2</v>
      </c>
      <c r="LI123" s="14">
        <v>2</v>
      </c>
      <c r="LJ123" s="14">
        <v>2</v>
      </c>
      <c r="LK123" s="14">
        <v>2</v>
      </c>
      <c r="LL123" s="14">
        <v>0.5</v>
      </c>
      <c r="LM123" s="14">
        <v>0.5</v>
      </c>
      <c r="LN123" s="14">
        <v>0.5</v>
      </c>
      <c r="LO123" s="14">
        <v>0.5</v>
      </c>
      <c r="LP123" s="14">
        <v>0.5</v>
      </c>
      <c r="LQ123" s="14">
        <v>0.5</v>
      </c>
      <c r="LR123" s="14">
        <v>0.5</v>
      </c>
      <c r="LS123" s="14">
        <v>0.5</v>
      </c>
      <c r="LT123" s="14">
        <v>0.5</v>
      </c>
      <c r="LU123" s="14">
        <v>0.5</v>
      </c>
      <c r="LV123" s="14">
        <v>0.5</v>
      </c>
      <c r="LW123" s="14">
        <v>0.5</v>
      </c>
      <c r="LX123" s="14">
        <v>0.5</v>
      </c>
      <c r="LY123" s="14">
        <v>0.5</v>
      </c>
      <c r="LZ123" s="14">
        <v>0.5</v>
      </c>
      <c r="MA123" s="14">
        <v>0.5</v>
      </c>
      <c r="MB123" s="14">
        <v>0.5</v>
      </c>
      <c r="MC123" s="14">
        <v>0.5</v>
      </c>
      <c r="MD123" s="14">
        <v>0.5</v>
      </c>
      <c r="ME123" s="14">
        <v>0.5</v>
      </c>
      <c r="MF123" s="14">
        <v>0.5</v>
      </c>
      <c r="MG123" s="14">
        <v>0.5</v>
      </c>
      <c r="MH123" s="14">
        <v>0.5</v>
      </c>
      <c r="MI123" s="14">
        <v>0.5</v>
      </c>
      <c r="MJ123" s="14">
        <v>0.5</v>
      </c>
      <c r="MK123" s="14">
        <v>0.5</v>
      </c>
      <c r="ML123" s="14">
        <v>0.5</v>
      </c>
      <c r="MM123" s="14">
        <v>0.5</v>
      </c>
      <c r="MN123" s="14">
        <v>0.5</v>
      </c>
      <c r="MO123" s="14">
        <v>0.5</v>
      </c>
      <c r="MP123" s="14">
        <v>0.5</v>
      </c>
      <c r="MQ123" s="14">
        <v>0.5</v>
      </c>
      <c r="MR123" s="14">
        <v>0.5</v>
      </c>
      <c r="MS123" s="14">
        <v>0.5</v>
      </c>
      <c r="MT123" s="14">
        <v>0.5</v>
      </c>
      <c r="MU123" s="14">
        <v>0.5</v>
      </c>
      <c r="MV123" s="14">
        <v>0.5</v>
      </c>
      <c r="MW123" s="14">
        <v>0.5</v>
      </c>
      <c r="MX123" s="14">
        <v>0.5</v>
      </c>
      <c r="MY123" s="14">
        <v>0.5</v>
      </c>
      <c r="MZ123" s="14">
        <v>0.5</v>
      </c>
      <c r="NA123" s="14">
        <v>0.5</v>
      </c>
      <c r="NB123" s="14">
        <v>0.5</v>
      </c>
      <c r="NC123" s="14">
        <v>0.5</v>
      </c>
    </row>
    <row r="124" spans="2:373" ht="15">
      <c r="B124" s="11" t="s">
        <v>867</v>
      </c>
      <c r="C124" s="15">
        <f>SUM(C116:C123)</f>
        <v>2.2312500000000002</v>
      </c>
      <c r="D124" s="15">
        <f t="shared" ref="D124:BO124" si="317">SUM(D116:D123)</f>
        <v>2.2278799999999999</v>
      </c>
      <c r="E124" s="15">
        <f t="shared" si="317"/>
        <v>2.2278799999999999</v>
      </c>
      <c r="F124" s="15">
        <f t="shared" si="317"/>
        <v>2.2278799999999999</v>
      </c>
      <c r="G124" s="15">
        <f t="shared" si="317"/>
        <v>2.3528799999999999</v>
      </c>
      <c r="H124" s="15">
        <f t="shared" si="317"/>
        <v>1.7278800000000001</v>
      </c>
      <c r="I124" s="15">
        <f t="shared" si="317"/>
        <v>1.5</v>
      </c>
      <c r="J124" s="15">
        <f t="shared" si="317"/>
        <v>2.3125</v>
      </c>
      <c r="K124" s="15">
        <f t="shared" si="317"/>
        <v>2.8060400000000003</v>
      </c>
      <c r="L124" s="15">
        <f t="shared" si="317"/>
        <v>2.8060400000000003</v>
      </c>
      <c r="M124" s="15">
        <f t="shared" si="317"/>
        <v>2.8060400000000003</v>
      </c>
      <c r="N124" s="15">
        <f t="shared" si="317"/>
        <v>2.7435400000000003</v>
      </c>
      <c r="O124" s="15">
        <f t="shared" si="317"/>
        <v>2.3060400000000003</v>
      </c>
      <c r="P124" s="15">
        <f t="shared" si="317"/>
        <v>1.5</v>
      </c>
      <c r="Q124" s="15">
        <f t="shared" si="317"/>
        <v>2.71875</v>
      </c>
      <c r="R124" s="15">
        <f t="shared" si="317"/>
        <v>3.3975200000000001</v>
      </c>
      <c r="S124" s="15">
        <f t="shared" si="317"/>
        <v>3.8225200000000004</v>
      </c>
      <c r="T124" s="15">
        <f t="shared" si="317"/>
        <v>3.4475199999999999</v>
      </c>
      <c r="U124" s="15">
        <f t="shared" si="317"/>
        <v>2.8850199999999999</v>
      </c>
      <c r="V124" s="15">
        <f t="shared" si="317"/>
        <v>2.4475199999999999</v>
      </c>
      <c r="W124" s="15">
        <f t="shared" si="317"/>
        <v>1.5</v>
      </c>
      <c r="X124" s="15">
        <f t="shared" si="317"/>
        <v>2.3937499999999998</v>
      </c>
      <c r="Y124" s="15">
        <f t="shared" si="317"/>
        <v>2.27928</v>
      </c>
      <c r="Z124" s="15">
        <f t="shared" si="317"/>
        <v>2.46678</v>
      </c>
      <c r="AA124" s="15">
        <f t="shared" si="317"/>
        <v>2.52928</v>
      </c>
      <c r="AB124" s="15">
        <f t="shared" si="317"/>
        <v>2.52928</v>
      </c>
      <c r="AC124" s="15">
        <f t="shared" si="317"/>
        <v>1.90428</v>
      </c>
      <c r="AD124" s="15">
        <f t="shared" si="317"/>
        <v>1.5</v>
      </c>
      <c r="AE124" s="15">
        <f t="shared" si="317"/>
        <v>2.4750000000000001</v>
      </c>
      <c r="AF124" s="15">
        <f t="shared" si="317"/>
        <v>2.0413999999999999</v>
      </c>
      <c r="AG124" s="15">
        <f t="shared" si="317"/>
        <v>2.2913999999999999</v>
      </c>
      <c r="AH124" s="15">
        <f t="shared" si="317"/>
        <v>2.1663999999999999</v>
      </c>
      <c r="AI124" s="15">
        <f t="shared" si="317"/>
        <v>2.1663999999999999</v>
      </c>
      <c r="AJ124" s="15">
        <f t="shared" si="317"/>
        <v>1.5414000000000001</v>
      </c>
      <c r="AK124" s="15">
        <f t="shared" si="317"/>
        <v>1.5</v>
      </c>
      <c r="AL124" s="15">
        <f t="shared" si="317"/>
        <v>2.6375000000000002</v>
      </c>
      <c r="AM124" s="15">
        <f t="shared" si="317"/>
        <v>3.3113999999999999</v>
      </c>
      <c r="AN124" s="15">
        <f t="shared" si="317"/>
        <v>3.4614000000000003</v>
      </c>
      <c r="AO124" s="15">
        <f t="shared" si="317"/>
        <v>3.4614000000000003</v>
      </c>
      <c r="AP124" s="15">
        <f t="shared" si="317"/>
        <v>3.3364000000000003</v>
      </c>
      <c r="AQ124" s="15">
        <f t="shared" si="317"/>
        <v>2.7114000000000003</v>
      </c>
      <c r="AR124" s="15">
        <f t="shared" si="317"/>
        <v>1.5</v>
      </c>
      <c r="AS124" s="15">
        <f t="shared" si="317"/>
        <v>2.6375000000000002</v>
      </c>
      <c r="AT124" s="15">
        <f t="shared" si="317"/>
        <v>2.9790399999999999</v>
      </c>
      <c r="AU124" s="15">
        <f t="shared" si="317"/>
        <v>3.0290400000000002</v>
      </c>
      <c r="AV124" s="15">
        <f t="shared" si="317"/>
        <v>2.8415400000000002</v>
      </c>
      <c r="AW124" s="15">
        <f t="shared" si="317"/>
        <v>2.9040400000000002</v>
      </c>
      <c r="AX124" s="15">
        <f t="shared" si="317"/>
        <v>2.2790400000000002</v>
      </c>
      <c r="AY124" s="15">
        <f t="shared" si="317"/>
        <v>1.5</v>
      </c>
      <c r="AZ124" s="15">
        <f t="shared" si="317"/>
        <v>3.53125</v>
      </c>
      <c r="BA124" s="15">
        <f t="shared" si="317"/>
        <v>3.5832000000000002</v>
      </c>
      <c r="BB124" s="15">
        <f t="shared" si="317"/>
        <v>3.6457000000000002</v>
      </c>
      <c r="BC124" s="15">
        <f t="shared" si="317"/>
        <v>2.9582000000000002</v>
      </c>
      <c r="BD124" s="15">
        <f t="shared" si="317"/>
        <v>2.6457000000000002</v>
      </c>
      <c r="BE124" s="15">
        <f t="shared" si="317"/>
        <v>2.0832000000000002</v>
      </c>
      <c r="BF124" s="15">
        <f t="shared" si="317"/>
        <v>1.5</v>
      </c>
      <c r="BG124" s="15">
        <f t="shared" si="317"/>
        <v>1.5</v>
      </c>
      <c r="BH124" s="15">
        <f t="shared" si="317"/>
        <v>3.1627200000000002</v>
      </c>
      <c r="BI124" s="15">
        <f t="shared" si="317"/>
        <v>2.4752200000000002</v>
      </c>
      <c r="BJ124" s="15">
        <f t="shared" si="317"/>
        <v>2.5377200000000002</v>
      </c>
      <c r="BK124" s="15">
        <f t="shared" si="317"/>
        <v>2.4752200000000002</v>
      </c>
      <c r="BL124" s="15">
        <f t="shared" si="317"/>
        <v>1.66272</v>
      </c>
      <c r="BM124" s="15">
        <f t="shared" si="317"/>
        <v>1.5</v>
      </c>
      <c r="BN124" s="15">
        <f t="shared" si="317"/>
        <v>3.125</v>
      </c>
      <c r="BO124" s="15">
        <f t="shared" si="317"/>
        <v>3.8226</v>
      </c>
      <c r="BP124" s="15">
        <f t="shared" ref="BP124:CR124" si="318">SUM(BP116:BP123)</f>
        <v>3.7726000000000002</v>
      </c>
      <c r="BQ124" s="15">
        <f t="shared" si="318"/>
        <v>3.1476000000000002</v>
      </c>
      <c r="BR124" s="15">
        <f t="shared" si="318"/>
        <v>3.4601000000000002</v>
      </c>
      <c r="BS124" s="15">
        <f t="shared" si="318"/>
        <v>2.7726000000000002</v>
      </c>
      <c r="BT124" s="15">
        <f t="shared" si="318"/>
        <v>1.5</v>
      </c>
      <c r="BU124" s="15">
        <f t="shared" si="318"/>
        <v>2.5562499999999999</v>
      </c>
      <c r="BV124" s="15">
        <f t="shared" si="318"/>
        <v>3.7909999999999999</v>
      </c>
      <c r="BW124" s="15">
        <f t="shared" si="318"/>
        <v>3.9784999999999999</v>
      </c>
      <c r="BX124" s="15">
        <f t="shared" si="318"/>
        <v>3.9159999999999999</v>
      </c>
      <c r="BY124" s="15">
        <f t="shared" si="318"/>
        <v>3.9784999999999999</v>
      </c>
      <c r="BZ124" s="15">
        <f t="shared" si="318"/>
        <v>3.2909999999999999</v>
      </c>
      <c r="CA124" s="15">
        <f t="shared" si="318"/>
        <v>1.5</v>
      </c>
      <c r="CB124" s="15">
        <f t="shared" si="318"/>
        <v>2.8</v>
      </c>
      <c r="CC124" s="15">
        <f t="shared" si="318"/>
        <v>2.919</v>
      </c>
      <c r="CD124" s="15">
        <f t="shared" si="318"/>
        <v>3.069</v>
      </c>
      <c r="CE124" s="15">
        <f t="shared" si="318"/>
        <v>2.819</v>
      </c>
      <c r="CF124" s="15">
        <f t="shared" si="318"/>
        <v>3.8815000000000004</v>
      </c>
      <c r="CG124" s="15">
        <f t="shared" si="318"/>
        <v>2.319</v>
      </c>
      <c r="CH124" s="15">
        <f t="shared" si="318"/>
        <v>1.5</v>
      </c>
      <c r="CI124" s="15">
        <f t="shared" si="318"/>
        <v>4.0999999999999996</v>
      </c>
      <c r="CJ124" s="15">
        <f t="shared" si="318"/>
        <v>5.2719199999999997</v>
      </c>
      <c r="CK124" s="15">
        <f t="shared" si="318"/>
        <v>5.6469199999999997</v>
      </c>
      <c r="CL124" s="15">
        <f t="shared" si="318"/>
        <v>5.0219199999999997</v>
      </c>
      <c r="CM124" s="15">
        <f t="shared" si="318"/>
        <v>5.6469199999999997</v>
      </c>
      <c r="CN124" s="15">
        <f t="shared" si="318"/>
        <v>3.2719200000000002</v>
      </c>
      <c r="CO124" s="15">
        <f t="shared" si="318"/>
        <v>1.5</v>
      </c>
      <c r="CP124" s="15">
        <f t="shared" si="318"/>
        <v>3.53125</v>
      </c>
      <c r="CQ124" s="15">
        <f t="shared" si="318"/>
        <v>3.2217599999999997</v>
      </c>
      <c r="CR124" s="15">
        <f t="shared" si="318"/>
        <v>2.9717599999999997</v>
      </c>
      <c r="CS124" s="15">
        <f t="shared" ref="CS124:FB124" si="319">SUM(CS116:CS123)</f>
        <v>2.9789028571428569</v>
      </c>
      <c r="CT124" s="15">
        <f t="shared" si="319"/>
        <v>2.673545714285714</v>
      </c>
      <c r="CU124" s="15">
        <f t="shared" si="319"/>
        <v>2.5556885714285711</v>
      </c>
      <c r="CV124" s="15">
        <f t="shared" si="319"/>
        <v>2.3410714285714285</v>
      </c>
      <c r="CW124" s="15">
        <f t="shared" si="319"/>
        <v>1.5357142857142858</v>
      </c>
      <c r="CX124" s="15">
        <f t="shared" si="319"/>
        <v>3.2363171428571427</v>
      </c>
      <c r="CY124" s="15">
        <f t="shared" si="319"/>
        <v>2.6809599999999998</v>
      </c>
      <c r="CZ124" s="15">
        <f t="shared" si="319"/>
        <v>2.5631028571428569</v>
      </c>
      <c r="DA124" s="15">
        <f t="shared" si="319"/>
        <v>2.445245714285714</v>
      </c>
      <c r="DB124" s="15">
        <f t="shared" si="319"/>
        <v>2.3898885714285711</v>
      </c>
      <c r="DC124" s="15">
        <f t="shared" si="319"/>
        <v>2.1410714285714287</v>
      </c>
      <c r="DD124" s="15">
        <f t="shared" si="319"/>
        <v>2.0232142857142854</v>
      </c>
      <c r="DE124" s="15">
        <f t="shared" si="319"/>
        <v>3.725797142857143</v>
      </c>
      <c r="DF124" s="15">
        <f t="shared" si="319"/>
        <v>2.9204400000000001</v>
      </c>
      <c r="DG124" s="15">
        <f t="shared" si="319"/>
        <v>2.9275828571428573</v>
      </c>
      <c r="DH124" s="15">
        <f t="shared" si="319"/>
        <v>2.9347257142857144</v>
      </c>
      <c r="DI124" s="15">
        <f t="shared" si="319"/>
        <v>0</v>
      </c>
      <c r="DJ124" s="15">
        <f t="shared" si="319"/>
        <v>0</v>
      </c>
      <c r="DK124" s="15">
        <f t="shared" si="319"/>
        <v>2.5107142857142857</v>
      </c>
      <c r="DL124" s="15">
        <f t="shared" si="319"/>
        <v>4.4221571428571425</v>
      </c>
      <c r="DM124" s="15">
        <f t="shared" si="319"/>
        <v>4.2417999999999996</v>
      </c>
      <c r="DN124" s="15">
        <f t="shared" si="319"/>
        <v>3.9989428571428571</v>
      </c>
      <c r="DO124" s="15">
        <f t="shared" si="319"/>
        <v>3.3810857142857142</v>
      </c>
      <c r="DP124" s="15">
        <f t="shared" si="319"/>
        <v>3.1382285714285718</v>
      </c>
      <c r="DQ124" s="15">
        <f t="shared" si="319"/>
        <v>1.5535714285714286</v>
      </c>
      <c r="DR124" s="15">
        <f t="shared" si="319"/>
        <v>1.9357142857142857</v>
      </c>
      <c r="DS124" s="15">
        <f t="shared" si="319"/>
        <v>2.2880771428571429</v>
      </c>
      <c r="DT124" s="15">
        <f t="shared" si="319"/>
        <v>2.04522</v>
      </c>
      <c r="DU124" s="15">
        <f t="shared" si="319"/>
        <v>2.0523628571428572</v>
      </c>
      <c r="DV124" s="15">
        <f t="shared" si="319"/>
        <v>1.9970057142857143</v>
      </c>
      <c r="DW124" s="15">
        <f t="shared" si="319"/>
        <v>1.8791485714285714</v>
      </c>
      <c r="DX124" s="15">
        <f t="shared" si="319"/>
        <v>1.3535714285714286</v>
      </c>
      <c r="DY124" s="15">
        <f t="shared" si="319"/>
        <v>1.6107142857142858</v>
      </c>
      <c r="DZ124" s="15">
        <f t="shared" si="319"/>
        <v>3.5598571428571431</v>
      </c>
      <c r="EA124" s="15">
        <f t="shared" si="319"/>
        <v>2.9420000000000002</v>
      </c>
      <c r="EB124" s="15">
        <f t="shared" si="319"/>
        <v>2.8241428571428573</v>
      </c>
      <c r="EC124" s="15">
        <f t="shared" si="319"/>
        <v>2.8312857142857144</v>
      </c>
      <c r="ED124" s="15">
        <f t="shared" si="319"/>
        <v>2.7759285714285715</v>
      </c>
      <c r="EE124" s="15">
        <f t="shared" si="319"/>
        <v>2.2785714285714285</v>
      </c>
      <c r="EF124" s="15">
        <f t="shared" si="319"/>
        <v>1.7857142857142856</v>
      </c>
      <c r="EG124" s="15">
        <f t="shared" si="319"/>
        <v>4.1760171428571429</v>
      </c>
      <c r="EH124" s="15">
        <f t="shared" si="319"/>
        <v>3.24566</v>
      </c>
      <c r="EI124" s="15">
        <f t="shared" si="319"/>
        <v>3.2528028571428571</v>
      </c>
      <c r="EJ124" s="15">
        <f t="shared" si="319"/>
        <v>3.3849457142857147</v>
      </c>
      <c r="EK124" s="15">
        <f t="shared" si="319"/>
        <v>3.2045885714285713</v>
      </c>
      <c r="EL124" s="15">
        <f t="shared" si="319"/>
        <v>2.4535714285714283</v>
      </c>
      <c r="EM124" s="15">
        <f t="shared" si="319"/>
        <v>2.5232142857142859</v>
      </c>
      <c r="EN124" s="15">
        <f t="shared" si="319"/>
        <v>3.8149171428571433</v>
      </c>
      <c r="EO124" s="15">
        <f t="shared" si="319"/>
        <v>3.63456</v>
      </c>
      <c r="EP124" s="15">
        <f t="shared" si="319"/>
        <v>4.6417028571428576</v>
      </c>
      <c r="EQ124" s="15">
        <f t="shared" si="319"/>
        <v>5.3988457142857147</v>
      </c>
      <c r="ER124" s="15">
        <f t="shared" si="319"/>
        <v>4.4059885714285709</v>
      </c>
      <c r="ES124" s="15">
        <f t="shared" si="319"/>
        <v>3.0035714285714286</v>
      </c>
      <c r="ET124" s="15">
        <f t="shared" si="319"/>
        <v>4.0732142857142852</v>
      </c>
      <c r="EU124" s="15">
        <f t="shared" si="319"/>
        <v>6.6791971428571424</v>
      </c>
      <c r="EV124" s="15">
        <f t="shared" si="319"/>
        <v>6.8738399999999995</v>
      </c>
      <c r="EW124" s="15">
        <f t="shared" si="319"/>
        <v>6.3809828571428566</v>
      </c>
      <c r="EX124" s="15">
        <f t="shared" si="319"/>
        <v>6.7006257142857146</v>
      </c>
      <c r="EY124" s="15">
        <f t="shared" si="319"/>
        <v>6.0827685714285709</v>
      </c>
      <c r="EZ124" s="15">
        <f t="shared" si="319"/>
        <v>3.1785714285714284</v>
      </c>
      <c r="FA124" s="15">
        <f t="shared" si="319"/>
        <v>4.1857142857142859</v>
      </c>
      <c r="FB124" s="15">
        <f t="shared" si="319"/>
        <v>4.3394971428571427</v>
      </c>
      <c r="FC124" s="15">
        <f t="shared" ref="FC124:HN124" si="320">SUM(FC116:FC123)</f>
        <v>5.2841399999999989</v>
      </c>
      <c r="FD124" s="15">
        <f t="shared" si="320"/>
        <v>4.791282857142857</v>
      </c>
      <c r="FE124" s="15">
        <f t="shared" si="320"/>
        <v>4.985925714285715</v>
      </c>
      <c r="FF124" s="15">
        <f t="shared" si="320"/>
        <v>5.4930685714285712</v>
      </c>
      <c r="FG124" s="15">
        <f t="shared" si="320"/>
        <v>3.6035714285714286</v>
      </c>
      <c r="FH124" s="15">
        <f t="shared" si="320"/>
        <v>4.2357142857142858</v>
      </c>
      <c r="FI124" s="15">
        <f t="shared" si="320"/>
        <v>5.8547771428571425</v>
      </c>
      <c r="FJ124" s="15">
        <f t="shared" si="320"/>
        <v>4.2994199999999996</v>
      </c>
      <c r="FK124" s="15">
        <f t="shared" si="320"/>
        <v>3.5565628571428571</v>
      </c>
      <c r="FL124" s="15">
        <f t="shared" si="320"/>
        <v>3.5012057142857143</v>
      </c>
      <c r="FM124" s="15">
        <f t="shared" si="320"/>
        <v>3.5708485714285714</v>
      </c>
      <c r="FN124" s="15">
        <f t="shared" si="320"/>
        <v>2.6973839285714285</v>
      </c>
      <c r="FO124" s="15">
        <f t="shared" si="320"/>
        <v>2.9639642857142858</v>
      </c>
      <c r="FP124" s="15">
        <f t="shared" si="320"/>
        <v>5.2249571428571429</v>
      </c>
      <c r="FQ124" s="15">
        <f t="shared" si="320"/>
        <v>4.8571000000000009</v>
      </c>
      <c r="FR124" s="15">
        <f t="shared" si="320"/>
        <v>4.9267428571428571</v>
      </c>
      <c r="FS124" s="15">
        <f t="shared" si="320"/>
        <v>4.9338857142857151</v>
      </c>
      <c r="FT124" s="15">
        <f t="shared" si="320"/>
        <v>4.9410285714285713</v>
      </c>
      <c r="FU124" s="15">
        <f t="shared" si="320"/>
        <v>3.0785714285714283</v>
      </c>
      <c r="FV124" s="15">
        <f t="shared" si="320"/>
        <v>3.4607142857142859</v>
      </c>
      <c r="FW124" s="15">
        <f t="shared" si="320"/>
        <v>3.6106771428571425</v>
      </c>
      <c r="FX124" s="15">
        <f t="shared" si="320"/>
        <v>3.49282</v>
      </c>
      <c r="FY124" s="15">
        <f t="shared" si="320"/>
        <v>3.4374628571428572</v>
      </c>
      <c r="FZ124" s="15">
        <f t="shared" si="320"/>
        <v>3.4446057142857143</v>
      </c>
      <c r="GA124" s="15">
        <f t="shared" si="320"/>
        <v>3.3267485714285714</v>
      </c>
      <c r="GB124" s="15">
        <f t="shared" si="320"/>
        <v>2.9410714285714286</v>
      </c>
      <c r="GC124" s="15">
        <f t="shared" si="320"/>
        <v>2.8232142857142857</v>
      </c>
      <c r="GD124" s="15">
        <f t="shared" si="320"/>
        <v>3.832757142857143</v>
      </c>
      <c r="GE124" s="15">
        <f t="shared" si="320"/>
        <v>3.5274000000000001</v>
      </c>
      <c r="GF124" s="15">
        <f t="shared" si="320"/>
        <v>3.6595428571428572</v>
      </c>
      <c r="GG124" s="15">
        <f t="shared" si="320"/>
        <v>3.6666857142857143</v>
      </c>
      <c r="GH124" s="15">
        <f t="shared" si="320"/>
        <v>3.7988285714285714</v>
      </c>
      <c r="GI124" s="15">
        <f t="shared" si="320"/>
        <v>3.0535714285714288</v>
      </c>
      <c r="GJ124" s="15">
        <f t="shared" si="320"/>
        <v>4.0607142857142851</v>
      </c>
      <c r="GK124" s="15">
        <f t="shared" si="320"/>
        <v>5.5136971428571435</v>
      </c>
      <c r="GL124" s="15">
        <f t="shared" si="320"/>
        <v>4.4583399999999997</v>
      </c>
      <c r="GM124" s="15">
        <f t="shared" si="320"/>
        <v>4.4029828571428578</v>
      </c>
      <c r="GN124" s="15">
        <f t="shared" si="320"/>
        <v>4.472625714285714</v>
      </c>
      <c r="GO124" s="15">
        <f t="shared" si="320"/>
        <v>4.167268571428572</v>
      </c>
      <c r="GP124" s="15">
        <f t="shared" si="320"/>
        <v>3.2285714285714286</v>
      </c>
      <c r="GQ124" s="15">
        <f t="shared" si="320"/>
        <v>3.4857142857142858</v>
      </c>
      <c r="GR124" s="15">
        <f t="shared" si="320"/>
        <v>3.8156771428571425</v>
      </c>
      <c r="GS124" s="15">
        <f t="shared" si="320"/>
        <v>3.8228199999999997</v>
      </c>
      <c r="GT124" s="15">
        <f t="shared" si="320"/>
        <v>3.8924628571428568</v>
      </c>
      <c r="GU124" s="15">
        <f t="shared" si="320"/>
        <v>3.8996057142857139</v>
      </c>
      <c r="GV124" s="15">
        <f t="shared" si="320"/>
        <v>3.6567485714285715</v>
      </c>
      <c r="GW124" s="15">
        <f t="shared" si="320"/>
        <v>3.1535714285714285</v>
      </c>
      <c r="GX124" s="15">
        <f t="shared" si="320"/>
        <v>4.4732142857142856</v>
      </c>
      <c r="GY124" s="15">
        <f t="shared" si="320"/>
        <v>7.4518171428571431</v>
      </c>
      <c r="GZ124" s="15">
        <f t="shared" si="320"/>
        <v>6.8339599999999994</v>
      </c>
      <c r="HA124" s="15">
        <f t="shared" si="320"/>
        <v>6.8411028571428574</v>
      </c>
      <c r="HB124" s="15">
        <f t="shared" si="320"/>
        <v>6.8482457142857136</v>
      </c>
      <c r="HC124" s="15">
        <f t="shared" si="320"/>
        <v>6.1053885714285716</v>
      </c>
      <c r="HD124" s="15">
        <f t="shared" si="320"/>
        <v>3.4535714285714287</v>
      </c>
      <c r="HE124" s="15">
        <f t="shared" si="320"/>
        <v>4.4607142857142854</v>
      </c>
      <c r="HF124" s="15">
        <f t="shared" si="320"/>
        <v>11.028477142857142</v>
      </c>
      <c r="HG124" s="15">
        <f t="shared" si="320"/>
        <v>10.098119999999998</v>
      </c>
      <c r="HH124" s="15">
        <f t="shared" si="320"/>
        <v>9.792762857142856</v>
      </c>
      <c r="HI124" s="15">
        <f t="shared" si="320"/>
        <v>8.862405714285714</v>
      </c>
      <c r="HJ124" s="15">
        <f t="shared" si="320"/>
        <v>8.8695485714285702</v>
      </c>
      <c r="HK124" s="15">
        <f t="shared" si="320"/>
        <v>4.128571428571429</v>
      </c>
      <c r="HL124" s="15">
        <f t="shared" si="320"/>
        <v>4.5732142857142861</v>
      </c>
      <c r="HM124" s="15">
        <f t="shared" si="320"/>
        <v>6.1581771428571432</v>
      </c>
      <c r="HN124" s="15">
        <f t="shared" si="320"/>
        <v>6.0403200000000004</v>
      </c>
      <c r="HO124" s="15">
        <f t="shared" ref="HO124:JZ124" si="321">SUM(HO116:HO123)</f>
        <v>5.8599628571428575</v>
      </c>
      <c r="HP124" s="15">
        <f t="shared" si="321"/>
        <v>5.6796057142857146</v>
      </c>
      <c r="HQ124" s="15">
        <f t="shared" si="321"/>
        <v>6.0617485714285717</v>
      </c>
      <c r="HR124" s="15">
        <f t="shared" si="321"/>
        <v>3.6785714285714284</v>
      </c>
      <c r="HS124" s="15">
        <f>SUM(HS116:HS123)</f>
        <v>3.6857142857142859</v>
      </c>
      <c r="HT124" s="15">
        <f t="shared" si="321"/>
        <v>3.8940771428571432</v>
      </c>
      <c r="HU124" s="15">
        <f t="shared" si="321"/>
        <v>3.6512199999999999</v>
      </c>
      <c r="HV124" s="15">
        <f t="shared" si="321"/>
        <v>3.595862857142857</v>
      </c>
      <c r="HW124" s="15">
        <f t="shared" si="321"/>
        <v>3.8530057142857146</v>
      </c>
      <c r="HX124" s="15">
        <f t="shared" si="321"/>
        <v>4.1101485714285717</v>
      </c>
      <c r="HY124" s="15">
        <f t="shared" si="321"/>
        <v>3.7285714285714286</v>
      </c>
      <c r="HZ124" s="15">
        <f t="shared" si="321"/>
        <v>4.6732142857142858</v>
      </c>
      <c r="IA124" s="15">
        <f t="shared" si="321"/>
        <v>5.5630571428571427</v>
      </c>
      <c r="IB124" s="15">
        <f t="shared" si="321"/>
        <v>5.0701999999999998</v>
      </c>
      <c r="IC124" s="15">
        <f t="shared" si="321"/>
        <v>4.9523428571428578</v>
      </c>
      <c r="ID124" s="15">
        <f t="shared" si="321"/>
        <v>4.4594857142857141</v>
      </c>
      <c r="IE124" s="15">
        <f t="shared" si="321"/>
        <v>4.2166285714285721</v>
      </c>
      <c r="IF124" s="15">
        <f t="shared" si="321"/>
        <v>3.3410714285714285</v>
      </c>
      <c r="IG124" s="15">
        <f t="shared" si="321"/>
        <v>3.8794642857142856</v>
      </c>
      <c r="IH124" s="15">
        <f t="shared" si="321"/>
        <v>6.3854371428571426</v>
      </c>
      <c r="II124" s="15">
        <f t="shared" si="321"/>
        <v>6.1425799999999997</v>
      </c>
      <c r="IJ124" s="15">
        <f t="shared" si="321"/>
        <v>5.8372228571428568</v>
      </c>
      <c r="IK124" s="15">
        <f t="shared" si="321"/>
        <v>5.9381157142857139</v>
      </c>
      <c r="IL124" s="15">
        <f t="shared" si="321"/>
        <v>5.8515085714285711</v>
      </c>
      <c r="IM124" s="15">
        <f t="shared" si="321"/>
        <v>3.3285714285714283</v>
      </c>
      <c r="IN124" s="15">
        <f t="shared" si="321"/>
        <v>3.8357142857142859</v>
      </c>
      <c r="IO124" s="15">
        <f t="shared" si="321"/>
        <v>4.2477771428571423</v>
      </c>
      <c r="IP124" s="15">
        <f t="shared" si="321"/>
        <v>4.2549199999999994</v>
      </c>
      <c r="IQ124" s="15">
        <f t="shared" si="321"/>
        <v>5.7620628571428574</v>
      </c>
      <c r="IR124" s="15">
        <f t="shared" si="321"/>
        <v>6.8942057142857136</v>
      </c>
      <c r="IS124" s="15">
        <f t="shared" si="321"/>
        <v>5.0263485714285707</v>
      </c>
      <c r="IT124" s="15">
        <f t="shared" si="321"/>
        <v>4.8160714285714281</v>
      </c>
      <c r="IU124" s="15">
        <f t="shared" si="321"/>
        <v>6.0732142857142852</v>
      </c>
      <c r="IV124" s="15">
        <f t="shared" si="321"/>
        <v>10.634397142857143</v>
      </c>
      <c r="IW124" s="15">
        <f t="shared" si="321"/>
        <v>9.7040399999999991</v>
      </c>
      <c r="IX124" s="15">
        <f t="shared" si="321"/>
        <v>9.3986828571428571</v>
      </c>
      <c r="IY124" s="15">
        <f t="shared" si="321"/>
        <v>10.030825714285715</v>
      </c>
      <c r="IZ124" s="15">
        <f t="shared" si="321"/>
        <v>10.975468571428571</v>
      </c>
      <c r="JA124" s="15">
        <f t="shared" si="321"/>
        <v>4.5535714285714288</v>
      </c>
      <c r="JB124" s="15">
        <f t="shared" si="321"/>
        <v>6.1232142857142851</v>
      </c>
      <c r="JC124" s="15">
        <f t="shared" si="321"/>
        <v>10.130037142857143</v>
      </c>
      <c r="JD124" s="15">
        <f t="shared" si="321"/>
        <v>8.3246800000000007</v>
      </c>
      <c r="JE124" s="15">
        <f t="shared" si="321"/>
        <v>8.206822857142857</v>
      </c>
      <c r="JF124" s="15">
        <f t="shared" si="321"/>
        <v>7.0264657142857141</v>
      </c>
      <c r="JG124" s="15">
        <f t="shared" si="321"/>
        <v>6.4086085714285703</v>
      </c>
      <c r="JH124" s="15">
        <f t="shared" si="321"/>
        <v>3.8535714285714282</v>
      </c>
      <c r="JI124" s="15">
        <f t="shared" si="321"/>
        <v>5.2357142857142858</v>
      </c>
      <c r="JJ124" s="15">
        <f t="shared" si="321"/>
        <v>4.3598371428571427</v>
      </c>
      <c r="JK124" s="15">
        <f t="shared" si="321"/>
        <v>4.2419799999999999</v>
      </c>
      <c r="JL124" s="15">
        <f t="shared" si="321"/>
        <v>4.124122857142857</v>
      </c>
      <c r="JM124" s="15">
        <f t="shared" si="321"/>
        <v>3.8187657142857141</v>
      </c>
      <c r="JN124" s="15">
        <f t="shared" si="321"/>
        <v>4.4509085714285712</v>
      </c>
      <c r="JO124" s="15">
        <f t="shared" si="321"/>
        <v>4.3410714285714285</v>
      </c>
      <c r="JP124" s="15">
        <f t="shared" si="321"/>
        <v>5.2857142857142856</v>
      </c>
      <c r="JQ124" s="15">
        <f t="shared" si="321"/>
        <v>6.8553571428571427</v>
      </c>
      <c r="JR124" s="15">
        <f t="shared" si="321"/>
        <v>5.3000000000000007</v>
      </c>
      <c r="JS124" s="15">
        <f t="shared" si="321"/>
        <v>4.3696428571428569</v>
      </c>
      <c r="JT124" s="15">
        <f t="shared" si="321"/>
        <v>3.7517857142857141</v>
      </c>
      <c r="JU124" s="15">
        <f t="shared" si="321"/>
        <v>4.0714285714285712</v>
      </c>
      <c r="JV124" s="15">
        <f t="shared" si="321"/>
        <v>4.3910714285714283</v>
      </c>
      <c r="JW124" s="15">
        <f t="shared" si="321"/>
        <v>5.3357142857142854</v>
      </c>
      <c r="JX124" s="15">
        <f t="shared" si="321"/>
        <v>6.2803571428571434</v>
      </c>
      <c r="JY124" s="15">
        <f t="shared" si="321"/>
        <v>4.5374999999999996</v>
      </c>
      <c r="JZ124" s="15">
        <f t="shared" si="321"/>
        <v>4.5446428571428577</v>
      </c>
      <c r="KA124" s="15">
        <f t="shared" ref="KA124:ML124" si="322">SUM(KA116:KA123)</f>
        <v>4.1142857142857139</v>
      </c>
      <c r="KB124" s="15">
        <f t="shared" si="322"/>
        <v>4.4339285714285719</v>
      </c>
      <c r="KC124" s="15">
        <f t="shared" si="322"/>
        <v>4.4410714285714281</v>
      </c>
      <c r="KD124" s="15">
        <f t="shared" si="322"/>
        <v>6.0107142857142861</v>
      </c>
      <c r="KE124" s="15">
        <f t="shared" si="322"/>
        <v>7.2678571428571432</v>
      </c>
      <c r="KF124" s="15">
        <f t="shared" si="322"/>
        <v>6.65</v>
      </c>
      <c r="KG124" s="15">
        <f t="shared" si="322"/>
        <v>6.6571428571428566</v>
      </c>
      <c r="KH124" s="15">
        <f t="shared" si="322"/>
        <v>6.6642857142857146</v>
      </c>
      <c r="KI124" s="15">
        <f t="shared" si="322"/>
        <v>4.7964285714285708</v>
      </c>
      <c r="KJ124" s="15">
        <f t="shared" si="322"/>
        <v>4.4910714285714288</v>
      </c>
      <c r="KK124" s="15">
        <f t="shared" si="322"/>
        <v>8.5607142857142851</v>
      </c>
      <c r="KL124" s="15">
        <f t="shared" si="322"/>
        <v>8.5678571428571413</v>
      </c>
      <c r="KM124" s="15">
        <f t="shared" si="322"/>
        <v>8.2624999999999993</v>
      </c>
      <c r="KN124" s="15">
        <f t="shared" si="322"/>
        <v>8.2696428571428555</v>
      </c>
      <c r="KO124" s="15">
        <f t="shared" si="322"/>
        <v>2.9642857142857144</v>
      </c>
      <c r="KP124" s="15">
        <f t="shared" si="322"/>
        <v>11.09642857142857</v>
      </c>
      <c r="KQ124" s="15">
        <f t="shared" si="322"/>
        <v>11.103571428571428</v>
      </c>
      <c r="KR124" s="15">
        <f t="shared" si="322"/>
        <v>11.110714285714284</v>
      </c>
      <c r="KS124" s="15">
        <f t="shared" si="322"/>
        <v>11.117857142857142</v>
      </c>
      <c r="KT124" s="15">
        <f t="shared" si="322"/>
        <v>10.5</v>
      </c>
      <c r="KU124" s="15">
        <f t="shared" si="322"/>
        <v>10.819642857142856</v>
      </c>
      <c r="KV124" s="15">
        <f t="shared" si="322"/>
        <v>10.201785714285714</v>
      </c>
      <c r="KW124" s="15">
        <f t="shared" si="322"/>
        <v>10.83392857142857</v>
      </c>
      <c r="KX124" s="15">
        <f t="shared" si="322"/>
        <v>2</v>
      </c>
      <c r="KY124" s="15">
        <f t="shared" si="322"/>
        <v>9.9107142857142847</v>
      </c>
      <c r="KZ124" s="15">
        <f t="shared" si="322"/>
        <v>9.6053571428571445</v>
      </c>
      <c r="LA124" s="15">
        <f t="shared" si="322"/>
        <v>8.6750000000000007</v>
      </c>
      <c r="LB124" s="15">
        <f t="shared" si="322"/>
        <v>8.0571428571428569</v>
      </c>
      <c r="LC124" s="15">
        <f t="shared" si="322"/>
        <v>8.0642857142857132</v>
      </c>
      <c r="LD124" s="15">
        <f t="shared" si="322"/>
        <v>7.2589285714285712</v>
      </c>
      <c r="LE124" s="15">
        <f t="shared" si="322"/>
        <v>7.7660714285714283</v>
      </c>
      <c r="LF124" s="15">
        <f t="shared" si="322"/>
        <v>9.3357142857142854</v>
      </c>
      <c r="LG124" s="15">
        <f t="shared" si="322"/>
        <v>9.3428571428571416</v>
      </c>
      <c r="LH124" s="15">
        <f t="shared" si="322"/>
        <v>8.2249999999999996</v>
      </c>
      <c r="LI124" s="15">
        <f t="shared" si="322"/>
        <v>7.4821428571428577</v>
      </c>
      <c r="LJ124" s="15">
        <f t="shared" si="322"/>
        <v>6.4267857142857139</v>
      </c>
      <c r="LK124" s="15">
        <f t="shared" si="322"/>
        <v>6.433928571428571</v>
      </c>
      <c r="LL124" s="15">
        <f t="shared" si="322"/>
        <v>3.9410714285714286</v>
      </c>
      <c r="LM124" s="15">
        <f t="shared" si="322"/>
        <v>3.9482142857142861</v>
      </c>
      <c r="LN124" s="15">
        <f t="shared" si="322"/>
        <v>3.5178571428571428</v>
      </c>
      <c r="LO124" s="15">
        <f t="shared" si="322"/>
        <v>3.15</v>
      </c>
      <c r="LP124" s="15">
        <f t="shared" si="322"/>
        <v>3.157142857142857</v>
      </c>
      <c r="LQ124" s="15">
        <f t="shared" si="322"/>
        <v>5.6642857142857146</v>
      </c>
      <c r="LR124" s="15">
        <f t="shared" si="322"/>
        <v>6.9214285714285717</v>
      </c>
      <c r="LS124" s="15">
        <f t="shared" si="322"/>
        <v>5.0535714285714288</v>
      </c>
      <c r="LT124" s="15">
        <f t="shared" si="322"/>
        <v>6.6232142857142859</v>
      </c>
      <c r="LU124" s="15">
        <f t="shared" si="322"/>
        <v>6.9428571428571431</v>
      </c>
      <c r="LV124" s="15">
        <f t="shared" si="322"/>
        <v>3.2</v>
      </c>
      <c r="LW124" s="15">
        <f t="shared" si="322"/>
        <v>3.2071428571428573</v>
      </c>
      <c r="LX124" s="15">
        <f t="shared" si="322"/>
        <v>12.142857142857142</v>
      </c>
      <c r="LY124" s="15">
        <f t="shared" si="322"/>
        <v>7.5964285714285715</v>
      </c>
      <c r="LZ124" s="15">
        <f t="shared" si="322"/>
        <v>5.4160714285714286</v>
      </c>
      <c r="MA124" s="15">
        <f t="shared" si="322"/>
        <v>4.1732142857142858</v>
      </c>
      <c r="MB124" s="15">
        <f t="shared" si="322"/>
        <v>3.2428571428571429</v>
      </c>
      <c r="MC124" s="15">
        <f t="shared" si="322"/>
        <v>6.6875</v>
      </c>
      <c r="MD124" s="15">
        <f t="shared" si="322"/>
        <v>6.6946428571428571</v>
      </c>
      <c r="ME124" s="15">
        <f t="shared" si="322"/>
        <v>6.7017857142857142</v>
      </c>
      <c r="MF124" s="15">
        <f t="shared" si="322"/>
        <v>5.1464285714285714</v>
      </c>
      <c r="MG124" s="15">
        <f t="shared" si="322"/>
        <v>4.2160714285714285</v>
      </c>
      <c r="MH124" s="15">
        <f t="shared" si="322"/>
        <v>4.5357142857142856</v>
      </c>
      <c r="MI124" s="15">
        <f t="shared" si="322"/>
        <v>3.9178571428571427</v>
      </c>
      <c r="MJ124" s="15">
        <f t="shared" si="322"/>
        <v>3.9249999999999998</v>
      </c>
      <c r="MK124" s="15">
        <f t="shared" si="322"/>
        <v>3.8071428571428569</v>
      </c>
      <c r="ML124" s="15">
        <f t="shared" si="322"/>
        <v>2.9392857142857141</v>
      </c>
      <c r="MM124" s="15">
        <f t="shared" ref="MM124:NA124" si="323">SUM(MM116:MM123)</f>
        <v>2.7589285714285712</v>
      </c>
      <c r="MN124" s="15">
        <f t="shared" si="323"/>
        <v>2.7660714285714283</v>
      </c>
      <c r="MO124" s="15">
        <f t="shared" si="323"/>
        <v>3.8982142857142854</v>
      </c>
      <c r="MP124" s="15">
        <f t="shared" si="323"/>
        <v>3.2803571428571425</v>
      </c>
      <c r="MQ124" s="15">
        <f t="shared" si="323"/>
        <v>3.1</v>
      </c>
      <c r="MR124" s="15">
        <f t="shared" si="323"/>
        <v>2.9196428571428568</v>
      </c>
      <c r="MS124" s="15">
        <f t="shared" si="323"/>
        <v>2.7392857142857139</v>
      </c>
      <c r="MT124" s="15">
        <f t="shared" si="323"/>
        <v>2.7464285714285714</v>
      </c>
      <c r="MU124" s="15">
        <f t="shared" si="323"/>
        <v>2.753571428571429</v>
      </c>
      <c r="MV124" s="15">
        <f t="shared" si="323"/>
        <v>2.8857142857142857</v>
      </c>
      <c r="MW124" s="15">
        <f t="shared" si="323"/>
        <v>2.8928571428571428</v>
      </c>
      <c r="MX124" s="15">
        <f t="shared" si="323"/>
        <v>2.7750000000000004</v>
      </c>
      <c r="MY124" s="15">
        <f t="shared" si="323"/>
        <v>2.907142857142857</v>
      </c>
      <c r="MZ124" s="15">
        <f t="shared" si="323"/>
        <v>2.9142857142857146</v>
      </c>
      <c r="NA124" s="15">
        <f t="shared" si="323"/>
        <v>3.0464285714285713</v>
      </c>
      <c r="NB124" s="15">
        <f>SUM(NB116:NB123)</f>
        <v>3.0535714285714284</v>
      </c>
      <c r="NC124" s="15">
        <f>SUM(NC116:NC123)</f>
        <v>3.0607142857142855</v>
      </c>
    </row>
    <row r="125" spans="2:373" ht="1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row>
    <row r="126" spans="2:373" s="173" customFormat="1" ht="15">
      <c r="B126" s="175" t="s">
        <v>1843</v>
      </c>
      <c r="C126" s="179">
        <f>C32*Data!$B44*Data!$H2</f>
        <v>87.576068965517237</v>
      </c>
      <c r="D126" s="179">
        <f>D32*Data!$B44*Data!$H3</f>
        <v>54.394206896551715</v>
      </c>
      <c r="E126" s="179">
        <f>E32*Data!$B44*Data!$H4</f>
        <v>80.03206896551724</v>
      </c>
      <c r="F126" s="179">
        <f>F32*Data!$B44*Data!$H5</f>
        <v>77.525862068965523</v>
      </c>
      <c r="G126" s="179">
        <f>G32*Data!$B44*Data!$H6</f>
        <v>73.742758620689656</v>
      </c>
      <c r="H126" s="179">
        <f>H32*Data!$B44*Data!$H7</f>
        <v>0</v>
      </c>
      <c r="I126" s="179">
        <f>I32*Data!$B44*Data!$H8</f>
        <v>0</v>
      </c>
      <c r="J126" s="179">
        <f>J32*Data!$B44*Data!$H2</f>
        <v>96.60793103448276</v>
      </c>
      <c r="K126" s="179">
        <f>K32*Data!$B44*Data!$H3</f>
        <v>51.919724137931034</v>
      </c>
      <c r="L126" s="179">
        <f>L32*Data!$B44*Data!$H4</f>
        <v>66.343103448275869</v>
      </c>
      <c r="M126" s="179">
        <f>M32*Data!$B44*Data!$H5</f>
        <v>57.055862068965503</v>
      </c>
      <c r="N126" s="179">
        <f>N32*Data!$B44*Data!$H6</f>
        <v>68.06413793103448</v>
      </c>
      <c r="O126" s="179">
        <f>O32*Data!$B44*Data!$H6</f>
        <v>142.67931034482757</v>
      </c>
      <c r="P126" s="179">
        <f>P32*Data!$B44*Data!$H6</f>
        <v>147.89793103448275</v>
      </c>
      <c r="Q126" s="179">
        <f>Q32*Data!$B44*Data!$H2</f>
        <v>208.92882758620692</v>
      </c>
      <c r="R126" s="179">
        <f>R32*Data!$B44*Data!$H3</f>
        <v>184.66620689655173</v>
      </c>
      <c r="S126" s="179">
        <f>S32*Data!$B44*Data!$H4</f>
        <v>140.03827586206896</v>
      </c>
      <c r="T126" s="179">
        <f>T32*Data!$B44*Data!$H5</f>
        <v>57.547586206896554</v>
      </c>
      <c r="U126" s="179">
        <f>U32*Data!$B44*Data!$H6</f>
        <v>71.165172413793101</v>
      </c>
      <c r="V126" s="179">
        <f>V32*Data!$B44*Data!$H7</f>
        <v>0</v>
      </c>
      <c r="W126" s="179">
        <f>W32*Data!$B44*Data!$H8</f>
        <v>0</v>
      </c>
      <c r="X126" s="179">
        <f>X32*Data!$B44*Data!$H2</f>
        <v>116.81620689655172</v>
      </c>
      <c r="Y126" s="179">
        <f>Y32*Data!$B44*Data!$H3</f>
        <v>73.625379310344826</v>
      </c>
      <c r="Z126" s="179">
        <f>Z32*Data!$B44*Data!$H4</f>
        <v>79.008965517241379</v>
      </c>
      <c r="AA126" s="179">
        <f>AA32*Data!$B44*Data!$H5</f>
        <v>79.683103448275858</v>
      </c>
      <c r="AB126" s="179">
        <f>AB32*Data!$B44*Data!$H6</f>
        <v>89.636551724137917</v>
      </c>
      <c r="AC126" s="179">
        <f>AC32*Data!$B44*Data!$H7</f>
        <v>0</v>
      </c>
      <c r="AD126" s="179">
        <f>AD32*Data!$B44*Data!$H8</f>
        <v>0</v>
      </c>
      <c r="AE126" s="179">
        <f>AE32*Data!$B44*Data!$H2</f>
        <v>118.92982758620688</v>
      </c>
      <c r="AF126" s="179">
        <f>AF32*Data!$B44*Data!$H3</f>
        <v>73.130482758620701</v>
      </c>
      <c r="AG126" s="179">
        <f>AG32*Data!$B44*Data!$H4</f>
        <v>86.757586206896548</v>
      </c>
      <c r="AH126" s="179">
        <f>AH32*Data!$B44*Data!$H5</f>
        <v>79.746551724137944</v>
      </c>
      <c r="AI126" s="179">
        <f>AI32*Data!$B44*Data!$H6</f>
        <v>78.112758620689647</v>
      </c>
      <c r="AJ126" s="179">
        <f>AJ32*Data!$B44*Data!$H7</f>
        <v>0</v>
      </c>
      <c r="AK126" s="179">
        <f>AK32*Data!$B44*Data!$H8</f>
        <v>0</v>
      </c>
      <c r="AL126" s="179">
        <f>AL32*Data!$B44*Data!$H2</f>
        <v>138.76693103448275</v>
      </c>
      <c r="AM126" s="179">
        <f>AM32*Data!$B44*Data!$H3</f>
        <v>69.659862068965523</v>
      </c>
      <c r="AN126" s="179">
        <f>AN32*Data!$B44*Data!$H4</f>
        <v>98.939655172413779</v>
      </c>
      <c r="AO126" s="179">
        <f>AO32*Data!$B44*Data!$H5</f>
        <v>94.704482758620685</v>
      </c>
      <c r="AP126" s="179">
        <f>AP32*Data!$B44*Data!$H6</f>
        <v>101.58862068965516</v>
      </c>
      <c r="AQ126" s="179">
        <f>AQ32*Data!$B44*Data!$H7</f>
        <v>0</v>
      </c>
      <c r="AR126" s="179">
        <f>AR32*Data!$B44*Data!$H8</f>
        <v>0</v>
      </c>
      <c r="AS126" s="179">
        <f>AS32*Data!$B44*Data!$H2</f>
        <v>187.55548275862068</v>
      </c>
      <c r="AT126" s="179">
        <f>AT32*Data!$B44*Data!$H3</f>
        <v>80.008275862068956</v>
      </c>
      <c r="AU126" s="179">
        <f>AU32*Data!$B44*Data!$H4</f>
        <v>87.082758620689646</v>
      </c>
      <c r="AV126" s="179">
        <f>AV32*Data!$B44*Data!$H5</f>
        <v>84.124482758620687</v>
      </c>
      <c r="AW126" s="179">
        <f>AW32*Data!$B44*Data!$H6</f>
        <v>98.067241379310346</v>
      </c>
      <c r="AX126" s="179">
        <f>AX32*Data!$B44*Data!$H7</f>
        <v>0</v>
      </c>
      <c r="AY126" s="179">
        <f>AY32*Data!$B44*Data!$H8</f>
        <v>0</v>
      </c>
      <c r="AZ126" s="179">
        <f>AZ32*Data!$B44*Data!$H2</f>
        <v>268.5947931034483</v>
      </c>
      <c r="BA126" s="179">
        <f>BA32*Data!$B44*Data!$H3</f>
        <v>162.6433103448276</v>
      </c>
      <c r="BB126" s="179">
        <f>BB32*Data!$B44*Data!$H4</f>
        <v>62.39344827586207</v>
      </c>
      <c r="BC126" s="179">
        <f>BC32*Data!$B44*Data!$H5</f>
        <v>70.261034482758618</v>
      </c>
      <c r="BD126" s="179">
        <f>BD32*Data!$B44*Data!$H6</f>
        <v>61.433793103448274</v>
      </c>
      <c r="BE126" s="179">
        <f>BE32*Data!$B44*Data!$H7</f>
        <v>0</v>
      </c>
      <c r="BF126" s="179">
        <f>BF32*Data!$B44*Data!$H8</f>
        <v>0</v>
      </c>
      <c r="BG126" s="179">
        <f>BG32*Data!$B44*Data!$H2</f>
        <v>157.90293103448278</v>
      </c>
      <c r="BH126" s="179">
        <f>BH32*Data!$B44*Data!$H3</f>
        <v>67.712000000000003</v>
      </c>
      <c r="BI126" s="179">
        <f>BI32*Data!$B44*Data!$H4</f>
        <v>89.874482758620687</v>
      </c>
      <c r="BJ126" s="179">
        <f>BJ32*Data!$B44*Data!$H5</f>
        <v>105.87137931034482</v>
      </c>
      <c r="BK126" s="179">
        <f>BK32*Data!$B44*Data!$H6</f>
        <v>167.55896551724138</v>
      </c>
      <c r="BL126" s="179">
        <f>BL32*Data!$B44*Data!$H7</f>
        <v>0</v>
      </c>
      <c r="BM126" s="179">
        <f>BM32*Data!$B44*Data!$H8</f>
        <v>0</v>
      </c>
      <c r="BN126" s="179">
        <f>BN32*Data!$B44*Data!$H2</f>
        <v>212.81582758620689</v>
      </c>
      <c r="BO126" s="179">
        <f>BO32*Data!$B44*Data!$H3</f>
        <v>76.537655172413807</v>
      </c>
      <c r="BP126" s="179">
        <f>BP32*Data!$B44*Data!$H4</f>
        <v>62.187241379310343</v>
      </c>
      <c r="BQ126" s="179">
        <f>BQ32*Data!$B44*Data!$H5</f>
        <v>79.556206896551728</v>
      </c>
      <c r="BR126" s="179">
        <f>BR32*Data!$B44*Data!$H6</f>
        <v>68.468620689655168</v>
      </c>
      <c r="BS126" s="179">
        <f>BS32*Data!$B44*Data!$H7</f>
        <v>0</v>
      </c>
      <c r="BT126" s="179">
        <f>BT32*Data!$B44*Data!$H8</f>
        <v>0</v>
      </c>
      <c r="BU126" s="179">
        <f>BU32*Data!$B44*Data!$H2</f>
        <v>124.9923103448276</v>
      </c>
      <c r="BV126" s="179">
        <f>BV32*Data!$B44*Data!$H3</f>
        <v>68.156137931034479</v>
      </c>
      <c r="BW126" s="179">
        <f>BW32*Data!$B44*Data!$H4</f>
        <v>84.66379310344827</v>
      </c>
      <c r="BX126" s="179">
        <f>BX32*Data!$B44*Data!$H5</f>
        <v>96.71103448275862</v>
      </c>
      <c r="BY126" s="179">
        <f>BY32*Data!$B44*Data!$H6</f>
        <v>72.933793103448281</v>
      </c>
      <c r="BZ126" s="179">
        <f>BZ32*Data!$B44*Data!$H7</f>
        <v>0</v>
      </c>
      <c r="CA126" s="179">
        <f>CA32*Data!$B44*Data!$H8</f>
        <v>0</v>
      </c>
      <c r="CB126" s="179">
        <f>CB32*Data!$B44*Data!$H2</f>
        <v>198.68034482758623</v>
      </c>
      <c r="CC126" s="179">
        <f>CC32*Data!$B44*Data!$H3</f>
        <v>93.725793103448268</v>
      </c>
      <c r="CD126" s="179">
        <f>CD32*Data!$B44*Data!$H4</f>
        <v>66.628620689655165</v>
      </c>
      <c r="CE126" s="179">
        <f>CE32*Data!$B44*Data!$H5</f>
        <v>200</v>
      </c>
      <c r="CF126" s="179">
        <f>CF32*Data!$B44*Data!$H6</f>
        <v>100</v>
      </c>
      <c r="CG126" s="179">
        <f>CG32*Data!$B44*Data!$H7</f>
        <v>0</v>
      </c>
      <c r="CH126" s="179">
        <f>CH32*Data!$B44*Data!$H8</f>
        <v>0</v>
      </c>
      <c r="CI126" s="179">
        <f>CI32*Data!$B44*Data!$H2</f>
        <v>0</v>
      </c>
      <c r="CJ126" s="179">
        <f>CJ32*Data!$B44*Data!$H3</f>
        <v>80</v>
      </c>
      <c r="CK126" s="179">
        <f>CK32*Data!$B44*Data!$H4</f>
        <v>100</v>
      </c>
      <c r="CL126" s="179">
        <f>CL32*Data!$B44*Data!$H5</f>
        <v>100</v>
      </c>
      <c r="CM126" s="179">
        <f>CM32*Data!$B44*Data!$H6</f>
        <v>100</v>
      </c>
      <c r="CN126" s="179">
        <f>CN32*Data!$B44*Data!$H7</f>
        <v>0</v>
      </c>
      <c r="CO126" s="179">
        <f>CO32*Data!$B44*Data!$H8</f>
        <v>0</v>
      </c>
      <c r="CP126" s="179">
        <f>CP32*Data!$B44*Data!$H2</f>
        <v>358.11951724137936</v>
      </c>
      <c r="CQ126" s="179">
        <f>CQ32*Data!$B44*Data!$H3</f>
        <v>177.86455172413793</v>
      </c>
      <c r="CR126" s="179">
        <f>CR32*Data!$B44*Data!$H4</f>
        <v>98.249655172413782</v>
      </c>
      <c r="CS126" s="179">
        <f>CS32*Data!$B44*Data!$H4</f>
        <v>88.050344827586216</v>
      </c>
      <c r="CT126" s="179">
        <f>CT32*Data!$B44*Data!$H4</f>
        <v>95.783103448275867</v>
      </c>
      <c r="CU126" s="179">
        <f>CU32*Data!$B44*Data!$H4</f>
        <v>77.414827586206897</v>
      </c>
      <c r="CV126" s="179">
        <f>CV32*Data!$B44*Data!$H4</f>
        <v>101.22379310344827</v>
      </c>
      <c r="CW126" s="179">
        <f>CW32*Data!$B44*Data!$H4</f>
        <v>121.41620689655171</v>
      </c>
      <c r="CX126" s="179">
        <f>CX32*Data!$B44*Data!$H4</f>
        <v>137.27827586206897</v>
      </c>
      <c r="CY126" s="179">
        <f>CY32*Data!$B44*Data!$H4</f>
        <v>82.197241379310341</v>
      </c>
      <c r="CZ126" s="179">
        <f>CZ32*Data!$B44*Data!$H4</f>
        <v>89.803103448275863</v>
      </c>
      <c r="DA126" s="179">
        <f>DA32*Data!$B44*Data!$H4</f>
        <v>76.986551724137925</v>
      </c>
      <c r="DB126" s="179">
        <f>DB32*Data!$B44*Data!$H4</f>
        <v>72.719655172413781</v>
      </c>
      <c r="DC126" s="179">
        <f>DC32*Data!$B44*Data!$H4</f>
        <v>95.402413793103449</v>
      </c>
      <c r="DD126" s="179">
        <f>DD32*Data!$B44*Data!$H4</f>
        <v>0</v>
      </c>
      <c r="DE126" s="179">
        <f>DE32*Data!$B44*Data!$H4</f>
        <v>227.90620689655168</v>
      </c>
      <c r="DF126" s="179">
        <f>DF32*Data!$B44*Data!$H4</f>
        <v>293.28172413793101</v>
      </c>
      <c r="DG126" s="179">
        <f>DG32*Data!$B44*Data!$H4</f>
        <v>271.54275862068965</v>
      </c>
      <c r="DH126" s="179">
        <f>DH32*Data!$B44*Data!$H4</f>
        <v>267.17275862068965</v>
      </c>
      <c r="DI126" s="179">
        <v>0</v>
      </c>
      <c r="DJ126" s="179">
        <f>DJ32*Data!$B44*Data!$H4</f>
        <v>0</v>
      </c>
      <c r="DK126" s="179">
        <f>DK32*Data!$B44*Data!$H4</f>
        <v>0</v>
      </c>
      <c r="DL126" s="179">
        <f>DL32*Data!$B44*Data!$H4</f>
        <v>50</v>
      </c>
      <c r="DM126" s="179">
        <f>DM32*Data!$B44*Data!$H4</f>
        <v>99.970689655172407</v>
      </c>
      <c r="DN126" s="179">
        <f>DN32*Data!$B44*Data!$H4</f>
        <v>86.027931034482762</v>
      </c>
      <c r="DO126" s="179">
        <f>DO32*Data!$B44*Data!$H4</f>
        <v>76.15379310344828</v>
      </c>
      <c r="DP126" s="179">
        <f>DP32*Data!$B44*Data!$H4</f>
        <v>71.006551724137921</v>
      </c>
      <c r="DQ126" s="179">
        <f>DQ32*Data!$B44*Data!$H4</f>
        <v>82.387586206896543</v>
      </c>
      <c r="DR126" s="179">
        <f>DR32*Data!$B44*Data!$H4</f>
        <v>50</v>
      </c>
      <c r="DS126" s="179">
        <f>DS32*Data!$B44*Data!$H4</f>
        <v>120.60724137931034</v>
      </c>
      <c r="DT126" s="179">
        <f>DT32*Data!$B44*Data!$H4</f>
        <v>100.64482758620689</v>
      </c>
      <c r="DU126" s="179">
        <f>DU32*Data!$B44*Data!$H4</f>
        <v>89.509655172413787</v>
      </c>
      <c r="DV126" s="179">
        <f>DV32*Data!$B44*Data!$H4</f>
        <v>101.37448275862069</v>
      </c>
      <c r="DW126" s="179">
        <f>DW32*Data!$B44*Data!$H4</f>
        <v>80.563448275862072</v>
      </c>
      <c r="DX126" s="179">
        <f>DX32*Data!$B44*Data!$H4</f>
        <v>112.30344827586205</v>
      </c>
      <c r="DY126" s="179">
        <f>DY32*Data!$B44*Data!$H4</f>
        <v>151.19724137931036</v>
      </c>
      <c r="DZ126" s="179">
        <f>DZ32*Data!$B44*Data!$H4</f>
        <v>89.287586206896549</v>
      </c>
      <c r="EA126" s="179">
        <f>EA32*Data!$B44*Data!$H4</f>
        <v>87.177931034482768</v>
      </c>
      <c r="EB126" s="179">
        <f>EB32*Data!$B44*Data!$H4</f>
        <v>85.29034482758621</v>
      </c>
      <c r="EC126" s="179">
        <f>EC32*Data!$B44*Data!$H4</f>
        <v>80.27</v>
      </c>
      <c r="ED126" s="179">
        <f>ED32*Data!$B44*Data!$H4</f>
        <v>78.525172413793101</v>
      </c>
      <c r="EE126" s="179">
        <f>EE32*Data!$B44*Data!$H4</f>
        <v>98.122758620689652</v>
      </c>
      <c r="EF126" s="179">
        <f>EF32*Data!$B44*Data!$H4</f>
        <v>120.67068965517241</v>
      </c>
      <c r="EG126" s="179">
        <f>EG32*Data!$B44*Data!$H4</f>
        <v>106.9103448275862</v>
      </c>
      <c r="EH126" s="179">
        <f>EH32*Data!$B44*Data!$H4</f>
        <v>105.96655172413793</v>
      </c>
      <c r="EI126" s="179">
        <f>EI32*Data!$B44*Data!$H4</f>
        <v>112.47000000000001</v>
      </c>
      <c r="EJ126" s="179">
        <f>EJ32*Data!$B44*Data!$H4</f>
        <v>98.804827586206898</v>
      </c>
      <c r="EK126" s="179">
        <f>EK32*Data!$B44*Data!$H4</f>
        <v>88.621379310344821</v>
      </c>
      <c r="EL126" s="179">
        <f>EL32*Data!$B44*Data!$H4</f>
        <v>99.011034482758632</v>
      </c>
      <c r="EM126" s="179">
        <f>EM32*Data!$B44*Data!$H4</f>
        <v>109.84482758620689</v>
      </c>
      <c r="EN126" s="179">
        <f>EN32*Data!$B44*Data!$H4</f>
        <v>104.44379310344829</v>
      </c>
      <c r="EO126" s="179">
        <f>EO32*Data!$B44*Data!$H4</f>
        <v>98.106896551724134</v>
      </c>
      <c r="EP126" s="179">
        <f>EP32*Data!$B44*Data!$H4</f>
        <v>331.73931034482757</v>
      </c>
      <c r="EQ126" s="179">
        <f>EQ32*Data!$B44*Data!$H4</f>
        <v>224.98758620689654</v>
      </c>
      <c r="ER126" s="179">
        <f>ER32*Data!$B44*Data!$H4</f>
        <v>100</v>
      </c>
      <c r="ES126" s="179">
        <f>ES32*Data!$B44*Data!$H4</f>
        <v>0</v>
      </c>
      <c r="ET126" s="179">
        <f>ET32*Data!$B44*Data!$H4</f>
        <v>0</v>
      </c>
      <c r="EU126" s="179">
        <f>EU32*Data!$B44*Data!$H4</f>
        <v>441.74275862068964</v>
      </c>
      <c r="EV126" s="179">
        <f>EV32*Data!$B44*Data!$H4</f>
        <v>317.57448275862066</v>
      </c>
      <c r="EW126" s="179">
        <f>EW32*Data!$B44*Data!$H4</f>
        <v>280.94896551724139</v>
      </c>
      <c r="EX126" s="179">
        <f>EX32*Data!$B44*Data!$H4</f>
        <v>150</v>
      </c>
      <c r="EY126" s="179">
        <f>EY32*Data!$B44*Data!$H4</f>
        <v>150</v>
      </c>
      <c r="EZ126" s="179">
        <f>EZ32*Data!$B44*Data!$H4</f>
        <v>324.53793103448277</v>
      </c>
      <c r="FA126" s="179">
        <f>FA32*Data!$B44*Data!$H4</f>
        <v>125</v>
      </c>
      <c r="FB126" s="179">
        <f>FB32*Data!$B44*Data!$H4</f>
        <v>125</v>
      </c>
      <c r="FC126" s="179">
        <f>FC32*Data!$B44*Data!$H4</f>
        <v>125</v>
      </c>
      <c r="FD126" s="179">
        <f>FD32*Data!$B44*Data!$H4</f>
        <v>125</v>
      </c>
      <c r="FE126" s="179">
        <f>FE32*Data!$B44*Data!$H4</f>
        <v>125</v>
      </c>
      <c r="FF126" s="179">
        <f>FF32*Data!$B44*Data!$H4</f>
        <v>250</v>
      </c>
      <c r="FG126" s="179">
        <f>FG32*Data!$B44*Data!$H4</f>
        <v>125</v>
      </c>
      <c r="FH126" s="179">
        <f>FH32*Data!$B44*Data!$H4</f>
        <v>70.094482758620686</v>
      </c>
      <c r="FI126" s="179">
        <f>FI32*Data!$B44*Data!$H4</f>
        <v>65.296206896551723</v>
      </c>
      <c r="FJ126" s="179">
        <f>FJ32*Data!$B44*Data!$H4</f>
        <v>89.715862068965521</v>
      </c>
      <c r="FK126" s="179">
        <f>FK32*Data!$B44*Data!$H4</f>
        <v>93.213448275862063</v>
      </c>
      <c r="FL126" s="179">
        <f>FL32*Data!$B44*Data!$H4</f>
        <v>50.956896551724128</v>
      </c>
      <c r="FM126" s="179">
        <f>FM32*Data!$B44*Data!$H4</f>
        <v>68.698620689655172</v>
      </c>
      <c r="FN126" s="179">
        <f>FN32*Data!$B44*Data!$H4</f>
        <v>98.820689655172416</v>
      </c>
      <c r="FO126" s="179">
        <f>FO32*Data!$B44*Data!$H4</f>
        <v>116.4355172413793</v>
      </c>
      <c r="FP126" s="179">
        <f>FP32*Data!$B44*Data!$H4</f>
        <v>70.824137931034485</v>
      </c>
      <c r="FQ126" s="179">
        <f>FQ32*Data!$B44*Data!$H4</f>
        <v>90.199655172413799</v>
      </c>
      <c r="FR126" s="179">
        <f>FR32*Data!$B44*Data!$H4</f>
        <v>101.19206896551724</v>
      </c>
      <c r="FS126" s="179">
        <f>FS32*Data!$B44*Data!$H4</f>
        <v>69.642413793103444</v>
      </c>
      <c r="FT126" s="179">
        <f>FT32*Data!$B44*Data!$H4</f>
        <v>90.096551724137925</v>
      </c>
      <c r="FU126" s="179">
        <f>FU32*Data!$B44*Data!$H4</f>
        <v>84.425862068965515</v>
      </c>
      <c r="FV126" s="179">
        <f>FV32*Data!$B44*Data!$H4</f>
        <v>108.0048275862069</v>
      </c>
      <c r="FW126" s="179">
        <f>FW32*Data!$B44*Data!$H4</f>
        <v>131.04448275862066</v>
      </c>
      <c r="FX126" s="179">
        <f>FX32*Data!$B44*Data!$H4</f>
        <v>101.54103448275862</v>
      </c>
      <c r="FY126" s="179">
        <f>FY32*Data!$B44*Data!$H4</f>
        <v>79.373793103448264</v>
      </c>
      <c r="FZ126" s="179">
        <f>FZ32*Data!$B44*Data!$H4</f>
        <v>88.557931034482749</v>
      </c>
      <c r="GA126" s="179">
        <f>GA32*Data!$B44*Data!$H4</f>
        <v>94.220689655172407</v>
      </c>
      <c r="GB126" s="179">
        <f>GB32*Data!$B44*Data!$H4</f>
        <v>104.65793103448276</v>
      </c>
      <c r="GC126" s="179">
        <f>GC32*Data!$B44*Data!$H4</f>
        <v>120.82137931034484</v>
      </c>
      <c r="GD126" s="179">
        <f>GD32*Data!$B44*Data!$H4</f>
        <v>119.42558990259853</v>
      </c>
      <c r="GE126" s="179">
        <f>GE32*Data!$B44*Data!$H4</f>
        <v>117.0858620689655</v>
      </c>
      <c r="GF126" s="179">
        <f>GF32*Data!$B44*Data!$H4</f>
        <v>120.17896551724137</v>
      </c>
      <c r="GG126" s="179">
        <f>GG32*Data!$B44*Data!$H4</f>
        <v>120.14724137931033</v>
      </c>
      <c r="GH126" s="179">
        <f>GH32*Data!$B44*Data!$H4</f>
        <v>115.63448275862071</v>
      </c>
      <c r="GI126" s="179">
        <f>GI32*Data!$B44*Data!$H4</f>
        <v>192.51793103448279</v>
      </c>
      <c r="GJ126" s="179">
        <f>GJ32*Data!$B44*Data!$H4</f>
        <v>298.77</v>
      </c>
      <c r="GK126" s="179">
        <f>GK32*Data!$B44*Data!$H4</f>
        <v>128.61758620689656</v>
      </c>
      <c r="GL126" s="179">
        <f>GL32*Data!$B44*Data!$H4</f>
        <v>103.74586206896552</v>
      </c>
      <c r="GM126" s="179">
        <f>GM32*Data!$B44*Data!$H4</f>
        <v>99.431379310344823</v>
      </c>
      <c r="GN126" s="179">
        <f>GN32*Data!$B44*Data!$H4</f>
        <v>108.31413793103448</v>
      </c>
      <c r="GO126" s="179">
        <f>GO32*Data!$B44*Data!$H4</f>
        <v>98.979310344827582</v>
      </c>
      <c r="GP126" s="179">
        <f>GP32*Data!$B44*Data!$H4</f>
        <v>114.59551724137931</v>
      </c>
      <c r="GQ126" s="179">
        <f>GQ32*Data!$B44*Data!$H4</f>
        <v>150.9751724137931</v>
      </c>
      <c r="GR126" s="179">
        <f>GR32*Data!$B44*Data!$H4</f>
        <v>126.58724137931033</v>
      </c>
      <c r="GS126" s="179">
        <f>GS32*Data!$B44*Data!$H4</f>
        <v>129.10137931034481</v>
      </c>
      <c r="GT126" s="179">
        <f>GT32*Data!$B44*Data!$H4</f>
        <v>124.17620689655172</v>
      </c>
      <c r="GU126" s="179">
        <f>GU32*Data!$B44*Data!$H4</f>
        <v>110.10655172413793</v>
      </c>
      <c r="GV126" s="179">
        <f>GV32*Data!$B44*Data!$H4</f>
        <v>114.05620689655171</v>
      </c>
      <c r="GW126" s="179">
        <f>GW32*Data!$B44*Data!$H4</f>
        <v>265.21379310344827</v>
      </c>
      <c r="GX126" s="179">
        <f>GX32*Data!$B44*Data!$H4</f>
        <v>260.93103448275866</v>
      </c>
      <c r="GY126" s="179">
        <f>GY32*Data!$B44*Data!$H4</f>
        <v>252.20689655172413</v>
      </c>
      <c r="GZ126" s="179">
        <f>GZ32*Data!$B44*Data!$H4</f>
        <v>246.63931034482755</v>
      </c>
      <c r="HA126" s="179">
        <f>HA32*Data!$B44*Data!$H4</f>
        <v>288.75310344827585</v>
      </c>
      <c r="HB126" s="179">
        <f>HB32*Data!$B44*Data!$H4</f>
        <v>270.97965517241374</v>
      </c>
      <c r="HC126" s="179">
        <f>HC32*Data!$B44*Data!$H4</f>
        <v>253.0793103448276</v>
      </c>
      <c r="HD126" s="179">
        <f>HD32*Data!$B44*Data!$H4</f>
        <v>383.44965517241377</v>
      </c>
      <c r="HE126" s="179">
        <f>HE32*Data!$B44*Data!$H4</f>
        <v>395.59999999999991</v>
      </c>
      <c r="HF126" s="179">
        <f>HF32*Data!$B44*Data!$H4</f>
        <v>100</v>
      </c>
      <c r="HG126" s="179">
        <f>HG32*Data!$B44*Data!$H4</f>
        <v>245.11655172413788</v>
      </c>
      <c r="HH126" s="179">
        <f>HH32*Data!$B44*Data!$H4</f>
        <v>102.98448275862069</v>
      </c>
      <c r="HI126" s="179">
        <f>HI32*Data!$B44*Data!$H4</f>
        <v>300</v>
      </c>
      <c r="HJ126" s="179">
        <f>HJ32*Data!$B44*Data!$H4</f>
        <v>100</v>
      </c>
      <c r="HK126" s="179">
        <f>HK32*Data!$B44*Data!$H4</f>
        <v>127.9355172413793</v>
      </c>
      <c r="HL126" s="179">
        <f>HL32*Data!$B44*Data!$H4</f>
        <v>600</v>
      </c>
      <c r="HM126" s="179">
        <f>HM32*Data!$B44*Data!$H4</f>
        <v>110.34448275862069</v>
      </c>
      <c r="HN126" s="179">
        <f>HN32*Data!$B44*Data!$H4</f>
        <v>115.8565517241379</v>
      </c>
      <c r="HO126" s="179">
        <f>HO32*Data!$B44*Data!$H4</f>
        <v>91.61137931034483</v>
      </c>
      <c r="HP126" s="179">
        <f>HP32*Data!$B44*Data!$H4</f>
        <v>89.279655172413797</v>
      </c>
      <c r="HQ126" s="179">
        <f>HQ32*Data!$B44*Data!$H4</f>
        <v>109.39275862068965</v>
      </c>
      <c r="HR126" s="179">
        <f>HR32*Data!$B44*Data!$H4</f>
        <v>118.56103448275863</v>
      </c>
      <c r="HS126" s="179">
        <f>HS32*Data!$B44*Data!$H4</f>
        <v>118.56103448275863</v>
      </c>
      <c r="HT126" s="179">
        <f>HT32*Data!$B44*Data!$H4</f>
        <v>135.47793103448276</v>
      </c>
      <c r="HU126" s="179">
        <f>HU32*Data!$B44*Data!$H4</f>
        <v>97.0203448275862</v>
      </c>
      <c r="HV126" s="179">
        <f>HV32*Data!$B44*Data!$H4</f>
        <v>189.59931034482759</v>
      </c>
      <c r="HW126" s="179">
        <f>HW32*Data!$B44*Data!$H4</f>
        <v>197.47482758620691</v>
      </c>
      <c r="HX126" s="179">
        <f>HX32*Data!$B44*Data!$H4</f>
        <v>209.72827586206895</v>
      </c>
      <c r="HY126" s="179">
        <f>HY32*Data!$B44*Data!$H4</f>
        <v>202.45551724137931</v>
      </c>
      <c r="HZ126" s="179">
        <f>HZ32*Data!$B44*Data!$H4</f>
        <v>313.56137931034476</v>
      </c>
      <c r="IA126" s="179">
        <f>IA32*Data!$B44*Data!$H4</f>
        <v>139.17379310344825</v>
      </c>
      <c r="IB126" s="179">
        <f>IB32*Data!$B44*Data!$H4</f>
        <v>116.99862068965517</v>
      </c>
      <c r="IC126" s="179">
        <f>IC32*Data!$B44*Data!$H4</f>
        <v>113.56448275862068</v>
      </c>
      <c r="ID126" s="179">
        <f>ID32*Data!$B44*Data!$H4</f>
        <v>99.296551724137927</v>
      </c>
      <c r="IE126" s="179">
        <f>IE32*Data!$B44*Data!$H4</f>
        <v>100.39103448275861</v>
      </c>
      <c r="IF126" s="179">
        <f>IF32*Data!$B44*Data!$H4</f>
        <v>186.76793103448276</v>
      </c>
      <c r="IG126" s="179">
        <f>IG32*Data!$B44*Data!$H4</f>
        <v>254.02310344827589</v>
      </c>
      <c r="IH126" s="179">
        <f>IH32*Data!$B44*Data!$H4</f>
        <v>108.02862068965518</v>
      </c>
      <c r="II126" s="179">
        <f>II32*Data!$B44*Data!$H4</f>
        <v>119.67137931034482</v>
      </c>
      <c r="IJ126" s="179">
        <f>IJ32*Data!$B44*Data!$H4</f>
        <v>126.65862068965518</v>
      </c>
      <c r="IK126" s="179">
        <f>IK32*Data!$B44*Data!$H4</f>
        <v>121.46379310344828</v>
      </c>
      <c r="IL126" s="179">
        <f>IL32*Data!$B44*Data!$H4</f>
        <v>130.94137931034484</v>
      </c>
      <c r="IM126" s="179">
        <f>IM32*Data!$B44*Data!$H4</f>
        <v>128.73655172413794</v>
      </c>
      <c r="IN126" s="179">
        <f>IN32*Data!$B44*Data!$H4</f>
        <v>210.02965517241381</v>
      </c>
      <c r="IO126" s="179">
        <f>IO32*Data!$B44*Data!$H4</f>
        <v>136.63586206896551</v>
      </c>
      <c r="IP126" s="179">
        <f>IP32*Data!$B44*Data!$H4</f>
        <v>121.66999999999999</v>
      </c>
      <c r="IQ126" s="179">
        <f>IQ32*Data!$B44*Data!$H4</f>
        <v>465.86896551724141</v>
      </c>
      <c r="IR126" s="179">
        <f>IR32*Data!$B44*Data!$H4</f>
        <v>360.62413793103445</v>
      </c>
      <c r="IS126" s="179">
        <f>IS32*Data!$B44*Data!$H4</f>
        <v>402.34931034482753</v>
      </c>
      <c r="IT126" s="179">
        <f>IT32*Data!$B44*Data!$H4</f>
        <v>467.36</v>
      </c>
      <c r="IU126" s="179">
        <f>IU32*Data!$B44*Data!$H4</f>
        <v>481.98482758620685</v>
      </c>
      <c r="IV126" s="179">
        <f>IV32*Data!$B44*Data!$H4</f>
        <v>413.01655172413786</v>
      </c>
      <c r="IW126" s="179">
        <f>IW32*Data!$B44*Data!$H4</f>
        <v>383.29103448275856</v>
      </c>
      <c r="IX126" s="179">
        <f>IX32*Data!$B44*Data!$H4</f>
        <v>653.85827586206904</v>
      </c>
      <c r="IY126" s="179">
        <f>IY32*Data!$B44*Data!$H4</f>
        <v>519.89517241379303</v>
      </c>
      <c r="IZ126" s="179">
        <f>IZ32*Data!$B44*Data!$H4</f>
        <v>430.90896551724137</v>
      </c>
      <c r="JA126" s="179">
        <f>JA32*Data!$B44*Data!$H4</f>
        <v>639.10655172413794</v>
      </c>
      <c r="JB126" s="179">
        <f>JB32*Data!$B44*Data!$H4</f>
        <v>507.67344827586209</v>
      </c>
      <c r="JC126" s="179">
        <f>JC32*Data!$B44*Data!$H4</f>
        <v>386.59827586206899</v>
      </c>
      <c r="JD126" s="179">
        <f>JD32*Data!$B44*Data!$H4</f>
        <v>142.70310344827584</v>
      </c>
      <c r="JE126" s="179">
        <f>JE32*Data!$B44*Data!$H4</f>
        <v>141.52931034482759</v>
      </c>
      <c r="JF126" s="179">
        <f>JF32*Data!$B44*Data!$H4</f>
        <v>143.86896551724141</v>
      </c>
      <c r="JG126" s="179">
        <f>JG32*Data!$B44*Data!$H4</f>
        <v>140.23655172413794</v>
      </c>
      <c r="JH126" s="179">
        <f>JH32*Data!$B44*Data!$H4</f>
        <v>213.21793103448277</v>
      </c>
      <c r="JI126" s="179">
        <f>JI32*Data!$B44*Data!$H4</f>
        <v>245.18793103448274</v>
      </c>
      <c r="JJ126" s="179">
        <f>JJ32*Data!$B44*Data!$H4</f>
        <v>174.99827586206897</v>
      </c>
      <c r="JK126" s="179">
        <f>JK32*Data!$B44*Data!$H4</f>
        <v>143.0203448275862</v>
      </c>
      <c r="JL126" s="179">
        <f>JL32*Data!$B44*Data!$H4</f>
        <v>135.49379310344827</v>
      </c>
      <c r="JM126" s="179">
        <f>JM32*Data!$B44*Data!$H4</f>
        <v>111.73241379310345</v>
      </c>
      <c r="JN126" s="179">
        <f>JN32*Data!$B44*Data!$H4</f>
        <v>298.12758620689658</v>
      </c>
      <c r="JO126" s="179">
        <f>JO32*Data!$B44*Data!$H4</f>
        <v>383.21172413793107</v>
      </c>
      <c r="JP126" s="179">
        <f>JP32*Data!$B44*Data!$H4</f>
        <v>596.96896551724137</v>
      </c>
      <c r="JQ126" s="179">
        <f>JQ32*Data!$B44*Data!$H4</f>
        <v>230.19827586206898</v>
      </c>
      <c r="JR126" s="179">
        <f>JR32*Data!$B44*Data!$H4</f>
        <v>187.18827586206896</v>
      </c>
      <c r="JS126" s="179">
        <f>JS32*Data!$B44*Data!$H4</f>
        <v>160.03241379310344</v>
      </c>
      <c r="JT126" s="179">
        <f>JT32*Data!$B44*Data!$H4</f>
        <v>191.24103448275861</v>
      </c>
      <c r="JU126" s="179">
        <f>JU32*Data!$B44*Data!$H4</f>
        <v>242.77689655172409</v>
      </c>
      <c r="JV126" s="179">
        <f>JV32*Data!$B44*Data!$H4</f>
        <v>276.95172413793102</v>
      </c>
      <c r="JW126" s="179">
        <f>JW32*Data!$B44*Data!$H4</f>
        <v>380.2693103448276</v>
      </c>
      <c r="JX126" s="179">
        <f>JX32*Data!$B44*Data!$H4</f>
        <v>251.61206896551727</v>
      </c>
      <c r="JY126" s="179">
        <f>JY32*Data!$B44*Data!$H4</f>
        <v>242.16620689655176</v>
      </c>
      <c r="JZ126" s="179">
        <f>JZ32*Data!$B44*Data!$H4</f>
        <v>201.10724137931035</v>
      </c>
      <c r="KA126" s="179">
        <f>KA32*Data!$B44*Data!$H4</f>
        <v>246.79793103448276</v>
      </c>
      <c r="KB126" s="179">
        <f>KB32*Data!$B44*Data!$H4</f>
        <v>225.77275862068964</v>
      </c>
      <c r="KC126" s="179">
        <f>KC32*Data!$B44*Data!$H4</f>
        <v>386.87586206896549</v>
      </c>
      <c r="KD126" s="179">
        <f>KD32*Data!$B44*Data!$H4</f>
        <v>435.29482758620685</v>
      </c>
      <c r="KE126" s="179">
        <f>KE32*Data!$B44*Data!$H4</f>
        <v>348.94965517241377</v>
      </c>
      <c r="KF126" s="179">
        <f>KF32*Data!$B44*Data!$H4</f>
        <v>629.68448275862067</v>
      </c>
      <c r="KG126" s="179">
        <f>KG32*Data!$B44*Data!$H4</f>
        <v>487.05275862068964</v>
      </c>
      <c r="KH126" s="179">
        <f>KH32*Data!$B44*Data!$H4</f>
        <v>455.9472413793103</v>
      </c>
      <c r="KI126" s="179">
        <f>KI32*Data!$B44*Data!$H4</f>
        <v>443.19413793103445</v>
      </c>
      <c r="KJ126" s="179">
        <f>KJ32*Data!$B44*Data!$H4</f>
        <v>596.10448275862075</v>
      </c>
      <c r="KK126" s="179">
        <f>KK32*Data!$B44*Data!$H4</f>
        <v>680.77620689655168</v>
      </c>
      <c r="KL126" s="179">
        <f>KL32*Data!$B44*Data!$H4</f>
        <v>616.61413793103441</v>
      </c>
      <c r="KM126" s="179">
        <f>KM32*Data!$B44*Data!$H4</f>
        <v>509.52931034482759</v>
      </c>
      <c r="KN126" s="179">
        <f>KN32*Data!$B44*Data!$H4</f>
        <v>497.06172413793104</v>
      </c>
      <c r="KO126" s="179">
        <f>KO32*Data!$B44*Data!$H4</f>
        <v>546.083448275862</v>
      </c>
      <c r="KP126" s="179">
        <f>KP32*Data!$B44*Data!$H4</f>
        <v>1197.8320689655172</v>
      </c>
      <c r="KQ126" s="179">
        <f>KQ32*Data!$B44*Data!$H4</f>
        <v>823.02724137931034</v>
      </c>
      <c r="KR126" s="179">
        <f>KR32*Data!$B44*Data!$H4</f>
        <v>774.49724137931037</v>
      </c>
      <c r="KS126" s="179">
        <f>KS32*Data!$B44*Data!$H4</f>
        <v>1182.7551724137932</v>
      </c>
      <c r="KT126" s="179">
        <f>KT32*Data!$B44*Data!$H4</f>
        <v>677.74655172413782</v>
      </c>
      <c r="KU126" s="179">
        <f>KU32*Data!$B44*Data!$H4</f>
        <v>290.95</v>
      </c>
      <c r="KV126" s="179">
        <f>KV32*Data!$B44*Data!$H4</f>
        <v>302.79103448275862</v>
      </c>
      <c r="KW126" s="179">
        <f>KW32*Data!$B44*Data!$H4</f>
        <v>268.45758620689656</v>
      </c>
      <c r="KX126" s="179">
        <f>KX32*Data!$B44*Data!$H4</f>
        <v>0</v>
      </c>
      <c r="KY126" s="179">
        <f>KY32*Data!$B44*Data!$H4</f>
        <v>388.5731034482759</v>
      </c>
      <c r="KZ126" s="179">
        <f>KZ32*Data!$B44*Data!$H4</f>
        <v>300.62586206896555</v>
      </c>
      <c r="LA126" s="179">
        <f>LA32*Data!$B44*Data!$H4</f>
        <v>292.97241379310344</v>
      </c>
      <c r="LB126" s="179">
        <f>LB32*Data!$B44*Data!$H4</f>
        <v>294.87586206896555</v>
      </c>
      <c r="LC126" s="179">
        <f>LC32*Data!$B44*Data!$H4</f>
        <v>502.97034482758625</v>
      </c>
      <c r="LD126" s="179">
        <f>LD32*Data!$B44*Data!$H4</f>
        <v>387.34379310344832</v>
      </c>
      <c r="LE126" s="179">
        <f>LE32*Data!$B44*Data!$H4</f>
        <v>367.26241379310341</v>
      </c>
      <c r="LF126" s="179">
        <f>LF32*Data!$B44*Data!$H4</f>
        <v>404.03068965517247</v>
      </c>
      <c r="LG126" s="179">
        <f>LG32*Data!$B44*Data!$H4</f>
        <v>259.7651724137931</v>
      </c>
      <c r="LH126" s="179">
        <f>LH32*Data!$B44*Data!$H4</f>
        <v>211.50482758620689</v>
      </c>
      <c r="LI126" s="179">
        <f>LI32*Data!$B44*Data!$H4</f>
        <v>176.09275862068964</v>
      </c>
      <c r="LJ126" s="179">
        <f>LJ32*Data!$B44*Data!$H4</f>
        <v>131.44103448275862</v>
      </c>
      <c r="LK126" s="179">
        <f>LK32*Data!$B44*Data!$H4</f>
        <v>120.67068965517241</v>
      </c>
      <c r="LL126" s="179">
        <f>LL32*Data!$B44*Data!$H4</f>
        <v>98.098965517241368</v>
      </c>
      <c r="LM126" s="179">
        <f>LM32*Data!$B44*Data!$H4</f>
        <v>90.318620689655162</v>
      </c>
      <c r="LN126" s="179">
        <f>LN32*Data!$B44*Data!$H4</f>
        <v>50.401724137931033</v>
      </c>
      <c r="LO126" s="179">
        <f>LO32*Data!$B44*Data!$H4</f>
        <v>46.166551724137925</v>
      </c>
      <c r="LP126" s="179">
        <f>LP32*Data!$B44*Data!$H4</f>
        <v>88.32</v>
      </c>
      <c r="LQ126" s="179">
        <f>LQ32*Data!$B44*Data!$H4</f>
        <v>900</v>
      </c>
      <c r="LR126" s="179">
        <f>LR32*Data!$B44*Data!$H4</f>
        <v>900</v>
      </c>
      <c r="LS126" s="179">
        <f>LS32*Data!$B44*Data!$H4</f>
        <v>399.93827586206896</v>
      </c>
      <c r="LT126" s="179">
        <f>LT32*Data!$B44*Data!$H4</f>
        <v>361.43310344827586</v>
      </c>
      <c r="LU126" s="179">
        <f>LU32*Data!$B44*Data!$H4</f>
        <v>476.13172413793103</v>
      </c>
      <c r="LV126" s="179">
        <f>LV32*Data!$B44*Data!$H4</f>
        <v>303.96482758620687</v>
      </c>
      <c r="LW126" s="179">
        <f>LW32*Data!$B44*Data!$H4</f>
        <v>356.23827586206892</v>
      </c>
      <c r="LX126" s="179">
        <f>LX32*Data!$B44*Data!$H4</f>
        <v>100</v>
      </c>
      <c r="LY126" s="179">
        <f>LY32*Data!$B44*Data!$H4</f>
        <v>298.11172413793105</v>
      </c>
      <c r="LZ126" s="179">
        <f>LZ32*Data!$B44*Data!$H4</f>
        <v>274.65965517241375</v>
      </c>
      <c r="MA126" s="179">
        <f>MA32*Data!$B44*Data!$H4</f>
        <v>242.26931034482757</v>
      </c>
      <c r="MB126" s="179">
        <f>MB32*Data!$B44*Data!$H4</f>
        <v>340.33655172413791</v>
      </c>
      <c r="MC126" s="179">
        <f>MC32*Data!$B44*Data!$H4</f>
        <v>250.06551724137933</v>
      </c>
      <c r="MD126" s="179">
        <f>MD32*Data!$B44*Data!$H4</f>
        <v>236.27344827586202</v>
      </c>
      <c r="ME126" s="179">
        <f>ME32*Data!$B44*Data!$H4</f>
        <v>105.38758620689654</v>
      </c>
      <c r="MF126" s="179">
        <f>MF32*Data!$B44*Data!$H4</f>
        <v>95.997241379310353</v>
      </c>
      <c r="MG126" s="179">
        <f>MG32*Data!$B44*Data!$H4</f>
        <v>101.73931034482759</v>
      </c>
      <c r="MH126" s="179">
        <f>MH32*Data!$B44*Data!$H4</f>
        <v>98.257586206896562</v>
      </c>
      <c r="MI126" s="179">
        <f>MI32*Data!$B44*Data!$H4</f>
        <v>94.514137931034483</v>
      </c>
      <c r="MJ126" s="179">
        <f>MJ32*Data!$B44*Data!$H4</f>
        <v>91.191034482758624</v>
      </c>
      <c r="MK126" s="179">
        <f>MK32*Data!$B44*Data!$H4</f>
        <v>97.884827586206896</v>
      </c>
      <c r="ML126" s="179">
        <f>ML32*Data!$B44*Data!$H4</f>
        <v>84.862068965517238</v>
      </c>
      <c r="MM126" s="179">
        <f>MM32*Data!$B44*Data!$H4</f>
        <v>77.644827586206901</v>
      </c>
      <c r="MN126" s="179">
        <f>MN32*Data!$B44*Data!$H4</f>
        <v>151.56206896551726</v>
      </c>
      <c r="MO126" s="179">
        <f>MO32*Data!$B44*Data!$H4</f>
        <v>136.68344827586208</v>
      </c>
      <c r="MP126" s="179">
        <f>MP32*Data!$B44*Data!$H4</f>
        <v>161.14275862068965</v>
      </c>
      <c r="MQ126" s="179">
        <f>MQ32*Data!$B44*Data!$H4</f>
        <v>74.147241379310344</v>
      </c>
      <c r="MR126" s="179">
        <f>MR32*Data!$B44*Data!$H4</f>
        <v>69.658275862068962</v>
      </c>
      <c r="MS126" s="179">
        <f>MS32*Data!$B44*Data!$H4</f>
        <v>80.277931034482762</v>
      </c>
      <c r="MT126" s="179">
        <f>MT32*Data!$B44*Data!$H4</f>
        <v>68.37344827586206</v>
      </c>
      <c r="MU126" s="179">
        <f>MU32*Data!$B44*Data!$H4</f>
        <v>66.969655172413795</v>
      </c>
      <c r="MV126" s="179">
        <f>MV32*Data!$B44*Data!$H4</f>
        <v>76.613793103448288</v>
      </c>
      <c r="MW126" s="179">
        <f>MW32*Data!$B44*Data!$H4</f>
        <v>68.888965517241374</v>
      </c>
      <c r="MX126" s="179">
        <f>MX32*Data!$B44*Data!$H4</f>
        <v>60.60896551724138</v>
      </c>
      <c r="MY126" s="179">
        <f>MY32*Data!$B44*Data!$H4</f>
        <v>62.060344827586206</v>
      </c>
      <c r="MZ126" s="179">
        <f>MZ32*Data!$B44*Data!$H4</f>
        <v>59.923371647509576</v>
      </c>
      <c r="NA126" s="179">
        <f>NA32*Data!$B44*Data!$H4</f>
        <v>59.451534075481952</v>
      </c>
      <c r="NB126" s="179">
        <f>NB32*Data!$B44*Data!$H4</f>
        <v>59.451534075481952</v>
      </c>
      <c r="NC126" s="179">
        <f>NC32*Data!$B44*Data!$H4</f>
        <v>58.987068965517246</v>
      </c>
    </row>
    <row r="127" spans="2:373" ht="15">
      <c r="B127" s="1" t="s">
        <v>133</v>
      </c>
      <c r="C127" s="14">
        <f>C126*Data!$B48*Data!$B45/Data!$B41/Data!$B4</f>
        <v>0.81445744137931031</v>
      </c>
      <c r="D127" s="14">
        <f>D126*Data!$B48*Data!$B45/Data!$B41/Data!$B4</f>
        <v>0.50586612413793097</v>
      </c>
      <c r="E127" s="14">
        <f>E126*Data!$B48*Data!$B45/Data!$B41/Data!$B4</f>
        <v>0.74429824137931033</v>
      </c>
      <c r="F127" s="14">
        <f>F126*Data!$B48*Data!$B45/Data!$B41/Data!$B4</f>
        <v>0.72099051724137941</v>
      </c>
      <c r="G127" s="14">
        <f>G126*Data!$B48*Data!$B45/Data!$B41/Data!$B4</f>
        <v>0.68580765517241382</v>
      </c>
      <c r="H127" s="14">
        <f>H126*Data!$B48*Data!$B45/Data!$B41/Data!$B4</f>
        <v>0</v>
      </c>
      <c r="I127" s="14">
        <f>I126*Data!$B48*Data!$B45/Data!$B41/Data!$B4</f>
        <v>0</v>
      </c>
      <c r="J127" s="14">
        <f>J126*Data!$B48*Data!$B45/Data!$B41/Data!$B4</f>
        <v>0.89845375862068966</v>
      </c>
      <c r="K127" s="14">
        <f>K126*Data!$B48*Data!$B45/Data!$B41/Data!$B4</f>
        <v>0.48285343448275864</v>
      </c>
      <c r="L127" s="14">
        <f>L126*Data!$B48*Data!$B45/Data!$B41/Data!$B4</f>
        <v>0.61699086206896547</v>
      </c>
      <c r="M127" s="14">
        <f>M126*Data!$B48*Data!$B45/Data!$B41/Data!$B4</f>
        <v>0.53061951724137923</v>
      </c>
      <c r="N127" s="14">
        <f>N126*Data!$B48*Data!$B45/Data!$B41/Data!$B4</f>
        <v>0.63299648275862064</v>
      </c>
      <c r="O127" s="14">
        <f>O126*Data!$B48*Data!$B45/Data!$B41/Data!$B4</f>
        <v>1.3269175862068965</v>
      </c>
      <c r="P127" s="14">
        <f>P126*Data!$B48*Data!$B45/Data!$B41/Data!$B4</f>
        <v>1.3754507586206897</v>
      </c>
      <c r="Q127" s="14">
        <f>Q126*Data!$B48*Data!$B45/Data!$B41/Data!$B4</f>
        <v>1.9430380965517244</v>
      </c>
      <c r="R127" s="14">
        <f>R126*Data!$B48*Data!$B45/Data!$B41/Data!$B4</f>
        <v>1.7173957241379312</v>
      </c>
      <c r="S127" s="14">
        <f>S126*Data!$B48*Data!$B45/Data!$B41/Data!$B4</f>
        <v>1.3023559655172412</v>
      </c>
      <c r="T127" s="14">
        <f>T126*Data!$B48*Data!$B45/Data!$B41/Data!$B4</f>
        <v>0.53519255172413804</v>
      </c>
      <c r="U127" s="14">
        <f>U126*Data!$B48*Data!$B45/Data!$B41/Data!$B4</f>
        <v>0.6618361034482757</v>
      </c>
      <c r="V127" s="14">
        <f>V126*Data!$B48*Data!$B45/Data!$B41/Data!$B4</f>
        <v>0</v>
      </c>
      <c r="W127" s="14">
        <f>W126*Data!$B48*Data!$B45/Data!$B41/Data!$B4</f>
        <v>0</v>
      </c>
      <c r="X127" s="14">
        <f>X126*Data!$B48*Data!$B45/Data!$B41/Data!$B4</f>
        <v>1.0863907241379311</v>
      </c>
      <c r="Y127" s="14">
        <f>Y126*Data!$B48*Data!$B45/Data!$B41/Data!$B4</f>
        <v>0.68471602758620687</v>
      </c>
      <c r="Z127" s="14">
        <f>Z126*Data!$B48*Data!$B45/Data!$B41/Data!$B4</f>
        <v>0.73478337931034488</v>
      </c>
      <c r="AA127" s="14">
        <f>AA126*Data!$B48*Data!$B45/Data!$B41/Data!$B4</f>
        <v>0.74105286206896548</v>
      </c>
      <c r="AB127" s="14">
        <f>AB126*Data!$B48*Data!$B45/Data!$B41/Data!$B4</f>
        <v>0.83361993103448262</v>
      </c>
      <c r="AC127" s="14">
        <f>AC126*Data!$B48*Data!$B45/Data!$B41/Data!$B4</f>
        <v>0</v>
      </c>
      <c r="AD127" s="14">
        <f>AD126*Data!$B48*Data!$B45/Data!$B41/Data!$B4</f>
        <v>0</v>
      </c>
      <c r="AE127" s="14">
        <f>AE126*Data!$B48*Data!$B45/Data!$B41/Data!$B4</f>
        <v>1.1060473965517239</v>
      </c>
      <c r="AF127" s="14">
        <f>AF126*Data!$B48*Data!$B45/Data!$B41/Data!$B4</f>
        <v>0.68011348965517249</v>
      </c>
      <c r="AG127" s="14">
        <f>AG126*Data!$B48*Data!$B45/Data!$B41/Data!$B4</f>
        <v>0.80684555172413797</v>
      </c>
      <c r="AH127" s="14">
        <f>AH126*Data!$B48*Data!$B45/Data!$B41/Data!$B4</f>
        <v>0.74164293103448276</v>
      </c>
      <c r="AI127" s="14">
        <f>AI126*Data!$B48*Data!$B45/Data!$B41/Data!$B4</f>
        <v>0.72644865517241364</v>
      </c>
      <c r="AJ127" s="14">
        <f>AJ126*Data!$B48*Data!$B45/Data!$B41/Data!$B4</f>
        <v>0</v>
      </c>
      <c r="AK127" s="14">
        <f>AK126*Data!$B48*Data!$B45/Data!$B41/Data!$B4</f>
        <v>0</v>
      </c>
      <c r="AL127" s="14">
        <f>AL126*Data!$B48*Data!$B45/Data!$B41/Data!$B4</f>
        <v>1.2905324586206897</v>
      </c>
      <c r="AM127" s="14">
        <f>AM126*Data!$B48*Data!$B45/Data!$B41/Data!$B4</f>
        <v>0.64783671724137937</v>
      </c>
      <c r="AN127" s="14">
        <f>AN126*Data!$B48*Data!$B45/Data!$B41/Data!$B4</f>
        <v>0.92013879310344815</v>
      </c>
      <c r="AO127" s="14">
        <f>AO126*Data!$B48*Data!$B45/Data!$B41/Data!$B4</f>
        <v>0.88075168965517237</v>
      </c>
      <c r="AP127" s="14">
        <f>AP126*Data!$B48*Data!$B45/Data!$B41/Data!$B4</f>
        <v>0.94477417241379291</v>
      </c>
      <c r="AQ127" s="14">
        <f>AQ126*Data!$B48*Data!$B45/Data!$B41/Data!$B4</f>
        <v>0</v>
      </c>
      <c r="AR127" s="14">
        <f>AR126*Data!$B48*Data!$B45/Data!$B41/Data!$B4</f>
        <v>0</v>
      </c>
      <c r="AS127" s="14">
        <f>AS126*Data!$B48*Data!$B45/Data!$B41/Data!$B4</f>
        <v>1.7442659896551724</v>
      </c>
      <c r="AT127" s="14">
        <f>AT126*Data!$B48*Data!$B45/Data!$B41/Data!$B4</f>
        <v>0.74407696551724134</v>
      </c>
      <c r="AU127" s="14">
        <f>AU126*Data!$B48*Data!$B45/Data!$B41/Data!$B4</f>
        <v>0.80986965517241372</v>
      </c>
      <c r="AV127" s="14">
        <f>AV126*Data!$B48*Data!$B45/Data!$B41/Data!$B4</f>
        <v>0.78235768965517249</v>
      </c>
      <c r="AW127" s="14">
        <f>AW126*Data!$B48*Data!$B45/Data!$B41/Data!$B4</f>
        <v>0.91202534482758635</v>
      </c>
      <c r="AX127" s="14">
        <f>AX126*Data!$B48*Data!$B45/Data!$B41/Data!$B4</f>
        <v>0</v>
      </c>
      <c r="AY127" s="14">
        <f>AY126*Data!$B48*Data!$B45/Data!$B41/Data!$B4</f>
        <v>0</v>
      </c>
      <c r="AZ127" s="14">
        <f>AZ126*Data!$B48*Data!$B45/Data!$B41/Data!$B4</f>
        <v>2.497931575862069</v>
      </c>
      <c r="BA127" s="14">
        <f>BA126*Data!$B48*Data!$B45/Data!$B41/Data!$B4</f>
        <v>1.5125827862068966</v>
      </c>
      <c r="BB127" s="14">
        <f>BB126*Data!$B48*Data!$B45/Data!$B41/Data!$B4</f>
        <v>0.58025906896551738</v>
      </c>
      <c r="BC127" s="14">
        <f>BC126*Data!$B48*Data!$B45/Data!$B41/Data!$B4</f>
        <v>0.65342762068965521</v>
      </c>
      <c r="BD127" s="14">
        <f>BD126*Data!$B48*Data!$B45/Data!$B41/Data!$B4</f>
        <v>0.57133427586206897</v>
      </c>
      <c r="BE127" s="14">
        <f>BE126*Data!$B48*Data!$B45/Data!$B41/Data!$B4</f>
        <v>0</v>
      </c>
      <c r="BF127" s="14">
        <f>BF126*Data!$B48*Data!$B45/Data!$B41/Data!$B4</f>
        <v>0</v>
      </c>
      <c r="BG127" s="14">
        <f>BG126*Data!$B48*Data!$B45/Data!$B41/Data!$B4</f>
        <v>1.4684972586206899</v>
      </c>
      <c r="BH127" s="14">
        <f>BH126*Data!$B48*Data!$B45/Data!$B41/Data!$B4</f>
        <v>0.6297216000000001</v>
      </c>
      <c r="BI127" s="14">
        <f>BI126*Data!$B48*Data!$B45/Data!$B41/Data!$B4</f>
        <v>0.83583268965517232</v>
      </c>
      <c r="BJ127" s="14">
        <f>BJ126*Data!$B48*Data!$B45/Data!$B41/Data!$B4</f>
        <v>0.98460382758620679</v>
      </c>
      <c r="BK127" s="14">
        <f>BK126*Data!$B48*Data!$B45/Data!$B41/Data!$B4</f>
        <v>1.5582983793103449</v>
      </c>
      <c r="BL127" s="14">
        <f>BL126*Data!$B48*Data!$B45/Data!$B41/Data!$B4</f>
        <v>0</v>
      </c>
      <c r="BM127" s="14">
        <f>BM126*Data!$B48*Data!$B45/Data!$B41/Data!$B4</f>
        <v>0</v>
      </c>
      <c r="BN127" s="14">
        <f>BN126*Data!$B48*Data!$B45/Data!$B41/Data!$B4</f>
        <v>1.979187196551724</v>
      </c>
      <c r="BO127" s="14">
        <f>BO126*Data!$B48*Data!$B45/Data!$B41/Data!$B4</f>
        <v>0.71180019310344844</v>
      </c>
      <c r="BP127" s="14">
        <f>BP126*Data!$B48*Data!$B45/Data!$B41/Data!$B4</f>
        <v>0.57834134482758626</v>
      </c>
      <c r="BQ127" s="14">
        <f>BQ126*Data!$B48*Data!$B45/Data!$B41/Data!$B4</f>
        <v>0.73987272413793115</v>
      </c>
      <c r="BR127" s="14">
        <f>BR126*Data!$B48*Data!$B45/Data!$B41/Data!$B4</f>
        <v>0.63675817241379307</v>
      </c>
      <c r="BS127" s="14">
        <f>BS126*Data!$B48*Data!$B45/Data!$B41/Data!$B4</f>
        <v>0</v>
      </c>
      <c r="BT127" s="14">
        <f>BT126*Data!$B48*Data!$B45/Data!$B41/Data!$B4</f>
        <v>0</v>
      </c>
      <c r="BU127" s="14">
        <f>BU126*Data!$B48*Data!$B45/Data!$B41/Data!$B4</f>
        <v>1.1624284862068965</v>
      </c>
      <c r="BV127" s="14">
        <f>BV126*Data!$B48*Data!$B45/Data!$B41/Data!$B4</f>
        <v>0.63385208275862059</v>
      </c>
      <c r="BW127" s="14">
        <f>BW126*Data!$B48*Data!$B45/Data!$B41/Data!$B4</f>
        <v>0.78737327586206896</v>
      </c>
      <c r="BX127" s="14">
        <f>BX126*Data!$B48*Data!$B45/Data!$B41/Data!$B4</f>
        <v>0.89941262068965522</v>
      </c>
      <c r="BY127" s="14">
        <f>BY126*Data!$B48*Data!$B45/Data!$B41/Data!$B4</f>
        <v>0.67828427586206896</v>
      </c>
      <c r="BZ127" s="14">
        <f>BZ126*Data!$B48*Data!$B45/Data!$B41/Data!$B4</f>
        <v>0</v>
      </c>
      <c r="CA127" s="14">
        <f>CA126*Data!$B48*Data!$B45/Data!$B41/Data!$B4</f>
        <v>0</v>
      </c>
      <c r="CB127" s="14">
        <f>CB126*Data!$B48*Data!$B45/Data!$B41/Data!$B4</f>
        <v>1.8477272068965518</v>
      </c>
      <c r="CC127" s="14">
        <f>CC126*Data!$B48*Data!$B45/Data!$B41/Data!$B4</f>
        <v>0.87164987586206888</v>
      </c>
      <c r="CD127" s="14">
        <f>CD126*Data!$B48*Data!$B45/Data!$B41/Data!$B4</f>
        <v>0.61964617241379305</v>
      </c>
      <c r="CE127" s="14">
        <f>CE126*Data!$B48*Data!$B45/Data!$B41/Data!$B4</f>
        <v>1.86</v>
      </c>
      <c r="CF127" s="14">
        <f>CF126*Data!$B48*Data!$B45/Data!$B41/Data!$B4</f>
        <v>0.93</v>
      </c>
      <c r="CG127" s="14">
        <f>CG126*Data!$B48*Data!$B45/Data!$B41/Data!$B4</f>
        <v>0</v>
      </c>
      <c r="CH127" s="14">
        <f>CH126*Data!$B48*Data!$B45/Data!$B41/Data!$B4</f>
        <v>0</v>
      </c>
      <c r="CI127" s="14">
        <f>CI126*Data!$B48*Data!$B45/Data!$B41/Data!$B4</f>
        <v>0</v>
      </c>
      <c r="CJ127" s="14">
        <f>CJ126*Data!$B48*Data!$B45/Data!$B41/Data!$B4</f>
        <v>0.74399999999999999</v>
      </c>
      <c r="CK127" s="14">
        <f>CK126*Data!$B48*Data!$B45/Data!$B41/Data!$B4</f>
        <v>0.93</v>
      </c>
      <c r="CL127" s="14">
        <f>CL126*Data!$B48*Data!$B45/Data!$B41/Data!$B4</f>
        <v>0.93</v>
      </c>
      <c r="CM127" s="14">
        <f>CM126*Data!$B48*Data!$B45/Data!$B41/Data!$B4</f>
        <v>0.93</v>
      </c>
      <c r="CN127" s="14">
        <f>CN126*Data!$B48*Data!$B45/Data!$B41/Data!$B4</f>
        <v>0</v>
      </c>
      <c r="CO127" s="14">
        <f>CO126*Data!$B48*Data!$B45/Data!$B41/Data!$B4</f>
        <v>0</v>
      </c>
      <c r="CP127" s="14">
        <f>CP126*Data!$B48*Data!$B45/Data!$B41/Data!$B4</f>
        <v>3.3305115103448282</v>
      </c>
      <c r="CQ127" s="14">
        <f>CQ126*Data!$B48*Data!$B45/Data!$B41/Data!$B4</f>
        <v>1.6541403310344829</v>
      </c>
      <c r="CR127" s="14">
        <f>CR126*Data!$B48*Data!$B45/Data!$B41/Data!$B4</f>
        <v>0.91372179310344814</v>
      </c>
      <c r="CS127" s="14">
        <f>CS126*Data!$B48*Data!$B45/Data!$B41/Data!$B4</f>
        <v>0.81886820689655182</v>
      </c>
      <c r="CT127" s="14">
        <f>CT126*Data!$B48*Data!$B45/Data!$B41/Data!$B4</f>
        <v>0.89078286206896562</v>
      </c>
      <c r="CU127" s="14">
        <f>CU126*Data!$B48*Data!$B45/Data!$B41/Data!$B4</f>
        <v>0.71995789655172426</v>
      </c>
      <c r="CV127" s="14">
        <f>CV126*Data!$B48*Data!$B45/Data!$B41/Data!$B4</f>
        <v>0.94138127586206899</v>
      </c>
      <c r="CW127" s="14">
        <f>CW126*Data!$B48*Data!$B45/Data!$B41/Data!$B4</f>
        <v>1.129170724137931</v>
      </c>
      <c r="CX127" s="14">
        <f>CX126*Data!$B48*Data!$B45/Data!$B41/Data!$B4</f>
        <v>1.2766879655172414</v>
      </c>
      <c r="CY127" s="14">
        <f>CY126*Data!$B48*Data!$B45/Data!$B41/Data!$B4</f>
        <v>0.76443434482758621</v>
      </c>
      <c r="CZ127" s="14">
        <f>CZ126*Data!$B48*Data!$B45/Data!$B41/Data!$B4</f>
        <v>0.83516886206896557</v>
      </c>
      <c r="DA127" s="14">
        <f>DA126*Data!$B48*Data!$B45/Data!$B41/Data!$B4</f>
        <v>0.71597493103448273</v>
      </c>
      <c r="DB127" s="14">
        <f>DB126*Data!$B48*Data!$B45/Data!$B41/Data!$B4</f>
        <v>0.67629279310344814</v>
      </c>
      <c r="DC127" s="14">
        <f>DC126*Data!$B48*Data!$B45/Data!$B41/Data!$B4</f>
        <v>0.88724244827586207</v>
      </c>
      <c r="DD127" s="14">
        <f>DD126*Data!$B48*Data!$B45/Data!$B41/Data!$B4</f>
        <v>0</v>
      </c>
      <c r="DE127" s="14">
        <f>DE126*Data!$B48*Data!$B45/Data!$B41/Data!$B4</f>
        <v>2.1195277241379307</v>
      </c>
      <c r="DF127" s="14">
        <f>DF126*Data!$B48*Data!$B45/Data!$B41/Data!$B4</f>
        <v>2.7275200344827581</v>
      </c>
      <c r="DG127" s="14">
        <f>DG126*Data!$B48*Data!$B45/Data!$B41/Data!$B4</f>
        <v>2.5253476551724137</v>
      </c>
      <c r="DH127" s="14">
        <f>DH126*Data!$B48*Data!$B45/Data!$B41/Data!$B4</f>
        <v>2.4847066551724142</v>
      </c>
      <c r="DI127" s="14">
        <f>DI126*Data!$B48*Data!$B45/Data!$B41/Data!$B4</f>
        <v>0</v>
      </c>
      <c r="DJ127" s="14">
        <f>DJ126*Data!$B48*Data!$B45/Data!$B41/Data!$B4</f>
        <v>0</v>
      </c>
      <c r="DK127" s="14">
        <f>DK126*Data!$B48*Data!$B45/Data!$B41/Data!$B4</f>
        <v>0</v>
      </c>
      <c r="DL127" s="14">
        <f>DL126*Data!$B48*Data!$B45/Data!$B41/Data!$B4</f>
        <v>0.46500000000000002</v>
      </c>
      <c r="DM127" s="14">
        <f>DM126*Data!$B48*Data!$B45/Data!$B41/Data!$B4</f>
        <v>0.92972741379310331</v>
      </c>
      <c r="DN127" s="14">
        <f>DN126*Data!$B48*Data!$B45/Data!$B41/Data!$B4</f>
        <v>0.80005975862068968</v>
      </c>
      <c r="DO127" s="14">
        <f>DO126*Data!$B48*Data!$B45/Data!$B41/Data!$B4</f>
        <v>0.7082302758620691</v>
      </c>
      <c r="DP127" s="14">
        <f>DP126*Data!$B48*Data!$B45/Data!$B41/Data!$B4</f>
        <v>0.66036093103448257</v>
      </c>
      <c r="DQ127" s="14">
        <f>DQ126*Data!$B48*Data!$B45/Data!$B41/Data!$B4</f>
        <v>0.76620455172413793</v>
      </c>
      <c r="DR127" s="14">
        <f>DR126*Data!$B48*Data!$B45/Data!$B41/Data!$B4</f>
        <v>0.46500000000000002</v>
      </c>
      <c r="DS127" s="14">
        <f>DS126*Data!$B48*Data!$B45/Data!$B41/Data!$B4</f>
        <v>1.1216473448275861</v>
      </c>
      <c r="DT127" s="14">
        <f>DT126*Data!$B48*Data!$B45/Data!$B41/Data!$B4</f>
        <v>0.93599689655172402</v>
      </c>
      <c r="DU127" s="14">
        <f>DU126*Data!$B48*Data!$B45/Data!$B41/Data!$B4</f>
        <v>0.83243979310344829</v>
      </c>
      <c r="DV127" s="14">
        <f>DV126*Data!$B48*Data!$B45/Data!$B41/Data!$B4</f>
        <v>0.94278268965517242</v>
      </c>
      <c r="DW127" s="14">
        <f>DW126*Data!$B48*Data!$B45/Data!$B41/Data!$B4</f>
        <v>0.74924006896551743</v>
      </c>
      <c r="DX127" s="14">
        <f>DX126*Data!$B48*Data!$B45/Data!$B41/Data!$B4</f>
        <v>1.0444220689655173</v>
      </c>
      <c r="DY127" s="14">
        <f>DY126*Data!$B48*Data!$B45/Data!$B41/Data!$B4</f>
        <v>1.4061343448275863</v>
      </c>
      <c r="DZ127" s="14">
        <f>DZ126*Data!$B48*Data!$B45/Data!$B41/Data!$B4</f>
        <v>0.83037455172413799</v>
      </c>
      <c r="EA127" s="14">
        <f>EA126*Data!$B48*Data!$B45/Data!$B41/Data!$B4</f>
        <v>0.81075475862068969</v>
      </c>
      <c r="EB127" s="14">
        <f>EB126*Data!$B48*Data!$B45/Data!$B41/Data!$B4</f>
        <v>0.7932002068965518</v>
      </c>
      <c r="EC127" s="14">
        <f>EC126*Data!$B48*Data!$B45/Data!$B41/Data!$B4</f>
        <v>0.74651100000000004</v>
      </c>
      <c r="ED127" s="14">
        <f>ED126*Data!$B48*Data!$B45/Data!$B41/Data!$B4</f>
        <v>0.73028410344827577</v>
      </c>
      <c r="EE127" s="14">
        <f>EE126*Data!$B48*Data!$B45/Data!$B41/Data!$B4</f>
        <v>0.91254165517241381</v>
      </c>
      <c r="EF127" s="14">
        <f>EF126*Data!$B48*Data!$B45/Data!$B41/Data!$B4</f>
        <v>1.1222374137931035</v>
      </c>
      <c r="EG127" s="14">
        <f>EG126*Data!$B48*Data!$B45/Data!$B41/Data!$B4</f>
        <v>0.99426620689655165</v>
      </c>
      <c r="EH127" s="14">
        <f>EH126*Data!$B48*Data!$B45/Data!$B41/Data!$B4</f>
        <v>0.98548893103448276</v>
      </c>
      <c r="EI127" s="14">
        <f>EI126*Data!$B48*Data!$B45/Data!$B41/Data!$B4</f>
        <v>1.045971</v>
      </c>
      <c r="EJ127" s="14">
        <f>EJ126*Data!$B48*Data!$B45/Data!$B41/Data!$B4</f>
        <v>0.91888489655172412</v>
      </c>
      <c r="EK127" s="14">
        <f>EK126*Data!$B48*Data!$B45/Data!$B41/Data!$B4</f>
        <v>0.82417882758620686</v>
      </c>
      <c r="EL127" s="14">
        <f>EL126*Data!$B48*Data!$B45/Data!$B41/Data!$B4</f>
        <v>0.92080262068965524</v>
      </c>
      <c r="EM127" s="14">
        <f>EM126*Data!$B48*Data!$B45/Data!$B41/Data!$B4</f>
        <v>1.0215568965517241</v>
      </c>
      <c r="EN127" s="14">
        <f>EN126*Data!$B48*Data!$B45/Data!$B41/Data!$B4</f>
        <v>0.97132727586206913</v>
      </c>
      <c r="EO127" s="14">
        <f>EO126*Data!$B48*Data!$B45/Data!$B41/Data!$B4</f>
        <v>0.91239413793103441</v>
      </c>
      <c r="EP127" s="14">
        <f>EP126*Data!$B48*Data!$B45/Data!$B41/Data!$B4</f>
        <v>3.0851755862068964</v>
      </c>
      <c r="EQ127" s="14">
        <f>EQ126*Data!$B48*Data!$B45/Data!$B41/Data!$B4</f>
        <v>2.092384551724138</v>
      </c>
      <c r="ER127" s="14">
        <f>ER126*Data!$B48*Data!$B45/Data!$B41/Data!$B4</f>
        <v>0.93</v>
      </c>
      <c r="ES127" s="14">
        <f>ES126*Data!$B48*Data!$B45/Data!$B41/Data!$B4</f>
        <v>0</v>
      </c>
      <c r="ET127" s="14">
        <f>ET126*Data!$B48*Data!$B45/Data!$B41/Data!$B4</f>
        <v>0</v>
      </c>
      <c r="EU127" s="14">
        <f>EU126*Data!$B48*Data!$B45/Data!$B41/Data!$B4</f>
        <v>4.1082076551724134</v>
      </c>
      <c r="EV127" s="14">
        <f>EV126*Data!$B48*Data!$B45/Data!$B41/Data!$B4</f>
        <v>2.953442689655172</v>
      </c>
      <c r="EW127" s="14">
        <f>EW126*Data!$B48*Data!$B45/Data!$B41/Data!$B4</f>
        <v>2.6128253793103449</v>
      </c>
      <c r="EX127" s="14">
        <f>EX126*Data!$B48*Data!$B45/Data!$B41/Data!$B4</f>
        <v>1.395</v>
      </c>
      <c r="EY127" s="14">
        <f>EY126*Data!$B48*Data!$B45/Data!$B41/Data!$B4</f>
        <v>1.395</v>
      </c>
      <c r="EZ127" s="14">
        <f>EZ126*Data!$B48*Data!$B45/Data!$B41/Data!$B4</f>
        <v>3.0182027586206899</v>
      </c>
      <c r="FA127" s="14">
        <f>FA126*Data!$B48*Data!$B45/Data!$B41/Data!$B4</f>
        <v>1.1625000000000001</v>
      </c>
      <c r="FB127" s="14">
        <f>FB126*Data!$B48*Data!$B45/Data!$B41/Data!$B4</f>
        <v>1.1625000000000001</v>
      </c>
      <c r="FC127" s="14">
        <f>FC126*Data!$B48*Data!$B45/Data!$B41/Data!$B4</f>
        <v>1.1625000000000001</v>
      </c>
      <c r="FD127" s="14">
        <f>FD126*Data!$B48*Data!$B45/Data!$B41/Data!$B4</f>
        <v>1.1625000000000001</v>
      </c>
      <c r="FE127" s="14">
        <f>FE126*Data!$B48*Data!$B45/Data!$B41/Data!$B4</f>
        <v>1.1625000000000001</v>
      </c>
      <c r="FF127" s="14">
        <f>FF126*Data!$B48*Data!$B45/Data!$B41/Data!$B4</f>
        <v>2.3250000000000002</v>
      </c>
      <c r="FG127" s="14">
        <f>FG126*Data!$B48*Data!$B45/Data!$B41/Data!$B4</f>
        <v>1.1625000000000001</v>
      </c>
      <c r="FH127" s="14">
        <f>FH126*Data!$B48*Data!$B45/Data!$B41/Data!$B4</f>
        <v>0.65187868965517237</v>
      </c>
      <c r="FI127" s="14">
        <f>FI126*Data!$B48*Data!$B45/Data!$B41/Data!$B4</f>
        <v>0.60725472413793102</v>
      </c>
      <c r="FJ127" s="14">
        <f>FJ126*Data!$B48*Data!$B45/Data!$B41/Data!$B4</f>
        <v>0.83435751724137941</v>
      </c>
      <c r="FK127" s="14">
        <f>FK126*Data!$B48*Data!$B45/Data!$B41/Data!$B4</f>
        <v>0.8668850689655172</v>
      </c>
      <c r="FL127" s="14">
        <f>FL126*Data!$B48*Data!$B45/Data!$B41/Data!$B4</f>
        <v>0.47389913793103439</v>
      </c>
      <c r="FM127" s="14">
        <f>FM126*Data!$B48*Data!$B45/Data!$B41/Data!$B4</f>
        <v>0.63889717241379318</v>
      </c>
      <c r="FN127" s="14">
        <f>FN126*Data!$B48*Data!$B45/Data!$B41/Data!$B4</f>
        <v>0.91903241379310352</v>
      </c>
      <c r="FO127" s="14">
        <f>FO126*Data!$B48*Data!$B45/Data!$B41/Data!$B4</f>
        <v>1.0828503103448275</v>
      </c>
      <c r="FP127" s="14">
        <f>FP126*Data!$B48*Data!$B45/Data!$B41/Data!$B4</f>
        <v>0.65866448275862077</v>
      </c>
      <c r="FQ127" s="14">
        <f>FQ126*Data!$B48*Data!$B45/Data!$B41/Data!$B4</f>
        <v>0.83885679310344829</v>
      </c>
      <c r="FR127" s="14">
        <f>FR126*Data!$B48*Data!$B45/Data!$B41/Data!$B4</f>
        <v>0.9410862413793103</v>
      </c>
      <c r="FS127" s="14">
        <f>FS126*Data!$B48*Data!$B45/Data!$B41/Data!$B4</f>
        <v>0.64767444827586196</v>
      </c>
      <c r="FT127" s="14">
        <f>FT126*Data!$B48*Data!$B45/Data!$B41/Data!$B4</f>
        <v>0.83789793103448285</v>
      </c>
      <c r="FU127" s="14">
        <f>FU126*Data!$B48*Data!$B45/Data!$B41/Data!$B4</f>
        <v>0.78516051724137936</v>
      </c>
      <c r="FV127" s="14">
        <f>FV126*Data!$B48*Data!$B45/Data!$B41/Data!$B4</f>
        <v>1.0044448965517241</v>
      </c>
      <c r="FW127" s="14">
        <f>FW126*Data!$B48*Data!$B45/Data!$B41/Data!$B4</f>
        <v>1.2187136896551722</v>
      </c>
      <c r="FX127" s="14">
        <f>FX126*Data!$B48*Data!$B45/Data!$B41/Data!$B4</f>
        <v>0.94433162068965515</v>
      </c>
      <c r="FY127" s="14">
        <f>FY126*Data!$B48*Data!$B45/Data!$B41/Data!$B4</f>
        <v>0.7381762758620688</v>
      </c>
      <c r="FZ127" s="14">
        <f>FZ126*Data!$B48*Data!$B45/Data!$B41/Data!$B4</f>
        <v>0.82358875862068948</v>
      </c>
      <c r="GA127" s="14">
        <f>GA126*Data!$B48*Data!$B45/Data!$B41/Data!$B4</f>
        <v>0.87625241379310348</v>
      </c>
      <c r="GB127" s="14">
        <f>GB126*Data!$B48*Data!$B45/Data!$B41/Data!$B4</f>
        <v>0.97331875862068951</v>
      </c>
      <c r="GC127" s="14">
        <f>GC126*Data!$B48*Data!$B45/Data!$B41/Data!$B4</f>
        <v>1.1236388275862068</v>
      </c>
      <c r="GD127" s="14">
        <f>GD126*Data!$B48*Data!$B45/Data!$B41/Data!$B4</f>
        <v>1.1106579860941663</v>
      </c>
      <c r="GE127" s="14">
        <f>GE126*Data!$B48*Data!$B45/Data!$B41/Data!$B4</f>
        <v>1.088898517241379</v>
      </c>
      <c r="GF127" s="14">
        <f>GF126*Data!$B48*Data!$B45/Data!$B41/Data!$B4</f>
        <v>1.1176643793103447</v>
      </c>
      <c r="GG127" s="14">
        <f>GG126*Data!$B48*Data!$B45/Data!$B41/Data!$B4</f>
        <v>1.1173693448275861</v>
      </c>
      <c r="GH127" s="14">
        <f>GH126*Data!$B48*Data!$B45/Data!$B41/Data!$B4</f>
        <v>1.0754006896551724</v>
      </c>
      <c r="GI127" s="14">
        <f>GI126*Data!$B48*Data!$B45/Data!$B41/Data!$B4</f>
        <v>1.7904167586206901</v>
      </c>
      <c r="GJ127" s="14">
        <f>GJ126*Data!$B48*Data!$B45/Data!$B41/Data!$B4</f>
        <v>2.7785609999999994</v>
      </c>
      <c r="GK127" s="14">
        <f>GK126*Data!$B48*Data!$B45/Data!$B41/Data!$B4</f>
        <v>1.1961435517241381</v>
      </c>
      <c r="GL127" s="14">
        <f>GL126*Data!$B48*Data!$B45/Data!$B41/Data!$B4</f>
        <v>0.96483651724137931</v>
      </c>
      <c r="GM127" s="14">
        <f>GM126*Data!$B48*Data!$B45/Data!$B41/Data!$B4</f>
        <v>0.92471182758620685</v>
      </c>
      <c r="GN127" s="14">
        <f>GN126*Data!$B48*Data!$B45/Data!$B41/Data!$B4</f>
        <v>1.0073214827586208</v>
      </c>
      <c r="GO127" s="14">
        <f>GO126*Data!$B48*Data!$B45/Data!$B41/Data!$B4</f>
        <v>0.92050758620689654</v>
      </c>
      <c r="GP127" s="14">
        <f>GP126*Data!$B48*Data!$B45/Data!$B41/Data!$B4</f>
        <v>1.0657383103448277</v>
      </c>
      <c r="GQ127" s="14">
        <f>GQ126*Data!$B48*Data!$B45/Data!$B41/Data!$B4</f>
        <v>1.404069103448276</v>
      </c>
      <c r="GR127" s="14">
        <f>GR126*Data!$B48*Data!$B45/Data!$B41/Data!$B4</f>
        <v>1.1772613448275859</v>
      </c>
      <c r="GS127" s="14">
        <f>GS126*Data!$B48*Data!$B45/Data!$B41/Data!$B4</f>
        <v>1.2006428275862069</v>
      </c>
      <c r="GT127" s="14">
        <f>GT126*Data!$B48*Data!$B45/Data!$B41/Data!$B4</f>
        <v>1.154838724137931</v>
      </c>
      <c r="GU127" s="14">
        <f>GU126*Data!$B48*Data!$B45/Data!$B41/Data!$B4</f>
        <v>1.0239909310344826</v>
      </c>
      <c r="GV127" s="14">
        <f>GV126*Data!$B48*Data!$B45/Data!$B41/Data!$B4</f>
        <v>1.0607227241379309</v>
      </c>
      <c r="GW127" s="14">
        <f>GW126*Data!$B48*Data!$B45/Data!$B41/Data!$B4</f>
        <v>2.4664882758620692</v>
      </c>
      <c r="GX127" s="14">
        <f>GX126*Data!$B48*Data!$B45/Data!$B41/Data!$B4</f>
        <v>2.4266586206896554</v>
      </c>
      <c r="GY127" s="14">
        <f>GY126*Data!$B48*Data!$B45/Data!$B41/Data!$B4</f>
        <v>2.3455241379310348</v>
      </c>
      <c r="GZ127" s="14">
        <f>GZ126*Data!$B48*Data!$B45/Data!$B41/Data!$B4</f>
        <v>2.2937455862068963</v>
      </c>
      <c r="HA127" s="14">
        <f>HA126*Data!$B48*Data!$B45/Data!$B41/Data!$B4</f>
        <v>2.6854038620689655</v>
      </c>
      <c r="HB127" s="14">
        <f>HB126*Data!$B48*Data!$B45/Data!$B41/Data!$B4</f>
        <v>2.5201107931034477</v>
      </c>
      <c r="HC127" s="14">
        <f>HC126*Data!$B48*Data!$B45/Data!$B41/Data!$B4</f>
        <v>2.3536375862068963</v>
      </c>
      <c r="HD127" s="14">
        <f>HD126*Data!$B48*Data!$B45/Data!$B41/Data!$B4</f>
        <v>3.5660817931034483</v>
      </c>
      <c r="HE127" s="14">
        <f>HE126*Data!$B48*Data!$B45/Data!$B41/Data!$B4</f>
        <v>3.679079999999999</v>
      </c>
      <c r="HF127" s="14">
        <f>HF126*Data!$B48*Data!$B45/Data!$B41/Data!$B4</f>
        <v>0.93</v>
      </c>
      <c r="HG127" s="14">
        <f>HG126*Data!$B48*Data!$B45/Data!$B41/Data!$B4</f>
        <v>2.2795839310344821</v>
      </c>
      <c r="HH127" s="14">
        <f>HH126*Data!$B48*Data!$B45/Data!$B41/Data!$B4</f>
        <v>0.95775568965517244</v>
      </c>
      <c r="HI127" s="14">
        <f>HI126*Data!$B48*Data!$B45/Data!$B41/Data!$B4</f>
        <v>2.79</v>
      </c>
      <c r="HJ127" s="14">
        <f>HJ126*Data!$B48*Data!$B45/Data!$B41/Data!$B4</f>
        <v>0.93</v>
      </c>
      <c r="HK127" s="14">
        <f>HK126*Data!$B48*Data!$B45/Data!$B41/Data!$B4</f>
        <v>1.1898003103448276</v>
      </c>
      <c r="HL127" s="14">
        <f>HL126*Data!$B48*Data!$B45/Data!$B41/Data!$B4</f>
        <v>5.58</v>
      </c>
      <c r="HM127" s="14">
        <f>HM126*Data!$B48*Data!$B45/Data!$B41/Data!$B4</f>
        <v>1.0262036896551725</v>
      </c>
      <c r="HN127" s="14">
        <f>HN126*Data!$B48*Data!$B45/Data!$B41/Data!$B4</f>
        <v>1.0774659310344825</v>
      </c>
      <c r="HO127" s="14">
        <f>HO126*Data!$B48*Data!$B45/Data!$B41/Data!$B4</f>
        <v>0.85198582758620689</v>
      </c>
      <c r="HP127" s="14">
        <f>HP126*Data!$B48*Data!$B45/Data!$B41/Data!$B4</f>
        <v>0.83030079310344829</v>
      </c>
      <c r="HQ127" s="14">
        <f>HQ126*Data!$B48*Data!$B45/Data!$B41/Data!$B4</f>
        <v>1.0173526551724139</v>
      </c>
      <c r="HR127" s="14">
        <f>HR126*Data!$B48*Data!$B45/Data!$B41/Data!$B4</f>
        <v>1.1026176206896554</v>
      </c>
      <c r="HS127" s="14">
        <f>HS126*Data!$B48*Data!$B45/Data!$B41/Data!$B4</f>
        <v>1.1026176206896554</v>
      </c>
      <c r="HT127" s="14">
        <f>HT126*Data!$B48*Data!$B45/Data!$B41/Data!$B4</f>
        <v>1.2599447586206898</v>
      </c>
      <c r="HU127" s="14">
        <f>HU126*Data!$B48*Data!$B45/Data!$B41/Data!$B4</f>
        <v>0.90228920689655168</v>
      </c>
      <c r="HV127" s="14">
        <f>HV126*Data!$B48*Data!$B45/Data!$B41/Data!$B4</f>
        <v>1.7632735862068964</v>
      </c>
      <c r="HW127" s="14">
        <f>HW126*Data!$B48*Data!$B45/Data!$B41/Data!$B4</f>
        <v>1.8365158965517243</v>
      </c>
      <c r="HX127" s="14">
        <f>HX126*Data!$B48*Data!$B45/Data!$B41/Data!$B4</f>
        <v>1.9504729655172415</v>
      </c>
      <c r="HY127" s="14">
        <f>HY126*Data!$B48*Data!$B45/Data!$B41/Data!$B4</f>
        <v>1.8828363103448276</v>
      </c>
      <c r="HZ127" s="14">
        <f>HZ126*Data!$B48*Data!$B45/Data!$B41/Data!$B4</f>
        <v>2.9161208275862065</v>
      </c>
      <c r="IA127" s="14">
        <f>IA126*Data!$B48*Data!$B45/Data!$B41/Data!$B4</f>
        <v>1.2943162758620688</v>
      </c>
      <c r="IB127" s="14">
        <f>IB126*Data!$B48*Data!$B45/Data!$B41/Data!$B4</f>
        <v>1.088087172413793</v>
      </c>
      <c r="IC127" s="14">
        <f>IC126*Data!$B48*Data!$B45/Data!$B41/Data!$B4</f>
        <v>1.0561496896551725</v>
      </c>
      <c r="ID127" s="14">
        <f>ID126*Data!$B48*Data!$B45/Data!$B41/Data!$B4</f>
        <v>0.9234579310344827</v>
      </c>
      <c r="IE127" s="14">
        <f>IE126*Data!$B48*Data!$B45/Data!$B41/Data!$B4</f>
        <v>0.93363662068965503</v>
      </c>
      <c r="IF127" s="14">
        <f>IF126*Data!$B48*Data!$B45/Data!$B41/Data!$B4</f>
        <v>1.7369417586206899</v>
      </c>
      <c r="IG127" s="14">
        <f>IG126*Data!$B48*Data!$B45/Data!$B41/Data!$B4</f>
        <v>2.3624148620689658</v>
      </c>
      <c r="IH127" s="14">
        <f>IH126*Data!$B48*Data!$B45/Data!$B41/Data!$B4</f>
        <v>1.0046661724137931</v>
      </c>
      <c r="II127" s="14">
        <f>II126*Data!$B48*Data!$B45/Data!$B41/Data!$B4</f>
        <v>1.1129438275862069</v>
      </c>
      <c r="IJ127" s="14">
        <f>IJ126*Data!$B48*Data!$B45/Data!$B41/Data!$B4</f>
        <v>1.1779251724137931</v>
      </c>
      <c r="IK127" s="14">
        <f>IK126*Data!$B48*Data!$B45/Data!$B41/Data!$B4</f>
        <v>1.1296132758620689</v>
      </c>
      <c r="IL127" s="14">
        <f>IL126*Data!$B48*Data!$B45/Data!$B41/Data!$B4</f>
        <v>1.2177548275862071</v>
      </c>
      <c r="IM127" s="14">
        <f>IM126*Data!$B48*Data!$B45/Data!$B41/Data!$B4</f>
        <v>1.1972499310344829</v>
      </c>
      <c r="IN127" s="14">
        <f>IN126*Data!$B48*Data!$B45/Data!$B41/Data!$B4</f>
        <v>1.9532757931034483</v>
      </c>
      <c r="IO127" s="14">
        <f>IO126*Data!$B48*Data!$B45/Data!$B41/Data!$B4</f>
        <v>1.2707135172413793</v>
      </c>
      <c r="IP127" s="14">
        <f>IP126*Data!$B48*Data!$B45/Data!$B41/Data!$B4</f>
        <v>1.1315309999999998</v>
      </c>
      <c r="IQ127" s="14">
        <f>IQ126*Data!$B48*Data!$B45/Data!$B41/Data!$B4</f>
        <v>4.3325813793103451</v>
      </c>
      <c r="IR127" s="14">
        <f>IR126*Data!$B48*Data!$B45/Data!$B41/Data!$B4</f>
        <v>3.3538044827586204</v>
      </c>
      <c r="IS127" s="14">
        <f>IS126*Data!$B48*Data!$B45/Data!$B41/Data!$B4</f>
        <v>3.7418485862068964</v>
      </c>
      <c r="IT127" s="14">
        <f>IT126*Data!$B48*Data!$B45/Data!$B41/Data!$B4</f>
        <v>4.3464479999999996</v>
      </c>
      <c r="IU127" s="14">
        <f>IU126*Data!$B48*Data!$B45/Data!$B41/Data!$B4</f>
        <v>4.4824588965517238</v>
      </c>
      <c r="IV127" s="14">
        <f>IV126*Data!$B48*Data!$B45/Data!$B41/Data!$B4</f>
        <v>3.841053931034482</v>
      </c>
      <c r="IW127" s="14">
        <f>IW126*Data!$B48*Data!$B45/Data!$B41/Data!$B4</f>
        <v>3.5646066206896543</v>
      </c>
      <c r="IX127" s="14">
        <f>IX126*Data!$B48*Data!$B45/Data!$B41/Data!$B4</f>
        <v>6.0808819655172419</v>
      </c>
      <c r="IY127" s="14">
        <f>IY126*Data!$B48*Data!$B45/Data!$B41/Data!$B4</f>
        <v>4.8350251034482756</v>
      </c>
      <c r="IZ127" s="14">
        <f>IZ126*Data!$B48*Data!$B45/Data!$B41/Data!$B4</f>
        <v>4.0074533793103448</v>
      </c>
      <c r="JA127" s="14">
        <f>JA126*Data!$B48*Data!$B45/Data!$B41/Data!$B4</f>
        <v>5.9436909310344825</v>
      </c>
      <c r="JB127" s="14">
        <f>JB126*Data!$B48*Data!$B45/Data!$B41/Data!$B4</f>
        <v>4.7213630689655171</v>
      </c>
      <c r="JC127" s="14">
        <f>JC126*Data!$B48*Data!$B45/Data!$B41/Data!$B4</f>
        <v>3.5953639655172416</v>
      </c>
      <c r="JD127" s="14">
        <f>JD126*Data!$B48*Data!$B45/Data!$B41/Data!$B4</f>
        <v>1.3271388620689655</v>
      </c>
      <c r="JE127" s="14">
        <f>JE126*Data!$B48*Data!$B45/Data!$B41/Data!$B4</f>
        <v>1.3162225862068968</v>
      </c>
      <c r="JF127" s="14">
        <f>JF126*Data!$B48*Data!$B45/Data!$B41/Data!$B4</f>
        <v>1.3379813793103452</v>
      </c>
      <c r="JG127" s="14">
        <f>JG126*Data!$B48*Data!$B45/Data!$B41/Data!$B4</f>
        <v>1.304199931034483</v>
      </c>
      <c r="JH127" s="14">
        <f>JH126*Data!$B48*Data!$B45/Data!$B41/Data!$B4</f>
        <v>1.9829267586206898</v>
      </c>
      <c r="JI127" s="14">
        <f>JI126*Data!$B48*Data!$B45/Data!$B41/Data!$B4</f>
        <v>2.2802477586206895</v>
      </c>
      <c r="JJ127" s="14">
        <f>JJ126*Data!$B48*Data!$B45/Data!$B41/Data!$B4</f>
        <v>1.6274839655172415</v>
      </c>
      <c r="JK127" s="14">
        <f>JK126*Data!$B48*Data!$B45/Data!$B41/Data!$B4</f>
        <v>1.3300892068965517</v>
      </c>
      <c r="JL127" s="14">
        <f>JL126*Data!$B48*Data!$B45/Data!$B41/Data!$B4</f>
        <v>1.2600922758620687</v>
      </c>
      <c r="JM127" s="14">
        <f>JM126*Data!$B48*Data!$B45/Data!$B41/Data!$B4</f>
        <v>1.0391114482758621</v>
      </c>
      <c r="JN127" s="14">
        <f>JN126*Data!$B48*Data!$B45/Data!$B41/Data!$B4</f>
        <v>2.7725865517241384</v>
      </c>
      <c r="JO127" s="14">
        <f>JO126*Data!$B48*Data!$B45/Data!$B41/Data!$B4</f>
        <v>3.5638690344827588</v>
      </c>
      <c r="JP127" s="14">
        <f>JP126*Data!$B48*Data!$B45/Data!$B41/Data!$B4</f>
        <v>5.5518113793103456</v>
      </c>
      <c r="JQ127" s="14">
        <f>JQ126*Data!$B48*Data!$B45/Data!$B41/Data!$B4</f>
        <v>2.1408439655172415</v>
      </c>
      <c r="JR127" s="14">
        <f>JR126*Data!$B48*Data!$B45/Data!$B41/Data!$B4</f>
        <v>1.7408509655172415</v>
      </c>
      <c r="JS127" s="14">
        <f>JS126*Data!$B48*Data!$B45/Data!$B41/Data!$B4</f>
        <v>1.4883014482758621</v>
      </c>
      <c r="JT127" s="14">
        <f>JT126*Data!$B48*Data!$B45/Data!$B41/Data!$B4</f>
        <v>1.7785416206896552</v>
      </c>
      <c r="JU127" s="14">
        <f>JU126*Data!$B48*Data!$B45/Data!$B41/Data!$B4</f>
        <v>2.2578251379310341</v>
      </c>
      <c r="JV127" s="14">
        <f>JV126*Data!$B48*Data!$B45/Data!$B41/Data!$B4</f>
        <v>2.5756510344827586</v>
      </c>
      <c r="JW127" s="14">
        <f>JW126*Data!$B48*Data!$B45/Data!$B41/Data!$B4</f>
        <v>3.5365045862068967</v>
      </c>
      <c r="JX127" s="14">
        <f>JX126*Data!$B48*Data!$B45/Data!$B41/Data!$B4</f>
        <v>2.3399922413793108</v>
      </c>
      <c r="JY127" s="14">
        <f>JY126*Data!$B48*Data!$B45/Data!$B41/Data!$B4</f>
        <v>2.2521457241379315</v>
      </c>
      <c r="JZ127" s="14">
        <f>JZ126*Data!$B48*Data!$B45/Data!$B41/Data!$B4</f>
        <v>1.8702973448275864</v>
      </c>
      <c r="KA127" s="14">
        <f>KA126*Data!$B48*Data!$B45/Data!$B41/Data!$B4</f>
        <v>2.2952207586206894</v>
      </c>
      <c r="KB127" s="14">
        <f>KB126*Data!$B48*Data!$B45/Data!$B41/Data!$B4</f>
        <v>2.0996866551724138</v>
      </c>
      <c r="KC127" s="14">
        <f>KC126*Data!$B48*Data!$B45/Data!$B41/Data!$B4</f>
        <v>3.5979455172413788</v>
      </c>
      <c r="KD127" s="14">
        <f>KD126*Data!$B48*Data!$B45/Data!$B41/Data!$B4</f>
        <v>4.0482418965517235</v>
      </c>
      <c r="KE127" s="14">
        <f>KE126*Data!$B48*Data!$B45/Data!$B41/Data!$B4</f>
        <v>3.2452317931034482</v>
      </c>
      <c r="KF127" s="14">
        <f>KF126*Data!$B48*Data!$B45/Data!$B41/Data!$B4</f>
        <v>5.8560656896551722</v>
      </c>
      <c r="KG127" s="14">
        <f>KG126*Data!$B48*Data!$B45/Data!$B41/Data!$B4</f>
        <v>4.529590655172413</v>
      </c>
      <c r="KH127" s="14">
        <f>KH126*Data!$B48*Data!$B45/Data!$B41/Data!$B4</f>
        <v>4.240309344827585</v>
      </c>
      <c r="KI127" s="14">
        <f>KI126*Data!$B48*Data!$B45/Data!$B41/Data!$B4</f>
        <v>4.1217054827586201</v>
      </c>
      <c r="KJ127" s="14">
        <f>KJ126*Data!$B48*Data!$B45/Data!$B41/Data!$B4</f>
        <v>5.5437716896551725</v>
      </c>
      <c r="KK127" s="14">
        <f>KK126*Data!$B48*Data!$B45/Data!$B41/Data!$B4</f>
        <v>6.3312187241379299</v>
      </c>
      <c r="KL127" s="14">
        <f>KL126*Data!$B48*Data!$B45/Data!$B41/Data!$B4</f>
        <v>5.7345114827586201</v>
      </c>
      <c r="KM127" s="14">
        <f>KM126*Data!$B48*Data!$B45/Data!$B41/Data!$B4</f>
        <v>4.7386225862068967</v>
      </c>
      <c r="KN127" s="14">
        <f>KN126*Data!$B48*Data!$B45/Data!$B41/Data!$B4</f>
        <v>4.6226740344827579</v>
      </c>
      <c r="KO127" s="14">
        <f>KO126*Data!$B48*Data!$B45/Data!$B41/Data!$B4</f>
        <v>5.0785760689655168</v>
      </c>
      <c r="KP127" s="14">
        <f>KP126*Data!$B48*Data!$B45/Data!$B41/Data!$B4</f>
        <v>11.139838241379312</v>
      </c>
      <c r="KQ127" s="14">
        <f>KQ126*Data!$B48*Data!$B45/Data!$B41/Data!$B4</f>
        <v>7.6541533448275869</v>
      </c>
      <c r="KR127" s="14">
        <f>KR126*Data!$B48*Data!$B45/Data!$B41/Data!$B4</f>
        <v>7.2028243448275866</v>
      </c>
      <c r="KS127" s="14">
        <f>KS126*Data!$B48*Data!$B45/Data!$B41/Data!$B4</f>
        <v>10.999623103448275</v>
      </c>
      <c r="KT127" s="14">
        <f>KT126*Data!$B48*Data!$B45/Data!$B41/Data!$B4</f>
        <v>6.303042931034482</v>
      </c>
      <c r="KU127" s="14">
        <f>KU126*Data!$B48*Data!$B45/Data!$B41/Data!$B4</f>
        <v>2.705835</v>
      </c>
      <c r="KV127" s="14">
        <f>KV126*Data!$B48*Data!$B45/Data!$B41/Data!$B4</f>
        <v>2.8159566206896551</v>
      </c>
      <c r="KW127" s="14">
        <f>KW126*Data!$B48*Data!$B45/Data!$B41/Data!$B4</f>
        <v>2.496655551724138</v>
      </c>
      <c r="KX127" s="14">
        <f>KX126*Data!$B48*Data!$B45/Data!$B41/Data!$B4</f>
        <v>0</v>
      </c>
      <c r="KY127" s="14">
        <f>KY126*Data!$B48*Data!$B45/Data!$B41/Data!$B4</f>
        <v>3.6137298620689657</v>
      </c>
      <c r="KZ127" s="14">
        <f>KZ126*Data!$B48*Data!$B45/Data!$B41/Data!$B4</f>
        <v>2.7958205172413799</v>
      </c>
      <c r="LA127" s="14">
        <f>LA126*Data!$B48*Data!$B45/Data!$B41/Data!$B4</f>
        <v>2.7246434482758621</v>
      </c>
      <c r="LB127" s="14">
        <f>LB126*Data!$B48*Data!$B45/Data!$B41/Data!$B4</f>
        <v>2.7423455172413798</v>
      </c>
      <c r="LC127" s="14">
        <f>LC126*Data!$B48*Data!$B45/Data!$B41/Data!$B4</f>
        <v>4.6776242068965521</v>
      </c>
      <c r="LD127" s="14">
        <f>LD126*Data!$B48*Data!$B45/Data!$B41/Data!$B4</f>
        <v>3.6022972758620693</v>
      </c>
      <c r="LE127" s="14">
        <f>LE126*Data!$B48*Data!$B45/Data!$B41/Data!$B4</f>
        <v>3.4155404482758618</v>
      </c>
      <c r="LF127" s="14">
        <f>LF126*Data!$B48*Data!$B45/Data!$B41/Data!$B4</f>
        <v>3.7574854137931042</v>
      </c>
      <c r="LG127" s="14">
        <f>LG126*Data!$B48*Data!$B45/Data!$B41/Data!$B4</f>
        <v>2.4158161034482761</v>
      </c>
      <c r="LH127" s="14">
        <f>LH126*Data!$B48*Data!$B45/Data!$B41/Data!$B4</f>
        <v>1.9669948965517241</v>
      </c>
      <c r="LI127" s="14">
        <f>LI126*Data!$B48*Data!$B45/Data!$B41/Data!$B4</f>
        <v>1.6376626551724136</v>
      </c>
      <c r="LJ127" s="14">
        <f>LJ126*Data!$B48*Data!$B45/Data!$B41/Data!$B4</f>
        <v>1.2224016206896553</v>
      </c>
      <c r="LK127" s="14">
        <f>LK126*Data!$B48*Data!$B45/Data!$B41/Data!$B4</f>
        <v>1.1222374137931035</v>
      </c>
      <c r="LL127" s="14">
        <f>LL126*Data!$B48*Data!$B45/Data!$B41/Data!$B4</f>
        <v>0.91232037931034471</v>
      </c>
      <c r="LM127" s="14">
        <f>LM126*Data!$B48*Data!$B45/Data!$B41/Data!$B4</f>
        <v>0.83996317241379304</v>
      </c>
      <c r="LN127" s="14">
        <f>LN126*Data!$B48*Data!$B45/Data!$B41/Data!$B4</f>
        <v>0.46873603448275863</v>
      </c>
      <c r="LO127" s="14">
        <f>LO126*Data!$B48*Data!$B45/Data!$B41/Data!$B4</f>
        <v>0.42934893103448274</v>
      </c>
      <c r="LP127" s="14">
        <f>LP126*Data!$B48*Data!$B45/Data!$B41/Data!$B4</f>
        <v>0.821376</v>
      </c>
      <c r="LQ127" s="14">
        <f>LQ126*Data!$B48*Data!$B45/Data!$B41/Data!$B4</f>
        <v>8.370000000000001</v>
      </c>
      <c r="LR127" s="14">
        <f>LR126*Data!$B48*Data!$B45/Data!$B41/Data!$B4</f>
        <v>8.370000000000001</v>
      </c>
      <c r="LS127" s="14">
        <f>LS126*Data!$B48*Data!$B45/Data!$B41/Data!$B4</f>
        <v>3.7194259655172415</v>
      </c>
      <c r="LT127" s="14">
        <f>LT126*Data!$B48*Data!$B45/Data!$B41/Data!$B4</f>
        <v>3.3613278620689657</v>
      </c>
      <c r="LU127" s="14">
        <f>LU126*Data!$B48*Data!$B45/Data!$B41/Data!$B4</f>
        <v>4.4280250344827587</v>
      </c>
      <c r="LV127" s="14">
        <f>LV126*Data!$B48*Data!$B45/Data!$B41/Data!$B4</f>
        <v>2.8268728965517242</v>
      </c>
      <c r="LW127" s="14">
        <f>LW126*Data!$B48*Data!$B45/Data!$B41/Data!$B4</f>
        <v>3.3130159655172409</v>
      </c>
      <c r="LX127" s="14">
        <f>LX126*Data!$B48*Data!$B45/Data!$B41/Data!$B4</f>
        <v>0.93</v>
      </c>
      <c r="LY127" s="14">
        <f>LY126*Data!$B48*Data!$B45/Data!$B41/Data!$B4</f>
        <v>2.7724390344827587</v>
      </c>
      <c r="LZ127" s="14">
        <f>LZ126*Data!$B48*Data!$B45/Data!$B41/Data!$B4</f>
        <v>2.5543347931034477</v>
      </c>
      <c r="MA127" s="14">
        <f>MA126*Data!$B48*Data!$B45/Data!$B41/Data!$B4</f>
        <v>2.2531045862068964</v>
      </c>
      <c r="MB127" s="14">
        <f>MB126*Data!$B48*Data!$B45/Data!$B41/Data!$B4</f>
        <v>3.1651299310344827</v>
      </c>
      <c r="MC127" s="14">
        <f>MC126*Data!$B48*Data!$B45/Data!$B41/Data!$B4</f>
        <v>2.3256093103448277</v>
      </c>
      <c r="MD127" s="14">
        <f>MD126*Data!$B48*Data!$B45/Data!$B41/Data!$B4</f>
        <v>2.1973430689655165</v>
      </c>
      <c r="ME127" s="14">
        <f>ME126*Data!$B48*Data!$B45/Data!$B41/Data!$B4</f>
        <v>0.9801045517241378</v>
      </c>
      <c r="MF127" s="14">
        <f>MF126*Data!$B48*Data!$B45/Data!$B41/Data!$B4</f>
        <v>0.89277434482758633</v>
      </c>
      <c r="MG127" s="14">
        <f>MG126*Data!$B48*Data!$B45/Data!$B41/Data!$B4</f>
        <v>0.94617558620689657</v>
      </c>
      <c r="MH127" s="14">
        <f>MH126*Data!$B48*Data!$B45/Data!$B41/Data!$B4</f>
        <v>0.91379555172413807</v>
      </c>
      <c r="MI127" s="14">
        <f>MI126*Data!$B48*Data!$B45/Data!$B41/Data!$B4</f>
        <v>0.87898148275862076</v>
      </c>
      <c r="MJ127" s="14">
        <f>MJ126*Data!$B48*Data!$B45/Data!$B41/Data!$B4</f>
        <v>0.84807662068965517</v>
      </c>
      <c r="MK127" s="14">
        <f>MK126*Data!$B48*Data!$B45/Data!$B41/Data!$B4</f>
        <v>0.91032889655172411</v>
      </c>
      <c r="ML127" s="14">
        <f>ML126*Data!$B48*Data!$B45/Data!$B41/Data!$B4</f>
        <v>0.78921724137931026</v>
      </c>
      <c r="MM127" s="14">
        <f>MM126*Data!$B48*Data!$B45/Data!$B41/Data!$B4</f>
        <v>0.72209689655172415</v>
      </c>
      <c r="MN127" s="14">
        <f>MN126*Data!$B48*Data!$B45/Data!$B41/Data!$B4</f>
        <v>1.4095272413793105</v>
      </c>
      <c r="MO127" s="14">
        <f>MO126*Data!$B48*Data!$B45/Data!$B41/Data!$B4</f>
        <v>1.2711560689655175</v>
      </c>
      <c r="MP127" s="14">
        <f>MP126*Data!$B48*Data!$B45/Data!$B41/Data!$B4</f>
        <v>1.4986276551724138</v>
      </c>
      <c r="MQ127" s="14">
        <f>MQ126*Data!$B48*Data!$B45/Data!$B41/Data!$B4</f>
        <v>0.68956934482758614</v>
      </c>
      <c r="MR127" s="14">
        <f>MR126*Data!$B48*Data!$B45/Data!$B41/Data!$B4</f>
        <v>0.64782196551724136</v>
      </c>
      <c r="MS127" s="14">
        <f>MS126*Data!$B48*Data!$B45/Data!$B41/Data!$B4</f>
        <v>0.74658475862068974</v>
      </c>
      <c r="MT127" s="14">
        <f>MT126*Data!$B48*Data!$B45/Data!$B41/Data!$B4</f>
        <v>0.63587306896551721</v>
      </c>
      <c r="MU127" s="14">
        <f>MU126*Data!$B48*Data!$B45/Data!$B41/Data!$B4</f>
        <v>0.62281779310344842</v>
      </c>
      <c r="MV127" s="14">
        <f>MV126*Data!$B48*Data!$B45/Data!$B41/Data!$B4</f>
        <v>0.71250827586206911</v>
      </c>
      <c r="MW127" s="14">
        <f>MW126*Data!$B48*Data!$B45/Data!$B41/Data!$B4</f>
        <v>0.6406673793103449</v>
      </c>
      <c r="MX127" s="14">
        <f>MX126*Data!$B48*Data!$B45/Data!$B41/Data!$B4</f>
        <v>0.56366337931034483</v>
      </c>
      <c r="MY127" s="14">
        <f>MY126*Data!$B48*Data!$B45/Data!$B41/Data!$B4</f>
        <v>0.5771612068965517</v>
      </c>
      <c r="MZ127" s="14">
        <f>MZ126*Data!$B48*Data!$B45/Data!$B41/Data!$B4</f>
        <v>0.55728735632183901</v>
      </c>
      <c r="NA127" s="14">
        <f>NA126*Data!$B48*Data!$B45/Data!$B41/Data!$B4</f>
        <v>0.5528992669019821</v>
      </c>
      <c r="NB127" s="14">
        <f>NB126*Data!$B48*Data!$B45/Data!$B41/Data!$B4</f>
        <v>0.5528992669019821</v>
      </c>
      <c r="NC127" s="14">
        <f>NC126*Data!$B48*Data!$B45/Data!$B41/Data!$B4</f>
        <v>0.54857974137931043</v>
      </c>
    </row>
    <row r="128" spans="2:373" ht="15">
      <c r="B128" s="1" t="s">
        <v>136</v>
      </c>
      <c r="C128" s="14">
        <f>C126*Data!$B48/Data!$B42*Data!$B46/Data!$B4</f>
        <v>7.8468157793103441E-2</v>
      </c>
      <c r="D128" s="14">
        <f>D126*Data!$B48/Data!$B42*Data!$B46/Data!$B4</f>
        <v>4.8737209379310344E-2</v>
      </c>
      <c r="E128" s="14">
        <f>E126*Data!$B48/Data!$B42*Data!$B46/Data!$B4</f>
        <v>7.1708733793103455E-2</v>
      </c>
      <c r="F128" s="14">
        <f>F126*Data!$B48/Data!$B42*Data!$B46/Data!$B4</f>
        <v>6.9463172413793114E-2</v>
      </c>
      <c r="G128" s="14">
        <f>G126*Data!$B48/Data!$B42*Data!$B46/Data!$B4</f>
        <v>6.6073511724137932E-2</v>
      </c>
      <c r="H128" s="14">
        <f>H126*Data!$B48/Data!$B42*Data!$B46/Data!$B4</f>
        <v>0</v>
      </c>
      <c r="I128" s="14">
        <f>I126*Data!$B48/Data!$B42*Data!$B46/Data!$B4</f>
        <v>0</v>
      </c>
      <c r="J128" s="14">
        <f>J126*Data!$B48/Data!$B42*Data!$B46/Data!$B4</f>
        <v>8.6560706206896543E-2</v>
      </c>
      <c r="K128" s="14">
        <f>K126*Data!$B48/Data!$B42*Data!$B46/Data!$B4</f>
        <v>4.652007282758621E-2</v>
      </c>
      <c r="L128" s="14">
        <f>L126*Data!$B48/Data!$B42*Data!$B46/Data!$B4</f>
        <v>5.9443420689655177E-2</v>
      </c>
      <c r="M128" s="14">
        <f>M126*Data!$B48/Data!$B42*Data!$B46/Data!$B4</f>
        <v>5.1122052413793098E-2</v>
      </c>
      <c r="N128" s="14">
        <f>N126*Data!$B48/Data!$B42*Data!$B46/Data!$B4</f>
        <v>6.0985467586206897E-2</v>
      </c>
      <c r="O128" s="14">
        <f>O126*Data!$B48/Data!$B42*Data!$B46/Data!$B4</f>
        <v>0.12784066206896552</v>
      </c>
      <c r="P128" s="14">
        <f>P126*Data!$B48/Data!$B42*Data!$B46/Data!$B4</f>
        <v>0.13251654620689657</v>
      </c>
      <c r="Q128" s="14">
        <f>Q126*Data!$B48/Data!$B42*Data!$B46/Data!$B4</f>
        <v>0.18720022951724141</v>
      </c>
      <c r="R128" s="14">
        <f>R126*Data!$B48/Data!$B42*Data!$B46/Data!$B4</f>
        <v>0.1654609213793104</v>
      </c>
      <c r="S128" s="14">
        <f>S126*Data!$B48/Data!$B42*Data!$B46/Data!$B4</f>
        <v>0.12547429517241379</v>
      </c>
      <c r="T128" s="14">
        <f>T126*Data!$B48/Data!$B42*Data!$B46/Data!$B4</f>
        <v>5.1562637241379321E-2</v>
      </c>
      <c r="U128" s="14">
        <f>U126*Data!$B48/Data!$B42*Data!$B46/Data!$B4</f>
        <v>6.3763994482758615E-2</v>
      </c>
      <c r="V128" s="14">
        <f>V126*Data!$B48/Data!$B42*Data!$B46/Data!$B4</f>
        <v>0</v>
      </c>
      <c r="W128" s="14">
        <f>W126*Data!$B48/Data!$B42*Data!$B46/Data!$B4</f>
        <v>0</v>
      </c>
      <c r="X128" s="14">
        <f>X126*Data!$B48/Data!$B42*Data!$B46/Data!$B4</f>
        <v>0.10466732137931035</v>
      </c>
      <c r="Y128" s="14">
        <f>Y126*Data!$B48/Data!$B42*Data!$B46/Data!$B4</f>
        <v>6.5968339862068973E-2</v>
      </c>
      <c r="Z128" s="14">
        <f>Z126*Data!$B48/Data!$B42*Data!$B46/Data!$B4</f>
        <v>7.0792033103448268E-2</v>
      </c>
      <c r="AA128" s="14">
        <f>AA126*Data!$B48/Data!$B42*Data!$B46/Data!$B4</f>
        <v>7.1396060689655164E-2</v>
      </c>
      <c r="AB128" s="14">
        <f>AB126*Data!$B48/Data!$B42*Data!$B46/Data!$B4</f>
        <v>8.0314350344827576E-2</v>
      </c>
      <c r="AC128" s="14">
        <f>AC126*Data!$B48/Data!$B42*Data!$B46/Data!$B4</f>
        <v>0</v>
      </c>
      <c r="AD128" s="14">
        <f>AD126*Data!$B48/Data!$B42*Data!$B46/Data!$B4</f>
        <v>0</v>
      </c>
      <c r="AE128" s="14">
        <f>AE126*Data!$B48/Data!$B42*Data!$B46/Data!$B4</f>
        <v>0.10656112551724137</v>
      </c>
      <c r="AF128" s="14">
        <f>AF126*Data!$B48/Data!$B42*Data!$B46/Data!$B4</f>
        <v>6.5524912551724143E-2</v>
      </c>
      <c r="AG128" s="14">
        <f>AG126*Data!$B48/Data!$B42*Data!$B46/Data!$B4</f>
        <v>7.7734797241379314E-2</v>
      </c>
      <c r="AH128" s="14">
        <f>AH126*Data!$B48/Data!$B42*Data!$B46/Data!$B4</f>
        <v>7.1452910344827592E-2</v>
      </c>
      <c r="AI128" s="14">
        <f>AI126*Data!$B48/Data!$B42*Data!$B46/Data!$B4</f>
        <v>6.9989031724137923E-2</v>
      </c>
      <c r="AJ128" s="14">
        <f>AJ126*Data!$B48/Data!$B42*Data!$B46/Data!$B4</f>
        <v>0</v>
      </c>
      <c r="AK128" s="14">
        <f>AK126*Data!$B48/Data!$B42*Data!$B46/Data!$B4</f>
        <v>0</v>
      </c>
      <c r="AL128" s="14">
        <f>AL126*Data!$B48/Data!$B42*Data!$B46/Data!$B4</f>
        <v>0.12433517020689656</v>
      </c>
      <c r="AM128" s="14">
        <f>AM126*Data!$B48/Data!$B42*Data!$B46/Data!$B4</f>
        <v>6.2415236413793117E-2</v>
      </c>
      <c r="AN128" s="14">
        <f>AN126*Data!$B48/Data!$B42*Data!$B46/Data!$B4</f>
        <v>8.8649931034482765E-2</v>
      </c>
      <c r="AO128" s="14">
        <f>AO126*Data!$B48/Data!$B42*Data!$B46/Data!$B4</f>
        <v>8.485521655172415E-2</v>
      </c>
      <c r="AP128" s="14">
        <f>AP126*Data!$B48/Data!$B42*Data!$B46/Data!$B4</f>
        <v>9.1023404137931016E-2</v>
      </c>
      <c r="AQ128" s="14">
        <f>AQ126*Data!$B48/Data!$B42*Data!$B46/Data!$B4</f>
        <v>0</v>
      </c>
      <c r="AR128" s="14">
        <f>AR126*Data!$B48/Data!$B42*Data!$B46/Data!$B4</f>
        <v>0</v>
      </c>
      <c r="AS128" s="14">
        <f>AS126*Data!$B48/Data!$B42*Data!$B46/Data!$B4</f>
        <v>0.16804971255172416</v>
      </c>
      <c r="AT128" s="14">
        <f>AT126*Data!$B48/Data!$B42*Data!$B46/Data!$B4</f>
        <v>7.1687415172413796E-2</v>
      </c>
      <c r="AU128" s="14">
        <f>AU126*Data!$B48/Data!$B42*Data!$B46/Data!$B4</f>
        <v>7.8026151724137932E-2</v>
      </c>
      <c r="AV128" s="14">
        <f>AV126*Data!$B48/Data!$B42*Data!$B46/Data!$B4</f>
        <v>7.5375536551724145E-2</v>
      </c>
      <c r="AW128" s="14">
        <f>AW126*Data!$B48/Data!$B42*Data!$B46/Data!$B4</f>
        <v>8.7868248275862093E-2</v>
      </c>
      <c r="AX128" s="14">
        <f>AX126*Data!$B48/Data!$B42*Data!$B46/Data!$B4</f>
        <v>0</v>
      </c>
      <c r="AY128" s="14">
        <f>AY126*Data!$B48/Data!$B42*Data!$B46/Data!$B4</f>
        <v>0</v>
      </c>
      <c r="AZ128" s="14">
        <f>AZ126*Data!$B48/Data!$B42*Data!$B46/Data!$B4</f>
        <v>0.24066093462068969</v>
      </c>
      <c r="BA128" s="14">
        <f>BA126*Data!$B48/Data!$B42*Data!$B46/Data!$B4</f>
        <v>0.14572840606896553</v>
      </c>
      <c r="BB128" s="14">
        <f>BB126*Data!$B48/Data!$B42*Data!$B46/Data!$B4</f>
        <v>5.5904529655172425E-2</v>
      </c>
      <c r="BC128" s="14">
        <f>BC126*Data!$B48/Data!$B42*Data!$B46/Data!$B4</f>
        <v>6.2953886896551736E-2</v>
      </c>
      <c r="BD128" s="14">
        <f>BD126*Data!$B48/Data!$B42*Data!$B46/Data!$B4</f>
        <v>5.5044678620689645E-2</v>
      </c>
      <c r="BE128" s="14">
        <f>BE126*Data!$B48/Data!$B42*Data!$B46/Data!$B4</f>
        <v>0</v>
      </c>
      <c r="BF128" s="14">
        <f>BF126*Data!$B48/Data!$B42*Data!$B46/Data!$B4</f>
        <v>0</v>
      </c>
      <c r="BG128" s="14">
        <f>BG126*Data!$B48/Data!$B42*Data!$B46/Data!$B4</f>
        <v>0.14148102620689657</v>
      </c>
      <c r="BH128" s="14">
        <f>BH126*Data!$B48/Data!$B42*Data!$B46/Data!$B4</f>
        <v>6.0669952000000013E-2</v>
      </c>
      <c r="BI128" s="14">
        <f>BI126*Data!$B48/Data!$B42*Data!$B46/Data!$B4</f>
        <v>8.0527536551724135E-2</v>
      </c>
      <c r="BJ128" s="14">
        <f>BJ126*Data!$B48/Data!$B42*Data!$B46/Data!$B4</f>
        <v>9.4860755862068949E-2</v>
      </c>
      <c r="BK128" s="14">
        <f>BK126*Data!$B48/Data!$B42*Data!$B46/Data!$B4</f>
        <v>0.15013283310344827</v>
      </c>
      <c r="BL128" s="14">
        <f>BL126*Data!$B48/Data!$B42*Data!$B46/Data!$B4</f>
        <v>0</v>
      </c>
      <c r="BM128" s="14">
        <f>BM126*Data!$B48/Data!$B42*Data!$B46/Data!$B4</f>
        <v>0</v>
      </c>
      <c r="BN128" s="14">
        <f>BN126*Data!$B48/Data!$B42*Data!$B46/Data!$B4</f>
        <v>0.19068298151724139</v>
      </c>
      <c r="BO128" s="14">
        <f>BO126*Data!$B48/Data!$B42*Data!$B46/Data!$B4</f>
        <v>6.8577739034482776E-2</v>
      </c>
      <c r="BP128" s="14">
        <f>BP126*Data!$B48/Data!$B42*Data!$B46/Data!$B4</f>
        <v>5.5719768275862072E-2</v>
      </c>
      <c r="BQ128" s="14">
        <f>BQ126*Data!$B48/Data!$B42*Data!$B46/Data!$B4</f>
        <v>7.1282361379310349E-2</v>
      </c>
      <c r="BR128" s="14">
        <f>BR126*Data!$B48/Data!$B42*Data!$B46/Data!$B4</f>
        <v>6.1347884137931033E-2</v>
      </c>
      <c r="BS128" s="14">
        <f>BS126*Data!$B48/Data!$B42*Data!$B46/Data!$B4</f>
        <v>0</v>
      </c>
      <c r="BT128" s="14">
        <f>BT126*Data!$B48/Data!$B42*Data!$B46/Data!$B4</f>
        <v>0</v>
      </c>
      <c r="BU128" s="14">
        <f>BU126*Data!$B48/Data!$B42*Data!$B46/Data!$B4</f>
        <v>0.11199311006896553</v>
      </c>
      <c r="BV128" s="14">
        <f>BV126*Data!$B48/Data!$B42*Data!$B46/Data!$B4</f>
        <v>6.1067899586206904E-2</v>
      </c>
      <c r="BW128" s="14">
        <f>BW126*Data!$B48/Data!$B42*Data!$B46/Data!$B4</f>
        <v>7.5858758620689651E-2</v>
      </c>
      <c r="BX128" s="14">
        <f>BX126*Data!$B48/Data!$B42*Data!$B46/Data!$B4</f>
        <v>8.665308689655174E-2</v>
      </c>
      <c r="BY128" s="14">
        <f>BY126*Data!$B48/Data!$B42*Data!$B46/Data!$B4</f>
        <v>6.534867862068966E-2</v>
      </c>
      <c r="BZ128" s="14">
        <f>BZ126*Data!$B48/Data!$B42*Data!$B46/Data!$B4</f>
        <v>0</v>
      </c>
      <c r="CA128" s="14">
        <f>CA126*Data!$B48/Data!$B42*Data!$B46/Data!$B4</f>
        <v>0</v>
      </c>
      <c r="CB128" s="14">
        <f>CB126*Data!$B48/Data!$B42*Data!$B46/Data!$B4</f>
        <v>0.17801758896551728</v>
      </c>
      <c r="CC128" s="14">
        <f>CC126*Data!$B48/Data!$B42*Data!$B46/Data!$B4</f>
        <v>8.3978310620689667E-2</v>
      </c>
      <c r="CD128" s="14">
        <f>CD126*Data!$B48/Data!$B42*Data!$B46/Data!$B4</f>
        <v>5.9699244137931033E-2</v>
      </c>
      <c r="CE128" s="14">
        <f>CE126*Data!$B48/Data!$B42*Data!$B46/Data!$B4</f>
        <v>0.1792</v>
      </c>
      <c r="CF128" s="14">
        <f>CF126*Data!$B48/Data!$B42*Data!$B46/Data!$B4</f>
        <v>8.9599999999999999E-2</v>
      </c>
      <c r="CG128" s="14">
        <f>CG126*Data!$B48/Data!$B42*Data!$B46/Data!$B4</f>
        <v>0</v>
      </c>
      <c r="CH128" s="14">
        <f>CH126*Data!$B48/Data!$B42*Data!$B46/Data!$B4</f>
        <v>0</v>
      </c>
      <c r="CI128" s="14">
        <f>CI126*Data!$B48/Data!$B42*Data!$B46/Data!$B4</f>
        <v>0</v>
      </c>
      <c r="CJ128" s="14">
        <f>CJ126*Data!$B48/Data!$B42*Data!$B46/Data!$B4</f>
        <v>7.1680000000000008E-2</v>
      </c>
      <c r="CK128" s="14">
        <f>CK126*Data!$B48/Data!$B42*Data!$B46/Data!$B4</f>
        <v>8.9599999999999999E-2</v>
      </c>
      <c r="CL128" s="14">
        <f>CL126*Data!$B48/Data!$B42*Data!$B46/Data!$B4</f>
        <v>8.9599999999999999E-2</v>
      </c>
      <c r="CM128" s="14">
        <f>CM126*Data!$B48/Data!$B42*Data!$B46/Data!$B4</f>
        <v>8.9599999999999999E-2</v>
      </c>
      <c r="CN128" s="14">
        <f>CN126*Data!$B48/Data!$B42*Data!$B46/Data!$B4</f>
        <v>0</v>
      </c>
      <c r="CO128" s="14">
        <f>CO126*Data!$B48/Data!$B42*Data!$B46/Data!$B4</f>
        <v>0</v>
      </c>
      <c r="CP128" s="14">
        <f>CP126*Data!$B48/Data!$B42*Data!$B46/Data!$B4</f>
        <v>0.32087508744827598</v>
      </c>
      <c r="CQ128" s="14">
        <f>CQ126*Data!$B48/Data!$B42*Data!$B46/Data!$B4</f>
        <v>0.15936663834482759</v>
      </c>
      <c r="CR128" s="14">
        <f>CR126*Data!$B48/Data!$B42*Data!$B46/Data!$B4</f>
        <v>8.8031691034482745E-2</v>
      </c>
      <c r="CS128" s="14">
        <f>CS126*Data!$B48/Data!$B42*Data!$B46/Data!$B4</f>
        <v>7.8893108965517253E-2</v>
      </c>
      <c r="CT128" s="14">
        <f>CT126*Data!$B48/Data!$B42*Data!$B46/Data!$B4</f>
        <v>8.5821660689655174E-2</v>
      </c>
      <c r="CU128" s="14">
        <f>CU126*Data!$B48/Data!$B42*Data!$B46/Data!$B4</f>
        <v>6.9363685517241397E-2</v>
      </c>
      <c r="CV128" s="14">
        <f>CV126*Data!$B48/Data!$B42*Data!$B46/Data!$B4</f>
        <v>9.0696518620689656E-2</v>
      </c>
      <c r="CW128" s="14">
        <f>CW126*Data!$B48/Data!$B42*Data!$B46/Data!$B4</f>
        <v>0.10878892137931033</v>
      </c>
      <c r="CX128" s="14">
        <f>CX126*Data!$B48/Data!$B42*Data!$B46/Data!$B4</f>
        <v>0.12300133517241381</v>
      </c>
      <c r="CY128" s="14">
        <f>CY126*Data!$B48/Data!$B42*Data!$B46/Data!$B4</f>
        <v>7.3648728275862066E-2</v>
      </c>
      <c r="CZ128" s="14">
        <f>CZ126*Data!$B48/Data!$B42*Data!$B46/Data!$B4</f>
        <v>8.0463580689655173E-2</v>
      </c>
      <c r="DA128" s="14">
        <f>DA126*Data!$B48/Data!$B42*Data!$B46/Data!$B4</f>
        <v>6.8979950344827595E-2</v>
      </c>
      <c r="DB128" s="14">
        <f>DB126*Data!$B48/Data!$B42*Data!$B46/Data!$B4</f>
        <v>6.5156811034482759E-2</v>
      </c>
      <c r="DC128" s="14">
        <f>DC126*Data!$B48/Data!$B42*Data!$B46/Data!$B4</f>
        <v>8.548056275862069E-2</v>
      </c>
      <c r="DD128" s="14">
        <f>DD126*Data!$B48/Data!$B42*Data!$B46/Data!$B4</f>
        <v>0</v>
      </c>
      <c r="DE128" s="14">
        <f>DE126*Data!$B48/Data!$B42*Data!$B46/Data!$B4</f>
        <v>0.20420396137931032</v>
      </c>
      <c r="DF128" s="14">
        <f>DF126*Data!$B48/Data!$B42*Data!$B46/Data!$B4</f>
        <v>0.26278042482758618</v>
      </c>
      <c r="DG128" s="14">
        <f>DG126*Data!$B48/Data!$B42*Data!$B46/Data!$B4</f>
        <v>0.24330231172413797</v>
      </c>
      <c r="DH128" s="14">
        <f>DH126*Data!$B48/Data!$B42*Data!$B46/Data!$B4</f>
        <v>0.23938679172413793</v>
      </c>
      <c r="DI128" s="14">
        <f>DI126*Data!$B48/Data!$B42*Data!$B46/Data!$B4</f>
        <v>0</v>
      </c>
      <c r="DJ128" s="14">
        <f>DJ126*Data!$B48/Data!$B42*Data!$B46/Data!$B4</f>
        <v>0</v>
      </c>
      <c r="DK128" s="14">
        <f>DK126*Data!$B48/Data!$B42*Data!$B46/Data!$B4</f>
        <v>0</v>
      </c>
      <c r="DL128" s="14">
        <f>DL126*Data!$B48/Data!$B42*Data!$B46/Data!$B4</f>
        <v>4.48E-2</v>
      </c>
      <c r="DM128" s="14">
        <f>DM126*Data!$B48/Data!$B42*Data!$B46/Data!$B4</f>
        <v>8.9573737931034472E-2</v>
      </c>
      <c r="DN128" s="14">
        <f>DN126*Data!$B48/Data!$B42*Data!$B46/Data!$B4</f>
        <v>7.7081026206896566E-2</v>
      </c>
      <c r="DO128" s="14">
        <f>DO126*Data!$B48/Data!$B42*Data!$B46/Data!$B4</f>
        <v>6.8233798620689651E-2</v>
      </c>
      <c r="DP128" s="14">
        <f>DP126*Data!$B48/Data!$B42*Data!$B46/Data!$B4</f>
        <v>6.362187034482758E-2</v>
      </c>
      <c r="DQ128" s="14">
        <f>DQ126*Data!$B48/Data!$B42*Data!$B46/Data!$B4</f>
        <v>7.3819277241379308E-2</v>
      </c>
      <c r="DR128" s="14">
        <f>DR126*Data!$B48/Data!$B42*Data!$B46/Data!$B4</f>
        <v>4.48E-2</v>
      </c>
      <c r="DS128" s="14">
        <f>DS126*Data!$B48/Data!$B42*Data!$B46/Data!$B4</f>
        <v>0.10806408827586206</v>
      </c>
      <c r="DT128" s="14">
        <f>DT126*Data!$B48/Data!$B42*Data!$B46/Data!$B4</f>
        <v>9.0177765517241368E-2</v>
      </c>
      <c r="DU128" s="14">
        <f>DU126*Data!$B48/Data!$B42*Data!$B46/Data!$B4</f>
        <v>8.0200651034482762E-2</v>
      </c>
      <c r="DV128" s="14">
        <f>DV126*Data!$B48/Data!$B42*Data!$B46/Data!$B4</f>
        <v>9.0831536551724129E-2</v>
      </c>
      <c r="DW128" s="14">
        <f>DW126*Data!$B48/Data!$B42*Data!$B46/Data!$B4</f>
        <v>7.2184849655172426E-2</v>
      </c>
      <c r="DX128" s="14">
        <f>DX126*Data!$B48/Data!$B42*Data!$B46/Data!$B4</f>
        <v>0.10062388965517241</v>
      </c>
      <c r="DY128" s="14">
        <f>DY126*Data!$B48/Data!$B42*Data!$B46/Data!$B4</f>
        <v>0.13547272827586207</v>
      </c>
      <c r="DZ128" s="14">
        <f>DZ126*Data!$B48/Data!$B42*Data!$B46/Data!$B4</f>
        <v>8.0001677241379326E-2</v>
      </c>
      <c r="EA128" s="14">
        <f>EA126*Data!$B48/Data!$B42*Data!$B46/Data!$B4</f>
        <v>7.8111426206896553E-2</v>
      </c>
      <c r="EB128" s="14">
        <f>EB126*Data!$B48/Data!$B42*Data!$B46/Data!$B4</f>
        <v>7.6420148965517243E-2</v>
      </c>
      <c r="EC128" s="14">
        <f>EC126*Data!$B48/Data!$B42*Data!$B46/Data!$B4</f>
        <v>7.1921920000000014E-2</v>
      </c>
      <c r="ED128" s="14">
        <f>ED126*Data!$B48/Data!$B42*Data!$B46/Data!$B4</f>
        <v>7.0358554482758615E-2</v>
      </c>
      <c r="EE128" s="14">
        <f>EE126*Data!$B48/Data!$B42*Data!$B46/Data!$B4</f>
        <v>8.7917991724137931E-2</v>
      </c>
      <c r="EF128" s="14">
        <f>EF126*Data!$B48/Data!$B42*Data!$B46/Data!$B4</f>
        <v>0.10812093793103449</v>
      </c>
      <c r="EG128" s="14">
        <f>EG126*Data!$B48/Data!$B42*Data!$B46/Data!$B4</f>
        <v>9.5791668965517232E-2</v>
      </c>
      <c r="EH128" s="14">
        <f>EH126*Data!$B48/Data!$B42*Data!$B46/Data!$B4</f>
        <v>9.4946030344827584E-2</v>
      </c>
      <c r="EI128" s="14">
        <f>EI126*Data!$B48/Data!$B42*Data!$B46/Data!$B4</f>
        <v>0.10077312000000001</v>
      </c>
      <c r="EJ128" s="14">
        <f>EJ126*Data!$B48/Data!$B42*Data!$B46/Data!$B4</f>
        <v>8.8529125517241389E-2</v>
      </c>
      <c r="EK128" s="14">
        <f>EK126*Data!$B48/Data!$B42*Data!$B46/Data!$B4</f>
        <v>7.9404755862068965E-2</v>
      </c>
      <c r="EL128" s="14">
        <f>EL126*Data!$B48/Data!$B42*Data!$B46/Data!$B4</f>
        <v>8.8713886896551741E-2</v>
      </c>
      <c r="EM128" s="14">
        <f>EM126*Data!$B48/Data!$B42*Data!$B46/Data!$B4</f>
        <v>9.8420965517241374E-2</v>
      </c>
      <c r="EN128" s="14">
        <f>EN126*Data!$B48/Data!$B42*Data!$B46/Data!$B4</f>
        <v>9.3581638620689675E-2</v>
      </c>
      <c r="EO128" s="14">
        <f>EO126*Data!$B48/Data!$B42*Data!$B46/Data!$B4</f>
        <v>8.7903779310344821E-2</v>
      </c>
      <c r="EP128" s="14">
        <f>EP126*Data!$B48/Data!$B42*Data!$B46/Data!$B4</f>
        <v>0.29723842206896556</v>
      </c>
      <c r="EQ128" s="14">
        <f>EQ126*Data!$B48/Data!$B42*Data!$B46/Data!$B4</f>
        <v>0.20158887724137931</v>
      </c>
      <c r="ER128" s="14">
        <f>ER126*Data!$B48/Data!$B42*Data!$B46/Data!$B4</f>
        <v>8.9599999999999999E-2</v>
      </c>
      <c r="ES128" s="14">
        <f>ES126*Data!$B48/Data!$B42*Data!$B46/Data!$B4</f>
        <v>0</v>
      </c>
      <c r="ET128" s="14">
        <f>ET126*Data!$B48/Data!$B42*Data!$B46/Data!$B4</f>
        <v>0</v>
      </c>
      <c r="EU128" s="14">
        <f>EU126*Data!$B48/Data!$B42*Data!$B46/Data!$B4</f>
        <v>0.39580151172413797</v>
      </c>
      <c r="EV128" s="14">
        <f>EV126*Data!$B48/Data!$B42*Data!$B46/Data!$B4</f>
        <v>0.28454673655172413</v>
      </c>
      <c r="EW128" s="14">
        <f>EW126*Data!$B48/Data!$B42*Data!$B46/Data!$B4</f>
        <v>0.25173027310344831</v>
      </c>
      <c r="EX128" s="14">
        <f>EX126*Data!$B48/Data!$B42*Data!$B46/Data!$B4</f>
        <v>0.13440000000000002</v>
      </c>
      <c r="EY128" s="14">
        <f>EY126*Data!$B48/Data!$B42*Data!$B46/Data!$B4</f>
        <v>0.13440000000000002</v>
      </c>
      <c r="EZ128" s="14">
        <f>EZ126*Data!$B48/Data!$B42*Data!$B46/Data!$B4</f>
        <v>0.29078598620689655</v>
      </c>
      <c r="FA128" s="14">
        <f>FA126*Data!$B48/Data!$B42*Data!$B46/Data!$B4</f>
        <v>0.11200000000000002</v>
      </c>
      <c r="FB128" s="14">
        <f>FB126*Data!$B48/Data!$B42*Data!$B46/Data!$B4</f>
        <v>0.11200000000000002</v>
      </c>
      <c r="FC128" s="14">
        <f>FC126*Data!$B48/Data!$B42*Data!$B46/Data!$B4</f>
        <v>0.11200000000000002</v>
      </c>
      <c r="FD128" s="14">
        <f>FD126*Data!$B48/Data!$B42*Data!$B46/Data!$B4</f>
        <v>0.11200000000000002</v>
      </c>
      <c r="FE128" s="14">
        <f>FE126*Data!$B48/Data!$B42*Data!$B46/Data!$B4</f>
        <v>0.11200000000000002</v>
      </c>
      <c r="FF128" s="14">
        <f>FF126*Data!$B48/Data!$B42*Data!$B46/Data!$B4</f>
        <v>0.22400000000000003</v>
      </c>
      <c r="FG128" s="14">
        <f>FG126*Data!$B48/Data!$B42*Data!$B46/Data!$B4</f>
        <v>0.11200000000000002</v>
      </c>
      <c r="FH128" s="14">
        <f>FH126*Data!$B48/Data!$B42*Data!$B46/Data!$B4</f>
        <v>6.2804656551724139E-2</v>
      </c>
      <c r="FI128" s="14">
        <f>FI126*Data!$B48/Data!$B42*Data!$B46/Data!$B4</f>
        <v>5.8505401379310346E-2</v>
      </c>
      <c r="FJ128" s="14">
        <f>FJ126*Data!$B48/Data!$B42*Data!$B46/Data!$B4</f>
        <v>8.03854124137931E-2</v>
      </c>
      <c r="FK128" s="14">
        <f>FK126*Data!$B48/Data!$B42*Data!$B46/Data!$B4</f>
        <v>8.3519249655172406E-2</v>
      </c>
      <c r="FL128" s="14">
        <f>FL126*Data!$B48/Data!$B42*Data!$B46/Data!$B4</f>
        <v>4.5657379310344817E-2</v>
      </c>
      <c r="FM128" s="14">
        <f>FM126*Data!$B48/Data!$B42*Data!$B46/Data!$B4</f>
        <v>6.1553964137931037E-2</v>
      </c>
      <c r="FN128" s="14">
        <f>FN126*Data!$B48/Data!$B42*Data!$B46/Data!$B4</f>
        <v>8.8543337931034499E-2</v>
      </c>
      <c r="FO128" s="14">
        <f>FO126*Data!$B48/Data!$B42*Data!$B46/Data!$B4</f>
        <v>0.10432622344827586</v>
      </c>
      <c r="FP128" s="14">
        <f>FP126*Data!$B48/Data!$B42*Data!$B46/Data!$B4</f>
        <v>6.34584275862069E-2</v>
      </c>
      <c r="FQ128" s="14">
        <f>FQ126*Data!$B48/Data!$B42*Data!$B46/Data!$B4</f>
        <v>8.0818891034482768E-2</v>
      </c>
      <c r="FR128" s="14">
        <f>FR126*Data!$B48/Data!$B42*Data!$B46/Data!$B4</f>
        <v>9.0668093793103463E-2</v>
      </c>
      <c r="FS128" s="14">
        <f>FS126*Data!$B48/Data!$B42*Data!$B46/Data!$B4</f>
        <v>6.2399602758620686E-2</v>
      </c>
      <c r="FT128" s="14">
        <f>FT126*Data!$B48/Data!$B42*Data!$B46/Data!$B4</f>
        <v>8.0726510344827584E-2</v>
      </c>
      <c r="FU128" s="14">
        <f>FU126*Data!$B48/Data!$B42*Data!$B46/Data!$B4</f>
        <v>7.5645572413793119E-2</v>
      </c>
      <c r="FV128" s="14">
        <f>FV126*Data!$B48/Data!$B42*Data!$B46/Data!$B4</f>
        <v>9.6772325517241381E-2</v>
      </c>
      <c r="FW128" s="14">
        <f>FW126*Data!$B48/Data!$B42*Data!$B46/Data!$B4</f>
        <v>0.11741585655172412</v>
      </c>
      <c r="FX128" s="14">
        <f>FX126*Data!$B48/Data!$B42*Data!$B46/Data!$B4</f>
        <v>9.0980766896551726E-2</v>
      </c>
      <c r="FY128" s="14">
        <f>FY126*Data!$B48/Data!$B42*Data!$B46/Data!$B4</f>
        <v>7.1118918620689656E-2</v>
      </c>
      <c r="FZ128" s="14">
        <f>FZ126*Data!$B48/Data!$B42*Data!$B46/Data!$B4</f>
        <v>7.9347906206896537E-2</v>
      </c>
      <c r="GA128" s="14">
        <f>GA126*Data!$B48/Data!$B42*Data!$B46/Data!$B4</f>
        <v>8.4421737931034482E-2</v>
      </c>
      <c r="GB128" s="14">
        <f>GB126*Data!$B48/Data!$B42*Data!$B46/Data!$B4</f>
        <v>9.3773506206896548E-2</v>
      </c>
      <c r="GC128" s="14">
        <f>GC126*Data!$B48/Data!$B42*Data!$B46/Data!$B4</f>
        <v>0.10825595586206899</v>
      </c>
      <c r="GD128" s="14">
        <f>GD126*Data!$B48/Data!$B42*Data!$B46/Data!$B4</f>
        <v>0.10700532855272829</v>
      </c>
      <c r="GE128" s="14">
        <f>GE126*Data!$B48/Data!$B42*Data!$B46/Data!$B4</f>
        <v>0.10490893241379308</v>
      </c>
      <c r="GF128" s="14">
        <f>GF126*Data!$B48/Data!$B42*Data!$B46/Data!$B4</f>
        <v>0.10768035310344826</v>
      </c>
      <c r="GG128" s="14">
        <f>GG126*Data!$B48/Data!$B42*Data!$B46/Data!$B4</f>
        <v>0.10765192827586206</v>
      </c>
      <c r="GH128" s="14">
        <f>GH126*Data!$B48/Data!$B42*Data!$B46/Data!$B4</f>
        <v>0.10360849655172416</v>
      </c>
      <c r="GI128" s="14">
        <f>GI126*Data!$B48/Data!$B42*Data!$B46/Data!$B4</f>
        <v>0.17249606620689659</v>
      </c>
      <c r="GJ128" s="14">
        <f>GJ126*Data!$B48/Data!$B42*Data!$B46/Data!$B4</f>
        <v>0.26769791999999998</v>
      </c>
      <c r="GK128" s="14">
        <f>GK126*Data!$B48/Data!$B42*Data!$B46/Data!$B4</f>
        <v>0.11524135724137932</v>
      </c>
      <c r="GL128" s="14">
        <f>GL126*Data!$B48/Data!$B42*Data!$B46/Data!$B4</f>
        <v>9.2956292413793121E-2</v>
      </c>
      <c r="GM128" s="14">
        <f>GM126*Data!$B48/Data!$B42*Data!$B46/Data!$B4</f>
        <v>8.9090515862068953E-2</v>
      </c>
      <c r="GN128" s="14">
        <f>GN126*Data!$B48/Data!$B42*Data!$B46/Data!$B4</f>
        <v>9.7049467586206903E-2</v>
      </c>
      <c r="GO128" s="14">
        <f>GO126*Data!$B48/Data!$B42*Data!$B46/Data!$B4</f>
        <v>8.868546206896552E-2</v>
      </c>
      <c r="GP128" s="14">
        <f>GP126*Data!$B48/Data!$B42*Data!$B46/Data!$B4</f>
        <v>0.10267758344827586</v>
      </c>
      <c r="GQ128" s="14">
        <f>GQ126*Data!$B48/Data!$B42*Data!$B46/Data!$B4</f>
        <v>0.13527375448275863</v>
      </c>
      <c r="GR128" s="14">
        <f>GR126*Data!$B48/Data!$B42*Data!$B46/Data!$B4</f>
        <v>0.11342216827586206</v>
      </c>
      <c r="GS128" s="14">
        <f>GS126*Data!$B48/Data!$B42*Data!$B46/Data!$B4</f>
        <v>0.11567483586206898</v>
      </c>
      <c r="GT128" s="14">
        <f>GT126*Data!$B48/Data!$B42*Data!$B46/Data!$B4</f>
        <v>0.11126188137931034</v>
      </c>
      <c r="GU128" s="14">
        <f>GU126*Data!$B48/Data!$B42*Data!$B46/Data!$B4</f>
        <v>9.8655470344827592E-2</v>
      </c>
      <c r="GV128" s="14">
        <f>GV126*Data!$B48/Data!$B42*Data!$B46/Data!$B4</f>
        <v>0.10219436137931033</v>
      </c>
      <c r="GW128" s="14">
        <f>GW126*Data!$B48/Data!$B42*Data!$B46/Data!$B4</f>
        <v>0.23763155862068969</v>
      </c>
      <c r="GX128" s="14">
        <f>GX126*Data!$B48/Data!$B42*Data!$B46/Data!$B4</f>
        <v>0.23379420689655178</v>
      </c>
      <c r="GY128" s="14">
        <f>GY126*Data!$B48/Data!$B42*Data!$B46/Data!$B4</f>
        <v>0.22597737931034484</v>
      </c>
      <c r="GZ128" s="14">
        <f>GZ126*Data!$B48/Data!$B42*Data!$B46/Data!$B4</f>
        <v>0.22098882206896547</v>
      </c>
      <c r="HA128" s="14">
        <f>HA126*Data!$B48/Data!$B42*Data!$B46/Data!$B4</f>
        <v>0.25872278068965515</v>
      </c>
      <c r="HB128" s="14">
        <f>HB126*Data!$B48/Data!$B42*Data!$B46/Data!$B4</f>
        <v>0.24279777103448275</v>
      </c>
      <c r="HC128" s="14">
        <f>HC126*Data!$B48/Data!$B42*Data!$B46/Data!$B4</f>
        <v>0.22675906206896554</v>
      </c>
      <c r="HD128" s="14">
        <f>HD126*Data!$B48/Data!$B42*Data!$B46/Data!$B4</f>
        <v>0.34357089103448285</v>
      </c>
      <c r="HE128" s="14">
        <f>HE126*Data!$B48/Data!$B42*Data!$B46/Data!$B4</f>
        <v>0.35445759999999993</v>
      </c>
      <c r="HF128" s="14">
        <f>HF126*Data!$B48/Data!$B42*Data!$B46/Data!$B4</f>
        <v>8.9599999999999999E-2</v>
      </c>
      <c r="HG128" s="14">
        <f>HG126*Data!$B48/Data!$B42*Data!$B46/Data!$B4</f>
        <v>0.21962443034482754</v>
      </c>
      <c r="HH128" s="14">
        <f>HH126*Data!$B48/Data!$B42*Data!$B46/Data!$B4</f>
        <v>9.2274096551724138E-2</v>
      </c>
      <c r="HI128" s="14">
        <f>HI126*Data!$B48/Data!$B42*Data!$B46/Data!$B4</f>
        <v>0.26880000000000004</v>
      </c>
      <c r="HJ128" s="14">
        <f>HJ126*Data!$B48/Data!$B42*Data!$B46/Data!$B4</f>
        <v>8.9599999999999999E-2</v>
      </c>
      <c r="HK128" s="14">
        <f>HK126*Data!$B48/Data!$B42*Data!$B46/Data!$B4</f>
        <v>0.11463022344827586</v>
      </c>
      <c r="HL128" s="14">
        <f>HL126*Data!$B48/Data!$B42*Data!$B46/Data!$B4</f>
        <v>0.53760000000000008</v>
      </c>
      <c r="HM128" s="14">
        <f>HM126*Data!$B48/Data!$B42*Data!$B46/Data!$B4</f>
        <v>9.8868656551724138E-2</v>
      </c>
      <c r="HN128" s="14">
        <f>HN126*Data!$B48/Data!$B42*Data!$B46/Data!$B4</f>
        <v>0.10380747034482755</v>
      </c>
      <c r="HO128" s="14">
        <f>HO126*Data!$B48/Data!$B42*Data!$B46/Data!$B4</f>
        <v>8.2083795862068987E-2</v>
      </c>
      <c r="HP128" s="14">
        <f>HP126*Data!$B48/Data!$B42*Data!$B46/Data!$B4</f>
        <v>7.999457103448275E-2</v>
      </c>
      <c r="HQ128" s="14">
        <f>HQ126*Data!$B48/Data!$B42*Data!$B46/Data!$B4</f>
        <v>9.8015911724137927E-2</v>
      </c>
      <c r="HR128" s="14">
        <f>HR126*Data!$B48/Data!$B42*Data!$B46/Data!$B4</f>
        <v>0.10623068689655173</v>
      </c>
      <c r="HS128" s="14">
        <f>HS126*Data!$B48/Data!$B42*Data!$B46/Data!$B4</f>
        <v>0.10623068689655173</v>
      </c>
      <c r="HT128" s="14">
        <f>HT126*Data!$B48/Data!$B42*Data!$B46/Data!$B4</f>
        <v>0.12138822620689657</v>
      </c>
      <c r="HU128" s="14">
        <f>HU126*Data!$B48/Data!$B42*Data!$B46/Data!$B4</f>
        <v>8.6930228965517234E-2</v>
      </c>
      <c r="HV128" s="14">
        <f>HV126*Data!$B48/Data!$B42*Data!$B46/Data!$B4</f>
        <v>0.16988098206896554</v>
      </c>
      <c r="HW128" s="14">
        <f>HW126*Data!$B48/Data!$B42*Data!$B46/Data!$B4</f>
        <v>0.17693744551724139</v>
      </c>
      <c r="HX128" s="14">
        <f>HX126*Data!$B48/Data!$B42*Data!$B46/Data!$B4</f>
        <v>0.1879165351724138</v>
      </c>
      <c r="HY128" s="14">
        <f>HY126*Data!$B48/Data!$B42*Data!$B46/Data!$B4</f>
        <v>0.18140014344827587</v>
      </c>
      <c r="HZ128" s="14">
        <f>HZ126*Data!$B48/Data!$B42*Data!$B46/Data!$B4</f>
        <v>0.28095099586206895</v>
      </c>
      <c r="IA128" s="14">
        <f>IA126*Data!$B48/Data!$B42*Data!$B46/Data!$B4</f>
        <v>0.12469971862068965</v>
      </c>
      <c r="IB128" s="14">
        <f>IB126*Data!$B48/Data!$B42*Data!$B46/Data!$B4</f>
        <v>0.10483076413793105</v>
      </c>
      <c r="IC128" s="14">
        <f>IC126*Data!$B48/Data!$B42*Data!$B46/Data!$B4</f>
        <v>0.10175377655172416</v>
      </c>
      <c r="ID128" s="14">
        <f>ID126*Data!$B48/Data!$B42*Data!$B46/Data!$B4</f>
        <v>8.8969710344827604E-2</v>
      </c>
      <c r="IE128" s="14">
        <f>IE126*Data!$B48/Data!$B42*Data!$B46/Data!$B4</f>
        <v>8.9950366896551739E-2</v>
      </c>
      <c r="IF128" s="14">
        <f>IF126*Data!$B48/Data!$B42*Data!$B46/Data!$B4</f>
        <v>0.16734406620689654</v>
      </c>
      <c r="IG128" s="14">
        <f>IG126*Data!$B48/Data!$B42*Data!$B46/Data!$B4</f>
        <v>0.22760470068965519</v>
      </c>
      <c r="IH128" s="14">
        <f>IH126*Data!$B48/Data!$B42*Data!$B46/Data!$B4</f>
        <v>9.679364413793104E-2</v>
      </c>
      <c r="II128" s="14">
        <f>II126*Data!$B48/Data!$B42*Data!$B46/Data!$B4</f>
        <v>0.10722555586206896</v>
      </c>
      <c r="IJ128" s="14">
        <f>IJ126*Data!$B48/Data!$B42*Data!$B46/Data!$B4</f>
        <v>0.11348612413793104</v>
      </c>
      <c r="IK128" s="14">
        <f>IK126*Data!$B48/Data!$B42*Data!$B46/Data!$B4</f>
        <v>0.10883155862068966</v>
      </c>
      <c r="IL128" s="14">
        <f>IL126*Data!$B48/Data!$B42*Data!$B46/Data!$B4</f>
        <v>0.11732347586206898</v>
      </c>
      <c r="IM128" s="14">
        <f>IM126*Data!$B48/Data!$B42*Data!$B46/Data!$B4</f>
        <v>0.1153479503448276</v>
      </c>
      <c r="IN128" s="14">
        <f>IN126*Data!$B48/Data!$B42*Data!$B46/Data!$B4</f>
        <v>0.1881865710344828</v>
      </c>
      <c r="IO128" s="14">
        <f>IO126*Data!$B48/Data!$B42*Data!$B46/Data!$B4</f>
        <v>0.12242573241379312</v>
      </c>
      <c r="IP128" s="14">
        <f>IP126*Data!$B48/Data!$B42*Data!$B46/Data!$B4</f>
        <v>0.10901632000000001</v>
      </c>
      <c r="IQ128" s="14">
        <f>IQ126*Data!$B48/Data!$B42*Data!$B46/Data!$B4</f>
        <v>0.41741859310344837</v>
      </c>
      <c r="IR128" s="14">
        <f>IR126*Data!$B48/Data!$B42*Data!$B46/Data!$B4</f>
        <v>0.32311922758620687</v>
      </c>
      <c r="IS128" s="14">
        <f>IS126*Data!$B48/Data!$B42*Data!$B46/Data!$B4</f>
        <v>0.36050498206896547</v>
      </c>
      <c r="IT128" s="14">
        <f>IT126*Data!$B48/Data!$B42*Data!$B46/Data!$B4</f>
        <v>0.41875456000000005</v>
      </c>
      <c r="IU128" s="14">
        <f>IU126*Data!$B48/Data!$B42*Data!$B46/Data!$B4</f>
        <v>0.43185840551724136</v>
      </c>
      <c r="IV128" s="14">
        <f>IV126*Data!$B48/Data!$B42*Data!$B46/Data!$B4</f>
        <v>0.37006283034482751</v>
      </c>
      <c r="IW128" s="14">
        <f>IW126*Data!$B48/Data!$B42*Data!$B46/Data!$B4</f>
        <v>0.34342876689655172</v>
      </c>
      <c r="IX128" s="14">
        <f>IX126*Data!$B48/Data!$B42*Data!$B46/Data!$B4</f>
        <v>0.58585701517241395</v>
      </c>
      <c r="IY128" s="14">
        <f>IY126*Data!$B48/Data!$B42*Data!$B46/Data!$B4</f>
        <v>0.46582607448275859</v>
      </c>
      <c r="IZ128" s="14">
        <f>IZ126*Data!$B48/Data!$B42*Data!$B46/Data!$B4</f>
        <v>0.38609443310344826</v>
      </c>
      <c r="JA128" s="14">
        <f>JA126*Data!$B48/Data!$B42*Data!$B46/Data!$B4</f>
        <v>0.57263947034482776</v>
      </c>
      <c r="JB128" s="14">
        <f>JB126*Data!$B48/Data!$B42*Data!$B46/Data!$B4</f>
        <v>0.45487540965517242</v>
      </c>
      <c r="JC128" s="14">
        <f>JC126*Data!$B48/Data!$B42*Data!$B46/Data!$B4</f>
        <v>0.34639205517241384</v>
      </c>
      <c r="JD128" s="14">
        <f>JD126*Data!$B48/Data!$B42*Data!$B46/Data!$B4</f>
        <v>0.12786198068965515</v>
      </c>
      <c r="JE128" s="14">
        <f>JE126*Data!$B48/Data!$B42*Data!$B46/Data!$B4</f>
        <v>0.12681026206896553</v>
      </c>
      <c r="JF128" s="14">
        <f>JF126*Data!$B48/Data!$B42*Data!$B46/Data!$B4</f>
        <v>0.12890659310344829</v>
      </c>
      <c r="JG128" s="14">
        <f>JG126*Data!$B48/Data!$B42*Data!$B46/Data!$B4</f>
        <v>0.1256519503448276</v>
      </c>
      <c r="JH128" s="14">
        <f>JH126*Data!$B48/Data!$B42*Data!$B46/Data!$B4</f>
        <v>0.19104326620689657</v>
      </c>
      <c r="JI128" s="14">
        <f>JI126*Data!$B48/Data!$B42*Data!$B46/Data!$B4</f>
        <v>0.21968838620689654</v>
      </c>
      <c r="JJ128" s="14">
        <f>JJ126*Data!$B48/Data!$B42*Data!$B46/Data!$B4</f>
        <v>0.15679845517241378</v>
      </c>
      <c r="JK128" s="14">
        <f>JK126*Data!$B48/Data!$B42*Data!$B46/Data!$B4</f>
        <v>0.12814622896551722</v>
      </c>
      <c r="JL128" s="14">
        <f>JL126*Data!$B48/Data!$B42*Data!$B46/Data!$B4</f>
        <v>0.12140243862068965</v>
      </c>
      <c r="JM128" s="14">
        <f>JM126*Data!$B48/Data!$B42*Data!$B46/Data!$B4</f>
        <v>0.1001122427586207</v>
      </c>
      <c r="JN128" s="14">
        <f>JN126*Data!$B48/Data!$B42*Data!$B46/Data!$B4</f>
        <v>0.26712231724137936</v>
      </c>
      <c r="JO128" s="14">
        <f>JO126*Data!$B48/Data!$B42*Data!$B46/Data!$B4</f>
        <v>0.34335770482758632</v>
      </c>
      <c r="JP128" s="14">
        <f>JP126*Data!$B48/Data!$B42*Data!$B46/Data!$B4</f>
        <v>0.53488419310344826</v>
      </c>
      <c r="JQ128" s="14">
        <f>JQ126*Data!$B48/Data!$B42*Data!$B46/Data!$B4</f>
        <v>0.20625765517241385</v>
      </c>
      <c r="JR128" s="14">
        <f>JR126*Data!$B48/Data!$B42*Data!$B46/Data!$B4</f>
        <v>0.16772069517241381</v>
      </c>
      <c r="JS128" s="14">
        <f>JS126*Data!$B48/Data!$B42*Data!$B46/Data!$B4</f>
        <v>0.14338904275862069</v>
      </c>
      <c r="JT128" s="14">
        <f>JT126*Data!$B48/Data!$B42*Data!$B46/Data!$B4</f>
        <v>0.17135196689655172</v>
      </c>
      <c r="JU128" s="14">
        <f>JU126*Data!$B48/Data!$B42*Data!$B46/Data!$B4</f>
        <v>0.21752809931034481</v>
      </c>
      <c r="JV128" s="14">
        <f>JV126*Data!$B48/Data!$B42*Data!$B46/Data!$B4</f>
        <v>0.24814874482758623</v>
      </c>
      <c r="JW128" s="14">
        <f>JW126*Data!$B48/Data!$B42*Data!$B46/Data!$B4</f>
        <v>0.34072130206896556</v>
      </c>
      <c r="JX128" s="14">
        <f>JX126*Data!$B48/Data!$B42*Data!$B46/Data!$B4</f>
        <v>0.22544441379310348</v>
      </c>
      <c r="JY128" s="14">
        <f>JY126*Data!$B48/Data!$B42*Data!$B46/Data!$B4</f>
        <v>0.21698092137931038</v>
      </c>
      <c r="JZ128" s="14">
        <f>JZ126*Data!$B48/Data!$B42*Data!$B46/Data!$B4</f>
        <v>0.18019208827586208</v>
      </c>
      <c r="KA128" s="14">
        <f>KA126*Data!$B48/Data!$B42*Data!$B46/Data!$B4</f>
        <v>0.22113094620689658</v>
      </c>
      <c r="KB128" s="14">
        <f>KB126*Data!$B48/Data!$B42*Data!$B46/Data!$B4</f>
        <v>0.20229239172413793</v>
      </c>
      <c r="KC128" s="14">
        <f>KC126*Data!$B48/Data!$B42*Data!$B46/Data!$B4</f>
        <v>0.3466407724137931</v>
      </c>
      <c r="KD128" s="14">
        <f>KD126*Data!$B48/Data!$B42*Data!$B46/Data!$B4</f>
        <v>0.39002416551724134</v>
      </c>
      <c r="KE128" s="14">
        <f>KE126*Data!$B48/Data!$B42*Data!$B46/Data!$B4</f>
        <v>0.31265889103448274</v>
      </c>
      <c r="KF128" s="14">
        <f>KF126*Data!$B48/Data!$B42*Data!$B46/Data!$B4</f>
        <v>0.56419729655172413</v>
      </c>
      <c r="KG128" s="14">
        <f>KG126*Data!$B48/Data!$B42*Data!$B46/Data!$B4</f>
        <v>0.43639927172413789</v>
      </c>
      <c r="KH128" s="14">
        <f>KH126*Data!$B48/Data!$B42*Data!$B46/Data!$B4</f>
        <v>0.40852872827586206</v>
      </c>
      <c r="KI128" s="14">
        <f>KI126*Data!$B48/Data!$B42*Data!$B46/Data!$B4</f>
        <v>0.39710194758620687</v>
      </c>
      <c r="KJ128" s="14">
        <f>KJ126*Data!$B48/Data!$B42*Data!$B46/Data!$B4</f>
        <v>0.53410961655172418</v>
      </c>
      <c r="KK128" s="14">
        <f>KK126*Data!$B48/Data!$B42*Data!$B46/Data!$B4</f>
        <v>0.60997548137931024</v>
      </c>
      <c r="KL128" s="14">
        <f>KL126*Data!$B48/Data!$B42*Data!$B46/Data!$B4</f>
        <v>0.55248626758620689</v>
      </c>
      <c r="KM128" s="14">
        <f>KM126*Data!$B48/Data!$B42*Data!$B46/Data!$B4</f>
        <v>0.45653826206896558</v>
      </c>
      <c r="KN128" s="14">
        <f>KN126*Data!$B48/Data!$B42*Data!$B46/Data!$B4</f>
        <v>0.44536730482758624</v>
      </c>
      <c r="KO128" s="14">
        <f>KO126*Data!$B48/Data!$B42*Data!$B46/Data!$B4</f>
        <v>0.48929076965517232</v>
      </c>
      <c r="KP128" s="14">
        <f>KP126*Data!$B48/Data!$B42*Data!$B46/Data!$B4</f>
        <v>1.0732575337931036</v>
      </c>
      <c r="KQ128" s="14">
        <f>KQ126*Data!$B48/Data!$B42*Data!$B46/Data!$B4</f>
        <v>0.73743240827586221</v>
      </c>
      <c r="KR128" s="14">
        <f>KR126*Data!$B48/Data!$B42*Data!$B46/Data!$B4</f>
        <v>0.6939495282758622</v>
      </c>
      <c r="KS128" s="14">
        <f>KS126*Data!$B48/Data!$B42*Data!$B46/Data!$B4</f>
        <v>1.0597486344827587</v>
      </c>
      <c r="KT128" s="14">
        <f>KT126*Data!$B48/Data!$B42*Data!$B46/Data!$B4</f>
        <v>0.60726091034482743</v>
      </c>
      <c r="KU128" s="14">
        <f>KU126*Data!$B48/Data!$B42*Data!$B46/Data!$B4</f>
        <v>0.26069120000000001</v>
      </c>
      <c r="KV128" s="14">
        <f>KV126*Data!$B48/Data!$B42*Data!$B46/Data!$B4</f>
        <v>0.27130076689655175</v>
      </c>
      <c r="KW128" s="14">
        <f>KW126*Data!$B48/Data!$B42*Data!$B46/Data!$B4</f>
        <v>0.24053799724137936</v>
      </c>
      <c r="KX128" s="14">
        <f>KX126*Data!$B48/Data!$B42*Data!$B46/Data!$B4</f>
        <v>0</v>
      </c>
      <c r="KY128" s="14">
        <f>KY126*Data!$B48/Data!$B42*Data!$B46/Data!$B4</f>
        <v>0.34816150068965518</v>
      </c>
      <c r="KZ128" s="14">
        <f>KZ126*Data!$B48/Data!$B42*Data!$B46/Data!$B4</f>
        <v>0.26936077241379314</v>
      </c>
      <c r="LA128" s="14">
        <f>LA126*Data!$B48/Data!$B42*Data!$B46/Data!$B4</f>
        <v>0.26250328275862073</v>
      </c>
      <c r="LB128" s="14">
        <f>LB126*Data!$B48/Data!$B42*Data!$B46/Data!$B4</f>
        <v>0.26420877241379315</v>
      </c>
      <c r="LC128" s="14">
        <f>LC126*Data!$B48/Data!$B42*Data!$B46/Data!$B4</f>
        <v>0.45066142896551725</v>
      </c>
      <c r="LD128" s="14">
        <f>LD126*Data!$B48/Data!$B42*Data!$B46/Data!$B4</f>
        <v>0.34706003862068974</v>
      </c>
      <c r="LE128" s="14">
        <f>LE126*Data!$B48/Data!$B42*Data!$B46/Data!$B4</f>
        <v>0.32906712275862066</v>
      </c>
      <c r="LF128" s="14">
        <f>LF126*Data!$B48/Data!$B42*Data!$B46/Data!$B4</f>
        <v>0.36201149793103454</v>
      </c>
      <c r="LG128" s="14">
        <f>LG126*Data!$B48/Data!$B42*Data!$B46/Data!$B4</f>
        <v>0.23274959448275861</v>
      </c>
      <c r="LH128" s="14">
        <f>LH126*Data!$B48/Data!$B42*Data!$B46/Data!$B4</f>
        <v>0.18950832551724137</v>
      </c>
      <c r="LI128" s="14">
        <f>LI126*Data!$B48/Data!$B42*Data!$B46/Data!$B4</f>
        <v>0.15777911172413792</v>
      </c>
      <c r="LJ128" s="14">
        <f>LJ126*Data!$B48/Data!$B42*Data!$B46/Data!$B4</f>
        <v>0.11777116689655173</v>
      </c>
      <c r="LK128" s="14">
        <f>LK126*Data!$B48/Data!$B42*Data!$B46/Data!$B4</f>
        <v>0.10812093793103449</v>
      </c>
      <c r="LL128" s="14">
        <f>LL126*Data!$B48/Data!$B42*Data!$B46/Data!$B4</f>
        <v>8.7896673103448272E-2</v>
      </c>
      <c r="LM128" s="14">
        <f>LM126*Data!$B48/Data!$B42*Data!$B46/Data!$B4</f>
        <v>8.0925484137931034E-2</v>
      </c>
      <c r="LN128" s="14">
        <f>LN126*Data!$B48/Data!$B42*Data!$B46/Data!$B4</f>
        <v>4.5159944827586208E-2</v>
      </c>
      <c r="LO128" s="14">
        <f>LO126*Data!$B48/Data!$B42*Data!$B46/Data!$B4</f>
        <v>4.1365230344827579E-2</v>
      </c>
      <c r="LP128" s="14">
        <f>LP126*Data!$B48/Data!$B42*Data!$B46/Data!$B4</f>
        <v>7.9134720000000006E-2</v>
      </c>
      <c r="LQ128" s="14">
        <f>LQ126*Data!$B48/Data!$B42*Data!$B46/Data!$B4</f>
        <v>0.80640000000000012</v>
      </c>
      <c r="LR128" s="14">
        <f>LR126*Data!$B48/Data!$B42*Data!$B46/Data!$B4</f>
        <v>0.80640000000000012</v>
      </c>
      <c r="LS128" s="14">
        <f>LS126*Data!$B48/Data!$B42*Data!$B46/Data!$B4</f>
        <v>0.3583446951724138</v>
      </c>
      <c r="LT128" s="14">
        <f>LT126*Data!$B48/Data!$B42*Data!$B46/Data!$B4</f>
        <v>0.32384406068965521</v>
      </c>
      <c r="LU128" s="14">
        <f>LU126*Data!$B48/Data!$B42*Data!$B46/Data!$B4</f>
        <v>0.42661402482758615</v>
      </c>
      <c r="LV128" s="14">
        <f>LV126*Data!$B48/Data!$B42*Data!$B46/Data!$B4</f>
        <v>0.27235248551724139</v>
      </c>
      <c r="LW128" s="14">
        <f>LW126*Data!$B48/Data!$B42*Data!$B46/Data!$B4</f>
        <v>0.31918949517241374</v>
      </c>
      <c r="LX128" s="14">
        <f>LX126*Data!$B48/Data!$B42*Data!$B46/Data!$B4</f>
        <v>8.9599999999999999E-2</v>
      </c>
      <c r="LY128" s="14">
        <f>LY126*Data!$B48/Data!$B42*Data!$B46/Data!$B4</f>
        <v>0.26710810482758618</v>
      </c>
      <c r="LZ128" s="14">
        <f>LZ126*Data!$B48/Data!$B42*Data!$B46/Data!$B4</f>
        <v>0.24609505103448273</v>
      </c>
      <c r="MA128" s="14">
        <f>MA126*Data!$B48/Data!$B42*Data!$B46/Data!$B4</f>
        <v>0.21707330206896552</v>
      </c>
      <c r="MB128" s="14">
        <f>MB126*Data!$B48/Data!$B42*Data!$B46/Data!$B4</f>
        <v>0.30494155034482762</v>
      </c>
      <c r="MC128" s="14">
        <f>MC126*Data!$B48/Data!$B42*Data!$B46/Data!$B4</f>
        <v>0.22405870344827589</v>
      </c>
      <c r="MD128" s="14">
        <f>MD126*Data!$B48/Data!$B42*Data!$B46/Data!$B4</f>
        <v>0.21170100965517236</v>
      </c>
      <c r="ME128" s="14">
        <f>ME126*Data!$B48/Data!$B42*Data!$B46/Data!$B4</f>
        <v>9.4427277241379295E-2</v>
      </c>
      <c r="MF128" s="14">
        <f>MF126*Data!$B48/Data!$B42*Data!$B46/Data!$B4</f>
        <v>8.6013528275862089E-2</v>
      </c>
      <c r="MG128" s="14">
        <f>MG126*Data!$B48/Data!$B42*Data!$B46/Data!$B4</f>
        <v>9.1158422068965531E-2</v>
      </c>
      <c r="MH128" s="14">
        <f>MH126*Data!$B48/Data!$B42*Data!$B46/Data!$B4</f>
        <v>8.8038797241379335E-2</v>
      </c>
      <c r="MI128" s="14">
        <f>MI126*Data!$B48/Data!$B42*Data!$B46/Data!$B4</f>
        <v>8.4684667586206908E-2</v>
      </c>
      <c r="MJ128" s="14">
        <f>MJ126*Data!$B48/Data!$B42*Data!$B46/Data!$B4</f>
        <v>8.1707166896551719E-2</v>
      </c>
      <c r="MK128" s="14">
        <f>MK126*Data!$B48/Data!$B42*Data!$B46/Data!$B4</f>
        <v>8.7704805517241372E-2</v>
      </c>
      <c r="ML128" s="14">
        <f>ML126*Data!$B48/Data!$B42*Data!$B46/Data!$B4</f>
        <v>7.6036413793103455E-2</v>
      </c>
      <c r="MM128" s="14">
        <f>MM126*Data!$B48/Data!$B42*Data!$B46/Data!$B4</f>
        <v>6.956976551724138E-2</v>
      </c>
      <c r="MN128" s="14">
        <f>MN126*Data!$B48/Data!$B42*Data!$B46/Data!$B4</f>
        <v>0.13579961379310346</v>
      </c>
      <c r="MO128" s="14">
        <f>MO126*Data!$B48/Data!$B42*Data!$B46/Data!$B4</f>
        <v>0.12246836965517244</v>
      </c>
      <c r="MP128" s="14">
        <f>MP126*Data!$B48/Data!$B42*Data!$B46/Data!$B4</f>
        <v>0.14438391172413792</v>
      </c>
      <c r="MQ128" s="14">
        <f>MQ126*Data!$B48/Data!$B42*Data!$B46/Data!$B4</f>
        <v>6.6435928275862061E-2</v>
      </c>
      <c r="MR128" s="14">
        <f>MR126*Data!$B48/Data!$B42*Data!$B46/Data!$B4</f>
        <v>6.2413815172413782E-2</v>
      </c>
      <c r="MS128" s="14">
        <f>MS126*Data!$B48/Data!$B42*Data!$B46/Data!$B4</f>
        <v>7.1929026206896562E-2</v>
      </c>
      <c r="MT128" s="14">
        <f>MT126*Data!$B48/Data!$B42*Data!$B46/Data!$B4</f>
        <v>6.1262609655172412E-2</v>
      </c>
      <c r="MU128" s="14">
        <f>MU126*Data!$B48/Data!$B42*Data!$B46/Data!$B4</f>
        <v>6.0004811034482762E-2</v>
      </c>
      <c r="MV128" s="14">
        <f>MV126*Data!$B48/Data!$B42*Data!$B46/Data!$B4</f>
        <v>6.8645958620689659E-2</v>
      </c>
      <c r="MW128" s="14">
        <f>MW126*Data!$B48/Data!$B42*Data!$B46/Data!$B4</f>
        <v>6.1724513103448279E-2</v>
      </c>
      <c r="MX128" s="14">
        <f>MX126*Data!$B48/Data!$B42*Data!$B46/Data!$B4</f>
        <v>5.4305633103448277E-2</v>
      </c>
      <c r="MY128" s="14">
        <f>MY126*Data!$B48/Data!$B42*Data!$B46/Data!$B4</f>
        <v>5.5606068965517244E-2</v>
      </c>
      <c r="MZ128" s="14">
        <f>MZ126*Data!$B48/Data!$B42*Data!$B46/Data!$B4</f>
        <v>5.3691340996168575E-2</v>
      </c>
      <c r="NA128" s="14">
        <f>NA126*Data!$B48/Data!$B42*Data!$B46/Data!$B4</f>
        <v>5.3268574531631828E-2</v>
      </c>
      <c r="NB128" s="14">
        <f>NB126*Data!$B48/Data!$B42*Data!$B46/Data!$B4</f>
        <v>5.3268574531631828E-2</v>
      </c>
      <c r="NC128" s="14">
        <f>NC126*Data!$B48/Data!$B42*Data!$B46/Data!$B4</f>
        <v>5.2852413793103459E-2</v>
      </c>
    </row>
    <row r="129" spans="2:367" ht="15">
      <c r="B129" s="9" t="s">
        <v>1844</v>
      </c>
      <c r="C129" s="14">
        <f>C126*Data!$B48/Data!$B40/Data!$B4</f>
        <v>0.28024342068965513</v>
      </c>
      <c r="D129" s="14">
        <f>D126*Data!$B48/Data!$B40/Data!$B4</f>
        <v>0.17406146206896547</v>
      </c>
      <c r="E129" s="14">
        <f>E126*Data!$B48/Data!$B40/Data!$B4</f>
        <v>0.25610262068965517</v>
      </c>
      <c r="F129" s="14">
        <f>F126*Data!$B48/Data!$B40/Data!$B4</f>
        <v>0.24808275862068965</v>
      </c>
      <c r="G129" s="14">
        <f>G126*Data!$B48/Data!$B40/Data!$B4</f>
        <v>0.23597682758620689</v>
      </c>
      <c r="H129" s="14">
        <f>H126*Data!$B48/Data!$B40/Data!$B4</f>
        <v>0</v>
      </c>
      <c r="I129" s="14">
        <f>I126*Data!$B48/Data!$B40/Data!$B4</f>
        <v>0</v>
      </c>
      <c r="J129" s="14">
        <f>J126*Data!$B48/Data!$B40/Data!$B4</f>
        <v>0.3091453793103448</v>
      </c>
      <c r="K129" s="14">
        <f>K126*Data!$B48/Data!$B40/Data!$B4</f>
        <v>0.16614311724137931</v>
      </c>
      <c r="L129" s="14">
        <f>L126*Data!$B48/Data!$B40/Data!$B4</f>
        <v>0.21229793103448277</v>
      </c>
      <c r="M129" s="14">
        <f>M126*Data!$B48/Data!$B40/Data!$B4</f>
        <v>0.18257875862068962</v>
      </c>
      <c r="N129" s="14">
        <f>N126*Data!$B48/Data!$B40/Data!$B4</f>
        <v>0.21780524137931032</v>
      </c>
      <c r="O129" s="14">
        <f>O126*Data!$B48/Data!$B40/Data!$B4</f>
        <v>0.45657379310344826</v>
      </c>
      <c r="P129" s="14">
        <f>P126*Data!$B48/Data!$B40/Data!$B4</f>
        <v>0.4732733793103448</v>
      </c>
      <c r="Q129" s="14">
        <f>Q126*Data!$B48/Data!$B40/Data!$B4</f>
        <v>0.66857224827586204</v>
      </c>
      <c r="R129" s="14">
        <f>R126*Data!$B48/Data!$B40/Data!$B4</f>
        <v>0.59093186206896553</v>
      </c>
      <c r="S129" s="14">
        <f>S126*Data!$B48/Data!$B40/Data!$B4</f>
        <v>0.44812248275862065</v>
      </c>
      <c r="T129" s="14">
        <f>T126*Data!$B48/Data!$B40/Data!$B4</f>
        <v>0.18415227586206898</v>
      </c>
      <c r="U129" s="14">
        <f>U126*Data!$B48/Data!$B40/Data!$B4</f>
        <v>0.22772855172413789</v>
      </c>
      <c r="V129" s="14">
        <f>V126*Data!$B48/Data!$B40/Data!$B4</f>
        <v>0</v>
      </c>
      <c r="W129" s="14">
        <f>W126*Data!$B48/Data!$B40/Data!$B4</f>
        <v>0</v>
      </c>
      <c r="X129" s="14">
        <f>X126*Data!$B48/Data!$B40/Data!$B4</f>
        <v>0.37381186206896549</v>
      </c>
      <c r="Y129" s="14">
        <f>Y126*Data!$B48/Data!$B40/Data!$B4</f>
        <v>0.23560121379310345</v>
      </c>
      <c r="Z129" s="14">
        <f>Z126*Data!$B48/Data!$B40/Data!$B4</f>
        <v>0.25282868965517241</v>
      </c>
      <c r="AA129" s="14">
        <f>AA126*Data!$B48/Data!$B40/Data!$B4</f>
        <v>0.25498593103448275</v>
      </c>
      <c r="AB129" s="14">
        <f>AB126*Data!$B48/Data!$B40/Data!$B4</f>
        <v>0.2868369655172413</v>
      </c>
      <c r="AC129" s="14">
        <f>AC126*Data!$B48/Data!$B40/Data!$B4</f>
        <v>0</v>
      </c>
      <c r="AD129" s="14">
        <f>AD126*Data!$B48/Data!$B40/Data!$B4</f>
        <v>0</v>
      </c>
      <c r="AE129" s="14">
        <f>AE126*Data!$B48/Data!$B40/Data!$B4</f>
        <v>0.38057544827586198</v>
      </c>
      <c r="AF129" s="14">
        <f>AF126*Data!$B48/Data!$B40/Data!$B4</f>
        <v>0.23401754482758622</v>
      </c>
      <c r="AG129" s="14">
        <f>AG126*Data!$B48/Data!$B40/Data!$B4</f>
        <v>0.27762427586206895</v>
      </c>
      <c r="AH129" s="14">
        <f>AH126*Data!$B48/Data!$B40/Data!$B4</f>
        <v>0.25518896551724141</v>
      </c>
      <c r="AI129" s="14">
        <f>AI126*Data!$B48/Data!$B40/Data!$B4</f>
        <v>0.24996082758620686</v>
      </c>
      <c r="AJ129" s="14">
        <f>AJ126*Data!$B48/Data!$B40/Data!$B4</f>
        <v>0</v>
      </c>
      <c r="AK129" s="14">
        <f>AK126*Data!$B48/Data!$B40/Data!$B4</f>
        <v>0</v>
      </c>
      <c r="AL129" s="14">
        <f>AL126*Data!$B48/Data!$B40/Data!$B4</f>
        <v>0.4440541793103448</v>
      </c>
      <c r="AM129" s="14">
        <f>AM126*Data!$B48/Data!$B40/Data!$B4</f>
        <v>0.22291155862068968</v>
      </c>
      <c r="AN129" s="14">
        <f>AN126*Data!$B48/Data!$B40/Data!$B4</f>
        <v>0.31660689655172408</v>
      </c>
      <c r="AO129" s="14">
        <f>AO126*Data!$B48/Data!$B40/Data!$B4</f>
        <v>0.3030543448275862</v>
      </c>
      <c r="AP129" s="14">
        <f>AP126*Data!$B48/Data!$B40/Data!$B4</f>
        <v>0.32508358620689648</v>
      </c>
      <c r="AQ129" s="14">
        <f>AQ126*Data!$B48/Data!$B40/Data!$B4</f>
        <v>0</v>
      </c>
      <c r="AR129" s="14">
        <f>AR126*Data!$B48/Data!$B40/Data!$B4</f>
        <v>0</v>
      </c>
      <c r="AS129" s="14">
        <f>AS126*Data!$B48/Data!$B40/Data!$B4</f>
        <v>0.60017754482758623</v>
      </c>
      <c r="AT129" s="14">
        <f>AT126*Data!$B48/Data!$B40/Data!$B4</f>
        <v>0.25602648275862067</v>
      </c>
      <c r="AU129" s="14">
        <f>AU126*Data!$B48/Data!$B40/Data!$B4</f>
        <v>0.27866482758620686</v>
      </c>
      <c r="AV129" s="14">
        <f>AV126*Data!$B48/Data!$B40/Data!$B4</f>
        <v>0.2691983448275862</v>
      </c>
      <c r="AW129" s="14">
        <f>AW126*Data!$B48/Data!$B40/Data!$B4</f>
        <v>0.31381517241379314</v>
      </c>
      <c r="AX129" s="14">
        <f>AX126*Data!$B48/Data!$B40/Data!$B4</f>
        <v>0</v>
      </c>
      <c r="AY129" s="14">
        <f>AY126*Data!$B48/Data!$B40/Data!$B4</f>
        <v>0</v>
      </c>
      <c r="AZ129" s="14">
        <f>AZ126*Data!$B48/Data!$B40/Data!$B4</f>
        <v>0.85950333793103451</v>
      </c>
      <c r="BA129" s="14">
        <f>BA126*Data!$B48/Data!$B40/Data!$B4</f>
        <v>0.52045859310344822</v>
      </c>
      <c r="BB129" s="14">
        <f>BB126*Data!$B48/Data!$B40/Data!$B4</f>
        <v>0.19965903448275862</v>
      </c>
      <c r="BC129" s="14">
        <f>BC126*Data!$B48/Data!$B40/Data!$B4</f>
        <v>0.22483531034482759</v>
      </c>
      <c r="BD129" s="14">
        <f>BD126*Data!$B48/Data!$B40/Data!$B4</f>
        <v>0.19658813793103444</v>
      </c>
      <c r="BE129" s="14">
        <f>BE126*Data!$B48/Data!$B40/Data!$B4</f>
        <v>0</v>
      </c>
      <c r="BF129" s="14">
        <f>BF126*Data!$B48/Data!$B40/Data!$B4</f>
        <v>0</v>
      </c>
      <c r="BG129" s="14">
        <f>BG126*Data!$B48/Data!$B40/Data!$B4</f>
        <v>0.5052893793103449</v>
      </c>
      <c r="BH129" s="14">
        <f>BH126*Data!$B48/Data!$B40/Data!$B4</f>
        <v>0.21667840000000002</v>
      </c>
      <c r="BI129" s="14">
        <f>BI126*Data!$B48/Data!$B40/Data!$B4</f>
        <v>0.28759834482758617</v>
      </c>
      <c r="BJ129" s="14">
        <f>BJ126*Data!$B48/Data!$B40/Data!$B4</f>
        <v>0.33878841379310337</v>
      </c>
      <c r="BK129" s="14">
        <f>BK126*Data!$B48/Data!$B40/Data!$B4</f>
        <v>0.53618868965517241</v>
      </c>
      <c r="BL129" s="14">
        <f>BL126*Data!$B48/Data!$B40/Data!$B4</f>
        <v>0</v>
      </c>
      <c r="BM129" s="14">
        <f>BM126*Data!$B48/Data!$B40/Data!$B4</f>
        <v>0</v>
      </c>
      <c r="BN129" s="14">
        <f>BN126*Data!$B48/Data!$B40/Data!$B4</f>
        <v>0.681010648275862</v>
      </c>
      <c r="BO129" s="14">
        <f>BO126*Data!$B48/Data!$B40/Data!$B4</f>
        <v>0.24492049655172418</v>
      </c>
      <c r="BP129" s="14">
        <f>BP126*Data!$B48/Data!$B40/Data!$B4</f>
        <v>0.19899917241379309</v>
      </c>
      <c r="BQ129" s="14">
        <f>BQ126*Data!$B48/Data!$B40/Data!$B4</f>
        <v>0.25457986206896549</v>
      </c>
      <c r="BR129" s="14">
        <f>BR126*Data!$B48/Data!$B40/Data!$B4</f>
        <v>0.21909958620689654</v>
      </c>
      <c r="BS129" s="14">
        <f>BS126*Data!$B48/Data!$B40/Data!$B4</f>
        <v>0</v>
      </c>
      <c r="BT129" s="14">
        <f>BT126*Data!$B48/Data!$B40/Data!$B4</f>
        <v>0</v>
      </c>
      <c r="BU129" s="14">
        <f>BU126*Data!$B48/Data!$B40/Data!$B4</f>
        <v>0.39997539310344826</v>
      </c>
      <c r="BV129" s="14">
        <f>BV126*Data!$B48/Data!$B40/Data!$B4</f>
        <v>0.21809964137931032</v>
      </c>
      <c r="BW129" s="14">
        <f>BW126*Data!$B48/Data!$B40/Data!$B4</f>
        <v>0.27092413793103448</v>
      </c>
      <c r="BX129" s="14">
        <f>BX126*Data!$B48/Data!$B40/Data!$B4</f>
        <v>0.30947531034482761</v>
      </c>
      <c r="BY129" s="14">
        <f>BY126*Data!$B48/Data!$B40/Data!$B4</f>
        <v>0.23338813793103447</v>
      </c>
      <c r="BZ129" s="14">
        <f>BZ126*Data!$B48/Data!$B40/Data!$B4</f>
        <v>0</v>
      </c>
      <c r="CA129" s="14">
        <f>CA126*Data!$B48/Data!$B40/Data!$B4</f>
        <v>0</v>
      </c>
      <c r="CB129" s="14">
        <f>CB126*Data!$B48/Data!$B40/Data!$B4</f>
        <v>0.63577710344827598</v>
      </c>
      <c r="CC129" s="14">
        <f>CC126*Data!$B48/Data!$B40/Data!$B4</f>
        <v>0.29992253793103446</v>
      </c>
      <c r="CD129" s="14">
        <f>CD126*Data!$B48/Data!$B40/Data!$B4</f>
        <v>0.21321158620689654</v>
      </c>
      <c r="CE129" s="14">
        <f>CE126*Data!$B48/Data!$B40/Data!$B4</f>
        <v>0.64</v>
      </c>
      <c r="CF129" s="14">
        <f>CF126*Data!$B48/Data!$B40/Data!$B4</f>
        <v>0.32</v>
      </c>
      <c r="CG129" s="14">
        <f>CG126*Data!$B48/Data!$B40/Data!$B4</f>
        <v>0</v>
      </c>
      <c r="CH129" s="14">
        <f>CH126*Data!$B48/Data!$B40/Data!$B4</f>
        <v>0</v>
      </c>
      <c r="CI129" s="14">
        <f>CI126*Data!$B48/Data!$B40/Data!$B4</f>
        <v>0</v>
      </c>
      <c r="CJ129" s="14">
        <f>CJ126*Data!$B48/Data!$B40/Data!$B4</f>
        <v>0.25600000000000001</v>
      </c>
      <c r="CK129" s="14">
        <f>CK126*Data!$B48/Data!$B40/Data!$B4</f>
        <v>0.32</v>
      </c>
      <c r="CL129" s="14">
        <f>CL126*Data!$B48/Data!$B40/Data!$B4</f>
        <v>0.32</v>
      </c>
      <c r="CM129" s="14">
        <f>CM126*Data!$B48/Data!$B40/Data!$B4</f>
        <v>0.32</v>
      </c>
      <c r="CN129" s="14">
        <f>CN126*Data!$B48/Data!$B40/Data!$B4</f>
        <v>0</v>
      </c>
      <c r="CO129" s="14">
        <f>CO126*Data!$B48/Data!$B40/Data!$B4</f>
        <v>0</v>
      </c>
      <c r="CP129" s="14">
        <f>CP126*Data!$B48/Data!$B40/Data!$B4</f>
        <v>1.145982455172414</v>
      </c>
      <c r="CQ129" s="14">
        <f>CQ126*Data!$B48/Data!$B40/Data!$B4</f>
        <v>0.56916656551724132</v>
      </c>
      <c r="CR129" s="14">
        <f>CR126*Data!$B48/Data!$B40/Data!$B4</f>
        <v>0.31439889655172409</v>
      </c>
      <c r="CS129" s="14">
        <f>CS126*Data!$B48/Data!$B40/Data!$B4</f>
        <v>0.28176110344827593</v>
      </c>
      <c r="CT129" s="14">
        <f>CT126*Data!$B48/Data!$B40/Data!$B4</f>
        <v>0.30650593103448276</v>
      </c>
      <c r="CU129" s="14">
        <f>CU126*Data!$B48/Data!$B40/Data!$B4</f>
        <v>0.24772744827586207</v>
      </c>
      <c r="CV129" s="14">
        <f>CV126*Data!$B48/Data!$B40/Data!$B4</f>
        <v>0.32391613793103446</v>
      </c>
      <c r="CW129" s="14">
        <f>CW126*Data!$B48/Data!$B40/Data!$B4</f>
        <v>0.38853186206896539</v>
      </c>
      <c r="CX129" s="14">
        <f>CX126*Data!$B48/Data!$B40/Data!$B4</f>
        <v>0.4392904827586207</v>
      </c>
      <c r="CY129" s="14">
        <f>CY126*Data!$B48/Data!$B40/Data!$B4</f>
        <v>0.26303117241379309</v>
      </c>
      <c r="CZ129" s="14">
        <f>CZ126*Data!$B48/Data!$B40/Data!$B4</f>
        <v>0.28736993103448272</v>
      </c>
      <c r="DA129" s="14">
        <f>DA126*Data!$B48/Data!$B40/Data!$B4</f>
        <v>0.24635696551724137</v>
      </c>
      <c r="DB129" s="14">
        <f>DB126*Data!$B48/Data!$B40/Data!$B4</f>
        <v>0.2327028965517241</v>
      </c>
      <c r="DC129" s="14">
        <f>DC126*Data!$B48/Data!$B40/Data!$B4</f>
        <v>0.30528772413793104</v>
      </c>
      <c r="DD129" s="14">
        <f>DD126*Data!$B48/Data!$B40/Data!$B4</f>
        <v>0</v>
      </c>
      <c r="DE129" s="14">
        <f>DE126*Data!$B48/Data!$B40/Data!$B4</f>
        <v>0.72929986206896524</v>
      </c>
      <c r="DF129" s="14">
        <f>DF126*Data!$B48/Data!$B40/Data!$B4</f>
        <v>0.93850151724137909</v>
      </c>
      <c r="DG129" s="14">
        <f>DG126*Data!$B48/Data!$B40/Data!$B4</f>
        <v>0.86893682758620694</v>
      </c>
      <c r="DH129" s="14">
        <f>DH126*Data!$B48/Data!$B40/Data!$B4</f>
        <v>0.85495282758620683</v>
      </c>
      <c r="DI129" s="14">
        <f>DI126*Data!$B48/Data!$B40/Data!$B4</f>
        <v>0</v>
      </c>
      <c r="DJ129" s="14">
        <f>DJ126*Data!$B48/Data!$B40/Data!$B4</f>
        <v>0</v>
      </c>
      <c r="DK129" s="14">
        <f>DK126*Data!$B48/Data!$B40/Data!$B4</f>
        <v>0</v>
      </c>
      <c r="DL129" s="14">
        <f>DL126*Data!$B48/Data!$B40/Data!$B4</f>
        <v>0.16</v>
      </c>
      <c r="DM129" s="14">
        <f>DM126*Data!$B48/Data!$B40/Data!$B4</f>
        <v>0.31990620689655169</v>
      </c>
      <c r="DN129" s="14">
        <f>DN126*Data!$B48/Data!$B40/Data!$B4</f>
        <v>0.27528937931034486</v>
      </c>
      <c r="DO129" s="14">
        <f>DO126*Data!$B48/Data!$B40/Data!$B4</f>
        <v>0.24369213793103447</v>
      </c>
      <c r="DP129" s="14">
        <f>DP126*Data!$B48/Data!$B40/Data!$B4</f>
        <v>0.22722096551724133</v>
      </c>
      <c r="DQ129" s="14">
        <f>DQ126*Data!$B48/Data!$B40/Data!$B4</f>
        <v>0.26364027586206895</v>
      </c>
      <c r="DR129" s="14">
        <f>DR126*Data!$B48/Data!$B40/Data!$B4</f>
        <v>0.16</v>
      </c>
      <c r="DS129" s="14">
        <f>DS126*Data!$B48/Data!$B40/Data!$B4</f>
        <v>0.385943172413793</v>
      </c>
      <c r="DT129" s="14">
        <f>DT126*Data!$B48/Data!$B40/Data!$B4</f>
        <v>0.32206344827586197</v>
      </c>
      <c r="DU129" s="14">
        <f>DU126*Data!$B48/Data!$B40/Data!$B4</f>
        <v>0.2864308965517241</v>
      </c>
      <c r="DV129" s="14">
        <f>DV126*Data!$B48/Data!$B40/Data!$B4</f>
        <v>0.32439834482758617</v>
      </c>
      <c r="DW129" s="14">
        <f>DW126*Data!$B48/Data!$B40/Data!$B4</f>
        <v>0.25780303448275865</v>
      </c>
      <c r="DX129" s="14">
        <f>DX126*Data!$B48/Data!$B40/Data!$B4</f>
        <v>0.35937103448275859</v>
      </c>
      <c r="DY129" s="14">
        <f>DY126*Data!$B48/Data!$B40/Data!$B4</f>
        <v>0.48383117241379309</v>
      </c>
      <c r="DZ129" s="14">
        <f>DZ126*Data!$B48/Data!$B40/Data!$B4</f>
        <v>0.28572027586206894</v>
      </c>
      <c r="EA129" s="14">
        <f>EA126*Data!$B48/Data!$B40/Data!$B4</f>
        <v>0.27896937931034482</v>
      </c>
      <c r="EB129" s="14">
        <f>EB126*Data!$B48/Data!$B40/Data!$B4</f>
        <v>0.27292910344827587</v>
      </c>
      <c r="EC129" s="14">
        <f>EC126*Data!$B48/Data!$B40/Data!$B4</f>
        <v>0.25686399999999998</v>
      </c>
      <c r="ED129" s="14">
        <f>ED126*Data!$B48/Data!$B40/Data!$B4</f>
        <v>0.25128055172413793</v>
      </c>
      <c r="EE129" s="14">
        <f>EE126*Data!$B48/Data!$B40/Data!$B4</f>
        <v>0.31399282758620684</v>
      </c>
      <c r="EF129" s="14">
        <f>EF126*Data!$B48/Data!$B40/Data!$B4</f>
        <v>0.38614620689655171</v>
      </c>
      <c r="EG129" s="14">
        <f>EG126*Data!$B48/Data!$B40/Data!$B4</f>
        <v>0.34211310344827583</v>
      </c>
      <c r="EH129" s="14">
        <f>EH126*Data!$B48/Data!$B40/Data!$B4</f>
        <v>0.33909296551724133</v>
      </c>
      <c r="EI129" s="14">
        <f>EI126*Data!$B48/Data!$B40/Data!$B4</f>
        <v>0.359904</v>
      </c>
      <c r="EJ129" s="14">
        <f>EJ126*Data!$B48/Data!$B40/Data!$B4</f>
        <v>0.31617544827586208</v>
      </c>
      <c r="EK129" s="14">
        <f>EK126*Data!$B48/Data!$B40/Data!$B4</f>
        <v>0.28358841379310346</v>
      </c>
      <c r="EL129" s="14">
        <f>EL126*Data!$B48/Data!$B40/Data!$B4</f>
        <v>0.31683531034482759</v>
      </c>
      <c r="EM129" s="14">
        <f>EM126*Data!$B48/Data!$B40/Data!$B4</f>
        <v>0.351503448275862</v>
      </c>
      <c r="EN129" s="14">
        <f>EN126*Data!$B48/Data!$B40/Data!$B4</f>
        <v>0.33422013793103456</v>
      </c>
      <c r="EO129" s="14">
        <f>EO126*Data!$B48/Data!$B40/Data!$B4</f>
        <v>0.31394206896551718</v>
      </c>
      <c r="EP129" s="14">
        <f>EP126*Data!$B48/Data!$B40/Data!$B4</f>
        <v>1.0615657931034483</v>
      </c>
      <c r="EQ129" s="14">
        <f>EQ126*Data!$B48/Data!$B40/Data!$B4</f>
        <v>0.7199602758620689</v>
      </c>
      <c r="ER129" s="14">
        <f>ER126*Data!$B48/Data!$B40/Data!$B4</f>
        <v>0.32</v>
      </c>
      <c r="ES129" s="14">
        <f>ES126*Data!$B48/Data!$B40/Data!$B4</f>
        <v>0</v>
      </c>
      <c r="ET129" s="14">
        <f>ET126*Data!$B48/Data!$B40/Data!$B4</f>
        <v>0</v>
      </c>
      <c r="EU129" s="14">
        <f>EU126*Data!$B48/Data!$B40/Data!$B4</f>
        <v>1.4135768275862068</v>
      </c>
      <c r="EV129" s="14">
        <f>EV126*Data!$B48/Data!$B40/Data!$B4</f>
        <v>1.016238344827586</v>
      </c>
      <c r="EW129" s="14">
        <f>EW126*Data!$B48/Data!$B40/Data!$B4</f>
        <v>0.89903668965517247</v>
      </c>
      <c r="EX129" s="14">
        <f>EX126*Data!$B48/Data!$B40/Data!$B4</f>
        <v>0.48000000000000004</v>
      </c>
      <c r="EY129" s="14">
        <f>EY126*Data!$B48/Data!$B40/Data!$B4</f>
        <v>0.48000000000000004</v>
      </c>
      <c r="EZ129" s="14">
        <f>EZ126*Data!$B48/Data!$B40/Data!$B4</f>
        <v>1.0385213793103449</v>
      </c>
      <c r="FA129" s="14">
        <f>FA126*Data!$B48/Data!$B40/Data!$B4</f>
        <v>0.4</v>
      </c>
      <c r="FB129" s="14">
        <f>FB126*Data!$B48/Data!$B40/Data!$B4</f>
        <v>0.4</v>
      </c>
      <c r="FC129" s="14">
        <f>FC126*Data!$B48/Data!$B40/Data!$B4</f>
        <v>0.4</v>
      </c>
      <c r="FD129" s="14">
        <f>FD126*Data!$B48/Data!$B40/Data!$B4</f>
        <v>0.4</v>
      </c>
      <c r="FE129" s="14">
        <f>FE126*Data!$B48/Data!$B40/Data!$B4</f>
        <v>0.4</v>
      </c>
      <c r="FF129" s="14">
        <f>FF126*Data!$B48/Data!$B40/Data!$B4</f>
        <v>0.8</v>
      </c>
      <c r="FG129" s="14">
        <f>FG126*Data!$B48/Data!$B40/Data!$B4</f>
        <v>0.4</v>
      </c>
      <c r="FH129" s="14">
        <f>FH126*Data!$B48/Data!$B40/Data!$B4</f>
        <v>0.22430234482758621</v>
      </c>
      <c r="FI129" s="14">
        <f>FI126*Data!$B48/Data!$B40/Data!$B4</f>
        <v>0.20894786206896548</v>
      </c>
      <c r="FJ129" s="14">
        <f>FJ126*Data!$B48/Data!$B40/Data!$B4</f>
        <v>0.28709075862068967</v>
      </c>
      <c r="FK129" s="14">
        <f>FK126*Data!$B48/Data!$B40/Data!$B4</f>
        <v>0.29828303448275856</v>
      </c>
      <c r="FL129" s="14">
        <f>FL126*Data!$B48/Data!$B40/Data!$B4</f>
        <v>0.1630620689655172</v>
      </c>
      <c r="FM129" s="14">
        <f>FM126*Data!$B48/Data!$B40/Data!$B4</f>
        <v>0.21983558620689655</v>
      </c>
      <c r="FN129" s="14">
        <f>FN126*Data!$B48/Data!$B40/Data!$B4</f>
        <v>0.31622620689655173</v>
      </c>
      <c r="FO129" s="14">
        <f>FO126*Data!$B48/Data!$B40/Data!$B4</f>
        <v>0.37259365517241372</v>
      </c>
      <c r="FP129" s="14">
        <f>FP126*Data!$B48/Data!$B40/Data!$B4</f>
        <v>0.22663724137931035</v>
      </c>
      <c r="FQ129" s="14">
        <f>FQ126*Data!$B48/Data!$B40/Data!$B4</f>
        <v>0.28863889655172414</v>
      </c>
      <c r="FR129" s="14">
        <f>FR126*Data!$B48/Data!$B40/Data!$B4</f>
        <v>0.32381462068965516</v>
      </c>
      <c r="FS129" s="14">
        <f>FS126*Data!$B48/Data!$B40/Data!$B4</f>
        <v>0.222855724137931</v>
      </c>
      <c r="FT129" s="14">
        <f>FT126*Data!$B48/Data!$B40/Data!$B4</f>
        <v>0.28830896551724133</v>
      </c>
      <c r="FU129" s="14">
        <f>FU126*Data!$B48/Data!$B40/Data!$B4</f>
        <v>0.27016275862068967</v>
      </c>
      <c r="FV129" s="14">
        <f>FV126*Data!$B48/Data!$B40/Data!$B4</f>
        <v>0.34561544827586205</v>
      </c>
      <c r="FW129" s="14">
        <f>FW126*Data!$B48/Data!$B40/Data!$B4</f>
        <v>0.41934234482758614</v>
      </c>
      <c r="FX129" s="14">
        <f>FX126*Data!$B48/Data!$B40/Data!$B4</f>
        <v>0.32493131034482758</v>
      </c>
      <c r="FY129" s="14">
        <f>FY126*Data!$B48/Data!$B40/Data!$B4</f>
        <v>0.25399613793103443</v>
      </c>
      <c r="FZ129" s="14">
        <f>FZ126*Data!$B48/Data!$B40/Data!$B4</f>
        <v>0.2833853793103448</v>
      </c>
      <c r="GA129" s="14">
        <f>GA126*Data!$B48/Data!$B40/Data!$B4</f>
        <v>0.30150620689655167</v>
      </c>
      <c r="GB129" s="14">
        <f>GB126*Data!$B48/Data!$B40/Data!$B4</f>
        <v>0.33490537931034481</v>
      </c>
      <c r="GC129" s="14">
        <f>GC126*Data!$B48/Data!$B40/Data!$B4</f>
        <v>0.38662841379310348</v>
      </c>
      <c r="GD129" s="14">
        <f>GD126*Data!$B48/Data!$B40/Data!$B4</f>
        <v>0.38216188768831522</v>
      </c>
      <c r="GE129" s="14">
        <f>GE126*Data!$B48/Data!$B40/Data!$B4</f>
        <v>0.37467475862068955</v>
      </c>
      <c r="GF129" s="14">
        <f>GF126*Data!$B48/Data!$B40/Data!$B4</f>
        <v>0.38457268965517233</v>
      </c>
      <c r="GG129" s="14">
        <f>GG126*Data!$B48/Data!$B40/Data!$B4</f>
        <v>0.38447117241379303</v>
      </c>
      <c r="GH129" s="14">
        <f>GH126*Data!$B48/Data!$B40/Data!$B4</f>
        <v>0.37003034482758623</v>
      </c>
      <c r="GI129" s="14">
        <f>GI126*Data!$B48/Data!$B40/Data!$B4</f>
        <v>0.61605737931034488</v>
      </c>
      <c r="GJ129" s="14">
        <f>GJ126*Data!$B48/Data!$B40/Data!$B4</f>
        <v>0.9560639999999998</v>
      </c>
      <c r="GK129" s="14">
        <f>GK126*Data!$B48/Data!$B40/Data!$B4</f>
        <v>0.41157627586206902</v>
      </c>
      <c r="GL129" s="14">
        <f>GL126*Data!$B48/Data!$B40/Data!$B4</f>
        <v>0.33198675862068966</v>
      </c>
      <c r="GM129" s="14">
        <f>GM126*Data!$B48/Data!$B40/Data!$B4</f>
        <v>0.31818041379310341</v>
      </c>
      <c r="GN129" s="14">
        <f>GN126*Data!$B48/Data!$B40/Data!$B4</f>
        <v>0.34660524137931037</v>
      </c>
      <c r="GO129" s="14">
        <f>GO126*Data!$B48/Data!$B40/Data!$B4</f>
        <v>0.31673379310344824</v>
      </c>
      <c r="GP129" s="14">
        <f>GP126*Data!$B48/Data!$B40/Data!$B4</f>
        <v>0.36670565517241377</v>
      </c>
      <c r="GQ129" s="14">
        <f>GQ126*Data!$B48/Data!$B40/Data!$B4</f>
        <v>0.48312055172413793</v>
      </c>
      <c r="GR129" s="14">
        <f>GR126*Data!$B48/Data!$B40/Data!$B4</f>
        <v>0.40507917241379304</v>
      </c>
      <c r="GS129" s="14">
        <f>GS126*Data!$B48/Data!$B40/Data!$B4</f>
        <v>0.41312441379310344</v>
      </c>
      <c r="GT129" s="14">
        <f>GT126*Data!$B48/Data!$B40/Data!$B4</f>
        <v>0.39736386206896551</v>
      </c>
      <c r="GU129" s="14">
        <f>GU126*Data!$B48/Data!$B40/Data!$B4</f>
        <v>0.35234096551724131</v>
      </c>
      <c r="GV129" s="14">
        <f>GV126*Data!$B48/Data!$B40/Data!$B4</f>
        <v>0.36497986206896543</v>
      </c>
      <c r="GW129" s="14">
        <f>GW126*Data!$B48/Data!$B40/Data!$B4</f>
        <v>0.84868413793103448</v>
      </c>
      <c r="GX129" s="14">
        <f>GX126*Data!$B48/Data!$B40/Data!$B4</f>
        <v>0.83497931034482764</v>
      </c>
      <c r="GY129" s="14">
        <f>GY126*Data!$B48/Data!$B40/Data!$B4</f>
        <v>0.80706206896551724</v>
      </c>
      <c r="GZ129" s="14">
        <f>GZ126*Data!$B48/Data!$B40/Data!$B4</f>
        <v>0.78924579310344811</v>
      </c>
      <c r="HA129" s="14">
        <f>HA126*Data!$B48/Data!$B40/Data!$B4</f>
        <v>0.9240099310344827</v>
      </c>
      <c r="HB129" s="14">
        <f>HB126*Data!$B48/Data!$B40/Data!$B4</f>
        <v>0.86713489655172393</v>
      </c>
      <c r="HC129" s="14">
        <f>HC126*Data!$B48/Data!$B40/Data!$B4</f>
        <v>0.80985379310344829</v>
      </c>
      <c r="HD129" s="14">
        <f>HD126*Data!$B48/Data!$B40/Data!$B4</f>
        <v>1.2270388965517243</v>
      </c>
      <c r="HE129" s="14">
        <f>HE126*Data!$B48/Data!$B40/Data!$B4</f>
        <v>1.2659199999999997</v>
      </c>
      <c r="HF129" s="14">
        <f>HF126*Data!$B48/Data!$B40/Data!$B4</f>
        <v>0.32</v>
      </c>
      <c r="HG129" s="14">
        <f>HG126*Data!$B48/Data!$B40/Data!$B4</f>
        <v>0.78437296551724112</v>
      </c>
      <c r="HH129" s="14">
        <f>HH126*Data!$B48/Data!$B40/Data!$B4</f>
        <v>0.32955034482758616</v>
      </c>
      <c r="HI129" s="14">
        <f>HI126*Data!$B48/Data!$B40/Data!$B4</f>
        <v>0.96000000000000008</v>
      </c>
      <c r="HJ129" s="14">
        <f>HJ126*Data!$B48/Data!$B40/Data!$B4</f>
        <v>0.32</v>
      </c>
      <c r="HK129" s="14">
        <f>HK126*Data!$B48/Data!$B40/Data!$B4</f>
        <v>0.40939365517241377</v>
      </c>
      <c r="HL129" s="14">
        <f>HL126*Data!$B48/Data!$B40/Data!$B4</f>
        <v>1.9200000000000002</v>
      </c>
      <c r="HM129" s="14">
        <f>HM126*Data!$B48/Data!$B40/Data!$B4</f>
        <v>0.35310234482758618</v>
      </c>
      <c r="HN129" s="14">
        <f>HN126*Data!$B48/Data!$B40/Data!$B4</f>
        <v>0.37074096551724123</v>
      </c>
      <c r="HO129" s="14">
        <f>HO126*Data!$B48/Data!$B40/Data!$B4</f>
        <v>0.29315641379310348</v>
      </c>
      <c r="HP129" s="14">
        <f>HP126*Data!$B48/Data!$B40/Data!$B4</f>
        <v>0.28569489655172409</v>
      </c>
      <c r="HQ129" s="14">
        <f>HQ126*Data!$B48/Data!$B40/Data!$B4</f>
        <v>0.35005682758620688</v>
      </c>
      <c r="HR129" s="14">
        <f>HR126*Data!$B48/Data!$B40/Data!$B4</f>
        <v>0.3793953103448276</v>
      </c>
      <c r="HS129" s="14">
        <f>HS126*Data!$B48/Data!$B40/Data!$B4</f>
        <v>0.3793953103448276</v>
      </c>
      <c r="HT129" s="14">
        <f>HT126*Data!$B48/Data!$B40/Data!$B4</f>
        <v>0.43352937931034485</v>
      </c>
      <c r="HU129" s="14">
        <f>HU126*Data!$B48/Data!$B40/Data!$B4</f>
        <v>0.31046510344827583</v>
      </c>
      <c r="HV129" s="14">
        <f>HV126*Data!$B48/Data!$B40/Data!$B4</f>
        <v>0.6067177931034482</v>
      </c>
      <c r="HW129" s="14">
        <f>HW126*Data!$B48/Data!$B40/Data!$B4</f>
        <v>0.63191944827586211</v>
      </c>
      <c r="HX129" s="14">
        <f>HX126*Data!$B48/Data!$B40/Data!$B4</f>
        <v>0.67113048275862064</v>
      </c>
      <c r="HY129" s="14">
        <f>HY126*Data!$B48/Data!$B40/Data!$B4</f>
        <v>0.64785765517241378</v>
      </c>
      <c r="HZ129" s="14">
        <f>HZ126*Data!$B48/Data!$B40/Data!$B4</f>
        <v>1.0033964137931033</v>
      </c>
      <c r="IA129" s="14">
        <f>IA126*Data!$B48/Data!$B40/Data!$B4</f>
        <v>0.4453561379310344</v>
      </c>
      <c r="IB129" s="14">
        <f>IB126*Data!$B48/Data!$B40/Data!$B4</f>
        <v>0.3743955862068965</v>
      </c>
      <c r="IC129" s="14">
        <f>IC126*Data!$B48/Data!$B40/Data!$B4</f>
        <v>0.36340634482758621</v>
      </c>
      <c r="ID129" s="14">
        <f>ID126*Data!$B48/Data!$B40/Data!$B4</f>
        <v>0.31774896551724136</v>
      </c>
      <c r="IE129" s="14">
        <f>IE126*Data!$B48/Data!$B40/Data!$B4</f>
        <v>0.32125131034482757</v>
      </c>
      <c r="IF129" s="14">
        <f>IF126*Data!$B48/Data!$B40/Data!$B4</f>
        <v>0.59765737931034479</v>
      </c>
      <c r="IG129" s="14">
        <f>IG126*Data!$B48/Data!$B40/Data!$B4</f>
        <v>0.8128739310344828</v>
      </c>
      <c r="IH129" s="14">
        <f>IH126*Data!$B48/Data!$B40/Data!$B4</f>
        <v>0.34569158620689655</v>
      </c>
      <c r="II129" s="14">
        <f>II126*Data!$B48/Data!$B40/Data!$B4</f>
        <v>0.3829484137931034</v>
      </c>
      <c r="IJ129" s="14">
        <f>IJ126*Data!$B48/Data!$B40/Data!$B4</f>
        <v>0.40530758620689655</v>
      </c>
      <c r="IK129" s="14">
        <f>IK126*Data!$B48/Data!$B40/Data!$B4</f>
        <v>0.38868413793103446</v>
      </c>
      <c r="IL129" s="14">
        <f>IL126*Data!$B48/Data!$B40/Data!$B4</f>
        <v>0.41901241379310344</v>
      </c>
      <c r="IM129" s="14">
        <f>IM126*Data!$B48/Data!$B40/Data!$B4</f>
        <v>0.41195696551724137</v>
      </c>
      <c r="IN129" s="14">
        <f>IN126*Data!$B48/Data!$B40/Data!$B4</f>
        <v>0.67209489655172427</v>
      </c>
      <c r="IO129" s="14">
        <f>IO126*Data!$B48/Data!$B40/Data!$B4</f>
        <v>0.43723475862068967</v>
      </c>
      <c r="IP129" s="14">
        <f>IP126*Data!$B48/Data!$B40/Data!$B4</f>
        <v>0.38934400000000002</v>
      </c>
      <c r="IQ129" s="14">
        <f>IQ126*Data!$B48/Data!$B40/Data!$B4</f>
        <v>1.4907806896551725</v>
      </c>
      <c r="IR129" s="14">
        <f>IR126*Data!$B48/Data!$B40/Data!$B4</f>
        <v>1.1539972413793103</v>
      </c>
      <c r="IS129" s="14">
        <f>IS126*Data!$B48/Data!$B40/Data!$B4</f>
        <v>1.287517793103448</v>
      </c>
      <c r="IT129" s="14">
        <f>IT126*Data!$B48/Data!$B40/Data!$B4</f>
        <v>1.495552</v>
      </c>
      <c r="IU129" s="14">
        <f>IU126*Data!$B48/Data!$B40/Data!$B4</f>
        <v>1.542351448275862</v>
      </c>
      <c r="IV129" s="14">
        <f>IV126*Data!$B48/Data!$B40/Data!$B4</f>
        <v>1.3216529655172411</v>
      </c>
      <c r="IW129" s="14">
        <f>IW126*Data!$B48/Data!$B40/Data!$B4</f>
        <v>1.2265313103448274</v>
      </c>
      <c r="IX129" s="14">
        <f>IX126*Data!$B48/Data!$B40/Data!$B4</f>
        <v>2.0923464827586211</v>
      </c>
      <c r="IY129" s="14">
        <f>IY126*Data!$B48/Data!$B40/Data!$B4</f>
        <v>1.6636645517241377</v>
      </c>
      <c r="IZ129" s="14">
        <f>IZ126*Data!$B48/Data!$B40/Data!$B4</f>
        <v>1.3789086896551723</v>
      </c>
      <c r="JA129" s="14">
        <f>JA126*Data!$B48/Data!$B40/Data!$B4</f>
        <v>2.0451409655172417</v>
      </c>
      <c r="JB129" s="14">
        <f>JB126*Data!$B48/Data!$B40/Data!$B4</f>
        <v>1.6245550344827584</v>
      </c>
      <c r="JC129" s="14">
        <f>JC126*Data!$B48/Data!$B40/Data!$B4</f>
        <v>1.2371144827586207</v>
      </c>
      <c r="JD129" s="14">
        <f>JD126*Data!$B48/Data!$B40/Data!$B4</f>
        <v>0.45664993103448265</v>
      </c>
      <c r="JE129" s="14">
        <f>JE126*Data!$B48/Data!$B40/Data!$B4</f>
        <v>0.45289379310344829</v>
      </c>
      <c r="JF129" s="14">
        <f>JF126*Data!$B48/Data!$B40/Data!$B4</f>
        <v>0.46038068965517248</v>
      </c>
      <c r="JG129" s="14">
        <f>JG126*Data!$B48/Data!$B40/Data!$B4</f>
        <v>0.44875696551724142</v>
      </c>
      <c r="JH129" s="14">
        <f>JH126*Data!$B48/Data!$B40/Data!$B4</f>
        <v>0.68229737931034484</v>
      </c>
      <c r="JI129" s="14">
        <f>JI126*Data!$B48/Data!$B40/Data!$B4</f>
        <v>0.78460137931034479</v>
      </c>
      <c r="JJ129" s="14">
        <f>JJ126*Data!$B48/Data!$B40/Data!$B4</f>
        <v>0.55999448275862063</v>
      </c>
      <c r="JK129" s="14">
        <f>JK126*Data!$B48/Data!$B40/Data!$B4</f>
        <v>0.45766510344827582</v>
      </c>
      <c r="JL129" s="14">
        <f>JL126*Data!$B48/Data!$B40/Data!$B4</f>
        <v>0.43358013793103445</v>
      </c>
      <c r="JM129" s="14">
        <f>JM126*Data!$B48/Data!$B40/Data!$B4</f>
        <v>0.35754372413793101</v>
      </c>
      <c r="JN129" s="14">
        <f>JN126*Data!$B48/Data!$B40/Data!$B4</f>
        <v>0.95400827586206904</v>
      </c>
      <c r="JO129" s="14">
        <f>JO126*Data!$B48/Data!$B40/Data!$B4</f>
        <v>1.2262775172413793</v>
      </c>
      <c r="JP129" s="14">
        <f>JP126*Data!$B48/Data!$B40/Data!$B4</f>
        <v>1.9103006896551724</v>
      </c>
      <c r="JQ129" s="14">
        <f>JQ126*Data!$B48/Data!$B40/Data!$B4</f>
        <v>0.73663448275862076</v>
      </c>
      <c r="JR129" s="14">
        <f>JR126*Data!$B48/Data!$B40/Data!$B4</f>
        <v>0.59900248275862067</v>
      </c>
      <c r="JS129" s="14">
        <f>JS126*Data!$B48/Data!$B40/Data!$B4</f>
        <v>0.51210372413793104</v>
      </c>
      <c r="JT129" s="14">
        <f>JT126*Data!$B48/Data!$B40/Data!$B4</f>
        <v>0.61197131034482755</v>
      </c>
      <c r="JU129" s="14">
        <f>JU126*Data!$B48/Data!$B40/Data!$B4</f>
        <v>0.77688606896551704</v>
      </c>
      <c r="JV129" s="14">
        <f>JV126*Data!$B48/Data!$B40/Data!$B4</f>
        <v>0.88624551724137923</v>
      </c>
      <c r="JW129" s="14">
        <f>JW126*Data!$B48/Data!$B40/Data!$B4</f>
        <v>1.2168617931034482</v>
      </c>
      <c r="JX129" s="14">
        <f>JX126*Data!$B48/Data!$B40/Data!$B4</f>
        <v>0.80515862068965527</v>
      </c>
      <c r="JY129" s="14">
        <f>JY126*Data!$B48/Data!$B40/Data!$B4</f>
        <v>0.77493186206896558</v>
      </c>
      <c r="JZ129" s="14">
        <f>JZ126*Data!$B48/Data!$B40/Data!$B4</f>
        <v>0.64354317241379311</v>
      </c>
      <c r="KA129" s="14">
        <f>KA126*Data!$B48/Data!$B40/Data!$B4</f>
        <v>0.78975337931034484</v>
      </c>
      <c r="KB129" s="14">
        <f>KB126*Data!$B48/Data!$B40/Data!$B4</f>
        <v>0.7224728275862069</v>
      </c>
      <c r="KC129" s="14">
        <f>KC126*Data!$B48/Data!$B40/Data!$B4</f>
        <v>1.2380027586206894</v>
      </c>
      <c r="KD129" s="14">
        <f>KD126*Data!$B48/Data!$B40/Data!$B4</f>
        <v>1.3929434482758618</v>
      </c>
      <c r="KE129" s="14">
        <f>KE126*Data!$B48/Data!$B40/Data!$B4</f>
        <v>1.116638896551724</v>
      </c>
      <c r="KF129" s="14">
        <f>KF126*Data!$B48/Data!$B40/Data!$B4</f>
        <v>2.0149903448275861</v>
      </c>
      <c r="KG129" s="14">
        <f>KG126*Data!$B48/Data!$B40/Data!$B4</f>
        <v>1.5585688275862066</v>
      </c>
      <c r="KH129" s="14">
        <f>KH126*Data!$B48/Data!$B40/Data!$B4</f>
        <v>1.4590311724137928</v>
      </c>
      <c r="KI129" s="14">
        <f>KI126*Data!$B48/Data!$B40/Data!$B4</f>
        <v>1.41822124137931</v>
      </c>
      <c r="KJ129" s="14">
        <f>KJ126*Data!$B48/Data!$B40/Data!$B4</f>
        <v>1.9075343448275861</v>
      </c>
      <c r="KK129" s="14">
        <f>KK126*Data!$B48/Data!$B40/Data!$B4</f>
        <v>2.178483862068965</v>
      </c>
      <c r="KL129" s="14">
        <f>KL126*Data!$B48/Data!$B40/Data!$B4</f>
        <v>1.9731652413793099</v>
      </c>
      <c r="KM129" s="14">
        <f>KM126*Data!$B48/Data!$B40/Data!$B4</f>
        <v>1.6304937931034482</v>
      </c>
      <c r="KN129" s="14">
        <f>KN126*Data!$B48/Data!$B40/Data!$B4</f>
        <v>1.5905975172413791</v>
      </c>
      <c r="KO129" s="14">
        <f>KO126*Data!$B48/Data!$B40/Data!$B4</f>
        <v>1.7474670344827581</v>
      </c>
      <c r="KP129" s="14">
        <f>KP126*Data!$B48/Data!$B40/Data!$B4</f>
        <v>3.8330626206896552</v>
      </c>
      <c r="KQ129" s="14">
        <f>KQ126*Data!$B48/Data!$B40/Data!$B4</f>
        <v>2.6336871724137931</v>
      </c>
      <c r="KR129" s="14">
        <f>KR126*Data!$B48/Data!$B40/Data!$B4</f>
        <v>2.4783911724137933</v>
      </c>
      <c r="KS129" s="14">
        <f>KS126*Data!$B48/Data!$B40/Data!$B4</f>
        <v>3.7848165517241381</v>
      </c>
      <c r="KT129" s="14">
        <f>KT126*Data!$B48/Data!$B40/Data!$B4</f>
        <v>2.168788965517241</v>
      </c>
      <c r="KU129" s="14">
        <f>KU126*Data!$B48/Data!$B40/Data!$B4</f>
        <v>0.93103999999999998</v>
      </c>
      <c r="KV129" s="14">
        <f>KV126*Data!$B48/Data!$B40/Data!$B4</f>
        <v>0.96893131034482749</v>
      </c>
      <c r="KW129" s="14">
        <f>KW126*Data!$B48/Data!$B40/Data!$B4</f>
        <v>0.85906427586206902</v>
      </c>
      <c r="KX129" s="14">
        <f>KX126*Data!$B48/Data!$B40/Data!$B4</f>
        <v>0</v>
      </c>
      <c r="KY129" s="14">
        <f>KY126*Data!$B48/Data!$B40/Data!$B4</f>
        <v>1.2434339310344826</v>
      </c>
      <c r="KZ129" s="14">
        <f>KZ126*Data!$B48/Data!$B40/Data!$B4</f>
        <v>0.96200275862068974</v>
      </c>
      <c r="LA129" s="14">
        <f>LA126*Data!$B48/Data!$B40/Data!$B4</f>
        <v>0.93751172413793105</v>
      </c>
      <c r="LB129" s="14">
        <f>LB126*Data!$B48/Data!$B40/Data!$B4</f>
        <v>0.94360275862068965</v>
      </c>
      <c r="LC129" s="14">
        <f>LC126*Data!$B48/Data!$B40/Data!$B4</f>
        <v>1.6095051034482757</v>
      </c>
      <c r="LD129" s="14">
        <f>LD126*Data!$B48/Data!$B40/Data!$B4</f>
        <v>1.2395001379310346</v>
      </c>
      <c r="LE129" s="14">
        <f>LE126*Data!$B48/Data!$B40/Data!$B4</f>
        <v>1.1752397241379309</v>
      </c>
      <c r="LF129" s="14">
        <f>LF126*Data!$B48/Data!$B40/Data!$B4</f>
        <v>1.2928982068965518</v>
      </c>
      <c r="LG129" s="14">
        <f>LG126*Data!$B48/Data!$B40/Data!$B4</f>
        <v>0.83124855172413781</v>
      </c>
      <c r="LH129" s="14">
        <f>LH126*Data!$B48/Data!$B40/Data!$B4</f>
        <v>0.67681544827586204</v>
      </c>
      <c r="LI129" s="14">
        <f>LI126*Data!$B48/Data!$B40/Data!$B4</f>
        <v>0.56349682758620678</v>
      </c>
      <c r="LJ129" s="14">
        <f>LJ126*Data!$B48/Data!$B40/Data!$B4</f>
        <v>0.42061131034482757</v>
      </c>
      <c r="LK129" s="14">
        <f>LK126*Data!$B48/Data!$B40/Data!$B4</f>
        <v>0.38614620689655171</v>
      </c>
      <c r="LL129" s="14">
        <f>LL126*Data!$B48/Data!$B40/Data!$B4</f>
        <v>0.31391668965517233</v>
      </c>
      <c r="LM129" s="14">
        <f>LM126*Data!$B48/Data!$B40/Data!$B4</f>
        <v>0.28901958620689655</v>
      </c>
      <c r="LN129" s="14">
        <f>LN126*Data!$B48/Data!$B40/Data!$B4</f>
        <v>0.16128551724137929</v>
      </c>
      <c r="LO129" s="14">
        <f>LO126*Data!$B48/Data!$B40/Data!$B4</f>
        <v>0.14773296551724135</v>
      </c>
      <c r="LP129" s="14">
        <f>LP126*Data!$B48/Data!$B40/Data!$B4</f>
        <v>0.28262399999999999</v>
      </c>
      <c r="LQ129" s="14">
        <f>LQ126*Data!$B48/Data!$B40/Data!$B4</f>
        <v>2.8800000000000003</v>
      </c>
      <c r="LR129" s="14">
        <f>LR126*Data!$B48/Data!$B40/Data!$B4</f>
        <v>2.8800000000000003</v>
      </c>
      <c r="LS129" s="14">
        <f>LS126*Data!$B48/Data!$B40/Data!$B4</f>
        <v>1.2798024827586205</v>
      </c>
      <c r="LT129" s="14">
        <f>LT126*Data!$B48/Data!$B40/Data!$B4</f>
        <v>1.1565859310344826</v>
      </c>
      <c r="LU129" s="14">
        <f>LU126*Data!$B48/Data!$B40/Data!$B4</f>
        <v>1.5236215172413792</v>
      </c>
      <c r="LV129" s="14">
        <f>LV126*Data!$B48/Data!$B40/Data!$B4</f>
        <v>0.97268744827586195</v>
      </c>
      <c r="LW129" s="14">
        <f>LW126*Data!$B48/Data!$B40/Data!$B4</f>
        <v>1.1399624827586203</v>
      </c>
      <c r="LX129" s="14">
        <f>LX126*Data!$B48/Data!$B40/Data!$B4</f>
        <v>0.32</v>
      </c>
      <c r="LY129" s="14">
        <f>LY126*Data!$B48/Data!$B40/Data!$B4</f>
        <v>0.95395751724137923</v>
      </c>
      <c r="LZ129" s="14">
        <f>LZ126*Data!$B48/Data!$B40/Data!$B4</f>
        <v>0.87891089655172394</v>
      </c>
      <c r="MA129" s="14">
        <f>MA126*Data!$B48/Data!$B40/Data!$B4</f>
        <v>0.77526179310344823</v>
      </c>
      <c r="MB129" s="14">
        <f>MB126*Data!$B48/Data!$B40/Data!$B4</f>
        <v>1.0890769655172412</v>
      </c>
      <c r="MC129" s="14">
        <f>MC126*Data!$B48/Data!$B40/Data!$B4</f>
        <v>0.80020965517241371</v>
      </c>
      <c r="MD129" s="14">
        <f>MD126*Data!$B48/Data!$B40/Data!$B4</f>
        <v>0.75607503448275837</v>
      </c>
      <c r="ME129" s="14">
        <f>ME126*Data!$B48/Data!$B40/Data!$B4</f>
        <v>0.33724027586206889</v>
      </c>
      <c r="MF129" s="14">
        <f>MF126*Data!$B48/Data!$B40/Data!$B4</f>
        <v>0.30719117241379312</v>
      </c>
      <c r="MG129" s="14">
        <f>MG126*Data!$B48/Data!$B40/Data!$B4</f>
        <v>0.32556579310344824</v>
      </c>
      <c r="MH129" s="14">
        <f>MH126*Data!$B48/Data!$B40/Data!$B4</f>
        <v>0.314424275862069</v>
      </c>
      <c r="MI129" s="14">
        <f>MI126*Data!$B48/Data!$B40/Data!$B4</f>
        <v>0.30244524137931034</v>
      </c>
      <c r="MJ129" s="14">
        <f>MJ126*Data!$B48/Data!$B40/Data!$B4</f>
        <v>0.29181131034482755</v>
      </c>
      <c r="MK129" s="14">
        <f>MK126*Data!$B48/Data!$B40/Data!$B4</f>
        <v>0.31323144827586202</v>
      </c>
      <c r="ML129" s="14">
        <f>ML126*Data!$B48/Data!$B40/Data!$B4</f>
        <v>0.27155862068965514</v>
      </c>
      <c r="MM129" s="14">
        <f>MM126*Data!$B48/Data!$B40/Data!$B4</f>
        <v>0.24846344827586206</v>
      </c>
      <c r="MN129" s="14">
        <f>MN126*Data!$B48/Data!$B40/Data!$B4</f>
        <v>0.48499862068965521</v>
      </c>
      <c r="MO129" s="14">
        <f>MO126*Data!$B48/Data!$B40/Data!$B4</f>
        <v>0.43738703448275867</v>
      </c>
      <c r="MP129" s="14">
        <f>MP126*Data!$B48/Data!$B40/Data!$B4</f>
        <v>0.5156568275862069</v>
      </c>
      <c r="MQ129" s="14">
        <f>MQ126*Data!$B48/Data!$B40/Data!$B4</f>
        <v>0.23727117241379309</v>
      </c>
      <c r="MR129" s="14">
        <f>MR126*Data!$B48/Data!$B40/Data!$B4</f>
        <v>0.22290648275862066</v>
      </c>
      <c r="MS129" s="14">
        <f>MS126*Data!$B48/Data!$B40/Data!$B4</f>
        <v>0.25688937931034483</v>
      </c>
      <c r="MT129" s="14">
        <f>MT126*Data!$B48/Data!$B40/Data!$B4</f>
        <v>0.21879503448275858</v>
      </c>
      <c r="MU129" s="14">
        <f>MU126*Data!$B48/Data!$B40/Data!$B4</f>
        <v>0.21430289655172413</v>
      </c>
      <c r="MV129" s="14">
        <f>MV126*Data!$B48/Data!$B40/Data!$B4</f>
        <v>0.2451641379310345</v>
      </c>
      <c r="MW129" s="14">
        <f>MW126*Data!$B48/Data!$B40/Data!$B4</f>
        <v>0.22044468965517242</v>
      </c>
      <c r="MX129" s="14">
        <f>MX126*Data!$B48/Data!$B40/Data!$B4</f>
        <v>0.1939486896551724</v>
      </c>
      <c r="MY129" s="14">
        <f>MY126*Data!$B48/Data!$B40/Data!$B4</f>
        <v>0.19859310344827585</v>
      </c>
      <c r="MZ129" s="14">
        <f>MZ126*Data!$B48/Data!$B40/Data!$B4</f>
        <v>0.19175478927203063</v>
      </c>
      <c r="NA129" s="14">
        <f>NA126*Data!$B48/Data!$B40/Data!$B4</f>
        <v>0.19024490904154223</v>
      </c>
      <c r="NB129" s="14">
        <f>NB126*Data!$B48/Data!$B40/Data!$B4</f>
        <v>0.19024490904154223</v>
      </c>
      <c r="NC129" s="14">
        <f>NC126*Data!$B48/Data!$B40/Data!$B4</f>
        <v>0.18875862068965518</v>
      </c>
    </row>
    <row r="130" spans="2:367" ht="15">
      <c r="B130" s="11" t="s">
        <v>867</v>
      </c>
      <c r="C130" s="19">
        <f t="shared" ref="C130:BN130" si="324">SUM(C127:C129)</f>
        <v>1.173169019862069</v>
      </c>
      <c r="D130" s="19">
        <f t="shared" si="324"/>
        <v>0.72866479558620678</v>
      </c>
      <c r="E130" s="19">
        <f t="shared" si="324"/>
        <v>1.072109595862069</v>
      </c>
      <c r="F130" s="19">
        <f t="shared" si="324"/>
        <v>1.0385364482758621</v>
      </c>
      <c r="G130" s="19">
        <f t="shared" si="324"/>
        <v>0.98785799448275857</v>
      </c>
      <c r="H130" s="19">
        <f t="shared" si="324"/>
        <v>0</v>
      </c>
      <c r="I130" s="19">
        <f t="shared" si="324"/>
        <v>0</v>
      </c>
      <c r="J130" s="19">
        <f t="shared" si="324"/>
        <v>1.2941598441379312</v>
      </c>
      <c r="K130" s="19">
        <f t="shared" si="324"/>
        <v>0.69551662455172414</v>
      </c>
      <c r="L130" s="19">
        <f t="shared" si="324"/>
        <v>0.88873221379310341</v>
      </c>
      <c r="M130" s="19">
        <f t="shared" si="324"/>
        <v>0.76432032827586194</v>
      </c>
      <c r="N130" s="19">
        <f t="shared" si="324"/>
        <v>0.91178719172413791</v>
      </c>
      <c r="O130" s="19">
        <f t="shared" si="324"/>
        <v>1.9113320413793105</v>
      </c>
      <c r="P130" s="19">
        <f t="shared" si="324"/>
        <v>1.9812406841379309</v>
      </c>
      <c r="Q130" s="19">
        <f t="shared" si="324"/>
        <v>2.7988105743448282</v>
      </c>
      <c r="R130" s="19">
        <f t="shared" si="324"/>
        <v>2.4737885075862072</v>
      </c>
      <c r="S130" s="19">
        <f t="shared" si="324"/>
        <v>1.8759527434482757</v>
      </c>
      <c r="T130" s="19">
        <f t="shared" si="324"/>
        <v>0.77090746482758632</v>
      </c>
      <c r="U130" s="19">
        <f t="shared" si="324"/>
        <v>0.95332864965517217</v>
      </c>
      <c r="V130" s="19">
        <f t="shared" si="324"/>
        <v>0</v>
      </c>
      <c r="W130" s="19">
        <f t="shared" si="324"/>
        <v>0</v>
      </c>
      <c r="X130" s="19">
        <f t="shared" si="324"/>
        <v>1.5648699075862069</v>
      </c>
      <c r="Y130" s="19">
        <f t="shared" si="324"/>
        <v>0.98628558124137933</v>
      </c>
      <c r="Z130" s="19">
        <f t="shared" si="324"/>
        <v>1.0584041020689656</v>
      </c>
      <c r="AA130" s="19">
        <f t="shared" si="324"/>
        <v>1.0674348537931033</v>
      </c>
      <c r="AB130" s="19">
        <f t="shared" si="324"/>
        <v>1.2007712468965515</v>
      </c>
      <c r="AC130" s="19">
        <f t="shared" si="324"/>
        <v>0</v>
      </c>
      <c r="AD130" s="19">
        <f t="shared" si="324"/>
        <v>0</v>
      </c>
      <c r="AE130" s="19">
        <f t="shared" si="324"/>
        <v>1.5931839703448274</v>
      </c>
      <c r="AF130" s="19">
        <f t="shared" si="324"/>
        <v>0.97965594703448278</v>
      </c>
      <c r="AG130" s="19">
        <f t="shared" si="324"/>
        <v>1.1622046248275861</v>
      </c>
      <c r="AH130" s="19">
        <f t="shared" si="324"/>
        <v>1.0682848068965518</v>
      </c>
      <c r="AI130" s="19">
        <f t="shared" si="324"/>
        <v>1.0463985144827586</v>
      </c>
      <c r="AJ130" s="19">
        <f t="shared" si="324"/>
        <v>0</v>
      </c>
      <c r="AK130" s="19">
        <f t="shared" si="324"/>
        <v>0</v>
      </c>
      <c r="AL130" s="19">
        <f t="shared" si="324"/>
        <v>1.8589218081379311</v>
      </c>
      <c r="AM130" s="19">
        <f t="shared" si="324"/>
        <v>0.93316351227586214</v>
      </c>
      <c r="AN130" s="19">
        <f t="shared" si="324"/>
        <v>1.3253956206896551</v>
      </c>
      <c r="AO130" s="19">
        <f t="shared" si="324"/>
        <v>1.2686612510344828</v>
      </c>
      <c r="AP130" s="19">
        <f t="shared" si="324"/>
        <v>1.3608811627586204</v>
      </c>
      <c r="AQ130" s="19">
        <f t="shared" si="324"/>
        <v>0</v>
      </c>
      <c r="AR130" s="19">
        <f t="shared" si="324"/>
        <v>0</v>
      </c>
      <c r="AS130" s="19">
        <f t="shared" si="324"/>
        <v>2.5124932470344827</v>
      </c>
      <c r="AT130" s="19">
        <f t="shared" si="324"/>
        <v>1.0717908634482758</v>
      </c>
      <c r="AU130" s="19">
        <f t="shared" si="324"/>
        <v>1.1665606344827586</v>
      </c>
      <c r="AV130" s="19">
        <f t="shared" si="324"/>
        <v>1.1269315710344827</v>
      </c>
      <c r="AW130" s="19">
        <f t="shared" si="324"/>
        <v>1.3137087655172417</v>
      </c>
      <c r="AX130" s="19">
        <f t="shared" si="324"/>
        <v>0</v>
      </c>
      <c r="AY130" s="19">
        <f t="shared" si="324"/>
        <v>0</v>
      </c>
      <c r="AZ130" s="19">
        <f t="shared" si="324"/>
        <v>3.5980958484137933</v>
      </c>
      <c r="BA130" s="19">
        <f t="shared" si="324"/>
        <v>2.1787697853793104</v>
      </c>
      <c r="BB130" s="19">
        <f t="shared" si="324"/>
        <v>0.8358226331034484</v>
      </c>
      <c r="BC130" s="19">
        <f t="shared" si="324"/>
        <v>0.94121681793103462</v>
      </c>
      <c r="BD130" s="19">
        <f t="shared" si="324"/>
        <v>0.82296709241379307</v>
      </c>
      <c r="BE130" s="19">
        <f t="shared" si="324"/>
        <v>0</v>
      </c>
      <c r="BF130" s="19">
        <f t="shared" si="324"/>
        <v>0</v>
      </c>
      <c r="BG130" s="19">
        <f t="shared" si="324"/>
        <v>2.1152676641379315</v>
      </c>
      <c r="BH130" s="19">
        <f t="shared" si="324"/>
        <v>0.90706995200000018</v>
      </c>
      <c r="BI130" s="19">
        <f t="shared" si="324"/>
        <v>1.2039585710344827</v>
      </c>
      <c r="BJ130" s="19">
        <f t="shared" si="324"/>
        <v>1.4182529972413791</v>
      </c>
      <c r="BK130" s="19">
        <f t="shared" si="324"/>
        <v>2.2446199020689654</v>
      </c>
      <c r="BL130" s="19">
        <f t="shared" si="324"/>
        <v>0</v>
      </c>
      <c r="BM130" s="19">
        <f t="shared" si="324"/>
        <v>0</v>
      </c>
      <c r="BN130" s="19">
        <f t="shared" si="324"/>
        <v>2.8508808263448273</v>
      </c>
      <c r="BO130" s="19">
        <f t="shared" ref="BO130:CR130" si="325">SUM(BO127:BO129)</f>
        <v>1.0252984286896554</v>
      </c>
      <c r="BP130" s="19">
        <f t="shared" si="325"/>
        <v>0.83306028551724143</v>
      </c>
      <c r="BQ130" s="19">
        <f t="shared" si="325"/>
        <v>1.065734947586207</v>
      </c>
      <c r="BR130" s="19">
        <f t="shared" si="325"/>
        <v>0.9172056427586206</v>
      </c>
      <c r="BS130" s="19">
        <f t="shared" si="325"/>
        <v>0</v>
      </c>
      <c r="BT130" s="19">
        <f t="shared" si="325"/>
        <v>0</v>
      </c>
      <c r="BU130" s="19">
        <f t="shared" si="325"/>
        <v>1.6743969893793103</v>
      </c>
      <c r="BV130" s="19">
        <f t="shared" si="325"/>
        <v>0.91301962372413792</v>
      </c>
      <c r="BW130" s="19">
        <f t="shared" si="325"/>
        <v>1.1341561724137932</v>
      </c>
      <c r="BX130" s="19">
        <f t="shared" si="325"/>
        <v>1.2955410179310345</v>
      </c>
      <c r="BY130" s="19">
        <f t="shared" si="325"/>
        <v>0.9770210924137932</v>
      </c>
      <c r="BZ130" s="19">
        <f t="shared" si="325"/>
        <v>0</v>
      </c>
      <c r="CA130" s="19">
        <f t="shared" si="325"/>
        <v>0</v>
      </c>
      <c r="CB130" s="19">
        <f t="shared" si="325"/>
        <v>2.6615218993103449</v>
      </c>
      <c r="CC130" s="19">
        <f t="shared" si="325"/>
        <v>1.2555507244137929</v>
      </c>
      <c r="CD130" s="19">
        <f t="shared" si="325"/>
        <v>0.8925570027586206</v>
      </c>
      <c r="CE130" s="19">
        <f t="shared" si="325"/>
        <v>2.6792000000000002</v>
      </c>
      <c r="CF130" s="19">
        <f t="shared" si="325"/>
        <v>1.3396000000000001</v>
      </c>
      <c r="CG130" s="19">
        <f t="shared" si="325"/>
        <v>0</v>
      </c>
      <c r="CH130" s="19">
        <f t="shared" si="325"/>
        <v>0</v>
      </c>
      <c r="CI130" s="19">
        <f t="shared" si="325"/>
        <v>0</v>
      </c>
      <c r="CJ130" s="19">
        <f t="shared" si="325"/>
        <v>1.07168</v>
      </c>
      <c r="CK130" s="19">
        <f t="shared" si="325"/>
        <v>1.3396000000000001</v>
      </c>
      <c r="CL130" s="19">
        <f t="shared" si="325"/>
        <v>1.3396000000000001</v>
      </c>
      <c r="CM130" s="19">
        <f t="shared" si="325"/>
        <v>1.3396000000000001</v>
      </c>
      <c r="CN130" s="19">
        <f t="shared" si="325"/>
        <v>0</v>
      </c>
      <c r="CO130" s="19">
        <f t="shared" si="325"/>
        <v>0</v>
      </c>
      <c r="CP130" s="19">
        <f t="shared" si="325"/>
        <v>4.797369052965518</v>
      </c>
      <c r="CQ130" s="19">
        <f t="shared" si="325"/>
        <v>2.3826735348965515</v>
      </c>
      <c r="CR130" s="19">
        <f t="shared" si="325"/>
        <v>1.3161523806896551</v>
      </c>
      <c r="CS130" s="19">
        <f t="shared" ref="CS130:FB130" si="326">SUM(CS127:CS129)</f>
        <v>1.1795224193103451</v>
      </c>
      <c r="CT130" s="19">
        <f t="shared" si="326"/>
        <v>1.2831104537931035</v>
      </c>
      <c r="CU130" s="19">
        <f t="shared" si="326"/>
        <v>1.0370490303448276</v>
      </c>
      <c r="CV130" s="19">
        <f t="shared" si="326"/>
        <v>1.3559939324137931</v>
      </c>
      <c r="CW130" s="19">
        <f t="shared" si="326"/>
        <v>1.6264915075862065</v>
      </c>
      <c r="CX130" s="19">
        <f t="shared" si="326"/>
        <v>1.8389797834482757</v>
      </c>
      <c r="CY130" s="19">
        <f t="shared" si="326"/>
        <v>1.1011142455172414</v>
      </c>
      <c r="CZ130" s="19">
        <f t="shared" si="326"/>
        <v>1.2030023737931035</v>
      </c>
      <c r="DA130" s="19">
        <f t="shared" si="326"/>
        <v>1.0313118468965516</v>
      </c>
      <c r="DB130" s="19">
        <f t="shared" si="326"/>
        <v>0.97415250068965498</v>
      </c>
      <c r="DC130" s="19">
        <f t="shared" si="326"/>
        <v>1.2780107351724137</v>
      </c>
      <c r="DD130" s="19">
        <f t="shared" si="326"/>
        <v>0</v>
      </c>
      <c r="DE130" s="19">
        <f t="shared" si="326"/>
        <v>3.0530315475862064</v>
      </c>
      <c r="DF130" s="19">
        <f t="shared" si="326"/>
        <v>3.9288019765517235</v>
      </c>
      <c r="DG130" s="19">
        <f t="shared" si="326"/>
        <v>3.6375867944827585</v>
      </c>
      <c r="DH130" s="19">
        <f t="shared" si="326"/>
        <v>3.5790462744827591</v>
      </c>
      <c r="DI130" s="19">
        <f t="shared" si="326"/>
        <v>0</v>
      </c>
      <c r="DJ130" s="19">
        <f t="shared" si="326"/>
        <v>0</v>
      </c>
      <c r="DK130" s="19">
        <f t="shared" si="326"/>
        <v>0</v>
      </c>
      <c r="DL130" s="19">
        <f t="shared" si="326"/>
        <v>0.66980000000000006</v>
      </c>
      <c r="DM130" s="19">
        <f t="shared" si="326"/>
        <v>1.3392073586206894</v>
      </c>
      <c r="DN130" s="19">
        <f t="shared" si="326"/>
        <v>1.1524301641379311</v>
      </c>
      <c r="DO130" s="19">
        <f t="shared" si="326"/>
        <v>1.0201562124137933</v>
      </c>
      <c r="DP130" s="19">
        <f t="shared" si="326"/>
        <v>0.95120376689655151</v>
      </c>
      <c r="DQ130" s="19">
        <f t="shared" si="326"/>
        <v>1.1036641048275861</v>
      </c>
      <c r="DR130" s="19">
        <f t="shared" si="326"/>
        <v>0.66980000000000006</v>
      </c>
      <c r="DS130" s="19">
        <f t="shared" si="326"/>
        <v>1.6156546055172412</v>
      </c>
      <c r="DT130" s="19">
        <f t="shared" si="326"/>
        <v>1.3482381103448273</v>
      </c>
      <c r="DU130" s="19">
        <f t="shared" si="326"/>
        <v>1.1990713406896552</v>
      </c>
      <c r="DV130" s="19">
        <f t="shared" si="326"/>
        <v>1.3580125710344828</v>
      </c>
      <c r="DW130" s="19">
        <f t="shared" si="326"/>
        <v>1.0792279531034485</v>
      </c>
      <c r="DX130" s="19">
        <f t="shared" si="326"/>
        <v>1.5044169931034481</v>
      </c>
      <c r="DY130" s="19">
        <f t="shared" si="326"/>
        <v>2.0254382455172415</v>
      </c>
      <c r="DZ130" s="19">
        <f t="shared" si="326"/>
        <v>1.1960965048275862</v>
      </c>
      <c r="EA130" s="19">
        <f t="shared" si="326"/>
        <v>1.1678355641379312</v>
      </c>
      <c r="EB130" s="19">
        <f t="shared" si="326"/>
        <v>1.1425494593103449</v>
      </c>
      <c r="EC130" s="19">
        <f t="shared" si="326"/>
        <v>1.07529692</v>
      </c>
      <c r="ED130" s="19">
        <f t="shared" si="326"/>
        <v>1.0519232096551723</v>
      </c>
      <c r="EE130" s="19">
        <f t="shared" si="326"/>
        <v>1.3144524744827586</v>
      </c>
      <c r="EF130" s="19">
        <f t="shared" si="326"/>
        <v>1.6165045586206896</v>
      </c>
      <c r="EG130" s="19">
        <f t="shared" si="326"/>
        <v>1.4321709793103448</v>
      </c>
      <c r="EH130" s="19">
        <f t="shared" si="326"/>
        <v>1.4195279268965515</v>
      </c>
      <c r="EI130" s="19">
        <f t="shared" si="326"/>
        <v>1.5066481199999999</v>
      </c>
      <c r="EJ130" s="19">
        <f t="shared" si="326"/>
        <v>1.3235894703448277</v>
      </c>
      <c r="EK130" s="19">
        <f t="shared" si="326"/>
        <v>1.1871719972413792</v>
      </c>
      <c r="EL130" s="19">
        <f t="shared" si="326"/>
        <v>1.3263518179310345</v>
      </c>
      <c r="EM130" s="19">
        <f t="shared" si="326"/>
        <v>1.4714813103448274</v>
      </c>
      <c r="EN130" s="19">
        <f t="shared" si="326"/>
        <v>1.3991290524137934</v>
      </c>
      <c r="EO130" s="19">
        <f t="shared" si="326"/>
        <v>1.3142399862068965</v>
      </c>
      <c r="EP130" s="19">
        <f t="shared" si="326"/>
        <v>4.4439798013793101</v>
      </c>
      <c r="EQ130" s="19">
        <f t="shared" si="326"/>
        <v>3.0139337048275863</v>
      </c>
      <c r="ER130" s="19">
        <f t="shared" si="326"/>
        <v>1.3396000000000001</v>
      </c>
      <c r="ES130" s="19">
        <f t="shared" si="326"/>
        <v>0</v>
      </c>
      <c r="ET130" s="19">
        <f t="shared" si="326"/>
        <v>0</v>
      </c>
      <c r="EU130" s="19">
        <f t="shared" si="326"/>
        <v>5.9175859944827582</v>
      </c>
      <c r="EV130" s="19">
        <f t="shared" si="326"/>
        <v>4.2542277710344827</v>
      </c>
      <c r="EW130" s="19">
        <f t="shared" si="326"/>
        <v>3.7635923420689661</v>
      </c>
      <c r="EX130" s="19">
        <f t="shared" si="326"/>
        <v>2.0094000000000003</v>
      </c>
      <c r="EY130" s="19">
        <f t="shared" si="326"/>
        <v>2.0094000000000003</v>
      </c>
      <c r="EZ130" s="19">
        <f t="shared" si="326"/>
        <v>4.3475101241379317</v>
      </c>
      <c r="FA130" s="19">
        <f t="shared" si="326"/>
        <v>1.6745000000000001</v>
      </c>
      <c r="FB130" s="19">
        <f t="shared" si="326"/>
        <v>1.6745000000000001</v>
      </c>
      <c r="FC130" s="19">
        <f t="shared" ref="FC130:HN130" si="327">SUM(FC127:FC129)</f>
        <v>1.6745000000000001</v>
      </c>
      <c r="FD130" s="19">
        <f t="shared" si="327"/>
        <v>1.6745000000000001</v>
      </c>
      <c r="FE130" s="19">
        <f t="shared" si="327"/>
        <v>1.6745000000000001</v>
      </c>
      <c r="FF130" s="19">
        <f t="shared" si="327"/>
        <v>3.3490000000000002</v>
      </c>
      <c r="FG130" s="19">
        <f t="shared" si="327"/>
        <v>1.6745000000000001</v>
      </c>
      <c r="FH130" s="19">
        <f t="shared" si="327"/>
        <v>0.93898569103448271</v>
      </c>
      <c r="FI130" s="19">
        <f t="shared" si="327"/>
        <v>0.87470798758620694</v>
      </c>
      <c r="FJ130" s="19">
        <f t="shared" si="327"/>
        <v>1.2018336882758622</v>
      </c>
      <c r="FK130" s="19">
        <f t="shared" si="327"/>
        <v>1.2486873531034481</v>
      </c>
      <c r="FL130" s="19">
        <f t="shared" si="327"/>
        <v>0.68261858620689642</v>
      </c>
      <c r="FM130" s="19">
        <f t="shared" si="327"/>
        <v>0.92028672275862078</v>
      </c>
      <c r="FN130" s="19">
        <f t="shared" si="327"/>
        <v>1.3238019586206897</v>
      </c>
      <c r="FO130" s="19">
        <f t="shared" si="327"/>
        <v>1.5597701889655169</v>
      </c>
      <c r="FP130" s="19">
        <f t="shared" si="327"/>
        <v>0.94876015172413797</v>
      </c>
      <c r="FQ130" s="19">
        <f t="shared" si="327"/>
        <v>1.2083145806896551</v>
      </c>
      <c r="FR130" s="19">
        <f t="shared" si="327"/>
        <v>1.3555689558620689</v>
      </c>
      <c r="FS130" s="19">
        <f t="shared" si="327"/>
        <v>0.9329297751724136</v>
      </c>
      <c r="FT130" s="19">
        <f t="shared" si="327"/>
        <v>1.2069334068965518</v>
      </c>
      <c r="FU130" s="19">
        <f t="shared" si="327"/>
        <v>1.1309688482758622</v>
      </c>
      <c r="FV130" s="19">
        <f t="shared" si="327"/>
        <v>1.4468326703448275</v>
      </c>
      <c r="FW130" s="19">
        <f t="shared" si="327"/>
        <v>1.7554718910344824</v>
      </c>
      <c r="FX130" s="19">
        <f t="shared" si="327"/>
        <v>1.3602436979310344</v>
      </c>
      <c r="FY130" s="19">
        <f t="shared" si="327"/>
        <v>1.0632913324137929</v>
      </c>
      <c r="FZ130" s="19">
        <f t="shared" si="327"/>
        <v>1.1863220441379307</v>
      </c>
      <c r="GA130" s="19">
        <f t="shared" si="327"/>
        <v>1.2621803586206897</v>
      </c>
      <c r="GB130" s="19">
        <f t="shared" si="327"/>
        <v>1.4019976441379307</v>
      </c>
      <c r="GC130" s="19">
        <f t="shared" si="327"/>
        <v>1.6185231972413794</v>
      </c>
      <c r="GD130" s="19">
        <f t="shared" si="327"/>
        <v>1.59982520233521</v>
      </c>
      <c r="GE130" s="19">
        <f t="shared" si="327"/>
        <v>1.5684822082758616</v>
      </c>
      <c r="GF130" s="19">
        <f t="shared" si="327"/>
        <v>1.6099174220689654</v>
      </c>
      <c r="GG130" s="19">
        <f t="shared" si="327"/>
        <v>1.6094924455172412</v>
      </c>
      <c r="GH130" s="19">
        <f t="shared" si="327"/>
        <v>1.5490395310344827</v>
      </c>
      <c r="GI130" s="19">
        <f t="shared" si="327"/>
        <v>2.5789702041379314</v>
      </c>
      <c r="GJ130" s="19">
        <f t="shared" si="327"/>
        <v>4.0023229199999992</v>
      </c>
      <c r="GK130" s="19">
        <f t="shared" si="327"/>
        <v>1.7229611848275863</v>
      </c>
      <c r="GL130" s="19">
        <f t="shared" si="327"/>
        <v>1.3897795682758622</v>
      </c>
      <c r="GM130" s="19">
        <f t="shared" si="327"/>
        <v>1.3319827572413792</v>
      </c>
      <c r="GN130" s="19">
        <f t="shared" si="327"/>
        <v>1.4509761917241379</v>
      </c>
      <c r="GO130" s="19">
        <f t="shared" si="327"/>
        <v>1.3259268413793102</v>
      </c>
      <c r="GP130" s="19">
        <f t="shared" si="327"/>
        <v>1.5351215489655172</v>
      </c>
      <c r="GQ130" s="19">
        <f t="shared" si="327"/>
        <v>2.0224634096551726</v>
      </c>
      <c r="GR130" s="19">
        <f t="shared" si="327"/>
        <v>1.695762685517241</v>
      </c>
      <c r="GS130" s="19">
        <f t="shared" si="327"/>
        <v>1.7294420772413792</v>
      </c>
      <c r="GT130" s="19">
        <f t="shared" si="327"/>
        <v>1.6634644675862067</v>
      </c>
      <c r="GU130" s="19">
        <f t="shared" si="327"/>
        <v>1.4749873668965516</v>
      </c>
      <c r="GV130" s="19">
        <f t="shared" si="327"/>
        <v>1.5278969475862068</v>
      </c>
      <c r="GW130" s="19">
        <f t="shared" si="327"/>
        <v>3.5528039724137934</v>
      </c>
      <c r="GX130" s="19">
        <f t="shared" si="327"/>
        <v>3.4954321379310351</v>
      </c>
      <c r="GY130" s="19">
        <f t="shared" si="327"/>
        <v>3.378563586206897</v>
      </c>
      <c r="GZ130" s="19">
        <f t="shared" si="327"/>
        <v>3.3039802013793098</v>
      </c>
      <c r="HA130" s="19">
        <f t="shared" si="327"/>
        <v>3.8681365737931035</v>
      </c>
      <c r="HB130" s="19">
        <f t="shared" si="327"/>
        <v>3.6300434606896546</v>
      </c>
      <c r="HC130" s="19">
        <f t="shared" si="327"/>
        <v>3.39025044137931</v>
      </c>
      <c r="HD130" s="19">
        <f t="shared" si="327"/>
        <v>5.1366915806896554</v>
      </c>
      <c r="HE130" s="19">
        <f t="shared" si="327"/>
        <v>5.2994575999999984</v>
      </c>
      <c r="HF130" s="19">
        <f t="shared" si="327"/>
        <v>1.3396000000000001</v>
      </c>
      <c r="HG130" s="19">
        <f t="shared" si="327"/>
        <v>3.2835813268965506</v>
      </c>
      <c r="HH130" s="19">
        <f t="shared" si="327"/>
        <v>1.3795801310344826</v>
      </c>
      <c r="HI130" s="19">
        <f t="shared" si="327"/>
        <v>4.0188000000000006</v>
      </c>
      <c r="HJ130" s="19">
        <f t="shared" si="327"/>
        <v>1.3396000000000001</v>
      </c>
      <c r="HK130" s="19">
        <f t="shared" si="327"/>
        <v>1.7138241889655172</v>
      </c>
      <c r="HL130" s="19">
        <f t="shared" si="327"/>
        <v>8.0376000000000012</v>
      </c>
      <c r="HM130" s="19">
        <f t="shared" si="327"/>
        <v>1.4781746910344826</v>
      </c>
      <c r="HN130" s="19">
        <f t="shared" si="327"/>
        <v>1.5520143668965511</v>
      </c>
      <c r="HO130" s="19">
        <f t="shared" ref="HO130:JZ130" si="328">SUM(HO127:HO129)</f>
        <v>1.2272260372413795</v>
      </c>
      <c r="HP130" s="19">
        <f t="shared" si="328"/>
        <v>1.1959902606896551</v>
      </c>
      <c r="HQ130" s="19">
        <f t="shared" si="328"/>
        <v>1.4654253944827587</v>
      </c>
      <c r="HR130" s="19">
        <f t="shared" si="328"/>
        <v>1.5882436179310346</v>
      </c>
      <c r="HS130" s="19">
        <f>SUM(HS127:HS129)</f>
        <v>1.5882436179310346</v>
      </c>
      <c r="HT130" s="19">
        <f t="shared" si="328"/>
        <v>1.8148623641379311</v>
      </c>
      <c r="HU130" s="19">
        <f t="shared" si="328"/>
        <v>1.2996845393103449</v>
      </c>
      <c r="HV130" s="19">
        <f t="shared" si="328"/>
        <v>2.5398723613793104</v>
      </c>
      <c r="HW130" s="19">
        <f t="shared" si="328"/>
        <v>2.6453727903448279</v>
      </c>
      <c r="HX130" s="19">
        <f t="shared" si="328"/>
        <v>2.8095199834482756</v>
      </c>
      <c r="HY130" s="19">
        <f t="shared" si="328"/>
        <v>2.7120941089655171</v>
      </c>
      <c r="HZ130" s="19">
        <f t="shared" si="328"/>
        <v>4.2004682372413793</v>
      </c>
      <c r="IA130" s="19">
        <f t="shared" si="328"/>
        <v>1.864372132413793</v>
      </c>
      <c r="IB130" s="19">
        <f t="shared" si="328"/>
        <v>1.5673135227586208</v>
      </c>
      <c r="IC130" s="19">
        <f t="shared" si="328"/>
        <v>1.5213098110344829</v>
      </c>
      <c r="ID130" s="19">
        <f t="shared" si="328"/>
        <v>1.3301766068965517</v>
      </c>
      <c r="IE130" s="19">
        <f t="shared" si="328"/>
        <v>1.3448382979310343</v>
      </c>
      <c r="IF130" s="19">
        <f t="shared" si="328"/>
        <v>2.5019432041379313</v>
      </c>
      <c r="IG130" s="19">
        <f t="shared" si="328"/>
        <v>3.4028934937931039</v>
      </c>
      <c r="IH130" s="19">
        <f t="shared" si="328"/>
        <v>1.4471514027586208</v>
      </c>
      <c r="II130" s="19">
        <f t="shared" si="328"/>
        <v>1.6031177972413793</v>
      </c>
      <c r="IJ130" s="19">
        <f t="shared" si="328"/>
        <v>1.6967188827586206</v>
      </c>
      <c r="IK130" s="19">
        <f t="shared" si="328"/>
        <v>1.627128972413793</v>
      </c>
      <c r="IL130" s="19">
        <f t="shared" si="328"/>
        <v>1.7540907172413795</v>
      </c>
      <c r="IM130" s="19">
        <f t="shared" si="328"/>
        <v>1.7245548468965519</v>
      </c>
      <c r="IN130" s="19">
        <f t="shared" si="328"/>
        <v>2.8135572606896555</v>
      </c>
      <c r="IO130" s="19">
        <f t="shared" si="328"/>
        <v>1.8303740082758622</v>
      </c>
      <c r="IP130" s="19">
        <f t="shared" si="328"/>
        <v>1.62989132</v>
      </c>
      <c r="IQ130" s="19">
        <f t="shared" si="328"/>
        <v>6.2407806620689659</v>
      </c>
      <c r="IR130" s="19">
        <f t="shared" si="328"/>
        <v>4.8309209517241376</v>
      </c>
      <c r="IS130" s="19">
        <f t="shared" si="328"/>
        <v>5.3898713613793099</v>
      </c>
      <c r="IT130" s="19">
        <f t="shared" si="328"/>
        <v>6.2607545599999996</v>
      </c>
      <c r="IU130" s="19">
        <f t="shared" si="328"/>
        <v>6.4566687503448268</v>
      </c>
      <c r="IV130" s="19">
        <f t="shared" si="328"/>
        <v>5.5327697268965501</v>
      </c>
      <c r="IW130" s="19">
        <f t="shared" si="328"/>
        <v>5.1345666979310334</v>
      </c>
      <c r="IX130" s="19">
        <f t="shared" si="328"/>
        <v>8.7590854634482778</v>
      </c>
      <c r="IY130" s="19">
        <f t="shared" si="328"/>
        <v>6.9645157296551723</v>
      </c>
      <c r="IZ130" s="19">
        <f t="shared" si="328"/>
        <v>5.7724565020689651</v>
      </c>
      <c r="JA130" s="19">
        <f t="shared" si="328"/>
        <v>8.5614713668965514</v>
      </c>
      <c r="JB130" s="19">
        <f t="shared" si="328"/>
        <v>6.8007935131034483</v>
      </c>
      <c r="JC130" s="19">
        <f t="shared" si="328"/>
        <v>5.1788705034482767</v>
      </c>
      <c r="JD130" s="19">
        <f t="shared" si="328"/>
        <v>1.9116507737931034</v>
      </c>
      <c r="JE130" s="19">
        <f t="shared" si="328"/>
        <v>1.8959266413793106</v>
      </c>
      <c r="JF130" s="19">
        <f t="shared" si="328"/>
        <v>1.9272686620689661</v>
      </c>
      <c r="JG130" s="19">
        <f t="shared" si="328"/>
        <v>1.8786088468965521</v>
      </c>
      <c r="JH130" s="19">
        <f t="shared" si="328"/>
        <v>2.856267404137931</v>
      </c>
      <c r="JI130" s="19">
        <f t="shared" si="328"/>
        <v>3.2845375241379307</v>
      </c>
      <c r="JJ130" s="19">
        <f t="shared" si="328"/>
        <v>2.344276903448276</v>
      </c>
      <c r="JK130" s="19">
        <f t="shared" si="328"/>
        <v>1.915900539310345</v>
      </c>
      <c r="JL130" s="19">
        <f t="shared" si="328"/>
        <v>1.8150748524137927</v>
      </c>
      <c r="JM130" s="19">
        <f t="shared" si="328"/>
        <v>1.496767415172414</v>
      </c>
      <c r="JN130" s="19">
        <f t="shared" si="328"/>
        <v>3.993717144827587</v>
      </c>
      <c r="JO130" s="19">
        <f t="shared" si="328"/>
        <v>5.1335042565517242</v>
      </c>
      <c r="JP130" s="19">
        <f t="shared" si="328"/>
        <v>7.9969962620689659</v>
      </c>
      <c r="JQ130" s="19">
        <f t="shared" si="328"/>
        <v>3.0837361034482762</v>
      </c>
      <c r="JR130" s="19">
        <f t="shared" si="328"/>
        <v>2.5075741434482759</v>
      </c>
      <c r="JS130" s="19">
        <f t="shared" si="328"/>
        <v>2.1437942151724139</v>
      </c>
      <c r="JT130" s="19">
        <f t="shared" si="328"/>
        <v>2.5618648979310343</v>
      </c>
      <c r="JU130" s="19">
        <f t="shared" si="328"/>
        <v>3.2522393062068962</v>
      </c>
      <c r="JV130" s="19">
        <f t="shared" si="328"/>
        <v>3.7100452965517241</v>
      </c>
      <c r="JW130" s="19">
        <f t="shared" si="328"/>
        <v>5.0940876813793103</v>
      </c>
      <c r="JX130" s="19">
        <f t="shared" si="328"/>
        <v>3.3705952758620694</v>
      </c>
      <c r="JY130" s="19">
        <f t="shared" si="328"/>
        <v>3.2440585075862076</v>
      </c>
      <c r="JZ130" s="19">
        <f t="shared" si="328"/>
        <v>2.6940326055172417</v>
      </c>
      <c r="KA130" s="19">
        <f t="shared" ref="KA130:ML130" si="329">SUM(KA127:KA129)</f>
        <v>3.3061050841379309</v>
      </c>
      <c r="KB130" s="19">
        <f t="shared" si="329"/>
        <v>3.0244518744827587</v>
      </c>
      <c r="KC130" s="19">
        <f t="shared" si="329"/>
        <v>5.1825890482758616</v>
      </c>
      <c r="KD130" s="19">
        <f t="shared" si="329"/>
        <v>5.8312095103448263</v>
      </c>
      <c r="KE130" s="19">
        <f t="shared" si="329"/>
        <v>4.6745295806896543</v>
      </c>
      <c r="KF130" s="19">
        <f t="shared" si="329"/>
        <v>8.4352533310344828</v>
      </c>
      <c r="KG130" s="19">
        <f t="shared" si="329"/>
        <v>6.5245587544827579</v>
      </c>
      <c r="KH130" s="19">
        <f t="shared" si="329"/>
        <v>6.1078692455172403</v>
      </c>
      <c r="KI130" s="19">
        <f t="shared" si="329"/>
        <v>5.9370286717241374</v>
      </c>
      <c r="KJ130" s="19">
        <f t="shared" si="329"/>
        <v>7.9854156510344829</v>
      </c>
      <c r="KK130" s="19">
        <f t="shared" si="329"/>
        <v>9.1196780675862055</v>
      </c>
      <c r="KL130" s="19">
        <f t="shared" si="329"/>
        <v>8.2601629917241368</v>
      </c>
      <c r="KM130" s="19">
        <f t="shared" si="329"/>
        <v>6.8256546413793107</v>
      </c>
      <c r="KN130" s="19">
        <f t="shared" si="329"/>
        <v>6.6586388565517236</v>
      </c>
      <c r="KO130" s="19">
        <f t="shared" si="329"/>
        <v>7.3153338731034472</v>
      </c>
      <c r="KP130" s="19">
        <f t="shared" si="329"/>
        <v>16.046158395862072</v>
      </c>
      <c r="KQ130" s="19">
        <f t="shared" si="329"/>
        <v>11.025272925517243</v>
      </c>
      <c r="KR130" s="19">
        <f t="shared" si="329"/>
        <v>10.375165045517242</v>
      </c>
      <c r="KS130" s="19">
        <f t="shared" si="329"/>
        <v>15.844188289655172</v>
      </c>
      <c r="KT130" s="19">
        <f t="shared" si="329"/>
        <v>9.0790928068965506</v>
      </c>
      <c r="KU130" s="19">
        <f t="shared" si="329"/>
        <v>3.8975662</v>
      </c>
      <c r="KV130" s="19">
        <f t="shared" si="329"/>
        <v>4.0561886979310344</v>
      </c>
      <c r="KW130" s="19">
        <f t="shared" si="329"/>
        <v>3.5962578248275863</v>
      </c>
      <c r="KX130" s="19">
        <f t="shared" si="329"/>
        <v>0</v>
      </c>
      <c r="KY130" s="19">
        <f t="shared" si="329"/>
        <v>5.2053252937931038</v>
      </c>
      <c r="KZ130" s="19">
        <f t="shared" si="329"/>
        <v>4.0271840482758625</v>
      </c>
      <c r="LA130" s="19">
        <f t="shared" si="329"/>
        <v>3.924658455172414</v>
      </c>
      <c r="LB130" s="19">
        <f t="shared" si="329"/>
        <v>3.9501570482758628</v>
      </c>
      <c r="LC130" s="19">
        <f t="shared" si="329"/>
        <v>6.7377907393103449</v>
      </c>
      <c r="LD130" s="19">
        <f t="shared" si="329"/>
        <v>5.188857452413794</v>
      </c>
      <c r="LE130" s="19">
        <f t="shared" si="329"/>
        <v>4.9198472951724135</v>
      </c>
      <c r="LF130" s="19">
        <f t="shared" si="329"/>
        <v>5.4123951186206902</v>
      </c>
      <c r="LG130" s="19">
        <f t="shared" si="329"/>
        <v>3.4798142496551727</v>
      </c>
      <c r="LH130" s="19">
        <f t="shared" si="329"/>
        <v>2.8333186703448274</v>
      </c>
      <c r="LI130" s="19">
        <f t="shared" si="329"/>
        <v>2.3589385944827583</v>
      </c>
      <c r="LJ130" s="19">
        <f t="shared" si="329"/>
        <v>1.7607840979310345</v>
      </c>
      <c r="LK130" s="19">
        <f t="shared" si="329"/>
        <v>1.6165045586206896</v>
      </c>
      <c r="LL130" s="19">
        <f t="shared" si="329"/>
        <v>1.3141337420689654</v>
      </c>
      <c r="LM130" s="19">
        <f t="shared" si="329"/>
        <v>1.2099082427586205</v>
      </c>
      <c r="LN130" s="19">
        <f t="shared" si="329"/>
        <v>0.6751814965517241</v>
      </c>
      <c r="LO130" s="19">
        <f t="shared" si="329"/>
        <v>0.61844712689655168</v>
      </c>
      <c r="LP130" s="19">
        <f t="shared" si="329"/>
        <v>1.18313472</v>
      </c>
      <c r="LQ130" s="19">
        <f t="shared" si="329"/>
        <v>12.056400000000002</v>
      </c>
      <c r="LR130" s="19">
        <f t="shared" si="329"/>
        <v>12.056400000000002</v>
      </c>
      <c r="LS130" s="19">
        <f t="shared" si="329"/>
        <v>5.3575731434482758</v>
      </c>
      <c r="LT130" s="19">
        <f t="shared" si="329"/>
        <v>4.8417578537931032</v>
      </c>
      <c r="LU130" s="19">
        <f t="shared" si="329"/>
        <v>6.3782605765517237</v>
      </c>
      <c r="LV130" s="19">
        <f t="shared" si="329"/>
        <v>4.0719128303448278</v>
      </c>
      <c r="LW130" s="19">
        <f t="shared" si="329"/>
        <v>4.7721679434482756</v>
      </c>
      <c r="LX130" s="19">
        <f t="shared" si="329"/>
        <v>1.3396000000000001</v>
      </c>
      <c r="LY130" s="19">
        <f t="shared" si="329"/>
        <v>3.9935046565517238</v>
      </c>
      <c r="LZ130" s="19">
        <f t="shared" si="329"/>
        <v>3.6793407406896543</v>
      </c>
      <c r="MA130" s="19">
        <f t="shared" si="329"/>
        <v>3.24543968137931</v>
      </c>
      <c r="MB130" s="19">
        <f t="shared" si="329"/>
        <v>4.5591484468965522</v>
      </c>
      <c r="MC130" s="19">
        <f t="shared" si="329"/>
        <v>3.3498776689655174</v>
      </c>
      <c r="MD130" s="19">
        <f t="shared" si="329"/>
        <v>3.1651191131034473</v>
      </c>
      <c r="ME130" s="19">
        <f t="shared" si="329"/>
        <v>1.411772104827586</v>
      </c>
      <c r="MF130" s="19">
        <f t="shared" si="329"/>
        <v>1.2859790455172415</v>
      </c>
      <c r="MG130" s="19">
        <f t="shared" si="329"/>
        <v>1.3628998013793105</v>
      </c>
      <c r="MH130" s="19">
        <f t="shared" si="329"/>
        <v>1.3162586248275865</v>
      </c>
      <c r="MI130" s="19">
        <f t="shared" si="329"/>
        <v>1.266111391724138</v>
      </c>
      <c r="MJ130" s="19">
        <f t="shared" si="329"/>
        <v>1.2215950979310346</v>
      </c>
      <c r="MK130" s="19">
        <f t="shared" si="329"/>
        <v>1.3112651503448274</v>
      </c>
      <c r="ML130" s="19">
        <f t="shared" si="329"/>
        <v>1.1368122758620689</v>
      </c>
      <c r="MM130" s="19">
        <f t="shared" ref="MM130:NA130" si="330">SUM(MM127:MM129)</f>
        <v>1.0401301103448275</v>
      </c>
      <c r="MN130" s="19">
        <f t="shared" si="330"/>
        <v>2.0303254758620692</v>
      </c>
      <c r="MO130" s="19">
        <f t="shared" si="330"/>
        <v>1.8310114731034486</v>
      </c>
      <c r="MP130" s="19">
        <f t="shared" si="330"/>
        <v>2.1586683944827585</v>
      </c>
      <c r="MQ130" s="19">
        <f t="shared" si="330"/>
        <v>0.99327644551724137</v>
      </c>
      <c r="MR130" s="19">
        <f t="shared" si="330"/>
        <v>0.93314226344827578</v>
      </c>
      <c r="MS130" s="19">
        <f t="shared" si="330"/>
        <v>1.0754031641379311</v>
      </c>
      <c r="MT130" s="19">
        <f t="shared" si="330"/>
        <v>0.9159307131034482</v>
      </c>
      <c r="MU130" s="19">
        <f t="shared" si="330"/>
        <v>0.89712550068965524</v>
      </c>
      <c r="MV130" s="19">
        <f t="shared" si="330"/>
        <v>1.0263183724137932</v>
      </c>
      <c r="MW130" s="19">
        <f t="shared" si="330"/>
        <v>0.92283658206896557</v>
      </c>
      <c r="MX130" s="19">
        <f t="shared" si="330"/>
        <v>0.81191770206896552</v>
      </c>
      <c r="MY130" s="19">
        <f t="shared" si="330"/>
        <v>0.83136037931034479</v>
      </c>
      <c r="MZ130" s="19">
        <f t="shared" si="330"/>
        <v>0.80273348659003818</v>
      </c>
      <c r="NA130" s="19">
        <f t="shared" si="330"/>
        <v>0.79641275047515614</v>
      </c>
      <c r="NB130" s="19">
        <f>SUM(NB127:NB129)</f>
        <v>0.79641275047515614</v>
      </c>
      <c r="NC130" s="19">
        <f>SUM(NC127:NC129)</f>
        <v>0.79019077586206909</v>
      </c>
    </row>
    <row r="131" spans="2:367" ht="1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row>
    <row r="132" spans="2:367" s="173" customFormat="1" ht="15">
      <c r="B132" s="175" t="s">
        <v>1845</v>
      </c>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180"/>
      <c r="AM132" s="180"/>
      <c r="AN132" s="180"/>
      <c r="AO132" s="180"/>
      <c r="AP132" s="180"/>
      <c r="AQ132" s="180"/>
      <c r="AR132" s="180"/>
      <c r="AS132" s="180"/>
      <c r="AT132" s="180"/>
      <c r="AU132" s="180"/>
      <c r="AV132" s="180"/>
      <c r="AW132" s="180"/>
      <c r="AX132" s="180"/>
      <c r="AY132" s="180"/>
      <c r="AZ132" s="180"/>
      <c r="BA132" s="180"/>
      <c r="BB132" s="180"/>
      <c r="BC132" s="180"/>
      <c r="BD132" s="180"/>
      <c r="BE132" s="180"/>
      <c r="BF132" s="180"/>
      <c r="BG132" s="180"/>
      <c r="BH132" s="180"/>
      <c r="BI132" s="180"/>
      <c r="BJ132" s="180"/>
      <c r="BK132" s="180"/>
      <c r="BL132" s="180"/>
      <c r="BM132" s="180"/>
      <c r="BN132" s="180"/>
      <c r="BO132" s="180"/>
      <c r="BP132" s="180"/>
      <c r="BQ132" s="180"/>
      <c r="BR132" s="180"/>
      <c r="BS132" s="180"/>
      <c r="BT132" s="180"/>
      <c r="BU132" s="180"/>
      <c r="BV132" s="180"/>
      <c r="BW132" s="180"/>
      <c r="BX132" s="180"/>
      <c r="BY132" s="180"/>
      <c r="BZ132" s="180"/>
      <c r="CA132" s="180"/>
      <c r="CB132" s="180"/>
      <c r="CC132" s="180"/>
      <c r="CD132" s="180"/>
      <c r="CE132" s="180"/>
      <c r="CF132" s="180"/>
      <c r="CG132" s="180"/>
      <c r="CH132" s="180"/>
      <c r="CI132" s="180"/>
      <c r="CJ132" s="180"/>
      <c r="CK132" s="180"/>
      <c r="CL132" s="180"/>
      <c r="CM132" s="180"/>
      <c r="CN132" s="180"/>
      <c r="CO132" s="180"/>
      <c r="CP132" s="180"/>
      <c r="CQ132" s="180"/>
      <c r="CR132" s="180"/>
      <c r="CS132" s="180"/>
      <c r="CT132" s="180"/>
      <c r="CU132" s="180"/>
      <c r="CV132" s="180"/>
      <c r="CW132" s="180"/>
      <c r="CX132" s="180"/>
      <c r="CY132" s="180"/>
      <c r="CZ132" s="180"/>
      <c r="DA132" s="180"/>
      <c r="DB132" s="180"/>
      <c r="DC132" s="180"/>
      <c r="DD132" s="180"/>
      <c r="DE132" s="180"/>
      <c r="DF132" s="180"/>
      <c r="DG132" s="180"/>
      <c r="DH132" s="180"/>
      <c r="DI132" s="180"/>
      <c r="DJ132" s="180"/>
      <c r="DK132" s="180"/>
      <c r="DL132" s="180"/>
      <c r="DM132" s="180"/>
      <c r="DN132" s="180"/>
      <c r="DO132" s="180"/>
      <c r="DP132" s="180"/>
      <c r="DQ132" s="180"/>
      <c r="DR132" s="180"/>
      <c r="DS132" s="180"/>
      <c r="DT132" s="180"/>
      <c r="DU132" s="180"/>
      <c r="DV132" s="180"/>
      <c r="DW132" s="180"/>
      <c r="DX132" s="180"/>
      <c r="DY132" s="180"/>
      <c r="DZ132" s="180"/>
      <c r="EA132" s="180"/>
      <c r="EB132" s="180"/>
      <c r="EC132" s="180"/>
      <c r="ED132" s="180"/>
      <c r="EE132" s="180"/>
      <c r="EF132" s="180"/>
      <c r="EG132" s="180"/>
      <c r="EH132" s="180"/>
      <c r="EI132" s="180"/>
      <c r="EJ132" s="180"/>
      <c r="EK132" s="180"/>
      <c r="EL132" s="180"/>
      <c r="EM132" s="180"/>
      <c r="EN132" s="180"/>
      <c r="EO132" s="180"/>
      <c r="EP132" s="180"/>
      <c r="EQ132" s="180"/>
      <c r="ER132" s="180"/>
      <c r="ES132" s="180"/>
      <c r="ET132" s="180"/>
      <c r="EU132" s="180"/>
      <c r="EV132" s="180"/>
      <c r="EW132" s="180"/>
      <c r="EX132" s="180"/>
      <c r="EY132" s="180"/>
      <c r="EZ132" s="180"/>
      <c r="FA132" s="180"/>
      <c r="FB132" s="180"/>
      <c r="FC132" s="180"/>
      <c r="FD132" s="180"/>
      <c r="FE132" s="180"/>
      <c r="FF132" s="180"/>
      <c r="FG132" s="180"/>
      <c r="FH132" s="180"/>
      <c r="FI132" s="180"/>
      <c r="FJ132" s="180"/>
      <c r="FK132" s="180"/>
      <c r="FL132" s="180"/>
      <c r="FM132" s="180"/>
      <c r="FN132" s="180"/>
      <c r="FO132" s="180"/>
      <c r="FP132" s="180"/>
      <c r="FQ132" s="180"/>
      <c r="FR132" s="180"/>
      <c r="FS132" s="180"/>
      <c r="FT132" s="180"/>
      <c r="FU132" s="180"/>
      <c r="FV132" s="180"/>
      <c r="FW132" s="180"/>
      <c r="FX132" s="180"/>
      <c r="FY132" s="180"/>
      <c r="FZ132" s="180"/>
      <c r="GA132" s="180"/>
      <c r="GB132" s="180"/>
      <c r="GC132" s="180"/>
      <c r="GD132" s="180"/>
      <c r="GE132" s="180"/>
      <c r="GF132" s="180"/>
      <c r="GG132" s="180"/>
      <c r="GH132" s="180"/>
      <c r="GI132" s="180"/>
      <c r="GJ132" s="180"/>
      <c r="GK132" s="180"/>
      <c r="GL132" s="180"/>
      <c r="GM132" s="180"/>
      <c r="GN132" s="180"/>
      <c r="GO132" s="180"/>
      <c r="GP132" s="180"/>
      <c r="GQ132" s="180"/>
      <c r="GR132" s="180"/>
      <c r="GS132" s="180"/>
      <c r="GT132" s="180"/>
      <c r="GU132" s="180"/>
      <c r="GV132" s="180"/>
      <c r="GW132" s="180"/>
      <c r="GX132" s="180"/>
      <c r="GY132" s="180"/>
      <c r="GZ132" s="180"/>
      <c r="HA132" s="180"/>
      <c r="HB132" s="180"/>
      <c r="HC132" s="180"/>
      <c r="HD132" s="180"/>
      <c r="HE132" s="180"/>
      <c r="HF132" s="180"/>
      <c r="HG132" s="180"/>
      <c r="HH132" s="180"/>
      <c r="HI132" s="180"/>
      <c r="HJ132" s="180"/>
      <c r="HK132" s="180"/>
      <c r="HL132" s="180"/>
      <c r="HM132" s="180"/>
      <c r="HN132" s="180"/>
      <c r="HO132" s="180"/>
      <c r="HP132" s="180"/>
      <c r="HQ132" s="180"/>
      <c r="HR132" s="180"/>
      <c r="HS132" s="180"/>
      <c r="HT132" s="180"/>
      <c r="HU132" s="180"/>
      <c r="HV132" s="180"/>
      <c r="HW132" s="180"/>
      <c r="HX132" s="180"/>
      <c r="HY132" s="180"/>
      <c r="HZ132" s="180"/>
      <c r="IA132" s="180"/>
      <c r="IB132" s="180"/>
      <c r="IC132" s="180"/>
      <c r="ID132" s="180"/>
      <c r="IE132" s="180"/>
      <c r="IF132" s="180"/>
      <c r="IG132" s="180"/>
      <c r="IH132" s="180"/>
      <c r="II132" s="180"/>
      <c r="IJ132" s="180"/>
      <c r="IK132" s="180"/>
      <c r="IL132" s="180"/>
      <c r="IM132" s="180"/>
      <c r="IN132" s="180"/>
      <c r="IO132" s="180"/>
      <c r="IP132" s="180"/>
      <c r="IQ132" s="180"/>
      <c r="IR132" s="180"/>
      <c r="IS132" s="180"/>
      <c r="IT132" s="180"/>
      <c r="IU132" s="180"/>
      <c r="IV132" s="180"/>
      <c r="IW132" s="180"/>
      <c r="IX132" s="180"/>
      <c r="IY132" s="180"/>
      <c r="IZ132" s="180"/>
      <c r="JA132" s="180"/>
      <c r="JB132" s="180"/>
      <c r="JC132" s="180"/>
      <c r="JD132" s="180"/>
      <c r="JE132" s="180"/>
      <c r="JF132" s="180"/>
      <c r="JG132" s="180"/>
      <c r="JH132" s="180"/>
      <c r="JI132" s="180"/>
      <c r="JJ132" s="180"/>
      <c r="JK132" s="180"/>
      <c r="JL132" s="180"/>
      <c r="JM132" s="180"/>
      <c r="JN132" s="180"/>
      <c r="JO132" s="180"/>
      <c r="JP132" s="180"/>
      <c r="JQ132" s="180"/>
      <c r="JR132" s="180"/>
      <c r="JS132" s="180"/>
      <c r="JT132" s="180"/>
      <c r="JU132" s="180"/>
      <c r="JV132" s="180"/>
      <c r="JW132" s="180"/>
      <c r="JX132" s="180"/>
      <c r="JY132" s="180"/>
      <c r="JZ132" s="180"/>
      <c r="KA132" s="180"/>
      <c r="KB132" s="180"/>
      <c r="KC132" s="180"/>
      <c r="KD132" s="180"/>
      <c r="KE132" s="180"/>
      <c r="KF132" s="180"/>
      <c r="KG132" s="180"/>
      <c r="KH132" s="180"/>
      <c r="KI132" s="180"/>
      <c r="KJ132" s="180"/>
      <c r="KK132" s="180"/>
      <c r="KL132" s="180"/>
      <c r="KM132" s="180"/>
      <c r="KN132" s="180"/>
      <c r="KO132" s="180"/>
      <c r="KP132" s="180"/>
      <c r="KQ132" s="180"/>
      <c r="KR132" s="180"/>
      <c r="KS132" s="180"/>
      <c r="KT132" s="180"/>
      <c r="KU132" s="180"/>
      <c r="KV132" s="180"/>
      <c r="KW132" s="180"/>
      <c r="KX132" s="180"/>
      <c r="KY132" s="180"/>
      <c r="KZ132" s="180"/>
      <c r="LA132" s="180"/>
      <c r="LB132" s="180"/>
      <c r="LC132" s="180"/>
      <c r="LD132" s="180"/>
      <c r="LE132" s="180"/>
      <c r="LF132" s="180"/>
      <c r="LG132" s="180"/>
      <c r="LH132" s="180"/>
      <c r="LI132" s="180"/>
      <c r="LJ132" s="180"/>
      <c r="LK132" s="180"/>
      <c r="LL132" s="180"/>
      <c r="LM132" s="180"/>
      <c r="LN132" s="180"/>
      <c r="LO132" s="180"/>
      <c r="LP132" s="180"/>
      <c r="LQ132" s="180"/>
      <c r="LR132" s="180"/>
      <c r="LS132" s="180"/>
      <c r="LT132" s="180"/>
      <c r="LU132" s="180"/>
      <c r="LV132" s="180"/>
      <c r="LW132" s="180"/>
      <c r="LX132" s="180"/>
      <c r="LY132" s="180"/>
      <c r="LZ132" s="180"/>
      <c r="MA132" s="180"/>
      <c r="MB132" s="180"/>
      <c r="MC132" s="180"/>
      <c r="MD132" s="180"/>
      <c r="ME132" s="180"/>
      <c r="MF132" s="180"/>
      <c r="MG132" s="180"/>
      <c r="MH132" s="180"/>
      <c r="MI132" s="180"/>
      <c r="MJ132" s="180"/>
      <c r="MK132" s="180"/>
      <c r="ML132" s="180"/>
      <c r="MM132" s="180"/>
      <c r="MN132" s="180"/>
      <c r="MO132" s="180"/>
      <c r="MP132" s="180"/>
      <c r="MQ132" s="180"/>
      <c r="MR132" s="180"/>
      <c r="MS132" s="180"/>
      <c r="MT132" s="180"/>
      <c r="MU132" s="180"/>
      <c r="MV132" s="180"/>
      <c r="MW132" s="180"/>
      <c r="MX132" s="180"/>
      <c r="MY132" s="180"/>
      <c r="MZ132" s="180"/>
      <c r="NA132" s="180"/>
      <c r="NB132" s="180"/>
      <c r="NC132" s="180"/>
    </row>
    <row r="133" spans="2:367" ht="15">
      <c r="B133" s="9" t="s">
        <v>1846</v>
      </c>
      <c r="C133" s="1">
        <v>0.25</v>
      </c>
      <c r="D133" s="1">
        <v>0.25</v>
      </c>
      <c r="E133" s="1">
        <v>0.25</v>
      </c>
      <c r="F133" s="1">
        <v>0.25</v>
      </c>
      <c r="G133" s="1">
        <v>0.25</v>
      </c>
      <c r="H133" s="1">
        <v>0.25</v>
      </c>
      <c r="I133" s="1">
        <v>0.25</v>
      </c>
      <c r="J133" s="1">
        <v>0.25</v>
      </c>
      <c r="K133" s="1">
        <v>0.25</v>
      </c>
      <c r="L133" s="1">
        <v>0.25</v>
      </c>
      <c r="M133" s="1">
        <v>0.25</v>
      </c>
      <c r="N133" s="1">
        <v>0.25</v>
      </c>
      <c r="O133" s="1">
        <v>0.25</v>
      </c>
      <c r="P133" s="1">
        <v>0.25</v>
      </c>
      <c r="Q133" s="1">
        <v>0.25</v>
      </c>
      <c r="R133" s="1">
        <v>0.25</v>
      </c>
      <c r="S133" s="1">
        <v>0.25</v>
      </c>
      <c r="T133" s="1">
        <v>0.25</v>
      </c>
      <c r="U133" s="1">
        <v>0.25</v>
      </c>
      <c r="V133" s="1">
        <v>0.25</v>
      </c>
      <c r="W133" s="1">
        <v>0.25</v>
      </c>
      <c r="X133" s="1">
        <v>0.25</v>
      </c>
      <c r="Y133" s="1">
        <v>0.25</v>
      </c>
      <c r="Z133" s="1">
        <v>0.25</v>
      </c>
      <c r="AA133" s="1">
        <v>0.25</v>
      </c>
      <c r="AB133" s="1">
        <v>0.25</v>
      </c>
      <c r="AC133" s="1">
        <v>0.25</v>
      </c>
      <c r="AD133" s="1">
        <v>0.25</v>
      </c>
      <c r="AE133" s="1">
        <v>0.25</v>
      </c>
      <c r="AF133" s="1">
        <v>0.25</v>
      </c>
      <c r="AG133" s="1">
        <v>0.25</v>
      </c>
      <c r="AH133" s="1">
        <v>0.25</v>
      </c>
      <c r="AI133" s="1">
        <v>0.25</v>
      </c>
      <c r="AJ133" s="1">
        <v>0.25</v>
      </c>
      <c r="AK133" s="1">
        <v>0.25</v>
      </c>
      <c r="AL133" s="1">
        <v>0.25</v>
      </c>
      <c r="AM133" s="1">
        <v>0.25</v>
      </c>
      <c r="AN133" s="1">
        <v>0.25</v>
      </c>
      <c r="AO133" s="1">
        <v>0.25</v>
      </c>
      <c r="AP133" s="1">
        <v>0.25</v>
      </c>
      <c r="AQ133" s="1">
        <v>0.25</v>
      </c>
      <c r="AR133" s="1">
        <v>0.25</v>
      </c>
      <c r="AS133" s="1">
        <v>0.25</v>
      </c>
      <c r="AT133" s="1">
        <v>0.25</v>
      </c>
      <c r="AU133" s="1">
        <v>0.25</v>
      </c>
      <c r="AV133" s="1">
        <v>0.25</v>
      </c>
      <c r="AW133" s="1">
        <v>0.25</v>
      </c>
      <c r="AX133" s="1">
        <v>0.25</v>
      </c>
      <c r="AY133" s="1">
        <v>0.25</v>
      </c>
      <c r="AZ133" s="1">
        <v>0.25</v>
      </c>
      <c r="BA133" s="1">
        <v>0.25</v>
      </c>
      <c r="BB133" s="1">
        <v>0.25</v>
      </c>
      <c r="BC133" s="1">
        <v>0.25</v>
      </c>
      <c r="BD133" s="1">
        <v>0.25</v>
      </c>
      <c r="BE133" s="1">
        <v>0.25</v>
      </c>
      <c r="BF133" s="1">
        <v>0.25</v>
      </c>
      <c r="BG133" s="1">
        <v>0.25</v>
      </c>
      <c r="BH133" s="1">
        <v>0.25</v>
      </c>
      <c r="BI133" s="1">
        <v>0.25</v>
      </c>
      <c r="BJ133" s="1">
        <v>0.25</v>
      </c>
      <c r="BK133" s="1">
        <v>0.25</v>
      </c>
      <c r="BL133" s="1">
        <v>0.25</v>
      </c>
      <c r="BM133" s="1">
        <v>0.25</v>
      </c>
      <c r="BN133" s="1">
        <v>0.25</v>
      </c>
      <c r="BO133" s="1">
        <v>0.25</v>
      </c>
      <c r="BP133" s="1">
        <v>0.25</v>
      </c>
      <c r="BQ133" s="1">
        <v>0.25</v>
      </c>
      <c r="BR133" s="1">
        <v>0.25</v>
      </c>
      <c r="BS133" s="1">
        <v>0.25</v>
      </c>
      <c r="BT133" s="1">
        <v>0.25</v>
      </c>
      <c r="BU133" s="1">
        <v>0.25</v>
      </c>
      <c r="BV133" s="1">
        <v>0.25</v>
      </c>
      <c r="BW133" s="1">
        <v>0.25</v>
      </c>
      <c r="BX133" s="1">
        <v>0.25</v>
      </c>
      <c r="BY133" s="1">
        <v>0.25</v>
      </c>
      <c r="BZ133" s="1">
        <v>0.25</v>
      </c>
      <c r="CA133" s="1">
        <v>0.25</v>
      </c>
      <c r="CB133" s="1">
        <v>0.25</v>
      </c>
      <c r="CC133" s="1">
        <v>0.25</v>
      </c>
      <c r="CD133" s="1">
        <v>0.25</v>
      </c>
      <c r="CE133" s="1">
        <v>0.25</v>
      </c>
      <c r="CF133" s="1">
        <v>0.25</v>
      </c>
      <c r="CG133" s="1">
        <v>0.25</v>
      </c>
      <c r="CH133" s="1">
        <v>0.25</v>
      </c>
      <c r="CI133" s="1">
        <v>0.25</v>
      </c>
      <c r="CJ133" s="1">
        <v>0.25</v>
      </c>
      <c r="CK133" s="1">
        <v>0.25</v>
      </c>
      <c r="CL133" s="1">
        <v>0.25</v>
      </c>
      <c r="CM133" s="1">
        <v>0.25</v>
      </c>
      <c r="CN133" s="1">
        <v>0.25</v>
      </c>
      <c r="CO133" s="1">
        <v>0.25</v>
      </c>
      <c r="CP133" s="1">
        <v>0.25</v>
      </c>
      <c r="CQ133" s="1">
        <v>0.25</v>
      </c>
      <c r="CR133" s="1">
        <v>0.25</v>
      </c>
      <c r="CS133" s="1">
        <v>0.25</v>
      </c>
      <c r="CT133" s="1">
        <v>0.25</v>
      </c>
      <c r="CU133" s="1">
        <v>0.25</v>
      </c>
      <c r="CV133" s="1">
        <v>0.25</v>
      </c>
      <c r="CW133" s="1">
        <v>0.25</v>
      </c>
      <c r="CX133" s="1">
        <v>0.25</v>
      </c>
      <c r="CY133" s="1">
        <v>0.25</v>
      </c>
      <c r="CZ133" s="1">
        <v>0.25</v>
      </c>
      <c r="DA133" s="1">
        <v>0.25</v>
      </c>
      <c r="DB133" s="1">
        <v>0.25</v>
      </c>
      <c r="DC133" s="1">
        <v>0.25</v>
      </c>
      <c r="DD133" s="1">
        <v>0</v>
      </c>
      <c r="DE133" s="1">
        <v>0.25</v>
      </c>
      <c r="DF133" s="1">
        <v>0.25</v>
      </c>
      <c r="DG133" s="1">
        <v>0.25</v>
      </c>
      <c r="DH133" s="1">
        <v>0.25</v>
      </c>
      <c r="DI133" s="1">
        <v>0</v>
      </c>
      <c r="DJ133" s="1">
        <v>0</v>
      </c>
      <c r="DK133" s="1">
        <v>0.25</v>
      </c>
      <c r="DL133" s="1">
        <v>0.25</v>
      </c>
      <c r="DM133" s="1">
        <v>0.25</v>
      </c>
      <c r="DN133" s="1">
        <v>0.25</v>
      </c>
      <c r="DO133" s="1">
        <v>0.25</v>
      </c>
      <c r="DP133" s="1">
        <v>0.25</v>
      </c>
      <c r="DQ133" s="1">
        <v>0.25</v>
      </c>
      <c r="DR133" s="1">
        <v>0.25</v>
      </c>
      <c r="DS133" s="1">
        <v>0.25</v>
      </c>
      <c r="DT133" s="1">
        <v>0.25</v>
      </c>
      <c r="DU133" s="1">
        <v>0.25</v>
      </c>
      <c r="DV133" s="1">
        <v>0.25</v>
      </c>
      <c r="DW133" s="1">
        <v>0.25</v>
      </c>
      <c r="DX133" s="1">
        <v>0.25</v>
      </c>
      <c r="DY133" s="1">
        <v>0.25</v>
      </c>
      <c r="DZ133" s="1">
        <v>0.25</v>
      </c>
      <c r="EA133" s="1">
        <v>0.25</v>
      </c>
      <c r="EB133" s="1">
        <v>0.25</v>
      </c>
      <c r="EC133" s="1">
        <v>0.25</v>
      </c>
      <c r="ED133" s="1">
        <v>0.25</v>
      </c>
      <c r="EE133" s="1">
        <v>0.25</v>
      </c>
      <c r="EF133" s="1">
        <v>0.25</v>
      </c>
      <c r="EG133" s="1">
        <v>0.25</v>
      </c>
      <c r="EH133" s="1">
        <v>0.25</v>
      </c>
      <c r="EI133" s="1">
        <v>0.25</v>
      </c>
      <c r="EJ133" s="1">
        <v>0.25</v>
      </c>
      <c r="EK133" s="1">
        <v>0.25</v>
      </c>
      <c r="EL133" s="1">
        <v>0.25</v>
      </c>
      <c r="EM133" s="1">
        <v>0.25</v>
      </c>
      <c r="EN133" s="1">
        <v>0.25</v>
      </c>
      <c r="EO133" s="1">
        <v>0.25</v>
      </c>
      <c r="EP133" s="1">
        <v>0.25</v>
      </c>
      <c r="EQ133" s="1">
        <v>0.25</v>
      </c>
      <c r="ER133" s="1">
        <v>0.25</v>
      </c>
      <c r="ES133" s="1">
        <v>0.25</v>
      </c>
      <c r="ET133" s="1">
        <v>0.25</v>
      </c>
      <c r="EU133" s="1">
        <v>0.25</v>
      </c>
      <c r="EV133" s="1">
        <v>0.25</v>
      </c>
      <c r="EW133" s="1">
        <v>0.25</v>
      </c>
      <c r="EX133" s="1">
        <v>0.25</v>
      </c>
      <c r="EY133" s="1">
        <v>0.25</v>
      </c>
      <c r="EZ133" s="1">
        <v>0.25</v>
      </c>
      <c r="FA133" s="1">
        <v>0.25</v>
      </c>
      <c r="FB133" s="1">
        <v>0.25</v>
      </c>
      <c r="FC133" s="1">
        <v>0.25</v>
      </c>
      <c r="FD133" s="1">
        <v>0.25</v>
      </c>
      <c r="FE133" s="1">
        <v>0.25</v>
      </c>
      <c r="FF133" s="1">
        <v>0.25</v>
      </c>
      <c r="FG133" s="1">
        <v>0.25</v>
      </c>
      <c r="FH133" s="1">
        <v>0.25</v>
      </c>
      <c r="FI133" s="1">
        <v>0.25</v>
      </c>
      <c r="FJ133" s="1">
        <v>0.25</v>
      </c>
      <c r="FK133" s="1">
        <v>0.25</v>
      </c>
      <c r="FL133" s="1">
        <v>0.25</v>
      </c>
      <c r="FM133" s="1">
        <v>0.25</v>
      </c>
      <c r="FN133" s="1">
        <v>0.25</v>
      </c>
      <c r="FO133" s="1">
        <v>0.25</v>
      </c>
      <c r="FP133" s="1">
        <v>0.25</v>
      </c>
      <c r="FQ133" s="1">
        <v>0.25</v>
      </c>
      <c r="FR133" s="1">
        <v>0.25</v>
      </c>
      <c r="FS133" s="1">
        <v>0.25</v>
      </c>
      <c r="FT133" s="1">
        <v>0.25</v>
      </c>
      <c r="FU133" s="1">
        <v>0.25</v>
      </c>
      <c r="FV133" s="1">
        <v>0.25</v>
      </c>
      <c r="FW133" s="1">
        <v>0.25</v>
      </c>
      <c r="FX133" s="1">
        <v>0.25</v>
      </c>
      <c r="FY133" s="1">
        <v>0.25</v>
      </c>
      <c r="FZ133" s="1">
        <v>0.25</v>
      </c>
      <c r="GA133" s="1">
        <v>0.25</v>
      </c>
      <c r="GB133" s="1">
        <v>0.25</v>
      </c>
      <c r="GC133" s="1">
        <v>0.25</v>
      </c>
      <c r="GD133" s="1">
        <v>0.25</v>
      </c>
      <c r="GE133" s="1">
        <v>0.25</v>
      </c>
      <c r="GF133" s="1">
        <v>0.25</v>
      </c>
      <c r="GG133" s="1">
        <v>0.25</v>
      </c>
      <c r="GH133" s="1">
        <v>0.25</v>
      </c>
      <c r="GI133" s="1">
        <v>0.25</v>
      </c>
      <c r="GJ133" s="1">
        <v>0.25</v>
      </c>
      <c r="GK133" s="1">
        <v>0.25</v>
      </c>
      <c r="GL133" s="1">
        <v>0.25</v>
      </c>
      <c r="GM133" s="1">
        <v>0.25</v>
      </c>
      <c r="GN133" s="1">
        <v>0.25</v>
      </c>
      <c r="GO133" s="1">
        <v>0.25</v>
      </c>
      <c r="GP133" s="1">
        <v>0.25</v>
      </c>
      <c r="GQ133" s="1">
        <v>0.25</v>
      </c>
      <c r="GR133" s="1">
        <v>0.25</v>
      </c>
      <c r="GS133" s="1">
        <v>0.25</v>
      </c>
      <c r="GT133" s="1">
        <v>0.25</v>
      </c>
      <c r="GU133" s="1">
        <v>0.25</v>
      </c>
      <c r="GV133" s="1">
        <v>0.25</v>
      </c>
      <c r="GW133" s="1">
        <v>0.25</v>
      </c>
      <c r="GX133" s="1">
        <v>0.25</v>
      </c>
      <c r="GY133" s="1">
        <v>0.25</v>
      </c>
      <c r="GZ133" s="1">
        <v>0.25</v>
      </c>
      <c r="HA133" s="1">
        <v>0.25</v>
      </c>
      <c r="HB133" s="1">
        <v>0.25</v>
      </c>
      <c r="HC133" s="1">
        <v>0.25</v>
      </c>
      <c r="HD133" s="1">
        <v>0.25</v>
      </c>
      <c r="HE133" s="1">
        <v>0.25</v>
      </c>
      <c r="HF133" s="1">
        <v>0.25</v>
      </c>
      <c r="HG133" s="1">
        <v>0.25</v>
      </c>
      <c r="HH133" s="1">
        <v>0.25</v>
      </c>
      <c r="HI133" s="1">
        <v>0.25</v>
      </c>
      <c r="HJ133" s="1">
        <v>0.25</v>
      </c>
      <c r="HK133" s="1">
        <v>0.25</v>
      </c>
      <c r="HL133" s="1">
        <v>0.25</v>
      </c>
      <c r="HM133" s="1">
        <v>0.25</v>
      </c>
      <c r="HN133" s="1">
        <v>0.25</v>
      </c>
      <c r="HO133" s="1">
        <v>0.25</v>
      </c>
      <c r="HP133" s="1">
        <v>0.25</v>
      </c>
      <c r="HQ133" s="1">
        <v>0.25</v>
      </c>
      <c r="HR133" s="1">
        <v>0.25</v>
      </c>
      <c r="HS133" s="1">
        <v>0.25</v>
      </c>
      <c r="HT133" s="1">
        <v>0.25</v>
      </c>
      <c r="HU133" s="1">
        <v>0.25</v>
      </c>
      <c r="HV133" s="1">
        <v>0.25</v>
      </c>
      <c r="HW133" s="1">
        <v>0.25</v>
      </c>
      <c r="HX133" s="1">
        <v>0.25</v>
      </c>
      <c r="HY133" s="1">
        <v>0.25</v>
      </c>
      <c r="HZ133" s="1">
        <v>0.25</v>
      </c>
      <c r="IA133" s="1">
        <v>0.25</v>
      </c>
      <c r="IB133" s="1">
        <v>0.25</v>
      </c>
      <c r="IC133" s="1">
        <v>0.25</v>
      </c>
      <c r="ID133" s="1">
        <v>0.25</v>
      </c>
      <c r="IE133" s="1">
        <v>0.25</v>
      </c>
      <c r="IF133" s="1">
        <v>0.25</v>
      </c>
      <c r="IG133" s="1">
        <v>0.25</v>
      </c>
      <c r="IH133" s="1">
        <v>0.25</v>
      </c>
      <c r="II133" s="1">
        <v>0.25</v>
      </c>
      <c r="IJ133" s="1">
        <v>0.25</v>
      </c>
      <c r="IK133" s="1">
        <v>0.25</v>
      </c>
      <c r="IL133" s="1">
        <v>0.25</v>
      </c>
      <c r="IM133" s="1">
        <v>0.25</v>
      </c>
      <c r="IN133" s="1">
        <v>0.25</v>
      </c>
      <c r="IO133" s="1">
        <v>1</v>
      </c>
      <c r="IP133" s="1">
        <v>1</v>
      </c>
      <c r="IQ133" s="1">
        <v>1</v>
      </c>
      <c r="IR133" s="1">
        <v>1</v>
      </c>
      <c r="IS133" s="1">
        <v>1</v>
      </c>
      <c r="IT133" s="1">
        <v>1</v>
      </c>
      <c r="IU133" s="1">
        <v>1</v>
      </c>
      <c r="IV133" s="1">
        <v>1</v>
      </c>
      <c r="IW133" s="1">
        <v>1</v>
      </c>
      <c r="IX133" s="1">
        <v>1</v>
      </c>
      <c r="IY133" s="1">
        <v>1</v>
      </c>
      <c r="IZ133" s="1">
        <v>1</v>
      </c>
      <c r="JA133" s="1">
        <v>1</v>
      </c>
      <c r="JB133" s="1">
        <v>1</v>
      </c>
      <c r="JC133" s="1">
        <v>1</v>
      </c>
      <c r="JD133" s="1">
        <v>1</v>
      </c>
      <c r="JE133" s="1">
        <v>1</v>
      </c>
      <c r="JF133" s="1">
        <v>1</v>
      </c>
      <c r="JG133" s="1">
        <v>1</v>
      </c>
      <c r="JH133" s="1">
        <v>1</v>
      </c>
      <c r="JI133" s="1">
        <v>1</v>
      </c>
      <c r="JJ133" s="1">
        <v>1</v>
      </c>
      <c r="JK133" s="1">
        <v>1</v>
      </c>
      <c r="JL133" s="1">
        <v>1</v>
      </c>
      <c r="JM133" s="1">
        <v>1</v>
      </c>
      <c r="JN133" s="1">
        <v>1</v>
      </c>
      <c r="JO133" s="1">
        <v>1</v>
      </c>
      <c r="JP133" s="1">
        <v>1</v>
      </c>
      <c r="JQ133" s="1">
        <v>1</v>
      </c>
      <c r="JR133" s="1">
        <v>1</v>
      </c>
      <c r="JS133" s="1">
        <v>1</v>
      </c>
      <c r="JT133" s="1">
        <v>1</v>
      </c>
      <c r="JU133" s="1">
        <v>1</v>
      </c>
      <c r="JV133" s="1">
        <v>1</v>
      </c>
      <c r="JW133" s="1">
        <v>1</v>
      </c>
      <c r="JX133" s="1">
        <v>1</v>
      </c>
      <c r="JY133" s="1">
        <v>1</v>
      </c>
      <c r="JZ133" s="1">
        <v>1</v>
      </c>
      <c r="KA133" s="1">
        <v>1</v>
      </c>
      <c r="KB133" s="1">
        <v>1</v>
      </c>
      <c r="KC133" s="1">
        <v>1</v>
      </c>
      <c r="KD133" s="1">
        <v>1</v>
      </c>
      <c r="KE133" s="1">
        <v>1</v>
      </c>
      <c r="KF133" s="1">
        <v>1</v>
      </c>
      <c r="KG133" s="1">
        <v>1</v>
      </c>
      <c r="KH133" s="1">
        <v>1</v>
      </c>
      <c r="KI133" s="1">
        <v>1</v>
      </c>
      <c r="KJ133" s="1">
        <v>1</v>
      </c>
      <c r="KK133" s="1">
        <v>1</v>
      </c>
      <c r="KL133" s="1">
        <v>1</v>
      </c>
      <c r="KM133" s="1">
        <v>1</v>
      </c>
      <c r="KN133" s="1">
        <v>1</v>
      </c>
      <c r="KO133" s="1">
        <v>1</v>
      </c>
      <c r="KP133" s="1">
        <v>1</v>
      </c>
      <c r="KQ133" s="1">
        <v>1</v>
      </c>
      <c r="KR133" s="1">
        <v>1</v>
      </c>
      <c r="KS133" s="1">
        <v>1</v>
      </c>
      <c r="KT133" s="1">
        <v>1</v>
      </c>
      <c r="KU133" s="1">
        <v>1</v>
      </c>
      <c r="KV133" s="1">
        <v>1</v>
      </c>
      <c r="KW133" s="1">
        <v>1</v>
      </c>
      <c r="KX133" s="1">
        <v>0</v>
      </c>
      <c r="KY133" s="1">
        <v>1</v>
      </c>
      <c r="KZ133" s="1">
        <v>1</v>
      </c>
      <c r="LA133" s="1">
        <v>1</v>
      </c>
      <c r="LB133" s="1">
        <v>1</v>
      </c>
      <c r="LC133" s="1">
        <v>1</v>
      </c>
      <c r="LD133" s="1">
        <v>1</v>
      </c>
      <c r="LE133" s="1">
        <v>1</v>
      </c>
      <c r="LF133" s="1">
        <v>1</v>
      </c>
      <c r="LG133" s="1">
        <v>1</v>
      </c>
      <c r="LH133" s="1">
        <v>1</v>
      </c>
      <c r="LI133" s="1">
        <v>1</v>
      </c>
      <c r="LJ133" s="1">
        <v>1</v>
      </c>
      <c r="LK133" s="1">
        <v>1</v>
      </c>
      <c r="LL133" s="1">
        <v>1</v>
      </c>
      <c r="LM133" s="1">
        <v>1</v>
      </c>
      <c r="LN133" s="1">
        <v>1</v>
      </c>
      <c r="LO133" s="1">
        <v>1</v>
      </c>
      <c r="LP133" s="1">
        <v>1</v>
      </c>
      <c r="LQ133" s="1">
        <v>1</v>
      </c>
      <c r="LR133" s="1">
        <v>1</v>
      </c>
      <c r="LS133" s="1">
        <v>1</v>
      </c>
      <c r="LT133" s="1">
        <v>1</v>
      </c>
      <c r="LU133" s="1">
        <v>1</v>
      </c>
      <c r="LV133" s="1">
        <v>1</v>
      </c>
      <c r="LW133" s="1">
        <v>1</v>
      </c>
      <c r="LX133" s="1">
        <v>1</v>
      </c>
      <c r="LY133" s="1">
        <v>1</v>
      </c>
      <c r="LZ133" s="1">
        <v>1</v>
      </c>
      <c r="MA133" s="1">
        <v>1</v>
      </c>
      <c r="MB133" s="1">
        <v>1</v>
      </c>
      <c r="MC133" s="1">
        <v>1</v>
      </c>
      <c r="MD133" s="1">
        <v>1</v>
      </c>
      <c r="ME133" s="1">
        <v>1</v>
      </c>
      <c r="MF133" s="1">
        <v>1</v>
      </c>
      <c r="MG133" s="1">
        <v>1</v>
      </c>
      <c r="MH133" s="1">
        <v>0.25</v>
      </c>
      <c r="MI133" s="1">
        <v>0.25</v>
      </c>
      <c r="MJ133" s="1">
        <v>0.25</v>
      </c>
      <c r="MK133" s="1">
        <v>0.25</v>
      </c>
      <c r="ML133" s="1">
        <v>0.25</v>
      </c>
      <c r="MM133" s="1">
        <v>0.25</v>
      </c>
      <c r="MN133" s="1">
        <v>0.25</v>
      </c>
      <c r="MO133" s="1">
        <v>0.25</v>
      </c>
      <c r="MP133" s="1">
        <v>0.25</v>
      </c>
      <c r="MQ133" s="1">
        <v>0.25</v>
      </c>
      <c r="MR133" s="1">
        <v>0.25</v>
      </c>
      <c r="MS133" s="1">
        <v>0.25</v>
      </c>
      <c r="MT133" s="1">
        <v>0.25</v>
      </c>
      <c r="MU133" s="1">
        <v>0.25</v>
      </c>
      <c r="MV133" s="1">
        <v>0.25</v>
      </c>
      <c r="MW133" s="1">
        <v>0.25</v>
      </c>
      <c r="MX133" s="1">
        <v>0.25</v>
      </c>
      <c r="MY133" s="1">
        <v>0.25</v>
      </c>
      <c r="MZ133" s="1">
        <v>0.25</v>
      </c>
      <c r="NA133" s="1">
        <v>0.25</v>
      </c>
      <c r="NB133" s="1">
        <v>0.25</v>
      </c>
      <c r="NC133" s="1">
        <v>0.25</v>
      </c>
    </row>
    <row r="134" spans="2:367" ht="15">
      <c r="B134" s="9" t="s">
        <v>1847</v>
      </c>
      <c r="C134" s="1">
        <v>0.25</v>
      </c>
      <c r="D134" s="1">
        <v>0.25</v>
      </c>
      <c r="E134" s="1">
        <v>0.25</v>
      </c>
      <c r="F134" s="1">
        <v>0.25</v>
      </c>
      <c r="G134" s="1">
        <v>0.25</v>
      </c>
      <c r="H134" s="1">
        <v>0.25</v>
      </c>
      <c r="I134" s="1">
        <v>0.25</v>
      </c>
      <c r="J134" s="1">
        <v>0.25</v>
      </c>
      <c r="K134" s="1">
        <v>0.25</v>
      </c>
      <c r="L134" s="1">
        <v>0.25</v>
      </c>
      <c r="M134" s="1">
        <v>0.25</v>
      </c>
      <c r="N134" s="1">
        <v>0.25</v>
      </c>
      <c r="O134" s="1">
        <v>0.25</v>
      </c>
      <c r="P134" s="1">
        <v>0.25</v>
      </c>
      <c r="Q134" s="1">
        <v>0.25</v>
      </c>
      <c r="R134" s="1">
        <v>0.25</v>
      </c>
      <c r="S134" s="1">
        <v>0.25</v>
      </c>
      <c r="T134" s="1">
        <v>0.25</v>
      </c>
      <c r="U134" s="1">
        <v>0.25</v>
      </c>
      <c r="V134" s="1">
        <v>0.25</v>
      </c>
      <c r="W134" s="1">
        <v>0.25</v>
      </c>
      <c r="X134" s="1">
        <v>0.25</v>
      </c>
      <c r="Y134" s="1">
        <v>0.25</v>
      </c>
      <c r="Z134" s="1">
        <v>0.25</v>
      </c>
      <c r="AA134" s="1">
        <v>0.25</v>
      </c>
      <c r="AB134" s="1">
        <v>0.25</v>
      </c>
      <c r="AC134" s="1">
        <v>0.25</v>
      </c>
      <c r="AD134" s="1">
        <v>0.25</v>
      </c>
      <c r="AE134" s="1">
        <v>0.25</v>
      </c>
      <c r="AF134" s="1">
        <v>0.25</v>
      </c>
      <c r="AG134" s="1">
        <v>0.25</v>
      </c>
      <c r="AH134" s="1">
        <v>0.25</v>
      </c>
      <c r="AI134" s="1">
        <v>0.25</v>
      </c>
      <c r="AJ134" s="1">
        <v>0.25</v>
      </c>
      <c r="AK134" s="1">
        <v>0.25</v>
      </c>
      <c r="AL134" s="1">
        <v>0.25</v>
      </c>
      <c r="AM134" s="1">
        <v>0.25</v>
      </c>
      <c r="AN134" s="1">
        <v>0.25</v>
      </c>
      <c r="AO134" s="1">
        <v>0.25</v>
      </c>
      <c r="AP134" s="1">
        <v>0.25</v>
      </c>
      <c r="AQ134" s="1">
        <v>0.25</v>
      </c>
      <c r="AR134" s="1">
        <v>0.25</v>
      </c>
      <c r="AS134" s="1">
        <v>0.25</v>
      </c>
      <c r="AT134" s="1">
        <v>0.25</v>
      </c>
      <c r="AU134" s="1">
        <v>0.25</v>
      </c>
      <c r="AV134" s="1">
        <v>0.25</v>
      </c>
      <c r="AW134" s="1">
        <v>0.25</v>
      </c>
      <c r="AX134" s="1">
        <v>0.25</v>
      </c>
      <c r="AY134" s="1">
        <v>0.25</v>
      </c>
      <c r="AZ134" s="1">
        <v>0.25</v>
      </c>
      <c r="BA134" s="1">
        <v>0.25</v>
      </c>
      <c r="BB134" s="1">
        <v>0.25</v>
      </c>
      <c r="BC134" s="1">
        <v>0.25</v>
      </c>
      <c r="BD134" s="1">
        <v>0.25</v>
      </c>
      <c r="BE134" s="1">
        <v>0.25</v>
      </c>
      <c r="BF134" s="1">
        <v>0.25</v>
      </c>
      <c r="BG134" s="1">
        <v>0.25</v>
      </c>
      <c r="BH134" s="1">
        <v>0.25</v>
      </c>
      <c r="BI134" s="1">
        <v>0.25</v>
      </c>
      <c r="BJ134" s="1">
        <v>0.25</v>
      </c>
      <c r="BK134" s="1">
        <v>0.25</v>
      </c>
      <c r="BL134" s="1">
        <v>0.25</v>
      </c>
      <c r="BM134" s="1">
        <v>0.25</v>
      </c>
      <c r="BN134" s="1">
        <v>0.25</v>
      </c>
      <c r="BO134" s="1">
        <v>0.25</v>
      </c>
      <c r="BP134" s="1">
        <v>0.25</v>
      </c>
      <c r="BQ134" s="1">
        <v>0.25</v>
      </c>
      <c r="BR134" s="1">
        <v>0.25</v>
      </c>
      <c r="BS134" s="1">
        <v>0.25</v>
      </c>
      <c r="BT134" s="1">
        <v>0.25</v>
      </c>
      <c r="BU134" s="1">
        <v>0.25</v>
      </c>
      <c r="BV134" s="1">
        <v>0.25</v>
      </c>
      <c r="BW134" s="1">
        <v>0.25</v>
      </c>
      <c r="BX134" s="1">
        <v>0.25</v>
      </c>
      <c r="BY134" s="1">
        <v>0.25</v>
      </c>
      <c r="BZ134" s="1">
        <v>0.25</v>
      </c>
      <c r="CA134" s="1">
        <v>0.25</v>
      </c>
      <c r="CB134" s="1">
        <v>0.25</v>
      </c>
      <c r="CC134" s="1">
        <v>0.25</v>
      </c>
      <c r="CD134" s="1">
        <v>0.25</v>
      </c>
      <c r="CE134" s="1">
        <v>0.25</v>
      </c>
      <c r="CF134" s="1">
        <v>0.25</v>
      </c>
      <c r="CG134" s="1">
        <v>0.25</v>
      </c>
      <c r="CH134" s="1">
        <v>0.25</v>
      </c>
      <c r="CI134" s="1">
        <v>0.25</v>
      </c>
      <c r="CJ134" s="1">
        <v>0.25</v>
      </c>
      <c r="CK134" s="1">
        <v>0.25</v>
      </c>
      <c r="CL134" s="1">
        <v>0.25</v>
      </c>
      <c r="CM134" s="1">
        <v>0.25</v>
      </c>
      <c r="CN134" s="1">
        <v>0.25</v>
      </c>
      <c r="CO134" s="1">
        <v>0.25</v>
      </c>
      <c r="CP134" s="1">
        <v>0.25</v>
      </c>
      <c r="CQ134" s="1">
        <v>0.25</v>
      </c>
      <c r="CR134" s="1">
        <v>0.25</v>
      </c>
      <c r="CS134" s="1">
        <v>0.25</v>
      </c>
      <c r="CT134" s="1">
        <v>0.25</v>
      </c>
      <c r="CU134" s="1">
        <v>0.25</v>
      </c>
      <c r="CV134" s="1">
        <v>0.25</v>
      </c>
      <c r="CW134" s="1">
        <v>0.25</v>
      </c>
      <c r="CX134" s="1">
        <v>0.25</v>
      </c>
      <c r="CY134" s="1">
        <v>0.25</v>
      </c>
      <c r="CZ134" s="1">
        <v>0.25</v>
      </c>
      <c r="DA134" s="1">
        <v>0.25</v>
      </c>
      <c r="DB134" s="1">
        <v>0.25</v>
      </c>
      <c r="DC134" s="1">
        <v>0.25</v>
      </c>
      <c r="DD134" s="1">
        <v>0.25</v>
      </c>
      <c r="DE134" s="1">
        <v>0.25</v>
      </c>
      <c r="DF134" s="1">
        <v>0.25</v>
      </c>
      <c r="DG134" s="1">
        <v>0.25</v>
      </c>
      <c r="DH134" s="1">
        <v>0.25</v>
      </c>
      <c r="DI134" s="1">
        <v>0</v>
      </c>
      <c r="DJ134" s="1">
        <v>0</v>
      </c>
      <c r="DK134" s="1">
        <v>0.25</v>
      </c>
      <c r="DL134" s="1">
        <v>0.25</v>
      </c>
      <c r="DM134" s="1">
        <v>0.25</v>
      </c>
      <c r="DN134" s="1">
        <v>0.25</v>
      </c>
      <c r="DO134" s="1">
        <v>0.25</v>
      </c>
      <c r="DP134" s="1">
        <v>0.25</v>
      </c>
      <c r="DQ134" s="1">
        <v>0.25</v>
      </c>
      <c r="DR134" s="1">
        <v>0.25</v>
      </c>
      <c r="DS134" s="1">
        <v>0.25</v>
      </c>
      <c r="DT134" s="1">
        <v>0.25</v>
      </c>
      <c r="DU134" s="1">
        <v>0.25</v>
      </c>
      <c r="DV134" s="1">
        <v>0.25</v>
      </c>
      <c r="DW134" s="1">
        <v>0.25</v>
      </c>
      <c r="DX134" s="1">
        <v>0.25</v>
      </c>
      <c r="DY134" s="1">
        <v>0.25</v>
      </c>
      <c r="DZ134" s="1">
        <v>0.25</v>
      </c>
      <c r="EA134" s="1">
        <v>0.25</v>
      </c>
      <c r="EB134" s="1">
        <v>0.25</v>
      </c>
      <c r="EC134" s="1">
        <v>0.25</v>
      </c>
      <c r="ED134" s="1">
        <v>0.25</v>
      </c>
      <c r="EE134" s="1">
        <v>0.25</v>
      </c>
      <c r="EF134" s="1">
        <v>0.25</v>
      </c>
      <c r="EG134" s="1">
        <v>0.25</v>
      </c>
      <c r="EH134" s="1">
        <v>0.25</v>
      </c>
      <c r="EI134" s="1">
        <v>0.25</v>
      </c>
      <c r="EJ134" s="1">
        <v>0.25</v>
      </c>
      <c r="EK134" s="1">
        <v>0.25</v>
      </c>
      <c r="EL134" s="1">
        <v>0.25</v>
      </c>
      <c r="EM134" s="1">
        <v>0.25</v>
      </c>
      <c r="EN134" s="1">
        <v>0.25</v>
      </c>
      <c r="EO134" s="1">
        <v>0.25</v>
      </c>
      <c r="EP134" s="1">
        <v>0.25</v>
      </c>
      <c r="EQ134" s="1">
        <v>0.25</v>
      </c>
      <c r="ER134" s="1">
        <v>0.25</v>
      </c>
      <c r="ES134" s="1">
        <v>0.25</v>
      </c>
      <c r="ET134" s="1">
        <v>0.25</v>
      </c>
      <c r="EU134" s="1">
        <v>0.25</v>
      </c>
      <c r="EV134" s="1">
        <v>0.25</v>
      </c>
      <c r="EW134" s="1">
        <v>0.25</v>
      </c>
      <c r="EX134" s="1">
        <v>0.25</v>
      </c>
      <c r="EY134" s="1">
        <v>0.25</v>
      </c>
      <c r="EZ134" s="1">
        <v>0.25</v>
      </c>
      <c r="FA134" s="1">
        <v>0.25</v>
      </c>
      <c r="FB134" s="1">
        <v>0.25</v>
      </c>
      <c r="FC134" s="1">
        <v>0.25</v>
      </c>
      <c r="FD134" s="1">
        <v>0.25</v>
      </c>
      <c r="FE134" s="1">
        <v>0.25</v>
      </c>
      <c r="FF134" s="1">
        <v>0.25</v>
      </c>
      <c r="FG134" s="1">
        <v>0.25</v>
      </c>
      <c r="FH134" s="1">
        <v>0.25</v>
      </c>
      <c r="FI134" s="1">
        <v>0.25</v>
      </c>
      <c r="FJ134" s="1">
        <v>0.25</v>
      </c>
      <c r="FK134" s="1">
        <v>0.25</v>
      </c>
      <c r="FL134" s="1">
        <v>0.25</v>
      </c>
      <c r="FM134" s="1">
        <v>0.25</v>
      </c>
      <c r="FN134" s="1">
        <v>0.25</v>
      </c>
      <c r="FO134" s="1">
        <v>0.25</v>
      </c>
      <c r="FP134" s="1">
        <v>0.25</v>
      </c>
      <c r="FQ134" s="1">
        <v>0.25</v>
      </c>
      <c r="FR134" s="1">
        <v>0.25</v>
      </c>
      <c r="FS134" s="1">
        <v>0.25</v>
      </c>
      <c r="FT134" s="1">
        <v>0.25</v>
      </c>
      <c r="FU134" s="1">
        <v>0.25</v>
      </c>
      <c r="FV134" s="1">
        <v>0.25</v>
      </c>
      <c r="FW134" s="1">
        <v>0.25</v>
      </c>
      <c r="FX134" s="1">
        <v>0.25</v>
      </c>
      <c r="FY134" s="1">
        <v>0.25</v>
      </c>
      <c r="FZ134" s="1">
        <v>0.25</v>
      </c>
      <c r="GA134" s="1">
        <v>0.25</v>
      </c>
      <c r="GB134" s="1">
        <v>0.25</v>
      </c>
      <c r="GC134" s="1">
        <v>0.25</v>
      </c>
      <c r="GD134" s="1">
        <v>0.25</v>
      </c>
      <c r="GE134" s="1">
        <v>0.25</v>
      </c>
      <c r="GF134" s="1">
        <v>0.25</v>
      </c>
      <c r="GG134" s="1">
        <v>0.25</v>
      </c>
      <c r="GH134" s="1">
        <v>0.25</v>
      </c>
      <c r="GI134" s="1">
        <v>0.25</v>
      </c>
      <c r="GJ134" s="1">
        <v>0.25</v>
      </c>
      <c r="GK134" s="1">
        <v>0.25</v>
      </c>
      <c r="GL134" s="1">
        <v>0.25</v>
      </c>
      <c r="GM134" s="1">
        <v>0.25</v>
      </c>
      <c r="GN134" s="1">
        <v>0.25</v>
      </c>
      <c r="GO134" s="1">
        <v>0.25</v>
      </c>
      <c r="GP134" s="1">
        <v>0.25</v>
      </c>
      <c r="GQ134" s="1">
        <v>0.25</v>
      </c>
      <c r="GR134" s="1">
        <v>0.25</v>
      </c>
      <c r="GS134" s="1">
        <v>0.25</v>
      </c>
      <c r="GT134" s="1">
        <v>0.25</v>
      </c>
      <c r="GU134" s="1">
        <v>0.25</v>
      </c>
      <c r="GV134" s="1">
        <v>0.25</v>
      </c>
      <c r="GW134" s="1">
        <v>0.25</v>
      </c>
      <c r="GX134" s="1">
        <v>0.25</v>
      </c>
      <c r="GY134" s="1">
        <v>0.25</v>
      </c>
      <c r="GZ134" s="1">
        <v>0.25</v>
      </c>
      <c r="HA134" s="1">
        <v>0.25</v>
      </c>
      <c r="HB134" s="1">
        <v>0.25</v>
      </c>
      <c r="HC134" s="1">
        <v>0.25</v>
      </c>
      <c r="HD134" s="1">
        <v>0.25</v>
      </c>
      <c r="HE134" s="1">
        <v>0.25</v>
      </c>
      <c r="HF134" s="1">
        <v>0.25</v>
      </c>
      <c r="HG134" s="1">
        <v>0.25</v>
      </c>
      <c r="HH134" s="1">
        <v>0.25</v>
      </c>
      <c r="HI134" s="1">
        <v>0.25</v>
      </c>
      <c r="HJ134" s="1">
        <v>0.25</v>
      </c>
      <c r="HK134" s="1">
        <v>0.25</v>
      </c>
      <c r="HL134" s="1">
        <v>0.25</v>
      </c>
      <c r="HM134" s="1">
        <v>0.25</v>
      </c>
      <c r="HN134" s="1">
        <v>0.25</v>
      </c>
      <c r="HO134" s="1">
        <v>0.25</v>
      </c>
      <c r="HP134" s="1">
        <v>0.25</v>
      </c>
      <c r="HQ134" s="1">
        <v>0.25</v>
      </c>
      <c r="HR134" s="1">
        <v>0.25</v>
      </c>
      <c r="HS134" s="1">
        <v>0.25</v>
      </c>
      <c r="HT134" s="1">
        <v>0.25</v>
      </c>
      <c r="HU134" s="1">
        <v>0.25</v>
      </c>
      <c r="HV134" s="1">
        <v>0.25</v>
      </c>
      <c r="HW134" s="1">
        <v>0.25</v>
      </c>
      <c r="HX134" s="1">
        <v>0.25</v>
      </c>
      <c r="HY134" s="1">
        <v>0.25</v>
      </c>
      <c r="HZ134" s="1">
        <v>0.25</v>
      </c>
      <c r="IA134" s="1">
        <v>0.25</v>
      </c>
      <c r="IB134" s="1">
        <v>0.25</v>
      </c>
      <c r="IC134" s="1">
        <v>0.25</v>
      </c>
      <c r="ID134" s="1">
        <v>0.25</v>
      </c>
      <c r="IE134" s="1">
        <v>0.25</v>
      </c>
      <c r="IF134" s="1">
        <v>0.25</v>
      </c>
      <c r="IG134" s="1">
        <v>0.25</v>
      </c>
      <c r="IH134" s="1">
        <v>0.25</v>
      </c>
      <c r="II134" s="1">
        <v>0.25</v>
      </c>
      <c r="IJ134" s="1">
        <v>0.25</v>
      </c>
      <c r="IK134" s="1">
        <v>0.25</v>
      </c>
      <c r="IL134" s="1">
        <v>0.25</v>
      </c>
      <c r="IM134" s="1">
        <v>0.25</v>
      </c>
      <c r="IN134" s="1">
        <v>0.25</v>
      </c>
      <c r="IO134" s="1">
        <v>1.5</v>
      </c>
      <c r="IP134" s="1">
        <v>1.5</v>
      </c>
      <c r="IQ134" s="1">
        <v>1.5</v>
      </c>
      <c r="IR134" s="1">
        <v>1.5</v>
      </c>
      <c r="IS134" s="1">
        <v>1.5</v>
      </c>
      <c r="IT134" s="1">
        <v>1.5</v>
      </c>
      <c r="IU134" s="1">
        <v>1.5</v>
      </c>
      <c r="IV134" s="1">
        <v>1.5</v>
      </c>
      <c r="IW134" s="1">
        <v>1.5</v>
      </c>
      <c r="IX134" s="1">
        <v>1.5</v>
      </c>
      <c r="IY134" s="1">
        <v>1.5</v>
      </c>
      <c r="IZ134" s="1">
        <v>1.5</v>
      </c>
      <c r="JA134" s="1">
        <v>1.5</v>
      </c>
      <c r="JB134" s="1">
        <v>1.5</v>
      </c>
      <c r="JC134" s="1">
        <v>1.5</v>
      </c>
      <c r="JD134" s="1">
        <v>1.5</v>
      </c>
      <c r="JE134" s="1">
        <v>1.5</v>
      </c>
      <c r="JF134" s="1">
        <v>1.5</v>
      </c>
      <c r="JG134" s="1">
        <v>1.5</v>
      </c>
      <c r="JH134" s="1">
        <v>1.5</v>
      </c>
      <c r="JI134" s="1">
        <v>1.5</v>
      </c>
      <c r="JJ134" s="1">
        <v>1.5</v>
      </c>
      <c r="JK134" s="1">
        <v>1.5</v>
      </c>
      <c r="JL134" s="1">
        <v>1.5</v>
      </c>
      <c r="JM134" s="1">
        <v>1.5</v>
      </c>
      <c r="JN134" s="1">
        <v>1.5</v>
      </c>
      <c r="JO134" s="1">
        <v>1.5</v>
      </c>
      <c r="JP134" s="1">
        <v>1.5</v>
      </c>
      <c r="JQ134" s="1">
        <v>1.5</v>
      </c>
      <c r="JR134" s="1">
        <v>1.5</v>
      </c>
      <c r="JS134" s="1">
        <v>1.5</v>
      </c>
      <c r="JT134" s="1">
        <v>1.5</v>
      </c>
      <c r="JU134" s="1">
        <v>1.5</v>
      </c>
      <c r="JV134" s="1">
        <v>1.5</v>
      </c>
      <c r="JW134" s="1">
        <v>1.5</v>
      </c>
      <c r="JX134" s="1">
        <v>1.5</v>
      </c>
      <c r="JY134" s="1">
        <v>1.5</v>
      </c>
      <c r="JZ134" s="1">
        <v>1.5</v>
      </c>
      <c r="KA134" s="1">
        <v>1.5</v>
      </c>
      <c r="KB134" s="1">
        <v>1.5</v>
      </c>
      <c r="KC134" s="1">
        <v>1.5</v>
      </c>
      <c r="KD134" s="1">
        <v>1.5</v>
      </c>
      <c r="KE134" s="1">
        <v>1.5</v>
      </c>
      <c r="KF134" s="1">
        <v>1.5</v>
      </c>
      <c r="KG134" s="1">
        <v>1.5</v>
      </c>
      <c r="KH134" s="1">
        <v>1.5</v>
      </c>
      <c r="KI134" s="1">
        <v>1.5</v>
      </c>
      <c r="KJ134" s="1">
        <v>1.5</v>
      </c>
      <c r="KK134" s="1">
        <v>1.5</v>
      </c>
      <c r="KL134" s="1">
        <v>4</v>
      </c>
      <c r="KM134" s="1">
        <v>4</v>
      </c>
      <c r="KN134" s="1">
        <v>4</v>
      </c>
      <c r="KO134" s="1">
        <v>1.5</v>
      </c>
      <c r="KP134" s="1">
        <v>4</v>
      </c>
      <c r="KQ134" s="1">
        <v>4</v>
      </c>
      <c r="KR134" s="1">
        <v>4</v>
      </c>
      <c r="KS134" s="1">
        <v>4</v>
      </c>
      <c r="KT134" s="1">
        <v>4</v>
      </c>
      <c r="KU134" s="1">
        <v>4</v>
      </c>
      <c r="KV134" s="1">
        <v>4</v>
      </c>
      <c r="KW134" s="1">
        <v>4</v>
      </c>
      <c r="KX134" s="1">
        <v>0</v>
      </c>
      <c r="KY134" s="1">
        <v>4</v>
      </c>
      <c r="KZ134" s="1">
        <v>4</v>
      </c>
      <c r="LA134" s="1">
        <v>4</v>
      </c>
      <c r="LB134" s="1">
        <v>4</v>
      </c>
      <c r="LC134" s="1">
        <v>4</v>
      </c>
      <c r="LD134" s="1">
        <v>4</v>
      </c>
      <c r="LE134" s="1">
        <v>4</v>
      </c>
      <c r="LF134" s="1">
        <v>4</v>
      </c>
      <c r="LG134" s="1">
        <v>4</v>
      </c>
      <c r="LH134" s="1">
        <v>4</v>
      </c>
      <c r="LI134" s="1">
        <v>4</v>
      </c>
      <c r="LJ134" s="1">
        <v>4</v>
      </c>
      <c r="LK134" s="1">
        <v>4</v>
      </c>
      <c r="LL134" s="1">
        <v>0.25</v>
      </c>
      <c r="LM134" s="1">
        <v>0.25</v>
      </c>
      <c r="LN134" s="1">
        <v>0.25</v>
      </c>
      <c r="LO134" s="1">
        <v>0.25</v>
      </c>
      <c r="LP134" s="1">
        <v>0.25</v>
      </c>
      <c r="LQ134" s="1">
        <v>0.25</v>
      </c>
      <c r="LR134" s="1">
        <v>0.25</v>
      </c>
      <c r="LS134" s="1">
        <v>0.25</v>
      </c>
      <c r="LT134" s="1">
        <v>0.25</v>
      </c>
      <c r="LU134" s="1">
        <v>0.25</v>
      </c>
      <c r="LV134" s="1">
        <v>0.25</v>
      </c>
      <c r="LW134" s="1">
        <v>0.25</v>
      </c>
      <c r="LX134" s="1">
        <v>0.25</v>
      </c>
      <c r="LY134" s="1">
        <v>0.25</v>
      </c>
      <c r="LZ134" s="1">
        <v>0.25</v>
      </c>
      <c r="MA134" s="1">
        <v>0.25</v>
      </c>
      <c r="MB134" s="1">
        <v>0.25</v>
      </c>
      <c r="MC134" s="1">
        <v>0.25</v>
      </c>
      <c r="MD134" s="1">
        <v>0.25</v>
      </c>
      <c r="ME134" s="1">
        <v>0.25</v>
      </c>
      <c r="MF134" s="1">
        <v>0.25</v>
      </c>
      <c r="MG134" s="1">
        <v>0.25</v>
      </c>
      <c r="MH134" s="1">
        <v>0.25</v>
      </c>
      <c r="MI134" s="1">
        <v>0.25</v>
      </c>
      <c r="MJ134" s="1">
        <v>0.25</v>
      </c>
      <c r="MK134" s="1">
        <v>0.25</v>
      </c>
      <c r="ML134" s="1">
        <v>0.25</v>
      </c>
      <c r="MM134" s="1">
        <v>0.25</v>
      </c>
      <c r="MN134" s="1">
        <v>0.25</v>
      </c>
      <c r="MO134" s="1">
        <v>0.25</v>
      </c>
      <c r="MP134" s="1">
        <v>0.25</v>
      </c>
      <c r="MQ134" s="1">
        <v>0.25</v>
      </c>
      <c r="MR134" s="1">
        <v>0.25</v>
      </c>
      <c r="MS134" s="1">
        <v>0.25</v>
      </c>
      <c r="MT134" s="1">
        <v>0.25</v>
      </c>
      <c r="MU134" s="1">
        <v>0.25</v>
      </c>
      <c r="MV134" s="1">
        <v>0.25</v>
      </c>
      <c r="MW134" s="1">
        <v>0.25</v>
      </c>
      <c r="MX134" s="1">
        <v>0.25</v>
      </c>
      <c r="MY134" s="1">
        <v>0.25</v>
      </c>
      <c r="MZ134" s="1">
        <v>0.25</v>
      </c>
      <c r="NA134" s="1">
        <v>0.25</v>
      </c>
      <c r="NB134" s="1">
        <v>0.25</v>
      </c>
      <c r="NC134" s="1">
        <v>0.25</v>
      </c>
    </row>
    <row r="135" spans="2:367" ht="15">
      <c r="B135" s="9" t="s">
        <v>1848</v>
      </c>
      <c r="C135" s="1">
        <v>0.25</v>
      </c>
      <c r="D135" s="1">
        <v>0.25</v>
      </c>
      <c r="E135" s="1">
        <v>0.25</v>
      </c>
      <c r="F135" s="1">
        <v>0.25</v>
      </c>
      <c r="G135" s="1">
        <v>0.25</v>
      </c>
      <c r="H135" s="1">
        <v>0.25</v>
      </c>
      <c r="I135" s="1">
        <v>0.25</v>
      </c>
      <c r="J135" s="1">
        <v>0.25</v>
      </c>
      <c r="K135" s="1">
        <v>0.25</v>
      </c>
      <c r="L135" s="1">
        <v>0.25</v>
      </c>
      <c r="M135" s="1">
        <v>0.25</v>
      </c>
      <c r="N135" s="1">
        <v>0.25</v>
      </c>
      <c r="O135" s="1">
        <v>0.25</v>
      </c>
      <c r="P135" s="1">
        <v>0.25</v>
      </c>
      <c r="Q135" s="1">
        <v>0.25</v>
      </c>
      <c r="R135" s="1">
        <v>0.25</v>
      </c>
      <c r="S135" s="1">
        <v>0.25</v>
      </c>
      <c r="T135" s="1">
        <v>0.25</v>
      </c>
      <c r="U135" s="1">
        <v>0.25</v>
      </c>
      <c r="V135" s="1">
        <v>0.25</v>
      </c>
      <c r="W135" s="1">
        <v>0.25</v>
      </c>
      <c r="X135" s="1">
        <v>0.25</v>
      </c>
      <c r="Y135" s="1">
        <v>0.25</v>
      </c>
      <c r="Z135" s="1">
        <v>0.25</v>
      </c>
      <c r="AA135" s="1">
        <v>0.25</v>
      </c>
      <c r="AB135" s="1">
        <v>0.25</v>
      </c>
      <c r="AC135" s="1">
        <v>0.25</v>
      </c>
      <c r="AD135" s="1">
        <v>0.25</v>
      </c>
      <c r="AE135" s="1">
        <v>0.25</v>
      </c>
      <c r="AF135" s="1">
        <v>0.25</v>
      </c>
      <c r="AG135" s="1">
        <v>0.25</v>
      </c>
      <c r="AH135" s="1">
        <v>0.25</v>
      </c>
      <c r="AI135" s="1">
        <v>0.25</v>
      </c>
      <c r="AJ135" s="1">
        <v>0.25</v>
      </c>
      <c r="AK135" s="1">
        <v>0.25</v>
      </c>
      <c r="AL135" s="1">
        <v>0.25</v>
      </c>
      <c r="AM135" s="1">
        <v>0.25</v>
      </c>
      <c r="AN135" s="1">
        <v>0.25</v>
      </c>
      <c r="AO135" s="1">
        <v>0.25</v>
      </c>
      <c r="AP135" s="1">
        <v>0.25</v>
      </c>
      <c r="AQ135" s="1">
        <v>0.25</v>
      </c>
      <c r="AR135" s="1">
        <v>0.25</v>
      </c>
      <c r="AS135" s="1">
        <v>0.25</v>
      </c>
      <c r="AT135" s="1">
        <v>0.25</v>
      </c>
      <c r="AU135" s="1">
        <v>0.25</v>
      </c>
      <c r="AV135" s="1">
        <v>0.25</v>
      </c>
      <c r="AW135" s="1">
        <v>0.25</v>
      </c>
      <c r="AX135" s="1">
        <v>0.25</v>
      </c>
      <c r="AY135" s="1">
        <v>0.25</v>
      </c>
      <c r="AZ135" s="1">
        <v>0.25</v>
      </c>
      <c r="BA135" s="1">
        <v>0.25</v>
      </c>
      <c r="BB135" s="1">
        <v>0.25</v>
      </c>
      <c r="BC135" s="1">
        <v>0.25</v>
      </c>
      <c r="BD135" s="1">
        <v>0.25</v>
      </c>
      <c r="BE135" s="1">
        <v>0.25</v>
      </c>
      <c r="BF135" s="1">
        <v>0.25</v>
      </c>
      <c r="BG135" s="1">
        <v>0.25</v>
      </c>
      <c r="BH135" s="1">
        <v>0.25</v>
      </c>
      <c r="BI135" s="1">
        <v>0.25</v>
      </c>
      <c r="BJ135" s="1">
        <v>0.25</v>
      </c>
      <c r="BK135" s="1">
        <v>0.25</v>
      </c>
      <c r="BL135" s="1">
        <v>0.25</v>
      </c>
      <c r="BM135" s="1">
        <v>0.25</v>
      </c>
      <c r="BN135" s="1">
        <v>0.25</v>
      </c>
      <c r="BO135" s="1">
        <v>0.25</v>
      </c>
      <c r="BP135" s="1">
        <v>0.25</v>
      </c>
      <c r="BQ135" s="1">
        <v>0.25</v>
      </c>
      <c r="BR135" s="1">
        <v>0.25</v>
      </c>
      <c r="BS135" s="1">
        <v>0.25</v>
      </c>
      <c r="BT135" s="1">
        <v>0.25</v>
      </c>
      <c r="BU135" s="1">
        <v>0.25</v>
      </c>
      <c r="BV135" s="1">
        <v>0.25</v>
      </c>
      <c r="BW135" s="1">
        <v>0.25</v>
      </c>
      <c r="BX135" s="1">
        <v>0.25</v>
      </c>
      <c r="BY135" s="1">
        <v>0.25</v>
      </c>
      <c r="BZ135" s="1">
        <v>0.25</v>
      </c>
      <c r="CA135" s="1">
        <v>0.25</v>
      </c>
      <c r="CB135" s="1">
        <v>0.25</v>
      </c>
      <c r="CC135" s="1">
        <v>0.25</v>
      </c>
      <c r="CD135" s="1">
        <v>0.25</v>
      </c>
      <c r="CE135" s="1">
        <v>0.25</v>
      </c>
      <c r="CF135" s="1">
        <v>0.25</v>
      </c>
      <c r="CG135" s="1">
        <v>0.25</v>
      </c>
      <c r="CH135" s="1">
        <v>0.25</v>
      </c>
      <c r="CI135" s="1">
        <v>0.25</v>
      </c>
      <c r="CJ135" s="1">
        <v>0.25</v>
      </c>
      <c r="CK135" s="1">
        <v>0.25</v>
      </c>
      <c r="CL135" s="1">
        <v>0.25</v>
      </c>
      <c r="CM135" s="1">
        <v>0.25</v>
      </c>
      <c r="CN135" s="1">
        <v>0.25</v>
      </c>
      <c r="CO135" s="1">
        <v>0.25</v>
      </c>
      <c r="CP135" s="1">
        <v>0.25</v>
      </c>
      <c r="CQ135" s="1">
        <v>0.25</v>
      </c>
      <c r="CR135" s="1">
        <v>0.25</v>
      </c>
      <c r="CS135" s="1">
        <v>0.25</v>
      </c>
      <c r="CT135" s="1">
        <v>0.25</v>
      </c>
      <c r="CU135" s="1">
        <v>0.25</v>
      </c>
      <c r="CV135" s="1">
        <v>0.25</v>
      </c>
      <c r="CW135" s="1">
        <v>0.25</v>
      </c>
      <c r="CX135" s="1">
        <v>0.25</v>
      </c>
      <c r="CY135" s="1">
        <v>0.25</v>
      </c>
      <c r="CZ135" s="1">
        <v>0.25</v>
      </c>
      <c r="DA135" s="1">
        <v>0.25</v>
      </c>
      <c r="DB135" s="1">
        <v>0.25</v>
      </c>
      <c r="DC135" s="1">
        <v>0.25</v>
      </c>
      <c r="DD135" s="1">
        <v>0.25</v>
      </c>
      <c r="DE135" s="1">
        <v>0.25</v>
      </c>
      <c r="DF135" s="1">
        <v>0.25</v>
      </c>
      <c r="DG135" s="1">
        <v>0.25</v>
      </c>
      <c r="DH135" s="1">
        <v>0.25</v>
      </c>
      <c r="DI135" s="1">
        <v>0</v>
      </c>
      <c r="DJ135" s="1">
        <v>0</v>
      </c>
      <c r="DK135" s="1">
        <v>0</v>
      </c>
      <c r="DL135" s="1">
        <v>0</v>
      </c>
      <c r="DM135" s="1">
        <v>0</v>
      </c>
      <c r="DN135" s="1">
        <v>0</v>
      </c>
      <c r="DO135" s="1">
        <v>0</v>
      </c>
      <c r="DP135" s="1">
        <v>0</v>
      </c>
      <c r="DQ135" s="1">
        <v>0</v>
      </c>
      <c r="DR135" s="1">
        <v>0</v>
      </c>
      <c r="DS135" s="1">
        <v>0</v>
      </c>
      <c r="DT135" s="1">
        <v>0</v>
      </c>
      <c r="DU135" s="1">
        <v>0.25</v>
      </c>
      <c r="DV135" s="1">
        <v>0.25</v>
      </c>
      <c r="DW135" s="1">
        <v>0.25</v>
      </c>
      <c r="DX135" s="1">
        <v>0.25</v>
      </c>
      <c r="DY135" s="1">
        <v>0.25</v>
      </c>
      <c r="DZ135" s="1">
        <v>0.25</v>
      </c>
      <c r="EA135" s="1">
        <v>0.25</v>
      </c>
      <c r="EB135" s="1">
        <v>0.25</v>
      </c>
      <c r="EC135" s="1">
        <v>0.25</v>
      </c>
      <c r="ED135" s="1">
        <v>0.25</v>
      </c>
      <c r="EE135" s="1">
        <v>0.25</v>
      </c>
      <c r="EF135" s="1">
        <v>0.25</v>
      </c>
      <c r="EG135" s="1">
        <v>0.25</v>
      </c>
      <c r="EH135" s="1">
        <v>0.25</v>
      </c>
      <c r="EI135" s="1">
        <v>0.25</v>
      </c>
      <c r="EJ135" s="1">
        <v>0.25</v>
      </c>
      <c r="EK135" s="1">
        <v>0.25</v>
      </c>
      <c r="EL135" s="1">
        <v>0.25</v>
      </c>
      <c r="EM135" s="1">
        <v>0.25</v>
      </c>
      <c r="EN135" s="1">
        <v>0.25</v>
      </c>
      <c r="EO135" s="1">
        <v>0.25</v>
      </c>
      <c r="EP135" s="1">
        <v>0.25</v>
      </c>
      <c r="EQ135" s="1">
        <v>0.25</v>
      </c>
      <c r="ER135" s="1">
        <v>0.25</v>
      </c>
      <c r="ES135" s="1">
        <v>0.25</v>
      </c>
      <c r="ET135" s="1">
        <v>0.25</v>
      </c>
      <c r="EU135" s="1">
        <v>0.25</v>
      </c>
      <c r="EV135" s="1">
        <v>0.25</v>
      </c>
      <c r="EW135" s="1">
        <v>0.25</v>
      </c>
      <c r="EX135" s="1">
        <v>0.25</v>
      </c>
      <c r="EY135" s="1">
        <v>0.25</v>
      </c>
      <c r="EZ135" s="1">
        <v>0.25</v>
      </c>
      <c r="FA135" s="1">
        <v>0.25</v>
      </c>
      <c r="FB135" s="1">
        <v>0.25</v>
      </c>
      <c r="FC135" s="1">
        <v>0.25</v>
      </c>
      <c r="FD135" s="1">
        <v>0.25</v>
      </c>
      <c r="FE135" s="1">
        <v>0.25</v>
      </c>
      <c r="FF135" s="1">
        <v>0.25</v>
      </c>
      <c r="FG135" s="1">
        <v>0.25</v>
      </c>
      <c r="FH135" s="1">
        <v>0.25</v>
      </c>
      <c r="FI135" s="1">
        <v>0.25</v>
      </c>
      <c r="FJ135" s="1">
        <v>0.25</v>
      </c>
      <c r="FK135" s="1">
        <v>0.25</v>
      </c>
      <c r="FL135" s="1">
        <v>0.25</v>
      </c>
      <c r="FM135" s="1">
        <v>0.25</v>
      </c>
      <c r="FN135" s="1">
        <v>0.25</v>
      </c>
      <c r="FO135" s="1">
        <v>0.25</v>
      </c>
      <c r="FP135" s="1">
        <v>0.25</v>
      </c>
      <c r="FQ135" s="1">
        <v>0.25</v>
      </c>
      <c r="FR135" s="1">
        <v>0.25</v>
      </c>
      <c r="FS135" s="1">
        <v>0.25</v>
      </c>
      <c r="FT135" s="1">
        <v>0.25</v>
      </c>
      <c r="FU135" s="1">
        <v>0.25</v>
      </c>
      <c r="FV135" s="1">
        <v>0.25</v>
      </c>
      <c r="FW135" s="1">
        <v>0.25</v>
      </c>
      <c r="FX135" s="1">
        <v>0.25</v>
      </c>
      <c r="FY135" s="1">
        <v>0.25</v>
      </c>
      <c r="FZ135" s="1">
        <v>0.25</v>
      </c>
      <c r="GA135" s="1">
        <v>0.25</v>
      </c>
      <c r="GB135" s="1">
        <v>0.25</v>
      </c>
      <c r="GC135" s="1">
        <v>0.25</v>
      </c>
      <c r="GD135" s="1">
        <v>0.25</v>
      </c>
      <c r="GE135" s="1">
        <v>0.25</v>
      </c>
      <c r="GF135" s="1">
        <v>0.25</v>
      </c>
      <c r="GG135" s="1">
        <v>0.25</v>
      </c>
      <c r="GH135" s="1">
        <v>0.25</v>
      </c>
      <c r="GI135" s="1">
        <v>0.25</v>
      </c>
      <c r="GJ135" s="1">
        <v>0.25</v>
      </c>
      <c r="GK135" s="1">
        <v>0.25</v>
      </c>
      <c r="GL135" s="1">
        <v>0.25</v>
      </c>
      <c r="GM135" s="1">
        <v>0.25</v>
      </c>
      <c r="GN135" s="1">
        <v>0.25</v>
      </c>
      <c r="GO135" s="1">
        <v>0.25</v>
      </c>
      <c r="GP135" s="1">
        <v>0.25</v>
      </c>
      <c r="GQ135" s="1">
        <v>0.25</v>
      </c>
      <c r="GR135" s="1">
        <v>0.25</v>
      </c>
      <c r="GS135" s="1">
        <v>0.25</v>
      </c>
      <c r="GT135" s="1">
        <v>0.25</v>
      </c>
      <c r="GU135" s="1">
        <v>0.25</v>
      </c>
      <c r="GV135" s="1">
        <v>0.25</v>
      </c>
      <c r="GW135" s="1">
        <v>0.25</v>
      </c>
      <c r="GX135" s="1">
        <v>0.25</v>
      </c>
      <c r="GY135" s="1">
        <v>0.25</v>
      </c>
      <c r="GZ135" s="1">
        <v>0.25</v>
      </c>
      <c r="HA135" s="1">
        <v>0.25</v>
      </c>
      <c r="HB135" s="1">
        <v>0.25</v>
      </c>
      <c r="HC135" s="1">
        <v>0.25</v>
      </c>
      <c r="HD135" s="1">
        <v>0.25</v>
      </c>
      <c r="HE135" s="1">
        <v>0.25</v>
      </c>
      <c r="HF135" s="1">
        <v>0.25</v>
      </c>
      <c r="HG135" s="1">
        <v>0.25</v>
      </c>
      <c r="HH135" s="1">
        <v>0.25</v>
      </c>
      <c r="HI135" s="1">
        <v>0.25</v>
      </c>
      <c r="HJ135" s="1">
        <v>0.25</v>
      </c>
      <c r="HK135" s="1">
        <v>0.25</v>
      </c>
      <c r="HL135" s="1">
        <v>0.25</v>
      </c>
      <c r="HM135" s="1">
        <v>0.25</v>
      </c>
      <c r="HN135" s="1">
        <v>0.25</v>
      </c>
      <c r="HO135" s="1">
        <v>0.25</v>
      </c>
      <c r="HP135" s="1">
        <v>0.25</v>
      </c>
      <c r="HQ135" s="1">
        <v>0.25</v>
      </c>
      <c r="HR135" s="1">
        <v>0.25</v>
      </c>
      <c r="HS135" s="1">
        <v>0.25</v>
      </c>
      <c r="HT135" s="1">
        <v>0.25</v>
      </c>
      <c r="HU135" s="1">
        <v>0.25</v>
      </c>
      <c r="HV135" s="1">
        <v>0.25</v>
      </c>
      <c r="HW135" s="1">
        <v>0.25</v>
      </c>
      <c r="HX135" s="1">
        <v>0.25</v>
      </c>
      <c r="HY135" s="1">
        <v>0.25</v>
      </c>
      <c r="HZ135" s="1">
        <v>0.25</v>
      </c>
      <c r="IA135" s="1">
        <v>0.25</v>
      </c>
      <c r="IB135" s="1">
        <v>0.25</v>
      </c>
      <c r="IC135" s="1">
        <v>0.25</v>
      </c>
      <c r="ID135" s="1">
        <v>0.25</v>
      </c>
      <c r="IE135" s="1">
        <v>0.25</v>
      </c>
      <c r="IF135" s="1">
        <v>0.25</v>
      </c>
      <c r="IG135" s="1">
        <v>0.25</v>
      </c>
      <c r="IH135" s="1">
        <v>0.25</v>
      </c>
      <c r="II135" s="1">
        <v>0.25</v>
      </c>
      <c r="IJ135" s="1">
        <v>0.25</v>
      </c>
      <c r="IK135" s="1">
        <v>0.25</v>
      </c>
      <c r="IL135" s="1">
        <v>0.25</v>
      </c>
      <c r="IM135" s="1">
        <v>0.25</v>
      </c>
      <c r="IN135" s="1">
        <v>0.25</v>
      </c>
      <c r="IO135" s="1">
        <v>0.25</v>
      </c>
      <c r="IP135" s="1">
        <v>0.25</v>
      </c>
      <c r="IQ135" s="1">
        <v>0.25</v>
      </c>
      <c r="IR135" s="1">
        <v>0.25</v>
      </c>
      <c r="IS135" s="1">
        <v>0.25</v>
      </c>
      <c r="IT135" s="1">
        <v>0.25</v>
      </c>
      <c r="IU135" s="1">
        <v>0.25</v>
      </c>
      <c r="IV135" s="1">
        <v>0.25</v>
      </c>
      <c r="IW135" s="1">
        <v>0.25</v>
      </c>
      <c r="IX135" s="1">
        <v>0.25</v>
      </c>
      <c r="IY135" s="1">
        <v>0.25</v>
      </c>
      <c r="IZ135" s="1">
        <v>0.25</v>
      </c>
      <c r="JA135" s="1">
        <v>0.25</v>
      </c>
      <c r="JB135" s="1">
        <v>0.25</v>
      </c>
      <c r="JC135" s="1">
        <v>0.25</v>
      </c>
      <c r="JD135" s="1">
        <v>0.25</v>
      </c>
      <c r="JE135" s="1">
        <v>0.25</v>
      </c>
      <c r="JF135" s="1">
        <v>0.25</v>
      </c>
      <c r="JG135" s="1">
        <v>0.25</v>
      </c>
      <c r="JH135" s="1">
        <v>0.25</v>
      </c>
      <c r="JI135" s="1">
        <v>0.25</v>
      </c>
      <c r="JJ135" s="1">
        <v>0.25</v>
      </c>
      <c r="JK135" s="1">
        <v>0.25</v>
      </c>
      <c r="JL135" s="1">
        <v>0.25</v>
      </c>
      <c r="JM135" s="1">
        <v>0.25</v>
      </c>
      <c r="JN135" s="1">
        <v>0.25</v>
      </c>
      <c r="JO135" s="1">
        <v>0.25</v>
      </c>
      <c r="JP135" s="1">
        <v>0.25</v>
      </c>
      <c r="JQ135" s="1">
        <v>0.25</v>
      </c>
      <c r="JR135" s="1">
        <v>0.25</v>
      </c>
      <c r="JS135" s="1">
        <v>0.25</v>
      </c>
      <c r="JT135" s="1">
        <v>0.25</v>
      </c>
      <c r="JU135" s="1">
        <v>0.25</v>
      </c>
      <c r="JV135" s="1">
        <v>0.25</v>
      </c>
      <c r="JW135" s="1">
        <v>0.25</v>
      </c>
      <c r="JX135" s="1">
        <v>0.25</v>
      </c>
      <c r="JY135" s="1">
        <v>0.25</v>
      </c>
      <c r="JZ135" s="1">
        <v>0.25</v>
      </c>
      <c r="KA135" s="1">
        <v>0.25</v>
      </c>
      <c r="KB135" s="1">
        <v>0.25</v>
      </c>
      <c r="KC135" s="1">
        <v>0.25</v>
      </c>
      <c r="KD135" s="1">
        <v>0.25</v>
      </c>
      <c r="KE135" s="1">
        <v>0.25</v>
      </c>
      <c r="KF135" s="1">
        <v>0.25</v>
      </c>
      <c r="KG135" s="1">
        <v>0.25</v>
      </c>
      <c r="KH135" s="1">
        <v>0.25</v>
      </c>
      <c r="KI135" s="1">
        <v>0.25</v>
      </c>
      <c r="KJ135" s="1">
        <v>0.25</v>
      </c>
      <c r="KK135" s="1">
        <v>0.25</v>
      </c>
      <c r="KL135" s="1">
        <v>2</v>
      </c>
      <c r="KM135" s="1">
        <v>2</v>
      </c>
      <c r="KN135" s="1">
        <v>2</v>
      </c>
      <c r="KO135" s="1">
        <v>0.25</v>
      </c>
      <c r="KP135" s="1">
        <v>2</v>
      </c>
      <c r="KQ135" s="1">
        <v>2</v>
      </c>
      <c r="KR135" s="1">
        <v>2</v>
      </c>
      <c r="KS135" s="1">
        <v>2</v>
      </c>
      <c r="KT135" s="1">
        <v>2</v>
      </c>
      <c r="KU135" s="1">
        <v>2</v>
      </c>
      <c r="KV135" s="1">
        <v>2</v>
      </c>
      <c r="KW135" s="1">
        <v>2</v>
      </c>
      <c r="KX135" s="1">
        <v>0</v>
      </c>
      <c r="KY135" s="1">
        <v>2</v>
      </c>
      <c r="KZ135" s="1">
        <v>2</v>
      </c>
      <c r="LA135" s="1">
        <v>2</v>
      </c>
      <c r="LB135" s="1">
        <v>2</v>
      </c>
      <c r="LC135" s="1">
        <v>2</v>
      </c>
      <c r="LD135" s="1">
        <v>2</v>
      </c>
      <c r="LE135" s="1">
        <v>2</v>
      </c>
      <c r="LF135" s="1">
        <v>2</v>
      </c>
      <c r="LG135" s="1">
        <v>2</v>
      </c>
      <c r="LH135" s="1">
        <v>2</v>
      </c>
      <c r="LI135" s="1">
        <v>2</v>
      </c>
      <c r="LJ135" s="1">
        <v>2</v>
      </c>
      <c r="LK135" s="1">
        <v>2</v>
      </c>
      <c r="LL135" s="1">
        <v>0.25</v>
      </c>
      <c r="LM135" s="1">
        <v>0.25</v>
      </c>
      <c r="LN135" s="1">
        <v>0.25</v>
      </c>
      <c r="LO135" s="1">
        <v>0.25</v>
      </c>
      <c r="LP135" s="1">
        <v>0.25</v>
      </c>
      <c r="LQ135" s="1">
        <v>0.25</v>
      </c>
      <c r="LR135" s="1">
        <v>0.25</v>
      </c>
      <c r="LS135" s="1">
        <v>0.25</v>
      </c>
      <c r="LT135" s="1">
        <v>0.25</v>
      </c>
      <c r="LU135" s="1">
        <v>0.25</v>
      </c>
      <c r="LV135" s="1">
        <v>0.25</v>
      </c>
      <c r="LW135" s="1">
        <v>0.25</v>
      </c>
      <c r="LX135" s="1">
        <v>0.25</v>
      </c>
      <c r="LY135" s="1">
        <v>0.25</v>
      </c>
      <c r="LZ135" s="1">
        <v>0.25</v>
      </c>
      <c r="MA135" s="1">
        <v>0.25</v>
      </c>
      <c r="MB135" s="1">
        <v>0.25</v>
      </c>
      <c r="MC135" s="1">
        <v>0.25</v>
      </c>
      <c r="MD135" s="1">
        <v>0.25</v>
      </c>
      <c r="ME135" s="1">
        <v>0.25</v>
      </c>
      <c r="MF135" s="1">
        <v>0.25</v>
      </c>
      <c r="MG135" s="1">
        <v>0.25</v>
      </c>
      <c r="MH135" s="1">
        <v>0.25</v>
      </c>
      <c r="MI135" s="1">
        <v>0.25</v>
      </c>
      <c r="MJ135" s="1">
        <v>0.25</v>
      </c>
      <c r="MK135" s="1">
        <v>0.25</v>
      </c>
      <c r="ML135" s="1">
        <v>0.25</v>
      </c>
      <c r="MM135" s="1">
        <v>0.25</v>
      </c>
      <c r="MN135" s="1">
        <v>0.25</v>
      </c>
      <c r="MO135" s="1">
        <v>0.25</v>
      </c>
      <c r="MP135" s="1">
        <v>0.25</v>
      </c>
      <c r="MQ135" s="1">
        <v>0.25</v>
      </c>
      <c r="MR135" s="1">
        <v>0.25</v>
      </c>
      <c r="MS135" s="1">
        <v>0.25</v>
      </c>
      <c r="MT135" s="1">
        <v>0.25</v>
      </c>
      <c r="MU135" s="1">
        <v>0.25</v>
      </c>
      <c r="MV135" s="1">
        <v>0.25</v>
      </c>
      <c r="MW135" s="1">
        <v>0.25</v>
      </c>
      <c r="MX135" s="1">
        <v>0.25</v>
      </c>
      <c r="MY135" s="1">
        <v>0.25</v>
      </c>
      <c r="MZ135" s="1">
        <v>0.25</v>
      </c>
      <c r="NA135" s="1">
        <v>0.25</v>
      </c>
      <c r="NB135" s="1">
        <v>0.25</v>
      </c>
      <c r="NC135" s="1">
        <v>0.25</v>
      </c>
    </row>
    <row r="136" spans="2:367" ht="15">
      <c r="B136" s="9" t="s">
        <v>1849</v>
      </c>
      <c r="C136" s="1">
        <v>0.25</v>
      </c>
      <c r="D136" s="1">
        <v>0.25</v>
      </c>
      <c r="E136" s="1">
        <v>0.25</v>
      </c>
      <c r="F136" s="1">
        <v>0.25</v>
      </c>
      <c r="G136" s="1">
        <v>0.25</v>
      </c>
      <c r="H136" s="1">
        <v>0.25</v>
      </c>
      <c r="I136" s="1">
        <v>0.25</v>
      </c>
      <c r="J136" s="1">
        <v>0.25</v>
      </c>
      <c r="K136" s="1">
        <v>0.25</v>
      </c>
      <c r="L136" s="1">
        <v>0.25</v>
      </c>
      <c r="M136" s="1">
        <v>0.25</v>
      </c>
      <c r="N136" s="1">
        <v>0.25</v>
      </c>
      <c r="O136" s="1">
        <v>0.25</v>
      </c>
      <c r="P136" s="1">
        <v>0.25</v>
      </c>
      <c r="Q136" s="1">
        <v>0.25</v>
      </c>
      <c r="R136" s="1">
        <v>0.25</v>
      </c>
      <c r="S136" s="1">
        <v>0.25</v>
      </c>
      <c r="T136" s="1">
        <v>0.25</v>
      </c>
      <c r="U136" s="1">
        <v>0.25</v>
      </c>
      <c r="V136" s="1">
        <v>0.25</v>
      </c>
      <c r="W136" s="1">
        <v>0.25</v>
      </c>
      <c r="X136" s="1">
        <v>0.25</v>
      </c>
      <c r="Y136" s="1">
        <v>0.25</v>
      </c>
      <c r="Z136" s="1">
        <v>0.25</v>
      </c>
      <c r="AA136" s="1">
        <v>0.25</v>
      </c>
      <c r="AB136" s="1">
        <v>0.25</v>
      </c>
      <c r="AC136" s="1">
        <v>0.25</v>
      </c>
      <c r="AD136" s="1">
        <v>0.25</v>
      </c>
      <c r="AE136" s="1">
        <v>0.25</v>
      </c>
      <c r="AF136" s="1">
        <v>0.25</v>
      </c>
      <c r="AG136" s="1">
        <v>0.25</v>
      </c>
      <c r="AH136" s="1">
        <v>0.25</v>
      </c>
      <c r="AI136" s="1">
        <v>0.25</v>
      </c>
      <c r="AJ136" s="1">
        <v>0.25</v>
      </c>
      <c r="AK136" s="1">
        <v>0.25</v>
      </c>
      <c r="AL136" s="1">
        <v>0.25</v>
      </c>
      <c r="AM136" s="1">
        <v>0.25</v>
      </c>
      <c r="AN136" s="1">
        <v>0.25</v>
      </c>
      <c r="AO136" s="1">
        <v>0.25</v>
      </c>
      <c r="AP136" s="1">
        <v>0.25</v>
      </c>
      <c r="AQ136" s="1">
        <v>0.25</v>
      </c>
      <c r="AR136" s="1">
        <v>0.25</v>
      </c>
      <c r="AS136" s="1">
        <v>0.25</v>
      </c>
      <c r="AT136" s="1">
        <v>0.25</v>
      </c>
      <c r="AU136" s="1">
        <v>0.25</v>
      </c>
      <c r="AV136" s="1">
        <v>0.25</v>
      </c>
      <c r="AW136" s="1">
        <v>0.25</v>
      </c>
      <c r="AX136" s="1">
        <v>0.25</v>
      </c>
      <c r="AY136" s="1">
        <v>0.25</v>
      </c>
      <c r="AZ136" s="1">
        <v>0.25</v>
      </c>
      <c r="BA136" s="1">
        <v>0.25</v>
      </c>
      <c r="BB136" s="1">
        <v>0.25</v>
      </c>
      <c r="BC136" s="1">
        <v>0.25</v>
      </c>
      <c r="BD136" s="1">
        <v>0.25</v>
      </c>
      <c r="BE136" s="1">
        <v>0.25</v>
      </c>
      <c r="BF136" s="1">
        <v>0.25</v>
      </c>
      <c r="BG136" s="1">
        <v>0.25</v>
      </c>
      <c r="BH136" s="1">
        <v>0.25</v>
      </c>
      <c r="BI136" s="1">
        <v>0.25</v>
      </c>
      <c r="BJ136" s="1">
        <v>0.25</v>
      </c>
      <c r="BK136" s="1">
        <v>0.25</v>
      </c>
      <c r="BL136" s="1">
        <v>0.25</v>
      </c>
      <c r="BM136" s="1">
        <v>0.25</v>
      </c>
      <c r="BN136" s="1">
        <v>0.25</v>
      </c>
      <c r="BO136" s="1">
        <v>0.25</v>
      </c>
      <c r="BP136" s="1">
        <v>0.25</v>
      </c>
      <c r="BQ136" s="1">
        <v>0.25</v>
      </c>
      <c r="BR136" s="1">
        <v>0.25</v>
      </c>
      <c r="BS136" s="1">
        <v>0.25</v>
      </c>
      <c r="BT136" s="1">
        <v>0.25</v>
      </c>
      <c r="BU136" s="1">
        <v>0.25</v>
      </c>
      <c r="BV136" s="1">
        <v>0.25</v>
      </c>
      <c r="BW136" s="1">
        <v>0.25</v>
      </c>
      <c r="BX136" s="1">
        <v>0.25</v>
      </c>
      <c r="BY136" s="1">
        <v>0.25</v>
      </c>
      <c r="BZ136" s="1">
        <v>0.25</v>
      </c>
      <c r="CA136" s="1">
        <v>0.25</v>
      </c>
      <c r="CB136" s="1">
        <v>0.25</v>
      </c>
      <c r="CC136" s="1">
        <v>0.25</v>
      </c>
      <c r="CD136" s="1">
        <v>0.25</v>
      </c>
      <c r="CE136" s="1">
        <v>0.25</v>
      </c>
      <c r="CF136" s="1">
        <v>0.25</v>
      </c>
      <c r="CG136" s="1">
        <v>0.25</v>
      </c>
      <c r="CH136" s="1">
        <v>0.25</v>
      </c>
      <c r="CI136" s="1">
        <v>0.25</v>
      </c>
      <c r="CJ136" s="1">
        <v>0.25</v>
      </c>
      <c r="CK136" s="1">
        <v>0.25</v>
      </c>
      <c r="CL136" s="1">
        <v>0.25</v>
      </c>
      <c r="CM136" s="1">
        <v>0.25</v>
      </c>
      <c r="CN136" s="1">
        <v>0.25</v>
      </c>
      <c r="CO136" s="1">
        <v>0.25</v>
      </c>
      <c r="CP136" s="1">
        <v>0.25</v>
      </c>
      <c r="CQ136" s="1">
        <v>0.25</v>
      </c>
      <c r="CR136" s="1">
        <v>0.25</v>
      </c>
      <c r="CS136" s="1">
        <v>0.25</v>
      </c>
      <c r="CT136" s="1">
        <v>0.25</v>
      </c>
      <c r="CU136" s="1">
        <v>0.25</v>
      </c>
      <c r="CV136" s="1">
        <v>0.25</v>
      </c>
      <c r="CW136" s="1">
        <v>0.25</v>
      </c>
      <c r="CX136" s="1">
        <v>0.25</v>
      </c>
      <c r="CY136" s="1">
        <v>0.25</v>
      </c>
      <c r="CZ136" s="1">
        <v>0.25</v>
      </c>
      <c r="DA136" s="1">
        <v>0.25</v>
      </c>
      <c r="DB136" s="1">
        <v>0.25</v>
      </c>
      <c r="DC136" s="1">
        <v>0.25</v>
      </c>
      <c r="DD136" s="1">
        <v>0.25</v>
      </c>
      <c r="DE136" s="1">
        <v>0.25</v>
      </c>
      <c r="DF136" s="1">
        <v>0.25</v>
      </c>
      <c r="DG136" s="1">
        <v>0.25</v>
      </c>
      <c r="DH136" s="1">
        <v>0.25</v>
      </c>
      <c r="DI136" s="1">
        <v>0</v>
      </c>
      <c r="DJ136" s="1">
        <v>0</v>
      </c>
      <c r="DK136" s="1">
        <v>0.25</v>
      </c>
      <c r="DL136" s="1">
        <v>0.25</v>
      </c>
      <c r="DM136" s="1">
        <v>0.25</v>
      </c>
      <c r="DN136" s="1">
        <v>0.25</v>
      </c>
      <c r="DO136" s="1">
        <v>0.25</v>
      </c>
      <c r="DP136" s="1">
        <v>0.25</v>
      </c>
      <c r="DQ136" s="1">
        <v>0.25</v>
      </c>
      <c r="DR136" s="1">
        <v>0.25</v>
      </c>
      <c r="DS136" s="1">
        <v>0.25</v>
      </c>
      <c r="DT136" s="1">
        <v>0.25</v>
      </c>
      <c r="DU136" s="1">
        <v>0.25</v>
      </c>
      <c r="DV136" s="1">
        <v>0.25</v>
      </c>
      <c r="DW136" s="1">
        <v>0.25</v>
      </c>
      <c r="DX136" s="1">
        <v>0.25</v>
      </c>
      <c r="DY136" s="1">
        <v>0.25</v>
      </c>
      <c r="DZ136" s="1">
        <v>0.25</v>
      </c>
      <c r="EA136" s="1">
        <v>0.25</v>
      </c>
      <c r="EB136" s="1">
        <v>0.25</v>
      </c>
      <c r="EC136" s="1">
        <v>0.25</v>
      </c>
      <c r="ED136" s="1">
        <v>0.25</v>
      </c>
      <c r="EE136" s="1">
        <v>0.25</v>
      </c>
      <c r="EF136" s="1">
        <v>0.25</v>
      </c>
      <c r="EG136" s="1">
        <v>0.25</v>
      </c>
      <c r="EH136" s="1">
        <v>0.25</v>
      </c>
      <c r="EI136" s="1">
        <v>0.25</v>
      </c>
      <c r="EJ136" s="1">
        <v>0.25</v>
      </c>
      <c r="EK136" s="1">
        <v>0.25</v>
      </c>
      <c r="EL136" s="1">
        <v>0.25</v>
      </c>
      <c r="EM136" s="1">
        <v>0.25</v>
      </c>
      <c r="EN136" s="1">
        <v>0.25</v>
      </c>
      <c r="EO136" s="1">
        <v>0.25</v>
      </c>
      <c r="EP136" s="1">
        <v>0.25</v>
      </c>
      <c r="EQ136" s="1">
        <v>0.25</v>
      </c>
      <c r="ER136" s="1">
        <v>0.25</v>
      </c>
      <c r="ES136" s="1">
        <v>0.25</v>
      </c>
      <c r="ET136" s="1">
        <v>0.25</v>
      </c>
      <c r="EU136" s="1">
        <v>0.25</v>
      </c>
      <c r="EV136" s="1">
        <v>0.25</v>
      </c>
      <c r="EW136" s="1">
        <v>0.25</v>
      </c>
      <c r="EX136" s="1">
        <v>0.25</v>
      </c>
      <c r="EY136" s="1">
        <v>0.25</v>
      </c>
      <c r="EZ136" s="1">
        <v>0.25</v>
      </c>
      <c r="FA136" s="1">
        <v>0.25</v>
      </c>
      <c r="FB136" s="1">
        <v>0.25</v>
      </c>
      <c r="FC136" s="1">
        <v>0.25</v>
      </c>
      <c r="FD136" s="1">
        <v>0.25</v>
      </c>
      <c r="FE136" s="1">
        <v>0.25</v>
      </c>
      <c r="FF136" s="1">
        <v>0.25</v>
      </c>
      <c r="FG136" s="1">
        <v>0.25</v>
      </c>
      <c r="FH136" s="1">
        <v>0.25</v>
      </c>
      <c r="FI136" s="1">
        <v>0.25</v>
      </c>
      <c r="FJ136" s="1">
        <v>0.25</v>
      </c>
      <c r="FK136" s="1">
        <v>0.25</v>
      </c>
      <c r="FL136" s="1">
        <v>0.25</v>
      </c>
      <c r="FM136" s="1">
        <v>0.25</v>
      </c>
      <c r="FN136" s="1">
        <v>0.25</v>
      </c>
      <c r="FO136" s="1">
        <v>0.25</v>
      </c>
      <c r="FP136" s="1">
        <v>0.25</v>
      </c>
      <c r="FQ136" s="1">
        <v>0.25</v>
      </c>
      <c r="FR136" s="1">
        <v>0.25</v>
      </c>
      <c r="FS136" s="1">
        <v>0.25</v>
      </c>
      <c r="FT136" s="1">
        <v>0.25</v>
      </c>
      <c r="FU136" s="1">
        <v>0.25</v>
      </c>
      <c r="FV136" s="1">
        <v>0.25</v>
      </c>
      <c r="FW136" s="1">
        <v>0.25</v>
      </c>
      <c r="FX136" s="1">
        <v>0.25</v>
      </c>
      <c r="FY136" s="1">
        <v>0.25</v>
      </c>
      <c r="FZ136" s="1">
        <v>0.25</v>
      </c>
      <c r="GA136" s="1">
        <v>0.25</v>
      </c>
      <c r="GB136" s="1">
        <v>0.25</v>
      </c>
      <c r="GC136" s="1">
        <v>0.25</v>
      </c>
      <c r="GD136" s="1">
        <v>0.25</v>
      </c>
      <c r="GE136" s="1">
        <v>0.25</v>
      </c>
      <c r="GF136" s="1">
        <v>0.25</v>
      </c>
      <c r="GG136" s="1">
        <v>0.25</v>
      </c>
      <c r="GH136" s="1">
        <v>0.25</v>
      </c>
      <c r="GI136" s="1">
        <v>0.25</v>
      </c>
      <c r="GJ136" s="1">
        <v>0.25</v>
      </c>
      <c r="GK136" s="1">
        <v>0.25</v>
      </c>
      <c r="GL136" s="1">
        <v>0.25</v>
      </c>
      <c r="GM136" s="1">
        <v>0.25</v>
      </c>
      <c r="GN136" s="1">
        <v>0.25</v>
      </c>
      <c r="GO136" s="1">
        <v>0.25</v>
      </c>
      <c r="GP136" s="1">
        <v>0.25</v>
      </c>
      <c r="GQ136" s="1">
        <v>0.25</v>
      </c>
      <c r="GR136" s="1">
        <v>0.25</v>
      </c>
      <c r="GS136" s="1">
        <v>0.25</v>
      </c>
      <c r="GT136" s="1">
        <v>0.25</v>
      </c>
      <c r="GU136" s="1">
        <v>0.25</v>
      </c>
      <c r="GV136" s="1">
        <v>0.25</v>
      </c>
      <c r="GW136" s="1">
        <v>0.25</v>
      </c>
      <c r="GX136" s="1">
        <v>0.25</v>
      </c>
      <c r="GY136" s="1">
        <v>0.25</v>
      </c>
      <c r="GZ136" s="1">
        <v>0.25</v>
      </c>
      <c r="HA136" s="1">
        <v>0.25</v>
      </c>
      <c r="HB136" s="1">
        <v>0.25</v>
      </c>
      <c r="HC136" s="1">
        <v>0.25</v>
      </c>
      <c r="HD136" s="1">
        <v>0.25</v>
      </c>
      <c r="HE136" s="1">
        <v>0.25</v>
      </c>
      <c r="HF136" s="1">
        <v>0.25</v>
      </c>
      <c r="HG136" s="1">
        <v>0.25</v>
      </c>
      <c r="HH136" s="1">
        <v>0.25</v>
      </c>
      <c r="HI136" s="1">
        <v>0.25</v>
      </c>
      <c r="HJ136" s="1">
        <v>0.25</v>
      </c>
      <c r="HK136" s="1">
        <v>0.25</v>
      </c>
      <c r="HL136" s="1">
        <v>0.25</v>
      </c>
      <c r="HM136" s="1">
        <v>0.25</v>
      </c>
      <c r="HN136" s="1">
        <v>0.25</v>
      </c>
      <c r="HO136" s="1">
        <v>0.25</v>
      </c>
      <c r="HP136" s="1">
        <v>0.25</v>
      </c>
      <c r="HQ136" s="1">
        <v>0.25</v>
      </c>
      <c r="HR136" s="1">
        <v>0.25</v>
      </c>
      <c r="HS136" s="1">
        <v>0.25</v>
      </c>
      <c r="HT136" s="1">
        <v>0.25</v>
      </c>
      <c r="HU136" s="1">
        <v>0.25</v>
      </c>
      <c r="HV136" s="1">
        <v>0.25</v>
      </c>
      <c r="HW136" s="1">
        <v>0.25</v>
      </c>
      <c r="HX136" s="1">
        <v>0.25</v>
      </c>
      <c r="HY136" s="1">
        <v>0.25</v>
      </c>
      <c r="HZ136" s="1">
        <v>0.25</v>
      </c>
      <c r="IA136" s="1">
        <v>0.25</v>
      </c>
      <c r="IB136" s="1">
        <v>0.25</v>
      </c>
      <c r="IC136" s="1">
        <v>0.25</v>
      </c>
      <c r="ID136" s="1">
        <v>0.25</v>
      </c>
      <c r="IE136" s="1">
        <v>0.25</v>
      </c>
      <c r="IF136" s="1">
        <v>0.25</v>
      </c>
      <c r="IG136" s="1">
        <v>0.25</v>
      </c>
      <c r="IH136" s="1">
        <v>0.25</v>
      </c>
      <c r="II136" s="1">
        <v>0.25</v>
      </c>
      <c r="IJ136" s="1">
        <v>0.25</v>
      </c>
      <c r="IK136" s="1">
        <v>0.25</v>
      </c>
      <c r="IL136" s="1">
        <v>0.25</v>
      </c>
      <c r="IM136" s="1">
        <v>0.25</v>
      </c>
      <c r="IN136" s="1">
        <v>0.25</v>
      </c>
      <c r="IO136" s="1">
        <v>0.25</v>
      </c>
      <c r="IP136" s="1">
        <v>0.25</v>
      </c>
      <c r="IQ136" s="1">
        <v>0.25</v>
      </c>
      <c r="IR136" s="1">
        <v>0.25</v>
      </c>
      <c r="IS136" s="1">
        <v>0.25</v>
      </c>
      <c r="IT136" s="1">
        <v>0.25</v>
      </c>
      <c r="IU136" s="1">
        <v>0.25</v>
      </c>
      <c r="IV136" s="1">
        <v>0.25</v>
      </c>
      <c r="IW136" s="1">
        <v>0.25</v>
      </c>
      <c r="IX136" s="1">
        <v>0.25</v>
      </c>
      <c r="IY136" s="1">
        <v>0.25</v>
      </c>
      <c r="IZ136" s="1">
        <v>0.25</v>
      </c>
      <c r="JA136" s="1">
        <v>0.25</v>
      </c>
      <c r="JB136" s="1">
        <v>0.25</v>
      </c>
      <c r="JC136" s="1">
        <v>0.25</v>
      </c>
      <c r="JD136" s="1">
        <v>0.25</v>
      </c>
      <c r="JE136" s="1">
        <v>0.25</v>
      </c>
      <c r="JF136" s="1">
        <v>0.25</v>
      </c>
      <c r="JG136" s="1">
        <v>0.25</v>
      </c>
      <c r="JH136" s="1">
        <v>0.25</v>
      </c>
      <c r="JI136" s="1">
        <v>0.25</v>
      </c>
      <c r="JJ136" s="1">
        <v>0.25</v>
      </c>
      <c r="JK136" s="1">
        <v>0.25</v>
      </c>
      <c r="JL136" s="1">
        <v>0.25</v>
      </c>
      <c r="JM136" s="1">
        <v>0.25</v>
      </c>
      <c r="JN136" s="1">
        <v>0.25</v>
      </c>
      <c r="JO136" s="1">
        <v>0.25</v>
      </c>
      <c r="JP136" s="1">
        <v>0.25</v>
      </c>
      <c r="JQ136" s="1">
        <v>0.25</v>
      </c>
      <c r="JR136" s="1">
        <v>0.25</v>
      </c>
      <c r="JS136" s="1">
        <v>0.25</v>
      </c>
      <c r="JT136" s="1">
        <v>0.25</v>
      </c>
      <c r="JU136" s="1">
        <v>0.25</v>
      </c>
      <c r="JV136" s="1">
        <v>0.25</v>
      </c>
      <c r="JW136" s="1">
        <v>0.25</v>
      </c>
      <c r="JX136" s="1">
        <v>0.25</v>
      </c>
      <c r="JY136" s="1">
        <v>0.25</v>
      </c>
      <c r="JZ136" s="1">
        <v>0.25</v>
      </c>
      <c r="KA136" s="1">
        <v>0.25</v>
      </c>
      <c r="KB136" s="1">
        <v>0.25</v>
      </c>
      <c r="KC136" s="1">
        <v>0.25</v>
      </c>
      <c r="KD136" s="1">
        <v>0.25</v>
      </c>
      <c r="KE136" s="1">
        <v>0.25</v>
      </c>
      <c r="KF136" s="1">
        <v>0.25</v>
      </c>
      <c r="KG136" s="1">
        <v>0.25</v>
      </c>
      <c r="KH136" s="1">
        <v>0.25</v>
      </c>
      <c r="KI136" s="1">
        <v>0.25</v>
      </c>
      <c r="KJ136" s="1">
        <v>0.25</v>
      </c>
      <c r="KK136" s="1">
        <v>0.25</v>
      </c>
      <c r="KL136" s="1">
        <v>2</v>
      </c>
      <c r="KM136" s="1">
        <v>2</v>
      </c>
      <c r="KN136" s="1">
        <v>2</v>
      </c>
      <c r="KO136" s="1">
        <v>0.25</v>
      </c>
      <c r="KP136" s="1">
        <v>2</v>
      </c>
      <c r="KQ136" s="1">
        <v>2</v>
      </c>
      <c r="KR136" s="1">
        <v>2</v>
      </c>
      <c r="KS136" s="1">
        <v>2</v>
      </c>
      <c r="KT136" s="1">
        <v>2</v>
      </c>
      <c r="KU136" s="1">
        <v>2</v>
      </c>
      <c r="KV136" s="1">
        <v>2</v>
      </c>
      <c r="KW136" s="1">
        <v>2</v>
      </c>
      <c r="KX136" s="1">
        <v>0</v>
      </c>
      <c r="KY136" s="1">
        <v>2</v>
      </c>
      <c r="KZ136" s="1">
        <v>2</v>
      </c>
      <c r="LA136" s="1">
        <v>2</v>
      </c>
      <c r="LB136" s="1">
        <v>2</v>
      </c>
      <c r="LC136" s="1">
        <v>2</v>
      </c>
      <c r="LD136" s="1">
        <v>2</v>
      </c>
      <c r="LE136" s="1">
        <v>2</v>
      </c>
      <c r="LF136" s="1">
        <v>2</v>
      </c>
      <c r="LG136" s="1">
        <v>2</v>
      </c>
      <c r="LH136" s="1">
        <v>2</v>
      </c>
      <c r="LI136" s="1">
        <v>2</v>
      </c>
      <c r="LJ136" s="1">
        <v>2</v>
      </c>
      <c r="LK136" s="1">
        <v>2</v>
      </c>
      <c r="LL136" s="1">
        <v>0.25</v>
      </c>
      <c r="LM136" s="1">
        <v>0.25</v>
      </c>
      <c r="LN136" s="1">
        <v>0.25</v>
      </c>
      <c r="LO136" s="1">
        <v>0.25</v>
      </c>
      <c r="LP136" s="1">
        <v>0.25</v>
      </c>
      <c r="LQ136" s="1">
        <v>0.25</v>
      </c>
      <c r="LR136" s="1">
        <v>0.25</v>
      </c>
      <c r="LS136" s="1">
        <v>0.25</v>
      </c>
      <c r="LT136" s="1">
        <v>0.25</v>
      </c>
      <c r="LU136" s="1">
        <v>0.25</v>
      </c>
      <c r="LV136" s="1">
        <v>0.25</v>
      </c>
      <c r="LW136" s="1">
        <v>0.25</v>
      </c>
      <c r="LX136" s="1">
        <v>0.25</v>
      </c>
      <c r="LY136" s="1">
        <v>0.25</v>
      </c>
      <c r="LZ136" s="1">
        <v>0.25</v>
      </c>
      <c r="MA136" s="1">
        <v>0.25</v>
      </c>
      <c r="MB136" s="1">
        <v>0.25</v>
      </c>
      <c r="MC136" s="1">
        <v>0.25</v>
      </c>
      <c r="MD136" s="1">
        <v>0.25</v>
      </c>
      <c r="ME136" s="1">
        <v>0.25</v>
      </c>
      <c r="MF136" s="1">
        <v>0.25</v>
      </c>
      <c r="MG136" s="1">
        <v>0.25</v>
      </c>
      <c r="MH136" s="1">
        <v>0.25</v>
      </c>
      <c r="MI136" s="1">
        <v>0.25</v>
      </c>
      <c r="MJ136" s="1">
        <v>0.25</v>
      </c>
      <c r="MK136" s="1">
        <v>0.25</v>
      </c>
      <c r="ML136" s="1">
        <v>0.25</v>
      </c>
      <c r="MM136" s="1">
        <v>0.25</v>
      </c>
      <c r="MN136" s="1">
        <v>0.25</v>
      </c>
      <c r="MO136" s="1">
        <v>0.25</v>
      </c>
      <c r="MP136" s="1">
        <v>0.25</v>
      </c>
      <c r="MQ136" s="1">
        <v>0.25</v>
      </c>
      <c r="MR136" s="1">
        <v>0.25</v>
      </c>
      <c r="MS136" s="1">
        <v>0.25</v>
      </c>
      <c r="MT136" s="1">
        <v>0.25</v>
      </c>
      <c r="MU136" s="1">
        <v>0.25</v>
      </c>
      <c r="MV136" s="1">
        <v>0.25</v>
      </c>
      <c r="MW136" s="1">
        <v>0.25</v>
      </c>
      <c r="MX136" s="1">
        <v>0.25</v>
      </c>
      <c r="MY136" s="1">
        <v>0.25</v>
      </c>
      <c r="MZ136" s="1">
        <v>0.25</v>
      </c>
      <c r="NA136" s="1">
        <v>0.25</v>
      </c>
      <c r="NB136" s="1">
        <v>0.25</v>
      </c>
      <c r="NC136" s="1">
        <v>0.25</v>
      </c>
    </row>
    <row r="137" spans="2:367" ht="15">
      <c r="B137" s="9" t="s">
        <v>1850</v>
      </c>
      <c r="C137" s="1">
        <v>0.25</v>
      </c>
      <c r="D137" s="1">
        <v>0.25</v>
      </c>
      <c r="E137" s="1">
        <v>0.25</v>
      </c>
      <c r="F137" s="1">
        <v>0.25</v>
      </c>
      <c r="G137" s="1">
        <v>0.25</v>
      </c>
      <c r="H137" s="1">
        <v>0.25</v>
      </c>
      <c r="I137" s="1">
        <v>0.25</v>
      </c>
      <c r="J137" s="1">
        <v>0.25</v>
      </c>
      <c r="K137" s="1">
        <v>0.25</v>
      </c>
      <c r="L137" s="1">
        <v>0.25</v>
      </c>
      <c r="M137" s="1">
        <v>0.25</v>
      </c>
      <c r="N137" s="1">
        <v>0.25</v>
      </c>
      <c r="O137" s="1">
        <v>0.25</v>
      </c>
      <c r="P137" s="1">
        <v>0.25</v>
      </c>
      <c r="Q137" s="1">
        <v>0.25</v>
      </c>
      <c r="R137" s="1">
        <v>0.25</v>
      </c>
      <c r="S137" s="1">
        <v>0.25</v>
      </c>
      <c r="T137" s="1">
        <v>0.25</v>
      </c>
      <c r="U137" s="1">
        <v>0.25</v>
      </c>
      <c r="V137" s="1">
        <v>0.25</v>
      </c>
      <c r="W137" s="1">
        <v>0.25</v>
      </c>
      <c r="X137" s="1">
        <v>0.25</v>
      </c>
      <c r="Y137" s="1">
        <v>0.25</v>
      </c>
      <c r="Z137" s="1">
        <v>0.25</v>
      </c>
      <c r="AA137" s="1">
        <v>0.25</v>
      </c>
      <c r="AB137" s="1">
        <v>0.25</v>
      </c>
      <c r="AC137" s="1">
        <v>0.25</v>
      </c>
      <c r="AD137" s="1">
        <v>0.25</v>
      </c>
      <c r="AE137" s="1">
        <v>0.25</v>
      </c>
      <c r="AF137" s="1">
        <v>0.25</v>
      </c>
      <c r="AG137" s="1">
        <v>0.25</v>
      </c>
      <c r="AH137" s="1">
        <v>0.25</v>
      </c>
      <c r="AI137" s="1">
        <v>0.25</v>
      </c>
      <c r="AJ137" s="1">
        <v>0.25</v>
      </c>
      <c r="AK137" s="1">
        <v>0.25</v>
      </c>
      <c r="AL137" s="1">
        <v>0.25</v>
      </c>
      <c r="AM137" s="1">
        <v>0.25</v>
      </c>
      <c r="AN137" s="1">
        <v>0.25</v>
      </c>
      <c r="AO137" s="1">
        <v>0.25</v>
      </c>
      <c r="AP137" s="1">
        <v>0.25</v>
      </c>
      <c r="AQ137" s="1">
        <v>0.25</v>
      </c>
      <c r="AR137" s="1">
        <v>0.25</v>
      </c>
      <c r="AS137" s="1">
        <v>0.25</v>
      </c>
      <c r="AT137" s="1">
        <v>0.25</v>
      </c>
      <c r="AU137" s="1">
        <v>0.25</v>
      </c>
      <c r="AV137" s="1">
        <v>0.25</v>
      </c>
      <c r="AW137" s="1">
        <v>0.25</v>
      </c>
      <c r="AX137" s="1">
        <v>0.25</v>
      </c>
      <c r="AY137" s="1">
        <v>0.25</v>
      </c>
      <c r="AZ137" s="1">
        <v>0.25</v>
      </c>
      <c r="BA137" s="1">
        <v>0.25</v>
      </c>
      <c r="BB137" s="1">
        <v>0.25</v>
      </c>
      <c r="BC137" s="1">
        <v>0.25</v>
      </c>
      <c r="BD137" s="1">
        <v>0.25</v>
      </c>
      <c r="BE137" s="1">
        <v>0.25</v>
      </c>
      <c r="BF137" s="1">
        <v>0.25</v>
      </c>
      <c r="BG137" s="1">
        <v>0.25</v>
      </c>
      <c r="BH137" s="1">
        <v>0.25</v>
      </c>
      <c r="BI137" s="1">
        <v>0.25</v>
      </c>
      <c r="BJ137" s="1">
        <v>0.25</v>
      </c>
      <c r="BK137" s="1">
        <v>0.25</v>
      </c>
      <c r="BL137" s="1">
        <v>0.25</v>
      </c>
      <c r="BM137" s="1">
        <v>0.25</v>
      </c>
      <c r="BN137" s="1">
        <v>0.25</v>
      </c>
      <c r="BO137" s="1">
        <v>0.25</v>
      </c>
      <c r="BP137" s="1">
        <v>0.25</v>
      </c>
      <c r="BQ137" s="1">
        <v>0.25</v>
      </c>
      <c r="BR137" s="1">
        <v>0.25</v>
      </c>
      <c r="BS137" s="1">
        <v>0.25</v>
      </c>
      <c r="BT137" s="1">
        <v>0.25</v>
      </c>
      <c r="BU137" s="1">
        <v>0.25</v>
      </c>
      <c r="BV137" s="1">
        <v>0.25</v>
      </c>
      <c r="BW137" s="1">
        <v>0.25</v>
      </c>
      <c r="BX137" s="1">
        <v>0.25</v>
      </c>
      <c r="BY137" s="1">
        <v>0.25</v>
      </c>
      <c r="BZ137" s="1">
        <v>0.25</v>
      </c>
      <c r="CA137" s="1">
        <v>0.25</v>
      </c>
      <c r="CB137" s="1">
        <v>0.25</v>
      </c>
      <c r="CC137" s="1">
        <v>0.25</v>
      </c>
      <c r="CD137" s="1">
        <v>0.25</v>
      </c>
      <c r="CE137" s="1">
        <v>0.25</v>
      </c>
      <c r="CF137" s="1">
        <v>0.25</v>
      </c>
      <c r="CG137" s="1">
        <v>0.25</v>
      </c>
      <c r="CH137" s="1">
        <v>0.25</v>
      </c>
      <c r="CI137" s="1">
        <v>0.25</v>
      </c>
      <c r="CJ137" s="1">
        <v>0.25</v>
      </c>
      <c r="CK137" s="1">
        <v>0.25</v>
      </c>
      <c r="CL137" s="1">
        <v>0.25</v>
      </c>
      <c r="CM137" s="1">
        <v>0.25</v>
      </c>
      <c r="CN137" s="1">
        <v>0.25</v>
      </c>
      <c r="CO137" s="1">
        <v>0.25</v>
      </c>
      <c r="CP137" s="1">
        <v>0.25</v>
      </c>
      <c r="CQ137" s="1">
        <v>0.25</v>
      </c>
      <c r="CR137" s="1">
        <v>0.25</v>
      </c>
      <c r="CS137" s="1">
        <v>0.25</v>
      </c>
      <c r="CT137" s="1">
        <v>0.25</v>
      </c>
      <c r="CU137" s="1">
        <v>0.25</v>
      </c>
      <c r="CV137" s="1">
        <v>0.25</v>
      </c>
      <c r="CW137" s="1">
        <v>0.25</v>
      </c>
      <c r="CX137" s="1">
        <v>0.25</v>
      </c>
      <c r="CY137" s="1">
        <v>0.25</v>
      </c>
      <c r="CZ137" s="1">
        <v>0.25</v>
      </c>
      <c r="DA137" s="1">
        <v>0.25</v>
      </c>
      <c r="DB137" s="1">
        <v>0.25</v>
      </c>
      <c r="DC137" s="1">
        <v>0.25</v>
      </c>
      <c r="DD137" s="1">
        <v>0.25</v>
      </c>
      <c r="DE137" s="1">
        <v>0.25</v>
      </c>
      <c r="DF137" s="1">
        <v>0.25</v>
      </c>
      <c r="DG137" s="1">
        <v>0.25</v>
      </c>
      <c r="DH137" s="1">
        <v>0.25</v>
      </c>
      <c r="DI137" s="1">
        <v>0</v>
      </c>
      <c r="DJ137" s="1">
        <v>0</v>
      </c>
      <c r="DK137" s="1">
        <v>0.25</v>
      </c>
      <c r="DL137" s="1">
        <v>0.25</v>
      </c>
      <c r="DM137" s="1">
        <v>0.25</v>
      </c>
      <c r="DN137" s="1">
        <v>0.25</v>
      </c>
      <c r="DO137" s="1">
        <v>0.25</v>
      </c>
      <c r="DP137" s="1">
        <v>0.25</v>
      </c>
      <c r="DQ137" s="1">
        <v>0.25</v>
      </c>
      <c r="DR137" s="1">
        <v>0.25</v>
      </c>
      <c r="DS137" s="1">
        <v>0.25</v>
      </c>
      <c r="DT137" s="1">
        <v>0.25</v>
      </c>
      <c r="DU137" s="1">
        <v>0.25</v>
      </c>
      <c r="DV137" s="1">
        <v>0.25</v>
      </c>
      <c r="DW137" s="1">
        <v>0.25</v>
      </c>
      <c r="DX137" s="1">
        <v>0.25</v>
      </c>
      <c r="DY137" s="1">
        <v>0.25</v>
      </c>
      <c r="DZ137" s="1">
        <v>0.25</v>
      </c>
      <c r="EA137" s="1">
        <v>0.25</v>
      </c>
      <c r="EB137" s="1">
        <v>0.25</v>
      </c>
      <c r="EC137" s="1">
        <v>0.25</v>
      </c>
      <c r="ED137" s="1">
        <v>0.25</v>
      </c>
      <c r="EE137" s="1">
        <v>0.25</v>
      </c>
      <c r="EF137" s="1">
        <v>0.25</v>
      </c>
      <c r="EG137" s="1">
        <v>0.25</v>
      </c>
      <c r="EH137" s="1">
        <v>0.25</v>
      </c>
      <c r="EI137" s="1">
        <v>0.25</v>
      </c>
      <c r="EJ137" s="1">
        <v>0.25</v>
      </c>
      <c r="EK137" s="1">
        <v>0.25</v>
      </c>
      <c r="EL137" s="1">
        <v>0.25</v>
      </c>
      <c r="EM137" s="1">
        <v>0.25</v>
      </c>
      <c r="EN137" s="1">
        <v>0.25</v>
      </c>
      <c r="EO137" s="1">
        <v>0.25</v>
      </c>
      <c r="EP137" s="1">
        <v>0.25</v>
      </c>
      <c r="EQ137" s="1">
        <v>0.25</v>
      </c>
      <c r="ER137" s="1">
        <v>0.25</v>
      </c>
      <c r="ES137" s="1">
        <v>0.25</v>
      </c>
      <c r="ET137" s="1">
        <v>0.25</v>
      </c>
      <c r="EU137" s="1">
        <v>0.25</v>
      </c>
      <c r="EV137" s="1">
        <v>0.25</v>
      </c>
      <c r="EW137" s="1">
        <v>0.25</v>
      </c>
      <c r="EX137" s="1">
        <v>0.25</v>
      </c>
      <c r="EY137" s="1">
        <v>0.25</v>
      </c>
      <c r="EZ137" s="1">
        <v>0.25</v>
      </c>
      <c r="FA137" s="1">
        <v>0.25</v>
      </c>
      <c r="FB137" s="1">
        <v>0.25</v>
      </c>
      <c r="FC137" s="1">
        <v>0.25</v>
      </c>
      <c r="FD137" s="1">
        <v>0.25</v>
      </c>
      <c r="FE137" s="1">
        <v>0.25</v>
      </c>
      <c r="FF137" s="1">
        <v>0.25</v>
      </c>
      <c r="FG137" s="1">
        <v>0.25</v>
      </c>
      <c r="FH137" s="1">
        <v>0.25</v>
      </c>
      <c r="FI137" s="1">
        <v>0.25</v>
      </c>
      <c r="FJ137" s="1">
        <v>0.25</v>
      </c>
      <c r="FK137" s="1">
        <v>0.25</v>
      </c>
      <c r="FL137" s="1">
        <v>0.25</v>
      </c>
      <c r="FM137" s="1">
        <v>0.25</v>
      </c>
      <c r="FN137" s="1">
        <v>0.25</v>
      </c>
      <c r="FO137" s="1">
        <v>0.25</v>
      </c>
      <c r="FP137" s="1">
        <v>0.25</v>
      </c>
      <c r="FQ137" s="1">
        <v>0.25</v>
      </c>
      <c r="FR137" s="1">
        <v>0.25</v>
      </c>
      <c r="FS137" s="1">
        <v>0.25</v>
      </c>
      <c r="FT137" s="1">
        <v>0.25</v>
      </c>
      <c r="FU137" s="1">
        <v>0.25</v>
      </c>
      <c r="FV137" s="1">
        <v>0.25</v>
      </c>
      <c r="FW137" s="1">
        <v>0.25</v>
      </c>
      <c r="FX137" s="1">
        <v>0.25</v>
      </c>
      <c r="FY137" s="1">
        <v>0.25</v>
      </c>
      <c r="FZ137" s="1">
        <v>0.25</v>
      </c>
      <c r="GA137" s="1">
        <v>0.25</v>
      </c>
      <c r="GB137" s="1">
        <v>0.25</v>
      </c>
      <c r="GC137" s="1">
        <v>0.25</v>
      </c>
      <c r="GD137" s="1">
        <v>0.25</v>
      </c>
      <c r="GE137" s="1">
        <v>0.25</v>
      </c>
      <c r="GF137" s="1">
        <v>0.25</v>
      </c>
      <c r="GG137" s="1">
        <v>0.25</v>
      </c>
      <c r="GH137" s="1">
        <v>0.25</v>
      </c>
      <c r="GI137" s="1">
        <v>0.25</v>
      </c>
      <c r="GJ137" s="1">
        <v>0.25</v>
      </c>
      <c r="GK137" s="1">
        <v>0.25</v>
      </c>
      <c r="GL137" s="1">
        <v>0.25</v>
      </c>
      <c r="GM137" s="1">
        <v>0.25</v>
      </c>
      <c r="GN137" s="1">
        <v>0.25</v>
      </c>
      <c r="GO137" s="1">
        <v>0.25</v>
      </c>
      <c r="GP137" s="1">
        <v>0.25</v>
      </c>
      <c r="GQ137" s="1">
        <v>0.25</v>
      </c>
      <c r="GR137" s="1">
        <v>0.25</v>
      </c>
      <c r="GS137" s="1">
        <v>0.25</v>
      </c>
      <c r="GT137" s="1">
        <v>0.25</v>
      </c>
      <c r="GU137" s="1">
        <v>0.25</v>
      </c>
      <c r="GV137" s="1">
        <v>0.25</v>
      </c>
      <c r="GW137" s="1">
        <v>0.25</v>
      </c>
      <c r="GX137" s="1">
        <v>0.25</v>
      </c>
      <c r="GY137" s="1">
        <v>0.25</v>
      </c>
      <c r="GZ137" s="1">
        <v>0.25</v>
      </c>
      <c r="HA137" s="1">
        <v>0.25</v>
      </c>
      <c r="HB137" s="1">
        <v>0.25</v>
      </c>
      <c r="HC137" s="1">
        <v>0.25</v>
      </c>
      <c r="HD137" s="1">
        <v>0.25</v>
      </c>
      <c r="HE137" s="1">
        <v>0.25</v>
      </c>
      <c r="HF137" s="1">
        <v>0.25</v>
      </c>
      <c r="HG137" s="1">
        <v>0.25</v>
      </c>
      <c r="HH137" s="1">
        <v>0.25</v>
      </c>
      <c r="HI137" s="1">
        <v>0.25</v>
      </c>
      <c r="HJ137" s="1">
        <v>0.25</v>
      </c>
      <c r="HK137" s="1">
        <v>0.25</v>
      </c>
      <c r="HL137" s="1">
        <v>0.25</v>
      </c>
      <c r="HM137" s="1">
        <v>0.25</v>
      </c>
      <c r="HN137" s="1">
        <v>0.25</v>
      </c>
      <c r="HO137" s="1">
        <v>0.25</v>
      </c>
      <c r="HP137" s="1">
        <v>0.25</v>
      </c>
      <c r="HQ137" s="1">
        <v>0.25</v>
      </c>
      <c r="HR137" s="1">
        <v>0.25</v>
      </c>
      <c r="HS137" s="1">
        <v>0.25</v>
      </c>
      <c r="HT137" s="1">
        <v>0.25</v>
      </c>
      <c r="HU137" s="1">
        <v>0.25</v>
      </c>
      <c r="HV137" s="1">
        <v>0.25</v>
      </c>
      <c r="HW137" s="1">
        <v>0.25</v>
      </c>
      <c r="HX137" s="1">
        <v>0.25</v>
      </c>
      <c r="HY137" s="1">
        <v>0.25</v>
      </c>
      <c r="HZ137" s="1">
        <v>0.25</v>
      </c>
      <c r="IA137" s="1">
        <v>0.25</v>
      </c>
      <c r="IB137" s="1">
        <v>0.25</v>
      </c>
      <c r="IC137" s="1">
        <v>0.25</v>
      </c>
      <c r="ID137" s="1">
        <v>0.25</v>
      </c>
      <c r="IE137" s="1">
        <v>0.25</v>
      </c>
      <c r="IF137" s="1">
        <v>0.25</v>
      </c>
      <c r="IG137" s="1">
        <v>0.25</v>
      </c>
      <c r="IH137" s="1">
        <v>0.25</v>
      </c>
      <c r="II137" s="1">
        <v>0.25</v>
      </c>
      <c r="IJ137" s="1">
        <v>0.25</v>
      </c>
      <c r="IK137" s="1">
        <v>0.25</v>
      </c>
      <c r="IL137" s="1">
        <v>0.25</v>
      </c>
      <c r="IM137" s="1">
        <v>0.25</v>
      </c>
      <c r="IN137" s="1">
        <v>0.25</v>
      </c>
      <c r="IO137" s="1">
        <v>0.25</v>
      </c>
      <c r="IP137" s="1">
        <v>0.25</v>
      </c>
      <c r="IQ137" s="1">
        <v>0.25</v>
      </c>
      <c r="IR137" s="1">
        <v>0.25</v>
      </c>
      <c r="IS137" s="1">
        <v>0.25</v>
      </c>
      <c r="IT137" s="1">
        <v>0.25</v>
      </c>
      <c r="IU137" s="1">
        <v>0.25</v>
      </c>
      <c r="IV137" s="1">
        <v>0.25</v>
      </c>
      <c r="IW137" s="1">
        <v>0.25</v>
      </c>
      <c r="IX137" s="1">
        <v>0.25</v>
      </c>
      <c r="IY137" s="1">
        <v>0.25</v>
      </c>
      <c r="IZ137" s="1">
        <v>0.25</v>
      </c>
      <c r="JA137" s="1">
        <v>0.25</v>
      </c>
      <c r="JB137" s="1">
        <v>0.25</v>
      </c>
      <c r="JC137" s="1">
        <v>0.25</v>
      </c>
      <c r="JD137" s="1">
        <v>0.25</v>
      </c>
      <c r="JE137" s="1">
        <v>0.25</v>
      </c>
      <c r="JF137" s="1">
        <v>0.25</v>
      </c>
      <c r="JG137" s="1">
        <v>0.25</v>
      </c>
      <c r="JH137" s="1">
        <v>0.25</v>
      </c>
      <c r="JI137" s="1">
        <v>0.25</v>
      </c>
      <c r="JJ137" s="1">
        <v>0.25</v>
      </c>
      <c r="JK137" s="1">
        <v>0.25</v>
      </c>
      <c r="JL137" s="1">
        <v>0.25</v>
      </c>
      <c r="JM137" s="1">
        <v>0.25</v>
      </c>
      <c r="JN137" s="1">
        <v>0.25</v>
      </c>
      <c r="JO137" s="1">
        <v>0.25</v>
      </c>
      <c r="JP137" s="1">
        <v>0.25</v>
      </c>
      <c r="JQ137" s="1">
        <v>0.25</v>
      </c>
      <c r="JR137" s="1">
        <v>0.25</v>
      </c>
      <c r="JS137" s="1">
        <v>0.25</v>
      </c>
      <c r="JT137" s="1">
        <v>0.25</v>
      </c>
      <c r="JU137" s="1">
        <v>0.25</v>
      </c>
      <c r="JV137" s="1">
        <v>0.25</v>
      </c>
      <c r="JW137" s="1">
        <v>0.25</v>
      </c>
      <c r="JX137" s="1">
        <v>0.25</v>
      </c>
      <c r="JY137" s="1">
        <v>0.25</v>
      </c>
      <c r="JZ137" s="1">
        <v>0.25</v>
      </c>
      <c r="KA137" s="1">
        <v>0.25</v>
      </c>
      <c r="KB137" s="1">
        <v>0.25</v>
      </c>
      <c r="KC137" s="1">
        <v>0.25</v>
      </c>
      <c r="KD137" s="1">
        <v>0.25</v>
      </c>
      <c r="KE137" s="1">
        <v>0.25</v>
      </c>
      <c r="KF137" s="1">
        <v>0.25</v>
      </c>
      <c r="KG137" s="1">
        <v>0.25</v>
      </c>
      <c r="KH137" s="1">
        <v>0.25</v>
      </c>
      <c r="KI137" s="1">
        <v>0.25</v>
      </c>
      <c r="KJ137" s="1">
        <v>0.25</v>
      </c>
      <c r="KK137" s="1">
        <v>0.25</v>
      </c>
      <c r="KL137" s="1">
        <v>0.25</v>
      </c>
      <c r="KM137" s="1">
        <v>0.25</v>
      </c>
      <c r="KN137" s="1">
        <v>0.25</v>
      </c>
      <c r="KO137" s="1">
        <v>0.25</v>
      </c>
      <c r="KP137" s="1">
        <v>0.25</v>
      </c>
      <c r="KQ137" s="1">
        <v>0.25</v>
      </c>
      <c r="KR137" s="1">
        <v>0.25</v>
      </c>
      <c r="KS137" s="1">
        <v>0.25</v>
      </c>
      <c r="KT137" s="1">
        <v>0.25</v>
      </c>
      <c r="KU137" s="1">
        <v>0.25</v>
      </c>
      <c r="KV137" s="1">
        <v>0.25</v>
      </c>
      <c r="KW137" s="1">
        <v>0.25</v>
      </c>
      <c r="KX137" s="1">
        <v>0</v>
      </c>
      <c r="KY137" s="1">
        <v>0.25</v>
      </c>
      <c r="KZ137" s="1">
        <v>0.25</v>
      </c>
      <c r="LA137" s="1">
        <v>0.25</v>
      </c>
      <c r="LB137" s="1">
        <v>0.25</v>
      </c>
      <c r="LC137" s="1">
        <v>0.25</v>
      </c>
      <c r="LD137" s="1">
        <v>0.25</v>
      </c>
      <c r="LE137" s="1">
        <v>0.25</v>
      </c>
      <c r="LF137" s="1">
        <v>0.25</v>
      </c>
      <c r="LG137" s="1">
        <v>0.25</v>
      </c>
      <c r="LH137" s="1">
        <v>0.25</v>
      </c>
      <c r="LI137" s="1">
        <v>0.25</v>
      </c>
      <c r="LJ137" s="1">
        <v>0.25</v>
      </c>
      <c r="LK137" s="1">
        <v>0.25</v>
      </c>
      <c r="LL137" s="1">
        <v>0.25</v>
      </c>
      <c r="LM137" s="1">
        <v>0.25</v>
      </c>
      <c r="LN137" s="1">
        <v>0.25</v>
      </c>
      <c r="LO137" s="1">
        <v>0.25</v>
      </c>
      <c r="LP137" s="1">
        <v>0.25</v>
      </c>
      <c r="LQ137" s="1">
        <v>0.25</v>
      </c>
      <c r="LR137" s="1">
        <v>0.25</v>
      </c>
      <c r="LS137" s="1">
        <v>0.25</v>
      </c>
      <c r="LT137" s="1">
        <v>0.25</v>
      </c>
      <c r="LU137" s="1">
        <v>0.25</v>
      </c>
      <c r="LV137" s="1">
        <v>0.25</v>
      </c>
      <c r="LW137" s="1">
        <v>0.25</v>
      </c>
      <c r="LX137" s="1">
        <v>0.25</v>
      </c>
      <c r="LY137" s="1">
        <v>0.25</v>
      </c>
      <c r="LZ137" s="1">
        <v>0.25</v>
      </c>
      <c r="MA137" s="1">
        <v>0.25</v>
      </c>
      <c r="MB137" s="1">
        <v>0.25</v>
      </c>
      <c r="MC137" s="1">
        <v>0.25</v>
      </c>
      <c r="MD137" s="1">
        <v>0.25</v>
      </c>
      <c r="ME137" s="1">
        <v>0.25</v>
      </c>
      <c r="MF137" s="1">
        <v>0.25</v>
      </c>
      <c r="MG137" s="1">
        <v>0.25</v>
      </c>
      <c r="MH137" s="1">
        <v>0.25</v>
      </c>
      <c r="MI137" s="1">
        <v>0.25</v>
      </c>
      <c r="MJ137" s="1">
        <v>0.25</v>
      </c>
      <c r="MK137" s="1">
        <v>0.25</v>
      </c>
      <c r="ML137" s="1">
        <v>0.25</v>
      </c>
      <c r="MM137" s="1">
        <v>0.25</v>
      </c>
      <c r="MN137" s="1">
        <v>0.25</v>
      </c>
      <c r="MO137" s="1">
        <v>0.25</v>
      </c>
      <c r="MP137" s="1">
        <v>0.25</v>
      </c>
      <c r="MQ137" s="1">
        <v>0.25</v>
      </c>
      <c r="MR137" s="1">
        <v>0.25</v>
      </c>
      <c r="MS137" s="1">
        <v>0.25</v>
      </c>
      <c r="MT137" s="1">
        <v>0.25</v>
      </c>
      <c r="MU137" s="1">
        <v>0.25</v>
      </c>
      <c r="MV137" s="1">
        <v>0.25</v>
      </c>
      <c r="MW137" s="1">
        <v>0.25</v>
      </c>
      <c r="MX137" s="1">
        <v>0.25</v>
      </c>
      <c r="MY137" s="1">
        <v>0.25</v>
      </c>
      <c r="MZ137" s="1">
        <v>0.25</v>
      </c>
      <c r="NA137" s="1">
        <v>0.25</v>
      </c>
      <c r="NB137" s="1">
        <v>0.25</v>
      </c>
      <c r="NC137" s="1">
        <v>0.25</v>
      </c>
    </row>
    <row r="138" spans="2:367" ht="15">
      <c r="B138" s="9" t="s">
        <v>517</v>
      </c>
      <c r="C138" s="8">
        <f>C5/Data!$B4*Data!$B6/Data!$B13/Data!$B25*Data!$B24</f>
        <v>0.25116279069767444</v>
      </c>
      <c r="D138" s="8">
        <f>D5/Data!$B4*Data!$B6/Data!$B13/Data!$B25*Data!$B24</f>
        <v>0.27906976744186041</v>
      </c>
      <c r="E138" s="8">
        <f>E5/Data!$B4*Data!$B6/Data!$B13/Data!$B25*Data!$B24</f>
        <v>0.2232558139534884</v>
      </c>
      <c r="F138" s="8">
        <f>F5/Data!$B4*Data!$B6/Data!$B13/Data!$B25*Data!$B24</f>
        <v>0.2232558139534884</v>
      </c>
      <c r="G138" s="8">
        <f>G5/Data!$B4*Data!$B6/Data!$B13/Data!$B25*Data!$B24</f>
        <v>0.27906976744186041</v>
      </c>
      <c r="H138" s="8">
        <f>H5/Data!$B4*Data!$B6/Data!$B13/Data!$B25*Data!$B24</f>
        <v>0.19534883720930232</v>
      </c>
      <c r="I138" s="8">
        <f>I5/Data!$B4*Data!$B6/Data!$B13/Data!$B25*Data!$B24</f>
        <v>0.19534883720930232</v>
      </c>
      <c r="J138" s="8">
        <f>J5/Data!$B4*Data!$B6/Data!$B13/Data!$B25*Data!$B24</f>
        <v>0.27906976744186041</v>
      </c>
      <c r="K138" s="8">
        <f>K5/Data!$B4*Data!$B6/Data!$B13/Data!$B25*Data!$B24</f>
        <v>0.27906976744186041</v>
      </c>
      <c r="L138" s="8">
        <f>L5/Data!$B4*Data!$B6/Data!$B13/Data!$B25*Data!$B24</f>
        <v>0.2232558139534884</v>
      </c>
      <c r="M138" s="8">
        <f>M5/Data!$B4*Data!$B6/Data!$B13/Data!$B25*Data!$B24</f>
        <v>0.2232558139534884</v>
      </c>
      <c r="N138" s="8">
        <f>N5/Data!$B4*Data!$B6/Data!$B13/Data!$B25*Data!$B24</f>
        <v>0.19534883720930232</v>
      </c>
      <c r="O138" s="8">
        <f>O5/Data!$B4*Data!$B6/Data!$B13/Data!$B25*Data!$B24</f>
        <v>0.27906976744186041</v>
      </c>
      <c r="P138" s="8">
        <f>P5/Data!$B4*Data!$B6/Data!$B13/Data!$B25*Data!$B24</f>
        <v>0.41860465116279072</v>
      </c>
      <c r="Q138" s="8">
        <f>Q5/Data!$B4*Data!$B6/Data!$B13/Data!$B25*Data!$B24</f>
        <v>0.41860465116279072</v>
      </c>
      <c r="R138" s="8">
        <f>R5/Data!$B4*Data!$B6/Data!$B13/Data!$B25*Data!$B24</f>
        <v>0.53023255813953496</v>
      </c>
      <c r="S138" s="8">
        <f>S5/Data!$B4*Data!$B6/Data!$B13/Data!$B25*Data!$B24</f>
        <v>0.61395348837209307</v>
      </c>
      <c r="T138" s="8">
        <f>T5/Data!$B4*Data!$B6/Data!$B13/Data!$B25*Data!$B24</f>
        <v>0.44651162790697679</v>
      </c>
      <c r="U138" s="8">
        <f>U5/Data!$B4*Data!$B6/Data!$B13/Data!$B25*Data!$B24</f>
        <v>0.19534883720930232</v>
      </c>
      <c r="V138" s="8">
        <f>V5/Data!$B4*Data!$B6/Data!$B13/Data!$B25*Data!$B24</f>
        <v>0.19534883720930232</v>
      </c>
      <c r="W138" s="8">
        <f>W5/Data!$B4*Data!$B6/Data!$B13/Data!$B25*Data!$B24</f>
        <v>0.30697674418604654</v>
      </c>
      <c r="X138" s="8">
        <f>X5/Data!$B4*Data!$B6/Data!$B13/Data!$B25*Data!$B24</f>
        <v>0.30697674418604654</v>
      </c>
      <c r="Y138" s="8">
        <f>Y5/Data!$B4*Data!$B6/Data!$B13/Data!$B25*Data!$B24</f>
        <v>0.20930232558139536</v>
      </c>
      <c r="Z138" s="8">
        <f>Z5/Data!$B4*Data!$B6/Data!$B13/Data!$B25*Data!$B24</f>
        <v>0.25116279069767444</v>
      </c>
      <c r="AA138" s="8">
        <f>AA5/Data!$B4*Data!$B6/Data!$B13/Data!$B25*Data!$B24</f>
        <v>0.27906976744186041</v>
      </c>
      <c r="AB138" s="8">
        <f>AB5/Data!$B4*Data!$B6/Data!$B13/Data!$B25*Data!$B24</f>
        <v>0.27906976744186041</v>
      </c>
      <c r="AC138" s="8">
        <f>AC5/Data!$B4*Data!$B6/Data!$B13/Data!$B25*Data!$B24</f>
        <v>0.27906976744186041</v>
      </c>
      <c r="AD138" s="8">
        <f>AD5/Data!$B4*Data!$B6/Data!$B13/Data!$B25*Data!$B24</f>
        <v>0.27906976744186041</v>
      </c>
      <c r="AE138" s="8">
        <f>AE5/Data!$B4*Data!$B6/Data!$B13/Data!$B25*Data!$B24</f>
        <v>0.33488372093023255</v>
      </c>
      <c r="AF138" s="8">
        <f>AF5/Data!$B4*Data!$B6/Data!$B13/Data!$B25*Data!$B24</f>
        <v>0.27906976744186041</v>
      </c>
      <c r="AG138" s="8">
        <f>AG5/Data!$B4*Data!$B6/Data!$B13/Data!$B25*Data!$B24</f>
        <v>0.33488372093023255</v>
      </c>
      <c r="AH138" s="8">
        <f>AH5/Data!$B4*Data!$B6/Data!$B13/Data!$B25*Data!$B24</f>
        <v>0.27906976744186041</v>
      </c>
      <c r="AI138" s="8">
        <f>AI5/Data!$B4*Data!$B6/Data!$B13/Data!$B25*Data!$B24</f>
        <v>0.27906976744186041</v>
      </c>
      <c r="AJ138" s="8">
        <f>AJ5/Data!$B4*Data!$B6/Data!$B13/Data!$B25*Data!$B24</f>
        <v>0.2232558139534884</v>
      </c>
      <c r="AK138" s="8">
        <f>AK5/Data!$B4*Data!$B6/Data!$B13/Data!$B25*Data!$B24</f>
        <v>0.33488372093023255</v>
      </c>
      <c r="AL138" s="8">
        <f>AL5/Data!$B4*Data!$B6/Data!$B13/Data!$B25*Data!$B24</f>
        <v>0.39069767441860465</v>
      </c>
      <c r="AM138" s="8">
        <f>AM5/Data!$B4*Data!$B6/Data!$B13/Data!$B25*Data!$B24</f>
        <v>0.33488372093023255</v>
      </c>
      <c r="AN138" s="8">
        <f>AN5/Data!$B4*Data!$B6/Data!$B13/Data!$B25*Data!$B24</f>
        <v>0.33488372093023255</v>
      </c>
      <c r="AO138" s="8">
        <f>AO5/Data!$B4*Data!$B6/Data!$B13/Data!$B25*Data!$B24</f>
        <v>0.33488372093023255</v>
      </c>
      <c r="AP138" s="8">
        <f>AP5/Data!$B4*Data!$B6/Data!$B13/Data!$B25*Data!$B24</f>
        <v>0.27906976744186041</v>
      </c>
      <c r="AQ138" s="8">
        <f>AQ5/Data!$B4*Data!$B6/Data!$B13/Data!$B25*Data!$B24</f>
        <v>0.30697674418604654</v>
      </c>
      <c r="AR138" s="8">
        <f>AR5/Data!$B4*Data!$B6/Data!$B13/Data!$B25*Data!$B24</f>
        <v>0.33488372093023255</v>
      </c>
      <c r="AS138" s="8">
        <f>AS5/Data!$B4*Data!$B6/Data!$B13/Data!$B25*Data!$B24</f>
        <v>0.39069767441860465</v>
      </c>
      <c r="AT138" s="8">
        <f>AT5/Data!$B4*Data!$B6/Data!$B13/Data!$B25*Data!$B24</f>
        <v>0.39069767441860465</v>
      </c>
      <c r="AU138" s="8">
        <f>AU5/Data!$B4*Data!$B6/Data!$B13/Data!$B25*Data!$B24</f>
        <v>0.33488372093023255</v>
      </c>
      <c r="AV138" s="8">
        <f>AV5/Data!$B4*Data!$B6/Data!$B13/Data!$B25*Data!$B24</f>
        <v>0.25116279069767444</v>
      </c>
      <c r="AW138" s="8">
        <f>AW5/Data!$B4*Data!$B6/Data!$B13/Data!$B25*Data!$B24</f>
        <v>0.27906976744186041</v>
      </c>
      <c r="AX138" s="8">
        <f>AX5/Data!$B4*Data!$B6/Data!$B13/Data!$B25*Data!$B24</f>
        <v>0.36279069767441857</v>
      </c>
      <c r="AY138" s="8">
        <f>AY5/Data!$B4*Data!$B6/Data!$B13/Data!$B25*Data!$B24</f>
        <v>0.39069767441860465</v>
      </c>
      <c r="AZ138" s="8">
        <f>AZ5/Data!$B4*Data!$B6/Data!$B13/Data!$B25*Data!$B24</f>
        <v>0.69767441860465118</v>
      </c>
      <c r="BA138" s="8">
        <f>BA5/Data!$B4*Data!$B6/Data!$B13/Data!$B25*Data!$B24</f>
        <v>0.83720930232558144</v>
      </c>
      <c r="BB138" s="8">
        <f>BB5/Data!$B4*Data!$B6/Data!$B13/Data!$B25*Data!$B24</f>
        <v>0.69767441860465118</v>
      </c>
      <c r="BC138" s="8">
        <f>BC5/Data!$B4*Data!$B6/Data!$B13/Data!$B25*Data!$B24</f>
        <v>0.39069767441860465</v>
      </c>
      <c r="BD138" s="8">
        <f>BD5/Data!$B4*Data!$B6/Data!$B13/Data!$B25*Data!$B24</f>
        <v>0.25116279069767444</v>
      </c>
      <c r="BE138" s="8">
        <f>BE5/Data!$B4*Data!$B6/Data!$B13/Data!$B25*Data!$B24</f>
        <v>0.19534883720930232</v>
      </c>
      <c r="BF138" s="8">
        <f>BF5/Data!$B4*Data!$B6/Data!$B13/Data!$B25*Data!$B24</f>
        <v>0.30697674418604654</v>
      </c>
      <c r="BG138" s="8">
        <f>BG5/Data!$B4*Data!$B6/Data!$B13/Data!$B25*Data!$B24</f>
        <v>0</v>
      </c>
      <c r="BH138" s="8">
        <f>BH5/Data!$B4*Data!$B6/Data!$B13/Data!$B25*Data!$B24</f>
        <v>0.83720930232558144</v>
      </c>
      <c r="BI138" s="8">
        <f>BI5/Data!$B4*Data!$B6/Data!$B13/Data!$B25*Data!$B24</f>
        <v>0.36279069767441857</v>
      </c>
      <c r="BJ138" s="8">
        <f>BJ5/Data!$B4*Data!$B6/Data!$B13/Data!$B25*Data!$B24</f>
        <v>0.39069767441860465</v>
      </c>
      <c r="BK138" s="8">
        <f>BK5/Data!$B4*Data!$B6/Data!$B13/Data!$B25*Data!$B24</f>
        <v>0.36279069767441857</v>
      </c>
      <c r="BL138" s="8">
        <f>BL5/Data!$B4*Data!$B6/Data!$B13/Data!$B25*Data!$B24</f>
        <v>0.30697674418604654</v>
      </c>
      <c r="BM138" s="8">
        <f>BM5/Data!$B4*Data!$B6/Data!$B13/Data!$B25*Data!$B24</f>
        <v>0.39069767441860465</v>
      </c>
      <c r="BN138" s="8">
        <f>BN5/Data!$B4*Data!$B6/Data!$B13/Data!$B25*Data!$B24</f>
        <v>0.55813953488372081</v>
      </c>
      <c r="BO138" s="8">
        <f>BO5/Data!$B4*Data!$B6/Data!$B13/Data!$B25*Data!$B24</f>
        <v>0.58604651162790689</v>
      </c>
      <c r="BP138" s="8">
        <f>BP5/Data!$B4*Data!$B6/Data!$B13/Data!$B25*Data!$B24</f>
        <v>0.44651162790697679</v>
      </c>
      <c r="BQ138" s="8">
        <f>BQ5/Data!$B4*Data!$B6/Data!$B13/Data!$B25*Data!$B24</f>
        <v>0.16744186046511628</v>
      </c>
      <c r="BR138" s="8">
        <f>BR5/Data!$B4*Data!$B6/Data!$B13/Data!$B25*Data!$B24</f>
        <v>0.30697674418604654</v>
      </c>
      <c r="BS138" s="8">
        <f>BS5/Data!$B4*Data!$B6/Data!$B13/Data!$B25*Data!$B24</f>
        <v>0.19534883720930232</v>
      </c>
      <c r="BT138" s="8">
        <f>BT5/Data!$B4*Data!$B6/Data!$B13/Data!$B25*Data!$B24</f>
        <v>0.30697674418604654</v>
      </c>
      <c r="BU138" s="8">
        <f>BU5/Data!$B4*Data!$B6/Data!$B13/Data!$B25*Data!$B24</f>
        <v>0.36279069767441857</v>
      </c>
      <c r="BV138" s="8">
        <f>BV5/Data!$B4*Data!$B6/Data!$B13/Data!$B25*Data!$B24</f>
        <v>0.27906976744186041</v>
      </c>
      <c r="BW138" s="8">
        <f>BW5/Data!$B4*Data!$B6/Data!$B13/Data!$B25*Data!$B24</f>
        <v>0.30697674418604654</v>
      </c>
      <c r="BX138" s="8">
        <f>BX5/Data!$B4*Data!$B6/Data!$B13/Data!$B25*Data!$B24</f>
        <v>0.27906976744186041</v>
      </c>
      <c r="BY138" s="8">
        <f>BY5/Data!$B4*Data!$B6/Data!$B13/Data!$B25*Data!$B24</f>
        <v>0.30697674418604654</v>
      </c>
      <c r="BZ138" s="8">
        <f>BZ5/Data!$B4*Data!$B6/Data!$B13/Data!$B25*Data!$B24</f>
        <v>0.2232558139534884</v>
      </c>
      <c r="CA138" s="8">
        <f>CA5/Data!$B4*Data!$B6/Data!$B13/Data!$B25*Data!$B24</f>
        <v>0.19534883720930232</v>
      </c>
      <c r="CB138" s="8">
        <f>CB5/Data!$B4*Data!$B6/Data!$B13/Data!$B25*Data!$B24</f>
        <v>0.44651162790697679</v>
      </c>
      <c r="CC138" s="8">
        <f>CC5/Data!$B4*Data!$B6/Data!$B13/Data!$B25*Data!$B24</f>
        <v>0.33488372093023255</v>
      </c>
      <c r="CD138" s="8">
        <f>CD5/Data!$B4*Data!$B6/Data!$B13/Data!$B25*Data!$B24</f>
        <v>0.33488372093023255</v>
      </c>
      <c r="CE138" s="8">
        <f>CE5/Data!$B4*Data!$B6/Data!$B13/Data!$B25*Data!$B24</f>
        <v>0.2232558139534884</v>
      </c>
      <c r="CF138" s="8">
        <f>CF5/Data!$B4*Data!$B6/Data!$B13/Data!$B25*Data!$B24</f>
        <v>0.69767441860465118</v>
      </c>
      <c r="CG138" s="8">
        <f>CG5/Data!$B4*Data!$B6/Data!$B13/Data!$B25*Data!$B24</f>
        <v>0.94883720930232562</v>
      </c>
      <c r="CH138" s="8">
        <f>CH5/Data!$B4*Data!$B6/Data!$B13/Data!$B25*Data!$B24</f>
        <v>0.66976744186046511</v>
      </c>
      <c r="CI138" s="8">
        <f>CI5/Data!$B4*Data!$B6/Data!$B13/Data!$B25*Data!$B24</f>
        <v>0.89302325581395359</v>
      </c>
      <c r="CJ138" s="8">
        <f>CJ5/Data!$B4*Data!$B6/Data!$B13/Data!$B25*Data!$B24</f>
        <v>1.1162790697674416</v>
      </c>
      <c r="CK138" s="8">
        <f>CK5/Data!$B4*Data!$B6/Data!$B13/Data!$B25*Data!$B24</f>
        <v>1.0604651162790699</v>
      </c>
      <c r="CL138" s="8">
        <f>CL5/Data!$B4*Data!$B6/Data!$B13/Data!$B25*Data!$B24</f>
        <v>0.78139534883720929</v>
      </c>
      <c r="CM138" s="8">
        <f>CM5/Data!$B4*Data!$B6/Data!$B13/Data!$B25*Data!$B24</f>
        <v>1.0604651162790699</v>
      </c>
      <c r="CN138" s="8">
        <f>CN5/Data!$B4*Data!$B6/Data!$B13/Data!$B25*Data!$B24</f>
        <v>1.1162790697674416</v>
      </c>
      <c r="CO138" s="8">
        <f>CO5/Data!$B4*Data!$B6/Data!$B13/Data!$B25*Data!$B24</f>
        <v>0.6837209302325582</v>
      </c>
      <c r="CP138" s="8">
        <f>CP5/Data!$B4*Data!$B6/Data!$B13/Data!$B25*Data!$B24</f>
        <v>0.69767441860465118</v>
      </c>
      <c r="CQ138" s="8">
        <f>CQ5/Data!$B4*Data!$B6/Data!$B13/Data!$B25*Data!$B24</f>
        <v>0.83720930232558144</v>
      </c>
      <c r="CR138" s="8">
        <f>CR5/Data!$B4*Data!$B6/Data!$B13/Data!$B25*Data!$B24</f>
        <v>0.55813953488372081</v>
      </c>
      <c r="CS138" s="8">
        <f>CS5/Data!$B4*Data!$B6/Data!$B13/Data!$B25*Data!$B24</f>
        <v>0.55813953488372081</v>
      </c>
      <c r="CT138" s="8">
        <f>CT5/Data!$B4*Data!$B6/Data!$B13/Data!$B25*Data!$B24</f>
        <v>0.41860465116279072</v>
      </c>
      <c r="CU138" s="8">
        <f>CU5/Data!$B4*Data!$B6/Data!$B13/Data!$B25*Data!$B24</f>
        <v>0.36279069767441857</v>
      </c>
      <c r="CV138" s="8">
        <f>CV5/Data!$B4*Data!$B6/Data!$B13/Data!$B25*Data!$B24</f>
        <v>0.36279069767441857</v>
      </c>
      <c r="CW138" s="8">
        <f>CW5/Data!$B4*Data!$B6/Data!$B13/Data!$B25*Data!$B24</f>
        <v>0</v>
      </c>
      <c r="CX138" s="8">
        <f>CX5/Data!$B4*Data!$B6/Data!$B13/Data!$B25*Data!$B24</f>
        <v>0.64186046511627914</v>
      </c>
      <c r="CY138" s="8">
        <f>CY5/Data!$B4*Data!$B6/Data!$B13/Data!$B25*Data!$B24</f>
        <v>0.39069767441860465</v>
      </c>
      <c r="CZ138" s="8">
        <f>CZ5/Data!$B4*Data!$B6/Data!$B13/Data!$B25*Data!$B24</f>
        <v>0.33488372093023255</v>
      </c>
      <c r="DA138" s="8">
        <f>DA5/Data!$B4*Data!$B6/Data!$B13/Data!$B25*Data!$B24</f>
        <v>0.27906976744186041</v>
      </c>
      <c r="DB138" s="8">
        <f>DB5/Data!$B4*Data!$B6/Data!$B13/Data!$B25*Data!$B24</f>
        <v>0.25116279069767444</v>
      </c>
      <c r="DC138" s="8">
        <f>DC5/Data!$B4*Data!$B6/Data!$B13/Data!$B25*Data!$B24</f>
        <v>0.25116279069767444</v>
      </c>
      <c r="DD138" s="8">
        <f>DD5/Data!$B4*Data!$B6/Data!$B13/Data!$B25*Data!$B24</f>
        <v>0.64186046511627914</v>
      </c>
      <c r="DE138" s="8">
        <f>DE5/Data!$B4*Data!$B6/Data!$B13/Data!$B25*Data!$B24</f>
        <v>1.0325581395348837</v>
      </c>
      <c r="DF138" s="8">
        <f>DF5/Data!$B4*Data!$B6/Data!$B13/Data!$B25*Data!$B24</f>
        <v>0.66976744186046511</v>
      </c>
      <c r="DG138" s="8">
        <f>DG5/Data!$B4*Data!$B6/Data!$B13/Data!$B25*Data!$B24</f>
        <v>0.66976744186046511</v>
      </c>
      <c r="DH138" s="8">
        <f>DH5/Data!$B4*Data!$B6/Data!$B13/Data!$B25*Data!$B24</f>
        <v>0.66976744186046511</v>
      </c>
      <c r="DI138" s="8">
        <v>0</v>
      </c>
      <c r="DJ138" s="8">
        <v>0</v>
      </c>
      <c r="DK138" s="8">
        <f>DK5/Data!$B4*Data!$B6/Data!$B13/Data!$B25*Data!$B24</f>
        <v>0.83720930232558144</v>
      </c>
      <c r="DL138" s="8">
        <f>DL5/Data!$B4*Data!$B6/Data!$B13/Data!$B25*Data!$B24</f>
        <v>1.1441860465116278</v>
      </c>
      <c r="DM138" s="8">
        <f>DM5/Data!$B4*Data!$B6/Data!$B13/Data!$B25*Data!$B24</f>
        <v>1.0604651162790699</v>
      </c>
      <c r="DN138" s="8">
        <f>DN5/Data!$B4*Data!$B6/Data!$B13/Data!$B25*Data!$B24</f>
        <v>0.94883720930232562</v>
      </c>
      <c r="DO138" s="8">
        <f>DO5/Data!$B4*Data!$B6/Data!$B13/Data!$B25*Data!$B24</f>
        <v>0.66976744186046511</v>
      </c>
      <c r="DP138" s="8">
        <f>DP5/Data!$B4*Data!$B6/Data!$B13/Data!$B25*Data!$B24</f>
        <v>0.55813953488372081</v>
      </c>
      <c r="DQ138" s="8">
        <f>DQ5/Data!$B4*Data!$B6/Data!$B13/Data!$B25*Data!$B24</f>
        <v>0.39069767441860465</v>
      </c>
      <c r="DR138" s="8">
        <f>DR5/Data!$B4*Data!$B6/Data!$B13/Data!$B25*Data!$B24</f>
        <v>0.55813953488372081</v>
      </c>
      <c r="DS138" s="8">
        <f>DS5/Data!$B4*Data!$B6/Data!$B13/Data!$B25*Data!$B24</f>
        <v>0.41860465116279072</v>
      </c>
      <c r="DT138" s="8">
        <f>DT5/Data!$B4*Data!$B6/Data!$B13/Data!$B25*Data!$B24</f>
        <v>0.30697674418604654</v>
      </c>
      <c r="DU138" s="8">
        <f>DU5/Data!$B4*Data!$B6/Data!$B13/Data!$B25*Data!$B24</f>
        <v>0.30697674418604654</v>
      </c>
      <c r="DV138" s="8">
        <f>DV5/Data!$B4*Data!$B6/Data!$B13/Data!$B25*Data!$B24</f>
        <v>0.27906976744186041</v>
      </c>
      <c r="DW138" s="8">
        <f>DW5/Data!$B4*Data!$B6/Data!$B13/Data!$B25*Data!$B24</f>
        <v>0.2232558139534884</v>
      </c>
      <c r="DX138" s="8">
        <f>DX5/Data!$B4*Data!$B6/Data!$B13/Data!$B25*Data!$B24</f>
        <v>0.27906976744186041</v>
      </c>
      <c r="DY138" s="8">
        <f>DY5/Data!$B4*Data!$B6/Data!$B13/Data!$B25*Data!$B24</f>
        <v>0.39069767441860465</v>
      </c>
      <c r="DZ138" s="8">
        <f>DZ5/Data!$B4*Data!$B6/Data!$B13/Data!$B25*Data!$B24</f>
        <v>0.55813953488372081</v>
      </c>
      <c r="EA138" s="8">
        <f>EA5/Data!$B4*Data!$B6/Data!$B13/Data!$B25*Data!$B24</f>
        <v>0.27906976744186041</v>
      </c>
      <c r="EB138" s="8">
        <f>EB5/Data!$B4*Data!$B6/Data!$B13/Data!$B25*Data!$B24</f>
        <v>0.2232558139534884</v>
      </c>
      <c r="EC138" s="8">
        <f>EC5/Data!$B4*Data!$B6/Data!$B13/Data!$B25*Data!$B24</f>
        <v>0.2232558139534884</v>
      </c>
      <c r="ED138" s="8">
        <f>ED5/Data!$B4*Data!$B6/Data!$B13/Data!$B25*Data!$B24</f>
        <v>0.19534883720930232</v>
      </c>
      <c r="EE138" s="8">
        <f>EE5/Data!$B4*Data!$B6/Data!$B13/Data!$B25*Data!$B24</f>
        <v>0.2232558139534884</v>
      </c>
      <c r="EF138" s="8">
        <f>EF5/Data!$B4*Data!$B6/Data!$B13/Data!$B25*Data!$B24</f>
        <v>0</v>
      </c>
      <c r="EG138" s="8">
        <f>EG5/Data!$B4*Data!$B6/Data!$B13/Data!$B25*Data!$B24</f>
        <v>0.72558139534883714</v>
      </c>
      <c r="EH138" s="8">
        <f>EH5/Data!$B4*Data!$B6/Data!$B13/Data!$B25*Data!$B24</f>
        <v>0.30697674418604654</v>
      </c>
      <c r="EI138" s="8">
        <f>EI5/Data!$B4*Data!$B6/Data!$B13/Data!$B25*Data!$B24</f>
        <v>0.30697674418604654</v>
      </c>
      <c r="EJ138" s="8">
        <f>EJ5/Data!$B4*Data!$B6/Data!$B13/Data!$B25*Data!$B24</f>
        <v>0.36279069767441857</v>
      </c>
      <c r="EK138" s="8">
        <f>EK5/Data!$B4*Data!$B6/Data!$B13/Data!$B25*Data!$B24</f>
        <v>0.27906976744186041</v>
      </c>
      <c r="EL138" s="8">
        <f>EL5/Data!$B4*Data!$B6/Data!$B13/Data!$B25*Data!$B24</f>
        <v>0.27906976744186041</v>
      </c>
      <c r="EM138" s="8">
        <f>EM5/Data!$B4*Data!$B6/Data!$B13/Data!$B25*Data!$B24</f>
        <v>0.30697674418604654</v>
      </c>
      <c r="EN138" s="8">
        <f>EN5/Data!$B4*Data!$B6/Data!$B13/Data!$B25*Data!$B24</f>
        <v>0.36279069767441857</v>
      </c>
      <c r="EO138" s="8">
        <f>EO5/Data!$B4*Data!$B6/Data!$B13/Data!$B25*Data!$B24</f>
        <v>0.27906976744186041</v>
      </c>
      <c r="EP138" s="8">
        <f>EP5/Data!$B4*Data!$B6/Data!$B13/Data!$B25*Data!$B24</f>
        <v>0.72558139534883714</v>
      </c>
      <c r="EQ138" s="8">
        <f>EQ5/Data!$B4*Data!$B6/Data!$B13/Data!$B25*Data!$B24</f>
        <v>1.0604651162790699</v>
      </c>
      <c r="ER138" s="8">
        <f>ER5/Data!$B4*Data!$B6/Data!$B13/Data!$B25*Data!$B24</f>
        <v>0.61395348837209307</v>
      </c>
      <c r="ES138" s="8">
        <f>ES5/Data!$B4*Data!$B6/Data!$B13/Data!$B25*Data!$B24</f>
        <v>0.50232558139534889</v>
      </c>
      <c r="ET138" s="8">
        <f>ET5/Data!$B4*Data!$B6/Data!$B13/Data!$B25*Data!$B24</f>
        <v>0.97674418604651159</v>
      </c>
      <c r="EU138" s="8">
        <f>EU5/Data!$B4*Data!$B6/Data!$B13/Data!$B25*Data!$B24</f>
        <v>0.97674418604651159</v>
      </c>
      <c r="EV138" s="8">
        <f>EV5/Data!$B4*Data!$B6/Data!$B13/Data!$B25*Data!$B24</f>
        <v>1.0604651162790699</v>
      </c>
      <c r="EW138" s="8">
        <f>EW5/Data!$B4*Data!$B6/Data!$B13/Data!$B25*Data!$B24</f>
        <v>0.83720930232558144</v>
      </c>
      <c r="EX138" s="8">
        <f>EX5/Data!$B4*Data!$B6/Data!$B13/Data!$B25*Data!$B24</f>
        <v>0.97674418604651159</v>
      </c>
      <c r="EY138" s="8">
        <f>EY5/Data!$B4*Data!$B6/Data!$B13/Data!$B25*Data!$B24</f>
        <v>0.69767441860465118</v>
      </c>
      <c r="EZ138" s="8">
        <f>EZ5/Data!$B4*Data!$B6/Data!$B13/Data!$B25*Data!$B24</f>
        <v>0.55813953488372081</v>
      </c>
      <c r="FA138" s="8">
        <f>FA5/Data!$B4*Data!$B6/Data!$B13/Data!$B25*Data!$B24</f>
        <v>1.0046511627906978</v>
      </c>
      <c r="FB138" s="8">
        <f>FB5/Data!$B4*Data!$B6/Data!$B13/Data!$B25*Data!$B24</f>
        <v>0.83720930232558144</v>
      </c>
      <c r="FC138" s="8">
        <f>FC5/Data!$B4*Data!$B6/Data!$B13/Data!$B25*Data!$B24</f>
        <v>1.2558139534883721</v>
      </c>
      <c r="FD138" s="8">
        <f>FD5/Data!$B4*Data!$B6/Data!$B13/Data!$B25*Data!$B24</f>
        <v>1.0325581395348837</v>
      </c>
      <c r="FE138" s="8">
        <f>FE5/Data!$B4*Data!$B6/Data!$B13/Data!$B25*Data!$B24</f>
        <v>1.1162790697674416</v>
      </c>
      <c r="FF138" s="8">
        <f>FF5/Data!$B4*Data!$B6/Data!$B13/Data!$B25*Data!$B24</f>
        <v>1.3395348837209302</v>
      </c>
      <c r="FG138" s="8">
        <f>FG5/Data!$B4*Data!$B6/Data!$B13/Data!$B25*Data!$B24</f>
        <v>0.72558139534883714</v>
      </c>
      <c r="FH138" s="8">
        <f>FH5/Data!$B4*Data!$B6/Data!$B13/Data!$B25*Data!$B24</f>
        <v>1.0046511627906978</v>
      </c>
      <c r="FI138" s="8">
        <f>FI5/Data!$B4*Data!$B6/Data!$B13/Data!$B25*Data!$B24</f>
        <v>1.3953488372093024</v>
      </c>
      <c r="FJ138" s="8">
        <f>FJ5/Data!$B4*Data!$B6/Data!$B13/Data!$B25*Data!$B24</f>
        <v>0.69767441860465118</v>
      </c>
      <c r="FK138" s="8">
        <f>FK5/Data!$B4*Data!$B6/Data!$B13/Data!$B25*Data!$B24</f>
        <v>0.36279069767441857</v>
      </c>
      <c r="FL138" s="8">
        <f>FL5/Data!$B4*Data!$B6/Data!$B13/Data!$B25*Data!$B24</f>
        <v>0.33488372093023255</v>
      </c>
      <c r="FM138" s="8">
        <f>FM5/Data!$B4*Data!$B6/Data!$B13/Data!$B25*Data!$B24</f>
        <v>0.36279069767441857</v>
      </c>
      <c r="FN138" s="8">
        <f>FN5/Data!$B4*Data!$B6/Data!$B13/Data!$B25*Data!$B24</f>
        <v>0.29863255813953482</v>
      </c>
      <c r="FO138" s="8">
        <f>FO5/Data!$B4*Data!$B6/Data!$B13/Data!$B25*Data!$B24</f>
        <v>0.41447441860465117</v>
      </c>
      <c r="FP138" s="8">
        <f>FP5/Data!$B4*Data!$B6/Data!$B13/Data!$B25*Data!$B24</f>
        <v>0.41860465116279072</v>
      </c>
      <c r="FQ138" s="8">
        <f>FQ5/Data!$B4*Data!$B6/Data!$B13/Data!$B25*Data!$B24</f>
        <v>0.25116279069767444</v>
      </c>
      <c r="FR138" s="8">
        <f>FR5/Data!$B4*Data!$B6/Data!$B13/Data!$B25*Data!$B24</f>
        <v>0.27906976744186041</v>
      </c>
      <c r="FS138" s="8">
        <f>FS5/Data!$B4*Data!$B6/Data!$B13/Data!$B25*Data!$B24</f>
        <v>0.27906976744186041</v>
      </c>
      <c r="FT138" s="8">
        <f>FT5/Data!$B4*Data!$B6/Data!$B13/Data!$B25*Data!$B24</f>
        <v>0.27906976744186041</v>
      </c>
      <c r="FU138" s="8">
        <f>FU5/Data!$B4*Data!$B6/Data!$B13/Data!$B25*Data!$B24</f>
        <v>0.44651162790697679</v>
      </c>
      <c r="FV138" s="8">
        <f>FV5/Data!$B4*Data!$B6/Data!$B13/Data!$B25*Data!$B24</f>
        <v>0.61395348837209307</v>
      </c>
      <c r="FW138" s="8">
        <f>FW5/Data!$B4*Data!$B6/Data!$B13/Data!$B25*Data!$B24</f>
        <v>0.41860465116279072</v>
      </c>
      <c r="FX138" s="8">
        <f>FX5/Data!$B4*Data!$B6/Data!$B13/Data!$B25*Data!$B24</f>
        <v>0.36279069767441857</v>
      </c>
      <c r="FY138" s="8">
        <f>FY5/Data!$B4*Data!$B6/Data!$B13/Data!$B25*Data!$B24</f>
        <v>0.33488372093023255</v>
      </c>
      <c r="FZ138" s="8">
        <f>FZ5/Data!$B4*Data!$B6/Data!$B13/Data!$B25*Data!$B24</f>
        <v>0.33488372093023255</v>
      </c>
      <c r="GA138" s="8">
        <f>GA5/Data!$B4*Data!$B6/Data!$B13/Data!$B25*Data!$B24</f>
        <v>0.27906976744186041</v>
      </c>
      <c r="GB138" s="8">
        <f>GB5/Data!$B4*Data!$B6/Data!$B13/Data!$B25*Data!$B24</f>
        <v>0.36279069767441857</v>
      </c>
      <c r="GC138" s="8">
        <f>GC5/Data!$B4*Data!$B6/Data!$B13/Data!$B25*Data!$B24</f>
        <v>0.30697674418604654</v>
      </c>
      <c r="GD138" s="8">
        <f>GD5/Data!$B4*Data!$B6/Data!$B13/Data!$B25*Data!$B24</f>
        <v>0.41860465116279072</v>
      </c>
      <c r="GE138" s="8">
        <f>GE5/Data!$B4*Data!$B6/Data!$B13/Data!$B25*Data!$B24</f>
        <v>0.27906976744186041</v>
      </c>
      <c r="GF138" s="8">
        <f>GF5/Data!$B4*Data!$B6/Data!$B13/Data!$B25*Data!$B24</f>
        <v>0.33488372093023255</v>
      </c>
      <c r="GG138" s="8">
        <f>GG5/Data!$B4*Data!$B6/Data!$B13/Data!$B25*Data!$B24</f>
        <v>0.33488372093023255</v>
      </c>
      <c r="GH138" s="8">
        <f>GH5/Data!$B4*Data!$B6/Data!$B13/Data!$B25*Data!$B24</f>
        <v>0.39069767441860465</v>
      </c>
      <c r="GI138" s="8">
        <f>GI5/Data!$B4*Data!$B6/Data!$B13/Data!$B25*Data!$B24</f>
        <v>0.39069767441860465</v>
      </c>
      <c r="GJ138" s="8">
        <f>GJ5/Data!$B4*Data!$B6/Data!$B13/Data!$B25*Data!$B24</f>
        <v>0.83720930232558144</v>
      </c>
      <c r="GK138" s="8">
        <f>GK5/Data!$B4*Data!$B6/Data!$B13/Data!$B25*Data!$B24</f>
        <v>0.89302325581395359</v>
      </c>
      <c r="GL138" s="8">
        <f>GL5/Data!$B4*Data!$B6/Data!$B13/Data!$B25*Data!$B24</f>
        <v>0.41860465116279072</v>
      </c>
      <c r="GM138" s="8">
        <f>GM5/Data!$B4*Data!$B6/Data!$B13/Data!$B25*Data!$B24</f>
        <v>0.39069767441860465</v>
      </c>
      <c r="GN138" s="8">
        <f>GN5/Data!$B4*Data!$B6/Data!$B13/Data!$B25*Data!$B24</f>
        <v>0.41860465116279072</v>
      </c>
      <c r="GO138" s="8">
        <f>GO5/Data!$B4*Data!$B6/Data!$B13/Data!$B25*Data!$B24</f>
        <v>0.27906976744186041</v>
      </c>
      <c r="GP138" s="8">
        <f>GP5/Data!$B4*Data!$B6/Data!$B13/Data!$B25*Data!$B24</f>
        <v>0.44651162790697679</v>
      </c>
      <c r="GQ138" s="8">
        <f>GQ5/Data!$B4*Data!$B6/Data!$B13/Data!$B25*Data!$B24</f>
        <v>0.55813953488372081</v>
      </c>
      <c r="GR138" s="8">
        <f>GR5/Data!$B4*Data!$B6/Data!$B13/Data!$B25*Data!$B24</f>
        <v>0.36279069767441857</v>
      </c>
      <c r="GS138" s="8">
        <f>GS5/Data!$B4*Data!$B6/Data!$B13/Data!$B25*Data!$B24</f>
        <v>0.36279069767441857</v>
      </c>
      <c r="GT138" s="8">
        <f>GT5/Data!$B4*Data!$B6/Data!$B13/Data!$B25*Data!$B24</f>
        <v>0.39069767441860465</v>
      </c>
      <c r="GU138" s="8">
        <f>GU5/Data!$B4*Data!$B6/Data!$B13/Data!$B25*Data!$B24</f>
        <v>0.39069767441860465</v>
      </c>
      <c r="GV138" s="8">
        <f>GV5/Data!$B4*Data!$B6/Data!$B13/Data!$B25*Data!$B24</f>
        <v>0.27906976744186041</v>
      </c>
      <c r="GW138" s="8">
        <f>GW5/Data!$B4*Data!$B6/Data!$B13/Data!$B25*Data!$B24</f>
        <v>0.39069767441860465</v>
      </c>
      <c r="GX138" s="8">
        <f>GX5/Data!$B4*Data!$B6/Data!$B13/Data!$B25*Data!$B24</f>
        <v>0.97674418604651159</v>
      </c>
      <c r="GY138" s="8">
        <f>GY5/Data!$B4*Data!$B6/Data!$B13/Data!$B25*Data!$B24</f>
        <v>1.1162790697674416</v>
      </c>
      <c r="GZ138" s="8">
        <f>GZ5/Data!$B4*Data!$B6/Data!$B13/Data!$B25*Data!$B24</f>
        <v>0.83720930232558144</v>
      </c>
      <c r="HA138" s="8">
        <f>HA5/Data!$B4*Data!$B6/Data!$B13/Data!$B25*Data!$B24</f>
        <v>0.83720930232558144</v>
      </c>
      <c r="HB138" s="8">
        <f>HB5/Data!$B4*Data!$B6/Data!$B13/Data!$B25*Data!$B24</f>
        <v>0.83720930232558144</v>
      </c>
      <c r="HC138" s="8">
        <f>HC5/Data!$B4*Data!$B6/Data!$B13/Data!$B25*Data!$B24</f>
        <v>0.50232558139534889</v>
      </c>
      <c r="HD138" s="8">
        <f>HD5/Data!$B4*Data!$B6/Data!$B13/Data!$B25*Data!$B24</f>
        <v>0.50232558139534889</v>
      </c>
      <c r="HE138" s="8">
        <f>HE5/Data!$B4*Data!$B6/Data!$B13/Data!$B25*Data!$B24</f>
        <v>0.94883720930232562</v>
      </c>
      <c r="HF138" s="8">
        <f>HF5/Data!$B4*Data!$B6/Data!$B13/Data!$B25*Data!$B24</f>
        <v>1.8139534883720929</v>
      </c>
      <c r="HG138" s="8">
        <f>HG5/Data!$B4*Data!$B6/Data!$B13/Data!$B25*Data!$B24</f>
        <v>1.3953488372093024</v>
      </c>
      <c r="HH138" s="8">
        <f>HH5/Data!$B4*Data!$B6/Data!$B13/Data!$B25*Data!$B24</f>
        <v>1.2558139534883721</v>
      </c>
      <c r="HI138" s="8">
        <f>HI5/Data!$B4*Data!$B6/Data!$B13/Data!$B25*Data!$B24</f>
        <v>0.83720930232558144</v>
      </c>
      <c r="HJ138" s="8">
        <f>HJ5/Data!$B4*Data!$B6/Data!$B13/Data!$B25*Data!$B24</f>
        <v>0.83720930232558144</v>
      </c>
      <c r="HK138" s="8">
        <f>HK5/Data!$B4*Data!$B6/Data!$B13/Data!$B25*Data!$B24</f>
        <v>0.78139534883720929</v>
      </c>
      <c r="HL138" s="8">
        <f>HL5/Data!$B4*Data!$B6/Data!$B13/Data!$B25*Data!$B24</f>
        <v>0.97674418604651159</v>
      </c>
      <c r="HM138" s="8">
        <f>HM5/Data!$B4*Data!$B6/Data!$B13/Data!$B25*Data!$B24</f>
        <v>0.55813953488372081</v>
      </c>
      <c r="HN138" s="8">
        <f>HN5/Data!$B4*Data!$B6/Data!$B13/Data!$B25*Data!$B24</f>
        <v>0.50232558139534889</v>
      </c>
      <c r="HO138" s="8">
        <f>HO5/Data!$B4*Data!$B6/Data!$B13/Data!$B25*Data!$B24</f>
        <v>0.41860465116279072</v>
      </c>
      <c r="HP138" s="8">
        <f>HP5/Data!$B4*Data!$B6/Data!$B13/Data!$B25*Data!$B24</f>
        <v>0.33488372093023255</v>
      </c>
      <c r="HQ138" s="8">
        <f>HQ5/Data!$B4*Data!$B6/Data!$B13/Data!$B25*Data!$B24</f>
        <v>0.50232558139534889</v>
      </c>
      <c r="HR138" s="8">
        <f>HR5/Data!$B4*Data!$B6/Data!$B13/Data!$B25*Data!$B24</f>
        <v>0.55813953488372081</v>
      </c>
      <c r="HS138" s="8">
        <f>HS5/Data!$B4*Data!$B6/Data!$B13/Data!$B25*Data!$B24</f>
        <v>0.55813953488372081</v>
      </c>
      <c r="HT138" s="8">
        <f>HT5/Data!$B4*Data!$B6/Data!$B13/Data!$B25*Data!$B24</f>
        <v>0.41860465116279072</v>
      </c>
      <c r="HU138" s="8">
        <f>HU5/Data!$B4*Data!$B6/Data!$B13/Data!$B25*Data!$B24</f>
        <v>0.30697674418604654</v>
      </c>
      <c r="HV138" s="8">
        <f>HV5/Data!$B4*Data!$B6/Data!$B13/Data!$B25*Data!$B24</f>
        <v>0.27906976744186041</v>
      </c>
      <c r="HW138" s="8">
        <f>HW5/Data!$B4*Data!$B6/Data!$B13/Data!$B25*Data!$B24</f>
        <v>0.39069767441860465</v>
      </c>
      <c r="HX138" s="8">
        <f>HX5/Data!$B4*Data!$B6/Data!$B13/Data!$B25*Data!$B24</f>
        <v>0.50232558139534889</v>
      </c>
      <c r="HY138" s="8">
        <f>HY5/Data!$B4*Data!$B6/Data!$B13/Data!$B25*Data!$B24</f>
        <v>0.55813953488372081</v>
      </c>
      <c r="HZ138" s="8">
        <f>HZ5/Data!$B4*Data!$B6/Data!$B13/Data!$B25*Data!$B24</f>
        <v>0.97674418604651159</v>
      </c>
      <c r="IA138" s="8">
        <f>IA5/Data!$B4*Data!$B6/Data!$B13/Data!$B25*Data!$B24</f>
        <v>0.83720930232558144</v>
      </c>
      <c r="IB138" s="8">
        <f>IB5/Data!$B4*Data!$B6/Data!$B13/Data!$B25*Data!$B24</f>
        <v>0.61395348837209307</v>
      </c>
      <c r="IC138" s="8">
        <f>IC5/Data!$B4*Data!$B6/Data!$B13/Data!$B25*Data!$B24</f>
        <v>0.55813953488372081</v>
      </c>
      <c r="ID138" s="8">
        <f>ID5/Data!$B4*Data!$B6/Data!$B13/Data!$B25*Data!$B24</f>
        <v>0.33488372093023255</v>
      </c>
      <c r="IE138" s="8">
        <f>IE5/Data!$B4*Data!$B6/Data!$B13/Data!$B25*Data!$B24</f>
        <v>0.2232558139534884</v>
      </c>
      <c r="IF138" s="8">
        <f>IF5/Data!$B4*Data!$B6/Data!$B13/Data!$B25*Data!$B24</f>
        <v>0.36279069767441857</v>
      </c>
      <c r="IG138" s="8">
        <f>IG5/Data!$B4*Data!$B6/Data!$B13/Data!$B25*Data!$B24</f>
        <v>0.6</v>
      </c>
      <c r="IH138" s="8">
        <f>IH5/Data!$B4*Data!$B6/Data!$B13/Data!$B25*Data!$B24</f>
        <v>0.58604651162790689</v>
      </c>
      <c r="II138" s="8">
        <f>II5/Data!$B4*Data!$B6/Data!$B13/Data!$B25*Data!$B24</f>
        <v>0.47441860465116281</v>
      </c>
      <c r="IJ138" s="8">
        <f>IJ5/Data!$B4*Data!$B6/Data!$B13/Data!$B25*Data!$B24</f>
        <v>0.33488372093023255</v>
      </c>
      <c r="IK138" s="8">
        <f>IK5/Data!$B4*Data!$B6/Data!$B13/Data!$B25*Data!$B24</f>
        <v>0.37674418604651161</v>
      </c>
      <c r="IL138" s="8">
        <f>IL5/Data!$B4*Data!$B6/Data!$B13/Data!$B25*Data!$B24</f>
        <v>0.33488372093023255</v>
      </c>
      <c r="IM138" s="8">
        <f>IM5/Data!$B4*Data!$B6/Data!$B13/Data!$B25*Data!$B24</f>
        <v>0.33488372093023255</v>
      </c>
      <c r="IN138" s="8">
        <f>IN5/Data!$B4*Data!$B6/Data!$B13/Data!$B25*Data!$B24</f>
        <v>0.55813953488372081</v>
      </c>
      <c r="IO138" s="8">
        <f>IO5/Data!$B4*Data!$B6/Data!$B13/Data!$B25*Data!$B24</f>
        <v>0.50232558139534889</v>
      </c>
      <c r="IP138" s="8">
        <f>IP5/Data!$B4*Data!$B6/Data!$B13/Data!$B25*Data!$B24</f>
        <v>0.50232558139534889</v>
      </c>
      <c r="IQ138" s="8">
        <f>IQ5/Data!$B4*Data!$B6/Data!$B13/Data!$B25*Data!$B24</f>
        <v>1.1720930232558138</v>
      </c>
      <c r="IR138" s="8">
        <f>IR5/Data!$B4*Data!$B6/Data!$B13/Data!$B25*Data!$B24</f>
        <v>1.6744186046511629</v>
      </c>
      <c r="IS138" s="8">
        <f>IS5/Data!$B4*Data!$B6/Data!$B13/Data!$B25*Data!$B24</f>
        <v>0.83720930232558144</v>
      </c>
      <c r="IT138" s="8">
        <f>IT5/Data!$B4*Data!$B6/Data!$B13/Data!$B25*Data!$B24</f>
        <v>0.97674418604651159</v>
      </c>
      <c r="IU138" s="8">
        <f>IU5/Data!$B4*Data!$B6/Data!$B13/Data!$B25*Data!$B24</f>
        <v>1.5348837209302324</v>
      </c>
      <c r="IV138" s="8">
        <f>IV5/Data!$B4*Data!$B6/Data!$B13/Data!$B25*Data!$B24</f>
        <v>1.8139534883720929</v>
      </c>
      <c r="IW138" s="8">
        <f>IW5/Data!$B4*Data!$B6/Data!$B13/Data!$B25*Data!$B24</f>
        <v>1.3953488372093024</v>
      </c>
      <c r="IX138" s="8">
        <f>IX5/Data!$B4*Data!$B6/Data!$B13/Data!$B25*Data!$B24</f>
        <v>1.2558139534883721</v>
      </c>
      <c r="IY138" s="8">
        <f>IY5/Data!$B4*Data!$B6/Data!$B13/Data!$B25*Data!$B24</f>
        <v>1.5348837209302324</v>
      </c>
      <c r="IZ138" s="8">
        <f>IZ5/Data!$B4*Data!$B6/Data!$B13/Data!$B25*Data!$B24</f>
        <v>1.9534883720930232</v>
      </c>
      <c r="JA138" s="8">
        <f>JA5/Data!$B4*Data!$B6/Data!$B13/Data!$B25*Data!$B24</f>
        <v>0.83720930232558144</v>
      </c>
      <c r="JB138" s="8">
        <f>JB5/Data!$B4*Data!$B6/Data!$B13/Data!$B25*Data!$B24</f>
        <v>1.5348837209302324</v>
      </c>
      <c r="JC138" s="8">
        <f>JC5/Data!$B4*Data!$B6/Data!$B13/Data!$B25*Data!$B24</f>
        <v>2.0930232558139537</v>
      </c>
      <c r="JD138" s="8">
        <f>JD5/Data!$B4*Data!$B6/Data!$B13/Data!$B25*Data!$B24</f>
        <v>1.2837209302325583</v>
      </c>
      <c r="JE138" s="8">
        <f>JE5/Data!$B4*Data!$B6/Data!$B13/Data!$B25*Data!$B24</f>
        <v>1.2279069767441861</v>
      </c>
      <c r="JF138" s="8">
        <f>JF5/Data!$B4*Data!$B6/Data!$B13/Data!$B25*Data!$B24</f>
        <v>0.69767441860465118</v>
      </c>
      <c r="JG138" s="8">
        <f>JG5/Data!$B4*Data!$B6/Data!$B13/Data!$B25*Data!$B24</f>
        <v>0.41860465116279072</v>
      </c>
      <c r="JH138" s="8">
        <f>JH5/Data!$B4*Data!$B6/Data!$B13/Data!$B25*Data!$B24</f>
        <v>0.50232558139534889</v>
      </c>
      <c r="JI138" s="8">
        <f>JI5/Data!$B4*Data!$B6/Data!$B13/Data!$B25*Data!$B24</f>
        <v>1.1162790697674416</v>
      </c>
      <c r="JJ138" s="8">
        <f>JJ5/Data!$B4*Data!$B6/Data!$B13/Data!$B25*Data!$B24</f>
        <v>0.53023255813953496</v>
      </c>
      <c r="JK138" s="8">
        <f>JK5/Data!$B4*Data!$B6/Data!$B13/Data!$B25*Data!$B24</f>
        <v>0.47441860465116281</v>
      </c>
      <c r="JL138" s="8">
        <f>JL5/Data!$B4*Data!$B6/Data!$B13/Data!$B25*Data!$B24</f>
        <v>0.41860465116279072</v>
      </c>
      <c r="JM138" s="8">
        <f>JM5/Data!$B4*Data!$B6/Data!$B13/Data!$B25*Data!$B24</f>
        <v>0.27906976744186041</v>
      </c>
      <c r="JN138" s="8">
        <f>JN5/Data!$B4*Data!$B6/Data!$B13/Data!$B25*Data!$B24</f>
        <v>0.55813953488372081</v>
      </c>
      <c r="JO138" s="8">
        <f>JO5/Data!$B4*Data!$B6/Data!$B13/Data!$B25*Data!$B24</f>
        <v>0.69767441860465118</v>
      </c>
      <c r="JP138" s="8">
        <f>JP5/Data!$B4*Data!$B6/Data!$B13/Data!$B25*Data!$B24</f>
        <v>1.1162790697674416</v>
      </c>
      <c r="JQ138" s="8">
        <f>JQ5/Data!$B4*Data!$B6/Data!$B13/Data!$B25*Data!$B24</f>
        <v>1.8139534883720929</v>
      </c>
      <c r="JR138" s="8">
        <f>JR5/Data!$B4*Data!$B6/Data!$B13/Data!$B25*Data!$B24</f>
        <v>1.1162790697674416</v>
      </c>
      <c r="JS138" s="8">
        <f>JS5/Data!$B4*Data!$B6/Data!$B13/Data!$B25*Data!$B24</f>
        <v>0.69767441860465118</v>
      </c>
      <c r="JT138" s="8">
        <f>JT5/Data!$B4*Data!$B6/Data!$B13/Data!$B25*Data!$B24</f>
        <v>0.41860465116279072</v>
      </c>
      <c r="JU138" s="8">
        <f>JU5/Data!$B4*Data!$B6/Data!$B13/Data!$B25*Data!$B24</f>
        <v>0.55813953488372081</v>
      </c>
      <c r="JV138" s="8">
        <f>JV5/Data!$B4*Data!$B6/Data!$B13/Data!$B25*Data!$B24</f>
        <v>0.69767441860465118</v>
      </c>
      <c r="JW138" s="8">
        <f>JW5/Data!$B4*Data!$B6/Data!$B13/Data!$B25*Data!$B24</f>
        <v>1.1162790697674416</v>
      </c>
      <c r="JX138" s="8">
        <f>JX5/Data!$B4*Data!$B6/Data!$B13/Data!$B25*Data!$B24</f>
        <v>1.5348837209302324</v>
      </c>
      <c r="JY138" s="8">
        <f>JY5/Data!$B4*Data!$B6/Data!$B13/Data!$B25*Data!$B24</f>
        <v>0.75348837209302322</v>
      </c>
      <c r="JZ138" s="8">
        <f>JZ5/Data!$B4*Data!$B6/Data!$B13/Data!$B25*Data!$B24</f>
        <v>0.75348837209302322</v>
      </c>
      <c r="KA138" s="8">
        <f>KA5/Data!$B4*Data!$B6/Data!$B13/Data!$B25*Data!$B24</f>
        <v>0.55813953488372081</v>
      </c>
      <c r="KB138" s="8">
        <f>KB5/Data!$B4*Data!$B6/Data!$B13/Data!$B25*Data!$B24</f>
        <v>0.69767441860465118</v>
      </c>
      <c r="KC138" s="8">
        <f>KC5/Data!$B4*Data!$B6/Data!$B13/Data!$B25*Data!$B24</f>
        <v>0.69767441860465118</v>
      </c>
      <c r="KD138" s="8">
        <f>KD5/Data!$B4*Data!$B6/Data!$B13/Data!$B25*Data!$B24</f>
        <v>1.3953488372093024</v>
      </c>
      <c r="KE138" s="8">
        <f>KE5/Data!$B4*Data!$B6/Data!$B13/Data!$B25*Data!$B24</f>
        <v>1.9534883720930232</v>
      </c>
      <c r="KF138" s="8">
        <f>KF5/Data!$B4*Data!$B6/Data!$B13/Data!$B25*Data!$B24</f>
        <v>1.6744186046511629</v>
      </c>
      <c r="KG138" s="8">
        <f>KG5/Data!$B4*Data!$B6/Data!$B13/Data!$B25*Data!$B24</f>
        <v>1.6744186046511629</v>
      </c>
      <c r="KH138" s="8">
        <f>KH5/Data!$B4*Data!$B6/Data!$B13/Data!$B25*Data!$B24</f>
        <v>1.6744186046511629</v>
      </c>
      <c r="KI138" s="8">
        <f>KI5/Data!$B4*Data!$B6/Data!$B13/Data!$B25*Data!$B24</f>
        <v>0.83720930232558144</v>
      </c>
      <c r="KJ138" s="8">
        <f>KJ5/Data!$B4*Data!$B6/Data!$B13/Data!$B25*Data!$B24</f>
        <v>0.69767441860465118</v>
      </c>
      <c r="KK138" s="8">
        <f>KK5/Data!$B4*Data!$B6/Data!$B13/Data!$B25*Data!$B24</f>
        <v>2.5116279069767442</v>
      </c>
      <c r="KL138" s="8">
        <f>KL5/Data!$B4*Data!$B6/Data!$B13/Data!$B25*Data!$B24</f>
        <v>2.5116279069767442</v>
      </c>
      <c r="KM138" s="8">
        <f>KM5/Data!$B4*Data!$B6/Data!$B13/Data!$B25*Data!$B24</f>
        <v>2.3720930232558137</v>
      </c>
      <c r="KN138" s="8">
        <f>KN5/Data!$B4*Data!$B6/Data!$B13/Data!$B25*Data!$B24</f>
        <v>2.3720930232558137</v>
      </c>
      <c r="KO138" s="8">
        <f>KO5/Data!$B4*Data!$B6/Data!$B13/Data!$B25*Data!$B24</f>
        <v>0</v>
      </c>
      <c r="KP138" s="8">
        <f>KP5/Data!$B4*Data!$B6/Data!$B13/Data!$B25*Data!$B24</f>
        <v>2.5116279069767442</v>
      </c>
      <c r="KQ138" s="8">
        <f>KQ5/Data!$B4*Data!$B6/Data!$B13/Data!$B25*Data!$B24</f>
        <v>2.5116279069767442</v>
      </c>
      <c r="KR138" s="8">
        <f>KR5/Data!$B4*Data!$B6/Data!$B13/Data!$B25*Data!$B24</f>
        <v>2.5116279069767442</v>
      </c>
      <c r="KS138" s="8">
        <f>KS5/Data!$B4*Data!$B6/Data!$B13/Data!$B25*Data!$B24</f>
        <v>2.5116279069767442</v>
      </c>
      <c r="KT138" s="8">
        <f>KT5/Data!$B4*Data!$B6/Data!$B13/Data!$B25*Data!$B24</f>
        <v>2.2325581395348832</v>
      </c>
      <c r="KU138" s="8">
        <f>KU5/Data!$B4*Data!$B6/Data!$B13/Data!$B25*Data!$B24</f>
        <v>2.3720930232558137</v>
      </c>
      <c r="KV138" s="8">
        <f>KV5/Data!$B4*Data!$B6/Data!$B13/Data!$B25*Data!$B24</f>
        <v>2.0930232558139537</v>
      </c>
      <c r="KW138" s="8">
        <f>KW5/Data!$B4*Data!$B6/Data!$B13/Data!$B25*Data!$B24</f>
        <v>2.3720930232558137</v>
      </c>
      <c r="KX138" s="8">
        <v>0</v>
      </c>
      <c r="KY138" s="8">
        <f>KY5/Data!$B4*Data!$B6/Data!$B13/Data!$B25*Data!$B24</f>
        <v>1.9534883720930232</v>
      </c>
      <c r="KZ138" s="8">
        <f>KZ5/Data!$B4*Data!$B6/Data!$B13/Data!$B25*Data!$B24</f>
        <v>1.8139534883720929</v>
      </c>
      <c r="LA138" s="8">
        <f>LA5/Data!$B4*Data!$B6/Data!$B13/Data!$B25*Data!$B24</f>
        <v>1.3953488372093024</v>
      </c>
      <c r="LB138" s="8">
        <f>LB5/Data!$B4*Data!$B6/Data!$B13/Data!$B25*Data!$B24</f>
        <v>1.1162790697674416</v>
      </c>
      <c r="LC138" s="8">
        <f>LC5/Data!$B4*Data!$B6/Data!$B13/Data!$B25*Data!$B24</f>
        <v>1.1162790697674416</v>
      </c>
      <c r="LD138" s="8">
        <f>LD5/Data!$B4*Data!$B6/Data!$B13/Data!$B25*Data!$B24</f>
        <v>0.75348837209302322</v>
      </c>
      <c r="LE138" s="8">
        <f>LE5/Data!$B4*Data!$B6/Data!$B13/Data!$B25*Data!$B24</f>
        <v>0.97674418604651159</v>
      </c>
      <c r="LF138" s="8">
        <f>LF5/Data!$B4*Data!$B6/Data!$B13/Data!$B25*Data!$B24</f>
        <v>1.6744186046511629</v>
      </c>
      <c r="LG138" s="8">
        <f>LG5/Data!$B4*Data!$B6/Data!$B13/Data!$B25*Data!$B24</f>
        <v>1.6744186046511629</v>
      </c>
      <c r="LH138" s="8">
        <f>LH5/Data!$B4*Data!$B6/Data!$B13/Data!$B25*Data!$B24</f>
        <v>1.1720930232558138</v>
      </c>
      <c r="LI138" s="8">
        <f>LI5/Data!$B4*Data!$B6/Data!$B13/Data!$B25*Data!$B24</f>
        <v>0.83720930232558144</v>
      </c>
      <c r="LJ138" s="8">
        <f>LJ5/Data!$B4*Data!$B6/Data!$B13/Data!$B25*Data!$B24</f>
        <v>0.36279069767441857</v>
      </c>
      <c r="LK138" s="8">
        <f>LK5/Data!$B4*Data!$B6/Data!$B13/Data!$B25*Data!$B24</f>
        <v>0.36279069767441857</v>
      </c>
      <c r="LL138" s="8">
        <f>LL5/Data!$B4*Data!$B6/Data!$B13/Data!$B25*Data!$B24</f>
        <v>0.36279069767441857</v>
      </c>
      <c r="LM138" s="8">
        <f>LM5/Data!$B4*Data!$B6/Data!$B13/Data!$B25*Data!$B24</f>
        <v>0.36279069767441857</v>
      </c>
      <c r="LN138" s="8">
        <f>LN5/Data!$B4*Data!$B6/Data!$B13/Data!$B25*Data!$B24</f>
        <v>0.16744186046511628</v>
      </c>
      <c r="LO138" s="8">
        <f>LO5/Data!$B4*Data!$B6/Data!$B13/Data!$B25*Data!$B24</f>
        <v>0</v>
      </c>
      <c r="LP138" s="8">
        <f>LP5/Data!$B4*Data!$B6/Data!$B13/Data!$B25*Data!$B24</f>
        <v>0</v>
      </c>
      <c r="LQ138" s="8">
        <f>LQ5/Data!$B4*Data!$B6/Data!$B13/Data!$B25*Data!$B24</f>
        <v>1.1162790697674416</v>
      </c>
      <c r="LR138" s="8">
        <f>LR5/Data!$B4*Data!$B6/Data!$B13/Data!$B25*Data!$B24</f>
        <v>1.6744186046511629</v>
      </c>
      <c r="LS138" s="8">
        <f>LS5/Data!$B4*Data!$B6/Data!$B13/Data!$B25*Data!$B24</f>
        <v>0.83720930232558144</v>
      </c>
      <c r="LT138" s="8">
        <f>LT5/Data!$B4*Data!$B6/Data!$B13/Data!$B25*Data!$B24</f>
        <v>1.5348837209302324</v>
      </c>
      <c r="LU138" s="8">
        <f>LU5/Data!$B4*Data!$B6/Data!$B13/Data!$B25*Data!$B24</f>
        <v>1.6744186046511629</v>
      </c>
      <c r="LV138" s="8">
        <f>LV5/Data!$B4*Data!$B6/Data!$B13/Data!$B25*Data!$B24</f>
        <v>0</v>
      </c>
      <c r="LW138" s="8">
        <f>LW5/Data!$B4*Data!$B6/Data!$B13/Data!$B25*Data!$B24</f>
        <v>0</v>
      </c>
      <c r="LX138" s="8">
        <f>LX5/Data!$B4*Data!$B6/Data!$B13/Data!$B25*Data!$B24</f>
        <v>2.0930232558139537</v>
      </c>
      <c r="LY138" s="8">
        <f>LY5/Data!$B4*Data!$B6/Data!$B13/Data!$B25*Data!$B24</f>
        <v>1.9534883720930232</v>
      </c>
      <c r="LZ138" s="8">
        <f>LZ5/Data!$B4*Data!$B6/Data!$B13/Data!$B25*Data!$B24</f>
        <v>0.97674418604651159</v>
      </c>
      <c r="MA138" s="8">
        <f>MA5/Data!$B4*Data!$B6/Data!$B13/Data!$B25*Data!$B24</f>
        <v>0.41860465116279072</v>
      </c>
      <c r="MB138" s="8">
        <f>MB5/Data!$B4*Data!$B6/Data!$B13/Data!$B25*Data!$B24</f>
        <v>0</v>
      </c>
      <c r="MC138" s="8">
        <f>MC5/Data!$B4*Data!$B6/Data!$B13/Data!$B25*Data!$B24</f>
        <v>1.5348837209302324</v>
      </c>
      <c r="MD138" s="8">
        <f>MD5/Data!$B4*Data!$B6/Data!$B13/Data!$B25*Data!$B24</f>
        <v>1.5348837209302324</v>
      </c>
      <c r="ME138" s="8">
        <f>ME5/Data!$B4*Data!$B6/Data!$B13/Data!$B25*Data!$B24</f>
        <v>1.5348837209302324</v>
      </c>
      <c r="MF138" s="8">
        <f>MF5/Data!$B4*Data!$B6/Data!$B13/Data!$B25*Data!$B24</f>
        <v>0.83720930232558144</v>
      </c>
      <c r="MG138" s="8">
        <f>MG5/Data!$B4*Data!$B6/Data!$B13/Data!$B25*Data!$B24</f>
        <v>0.41860465116279072</v>
      </c>
      <c r="MH138" s="8">
        <f>MH5/Data!$B4*Data!$B6/Data!$B13/Data!$B25*Data!$B24</f>
        <v>0.55813953488372081</v>
      </c>
      <c r="MI138" s="8">
        <f>MI5/Data!$B4*Data!$B6/Data!$B13/Data!$B25*Data!$B24</f>
        <v>0.27906976744186041</v>
      </c>
      <c r="MJ138" s="8">
        <f>MJ5/Data!$B4*Data!$B6/Data!$B13/Data!$B25*Data!$B24</f>
        <v>0.27906976744186041</v>
      </c>
      <c r="MK138" s="8">
        <f>MK5/Data!$B4*Data!$B6/Data!$B13/Data!$B25*Data!$B24</f>
        <v>0.2232558139534884</v>
      </c>
      <c r="ML138" s="8">
        <f>ML5/Data!$B4*Data!$B6/Data!$B13/Data!$B25*Data!$B24</f>
        <v>0.27906976744186041</v>
      </c>
      <c r="MM138" s="8">
        <f>MM5/Data!$B4*Data!$B6/Data!$B13/Data!$B25*Data!$B24</f>
        <v>0.19534883720930232</v>
      </c>
      <c r="MN138" s="8">
        <f>MN5/Data!$B4*Data!$B6/Data!$B13/Data!$B25*Data!$B24</f>
        <v>0.19534883720930232</v>
      </c>
      <c r="MO138" s="8">
        <f>MO5/Data!$B4*Data!$B6/Data!$B13/Data!$B25*Data!$B24</f>
        <v>0.69767441860465118</v>
      </c>
      <c r="MP138" s="8">
        <f>MP5/Data!$B4*Data!$B6/Data!$B13/Data!$B25*Data!$B24</f>
        <v>0.41860465116279072</v>
      </c>
      <c r="MQ138" s="8">
        <f>MQ5/Data!$B4*Data!$B6/Data!$B13/Data!$B25*Data!$B24</f>
        <v>0.33488372093023255</v>
      </c>
      <c r="MR138" s="8">
        <f>MR5/Data!$B4*Data!$B6/Data!$B13/Data!$B25*Data!$B24</f>
        <v>0.25116279069767444</v>
      </c>
      <c r="MS138" s="8">
        <f>MS5/Data!$B4*Data!$B6/Data!$B13/Data!$B25*Data!$B24</f>
        <v>0.16744186046511628</v>
      </c>
      <c r="MT138" s="8">
        <f>MT5/Data!$B4*Data!$B6/Data!$B13/Data!$B25*Data!$B24</f>
        <v>0.16744186046511628</v>
      </c>
      <c r="MU138" s="8">
        <f>MU5/Data!$B4*Data!$B6/Data!$B13/Data!$B25*Data!$B24</f>
        <v>0.16744186046511628</v>
      </c>
      <c r="MV138" s="8">
        <f>MV5/Data!$B4*Data!$B6/Data!$B13/Data!$B25*Data!$B24</f>
        <v>0.2232558139534884</v>
      </c>
      <c r="MW138" s="8">
        <f>MW5/Data!$B4*Data!$B6/Data!$B13/Data!$B25*Data!$B24</f>
        <v>0.2232558139534884</v>
      </c>
      <c r="MX138" s="8">
        <f>MX5/Data!$B4*Data!$B6/Data!$B13/Data!$B25*Data!$B24</f>
        <v>0.16744186046511628</v>
      </c>
      <c r="MY138" s="8">
        <f>MY5/Data!$B4*Data!$B6/Data!$B13/Data!$B25*Data!$B24</f>
        <v>0.2232558139534884</v>
      </c>
      <c r="MZ138" s="8">
        <f>MZ5/Data!$B4*Data!$B6/Data!$B13/Data!$B25*Data!$B24</f>
        <v>0.2232558139534884</v>
      </c>
      <c r="NA138" s="8">
        <f>NA5/Data!$B4*Data!$B6/Data!$B13/Data!$B25*Data!$B24</f>
        <v>0.27906976744186041</v>
      </c>
      <c r="NB138" s="8">
        <f>NB5/Data!$B4*Data!$B6/Data!$B13/Data!$B25*Data!$B24</f>
        <v>0.27906976744186041</v>
      </c>
      <c r="NC138" s="8">
        <f>NC5/Data!$B4*Data!$B6/Data!$B13/Data!$B25*Data!$B24</f>
        <v>0.27906976744186041</v>
      </c>
    </row>
    <row r="139" spans="2:367" ht="15">
      <c r="B139" s="9" t="s">
        <v>319</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0</v>
      </c>
      <c r="GL139" s="1">
        <v>0</v>
      </c>
      <c r="GM139" s="1">
        <v>0</v>
      </c>
      <c r="GN139" s="1">
        <v>0</v>
      </c>
      <c r="GO139" s="1">
        <v>0</v>
      </c>
      <c r="GP139" s="1">
        <v>0</v>
      </c>
      <c r="GQ139" s="1">
        <v>0</v>
      </c>
      <c r="GR139" s="1">
        <v>0</v>
      </c>
      <c r="GS139" s="1">
        <v>0</v>
      </c>
      <c r="GT139" s="1">
        <v>0</v>
      </c>
      <c r="GU139" s="1">
        <v>0</v>
      </c>
      <c r="GV139" s="1">
        <v>0</v>
      </c>
      <c r="GW139" s="1">
        <v>0</v>
      </c>
      <c r="GX139" s="1">
        <v>0</v>
      </c>
      <c r="GY139" s="1">
        <v>0</v>
      </c>
      <c r="GZ139" s="1">
        <v>2</v>
      </c>
      <c r="HA139" s="1">
        <v>2</v>
      </c>
      <c r="HB139" s="1">
        <v>2</v>
      </c>
      <c r="HC139" s="1">
        <v>2</v>
      </c>
      <c r="HD139" s="1">
        <v>2</v>
      </c>
      <c r="HE139" s="1">
        <v>2</v>
      </c>
      <c r="HF139" s="1">
        <v>2</v>
      </c>
      <c r="HG139" s="1">
        <v>2</v>
      </c>
      <c r="HH139" s="1">
        <v>2</v>
      </c>
      <c r="HI139" s="1">
        <v>2</v>
      </c>
      <c r="HJ139" s="1">
        <v>2</v>
      </c>
      <c r="HK139" s="1">
        <v>2</v>
      </c>
      <c r="HL139" s="1">
        <v>2</v>
      </c>
      <c r="HM139" s="1">
        <v>2</v>
      </c>
      <c r="HN139" s="1">
        <v>2</v>
      </c>
      <c r="HO139" s="1">
        <v>2</v>
      </c>
      <c r="HP139" s="1">
        <v>2</v>
      </c>
      <c r="HQ139" s="1">
        <v>2</v>
      </c>
      <c r="HR139" s="1">
        <v>2</v>
      </c>
      <c r="HS139" s="1">
        <v>2</v>
      </c>
      <c r="HT139" s="1">
        <v>2</v>
      </c>
      <c r="HU139" s="1">
        <v>2</v>
      </c>
      <c r="HV139" s="1">
        <v>2</v>
      </c>
      <c r="HW139" s="1">
        <v>2</v>
      </c>
      <c r="HX139" s="1">
        <v>2</v>
      </c>
      <c r="HY139" s="1">
        <v>2</v>
      </c>
      <c r="HZ139" s="1">
        <v>2</v>
      </c>
      <c r="IA139" s="1">
        <v>2</v>
      </c>
      <c r="IB139" s="1">
        <v>2</v>
      </c>
      <c r="IC139" s="1">
        <v>2</v>
      </c>
      <c r="ID139" s="1">
        <v>2</v>
      </c>
      <c r="IE139" s="1">
        <v>2</v>
      </c>
      <c r="IF139" s="1">
        <v>2</v>
      </c>
      <c r="IG139" s="1">
        <v>2</v>
      </c>
      <c r="IH139" s="1">
        <v>2</v>
      </c>
      <c r="II139" s="1">
        <v>2</v>
      </c>
      <c r="IJ139" s="1">
        <v>2</v>
      </c>
      <c r="IK139" s="1">
        <v>2</v>
      </c>
      <c r="IL139" s="1">
        <v>2</v>
      </c>
      <c r="IM139" s="1">
        <v>2</v>
      </c>
      <c r="IN139" s="1">
        <v>2</v>
      </c>
      <c r="IO139" s="1">
        <v>2</v>
      </c>
      <c r="IP139" s="1">
        <v>2</v>
      </c>
      <c r="IQ139" s="1">
        <v>2</v>
      </c>
      <c r="IR139" s="1">
        <v>2</v>
      </c>
      <c r="IS139" s="1">
        <v>2</v>
      </c>
      <c r="IT139" s="1">
        <v>2</v>
      </c>
      <c r="IU139" s="1">
        <v>2</v>
      </c>
      <c r="IV139" s="1">
        <v>2</v>
      </c>
      <c r="IW139" s="1">
        <v>2</v>
      </c>
      <c r="IX139" s="1">
        <v>2</v>
      </c>
      <c r="IY139" s="1">
        <v>2</v>
      </c>
      <c r="IZ139" s="1">
        <v>2</v>
      </c>
      <c r="JA139" s="1">
        <v>2</v>
      </c>
      <c r="JB139" s="1">
        <v>2</v>
      </c>
      <c r="JC139" s="1">
        <v>2</v>
      </c>
      <c r="JD139" s="1">
        <v>2</v>
      </c>
      <c r="JE139" s="1">
        <v>2</v>
      </c>
      <c r="JF139" s="1">
        <v>2</v>
      </c>
      <c r="JG139" s="1">
        <v>2</v>
      </c>
      <c r="JH139" s="1">
        <v>2</v>
      </c>
      <c r="JI139" s="1">
        <v>2</v>
      </c>
      <c r="JJ139" s="1">
        <v>2</v>
      </c>
      <c r="JK139" s="1">
        <v>2</v>
      </c>
      <c r="JL139" s="1">
        <v>2</v>
      </c>
      <c r="JM139" s="1">
        <v>2</v>
      </c>
      <c r="JN139" s="1">
        <v>2</v>
      </c>
      <c r="JO139" s="1">
        <v>2</v>
      </c>
      <c r="JP139" s="1">
        <v>2</v>
      </c>
      <c r="JQ139" s="1">
        <v>2</v>
      </c>
      <c r="JR139" s="1">
        <v>2</v>
      </c>
      <c r="JS139" s="1">
        <v>2</v>
      </c>
      <c r="JT139" s="1">
        <v>2</v>
      </c>
      <c r="JU139" s="1">
        <v>2</v>
      </c>
      <c r="JV139" s="1">
        <v>2</v>
      </c>
      <c r="JW139" s="1">
        <v>2</v>
      </c>
      <c r="JX139" s="1">
        <v>2</v>
      </c>
      <c r="JY139" s="1">
        <v>2</v>
      </c>
      <c r="JZ139" s="1">
        <v>2</v>
      </c>
      <c r="KA139" s="1">
        <v>0</v>
      </c>
      <c r="KB139" s="1">
        <v>0</v>
      </c>
      <c r="KC139" s="1">
        <v>0</v>
      </c>
      <c r="KD139" s="1">
        <v>0</v>
      </c>
      <c r="KE139" s="1">
        <v>0</v>
      </c>
      <c r="KF139" s="1">
        <v>0</v>
      </c>
      <c r="KG139" s="1">
        <v>0</v>
      </c>
      <c r="KH139" s="1">
        <v>0</v>
      </c>
      <c r="KI139" s="1">
        <v>0</v>
      </c>
      <c r="KJ139" s="1">
        <v>0</v>
      </c>
      <c r="KK139" s="1">
        <v>0</v>
      </c>
      <c r="KL139" s="1">
        <v>1</v>
      </c>
      <c r="KM139" s="1">
        <v>1</v>
      </c>
      <c r="KN139" s="1">
        <v>1</v>
      </c>
      <c r="KO139" s="1">
        <v>0</v>
      </c>
      <c r="KP139" s="1">
        <v>1</v>
      </c>
      <c r="KQ139" s="1">
        <v>1</v>
      </c>
      <c r="KR139" s="1">
        <v>1</v>
      </c>
      <c r="KS139" s="1">
        <v>1</v>
      </c>
      <c r="KT139" s="1">
        <v>1</v>
      </c>
      <c r="KU139" s="1">
        <v>1</v>
      </c>
      <c r="KV139" s="1">
        <v>1</v>
      </c>
      <c r="KW139" s="1">
        <v>1</v>
      </c>
      <c r="KX139" s="1">
        <v>0</v>
      </c>
      <c r="KY139" s="1">
        <v>1</v>
      </c>
      <c r="KZ139" s="1">
        <v>1</v>
      </c>
      <c r="LA139" s="1">
        <v>1</v>
      </c>
      <c r="LB139" s="1">
        <v>1</v>
      </c>
      <c r="LC139" s="1">
        <v>1</v>
      </c>
      <c r="LD139" s="1">
        <v>1</v>
      </c>
      <c r="LE139" s="1">
        <v>1</v>
      </c>
      <c r="LF139" s="1">
        <v>1</v>
      </c>
      <c r="LG139" s="1">
        <v>1</v>
      </c>
      <c r="LH139" s="1">
        <v>1</v>
      </c>
      <c r="LI139" s="1">
        <v>1</v>
      </c>
      <c r="LJ139" s="1">
        <v>1</v>
      </c>
      <c r="LK139" s="1">
        <v>1</v>
      </c>
      <c r="LL139" s="1">
        <v>0</v>
      </c>
      <c r="LM139" s="1">
        <v>0</v>
      </c>
      <c r="LN139" s="1">
        <v>0</v>
      </c>
      <c r="LO139" s="1">
        <v>0</v>
      </c>
      <c r="LP139" s="1">
        <v>0</v>
      </c>
      <c r="LQ139" s="1">
        <v>0</v>
      </c>
      <c r="LR139" s="1">
        <v>0</v>
      </c>
      <c r="LS139" s="1">
        <v>0</v>
      </c>
      <c r="LT139" s="1">
        <v>0</v>
      </c>
      <c r="LU139" s="1">
        <v>0</v>
      </c>
      <c r="LV139" s="1">
        <v>0</v>
      </c>
      <c r="LW139" s="1">
        <v>0</v>
      </c>
      <c r="LX139" s="1">
        <v>0</v>
      </c>
      <c r="LY139" s="1">
        <v>0</v>
      </c>
      <c r="LZ139" s="1">
        <v>0</v>
      </c>
      <c r="MA139" s="1">
        <v>0</v>
      </c>
      <c r="MB139" s="1">
        <v>0</v>
      </c>
      <c r="MC139" s="1">
        <v>0</v>
      </c>
      <c r="MD139" s="1">
        <v>0</v>
      </c>
      <c r="ME139" s="1">
        <v>0</v>
      </c>
      <c r="MF139" s="1">
        <v>0</v>
      </c>
      <c r="MG139" s="1">
        <v>0</v>
      </c>
      <c r="MH139" s="1">
        <v>0</v>
      </c>
      <c r="MI139" s="1">
        <v>0</v>
      </c>
      <c r="MJ139" s="1">
        <v>0</v>
      </c>
      <c r="MK139" s="1">
        <v>0</v>
      </c>
      <c r="ML139" s="1">
        <v>0</v>
      </c>
      <c r="MM139" s="1">
        <v>0</v>
      </c>
      <c r="MN139" s="1">
        <v>0</v>
      </c>
      <c r="MO139" s="1">
        <v>0</v>
      </c>
      <c r="MP139" s="1">
        <v>0</v>
      </c>
      <c r="MQ139" s="1">
        <v>0</v>
      </c>
      <c r="MR139" s="1">
        <v>0</v>
      </c>
      <c r="MS139" s="1">
        <v>0</v>
      </c>
      <c r="MT139" s="1">
        <v>0</v>
      </c>
      <c r="MU139" s="1">
        <v>0</v>
      </c>
      <c r="MV139" s="1">
        <v>0</v>
      </c>
      <c r="MW139" s="1">
        <v>0</v>
      </c>
      <c r="MX139" s="1">
        <v>0</v>
      </c>
      <c r="MY139" s="1">
        <v>0</v>
      </c>
      <c r="MZ139" s="1">
        <v>0</v>
      </c>
      <c r="NA139" s="1">
        <v>0</v>
      </c>
      <c r="NB139" s="1">
        <v>0</v>
      </c>
      <c r="NC139" s="1">
        <v>0</v>
      </c>
    </row>
    <row r="140" spans="2:367" ht="15">
      <c r="B140" s="9" t="s">
        <v>1856</v>
      </c>
      <c r="C140" s="1">
        <v>0.25</v>
      </c>
      <c r="D140" s="1">
        <v>0.25</v>
      </c>
      <c r="E140" s="1">
        <v>0.25</v>
      </c>
      <c r="F140" s="1">
        <v>0.25</v>
      </c>
      <c r="G140" s="1">
        <v>0.25</v>
      </c>
      <c r="H140" s="1">
        <v>0.25</v>
      </c>
      <c r="I140" s="1">
        <v>0.25</v>
      </c>
      <c r="J140" s="1">
        <v>0.25</v>
      </c>
      <c r="K140" s="1">
        <v>0.25</v>
      </c>
      <c r="L140" s="1">
        <v>0.25</v>
      </c>
      <c r="M140" s="1">
        <v>0.25</v>
      </c>
      <c r="N140" s="1">
        <v>0.25</v>
      </c>
      <c r="O140" s="1">
        <v>0.25</v>
      </c>
      <c r="P140" s="1">
        <v>0.25</v>
      </c>
      <c r="Q140" s="1">
        <v>0.25</v>
      </c>
      <c r="R140" s="1">
        <v>0.25</v>
      </c>
      <c r="S140" s="1">
        <v>0.25</v>
      </c>
      <c r="T140" s="1">
        <v>0.25</v>
      </c>
      <c r="U140" s="1">
        <v>0.25</v>
      </c>
      <c r="V140" s="1">
        <v>0.25</v>
      </c>
      <c r="W140" s="1">
        <v>0.25</v>
      </c>
      <c r="X140" s="1">
        <v>0.25</v>
      </c>
      <c r="Y140" s="1">
        <v>0.25</v>
      </c>
      <c r="Z140" s="1">
        <v>0.25</v>
      </c>
      <c r="AA140" s="1">
        <v>0.25</v>
      </c>
      <c r="AB140" s="1">
        <v>0.25</v>
      </c>
      <c r="AC140" s="1">
        <v>0.25</v>
      </c>
      <c r="AD140" s="1">
        <v>0.25</v>
      </c>
      <c r="AE140" s="1">
        <v>0.25</v>
      </c>
      <c r="AF140" s="1">
        <v>0.25</v>
      </c>
      <c r="AG140" s="1">
        <v>0.25</v>
      </c>
      <c r="AH140" s="1">
        <v>0.25</v>
      </c>
      <c r="AI140" s="1">
        <v>0.25</v>
      </c>
      <c r="AJ140" s="1">
        <v>0.25</v>
      </c>
      <c r="AK140" s="1">
        <v>0.25</v>
      </c>
      <c r="AL140" s="1">
        <v>0.25</v>
      </c>
      <c r="AM140" s="1">
        <v>0.25</v>
      </c>
      <c r="AN140" s="1">
        <v>0.25</v>
      </c>
      <c r="AO140" s="1">
        <v>0.25</v>
      </c>
      <c r="AP140" s="1">
        <v>0.25</v>
      </c>
      <c r="AQ140" s="1">
        <v>0.25</v>
      </c>
      <c r="AR140" s="1">
        <v>0.25</v>
      </c>
      <c r="AS140" s="1">
        <v>0.25</v>
      </c>
      <c r="AT140" s="1">
        <v>0.25</v>
      </c>
      <c r="AU140" s="1">
        <v>0.25</v>
      </c>
      <c r="AV140" s="1">
        <v>0.25</v>
      </c>
      <c r="AW140" s="1">
        <v>0.25</v>
      </c>
      <c r="AX140" s="1">
        <v>0.25</v>
      </c>
      <c r="AY140" s="1">
        <v>0.25</v>
      </c>
      <c r="AZ140" s="1">
        <v>0.25</v>
      </c>
      <c r="BA140" s="1">
        <v>0.25</v>
      </c>
      <c r="BB140" s="1">
        <v>0.25</v>
      </c>
      <c r="BC140" s="1">
        <v>0.25</v>
      </c>
      <c r="BD140" s="1">
        <v>0.25</v>
      </c>
      <c r="BE140" s="1">
        <v>0.25</v>
      </c>
      <c r="BF140" s="1">
        <v>0.25</v>
      </c>
      <c r="BG140" s="1">
        <v>0.25</v>
      </c>
      <c r="BH140" s="1">
        <v>0.25</v>
      </c>
      <c r="BI140" s="1">
        <v>0.25</v>
      </c>
      <c r="BJ140" s="1">
        <v>0.25</v>
      </c>
      <c r="BK140" s="1">
        <v>0.25</v>
      </c>
      <c r="BL140" s="1">
        <v>0.25</v>
      </c>
      <c r="BM140" s="1">
        <v>0.25</v>
      </c>
      <c r="BN140" s="1">
        <v>0.25</v>
      </c>
      <c r="BO140" s="1">
        <v>0.25</v>
      </c>
      <c r="BP140" s="1">
        <v>0.25</v>
      </c>
      <c r="BQ140" s="1">
        <v>0.25</v>
      </c>
      <c r="BR140" s="1">
        <v>0.25</v>
      </c>
      <c r="BS140" s="1">
        <v>0.25</v>
      </c>
      <c r="BT140" s="1">
        <v>0.25</v>
      </c>
      <c r="BU140" s="1">
        <v>0.25</v>
      </c>
      <c r="BV140" s="1">
        <v>0.25</v>
      </c>
      <c r="BW140" s="1">
        <v>0.25</v>
      </c>
      <c r="BX140" s="1">
        <v>0.25</v>
      </c>
      <c r="BY140" s="1">
        <v>0.25</v>
      </c>
      <c r="BZ140" s="1">
        <v>0.25</v>
      </c>
      <c r="CA140" s="1">
        <v>0.25</v>
      </c>
      <c r="CB140" s="1">
        <v>0.25</v>
      </c>
      <c r="CC140" s="1">
        <v>0.25</v>
      </c>
      <c r="CD140" s="1">
        <v>0.25</v>
      </c>
      <c r="CE140" s="1">
        <v>0.25</v>
      </c>
      <c r="CF140" s="1">
        <v>0.25</v>
      </c>
      <c r="CG140" s="1">
        <v>0.25</v>
      </c>
      <c r="CH140" s="1">
        <v>0.25</v>
      </c>
      <c r="CI140" s="1">
        <v>0.25</v>
      </c>
      <c r="CJ140" s="1">
        <v>0.25</v>
      </c>
      <c r="CK140" s="1">
        <v>0.25</v>
      </c>
      <c r="CL140" s="1">
        <v>0.25</v>
      </c>
      <c r="CM140" s="1">
        <v>0.25</v>
      </c>
      <c r="CN140" s="1">
        <v>0.25</v>
      </c>
      <c r="CO140" s="1">
        <v>0.25</v>
      </c>
      <c r="CP140" s="1">
        <v>0.25</v>
      </c>
      <c r="CQ140" s="1">
        <v>0.25</v>
      </c>
      <c r="CR140" s="1">
        <v>0.25</v>
      </c>
      <c r="CS140" s="1">
        <v>0.25</v>
      </c>
      <c r="CT140" s="1">
        <v>0.25</v>
      </c>
      <c r="CU140" s="1">
        <v>0.25</v>
      </c>
      <c r="CV140" s="1">
        <v>0.25</v>
      </c>
      <c r="CW140" s="1">
        <v>0.25</v>
      </c>
      <c r="CX140" s="1">
        <v>0.25</v>
      </c>
      <c r="CY140" s="1">
        <v>0.25</v>
      </c>
      <c r="CZ140" s="1">
        <v>0.25</v>
      </c>
      <c r="DA140" s="1">
        <v>0.25</v>
      </c>
      <c r="DB140" s="1">
        <v>0.25</v>
      </c>
      <c r="DC140" s="1">
        <v>0.25</v>
      </c>
      <c r="DD140" s="1">
        <v>0.25</v>
      </c>
      <c r="DE140" s="1">
        <v>0.25</v>
      </c>
      <c r="DF140" s="1">
        <v>0.25</v>
      </c>
      <c r="DG140" s="1">
        <v>0.25</v>
      </c>
      <c r="DH140" s="1">
        <v>0.25</v>
      </c>
      <c r="DI140" s="1">
        <v>0</v>
      </c>
      <c r="DJ140" s="1">
        <v>0</v>
      </c>
      <c r="DK140" s="1">
        <v>0.25</v>
      </c>
      <c r="DL140" s="1">
        <v>0.25</v>
      </c>
      <c r="DM140" s="1">
        <v>0.25</v>
      </c>
      <c r="DN140" s="1">
        <v>0.25</v>
      </c>
      <c r="DO140" s="1">
        <v>0.25</v>
      </c>
      <c r="DP140" s="1">
        <v>0.25</v>
      </c>
      <c r="DQ140" s="1">
        <v>0.25</v>
      </c>
      <c r="DR140" s="1">
        <v>0.25</v>
      </c>
      <c r="DS140" s="1">
        <v>0.25</v>
      </c>
      <c r="DT140" s="1">
        <v>0.25</v>
      </c>
      <c r="DU140" s="1">
        <v>0.25</v>
      </c>
      <c r="DV140" s="1">
        <v>0.25</v>
      </c>
      <c r="DW140" s="1">
        <v>0.25</v>
      </c>
      <c r="DX140" s="1">
        <v>0.25</v>
      </c>
      <c r="DY140" s="1">
        <v>0.25</v>
      </c>
      <c r="DZ140" s="1">
        <v>0.25</v>
      </c>
      <c r="EA140" s="1">
        <v>0.25</v>
      </c>
      <c r="EB140" s="1">
        <v>0.25</v>
      </c>
      <c r="EC140" s="1">
        <v>0.25</v>
      </c>
      <c r="ED140" s="1">
        <v>0.25</v>
      </c>
      <c r="EE140" s="1">
        <v>0.25</v>
      </c>
      <c r="EF140" s="1">
        <v>0.25</v>
      </c>
      <c r="EG140" s="1">
        <v>0.25</v>
      </c>
      <c r="EH140" s="1">
        <v>0.25</v>
      </c>
      <c r="EI140" s="1">
        <v>0.25</v>
      </c>
      <c r="EJ140" s="1">
        <v>0.25</v>
      </c>
      <c r="EK140" s="1">
        <v>0.25</v>
      </c>
      <c r="EL140" s="1">
        <v>0.25</v>
      </c>
      <c r="EM140" s="1">
        <v>0.25</v>
      </c>
      <c r="EN140" s="1">
        <v>0.25</v>
      </c>
      <c r="EO140" s="1">
        <v>0.25</v>
      </c>
      <c r="EP140" s="1">
        <v>0.25</v>
      </c>
      <c r="EQ140" s="1">
        <v>0.25</v>
      </c>
      <c r="ER140" s="1">
        <v>0.25</v>
      </c>
      <c r="ES140" s="1">
        <v>0.25</v>
      </c>
      <c r="ET140" s="1">
        <v>0.25</v>
      </c>
      <c r="EU140" s="1">
        <v>0.25</v>
      </c>
      <c r="EV140" s="1">
        <v>0.25</v>
      </c>
      <c r="EW140" s="1">
        <v>0.25</v>
      </c>
      <c r="EX140" s="1">
        <v>0.25</v>
      </c>
      <c r="EY140" s="1">
        <v>0.25</v>
      </c>
      <c r="EZ140" s="1">
        <v>0.25</v>
      </c>
      <c r="FA140" s="1">
        <v>0.25</v>
      </c>
      <c r="FB140" s="1">
        <v>0.25</v>
      </c>
      <c r="FC140" s="1">
        <v>0.25</v>
      </c>
      <c r="FD140" s="1">
        <v>0.25</v>
      </c>
      <c r="FE140" s="1">
        <v>0.25</v>
      </c>
      <c r="FF140" s="1">
        <v>0.25</v>
      </c>
      <c r="FG140" s="1">
        <v>0.25</v>
      </c>
      <c r="FH140" s="1">
        <v>0.25</v>
      </c>
      <c r="FI140" s="1">
        <v>0.25</v>
      </c>
      <c r="FJ140" s="1">
        <v>0.25</v>
      </c>
      <c r="FK140" s="1">
        <v>0.25</v>
      </c>
      <c r="FL140" s="1">
        <v>0.25</v>
      </c>
      <c r="FM140" s="1">
        <v>0.25</v>
      </c>
      <c r="FN140" s="1">
        <v>0.25</v>
      </c>
      <c r="FO140" s="1">
        <v>0.25</v>
      </c>
      <c r="FP140" s="1">
        <v>0.25</v>
      </c>
      <c r="FQ140" s="1">
        <v>0.25</v>
      </c>
      <c r="FR140" s="1">
        <v>0.25</v>
      </c>
      <c r="FS140" s="1">
        <v>0.25</v>
      </c>
      <c r="FT140" s="1">
        <v>0.25</v>
      </c>
      <c r="FU140" s="1">
        <v>0.25</v>
      </c>
      <c r="FV140" s="1">
        <v>0.25</v>
      </c>
      <c r="FW140" s="1">
        <v>0.25</v>
      </c>
      <c r="FX140" s="1">
        <v>0.25</v>
      </c>
      <c r="FY140" s="1">
        <v>0.25</v>
      </c>
      <c r="FZ140" s="1">
        <v>0.25</v>
      </c>
      <c r="GA140" s="1">
        <v>0.25</v>
      </c>
      <c r="GB140" s="1">
        <v>0.25</v>
      </c>
      <c r="GC140" s="1">
        <v>0.25</v>
      </c>
      <c r="GD140" s="1">
        <v>0.25</v>
      </c>
      <c r="GE140" s="1">
        <v>0.25</v>
      </c>
      <c r="GF140" s="1">
        <v>0.25</v>
      </c>
      <c r="GG140" s="1">
        <v>0.25</v>
      </c>
      <c r="GH140" s="1">
        <v>0.25</v>
      </c>
      <c r="GI140" s="1">
        <v>0.25</v>
      </c>
      <c r="GJ140" s="1">
        <v>0.25</v>
      </c>
      <c r="GK140" s="1">
        <v>0.25</v>
      </c>
      <c r="GL140" s="1">
        <v>0.25</v>
      </c>
      <c r="GM140" s="1">
        <v>0.25</v>
      </c>
      <c r="GN140" s="1">
        <v>0.25</v>
      </c>
      <c r="GO140" s="1">
        <v>0.25</v>
      </c>
      <c r="GP140" s="1">
        <v>0.25</v>
      </c>
      <c r="GQ140" s="1">
        <v>0.25</v>
      </c>
      <c r="GR140" s="1">
        <v>0.25</v>
      </c>
      <c r="GS140" s="1">
        <v>0.25</v>
      </c>
      <c r="GT140" s="1">
        <v>0.25</v>
      </c>
      <c r="GU140" s="1">
        <v>0.25</v>
      </c>
      <c r="GV140" s="1">
        <v>0.25</v>
      </c>
      <c r="GW140" s="1">
        <v>0.25</v>
      </c>
      <c r="GX140" s="1">
        <v>0.25</v>
      </c>
      <c r="GY140" s="1">
        <v>0.25</v>
      </c>
      <c r="GZ140" s="1">
        <v>0.25</v>
      </c>
      <c r="HA140" s="1">
        <v>0.25</v>
      </c>
      <c r="HB140" s="1">
        <v>0.25</v>
      </c>
      <c r="HC140" s="1">
        <v>0.25</v>
      </c>
      <c r="HD140" s="1">
        <v>0.25</v>
      </c>
      <c r="HE140" s="1">
        <v>0.25</v>
      </c>
      <c r="HF140" s="1">
        <v>0.25</v>
      </c>
      <c r="HG140" s="1">
        <v>0.25</v>
      </c>
      <c r="HH140" s="1">
        <v>0.25</v>
      </c>
      <c r="HI140" s="1">
        <v>0.25</v>
      </c>
      <c r="HJ140" s="1">
        <v>0.25</v>
      </c>
      <c r="HK140" s="1">
        <v>0.25</v>
      </c>
      <c r="HL140" s="1">
        <v>0.25</v>
      </c>
      <c r="HM140" s="1">
        <v>0.25</v>
      </c>
      <c r="HN140" s="1">
        <v>0.25</v>
      </c>
      <c r="HO140" s="1">
        <v>0.25</v>
      </c>
      <c r="HP140" s="1">
        <v>0.25</v>
      </c>
      <c r="HQ140" s="1">
        <v>0.25</v>
      </c>
      <c r="HR140" s="1">
        <v>0.25</v>
      </c>
      <c r="HS140" s="1">
        <v>0.25</v>
      </c>
      <c r="HT140" s="1">
        <v>0.25</v>
      </c>
      <c r="HU140" s="1">
        <v>0.25</v>
      </c>
      <c r="HV140" s="1">
        <v>0.25</v>
      </c>
      <c r="HW140" s="1">
        <v>0.25</v>
      </c>
      <c r="HX140" s="1">
        <v>0.25</v>
      </c>
      <c r="HY140" s="1">
        <v>0.25</v>
      </c>
      <c r="HZ140" s="1">
        <v>0.25</v>
      </c>
      <c r="IA140" s="1">
        <v>0.25</v>
      </c>
      <c r="IB140" s="1">
        <v>0.25</v>
      </c>
      <c r="IC140" s="1">
        <v>0.25</v>
      </c>
      <c r="ID140" s="1">
        <v>0.25</v>
      </c>
      <c r="IE140" s="1">
        <v>0.25</v>
      </c>
      <c r="IF140" s="1">
        <v>0.25</v>
      </c>
      <c r="IG140" s="1">
        <v>0.25</v>
      </c>
      <c r="IH140" s="1">
        <v>0.25</v>
      </c>
      <c r="II140" s="1">
        <v>0.25</v>
      </c>
      <c r="IJ140" s="1">
        <v>0.25</v>
      </c>
      <c r="IK140" s="1">
        <v>0.25</v>
      </c>
      <c r="IL140" s="1">
        <v>0.25</v>
      </c>
      <c r="IM140" s="1">
        <v>0.25</v>
      </c>
      <c r="IN140" s="1">
        <v>0.25</v>
      </c>
      <c r="IO140" s="1">
        <v>0.25</v>
      </c>
      <c r="IP140" s="1">
        <v>0.25</v>
      </c>
      <c r="IQ140" s="1">
        <v>0.25</v>
      </c>
      <c r="IR140" s="1">
        <v>0.25</v>
      </c>
      <c r="IS140" s="1">
        <v>0.25</v>
      </c>
      <c r="IT140" s="1">
        <v>0.25</v>
      </c>
      <c r="IU140" s="1">
        <v>0.25</v>
      </c>
      <c r="IV140" s="1">
        <v>0.25</v>
      </c>
      <c r="IW140" s="1">
        <v>0.25</v>
      </c>
      <c r="IX140" s="1">
        <v>0.25</v>
      </c>
      <c r="IY140" s="1">
        <v>0.25</v>
      </c>
      <c r="IZ140" s="1">
        <v>0.25</v>
      </c>
      <c r="JA140" s="1">
        <v>0.25</v>
      </c>
      <c r="JB140" s="1">
        <v>0.25</v>
      </c>
      <c r="JC140" s="1">
        <v>0.25</v>
      </c>
      <c r="JD140" s="1">
        <v>0.25</v>
      </c>
      <c r="JE140" s="1">
        <v>0.25</v>
      </c>
      <c r="JF140" s="1">
        <v>0.25</v>
      </c>
      <c r="JG140" s="1">
        <v>0.25</v>
      </c>
      <c r="JH140" s="1">
        <v>0.25</v>
      </c>
      <c r="JI140" s="1">
        <v>0.25</v>
      </c>
      <c r="JJ140" s="1">
        <v>0.25</v>
      </c>
      <c r="JK140" s="1">
        <v>0.25</v>
      </c>
      <c r="JL140" s="1">
        <v>0.25</v>
      </c>
      <c r="JM140" s="1">
        <v>0.25</v>
      </c>
      <c r="JN140" s="1">
        <v>0.25</v>
      </c>
      <c r="JO140" s="1">
        <v>0.25</v>
      </c>
      <c r="JP140" s="1">
        <v>0.25</v>
      </c>
      <c r="JQ140" s="1">
        <v>0.25</v>
      </c>
      <c r="JR140" s="1">
        <v>0.25</v>
      </c>
      <c r="JS140" s="1">
        <v>0.25</v>
      </c>
      <c r="JT140" s="1">
        <v>0.25</v>
      </c>
      <c r="JU140" s="1">
        <v>0.25</v>
      </c>
      <c r="JV140" s="1">
        <v>0.25</v>
      </c>
      <c r="JW140" s="1">
        <v>0.25</v>
      </c>
      <c r="JX140" s="1">
        <v>0.25</v>
      </c>
      <c r="JY140" s="1">
        <v>0.25</v>
      </c>
      <c r="JZ140" s="1">
        <v>0.25</v>
      </c>
      <c r="KA140" s="1">
        <v>0.25</v>
      </c>
      <c r="KB140" s="1">
        <v>0.25</v>
      </c>
      <c r="KC140" s="1">
        <v>0.25</v>
      </c>
      <c r="KD140" s="1">
        <v>0.25</v>
      </c>
      <c r="KE140" s="1">
        <v>0.25</v>
      </c>
      <c r="KF140" s="1">
        <v>0.25</v>
      </c>
      <c r="KG140" s="1">
        <v>0.25</v>
      </c>
      <c r="KH140" s="1">
        <v>0.25</v>
      </c>
      <c r="KI140" s="1">
        <v>0.25</v>
      </c>
      <c r="KJ140" s="1">
        <v>0.25</v>
      </c>
      <c r="KK140" s="1">
        <v>0.25</v>
      </c>
      <c r="KL140" s="1">
        <v>2</v>
      </c>
      <c r="KM140" s="1">
        <v>2</v>
      </c>
      <c r="KN140" s="1">
        <v>2</v>
      </c>
      <c r="KO140" s="1">
        <v>0.25</v>
      </c>
      <c r="KP140" s="1">
        <v>2</v>
      </c>
      <c r="KQ140" s="1">
        <v>2</v>
      </c>
      <c r="KR140" s="1">
        <v>2</v>
      </c>
      <c r="KS140" s="1">
        <v>2</v>
      </c>
      <c r="KT140" s="1">
        <v>2</v>
      </c>
      <c r="KU140" s="1">
        <v>2</v>
      </c>
      <c r="KV140" s="1">
        <v>2</v>
      </c>
      <c r="KW140" s="1">
        <v>2</v>
      </c>
      <c r="KX140" s="1">
        <v>0</v>
      </c>
      <c r="KY140" s="1">
        <v>2</v>
      </c>
      <c r="KZ140" s="1">
        <v>2</v>
      </c>
      <c r="LA140" s="1">
        <v>2</v>
      </c>
      <c r="LB140" s="1">
        <v>2</v>
      </c>
      <c r="LC140" s="1">
        <v>2</v>
      </c>
      <c r="LD140" s="1">
        <v>2</v>
      </c>
      <c r="LE140" s="1">
        <v>2</v>
      </c>
      <c r="LF140" s="1">
        <v>2</v>
      </c>
      <c r="LG140" s="1">
        <v>2</v>
      </c>
      <c r="LH140" s="1">
        <v>2</v>
      </c>
      <c r="LI140" s="1">
        <v>2</v>
      </c>
      <c r="LJ140" s="1">
        <v>2</v>
      </c>
      <c r="LK140" s="1">
        <v>2</v>
      </c>
      <c r="LL140" s="1">
        <v>0.25</v>
      </c>
      <c r="LM140" s="1">
        <v>0.25</v>
      </c>
      <c r="LN140" s="1">
        <v>0.25</v>
      </c>
      <c r="LO140" s="1">
        <v>0.25</v>
      </c>
      <c r="LP140" s="1">
        <v>0.25</v>
      </c>
      <c r="LQ140" s="1">
        <v>0.25</v>
      </c>
      <c r="LR140" s="1">
        <v>0.25</v>
      </c>
      <c r="LS140" s="1">
        <v>0.25</v>
      </c>
      <c r="LT140" s="1">
        <v>0.25</v>
      </c>
      <c r="LU140" s="1">
        <v>0.25</v>
      </c>
      <c r="LV140" s="1">
        <v>0.25</v>
      </c>
      <c r="LW140" s="1">
        <v>0.25</v>
      </c>
      <c r="LX140" s="1">
        <v>0.25</v>
      </c>
      <c r="LY140" s="1">
        <v>0.25</v>
      </c>
      <c r="LZ140" s="1">
        <v>0.25</v>
      </c>
      <c r="MA140" s="1">
        <v>0.25</v>
      </c>
      <c r="MB140" s="1">
        <v>0.25</v>
      </c>
      <c r="MC140" s="1">
        <v>0.25</v>
      </c>
      <c r="MD140" s="1">
        <v>0.25</v>
      </c>
      <c r="ME140" s="1">
        <v>0.25</v>
      </c>
      <c r="MF140" s="1">
        <v>0.25</v>
      </c>
      <c r="MG140" s="1">
        <v>0.25</v>
      </c>
      <c r="MH140" s="1">
        <v>0.25</v>
      </c>
      <c r="MI140" s="1">
        <v>0.25</v>
      </c>
      <c r="MJ140" s="1">
        <v>0.25</v>
      </c>
      <c r="MK140" s="1">
        <v>0.25</v>
      </c>
      <c r="ML140" s="1">
        <v>0.25</v>
      </c>
      <c r="MM140" s="1">
        <v>0.25</v>
      </c>
      <c r="MN140" s="1">
        <v>0.25</v>
      </c>
      <c r="MO140" s="1">
        <v>0.25</v>
      </c>
      <c r="MP140" s="1">
        <v>0.25</v>
      </c>
      <c r="MQ140" s="1">
        <v>0.25</v>
      </c>
      <c r="MR140" s="1">
        <v>0.25</v>
      </c>
      <c r="MS140" s="1">
        <v>0.25</v>
      </c>
      <c r="MT140" s="1">
        <v>0.25</v>
      </c>
      <c r="MU140" s="1">
        <v>0.25</v>
      </c>
      <c r="MV140" s="1">
        <v>0.25</v>
      </c>
      <c r="MW140" s="1">
        <v>0.25</v>
      </c>
      <c r="MX140" s="1">
        <v>0.25</v>
      </c>
      <c r="MY140" s="1">
        <v>0.25</v>
      </c>
      <c r="MZ140" s="1">
        <v>0.25</v>
      </c>
      <c r="NA140" s="1">
        <v>0.25</v>
      </c>
      <c r="NB140" s="1">
        <v>0.25</v>
      </c>
      <c r="NC140" s="1">
        <v>0.25</v>
      </c>
    </row>
    <row r="141" spans="2:367" ht="15">
      <c r="B141" s="9" t="s">
        <v>1852</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0</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0</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0</v>
      </c>
      <c r="JO141" s="1">
        <v>0</v>
      </c>
      <c r="JP141" s="1">
        <v>0</v>
      </c>
      <c r="JQ141" s="1">
        <v>0</v>
      </c>
      <c r="JR141" s="1">
        <v>0</v>
      </c>
      <c r="JS141" s="1">
        <v>0</v>
      </c>
      <c r="JT141" s="1">
        <v>0</v>
      </c>
      <c r="JU141" s="1">
        <v>0</v>
      </c>
      <c r="JV141" s="1">
        <v>0</v>
      </c>
      <c r="JW141" s="1">
        <v>0</v>
      </c>
      <c r="JX141" s="1">
        <v>0</v>
      </c>
      <c r="JY141" s="1">
        <v>0</v>
      </c>
      <c r="JZ141" s="1">
        <v>0</v>
      </c>
      <c r="KA141" s="1">
        <v>0</v>
      </c>
      <c r="KB141" s="1">
        <v>0</v>
      </c>
      <c r="KC141" s="1">
        <v>0</v>
      </c>
      <c r="KD141" s="1">
        <v>0</v>
      </c>
      <c r="KE141" s="1">
        <v>0</v>
      </c>
      <c r="KF141" s="1">
        <v>0</v>
      </c>
      <c r="KG141" s="1">
        <v>0</v>
      </c>
      <c r="KH141" s="1">
        <v>0</v>
      </c>
      <c r="KI141" s="1">
        <v>0</v>
      </c>
      <c r="KJ141" s="1">
        <v>0</v>
      </c>
      <c r="KK141" s="1">
        <v>0</v>
      </c>
      <c r="KL141" s="1">
        <v>0</v>
      </c>
      <c r="KM141" s="1">
        <v>0</v>
      </c>
      <c r="KN141" s="1">
        <v>0</v>
      </c>
      <c r="KO141" s="1">
        <v>0</v>
      </c>
      <c r="KP141" s="1">
        <v>0</v>
      </c>
      <c r="KQ141" s="1">
        <v>0</v>
      </c>
      <c r="KR141" s="1">
        <v>0</v>
      </c>
      <c r="KS141" s="1">
        <v>0</v>
      </c>
      <c r="KT141" s="1">
        <v>0</v>
      </c>
      <c r="KU141" s="1">
        <v>0</v>
      </c>
      <c r="KV141" s="1">
        <v>0</v>
      </c>
      <c r="KW141" s="1">
        <v>0</v>
      </c>
      <c r="KX141" s="1">
        <v>0</v>
      </c>
      <c r="KY141" s="1">
        <v>0</v>
      </c>
      <c r="KZ141" s="1">
        <v>0</v>
      </c>
      <c r="LA141" s="1">
        <v>0</v>
      </c>
      <c r="LB141" s="1">
        <v>0</v>
      </c>
      <c r="LC141" s="1">
        <v>0</v>
      </c>
      <c r="LD141" s="1">
        <v>0</v>
      </c>
      <c r="LE141" s="1">
        <v>0</v>
      </c>
      <c r="LF141" s="1">
        <v>0</v>
      </c>
      <c r="LG141" s="1">
        <v>0</v>
      </c>
      <c r="LH141" s="1">
        <v>0</v>
      </c>
      <c r="LI141" s="1">
        <v>0</v>
      </c>
      <c r="LJ141" s="1">
        <v>0</v>
      </c>
      <c r="LK141" s="1">
        <v>0</v>
      </c>
      <c r="LL141" s="1">
        <v>0</v>
      </c>
      <c r="LM141" s="1">
        <v>0</v>
      </c>
      <c r="LN141" s="1">
        <v>0</v>
      </c>
      <c r="LO141" s="1">
        <v>0</v>
      </c>
      <c r="LP141" s="1">
        <v>0</v>
      </c>
      <c r="LQ141" s="1">
        <v>0</v>
      </c>
      <c r="LR141" s="1">
        <v>0</v>
      </c>
      <c r="LS141" s="1">
        <v>0</v>
      </c>
      <c r="LT141" s="1">
        <v>0</v>
      </c>
      <c r="LU141" s="1">
        <v>0</v>
      </c>
      <c r="LV141" s="1">
        <v>0</v>
      </c>
      <c r="LW141" s="1">
        <v>0</v>
      </c>
      <c r="LX141" s="1">
        <v>0</v>
      </c>
      <c r="LY141" s="1">
        <v>0</v>
      </c>
      <c r="LZ141" s="1">
        <v>0</v>
      </c>
      <c r="MA141" s="1">
        <v>0</v>
      </c>
      <c r="MB141" s="1">
        <v>0</v>
      </c>
      <c r="MC141" s="1">
        <v>0</v>
      </c>
      <c r="MD141" s="1">
        <v>0</v>
      </c>
      <c r="ME141" s="1">
        <v>0</v>
      </c>
      <c r="MF141" s="1">
        <v>0</v>
      </c>
      <c r="MG141" s="1">
        <v>0</v>
      </c>
      <c r="MH141" s="1">
        <v>0</v>
      </c>
      <c r="MI141" s="1">
        <v>0</v>
      </c>
      <c r="MJ141" s="1">
        <v>0</v>
      </c>
      <c r="MK141" s="1">
        <v>0</v>
      </c>
      <c r="ML141" s="1">
        <v>0</v>
      </c>
      <c r="MM141" s="1">
        <v>0</v>
      </c>
      <c r="MN141" s="1">
        <v>0</v>
      </c>
      <c r="MO141" s="1">
        <v>0</v>
      </c>
      <c r="MP141" s="1">
        <v>0</v>
      </c>
      <c r="MQ141" s="1">
        <v>0</v>
      </c>
      <c r="MR141" s="1">
        <v>0</v>
      </c>
      <c r="MS141" s="1">
        <v>0</v>
      </c>
      <c r="MT141" s="1">
        <v>0</v>
      </c>
      <c r="MU141" s="1">
        <v>0</v>
      </c>
      <c r="MV141" s="1">
        <v>0</v>
      </c>
      <c r="MW141" s="1">
        <v>0</v>
      </c>
      <c r="MX141" s="1">
        <v>0</v>
      </c>
      <c r="MY141" s="1">
        <v>0</v>
      </c>
      <c r="MZ141" s="1">
        <v>0</v>
      </c>
      <c r="NA141" s="1">
        <v>0</v>
      </c>
      <c r="NB141" s="1">
        <v>0</v>
      </c>
      <c r="NC141" s="1">
        <v>0</v>
      </c>
    </row>
    <row r="142" spans="2:367" ht="15">
      <c r="B142" s="11" t="s">
        <v>867</v>
      </c>
      <c r="C142" s="18">
        <f>SUM(C133:C141)</f>
        <v>1.7511627906976743</v>
      </c>
      <c r="D142" s="18">
        <f t="shared" ref="D142:BO142" si="331">SUM(D133:D141)</f>
        <v>1.7790697674418605</v>
      </c>
      <c r="E142" s="18">
        <f t="shared" si="331"/>
        <v>1.7232558139534884</v>
      </c>
      <c r="F142" s="18">
        <f t="shared" si="331"/>
        <v>1.7232558139534884</v>
      </c>
      <c r="G142" s="18">
        <f t="shared" si="331"/>
        <v>1.7790697674418605</v>
      </c>
      <c r="H142" s="18">
        <f t="shared" si="331"/>
        <v>1.6953488372093024</v>
      </c>
      <c r="I142" s="18">
        <f t="shared" si="331"/>
        <v>1.6953488372093024</v>
      </c>
      <c r="J142" s="18">
        <f t="shared" si="331"/>
        <v>1.7790697674418605</v>
      </c>
      <c r="K142" s="18">
        <f t="shared" si="331"/>
        <v>1.7790697674418605</v>
      </c>
      <c r="L142" s="18">
        <f t="shared" si="331"/>
        <v>1.7232558139534884</v>
      </c>
      <c r="M142" s="18">
        <f t="shared" si="331"/>
        <v>1.7232558139534884</v>
      </c>
      <c r="N142" s="18">
        <f t="shared" si="331"/>
        <v>1.6953488372093024</v>
      </c>
      <c r="O142" s="18">
        <f t="shared" si="331"/>
        <v>1.7790697674418605</v>
      </c>
      <c r="P142" s="18">
        <f t="shared" si="331"/>
        <v>1.9186046511627908</v>
      </c>
      <c r="Q142" s="18">
        <f t="shared" si="331"/>
        <v>1.9186046511627908</v>
      </c>
      <c r="R142" s="18">
        <f t="shared" si="331"/>
        <v>2.0302325581395348</v>
      </c>
      <c r="S142" s="18">
        <f t="shared" si="331"/>
        <v>2.113953488372093</v>
      </c>
      <c r="T142" s="18">
        <f t="shared" si="331"/>
        <v>1.9465116279069767</v>
      </c>
      <c r="U142" s="18">
        <f t="shared" si="331"/>
        <v>1.6953488372093024</v>
      </c>
      <c r="V142" s="18">
        <f t="shared" si="331"/>
        <v>1.6953488372093024</v>
      </c>
      <c r="W142" s="18">
        <f t="shared" si="331"/>
        <v>1.8069767441860465</v>
      </c>
      <c r="X142" s="18">
        <f t="shared" si="331"/>
        <v>1.8069767441860465</v>
      </c>
      <c r="Y142" s="18">
        <f t="shared" si="331"/>
        <v>1.7093023255813953</v>
      </c>
      <c r="Z142" s="18">
        <f t="shared" si="331"/>
        <v>1.7511627906976743</v>
      </c>
      <c r="AA142" s="18">
        <f t="shared" si="331"/>
        <v>1.7790697674418605</v>
      </c>
      <c r="AB142" s="18">
        <f t="shared" si="331"/>
        <v>1.7790697674418605</v>
      </c>
      <c r="AC142" s="18">
        <f t="shared" si="331"/>
        <v>1.7790697674418605</v>
      </c>
      <c r="AD142" s="18">
        <f t="shared" si="331"/>
        <v>1.7790697674418605</v>
      </c>
      <c r="AE142" s="18">
        <f t="shared" si="331"/>
        <v>1.8348837209302324</v>
      </c>
      <c r="AF142" s="18">
        <f t="shared" si="331"/>
        <v>1.7790697674418605</v>
      </c>
      <c r="AG142" s="18">
        <f t="shared" si="331"/>
        <v>1.8348837209302324</v>
      </c>
      <c r="AH142" s="18">
        <f t="shared" si="331"/>
        <v>1.7790697674418605</v>
      </c>
      <c r="AI142" s="18">
        <f t="shared" si="331"/>
        <v>1.7790697674418605</v>
      </c>
      <c r="AJ142" s="18">
        <f t="shared" si="331"/>
        <v>1.7232558139534884</v>
      </c>
      <c r="AK142" s="18">
        <f t="shared" si="331"/>
        <v>1.8348837209302324</v>
      </c>
      <c r="AL142" s="18">
        <f t="shared" si="331"/>
        <v>1.8906976744186046</v>
      </c>
      <c r="AM142" s="18">
        <f t="shared" si="331"/>
        <v>1.8348837209302324</v>
      </c>
      <c r="AN142" s="18">
        <f t="shared" si="331"/>
        <v>1.8348837209302324</v>
      </c>
      <c r="AO142" s="18">
        <f t="shared" si="331"/>
        <v>1.8348837209302324</v>
      </c>
      <c r="AP142" s="18">
        <f t="shared" si="331"/>
        <v>1.7790697674418605</v>
      </c>
      <c r="AQ142" s="18">
        <f t="shared" si="331"/>
        <v>1.8069767441860465</v>
      </c>
      <c r="AR142" s="18">
        <f t="shared" si="331"/>
        <v>1.8348837209302324</v>
      </c>
      <c r="AS142" s="18">
        <f t="shared" si="331"/>
        <v>1.8906976744186046</v>
      </c>
      <c r="AT142" s="18">
        <f t="shared" si="331"/>
        <v>1.8906976744186046</v>
      </c>
      <c r="AU142" s="18">
        <f t="shared" si="331"/>
        <v>1.8348837209302324</v>
      </c>
      <c r="AV142" s="18">
        <f t="shared" si="331"/>
        <v>1.7511627906976743</v>
      </c>
      <c r="AW142" s="18">
        <f t="shared" si="331"/>
        <v>1.7790697674418605</v>
      </c>
      <c r="AX142" s="18">
        <f t="shared" si="331"/>
        <v>1.8627906976744186</v>
      </c>
      <c r="AY142" s="18">
        <f t="shared" si="331"/>
        <v>1.8906976744186046</v>
      </c>
      <c r="AZ142" s="18">
        <f t="shared" si="331"/>
        <v>2.1976744186046511</v>
      </c>
      <c r="BA142" s="18">
        <f t="shared" si="331"/>
        <v>2.3372093023255816</v>
      </c>
      <c r="BB142" s="18">
        <f t="shared" si="331"/>
        <v>2.1976744186046511</v>
      </c>
      <c r="BC142" s="18">
        <f t="shared" si="331"/>
        <v>1.8906976744186046</v>
      </c>
      <c r="BD142" s="18">
        <f t="shared" si="331"/>
        <v>1.7511627906976743</v>
      </c>
      <c r="BE142" s="18">
        <f t="shared" si="331"/>
        <v>1.6953488372093024</v>
      </c>
      <c r="BF142" s="18">
        <f t="shared" si="331"/>
        <v>1.8069767441860465</v>
      </c>
      <c r="BG142" s="18">
        <f t="shared" si="331"/>
        <v>1.5</v>
      </c>
      <c r="BH142" s="18">
        <f t="shared" si="331"/>
        <v>2.3372093023255816</v>
      </c>
      <c r="BI142" s="18">
        <f t="shared" si="331"/>
        <v>1.8627906976744186</v>
      </c>
      <c r="BJ142" s="18">
        <f t="shared" si="331"/>
        <v>1.8906976744186046</v>
      </c>
      <c r="BK142" s="18">
        <f t="shared" si="331"/>
        <v>1.8627906976744186</v>
      </c>
      <c r="BL142" s="18">
        <f t="shared" si="331"/>
        <v>1.8069767441860465</v>
      </c>
      <c r="BM142" s="18">
        <f t="shared" si="331"/>
        <v>1.8906976744186046</v>
      </c>
      <c r="BN142" s="18">
        <f t="shared" si="331"/>
        <v>2.058139534883721</v>
      </c>
      <c r="BO142" s="18">
        <f t="shared" si="331"/>
        <v>2.0860465116279068</v>
      </c>
      <c r="BP142" s="18">
        <f t="shared" ref="BP142:CR142" si="332">SUM(BP133:BP141)</f>
        <v>1.9465116279069767</v>
      </c>
      <c r="BQ142" s="18">
        <f t="shared" si="332"/>
        <v>1.6674418604651162</v>
      </c>
      <c r="BR142" s="18">
        <f t="shared" si="332"/>
        <v>1.8069767441860465</v>
      </c>
      <c r="BS142" s="18">
        <f t="shared" si="332"/>
        <v>1.6953488372093024</v>
      </c>
      <c r="BT142" s="18">
        <f t="shared" si="332"/>
        <v>1.8069767441860465</v>
      </c>
      <c r="BU142" s="18">
        <f t="shared" si="332"/>
        <v>1.8627906976744186</v>
      </c>
      <c r="BV142" s="18">
        <f t="shared" si="332"/>
        <v>1.7790697674418605</v>
      </c>
      <c r="BW142" s="18">
        <f t="shared" si="332"/>
        <v>1.8069767441860465</v>
      </c>
      <c r="BX142" s="18">
        <f t="shared" si="332"/>
        <v>1.7790697674418605</v>
      </c>
      <c r="BY142" s="18">
        <f t="shared" si="332"/>
        <v>1.8069767441860465</v>
      </c>
      <c r="BZ142" s="18">
        <f t="shared" si="332"/>
        <v>1.7232558139534884</v>
      </c>
      <c r="CA142" s="18">
        <f t="shared" si="332"/>
        <v>1.6953488372093024</v>
      </c>
      <c r="CB142" s="18">
        <f t="shared" si="332"/>
        <v>1.9465116279069767</v>
      </c>
      <c r="CC142" s="18">
        <f t="shared" si="332"/>
        <v>1.8348837209302324</v>
      </c>
      <c r="CD142" s="18">
        <f t="shared" si="332"/>
        <v>1.8348837209302324</v>
      </c>
      <c r="CE142" s="18">
        <f t="shared" si="332"/>
        <v>1.7232558139534884</v>
      </c>
      <c r="CF142" s="18">
        <f t="shared" si="332"/>
        <v>2.1976744186046511</v>
      </c>
      <c r="CG142" s="18">
        <f t="shared" si="332"/>
        <v>2.4488372093023258</v>
      </c>
      <c r="CH142" s="18">
        <f t="shared" si="332"/>
        <v>2.1697674418604649</v>
      </c>
      <c r="CI142" s="18">
        <f t="shared" si="332"/>
        <v>2.3930232558139535</v>
      </c>
      <c r="CJ142" s="18">
        <f t="shared" si="332"/>
        <v>2.6162790697674416</v>
      </c>
      <c r="CK142" s="18">
        <f t="shared" si="332"/>
        <v>2.5604651162790697</v>
      </c>
      <c r="CL142" s="18">
        <f t="shared" si="332"/>
        <v>2.2813953488372092</v>
      </c>
      <c r="CM142" s="18">
        <f t="shared" si="332"/>
        <v>2.5604651162790697</v>
      </c>
      <c r="CN142" s="18">
        <f t="shared" si="332"/>
        <v>2.6162790697674416</v>
      </c>
      <c r="CO142" s="18">
        <f t="shared" si="332"/>
        <v>2.1837209302325582</v>
      </c>
      <c r="CP142" s="18">
        <f t="shared" si="332"/>
        <v>2.1976744186046511</v>
      </c>
      <c r="CQ142" s="18">
        <f t="shared" si="332"/>
        <v>2.3372093023255816</v>
      </c>
      <c r="CR142" s="18">
        <f t="shared" si="332"/>
        <v>2.058139534883721</v>
      </c>
      <c r="CS142" s="18">
        <f t="shared" ref="CS142:FB142" si="333">SUM(CS133:CS141)</f>
        <v>2.058139534883721</v>
      </c>
      <c r="CT142" s="18">
        <f t="shared" si="333"/>
        <v>1.9186046511627908</v>
      </c>
      <c r="CU142" s="18">
        <f t="shared" si="333"/>
        <v>1.8627906976744186</v>
      </c>
      <c r="CV142" s="18">
        <f t="shared" si="333"/>
        <v>1.8627906976744186</v>
      </c>
      <c r="CW142" s="18">
        <f t="shared" si="333"/>
        <v>1.5</v>
      </c>
      <c r="CX142" s="12">
        <f t="shared" si="333"/>
        <v>2.1418604651162791</v>
      </c>
      <c r="CY142" s="12">
        <f t="shared" si="333"/>
        <v>1.8906976744186046</v>
      </c>
      <c r="CZ142" s="12">
        <f t="shared" si="333"/>
        <v>1.8348837209302324</v>
      </c>
      <c r="DA142" s="12">
        <f t="shared" si="333"/>
        <v>1.7790697674418605</v>
      </c>
      <c r="DB142" s="12">
        <f t="shared" si="333"/>
        <v>1.7511627906976743</v>
      </c>
      <c r="DC142" s="12">
        <f t="shared" si="333"/>
        <v>1.7511627906976743</v>
      </c>
      <c r="DD142" s="12">
        <f t="shared" si="333"/>
        <v>1.8918604651162791</v>
      </c>
      <c r="DE142" s="12">
        <f t="shared" si="333"/>
        <v>2.532558139534884</v>
      </c>
      <c r="DF142" s="12">
        <f t="shared" si="333"/>
        <v>2.1697674418604649</v>
      </c>
      <c r="DG142" s="12">
        <f t="shared" si="333"/>
        <v>2.1697674418604649</v>
      </c>
      <c r="DH142" s="12">
        <f t="shared" si="333"/>
        <v>2.1697674418604649</v>
      </c>
      <c r="DI142" s="18">
        <f t="shared" si="333"/>
        <v>0</v>
      </c>
      <c r="DJ142" s="18">
        <f t="shared" si="333"/>
        <v>0</v>
      </c>
      <c r="DK142" s="18">
        <f t="shared" si="333"/>
        <v>2.0872093023255816</v>
      </c>
      <c r="DL142" s="18">
        <f t="shared" si="333"/>
        <v>2.3941860465116278</v>
      </c>
      <c r="DM142" s="18">
        <f t="shared" si="333"/>
        <v>2.3104651162790697</v>
      </c>
      <c r="DN142" s="18">
        <f t="shared" si="333"/>
        <v>2.1988372093023258</v>
      </c>
      <c r="DO142" s="18">
        <f t="shared" si="333"/>
        <v>1.9197674418604651</v>
      </c>
      <c r="DP142" s="18">
        <f t="shared" si="333"/>
        <v>1.8081395348837208</v>
      </c>
      <c r="DQ142" s="18">
        <f t="shared" si="333"/>
        <v>1.6406976744186046</v>
      </c>
      <c r="DR142" s="18">
        <f t="shared" si="333"/>
        <v>1.8081395348837208</v>
      </c>
      <c r="DS142" s="18">
        <f t="shared" si="333"/>
        <v>1.6686046511627908</v>
      </c>
      <c r="DT142" s="18">
        <f t="shared" si="333"/>
        <v>1.5569767441860465</v>
      </c>
      <c r="DU142" s="18">
        <f t="shared" si="333"/>
        <v>1.8069767441860465</v>
      </c>
      <c r="DV142" s="18">
        <f t="shared" si="333"/>
        <v>1.7790697674418605</v>
      </c>
      <c r="DW142" s="18">
        <f t="shared" si="333"/>
        <v>1.7232558139534884</v>
      </c>
      <c r="DX142" s="18">
        <f t="shared" si="333"/>
        <v>1.7790697674418605</v>
      </c>
      <c r="DY142" s="18">
        <f t="shared" si="333"/>
        <v>1.8906976744186046</v>
      </c>
      <c r="DZ142" s="18">
        <f t="shared" si="333"/>
        <v>2.058139534883721</v>
      </c>
      <c r="EA142" s="18">
        <f t="shared" si="333"/>
        <v>1.7790697674418605</v>
      </c>
      <c r="EB142" s="18">
        <f t="shared" si="333"/>
        <v>1.7232558139534884</v>
      </c>
      <c r="EC142" s="18">
        <f t="shared" si="333"/>
        <v>1.7232558139534884</v>
      </c>
      <c r="ED142" s="18">
        <f t="shared" si="333"/>
        <v>1.6953488372093024</v>
      </c>
      <c r="EE142" s="18">
        <f t="shared" si="333"/>
        <v>1.7232558139534884</v>
      </c>
      <c r="EF142" s="18">
        <f t="shared" si="333"/>
        <v>1.5</v>
      </c>
      <c r="EG142" s="18">
        <f t="shared" si="333"/>
        <v>2.2255813953488373</v>
      </c>
      <c r="EH142" s="18">
        <f t="shared" si="333"/>
        <v>1.8069767441860465</v>
      </c>
      <c r="EI142" s="18">
        <f t="shared" si="333"/>
        <v>1.8069767441860465</v>
      </c>
      <c r="EJ142" s="18">
        <f t="shared" si="333"/>
        <v>1.8627906976744186</v>
      </c>
      <c r="EK142" s="18">
        <f t="shared" si="333"/>
        <v>1.7790697674418605</v>
      </c>
      <c r="EL142" s="18">
        <f t="shared" si="333"/>
        <v>1.7790697674418605</v>
      </c>
      <c r="EM142" s="18">
        <f t="shared" si="333"/>
        <v>1.8069767441860465</v>
      </c>
      <c r="EN142" s="18">
        <f t="shared" si="333"/>
        <v>1.8627906976744186</v>
      </c>
      <c r="EO142" s="18">
        <f t="shared" si="333"/>
        <v>1.7790697674418605</v>
      </c>
      <c r="EP142" s="18">
        <f t="shared" si="333"/>
        <v>2.2255813953488373</v>
      </c>
      <c r="EQ142" s="18">
        <f t="shared" si="333"/>
        <v>2.5604651162790697</v>
      </c>
      <c r="ER142" s="18">
        <f t="shared" si="333"/>
        <v>2.113953488372093</v>
      </c>
      <c r="ES142" s="18">
        <f t="shared" si="333"/>
        <v>2.0023255813953487</v>
      </c>
      <c r="ET142" s="18">
        <f t="shared" si="333"/>
        <v>2.4767441860465116</v>
      </c>
      <c r="EU142" s="18">
        <f t="shared" si="333"/>
        <v>2.4767441860465116</v>
      </c>
      <c r="EV142" s="18">
        <f t="shared" si="333"/>
        <v>2.5604651162790697</v>
      </c>
      <c r="EW142" s="18">
        <f t="shared" si="333"/>
        <v>2.3372093023255816</v>
      </c>
      <c r="EX142" s="18">
        <f t="shared" si="333"/>
        <v>2.4767441860465116</v>
      </c>
      <c r="EY142" s="18">
        <f t="shared" si="333"/>
        <v>2.1976744186046511</v>
      </c>
      <c r="EZ142" s="18">
        <f t="shared" si="333"/>
        <v>2.058139534883721</v>
      </c>
      <c r="FA142" s="18">
        <f t="shared" si="333"/>
        <v>2.5046511627906978</v>
      </c>
      <c r="FB142" s="18">
        <f t="shared" si="333"/>
        <v>2.3372093023255816</v>
      </c>
      <c r="FC142" s="18">
        <f t="shared" ref="FC142:HN142" si="334">SUM(FC133:FC141)</f>
        <v>2.7558139534883721</v>
      </c>
      <c r="FD142" s="18">
        <f t="shared" si="334"/>
        <v>2.532558139534884</v>
      </c>
      <c r="FE142" s="18">
        <f t="shared" si="334"/>
        <v>2.6162790697674416</v>
      </c>
      <c r="FF142" s="18">
        <f t="shared" si="334"/>
        <v>2.8395348837209302</v>
      </c>
      <c r="FG142" s="18">
        <f t="shared" si="334"/>
        <v>2.2255813953488373</v>
      </c>
      <c r="FH142" s="18">
        <f t="shared" si="334"/>
        <v>2.5046511627906978</v>
      </c>
      <c r="FI142" s="18">
        <f t="shared" si="334"/>
        <v>2.8953488372093021</v>
      </c>
      <c r="FJ142" s="18">
        <f t="shared" si="334"/>
        <v>2.1976744186046511</v>
      </c>
      <c r="FK142" s="18">
        <f t="shared" si="334"/>
        <v>1.8627906976744186</v>
      </c>
      <c r="FL142" s="18">
        <f t="shared" si="334"/>
        <v>1.8348837209302324</v>
      </c>
      <c r="FM142" s="18">
        <f t="shared" si="334"/>
        <v>1.8627906976744186</v>
      </c>
      <c r="FN142" s="18">
        <f t="shared" si="334"/>
        <v>1.7986325581395348</v>
      </c>
      <c r="FO142" s="18">
        <f t="shared" si="334"/>
        <v>1.9144744186046512</v>
      </c>
      <c r="FP142" s="18">
        <f t="shared" si="334"/>
        <v>1.9186046511627908</v>
      </c>
      <c r="FQ142" s="18">
        <f t="shared" si="334"/>
        <v>1.7511627906976743</v>
      </c>
      <c r="FR142" s="18">
        <f t="shared" si="334"/>
        <v>1.7790697674418605</v>
      </c>
      <c r="FS142" s="18">
        <f t="shared" si="334"/>
        <v>1.7790697674418605</v>
      </c>
      <c r="FT142" s="18">
        <f t="shared" si="334"/>
        <v>1.7790697674418605</v>
      </c>
      <c r="FU142" s="18">
        <f t="shared" si="334"/>
        <v>1.9465116279069767</v>
      </c>
      <c r="FV142" s="18">
        <f t="shared" si="334"/>
        <v>2.113953488372093</v>
      </c>
      <c r="FW142" s="18">
        <f t="shared" si="334"/>
        <v>1.9186046511627908</v>
      </c>
      <c r="FX142" s="18">
        <f t="shared" si="334"/>
        <v>1.8627906976744186</v>
      </c>
      <c r="FY142" s="18">
        <f t="shared" si="334"/>
        <v>1.8348837209302324</v>
      </c>
      <c r="FZ142" s="18">
        <f t="shared" si="334"/>
        <v>1.8348837209302324</v>
      </c>
      <c r="GA142" s="18">
        <f t="shared" si="334"/>
        <v>1.7790697674418605</v>
      </c>
      <c r="GB142" s="18">
        <f t="shared" si="334"/>
        <v>1.8627906976744186</v>
      </c>
      <c r="GC142" s="18">
        <f t="shared" si="334"/>
        <v>1.8069767441860465</v>
      </c>
      <c r="GD142" s="18">
        <f t="shared" si="334"/>
        <v>1.9186046511627908</v>
      </c>
      <c r="GE142" s="18">
        <f t="shared" si="334"/>
        <v>1.7790697674418605</v>
      </c>
      <c r="GF142" s="18">
        <f t="shared" si="334"/>
        <v>1.8348837209302324</v>
      </c>
      <c r="GG142" s="18">
        <f t="shared" si="334"/>
        <v>1.8348837209302324</v>
      </c>
      <c r="GH142" s="18">
        <f t="shared" si="334"/>
        <v>1.8906976744186046</v>
      </c>
      <c r="GI142" s="18">
        <f t="shared" si="334"/>
        <v>1.8906976744186046</v>
      </c>
      <c r="GJ142" s="18">
        <f t="shared" si="334"/>
        <v>2.3372093023255816</v>
      </c>
      <c r="GK142" s="18">
        <f t="shared" si="334"/>
        <v>2.3930232558139535</v>
      </c>
      <c r="GL142" s="18">
        <f t="shared" si="334"/>
        <v>1.9186046511627908</v>
      </c>
      <c r="GM142" s="18">
        <f t="shared" si="334"/>
        <v>1.8906976744186046</v>
      </c>
      <c r="GN142" s="18">
        <f t="shared" si="334"/>
        <v>1.9186046511627908</v>
      </c>
      <c r="GO142" s="18">
        <f t="shared" si="334"/>
        <v>1.7790697674418605</v>
      </c>
      <c r="GP142" s="18">
        <f t="shared" si="334"/>
        <v>1.9465116279069767</v>
      </c>
      <c r="GQ142" s="18">
        <f t="shared" si="334"/>
        <v>2.058139534883721</v>
      </c>
      <c r="GR142" s="18">
        <f t="shared" si="334"/>
        <v>1.8627906976744186</v>
      </c>
      <c r="GS142" s="18">
        <f t="shared" si="334"/>
        <v>1.8627906976744186</v>
      </c>
      <c r="GT142" s="18">
        <f t="shared" si="334"/>
        <v>1.8906976744186046</v>
      </c>
      <c r="GU142" s="18">
        <f t="shared" si="334"/>
        <v>1.8906976744186046</v>
      </c>
      <c r="GV142" s="18">
        <f t="shared" si="334"/>
        <v>1.7790697674418605</v>
      </c>
      <c r="GW142" s="18">
        <f t="shared" si="334"/>
        <v>1.8906976744186046</v>
      </c>
      <c r="GX142" s="18">
        <f t="shared" si="334"/>
        <v>2.4767441860465116</v>
      </c>
      <c r="GY142" s="18">
        <f t="shared" si="334"/>
        <v>2.6162790697674416</v>
      </c>
      <c r="GZ142" s="18">
        <f t="shared" si="334"/>
        <v>4.3372093023255811</v>
      </c>
      <c r="HA142" s="18">
        <f t="shared" si="334"/>
        <v>4.3372093023255811</v>
      </c>
      <c r="HB142" s="18">
        <f t="shared" si="334"/>
        <v>4.3372093023255811</v>
      </c>
      <c r="HC142" s="18">
        <f t="shared" si="334"/>
        <v>4.0023255813953487</v>
      </c>
      <c r="HD142" s="18">
        <f t="shared" si="334"/>
        <v>4.0023255813953487</v>
      </c>
      <c r="HE142" s="18">
        <f t="shared" si="334"/>
        <v>4.4488372093023258</v>
      </c>
      <c r="HF142" s="18">
        <f t="shared" si="334"/>
        <v>5.3139534883720927</v>
      </c>
      <c r="HG142" s="18">
        <f t="shared" si="334"/>
        <v>4.8953488372093021</v>
      </c>
      <c r="HH142" s="18">
        <f t="shared" si="334"/>
        <v>4.7558139534883725</v>
      </c>
      <c r="HI142" s="18">
        <f t="shared" si="334"/>
        <v>4.3372093023255811</v>
      </c>
      <c r="HJ142" s="18">
        <f t="shared" si="334"/>
        <v>4.3372093023255811</v>
      </c>
      <c r="HK142" s="18">
        <f t="shared" si="334"/>
        <v>4.2813953488372096</v>
      </c>
      <c r="HL142" s="18">
        <f t="shared" si="334"/>
        <v>4.4767441860465116</v>
      </c>
      <c r="HM142" s="18">
        <f t="shared" si="334"/>
        <v>4.058139534883721</v>
      </c>
      <c r="HN142" s="18">
        <f t="shared" si="334"/>
        <v>4.0023255813953487</v>
      </c>
      <c r="HO142" s="18">
        <f t="shared" ref="HO142:JZ142" si="335">SUM(HO133:HO141)</f>
        <v>3.9186046511627906</v>
      </c>
      <c r="HP142" s="18">
        <f t="shared" si="335"/>
        <v>3.8348837209302324</v>
      </c>
      <c r="HQ142" s="18">
        <f t="shared" si="335"/>
        <v>4.0023255813953487</v>
      </c>
      <c r="HR142" s="18">
        <f t="shared" si="335"/>
        <v>4.058139534883721</v>
      </c>
      <c r="HS142" s="18">
        <f>SUM(HS133:HS141)</f>
        <v>4.058139534883721</v>
      </c>
      <c r="HT142" s="18">
        <f t="shared" si="335"/>
        <v>3.9186046511627906</v>
      </c>
      <c r="HU142" s="18">
        <f t="shared" si="335"/>
        <v>3.8069767441860467</v>
      </c>
      <c r="HV142" s="18">
        <f t="shared" si="335"/>
        <v>3.7790697674418605</v>
      </c>
      <c r="HW142" s="18">
        <f t="shared" si="335"/>
        <v>3.8906976744186048</v>
      </c>
      <c r="HX142" s="18">
        <f t="shared" si="335"/>
        <v>4.0023255813953487</v>
      </c>
      <c r="HY142" s="18">
        <f t="shared" si="335"/>
        <v>4.058139534883721</v>
      </c>
      <c r="HZ142" s="18">
        <f t="shared" si="335"/>
        <v>4.4767441860465116</v>
      </c>
      <c r="IA142" s="18">
        <f t="shared" si="335"/>
        <v>4.3372093023255811</v>
      </c>
      <c r="IB142" s="18">
        <f t="shared" si="335"/>
        <v>4.1139534883720934</v>
      </c>
      <c r="IC142" s="18">
        <f t="shared" si="335"/>
        <v>4.058139534883721</v>
      </c>
      <c r="ID142" s="18">
        <f t="shared" si="335"/>
        <v>3.8348837209302324</v>
      </c>
      <c r="IE142" s="18">
        <f t="shared" si="335"/>
        <v>3.7232558139534886</v>
      </c>
      <c r="IF142" s="18">
        <f t="shared" si="335"/>
        <v>3.8627906976744186</v>
      </c>
      <c r="IG142" s="18">
        <f t="shared" si="335"/>
        <v>4.0999999999999996</v>
      </c>
      <c r="IH142" s="18">
        <f t="shared" si="335"/>
        <v>4.0860465116279068</v>
      </c>
      <c r="II142" s="18">
        <f t="shared" si="335"/>
        <v>3.9744186046511629</v>
      </c>
      <c r="IJ142" s="18">
        <f t="shared" si="335"/>
        <v>3.8348837209302324</v>
      </c>
      <c r="IK142" s="18">
        <f t="shared" si="335"/>
        <v>3.8767441860465115</v>
      </c>
      <c r="IL142" s="18">
        <f t="shared" si="335"/>
        <v>3.8348837209302324</v>
      </c>
      <c r="IM142" s="18">
        <f t="shared" si="335"/>
        <v>3.8348837209302324</v>
      </c>
      <c r="IN142" s="18">
        <f t="shared" si="335"/>
        <v>4.058139534883721</v>
      </c>
      <c r="IO142" s="18">
        <f t="shared" si="335"/>
        <v>6.0023255813953487</v>
      </c>
      <c r="IP142" s="18">
        <f t="shared" si="335"/>
        <v>6.0023255813953487</v>
      </c>
      <c r="IQ142" s="18">
        <f t="shared" si="335"/>
        <v>6.6720930232558135</v>
      </c>
      <c r="IR142" s="18">
        <f t="shared" si="335"/>
        <v>7.1744186046511631</v>
      </c>
      <c r="IS142" s="18">
        <f t="shared" si="335"/>
        <v>6.3372093023255811</v>
      </c>
      <c r="IT142" s="18">
        <f t="shared" si="335"/>
        <v>6.4767441860465116</v>
      </c>
      <c r="IU142" s="18">
        <f t="shared" si="335"/>
        <v>7.0348837209302326</v>
      </c>
      <c r="IV142" s="18">
        <f t="shared" si="335"/>
        <v>7.3139534883720927</v>
      </c>
      <c r="IW142" s="18">
        <f t="shared" si="335"/>
        <v>6.8953488372093021</v>
      </c>
      <c r="IX142" s="18">
        <f t="shared" si="335"/>
        <v>6.7558139534883725</v>
      </c>
      <c r="IY142" s="18">
        <f t="shared" si="335"/>
        <v>7.0348837209302326</v>
      </c>
      <c r="IZ142" s="18">
        <f t="shared" si="335"/>
        <v>7.4534883720930232</v>
      </c>
      <c r="JA142" s="18">
        <f t="shared" si="335"/>
        <v>6.3372093023255811</v>
      </c>
      <c r="JB142" s="18">
        <f t="shared" si="335"/>
        <v>7.0348837209302326</v>
      </c>
      <c r="JC142" s="18">
        <f t="shared" si="335"/>
        <v>7.5930232558139537</v>
      </c>
      <c r="JD142" s="18">
        <f t="shared" si="335"/>
        <v>6.7837209302325583</v>
      </c>
      <c r="JE142" s="18">
        <f t="shared" si="335"/>
        <v>6.7279069767441859</v>
      </c>
      <c r="JF142" s="18">
        <f t="shared" si="335"/>
        <v>6.1976744186046506</v>
      </c>
      <c r="JG142" s="18">
        <f t="shared" si="335"/>
        <v>5.9186046511627906</v>
      </c>
      <c r="JH142" s="18">
        <f t="shared" si="335"/>
        <v>6.0023255813953487</v>
      </c>
      <c r="JI142" s="18">
        <f t="shared" si="335"/>
        <v>6.6162790697674421</v>
      </c>
      <c r="JJ142" s="18">
        <f t="shared" si="335"/>
        <v>6.0302325581395344</v>
      </c>
      <c r="JK142" s="18">
        <f t="shared" si="335"/>
        <v>5.9744186046511629</v>
      </c>
      <c r="JL142" s="18">
        <f t="shared" si="335"/>
        <v>5.9186046511627906</v>
      </c>
      <c r="JM142" s="18">
        <f t="shared" si="335"/>
        <v>5.779069767441861</v>
      </c>
      <c r="JN142" s="18">
        <f t="shared" si="335"/>
        <v>6.058139534883721</v>
      </c>
      <c r="JO142" s="18">
        <f t="shared" si="335"/>
        <v>6.1976744186046506</v>
      </c>
      <c r="JP142" s="18">
        <f t="shared" si="335"/>
        <v>6.6162790697674421</v>
      </c>
      <c r="JQ142" s="18">
        <f t="shared" si="335"/>
        <v>7.3139534883720927</v>
      </c>
      <c r="JR142" s="18">
        <f t="shared" si="335"/>
        <v>6.6162790697674421</v>
      </c>
      <c r="JS142" s="18">
        <f t="shared" si="335"/>
        <v>6.1976744186046506</v>
      </c>
      <c r="JT142" s="18">
        <f t="shared" si="335"/>
        <v>5.9186046511627906</v>
      </c>
      <c r="JU142" s="18">
        <f t="shared" si="335"/>
        <v>6.058139534883721</v>
      </c>
      <c r="JV142" s="18">
        <f t="shared" si="335"/>
        <v>6.1976744186046506</v>
      </c>
      <c r="JW142" s="18">
        <f t="shared" si="335"/>
        <v>6.6162790697674421</v>
      </c>
      <c r="JX142" s="18">
        <f t="shared" si="335"/>
        <v>7.0348837209302326</v>
      </c>
      <c r="JY142" s="18">
        <f t="shared" si="335"/>
        <v>6.253488372093023</v>
      </c>
      <c r="JZ142" s="18">
        <f t="shared" si="335"/>
        <v>6.253488372093023</v>
      </c>
      <c r="KA142" s="18">
        <f t="shared" ref="KA142:ML142" si="336">SUM(KA133:KA141)</f>
        <v>4.058139534883721</v>
      </c>
      <c r="KB142" s="18">
        <f t="shared" si="336"/>
        <v>4.1976744186046506</v>
      </c>
      <c r="KC142" s="18">
        <f t="shared" si="336"/>
        <v>4.1976744186046506</v>
      </c>
      <c r="KD142" s="18">
        <f t="shared" si="336"/>
        <v>4.8953488372093021</v>
      </c>
      <c r="KE142" s="18">
        <f t="shared" si="336"/>
        <v>5.4534883720930232</v>
      </c>
      <c r="KF142" s="18">
        <f t="shared" si="336"/>
        <v>5.1744186046511631</v>
      </c>
      <c r="KG142" s="18">
        <f t="shared" si="336"/>
        <v>5.1744186046511631</v>
      </c>
      <c r="KH142" s="18">
        <f t="shared" si="336"/>
        <v>5.1744186046511631</v>
      </c>
      <c r="KI142" s="18">
        <f t="shared" si="336"/>
        <v>4.3372093023255811</v>
      </c>
      <c r="KJ142" s="18">
        <f t="shared" si="336"/>
        <v>4.1976744186046506</v>
      </c>
      <c r="KK142" s="18">
        <f t="shared" si="336"/>
        <v>6.0116279069767442</v>
      </c>
      <c r="KL142" s="18">
        <f t="shared" si="336"/>
        <v>14.761627906976745</v>
      </c>
      <c r="KM142" s="18">
        <f t="shared" si="336"/>
        <v>14.622093023255815</v>
      </c>
      <c r="KN142" s="18">
        <f t="shared" si="336"/>
        <v>14.622093023255815</v>
      </c>
      <c r="KO142" s="18">
        <f t="shared" si="336"/>
        <v>3.5</v>
      </c>
      <c r="KP142" s="18">
        <f t="shared" si="336"/>
        <v>14.761627906976745</v>
      </c>
      <c r="KQ142" s="18">
        <f t="shared" si="336"/>
        <v>14.761627906976745</v>
      </c>
      <c r="KR142" s="18">
        <f t="shared" si="336"/>
        <v>14.761627906976745</v>
      </c>
      <c r="KS142" s="18">
        <f t="shared" si="336"/>
        <v>14.761627906976745</v>
      </c>
      <c r="KT142" s="18">
        <f t="shared" si="336"/>
        <v>14.482558139534884</v>
      </c>
      <c r="KU142" s="18">
        <f t="shared" si="336"/>
        <v>14.622093023255815</v>
      </c>
      <c r="KV142" s="18">
        <f t="shared" si="336"/>
        <v>14.343023255813954</v>
      </c>
      <c r="KW142" s="18">
        <f t="shared" si="336"/>
        <v>14.622093023255815</v>
      </c>
      <c r="KX142" s="18">
        <v>0</v>
      </c>
      <c r="KY142" s="18">
        <f t="shared" si="336"/>
        <v>14.203488372093023</v>
      </c>
      <c r="KZ142" s="18">
        <f t="shared" si="336"/>
        <v>14.063953488372093</v>
      </c>
      <c r="LA142" s="18">
        <f t="shared" si="336"/>
        <v>13.645348837209303</v>
      </c>
      <c r="LB142" s="18">
        <f t="shared" si="336"/>
        <v>13.366279069767442</v>
      </c>
      <c r="LC142" s="18">
        <f t="shared" si="336"/>
        <v>13.366279069767442</v>
      </c>
      <c r="LD142" s="18">
        <f t="shared" si="336"/>
        <v>13.003488372093024</v>
      </c>
      <c r="LE142" s="18">
        <f t="shared" si="336"/>
        <v>13.226744186046512</v>
      </c>
      <c r="LF142" s="18">
        <f t="shared" si="336"/>
        <v>13.924418604651162</v>
      </c>
      <c r="LG142" s="18">
        <f t="shared" si="336"/>
        <v>13.924418604651162</v>
      </c>
      <c r="LH142" s="18">
        <f t="shared" si="336"/>
        <v>13.422093023255814</v>
      </c>
      <c r="LI142" s="18">
        <f t="shared" si="336"/>
        <v>13.087209302325581</v>
      </c>
      <c r="LJ142" s="18">
        <f t="shared" si="336"/>
        <v>12.612790697674418</v>
      </c>
      <c r="LK142" s="18">
        <f t="shared" si="336"/>
        <v>12.612790697674418</v>
      </c>
      <c r="LL142" s="18">
        <f t="shared" si="336"/>
        <v>2.6127906976744186</v>
      </c>
      <c r="LM142" s="18">
        <f t="shared" si="336"/>
        <v>2.6127906976744186</v>
      </c>
      <c r="LN142" s="18">
        <f t="shared" si="336"/>
        <v>2.4174418604651162</v>
      </c>
      <c r="LO142" s="18">
        <f t="shared" si="336"/>
        <v>2.25</v>
      </c>
      <c r="LP142" s="18">
        <f t="shared" si="336"/>
        <v>2.25</v>
      </c>
      <c r="LQ142" s="18">
        <f t="shared" si="336"/>
        <v>3.3662790697674416</v>
      </c>
      <c r="LR142" s="18">
        <f t="shared" si="336"/>
        <v>3.9244186046511631</v>
      </c>
      <c r="LS142" s="18">
        <f t="shared" si="336"/>
        <v>3.0872093023255816</v>
      </c>
      <c r="LT142" s="18">
        <f t="shared" si="336"/>
        <v>3.7848837209302326</v>
      </c>
      <c r="LU142" s="18">
        <f t="shared" si="336"/>
        <v>3.9244186046511631</v>
      </c>
      <c r="LV142" s="18">
        <f t="shared" si="336"/>
        <v>2.25</v>
      </c>
      <c r="LW142" s="18">
        <f t="shared" si="336"/>
        <v>2.25</v>
      </c>
      <c r="LX142" s="18">
        <f t="shared" si="336"/>
        <v>4.3430232558139537</v>
      </c>
      <c r="LY142" s="18">
        <f t="shared" si="336"/>
        <v>4.2034883720930232</v>
      </c>
      <c r="LZ142" s="18">
        <f t="shared" si="336"/>
        <v>3.2267441860465116</v>
      </c>
      <c r="MA142" s="18">
        <f t="shared" si="336"/>
        <v>2.6686046511627906</v>
      </c>
      <c r="MB142" s="18">
        <f t="shared" si="336"/>
        <v>2.25</v>
      </c>
      <c r="MC142" s="18">
        <f t="shared" si="336"/>
        <v>3.7848837209302326</v>
      </c>
      <c r="MD142" s="18">
        <f t="shared" si="336"/>
        <v>3.7848837209302326</v>
      </c>
      <c r="ME142" s="18">
        <f t="shared" si="336"/>
        <v>3.7848837209302326</v>
      </c>
      <c r="MF142" s="18">
        <f t="shared" si="336"/>
        <v>3.0872093023255816</v>
      </c>
      <c r="MG142" s="18">
        <f t="shared" si="336"/>
        <v>2.6686046511627906</v>
      </c>
      <c r="MH142" s="18">
        <f t="shared" si="336"/>
        <v>2.058139534883721</v>
      </c>
      <c r="MI142" s="18">
        <f t="shared" si="336"/>
        <v>1.7790697674418605</v>
      </c>
      <c r="MJ142" s="18">
        <f t="shared" si="336"/>
        <v>1.7790697674418605</v>
      </c>
      <c r="MK142" s="18">
        <f t="shared" si="336"/>
        <v>1.7232558139534884</v>
      </c>
      <c r="ML142" s="18">
        <f t="shared" si="336"/>
        <v>1.7790697674418605</v>
      </c>
      <c r="MM142" s="18">
        <f t="shared" ref="MM142:NA142" si="337">SUM(MM133:MM141)</f>
        <v>1.6953488372093024</v>
      </c>
      <c r="MN142" s="18">
        <f t="shared" si="337"/>
        <v>1.6953488372093024</v>
      </c>
      <c r="MO142" s="18">
        <f t="shared" si="337"/>
        <v>2.1976744186046511</v>
      </c>
      <c r="MP142" s="18">
        <f t="shared" si="337"/>
        <v>1.9186046511627908</v>
      </c>
      <c r="MQ142" s="18">
        <f t="shared" si="337"/>
        <v>1.8348837209302324</v>
      </c>
      <c r="MR142" s="18">
        <f t="shared" si="337"/>
        <v>1.7511627906976743</v>
      </c>
      <c r="MS142" s="18">
        <f t="shared" si="337"/>
        <v>1.6674418604651162</v>
      </c>
      <c r="MT142" s="18">
        <f t="shared" si="337"/>
        <v>1.6674418604651162</v>
      </c>
      <c r="MU142" s="18">
        <f t="shared" si="337"/>
        <v>1.6674418604651162</v>
      </c>
      <c r="MV142" s="18">
        <f t="shared" si="337"/>
        <v>1.7232558139534884</v>
      </c>
      <c r="MW142" s="18">
        <f t="shared" si="337"/>
        <v>1.7232558139534884</v>
      </c>
      <c r="MX142" s="18">
        <f t="shared" si="337"/>
        <v>1.6674418604651162</v>
      </c>
      <c r="MY142" s="18">
        <f t="shared" si="337"/>
        <v>1.7232558139534884</v>
      </c>
      <c r="MZ142" s="18">
        <f t="shared" si="337"/>
        <v>1.7232558139534884</v>
      </c>
      <c r="NA142" s="18">
        <f t="shared" si="337"/>
        <v>1.7790697674418605</v>
      </c>
      <c r="NB142" s="18">
        <f>SUM(NB133:NB141)</f>
        <v>1.7790697674418605</v>
      </c>
      <c r="NC142" s="18">
        <f>SUM(NC133:NC141)</f>
        <v>1.7790697674418605</v>
      </c>
    </row>
  </sheetData>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E44B-9FF0-459D-BFD9-6B80AC5ABC66}">
  <dimension ref="A1"/>
  <sheetViews>
    <sheetView workbookViewId="0"/>
  </sheetViews>
  <sheetFormatPr defaultRowHeight="12.7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B731-9CDE-476F-9ADA-B5C3B3BC86E8}">
  <dimension ref="A1:T29"/>
  <sheetViews>
    <sheetView topLeftCell="A16" workbookViewId="0">
      <selection activeCell="K23" sqref="K23"/>
    </sheetView>
  </sheetViews>
  <sheetFormatPr defaultColWidth="9.140625" defaultRowHeight="14.25"/>
  <cols>
    <col min="1" max="1" width="11.7109375" style="356" bestFit="1" customWidth="1"/>
    <col min="2" max="2" width="14.140625" style="356" customWidth="1"/>
    <col min="3" max="3" width="13" style="356" customWidth="1"/>
    <col min="4" max="4" width="10.42578125" style="356" customWidth="1"/>
    <col min="5" max="5" width="12.28515625" style="357" customWidth="1"/>
    <col min="6" max="6" width="12.7109375" style="357" bestFit="1" customWidth="1"/>
    <col min="7" max="7" width="11.5703125" style="356" bestFit="1" customWidth="1"/>
    <col min="8" max="8" width="12.7109375" style="356" bestFit="1" customWidth="1"/>
    <col min="9" max="9" width="11" style="356" bestFit="1" customWidth="1"/>
    <col min="10" max="10" width="12.42578125" style="358" bestFit="1" customWidth="1"/>
    <col min="11" max="11" width="11.5703125" style="356" customWidth="1"/>
    <col min="12" max="12" width="14.7109375" style="356" bestFit="1" customWidth="1"/>
    <col min="13" max="13" width="15.5703125" style="356" bestFit="1" customWidth="1"/>
    <col min="14" max="14" width="17.42578125" style="356" customWidth="1"/>
    <col min="15" max="15" width="16.7109375" style="356" bestFit="1" customWidth="1"/>
    <col min="16" max="16" width="12.7109375" style="356" bestFit="1" customWidth="1"/>
    <col min="17" max="17" width="10.42578125" style="356" customWidth="1"/>
    <col min="18" max="18" width="12.7109375" style="356" bestFit="1" customWidth="1"/>
    <col min="19" max="19" width="17.7109375" style="356" customWidth="1"/>
    <col min="20" max="20" width="17.5703125" style="356" customWidth="1"/>
    <col min="21" max="16384" width="9.140625" style="356"/>
  </cols>
  <sheetData>
    <row r="1" spans="1:20" ht="30" customHeight="1">
      <c r="A1" s="496" t="s">
        <v>1857</v>
      </c>
      <c r="B1" s="497" t="s">
        <v>1858</v>
      </c>
      <c r="C1" s="497" t="s">
        <v>1859</v>
      </c>
      <c r="D1" s="497" t="s">
        <v>1860</v>
      </c>
      <c r="E1" s="498" t="s">
        <v>1861</v>
      </c>
      <c r="F1" s="498" t="s">
        <v>1862</v>
      </c>
      <c r="G1" s="497" t="s">
        <v>1863</v>
      </c>
      <c r="H1" s="497" t="s">
        <v>800</v>
      </c>
      <c r="I1" s="497" t="s">
        <v>1864</v>
      </c>
      <c r="J1" s="499" t="s">
        <v>1865</v>
      </c>
      <c r="K1" s="500" t="s">
        <v>1866</v>
      </c>
      <c r="L1" s="497" t="s">
        <v>1867</v>
      </c>
      <c r="M1" s="497" t="s">
        <v>1868</v>
      </c>
      <c r="N1" s="497" t="s">
        <v>1869</v>
      </c>
      <c r="O1" s="497" t="s">
        <v>1870</v>
      </c>
      <c r="P1" s="497" t="s">
        <v>1871</v>
      </c>
      <c r="Q1" s="497" t="s">
        <v>1872</v>
      </c>
      <c r="R1" s="497" t="s">
        <v>1873</v>
      </c>
      <c r="S1" s="497" t="s">
        <v>1874</v>
      </c>
      <c r="T1" s="497" t="s">
        <v>1875</v>
      </c>
    </row>
    <row r="2" spans="1:20" ht="17.25" customHeight="1">
      <c r="A2" s="501">
        <v>208024</v>
      </c>
      <c r="B2" s="501" t="s">
        <v>1876</v>
      </c>
      <c r="C2" s="501">
        <v>44042721</v>
      </c>
      <c r="D2" s="501">
        <v>499</v>
      </c>
      <c r="E2" s="502">
        <v>45161</v>
      </c>
      <c r="F2" s="502">
        <v>45168</v>
      </c>
      <c r="G2" s="501">
        <v>3</v>
      </c>
      <c r="H2" s="501">
        <v>71</v>
      </c>
      <c r="I2" s="501">
        <v>71</v>
      </c>
      <c r="J2" s="503">
        <f t="shared" ref="J2:J27" si="0">I2/H2*100%</f>
        <v>1</v>
      </c>
      <c r="K2" s="501" t="s">
        <v>1877</v>
      </c>
      <c r="L2" s="501">
        <v>0</v>
      </c>
      <c r="M2" s="501"/>
      <c r="N2" s="501"/>
      <c r="O2" s="501"/>
      <c r="P2" s="501"/>
      <c r="Q2" s="501"/>
      <c r="R2" s="501"/>
      <c r="S2" s="501"/>
      <c r="T2" s="501"/>
    </row>
    <row r="3" spans="1:20" ht="17.25" customHeight="1">
      <c r="A3" s="501">
        <v>208026</v>
      </c>
      <c r="B3" s="501" t="s">
        <v>1878</v>
      </c>
      <c r="C3" s="501">
        <v>44046647</v>
      </c>
      <c r="D3" s="504">
        <v>699</v>
      </c>
      <c r="E3" s="505">
        <v>45161</v>
      </c>
      <c r="F3" s="502">
        <v>45168</v>
      </c>
      <c r="G3" s="501">
        <v>3</v>
      </c>
      <c r="H3" s="501">
        <v>96</v>
      </c>
      <c r="I3" s="501">
        <v>96</v>
      </c>
      <c r="J3" s="503">
        <f t="shared" si="0"/>
        <v>1</v>
      </c>
      <c r="K3" s="501" t="s">
        <v>1877</v>
      </c>
      <c r="L3" s="501">
        <v>0</v>
      </c>
      <c r="M3" s="501"/>
      <c r="N3" s="501"/>
      <c r="O3" s="501"/>
      <c r="P3" s="501"/>
      <c r="Q3" s="501"/>
      <c r="R3" s="501"/>
      <c r="S3" s="501"/>
      <c r="T3" s="501"/>
    </row>
    <row r="4" spans="1:20" ht="17.25" customHeight="1">
      <c r="A4" s="501">
        <v>208027</v>
      </c>
      <c r="B4" s="501" t="s">
        <v>1879</v>
      </c>
      <c r="C4" s="501">
        <v>44047469</v>
      </c>
      <c r="D4" s="501">
        <v>499</v>
      </c>
      <c r="E4" s="502">
        <v>45161</v>
      </c>
      <c r="F4" s="502">
        <v>45168</v>
      </c>
      <c r="G4" s="501">
        <v>4</v>
      </c>
      <c r="H4" s="501">
        <v>98</v>
      </c>
      <c r="I4" s="501">
        <v>98</v>
      </c>
      <c r="J4" s="503">
        <f t="shared" si="0"/>
        <v>1</v>
      </c>
      <c r="K4" s="501" t="s">
        <v>1877</v>
      </c>
      <c r="L4" s="501">
        <v>0</v>
      </c>
      <c r="M4" s="501"/>
      <c r="N4" s="501"/>
      <c r="O4" s="501"/>
      <c r="P4" s="501"/>
      <c r="Q4" s="501"/>
      <c r="R4" s="501"/>
      <c r="S4" s="501"/>
      <c r="T4" s="501"/>
    </row>
    <row r="5" spans="1:20" ht="17.25" customHeight="1">
      <c r="A5" s="501">
        <v>208029</v>
      </c>
      <c r="B5" s="501" t="s">
        <v>1880</v>
      </c>
      <c r="C5" s="501">
        <v>44049313</v>
      </c>
      <c r="D5" s="501">
        <v>799</v>
      </c>
      <c r="E5" s="502">
        <v>45161</v>
      </c>
      <c r="F5" s="502">
        <v>45168</v>
      </c>
      <c r="G5" s="501">
        <v>3</v>
      </c>
      <c r="H5" s="501">
        <v>97</v>
      </c>
      <c r="I5" s="501">
        <v>97</v>
      </c>
      <c r="J5" s="503">
        <v>1</v>
      </c>
      <c r="K5" s="501" t="s">
        <v>1877</v>
      </c>
      <c r="L5" s="501">
        <v>0</v>
      </c>
      <c r="M5" s="501"/>
      <c r="N5" s="501"/>
      <c r="O5" s="501"/>
      <c r="P5" s="501"/>
      <c r="Q5" s="501"/>
      <c r="R5" s="501"/>
      <c r="S5" s="501"/>
      <c r="T5" s="501"/>
    </row>
    <row r="6" spans="1:20" ht="17.25" customHeight="1">
      <c r="A6" s="501">
        <v>208033</v>
      </c>
      <c r="B6" s="501" t="s">
        <v>1881</v>
      </c>
      <c r="C6" s="501">
        <v>44042622</v>
      </c>
      <c r="D6" s="501">
        <v>499</v>
      </c>
      <c r="E6" s="502">
        <v>45161</v>
      </c>
      <c r="F6" s="502">
        <v>45168</v>
      </c>
      <c r="G6" s="501">
        <v>5</v>
      </c>
      <c r="H6" s="501">
        <v>165</v>
      </c>
      <c r="I6" s="501">
        <v>165</v>
      </c>
      <c r="J6" s="503">
        <f t="shared" si="0"/>
        <v>1</v>
      </c>
      <c r="K6" s="501" t="s">
        <v>1877</v>
      </c>
      <c r="L6" s="501">
        <v>0</v>
      </c>
      <c r="M6" s="501"/>
      <c r="N6" s="501"/>
      <c r="O6" s="501"/>
      <c r="P6" s="501"/>
      <c r="Q6" s="501"/>
      <c r="R6" s="501"/>
      <c r="S6" s="501"/>
      <c r="T6" s="501"/>
    </row>
    <row r="7" spans="1:20" ht="17.25" customHeight="1">
      <c r="A7" s="501">
        <v>208035</v>
      </c>
      <c r="B7" s="501" t="s">
        <v>1882</v>
      </c>
      <c r="C7" s="501">
        <v>44016237</v>
      </c>
      <c r="D7" s="501">
        <v>399</v>
      </c>
      <c r="E7" s="502">
        <v>45161</v>
      </c>
      <c r="F7" s="502">
        <v>45168</v>
      </c>
      <c r="G7" s="501">
        <v>5</v>
      </c>
      <c r="H7" s="501">
        <v>170</v>
      </c>
      <c r="I7" s="501">
        <v>170</v>
      </c>
      <c r="J7" s="503">
        <f t="shared" si="0"/>
        <v>1</v>
      </c>
      <c r="K7" s="501" t="s">
        <v>1877</v>
      </c>
      <c r="L7" s="501">
        <v>0</v>
      </c>
      <c r="M7" s="501"/>
      <c r="N7" s="501"/>
      <c r="O7" s="501"/>
      <c r="P7" s="501"/>
      <c r="Q7" s="501"/>
      <c r="R7" s="501"/>
      <c r="S7" s="501"/>
      <c r="T7" s="501"/>
    </row>
    <row r="8" spans="1:20" ht="17.25" customHeight="1">
      <c r="A8" s="501">
        <v>208036</v>
      </c>
      <c r="B8" s="501" t="s">
        <v>1883</v>
      </c>
      <c r="C8" s="501">
        <v>44014525</v>
      </c>
      <c r="D8" s="501">
        <v>299</v>
      </c>
      <c r="E8" s="502">
        <v>45161</v>
      </c>
      <c r="F8" s="502">
        <v>45168</v>
      </c>
      <c r="G8" s="501">
        <v>5</v>
      </c>
      <c r="H8" s="501">
        <v>172</v>
      </c>
      <c r="I8" s="501">
        <v>172</v>
      </c>
      <c r="J8" s="503">
        <f t="shared" si="0"/>
        <v>1</v>
      </c>
      <c r="K8" s="501" t="s">
        <v>1877</v>
      </c>
      <c r="L8" s="501">
        <v>0</v>
      </c>
      <c r="M8" s="501"/>
      <c r="N8" s="501"/>
      <c r="O8" s="501"/>
      <c r="P8" s="501"/>
      <c r="Q8" s="501"/>
      <c r="R8" s="501"/>
      <c r="S8" s="501"/>
      <c r="T8" s="501"/>
    </row>
    <row r="9" spans="1:20" ht="17.25" customHeight="1">
      <c r="A9" s="501">
        <v>208041</v>
      </c>
      <c r="B9" s="501" t="s">
        <v>1884</v>
      </c>
      <c r="C9" s="501">
        <v>44047500</v>
      </c>
      <c r="D9" s="501">
        <v>799</v>
      </c>
      <c r="E9" s="502">
        <v>45161</v>
      </c>
      <c r="F9" s="502">
        <v>45168</v>
      </c>
      <c r="G9" s="501">
        <v>6</v>
      </c>
      <c r="H9" s="501">
        <v>199</v>
      </c>
      <c r="I9" s="501">
        <v>199</v>
      </c>
      <c r="J9" s="503">
        <f t="shared" si="0"/>
        <v>1</v>
      </c>
      <c r="K9" s="501" t="s">
        <v>1877</v>
      </c>
      <c r="L9" s="501">
        <v>0</v>
      </c>
      <c r="M9" s="501"/>
      <c r="N9" s="501"/>
      <c r="O9" s="501"/>
      <c r="P9" s="501"/>
      <c r="Q9" s="501"/>
      <c r="R9" s="501"/>
      <c r="S9" s="501"/>
      <c r="T9" s="501"/>
    </row>
    <row r="10" spans="1:20" ht="17.25" customHeight="1">
      <c r="A10" s="501">
        <v>208046</v>
      </c>
      <c r="B10" s="501" t="s">
        <v>1885</v>
      </c>
      <c r="C10" s="501">
        <v>44007046</v>
      </c>
      <c r="D10" s="501">
        <v>89</v>
      </c>
      <c r="E10" s="502">
        <v>45161</v>
      </c>
      <c r="F10" s="502">
        <v>45168</v>
      </c>
      <c r="G10" s="501">
        <v>7</v>
      </c>
      <c r="H10" s="501">
        <v>220</v>
      </c>
      <c r="I10" s="501">
        <v>220</v>
      </c>
      <c r="J10" s="503">
        <f t="shared" si="0"/>
        <v>1</v>
      </c>
      <c r="K10" s="501" t="s">
        <v>1877</v>
      </c>
      <c r="L10" s="501">
        <v>0</v>
      </c>
      <c r="M10" s="501"/>
      <c r="N10" s="501"/>
      <c r="O10" s="501"/>
      <c r="P10" s="501"/>
      <c r="Q10" s="501"/>
      <c r="R10" s="501"/>
      <c r="S10" s="501"/>
      <c r="T10" s="501"/>
    </row>
    <row r="11" spans="1:20" ht="17.25" customHeight="1">
      <c r="A11" s="501">
        <v>208047</v>
      </c>
      <c r="B11" s="501" t="s">
        <v>1886</v>
      </c>
      <c r="C11" s="501">
        <v>44014031</v>
      </c>
      <c r="D11" s="501">
        <v>699</v>
      </c>
      <c r="E11" s="502">
        <v>45161</v>
      </c>
      <c r="F11" s="502">
        <v>45168</v>
      </c>
      <c r="G11" s="501">
        <v>8</v>
      </c>
      <c r="H11" s="501">
        <v>249</v>
      </c>
      <c r="I11" s="501">
        <v>249</v>
      </c>
      <c r="J11" s="503">
        <f t="shared" si="0"/>
        <v>1</v>
      </c>
      <c r="K11" s="501" t="s">
        <v>1877</v>
      </c>
      <c r="L11" s="501">
        <v>0</v>
      </c>
      <c r="M11" s="501"/>
      <c r="N11" s="501"/>
      <c r="O11" s="501"/>
      <c r="P11" s="501"/>
      <c r="Q11" s="501"/>
      <c r="R11" s="501"/>
      <c r="S11" s="501"/>
      <c r="T11" s="501"/>
    </row>
    <row r="12" spans="1:20" ht="17.25" customHeight="1">
      <c r="A12" s="501">
        <v>208051</v>
      </c>
      <c r="B12" s="501" t="s">
        <v>1887</v>
      </c>
      <c r="C12" s="501">
        <v>44022373</v>
      </c>
      <c r="D12" s="501">
        <v>399</v>
      </c>
      <c r="E12" s="502">
        <v>45161</v>
      </c>
      <c r="F12" s="502">
        <v>45168</v>
      </c>
      <c r="G12" s="501">
        <v>4</v>
      </c>
      <c r="H12" s="501">
        <v>110</v>
      </c>
      <c r="I12" s="501">
        <v>110</v>
      </c>
      <c r="J12" s="503">
        <f t="shared" si="0"/>
        <v>1</v>
      </c>
      <c r="K12" s="501" t="s">
        <v>1877</v>
      </c>
      <c r="L12" s="501">
        <v>0</v>
      </c>
      <c r="M12" s="501"/>
      <c r="N12" s="501"/>
      <c r="O12" s="501"/>
      <c r="P12" s="501"/>
      <c r="Q12" s="501"/>
      <c r="R12" s="501"/>
      <c r="S12" s="501"/>
      <c r="T12" s="501"/>
    </row>
    <row r="13" spans="1:20" ht="17.25" customHeight="1">
      <c r="A13" s="501">
        <v>208052</v>
      </c>
      <c r="B13" s="501" t="s">
        <v>1888</v>
      </c>
      <c r="C13" s="501">
        <v>44022148</v>
      </c>
      <c r="D13" s="501">
        <v>399</v>
      </c>
      <c r="E13" s="502">
        <v>45161</v>
      </c>
      <c r="F13" s="502">
        <v>45168</v>
      </c>
      <c r="G13" s="501">
        <v>4</v>
      </c>
      <c r="H13" s="501">
        <v>112</v>
      </c>
      <c r="I13" s="501">
        <v>112</v>
      </c>
      <c r="J13" s="503">
        <f t="shared" si="0"/>
        <v>1</v>
      </c>
      <c r="K13" s="501" t="s">
        <v>1877</v>
      </c>
      <c r="L13" s="501">
        <v>0</v>
      </c>
      <c r="M13" s="501"/>
      <c r="N13" s="501"/>
      <c r="O13" s="501"/>
      <c r="P13" s="501"/>
      <c r="Q13" s="501"/>
      <c r="R13" s="501"/>
      <c r="S13" s="501"/>
      <c r="T13" s="501"/>
    </row>
    <row r="14" spans="1:20" ht="17.25" customHeight="1">
      <c r="A14" s="501">
        <v>208054</v>
      </c>
      <c r="B14" s="501" t="s">
        <v>1889</v>
      </c>
      <c r="C14" s="501">
        <v>44046496</v>
      </c>
      <c r="D14" s="501">
        <v>699</v>
      </c>
      <c r="E14" s="502">
        <v>45161</v>
      </c>
      <c r="F14" s="502">
        <v>45168</v>
      </c>
      <c r="G14" s="501">
        <v>6</v>
      </c>
      <c r="H14" s="501">
        <v>166</v>
      </c>
      <c r="I14" s="501">
        <v>166</v>
      </c>
      <c r="J14" s="503">
        <f t="shared" si="0"/>
        <v>1</v>
      </c>
      <c r="K14" s="501" t="s">
        <v>1877</v>
      </c>
      <c r="L14" s="501">
        <v>0</v>
      </c>
      <c r="M14" s="501"/>
      <c r="N14" s="501"/>
      <c r="O14" s="501"/>
      <c r="P14" s="501"/>
      <c r="Q14" s="501"/>
      <c r="R14" s="501"/>
      <c r="S14" s="501"/>
      <c r="T14" s="501"/>
    </row>
    <row r="15" spans="1:20" ht="17.25" customHeight="1">
      <c r="A15" s="501">
        <v>208055</v>
      </c>
      <c r="B15" s="501" t="s">
        <v>1890</v>
      </c>
      <c r="C15" s="501">
        <v>44047867</v>
      </c>
      <c r="D15" s="501">
        <v>799</v>
      </c>
      <c r="E15" s="502">
        <v>45161</v>
      </c>
      <c r="F15" s="502">
        <v>45168</v>
      </c>
      <c r="G15" s="501">
        <v>6</v>
      </c>
      <c r="H15" s="501">
        <v>168</v>
      </c>
      <c r="I15" s="501">
        <v>168</v>
      </c>
      <c r="J15" s="503">
        <f t="shared" si="0"/>
        <v>1</v>
      </c>
      <c r="K15" s="501" t="s">
        <v>1877</v>
      </c>
      <c r="L15" s="501">
        <v>0</v>
      </c>
      <c r="M15" s="501"/>
      <c r="N15" s="501"/>
      <c r="O15" s="501"/>
      <c r="P15" s="501"/>
      <c r="Q15" s="501"/>
      <c r="R15" s="501"/>
      <c r="S15" s="501"/>
      <c r="T15" s="501"/>
    </row>
    <row r="16" spans="1:20" ht="17.25" customHeight="1">
      <c r="A16" s="501">
        <v>208057</v>
      </c>
      <c r="B16" s="501" t="s">
        <v>1891</v>
      </c>
      <c r="C16" s="501">
        <v>44007541</v>
      </c>
      <c r="D16" s="501">
        <v>299</v>
      </c>
      <c r="E16" s="502">
        <v>45161</v>
      </c>
      <c r="F16" s="502">
        <v>45168</v>
      </c>
      <c r="G16" s="501">
        <v>5</v>
      </c>
      <c r="H16" s="501">
        <v>166</v>
      </c>
      <c r="I16" s="501">
        <v>166</v>
      </c>
      <c r="J16" s="503">
        <f t="shared" si="0"/>
        <v>1</v>
      </c>
      <c r="K16" s="501" t="s">
        <v>1877</v>
      </c>
      <c r="L16" s="501">
        <v>0</v>
      </c>
      <c r="M16" s="501"/>
      <c r="N16" s="501"/>
      <c r="O16" s="501"/>
      <c r="P16" s="501"/>
      <c r="Q16" s="501"/>
      <c r="R16" s="501"/>
      <c r="S16" s="501"/>
      <c r="T16" s="501"/>
    </row>
    <row r="17" spans="1:13" ht="17.25" customHeight="1">
      <c r="A17" s="501">
        <v>208058</v>
      </c>
      <c r="B17" s="501" t="s">
        <v>1892</v>
      </c>
      <c r="C17" s="501">
        <v>44023591</v>
      </c>
      <c r="D17" s="501">
        <v>399</v>
      </c>
      <c r="E17" s="502">
        <v>45161</v>
      </c>
      <c r="F17" s="502">
        <v>45168</v>
      </c>
      <c r="G17" s="501">
        <v>5</v>
      </c>
      <c r="H17" s="501">
        <v>154</v>
      </c>
      <c r="I17" s="501">
        <v>154</v>
      </c>
      <c r="J17" s="503">
        <f t="shared" si="0"/>
        <v>1</v>
      </c>
      <c r="K17" s="501" t="s">
        <v>1877</v>
      </c>
      <c r="L17" s="501">
        <v>0</v>
      </c>
      <c r="M17" s="501"/>
    </row>
    <row r="18" spans="1:13" ht="17.25" customHeight="1">
      <c r="A18" s="501">
        <v>208059</v>
      </c>
      <c r="B18" s="501" t="s">
        <v>1893</v>
      </c>
      <c r="C18" s="501">
        <v>44023362</v>
      </c>
      <c r="D18" s="501">
        <v>499</v>
      </c>
      <c r="E18" s="502">
        <v>45161</v>
      </c>
      <c r="F18" s="502">
        <v>45168</v>
      </c>
      <c r="G18" s="501">
        <v>5</v>
      </c>
      <c r="H18" s="501">
        <v>162</v>
      </c>
      <c r="I18" s="501">
        <v>162</v>
      </c>
      <c r="J18" s="503">
        <f t="shared" si="0"/>
        <v>1</v>
      </c>
      <c r="K18" s="501" t="s">
        <v>1877</v>
      </c>
      <c r="L18" s="501">
        <v>0</v>
      </c>
      <c r="M18" s="501"/>
    </row>
    <row r="19" spans="1:13" ht="17.25" customHeight="1">
      <c r="A19" s="501">
        <v>208062</v>
      </c>
      <c r="B19" s="501" t="s">
        <v>1894</v>
      </c>
      <c r="C19" s="501">
        <v>44024581</v>
      </c>
      <c r="D19" s="501">
        <v>499</v>
      </c>
      <c r="E19" s="502">
        <v>45161</v>
      </c>
      <c r="F19" s="502">
        <v>45168</v>
      </c>
      <c r="G19" s="501">
        <v>6</v>
      </c>
      <c r="H19" s="501">
        <v>176</v>
      </c>
      <c r="I19" s="501">
        <v>176</v>
      </c>
      <c r="J19" s="503">
        <f t="shared" si="0"/>
        <v>1</v>
      </c>
      <c r="K19" s="501" t="s">
        <v>1877</v>
      </c>
      <c r="L19" s="501">
        <v>0</v>
      </c>
      <c r="M19" s="501"/>
    </row>
    <row r="20" spans="1:13" ht="17.25" customHeight="1">
      <c r="A20" s="501">
        <v>208064</v>
      </c>
      <c r="B20" s="501" t="s">
        <v>1895</v>
      </c>
      <c r="C20" s="501">
        <v>44021269</v>
      </c>
      <c r="D20" s="501">
        <v>499</v>
      </c>
      <c r="E20" s="502">
        <v>45161</v>
      </c>
      <c r="F20" s="502">
        <v>45168</v>
      </c>
      <c r="G20" s="501">
        <v>6</v>
      </c>
      <c r="H20" s="501">
        <v>184</v>
      </c>
      <c r="I20" s="501">
        <v>184</v>
      </c>
      <c r="J20" s="503">
        <f t="shared" si="0"/>
        <v>1</v>
      </c>
      <c r="K20" s="501" t="s">
        <v>1877</v>
      </c>
      <c r="L20" s="501">
        <v>0</v>
      </c>
      <c r="M20" s="501"/>
    </row>
    <row r="21" spans="1:13" ht="17.25" customHeight="1">
      <c r="A21" s="501">
        <v>208065</v>
      </c>
      <c r="B21" s="501" t="s">
        <v>1896</v>
      </c>
      <c r="C21" s="501">
        <v>44046038</v>
      </c>
      <c r="D21" s="501">
        <v>699</v>
      </c>
      <c r="E21" s="502">
        <v>45161</v>
      </c>
      <c r="F21" s="502">
        <v>45168</v>
      </c>
      <c r="G21" s="501">
        <v>5</v>
      </c>
      <c r="H21" s="501">
        <v>167</v>
      </c>
      <c r="I21" s="501">
        <v>167</v>
      </c>
      <c r="J21" s="503">
        <f t="shared" si="0"/>
        <v>1</v>
      </c>
      <c r="K21" s="501" t="s">
        <v>1877</v>
      </c>
      <c r="L21" s="501">
        <v>0</v>
      </c>
      <c r="M21" s="501"/>
    </row>
    <row r="22" spans="1:13" ht="17.25" customHeight="1">
      <c r="A22" s="501">
        <v>208066</v>
      </c>
      <c r="B22" s="501" t="s">
        <v>1897</v>
      </c>
      <c r="C22" s="501">
        <v>44046179</v>
      </c>
      <c r="D22" s="501">
        <v>699</v>
      </c>
      <c r="E22" s="502">
        <v>45161</v>
      </c>
      <c r="F22" s="502">
        <v>45168</v>
      </c>
      <c r="G22" s="501">
        <v>6</v>
      </c>
      <c r="H22" s="501">
        <v>170</v>
      </c>
      <c r="I22" s="501">
        <v>170</v>
      </c>
      <c r="J22" s="503">
        <f t="shared" si="0"/>
        <v>1</v>
      </c>
      <c r="K22" s="501" t="s">
        <v>1877</v>
      </c>
      <c r="L22" s="501">
        <v>0</v>
      </c>
      <c r="M22" s="501"/>
    </row>
    <row r="23" spans="1:13" ht="17.25" customHeight="1">
      <c r="A23" s="501">
        <v>208067</v>
      </c>
      <c r="B23" s="501" t="s">
        <v>1898</v>
      </c>
      <c r="C23" s="501">
        <v>44014810</v>
      </c>
      <c r="D23" s="501">
        <v>299</v>
      </c>
      <c r="E23" s="502">
        <v>45161</v>
      </c>
      <c r="F23" s="502">
        <v>45168</v>
      </c>
      <c r="G23" s="501">
        <v>4</v>
      </c>
      <c r="H23" s="501">
        <v>115</v>
      </c>
      <c r="I23" s="501">
        <v>115</v>
      </c>
      <c r="J23" s="503">
        <f t="shared" si="0"/>
        <v>1</v>
      </c>
      <c r="K23" s="501" t="s">
        <v>1877</v>
      </c>
      <c r="L23" s="501">
        <v>0</v>
      </c>
      <c r="M23" s="501"/>
    </row>
    <row r="24" spans="1:13" ht="17.25" customHeight="1">
      <c r="A24" s="501">
        <v>208070</v>
      </c>
      <c r="B24" s="501" t="s">
        <v>1899</v>
      </c>
      <c r="C24" s="501">
        <v>44016627</v>
      </c>
      <c r="D24" s="501">
        <v>399</v>
      </c>
      <c r="E24" s="502">
        <v>45161</v>
      </c>
      <c r="F24" s="502">
        <v>45168</v>
      </c>
      <c r="G24" s="501">
        <v>7</v>
      </c>
      <c r="H24" s="501">
        <v>209</v>
      </c>
      <c r="I24" s="501">
        <v>209</v>
      </c>
      <c r="J24" s="503">
        <f t="shared" si="0"/>
        <v>1</v>
      </c>
      <c r="K24" s="501" t="s">
        <v>1877</v>
      </c>
      <c r="L24" s="501">
        <v>0</v>
      </c>
      <c r="M24" s="501"/>
    </row>
    <row r="25" spans="1:13" ht="17.25" customHeight="1">
      <c r="A25" s="501">
        <v>208071</v>
      </c>
      <c r="B25" s="501" t="s">
        <v>1900</v>
      </c>
      <c r="C25" s="501">
        <v>44016386</v>
      </c>
      <c r="D25" s="501">
        <v>399</v>
      </c>
      <c r="E25" s="502">
        <v>45161</v>
      </c>
      <c r="F25" s="502">
        <v>45168</v>
      </c>
      <c r="G25" s="501">
        <v>7</v>
      </c>
      <c r="H25" s="501">
        <v>212</v>
      </c>
      <c r="I25" s="501">
        <v>212</v>
      </c>
      <c r="J25" s="503">
        <f t="shared" si="0"/>
        <v>1</v>
      </c>
      <c r="K25" s="501" t="s">
        <v>1877</v>
      </c>
      <c r="L25" s="501">
        <v>0</v>
      </c>
      <c r="M25" s="501"/>
    </row>
    <row r="26" spans="1:13" ht="17.25" customHeight="1">
      <c r="A26" s="501">
        <v>208082</v>
      </c>
      <c r="B26" s="501" t="s">
        <v>1901</v>
      </c>
      <c r="C26" s="501">
        <v>44049162</v>
      </c>
      <c r="D26" s="501">
        <v>699</v>
      </c>
      <c r="E26" s="502">
        <v>45161</v>
      </c>
      <c r="F26" s="502">
        <v>45168</v>
      </c>
      <c r="G26" s="501">
        <v>7</v>
      </c>
      <c r="H26" s="501">
        <v>214</v>
      </c>
      <c r="I26" s="501">
        <v>214</v>
      </c>
      <c r="J26" s="503">
        <f t="shared" si="0"/>
        <v>1</v>
      </c>
      <c r="K26" s="501" t="s">
        <v>1877</v>
      </c>
      <c r="L26" s="501">
        <v>0</v>
      </c>
      <c r="M26" s="501"/>
    </row>
    <row r="27" spans="1:13" ht="17.25" customHeight="1">
      <c r="A27" s="501">
        <v>208083</v>
      </c>
      <c r="B27" s="501" t="s">
        <v>1902</v>
      </c>
      <c r="C27" s="501">
        <v>44020970</v>
      </c>
      <c r="D27" s="501">
        <v>399</v>
      </c>
      <c r="E27" s="502">
        <v>45161</v>
      </c>
      <c r="F27" s="502">
        <v>45168</v>
      </c>
      <c r="G27" s="501">
        <v>8</v>
      </c>
      <c r="H27" s="501">
        <v>248</v>
      </c>
      <c r="I27" s="501">
        <v>248</v>
      </c>
      <c r="J27" s="503">
        <f t="shared" si="0"/>
        <v>1</v>
      </c>
      <c r="K27" s="501" t="s">
        <v>1877</v>
      </c>
      <c r="L27" s="501">
        <v>0</v>
      </c>
      <c r="M27" s="501"/>
    </row>
    <row r="28" spans="1:13" ht="17.25" customHeight="1">
      <c r="A28" s="501">
        <v>208124</v>
      </c>
      <c r="B28" s="501" t="s">
        <v>1903</v>
      </c>
      <c r="C28" s="501">
        <v>43864281</v>
      </c>
      <c r="D28" s="501" t="s">
        <v>92</v>
      </c>
      <c r="E28" s="502">
        <v>45161</v>
      </c>
      <c r="F28" s="502">
        <v>45168</v>
      </c>
      <c r="G28" s="501">
        <v>132</v>
      </c>
      <c r="H28" s="501">
        <v>585</v>
      </c>
      <c r="I28" s="501">
        <v>578</v>
      </c>
      <c r="J28" s="503">
        <f t="shared" ref="J28" si="1">I28/H28*100%</f>
        <v>0.98803418803418808</v>
      </c>
      <c r="K28" s="501" t="s">
        <v>1877</v>
      </c>
      <c r="L28" s="501">
        <v>0</v>
      </c>
      <c r="M28" s="501">
        <v>599</v>
      </c>
    </row>
    <row r="29" spans="1:13" ht="17.25" customHeight="1">
      <c r="A29" s="501"/>
      <c r="B29" s="501"/>
      <c r="C29" s="501"/>
      <c r="D29" s="501"/>
      <c r="E29" s="502"/>
      <c r="F29" s="502"/>
      <c r="G29" s="501"/>
      <c r="H29" s="501"/>
      <c r="I29" s="501"/>
      <c r="J29" s="503"/>
      <c r="K29" s="501"/>
      <c r="L29" s="501"/>
      <c r="M29" s="501"/>
    </row>
  </sheetData>
  <conditionalFormatting sqref="K1:K1048576">
    <cfRule type="containsText" dxfId="37" priority="1" operator="containsText" text="completed">
      <formula>NOT(ISERROR(SEARCH("completed",K1)))</formula>
    </cfRule>
  </conditionalFormatting>
  <dataValidations count="2">
    <dataValidation type="list" allowBlank="1" showInputMessage="1" showErrorMessage="1" sqref="K29" xr:uid="{D4A6E972-3C49-4429-8310-0473241A26B3}">
      <formula1>"Created, In process, completed"</formula1>
    </dataValidation>
    <dataValidation type="list" allowBlank="1" showInputMessage="1" showErrorMessage="1" sqref="K2:K28" xr:uid="{F1094809-4B42-470B-B2AF-5608B1EA16B3}">
      <formula1>"Created, Printed, In process, completed"</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2C1E-AD1C-46BA-84B7-F9B6979BB358}">
  <sheetPr>
    <pageSetUpPr fitToPage="1"/>
  </sheetPr>
  <dimension ref="A1:Z68"/>
  <sheetViews>
    <sheetView workbookViewId="0">
      <pane ySplit="1" topLeftCell="A2" activePane="bottomLeft" state="frozen"/>
      <selection pane="bottomLeft"/>
    </sheetView>
  </sheetViews>
  <sheetFormatPr defaultColWidth="9.140625" defaultRowHeight="12.75"/>
  <cols>
    <col min="1" max="1" width="13.42578125" style="58" customWidth="1"/>
    <col min="2" max="2" width="18" style="58" customWidth="1"/>
    <col min="3" max="3" width="15.85546875" style="58" customWidth="1"/>
    <col min="4" max="4" width="22.42578125" style="58" customWidth="1"/>
    <col min="5" max="5" width="25.5703125" style="310" customWidth="1"/>
    <col min="6" max="6" width="53.85546875" style="269" customWidth="1"/>
    <col min="7" max="7" width="27.7109375" style="269" customWidth="1"/>
    <col min="8" max="8" width="27.7109375" style="312" customWidth="1"/>
    <col min="9" max="9" width="81.140625" style="310" customWidth="1"/>
    <col min="10" max="16384" width="9.140625" style="58"/>
  </cols>
  <sheetData>
    <row r="1" spans="1:26" ht="28.5" customHeight="1">
      <c r="A1" s="58" t="s">
        <v>1904</v>
      </c>
      <c r="B1" s="58" t="s">
        <v>1905</v>
      </c>
      <c r="C1" s="58" t="s">
        <v>1906</v>
      </c>
      <c r="D1" s="58" t="s">
        <v>1907</v>
      </c>
      <c r="E1" s="310" t="s">
        <v>1908</v>
      </c>
      <c r="F1" s="269" t="s">
        <v>1909</v>
      </c>
      <c r="G1" s="269" t="s">
        <v>1910</v>
      </c>
      <c r="H1" s="312" t="s">
        <v>1911</v>
      </c>
      <c r="I1" s="310" t="s">
        <v>573</v>
      </c>
    </row>
    <row r="2" spans="1:26" ht="25.5" customHeight="1">
      <c r="A2" s="309">
        <v>45334</v>
      </c>
      <c r="B2" s="58" t="s">
        <v>1912</v>
      </c>
      <c r="C2" s="58">
        <v>30</v>
      </c>
      <c r="D2" s="58" t="s">
        <v>1913</v>
      </c>
      <c r="E2" s="310" t="s">
        <v>1914</v>
      </c>
      <c r="F2" s="313" t="s">
        <v>1915</v>
      </c>
      <c r="G2" s="269" t="s">
        <v>1916</v>
      </c>
      <c r="H2" s="312">
        <v>0.25</v>
      </c>
      <c r="I2" s="310" t="s">
        <v>1917</v>
      </c>
      <c r="Z2" s="58" t="s">
        <v>1918</v>
      </c>
    </row>
    <row r="3" spans="1:26">
      <c r="A3" s="309">
        <v>45334</v>
      </c>
      <c r="B3" s="58" t="s">
        <v>1919</v>
      </c>
      <c r="C3" s="58">
        <v>21</v>
      </c>
      <c r="D3" s="58" t="s">
        <v>1913</v>
      </c>
      <c r="E3" s="310" t="s">
        <v>1914</v>
      </c>
      <c r="F3" s="322" t="s">
        <v>1920</v>
      </c>
      <c r="G3" s="269" t="s">
        <v>1921</v>
      </c>
      <c r="H3" s="312">
        <v>0.25</v>
      </c>
      <c r="I3" s="310" t="s">
        <v>1922</v>
      </c>
      <c r="Z3" s="58" t="s">
        <v>1923</v>
      </c>
    </row>
    <row r="4" spans="1:26">
      <c r="A4" s="309">
        <v>45353</v>
      </c>
      <c r="B4" s="58" t="s">
        <v>1924</v>
      </c>
      <c r="C4" s="58">
        <v>33</v>
      </c>
      <c r="D4" s="58" t="s">
        <v>1913</v>
      </c>
      <c r="E4" s="310" t="s">
        <v>1923</v>
      </c>
      <c r="F4" s="313" t="s">
        <v>1925</v>
      </c>
      <c r="G4" s="269" t="s">
        <v>1926</v>
      </c>
      <c r="H4" s="312">
        <v>0.25</v>
      </c>
      <c r="I4" s="310" t="s">
        <v>1927</v>
      </c>
      <c r="Z4" s="58" t="s">
        <v>1928</v>
      </c>
    </row>
    <row r="5" spans="1:26">
      <c r="A5" s="309">
        <v>45401</v>
      </c>
      <c r="B5" s="58" t="s">
        <v>1929</v>
      </c>
      <c r="C5" s="58">
        <v>50</v>
      </c>
      <c r="D5" s="58" t="s">
        <v>1913</v>
      </c>
      <c r="E5" s="310" t="s">
        <v>1930</v>
      </c>
      <c r="F5" s="313" t="s">
        <v>1931</v>
      </c>
      <c r="G5" s="313" t="s">
        <v>1932</v>
      </c>
      <c r="H5" s="312">
        <v>0.25</v>
      </c>
      <c r="I5" s="310" t="s">
        <v>1933</v>
      </c>
      <c r="Z5" s="58" t="s">
        <v>1934</v>
      </c>
    </row>
    <row r="6" spans="1:26">
      <c r="A6" s="309">
        <v>45401</v>
      </c>
      <c r="B6" s="58" t="s">
        <v>1935</v>
      </c>
      <c r="C6" s="58">
        <v>80</v>
      </c>
      <c r="D6" s="58" t="s">
        <v>1913</v>
      </c>
      <c r="E6" s="310" t="s">
        <v>1918</v>
      </c>
      <c r="F6" s="313" t="s">
        <v>1936</v>
      </c>
      <c r="G6" s="269" t="s">
        <v>1937</v>
      </c>
      <c r="H6" s="312">
        <v>1</v>
      </c>
      <c r="I6" s="310" t="s">
        <v>1938</v>
      </c>
      <c r="Z6" s="58" t="s">
        <v>1939</v>
      </c>
    </row>
    <row r="7" spans="1:26">
      <c r="A7" s="309">
        <v>45401</v>
      </c>
      <c r="B7" s="58" t="s">
        <v>1940</v>
      </c>
      <c r="C7" s="58">
        <v>140</v>
      </c>
      <c r="D7" s="58" t="s">
        <v>1913</v>
      </c>
      <c r="E7" s="310" t="s">
        <v>1918</v>
      </c>
      <c r="F7" s="313" t="s">
        <v>1941</v>
      </c>
      <c r="G7" s="269" t="s">
        <v>1937</v>
      </c>
      <c r="H7" s="312">
        <v>1</v>
      </c>
      <c r="I7" s="310" t="s">
        <v>1942</v>
      </c>
      <c r="Z7" s="58" t="s">
        <v>1930</v>
      </c>
    </row>
    <row r="8" spans="1:26">
      <c r="A8" s="309">
        <v>45416</v>
      </c>
      <c r="B8" s="58" t="s">
        <v>1943</v>
      </c>
      <c r="C8" s="58">
        <v>35</v>
      </c>
      <c r="D8" s="58" t="s">
        <v>1913</v>
      </c>
      <c r="E8" s="310" t="s">
        <v>1914</v>
      </c>
      <c r="F8" s="313" t="s">
        <v>1944</v>
      </c>
      <c r="G8" s="269" t="s">
        <v>1945</v>
      </c>
      <c r="H8" s="312">
        <v>0.25</v>
      </c>
      <c r="I8" s="310" t="s">
        <v>1946</v>
      </c>
      <c r="Z8" s="58" t="s">
        <v>1947</v>
      </c>
    </row>
    <row r="9" spans="1:26">
      <c r="A9" s="309"/>
      <c r="F9" s="313"/>
      <c r="Z9" s="58" t="s">
        <v>1914</v>
      </c>
    </row>
    <row r="10" spans="1:26">
      <c r="A10" s="309"/>
      <c r="F10" s="313"/>
      <c r="Z10" s="58" t="s">
        <v>520</v>
      </c>
    </row>
    <row r="11" spans="1:26">
      <c r="A11" s="309"/>
      <c r="F11" s="313"/>
      <c r="Z11" s="58" t="s">
        <v>1948</v>
      </c>
    </row>
    <row r="12" spans="1:26">
      <c r="A12" s="309"/>
      <c r="F12" s="313"/>
      <c r="Z12" s="58" t="s">
        <v>1949</v>
      </c>
    </row>
    <row r="13" spans="1:26">
      <c r="A13" s="309"/>
      <c r="F13" s="313"/>
      <c r="Z13" s="58" t="s">
        <v>1950</v>
      </c>
    </row>
    <row r="14" spans="1:26">
      <c r="A14" s="309"/>
      <c r="F14" s="313"/>
      <c r="Z14" s="58" t="s">
        <v>1951</v>
      </c>
    </row>
    <row r="15" spans="1:26">
      <c r="A15" s="309"/>
      <c r="F15" s="313"/>
      <c r="Z15" s="58" t="s">
        <v>1952</v>
      </c>
    </row>
    <row r="16" spans="1:26">
      <c r="A16" s="309"/>
      <c r="F16" s="313"/>
      <c r="Z16" s="58" t="s">
        <v>1953</v>
      </c>
    </row>
    <row r="17" spans="1:26">
      <c r="A17" s="309"/>
      <c r="F17" s="313"/>
      <c r="Z17" s="58" t="s">
        <v>1954</v>
      </c>
    </row>
    <row r="18" spans="1:26">
      <c r="A18" s="309"/>
      <c r="F18" s="313"/>
    </row>
    <row r="19" spans="1:26">
      <c r="A19" s="309"/>
      <c r="F19" s="313"/>
    </row>
    <row r="20" spans="1:26">
      <c r="A20" s="309"/>
      <c r="F20" s="313"/>
    </row>
    <row r="21" spans="1:26">
      <c r="A21" s="309"/>
      <c r="F21" s="313"/>
    </row>
    <row r="22" spans="1:26">
      <c r="A22" s="309"/>
      <c r="F22" s="313"/>
    </row>
    <row r="23" spans="1:26">
      <c r="A23" s="309"/>
      <c r="F23" s="313"/>
    </row>
    <row r="24" spans="1:26">
      <c r="A24" s="309"/>
      <c r="F24" s="313"/>
    </row>
    <row r="25" spans="1:26">
      <c r="A25" s="309"/>
      <c r="F25" s="313"/>
    </row>
    <row r="26" spans="1:26">
      <c r="A26" s="309"/>
      <c r="F26" s="313"/>
    </row>
    <row r="27" spans="1:26">
      <c r="A27" s="309"/>
      <c r="F27" s="313"/>
    </row>
    <row r="28" spans="1:26">
      <c r="A28" s="309"/>
      <c r="F28" s="313"/>
    </row>
    <row r="29" spans="1:26">
      <c r="A29" s="309"/>
      <c r="F29" s="313"/>
    </row>
    <row r="30" spans="1:26">
      <c r="A30" s="309"/>
      <c r="F30" s="313"/>
    </row>
    <row r="31" spans="1:26">
      <c r="A31" s="309"/>
      <c r="F31" s="313"/>
    </row>
    <row r="32" spans="1:26" ht="30.75" customHeight="1">
      <c r="A32" s="309"/>
      <c r="F32" s="313"/>
      <c r="G32" s="313"/>
    </row>
    <row r="33" spans="1:8" s="310" customFormat="1" ht="27.75" customHeight="1">
      <c r="A33" s="335"/>
      <c r="F33" s="322"/>
      <c r="G33" s="336"/>
      <c r="H33" s="337"/>
    </row>
    <row r="34" spans="1:8">
      <c r="A34" s="309"/>
      <c r="F34" s="313"/>
    </row>
    <row r="35" spans="1:8">
      <c r="A35" s="309"/>
    </row>
    <row r="36" spans="1:8">
      <c r="A36" s="309"/>
      <c r="F36" s="338"/>
    </row>
    <row r="37" spans="1:8">
      <c r="A37" s="309"/>
      <c r="F37" s="338"/>
    </row>
    <row r="38" spans="1:8">
      <c r="A38" s="309"/>
      <c r="F38" s="338"/>
    </row>
    <row r="39" spans="1:8">
      <c r="A39" s="309"/>
      <c r="F39" s="313"/>
    </row>
    <row r="40" spans="1:8">
      <c r="A40" s="309"/>
      <c r="F40" s="313"/>
    </row>
    <row r="41" spans="1:8">
      <c r="A41" s="309"/>
      <c r="F41" s="313"/>
    </row>
    <row r="42" spans="1:8">
      <c r="A42" s="309"/>
      <c r="F42" s="313"/>
    </row>
    <row r="43" spans="1:8">
      <c r="A43" s="309"/>
      <c r="F43" s="313"/>
    </row>
    <row r="44" spans="1:8">
      <c r="A44" s="309"/>
      <c r="F44" s="313"/>
    </row>
    <row r="45" spans="1:8">
      <c r="A45" s="309"/>
    </row>
    <row r="46" spans="1:8">
      <c r="A46" s="309"/>
      <c r="F46" s="313"/>
    </row>
    <row r="47" spans="1:8">
      <c r="A47" s="309"/>
      <c r="F47" s="313"/>
    </row>
    <row r="48" spans="1:8">
      <c r="A48" s="309"/>
      <c r="F48" s="313"/>
    </row>
    <row r="49" spans="1:7">
      <c r="A49" s="309"/>
      <c r="F49" s="313"/>
    </row>
    <row r="50" spans="1:7">
      <c r="A50" s="309"/>
      <c r="F50" s="313"/>
    </row>
    <row r="51" spans="1:7">
      <c r="A51" s="309"/>
      <c r="F51" s="313"/>
    </row>
    <row r="52" spans="1:7">
      <c r="A52" s="309"/>
      <c r="F52" s="313"/>
    </row>
    <row r="53" spans="1:7">
      <c r="A53" s="309"/>
      <c r="F53" s="313"/>
    </row>
    <row r="54" spans="1:7">
      <c r="A54" s="309"/>
      <c r="F54" s="313"/>
    </row>
    <row r="55" spans="1:7">
      <c r="A55" s="309"/>
      <c r="F55" s="313"/>
    </row>
    <row r="56" spans="1:7">
      <c r="A56" s="309"/>
      <c r="F56" s="313"/>
    </row>
    <row r="57" spans="1:7">
      <c r="A57" s="309"/>
      <c r="F57" s="313"/>
      <c r="G57" s="313"/>
    </row>
    <row r="58" spans="1:7">
      <c r="A58" s="309"/>
      <c r="F58" s="313"/>
    </row>
    <row r="59" spans="1:7">
      <c r="A59" s="309"/>
      <c r="F59" s="313"/>
    </row>
    <row r="60" spans="1:7">
      <c r="A60" s="309"/>
      <c r="F60" s="313"/>
    </row>
    <row r="61" spans="1:7">
      <c r="A61" s="309"/>
      <c r="F61" s="313"/>
    </row>
    <row r="62" spans="1:7">
      <c r="A62" s="309"/>
      <c r="F62" s="313"/>
    </row>
    <row r="63" spans="1:7">
      <c r="A63" s="309"/>
      <c r="F63" s="313"/>
    </row>
    <row r="64" spans="1:7">
      <c r="A64" s="309"/>
      <c r="F64" s="313"/>
    </row>
    <row r="65" spans="1:6">
      <c r="A65" s="309"/>
      <c r="F65" s="313"/>
    </row>
    <row r="66" spans="1:6">
      <c r="A66" s="309"/>
      <c r="F66" s="313"/>
    </row>
    <row r="67" spans="1:6">
      <c r="A67" s="309"/>
      <c r="F67" s="313"/>
    </row>
    <row r="68" spans="1:6">
      <c r="A68" s="309"/>
      <c r="F68" s="313"/>
    </row>
  </sheetData>
  <dataValidations count="4">
    <dataValidation type="list" allowBlank="1" showInputMessage="1" showErrorMessage="1" sqref="D2:D5 D8:D83" xr:uid="{1F7DC1B3-D5AB-476A-8CCB-96EC9E0FD9AB}">
      <formula1>"two different lps on box,wrong item in box,wrong count in box,mislabeled product,other"</formula1>
    </dataValidation>
    <dataValidation type="list" allowBlank="1" showInputMessage="1" showErrorMessage="1" sqref="D6:D7" xr:uid="{EC8FE89D-FF58-4C0C-AE28-DDB1F6E6B67D}">
      <formula1>"two different lps on box,wrong item in box,wrong count in box,mislabeled product,missing bag labels,other"</formula1>
    </dataValidation>
    <dataValidation type="list" allowBlank="1" showInputMessage="1" showErrorMessage="1" sqref="E49:E61 E2:E47" xr:uid="{0A34DDEB-1AAB-4717-BD37-FF42142E16CD}">
      <formula1>$Z$2:$Z$16</formula1>
    </dataValidation>
    <dataValidation type="list" allowBlank="1" showInputMessage="1" showErrorMessage="1" sqref="E48" xr:uid="{CB90E5A3-0152-4AB2-BB71-03807D469003}">
      <formula1>$Z$2:$Z$17</formula1>
    </dataValidation>
  </dataValidations>
  <printOptions gridLines="1"/>
  <pageMargins left="0.7" right="0.7" top="0.75" bottom="0.75" header="0.3" footer="0.3"/>
  <pageSetup fitToHeight="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5"/>
  <sheetViews>
    <sheetView workbookViewId="0">
      <pane ySplit="1" topLeftCell="A2" activePane="bottomLeft" state="frozen"/>
      <selection pane="bottomLeft" activeCell="A2" sqref="A2"/>
    </sheetView>
  </sheetViews>
  <sheetFormatPr defaultColWidth="14.42578125" defaultRowHeight="15.75" customHeight="1"/>
  <cols>
    <col min="1" max="1" width="23.7109375" customWidth="1"/>
    <col min="2" max="3" width="17.85546875" customWidth="1"/>
    <col min="5" max="5" width="20.85546875" customWidth="1"/>
    <col min="9" max="9" width="20.140625" customWidth="1"/>
    <col min="10" max="10" width="89" customWidth="1"/>
  </cols>
  <sheetData>
    <row r="1" spans="1:11" ht="15.75" customHeight="1">
      <c r="A1" s="32" t="s">
        <v>1955</v>
      </c>
      <c r="B1" s="32" t="s">
        <v>1956</v>
      </c>
      <c r="C1" s="32" t="s">
        <v>760</v>
      </c>
      <c r="D1" s="32" t="s">
        <v>1957</v>
      </c>
      <c r="E1" s="32" t="s">
        <v>1958</v>
      </c>
      <c r="F1" s="32" t="s">
        <v>1959</v>
      </c>
      <c r="G1" s="32" t="s">
        <v>1960</v>
      </c>
      <c r="H1" s="32" t="s">
        <v>1961</v>
      </c>
      <c r="I1" s="32" t="s">
        <v>1962</v>
      </c>
      <c r="J1" s="33" t="s">
        <v>1963</v>
      </c>
      <c r="K1" s="34" t="s">
        <v>1964</v>
      </c>
    </row>
    <row r="2" spans="1:11" ht="15.75" customHeight="1">
      <c r="B2" s="35"/>
    </row>
    <row r="3" spans="1:11" ht="15.75" customHeight="1">
      <c r="B3" s="35"/>
    </row>
    <row r="4" spans="1:11" ht="15.75" customHeight="1">
      <c r="B4" s="35"/>
    </row>
    <row r="5" spans="1:11" ht="15.75" customHeight="1">
      <c r="B5" s="35"/>
    </row>
  </sheetData>
  <autoFilter ref="A1:K1" xr:uid="{00000000-0001-0000-0D00-000000000000}"/>
  <dataValidations count="6">
    <dataValidation type="list" allowBlank="1" sqref="A2 A69:A138 A4:A67" xr:uid="{00000000-0002-0000-0D00-000000000000}">
      <formula1>"Reticket/Relabel,Manual Moves,Sku Change,100%,Kitting,Donation sort,AZ3P transfer,Other,Vendor error checks"</formula1>
    </dataValidation>
    <dataValidation type="list" allowBlank="1" sqref="A3" xr:uid="{00000000-0002-0000-0D00-000005000000}">
      <formula1>"Reticket/Relabel,Manual Moves,Sku Change,100%,Kitting,Donation sort,AZ3P transfer,Other"</formula1>
    </dataValidation>
    <dataValidation type="list" allowBlank="1" sqref="E51:E80 E38:E48 E2:E33" xr:uid="{00000000-0002-0000-0D00-000008000000}">
      <formula1>"Units,Cartons,Locations,N/A"</formula1>
    </dataValidation>
    <dataValidation type="list" allowBlank="1" sqref="A68" xr:uid="{00000000-0002-0000-0D00-000009000000}">
      <formula1>"Reticket/Relabel,Manual Moves,Sku Change,100%,Kitting,Donation sort,AZ3P transfer,Other,Vendor error checks,Auditing"</formula1>
    </dataValidation>
    <dataValidation type="list" allowBlank="1" sqref="I2:I103" xr:uid="{00000000-0002-0000-0D00-000001000000}">
      <formula1>"Yes,No"</formula1>
    </dataValidation>
    <dataValidation type="list" allowBlank="1" sqref="C2:C81" xr:uid="{00000000-0002-0000-0D00-000004000000}">
      <formula1>"1st,2nd,WE"</formula1>
    </dataValidation>
  </dataValidations>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6104-930C-4A9C-9D43-89D2FE886617}">
  <dimension ref="A1:R134"/>
  <sheetViews>
    <sheetView workbookViewId="0">
      <pane ySplit="1" topLeftCell="A36" activePane="bottomLeft" state="frozen"/>
      <selection pane="bottomLeft" activeCell="A36" sqref="A36"/>
    </sheetView>
  </sheetViews>
  <sheetFormatPr defaultRowHeight="12.75"/>
  <cols>
    <col min="1" max="1" width="27.85546875" bestFit="1" customWidth="1"/>
    <col min="3" max="3" width="13.140625" bestFit="1" customWidth="1"/>
    <col min="4" max="4" width="11.140625" style="354" customWidth="1"/>
    <col min="5" max="5" width="8.42578125" style="52" bestFit="1" customWidth="1"/>
    <col min="6" max="6" width="10.42578125" style="52" bestFit="1" customWidth="1"/>
    <col min="7" max="7" width="8.42578125" style="52" bestFit="1" customWidth="1"/>
    <col min="8" max="8" width="10.42578125" style="52" bestFit="1" customWidth="1"/>
    <col min="9" max="9" width="8.42578125" style="52" bestFit="1" customWidth="1"/>
    <col min="10" max="10" width="10.42578125" style="52" bestFit="1" customWidth="1"/>
    <col min="11" max="11" width="8.42578125" style="52" bestFit="1" customWidth="1"/>
    <col min="12" max="12" width="10.42578125" style="52" bestFit="1" customWidth="1"/>
  </cols>
  <sheetData>
    <row r="1" spans="1:18">
      <c r="A1" s="1575" t="s">
        <v>0</v>
      </c>
      <c r="B1" s="1575"/>
      <c r="C1" s="1575"/>
      <c r="D1" s="1576"/>
      <c r="E1" s="67" t="s">
        <v>1965</v>
      </c>
      <c r="F1" s="67" t="s">
        <v>1966</v>
      </c>
      <c r="G1" s="67" t="s">
        <v>1967</v>
      </c>
      <c r="H1" s="67" t="s">
        <v>1968</v>
      </c>
      <c r="I1" s="67" t="s">
        <v>1969</v>
      </c>
      <c r="J1" s="67" t="s">
        <v>1970</v>
      </c>
      <c r="K1" s="67" t="s">
        <v>1971</v>
      </c>
      <c r="L1" s="67" t="s">
        <v>1972</v>
      </c>
      <c r="M1" s="67" t="s">
        <v>1973</v>
      </c>
      <c r="N1" s="67" t="s">
        <v>1974</v>
      </c>
      <c r="O1" s="67"/>
      <c r="P1" s="67"/>
      <c r="Q1" s="67"/>
      <c r="R1" s="67"/>
    </row>
    <row r="2" spans="1:18" s="352" customFormat="1">
      <c r="A2" s="1577" t="s">
        <v>1975</v>
      </c>
      <c r="B2" s="1577"/>
      <c r="C2" s="1577"/>
      <c r="D2" s="1578"/>
      <c r="E2" s="1574" t="s">
        <v>1976</v>
      </c>
      <c r="F2" s="1574"/>
      <c r="G2" s="1574" t="s">
        <v>1977</v>
      </c>
      <c r="H2" s="1574"/>
      <c r="I2" s="1574" t="s">
        <v>1978</v>
      </c>
      <c r="J2" s="1574"/>
      <c r="K2" s="1574" t="s">
        <v>1979</v>
      </c>
      <c r="L2" s="1574"/>
      <c r="M2" s="1574"/>
      <c r="N2" s="1574"/>
      <c r="O2" s="1574"/>
      <c r="P2" s="1574"/>
      <c r="Q2" s="1574"/>
      <c r="R2" s="1574"/>
    </row>
    <row r="3" spans="1:18">
      <c r="A3" s="349" t="s">
        <v>567</v>
      </c>
      <c r="B3" s="350" t="s">
        <v>760</v>
      </c>
      <c r="C3" s="350" t="s">
        <v>1258</v>
      </c>
      <c r="D3" s="353" t="s">
        <v>1980</v>
      </c>
      <c r="E3" s="351" t="s">
        <v>1981</v>
      </c>
      <c r="F3" s="351" t="s">
        <v>1982</v>
      </c>
      <c r="G3" s="351" t="s">
        <v>1981</v>
      </c>
      <c r="H3" s="351" t="s">
        <v>1982</v>
      </c>
      <c r="I3" s="351" t="s">
        <v>1981</v>
      </c>
      <c r="J3" s="351" t="s">
        <v>1982</v>
      </c>
      <c r="K3" s="351" t="s">
        <v>1981</v>
      </c>
      <c r="L3" s="351" t="s">
        <v>1982</v>
      </c>
    </row>
    <row r="4" spans="1:18">
      <c r="A4" s="514" t="s">
        <v>1019</v>
      </c>
      <c r="B4" s="515" t="s">
        <v>1983</v>
      </c>
      <c r="C4" s="515"/>
      <c r="D4" s="516"/>
      <c r="E4" s="517" t="s">
        <v>82</v>
      </c>
      <c r="F4" s="517" t="s">
        <v>82</v>
      </c>
      <c r="G4" s="517" t="s">
        <v>82</v>
      </c>
      <c r="H4" s="517" t="s">
        <v>82</v>
      </c>
      <c r="I4" s="517" t="s">
        <v>82</v>
      </c>
      <c r="J4" s="517" t="s">
        <v>82</v>
      </c>
      <c r="K4" s="517" t="s">
        <v>82</v>
      </c>
      <c r="L4" s="517" t="s">
        <v>82</v>
      </c>
    </row>
    <row r="5" spans="1:18">
      <c r="A5" s="518" t="s">
        <v>1984</v>
      </c>
      <c r="B5" s="519" t="s">
        <v>1983</v>
      </c>
      <c r="C5" s="519"/>
      <c r="D5" s="520"/>
      <c r="E5" s="521" t="s">
        <v>82</v>
      </c>
      <c r="F5" s="521" t="s">
        <v>82</v>
      </c>
      <c r="G5" s="521" t="s">
        <v>82</v>
      </c>
      <c r="H5" s="521" t="s">
        <v>82</v>
      </c>
      <c r="I5" s="521" t="s">
        <v>82</v>
      </c>
      <c r="J5" s="521" t="s">
        <v>82</v>
      </c>
      <c r="K5" s="521" t="s">
        <v>88</v>
      </c>
      <c r="L5" s="521" t="s">
        <v>88</v>
      </c>
    </row>
    <row r="6" spans="1:18">
      <c r="A6" s="514" t="s">
        <v>1985</v>
      </c>
      <c r="B6" s="515" t="s">
        <v>1983</v>
      </c>
      <c r="C6" s="515"/>
      <c r="D6" s="516"/>
      <c r="E6" s="517" t="s">
        <v>82</v>
      </c>
      <c r="F6" s="517" t="s">
        <v>82</v>
      </c>
      <c r="G6" s="517" t="s">
        <v>82</v>
      </c>
      <c r="H6" s="517" t="s">
        <v>82</v>
      </c>
      <c r="I6" s="517" t="s">
        <v>82</v>
      </c>
      <c r="J6" s="517" t="s">
        <v>82</v>
      </c>
      <c r="K6" s="517"/>
      <c r="L6" s="517"/>
    </row>
    <row r="7" spans="1:18">
      <c r="A7" s="518" t="s">
        <v>1986</v>
      </c>
      <c r="B7" s="519" t="s">
        <v>1983</v>
      </c>
      <c r="C7" s="519"/>
      <c r="D7" s="520"/>
      <c r="E7" s="521" t="s">
        <v>82</v>
      </c>
      <c r="F7" s="521" t="s">
        <v>82</v>
      </c>
      <c r="G7" s="521" t="s">
        <v>82</v>
      </c>
      <c r="H7" s="521" t="s">
        <v>82</v>
      </c>
      <c r="I7" s="521" t="s">
        <v>82</v>
      </c>
      <c r="J7" s="521" t="s">
        <v>82</v>
      </c>
      <c r="K7" s="521" t="s">
        <v>82</v>
      </c>
      <c r="L7" s="521" t="s">
        <v>82</v>
      </c>
    </row>
    <row r="8" spans="1:18">
      <c r="A8" s="514" t="s">
        <v>1047</v>
      </c>
      <c r="B8" s="515" t="s">
        <v>1983</v>
      </c>
      <c r="C8" s="515"/>
      <c r="D8" s="516"/>
      <c r="E8" s="517" t="s">
        <v>82</v>
      </c>
      <c r="F8" s="517" t="s">
        <v>82</v>
      </c>
      <c r="G8" s="517" t="s">
        <v>82</v>
      </c>
      <c r="H8" s="517" t="s">
        <v>88</v>
      </c>
      <c r="I8" s="517" t="s">
        <v>82</v>
      </c>
      <c r="J8" s="517" t="s">
        <v>82</v>
      </c>
      <c r="K8" s="517" t="s">
        <v>82</v>
      </c>
      <c r="L8" s="517"/>
    </row>
    <row r="9" spans="1:18">
      <c r="A9" s="518" t="s">
        <v>1004</v>
      </c>
      <c r="B9" s="519" t="s">
        <v>1983</v>
      </c>
      <c r="C9" s="519"/>
      <c r="D9" s="520"/>
      <c r="E9" s="521" t="s">
        <v>82</v>
      </c>
      <c r="F9" s="521" t="s">
        <v>82</v>
      </c>
      <c r="G9" s="521" t="s">
        <v>82</v>
      </c>
      <c r="H9" s="521" t="s">
        <v>88</v>
      </c>
      <c r="I9" s="521" t="s">
        <v>88</v>
      </c>
      <c r="J9" s="521" t="s">
        <v>88</v>
      </c>
      <c r="K9" s="521" t="s">
        <v>82</v>
      </c>
      <c r="L9" s="521" t="s">
        <v>82</v>
      </c>
    </row>
    <row r="10" spans="1:18">
      <c r="A10" s="514" t="s">
        <v>1014</v>
      </c>
      <c r="B10" s="515" t="s">
        <v>1983</v>
      </c>
      <c r="C10" s="515"/>
      <c r="D10" s="516"/>
      <c r="E10" s="517" t="s">
        <v>82</v>
      </c>
      <c r="F10" s="517" t="s">
        <v>82</v>
      </c>
      <c r="G10" s="517" t="s">
        <v>82</v>
      </c>
      <c r="H10" s="517" t="s">
        <v>82</v>
      </c>
      <c r="I10" s="517" t="s">
        <v>82</v>
      </c>
      <c r="J10" s="517" t="s">
        <v>82</v>
      </c>
      <c r="K10" s="517" t="s">
        <v>82</v>
      </c>
      <c r="L10" s="517" t="s">
        <v>82</v>
      </c>
    </row>
    <row r="11" spans="1:18">
      <c r="A11" s="518" t="s">
        <v>1059</v>
      </c>
      <c r="B11" s="519" t="s">
        <v>1983</v>
      </c>
      <c r="C11" s="519"/>
      <c r="D11" s="520"/>
      <c r="E11" s="521" t="s">
        <v>82</v>
      </c>
      <c r="F11" s="521" t="s">
        <v>82</v>
      </c>
      <c r="G11" s="521" t="s">
        <v>82</v>
      </c>
      <c r="H11" s="521" t="s">
        <v>82</v>
      </c>
      <c r="I11" s="521" t="s">
        <v>82</v>
      </c>
      <c r="J11" s="521" t="s">
        <v>82</v>
      </c>
      <c r="K11" s="521" t="s">
        <v>82</v>
      </c>
      <c r="L11" s="521" t="s">
        <v>82</v>
      </c>
    </row>
    <row r="12" spans="1:18">
      <c r="A12" s="514" t="s">
        <v>1987</v>
      </c>
      <c r="B12" s="515" t="s">
        <v>1983</v>
      </c>
      <c r="C12" s="515"/>
      <c r="D12" s="516"/>
      <c r="E12" s="517" t="s">
        <v>82</v>
      </c>
      <c r="F12" s="517" t="s">
        <v>82</v>
      </c>
      <c r="G12" s="517" t="s">
        <v>82</v>
      </c>
      <c r="H12" s="517" t="s">
        <v>82</v>
      </c>
      <c r="I12" s="517" t="s">
        <v>82</v>
      </c>
      <c r="J12" s="517" t="s">
        <v>82</v>
      </c>
      <c r="K12" s="517" t="s">
        <v>82</v>
      </c>
      <c r="L12" s="517" t="s">
        <v>82</v>
      </c>
    </row>
    <row r="13" spans="1:18">
      <c r="A13" s="518" t="s">
        <v>1069</v>
      </c>
      <c r="B13" s="519" t="s">
        <v>1983</v>
      </c>
      <c r="C13" s="519"/>
      <c r="D13" s="520"/>
      <c r="E13" s="521" t="s">
        <v>82</v>
      </c>
      <c r="F13" s="521" t="s">
        <v>82</v>
      </c>
      <c r="G13" s="521" t="s">
        <v>82</v>
      </c>
      <c r="H13" s="521" t="s">
        <v>82</v>
      </c>
      <c r="I13" s="521" t="s">
        <v>82</v>
      </c>
      <c r="J13" s="521" t="s">
        <v>82</v>
      </c>
      <c r="K13" s="521" t="s">
        <v>82</v>
      </c>
      <c r="L13" s="521" t="s">
        <v>82</v>
      </c>
    </row>
    <row r="14" spans="1:18">
      <c r="A14" s="514" t="s">
        <v>1988</v>
      </c>
      <c r="B14" s="515" t="s">
        <v>1983</v>
      </c>
      <c r="C14" s="515"/>
      <c r="D14" s="516"/>
      <c r="E14" s="517" t="s">
        <v>82</v>
      </c>
      <c r="F14" s="517" t="s">
        <v>82</v>
      </c>
      <c r="G14" s="517" t="s">
        <v>82</v>
      </c>
      <c r="H14" s="517" t="s">
        <v>82</v>
      </c>
      <c r="I14" s="517" t="s">
        <v>82</v>
      </c>
      <c r="J14" s="517" t="s">
        <v>82</v>
      </c>
      <c r="K14" s="517" t="s">
        <v>82</v>
      </c>
      <c r="L14" s="517" t="s">
        <v>82</v>
      </c>
    </row>
    <row r="15" spans="1:18">
      <c r="A15" s="518" t="s">
        <v>1057</v>
      </c>
      <c r="B15" s="519" t="s">
        <v>1983</v>
      </c>
      <c r="C15" s="519"/>
      <c r="D15" s="520"/>
      <c r="E15" s="521" t="s">
        <v>82</v>
      </c>
      <c r="F15" s="521" t="s">
        <v>82</v>
      </c>
      <c r="G15" s="521" t="s">
        <v>82</v>
      </c>
      <c r="H15" s="521" t="s">
        <v>82</v>
      </c>
      <c r="I15" s="521" t="s">
        <v>82</v>
      </c>
      <c r="J15" s="521" t="s">
        <v>82</v>
      </c>
      <c r="K15" s="521" t="s">
        <v>82</v>
      </c>
      <c r="L15" s="521" t="s">
        <v>82</v>
      </c>
    </row>
    <row r="16" spans="1:18">
      <c r="A16" s="514" t="s">
        <v>1989</v>
      </c>
      <c r="B16" s="515" t="s">
        <v>1983</v>
      </c>
      <c r="C16" s="515"/>
      <c r="D16" s="516">
        <v>45141</v>
      </c>
      <c r="E16" s="521" t="s">
        <v>84</v>
      </c>
      <c r="F16" s="521" t="s">
        <v>84</v>
      </c>
      <c r="G16" s="517" t="s">
        <v>91</v>
      </c>
      <c r="H16" s="517" t="s">
        <v>91</v>
      </c>
      <c r="I16" s="517" t="s">
        <v>91</v>
      </c>
      <c r="J16" s="517" t="s">
        <v>91</v>
      </c>
      <c r="K16" s="517"/>
      <c r="L16" s="517"/>
    </row>
    <row r="17" spans="1:14">
      <c r="A17" s="518" t="s">
        <v>1990</v>
      </c>
      <c r="B17" s="519" t="s">
        <v>1983</v>
      </c>
      <c r="C17" s="519"/>
      <c r="D17" s="520">
        <v>45141</v>
      </c>
      <c r="E17" s="521" t="s">
        <v>84</v>
      </c>
      <c r="F17" s="521" t="s">
        <v>84</v>
      </c>
      <c r="G17" s="522" t="s">
        <v>91</v>
      </c>
      <c r="H17" s="522" t="s">
        <v>91</v>
      </c>
      <c r="I17" s="522" t="s">
        <v>91</v>
      </c>
      <c r="J17" s="522" t="s">
        <v>91</v>
      </c>
      <c r="K17" s="521"/>
      <c r="L17" s="521"/>
    </row>
    <row r="18" spans="1:14">
      <c r="A18" s="514" t="s">
        <v>1991</v>
      </c>
      <c r="B18" s="515" t="s">
        <v>1983</v>
      </c>
      <c r="C18" s="515"/>
      <c r="D18" s="516">
        <v>45141</v>
      </c>
      <c r="E18" s="521" t="s">
        <v>84</v>
      </c>
      <c r="F18" s="521" t="s">
        <v>84</v>
      </c>
      <c r="G18" s="517" t="s">
        <v>91</v>
      </c>
      <c r="H18" s="517" t="s">
        <v>91</v>
      </c>
      <c r="I18" s="517" t="s">
        <v>91</v>
      </c>
      <c r="J18" s="517" t="s">
        <v>91</v>
      </c>
      <c r="K18" s="517"/>
      <c r="L18" s="517"/>
    </row>
    <row r="19" spans="1:14">
      <c r="A19" s="518" t="s">
        <v>1992</v>
      </c>
      <c r="B19" s="519" t="s">
        <v>1983</v>
      </c>
      <c r="C19" s="519"/>
      <c r="D19" s="520">
        <v>45158</v>
      </c>
      <c r="E19" s="521" t="s">
        <v>84</v>
      </c>
      <c r="F19" s="521" t="s">
        <v>84</v>
      </c>
      <c r="G19" s="521" t="s">
        <v>84</v>
      </c>
      <c r="H19" s="521" t="s">
        <v>84</v>
      </c>
      <c r="I19" s="521" t="s">
        <v>84</v>
      </c>
      <c r="J19" s="521" t="s">
        <v>84</v>
      </c>
      <c r="K19" s="521" t="s">
        <v>84</v>
      </c>
      <c r="L19" s="521" t="s">
        <v>84</v>
      </c>
      <c r="N19" t="s">
        <v>173</v>
      </c>
    </row>
    <row r="20" spans="1:14">
      <c r="A20" s="514" t="s">
        <v>1993</v>
      </c>
      <c r="B20" s="515" t="s">
        <v>1983</v>
      </c>
      <c r="C20" s="515"/>
      <c r="D20" s="516"/>
      <c r="E20" s="517" t="s">
        <v>82</v>
      </c>
      <c r="F20" s="517" t="s">
        <v>82</v>
      </c>
      <c r="G20" s="517" t="s">
        <v>82</v>
      </c>
      <c r="H20" s="517" t="s">
        <v>82</v>
      </c>
      <c r="I20" s="517" t="s">
        <v>82</v>
      </c>
      <c r="J20" s="517" t="s">
        <v>82</v>
      </c>
      <c r="K20" s="517" t="s">
        <v>82</v>
      </c>
      <c r="L20" s="517" t="s">
        <v>82</v>
      </c>
    </row>
    <row r="21" spans="1:14">
      <c r="A21" s="518" t="s">
        <v>1064</v>
      </c>
      <c r="B21" s="519" t="s">
        <v>1983</v>
      </c>
      <c r="C21" s="519"/>
      <c r="D21" s="520"/>
      <c r="E21" s="521" t="s">
        <v>82</v>
      </c>
      <c r="F21" s="521" t="s">
        <v>82</v>
      </c>
      <c r="G21" s="521" t="s">
        <v>82</v>
      </c>
      <c r="H21" s="521" t="s">
        <v>82</v>
      </c>
      <c r="I21" s="521" t="s">
        <v>82</v>
      </c>
      <c r="J21" s="521" t="s">
        <v>82</v>
      </c>
      <c r="K21" s="521" t="s">
        <v>82</v>
      </c>
      <c r="L21" s="521" t="s">
        <v>82</v>
      </c>
    </row>
    <row r="22" spans="1:14">
      <c r="A22" s="514" t="s">
        <v>1020</v>
      </c>
      <c r="B22" s="515" t="s">
        <v>1983</v>
      </c>
      <c r="C22" s="515"/>
      <c r="D22" s="516"/>
      <c r="E22" s="517" t="s">
        <v>82</v>
      </c>
      <c r="F22" s="517" t="s">
        <v>82</v>
      </c>
      <c r="G22" s="517" t="s">
        <v>82</v>
      </c>
      <c r="H22" s="517" t="s">
        <v>82</v>
      </c>
      <c r="I22" s="517" t="s">
        <v>82</v>
      </c>
      <c r="J22" s="517" t="s">
        <v>82</v>
      </c>
      <c r="K22" s="517" t="s">
        <v>82</v>
      </c>
      <c r="L22" s="517" t="s">
        <v>82</v>
      </c>
    </row>
    <row r="23" spans="1:14">
      <c r="A23" s="518" t="s">
        <v>1074</v>
      </c>
      <c r="B23" s="519" t="s">
        <v>1983</v>
      </c>
      <c r="C23" s="519"/>
      <c r="D23" s="520"/>
      <c r="E23" s="521" t="s">
        <v>82</v>
      </c>
      <c r="F23" s="521" t="s">
        <v>82</v>
      </c>
      <c r="G23" s="521" t="s">
        <v>82</v>
      </c>
      <c r="H23" s="521" t="s">
        <v>82</v>
      </c>
      <c r="I23" s="521" t="s">
        <v>82</v>
      </c>
      <c r="J23" s="521" t="s">
        <v>86</v>
      </c>
      <c r="K23" s="521" t="s">
        <v>82</v>
      </c>
      <c r="L23" s="521" t="s">
        <v>82</v>
      </c>
    </row>
    <row r="24" spans="1:14">
      <c r="A24" s="514" t="s">
        <v>1994</v>
      </c>
      <c r="B24" s="515" t="s">
        <v>1983</v>
      </c>
      <c r="C24" s="515"/>
      <c r="D24" s="516"/>
      <c r="E24" s="517" t="s">
        <v>82</v>
      </c>
      <c r="F24" s="517" t="s">
        <v>82</v>
      </c>
      <c r="G24" s="517" t="s">
        <v>82</v>
      </c>
      <c r="H24" s="517" t="s">
        <v>82</v>
      </c>
      <c r="I24" s="517" t="s">
        <v>82</v>
      </c>
      <c r="J24" s="517" t="s">
        <v>82</v>
      </c>
      <c r="K24" s="517" t="s">
        <v>82</v>
      </c>
      <c r="L24" s="517" t="s">
        <v>82</v>
      </c>
    </row>
    <row r="25" spans="1:14">
      <c r="A25" s="518" t="s">
        <v>1032</v>
      </c>
      <c r="B25" s="519" t="s">
        <v>1983</v>
      </c>
      <c r="C25" s="519"/>
      <c r="D25" s="520"/>
      <c r="E25" s="521" t="s">
        <v>82</v>
      </c>
      <c r="F25" s="521" t="s">
        <v>82</v>
      </c>
      <c r="G25" s="521" t="s">
        <v>82</v>
      </c>
      <c r="H25" s="521" t="s">
        <v>82</v>
      </c>
      <c r="I25" s="521" t="s">
        <v>82</v>
      </c>
      <c r="J25" s="521" t="s">
        <v>82</v>
      </c>
      <c r="K25" s="521" t="s">
        <v>82</v>
      </c>
      <c r="L25" s="521" t="s">
        <v>82</v>
      </c>
    </row>
    <row r="26" spans="1:14">
      <c r="A26" s="514" t="s">
        <v>1039</v>
      </c>
      <c r="B26" s="515" t="s">
        <v>1983</v>
      </c>
      <c r="C26" s="515"/>
      <c r="D26" s="516"/>
      <c r="E26" s="517" t="s">
        <v>82</v>
      </c>
      <c r="F26" s="517" t="s">
        <v>82</v>
      </c>
      <c r="G26" s="517" t="s">
        <v>82</v>
      </c>
      <c r="H26" s="517" t="s">
        <v>90</v>
      </c>
      <c r="I26" s="517" t="s">
        <v>82</v>
      </c>
      <c r="J26" s="517" t="s">
        <v>82</v>
      </c>
      <c r="K26" s="517"/>
      <c r="L26" s="517"/>
    </row>
    <row r="27" spans="1:14">
      <c r="A27" s="518" t="s">
        <v>1042</v>
      </c>
      <c r="B27" s="519" t="s">
        <v>1983</v>
      </c>
      <c r="C27" s="519"/>
      <c r="D27" s="520"/>
      <c r="E27" s="521" t="s">
        <v>82</v>
      </c>
      <c r="F27" s="521" t="s">
        <v>82</v>
      </c>
      <c r="G27" s="521" t="s">
        <v>82</v>
      </c>
      <c r="H27" s="521" t="s">
        <v>82</v>
      </c>
      <c r="I27" s="521" t="s">
        <v>82</v>
      </c>
      <c r="J27" s="521" t="s">
        <v>82</v>
      </c>
      <c r="K27" s="521" t="s">
        <v>82</v>
      </c>
      <c r="L27" s="521" t="s">
        <v>82</v>
      </c>
    </row>
    <row r="28" spans="1:14">
      <c r="A28" s="514" t="s">
        <v>1037</v>
      </c>
      <c r="B28" s="515" t="s">
        <v>1983</v>
      </c>
      <c r="C28" s="515"/>
      <c r="D28" s="516"/>
      <c r="E28" s="517" t="s">
        <v>82</v>
      </c>
      <c r="F28" s="517" t="s">
        <v>82</v>
      </c>
      <c r="G28" s="517" t="s">
        <v>82</v>
      </c>
      <c r="H28" s="517" t="s">
        <v>82</v>
      </c>
      <c r="I28" s="517" t="s">
        <v>82</v>
      </c>
      <c r="J28" s="517" t="s">
        <v>82</v>
      </c>
      <c r="K28" s="517" t="s">
        <v>82</v>
      </c>
      <c r="L28" s="517" t="s">
        <v>82</v>
      </c>
    </row>
    <row r="29" spans="1:14">
      <c r="A29" s="518" t="s">
        <v>1995</v>
      </c>
      <c r="B29" s="519" t="s">
        <v>1983</v>
      </c>
      <c r="C29" s="519"/>
      <c r="D29" s="520"/>
      <c r="E29" s="521" t="s">
        <v>82</v>
      </c>
      <c r="F29" s="521" t="s">
        <v>82</v>
      </c>
      <c r="G29" s="521" t="s">
        <v>82</v>
      </c>
      <c r="H29" s="521" t="s">
        <v>82</v>
      </c>
      <c r="I29" s="521" t="s">
        <v>82</v>
      </c>
      <c r="J29" s="521" t="s">
        <v>86</v>
      </c>
      <c r="K29" s="521" t="s">
        <v>88</v>
      </c>
      <c r="L29" s="521" t="s">
        <v>88</v>
      </c>
    </row>
    <row r="30" spans="1:14">
      <c r="A30" s="514" t="s">
        <v>1996</v>
      </c>
      <c r="B30" s="515" t="s">
        <v>1983</v>
      </c>
      <c r="C30" s="515"/>
      <c r="D30" s="516">
        <v>45114</v>
      </c>
      <c r="E30" s="517" t="s">
        <v>91</v>
      </c>
      <c r="F30" s="517" t="s">
        <v>91</v>
      </c>
      <c r="G30" s="517" t="s">
        <v>91</v>
      </c>
      <c r="H30" s="517" t="s">
        <v>91</v>
      </c>
      <c r="I30" s="517" t="s">
        <v>82</v>
      </c>
      <c r="J30" s="517" t="s">
        <v>82</v>
      </c>
      <c r="K30" s="517" t="s">
        <v>82</v>
      </c>
      <c r="L30" s="517" t="s">
        <v>82</v>
      </c>
    </row>
    <row r="31" spans="1:14">
      <c r="A31" s="518" t="s">
        <v>1087</v>
      </c>
      <c r="B31" s="519" t="s">
        <v>1983</v>
      </c>
      <c r="C31" s="519"/>
      <c r="D31" s="520">
        <v>45114</v>
      </c>
      <c r="E31" s="521" t="s">
        <v>91</v>
      </c>
      <c r="F31" s="521" t="s">
        <v>91</v>
      </c>
      <c r="G31" s="521" t="s">
        <v>91</v>
      </c>
      <c r="H31" s="521" t="s">
        <v>91</v>
      </c>
      <c r="I31" s="521" t="s">
        <v>82</v>
      </c>
      <c r="J31" s="521" t="s">
        <v>82</v>
      </c>
      <c r="K31" s="521" t="s">
        <v>82</v>
      </c>
      <c r="L31" s="521" t="s">
        <v>82</v>
      </c>
    </row>
    <row r="32" spans="1:14">
      <c r="A32" s="514" t="s">
        <v>1594</v>
      </c>
      <c r="B32" s="515" t="s">
        <v>1983</v>
      </c>
      <c r="C32" s="515"/>
      <c r="D32" s="516">
        <v>45158</v>
      </c>
      <c r="E32" s="517" t="s">
        <v>84</v>
      </c>
      <c r="F32" s="517" t="s">
        <v>84</v>
      </c>
      <c r="G32" s="517" t="s">
        <v>84</v>
      </c>
      <c r="H32" s="517" t="s">
        <v>84</v>
      </c>
      <c r="I32" s="517" t="s">
        <v>84</v>
      </c>
      <c r="J32" s="517" t="s">
        <v>84</v>
      </c>
      <c r="K32" s="517" t="s">
        <v>91</v>
      </c>
      <c r="L32" s="517" t="s">
        <v>91</v>
      </c>
    </row>
    <row r="33" spans="1:12">
      <c r="A33" s="518" t="s">
        <v>1997</v>
      </c>
      <c r="B33" s="519" t="s">
        <v>1983</v>
      </c>
      <c r="C33" s="519"/>
      <c r="D33" s="520">
        <v>45158</v>
      </c>
      <c r="E33" s="521" t="s">
        <v>84</v>
      </c>
      <c r="F33" s="521" t="s">
        <v>84</v>
      </c>
      <c r="G33" s="521" t="s">
        <v>84</v>
      </c>
      <c r="H33" s="521" t="s">
        <v>84</v>
      </c>
      <c r="I33" s="521" t="s">
        <v>84</v>
      </c>
      <c r="J33" s="521" t="s">
        <v>84</v>
      </c>
      <c r="K33" s="521" t="s">
        <v>91</v>
      </c>
      <c r="L33" s="521" t="s">
        <v>91</v>
      </c>
    </row>
    <row r="34" spans="1:12">
      <c r="A34" s="514" t="s">
        <v>1998</v>
      </c>
      <c r="B34" s="515" t="s">
        <v>1983</v>
      </c>
      <c r="C34" s="515"/>
      <c r="D34" s="516">
        <v>45158</v>
      </c>
      <c r="E34" s="517" t="s">
        <v>84</v>
      </c>
      <c r="F34" s="517" t="s">
        <v>84</v>
      </c>
      <c r="G34" s="517" t="s">
        <v>84</v>
      </c>
      <c r="H34" s="517" t="s">
        <v>84</v>
      </c>
      <c r="I34" s="517" t="s">
        <v>84</v>
      </c>
      <c r="J34" s="517" t="s">
        <v>84</v>
      </c>
      <c r="K34" s="517" t="s">
        <v>91</v>
      </c>
      <c r="L34" s="517" t="s">
        <v>91</v>
      </c>
    </row>
    <row r="35" spans="1:12">
      <c r="A35" s="518" t="s">
        <v>1999</v>
      </c>
      <c r="B35" s="519" t="s">
        <v>1983</v>
      </c>
      <c r="C35" s="519"/>
      <c r="D35" s="520">
        <v>45158</v>
      </c>
      <c r="E35" s="521" t="s">
        <v>84</v>
      </c>
      <c r="F35" s="521" t="s">
        <v>84</v>
      </c>
      <c r="G35" s="521" t="s">
        <v>84</v>
      </c>
      <c r="H35" s="521" t="s">
        <v>84</v>
      </c>
      <c r="I35" s="521" t="s">
        <v>84</v>
      </c>
      <c r="J35" s="521" t="s">
        <v>84</v>
      </c>
      <c r="K35" s="521" t="s">
        <v>91</v>
      </c>
      <c r="L35" s="521" t="s">
        <v>91</v>
      </c>
    </row>
    <row r="36" spans="1:12">
      <c r="A36" s="514"/>
      <c r="B36" s="515"/>
      <c r="C36" s="515"/>
      <c r="D36" s="516"/>
      <c r="E36" s="517"/>
      <c r="F36" s="517"/>
      <c r="G36" s="517"/>
      <c r="H36" s="517"/>
      <c r="I36" s="517"/>
      <c r="J36" s="517"/>
      <c r="K36" s="517"/>
      <c r="L36" s="517"/>
    </row>
    <row r="37" spans="1:12">
      <c r="A37" s="518"/>
      <c r="B37" s="519"/>
      <c r="C37" s="519"/>
      <c r="D37" s="520"/>
      <c r="E37" s="521"/>
      <c r="F37" s="521"/>
      <c r="G37" s="521"/>
      <c r="H37" s="521"/>
      <c r="I37" s="521"/>
      <c r="J37" s="521"/>
      <c r="K37" s="521"/>
      <c r="L37" s="521"/>
    </row>
    <row r="38" spans="1:12">
      <c r="A38" s="514"/>
      <c r="B38" s="515"/>
      <c r="C38" s="515"/>
      <c r="D38" s="516"/>
      <c r="E38" s="517"/>
      <c r="F38" s="517"/>
      <c r="G38" s="517"/>
      <c r="H38" s="517"/>
      <c r="I38" s="517"/>
      <c r="J38" s="517"/>
      <c r="K38" s="517"/>
      <c r="L38" s="517"/>
    </row>
    <row r="39" spans="1:12">
      <c r="A39" s="518"/>
      <c r="B39" s="519"/>
      <c r="C39" s="519"/>
      <c r="D39" s="520"/>
      <c r="E39" s="521"/>
      <c r="F39" s="521"/>
      <c r="G39" s="521"/>
      <c r="H39" s="521"/>
      <c r="I39" s="521"/>
      <c r="J39" s="521"/>
      <c r="K39" s="521"/>
      <c r="L39" s="521"/>
    </row>
    <row r="40" spans="1:12">
      <c r="A40" s="514"/>
      <c r="B40" s="515"/>
      <c r="C40" s="515"/>
      <c r="D40" s="516"/>
      <c r="E40" s="517"/>
      <c r="F40" s="517"/>
      <c r="G40" s="517"/>
      <c r="H40" s="517"/>
      <c r="I40" s="517"/>
      <c r="J40" s="517"/>
      <c r="K40" s="517"/>
      <c r="L40" s="517"/>
    </row>
    <row r="41" spans="1:12">
      <c r="A41" s="518"/>
      <c r="B41" s="519"/>
      <c r="C41" s="519"/>
      <c r="D41" s="520"/>
      <c r="E41" s="521"/>
      <c r="F41" s="521"/>
      <c r="G41" s="521"/>
      <c r="H41" s="521"/>
      <c r="I41" s="521"/>
      <c r="J41" s="521"/>
      <c r="K41" s="521"/>
      <c r="L41" s="521"/>
    </row>
    <row r="42" spans="1:12">
      <c r="A42" s="514"/>
      <c r="B42" s="515"/>
      <c r="C42" s="515"/>
      <c r="D42" s="516"/>
      <c r="E42" s="517"/>
      <c r="F42" s="517"/>
      <c r="G42" s="517"/>
      <c r="H42" s="517"/>
      <c r="I42" s="517"/>
      <c r="J42" s="517"/>
      <c r="K42" s="517"/>
      <c r="L42" s="517"/>
    </row>
    <row r="43" spans="1:12">
      <c r="A43" s="518"/>
      <c r="B43" s="519"/>
      <c r="C43" s="519"/>
      <c r="D43" s="520"/>
      <c r="E43" s="521"/>
      <c r="F43" s="521"/>
      <c r="G43" s="521"/>
      <c r="H43" s="521"/>
      <c r="I43" s="521"/>
      <c r="J43" s="521"/>
      <c r="K43" s="521"/>
      <c r="L43" s="521"/>
    </row>
    <row r="44" spans="1:12">
      <c r="A44" s="514"/>
      <c r="B44" s="515"/>
      <c r="C44" s="515"/>
      <c r="D44" s="516"/>
      <c r="E44" s="517"/>
      <c r="F44" s="517"/>
      <c r="G44" s="517"/>
      <c r="H44" s="517"/>
      <c r="I44" s="517"/>
      <c r="J44" s="517"/>
      <c r="K44" s="517"/>
      <c r="L44" s="517"/>
    </row>
    <row r="45" spans="1:12">
      <c r="A45" s="518"/>
      <c r="B45" s="519"/>
      <c r="C45" s="519"/>
      <c r="D45" s="520"/>
      <c r="E45" s="521"/>
      <c r="F45" s="521"/>
      <c r="G45" s="521"/>
      <c r="H45" s="521"/>
      <c r="I45" s="521"/>
      <c r="J45" s="521"/>
      <c r="K45" s="521"/>
      <c r="L45" s="521"/>
    </row>
    <row r="46" spans="1:12">
      <c r="A46" s="514"/>
      <c r="B46" s="515"/>
      <c r="C46" s="515"/>
      <c r="D46" s="516"/>
      <c r="E46" s="517"/>
      <c r="F46" s="517"/>
      <c r="G46" s="517"/>
      <c r="H46" s="517"/>
      <c r="I46" s="517"/>
      <c r="J46" s="517"/>
      <c r="K46" s="517"/>
      <c r="L46" s="517"/>
    </row>
    <row r="47" spans="1:12">
      <c r="A47" s="518"/>
      <c r="B47" s="519"/>
      <c r="C47" s="519"/>
      <c r="D47" s="520"/>
      <c r="E47" s="521"/>
      <c r="F47" s="521"/>
      <c r="G47" s="521"/>
      <c r="H47" s="521"/>
      <c r="I47" s="521"/>
      <c r="J47" s="521"/>
      <c r="K47" s="521"/>
      <c r="L47" s="521"/>
    </row>
    <row r="48" spans="1:12">
      <c r="A48" s="514"/>
      <c r="B48" s="515"/>
      <c r="C48" s="515"/>
      <c r="D48" s="516"/>
      <c r="E48" s="517"/>
      <c r="F48" s="517"/>
      <c r="G48" s="517"/>
      <c r="H48" s="517"/>
      <c r="I48" s="517"/>
      <c r="J48" s="517"/>
      <c r="K48" s="517"/>
      <c r="L48" s="517"/>
    </row>
    <row r="49" spans="1:12">
      <c r="A49" s="518"/>
      <c r="B49" s="519"/>
      <c r="C49" s="519"/>
      <c r="D49" s="520"/>
      <c r="E49" s="521"/>
      <c r="F49" s="521"/>
      <c r="G49" s="521"/>
      <c r="H49" s="521"/>
      <c r="I49" s="521"/>
      <c r="J49" s="521"/>
      <c r="K49" s="521"/>
      <c r="L49" s="521"/>
    </row>
    <row r="50" spans="1:12">
      <c r="A50" s="514"/>
      <c r="B50" s="515"/>
      <c r="C50" s="515"/>
      <c r="D50" s="516"/>
      <c r="E50" s="517"/>
      <c r="F50" s="517"/>
      <c r="G50" s="517"/>
      <c r="H50" s="517"/>
      <c r="I50" s="517"/>
      <c r="J50" s="517"/>
      <c r="K50" s="517"/>
      <c r="L50" s="517"/>
    </row>
    <row r="51" spans="1:12">
      <c r="A51" s="518"/>
      <c r="B51" s="519"/>
      <c r="C51" s="519"/>
      <c r="D51" s="520"/>
      <c r="E51" s="521"/>
      <c r="F51" s="521"/>
      <c r="G51" s="521"/>
      <c r="H51" s="521"/>
      <c r="I51" s="521"/>
      <c r="J51" s="521"/>
      <c r="K51" s="521"/>
      <c r="L51" s="521"/>
    </row>
    <row r="52" spans="1:12">
      <c r="A52" s="514"/>
      <c r="B52" s="515"/>
      <c r="C52" s="515"/>
      <c r="D52" s="516"/>
      <c r="E52" s="517"/>
      <c r="F52" s="517"/>
      <c r="G52" s="517"/>
      <c r="H52" s="517"/>
      <c r="I52" s="517"/>
      <c r="J52" s="517"/>
      <c r="K52" s="517"/>
      <c r="L52" s="517"/>
    </row>
    <row r="53" spans="1:12">
      <c r="A53" s="518"/>
      <c r="B53" s="519"/>
      <c r="C53" s="519"/>
      <c r="D53" s="520"/>
      <c r="E53" s="521"/>
      <c r="F53" s="521"/>
      <c r="G53" s="521"/>
      <c r="H53" s="521"/>
      <c r="I53" s="521"/>
      <c r="J53" s="521"/>
      <c r="K53" s="521"/>
      <c r="L53" s="521"/>
    </row>
    <row r="54" spans="1:12">
      <c r="A54" s="514"/>
      <c r="B54" s="515"/>
      <c r="C54" s="515"/>
      <c r="D54" s="516"/>
      <c r="E54" s="517"/>
      <c r="F54" s="517"/>
      <c r="G54" s="517"/>
      <c r="H54" s="517"/>
      <c r="I54" s="517"/>
      <c r="J54" s="517"/>
      <c r="K54" s="517"/>
      <c r="L54" s="517"/>
    </row>
    <row r="55" spans="1:12">
      <c r="A55" s="518"/>
      <c r="B55" s="519"/>
      <c r="C55" s="519"/>
      <c r="D55" s="520"/>
      <c r="E55" s="521"/>
      <c r="F55" s="521"/>
      <c r="G55" s="521"/>
      <c r="H55" s="521"/>
      <c r="I55" s="521"/>
      <c r="J55" s="521"/>
      <c r="K55" s="521"/>
      <c r="L55" s="521"/>
    </row>
    <row r="56" spans="1:12">
      <c r="A56" s="514"/>
      <c r="B56" s="515"/>
      <c r="C56" s="515"/>
      <c r="D56" s="516"/>
      <c r="E56" s="517"/>
      <c r="F56" s="517"/>
      <c r="G56" s="517"/>
      <c r="H56" s="517"/>
      <c r="I56" s="517"/>
      <c r="J56" s="517"/>
      <c r="K56" s="517"/>
      <c r="L56" s="517"/>
    </row>
    <row r="57" spans="1:12">
      <c r="A57" s="518"/>
      <c r="B57" s="519"/>
      <c r="C57" s="519"/>
      <c r="D57" s="520"/>
      <c r="E57" s="521"/>
      <c r="F57" s="521"/>
      <c r="G57" s="521"/>
      <c r="H57" s="521"/>
      <c r="I57" s="521"/>
      <c r="J57" s="521"/>
      <c r="K57" s="521"/>
      <c r="L57" s="521"/>
    </row>
    <row r="58" spans="1:12">
      <c r="A58" s="514"/>
      <c r="B58" s="515"/>
      <c r="C58" s="515"/>
      <c r="D58" s="516"/>
      <c r="E58" s="517"/>
      <c r="F58" s="517"/>
      <c r="G58" s="517"/>
      <c r="H58" s="517"/>
      <c r="I58" s="517"/>
      <c r="J58" s="517"/>
      <c r="K58" s="517"/>
      <c r="L58" s="517"/>
    </row>
    <row r="59" spans="1:12">
      <c r="A59" s="518"/>
      <c r="B59" s="519"/>
      <c r="C59" s="519"/>
      <c r="D59" s="520"/>
      <c r="E59" s="521"/>
      <c r="F59" s="521"/>
      <c r="G59" s="521"/>
      <c r="H59" s="521"/>
      <c r="I59" s="521"/>
      <c r="J59" s="521"/>
      <c r="K59" s="521"/>
      <c r="L59" s="521"/>
    </row>
    <row r="60" spans="1:12">
      <c r="A60" s="514"/>
      <c r="B60" s="515"/>
      <c r="C60" s="515"/>
      <c r="D60" s="516"/>
      <c r="E60" s="517"/>
      <c r="F60" s="517"/>
      <c r="G60" s="517"/>
      <c r="H60" s="517"/>
      <c r="I60" s="517"/>
      <c r="J60" s="517"/>
      <c r="K60" s="517"/>
      <c r="L60" s="517"/>
    </row>
    <row r="61" spans="1:12">
      <c r="A61" s="518"/>
      <c r="B61" s="519"/>
      <c r="C61" s="519"/>
      <c r="D61" s="520"/>
      <c r="E61" s="521"/>
      <c r="F61" s="521"/>
      <c r="G61" s="521"/>
      <c r="H61" s="521"/>
      <c r="I61" s="521"/>
      <c r="J61" s="521"/>
      <c r="K61" s="521"/>
      <c r="L61" s="521"/>
    </row>
    <row r="62" spans="1:12">
      <c r="A62" s="514"/>
      <c r="B62" s="515"/>
      <c r="C62" s="515"/>
      <c r="D62" s="516"/>
      <c r="E62" s="517"/>
      <c r="F62" s="517"/>
      <c r="G62" s="517"/>
      <c r="H62" s="517"/>
      <c r="I62" s="517"/>
      <c r="J62" s="517"/>
      <c r="K62" s="517"/>
      <c r="L62" s="517"/>
    </row>
    <row r="63" spans="1:12">
      <c r="A63" s="518"/>
      <c r="B63" s="519"/>
      <c r="C63" s="519"/>
      <c r="D63" s="520"/>
      <c r="E63" s="521"/>
      <c r="F63" s="521"/>
      <c r="G63" s="521"/>
      <c r="H63" s="521"/>
      <c r="I63" s="521"/>
      <c r="J63" s="521"/>
      <c r="K63" s="521"/>
      <c r="L63" s="521"/>
    </row>
    <row r="64" spans="1:12">
      <c r="A64" s="514"/>
      <c r="B64" s="515"/>
      <c r="C64" s="515"/>
      <c r="D64" s="516"/>
      <c r="E64" s="517"/>
      <c r="F64" s="517"/>
      <c r="G64" s="517"/>
      <c r="H64" s="517"/>
      <c r="I64" s="517"/>
      <c r="J64" s="517"/>
      <c r="K64" s="517"/>
      <c r="L64" s="517"/>
    </row>
    <row r="65" spans="1:12">
      <c r="A65" s="518"/>
      <c r="B65" s="519"/>
      <c r="C65" s="519"/>
      <c r="D65" s="520"/>
      <c r="E65" s="521"/>
      <c r="F65" s="521"/>
      <c r="G65" s="521"/>
      <c r="H65" s="521"/>
      <c r="I65" s="521"/>
      <c r="J65" s="521"/>
      <c r="K65" s="521"/>
      <c r="L65" s="521"/>
    </row>
    <row r="66" spans="1:12">
      <c r="A66" s="514"/>
      <c r="B66" s="515"/>
      <c r="C66" s="515"/>
      <c r="D66" s="516"/>
      <c r="E66" s="517"/>
      <c r="F66" s="517"/>
      <c r="G66" s="517"/>
      <c r="H66" s="517"/>
      <c r="I66" s="517"/>
      <c r="J66" s="517"/>
      <c r="K66" s="517"/>
      <c r="L66" s="517"/>
    </row>
    <row r="67" spans="1:12">
      <c r="A67" s="518"/>
      <c r="B67" s="519"/>
      <c r="C67" s="519"/>
      <c r="D67" s="520"/>
      <c r="E67" s="521"/>
      <c r="F67" s="521"/>
      <c r="G67" s="521"/>
      <c r="H67" s="521"/>
      <c r="I67" s="521"/>
      <c r="J67" s="521"/>
      <c r="K67" s="521"/>
      <c r="L67" s="521"/>
    </row>
    <row r="68" spans="1:12">
      <c r="A68" s="514"/>
      <c r="B68" s="515"/>
      <c r="C68" s="515"/>
      <c r="D68" s="516"/>
      <c r="E68" s="517"/>
      <c r="F68" s="517"/>
      <c r="G68" s="517"/>
      <c r="H68" s="517"/>
      <c r="I68" s="517"/>
      <c r="J68" s="517"/>
      <c r="K68" s="517"/>
      <c r="L68" s="517"/>
    </row>
    <row r="69" spans="1:12">
      <c r="A69" s="518"/>
      <c r="B69" s="519"/>
      <c r="C69" s="519"/>
      <c r="D69" s="520"/>
      <c r="E69" s="521"/>
      <c r="F69" s="521"/>
      <c r="G69" s="521"/>
      <c r="H69" s="521"/>
      <c r="I69" s="521"/>
      <c r="J69" s="521"/>
      <c r="K69" s="521"/>
      <c r="L69" s="521"/>
    </row>
    <row r="70" spans="1:12">
      <c r="A70" s="514"/>
      <c r="B70" s="515"/>
      <c r="C70" s="515"/>
      <c r="D70" s="516"/>
      <c r="E70" s="517"/>
      <c r="F70" s="517"/>
      <c r="G70" s="517"/>
      <c r="H70" s="517"/>
      <c r="I70" s="517"/>
      <c r="J70" s="517"/>
      <c r="K70" s="517"/>
      <c r="L70" s="517"/>
    </row>
    <row r="71" spans="1:12">
      <c r="A71" s="518"/>
      <c r="B71" s="519"/>
      <c r="C71" s="519"/>
      <c r="D71" s="520"/>
      <c r="E71" s="521"/>
      <c r="F71" s="521"/>
      <c r="G71" s="521"/>
      <c r="H71" s="521"/>
      <c r="I71" s="521"/>
      <c r="J71" s="521"/>
      <c r="K71" s="521"/>
      <c r="L71" s="521"/>
    </row>
    <row r="72" spans="1:12">
      <c r="A72" s="514"/>
      <c r="B72" s="515"/>
      <c r="C72" s="515"/>
      <c r="D72" s="516"/>
      <c r="E72" s="517"/>
      <c r="F72" s="517"/>
      <c r="G72" s="517"/>
      <c r="H72" s="517"/>
      <c r="I72" s="517"/>
      <c r="J72" s="517"/>
      <c r="K72" s="517"/>
      <c r="L72" s="517"/>
    </row>
    <row r="73" spans="1:12">
      <c r="A73" s="518"/>
      <c r="B73" s="519"/>
      <c r="C73" s="519"/>
      <c r="D73" s="520"/>
      <c r="E73" s="521"/>
      <c r="F73" s="521"/>
      <c r="G73" s="521"/>
      <c r="H73" s="521"/>
      <c r="I73" s="521"/>
      <c r="J73" s="521"/>
      <c r="K73" s="521"/>
      <c r="L73" s="521"/>
    </row>
    <row r="74" spans="1:12">
      <c r="A74" s="514"/>
      <c r="B74" s="515"/>
      <c r="C74" s="515"/>
      <c r="D74" s="516"/>
      <c r="E74" s="517"/>
      <c r="F74" s="517"/>
      <c r="G74" s="517"/>
      <c r="H74" s="517"/>
      <c r="I74" s="517"/>
      <c r="J74" s="517"/>
      <c r="K74" s="517"/>
      <c r="L74" s="517"/>
    </row>
    <row r="75" spans="1:12">
      <c r="A75" s="518"/>
      <c r="B75" s="519"/>
      <c r="C75" s="519"/>
      <c r="D75" s="520"/>
      <c r="E75" s="521"/>
      <c r="F75" s="521"/>
      <c r="G75" s="521"/>
      <c r="H75" s="521"/>
      <c r="I75" s="521"/>
      <c r="J75" s="521"/>
      <c r="K75" s="521"/>
      <c r="L75" s="521"/>
    </row>
    <row r="76" spans="1:12">
      <c r="A76" s="514"/>
      <c r="B76" s="515"/>
      <c r="C76" s="515"/>
      <c r="D76" s="516"/>
      <c r="E76" s="517"/>
      <c r="F76" s="517"/>
      <c r="G76" s="517"/>
      <c r="H76" s="517"/>
      <c r="I76" s="517"/>
      <c r="J76" s="517"/>
      <c r="K76" s="517"/>
      <c r="L76" s="517"/>
    </row>
    <row r="77" spans="1:12">
      <c r="A77" s="518"/>
      <c r="B77" s="519"/>
      <c r="C77" s="519"/>
      <c r="D77" s="520"/>
      <c r="E77" s="521"/>
      <c r="F77" s="521"/>
      <c r="G77" s="521"/>
      <c r="H77" s="521"/>
      <c r="I77" s="521"/>
      <c r="J77" s="521"/>
      <c r="K77" s="521"/>
      <c r="L77" s="521"/>
    </row>
    <row r="78" spans="1:12">
      <c r="A78" s="514"/>
      <c r="B78" s="515"/>
      <c r="C78" s="515"/>
      <c r="D78" s="516"/>
      <c r="E78" s="517"/>
      <c r="F78" s="517"/>
      <c r="G78" s="517"/>
      <c r="H78" s="517"/>
      <c r="I78" s="517"/>
      <c r="J78" s="517"/>
      <c r="K78" s="517"/>
      <c r="L78" s="517"/>
    </row>
    <row r="79" spans="1:12">
      <c r="A79" s="518"/>
      <c r="B79" s="519"/>
      <c r="C79" s="519"/>
      <c r="D79" s="520"/>
      <c r="E79" s="521"/>
      <c r="F79" s="521"/>
      <c r="G79" s="521"/>
      <c r="H79" s="521"/>
      <c r="I79" s="521"/>
      <c r="J79" s="521"/>
      <c r="K79" s="521"/>
      <c r="L79" s="521"/>
    </row>
    <row r="80" spans="1:12">
      <c r="A80" s="514"/>
      <c r="B80" s="515"/>
      <c r="C80" s="515"/>
      <c r="D80" s="516"/>
      <c r="E80" s="517"/>
      <c r="F80" s="517"/>
      <c r="G80" s="517"/>
      <c r="H80" s="517"/>
      <c r="I80" s="517"/>
      <c r="J80" s="517"/>
      <c r="K80" s="517"/>
      <c r="L80" s="517"/>
    </row>
    <row r="81" spans="1:12">
      <c r="A81" s="518"/>
      <c r="B81" s="519"/>
      <c r="C81" s="519"/>
      <c r="D81" s="520"/>
      <c r="E81" s="521"/>
      <c r="F81" s="521"/>
      <c r="G81" s="521"/>
      <c r="H81" s="521"/>
      <c r="I81" s="521"/>
      <c r="J81" s="521"/>
      <c r="K81" s="521"/>
      <c r="L81" s="521"/>
    </row>
    <row r="82" spans="1:12">
      <c r="A82" s="514"/>
      <c r="B82" s="515"/>
      <c r="C82" s="515"/>
      <c r="D82" s="516"/>
      <c r="E82" s="517"/>
      <c r="F82" s="517"/>
      <c r="G82" s="517"/>
      <c r="H82" s="517"/>
      <c r="I82" s="517"/>
      <c r="J82" s="517"/>
      <c r="K82" s="517"/>
      <c r="L82" s="517"/>
    </row>
    <row r="83" spans="1:12">
      <c r="A83" s="518"/>
      <c r="B83" s="519"/>
      <c r="C83" s="519"/>
      <c r="D83" s="520"/>
      <c r="E83" s="521"/>
      <c r="F83" s="521"/>
      <c r="G83" s="521"/>
      <c r="H83" s="521"/>
      <c r="I83" s="521"/>
      <c r="J83" s="521"/>
      <c r="K83" s="521"/>
      <c r="L83" s="521"/>
    </row>
    <row r="84" spans="1:12">
      <c r="A84" s="514"/>
      <c r="B84" s="515"/>
      <c r="C84" s="515"/>
      <c r="D84" s="516"/>
      <c r="E84" s="517"/>
      <c r="F84" s="517"/>
      <c r="G84" s="517"/>
      <c r="H84" s="517"/>
      <c r="I84" s="517"/>
      <c r="J84" s="517"/>
      <c r="K84" s="517"/>
      <c r="L84" s="517"/>
    </row>
    <row r="85" spans="1:12">
      <c r="A85" s="518"/>
      <c r="B85" s="519"/>
      <c r="C85" s="519"/>
      <c r="D85" s="520"/>
      <c r="E85" s="521"/>
      <c r="F85" s="521"/>
      <c r="G85" s="521"/>
      <c r="H85" s="521"/>
      <c r="I85" s="521"/>
      <c r="J85" s="521"/>
      <c r="K85" s="521"/>
      <c r="L85" s="521"/>
    </row>
    <row r="86" spans="1:12">
      <c r="A86" s="514"/>
      <c r="B86" s="515"/>
      <c r="C86" s="515"/>
      <c r="D86" s="516"/>
      <c r="E86" s="517"/>
      <c r="F86" s="517"/>
      <c r="G86" s="517"/>
      <c r="H86" s="517"/>
      <c r="I86" s="517"/>
      <c r="J86" s="517"/>
      <c r="K86" s="517"/>
      <c r="L86" s="517"/>
    </row>
    <row r="87" spans="1:12">
      <c r="A87" s="518"/>
      <c r="B87" s="519"/>
      <c r="C87" s="519"/>
      <c r="D87" s="520"/>
      <c r="E87" s="521"/>
      <c r="F87" s="521"/>
      <c r="G87" s="521"/>
      <c r="H87" s="521"/>
      <c r="I87" s="521"/>
      <c r="J87" s="521"/>
      <c r="K87" s="521"/>
      <c r="L87" s="521"/>
    </row>
    <row r="88" spans="1:12">
      <c r="A88" s="514"/>
      <c r="B88" s="515"/>
      <c r="C88" s="515"/>
      <c r="D88" s="516"/>
      <c r="E88" s="517"/>
      <c r="F88" s="517"/>
      <c r="G88" s="517"/>
      <c r="H88" s="517"/>
      <c r="I88" s="517"/>
      <c r="J88" s="517"/>
      <c r="K88" s="517"/>
      <c r="L88" s="517"/>
    </row>
    <row r="89" spans="1:12">
      <c r="A89" s="518"/>
      <c r="B89" s="519"/>
      <c r="C89" s="519"/>
      <c r="D89" s="520"/>
      <c r="E89" s="521"/>
      <c r="F89" s="521"/>
      <c r="G89" s="521"/>
      <c r="H89" s="521"/>
      <c r="I89" s="521"/>
      <c r="J89" s="521"/>
      <c r="K89" s="521"/>
      <c r="L89" s="521"/>
    </row>
    <row r="90" spans="1:12">
      <c r="A90" s="514"/>
      <c r="B90" s="515"/>
      <c r="C90" s="515"/>
      <c r="D90" s="516"/>
      <c r="E90" s="517"/>
      <c r="F90" s="517"/>
      <c r="G90" s="517"/>
      <c r="H90" s="517"/>
      <c r="I90" s="517"/>
      <c r="J90" s="517"/>
      <c r="K90" s="517"/>
      <c r="L90" s="517"/>
    </row>
    <row r="91" spans="1:12">
      <c r="A91" s="518"/>
      <c r="B91" s="519"/>
      <c r="C91" s="519"/>
      <c r="D91" s="520"/>
      <c r="E91" s="521"/>
      <c r="F91" s="521"/>
      <c r="G91" s="521"/>
      <c r="H91" s="521"/>
      <c r="I91" s="521"/>
      <c r="J91" s="521"/>
      <c r="K91" s="521"/>
      <c r="L91" s="521"/>
    </row>
    <row r="92" spans="1:12">
      <c r="A92" s="514"/>
      <c r="B92" s="515"/>
      <c r="C92" s="515"/>
      <c r="D92" s="516"/>
      <c r="E92" s="517"/>
      <c r="F92" s="517"/>
      <c r="G92" s="517"/>
      <c r="H92" s="517"/>
      <c r="I92" s="517"/>
      <c r="J92" s="517"/>
      <c r="K92" s="517"/>
      <c r="L92" s="517"/>
    </row>
    <row r="93" spans="1:12">
      <c r="A93" s="518"/>
      <c r="B93" s="519"/>
      <c r="C93" s="519"/>
      <c r="D93" s="520"/>
      <c r="E93" s="521"/>
      <c r="F93" s="521"/>
      <c r="G93" s="521"/>
      <c r="H93" s="521"/>
      <c r="I93" s="521"/>
      <c r="J93" s="521"/>
      <c r="K93" s="521"/>
      <c r="L93" s="521"/>
    </row>
    <row r="94" spans="1:12">
      <c r="A94" s="514"/>
      <c r="B94" s="515"/>
      <c r="C94" s="515"/>
      <c r="D94" s="516"/>
      <c r="E94" s="517"/>
      <c r="F94" s="517"/>
      <c r="G94" s="517"/>
      <c r="H94" s="517"/>
      <c r="I94" s="517"/>
      <c r="J94" s="517"/>
      <c r="K94" s="517"/>
      <c r="L94" s="517"/>
    </row>
    <row r="95" spans="1:12">
      <c r="A95" s="518"/>
      <c r="B95" s="519"/>
      <c r="C95" s="519"/>
      <c r="D95" s="520"/>
      <c r="E95" s="521"/>
      <c r="F95" s="521"/>
      <c r="G95" s="521"/>
      <c r="H95" s="521"/>
      <c r="I95" s="521"/>
      <c r="J95" s="521"/>
      <c r="K95" s="521"/>
      <c r="L95" s="521"/>
    </row>
    <row r="96" spans="1:12">
      <c r="A96" s="514"/>
      <c r="B96" s="515"/>
      <c r="C96" s="515"/>
      <c r="D96" s="516"/>
      <c r="E96" s="517"/>
      <c r="F96" s="517"/>
      <c r="G96" s="517"/>
      <c r="H96" s="517"/>
      <c r="I96" s="517"/>
      <c r="J96" s="517"/>
      <c r="K96" s="517"/>
      <c r="L96" s="517"/>
    </row>
    <row r="97" spans="1:12">
      <c r="A97" s="518"/>
      <c r="B97" s="519"/>
      <c r="C97" s="519"/>
      <c r="D97" s="520"/>
      <c r="E97" s="521"/>
      <c r="F97" s="521"/>
      <c r="G97" s="521"/>
      <c r="H97" s="521"/>
      <c r="I97" s="521"/>
      <c r="J97" s="521"/>
      <c r="K97" s="521"/>
      <c r="L97" s="521"/>
    </row>
    <row r="98" spans="1:12">
      <c r="A98" s="514"/>
      <c r="B98" s="515"/>
      <c r="C98" s="515"/>
      <c r="D98" s="516"/>
      <c r="E98" s="517"/>
      <c r="F98" s="517"/>
      <c r="G98" s="517"/>
      <c r="H98" s="517"/>
      <c r="I98" s="517"/>
      <c r="J98" s="517"/>
      <c r="K98" s="517"/>
      <c r="L98" s="517"/>
    </row>
    <row r="99" spans="1:12">
      <c r="A99" s="518"/>
      <c r="B99" s="519"/>
      <c r="C99" s="519"/>
      <c r="D99" s="520"/>
      <c r="E99" s="521"/>
      <c r="F99" s="521"/>
      <c r="G99" s="521"/>
      <c r="H99" s="521"/>
      <c r="I99" s="521"/>
      <c r="J99" s="521"/>
      <c r="K99" s="521"/>
      <c r="L99" s="521"/>
    </row>
    <row r="100" spans="1:12">
      <c r="A100" s="514"/>
      <c r="B100" s="515"/>
      <c r="C100" s="515"/>
      <c r="D100" s="516"/>
      <c r="E100" s="517"/>
      <c r="F100" s="517"/>
      <c r="G100" s="517"/>
      <c r="H100" s="517"/>
      <c r="I100" s="517"/>
      <c r="J100" s="517"/>
      <c r="K100" s="517"/>
      <c r="L100" s="517"/>
    </row>
    <row r="101" spans="1:12">
      <c r="A101" s="518"/>
      <c r="B101" s="519"/>
      <c r="C101" s="519"/>
      <c r="D101" s="520"/>
      <c r="E101" s="521"/>
      <c r="F101" s="521"/>
      <c r="G101" s="521"/>
      <c r="H101" s="521"/>
      <c r="I101" s="521"/>
      <c r="J101" s="521"/>
      <c r="K101" s="521"/>
      <c r="L101" s="521"/>
    </row>
    <row r="102" spans="1:12">
      <c r="A102" s="514"/>
      <c r="B102" s="515"/>
      <c r="C102" s="515"/>
      <c r="D102" s="516"/>
      <c r="E102" s="517"/>
      <c r="F102" s="517"/>
      <c r="G102" s="517"/>
      <c r="H102" s="517"/>
      <c r="I102" s="517"/>
      <c r="J102" s="517"/>
      <c r="K102" s="517"/>
      <c r="L102" s="517"/>
    </row>
    <row r="103" spans="1:12">
      <c r="A103" s="518"/>
      <c r="B103" s="519"/>
      <c r="C103" s="519"/>
      <c r="D103" s="520"/>
      <c r="E103" s="521"/>
      <c r="F103" s="521"/>
      <c r="G103" s="521"/>
      <c r="H103" s="521"/>
      <c r="I103" s="521"/>
      <c r="J103" s="521"/>
      <c r="K103" s="521"/>
      <c r="L103" s="521"/>
    </row>
    <row r="104" spans="1:12">
      <c r="A104" s="514"/>
      <c r="B104" s="515"/>
      <c r="C104" s="515"/>
      <c r="D104" s="516"/>
      <c r="E104" s="517"/>
      <c r="F104" s="517"/>
      <c r="G104" s="517"/>
      <c r="H104" s="517"/>
      <c r="I104" s="517"/>
      <c r="J104" s="517"/>
      <c r="K104" s="517"/>
      <c r="L104" s="517"/>
    </row>
    <row r="105" spans="1:12">
      <c r="A105" s="518"/>
      <c r="B105" s="519"/>
      <c r="C105" s="519"/>
      <c r="D105" s="520"/>
      <c r="E105" s="521"/>
      <c r="F105" s="521"/>
      <c r="G105" s="521"/>
      <c r="H105" s="521"/>
      <c r="I105" s="521"/>
      <c r="J105" s="521"/>
      <c r="K105" s="521"/>
      <c r="L105" s="521"/>
    </row>
    <row r="106" spans="1:12">
      <c r="A106" s="514"/>
      <c r="B106" s="515"/>
      <c r="C106" s="515"/>
      <c r="D106" s="516"/>
      <c r="E106" s="517"/>
      <c r="F106" s="517"/>
      <c r="G106" s="517"/>
      <c r="H106" s="517"/>
      <c r="I106" s="517"/>
      <c r="J106" s="517"/>
      <c r="K106" s="517"/>
      <c r="L106" s="517"/>
    </row>
    <row r="107" spans="1:12">
      <c r="A107" s="518"/>
      <c r="B107" s="519"/>
      <c r="C107" s="519"/>
      <c r="D107" s="520"/>
      <c r="E107" s="521"/>
      <c r="F107" s="521"/>
      <c r="G107" s="521"/>
      <c r="H107" s="521"/>
      <c r="I107" s="521"/>
      <c r="J107" s="521"/>
      <c r="K107" s="521"/>
      <c r="L107" s="521"/>
    </row>
    <row r="108" spans="1:12">
      <c r="A108" s="514"/>
      <c r="B108" s="515"/>
      <c r="C108" s="515"/>
      <c r="D108" s="516"/>
      <c r="E108" s="517"/>
      <c r="F108" s="517"/>
      <c r="G108" s="517"/>
      <c r="H108" s="517"/>
      <c r="I108" s="517"/>
      <c r="J108" s="517"/>
      <c r="K108" s="517"/>
      <c r="L108" s="517"/>
    </row>
    <row r="109" spans="1:12">
      <c r="A109" s="518"/>
      <c r="B109" s="519"/>
      <c r="C109" s="519"/>
      <c r="D109" s="520"/>
      <c r="E109" s="521"/>
      <c r="F109" s="521"/>
      <c r="G109" s="521"/>
      <c r="H109" s="521"/>
      <c r="I109" s="521"/>
      <c r="J109" s="521"/>
      <c r="K109" s="521"/>
      <c r="L109" s="521"/>
    </row>
    <row r="110" spans="1:12">
      <c r="A110" s="514"/>
      <c r="B110" s="515"/>
      <c r="C110" s="515"/>
      <c r="D110" s="516"/>
      <c r="E110" s="517"/>
      <c r="F110" s="517"/>
      <c r="G110" s="517"/>
      <c r="H110" s="517"/>
      <c r="I110" s="517"/>
      <c r="J110" s="517"/>
      <c r="K110" s="517"/>
      <c r="L110" s="517"/>
    </row>
    <row r="111" spans="1:12">
      <c r="A111" s="518"/>
      <c r="B111" s="519"/>
      <c r="C111" s="519"/>
      <c r="D111" s="520"/>
      <c r="E111" s="521"/>
      <c r="F111" s="521"/>
      <c r="G111" s="521"/>
      <c r="H111" s="521"/>
      <c r="I111" s="521"/>
      <c r="J111" s="521"/>
      <c r="K111" s="521"/>
      <c r="L111" s="521"/>
    </row>
    <row r="112" spans="1:12">
      <c r="A112" s="514"/>
      <c r="B112" s="515"/>
      <c r="C112" s="515"/>
      <c r="D112" s="516"/>
      <c r="E112" s="517"/>
      <c r="F112" s="517"/>
      <c r="G112" s="517"/>
      <c r="H112" s="517"/>
      <c r="I112" s="517"/>
      <c r="J112" s="517"/>
      <c r="K112" s="517"/>
      <c r="L112" s="517"/>
    </row>
    <row r="113" spans="1:12">
      <c r="A113" s="518"/>
      <c r="B113" s="519"/>
      <c r="C113" s="519"/>
      <c r="D113" s="520"/>
      <c r="E113" s="521"/>
      <c r="F113" s="521"/>
      <c r="G113" s="521"/>
      <c r="H113" s="521"/>
      <c r="I113" s="521"/>
      <c r="J113" s="521"/>
      <c r="K113" s="521"/>
      <c r="L113" s="521"/>
    </row>
    <row r="114" spans="1:12">
      <c r="A114" s="514"/>
      <c r="B114" s="515"/>
      <c r="C114" s="515"/>
      <c r="D114" s="516"/>
      <c r="E114" s="517"/>
      <c r="F114" s="517"/>
      <c r="G114" s="517"/>
      <c r="H114" s="517"/>
      <c r="I114" s="517"/>
      <c r="J114" s="517"/>
      <c r="K114" s="517"/>
      <c r="L114" s="517"/>
    </row>
    <row r="115" spans="1:12">
      <c r="A115" s="518"/>
      <c r="B115" s="519"/>
      <c r="C115" s="519"/>
      <c r="D115" s="520"/>
      <c r="E115" s="521"/>
      <c r="F115" s="521"/>
      <c r="G115" s="521"/>
      <c r="H115" s="521"/>
      <c r="I115" s="521"/>
      <c r="J115" s="521"/>
      <c r="K115" s="521"/>
      <c r="L115" s="521"/>
    </row>
    <row r="116" spans="1:12">
      <c r="A116" s="514"/>
      <c r="B116" s="515"/>
      <c r="C116" s="515"/>
      <c r="D116" s="516"/>
      <c r="E116" s="517"/>
      <c r="F116" s="517"/>
      <c r="G116" s="517"/>
      <c r="H116" s="517"/>
      <c r="I116" s="517"/>
      <c r="J116" s="517"/>
      <c r="K116" s="517"/>
      <c r="L116" s="517"/>
    </row>
    <row r="117" spans="1:12">
      <c r="A117" s="518"/>
      <c r="B117" s="519"/>
      <c r="C117" s="519"/>
      <c r="D117" s="520"/>
      <c r="E117" s="521"/>
      <c r="F117" s="521"/>
      <c r="G117" s="521"/>
      <c r="H117" s="521"/>
      <c r="I117" s="521"/>
      <c r="J117" s="521"/>
      <c r="K117" s="521"/>
      <c r="L117" s="521"/>
    </row>
    <row r="118" spans="1:12">
      <c r="A118" s="514"/>
      <c r="B118" s="515"/>
      <c r="C118" s="515"/>
      <c r="D118" s="516"/>
      <c r="E118" s="517"/>
      <c r="F118" s="517"/>
      <c r="G118" s="517"/>
      <c r="H118" s="517"/>
      <c r="I118" s="517"/>
      <c r="J118" s="517"/>
      <c r="K118" s="517"/>
      <c r="L118" s="517"/>
    </row>
    <row r="119" spans="1:12">
      <c r="A119" s="518"/>
      <c r="B119" s="519"/>
      <c r="C119" s="519"/>
      <c r="D119" s="520"/>
      <c r="E119" s="521"/>
      <c r="F119" s="521"/>
      <c r="G119" s="521"/>
      <c r="H119" s="521"/>
      <c r="I119" s="521"/>
      <c r="J119" s="521"/>
      <c r="K119" s="521"/>
      <c r="L119" s="521"/>
    </row>
    <row r="120" spans="1:12">
      <c r="A120" s="514"/>
      <c r="B120" s="515"/>
      <c r="C120" s="515"/>
      <c r="D120" s="516"/>
      <c r="E120" s="517"/>
      <c r="F120" s="517"/>
      <c r="G120" s="517"/>
      <c r="H120" s="517"/>
      <c r="I120" s="517"/>
      <c r="J120" s="517"/>
      <c r="K120" s="517"/>
      <c r="L120" s="517"/>
    </row>
    <row r="121" spans="1:12">
      <c r="A121" s="518"/>
      <c r="B121" s="519"/>
      <c r="C121" s="519"/>
      <c r="D121" s="520"/>
      <c r="E121" s="521"/>
      <c r="F121" s="521"/>
      <c r="G121" s="521"/>
      <c r="H121" s="521"/>
      <c r="I121" s="521"/>
      <c r="J121" s="521"/>
      <c r="K121" s="521"/>
      <c r="L121" s="521"/>
    </row>
    <row r="122" spans="1:12">
      <c r="A122" s="514"/>
      <c r="B122" s="515"/>
      <c r="C122" s="515"/>
      <c r="D122" s="516"/>
      <c r="E122" s="517"/>
      <c r="F122" s="517"/>
      <c r="G122" s="517"/>
      <c r="H122" s="517"/>
      <c r="I122" s="517"/>
      <c r="J122" s="517"/>
      <c r="K122" s="517"/>
      <c r="L122" s="517"/>
    </row>
    <row r="123" spans="1:12">
      <c r="A123" s="518"/>
      <c r="B123" s="519"/>
      <c r="C123" s="519"/>
      <c r="D123" s="520"/>
      <c r="E123" s="521"/>
      <c r="F123" s="521"/>
      <c r="G123" s="521"/>
      <c r="H123" s="521"/>
      <c r="I123" s="521"/>
      <c r="J123" s="521"/>
      <c r="K123" s="521"/>
      <c r="L123" s="521"/>
    </row>
    <row r="124" spans="1:12">
      <c r="A124" s="514"/>
      <c r="B124" s="515"/>
      <c r="C124" s="515"/>
      <c r="D124" s="516"/>
      <c r="E124" s="517"/>
      <c r="F124" s="517"/>
      <c r="G124" s="517"/>
      <c r="H124" s="517"/>
      <c r="I124" s="517"/>
      <c r="J124" s="517"/>
      <c r="K124" s="517"/>
      <c r="L124" s="517"/>
    </row>
    <row r="125" spans="1:12">
      <c r="A125" s="518"/>
      <c r="B125" s="519"/>
      <c r="C125" s="519"/>
      <c r="D125" s="520"/>
      <c r="E125" s="521"/>
      <c r="F125" s="521"/>
      <c r="G125" s="521"/>
      <c r="H125" s="521"/>
      <c r="I125" s="521"/>
      <c r="J125" s="521"/>
      <c r="K125" s="521"/>
      <c r="L125" s="521"/>
    </row>
    <row r="126" spans="1:12">
      <c r="A126" s="514"/>
      <c r="B126" s="515"/>
      <c r="C126" s="515"/>
      <c r="D126" s="516"/>
      <c r="E126" s="517"/>
      <c r="F126" s="517"/>
      <c r="G126" s="517"/>
      <c r="H126" s="517"/>
      <c r="I126" s="517"/>
      <c r="J126" s="517"/>
      <c r="K126" s="517"/>
      <c r="L126" s="517"/>
    </row>
    <row r="127" spans="1:12">
      <c r="A127" s="518"/>
      <c r="B127" s="519"/>
      <c r="C127" s="519"/>
      <c r="D127" s="520"/>
      <c r="E127" s="521"/>
      <c r="F127" s="521"/>
      <c r="G127" s="521"/>
      <c r="H127" s="521"/>
      <c r="I127" s="521"/>
      <c r="J127" s="521"/>
      <c r="K127" s="521"/>
      <c r="L127" s="521"/>
    </row>
    <row r="128" spans="1:12">
      <c r="A128" s="514"/>
      <c r="B128" s="515"/>
      <c r="C128" s="515"/>
      <c r="D128" s="516"/>
      <c r="E128" s="517"/>
      <c r="F128" s="517"/>
      <c r="G128" s="517"/>
      <c r="H128" s="517"/>
      <c r="I128" s="517"/>
      <c r="J128" s="517"/>
      <c r="K128" s="517"/>
      <c r="L128" s="517"/>
    </row>
    <row r="129" spans="1:12">
      <c r="A129" s="518"/>
      <c r="B129" s="519"/>
      <c r="C129" s="519"/>
      <c r="D129" s="520"/>
      <c r="E129" s="521"/>
      <c r="F129" s="521"/>
      <c r="G129" s="521"/>
      <c r="H129" s="521"/>
      <c r="I129" s="521"/>
      <c r="J129" s="521"/>
      <c r="K129" s="521"/>
      <c r="L129" s="521"/>
    </row>
    <row r="130" spans="1:12">
      <c r="A130" s="514"/>
      <c r="B130" s="515"/>
      <c r="C130" s="515"/>
      <c r="D130" s="516"/>
      <c r="E130" s="517"/>
      <c r="F130" s="517"/>
      <c r="G130" s="517"/>
      <c r="H130" s="517"/>
      <c r="I130" s="517"/>
      <c r="J130" s="517"/>
      <c r="K130" s="517"/>
      <c r="L130" s="517"/>
    </row>
    <row r="131" spans="1:12">
      <c r="A131" s="518"/>
      <c r="B131" s="519"/>
      <c r="C131" s="519"/>
      <c r="D131" s="520"/>
      <c r="E131" s="521"/>
      <c r="F131" s="521"/>
      <c r="G131" s="521"/>
      <c r="H131" s="521"/>
      <c r="I131" s="521"/>
      <c r="J131" s="521"/>
      <c r="K131" s="521"/>
      <c r="L131" s="521"/>
    </row>
    <row r="132" spans="1:12">
      <c r="A132" s="514"/>
      <c r="B132" s="515"/>
      <c r="C132" s="515"/>
      <c r="D132" s="516"/>
      <c r="E132" s="517"/>
      <c r="F132" s="517"/>
      <c r="G132" s="517"/>
      <c r="H132" s="517"/>
      <c r="I132" s="517"/>
      <c r="J132" s="517"/>
      <c r="K132" s="517"/>
      <c r="L132" s="517"/>
    </row>
    <row r="133" spans="1:12">
      <c r="A133" s="518"/>
      <c r="B133" s="519"/>
      <c r="C133" s="519"/>
      <c r="D133" s="520"/>
      <c r="E133" s="521"/>
      <c r="F133" s="521"/>
      <c r="G133" s="521"/>
      <c r="H133" s="521"/>
      <c r="I133" s="521"/>
      <c r="J133" s="521"/>
      <c r="K133" s="521"/>
      <c r="L133" s="521"/>
    </row>
    <row r="134" spans="1:12">
      <c r="A134" s="514"/>
      <c r="B134" s="515"/>
      <c r="C134" s="515"/>
      <c r="D134" s="516"/>
      <c r="E134" s="517"/>
      <c r="F134" s="517"/>
      <c r="G134" s="517"/>
      <c r="H134" s="517"/>
      <c r="I134" s="517"/>
      <c r="J134" s="517"/>
      <c r="K134" s="517"/>
      <c r="L134" s="517"/>
    </row>
  </sheetData>
  <mergeCells count="9">
    <mergeCell ref="O2:P2"/>
    <mergeCell ref="Q2:R2"/>
    <mergeCell ref="A1:D1"/>
    <mergeCell ref="A2:D2"/>
    <mergeCell ref="E2:F2"/>
    <mergeCell ref="G2:H2"/>
    <mergeCell ref="I2:J2"/>
    <mergeCell ref="K2:L2"/>
    <mergeCell ref="M2:N2"/>
  </mergeCells>
  <conditionalFormatting sqref="E4:L36 E37:AA200 M4 O4:AA4 M5:AA36">
    <cfRule type="containsText" dxfId="12" priority="14" operator="containsText" text="New hire">
      <formula>NOT(ISERROR(SEARCH("New hire",E4)))</formula>
    </cfRule>
  </conditionalFormatting>
  <conditionalFormatting sqref="E4:L36 M4 O4:AA4 M5:AA36 E37:AA200">
    <cfRule type="containsText" dxfId="11" priority="9" operator="containsText" text="No">
      <formula>NOT(ISERROR(SEARCH("No",E4)))</formula>
    </cfRule>
  </conditionalFormatting>
  <conditionalFormatting sqref="I4:J134 G16:H18">
    <cfRule type="containsText" dxfId="10" priority="10" operator="containsText" text="New hire">
      <formula>NOT(ISERROR(SEARCH("New hire",G4)))</formula>
    </cfRule>
    <cfRule type="containsText" dxfId="9" priority="11" operator="containsText" text="Pending">
      <formula>NOT(ISERROR(SEARCH("Pending",G4)))</formula>
    </cfRule>
    <cfRule type="containsText" dxfId="8" priority="12" operator="containsText" text="VTO">
      <formula>NOT(ISERROR(SEARCH("VTO",G4)))</formula>
    </cfRule>
    <cfRule type="containsText" dxfId="7" priority="13" operator="containsText" text="PTO">
      <formula>NOT(ISERROR(SEARCH("PTO",G4)))</formula>
    </cfRule>
  </conditionalFormatting>
  <conditionalFormatting sqref="K4:L36">
    <cfRule type="containsText" dxfId="6" priority="1" operator="containsText" text="New hire">
      <formula>NOT(ISERROR(SEARCH("New hire",K4)))</formula>
    </cfRule>
    <cfRule type="containsText" dxfId="5" priority="2" operator="containsText" text="Pending">
      <formula>NOT(ISERROR(SEARCH("Pending",K4)))</formula>
    </cfRule>
    <cfRule type="containsText" dxfId="4" priority="3" operator="containsText" text="VTO">
      <formula>NOT(ISERROR(SEARCH("VTO",K4)))</formula>
    </cfRule>
    <cfRule type="containsText" dxfId="3" priority="4" operator="containsText" text="PTO">
      <formula>NOT(ISERROR(SEARCH("PTO",K4)))</formula>
    </cfRule>
  </conditionalFormatting>
  <conditionalFormatting sqref="M4 O4:AA4 E4:L36 M5:AA36 E37:AA200">
    <cfRule type="containsText" dxfId="2" priority="15" operator="containsText" text="Pending">
      <formula>NOT(ISERROR(SEARCH("Pending",E4)))</formula>
    </cfRule>
    <cfRule type="containsText" dxfId="1" priority="16" operator="containsText" text="VTO">
      <formula>NOT(ISERROR(SEARCH("VTO",E4)))</formula>
    </cfRule>
    <cfRule type="containsText" dxfId="0" priority="17" operator="containsText" text="PTO">
      <formula>NOT(ISERROR(SEARCH("PTO",E4)))</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910601-AF27-496E-9E85-8B6228C1825C}">
          <x14:formula1>
            <xm:f>Data!$S$2:$S$12</xm:f>
          </x14:formula1>
          <xm:sqref>E4:J35 K4:L36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A989-504C-4D57-B3E2-31E530ADC736}">
  <dimension ref="A1:P365"/>
  <sheetViews>
    <sheetView workbookViewId="0">
      <selection sqref="A1:XFD1048576"/>
    </sheetView>
  </sheetViews>
  <sheetFormatPr defaultRowHeight="12.75"/>
  <cols>
    <col min="1" max="1" width="12.140625" bestFit="1" customWidth="1"/>
    <col min="2" max="2" width="18.5703125" bestFit="1" customWidth="1"/>
    <col min="3" max="3" width="16.7109375" bestFit="1" customWidth="1"/>
    <col min="4" max="4" width="19" bestFit="1" customWidth="1"/>
    <col min="5" max="5" width="18.28515625" bestFit="1" customWidth="1"/>
    <col min="6" max="6" width="16.5703125" bestFit="1" customWidth="1"/>
    <col min="7" max="7" width="16.28515625" bestFit="1" customWidth="1"/>
    <col min="8" max="8" width="19.42578125" bestFit="1" customWidth="1"/>
    <col min="9" max="9" width="18.7109375" bestFit="1" customWidth="1"/>
    <col min="10" max="10" width="17.7109375" bestFit="1" customWidth="1"/>
    <col min="11" max="11" width="20.28515625" bestFit="1" customWidth="1"/>
    <col min="12" max="12" width="19.5703125" bestFit="1" customWidth="1"/>
    <col min="13" max="13" width="14.85546875" bestFit="1" customWidth="1"/>
    <col min="14" max="14" width="9.85546875" bestFit="1" customWidth="1"/>
    <col min="15" max="15" width="18" bestFit="1" customWidth="1"/>
    <col min="16" max="16" width="17.28515625" bestFit="1" customWidth="1"/>
  </cols>
  <sheetData>
    <row r="1" spans="1:16">
      <c r="A1" t="s">
        <v>2000</v>
      </c>
      <c r="B1" t="s">
        <v>2001</v>
      </c>
      <c r="C1" t="s">
        <v>2002</v>
      </c>
      <c r="D1" t="s">
        <v>2003</v>
      </c>
      <c r="E1" t="s">
        <v>2004</v>
      </c>
      <c r="F1" t="s">
        <v>2005</v>
      </c>
      <c r="G1" t="s">
        <v>2006</v>
      </c>
      <c r="H1" t="s">
        <v>2007</v>
      </c>
      <c r="I1" t="s">
        <v>2008</v>
      </c>
      <c r="J1" t="s">
        <v>2009</v>
      </c>
      <c r="K1" t="s">
        <v>2010</v>
      </c>
      <c r="L1" t="s">
        <v>2011</v>
      </c>
      <c r="M1" t="s">
        <v>2012</v>
      </c>
      <c r="N1" t="s">
        <v>2013</v>
      </c>
      <c r="O1" t="s">
        <v>2014</v>
      </c>
      <c r="P1" t="s">
        <v>2015</v>
      </c>
    </row>
    <row r="2" spans="1:16">
      <c r="A2" s="35">
        <v>45326</v>
      </c>
      <c r="B2" t="s">
        <v>1</v>
      </c>
      <c r="C2">
        <v>1</v>
      </c>
      <c r="D2" s="36">
        <v>40209</v>
      </c>
      <c r="E2" s="36">
        <v>40216</v>
      </c>
      <c r="F2">
        <v>1</v>
      </c>
      <c r="G2" t="s">
        <v>2016</v>
      </c>
      <c r="H2" s="36">
        <v>40209</v>
      </c>
      <c r="I2" s="36">
        <v>40244</v>
      </c>
      <c r="J2">
        <v>1</v>
      </c>
      <c r="K2" s="36">
        <v>40209</v>
      </c>
      <c r="L2" s="36">
        <v>40300</v>
      </c>
      <c r="M2" t="s">
        <v>2017</v>
      </c>
      <c r="N2">
        <v>2010</v>
      </c>
      <c r="O2" s="36">
        <v>40209</v>
      </c>
      <c r="P2" s="36">
        <v>40573</v>
      </c>
    </row>
    <row r="3" spans="1:16">
      <c r="A3" s="35">
        <v>45327</v>
      </c>
      <c r="B3" t="s">
        <v>2</v>
      </c>
      <c r="C3">
        <v>1</v>
      </c>
      <c r="D3" s="36">
        <v>40209</v>
      </c>
      <c r="E3" s="36">
        <v>40216</v>
      </c>
      <c r="F3">
        <v>1</v>
      </c>
      <c r="G3" t="s">
        <v>2016</v>
      </c>
      <c r="H3" s="36">
        <v>40209</v>
      </c>
      <c r="I3" s="36">
        <v>40244</v>
      </c>
      <c r="J3">
        <v>1</v>
      </c>
      <c r="K3" s="36">
        <v>40209</v>
      </c>
      <c r="L3" s="36">
        <v>40300</v>
      </c>
      <c r="M3" t="s">
        <v>2017</v>
      </c>
      <c r="N3">
        <v>2010</v>
      </c>
      <c r="O3" s="36">
        <v>40209</v>
      </c>
      <c r="P3" s="36">
        <v>40573</v>
      </c>
    </row>
    <row r="4" spans="1:16">
      <c r="A4" s="35">
        <v>45328</v>
      </c>
      <c r="B4" t="s">
        <v>3</v>
      </c>
      <c r="C4">
        <v>1</v>
      </c>
      <c r="D4" s="36">
        <v>40209</v>
      </c>
      <c r="E4" s="36">
        <v>40216</v>
      </c>
      <c r="F4">
        <v>1</v>
      </c>
      <c r="G4" t="s">
        <v>2016</v>
      </c>
      <c r="H4" s="36">
        <v>40209</v>
      </c>
      <c r="I4" s="36">
        <v>40244</v>
      </c>
      <c r="J4">
        <v>1</v>
      </c>
      <c r="K4" s="36">
        <v>40209</v>
      </c>
      <c r="L4" s="36">
        <v>40300</v>
      </c>
      <c r="M4" t="s">
        <v>2017</v>
      </c>
      <c r="N4">
        <v>2010</v>
      </c>
      <c r="O4" s="36">
        <v>40209</v>
      </c>
      <c r="P4" s="36">
        <v>40573</v>
      </c>
    </row>
    <row r="5" spans="1:16">
      <c r="A5" s="35">
        <v>45329</v>
      </c>
      <c r="B5" t="s">
        <v>4</v>
      </c>
      <c r="C5">
        <v>1</v>
      </c>
      <c r="D5" s="36">
        <v>40209</v>
      </c>
      <c r="E5" s="36">
        <v>40216</v>
      </c>
      <c r="F5">
        <v>1</v>
      </c>
      <c r="G5" t="s">
        <v>2016</v>
      </c>
      <c r="H5" s="36">
        <v>40209</v>
      </c>
      <c r="I5" s="36">
        <v>40244</v>
      </c>
      <c r="J5">
        <v>1</v>
      </c>
      <c r="K5" s="36">
        <v>40209</v>
      </c>
      <c r="L5" s="36">
        <v>40300</v>
      </c>
      <c r="M5" t="s">
        <v>2017</v>
      </c>
      <c r="N5">
        <v>2010</v>
      </c>
      <c r="O5" s="36">
        <v>40209</v>
      </c>
      <c r="P5" s="36">
        <v>40573</v>
      </c>
    </row>
    <row r="6" spans="1:16">
      <c r="A6" s="35">
        <v>45330</v>
      </c>
      <c r="B6" t="s">
        <v>5</v>
      </c>
      <c r="C6">
        <v>1</v>
      </c>
      <c r="D6" s="36">
        <v>40209</v>
      </c>
      <c r="E6" s="36">
        <v>40216</v>
      </c>
      <c r="F6">
        <v>1</v>
      </c>
      <c r="G6" t="s">
        <v>2016</v>
      </c>
      <c r="H6" s="36">
        <v>40209</v>
      </c>
      <c r="I6" s="36">
        <v>40244</v>
      </c>
      <c r="J6">
        <v>1</v>
      </c>
      <c r="K6" s="36">
        <v>40209</v>
      </c>
      <c r="L6" s="36">
        <v>40300</v>
      </c>
      <c r="M6" t="s">
        <v>2017</v>
      </c>
      <c r="N6">
        <v>2010</v>
      </c>
      <c r="O6" s="36">
        <v>40209</v>
      </c>
      <c r="P6" s="36">
        <v>40573</v>
      </c>
    </row>
    <row r="7" spans="1:16">
      <c r="A7" s="35">
        <v>45331</v>
      </c>
      <c r="B7" t="s">
        <v>6</v>
      </c>
      <c r="C7">
        <v>1</v>
      </c>
      <c r="D7" s="36">
        <v>40209</v>
      </c>
      <c r="E7" s="36">
        <v>40216</v>
      </c>
      <c r="F7">
        <v>1</v>
      </c>
      <c r="G7" t="s">
        <v>2016</v>
      </c>
      <c r="H7" s="36">
        <v>40209</v>
      </c>
      <c r="I7" s="36">
        <v>40244</v>
      </c>
      <c r="J7">
        <v>1</v>
      </c>
      <c r="K7" s="36">
        <v>40209</v>
      </c>
      <c r="L7" s="36">
        <v>40300</v>
      </c>
      <c r="M7" t="s">
        <v>2017</v>
      </c>
      <c r="N7">
        <v>2010</v>
      </c>
      <c r="O7" s="36">
        <v>40209</v>
      </c>
      <c r="P7" s="36">
        <v>40573</v>
      </c>
    </row>
    <row r="8" spans="1:16">
      <c r="A8" s="35">
        <v>45332</v>
      </c>
      <c r="B8" t="s">
        <v>7</v>
      </c>
      <c r="C8">
        <v>1</v>
      </c>
      <c r="D8" s="36">
        <v>40209</v>
      </c>
      <c r="E8" s="36">
        <v>40216</v>
      </c>
      <c r="F8">
        <v>1</v>
      </c>
      <c r="G8" t="s">
        <v>2016</v>
      </c>
      <c r="H8" s="36">
        <v>40209</v>
      </c>
      <c r="I8" s="36">
        <v>40244</v>
      </c>
      <c r="J8">
        <v>1</v>
      </c>
      <c r="K8" s="36">
        <v>40209</v>
      </c>
      <c r="L8" s="36">
        <v>40300</v>
      </c>
      <c r="M8" t="s">
        <v>2017</v>
      </c>
      <c r="N8">
        <v>2010</v>
      </c>
      <c r="O8" s="36">
        <v>40209</v>
      </c>
      <c r="P8" s="36">
        <v>40573</v>
      </c>
    </row>
    <row r="9" spans="1:16">
      <c r="A9" s="35">
        <v>45333</v>
      </c>
      <c r="B9" t="s">
        <v>1</v>
      </c>
      <c r="C9">
        <v>2</v>
      </c>
      <c r="D9" s="36">
        <v>40216</v>
      </c>
      <c r="E9" s="36">
        <v>40223</v>
      </c>
      <c r="F9">
        <v>1</v>
      </c>
      <c r="G9" t="s">
        <v>2016</v>
      </c>
      <c r="H9" s="36">
        <v>40209</v>
      </c>
      <c r="I9" s="36">
        <v>40244</v>
      </c>
      <c r="J9">
        <v>1</v>
      </c>
      <c r="K9" s="36">
        <v>40209</v>
      </c>
      <c r="L9" s="36">
        <v>40300</v>
      </c>
      <c r="M9" t="s">
        <v>2017</v>
      </c>
      <c r="N9">
        <v>2010</v>
      </c>
      <c r="O9" s="36">
        <v>40209</v>
      </c>
      <c r="P9" s="36">
        <v>40573</v>
      </c>
    </row>
    <row r="10" spans="1:16">
      <c r="A10" s="35">
        <v>45334</v>
      </c>
      <c r="B10" t="s">
        <v>2</v>
      </c>
      <c r="C10">
        <v>2</v>
      </c>
      <c r="D10" s="36">
        <v>40216</v>
      </c>
      <c r="E10" s="36">
        <v>40223</v>
      </c>
      <c r="F10">
        <v>1</v>
      </c>
      <c r="G10" t="s">
        <v>2016</v>
      </c>
      <c r="H10" s="36">
        <v>40209</v>
      </c>
      <c r="I10" s="36">
        <v>40244</v>
      </c>
      <c r="J10">
        <v>1</v>
      </c>
      <c r="K10" s="36">
        <v>40209</v>
      </c>
      <c r="L10" s="36">
        <v>40300</v>
      </c>
      <c r="M10" t="s">
        <v>2017</v>
      </c>
      <c r="N10">
        <v>2010</v>
      </c>
      <c r="O10" s="36">
        <v>40209</v>
      </c>
      <c r="P10" s="36">
        <v>40573</v>
      </c>
    </row>
    <row r="11" spans="1:16">
      <c r="A11" s="35">
        <v>45335</v>
      </c>
      <c r="B11" t="s">
        <v>3</v>
      </c>
      <c r="C11">
        <v>2</v>
      </c>
      <c r="D11" s="36">
        <v>40216</v>
      </c>
      <c r="E11" s="36">
        <v>40223</v>
      </c>
      <c r="F11">
        <v>1</v>
      </c>
      <c r="G11" t="s">
        <v>2016</v>
      </c>
      <c r="H11" s="36">
        <v>40209</v>
      </c>
      <c r="I11" s="36">
        <v>40244</v>
      </c>
      <c r="J11">
        <v>1</v>
      </c>
      <c r="K11" s="36">
        <v>40209</v>
      </c>
      <c r="L11" s="36">
        <v>40300</v>
      </c>
      <c r="M11" t="s">
        <v>2017</v>
      </c>
      <c r="N11">
        <v>2010</v>
      </c>
      <c r="O11" s="36">
        <v>40209</v>
      </c>
      <c r="P11" s="36">
        <v>40573</v>
      </c>
    </row>
    <row r="12" spans="1:16">
      <c r="A12" s="35">
        <v>45336</v>
      </c>
      <c r="B12" t="s">
        <v>4</v>
      </c>
      <c r="C12">
        <v>2</v>
      </c>
      <c r="D12" s="36">
        <v>40216</v>
      </c>
      <c r="E12" s="36">
        <v>40223</v>
      </c>
      <c r="F12">
        <v>1</v>
      </c>
      <c r="G12" t="s">
        <v>2016</v>
      </c>
      <c r="H12" s="36">
        <v>40209</v>
      </c>
      <c r="I12" s="36">
        <v>40244</v>
      </c>
      <c r="J12">
        <v>1</v>
      </c>
      <c r="K12" s="36">
        <v>40209</v>
      </c>
      <c r="L12" s="36">
        <v>40300</v>
      </c>
      <c r="M12" t="s">
        <v>2017</v>
      </c>
      <c r="N12">
        <v>2010</v>
      </c>
      <c r="O12" s="36">
        <v>40209</v>
      </c>
      <c r="P12" s="36">
        <v>40573</v>
      </c>
    </row>
    <row r="13" spans="1:16">
      <c r="A13" s="35">
        <v>45337</v>
      </c>
      <c r="B13" t="s">
        <v>5</v>
      </c>
      <c r="C13">
        <v>2</v>
      </c>
      <c r="D13" s="36">
        <v>40216</v>
      </c>
      <c r="E13" s="36">
        <v>40223</v>
      </c>
      <c r="F13">
        <v>1</v>
      </c>
      <c r="G13" t="s">
        <v>2016</v>
      </c>
      <c r="H13" s="36">
        <v>40209</v>
      </c>
      <c r="I13" s="36">
        <v>40244</v>
      </c>
      <c r="J13">
        <v>1</v>
      </c>
      <c r="K13" s="36">
        <v>40209</v>
      </c>
      <c r="L13" s="36">
        <v>40300</v>
      </c>
      <c r="M13" t="s">
        <v>2017</v>
      </c>
      <c r="N13">
        <v>2010</v>
      </c>
      <c r="O13" s="36">
        <v>40209</v>
      </c>
      <c r="P13" s="36">
        <v>40573</v>
      </c>
    </row>
    <row r="14" spans="1:16">
      <c r="A14" s="35">
        <v>45338</v>
      </c>
      <c r="B14" t="s">
        <v>6</v>
      </c>
      <c r="C14">
        <v>2</v>
      </c>
      <c r="D14" s="36">
        <v>40216</v>
      </c>
      <c r="E14" s="36">
        <v>40223</v>
      </c>
      <c r="F14">
        <v>1</v>
      </c>
      <c r="G14" t="s">
        <v>2016</v>
      </c>
      <c r="H14" s="36">
        <v>40209</v>
      </c>
      <c r="I14" s="36">
        <v>40244</v>
      </c>
      <c r="J14">
        <v>1</v>
      </c>
      <c r="K14" s="36">
        <v>40209</v>
      </c>
      <c r="L14" s="36">
        <v>40300</v>
      </c>
      <c r="M14" t="s">
        <v>2017</v>
      </c>
      <c r="N14">
        <v>2010</v>
      </c>
      <c r="O14" s="36">
        <v>40209</v>
      </c>
      <c r="P14" s="36">
        <v>40573</v>
      </c>
    </row>
    <row r="15" spans="1:16">
      <c r="A15" s="35">
        <v>45339</v>
      </c>
      <c r="B15" t="s">
        <v>7</v>
      </c>
      <c r="C15">
        <v>2</v>
      </c>
      <c r="D15" s="36">
        <v>40216</v>
      </c>
      <c r="E15" s="36">
        <v>40223</v>
      </c>
      <c r="F15">
        <v>1</v>
      </c>
      <c r="G15" t="s">
        <v>2016</v>
      </c>
      <c r="H15" s="36">
        <v>40209</v>
      </c>
      <c r="I15" s="36">
        <v>40244</v>
      </c>
      <c r="J15">
        <v>1</v>
      </c>
      <c r="K15" s="36">
        <v>40209</v>
      </c>
      <c r="L15" s="36">
        <v>40300</v>
      </c>
      <c r="M15" t="s">
        <v>2017</v>
      </c>
      <c r="N15">
        <v>2010</v>
      </c>
      <c r="O15" s="36">
        <v>40209</v>
      </c>
      <c r="P15" s="36">
        <v>40573</v>
      </c>
    </row>
    <row r="16" spans="1:16">
      <c r="A16" s="35">
        <v>45340</v>
      </c>
      <c r="B16" t="s">
        <v>1</v>
      </c>
      <c r="C16">
        <v>3</v>
      </c>
      <c r="D16" s="36">
        <v>40223</v>
      </c>
      <c r="E16" s="36">
        <v>40230</v>
      </c>
      <c r="F16">
        <v>1</v>
      </c>
      <c r="G16" t="s">
        <v>2016</v>
      </c>
      <c r="H16" s="36">
        <v>40209</v>
      </c>
      <c r="I16" s="36">
        <v>40244</v>
      </c>
      <c r="J16">
        <v>1</v>
      </c>
      <c r="K16" s="36">
        <v>40209</v>
      </c>
      <c r="L16" s="36">
        <v>40300</v>
      </c>
      <c r="M16" t="s">
        <v>2017</v>
      </c>
      <c r="N16">
        <v>2010</v>
      </c>
      <c r="O16" s="36">
        <v>40209</v>
      </c>
      <c r="P16" s="36">
        <v>40573</v>
      </c>
    </row>
    <row r="17" spans="1:16">
      <c r="A17" s="35">
        <v>45341</v>
      </c>
      <c r="B17" t="s">
        <v>2</v>
      </c>
      <c r="C17">
        <v>3</v>
      </c>
      <c r="D17" s="36">
        <v>40223</v>
      </c>
      <c r="E17" s="36">
        <v>40230</v>
      </c>
      <c r="F17">
        <v>1</v>
      </c>
      <c r="G17" t="s">
        <v>2016</v>
      </c>
      <c r="H17" s="36">
        <v>40209</v>
      </c>
      <c r="I17" s="36">
        <v>40244</v>
      </c>
      <c r="J17">
        <v>1</v>
      </c>
      <c r="K17" s="36">
        <v>40209</v>
      </c>
      <c r="L17" s="36">
        <v>40300</v>
      </c>
      <c r="M17" t="s">
        <v>2017</v>
      </c>
      <c r="N17">
        <v>2010</v>
      </c>
      <c r="O17" s="36">
        <v>40209</v>
      </c>
      <c r="P17" s="36">
        <v>40573</v>
      </c>
    </row>
    <row r="18" spans="1:16">
      <c r="A18" s="35">
        <v>45342</v>
      </c>
      <c r="B18" t="s">
        <v>3</v>
      </c>
      <c r="C18">
        <v>3</v>
      </c>
      <c r="D18" s="36">
        <v>40223</v>
      </c>
      <c r="E18" s="36">
        <v>40230</v>
      </c>
      <c r="F18">
        <v>1</v>
      </c>
      <c r="G18" t="s">
        <v>2016</v>
      </c>
      <c r="H18" s="36">
        <v>40209</v>
      </c>
      <c r="I18" s="36">
        <v>40244</v>
      </c>
      <c r="J18">
        <v>1</v>
      </c>
      <c r="K18" s="36">
        <v>40209</v>
      </c>
      <c r="L18" s="36">
        <v>40300</v>
      </c>
      <c r="M18" t="s">
        <v>2017</v>
      </c>
      <c r="N18">
        <v>2010</v>
      </c>
      <c r="O18" s="36">
        <v>40209</v>
      </c>
      <c r="P18" s="36">
        <v>40573</v>
      </c>
    </row>
    <row r="19" spans="1:16">
      <c r="A19" s="35">
        <v>45343</v>
      </c>
      <c r="B19" t="s">
        <v>4</v>
      </c>
      <c r="C19">
        <v>3</v>
      </c>
      <c r="D19" s="36">
        <v>40223</v>
      </c>
      <c r="E19" s="36">
        <v>40230</v>
      </c>
      <c r="F19">
        <v>1</v>
      </c>
      <c r="G19" t="s">
        <v>2016</v>
      </c>
      <c r="H19" s="36">
        <v>40209</v>
      </c>
      <c r="I19" s="36">
        <v>40244</v>
      </c>
      <c r="J19">
        <v>1</v>
      </c>
      <c r="K19" s="36">
        <v>40209</v>
      </c>
      <c r="L19" s="36">
        <v>40300</v>
      </c>
      <c r="M19" t="s">
        <v>2017</v>
      </c>
      <c r="N19">
        <v>2010</v>
      </c>
      <c r="O19" s="36">
        <v>40209</v>
      </c>
      <c r="P19" s="36">
        <v>40573</v>
      </c>
    </row>
    <row r="20" spans="1:16">
      <c r="A20" s="35">
        <v>45344</v>
      </c>
      <c r="B20" t="s">
        <v>5</v>
      </c>
      <c r="C20">
        <v>3</v>
      </c>
      <c r="D20" s="36">
        <v>40223</v>
      </c>
      <c r="E20" s="36">
        <v>40230</v>
      </c>
      <c r="F20">
        <v>1</v>
      </c>
      <c r="G20" t="s">
        <v>2016</v>
      </c>
      <c r="H20" s="36">
        <v>40209</v>
      </c>
      <c r="I20" s="36">
        <v>40244</v>
      </c>
      <c r="J20">
        <v>1</v>
      </c>
      <c r="K20" s="36">
        <v>40209</v>
      </c>
      <c r="L20" s="36">
        <v>40300</v>
      </c>
      <c r="M20" t="s">
        <v>2017</v>
      </c>
      <c r="N20">
        <v>2010</v>
      </c>
      <c r="O20" s="36">
        <v>40209</v>
      </c>
      <c r="P20" s="36">
        <v>40573</v>
      </c>
    </row>
    <row r="21" spans="1:16">
      <c r="A21" s="35">
        <v>45345</v>
      </c>
      <c r="B21" t="s">
        <v>6</v>
      </c>
      <c r="C21">
        <v>3</v>
      </c>
      <c r="D21" s="36">
        <v>40223</v>
      </c>
      <c r="E21" s="36">
        <v>40230</v>
      </c>
      <c r="F21">
        <v>1</v>
      </c>
      <c r="G21" t="s">
        <v>2016</v>
      </c>
      <c r="H21" s="36">
        <v>40209</v>
      </c>
      <c r="I21" s="36">
        <v>40244</v>
      </c>
      <c r="J21">
        <v>1</v>
      </c>
      <c r="K21" s="36">
        <v>40209</v>
      </c>
      <c r="L21" s="36">
        <v>40300</v>
      </c>
      <c r="M21" t="s">
        <v>2017</v>
      </c>
      <c r="N21">
        <v>2010</v>
      </c>
      <c r="O21" s="36">
        <v>40209</v>
      </c>
      <c r="P21" s="36">
        <v>40573</v>
      </c>
    </row>
    <row r="22" spans="1:16">
      <c r="A22" s="35">
        <v>45346</v>
      </c>
      <c r="B22" t="s">
        <v>7</v>
      </c>
      <c r="C22">
        <v>3</v>
      </c>
      <c r="D22" s="36">
        <v>40223</v>
      </c>
      <c r="E22" s="36">
        <v>40230</v>
      </c>
      <c r="F22">
        <v>1</v>
      </c>
      <c r="G22" t="s">
        <v>2016</v>
      </c>
      <c r="H22" s="36">
        <v>40209</v>
      </c>
      <c r="I22" s="36">
        <v>40244</v>
      </c>
      <c r="J22">
        <v>1</v>
      </c>
      <c r="K22" s="36">
        <v>40209</v>
      </c>
      <c r="L22" s="36">
        <v>40300</v>
      </c>
      <c r="M22" t="s">
        <v>2017</v>
      </c>
      <c r="N22">
        <v>2010</v>
      </c>
      <c r="O22" s="36">
        <v>40209</v>
      </c>
      <c r="P22" s="36">
        <v>40573</v>
      </c>
    </row>
    <row r="23" spans="1:16">
      <c r="A23" s="35">
        <v>45347</v>
      </c>
      <c r="B23" t="s">
        <v>1</v>
      </c>
      <c r="C23">
        <v>4</v>
      </c>
      <c r="D23" s="36">
        <v>40230</v>
      </c>
      <c r="E23" s="36">
        <v>40237</v>
      </c>
      <c r="F23">
        <v>1</v>
      </c>
      <c r="G23" t="s">
        <v>2016</v>
      </c>
      <c r="H23" s="36">
        <v>40209</v>
      </c>
      <c r="I23" s="36">
        <v>40244</v>
      </c>
      <c r="J23">
        <v>1</v>
      </c>
      <c r="K23" s="36">
        <v>40209</v>
      </c>
      <c r="L23" s="36">
        <v>40300</v>
      </c>
      <c r="M23" t="s">
        <v>2017</v>
      </c>
      <c r="N23">
        <v>2010</v>
      </c>
      <c r="O23" s="36">
        <v>40209</v>
      </c>
      <c r="P23" s="36">
        <v>40573</v>
      </c>
    </row>
    <row r="24" spans="1:16">
      <c r="A24" s="35">
        <v>45348</v>
      </c>
      <c r="B24" t="s">
        <v>2</v>
      </c>
      <c r="C24">
        <v>4</v>
      </c>
      <c r="D24" s="36">
        <v>40230</v>
      </c>
      <c r="E24" s="36">
        <v>40237</v>
      </c>
      <c r="F24">
        <v>1</v>
      </c>
      <c r="G24" t="s">
        <v>2016</v>
      </c>
      <c r="H24" s="36">
        <v>40209</v>
      </c>
      <c r="I24" s="36">
        <v>40244</v>
      </c>
      <c r="J24">
        <v>1</v>
      </c>
      <c r="K24" s="36">
        <v>40209</v>
      </c>
      <c r="L24" s="36">
        <v>40300</v>
      </c>
      <c r="M24" t="s">
        <v>2017</v>
      </c>
      <c r="N24">
        <v>2010</v>
      </c>
      <c r="O24" s="36">
        <v>40209</v>
      </c>
      <c r="P24" s="36">
        <v>40573</v>
      </c>
    </row>
    <row r="25" spans="1:16">
      <c r="A25" s="35">
        <v>45349</v>
      </c>
      <c r="B25" t="s">
        <v>3</v>
      </c>
      <c r="C25">
        <v>4</v>
      </c>
      <c r="D25" s="36">
        <v>40230</v>
      </c>
      <c r="E25" s="36">
        <v>40237</v>
      </c>
      <c r="F25">
        <v>1</v>
      </c>
      <c r="G25" t="s">
        <v>2016</v>
      </c>
      <c r="H25" s="36">
        <v>40209</v>
      </c>
      <c r="I25" s="36">
        <v>40244</v>
      </c>
      <c r="J25">
        <v>1</v>
      </c>
      <c r="K25" s="36">
        <v>40209</v>
      </c>
      <c r="L25" s="36">
        <v>40300</v>
      </c>
      <c r="M25" t="s">
        <v>2017</v>
      </c>
      <c r="N25">
        <v>2010</v>
      </c>
      <c r="O25" s="36">
        <v>40209</v>
      </c>
      <c r="P25" s="36">
        <v>40573</v>
      </c>
    </row>
    <row r="26" spans="1:16">
      <c r="A26" s="35">
        <v>45350</v>
      </c>
      <c r="B26" t="s">
        <v>4</v>
      </c>
      <c r="C26">
        <v>4</v>
      </c>
      <c r="D26" s="36">
        <v>40230</v>
      </c>
      <c r="E26" s="36">
        <v>40237</v>
      </c>
      <c r="F26">
        <v>1</v>
      </c>
      <c r="G26" t="s">
        <v>2016</v>
      </c>
      <c r="H26" s="36">
        <v>40209</v>
      </c>
      <c r="I26" s="36">
        <v>40244</v>
      </c>
      <c r="J26">
        <v>1</v>
      </c>
      <c r="K26" s="36">
        <v>40209</v>
      </c>
      <c r="L26" s="36">
        <v>40300</v>
      </c>
      <c r="M26" t="s">
        <v>2017</v>
      </c>
      <c r="N26">
        <v>2010</v>
      </c>
      <c r="O26" s="36">
        <v>40209</v>
      </c>
      <c r="P26" s="36">
        <v>40573</v>
      </c>
    </row>
    <row r="27" spans="1:16">
      <c r="A27" s="35">
        <v>45351</v>
      </c>
      <c r="B27" t="s">
        <v>5</v>
      </c>
      <c r="C27">
        <v>4</v>
      </c>
      <c r="D27" s="36">
        <v>40230</v>
      </c>
      <c r="E27" s="36">
        <v>40237</v>
      </c>
      <c r="F27">
        <v>1</v>
      </c>
      <c r="G27" t="s">
        <v>2016</v>
      </c>
      <c r="H27" s="36">
        <v>40209</v>
      </c>
      <c r="I27" s="36">
        <v>40244</v>
      </c>
      <c r="J27">
        <v>1</v>
      </c>
      <c r="K27" s="36">
        <v>40209</v>
      </c>
      <c r="L27" s="36">
        <v>40300</v>
      </c>
      <c r="M27" t="s">
        <v>2017</v>
      </c>
      <c r="N27">
        <v>2010</v>
      </c>
      <c r="O27" s="36">
        <v>40209</v>
      </c>
      <c r="P27" s="36">
        <v>40573</v>
      </c>
    </row>
    <row r="28" spans="1:16">
      <c r="A28" s="35">
        <v>45352</v>
      </c>
      <c r="B28" t="s">
        <v>6</v>
      </c>
      <c r="C28">
        <v>4</v>
      </c>
      <c r="D28" s="36">
        <v>40230</v>
      </c>
      <c r="E28" s="36">
        <v>40237</v>
      </c>
      <c r="F28">
        <v>1</v>
      </c>
      <c r="G28" t="s">
        <v>2016</v>
      </c>
      <c r="H28" s="36">
        <v>40209</v>
      </c>
      <c r="I28" s="36">
        <v>40244</v>
      </c>
      <c r="J28">
        <v>1</v>
      </c>
      <c r="K28" s="36">
        <v>40209</v>
      </c>
      <c r="L28" s="36">
        <v>40300</v>
      </c>
      <c r="M28" t="s">
        <v>2017</v>
      </c>
      <c r="N28">
        <v>2010</v>
      </c>
      <c r="O28" s="36">
        <v>40209</v>
      </c>
      <c r="P28" s="36">
        <v>40573</v>
      </c>
    </row>
    <row r="29" spans="1:16">
      <c r="A29" s="35">
        <v>45353</v>
      </c>
      <c r="B29" t="s">
        <v>7</v>
      </c>
      <c r="C29">
        <v>4</v>
      </c>
      <c r="D29" s="36">
        <v>40230</v>
      </c>
      <c r="E29" s="36">
        <v>40237</v>
      </c>
      <c r="F29">
        <v>1</v>
      </c>
      <c r="G29" t="s">
        <v>2016</v>
      </c>
      <c r="H29" s="36">
        <v>40209</v>
      </c>
      <c r="I29" s="36">
        <v>40244</v>
      </c>
      <c r="J29">
        <v>1</v>
      </c>
      <c r="K29" s="36">
        <v>40209</v>
      </c>
      <c r="L29" s="36">
        <v>40300</v>
      </c>
      <c r="M29" t="s">
        <v>2017</v>
      </c>
      <c r="N29">
        <v>2010</v>
      </c>
      <c r="O29" s="36">
        <v>40209</v>
      </c>
      <c r="P29" s="36">
        <v>40573</v>
      </c>
    </row>
    <row r="30" spans="1:16">
      <c r="A30" s="35">
        <v>45354</v>
      </c>
      <c r="B30" t="s">
        <v>1</v>
      </c>
      <c r="C30">
        <v>5</v>
      </c>
      <c r="D30" s="36">
        <v>40237</v>
      </c>
      <c r="E30" s="36">
        <v>40244</v>
      </c>
      <c r="F30">
        <v>1</v>
      </c>
      <c r="G30" t="s">
        <v>2016</v>
      </c>
      <c r="H30" s="36">
        <v>40209</v>
      </c>
      <c r="I30" s="36">
        <v>40244</v>
      </c>
      <c r="J30">
        <v>1</v>
      </c>
      <c r="K30" s="36">
        <v>40209</v>
      </c>
      <c r="L30" s="36">
        <v>40300</v>
      </c>
      <c r="M30" t="s">
        <v>2017</v>
      </c>
      <c r="N30">
        <v>2010</v>
      </c>
      <c r="O30" s="36">
        <v>40209</v>
      </c>
      <c r="P30" s="36">
        <v>40573</v>
      </c>
    </row>
    <row r="31" spans="1:16">
      <c r="A31" s="35">
        <v>45355</v>
      </c>
      <c r="B31" t="s">
        <v>2</v>
      </c>
      <c r="C31">
        <v>5</v>
      </c>
      <c r="D31" s="36">
        <v>40237</v>
      </c>
      <c r="E31" s="36">
        <v>40244</v>
      </c>
      <c r="F31">
        <v>1</v>
      </c>
      <c r="G31" t="s">
        <v>2016</v>
      </c>
      <c r="H31" s="36">
        <v>40209</v>
      </c>
      <c r="I31" s="36">
        <v>40244</v>
      </c>
      <c r="J31">
        <v>1</v>
      </c>
      <c r="K31" s="36">
        <v>40209</v>
      </c>
      <c r="L31" s="36">
        <v>40300</v>
      </c>
      <c r="M31" t="s">
        <v>2017</v>
      </c>
      <c r="N31">
        <v>2010</v>
      </c>
      <c r="O31" s="36">
        <v>40209</v>
      </c>
      <c r="P31" s="36">
        <v>40573</v>
      </c>
    </row>
    <row r="32" spans="1:16">
      <c r="A32" s="35">
        <v>45356</v>
      </c>
      <c r="B32" t="s">
        <v>3</v>
      </c>
      <c r="C32">
        <v>5</v>
      </c>
      <c r="D32" s="36">
        <v>40237</v>
      </c>
      <c r="E32" s="36">
        <v>40244</v>
      </c>
      <c r="F32">
        <v>1</v>
      </c>
      <c r="G32" t="s">
        <v>2016</v>
      </c>
      <c r="H32" s="36">
        <v>40209</v>
      </c>
      <c r="I32" s="36">
        <v>40244</v>
      </c>
      <c r="J32">
        <v>1</v>
      </c>
      <c r="K32" s="36">
        <v>40209</v>
      </c>
      <c r="L32" s="36">
        <v>40300</v>
      </c>
      <c r="M32" t="s">
        <v>2017</v>
      </c>
      <c r="N32">
        <v>2010</v>
      </c>
      <c r="O32" s="36">
        <v>40209</v>
      </c>
      <c r="P32" s="36">
        <v>40573</v>
      </c>
    </row>
    <row r="33" spans="1:16">
      <c r="A33" s="35">
        <v>45357</v>
      </c>
      <c r="B33" t="s">
        <v>4</v>
      </c>
      <c r="C33">
        <v>5</v>
      </c>
      <c r="D33" s="36">
        <v>40237</v>
      </c>
      <c r="E33" s="36">
        <v>40244</v>
      </c>
      <c r="F33">
        <v>1</v>
      </c>
      <c r="G33" t="s">
        <v>2016</v>
      </c>
      <c r="H33" s="36">
        <v>40209</v>
      </c>
      <c r="I33" s="36">
        <v>40244</v>
      </c>
      <c r="J33">
        <v>1</v>
      </c>
      <c r="K33" s="36">
        <v>40209</v>
      </c>
      <c r="L33" s="36">
        <v>40300</v>
      </c>
      <c r="M33" t="s">
        <v>2017</v>
      </c>
      <c r="N33">
        <v>2010</v>
      </c>
      <c r="O33" s="36">
        <v>40209</v>
      </c>
      <c r="P33" s="36">
        <v>40573</v>
      </c>
    </row>
    <row r="34" spans="1:16">
      <c r="A34" s="35">
        <v>45358</v>
      </c>
      <c r="B34" t="s">
        <v>5</v>
      </c>
      <c r="C34">
        <v>5</v>
      </c>
      <c r="D34" s="36">
        <v>40237</v>
      </c>
      <c r="E34" s="36">
        <v>40244</v>
      </c>
      <c r="F34">
        <v>1</v>
      </c>
      <c r="G34" t="s">
        <v>2016</v>
      </c>
      <c r="H34" s="36">
        <v>40209</v>
      </c>
      <c r="I34" s="36">
        <v>40244</v>
      </c>
      <c r="J34">
        <v>1</v>
      </c>
      <c r="K34" s="36">
        <v>40209</v>
      </c>
      <c r="L34" s="36">
        <v>40300</v>
      </c>
      <c r="M34" t="s">
        <v>2017</v>
      </c>
      <c r="N34">
        <v>2010</v>
      </c>
      <c r="O34" s="36">
        <v>40209</v>
      </c>
      <c r="P34" s="36">
        <v>40573</v>
      </c>
    </row>
    <row r="35" spans="1:16">
      <c r="A35" s="35">
        <v>45359</v>
      </c>
      <c r="B35" t="s">
        <v>6</v>
      </c>
      <c r="C35">
        <v>5</v>
      </c>
      <c r="D35" s="36">
        <v>40237</v>
      </c>
      <c r="E35" s="36">
        <v>40244</v>
      </c>
      <c r="F35">
        <v>1</v>
      </c>
      <c r="G35" t="s">
        <v>2016</v>
      </c>
      <c r="H35" s="36">
        <v>40209</v>
      </c>
      <c r="I35" s="36">
        <v>40244</v>
      </c>
      <c r="J35">
        <v>1</v>
      </c>
      <c r="K35" s="36">
        <v>40209</v>
      </c>
      <c r="L35" s="36">
        <v>40300</v>
      </c>
      <c r="M35" t="s">
        <v>2017</v>
      </c>
      <c r="N35">
        <v>2010</v>
      </c>
      <c r="O35" s="36">
        <v>40209</v>
      </c>
      <c r="P35" s="36">
        <v>40573</v>
      </c>
    </row>
    <row r="36" spans="1:16">
      <c r="A36" s="35">
        <v>45360</v>
      </c>
      <c r="B36" t="s">
        <v>7</v>
      </c>
      <c r="C36">
        <v>5</v>
      </c>
      <c r="D36" s="36">
        <v>40237</v>
      </c>
      <c r="E36" s="36">
        <v>40244</v>
      </c>
      <c r="F36">
        <v>1</v>
      </c>
      <c r="G36" t="s">
        <v>2016</v>
      </c>
      <c r="H36" s="36">
        <v>40209</v>
      </c>
      <c r="I36" s="36">
        <v>40244</v>
      </c>
      <c r="J36">
        <v>1</v>
      </c>
      <c r="K36" s="36">
        <v>40209</v>
      </c>
      <c r="L36" s="36">
        <v>40300</v>
      </c>
      <c r="M36" t="s">
        <v>2017</v>
      </c>
      <c r="N36">
        <v>2010</v>
      </c>
      <c r="O36" s="36">
        <v>40209</v>
      </c>
      <c r="P36" s="36">
        <v>40573</v>
      </c>
    </row>
    <row r="37" spans="1:16">
      <c r="A37" s="35">
        <v>45361</v>
      </c>
      <c r="B37" t="s">
        <v>1</v>
      </c>
      <c r="C37">
        <v>6</v>
      </c>
      <c r="D37" s="36">
        <v>40244</v>
      </c>
      <c r="E37" s="36">
        <v>40251</v>
      </c>
      <c r="F37">
        <v>2</v>
      </c>
      <c r="G37" t="s">
        <v>2018</v>
      </c>
      <c r="H37" s="36">
        <v>40244</v>
      </c>
      <c r="I37" s="36">
        <v>40272</v>
      </c>
      <c r="J37">
        <v>1</v>
      </c>
      <c r="K37" s="36">
        <v>40209</v>
      </c>
      <c r="L37" s="36">
        <v>40300</v>
      </c>
      <c r="M37" t="s">
        <v>2017</v>
      </c>
      <c r="N37">
        <v>2010</v>
      </c>
      <c r="O37" s="36">
        <v>40209</v>
      </c>
      <c r="P37" s="36">
        <v>40573</v>
      </c>
    </row>
    <row r="38" spans="1:16">
      <c r="A38" s="35">
        <v>45362</v>
      </c>
      <c r="B38" t="s">
        <v>2</v>
      </c>
      <c r="C38">
        <v>6</v>
      </c>
      <c r="D38" s="36">
        <v>40244</v>
      </c>
      <c r="E38" s="36">
        <v>40251</v>
      </c>
      <c r="F38">
        <v>2</v>
      </c>
      <c r="G38" t="s">
        <v>2018</v>
      </c>
      <c r="H38" s="36">
        <v>40244</v>
      </c>
      <c r="I38" s="36">
        <v>40272</v>
      </c>
      <c r="J38">
        <v>1</v>
      </c>
      <c r="K38" s="36">
        <v>40209</v>
      </c>
      <c r="L38" s="36">
        <v>40300</v>
      </c>
      <c r="M38" t="s">
        <v>2017</v>
      </c>
      <c r="N38">
        <v>2010</v>
      </c>
      <c r="O38" s="36">
        <v>40209</v>
      </c>
      <c r="P38" s="36">
        <v>40573</v>
      </c>
    </row>
    <row r="39" spans="1:16">
      <c r="A39" s="35">
        <v>45363</v>
      </c>
      <c r="B39" t="s">
        <v>3</v>
      </c>
      <c r="C39">
        <v>6</v>
      </c>
      <c r="D39" s="36">
        <v>40244</v>
      </c>
      <c r="E39" s="36">
        <v>40251</v>
      </c>
      <c r="F39">
        <v>2</v>
      </c>
      <c r="G39" t="s">
        <v>2018</v>
      </c>
      <c r="H39" s="36">
        <v>40244</v>
      </c>
      <c r="I39" s="36">
        <v>40272</v>
      </c>
      <c r="J39">
        <v>1</v>
      </c>
      <c r="K39" s="36">
        <v>40209</v>
      </c>
      <c r="L39" s="36">
        <v>40300</v>
      </c>
      <c r="M39" t="s">
        <v>2017</v>
      </c>
      <c r="N39">
        <v>2010</v>
      </c>
      <c r="O39" s="36">
        <v>40209</v>
      </c>
      <c r="P39" s="36">
        <v>40573</v>
      </c>
    </row>
    <row r="40" spans="1:16">
      <c r="A40" s="35">
        <v>45364</v>
      </c>
      <c r="B40" t="s">
        <v>4</v>
      </c>
      <c r="C40">
        <v>6</v>
      </c>
      <c r="D40" s="36">
        <v>40244</v>
      </c>
      <c r="E40" s="36">
        <v>40251</v>
      </c>
      <c r="F40">
        <v>2</v>
      </c>
      <c r="G40" t="s">
        <v>2018</v>
      </c>
      <c r="H40" s="36">
        <v>40244</v>
      </c>
      <c r="I40" s="36">
        <v>40272</v>
      </c>
      <c r="J40">
        <v>1</v>
      </c>
      <c r="K40" s="36">
        <v>40209</v>
      </c>
      <c r="L40" s="36">
        <v>40300</v>
      </c>
      <c r="M40" t="s">
        <v>2017</v>
      </c>
      <c r="N40">
        <v>2010</v>
      </c>
      <c r="O40" s="36">
        <v>40209</v>
      </c>
      <c r="P40" s="36">
        <v>40573</v>
      </c>
    </row>
    <row r="41" spans="1:16">
      <c r="A41" s="35">
        <v>45365</v>
      </c>
      <c r="B41" t="s">
        <v>5</v>
      </c>
      <c r="C41">
        <v>6</v>
      </c>
      <c r="D41" s="36">
        <v>40244</v>
      </c>
      <c r="E41" s="36">
        <v>40251</v>
      </c>
      <c r="F41">
        <v>2</v>
      </c>
      <c r="G41" t="s">
        <v>2018</v>
      </c>
      <c r="H41" s="36">
        <v>40244</v>
      </c>
      <c r="I41" s="36">
        <v>40272</v>
      </c>
      <c r="J41">
        <v>1</v>
      </c>
      <c r="K41" s="36">
        <v>40209</v>
      </c>
      <c r="L41" s="36">
        <v>40300</v>
      </c>
      <c r="M41" t="s">
        <v>2017</v>
      </c>
      <c r="N41">
        <v>2010</v>
      </c>
      <c r="O41" s="36">
        <v>40209</v>
      </c>
      <c r="P41" s="36">
        <v>40573</v>
      </c>
    </row>
    <row r="42" spans="1:16">
      <c r="A42" s="35">
        <v>45366</v>
      </c>
      <c r="B42" t="s">
        <v>6</v>
      </c>
      <c r="C42">
        <v>6</v>
      </c>
      <c r="D42" s="36">
        <v>40244</v>
      </c>
      <c r="E42" s="36">
        <v>40251</v>
      </c>
      <c r="F42">
        <v>2</v>
      </c>
      <c r="G42" t="s">
        <v>2018</v>
      </c>
      <c r="H42" s="36">
        <v>40244</v>
      </c>
      <c r="I42" s="36">
        <v>40272</v>
      </c>
      <c r="J42">
        <v>1</v>
      </c>
      <c r="K42" s="36">
        <v>40209</v>
      </c>
      <c r="L42" s="36">
        <v>40300</v>
      </c>
      <c r="M42" t="s">
        <v>2017</v>
      </c>
      <c r="N42">
        <v>2010</v>
      </c>
      <c r="O42" s="36">
        <v>40209</v>
      </c>
      <c r="P42" s="36">
        <v>40573</v>
      </c>
    </row>
    <row r="43" spans="1:16">
      <c r="A43" s="35">
        <v>45367</v>
      </c>
      <c r="B43" t="s">
        <v>7</v>
      </c>
      <c r="C43">
        <v>6</v>
      </c>
      <c r="D43" s="36">
        <v>40244</v>
      </c>
      <c r="E43" s="36">
        <v>40251</v>
      </c>
      <c r="F43">
        <v>2</v>
      </c>
      <c r="G43" t="s">
        <v>2018</v>
      </c>
      <c r="H43" s="36">
        <v>40244</v>
      </c>
      <c r="I43" s="36">
        <v>40272</v>
      </c>
      <c r="J43">
        <v>1</v>
      </c>
      <c r="K43" s="36">
        <v>40209</v>
      </c>
      <c r="L43" s="36">
        <v>40300</v>
      </c>
      <c r="M43" t="s">
        <v>2017</v>
      </c>
      <c r="N43">
        <v>2010</v>
      </c>
      <c r="O43" s="36">
        <v>40209</v>
      </c>
      <c r="P43" s="36">
        <v>40573</v>
      </c>
    </row>
    <row r="44" spans="1:16">
      <c r="A44" s="35">
        <v>45368</v>
      </c>
      <c r="B44" t="s">
        <v>1</v>
      </c>
      <c r="C44">
        <v>7</v>
      </c>
      <c r="D44" s="36">
        <v>40251</v>
      </c>
      <c r="E44" s="36">
        <v>40258</v>
      </c>
      <c r="F44">
        <v>2</v>
      </c>
      <c r="G44" t="s">
        <v>2018</v>
      </c>
      <c r="H44" s="36">
        <v>40244</v>
      </c>
      <c r="I44" s="36">
        <v>40272</v>
      </c>
      <c r="J44">
        <v>1</v>
      </c>
      <c r="K44" s="36">
        <v>40209</v>
      </c>
      <c r="L44" s="36">
        <v>40300</v>
      </c>
      <c r="M44" t="s">
        <v>2017</v>
      </c>
      <c r="N44">
        <v>2010</v>
      </c>
      <c r="O44" s="36">
        <v>40209</v>
      </c>
      <c r="P44" s="36">
        <v>40573</v>
      </c>
    </row>
    <row r="45" spans="1:16">
      <c r="A45" s="35">
        <v>45369</v>
      </c>
      <c r="B45" t="s">
        <v>2</v>
      </c>
      <c r="C45">
        <v>7</v>
      </c>
      <c r="D45" s="36">
        <v>40251</v>
      </c>
      <c r="E45" s="36">
        <v>40258</v>
      </c>
      <c r="F45">
        <v>2</v>
      </c>
      <c r="G45" t="s">
        <v>2018</v>
      </c>
      <c r="H45" s="36">
        <v>40244</v>
      </c>
      <c r="I45" s="36">
        <v>40272</v>
      </c>
      <c r="J45">
        <v>1</v>
      </c>
      <c r="K45" s="36">
        <v>40209</v>
      </c>
      <c r="L45" s="36">
        <v>40300</v>
      </c>
      <c r="M45" t="s">
        <v>2017</v>
      </c>
      <c r="N45">
        <v>2010</v>
      </c>
      <c r="O45" s="36">
        <v>40209</v>
      </c>
      <c r="P45" s="36">
        <v>40573</v>
      </c>
    </row>
    <row r="46" spans="1:16">
      <c r="A46" s="35">
        <v>45370</v>
      </c>
      <c r="B46" t="s">
        <v>3</v>
      </c>
      <c r="C46">
        <v>7</v>
      </c>
      <c r="D46" s="36">
        <v>40251</v>
      </c>
      <c r="E46" s="36">
        <v>40258</v>
      </c>
      <c r="F46">
        <v>2</v>
      </c>
      <c r="G46" t="s">
        <v>2018</v>
      </c>
      <c r="H46" s="36">
        <v>40244</v>
      </c>
      <c r="I46" s="36">
        <v>40272</v>
      </c>
      <c r="J46">
        <v>1</v>
      </c>
      <c r="K46" s="36">
        <v>40209</v>
      </c>
      <c r="L46" s="36">
        <v>40300</v>
      </c>
      <c r="M46" t="s">
        <v>2017</v>
      </c>
      <c r="N46">
        <v>2010</v>
      </c>
      <c r="O46" s="36">
        <v>40209</v>
      </c>
      <c r="P46" s="36">
        <v>40573</v>
      </c>
    </row>
    <row r="47" spans="1:16">
      <c r="A47" s="35">
        <v>45371</v>
      </c>
      <c r="B47" t="s">
        <v>4</v>
      </c>
      <c r="C47">
        <v>7</v>
      </c>
      <c r="D47" s="36">
        <v>40251</v>
      </c>
      <c r="E47" s="36">
        <v>40258</v>
      </c>
      <c r="F47">
        <v>2</v>
      </c>
      <c r="G47" t="s">
        <v>2018</v>
      </c>
      <c r="H47" s="36">
        <v>40244</v>
      </c>
      <c r="I47" s="36">
        <v>40272</v>
      </c>
      <c r="J47">
        <v>1</v>
      </c>
      <c r="K47" s="36">
        <v>40209</v>
      </c>
      <c r="L47" s="36">
        <v>40300</v>
      </c>
      <c r="M47" t="s">
        <v>2017</v>
      </c>
      <c r="N47">
        <v>2010</v>
      </c>
      <c r="O47" s="36">
        <v>40209</v>
      </c>
      <c r="P47" s="36">
        <v>40573</v>
      </c>
    </row>
    <row r="48" spans="1:16">
      <c r="A48" s="35">
        <v>45372</v>
      </c>
      <c r="B48" t="s">
        <v>5</v>
      </c>
      <c r="C48">
        <v>7</v>
      </c>
      <c r="D48" s="36">
        <v>40251</v>
      </c>
      <c r="E48" s="36">
        <v>40258</v>
      </c>
      <c r="F48">
        <v>2</v>
      </c>
      <c r="G48" t="s">
        <v>2018</v>
      </c>
      <c r="H48" s="36">
        <v>40244</v>
      </c>
      <c r="I48" s="36">
        <v>40272</v>
      </c>
      <c r="J48">
        <v>1</v>
      </c>
      <c r="K48" s="36">
        <v>40209</v>
      </c>
      <c r="L48" s="36">
        <v>40300</v>
      </c>
      <c r="M48" t="s">
        <v>2017</v>
      </c>
      <c r="N48">
        <v>2010</v>
      </c>
      <c r="O48" s="36">
        <v>40209</v>
      </c>
      <c r="P48" s="36">
        <v>40573</v>
      </c>
    </row>
    <row r="49" spans="1:16">
      <c r="A49" s="35">
        <v>45373</v>
      </c>
      <c r="B49" t="s">
        <v>6</v>
      </c>
      <c r="C49">
        <v>7</v>
      </c>
      <c r="D49" s="36">
        <v>40251</v>
      </c>
      <c r="E49" s="36">
        <v>40258</v>
      </c>
      <c r="F49">
        <v>2</v>
      </c>
      <c r="G49" t="s">
        <v>2018</v>
      </c>
      <c r="H49" s="36">
        <v>40244</v>
      </c>
      <c r="I49" s="36">
        <v>40272</v>
      </c>
      <c r="J49">
        <v>1</v>
      </c>
      <c r="K49" s="36">
        <v>40209</v>
      </c>
      <c r="L49" s="36">
        <v>40300</v>
      </c>
      <c r="M49" t="s">
        <v>2017</v>
      </c>
      <c r="N49">
        <v>2010</v>
      </c>
      <c r="O49" s="36">
        <v>40209</v>
      </c>
      <c r="P49" s="36">
        <v>40573</v>
      </c>
    </row>
    <row r="50" spans="1:16">
      <c r="A50" s="35">
        <v>45374</v>
      </c>
      <c r="B50" t="s">
        <v>7</v>
      </c>
      <c r="C50">
        <v>7</v>
      </c>
      <c r="D50" s="36">
        <v>40251</v>
      </c>
      <c r="E50" s="36">
        <v>40258</v>
      </c>
      <c r="F50">
        <v>2</v>
      </c>
      <c r="G50" t="s">
        <v>2018</v>
      </c>
      <c r="H50" s="36">
        <v>40244</v>
      </c>
      <c r="I50" s="36">
        <v>40272</v>
      </c>
      <c r="J50">
        <v>1</v>
      </c>
      <c r="K50" s="36">
        <v>40209</v>
      </c>
      <c r="L50" s="36">
        <v>40300</v>
      </c>
      <c r="M50" t="s">
        <v>2017</v>
      </c>
      <c r="N50">
        <v>2010</v>
      </c>
      <c r="O50" s="36">
        <v>40209</v>
      </c>
      <c r="P50" s="36">
        <v>40573</v>
      </c>
    </row>
    <row r="51" spans="1:16">
      <c r="A51" s="35">
        <v>45375</v>
      </c>
      <c r="B51" t="s">
        <v>1</v>
      </c>
      <c r="C51">
        <v>8</v>
      </c>
      <c r="D51" s="36">
        <v>40258</v>
      </c>
      <c r="E51" s="36">
        <v>40265</v>
      </c>
      <c r="F51">
        <v>2</v>
      </c>
      <c r="G51" t="s">
        <v>2018</v>
      </c>
      <c r="H51" s="36">
        <v>40244</v>
      </c>
      <c r="I51" s="36">
        <v>40272</v>
      </c>
      <c r="J51">
        <v>1</v>
      </c>
      <c r="K51" s="36">
        <v>40209</v>
      </c>
      <c r="L51" s="36">
        <v>40300</v>
      </c>
      <c r="M51" t="s">
        <v>2017</v>
      </c>
      <c r="N51">
        <v>2010</v>
      </c>
      <c r="O51" s="36">
        <v>40209</v>
      </c>
      <c r="P51" s="36">
        <v>40573</v>
      </c>
    </row>
    <row r="52" spans="1:16">
      <c r="A52" s="35">
        <v>45376</v>
      </c>
      <c r="B52" t="s">
        <v>2</v>
      </c>
      <c r="C52">
        <v>8</v>
      </c>
      <c r="D52" s="36">
        <v>40258</v>
      </c>
      <c r="E52" s="36">
        <v>40265</v>
      </c>
      <c r="F52">
        <v>2</v>
      </c>
      <c r="G52" t="s">
        <v>2018</v>
      </c>
      <c r="H52" s="36">
        <v>40244</v>
      </c>
      <c r="I52" s="36">
        <v>40272</v>
      </c>
      <c r="J52">
        <v>1</v>
      </c>
      <c r="K52" s="36">
        <v>40209</v>
      </c>
      <c r="L52" s="36">
        <v>40300</v>
      </c>
      <c r="M52" t="s">
        <v>2017</v>
      </c>
      <c r="N52">
        <v>2010</v>
      </c>
      <c r="O52" s="36">
        <v>40209</v>
      </c>
      <c r="P52" s="36">
        <v>40573</v>
      </c>
    </row>
    <row r="53" spans="1:16">
      <c r="A53" s="35">
        <v>45377</v>
      </c>
      <c r="B53" t="s">
        <v>3</v>
      </c>
      <c r="C53">
        <v>8</v>
      </c>
      <c r="D53" s="36">
        <v>40258</v>
      </c>
      <c r="E53" s="36">
        <v>40265</v>
      </c>
      <c r="F53">
        <v>2</v>
      </c>
      <c r="G53" t="s">
        <v>2018</v>
      </c>
      <c r="H53" s="36">
        <v>40244</v>
      </c>
      <c r="I53" s="36">
        <v>40272</v>
      </c>
      <c r="J53">
        <v>1</v>
      </c>
      <c r="K53" s="36">
        <v>40209</v>
      </c>
      <c r="L53" s="36">
        <v>40300</v>
      </c>
      <c r="M53" t="s">
        <v>2017</v>
      </c>
      <c r="N53">
        <v>2010</v>
      </c>
      <c r="O53" s="36">
        <v>40209</v>
      </c>
      <c r="P53" s="36">
        <v>40573</v>
      </c>
    </row>
    <row r="54" spans="1:16">
      <c r="A54" s="35">
        <v>45378</v>
      </c>
      <c r="B54" t="s">
        <v>4</v>
      </c>
      <c r="C54">
        <v>8</v>
      </c>
      <c r="D54" s="36">
        <v>40258</v>
      </c>
      <c r="E54" s="36">
        <v>40265</v>
      </c>
      <c r="F54">
        <v>2</v>
      </c>
      <c r="G54" t="s">
        <v>2018</v>
      </c>
      <c r="H54" s="36">
        <v>40244</v>
      </c>
      <c r="I54" s="36">
        <v>40272</v>
      </c>
      <c r="J54">
        <v>1</v>
      </c>
      <c r="K54" s="36">
        <v>40209</v>
      </c>
      <c r="L54" s="36">
        <v>40300</v>
      </c>
      <c r="M54" t="s">
        <v>2017</v>
      </c>
      <c r="N54">
        <v>2010</v>
      </c>
      <c r="O54" s="36">
        <v>40209</v>
      </c>
      <c r="P54" s="36">
        <v>40573</v>
      </c>
    </row>
    <row r="55" spans="1:16">
      <c r="A55" s="35">
        <v>45379</v>
      </c>
      <c r="B55" t="s">
        <v>5</v>
      </c>
      <c r="C55">
        <v>8</v>
      </c>
      <c r="D55" s="36">
        <v>40258</v>
      </c>
      <c r="E55" s="36">
        <v>40265</v>
      </c>
      <c r="F55">
        <v>2</v>
      </c>
      <c r="G55" t="s">
        <v>2018</v>
      </c>
      <c r="H55" s="36">
        <v>40244</v>
      </c>
      <c r="I55" s="36">
        <v>40272</v>
      </c>
      <c r="J55">
        <v>1</v>
      </c>
      <c r="K55" s="36">
        <v>40209</v>
      </c>
      <c r="L55" s="36">
        <v>40300</v>
      </c>
      <c r="M55" t="s">
        <v>2017</v>
      </c>
      <c r="N55">
        <v>2010</v>
      </c>
      <c r="O55" s="36">
        <v>40209</v>
      </c>
      <c r="P55" s="36">
        <v>40573</v>
      </c>
    </row>
    <row r="56" spans="1:16">
      <c r="A56" s="35">
        <v>45380</v>
      </c>
      <c r="B56" t="s">
        <v>6</v>
      </c>
      <c r="C56">
        <v>8</v>
      </c>
      <c r="D56" s="36">
        <v>40258</v>
      </c>
      <c r="E56" s="36">
        <v>40265</v>
      </c>
      <c r="F56">
        <v>2</v>
      </c>
      <c r="G56" t="s">
        <v>2018</v>
      </c>
      <c r="H56" s="36">
        <v>40244</v>
      </c>
      <c r="I56" s="36">
        <v>40272</v>
      </c>
      <c r="J56">
        <v>1</v>
      </c>
      <c r="K56" s="36">
        <v>40209</v>
      </c>
      <c r="L56" s="36">
        <v>40300</v>
      </c>
      <c r="M56" t="s">
        <v>2017</v>
      </c>
      <c r="N56">
        <v>2010</v>
      </c>
      <c r="O56" s="36">
        <v>40209</v>
      </c>
      <c r="P56" s="36">
        <v>40573</v>
      </c>
    </row>
    <row r="57" spans="1:16">
      <c r="A57" s="35">
        <v>45381</v>
      </c>
      <c r="B57" t="s">
        <v>7</v>
      </c>
      <c r="C57">
        <v>8</v>
      </c>
      <c r="D57" s="36">
        <v>40258</v>
      </c>
      <c r="E57" s="36">
        <v>40265</v>
      </c>
      <c r="F57">
        <v>2</v>
      </c>
      <c r="G57" t="s">
        <v>2018</v>
      </c>
      <c r="H57" s="36">
        <v>40244</v>
      </c>
      <c r="I57" s="36">
        <v>40272</v>
      </c>
      <c r="J57">
        <v>1</v>
      </c>
      <c r="K57" s="36">
        <v>40209</v>
      </c>
      <c r="L57" s="36">
        <v>40300</v>
      </c>
      <c r="M57" t="s">
        <v>2017</v>
      </c>
      <c r="N57">
        <v>2010</v>
      </c>
      <c r="O57" s="36">
        <v>40209</v>
      </c>
      <c r="P57" s="36">
        <v>40573</v>
      </c>
    </row>
    <row r="58" spans="1:16">
      <c r="A58" s="35">
        <v>45382</v>
      </c>
      <c r="B58" t="s">
        <v>1</v>
      </c>
      <c r="C58">
        <v>9</v>
      </c>
      <c r="D58" s="36">
        <v>40265</v>
      </c>
      <c r="E58" s="36">
        <v>40272</v>
      </c>
      <c r="F58">
        <v>2</v>
      </c>
      <c r="G58" t="s">
        <v>2018</v>
      </c>
      <c r="H58" s="36">
        <v>40244</v>
      </c>
      <c r="I58" s="36">
        <v>40272</v>
      </c>
      <c r="J58">
        <v>1</v>
      </c>
      <c r="K58" s="36">
        <v>40209</v>
      </c>
      <c r="L58" s="36">
        <v>40300</v>
      </c>
      <c r="M58" t="s">
        <v>2017</v>
      </c>
      <c r="N58">
        <v>2010</v>
      </c>
      <c r="O58" s="36">
        <v>40209</v>
      </c>
      <c r="P58" s="36">
        <v>40573</v>
      </c>
    </row>
    <row r="59" spans="1:16">
      <c r="A59" s="35">
        <v>45383</v>
      </c>
      <c r="B59" t="s">
        <v>2</v>
      </c>
      <c r="C59">
        <v>9</v>
      </c>
      <c r="D59" s="36">
        <v>40265</v>
      </c>
      <c r="E59" s="36">
        <v>40272</v>
      </c>
      <c r="F59">
        <v>2</v>
      </c>
      <c r="G59" t="s">
        <v>2018</v>
      </c>
      <c r="H59" s="36">
        <v>40244</v>
      </c>
      <c r="I59" s="36">
        <v>40272</v>
      </c>
      <c r="J59">
        <v>1</v>
      </c>
      <c r="K59" s="36">
        <v>40209</v>
      </c>
      <c r="L59" s="36">
        <v>40300</v>
      </c>
      <c r="M59" t="s">
        <v>2017</v>
      </c>
      <c r="N59">
        <v>2010</v>
      </c>
      <c r="O59" s="36">
        <v>40209</v>
      </c>
      <c r="P59" s="36">
        <v>40573</v>
      </c>
    </row>
    <row r="60" spans="1:16">
      <c r="A60" s="35">
        <v>45384</v>
      </c>
      <c r="B60" t="s">
        <v>3</v>
      </c>
      <c r="C60">
        <v>9</v>
      </c>
      <c r="D60" s="36">
        <v>40265</v>
      </c>
      <c r="E60" s="36">
        <v>40272</v>
      </c>
      <c r="F60">
        <v>2</v>
      </c>
      <c r="G60" t="s">
        <v>2018</v>
      </c>
      <c r="H60" s="36">
        <v>40244</v>
      </c>
      <c r="I60" s="36">
        <v>40272</v>
      </c>
      <c r="J60">
        <v>1</v>
      </c>
      <c r="K60" s="36">
        <v>40209</v>
      </c>
      <c r="L60" s="36">
        <v>40300</v>
      </c>
      <c r="M60" t="s">
        <v>2017</v>
      </c>
      <c r="N60">
        <v>2010</v>
      </c>
      <c r="O60" s="36">
        <v>40209</v>
      </c>
      <c r="P60" s="36">
        <v>40573</v>
      </c>
    </row>
    <row r="61" spans="1:16">
      <c r="A61" s="35">
        <v>45385</v>
      </c>
      <c r="B61" t="s">
        <v>4</v>
      </c>
      <c r="C61">
        <v>9</v>
      </c>
      <c r="D61" s="36">
        <v>40265</v>
      </c>
      <c r="E61" s="36">
        <v>40272</v>
      </c>
      <c r="F61">
        <v>2</v>
      </c>
      <c r="G61" t="s">
        <v>2018</v>
      </c>
      <c r="H61" s="36">
        <v>40244</v>
      </c>
      <c r="I61" s="36">
        <v>40272</v>
      </c>
      <c r="J61">
        <v>1</v>
      </c>
      <c r="K61" s="36">
        <v>40209</v>
      </c>
      <c r="L61" s="36">
        <v>40300</v>
      </c>
      <c r="M61" t="s">
        <v>2017</v>
      </c>
      <c r="N61">
        <v>2010</v>
      </c>
      <c r="O61" s="36">
        <v>40209</v>
      </c>
      <c r="P61" s="36">
        <v>40573</v>
      </c>
    </row>
    <row r="62" spans="1:16">
      <c r="A62" s="35">
        <v>45386</v>
      </c>
      <c r="B62" t="s">
        <v>5</v>
      </c>
      <c r="C62">
        <v>9</v>
      </c>
      <c r="D62" s="36">
        <v>40265</v>
      </c>
      <c r="E62" s="36">
        <v>40272</v>
      </c>
      <c r="F62">
        <v>2</v>
      </c>
      <c r="G62" t="s">
        <v>2018</v>
      </c>
      <c r="H62" s="36">
        <v>40244</v>
      </c>
      <c r="I62" s="36">
        <v>40272</v>
      </c>
      <c r="J62">
        <v>1</v>
      </c>
      <c r="K62" s="36">
        <v>40209</v>
      </c>
      <c r="L62" s="36">
        <v>40300</v>
      </c>
      <c r="M62" t="s">
        <v>2017</v>
      </c>
      <c r="N62">
        <v>2010</v>
      </c>
      <c r="O62" s="36">
        <v>40209</v>
      </c>
      <c r="P62" s="36">
        <v>40573</v>
      </c>
    </row>
    <row r="63" spans="1:16">
      <c r="A63" s="35">
        <v>45387</v>
      </c>
      <c r="B63" t="s">
        <v>6</v>
      </c>
      <c r="C63">
        <v>9</v>
      </c>
      <c r="D63" s="36">
        <v>40265</v>
      </c>
      <c r="E63" s="36">
        <v>40272</v>
      </c>
      <c r="F63">
        <v>2</v>
      </c>
      <c r="G63" t="s">
        <v>2018</v>
      </c>
      <c r="H63" s="36">
        <v>40244</v>
      </c>
      <c r="I63" s="36">
        <v>40272</v>
      </c>
      <c r="J63">
        <v>1</v>
      </c>
      <c r="K63" s="36">
        <v>40209</v>
      </c>
      <c r="L63" s="36">
        <v>40300</v>
      </c>
      <c r="M63" t="s">
        <v>2017</v>
      </c>
      <c r="N63">
        <v>2010</v>
      </c>
      <c r="O63" s="36">
        <v>40209</v>
      </c>
      <c r="P63" s="36">
        <v>40573</v>
      </c>
    </row>
    <row r="64" spans="1:16">
      <c r="A64" s="35">
        <v>45388</v>
      </c>
      <c r="B64" t="s">
        <v>7</v>
      </c>
      <c r="C64">
        <v>9</v>
      </c>
      <c r="D64" s="36">
        <v>40265</v>
      </c>
      <c r="E64" s="36">
        <v>40272</v>
      </c>
      <c r="F64">
        <v>2</v>
      </c>
      <c r="G64" t="s">
        <v>2018</v>
      </c>
      <c r="H64" s="36">
        <v>40244</v>
      </c>
      <c r="I64" s="36">
        <v>40272</v>
      </c>
      <c r="J64">
        <v>1</v>
      </c>
      <c r="K64" s="36">
        <v>40209</v>
      </c>
      <c r="L64" s="36">
        <v>40300</v>
      </c>
      <c r="M64" t="s">
        <v>2017</v>
      </c>
      <c r="N64">
        <v>2010</v>
      </c>
      <c r="O64" s="36">
        <v>40209</v>
      </c>
      <c r="P64" s="36">
        <v>40573</v>
      </c>
    </row>
    <row r="65" spans="1:16">
      <c r="A65" s="35">
        <v>45389</v>
      </c>
      <c r="B65" t="s">
        <v>1</v>
      </c>
      <c r="C65">
        <v>10</v>
      </c>
      <c r="D65" s="36">
        <v>40272</v>
      </c>
      <c r="E65" s="36">
        <v>40279</v>
      </c>
      <c r="F65">
        <v>3</v>
      </c>
      <c r="G65" t="s">
        <v>2019</v>
      </c>
      <c r="H65" s="36">
        <v>40272</v>
      </c>
      <c r="I65" s="36">
        <v>40300</v>
      </c>
      <c r="J65">
        <v>1</v>
      </c>
      <c r="K65" s="36">
        <v>40209</v>
      </c>
      <c r="L65" s="36">
        <v>40300</v>
      </c>
      <c r="M65" t="s">
        <v>2017</v>
      </c>
      <c r="N65">
        <v>2010</v>
      </c>
      <c r="O65" s="36">
        <v>40209</v>
      </c>
      <c r="P65" s="36">
        <v>40573</v>
      </c>
    </row>
    <row r="66" spans="1:16">
      <c r="A66" s="35">
        <v>45390</v>
      </c>
      <c r="B66" t="s">
        <v>2</v>
      </c>
      <c r="C66">
        <v>10</v>
      </c>
      <c r="D66" s="36">
        <v>40272</v>
      </c>
      <c r="E66" s="36">
        <v>40279</v>
      </c>
      <c r="F66">
        <v>3</v>
      </c>
      <c r="G66" t="s">
        <v>2019</v>
      </c>
      <c r="H66" s="36">
        <v>40272</v>
      </c>
      <c r="I66" s="36">
        <v>40300</v>
      </c>
      <c r="J66">
        <v>1</v>
      </c>
      <c r="K66" s="36">
        <v>40209</v>
      </c>
      <c r="L66" s="36">
        <v>40300</v>
      </c>
      <c r="M66" t="s">
        <v>2017</v>
      </c>
      <c r="N66">
        <v>2010</v>
      </c>
      <c r="O66" s="36">
        <v>40209</v>
      </c>
      <c r="P66" s="36">
        <v>40573</v>
      </c>
    </row>
    <row r="67" spans="1:16">
      <c r="A67" s="35">
        <v>45391</v>
      </c>
      <c r="B67" t="s">
        <v>3</v>
      </c>
      <c r="C67">
        <v>10</v>
      </c>
      <c r="D67" s="36">
        <v>40272</v>
      </c>
      <c r="E67" s="36">
        <v>40279</v>
      </c>
      <c r="F67">
        <v>3</v>
      </c>
      <c r="G67" t="s">
        <v>2019</v>
      </c>
      <c r="H67" s="36">
        <v>40272</v>
      </c>
      <c r="I67" s="36">
        <v>40300</v>
      </c>
      <c r="J67">
        <v>1</v>
      </c>
      <c r="K67" s="36">
        <v>40209</v>
      </c>
      <c r="L67" s="36">
        <v>40300</v>
      </c>
      <c r="M67" t="s">
        <v>2017</v>
      </c>
      <c r="N67">
        <v>2010</v>
      </c>
      <c r="O67" s="36">
        <v>40209</v>
      </c>
      <c r="P67" s="36">
        <v>40573</v>
      </c>
    </row>
    <row r="68" spans="1:16">
      <c r="A68" s="35">
        <v>45392</v>
      </c>
      <c r="B68" t="s">
        <v>4</v>
      </c>
      <c r="C68">
        <v>10</v>
      </c>
      <c r="D68" s="36">
        <v>40272</v>
      </c>
      <c r="E68" s="36">
        <v>40279</v>
      </c>
      <c r="F68">
        <v>3</v>
      </c>
      <c r="G68" t="s">
        <v>2019</v>
      </c>
      <c r="H68" s="36">
        <v>40272</v>
      </c>
      <c r="I68" s="36">
        <v>40300</v>
      </c>
      <c r="J68">
        <v>1</v>
      </c>
      <c r="K68" s="36">
        <v>40209</v>
      </c>
      <c r="L68" s="36">
        <v>40300</v>
      </c>
      <c r="M68" t="s">
        <v>2017</v>
      </c>
      <c r="N68">
        <v>2010</v>
      </c>
      <c r="O68" s="36">
        <v>40209</v>
      </c>
      <c r="P68" s="36">
        <v>40573</v>
      </c>
    </row>
    <row r="69" spans="1:16">
      <c r="A69" s="35">
        <v>45393</v>
      </c>
      <c r="B69" t="s">
        <v>5</v>
      </c>
      <c r="C69">
        <v>10</v>
      </c>
      <c r="D69" s="36">
        <v>40272</v>
      </c>
      <c r="E69" s="36">
        <v>40279</v>
      </c>
      <c r="F69">
        <v>3</v>
      </c>
      <c r="G69" t="s">
        <v>2019</v>
      </c>
      <c r="H69" s="36">
        <v>40272</v>
      </c>
      <c r="I69" s="36">
        <v>40300</v>
      </c>
      <c r="J69">
        <v>1</v>
      </c>
      <c r="K69" s="36">
        <v>40209</v>
      </c>
      <c r="L69" s="36">
        <v>40300</v>
      </c>
      <c r="M69" t="s">
        <v>2017</v>
      </c>
      <c r="N69">
        <v>2010</v>
      </c>
      <c r="O69" s="36">
        <v>40209</v>
      </c>
      <c r="P69" s="36">
        <v>40573</v>
      </c>
    </row>
    <row r="70" spans="1:16">
      <c r="A70" s="35">
        <v>45394</v>
      </c>
      <c r="B70" t="s">
        <v>6</v>
      </c>
      <c r="C70">
        <v>10</v>
      </c>
      <c r="D70" s="36">
        <v>40272</v>
      </c>
      <c r="E70" s="36">
        <v>40279</v>
      </c>
      <c r="F70">
        <v>3</v>
      </c>
      <c r="G70" t="s">
        <v>2019</v>
      </c>
      <c r="H70" s="36">
        <v>40272</v>
      </c>
      <c r="I70" s="36">
        <v>40300</v>
      </c>
      <c r="J70">
        <v>1</v>
      </c>
      <c r="K70" s="36">
        <v>40209</v>
      </c>
      <c r="L70" s="36">
        <v>40300</v>
      </c>
      <c r="M70" t="s">
        <v>2017</v>
      </c>
      <c r="N70">
        <v>2010</v>
      </c>
      <c r="O70" s="36">
        <v>40209</v>
      </c>
      <c r="P70" s="36">
        <v>40573</v>
      </c>
    </row>
    <row r="71" spans="1:16">
      <c r="A71" s="35">
        <v>45395</v>
      </c>
      <c r="B71" t="s">
        <v>7</v>
      </c>
      <c r="C71">
        <v>10</v>
      </c>
      <c r="D71" s="36">
        <v>40272</v>
      </c>
      <c r="E71" s="36">
        <v>40279</v>
      </c>
      <c r="F71">
        <v>3</v>
      </c>
      <c r="G71" t="s">
        <v>2019</v>
      </c>
      <c r="H71" s="36">
        <v>40272</v>
      </c>
      <c r="I71" s="36">
        <v>40300</v>
      </c>
      <c r="J71">
        <v>1</v>
      </c>
      <c r="K71" s="36">
        <v>40209</v>
      </c>
      <c r="L71" s="36">
        <v>40300</v>
      </c>
      <c r="M71" t="s">
        <v>2017</v>
      </c>
      <c r="N71">
        <v>2010</v>
      </c>
      <c r="O71" s="36">
        <v>40209</v>
      </c>
      <c r="P71" s="36">
        <v>40573</v>
      </c>
    </row>
    <row r="72" spans="1:16">
      <c r="A72" s="35">
        <v>45396</v>
      </c>
      <c r="B72" t="s">
        <v>1</v>
      </c>
      <c r="C72">
        <v>11</v>
      </c>
      <c r="D72" s="36">
        <v>40279</v>
      </c>
      <c r="E72" s="36">
        <v>40286</v>
      </c>
      <c r="F72">
        <v>3</v>
      </c>
      <c r="G72" t="s">
        <v>2019</v>
      </c>
      <c r="H72" s="36">
        <v>40272</v>
      </c>
      <c r="I72" s="36">
        <v>40300</v>
      </c>
      <c r="J72">
        <v>1</v>
      </c>
      <c r="K72" s="36">
        <v>40209</v>
      </c>
      <c r="L72" s="36">
        <v>40300</v>
      </c>
      <c r="M72" t="s">
        <v>2017</v>
      </c>
      <c r="N72">
        <v>2010</v>
      </c>
      <c r="O72" s="36">
        <v>40209</v>
      </c>
      <c r="P72" s="36">
        <v>40573</v>
      </c>
    </row>
    <row r="73" spans="1:16">
      <c r="A73" s="35">
        <v>45397</v>
      </c>
      <c r="B73" t="s">
        <v>2</v>
      </c>
      <c r="C73">
        <v>11</v>
      </c>
      <c r="D73" s="36">
        <v>40279</v>
      </c>
      <c r="E73" s="36">
        <v>40286</v>
      </c>
      <c r="F73">
        <v>3</v>
      </c>
      <c r="G73" t="s">
        <v>2019</v>
      </c>
      <c r="H73" s="36">
        <v>40272</v>
      </c>
      <c r="I73" s="36">
        <v>40300</v>
      </c>
      <c r="J73">
        <v>1</v>
      </c>
      <c r="K73" s="36">
        <v>40209</v>
      </c>
      <c r="L73" s="36">
        <v>40300</v>
      </c>
      <c r="M73" t="s">
        <v>2017</v>
      </c>
      <c r="N73">
        <v>2010</v>
      </c>
      <c r="O73" s="36">
        <v>40209</v>
      </c>
      <c r="P73" s="36">
        <v>40573</v>
      </c>
    </row>
    <row r="74" spans="1:16">
      <c r="A74" s="35">
        <v>45398</v>
      </c>
      <c r="B74" t="s">
        <v>3</v>
      </c>
      <c r="C74">
        <v>11</v>
      </c>
      <c r="D74" s="36">
        <v>40279</v>
      </c>
      <c r="E74" s="36">
        <v>40286</v>
      </c>
      <c r="F74">
        <v>3</v>
      </c>
      <c r="G74" t="s">
        <v>2019</v>
      </c>
      <c r="H74" s="36">
        <v>40272</v>
      </c>
      <c r="I74" s="36">
        <v>40300</v>
      </c>
      <c r="J74">
        <v>1</v>
      </c>
      <c r="K74" s="36">
        <v>40209</v>
      </c>
      <c r="L74" s="36">
        <v>40300</v>
      </c>
      <c r="M74" t="s">
        <v>2017</v>
      </c>
      <c r="N74">
        <v>2010</v>
      </c>
      <c r="O74" s="36">
        <v>40209</v>
      </c>
      <c r="P74" s="36">
        <v>40573</v>
      </c>
    </row>
    <row r="75" spans="1:16">
      <c r="A75" s="35">
        <v>45399</v>
      </c>
      <c r="B75" t="s">
        <v>4</v>
      </c>
      <c r="C75">
        <v>11</v>
      </c>
      <c r="D75" s="36">
        <v>40279</v>
      </c>
      <c r="E75" s="36">
        <v>40286</v>
      </c>
      <c r="F75">
        <v>3</v>
      </c>
      <c r="G75" t="s">
        <v>2019</v>
      </c>
      <c r="H75" s="36">
        <v>40272</v>
      </c>
      <c r="I75" s="36">
        <v>40300</v>
      </c>
      <c r="J75">
        <v>1</v>
      </c>
      <c r="K75" s="36">
        <v>40209</v>
      </c>
      <c r="L75" s="36">
        <v>40300</v>
      </c>
      <c r="M75" t="s">
        <v>2017</v>
      </c>
      <c r="N75">
        <v>2010</v>
      </c>
      <c r="O75" s="36">
        <v>40209</v>
      </c>
      <c r="P75" s="36">
        <v>40573</v>
      </c>
    </row>
    <row r="76" spans="1:16">
      <c r="A76" s="35">
        <v>45400</v>
      </c>
      <c r="B76" t="s">
        <v>5</v>
      </c>
      <c r="C76">
        <v>11</v>
      </c>
      <c r="D76" s="36">
        <v>40279</v>
      </c>
      <c r="E76" s="36">
        <v>40286</v>
      </c>
      <c r="F76">
        <v>3</v>
      </c>
      <c r="G76" t="s">
        <v>2019</v>
      </c>
      <c r="H76" s="36">
        <v>40272</v>
      </c>
      <c r="I76" s="36">
        <v>40300</v>
      </c>
      <c r="J76">
        <v>1</v>
      </c>
      <c r="K76" s="36">
        <v>40209</v>
      </c>
      <c r="L76" s="36">
        <v>40300</v>
      </c>
      <c r="M76" t="s">
        <v>2017</v>
      </c>
      <c r="N76">
        <v>2010</v>
      </c>
      <c r="O76" s="36">
        <v>40209</v>
      </c>
      <c r="P76" s="36">
        <v>40573</v>
      </c>
    </row>
    <row r="77" spans="1:16">
      <c r="A77" s="35">
        <v>45401</v>
      </c>
      <c r="B77" t="s">
        <v>6</v>
      </c>
      <c r="C77">
        <v>11</v>
      </c>
      <c r="D77" s="36">
        <v>40279</v>
      </c>
      <c r="E77" s="36">
        <v>40286</v>
      </c>
      <c r="F77">
        <v>3</v>
      </c>
      <c r="G77" t="s">
        <v>2019</v>
      </c>
      <c r="H77" s="36">
        <v>40272</v>
      </c>
      <c r="I77" s="36">
        <v>40300</v>
      </c>
      <c r="J77">
        <v>1</v>
      </c>
      <c r="K77" s="36">
        <v>40209</v>
      </c>
      <c r="L77" s="36">
        <v>40300</v>
      </c>
      <c r="M77" t="s">
        <v>2017</v>
      </c>
      <c r="N77">
        <v>2010</v>
      </c>
      <c r="O77" s="36">
        <v>40209</v>
      </c>
      <c r="P77" s="36">
        <v>40573</v>
      </c>
    </row>
    <row r="78" spans="1:16">
      <c r="A78" s="35">
        <v>45402</v>
      </c>
      <c r="B78" t="s">
        <v>7</v>
      </c>
      <c r="C78">
        <v>11</v>
      </c>
      <c r="D78" s="36">
        <v>40279</v>
      </c>
      <c r="E78" s="36">
        <v>40286</v>
      </c>
      <c r="F78">
        <v>3</v>
      </c>
      <c r="G78" t="s">
        <v>2019</v>
      </c>
      <c r="H78" s="36">
        <v>40272</v>
      </c>
      <c r="I78" s="36">
        <v>40300</v>
      </c>
      <c r="J78">
        <v>1</v>
      </c>
      <c r="K78" s="36">
        <v>40209</v>
      </c>
      <c r="L78" s="36">
        <v>40300</v>
      </c>
      <c r="M78" t="s">
        <v>2017</v>
      </c>
      <c r="N78">
        <v>2010</v>
      </c>
      <c r="O78" s="36">
        <v>40209</v>
      </c>
      <c r="P78" s="36">
        <v>40573</v>
      </c>
    </row>
    <row r="79" spans="1:16">
      <c r="A79" s="35">
        <v>45403</v>
      </c>
      <c r="B79" t="s">
        <v>1</v>
      </c>
      <c r="C79">
        <v>12</v>
      </c>
      <c r="D79" s="36">
        <v>40286</v>
      </c>
      <c r="E79" s="36">
        <v>40293</v>
      </c>
      <c r="F79">
        <v>3</v>
      </c>
      <c r="G79" t="s">
        <v>2019</v>
      </c>
      <c r="H79" s="36">
        <v>40272</v>
      </c>
      <c r="I79" s="36">
        <v>40300</v>
      </c>
      <c r="J79">
        <v>1</v>
      </c>
      <c r="K79" s="36">
        <v>40209</v>
      </c>
      <c r="L79" s="36">
        <v>40300</v>
      </c>
      <c r="M79" t="s">
        <v>2017</v>
      </c>
      <c r="N79">
        <v>2010</v>
      </c>
      <c r="O79" s="36">
        <v>40209</v>
      </c>
      <c r="P79" s="36">
        <v>40573</v>
      </c>
    </row>
    <row r="80" spans="1:16">
      <c r="A80" s="35">
        <v>45404</v>
      </c>
      <c r="B80" t="s">
        <v>2</v>
      </c>
      <c r="C80">
        <v>12</v>
      </c>
      <c r="D80" s="36">
        <v>40286</v>
      </c>
      <c r="E80" s="36">
        <v>40293</v>
      </c>
      <c r="F80">
        <v>3</v>
      </c>
      <c r="G80" t="s">
        <v>2019</v>
      </c>
      <c r="H80" s="36">
        <v>40272</v>
      </c>
      <c r="I80" s="36">
        <v>40300</v>
      </c>
      <c r="J80">
        <v>1</v>
      </c>
      <c r="K80" s="36">
        <v>40209</v>
      </c>
      <c r="L80" s="36">
        <v>40300</v>
      </c>
      <c r="M80" t="s">
        <v>2017</v>
      </c>
      <c r="N80">
        <v>2010</v>
      </c>
      <c r="O80" s="36">
        <v>40209</v>
      </c>
      <c r="P80" s="36">
        <v>40573</v>
      </c>
    </row>
    <row r="81" spans="1:16">
      <c r="A81" s="35">
        <v>45405</v>
      </c>
      <c r="B81" t="s">
        <v>3</v>
      </c>
      <c r="C81">
        <v>12</v>
      </c>
      <c r="D81" s="36">
        <v>40286</v>
      </c>
      <c r="E81" s="36">
        <v>40293</v>
      </c>
      <c r="F81">
        <v>3</v>
      </c>
      <c r="G81" t="s">
        <v>2019</v>
      </c>
      <c r="H81" s="36">
        <v>40272</v>
      </c>
      <c r="I81" s="36">
        <v>40300</v>
      </c>
      <c r="J81">
        <v>1</v>
      </c>
      <c r="K81" s="36">
        <v>40209</v>
      </c>
      <c r="L81" s="36">
        <v>40300</v>
      </c>
      <c r="M81" t="s">
        <v>2017</v>
      </c>
      <c r="N81">
        <v>2010</v>
      </c>
      <c r="O81" s="36">
        <v>40209</v>
      </c>
      <c r="P81" s="36">
        <v>40573</v>
      </c>
    </row>
    <row r="82" spans="1:16">
      <c r="A82" s="35">
        <v>45406</v>
      </c>
      <c r="B82" t="s">
        <v>4</v>
      </c>
      <c r="C82">
        <v>12</v>
      </c>
      <c r="D82" s="36">
        <v>40286</v>
      </c>
      <c r="E82" s="36">
        <v>40293</v>
      </c>
      <c r="F82">
        <v>3</v>
      </c>
      <c r="G82" t="s">
        <v>2019</v>
      </c>
      <c r="H82" s="36">
        <v>40272</v>
      </c>
      <c r="I82" s="36">
        <v>40300</v>
      </c>
      <c r="J82">
        <v>1</v>
      </c>
      <c r="K82" s="36">
        <v>40209</v>
      </c>
      <c r="L82" s="36">
        <v>40300</v>
      </c>
      <c r="M82" t="s">
        <v>2017</v>
      </c>
      <c r="N82">
        <v>2010</v>
      </c>
      <c r="O82" s="36">
        <v>40209</v>
      </c>
      <c r="P82" s="36">
        <v>40573</v>
      </c>
    </row>
    <row r="83" spans="1:16">
      <c r="A83" s="35">
        <v>45407</v>
      </c>
      <c r="B83" t="s">
        <v>5</v>
      </c>
      <c r="C83">
        <v>12</v>
      </c>
      <c r="D83" s="36">
        <v>40286</v>
      </c>
      <c r="E83" s="36">
        <v>40293</v>
      </c>
      <c r="F83">
        <v>3</v>
      </c>
      <c r="G83" t="s">
        <v>2019</v>
      </c>
      <c r="H83" s="36">
        <v>40272</v>
      </c>
      <c r="I83" s="36">
        <v>40300</v>
      </c>
      <c r="J83">
        <v>1</v>
      </c>
      <c r="K83" s="36">
        <v>40209</v>
      </c>
      <c r="L83" s="36">
        <v>40300</v>
      </c>
      <c r="M83" t="s">
        <v>2017</v>
      </c>
      <c r="N83">
        <v>2010</v>
      </c>
      <c r="O83" s="36">
        <v>40209</v>
      </c>
      <c r="P83" s="36">
        <v>40573</v>
      </c>
    </row>
    <row r="84" spans="1:16">
      <c r="A84" s="35">
        <v>45408</v>
      </c>
      <c r="B84" t="s">
        <v>6</v>
      </c>
      <c r="C84">
        <v>12</v>
      </c>
      <c r="D84" s="36">
        <v>40286</v>
      </c>
      <c r="E84" s="36">
        <v>40293</v>
      </c>
      <c r="F84">
        <v>3</v>
      </c>
      <c r="G84" t="s">
        <v>2019</v>
      </c>
      <c r="H84" s="36">
        <v>40272</v>
      </c>
      <c r="I84" s="36">
        <v>40300</v>
      </c>
      <c r="J84">
        <v>1</v>
      </c>
      <c r="K84" s="36">
        <v>40209</v>
      </c>
      <c r="L84" s="36">
        <v>40300</v>
      </c>
      <c r="M84" t="s">
        <v>2017</v>
      </c>
      <c r="N84">
        <v>2010</v>
      </c>
      <c r="O84" s="36">
        <v>40209</v>
      </c>
      <c r="P84" s="36">
        <v>40573</v>
      </c>
    </row>
    <row r="85" spans="1:16">
      <c r="A85" s="35">
        <v>45409</v>
      </c>
      <c r="B85" t="s">
        <v>7</v>
      </c>
      <c r="C85">
        <v>12</v>
      </c>
      <c r="D85" s="36">
        <v>40286</v>
      </c>
      <c r="E85" s="36">
        <v>40293</v>
      </c>
      <c r="F85">
        <v>3</v>
      </c>
      <c r="G85" t="s">
        <v>2019</v>
      </c>
      <c r="H85" s="36">
        <v>40272</v>
      </c>
      <c r="I85" s="36">
        <v>40300</v>
      </c>
      <c r="J85">
        <v>1</v>
      </c>
      <c r="K85" s="36">
        <v>40209</v>
      </c>
      <c r="L85" s="36">
        <v>40300</v>
      </c>
      <c r="M85" t="s">
        <v>2017</v>
      </c>
      <c r="N85">
        <v>2010</v>
      </c>
      <c r="O85" s="36">
        <v>40209</v>
      </c>
      <c r="P85" s="36">
        <v>40573</v>
      </c>
    </row>
    <row r="86" spans="1:16">
      <c r="A86" s="35">
        <v>45410</v>
      </c>
      <c r="B86" t="s">
        <v>1</v>
      </c>
      <c r="C86">
        <v>13</v>
      </c>
      <c r="D86" s="36">
        <v>40293</v>
      </c>
      <c r="E86" s="36">
        <v>40300</v>
      </c>
      <c r="F86">
        <v>3</v>
      </c>
      <c r="G86" t="s">
        <v>2019</v>
      </c>
      <c r="H86" s="36">
        <v>40272</v>
      </c>
      <c r="I86" s="36">
        <v>40300</v>
      </c>
      <c r="J86">
        <v>1</v>
      </c>
      <c r="K86" s="36">
        <v>40209</v>
      </c>
      <c r="L86" s="36">
        <v>40300</v>
      </c>
      <c r="M86" t="s">
        <v>2017</v>
      </c>
      <c r="N86">
        <v>2010</v>
      </c>
      <c r="O86" s="36">
        <v>40209</v>
      </c>
      <c r="P86" s="36">
        <v>40573</v>
      </c>
    </row>
    <row r="87" spans="1:16">
      <c r="A87" s="35">
        <v>45411</v>
      </c>
      <c r="B87" t="s">
        <v>2</v>
      </c>
      <c r="C87">
        <v>13</v>
      </c>
      <c r="D87" s="36">
        <v>40293</v>
      </c>
      <c r="E87" s="36">
        <v>40300</v>
      </c>
      <c r="F87">
        <v>3</v>
      </c>
      <c r="G87" t="s">
        <v>2019</v>
      </c>
      <c r="H87" s="36">
        <v>40272</v>
      </c>
      <c r="I87" s="36">
        <v>40300</v>
      </c>
      <c r="J87">
        <v>1</v>
      </c>
      <c r="K87" s="36">
        <v>40209</v>
      </c>
      <c r="L87" s="36">
        <v>40300</v>
      </c>
      <c r="M87" t="s">
        <v>2017</v>
      </c>
      <c r="N87">
        <v>2010</v>
      </c>
      <c r="O87" s="36">
        <v>40209</v>
      </c>
      <c r="P87" s="36">
        <v>40573</v>
      </c>
    </row>
    <row r="88" spans="1:16">
      <c r="A88" s="35">
        <v>45412</v>
      </c>
      <c r="B88" t="s">
        <v>3</v>
      </c>
      <c r="C88">
        <v>13</v>
      </c>
      <c r="D88" s="36">
        <v>40293</v>
      </c>
      <c r="E88" s="36">
        <v>40300</v>
      </c>
      <c r="F88">
        <v>3</v>
      </c>
      <c r="G88" t="s">
        <v>2019</v>
      </c>
      <c r="H88" s="36">
        <v>40272</v>
      </c>
      <c r="I88" s="36">
        <v>40300</v>
      </c>
      <c r="J88">
        <v>1</v>
      </c>
      <c r="K88" s="36">
        <v>40209</v>
      </c>
      <c r="L88" s="36">
        <v>40300</v>
      </c>
      <c r="M88" t="s">
        <v>2017</v>
      </c>
      <c r="N88">
        <v>2010</v>
      </c>
      <c r="O88" s="36">
        <v>40209</v>
      </c>
      <c r="P88" s="36">
        <v>40573</v>
      </c>
    </row>
    <row r="89" spans="1:16">
      <c r="A89" s="35">
        <v>45413</v>
      </c>
      <c r="B89" t="s">
        <v>4</v>
      </c>
      <c r="C89">
        <v>13</v>
      </c>
      <c r="D89" s="36">
        <v>40293</v>
      </c>
      <c r="E89" s="36">
        <v>40300</v>
      </c>
      <c r="F89">
        <v>3</v>
      </c>
      <c r="G89" t="s">
        <v>2019</v>
      </c>
      <c r="H89" s="36">
        <v>40272</v>
      </c>
      <c r="I89" s="36">
        <v>40300</v>
      </c>
      <c r="J89">
        <v>1</v>
      </c>
      <c r="K89" s="36">
        <v>40209</v>
      </c>
      <c r="L89" s="36">
        <v>40300</v>
      </c>
      <c r="M89" t="s">
        <v>2017</v>
      </c>
      <c r="N89">
        <v>2010</v>
      </c>
      <c r="O89" s="36">
        <v>40209</v>
      </c>
      <c r="P89" s="36">
        <v>40573</v>
      </c>
    </row>
    <row r="90" spans="1:16">
      <c r="A90" s="35">
        <v>45414</v>
      </c>
      <c r="B90" t="s">
        <v>5</v>
      </c>
      <c r="C90">
        <v>13</v>
      </c>
      <c r="D90" s="36">
        <v>40293</v>
      </c>
      <c r="E90" s="36">
        <v>40300</v>
      </c>
      <c r="F90">
        <v>3</v>
      </c>
      <c r="G90" t="s">
        <v>2019</v>
      </c>
      <c r="H90" s="36">
        <v>40272</v>
      </c>
      <c r="I90" s="36">
        <v>40300</v>
      </c>
      <c r="J90">
        <v>1</v>
      </c>
      <c r="K90" s="36">
        <v>40209</v>
      </c>
      <c r="L90" s="36">
        <v>40300</v>
      </c>
      <c r="M90" t="s">
        <v>2017</v>
      </c>
      <c r="N90">
        <v>2010</v>
      </c>
      <c r="O90" s="36">
        <v>40209</v>
      </c>
      <c r="P90" s="36">
        <v>40573</v>
      </c>
    </row>
    <row r="91" spans="1:16">
      <c r="A91" s="35">
        <v>45415</v>
      </c>
      <c r="B91" t="s">
        <v>6</v>
      </c>
      <c r="C91">
        <v>13</v>
      </c>
      <c r="D91" s="36">
        <v>40293</v>
      </c>
      <c r="E91" s="36">
        <v>40300</v>
      </c>
      <c r="F91">
        <v>3</v>
      </c>
      <c r="G91" t="s">
        <v>2019</v>
      </c>
      <c r="H91" s="36">
        <v>40272</v>
      </c>
      <c r="I91" s="36">
        <v>40300</v>
      </c>
      <c r="J91">
        <v>1</v>
      </c>
      <c r="K91" s="36">
        <v>40209</v>
      </c>
      <c r="L91" s="36">
        <v>40300</v>
      </c>
      <c r="M91" t="s">
        <v>2017</v>
      </c>
      <c r="N91">
        <v>2010</v>
      </c>
      <c r="O91" s="36">
        <v>40209</v>
      </c>
      <c r="P91" s="36">
        <v>40573</v>
      </c>
    </row>
    <row r="92" spans="1:16">
      <c r="A92" s="35">
        <v>45416</v>
      </c>
      <c r="B92" t="s">
        <v>7</v>
      </c>
      <c r="C92">
        <v>13</v>
      </c>
      <c r="D92" s="36">
        <v>40293</v>
      </c>
      <c r="E92" s="36">
        <v>40300</v>
      </c>
      <c r="F92">
        <v>3</v>
      </c>
      <c r="G92" t="s">
        <v>2019</v>
      </c>
      <c r="H92" s="36">
        <v>40272</v>
      </c>
      <c r="I92" s="36">
        <v>40300</v>
      </c>
      <c r="J92">
        <v>1</v>
      </c>
      <c r="K92" s="36">
        <v>40209</v>
      </c>
      <c r="L92" s="36">
        <v>40300</v>
      </c>
      <c r="M92" t="s">
        <v>2017</v>
      </c>
      <c r="N92">
        <v>2010</v>
      </c>
      <c r="O92" s="36">
        <v>40209</v>
      </c>
      <c r="P92" s="36">
        <v>40573</v>
      </c>
    </row>
    <row r="93" spans="1:16">
      <c r="A93" s="35">
        <v>45417</v>
      </c>
      <c r="B93" t="s">
        <v>1</v>
      </c>
      <c r="C93">
        <v>14</v>
      </c>
      <c r="D93" s="36">
        <v>40300</v>
      </c>
      <c r="E93" s="36">
        <v>40307</v>
      </c>
      <c r="F93">
        <v>4</v>
      </c>
      <c r="G93" t="s">
        <v>2020</v>
      </c>
      <c r="H93" s="36">
        <v>40300</v>
      </c>
      <c r="I93" s="36">
        <v>40335</v>
      </c>
      <c r="J93">
        <v>2</v>
      </c>
      <c r="K93" s="36">
        <v>40300</v>
      </c>
      <c r="L93" s="36">
        <v>40391</v>
      </c>
      <c r="M93" t="s">
        <v>2017</v>
      </c>
      <c r="N93">
        <v>2010</v>
      </c>
      <c r="O93" s="36">
        <v>40209</v>
      </c>
      <c r="P93" s="36">
        <v>40573</v>
      </c>
    </row>
    <row r="94" spans="1:16">
      <c r="A94" s="35">
        <v>45418</v>
      </c>
      <c r="B94" t="s">
        <v>2</v>
      </c>
      <c r="C94">
        <v>14</v>
      </c>
      <c r="D94" s="36">
        <v>40300</v>
      </c>
      <c r="E94" s="36">
        <v>40307</v>
      </c>
      <c r="F94">
        <v>4</v>
      </c>
      <c r="G94" t="s">
        <v>2020</v>
      </c>
      <c r="H94" s="36">
        <v>40300</v>
      </c>
      <c r="I94" s="36">
        <v>40335</v>
      </c>
      <c r="J94">
        <v>2</v>
      </c>
      <c r="K94" s="36">
        <v>40300</v>
      </c>
      <c r="L94" s="36">
        <v>40391</v>
      </c>
      <c r="M94" t="s">
        <v>2017</v>
      </c>
      <c r="N94">
        <v>2010</v>
      </c>
      <c r="O94" s="36">
        <v>40209</v>
      </c>
      <c r="P94" s="36">
        <v>40573</v>
      </c>
    </row>
    <row r="95" spans="1:16">
      <c r="A95" s="35">
        <v>45419</v>
      </c>
      <c r="B95" t="s">
        <v>3</v>
      </c>
      <c r="C95">
        <v>14</v>
      </c>
      <c r="D95" s="36">
        <v>40300</v>
      </c>
      <c r="E95" s="36">
        <v>40307</v>
      </c>
      <c r="F95">
        <v>4</v>
      </c>
      <c r="G95" t="s">
        <v>2020</v>
      </c>
      <c r="H95" s="36">
        <v>40300</v>
      </c>
      <c r="I95" s="36">
        <v>40335</v>
      </c>
      <c r="J95">
        <v>2</v>
      </c>
      <c r="K95" s="36">
        <v>40300</v>
      </c>
      <c r="L95" s="36">
        <v>40391</v>
      </c>
      <c r="M95" t="s">
        <v>2017</v>
      </c>
      <c r="N95">
        <v>2010</v>
      </c>
      <c r="O95" s="36">
        <v>40209</v>
      </c>
      <c r="P95" s="36">
        <v>40573</v>
      </c>
    </row>
    <row r="96" spans="1:16">
      <c r="A96" s="35">
        <v>45420</v>
      </c>
      <c r="B96" t="s">
        <v>4</v>
      </c>
      <c r="C96">
        <v>14</v>
      </c>
      <c r="D96" s="36">
        <v>40300</v>
      </c>
      <c r="E96" s="36">
        <v>40307</v>
      </c>
      <c r="F96">
        <v>4</v>
      </c>
      <c r="G96" t="s">
        <v>2020</v>
      </c>
      <c r="H96" s="36">
        <v>40300</v>
      </c>
      <c r="I96" s="36">
        <v>40335</v>
      </c>
      <c r="J96">
        <v>2</v>
      </c>
      <c r="K96" s="36">
        <v>40300</v>
      </c>
      <c r="L96" s="36">
        <v>40391</v>
      </c>
      <c r="M96" t="s">
        <v>2017</v>
      </c>
      <c r="N96">
        <v>2010</v>
      </c>
      <c r="O96" s="36">
        <v>40209</v>
      </c>
      <c r="P96" s="36">
        <v>40573</v>
      </c>
    </row>
    <row r="97" spans="1:16">
      <c r="A97" s="35">
        <v>45421</v>
      </c>
      <c r="B97" t="s">
        <v>5</v>
      </c>
      <c r="C97">
        <v>14</v>
      </c>
      <c r="D97" s="36">
        <v>40300</v>
      </c>
      <c r="E97" s="36">
        <v>40307</v>
      </c>
      <c r="F97">
        <v>4</v>
      </c>
      <c r="G97" t="s">
        <v>2020</v>
      </c>
      <c r="H97" s="36">
        <v>40300</v>
      </c>
      <c r="I97" s="36">
        <v>40335</v>
      </c>
      <c r="J97">
        <v>2</v>
      </c>
      <c r="K97" s="36">
        <v>40300</v>
      </c>
      <c r="L97" s="36">
        <v>40391</v>
      </c>
      <c r="M97" t="s">
        <v>2017</v>
      </c>
      <c r="N97">
        <v>2010</v>
      </c>
      <c r="O97" s="36">
        <v>40209</v>
      </c>
      <c r="P97" s="36">
        <v>40573</v>
      </c>
    </row>
    <row r="98" spans="1:16">
      <c r="A98" s="35">
        <v>45422</v>
      </c>
      <c r="B98" t="s">
        <v>6</v>
      </c>
      <c r="C98">
        <v>14</v>
      </c>
      <c r="D98" s="36">
        <v>40300</v>
      </c>
      <c r="E98" s="36">
        <v>40307</v>
      </c>
      <c r="F98">
        <v>4</v>
      </c>
      <c r="G98" t="s">
        <v>2020</v>
      </c>
      <c r="H98" s="36">
        <v>40300</v>
      </c>
      <c r="I98" s="36">
        <v>40335</v>
      </c>
      <c r="J98">
        <v>2</v>
      </c>
      <c r="K98" s="36">
        <v>40300</v>
      </c>
      <c r="L98" s="36">
        <v>40391</v>
      </c>
      <c r="M98" t="s">
        <v>2017</v>
      </c>
      <c r="N98">
        <v>2010</v>
      </c>
      <c r="O98" s="36">
        <v>40209</v>
      </c>
      <c r="P98" s="36">
        <v>40573</v>
      </c>
    </row>
    <row r="99" spans="1:16">
      <c r="A99" s="35">
        <v>45423</v>
      </c>
      <c r="B99" t="s">
        <v>7</v>
      </c>
      <c r="C99">
        <v>14</v>
      </c>
      <c r="D99" s="36">
        <v>40300</v>
      </c>
      <c r="E99" s="36">
        <v>40307</v>
      </c>
      <c r="F99">
        <v>4</v>
      </c>
      <c r="G99" t="s">
        <v>2020</v>
      </c>
      <c r="H99" s="36">
        <v>40300</v>
      </c>
      <c r="I99" s="36">
        <v>40335</v>
      </c>
      <c r="J99">
        <v>2</v>
      </c>
      <c r="K99" s="36">
        <v>40300</v>
      </c>
      <c r="L99" s="36">
        <v>40391</v>
      </c>
      <c r="M99" t="s">
        <v>2017</v>
      </c>
      <c r="N99">
        <v>2010</v>
      </c>
      <c r="O99" s="36">
        <v>40209</v>
      </c>
      <c r="P99" s="36">
        <v>40573</v>
      </c>
    </row>
    <row r="100" spans="1:16">
      <c r="A100" s="35">
        <v>45424</v>
      </c>
      <c r="B100" t="s">
        <v>1</v>
      </c>
      <c r="C100">
        <v>15</v>
      </c>
      <c r="D100" s="36">
        <v>40307</v>
      </c>
      <c r="E100" s="36">
        <v>40314</v>
      </c>
      <c r="F100">
        <v>4</v>
      </c>
      <c r="G100" t="s">
        <v>2020</v>
      </c>
      <c r="H100" s="36">
        <v>40300</v>
      </c>
      <c r="I100" s="36">
        <v>40335</v>
      </c>
      <c r="J100">
        <v>2</v>
      </c>
      <c r="K100" s="36">
        <v>40300</v>
      </c>
      <c r="L100" s="36">
        <v>40391</v>
      </c>
      <c r="M100" t="s">
        <v>2017</v>
      </c>
      <c r="N100">
        <v>2010</v>
      </c>
      <c r="O100" s="36">
        <v>40209</v>
      </c>
      <c r="P100" s="36">
        <v>40573</v>
      </c>
    </row>
    <row r="101" spans="1:16">
      <c r="A101" s="35">
        <v>45425</v>
      </c>
      <c r="B101" t="s">
        <v>2</v>
      </c>
      <c r="C101">
        <v>15</v>
      </c>
      <c r="D101" s="36">
        <v>40307</v>
      </c>
      <c r="E101" s="36">
        <v>40314</v>
      </c>
      <c r="F101">
        <v>4</v>
      </c>
      <c r="G101" t="s">
        <v>2020</v>
      </c>
      <c r="H101" s="36">
        <v>40300</v>
      </c>
      <c r="I101" s="36">
        <v>40335</v>
      </c>
      <c r="J101">
        <v>2</v>
      </c>
      <c r="K101" s="36">
        <v>40300</v>
      </c>
      <c r="L101" s="36">
        <v>40391</v>
      </c>
      <c r="M101" t="s">
        <v>2017</v>
      </c>
      <c r="N101">
        <v>2010</v>
      </c>
      <c r="O101" s="36">
        <v>40209</v>
      </c>
      <c r="P101" s="36">
        <v>40573</v>
      </c>
    </row>
    <row r="102" spans="1:16">
      <c r="A102" s="35">
        <v>45426</v>
      </c>
      <c r="B102" t="s">
        <v>3</v>
      </c>
      <c r="C102">
        <v>15</v>
      </c>
      <c r="D102" s="36">
        <v>40307</v>
      </c>
      <c r="E102" s="36">
        <v>40314</v>
      </c>
      <c r="F102">
        <v>4</v>
      </c>
      <c r="G102" t="s">
        <v>2020</v>
      </c>
      <c r="H102" s="36">
        <v>40300</v>
      </c>
      <c r="I102" s="36">
        <v>40335</v>
      </c>
      <c r="J102">
        <v>2</v>
      </c>
      <c r="K102" s="36">
        <v>40300</v>
      </c>
      <c r="L102" s="36">
        <v>40391</v>
      </c>
      <c r="M102" t="s">
        <v>2017</v>
      </c>
      <c r="N102">
        <v>2010</v>
      </c>
      <c r="O102" s="36">
        <v>40209</v>
      </c>
      <c r="P102" s="36">
        <v>40573</v>
      </c>
    </row>
    <row r="103" spans="1:16">
      <c r="A103" s="35">
        <v>45427</v>
      </c>
      <c r="B103" t="s">
        <v>4</v>
      </c>
      <c r="C103">
        <v>15</v>
      </c>
      <c r="D103" s="36">
        <v>40307</v>
      </c>
      <c r="E103" s="36">
        <v>40314</v>
      </c>
      <c r="F103">
        <v>4</v>
      </c>
      <c r="G103" t="s">
        <v>2020</v>
      </c>
      <c r="H103" s="36">
        <v>40300</v>
      </c>
      <c r="I103" s="36">
        <v>40335</v>
      </c>
      <c r="J103">
        <v>2</v>
      </c>
      <c r="K103" s="36">
        <v>40300</v>
      </c>
      <c r="L103" s="36">
        <v>40391</v>
      </c>
      <c r="M103" t="s">
        <v>2017</v>
      </c>
      <c r="N103">
        <v>2010</v>
      </c>
      <c r="O103" s="36">
        <v>40209</v>
      </c>
      <c r="P103" s="36">
        <v>40573</v>
      </c>
    </row>
    <row r="104" spans="1:16">
      <c r="A104" s="35">
        <v>45428</v>
      </c>
      <c r="B104" t="s">
        <v>5</v>
      </c>
      <c r="C104">
        <v>15</v>
      </c>
      <c r="D104" s="36">
        <v>40307</v>
      </c>
      <c r="E104" s="36">
        <v>40314</v>
      </c>
      <c r="F104">
        <v>4</v>
      </c>
      <c r="G104" t="s">
        <v>2020</v>
      </c>
      <c r="H104" s="36">
        <v>40300</v>
      </c>
      <c r="I104" s="36">
        <v>40335</v>
      </c>
      <c r="J104">
        <v>2</v>
      </c>
      <c r="K104" s="36">
        <v>40300</v>
      </c>
      <c r="L104" s="36">
        <v>40391</v>
      </c>
      <c r="M104" t="s">
        <v>2017</v>
      </c>
      <c r="N104">
        <v>2010</v>
      </c>
      <c r="O104" s="36">
        <v>40209</v>
      </c>
      <c r="P104" s="36">
        <v>40573</v>
      </c>
    </row>
    <row r="105" spans="1:16">
      <c r="A105" s="35">
        <v>45429</v>
      </c>
      <c r="B105" t="s">
        <v>6</v>
      </c>
      <c r="C105">
        <v>15</v>
      </c>
      <c r="D105" s="36">
        <v>40307</v>
      </c>
      <c r="E105" s="36">
        <v>40314</v>
      </c>
      <c r="F105">
        <v>4</v>
      </c>
      <c r="G105" t="s">
        <v>2020</v>
      </c>
      <c r="H105" s="36">
        <v>40300</v>
      </c>
      <c r="I105" s="36">
        <v>40335</v>
      </c>
      <c r="J105">
        <v>2</v>
      </c>
      <c r="K105" s="36">
        <v>40300</v>
      </c>
      <c r="L105" s="36">
        <v>40391</v>
      </c>
      <c r="M105" t="s">
        <v>2017</v>
      </c>
      <c r="N105">
        <v>2010</v>
      </c>
      <c r="O105" s="36">
        <v>40209</v>
      </c>
      <c r="P105" s="36">
        <v>40573</v>
      </c>
    </row>
    <row r="106" spans="1:16">
      <c r="A106" s="35">
        <v>45430</v>
      </c>
      <c r="B106" t="s">
        <v>7</v>
      </c>
      <c r="C106">
        <v>15</v>
      </c>
      <c r="D106" s="36">
        <v>40307</v>
      </c>
      <c r="E106" s="36">
        <v>40314</v>
      </c>
      <c r="F106">
        <v>4</v>
      </c>
      <c r="G106" t="s">
        <v>2020</v>
      </c>
      <c r="H106" s="36">
        <v>40300</v>
      </c>
      <c r="I106" s="36">
        <v>40335</v>
      </c>
      <c r="J106">
        <v>2</v>
      </c>
      <c r="K106" s="36">
        <v>40300</v>
      </c>
      <c r="L106" s="36">
        <v>40391</v>
      </c>
      <c r="M106" t="s">
        <v>2017</v>
      </c>
      <c r="N106">
        <v>2010</v>
      </c>
      <c r="O106" s="36">
        <v>40209</v>
      </c>
      <c r="P106" s="36">
        <v>40573</v>
      </c>
    </row>
    <row r="107" spans="1:16">
      <c r="A107" s="35">
        <v>45431</v>
      </c>
      <c r="B107" t="s">
        <v>1</v>
      </c>
      <c r="C107">
        <v>16</v>
      </c>
      <c r="D107" s="36">
        <v>40314</v>
      </c>
      <c r="E107" s="36">
        <v>40321</v>
      </c>
      <c r="F107">
        <v>4</v>
      </c>
      <c r="G107" t="s">
        <v>2020</v>
      </c>
      <c r="H107" s="36">
        <v>40300</v>
      </c>
      <c r="I107" s="36">
        <v>40335</v>
      </c>
      <c r="J107">
        <v>2</v>
      </c>
      <c r="K107" s="36">
        <v>40300</v>
      </c>
      <c r="L107" s="36">
        <v>40391</v>
      </c>
      <c r="M107" t="s">
        <v>2017</v>
      </c>
      <c r="N107">
        <v>2010</v>
      </c>
      <c r="O107" s="36">
        <v>40209</v>
      </c>
      <c r="P107" s="36">
        <v>40573</v>
      </c>
    </row>
    <row r="108" spans="1:16">
      <c r="A108" s="35">
        <v>45432</v>
      </c>
      <c r="B108" t="s">
        <v>2</v>
      </c>
      <c r="C108">
        <v>16</v>
      </c>
      <c r="D108" s="36">
        <v>40314</v>
      </c>
      <c r="E108" s="36">
        <v>40321</v>
      </c>
      <c r="F108">
        <v>4</v>
      </c>
      <c r="G108" t="s">
        <v>2020</v>
      </c>
      <c r="H108" s="36">
        <v>40300</v>
      </c>
      <c r="I108" s="36">
        <v>40335</v>
      </c>
      <c r="J108">
        <v>2</v>
      </c>
      <c r="K108" s="36">
        <v>40300</v>
      </c>
      <c r="L108" s="36">
        <v>40391</v>
      </c>
      <c r="M108" t="s">
        <v>2017</v>
      </c>
      <c r="N108">
        <v>2010</v>
      </c>
      <c r="O108" s="36">
        <v>40209</v>
      </c>
      <c r="P108" s="36">
        <v>40573</v>
      </c>
    </row>
    <row r="109" spans="1:16">
      <c r="A109" s="35">
        <v>45433</v>
      </c>
      <c r="B109" t="s">
        <v>3</v>
      </c>
      <c r="C109">
        <v>16</v>
      </c>
      <c r="D109" s="36">
        <v>40314</v>
      </c>
      <c r="E109" s="36">
        <v>40321</v>
      </c>
      <c r="F109">
        <v>4</v>
      </c>
      <c r="G109" t="s">
        <v>2020</v>
      </c>
      <c r="H109" s="36">
        <v>40300</v>
      </c>
      <c r="I109" s="36">
        <v>40335</v>
      </c>
      <c r="J109">
        <v>2</v>
      </c>
      <c r="K109" s="36">
        <v>40300</v>
      </c>
      <c r="L109" s="36">
        <v>40391</v>
      </c>
      <c r="M109" t="s">
        <v>2017</v>
      </c>
      <c r="N109">
        <v>2010</v>
      </c>
      <c r="O109" s="36">
        <v>40209</v>
      </c>
      <c r="P109" s="36">
        <v>40573</v>
      </c>
    </row>
    <row r="110" spans="1:16">
      <c r="A110" s="35">
        <v>45434</v>
      </c>
      <c r="B110" t="s">
        <v>4</v>
      </c>
      <c r="C110">
        <v>16</v>
      </c>
      <c r="D110" s="36">
        <v>40314</v>
      </c>
      <c r="E110" s="36">
        <v>40321</v>
      </c>
      <c r="F110">
        <v>4</v>
      </c>
      <c r="G110" t="s">
        <v>2020</v>
      </c>
      <c r="H110" s="36">
        <v>40300</v>
      </c>
      <c r="I110" s="36">
        <v>40335</v>
      </c>
      <c r="J110">
        <v>2</v>
      </c>
      <c r="K110" s="36">
        <v>40300</v>
      </c>
      <c r="L110" s="36">
        <v>40391</v>
      </c>
      <c r="M110" t="s">
        <v>2017</v>
      </c>
      <c r="N110">
        <v>2010</v>
      </c>
      <c r="O110" s="36">
        <v>40209</v>
      </c>
      <c r="P110" s="36">
        <v>40573</v>
      </c>
    </row>
    <row r="111" spans="1:16">
      <c r="A111" s="35">
        <v>45435</v>
      </c>
      <c r="B111" t="s">
        <v>5</v>
      </c>
      <c r="C111">
        <v>16</v>
      </c>
      <c r="D111" s="36">
        <v>40314</v>
      </c>
      <c r="E111" s="36">
        <v>40321</v>
      </c>
      <c r="F111">
        <v>4</v>
      </c>
      <c r="G111" t="s">
        <v>2020</v>
      </c>
      <c r="H111" s="36">
        <v>40300</v>
      </c>
      <c r="I111" s="36">
        <v>40335</v>
      </c>
      <c r="J111">
        <v>2</v>
      </c>
      <c r="K111" s="36">
        <v>40300</v>
      </c>
      <c r="L111" s="36">
        <v>40391</v>
      </c>
      <c r="M111" t="s">
        <v>2017</v>
      </c>
      <c r="N111">
        <v>2010</v>
      </c>
      <c r="O111" s="36">
        <v>40209</v>
      </c>
      <c r="P111" s="36">
        <v>40573</v>
      </c>
    </row>
    <row r="112" spans="1:16">
      <c r="A112" s="35">
        <v>45436</v>
      </c>
      <c r="B112" t="s">
        <v>6</v>
      </c>
      <c r="C112">
        <v>16</v>
      </c>
      <c r="D112" s="36">
        <v>40314</v>
      </c>
      <c r="E112" s="36">
        <v>40321</v>
      </c>
      <c r="F112">
        <v>4</v>
      </c>
      <c r="G112" t="s">
        <v>2020</v>
      </c>
      <c r="H112" s="36">
        <v>40300</v>
      </c>
      <c r="I112" s="36">
        <v>40335</v>
      </c>
      <c r="J112">
        <v>2</v>
      </c>
      <c r="K112" s="36">
        <v>40300</v>
      </c>
      <c r="L112" s="36">
        <v>40391</v>
      </c>
      <c r="M112" t="s">
        <v>2017</v>
      </c>
      <c r="N112">
        <v>2010</v>
      </c>
      <c r="O112" s="36">
        <v>40209</v>
      </c>
      <c r="P112" s="36">
        <v>40573</v>
      </c>
    </row>
    <row r="113" spans="1:16">
      <c r="A113" s="35">
        <v>45437</v>
      </c>
      <c r="B113" t="s">
        <v>7</v>
      </c>
      <c r="C113">
        <v>16</v>
      </c>
      <c r="D113" s="36">
        <v>40314</v>
      </c>
      <c r="E113" s="36">
        <v>40321</v>
      </c>
      <c r="F113">
        <v>4</v>
      </c>
      <c r="G113" t="s">
        <v>2020</v>
      </c>
      <c r="H113" s="36">
        <v>40300</v>
      </c>
      <c r="I113" s="36">
        <v>40335</v>
      </c>
      <c r="J113">
        <v>2</v>
      </c>
      <c r="K113" s="36">
        <v>40300</v>
      </c>
      <c r="L113" s="36">
        <v>40391</v>
      </c>
      <c r="M113" t="s">
        <v>2017</v>
      </c>
      <c r="N113">
        <v>2010</v>
      </c>
      <c r="O113" s="36">
        <v>40209</v>
      </c>
      <c r="P113" s="36">
        <v>40573</v>
      </c>
    </row>
    <row r="114" spans="1:16">
      <c r="A114" s="35">
        <v>45438</v>
      </c>
      <c r="B114" t="s">
        <v>1</v>
      </c>
      <c r="C114">
        <v>17</v>
      </c>
      <c r="D114" s="36">
        <v>40321</v>
      </c>
      <c r="E114" s="36">
        <v>40328</v>
      </c>
      <c r="F114">
        <v>4</v>
      </c>
      <c r="G114" t="s">
        <v>2020</v>
      </c>
      <c r="H114" s="36">
        <v>40300</v>
      </c>
      <c r="I114" s="36">
        <v>40335</v>
      </c>
      <c r="J114">
        <v>2</v>
      </c>
      <c r="K114" s="36">
        <v>40300</v>
      </c>
      <c r="L114" s="36">
        <v>40391</v>
      </c>
      <c r="M114" t="s">
        <v>2017</v>
      </c>
      <c r="N114">
        <v>2010</v>
      </c>
      <c r="O114" s="36">
        <v>40209</v>
      </c>
      <c r="P114" s="36">
        <v>40573</v>
      </c>
    </row>
    <row r="115" spans="1:16">
      <c r="A115" s="35">
        <v>45439</v>
      </c>
      <c r="B115" t="s">
        <v>2</v>
      </c>
      <c r="C115">
        <v>17</v>
      </c>
      <c r="D115" s="36">
        <v>40321</v>
      </c>
      <c r="E115" s="36">
        <v>40328</v>
      </c>
      <c r="F115">
        <v>4</v>
      </c>
      <c r="G115" t="s">
        <v>2020</v>
      </c>
      <c r="H115" s="36">
        <v>40300</v>
      </c>
      <c r="I115" s="36">
        <v>40335</v>
      </c>
      <c r="J115">
        <v>2</v>
      </c>
      <c r="K115" s="36">
        <v>40300</v>
      </c>
      <c r="L115" s="36">
        <v>40391</v>
      </c>
      <c r="M115" t="s">
        <v>2017</v>
      </c>
      <c r="N115">
        <v>2010</v>
      </c>
      <c r="O115" s="36">
        <v>40209</v>
      </c>
      <c r="P115" s="36">
        <v>40573</v>
      </c>
    </row>
    <row r="116" spans="1:16">
      <c r="A116" s="35">
        <v>45440</v>
      </c>
      <c r="B116" t="s">
        <v>3</v>
      </c>
      <c r="C116">
        <v>17</v>
      </c>
      <c r="D116" s="36">
        <v>40321</v>
      </c>
      <c r="E116" s="36">
        <v>40328</v>
      </c>
      <c r="F116">
        <v>4</v>
      </c>
      <c r="G116" t="s">
        <v>2020</v>
      </c>
      <c r="H116" s="36">
        <v>40300</v>
      </c>
      <c r="I116" s="36">
        <v>40335</v>
      </c>
      <c r="J116">
        <v>2</v>
      </c>
      <c r="K116" s="36">
        <v>40300</v>
      </c>
      <c r="L116" s="36">
        <v>40391</v>
      </c>
      <c r="M116" t="s">
        <v>2017</v>
      </c>
      <c r="N116">
        <v>2010</v>
      </c>
      <c r="O116" s="36">
        <v>40209</v>
      </c>
      <c r="P116" s="36">
        <v>40573</v>
      </c>
    </row>
    <row r="117" spans="1:16">
      <c r="A117" s="35">
        <v>45441</v>
      </c>
      <c r="B117" t="s">
        <v>4</v>
      </c>
      <c r="C117">
        <v>17</v>
      </c>
      <c r="D117" s="36">
        <v>40321</v>
      </c>
      <c r="E117" s="36">
        <v>40328</v>
      </c>
      <c r="F117">
        <v>4</v>
      </c>
      <c r="G117" t="s">
        <v>2020</v>
      </c>
      <c r="H117" s="36">
        <v>40300</v>
      </c>
      <c r="I117" s="36">
        <v>40335</v>
      </c>
      <c r="J117">
        <v>2</v>
      </c>
      <c r="K117" s="36">
        <v>40300</v>
      </c>
      <c r="L117" s="36">
        <v>40391</v>
      </c>
      <c r="M117" t="s">
        <v>2017</v>
      </c>
      <c r="N117">
        <v>2010</v>
      </c>
      <c r="O117" s="36">
        <v>40209</v>
      </c>
      <c r="P117" s="36">
        <v>40573</v>
      </c>
    </row>
    <row r="118" spans="1:16">
      <c r="A118" s="35">
        <v>45442</v>
      </c>
      <c r="B118" t="s">
        <v>5</v>
      </c>
      <c r="C118">
        <v>17</v>
      </c>
      <c r="D118" s="36">
        <v>40321</v>
      </c>
      <c r="E118" s="36">
        <v>40328</v>
      </c>
      <c r="F118">
        <v>4</v>
      </c>
      <c r="G118" t="s">
        <v>2020</v>
      </c>
      <c r="H118" s="36">
        <v>40300</v>
      </c>
      <c r="I118" s="36">
        <v>40335</v>
      </c>
      <c r="J118">
        <v>2</v>
      </c>
      <c r="K118" s="36">
        <v>40300</v>
      </c>
      <c r="L118" s="36">
        <v>40391</v>
      </c>
      <c r="M118" t="s">
        <v>2017</v>
      </c>
      <c r="N118">
        <v>2010</v>
      </c>
      <c r="O118" s="36">
        <v>40209</v>
      </c>
      <c r="P118" s="36">
        <v>40573</v>
      </c>
    </row>
    <row r="119" spans="1:16">
      <c r="A119" s="35">
        <v>45443</v>
      </c>
      <c r="B119" t="s">
        <v>6</v>
      </c>
      <c r="C119">
        <v>17</v>
      </c>
      <c r="D119" s="36">
        <v>40321</v>
      </c>
      <c r="E119" s="36">
        <v>40328</v>
      </c>
      <c r="F119">
        <v>4</v>
      </c>
      <c r="G119" t="s">
        <v>2020</v>
      </c>
      <c r="H119" s="36">
        <v>40300</v>
      </c>
      <c r="I119" s="36">
        <v>40335</v>
      </c>
      <c r="J119">
        <v>2</v>
      </c>
      <c r="K119" s="36">
        <v>40300</v>
      </c>
      <c r="L119" s="36">
        <v>40391</v>
      </c>
      <c r="M119" t="s">
        <v>2017</v>
      </c>
      <c r="N119">
        <v>2010</v>
      </c>
      <c r="O119" s="36">
        <v>40209</v>
      </c>
      <c r="P119" s="36">
        <v>40573</v>
      </c>
    </row>
    <row r="120" spans="1:16">
      <c r="A120" s="35">
        <v>45444</v>
      </c>
      <c r="B120" t="s">
        <v>7</v>
      </c>
      <c r="C120">
        <v>17</v>
      </c>
      <c r="D120" s="36">
        <v>40321</v>
      </c>
      <c r="E120" s="36">
        <v>40328</v>
      </c>
      <c r="F120">
        <v>4</v>
      </c>
      <c r="G120" t="s">
        <v>2020</v>
      </c>
      <c r="H120" s="36">
        <v>40300</v>
      </c>
      <c r="I120" s="36">
        <v>40335</v>
      </c>
      <c r="J120">
        <v>2</v>
      </c>
      <c r="K120" s="36">
        <v>40300</v>
      </c>
      <c r="L120" s="36">
        <v>40391</v>
      </c>
      <c r="M120" t="s">
        <v>2017</v>
      </c>
      <c r="N120">
        <v>2010</v>
      </c>
      <c r="O120" s="36">
        <v>40209</v>
      </c>
      <c r="P120" s="36">
        <v>40573</v>
      </c>
    </row>
    <row r="121" spans="1:16">
      <c r="A121" s="35">
        <v>45445</v>
      </c>
      <c r="B121" t="s">
        <v>1</v>
      </c>
      <c r="C121">
        <v>18</v>
      </c>
      <c r="D121" s="36">
        <v>40328</v>
      </c>
      <c r="E121" s="36">
        <v>40335</v>
      </c>
      <c r="F121">
        <v>4</v>
      </c>
      <c r="G121" t="s">
        <v>2020</v>
      </c>
      <c r="H121" s="36">
        <v>40300</v>
      </c>
      <c r="I121" s="36">
        <v>40335</v>
      </c>
      <c r="J121">
        <v>2</v>
      </c>
      <c r="K121" s="36">
        <v>40300</v>
      </c>
      <c r="L121" s="36">
        <v>40391</v>
      </c>
      <c r="M121" t="s">
        <v>2017</v>
      </c>
      <c r="N121">
        <v>2010</v>
      </c>
      <c r="O121" s="36">
        <v>40209</v>
      </c>
      <c r="P121" s="36">
        <v>40573</v>
      </c>
    </row>
    <row r="122" spans="1:16">
      <c r="A122" s="35">
        <v>45446</v>
      </c>
      <c r="B122" t="s">
        <v>2</v>
      </c>
      <c r="C122">
        <v>18</v>
      </c>
      <c r="D122" s="36">
        <v>40328</v>
      </c>
      <c r="E122" s="36">
        <v>40335</v>
      </c>
      <c r="F122">
        <v>4</v>
      </c>
      <c r="G122" t="s">
        <v>2020</v>
      </c>
      <c r="H122" s="36">
        <v>40300</v>
      </c>
      <c r="I122" s="36">
        <v>40335</v>
      </c>
      <c r="J122">
        <v>2</v>
      </c>
      <c r="K122" s="36">
        <v>40300</v>
      </c>
      <c r="L122" s="36">
        <v>40391</v>
      </c>
      <c r="M122" t="s">
        <v>2017</v>
      </c>
      <c r="N122">
        <v>2010</v>
      </c>
      <c r="O122" s="36">
        <v>40209</v>
      </c>
      <c r="P122" s="36">
        <v>40573</v>
      </c>
    </row>
    <row r="123" spans="1:16">
      <c r="A123" s="35">
        <v>45447</v>
      </c>
      <c r="B123" t="s">
        <v>3</v>
      </c>
      <c r="C123">
        <v>18</v>
      </c>
      <c r="D123" s="36">
        <v>40328</v>
      </c>
      <c r="E123" s="36">
        <v>40335</v>
      </c>
      <c r="F123">
        <v>4</v>
      </c>
      <c r="G123" t="s">
        <v>2020</v>
      </c>
      <c r="H123" s="36">
        <v>40300</v>
      </c>
      <c r="I123" s="36">
        <v>40335</v>
      </c>
      <c r="J123">
        <v>2</v>
      </c>
      <c r="K123" s="36">
        <v>40300</v>
      </c>
      <c r="L123" s="36">
        <v>40391</v>
      </c>
      <c r="M123" t="s">
        <v>2017</v>
      </c>
      <c r="N123">
        <v>2010</v>
      </c>
      <c r="O123" s="36">
        <v>40209</v>
      </c>
      <c r="P123" s="36">
        <v>40573</v>
      </c>
    </row>
    <row r="124" spans="1:16">
      <c r="A124" s="35">
        <v>45448</v>
      </c>
      <c r="B124" t="s">
        <v>4</v>
      </c>
      <c r="C124">
        <v>18</v>
      </c>
      <c r="D124" s="36">
        <v>40328</v>
      </c>
      <c r="E124" s="36">
        <v>40335</v>
      </c>
      <c r="F124">
        <v>4</v>
      </c>
      <c r="G124" t="s">
        <v>2020</v>
      </c>
      <c r="H124" s="36">
        <v>40300</v>
      </c>
      <c r="I124" s="36">
        <v>40335</v>
      </c>
      <c r="J124">
        <v>2</v>
      </c>
      <c r="K124" s="36">
        <v>40300</v>
      </c>
      <c r="L124" s="36">
        <v>40391</v>
      </c>
      <c r="M124" t="s">
        <v>2017</v>
      </c>
      <c r="N124">
        <v>2010</v>
      </c>
      <c r="O124" s="36">
        <v>40209</v>
      </c>
      <c r="P124" s="36">
        <v>40573</v>
      </c>
    </row>
    <row r="125" spans="1:16">
      <c r="A125" s="35">
        <v>45449</v>
      </c>
      <c r="B125" t="s">
        <v>5</v>
      </c>
      <c r="C125">
        <v>18</v>
      </c>
      <c r="D125" s="36">
        <v>40328</v>
      </c>
      <c r="E125" s="36">
        <v>40335</v>
      </c>
      <c r="F125">
        <v>4</v>
      </c>
      <c r="G125" t="s">
        <v>2020</v>
      </c>
      <c r="H125" s="36">
        <v>40300</v>
      </c>
      <c r="I125" s="36">
        <v>40335</v>
      </c>
      <c r="J125">
        <v>2</v>
      </c>
      <c r="K125" s="36">
        <v>40300</v>
      </c>
      <c r="L125" s="36">
        <v>40391</v>
      </c>
      <c r="M125" t="s">
        <v>2017</v>
      </c>
      <c r="N125">
        <v>2010</v>
      </c>
      <c r="O125" s="36">
        <v>40209</v>
      </c>
      <c r="P125" s="36">
        <v>40573</v>
      </c>
    </row>
    <row r="126" spans="1:16">
      <c r="A126" s="35">
        <v>45450</v>
      </c>
      <c r="B126" t="s">
        <v>6</v>
      </c>
      <c r="C126">
        <v>18</v>
      </c>
      <c r="D126" s="36">
        <v>40328</v>
      </c>
      <c r="E126" s="36">
        <v>40335</v>
      </c>
      <c r="F126">
        <v>4</v>
      </c>
      <c r="G126" t="s">
        <v>2020</v>
      </c>
      <c r="H126" s="36">
        <v>40300</v>
      </c>
      <c r="I126" s="36">
        <v>40335</v>
      </c>
      <c r="J126">
        <v>2</v>
      </c>
      <c r="K126" s="36">
        <v>40300</v>
      </c>
      <c r="L126" s="36">
        <v>40391</v>
      </c>
      <c r="M126" t="s">
        <v>2017</v>
      </c>
      <c r="N126">
        <v>2010</v>
      </c>
      <c r="O126" s="36">
        <v>40209</v>
      </c>
      <c r="P126" s="36">
        <v>40573</v>
      </c>
    </row>
    <row r="127" spans="1:16">
      <c r="A127" s="35">
        <v>45451</v>
      </c>
      <c r="B127" t="s">
        <v>7</v>
      </c>
      <c r="C127">
        <v>18</v>
      </c>
      <c r="D127" s="36">
        <v>40328</v>
      </c>
      <c r="E127" s="36">
        <v>40335</v>
      </c>
      <c r="F127">
        <v>4</v>
      </c>
      <c r="G127" t="s">
        <v>2020</v>
      </c>
      <c r="H127" s="36">
        <v>40300</v>
      </c>
      <c r="I127" s="36">
        <v>40335</v>
      </c>
      <c r="J127">
        <v>2</v>
      </c>
      <c r="K127" s="36">
        <v>40300</v>
      </c>
      <c r="L127" s="36">
        <v>40391</v>
      </c>
      <c r="M127" t="s">
        <v>2017</v>
      </c>
      <c r="N127">
        <v>2010</v>
      </c>
      <c r="O127" s="36">
        <v>40209</v>
      </c>
      <c r="P127" s="36">
        <v>40573</v>
      </c>
    </row>
    <row r="128" spans="1:16">
      <c r="A128" s="35">
        <v>45452</v>
      </c>
      <c r="B128" t="s">
        <v>1</v>
      </c>
      <c r="C128">
        <v>19</v>
      </c>
      <c r="D128" s="36">
        <v>40335</v>
      </c>
      <c r="E128" s="36">
        <v>40342</v>
      </c>
      <c r="F128">
        <v>5</v>
      </c>
      <c r="G128" t="s">
        <v>2021</v>
      </c>
      <c r="H128" s="36">
        <v>40335</v>
      </c>
      <c r="I128" s="36">
        <v>40363</v>
      </c>
      <c r="J128">
        <v>2</v>
      </c>
      <c r="K128" s="36">
        <v>40300</v>
      </c>
      <c r="L128" s="36">
        <v>40391</v>
      </c>
      <c r="M128" t="s">
        <v>2017</v>
      </c>
      <c r="N128">
        <v>2010</v>
      </c>
      <c r="O128" s="36">
        <v>40209</v>
      </c>
      <c r="P128" s="36">
        <v>40573</v>
      </c>
    </row>
    <row r="129" spans="1:16">
      <c r="A129" s="35">
        <v>45453</v>
      </c>
      <c r="B129" t="s">
        <v>2</v>
      </c>
      <c r="C129">
        <v>19</v>
      </c>
      <c r="D129" s="36">
        <v>40335</v>
      </c>
      <c r="E129" s="36">
        <v>40342</v>
      </c>
      <c r="F129">
        <v>5</v>
      </c>
      <c r="G129" t="s">
        <v>2021</v>
      </c>
      <c r="H129" s="36">
        <v>40335</v>
      </c>
      <c r="I129" s="36">
        <v>40363</v>
      </c>
      <c r="J129">
        <v>2</v>
      </c>
      <c r="K129" s="36">
        <v>40300</v>
      </c>
      <c r="L129" s="36">
        <v>40391</v>
      </c>
      <c r="M129" t="s">
        <v>2017</v>
      </c>
      <c r="N129">
        <v>2010</v>
      </c>
      <c r="O129" s="36">
        <v>40209</v>
      </c>
      <c r="P129" s="36">
        <v>40573</v>
      </c>
    </row>
    <row r="130" spans="1:16">
      <c r="A130" s="35">
        <v>45454</v>
      </c>
      <c r="B130" t="s">
        <v>3</v>
      </c>
      <c r="C130">
        <v>19</v>
      </c>
      <c r="D130" s="36">
        <v>40335</v>
      </c>
      <c r="E130" s="36">
        <v>40342</v>
      </c>
      <c r="F130">
        <v>5</v>
      </c>
      <c r="G130" t="s">
        <v>2021</v>
      </c>
      <c r="H130" s="36">
        <v>40335</v>
      </c>
      <c r="I130" s="36">
        <v>40363</v>
      </c>
      <c r="J130">
        <v>2</v>
      </c>
      <c r="K130" s="36">
        <v>40300</v>
      </c>
      <c r="L130" s="36">
        <v>40391</v>
      </c>
      <c r="M130" t="s">
        <v>2017</v>
      </c>
      <c r="N130">
        <v>2010</v>
      </c>
      <c r="O130" s="36">
        <v>40209</v>
      </c>
      <c r="P130" s="36">
        <v>40573</v>
      </c>
    </row>
    <row r="131" spans="1:16">
      <c r="A131" s="35">
        <v>45455</v>
      </c>
      <c r="B131" t="s">
        <v>4</v>
      </c>
      <c r="C131">
        <v>19</v>
      </c>
      <c r="D131" s="36">
        <v>40335</v>
      </c>
      <c r="E131" s="36">
        <v>40342</v>
      </c>
      <c r="F131">
        <v>5</v>
      </c>
      <c r="G131" t="s">
        <v>2021</v>
      </c>
      <c r="H131" s="36">
        <v>40335</v>
      </c>
      <c r="I131" s="36">
        <v>40363</v>
      </c>
      <c r="J131">
        <v>2</v>
      </c>
      <c r="K131" s="36">
        <v>40300</v>
      </c>
      <c r="L131" s="36">
        <v>40391</v>
      </c>
      <c r="M131" t="s">
        <v>2017</v>
      </c>
      <c r="N131">
        <v>2010</v>
      </c>
      <c r="O131" s="36">
        <v>40209</v>
      </c>
      <c r="P131" s="36">
        <v>40573</v>
      </c>
    </row>
    <row r="132" spans="1:16">
      <c r="A132" s="35">
        <v>45456</v>
      </c>
      <c r="B132" t="s">
        <v>5</v>
      </c>
      <c r="C132">
        <v>19</v>
      </c>
      <c r="D132" s="36">
        <v>40335</v>
      </c>
      <c r="E132" s="36">
        <v>40342</v>
      </c>
      <c r="F132">
        <v>5</v>
      </c>
      <c r="G132" t="s">
        <v>2021</v>
      </c>
      <c r="H132" s="36">
        <v>40335</v>
      </c>
      <c r="I132" s="36">
        <v>40363</v>
      </c>
      <c r="J132">
        <v>2</v>
      </c>
      <c r="K132" s="36">
        <v>40300</v>
      </c>
      <c r="L132" s="36">
        <v>40391</v>
      </c>
      <c r="M132" t="s">
        <v>2017</v>
      </c>
      <c r="N132">
        <v>2010</v>
      </c>
      <c r="O132" s="36">
        <v>40209</v>
      </c>
      <c r="P132" s="36">
        <v>40573</v>
      </c>
    </row>
    <row r="133" spans="1:16">
      <c r="A133" s="35">
        <v>45457</v>
      </c>
      <c r="B133" t="s">
        <v>6</v>
      </c>
      <c r="C133">
        <v>19</v>
      </c>
      <c r="D133" s="36">
        <v>40335</v>
      </c>
      <c r="E133" s="36">
        <v>40342</v>
      </c>
      <c r="F133">
        <v>5</v>
      </c>
      <c r="G133" t="s">
        <v>2021</v>
      </c>
      <c r="H133" s="36">
        <v>40335</v>
      </c>
      <c r="I133" s="36">
        <v>40363</v>
      </c>
      <c r="J133">
        <v>2</v>
      </c>
      <c r="K133" s="36">
        <v>40300</v>
      </c>
      <c r="L133" s="36">
        <v>40391</v>
      </c>
      <c r="M133" t="s">
        <v>2017</v>
      </c>
      <c r="N133">
        <v>2010</v>
      </c>
      <c r="O133" s="36">
        <v>40209</v>
      </c>
      <c r="P133" s="36">
        <v>40573</v>
      </c>
    </row>
    <row r="134" spans="1:16">
      <c r="A134" s="35">
        <v>45458</v>
      </c>
      <c r="B134" t="s">
        <v>7</v>
      </c>
      <c r="C134">
        <v>19</v>
      </c>
      <c r="D134" s="36">
        <v>40335</v>
      </c>
      <c r="E134" s="36">
        <v>40342</v>
      </c>
      <c r="F134">
        <v>5</v>
      </c>
      <c r="G134" t="s">
        <v>2021</v>
      </c>
      <c r="H134" s="36">
        <v>40335</v>
      </c>
      <c r="I134" s="36">
        <v>40363</v>
      </c>
      <c r="J134">
        <v>2</v>
      </c>
      <c r="K134" s="36">
        <v>40300</v>
      </c>
      <c r="L134" s="36">
        <v>40391</v>
      </c>
      <c r="M134" t="s">
        <v>2017</v>
      </c>
      <c r="N134">
        <v>2010</v>
      </c>
      <c r="O134" s="36">
        <v>40209</v>
      </c>
      <c r="P134" s="36">
        <v>40573</v>
      </c>
    </row>
    <row r="135" spans="1:16">
      <c r="A135" s="35">
        <v>45459</v>
      </c>
      <c r="B135" t="s">
        <v>1</v>
      </c>
      <c r="C135">
        <v>20</v>
      </c>
      <c r="D135" s="36">
        <v>40342</v>
      </c>
      <c r="E135" s="36">
        <v>40349</v>
      </c>
      <c r="F135">
        <v>5</v>
      </c>
      <c r="G135" t="s">
        <v>2021</v>
      </c>
      <c r="H135" s="36">
        <v>40335</v>
      </c>
      <c r="I135" s="36">
        <v>40363</v>
      </c>
      <c r="J135">
        <v>2</v>
      </c>
      <c r="K135" s="36">
        <v>40300</v>
      </c>
      <c r="L135" s="36">
        <v>40391</v>
      </c>
      <c r="M135" t="s">
        <v>2017</v>
      </c>
      <c r="N135">
        <v>2010</v>
      </c>
      <c r="O135" s="36">
        <v>40209</v>
      </c>
      <c r="P135" s="36">
        <v>40573</v>
      </c>
    </row>
    <row r="136" spans="1:16">
      <c r="A136" s="35">
        <v>45460</v>
      </c>
      <c r="B136" t="s">
        <v>2</v>
      </c>
      <c r="C136">
        <v>20</v>
      </c>
      <c r="D136" s="36">
        <v>40342</v>
      </c>
      <c r="E136" s="36">
        <v>40349</v>
      </c>
      <c r="F136">
        <v>5</v>
      </c>
      <c r="G136" t="s">
        <v>2021</v>
      </c>
      <c r="H136" s="36">
        <v>40335</v>
      </c>
      <c r="I136" s="36">
        <v>40363</v>
      </c>
      <c r="J136">
        <v>2</v>
      </c>
      <c r="K136" s="36">
        <v>40300</v>
      </c>
      <c r="L136" s="36">
        <v>40391</v>
      </c>
      <c r="M136" t="s">
        <v>2017</v>
      </c>
      <c r="N136">
        <v>2010</v>
      </c>
      <c r="O136" s="36">
        <v>40209</v>
      </c>
      <c r="P136" s="36">
        <v>40573</v>
      </c>
    </row>
    <row r="137" spans="1:16">
      <c r="A137" s="35">
        <v>45461</v>
      </c>
      <c r="B137" t="s">
        <v>3</v>
      </c>
      <c r="C137">
        <v>20</v>
      </c>
      <c r="D137" s="36">
        <v>40342</v>
      </c>
      <c r="E137" s="36">
        <v>40349</v>
      </c>
      <c r="F137">
        <v>5</v>
      </c>
      <c r="G137" t="s">
        <v>2021</v>
      </c>
      <c r="H137" s="36">
        <v>40335</v>
      </c>
      <c r="I137" s="36">
        <v>40363</v>
      </c>
      <c r="J137">
        <v>2</v>
      </c>
      <c r="K137" s="36">
        <v>40300</v>
      </c>
      <c r="L137" s="36">
        <v>40391</v>
      </c>
      <c r="M137" t="s">
        <v>2017</v>
      </c>
      <c r="N137">
        <v>2010</v>
      </c>
      <c r="O137" s="36">
        <v>40209</v>
      </c>
      <c r="P137" s="36">
        <v>40573</v>
      </c>
    </row>
    <row r="138" spans="1:16">
      <c r="A138" s="35">
        <v>45462</v>
      </c>
      <c r="B138" t="s">
        <v>4</v>
      </c>
      <c r="C138">
        <v>20</v>
      </c>
      <c r="D138" s="36">
        <v>40342</v>
      </c>
      <c r="E138" s="36">
        <v>40349</v>
      </c>
      <c r="F138">
        <v>5</v>
      </c>
      <c r="G138" t="s">
        <v>2021</v>
      </c>
      <c r="H138" s="36">
        <v>40335</v>
      </c>
      <c r="I138" s="36">
        <v>40363</v>
      </c>
      <c r="J138">
        <v>2</v>
      </c>
      <c r="K138" s="36">
        <v>40300</v>
      </c>
      <c r="L138" s="36">
        <v>40391</v>
      </c>
      <c r="M138" t="s">
        <v>2017</v>
      </c>
      <c r="N138">
        <v>2010</v>
      </c>
      <c r="O138" s="36">
        <v>40209</v>
      </c>
      <c r="P138" s="36">
        <v>40573</v>
      </c>
    </row>
    <row r="139" spans="1:16">
      <c r="A139" s="35">
        <v>45463</v>
      </c>
      <c r="B139" t="s">
        <v>5</v>
      </c>
      <c r="C139">
        <v>20</v>
      </c>
      <c r="D139" s="36">
        <v>40342</v>
      </c>
      <c r="E139" s="36">
        <v>40349</v>
      </c>
      <c r="F139">
        <v>5</v>
      </c>
      <c r="G139" t="s">
        <v>2021</v>
      </c>
      <c r="H139" s="36">
        <v>40335</v>
      </c>
      <c r="I139" s="36">
        <v>40363</v>
      </c>
      <c r="J139">
        <v>2</v>
      </c>
      <c r="K139" s="36">
        <v>40300</v>
      </c>
      <c r="L139" s="36">
        <v>40391</v>
      </c>
      <c r="M139" t="s">
        <v>2017</v>
      </c>
      <c r="N139">
        <v>2010</v>
      </c>
      <c r="O139" s="36">
        <v>40209</v>
      </c>
      <c r="P139" s="36">
        <v>40573</v>
      </c>
    </row>
    <row r="140" spans="1:16">
      <c r="A140" s="35">
        <v>45464</v>
      </c>
      <c r="B140" t="s">
        <v>6</v>
      </c>
      <c r="C140">
        <v>20</v>
      </c>
      <c r="D140" s="36">
        <v>40342</v>
      </c>
      <c r="E140" s="36">
        <v>40349</v>
      </c>
      <c r="F140">
        <v>5</v>
      </c>
      <c r="G140" t="s">
        <v>2021</v>
      </c>
      <c r="H140" s="36">
        <v>40335</v>
      </c>
      <c r="I140" s="36">
        <v>40363</v>
      </c>
      <c r="J140">
        <v>2</v>
      </c>
      <c r="K140" s="36">
        <v>40300</v>
      </c>
      <c r="L140" s="36">
        <v>40391</v>
      </c>
      <c r="M140" t="s">
        <v>2017</v>
      </c>
      <c r="N140">
        <v>2010</v>
      </c>
      <c r="O140" s="36">
        <v>40209</v>
      </c>
      <c r="P140" s="36">
        <v>40573</v>
      </c>
    </row>
    <row r="141" spans="1:16">
      <c r="A141" s="35">
        <v>45465</v>
      </c>
      <c r="B141" t="s">
        <v>7</v>
      </c>
      <c r="C141">
        <v>20</v>
      </c>
      <c r="D141" s="36">
        <v>40342</v>
      </c>
      <c r="E141" s="36">
        <v>40349</v>
      </c>
      <c r="F141">
        <v>5</v>
      </c>
      <c r="G141" t="s">
        <v>2021</v>
      </c>
      <c r="H141" s="36">
        <v>40335</v>
      </c>
      <c r="I141" s="36">
        <v>40363</v>
      </c>
      <c r="J141">
        <v>2</v>
      </c>
      <c r="K141" s="36">
        <v>40300</v>
      </c>
      <c r="L141" s="36">
        <v>40391</v>
      </c>
      <c r="M141" t="s">
        <v>2017</v>
      </c>
      <c r="N141">
        <v>2010</v>
      </c>
      <c r="O141" s="36">
        <v>40209</v>
      </c>
      <c r="P141" s="36">
        <v>40573</v>
      </c>
    </row>
    <row r="142" spans="1:16">
      <c r="A142" s="35">
        <v>45466</v>
      </c>
      <c r="B142" t="s">
        <v>1</v>
      </c>
      <c r="C142">
        <v>21</v>
      </c>
      <c r="D142" s="36">
        <v>40349</v>
      </c>
      <c r="E142" s="36">
        <v>40356</v>
      </c>
      <c r="F142">
        <v>5</v>
      </c>
      <c r="G142" t="s">
        <v>2021</v>
      </c>
      <c r="H142" s="36">
        <v>40335</v>
      </c>
      <c r="I142" s="36">
        <v>40363</v>
      </c>
      <c r="J142">
        <v>2</v>
      </c>
      <c r="K142" s="36">
        <v>40300</v>
      </c>
      <c r="L142" s="36">
        <v>40391</v>
      </c>
      <c r="M142" t="s">
        <v>2017</v>
      </c>
      <c r="N142">
        <v>2010</v>
      </c>
      <c r="O142" s="36">
        <v>40209</v>
      </c>
      <c r="P142" s="36">
        <v>40573</v>
      </c>
    </row>
    <row r="143" spans="1:16">
      <c r="A143" s="35">
        <v>45467</v>
      </c>
      <c r="B143" t="s">
        <v>2</v>
      </c>
      <c r="C143">
        <v>21</v>
      </c>
      <c r="D143" s="36">
        <v>40349</v>
      </c>
      <c r="E143" s="36">
        <v>40356</v>
      </c>
      <c r="F143">
        <v>5</v>
      </c>
      <c r="G143" t="s">
        <v>2021</v>
      </c>
      <c r="H143" s="36">
        <v>40335</v>
      </c>
      <c r="I143" s="36">
        <v>40363</v>
      </c>
      <c r="J143">
        <v>2</v>
      </c>
      <c r="K143" s="36">
        <v>40300</v>
      </c>
      <c r="L143" s="36">
        <v>40391</v>
      </c>
      <c r="M143" t="s">
        <v>2017</v>
      </c>
      <c r="N143">
        <v>2010</v>
      </c>
      <c r="O143" s="36">
        <v>40209</v>
      </c>
      <c r="P143" s="36">
        <v>40573</v>
      </c>
    </row>
    <row r="144" spans="1:16">
      <c r="A144" s="35">
        <v>45468</v>
      </c>
      <c r="B144" t="s">
        <v>3</v>
      </c>
      <c r="C144">
        <v>21</v>
      </c>
      <c r="D144" s="36">
        <v>40349</v>
      </c>
      <c r="E144" s="36">
        <v>40356</v>
      </c>
      <c r="F144">
        <v>5</v>
      </c>
      <c r="G144" t="s">
        <v>2021</v>
      </c>
      <c r="H144" s="36">
        <v>40335</v>
      </c>
      <c r="I144" s="36">
        <v>40363</v>
      </c>
      <c r="J144">
        <v>2</v>
      </c>
      <c r="K144" s="36">
        <v>40300</v>
      </c>
      <c r="L144" s="36">
        <v>40391</v>
      </c>
      <c r="M144" t="s">
        <v>2017</v>
      </c>
      <c r="N144">
        <v>2010</v>
      </c>
      <c r="O144" s="36">
        <v>40209</v>
      </c>
      <c r="P144" s="36">
        <v>40573</v>
      </c>
    </row>
    <row r="145" spans="1:16">
      <c r="A145" s="35">
        <v>45469</v>
      </c>
      <c r="B145" t="s">
        <v>4</v>
      </c>
      <c r="C145">
        <v>21</v>
      </c>
      <c r="D145" s="36">
        <v>40349</v>
      </c>
      <c r="E145" s="36">
        <v>40356</v>
      </c>
      <c r="F145">
        <v>5</v>
      </c>
      <c r="G145" t="s">
        <v>2021</v>
      </c>
      <c r="H145" s="36">
        <v>40335</v>
      </c>
      <c r="I145" s="36">
        <v>40363</v>
      </c>
      <c r="J145">
        <v>2</v>
      </c>
      <c r="K145" s="36">
        <v>40300</v>
      </c>
      <c r="L145" s="36">
        <v>40391</v>
      </c>
      <c r="M145" t="s">
        <v>2017</v>
      </c>
      <c r="N145">
        <v>2010</v>
      </c>
      <c r="O145" s="36">
        <v>40209</v>
      </c>
      <c r="P145" s="36">
        <v>40573</v>
      </c>
    </row>
    <row r="146" spans="1:16">
      <c r="A146" s="35">
        <v>45470</v>
      </c>
      <c r="B146" t="s">
        <v>5</v>
      </c>
      <c r="C146">
        <v>21</v>
      </c>
      <c r="D146" s="36">
        <v>40349</v>
      </c>
      <c r="E146" s="36">
        <v>40356</v>
      </c>
      <c r="F146">
        <v>5</v>
      </c>
      <c r="G146" t="s">
        <v>2021</v>
      </c>
      <c r="H146" s="36">
        <v>40335</v>
      </c>
      <c r="I146" s="36">
        <v>40363</v>
      </c>
      <c r="J146">
        <v>2</v>
      </c>
      <c r="K146" s="36">
        <v>40300</v>
      </c>
      <c r="L146" s="36">
        <v>40391</v>
      </c>
      <c r="M146" t="s">
        <v>2017</v>
      </c>
      <c r="N146">
        <v>2010</v>
      </c>
      <c r="O146" s="36">
        <v>40209</v>
      </c>
      <c r="P146" s="36">
        <v>40573</v>
      </c>
    </row>
    <row r="147" spans="1:16">
      <c r="A147" s="35">
        <v>45471</v>
      </c>
      <c r="B147" t="s">
        <v>6</v>
      </c>
      <c r="C147">
        <v>21</v>
      </c>
      <c r="D147" s="36">
        <v>40349</v>
      </c>
      <c r="E147" s="36">
        <v>40356</v>
      </c>
      <c r="F147">
        <v>5</v>
      </c>
      <c r="G147" t="s">
        <v>2021</v>
      </c>
      <c r="H147" s="36">
        <v>40335</v>
      </c>
      <c r="I147" s="36">
        <v>40363</v>
      </c>
      <c r="J147">
        <v>2</v>
      </c>
      <c r="K147" s="36">
        <v>40300</v>
      </c>
      <c r="L147" s="36">
        <v>40391</v>
      </c>
      <c r="M147" t="s">
        <v>2017</v>
      </c>
      <c r="N147">
        <v>2010</v>
      </c>
      <c r="O147" s="36">
        <v>40209</v>
      </c>
      <c r="P147" s="36">
        <v>40573</v>
      </c>
    </row>
    <row r="148" spans="1:16">
      <c r="A148" s="35">
        <v>45472</v>
      </c>
      <c r="B148" t="s">
        <v>7</v>
      </c>
      <c r="C148">
        <v>21</v>
      </c>
      <c r="D148" s="36">
        <v>40349</v>
      </c>
      <c r="E148" s="36">
        <v>40356</v>
      </c>
      <c r="F148">
        <v>5</v>
      </c>
      <c r="G148" t="s">
        <v>2021</v>
      </c>
      <c r="H148" s="36">
        <v>40335</v>
      </c>
      <c r="I148" s="36">
        <v>40363</v>
      </c>
      <c r="J148">
        <v>2</v>
      </c>
      <c r="K148" s="36">
        <v>40300</v>
      </c>
      <c r="L148" s="36">
        <v>40391</v>
      </c>
      <c r="M148" t="s">
        <v>2017</v>
      </c>
      <c r="N148">
        <v>2010</v>
      </c>
      <c r="O148" s="36">
        <v>40209</v>
      </c>
      <c r="P148" s="36">
        <v>40573</v>
      </c>
    </row>
    <row r="149" spans="1:16">
      <c r="A149" s="35">
        <v>45473</v>
      </c>
      <c r="B149" t="s">
        <v>1</v>
      </c>
      <c r="C149">
        <v>22</v>
      </c>
      <c r="D149" s="36">
        <v>40356</v>
      </c>
      <c r="E149" s="36">
        <v>40363</v>
      </c>
      <c r="F149">
        <v>5</v>
      </c>
      <c r="G149" t="s">
        <v>2021</v>
      </c>
      <c r="H149" s="36">
        <v>40335</v>
      </c>
      <c r="I149" s="36">
        <v>40363</v>
      </c>
      <c r="J149">
        <v>2</v>
      </c>
      <c r="K149" s="36">
        <v>40300</v>
      </c>
      <c r="L149" s="36">
        <v>40391</v>
      </c>
      <c r="M149" t="s">
        <v>2017</v>
      </c>
      <c r="N149">
        <v>2010</v>
      </c>
      <c r="O149" s="36">
        <v>40209</v>
      </c>
      <c r="P149" s="36">
        <v>40573</v>
      </c>
    </row>
    <row r="150" spans="1:16">
      <c r="A150" s="35">
        <v>45474</v>
      </c>
      <c r="B150" t="s">
        <v>2</v>
      </c>
      <c r="C150">
        <v>22</v>
      </c>
      <c r="D150" s="36">
        <v>40356</v>
      </c>
      <c r="E150" s="36">
        <v>40363</v>
      </c>
      <c r="F150">
        <v>5</v>
      </c>
      <c r="G150" t="s">
        <v>2021</v>
      </c>
      <c r="H150" s="36">
        <v>40335</v>
      </c>
      <c r="I150" s="36">
        <v>40363</v>
      </c>
      <c r="J150">
        <v>2</v>
      </c>
      <c r="K150" s="36">
        <v>40300</v>
      </c>
      <c r="L150" s="36">
        <v>40391</v>
      </c>
      <c r="M150" t="s">
        <v>2017</v>
      </c>
      <c r="N150">
        <v>2010</v>
      </c>
      <c r="O150" s="36">
        <v>40209</v>
      </c>
      <c r="P150" s="36">
        <v>40573</v>
      </c>
    </row>
    <row r="151" spans="1:16">
      <c r="A151" s="35">
        <v>45475</v>
      </c>
      <c r="B151" t="s">
        <v>3</v>
      </c>
      <c r="C151">
        <v>22</v>
      </c>
      <c r="D151" s="36">
        <v>40356</v>
      </c>
      <c r="E151" s="36">
        <v>40363</v>
      </c>
      <c r="F151">
        <v>5</v>
      </c>
      <c r="G151" t="s">
        <v>2021</v>
      </c>
      <c r="H151" s="36">
        <v>40335</v>
      </c>
      <c r="I151" s="36">
        <v>40363</v>
      </c>
      <c r="J151">
        <v>2</v>
      </c>
      <c r="K151" s="36">
        <v>40300</v>
      </c>
      <c r="L151" s="36">
        <v>40391</v>
      </c>
      <c r="M151" t="s">
        <v>2017</v>
      </c>
      <c r="N151">
        <v>2010</v>
      </c>
      <c r="O151" s="36">
        <v>40209</v>
      </c>
      <c r="P151" s="36">
        <v>40573</v>
      </c>
    </row>
    <row r="152" spans="1:16">
      <c r="A152" s="35">
        <v>45476</v>
      </c>
      <c r="B152" t="s">
        <v>4</v>
      </c>
      <c r="C152">
        <v>22</v>
      </c>
      <c r="D152" s="36">
        <v>40356</v>
      </c>
      <c r="E152" s="36">
        <v>40363</v>
      </c>
      <c r="F152">
        <v>5</v>
      </c>
      <c r="G152" t="s">
        <v>2021</v>
      </c>
      <c r="H152" s="36">
        <v>40335</v>
      </c>
      <c r="I152" s="36">
        <v>40363</v>
      </c>
      <c r="J152">
        <v>2</v>
      </c>
      <c r="K152" s="36">
        <v>40300</v>
      </c>
      <c r="L152" s="36">
        <v>40391</v>
      </c>
      <c r="M152" t="s">
        <v>2017</v>
      </c>
      <c r="N152">
        <v>2010</v>
      </c>
      <c r="O152" s="36">
        <v>40209</v>
      </c>
      <c r="P152" s="36">
        <v>40573</v>
      </c>
    </row>
    <row r="153" spans="1:16">
      <c r="A153" s="35">
        <v>45477</v>
      </c>
      <c r="B153" t="s">
        <v>5</v>
      </c>
      <c r="C153">
        <v>22</v>
      </c>
      <c r="D153" s="36">
        <v>40356</v>
      </c>
      <c r="E153" s="36">
        <v>40363</v>
      </c>
      <c r="F153">
        <v>5</v>
      </c>
      <c r="G153" t="s">
        <v>2021</v>
      </c>
      <c r="H153" s="36">
        <v>40335</v>
      </c>
      <c r="I153" s="36">
        <v>40363</v>
      </c>
      <c r="J153">
        <v>2</v>
      </c>
      <c r="K153" s="36">
        <v>40300</v>
      </c>
      <c r="L153" s="36">
        <v>40391</v>
      </c>
      <c r="M153" t="s">
        <v>2017</v>
      </c>
      <c r="N153">
        <v>2010</v>
      </c>
      <c r="O153" s="36">
        <v>40209</v>
      </c>
      <c r="P153" s="36">
        <v>40573</v>
      </c>
    </row>
    <row r="154" spans="1:16">
      <c r="A154" s="35">
        <v>45478</v>
      </c>
      <c r="B154" t="s">
        <v>6</v>
      </c>
      <c r="C154">
        <v>22</v>
      </c>
      <c r="D154" s="36">
        <v>40356</v>
      </c>
      <c r="E154" s="36">
        <v>40363</v>
      </c>
      <c r="F154">
        <v>5</v>
      </c>
      <c r="G154" t="s">
        <v>2021</v>
      </c>
      <c r="H154" s="36">
        <v>40335</v>
      </c>
      <c r="I154" s="36">
        <v>40363</v>
      </c>
      <c r="J154">
        <v>2</v>
      </c>
      <c r="K154" s="36">
        <v>40300</v>
      </c>
      <c r="L154" s="36">
        <v>40391</v>
      </c>
      <c r="M154" t="s">
        <v>2017</v>
      </c>
      <c r="N154">
        <v>2010</v>
      </c>
      <c r="O154" s="36">
        <v>40209</v>
      </c>
      <c r="P154" s="36">
        <v>40573</v>
      </c>
    </row>
    <row r="155" spans="1:16">
      <c r="A155" s="35">
        <v>45479</v>
      </c>
      <c r="B155" t="s">
        <v>7</v>
      </c>
      <c r="C155">
        <v>22</v>
      </c>
      <c r="D155" s="36">
        <v>40356</v>
      </c>
      <c r="E155" s="36">
        <v>40363</v>
      </c>
      <c r="F155">
        <v>5</v>
      </c>
      <c r="G155" t="s">
        <v>2021</v>
      </c>
      <c r="H155" s="36">
        <v>40335</v>
      </c>
      <c r="I155" s="36">
        <v>40363</v>
      </c>
      <c r="J155">
        <v>2</v>
      </c>
      <c r="K155" s="36">
        <v>40300</v>
      </c>
      <c r="L155" s="36">
        <v>40391</v>
      </c>
      <c r="M155" t="s">
        <v>2017</v>
      </c>
      <c r="N155">
        <v>2010</v>
      </c>
      <c r="O155" s="36">
        <v>40209</v>
      </c>
      <c r="P155" s="36">
        <v>40573</v>
      </c>
    </row>
    <row r="156" spans="1:16">
      <c r="A156" s="35">
        <v>45480</v>
      </c>
      <c r="B156" t="s">
        <v>1</v>
      </c>
      <c r="C156">
        <v>23</v>
      </c>
      <c r="D156" s="36">
        <v>40363</v>
      </c>
      <c r="E156" s="36">
        <v>40370</v>
      </c>
      <c r="F156">
        <v>6</v>
      </c>
      <c r="G156" t="s">
        <v>2022</v>
      </c>
      <c r="H156" s="36">
        <v>40363</v>
      </c>
      <c r="I156" s="36">
        <v>40391</v>
      </c>
      <c r="J156">
        <v>2</v>
      </c>
      <c r="K156" s="36">
        <v>40300</v>
      </c>
      <c r="L156" s="36">
        <v>40391</v>
      </c>
      <c r="M156" t="s">
        <v>2017</v>
      </c>
      <c r="N156">
        <v>2010</v>
      </c>
      <c r="O156" s="36">
        <v>40209</v>
      </c>
      <c r="P156" s="36">
        <v>40573</v>
      </c>
    </row>
    <row r="157" spans="1:16">
      <c r="A157" s="35">
        <v>45481</v>
      </c>
      <c r="B157" t="s">
        <v>2</v>
      </c>
      <c r="C157">
        <v>23</v>
      </c>
      <c r="D157" s="36">
        <v>40363</v>
      </c>
      <c r="E157" s="36">
        <v>40370</v>
      </c>
      <c r="F157">
        <v>6</v>
      </c>
      <c r="G157" t="s">
        <v>2022</v>
      </c>
      <c r="H157" s="36">
        <v>40363</v>
      </c>
      <c r="I157" s="36">
        <v>40391</v>
      </c>
      <c r="J157">
        <v>2</v>
      </c>
      <c r="K157" s="36">
        <v>40300</v>
      </c>
      <c r="L157" s="36">
        <v>40391</v>
      </c>
      <c r="M157" t="s">
        <v>2017</v>
      </c>
      <c r="N157">
        <v>2010</v>
      </c>
      <c r="O157" s="36">
        <v>40209</v>
      </c>
      <c r="P157" s="36">
        <v>40573</v>
      </c>
    </row>
    <row r="158" spans="1:16">
      <c r="A158" s="35">
        <v>45482</v>
      </c>
      <c r="B158" t="s">
        <v>3</v>
      </c>
      <c r="C158">
        <v>23</v>
      </c>
      <c r="D158" s="36">
        <v>40363</v>
      </c>
      <c r="E158" s="36">
        <v>40370</v>
      </c>
      <c r="F158">
        <v>6</v>
      </c>
      <c r="G158" t="s">
        <v>2022</v>
      </c>
      <c r="H158" s="36">
        <v>40363</v>
      </c>
      <c r="I158" s="36">
        <v>40391</v>
      </c>
      <c r="J158">
        <v>2</v>
      </c>
      <c r="K158" s="36">
        <v>40300</v>
      </c>
      <c r="L158" s="36">
        <v>40391</v>
      </c>
      <c r="M158" t="s">
        <v>2017</v>
      </c>
      <c r="N158">
        <v>2010</v>
      </c>
      <c r="O158" s="36">
        <v>40209</v>
      </c>
      <c r="P158" s="36">
        <v>40573</v>
      </c>
    </row>
    <row r="159" spans="1:16">
      <c r="A159" s="35">
        <v>45483</v>
      </c>
      <c r="B159" t="s">
        <v>4</v>
      </c>
      <c r="C159">
        <v>23</v>
      </c>
      <c r="D159" s="36">
        <v>40363</v>
      </c>
      <c r="E159" s="36">
        <v>40370</v>
      </c>
      <c r="F159">
        <v>6</v>
      </c>
      <c r="G159" t="s">
        <v>2022</v>
      </c>
      <c r="H159" s="36">
        <v>40363</v>
      </c>
      <c r="I159" s="36">
        <v>40391</v>
      </c>
      <c r="J159">
        <v>2</v>
      </c>
      <c r="K159" s="36">
        <v>40300</v>
      </c>
      <c r="L159" s="36">
        <v>40391</v>
      </c>
      <c r="M159" t="s">
        <v>2017</v>
      </c>
      <c r="N159">
        <v>2010</v>
      </c>
      <c r="O159" s="36">
        <v>40209</v>
      </c>
      <c r="P159" s="36">
        <v>40573</v>
      </c>
    </row>
    <row r="160" spans="1:16">
      <c r="A160" s="35">
        <v>45484</v>
      </c>
      <c r="B160" t="s">
        <v>5</v>
      </c>
      <c r="C160">
        <v>23</v>
      </c>
      <c r="D160" s="36">
        <v>40363</v>
      </c>
      <c r="E160" s="36">
        <v>40370</v>
      </c>
      <c r="F160">
        <v>6</v>
      </c>
      <c r="G160" t="s">
        <v>2022</v>
      </c>
      <c r="H160" s="36">
        <v>40363</v>
      </c>
      <c r="I160" s="36">
        <v>40391</v>
      </c>
      <c r="J160">
        <v>2</v>
      </c>
      <c r="K160" s="36">
        <v>40300</v>
      </c>
      <c r="L160" s="36">
        <v>40391</v>
      </c>
      <c r="M160" t="s">
        <v>2017</v>
      </c>
      <c r="N160">
        <v>2010</v>
      </c>
      <c r="O160" s="36">
        <v>40209</v>
      </c>
      <c r="P160" s="36">
        <v>40573</v>
      </c>
    </row>
    <row r="161" spans="1:16">
      <c r="A161" s="35">
        <v>45485</v>
      </c>
      <c r="B161" t="s">
        <v>6</v>
      </c>
      <c r="C161">
        <v>23</v>
      </c>
      <c r="D161" s="36">
        <v>40363</v>
      </c>
      <c r="E161" s="36">
        <v>40370</v>
      </c>
      <c r="F161">
        <v>6</v>
      </c>
      <c r="G161" t="s">
        <v>2022</v>
      </c>
      <c r="H161" s="36">
        <v>40363</v>
      </c>
      <c r="I161" s="36">
        <v>40391</v>
      </c>
      <c r="J161">
        <v>2</v>
      </c>
      <c r="K161" s="36">
        <v>40300</v>
      </c>
      <c r="L161" s="36">
        <v>40391</v>
      </c>
      <c r="M161" t="s">
        <v>2017</v>
      </c>
      <c r="N161">
        <v>2010</v>
      </c>
      <c r="O161" s="36">
        <v>40209</v>
      </c>
      <c r="P161" s="36">
        <v>40573</v>
      </c>
    </row>
    <row r="162" spans="1:16">
      <c r="A162" s="35">
        <v>45486</v>
      </c>
      <c r="B162" t="s">
        <v>7</v>
      </c>
      <c r="C162">
        <v>23</v>
      </c>
      <c r="D162" s="36">
        <v>40363</v>
      </c>
      <c r="E162" s="36">
        <v>40370</v>
      </c>
      <c r="F162">
        <v>6</v>
      </c>
      <c r="G162" t="s">
        <v>2022</v>
      </c>
      <c r="H162" s="36">
        <v>40363</v>
      </c>
      <c r="I162" s="36">
        <v>40391</v>
      </c>
      <c r="J162">
        <v>2</v>
      </c>
      <c r="K162" s="36">
        <v>40300</v>
      </c>
      <c r="L162" s="36">
        <v>40391</v>
      </c>
      <c r="M162" t="s">
        <v>2017</v>
      </c>
      <c r="N162">
        <v>2010</v>
      </c>
      <c r="O162" s="36">
        <v>40209</v>
      </c>
      <c r="P162" s="36">
        <v>40573</v>
      </c>
    </row>
    <row r="163" spans="1:16">
      <c r="A163" s="35">
        <v>45487</v>
      </c>
      <c r="B163" t="s">
        <v>1</v>
      </c>
      <c r="C163">
        <v>24</v>
      </c>
      <c r="D163" s="36">
        <v>40370</v>
      </c>
      <c r="E163" s="36">
        <v>40377</v>
      </c>
      <c r="F163">
        <v>6</v>
      </c>
      <c r="G163" t="s">
        <v>2022</v>
      </c>
      <c r="H163" s="36">
        <v>40363</v>
      </c>
      <c r="I163" s="36">
        <v>40391</v>
      </c>
      <c r="J163">
        <v>2</v>
      </c>
      <c r="K163" s="36">
        <v>40300</v>
      </c>
      <c r="L163" s="36">
        <v>40391</v>
      </c>
      <c r="M163" t="s">
        <v>2017</v>
      </c>
      <c r="N163">
        <v>2010</v>
      </c>
      <c r="O163" s="36">
        <v>40209</v>
      </c>
      <c r="P163" s="36">
        <v>40573</v>
      </c>
    </row>
    <row r="164" spans="1:16">
      <c r="A164" s="35">
        <v>45488</v>
      </c>
      <c r="B164" t="s">
        <v>2</v>
      </c>
      <c r="C164">
        <v>24</v>
      </c>
      <c r="D164" s="36">
        <v>40370</v>
      </c>
      <c r="E164" s="36">
        <v>40377</v>
      </c>
      <c r="F164">
        <v>6</v>
      </c>
      <c r="G164" t="s">
        <v>2022</v>
      </c>
      <c r="H164" s="36">
        <v>40363</v>
      </c>
      <c r="I164" s="36">
        <v>40391</v>
      </c>
      <c r="J164">
        <v>2</v>
      </c>
      <c r="K164" s="36">
        <v>40300</v>
      </c>
      <c r="L164" s="36">
        <v>40391</v>
      </c>
      <c r="M164" t="s">
        <v>2017</v>
      </c>
      <c r="N164">
        <v>2010</v>
      </c>
      <c r="O164" s="36">
        <v>40209</v>
      </c>
      <c r="P164" s="36">
        <v>40573</v>
      </c>
    </row>
    <row r="165" spans="1:16">
      <c r="A165" s="35">
        <v>45489</v>
      </c>
      <c r="B165" t="s">
        <v>3</v>
      </c>
      <c r="C165">
        <v>24</v>
      </c>
      <c r="D165" s="36">
        <v>40370</v>
      </c>
      <c r="E165" s="36">
        <v>40377</v>
      </c>
      <c r="F165">
        <v>6</v>
      </c>
      <c r="G165" t="s">
        <v>2022</v>
      </c>
      <c r="H165" s="36">
        <v>40363</v>
      </c>
      <c r="I165" s="36">
        <v>40391</v>
      </c>
      <c r="J165">
        <v>2</v>
      </c>
      <c r="K165" s="36">
        <v>40300</v>
      </c>
      <c r="L165" s="36">
        <v>40391</v>
      </c>
      <c r="M165" t="s">
        <v>2017</v>
      </c>
      <c r="N165">
        <v>2010</v>
      </c>
      <c r="O165" s="36">
        <v>40209</v>
      </c>
      <c r="P165" s="36">
        <v>40573</v>
      </c>
    </row>
    <row r="166" spans="1:16">
      <c r="A166" s="35">
        <v>45490</v>
      </c>
      <c r="B166" t="s">
        <v>4</v>
      </c>
      <c r="C166">
        <v>24</v>
      </c>
      <c r="D166" s="36">
        <v>40370</v>
      </c>
      <c r="E166" s="36">
        <v>40377</v>
      </c>
      <c r="F166">
        <v>6</v>
      </c>
      <c r="G166" t="s">
        <v>2022</v>
      </c>
      <c r="H166" s="36">
        <v>40363</v>
      </c>
      <c r="I166" s="36">
        <v>40391</v>
      </c>
      <c r="J166">
        <v>2</v>
      </c>
      <c r="K166" s="36">
        <v>40300</v>
      </c>
      <c r="L166" s="36">
        <v>40391</v>
      </c>
      <c r="M166" t="s">
        <v>2017</v>
      </c>
      <c r="N166">
        <v>2010</v>
      </c>
      <c r="O166" s="36">
        <v>40209</v>
      </c>
      <c r="P166" s="36">
        <v>40573</v>
      </c>
    </row>
    <row r="167" spans="1:16">
      <c r="A167" s="35">
        <v>45491</v>
      </c>
      <c r="B167" t="s">
        <v>5</v>
      </c>
      <c r="C167">
        <v>24</v>
      </c>
      <c r="D167" s="36">
        <v>40370</v>
      </c>
      <c r="E167" s="36">
        <v>40377</v>
      </c>
      <c r="F167">
        <v>6</v>
      </c>
      <c r="G167" t="s">
        <v>2022</v>
      </c>
      <c r="H167" s="36">
        <v>40363</v>
      </c>
      <c r="I167" s="36">
        <v>40391</v>
      </c>
      <c r="J167">
        <v>2</v>
      </c>
      <c r="K167" s="36">
        <v>40300</v>
      </c>
      <c r="L167" s="36">
        <v>40391</v>
      </c>
      <c r="M167" t="s">
        <v>2017</v>
      </c>
      <c r="N167">
        <v>2010</v>
      </c>
      <c r="O167" s="36">
        <v>40209</v>
      </c>
      <c r="P167" s="36">
        <v>40573</v>
      </c>
    </row>
    <row r="168" spans="1:16">
      <c r="A168" s="35">
        <v>45492</v>
      </c>
      <c r="B168" t="s">
        <v>6</v>
      </c>
      <c r="C168">
        <v>24</v>
      </c>
      <c r="D168" s="36">
        <v>40370</v>
      </c>
      <c r="E168" s="36">
        <v>40377</v>
      </c>
      <c r="F168">
        <v>6</v>
      </c>
      <c r="G168" t="s">
        <v>2022</v>
      </c>
      <c r="H168" s="36">
        <v>40363</v>
      </c>
      <c r="I168" s="36">
        <v>40391</v>
      </c>
      <c r="J168">
        <v>2</v>
      </c>
      <c r="K168" s="36">
        <v>40300</v>
      </c>
      <c r="L168" s="36">
        <v>40391</v>
      </c>
      <c r="M168" t="s">
        <v>2017</v>
      </c>
      <c r="N168">
        <v>2010</v>
      </c>
      <c r="O168" s="36">
        <v>40209</v>
      </c>
      <c r="P168" s="36">
        <v>40573</v>
      </c>
    </row>
    <row r="169" spans="1:16">
      <c r="A169" s="35">
        <v>45493</v>
      </c>
      <c r="B169" t="s">
        <v>7</v>
      </c>
      <c r="C169">
        <v>24</v>
      </c>
      <c r="D169" s="36">
        <v>40370</v>
      </c>
      <c r="E169" s="36">
        <v>40377</v>
      </c>
      <c r="F169">
        <v>6</v>
      </c>
      <c r="G169" t="s">
        <v>2022</v>
      </c>
      <c r="H169" s="36">
        <v>40363</v>
      </c>
      <c r="I169" s="36">
        <v>40391</v>
      </c>
      <c r="J169">
        <v>2</v>
      </c>
      <c r="K169" s="36">
        <v>40300</v>
      </c>
      <c r="L169" s="36">
        <v>40391</v>
      </c>
      <c r="M169" t="s">
        <v>2017</v>
      </c>
      <c r="N169">
        <v>2010</v>
      </c>
      <c r="O169" s="36">
        <v>40209</v>
      </c>
      <c r="P169" s="36">
        <v>40573</v>
      </c>
    </row>
    <row r="170" spans="1:16">
      <c r="A170" s="35">
        <v>45494</v>
      </c>
      <c r="B170" t="s">
        <v>1</v>
      </c>
      <c r="C170">
        <v>25</v>
      </c>
      <c r="D170" s="36">
        <v>40377</v>
      </c>
      <c r="E170" s="36">
        <v>40384</v>
      </c>
      <c r="F170">
        <v>6</v>
      </c>
      <c r="G170" t="s">
        <v>2022</v>
      </c>
      <c r="H170" s="36">
        <v>40363</v>
      </c>
      <c r="I170" s="36">
        <v>40391</v>
      </c>
      <c r="J170">
        <v>2</v>
      </c>
      <c r="K170" s="36">
        <v>40300</v>
      </c>
      <c r="L170" s="36">
        <v>40391</v>
      </c>
      <c r="M170" t="s">
        <v>2017</v>
      </c>
      <c r="N170">
        <v>2010</v>
      </c>
      <c r="O170" s="36">
        <v>40209</v>
      </c>
      <c r="P170" s="36">
        <v>40573</v>
      </c>
    </row>
    <row r="171" spans="1:16">
      <c r="A171" s="35">
        <v>45495</v>
      </c>
      <c r="B171" t="s">
        <v>2</v>
      </c>
      <c r="C171">
        <v>25</v>
      </c>
      <c r="D171" s="36">
        <v>40377</v>
      </c>
      <c r="E171" s="36">
        <v>40384</v>
      </c>
      <c r="F171">
        <v>6</v>
      </c>
      <c r="G171" t="s">
        <v>2022</v>
      </c>
      <c r="H171" s="36">
        <v>40363</v>
      </c>
      <c r="I171" s="36">
        <v>40391</v>
      </c>
      <c r="J171">
        <v>2</v>
      </c>
      <c r="K171" s="36">
        <v>40300</v>
      </c>
      <c r="L171" s="36">
        <v>40391</v>
      </c>
      <c r="M171" t="s">
        <v>2017</v>
      </c>
      <c r="N171">
        <v>2010</v>
      </c>
      <c r="O171" s="36">
        <v>40209</v>
      </c>
      <c r="P171" s="36">
        <v>40573</v>
      </c>
    </row>
    <row r="172" spans="1:16">
      <c r="A172" s="35">
        <v>45496</v>
      </c>
      <c r="B172" t="s">
        <v>3</v>
      </c>
      <c r="C172">
        <v>25</v>
      </c>
      <c r="D172" s="36">
        <v>40377</v>
      </c>
      <c r="E172" s="36">
        <v>40384</v>
      </c>
      <c r="F172">
        <v>6</v>
      </c>
      <c r="G172" t="s">
        <v>2022</v>
      </c>
      <c r="H172" s="36">
        <v>40363</v>
      </c>
      <c r="I172" s="36">
        <v>40391</v>
      </c>
      <c r="J172">
        <v>2</v>
      </c>
      <c r="K172" s="36">
        <v>40300</v>
      </c>
      <c r="L172" s="36">
        <v>40391</v>
      </c>
      <c r="M172" t="s">
        <v>2017</v>
      </c>
      <c r="N172">
        <v>2010</v>
      </c>
      <c r="O172" s="36">
        <v>40209</v>
      </c>
      <c r="P172" s="36">
        <v>40573</v>
      </c>
    </row>
    <row r="173" spans="1:16">
      <c r="A173" s="35">
        <v>45497</v>
      </c>
      <c r="B173" t="s">
        <v>4</v>
      </c>
      <c r="C173">
        <v>25</v>
      </c>
      <c r="D173" s="36">
        <v>40377</v>
      </c>
      <c r="E173" s="36">
        <v>40384</v>
      </c>
      <c r="F173">
        <v>6</v>
      </c>
      <c r="G173" t="s">
        <v>2022</v>
      </c>
      <c r="H173" s="36">
        <v>40363</v>
      </c>
      <c r="I173" s="36">
        <v>40391</v>
      </c>
      <c r="J173">
        <v>2</v>
      </c>
      <c r="K173" s="36">
        <v>40300</v>
      </c>
      <c r="L173" s="36">
        <v>40391</v>
      </c>
      <c r="M173" t="s">
        <v>2017</v>
      </c>
      <c r="N173">
        <v>2010</v>
      </c>
      <c r="O173" s="36">
        <v>40209</v>
      </c>
      <c r="P173" s="36">
        <v>40573</v>
      </c>
    </row>
    <row r="174" spans="1:16">
      <c r="A174" s="35">
        <v>45498</v>
      </c>
      <c r="B174" t="s">
        <v>5</v>
      </c>
      <c r="C174">
        <v>25</v>
      </c>
      <c r="D174" s="36">
        <v>40377</v>
      </c>
      <c r="E174" s="36">
        <v>40384</v>
      </c>
      <c r="F174">
        <v>6</v>
      </c>
      <c r="G174" t="s">
        <v>2022</v>
      </c>
      <c r="H174" s="36">
        <v>40363</v>
      </c>
      <c r="I174" s="36">
        <v>40391</v>
      </c>
      <c r="J174">
        <v>2</v>
      </c>
      <c r="K174" s="36">
        <v>40300</v>
      </c>
      <c r="L174" s="36">
        <v>40391</v>
      </c>
      <c r="M174" t="s">
        <v>2017</v>
      </c>
      <c r="N174">
        <v>2010</v>
      </c>
      <c r="O174" s="36">
        <v>40209</v>
      </c>
      <c r="P174" s="36">
        <v>40573</v>
      </c>
    </row>
    <row r="175" spans="1:16">
      <c r="A175" s="35">
        <v>45499</v>
      </c>
      <c r="B175" t="s">
        <v>6</v>
      </c>
      <c r="C175">
        <v>25</v>
      </c>
      <c r="D175" s="36">
        <v>40377</v>
      </c>
      <c r="E175" s="36">
        <v>40384</v>
      </c>
      <c r="F175">
        <v>6</v>
      </c>
      <c r="G175" t="s">
        <v>2022</v>
      </c>
      <c r="H175" s="36">
        <v>40363</v>
      </c>
      <c r="I175" s="36">
        <v>40391</v>
      </c>
      <c r="J175">
        <v>2</v>
      </c>
      <c r="K175" s="36">
        <v>40300</v>
      </c>
      <c r="L175" s="36">
        <v>40391</v>
      </c>
      <c r="M175" t="s">
        <v>2017</v>
      </c>
      <c r="N175">
        <v>2010</v>
      </c>
      <c r="O175" s="36">
        <v>40209</v>
      </c>
      <c r="P175" s="36">
        <v>40573</v>
      </c>
    </row>
    <row r="176" spans="1:16">
      <c r="A176" s="35">
        <v>45500</v>
      </c>
      <c r="B176" t="s">
        <v>7</v>
      </c>
      <c r="C176">
        <v>25</v>
      </c>
      <c r="D176" s="36">
        <v>40377</v>
      </c>
      <c r="E176" s="36">
        <v>40384</v>
      </c>
      <c r="F176">
        <v>6</v>
      </c>
      <c r="G176" t="s">
        <v>2022</v>
      </c>
      <c r="H176" s="36">
        <v>40363</v>
      </c>
      <c r="I176" s="36">
        <v>40391</v>
      </c>
      <c r="J176">
        <v>2</v>
      </c>
      <c r="K176" s="36">
        <v>40300</v>
      </c>
      <c r="L176" s="36">
        <v>40391</v>
      </c>
      <c r="M176" t="s">
        <v>2017</v>
      </c>
      <c r="N176">
        <v>2010</v>
      </c>
      <c r="O176" s="36">
        <v>40209</v>
      </c>
      <c r="P176" s="36">
        <v>40573</v>
      </c>
    </row>
    <row r="177" spans="1:16">
      <c r="A177" s="35">
        <v>45501</v>
      </c>
      <c r="B177" t="s">
        <v>1</v>
      </c>
      <c r="C177">
        <v>26</v>
      </c>
      <c r="D177" s="36">
        <v>40384</v>
      </c>
      <c r="E177" s="36">
        <v>40391</v>
      </c>
      <c r="F177">
        <v>6</v>
      </c>
      <c r="G177" t="s">
        <v>2022</v>
      </c>
      <c r="H177" s="36">
        <v>40363</v>
      </c>
      <c r="I177" s="36">
        <v>40391</v>
      </c>
      <c r="J177">
        <v>2</v>
      </c>
      <c r="K177" s="36">
        <v>40300</v>
      </c>
      <c r="L177" s="36">
        <v>40391</v>
      </c>
      <c r="M177" t="s">
        <v>2017</v>
      </c>
      <c r="N177">
        <v>2010</v>
      </c>
      <c r="O177" s="36">
        <v>40209</v>
      </c>
      <c r="P177" s="36">
        <v>40573</v>
      </c>
    </row>
    <row r="178" spans="1:16">
      <c r="A178" s="35">
        <v>45502</v>
      </c>
      <c r="B178" t="s">
        <v>2</v>
      </c>
      <c r="C178">
        <v>26</v>
      </c>
      <c r="D178" s="36">
        <v>40384</v>
      </c>
      <c r="E178" s="36">
        <v>40391</v>
      </c>
      <c r="F178">
        <v>6</v>
      </c>
      <c r="G178" t="s">
        <v>2022</v>
      </c>
      <c r="H178" s="36">
        <v>40363</v>
      </c>
      <c r="I178" s="36">
        <v>40391</v>
      </c>
      <c r="J178">
        <v>2</v>
      </c>
      <c r="K178" s="36">
        <v>40300</v>
      </c>
      <c r="L178" s="36">
        <v>40391</v>
      </c>
      <c r="M178" t="s">
        <v>2017</v>
      </c>
      <c r="N178">
        <v>2010</v>
      </c>
      <c r="O178" s="36">
        <v>40209</v>
      </c>
      <c r="P178" s="36">
        <v>40573</v>
      </c>
    </row>
    <row r="179" spans="1:16">
      <c r="A179" s="35">
        <v>45503</v>
      </c>
      <c r="B179" t="s">
        <v>3</v>
      </c>
      <c r="C179">
        <v>26</v>
      </c>
      <c r="D179" s="36">
        <v>40384</v>
      </c>
      <c r="E179" s="36">
        <v>40391</v>
      </c>
      <c r="F179">
        <v>6</v>
      </c>
      <c r="G179" t="s">
        <v>2022</v>
      </c>
      <c r="H179" s="36">
        <v>40363</v>
      </c>
      <c r="I179" s="36">
        <v>40391</v>
      </c>
      <c r="J179">
        <v>2</v>
      </c>
      <c r="K179" s="36">
        <v>40300</v>
      </c>
      <c r="L179" s="36">
        <v>40391</v>
      </c>
      <c r="M179" t="s">
        <v>2017</v>
      </c>
      <c r="N179">
        <v>2010</v>
      </c>
      <c r="O179" s="36">
        <v>40209</v>
      </c>
      <c r="P179" s="36">
        <v>40573</v>
      </c>
    </row>
    <row r="180" spans="1:16">
      <c r="A180" s="35">
        <v>45504</v>
      </c>
      <c r="B180" t="s">
        <v>4</v>
      </c>
      <c r="C180">
        <v>26</v>
      </c>
      <c r="D180" s="36">
        <v>40384</v>
      </c>
      <c r="E180" s="36">
        <v>40391</v>
      </c>
      <c r="F180">
        <v>6</v>
      </c>
      <c r="G180" t="s">
        <v>2022</v>
      </c>
      <c r="H180" s="36">
        <v>40363</v>
      </c>
      <c r="I180" s="36">
        <v>40391</v>
      </c>
      <c r="J180">
        <v>2</v>
      </c>
      <c r="K180" s="36">
        <v>40300</v>
      </c>
      <c r="L180" s="36">
        <v>40391</v>
      </c>
      <c r="M180" t="s">
        <v>2017</v>
      </c>
      <c r="N180">
        <v>2010</v>
      </c>
      <c r="O180" s="36">
        <v>40209</v>
      </c>
      <c r="P180" s="36">
        <v>40573</v>
      </c>
    </row>
    <row r="181" spans="1:16">
      <c r="A181" s="35">
        <v>45505</v>
      </c>
      <c r="B181" t="s">
        <v>5</v>
      </c>
      <c r="C181">
        <v>26</v>
      </c>
      <c r="D181" s="36">
        <v>40384</v>
      </c>
      <c r="E181" s="36">
        <v>40391</v>
      </c>
      <c r="F181">
        <v>6</v>
      </c>
      <c r="G181" t="s">
        <v>2022</v>
      </c>
      <c r="H181" s="36">
        <v>40363</v>
      </c>
      <c r="I181" s="36">
        <v>40391</v>
      </c>
      <c r="J181">
        <v>2</v>
      </c>
      <c r="K181" s="36">
        <v>40300</v>
      </c>
      <c r="L181" s="36">
        <v>40391</v>
      </c>
      <c r="M181" t="s">
        <v>2017</v>
      </c>
      <c r="N181">
        <v>2010</v>
      </c>
      <c r="O181" s="36">
        <v>40209</v>
      </c>
      <c r="P181" s="36">
        <v>40573</v>
      </c>
    </row>
    <row r="182" spans="1:16">
      <c r="A182" s="35">
        <v>45506</v>
      </c>
      <c r="B182" t="s">
        <v>6</v>
      </c>
      <c r="C182">
        <v>26</v>
      </c>
      <c r="D182" s="36">
        <v>40384</v>
      </c>
      <c r="E182" s="36">
        <v>40391</v>
      </c>
      <c r="F182">
        <v>6</v>
      </c>
      <c r="G182" t="s">
        <v>2022</v>
      </c>
      <c r="H182" s="36">
        <v>40363</v>
      </c>
      <c r="I182" s="36">
        <v>40391</v>
      </c>
      <c r="J182">
        <v>2</v>
      </c>
      <c r="K182" s="36">
        <v>40300</v>
      </c>
      <c r="L182" s="36">
        <v>40391</v>
      </c>
      <c r="M182" t="s">
        <v>2017</v>
      </c>
      <c r="N182">
        <v>2010</v>
      </c>
      <c r="O182" s="36">
        <v>40209</v>
      </c>
      <c r="P182" s="36">
        <v>40573</v>
      </c>
    </row>
    <row r="183" spans="1:16">
      <c r="A183" s="35">
        <v>45507</v>
      </c>
      <c r="B183" t="s">
        <v>7</v>
      </c>
      <c r="C183">
        <v>26</v>
      </c>
      <c r="D183" s="36">
        <v>40384</v>
      </c>
      <c r="E183" s="36">
        <v>40391</v>
      </c>
      <c r="F183">
        <v>6</v>
      </c>
      <c r="G183" t="s">
        <v>2022</v>
      </c>
      <c r="H183" s="36">
        <v>40363</v>
      </c>
      <c r="I183" s="36">
        <v>40391</v>
      </c>
      <c r="J183">
        <v>2</v>
      </c>
      <c r="K183" s="36">
        <v>40300</v>
      </c>
      <c r="L183" s="36">
        <v>40391</v>
      </c>
      <c r="M183" t="s">
        <v>2017</v>
      </c>
      <c r="N183">
        <v>2010</v>
      </c>
      <c r="O183" s="36">
        <v>40209</v>
      </c>
      <c r="P183" s="36">
        <v>40573</v>
      </c>
    </row>
    <row r="184" spans="1:16">
      <c r="A184" s="35">
        <v>45508</v>
      </c>
      <c r="B184" t="s">
        <v>1</v>
      </c>
      <c r="C184">
        <v>27</v>
      </c>
      <c r="D184" s="36">
        <v>40391</v>
      </c>
      <c r="E184" s="36">
        <v>40398</v>
      </c>
      <c r="F184">
        <v>7</v>
      </c>
      <c r="G184" t="s">
        <v>2023</v>
      </c>
      <c r="H184" s="36">
        <v>40391</v>
      </c>
      <c r="I184" s="36">
        <v>40426</v>
      </c>
      <c r="J184">
        <v>3</v>
      </c>
      <c r="K184" s="36">
        <v>40391</v>
      </c>
      <c r="L184" s="36">
        <v>40482</v>
      </c>
      <c r="M184" t="s">
        <v>2017</v>
      </c>
      <c r="N184">
        <v>2010</v>
      </c>
      <c r="O184" s="36">
        <v>40209</v>
      </c>
      <c r="P184" s="36">
        <v>40573</v>
      </c>
    </row>
    <row r="185" spans="1:16">
      <c r="A185" s="35">
        <v>45509</v>
      </c>
      <c r="B185" t="s">
        <v>2</v>
      </c>
      <c r="C185">
        <v>27</v>
      </c>
      <c r="D185" s="36">
        <v>40391</v>
      </c>
      <c r="E185" s="36">
        <v>40398</v>
      </c>
      <c r="F185">
        <v>7</v>
      </c>
      <c r="G185" t="s">
        <v>2023</v>
      </c>
      <c r="H185" s="36">
        <v>40391</v>
      </c>
      <c r="I185" s="36">
        <v>40426</v>
      </c>
      <c r="J185">
        <v>3</v>
      </c>
      <c r="K185" s="36">
        <v>40391</v>
      </c>
      <c r="L185" s="36">
        <v>40482</v>
      </c>
      <c r="M185" t="s">
        <v>2017</v>
      </c>
      <c r="N185">
        <v>2010</v>
      </c>
      <c r="O185" s="36">
        <v>40209</v>
      </c>
      <c r="P185" s="36">
        <v>40573</v>
      </c>
    </row>
    <row r="186" spans="1:16">
      <c r="A186" s="35">
        <v>45510</v>
      </c>
      <c r="B186" t="s">
        <v>3</v>
      </c>
      <c r="C186">
        <v>27</v>
      </c>
      <c r="D186" s="36">
        <v>40391</v>
      </c>
      <c r="E186" s="36">
        <v>40398</v>
      </c>
      <c r="F186">
        <v>7</v>
      </c>
      <c r="G186" t="s">
        <v>2023</v>
      </c>
      <c r="H186" s="36">
        <v>40391</v>
      </c>
      <c r="I186" s="36">
        <v>40426</v>
      </c>
      <c r="J186">
        <v>3</v>
      </c>
      <c r="K186" s="36">
        <v>40391</v>
      </c>
      <c r="L186" s="36">
        <v>40482</v>
      </c>
      <c r="M186" t="s">
        <v>2017</v>
      </c>
      <c r="N186">
        <v>2010</v>
      </c>
      <c r="O186" s="36">
        <v>40209</v>
      </c>
      <c r="P186" s="36">
        <v>40573</v>
      </c>
    </row>
    <row r="187" spans="1:16">
      <c r="A187" s="35">
        <v>45511</v>
      </c>
      <c r="B187" t="s">
        <v>4</v>
      </c>
      <c r="C187">
        <v>27</v>
      </c>
      <c r="D187" s="36">
        <v>40391</v>
      </c>
      <c r="E187" s="36">
        <v>40398</v>
      </c>
      <c r="F187">
        <v>7</v>
      </c>
      <c r="G187" t="s">
        <v>2023</v>
      </c>
      <c r="H187" s="36">
        <v>40391</v>
      </c>
      <c r="I187" s="36">
        <v>40426</v>
      </c>
      <c r="J187">
        <v>3</v>
      </c>
      <c r="K187" s="36">
        <v>40391</v>
      </c>
      <c r="L187" s="36">
        <v>40482</v>
      </c>
      <c r="M187" t="s">
        <v>2017</v>
      </c>
      <c r="N187">
        <v>2010</v>
      </c>
      <c r="O187" s="36">
        <v>40209</v>
      </c>
      <c r="P187" s="36">
        <v>40573</v>
      </c>
    </row>
    <row r="188" spans="1:16">
      <c r="A188" s="35">
        <v>45512</v>
      </c>
      <c r="B188" t="s">
        <v>5</v>
      </c>
      <c r="C188">
        <v>27</v>
      </c>
      <c r="D188" s="36">
        <v>40391</v>
      </c>
      <c r="E188" s="36">
        <v>40398</v>
      </c>
      <c r="F188">
        <v>7</v>
      </c>
      <c r="G188" t="s">
        <v>2023</v>
      </c>
      <c r="H188" s="36">
        <v>40391</v>
      </c>
      <c r="I188" s="36">
        <v>40426</v>
      </c>
      <c r="J188">
        <v>3</v>
      </c>
      <c r="K188" s="36">
        <v>40391</v>
      </c>
      <c r="L188" s="36">
        <v>40482</v>
      </c>
      <c r="M188" t="s">
        <v>2017</v>
      </c>
      <c r="N188">
        <v>2010</v>
      </c>
      <c r="O188" s="36">
        <v>40209</v>
      </c>
      <c r="P188" s="36">
        <v>40573</v>
      </c>
    </row>
    <row r="189" spans="1:16">
      <c r="A189" s="35">
        <v>45513</v>
      </c>
      <c r="B189" t="s">
        <v>6</v>
      </c>
      <c r="C189">
        <v>27</v>
      </c>
      <c r="D189" s="36">
        <v>40391</v>
      </c>
      <c r="E189" s="36">
        <v>40398</v>
      </c>
      <c r="F189">
        <v>7</v>
      </c>
      <c r="G189" t="s">
        <v>2023</v>
      </c>
      <c r="H189" s="36">
        <v>40391</v>
      </c>
      <c r="I189" s="36">
        <v>40426</v>
      </c>
      <c r="J189">
        <v>3</v>
      </c>
      <c r="K189" s="36">
        <v>40391</v>
      </c>
      <c r="L189" s="36">
        <v>40482</v>
      </c>
      <c r="M189" t="s">
        <v>2017</v>
      </c>
      <c r="N189">
        <v>2010</v>
      </c>
      <c r="O189" s="36">
        <v>40209</v>
      </c>
      <c r="P189" s="36">
        <v>40573</v>
      </c>
    </row>
    <row r="190" spans="1:16">
      <c r="A190" s="35">
        <v>45514</v>
      </c>
      <c r="B190" t="s">
        <v>7</v>
      </c>
      <c r="C190">
        <v>27</v>
      </c>
      <c r="D190" s="36">
        <v>40391</v>
      </c>
      <c r="E190" s="36">
        <v>40398</v>
      </c>
      <c r="F190">
        <v>7</v>
      </c>
      <c r="G190" t="s">
        <v>2023</v>
      </c>
      <c r="H190" s="36">
        <v>40391</v>
      </c>
      <c r="I190" s="36">
        <v>40426</v>
      </c>
      <c r="J190">
        <v>3</v>
      </c>
      <c r="K190" s="36">
        <v>40391</v>
      </c>
      <c r="L190" s="36">
        <v>40482</v>
      </c>
      <c r="M190" t="s">
        <v>2017</v>
      </c>
      <c r="N190">
        <v>2010</v>
      </c>
      <c r="O190" s="36">
        <v>40209</v>
      </c>
      <c r="P190" s="36">
        <v>40573</v>
      </c>
    </row>
    <row r="191" spans="1:16">
      <c r="A191" s="35">
        <v>45515</v>
      </c>
      <c r="B191" t="s">
        <v>1</v>
      </c>
      <c r="C191">
        <v>28</v>
      </c>
      <c r="D191" s="36">
        <v>40398</v>
      </c>
      <c r="E191" s="36">
        <v>40405</v>
      </c>
      <c r="F191">
        <v>7</v>
      </c>
      <c r="G191" t="s">
        <v>2023</v>
      </c>
      <c r="H191" s="36">
        <v>40391</v>
      </c>
      <c r="I191" s="36">
        <v>40426</v>
      </c>
      <c r="J191">
        <v>3</v>
      </c>
      <c r="K191" s="36">
        <v>40391</v>
      </c>
      <c r="L191" s="36">
        <v>40482</v>
      </c>
      <c r="M191" t="s">
        <v>2017</v>
      </c>
      <c r="N191">
        <v>2010</v>
      </c>
      <c r="O191" s="36">
        <v>40209</v>
      </c>
      <c r="P191" s="36">
        <v>40573</v>
      </c>
    </row>
    <row r="192" spans="1:16">
      <c r="A192" s="35">
        <v>45516</v>
      </c>
      <c r="B192" t="s">
        <v>2</v>
      </c>
      <c r="C192">
        <v>28</v>
      </c>
      <c r="D192" s="36">
        <v>40398</v>
      </c>
      <c r="E192" s="36">
        <v>40405</v>
      </c>
      <c r="F192">
        <v>7</v>
      </c>
      <c r="G192" t="s">
        <v>2023</v>
      </c>
      <c r="H192" s="36">
        <v>40391</v>
      </c>
      <c r="I192" s="36">
        <v>40426</v>
      </c>
      <c r="J192">
        <v>3</v>
      </c>
      <c r="K192" s="36">
        <v>40391</v>
      </c>
      <c r="L192" s="36">
        <v>40482</v>
      </c>
      <c r="M192" t="s">
        <v>2017</v>
      </c>
      <c r="N192">
        <v>2010</v>
      </c>
      <c r="O192" s="36">
        <v>40209</v>
      </c>
      <c r="P192" s="36">
        <v>40573</v>
      </c>
    </row>
    <row r="193" spans="1:16">
      <c r="A193" s="35">
        <v>45517</v>
      </c>
      <c r="B193" t="s">
        <v>3</v>
      </c>
      <c r="C193">
        <v>28</v>
      </c>
      <c r="D193" s="36">
        <v>40398</v>
      </c>
      <c r="E193" s="36">
        <v>40405</v>
      </c>
      <c r="F193">
        <v>7</v>
      </c>
      <c r="G193" t="s">
        <v>2023</v>
      </c>
      <c r="H193" s="36">
        <v>40391</v>
      </c>
      <c r="I193" s="36">
        <v>40426</v>
      </c>
      <c r="J193">
        <v>3</v>
      </c>
      <c r="K193" s="36">
        <v>40391</v>
      </c>
      <c r="L193" s="36">
        <v>40482</v>
      </c>
      <c r="M193" t="s">
        <v>2017</v>
      </c>
      <c r="N193">
        <v>2010</v>
      </c>
      <c r="O193" s="36">
        <v>40209</v>
      </c>
      <c r="P193" s="36">
        <v>40573</v>
      </c>
    </row>
    <row r="194" spans="1:16">
      <c r="A194" s="35">
        <v>45518</v>
      </c>
      <c r="B194" t="s">
        <v>4</v>
      </c>
      <c r="C194">
        <v>28</v>
      </c>
      <c r="D194" s="36">
        <v>40398</v>
      </c>
      <c r="E194" s="36">
        <v>40405</v>
      </c>
      <c r="F194">
        <v>7</v>
      </c>
      <c r="G194" t="s">
        <v>2023</v>
      </c>
      <c r="H194" s="36">
        <v>40391</v>
      </c>
      <c r="I194" s="36">
        <v>40426</v>
      </c>
      <c r="J194">
        <v>3</v>
      </c>
      <c r="K194" s="36">
        <v>40391</v>
      </c>
      <c r="L194" s="36">
        <v>40482</v>
      </c>
      <c r="M194" t="s">
        <v>2017</v>
      </c>
      <c r="N194">
        <v>2010</v>
      </c>
      <c r="O194" s="36">
        <v>40209</v>
      </c>
      <c r="P194" s="36">
        <v>40573</v>
      </c>
    </row>
    <row r="195" spans="1:16">
      <c r="A195" s="35">
        <v>45519</v>
      </c>
      <c r="B195" t="s">
        <v>5</v>
      </c>
      <c r="C195">
        <v>28</v>
      </c>
      <c r="D195" s="36">
        <v>40398</v>
      </c>
      <c r="E195" s="36">
        <v>40405</v>
      </c>
      <c r="F195">
        <v>7</v>
      </c>
      <c r="G195" t="s">
        <v>2023</v>
      </c>
      <c r="H195" s="36">
        <v>40391</v>
      </c>
      <c r="I195" s="36">
        <v>40426</v>
      </c>
      <c r="J195">
        <v>3</v>
      </c>
      <c r="K195" s="36">
        <v>40391</v>
      </c>
      <c r="L195" s="36">
        <v>40482</v>
      </c>
      <c r="M195" t="s">
        <v>2017</v>
      </c>
      <c r="N195">
        <v>2010</v>
      </c>
      <c r="O195" s="36">
        <v>40209</v>
      </c>
      <c r="P195" s="36">
        <v>40573</v>
      </c>
    </row>
    <row r="196" spans="1:16">
      <c r="A196" s="35">
        <v>45520</v>
      </c>
      <c r="B196" t="s">
        <v>6</v>
      </c>
      <c r="C196">
        <v>28</v>
      </c>
      <c r="D196" s="36">
        <v>40398</v>
      </c>
      <c r="E196" s="36">
        <v>40405</v>
      </c>
      <c r="F196">
        <v>7</v>
      </c>
      <c r="G196" t="s">
        <v>2023</v>
      </c>
      <c r="H196" s="36">
        <v>40391</v>
      </c>
      <c r="I196" s="36">
        <v>40426</v>
      </c>
      <c r="J196">
        <v>3</v>
      </c>
      <c r="K196" s="36">
        <v>40391</v>
      </c>
      <c r="L196" s="36">
        <v>40482</v>
      </c>
      <c r="M196" t="s">
        <v>2017</v>
      </c>
      <c r="N196">
        <v>2010</v>
      </c>
      <c r="O196" s="36">
        <v>40209</v>
      </c>
      <c r="P196" s="36">
        <v>40573</v>
      </c>
    </row>
    <row r="197" spans="1:16">
      <c r="A197" s="35">
        <v>45521</v>
      </c>
      <c r="B197" t="s">
        <v>7</v>
      </c>
      <c r="C197">
        <v>28</v>
      </c>
      <c r="D197" s="36">
        <v>40398</v>
      </c>
      <c r="E197" s="36">
        <v>40405</v>
      </c>
      <c r="F197">
        <v>7</v>
      </c>
      <c r="G197" t="s">
        <v>2023</v>
      </c>
      <c r="H197" s="36">
        <v>40391</v>
      </c>
      <c r="I197" s="36">
        <v>40426</v>
      </c>
      <c r="J197">
        <v>3</v>
      </c>
      <c r="K197" s="36">
        <v>40391</v>
      </c>
      <c r="L197" s="36">
        <v>40482</v>
      </c>
      <c r="M197" t="s">
        <v>2017</v>
      </c>
      <c r="N197">
        <v>2010</v>
      </c>
      <c r="O197" s="36">
        <v>40209</v>
      </c>
      <c r="P197" s="36">
        <v>40573</v>
      </c>
    </row>
    <row r="198" spans="1:16">
      <c r="A198" s="35">
        <v>45522</v>
      </c>
      <c r="B198" t="s">
        <v>1</v>
      </c>
      <c r="C198">
        <v>29</v>
      </c>
      <c r="D198" s="36">
        <v>40405</v>
      </c>
      <c r="E198" s="36">
        <v>40412</v>
      </c>
      <c r="F198">
        <v>7</v>
      </c>
      <c r="G198" t="s">
        <v>2023</v>
      </c>
      <c r="H198" s="36">
        <v>40391</v>
      </c>
      <c r="I198" s="36">
        <v>40426</v>
      </c>
      <c r="J198">
        <v>3</v>
      </c>
      <c r="K198" s="36">
        <v>40391</v>
      </c>
      <c r="L198" s="36">
        <v>40482</v>
      </c>
      <c r="M198" t="s">
        <v>2017</v>
      </c>
      <c r="N198">
        <v>2010</v>
      </c>
      <c r="O198" s="36">
        <v>40209</v>
      </c>
      <c r="P198" s="36">
        <v>40573</v>
      </c>
    </row>
    <row r="199" spans="1:16">
      <c r="A199" s="35">
        <v>45523</v>
      </c>
      <c r="B199" t="s">
        <v>2</v>
      </c>
      <c r="C199">
        <v>29</v>
      </c>
      <c r="D199" s="36">
        <v>40405</v>
      </c>
      <c r="E199" s="36">
        <v>40412</v>
      </c>
      <c r="F199">
        <v>7</v>
      </c>
      <c r="G199" t="s">
        <v>2023</v>
      </c>
      <c r="H199" s="36">
        <v>40391</v>
      </c>
      <c r="I199" s="36">
        <v>40426</v>
      </c>
      <c r="J199">
        <v>3</v>
      </c>
      <c r="K199" s="36">
        <v>40391</v>
      </c>
      <c r="L199" s="36">
        <v>40482</v>
      </c>
      <c r="M199" t="s">
        <v>2017</v>
      </c>
      <c r="N199">
        <v>2010</v>
      </c>
      <c r="O199" s="36">
        <v>40209</v>
      </c>
      <c r="P199" s="36">
        <v>40573</v>
      </c>
    </row>
    <row r="200" spans="1:16">
      <c r="A200" s="35">
        <v>45524</v>
      </c>
      <c r="B200" t="s">
        <v>3</v>
      </c>
      <c r="C200">
        <v>29</v>
      </c>
      <c r="D200" s="36">
        <v>40405</v>
      </c>
      <c r="E200" s="36">
        <v>40412</v>
      </c>
      <c r="F200">
        <v>7</v>
      </c>
      <c r="G200" t="s">
        <v>2023</v>
      </c>
      <c r="H200" s="36">
        <v>40391</v>
      </c>
      <c r="I200" s="36">
        <v>40426</v>
      </c>
      <c r="J200">
        <v>3</v>
      </c>
      <c r="K200" s="36">
        <v>40391</v>
      </c>
      <c r="L200" s="36">
        <v>40482</v>
      </c>
      <c r="M200" t="s">
        <v>2017</v>
      </c>
      <c r="N200">
        <v>2010</v>
      </c>
      <c r="O200" s="36">
        <v>40209</v>
      </c>
      <c r="P200" s="36">
        <v>40573</v>
      </c>
    </row>
    <row r="201" spans="1:16">
      <c r="A201" s="35">
        <v>45525</v>
      </c>
      <c r="B201" t="s">
        <v>4</v>
      </c>
      <c r="C201">
        <v>29</v>
      </c>
      <c r="D201" s="36">
        <v>40405</v>
      </c>
      <c r="E201" s="36">
        <v>40412</v>
      </c>
      <c r="F201">
        <v>7</v>
      </c>
      <c r="G201" t="s">
        <v>2023</v>
      </c>
      <c r="H201" s="36">
        <v>40391</v>
      </c>
      <c r="I201" s="36">
        <v>40426</v>
      </c>
      <c r="J201">
        <v>3</v>
      </c>
      <c r="K201" s="36">
        <v>40391</v>
      </c>
      <c r="L201" s="36">
        <v>40482</v>
      </c>
      <c r="M201" t="s">
        <v>2017</v>
      </c>
      <c r="N201">
        <v>2010</v>
      </c>
      <c r="O201" s="36">
        <v>40209</v>
      </c>
      <c r="P201" s="36">
        <v>40573</v>
      </c>
    </row>
    <row r="202" spans="1:16">
      <c r="A202" s="35">
        <v>45526</v>
      </c>
      <c r="B202" t="s">
        <v>5</v>
      </c>
      <c r="C202">
        <v>29</v>
      </c>
      <c r="D202" s="36">
        <v>40405</v>
      </c>
      <c r="E202" s="36">
        <v>40412</v>
      </c>
      <c r="F202">
        <v>7</v>
      </c>
      <c r="G202" t="s">
        <v>2023</v>
      </c>
      <c r="H202" s="36">
        <v>40391</v>
      </c>
      <c r="I202" s="36">
        <v>40426</v>
      </c>
      <c r="J202">
        <v>3</v>
      </c>
      <c r="K202" s="36">
        <v>40391</v>
      </c>
      <c r="L202" s="36">
        <v>40482</v>
      </c>
      <c r="M202" t="s">
        <v>2017</v>
      </c>
      <c r="N202">
        <v>2010</v>
      </c>
      <c r="O202" s="36">
        <v>40209</v>
      </c>
      <c r="P202" s="36">
        <v>40573</v>
      </c>
    </row>
    <row r="203" spans="1:16">
      <c r="A203" s="35">
        <v>45527</v>
      </c>
      <c r="B203" t="s">
        <v>6</v>
      </c>
      <c r="C203">
        <v>29</v>
      </c>
      <c r="D203" s="36">
        <v>40405</v>
      </c>
      <c r="E203" s="36">
        <v>40412</v>
      </c>
      <c r="F203">
        <v>7</v>
      </c>
      <c r="G203" t="s">
        <v>2023</v>
      </c>
      <c r="H203" s="36">
        <v>40391</v>
      </c>
      <c r="I203" s="36">
        <v>40426</v>
      </c>
      <c r="J203">
        <v>3</v>
      </c>
      <c r="K203" s="36">
        <v>40391</v>
      </c>
      <c r="L203" s="36">
        <v>40482</v>
      </c>
      <c r="M203" t="s">
        <v>2017</v>
      </c>
      <c r="N203">
        <v>2010</v>
      </c>
      <c r="O203" s="36">
        <v>40209</v>
      </c>
      <c r="P203" s="36">
        <v>40573</v>
      </c>
    </row>
    <row r="204" spans="1:16">
      <c r="A204" s="35">
        <v>45528</v>
      </c>
      <c r="B204" t="s">
        <v>7</v>
      </c>
      <c r="C204">
        <v>29</v>
      </c>
      <c r="D204" s="36">
        <v>40405</v>
      </c>
      <c r="E204" s="36">
        <v>40412</v>
      </c>
      <c r="F204">
        <v>7</v>
      </c>
      <c r="G204" t="s">
        <v>2023</v>
      </c>
      <c r="H204" s="36">
        <v>40391</v>
      </c>
      <c r="I204" s="36">
        <v>40426</v>
      </c>
      <c r="J204">
        <v>3</v>
      </c>
      <c r="K204" s="36">
        <v>40391</v>
      </c>
      <c r="L204" s="36">
        <v>40482</v>
      </c>
      <c r="M204" t="s">
        <v>2017</v>
      </c>
      <c r="N204">
        <v>2010</v>
      </c>
      <c r="O204" s="36">
        <v>40209</v>
      </c>
      <c r="P204" s="36">
        <v>40573</v>
      </c>
    </row>
    <row r="205" spans="1:16">
      <c r="A205" s="35">
        <v>45529</v>
      </c>
      <c r="B205" t="s">
        <v>1</v>
      </c>
      <c r="C205">
        <v>30</v>
      </c>
      <c r="D205" s="36">
        <v>40412</v>
      </c>
      <c r="E205" s="36">
        <v>40419</v>
      </c>
      <c r="F205">
        <v>7</v>
      </c>
      <c r="G205" t="s">
        <v>2023</v>
      </c>
      <c r="H205" s="36">
        <v>40391</v>
      </c>
      <c r="I205" s="36">
        <v>40426</v>
      </c>
      <c r="J205">
        <v>3</v>
      </c>
      <c r="K205" s="36">
        <v>40391</v>
      </c>
      <c r="L205" s="36">
        <v>40482</v>
      </c>
      <c r="M205" t="s">
        <v>2017</v>
      </c>
      <c r="N205">
        <v>2010</v>
      </c>
      <c r="O205" s="36">
        <v>40209</v>
      </c>
      <c r="P205" s="36">
        <v>40573</v>
      </c>
    </row>
    <row r="206" spans="1:16">
      <c r="A206" s="35">
        <v>45530</v>
      </c>
      <c r="B206" t="s">
        <v>2</v>
      </c>
      <c r="C206">
        <v>30</v>
      </c>
      <c r="D206" s="36">
        <v>40412</v>
      </c>
      <c r="E206" s="36">
        <v>40419</v>
      </c>
      <c r="F206">
        <v>7</v>
      </c>
      <c r="G206" t="s">
        <v>2023</v>
      </c>
      <c r="H206" s="36">
        <v>40391</v>
      </c>
      <c r="I206" s="36">
        <v>40426</v>
      </c>
      <c r="J206">
        <v>3</v>
      </c>
      <c r="K206" s="36">
        <v>40391</v>
      </c>
      <c r="L206" s="36">
        <v>40482</v>
      </c>
      <c r="M206" t="s">
        <v>2017</v>
      </c>
      <c r="N206">
        <v>2010</v>
      </c>
      <c r="O206" s="36">
        <v>40209</v>
      </c>
      <c r="P206" s="36">
        <v>40573</v>
      </c>
    </row>
    <row r="207" spans="1:16">
      <c r="A207" s="35">
        <v>45531</v>
      </c>
      <c r="B207" t="s">
        <v>3</v>
      </c>
      <c r="C207">
        <v>30</v>
      </c>
      <c r="D207" s="36">
        <v>40412</v>
      </c>
      <c r="E207" s="36">
        <v>40419</v>
      </c>
      <c r="F207">
        <v>7</v>
      </c>
      <c r="G207" t="s">
        <v>2023</v>
      </c>
      <c r="H207" s="36">
        <v>40391</v>
      </c>
      <c r="I207" s="36">
        <v>40426</v>
      </c>
      <c r="J207">
        <v>3</v>
      </c>
      <c r="K207" s="36">
        <v>40391</v>
      </c>
      <c r="L207" s="36">
        <v>40482</v>
      </c>
      <c r="M207" t="s">
        <v>2017</v>
      </c>
      <c r="N207">
        <v>2010</v>
      </c>
      <c r="O207" s="36">
        <v>40209</v>
      </c>
      <c r="P207" s="36">
        <v>40573</v>
      </c>
    </row>
    <row r="208" spans="1:16">
      <c r="A208" s="35">
        <v>45532</v>
      </c>
      <c r="B208" t="s">
        <v>4</v>
      </c>
      <c r="C208">
        <v>30</v>
      </c>
      <c r="D208" s="36">
        <v>40412</v>
      </c>
      <c r="E208" s="36">
        <v>40419</v>
      </c>
      <c r="F208">
        <v>7</v>
      </c>
      <c r="G208" t="s">
        <v>2023</v>
      </c>
      <c r="H208" s="36">
        <v>40391</v>
      </c>
      <c r="I208" s="36">
        <v>40426</v>
      </c>
      <c r="J208">
        <v>3</v>
      </c>
      <c r="K208" s="36">
        <v>40391</v>
      </c>
      <c r="L208" s="36">
        <v>40482</v>
      </c>
      <c r="M208" t="s">
        <v>2017</v>
      </c>
      <c r="N208">
        <v>2010</v>
      </c>
      <c r="O208" s="36">
        <v>40209</v>
      </c>
      <c r="P208" s="36">
        <v>40573</v>
      </c>
    </row>
    <row r="209" spans="1:16">
      <c r="A209" s="35">
        <v>45533</v>
      </c>
      <c r="B209" t="s">
        <v>5</v>
      </c>
      <c r="C209">
        <v>30</v>
      </c>
      <c r="D209" s="36">
        <v>40412</v>
      </c>
      <c r="E209" s="36">
        <v>40419</v>
      </c>
      <c r="F209">
        <v>7</v>
      </c>
      <c r="G209" t="s">
        <v>2023</v>
      </c>
      <c r="H209" s="36">
        <v>40391</v>
      </c>
      <c r="I209" s="36">
        <v>40426</v>
      </c>
      <c r="J209">
        <v>3</v>
      </c>
      <c r="K209" s="36">
        <v>40391</v>
      </c>
      <c r="L209" s="36">
        <v>40482</v>
      </c>
      <c r="M209" t="s">
        <v>2017</v>
      </c>
      <c r="N209">
        <v>2010</v>
      </c>
      <c r="O209" s="36">
        <v>40209</v>
      </c>
      <c r="P209" s="36">
        <v>40573</v>
      </c>
    </row>
    <row r="210" spans="1:16">
      <c r="A210" s="35">
        <v>45534</v>
      </c>
      <c r="B210" t="s">
        <v>6</v>
      </c>
      <c r="C210">
        <v>30</v>
      </c>
      <c r="D210" s="36">
        <v>40412</v>
      </c>
      <c r="E210" s="36">
        <v>40419</v>
      </c>
      <c r="F210">
        <v>7</v>
      </c>
      <c r="G210" t="s">
        <v>2023</v>
      </c>
      <c r="H210" s="36">
        <v>40391</v>
      </c>
      <c r="I210" s="36">
        <v>40426</v>
      </c>
      <c r="J210">
        <v>3</v>
      </c>
      <c r="K210" s="36">
        <v>40391</v>
      </c>
      <c r="L210" s="36">
        <v>40482</v>
      </c>
      <c r="M210" t="s">
        <v>2017</v>
      </c>
      <c r="N210">
        <v>2010</v>
      </c>
      <c r="O210" s="36">
        <v>40209</v>
      </c>
      <c r="P210" s="36">
        <v>40573</v>
      </c>
    </row>
    <row r="211" spans="1:16">
      <c r="A211" s="35">
        <v>45535</v>
      </c>
      <c r="B211" t="s">
        <v>7</v>
      </c>
      <c r="C211">
        <v>30</v>
      </c>
      <c r="D211" s="36">
        <v>40412</v>
      </c>
      <c r="E211" s="36">
        <v>40419</v>
      </c>
      <c r="F211">
        <v>7</v>
      </c>
      <c r="G211" t="s">
        <v>2023</v>
      </c>
      <c r="H211" s="36">
        <v>40391</v>
      </c>
      <c r="I211" s="36">
        <v>40426</v>
      </c>
      <c r="J211">
        <v>3</v>
      </c>
      <c r="K211" s="36">
        <v>40391</v>
      </c>
      <c r="L211" s="36">
        <v>40482</v>
      </c>
      <c r="M211" t="s">
        <v>2017</v>
      </c>
      <c r="N211">
        <v>2010</v>
      </c>
      <c r="O211" s="36">
        <v>40209</v>
      </c>
      <c r="P211" s="36">
        <v>40573</v>
      </c>
    </row>
    <row r="212" spans="1:16">
      <c r="A212" s="35">
        <v>45536</v>
      </c>
      <c r="B212" t="s">
        <v>1</v>
      </c>
      <c r="C212">
        <v>31</v>
      </c>
      <c r="D212" s="36">
        <v>40419</v>
      </c>
      <c r="E212" s="36">
        <v>40426</v>
      </c>
      <c r="F212">
        <v>7</v>
      </c>
      <c r="G212" t="s">
        <v>2023</v>
      </c>
      <c r="H212" s="36">
        <v>40391</v>
      </c>
      <c r="I212" s="36">
        <v>40426</v>
      </c>
      <c r="J212">
        <v>3</v>
      </c>
      <c r="K212" s="36">
        <v>40391</v>
      </c>
      <c r="L212" s="36">
        <v>40482</v>
      </c>
      <c r="M212" t="s">
        <v>2017</v>
      </c>
      <c r="N212">
        <v>2010</v>
      </c>
      <c r="O212" s="36">
        <v>40209</v>
      </c>
      <c r="P212" s="36">
        <v>40573</v>
      </c>
    </row>
    <row r="213" spans="1:16">
      <c r="A213" s="35">
        <v>45537</v>
      </c>
      <c r="B213" t="s">
        <v>2</v>
      </c>
      <c r="C213">
        <v>31</v>
      </c>
      <c r="D213" s="36">
        <v>40419</v>
      </c>
      <c r="E213" s="36">
        <v>40426</v>
      </c>
      <c r="F213">
        <v>7</v>
      </c>
      <c r="G213" t="s">
        <v>2023</v>
      </c>
      <c r="H213" s="36">
        <v>40391</v>
      </c>
      <c r="I213" s="36">
        <v>40426</v>
      </c>
      <c r="J213">
        <v>3</v>
      </c>
      <c r="K213" s="36">
        <v>40391</v>
      </c>
      <c r="L213" s="36">
        <v>40482</v>
      </c>
      <c r="M213" t="s">
        <v>2017</v>
      </c>
      <c r="N213">
        <v>2010</v>
      </c>
      <c r="O213" s="36">
        <v>40209</v>
      </c>
      <c r="P213" s="36">
        <v>40573</v>
      </c>
    </row>
    <row r="214" spans="1:16">
      <c r="A214" s="35">
        <v>45538</v>
      </c>
      <c r="B214" t="s">
        <v>3</v>
      </c>
      <c r="C214">
        <v>31</v>
      </c>
      <c r="D214" s="36">
        <v>40419</v>
      </c>
      <c r="E214" s="36">
        <v>40426</v>
      </c>
      <c r="F214">
        <v>7</v>
      </c>
      <c r="G214" t="s">
        <v>2023</v>
      </c>
      <c r="H214" s="36">
        <v>40391</v>
      </c>
      <c r="I214" s="36">
        <v>40426</v>
      </c>
      <c r="J214">
        <v>3</v>
      </c>
      <c r="K214" s="36">
        <v>40391</v>
      </c>
      <c r="L214" s="36">
        <v>40482</v>
      </c>
      <c r="M214" t="s">
        <v>2017</v>
      </c>
      <c r="N214">
        <v>2010</v>
      </c>
      <c r="O214" s="36">
        <v>40209</v>
      </c>
      <c r="P214" s="36">
        <v>40573</v>
      </c>
    </row>
    <row r="215" spans="1:16">
      <c r="A215" s="35">
        <v>45539</v>
      </c>
      <c r="B215" t="s">
        <v>4</v>
      </c>
      <c r="C215">
        <v>31</v>
      </c>
      <c r="D215" s="36">
        <v>40419</v>
      </c>
      <c r="E215" s="36">
        <v>40426</v>
      </c>
      <c r="F215">
        <v>7</v>
      </c>
      <c r="G215" t="s">
        <v>2023</v>
      </c>
      <c r="H215" s="36">
        <v>40391</v>
      </c>
      <c r="I215" s="36">
        <v>40426</v>
      </c>
      <c r="J215">
        <v>3</v>
      </c>
      <c r="K215" s="36">
        <v>40391</v>
      </c>
      <c r="L215" s="36">
        <v>40482</v>
      </c>
      <c r="M215" t="s">
        <v>2017</v>
      </c>
      <c r="N215">
        <v>2010</v>
      </c>
      <c r="O215" s="36">
        <v>40209</v>
      </c>
      <c r="P215" s="36">
        <v>40573</v>
      </c>
    </row>
    <row r="216" spans="1:16">
      <c r="A216" s="35">
        <v>45540</v>
      </c>
      <c r="B216" t="s">
        <v>5</v>
      </c>
      <c r="C216">
        <v>31</v>
      </c>
      <c r="D216" s="36">
        <v>40419</v>
      </c>
      <c r="E216" s="36">
        <v>40426</v>
      </c>
      <c r="F216">
        <v>7</v>
      </c>
      <c r="G216" t="s">
        <v>2023</v>
      </c>
      <c r="H216" s="36">
        <v>40391</v>
      </c>
      <c r="I216" s="36">
        <v>40426</v>
      </c>
      <c r="J216">
        <v>3</v>
      </c>
      <c r="K216" s="36">
        <v>40391</v>
      </c>
      <c r="L216" s="36">
        <v>40482</v>
      </c>
      <c r="M216" t="s">
        <v>2017</v>
      </c>
      <c r="N216">
        <v>2010</v>
      </c>
      <c r="O216" s="36">
        <v>40209</v>
      </c>
      <c r="P216" s="36">
        <v>40573</v>
      </c>
    </row>
    <row r="217" spans="1:16">
      <c r="A217" s="35">
        <v>45541</v>
      </c>
      <c r="B217" t="s">
        <v>6</v>
      </c>
      <c r="C217">
        <v>31</v>
      </c>
      <c r="D217" s="36">
        <v>40419</v>
      </c>
      <c r="E217" s="36">
        <v>40426</v>
      </c>
      <c r="F217">
        <v>7</v>
      </c>
      <c r="G217" t="s">
        <v>2023</v>
      </c>
      <c r="H217" s="36">
        <v>40391</v>
      </c>
      <c r="I217" s="36">
        <v>40426</v>
      </c>
      <c r="J217">
        <v>3</v>
      </c>
      <c r="K217" s="36">
        <v>40391</v>
      </c>
      <c r="L217" s="36">
        <v>40482</v>
      </c>
      <c r="M217" t="s">
        <v>2017</v>
      </c>
      <c r="N217">
        <v>2010</v>
      </c>
      <c r="O217" s="36">
        <v>40209</v>
      </c>
      <c r="P217" s="36">
        <v>40573</v>
      </c>
    </row>
    <row r="218" spans="1:16">
      <c r="A218" s="35">
        <v>45542</v>
      </c>
      <c r="B218" t="s">
        <v>7</v>
      </c>
      <c r="C218">
        <v>31</v>
      </c>
      <c r="D218" s="36">
        <v>40419</v>
      </c>
      <c r="E218" s="36">
        <v>40426</v>
      </c>
      <c r="F218">
        <v>7</v>
      </c>
      <c r="G218" t="s">
        <v>2023</v>
      </c>
      <c r="H218" s="36">
        <v>40391</v>
      </c>
      <c r="I218" s="36">
        <v>40426</v>
      </c>
      <c r="J218">
        <v>3</v>
      </c>
      <c r="K218" s="36">
        <v>40391</v>
      </c>
      <c r="L218" s="36">
        <v>40482</v>
      </c>
      <c r="M218" t="s">
        <v>2017</v>
      </c>
      <c r="N218">
        <v>2010</v>
      </c>
      <c r="O218" s="36">
        <v>40209</v>
      </c>
      <c r="P218" s="36">
        <v>40573</v>
      </c>
    </row>
    <row r="219" spans="1:16">
      <c r="A219" s="35">
        <v>45543</v>
      </c>
      <c r="B219" t="s">
        <v>1</v>
      </c>
      <c r="C219">
        <v>32</v>
      </c>
      <c r="D219" s="36">
        <v>40426</v>
      </c>
      <c r="E219" s="36">
        <v>40433</v>
      </c>
      <c r="F219">
        <v>8</v>
      </c>
      <c r="G219" t="s">
        <v>2024</v>
      </c>
      <c r="H219" s="36">
        <v>40426</v>
      </c>
      <c r="I219" s="36">
        <v>40454</v>
      </c>
      <c r="J219">
        <v>3</v>
      </c>
      <c r="K219" s="36">
        <v>40391</v>
      </c>
      <c r="L219" s="36">
        <v>40482</v>
      </c>
      <c r="M219" t="s">
        <v>2017</v>
      </c>
      <c r="N219">
        <v>2010</v>
      </c>
      <c r="O219" s="36">
        <v>40209</v>
      </c>
      <c r="P219" s="36">
        <v>40573</v>
      </c>
    </row>
    <row r="220" spans="1:16">
      <c r="A220" s="35">
        <v>45544</v>
      </c>
      <c r="B220" t="s">
        <v>2</v>
      </c>
      <c r="C220">
        <v>32</v>
      </c>
      <c r="D220" s="36">
        <v>40426</v>
      </c>
      <c r="E220" s="36">
        <v>40433</v>
      </c>
      <c r="F220">
        <v>8</v>
      </c>
      <c r="G220" t="s">
        <v>2024</v>
      </c>
      <c r="H220" s="36">
        <v>40426</v>
      </c>
      <c r="I220" s="36">
        <v>40454</v>
      </c>
      <c r="J220">
        <v>3</v>
      </c>
      <c r="K220" s="36">
        <v>40391</v>
      </c>
      <c r="L220" s="36">
        <v>40482</v>
      </c>
      <c r="M220" t="s">
        <v>2017</v>
      </c>
      <c r="N220">
        <v>2010</v>
      </c>
      <c r="O220" s="36">
        <v>40209</v>
      </c>
      <c r="P220" s="36">
        <v>40573</v>
      </c>
    </row>
    <row r="221" spans="1:16">
      <c r="A221" s="35">
        <v>45545</v>
      </c>
      <c r="B221" t="s">
        <v>3</v>
      </c>
      <c r="C221">
        <v>32</v>
      </c>
      <c r="D221" s="36">
        <v>40426</v>
      </c>
      <c r="E221" s="36">
        <v>40433</v>
      </c>
      <c r="F221">
        <v>8</v>
      </c>
      <c r="G221" t="s">
        <v>2024</v>
      </c>
      <c r="H221" s="36">
        <v>40426</v>
      </c>
      <c r="I221" s="36">
        <v>40454</v>
      </c>
      <c r="J221">
        <v>3</v>
      </c>
      <c r="K221" s="36">
        <v>40391</v>
      </c>
      <c r="L221" s="36">
        <v>40482</v>
      </c>
      <c r="M221" t="s">
        <v>2017</v>
      </c>
      <c r="N221">
        <v>2010</v>
      </c>
      <c r="O221" s="36">
        <v>40209</v>
      </c>
      <c r="P221" s="36">
        <v>40573</v>
      </c>
    </row>
    <row r="222" spans="1:16">
      <c r="A222" s="35">
        <v>45546</v>
      </c>
      <c r="B222" t="s">
        <v>4</v>
      </c>
      <c r="C222">
        <v>32</v>
      </c>
      <c r="D222" s="36">
        <v>40426</v>
      </c>
      <c r="E222" s="36">
        <v>40433</v>
      </c>
      <c r="F222">
        <v>8</v>
      </c>
      <c r="G222" t="s">
        <v>2024</v>
      </c>
      <c r="H222" s="36">
        <v>40426</v>
      </c>
      <c r="I222" s="36">
        <v>40454</v>
      </c>
      <c r="J222">
        <v>3</v>
      </c>
      <c r="K222" s="36">
        <v>40391</v>
      </c>
      <c r="L222" s="36">
        <v>40482</v>
      </c>
      <c r="M222" t="s">
        <v>2017</v>
      </c>
      <c r="N222">
        <v>2010</v>
      </c>
      <c r="O222" s="36">
        <v>40209</v>
      </c>
      <c r="P222" s="36">
        <v>40573</v>
      </c>
    </row>
    <row r="223" spans="1:16">
      <c r="A223" s="35">
        <v>45547</v>
      </c>
      <c r="B223" t="s">
        <v>5</v>
      </c>
      <c r="C223">
        <v>32</v>
      </c>
      <c r="D223" s="36">
        <v>40426</v>
      </c>
      <c r="E223" s="36">
        <v>40433</v>
      </c>
      <c r="F223">
        <v>8</v>
      </c>
      <c r="G223" t="s">
        <v>2024</v>
      </c>
      <c r="H223" s="36">
        <v>40426</v>
      </c>
      <c r="I223" s="36">
        <v>40454</v>
      </c>
      <c r="J223">
        <v>3</v>
      </c>
      <c r="K223" s="36">
        <v>40391</v>
      </c>
      <c r="L223" s="36">
        <v>40482</v>
      </c>
      <c r="M223" t="s">
        <v>2017</v>
      </c>
      <c r="N223">
        <v>2010</v>
      </c>
      <c r="O223" s="36">
        <v>40209</v>
      </c>
      <c r="P223" s="36">
        <v>40573</v>
      </c>
    </row>
    <row r="224" spans="1:16">
      <c r="A224" s="35">
        <v>45548</v>
      </c>
      <c r="B224" t="s">
        <v>6</v>
      </c>
      <c r="C224">
        <v>32</v>
      </c>
      <c r="D224" s="36">
        <v>40426</v>
      </c>
      <c r="E224" s="36">
        <v>40433</v>
      </c>
      <c r="F224">
        <v>8</v>
      </c>
      <c r="G224" t="s">
        <v>2024</v>
      </c>
      <c r="H224" s="36">
        <v>40426</v>
      </c>
      <c r="I224" s="36">
        <v>40454</v>
      </c>
      <c r="J224">
        <v>3</v>
      </c>
      <c r="K224" s="36">
        <v>40391</v>
      </c>
      <c r="L224" s="36">
        <v>40482</v>
      </c>
      <c r="M224" t="s">
        <v>2017</v>
      </c>
      <c r="N224">
        <v>2010</v>
      </c>
      <c r="O224" s="36">
        <v>40209</v>
      </c>
      <c r="P224" s="36">
        <v>40573</v>
      </c>
    </row>
    <row r="225" spans="1:16">
      <c r="A225" s="35">
        <v>45549</v>
      </c>
      <c r="B225" t="s">
        <v>7</v>
      </c>
      <c r="C225">
        <v>32</v>
      </c>
      <c r="D225" s="36">
        <v>40426</v>
      </c>
      <c r="E225" s="36">
        <v>40433</v>
      </c>
      <c r="F225">
        <v>8</v>
      </c>
      <c r="G225" t="s">
        <v>2024</v>
      </c>
      <c r="H225" s="36">
        <v>40426</v>
      </c>
      <c r="I225" s="36">
        <v>40454</v>
      </c>
      <c r="J225">
        <v>3</v>
      </c>
      <c r="K225" s="36">
        <v>40391</v>
      </c>
      <c r="L225" s="36">
        <v>40482</v>
      </c>
      <c r="M225" t="s">
        <v>2017</v>
      </c>
      <c r="N225">
        <v>2010</v>
      </c>
      <c r="O225" s="36">
        <v>40209</v>
      </c>
      <c r="P225" s="36">
        <v>40573</v>
      </c>
    </row>
    <row r="226" spans="1:16">
      <c r="A226" s="35">
        <v>45550</v>
      </c>
      <c r="B226" t="s">
        <v>1</v>
      </c>
      <c r="C226">
        <v>33</v>
      </c>
      <c r="D226" s="36">
        <v>40433</v>
      </c>
      <c r="E226" s="36">
        <v>40440</v>
      </c>
      <c r="F226">
        <v>8</v>
      </c>
      <c r="G226" t="s">
        <v>2024</v>
      </c>
      <c r="H226" s="36">
        <v>40426</v>
      </c>
      <c r="I226" s="36">
        <v>40454</v>
      </c>
      <c r="J226">
        <v>3</v>
      </c>
      <c r="K226" s="36">
        <v>40391</v>
      </c>
      <c r="L226" s="36">
        <v>40482</v>
      </c>
      <c r="M226" t="s">
        <v>2017</v>
      </c>
      <c r="N226">
        <v>2010</v>
      </c>
      <c r="O226" s="36">
        <v>40209</v>
      </c>
      <c r="P226" s="36">
        <v>40573</v>
      </c>
    </row>
    <row r="227" spans="1:16">
      <c r="A227" s="35">
        <v>45551</v>
      </c>
      <c r="B227" t="s">
        <v>2</v>
      </c>
      <c r="C227">
        <v>33</v>
      </c>
      <c r="D227" s="36">
        <v>40433</v>
      </c>
      <c r="E227" s="36">
        <v>40440</v>
      </c>
      <c r="F227">
        <v>8</v>
      </c>
      <c r="G227" t="s">
        <v>2024</v>
      </c>
      <c r="H227" s="36">
        <v>40426</v>
      </c>
      <c r="I227" s="36">
        <v>40454</v>
      </c>
      <c r="J227">
        <v>3</v>
      </c>
      <c r="K227" s="36">
        <v>40391</v>
      </c>
      <c r="L227" s="36">
        <v>40482</v>
      </c>
      <c r="M227" t="s">
        <v>2017</v>
      </c>
      <c r="N227">
        <v>2010</v>
      </c>
      <c r="O227" s="36">
        <v>40209</v>
      </c>
      <c r="P227" s="36">
        <v>40573</v>
      </c>
    </row>
    <row r="228" spans="1:16">
      <c r="A228" s="35">
        <v>45552</v>
      </c>
      <c r="B228" t="s">
        <v>3</v>
      </c>
      <c r="C228">
        <v>33</v>
      </c>
      <c r="D228" s="36">
        <v>40433</v>
      </c>
      <c r="E228" s="36">
        <v>40440</v>
      </c>
      <c r="F228">
        <v>8</v>
      </c>
      <c r="G228" t="s">
        <v>2024</v>
      </c>
      <c r="H228" s="36">
        <v>40426</v>
      </c>
      <c r="I228" s="36">
        <v>40454</v>
      </c>
      <c r="J228">
        <v>3</v>
      </c>
      <c r="K228" s="36">
        <v>40391</v>
      </c>
      <c r="L228" s="36">
        <v>40482</v>
      </c>
      <c r="M228" t="s">
        <v>2017</v>
      </c>
      <c r="N228">
        <v>2010</v>
      </c>
      <c r="O228" s="36">
        <v>40209</v>
      </c>
      <c r="P228" s="36">
        <v>40573</v>
      </c>
    </row>
    <row r="229" spans="1:16">
      <c r="A229" s="35">
        <v>45553</v>
      </c>
      <c r="B229" t="s">
        <v>4</v>
      </c>
      <c r="C229">
        <v>33</v>
      </c>
      <c r="D229" s="36">
        <v>40433</v>
      </c>
      <c r="E229" s="36">
        <v>40440</v>
      </c>
      <c r="F229">
        <v>8</v>
      </c>
      <c r="G229" t="s">
        <v>2024</v>
      </c>
      <c r="H229" s="36">
        <v>40426</v>
      </c>
      <c r="I229" s="36">
        <v>40454</v>
      </c>
      <c r="J229">
        <v>3</v>
      </c>
      <c r="K229" s="36">
        <v>40391</v>
      </c>
      <c r="L229" s="36">
        <v>40482</v>
      </c>
      <c r="M229" t="s">
        <v>2017</v>
      </c>
      <c r="N229">
        <v>2010</v>
      </c>
      <c r="O229" s="36">
        <v>40209</v>
      </c>
      <c r="P229" s="36">
        <v>40573</v>
      </c>
    </row>
    <row r="230" spans="1:16">
      <c r="A230" s="35">
        <v>45554</v>
      </c>
      <c r="B230" t="s">
        <v>5</v>
      </c>
      <c r="C230">
        <v>33</v>
      </c>
      <c r="D230" s="36">
        <v>40433</v>
      </c>
      <c r="E230" s="36">
        <v>40440</v>
      </c>
      <c r="F230">
        <v>8</v>
      </c>
      <c r="G230" t="s">
        <v>2024</v>
      </c>
      <c r="H230" s="36">
        <v>40426</v>
      </c>
      <c r="I230" s="36">
        <v>40454</v>
      </c>
      <c r="J230">
        <v>3</v>
      </c>
      <c r="K230" s="36">
        <v>40391</v>
      </c>
      <c r="L230" s="36">
        <v>40482</v>
      </c>
      <c r="M230" t="s">
        <v>2017</v>
      </c>
      <c r="N230">
        <v>2010</v>
      </c>
      <c r="O230" s="36">
        <v>40209</v>
      </c>
      <c r="P230" s="36">
        <v>40573</v>
      </c>
    </row>
    <row r="231" spans="1:16">
      <c r="A231" s="35">
        <v>45555</v>
      </c>
      <c r="B231" t="s">
        <v>6</v>
      </c>
      <c r="C231">
        <v>33</v>
      </c>
      <c r="D231" s="36">
        <v>40433</v>
      </c>
      <c r="E231" s="36">
        <v>40440</v>
      </c>
      <c r="F231">
        <v>8</v>
      </c>
      <c r="G231" t="s">
        <v>2024</v>
      </c>
      <c r="H231" s="36">
        <v>40426</v>
      </c>
      <c r="I231" s="36">
        <v>40454</v>
      </c>
      <c r="J231">
        <v>3</v>
      </c>
      <c r="K231" s="36">
        <v>40391</v>
      </c>
      <c r="L231" s="36">
        <v>40482</v>
      </c>
      <c r="M231" t="s">
        <v>2017</v>
      </c>
      <c r="N231">
        <v>2010</v>
      </c>
      <c r="O231" s="36">
        <v>40209</v>
      </c>
      <c r="P231" s="36">
        <v>40573</v>
      </c>
    </row>
    <row r="232" spans="1:16">
      <c r="A232" s="35">
        <v>45556</v>
      </c>
      <c r="B232" t="s">
        <v>7</v>
      </c>
      <c r="C232">
        <v>33</v>
      </c>
      <c r="D232" s="36">
        <v>40433</v>
      </c>
      <c r="E232" s="36">
        <v>40440</v>
      </c>
      <c r="F232">
        <v>8</v>
      </c>
      <c r="G232" t="s">
        <v>2024</v>
      </c>
      <c r="H232" s="36">
        <v>40426</v>
      </c>
      <c r="I232" s="36">
        <v>40454</v>
      </c>
      <c r="J232">
        <v>3</v>
      </c>
      <c r="K232" s="36">
        <v>40391</v>
      </c>
      <c r="L232" s="36">
        <v>40482</v>
      </c>
      <c r="M232" t="s">
        <v>2017</v>
      </c>
      <c r="N232">
        <v>2010</v>
      </c>
      <c r="O232" s="36">
        <v>40209</v>
      </c>
      <c r="P232" s="36">
        <v>40573</v>
      </c>
    </row>
    <row r="233" spans="1:16">
      <c r="A233" s="35">
        <v>45557</v>
      </c>
      <c r="B233" t="s">
        <v>1</v>
      </c>
      <c r="C233">
        <v>34</v>
      </c>
      <c r="D233" s="36">
        <v>40440</v>
      </c>
      <c r="E233" s="36">
        <v>40447</v>
      </c>
      <c r="F233">
        <v>8</v>
      </c>
      <c r="G233" t="s">
        <v>2024</v>
      </c>
      <c r="H233" s="36">
        <v>40426</v>
      </c>
      <c r="I233" s="36">
        <v>40454</v>
      </c>
      <c r="J233">
        <v>3</v>
      </c>
      <c r="K233" s="36">
        <v>40391</v>
      </c>
      <c r="L233" s="36">
        <v>40482</v>
      </c>
      <c r="M233" t="s">
        <v>2017</v>
      </c>
      <c r="N233">
        <v>2010</v>
      </c>
      <c r="O233" s="36">
        <v>40209</v>
      </c>
      <c r="P233" s="36">
        <v>40573</v>
      </c>
    </row>
    <row r="234" spans="1:16">
      <c r="A234" s="35">
        <v>45558</v>
      </c>
      <c r="B234" t="s">
        <v>2</v>
      </c>
      <c r="C234">
        <v>34</v>
      </c>
      <c r="D234" s="36">
        <v>40440</v>
      </c>
      <c r="E234" s="36">
        <v>40447</v>
      </c>
      <c r="F234">
        <v>8</v>
      </c>
      <c r="G234" t="s">
        <v>2024</v>
      </c>
      <c r="H234" s="36">
        <v>40426</v>
      </c>
      <c r="I234" s="36">
        <v>40454</v>
      </c>
      <c r="J234">
        <v>3</v>
      </c>
      <c r="K234" s="36">
        <v>40391</v>
      </c>
      <c r="L234" s="36">
        <v>40482</v>
      </c>
      <c r="M234" t="s">
        <v>2017</v>
      </c>
      <c r="N234">
        <v>2010</v>
      </c>
      <c r="O234" s="36">
        <v>40209</v>
      </c>
      <c r="P234" s="36">
        <v>40573</v>
      </c>
    </row>
    <row r="235" spans="1:16">
      <c r="A235" s="35">
        <v>45559</v>
      </c>
      <c r="B235" t="s">
        <v>3</v>
      </c>
      <c r="C235">
        <v>34</v>
      </c>
      <c r="D235" s="36">
        <v>40440</v>
      </c>
      <c r="E235" s="36">
        <v>40447</v>
      </c>
      <c r="F235">
        <v>8</v>
      </c>
      <c r="G235" t="s">
        <v>2024</v>
      </c>
      <c r="H235" s="36">
        <v>40426</v>
      </c>
      <c r="I235" s="36">
        <v>40454</v>
      </c>
      <c r="J235">
        <v>3</v>
      </c>
      <c r="K235" s="36">
        <v>40391</v>
      </c>
      <c r="L235" s="36">
        <v>40482</v>
      </c>
      <c r="M235" t="s">
        <v>2017</v>
      </c>
      <c r="N235">
        <v>2010</v>
      </c>
      <c r="O235" s="36">
        <v>40209</v>
      </c>
      <c r="P235" s="36">
        <v>40573</v>
      </c>
    </row>
    <row r="236" spans="1:16">
      <c r="A236" s="35">
        <v>45560</v>
      </c>
      <c r="B236" t="s">
        <v>4</v>
      </c>
      <c r="C236">
        <v>34</v>
      </c>
      <c r="D236" s="36">
        <v>40440</v>
      </c>
      <c r="E236" s="36">
        <v>40447</v>
      </c>
      <c r="F236">
        <v>8</v>
      </c>
      <c r="G236" t="s">
        <v>2024</v>
      </c>
      <c r="H236" s="36">
        <v>40426</v>
      </c>
      <c r="I236" s="36">
        <v>40454</v>
      </c>
      <c r="J236">
        <v>3</v>
      </c>
      <c r="K236" s="36">
        <v>40391</v>
      </c>
      <c r="L236" s="36">
        <v>40482</v>
      </c>
      <c r="M236" t="s">
        <v>2017</v>
      </c>
      <c r="N236">
        <v>2010</v>
      </c>
      <c r="O236" s="36">
        <v>40209</v>
      </c>
      <c r="P236" s="36">
        <v>40573</v>
      </c>
    </row>
    <row r="237" spans="1:16">
      <c r="A237" s="35">
        <v>45561</v>
      </c>
      <c r="B237" t="s">
        <v>5</v>
      </c>
      <c r="C237">
        <v>34</v>
      </c>
      <c r="D237" s="36">
        <v>40440</v>
      </c>
      <c r="E237" s="36">
        <v>40447</v>
      </c>
      <c r="F237">
        <v>8</v>
      </c>
      <c r="G237" t="s">
        <v>2024</v>
      </c>
      <c r="H237" s="36">
        <v>40426</v>
      </c>
      <c r="I237" s="36">
        <v>40454</v>
      </c>
      <c r="J237">
        <v>3</v>
      </c>
      <c r="K237" s="36">
        <v>40391</v>
      </c>
      <c r="L237" s="36">
        <v>40482</v>
      </c>
      <c r="M237" t="s">
        <v>2017</v>
      </c>
      <c r="N237">
        <v>2010</v>
      </c>
      <c r="O237" s="36">
        <v>40209</v>
      </c>
      <c r="P237" s="36">
        <v>40573</v>
      </c>
    </row>
    <row r="238" spans="1:16">
      <c r="A238" s="35">
        <v>45562</v>
      </c>
      <c r="B238" t="s">
        <v>6</v>
      </c>
      <c r="C238">
        <v>34</v>
      </c>
      <c r="D238" s="36">
        <v>40440</v>
      </c>
      <c r="E238" s="36">
        <v>40447</v>
      </c>
      <c r="F238">
        <v>8</v>
      </c>
      <c r="G238" t="s">
        <v>2024</v>
      </c>
      <c r="H238" s="36">
        <v>40426</v>
      </c>
      <c r="I238" s="36">
        <v>40454</v>
      </c>
      <c r="J238">
        <v>3</v>
      </c>
      <c r="K238" s="36">
        <v>40391</v>
      </c>
      <c r="L238" s="36">
        <v>40482</v>
      </c>
      <c r="M238" t="s">
        <v>2017</v>
      </c>
      <c r="N238">
        <v>2010</v>
      </c>
      <c r="O238" s="36">
        <v>40209</v>
      </c>
      <c r="P238" s="36">
        <v>40573</v>
      </c>
    </row>
    <row r="239" spans="1:16">
      <c r="A239" s="35">
        <v>45563</v>
      </c>
      <c r="B239" t="s">
        <v>7</v>
      </c>
      <c r="C239">
        <v>34</v>
      </c>
      <c r="D239" s="36">
        <v>40440</v>
      </c>
      <c r="E239" s="36">
        <v>40447</v>
      </c>
      <c r="F239">
        <v>8</v>
      </c>
      <c r="G239" t="s">
        <v>2024</v>
      </c>
      <c r="H239" s="36">
        <v>40426</v>
      </c>
      <c r="I239" s="36">
        <v>40454</v>
      </c>
      <c r="J239">
        <v>3</v>
      </c>
      <c r="K239" s="36">
        <v>40391</v>
      </c>
      <c r="L239" s="36">
        <v>40482</v>
      </c>
      <c r="M239" t="s">
        <v>2017</v>
      </c>
      <c r="N239">
        <v>2010</v>
      </c>
      <c r="O239" s="36">
        <v>40209</v>
      </c>
      <c r="P239" s="36">
        <v>40573</v>
      </c>
    </row>
    <row r="240" spans="1:16">
      <c r="A240" s="35">
        <v>45564</v>
      </c>
      <c r="B240" t="s">
        <v>1</v>
      </c>
      <c r="C240">
        <v>35</v>
      </c>
      <c r="D240" s="36">
        <v>40447</v>
      </c>
      <c r="E240" s="36">
        <v>40454</v>
      </c>
      <c r="F240">
        <v>8</v>
      </c>
      <c r="G240" t="s">
        <v>2024</v>
      </c>
      <c r="H240" s="36">
        <v>40426</v>
      </c>
      <c r="I240" s="36">
        <v>40454</v>
      </c>
      <c r="J240">
        <v>3</v>
      </c>
      <c r="K240" s="36">
        <v>40391</v>
      </c>
      <c r="L240" s="36">
        <v>40482</v>
      </c>
      <c r="M240" t="s">
        <v>2017</v>
      </c>
      <c r="N240">
        <v>2010</v>
      </c>
      <c r="O240" s="36">
        <v>40209</v>
      </c>
      <c r="P240" s="36">
        <v>40573</v>
      </c>
    </row>
    <row r="241" spans="1:16">
      <c r="A241" s="35">
        <v>45565</v>
      </c>
      <c r="B241" t="s">
        <v>2</v>
      </c>
      <c r="C241">
        <v>35</v>
      </c>
      <c r="D241" s="36">
        <v>40447</v>
      </c>
      <c r="E241" s="36">
        <v>40454</v>
      </c>
      <c r="F241">
        <v>8</v>
      </c>
      <c r="G241" t="s">
        <v>2024</v>
      </c>
      <c r="H241" s="36">
        <v>40426</v>
      </c>
      <c r="I241" s="36">
        <v>40454</v>
      </c>
      <c r="J241">
        <v>3</v>
      </c>
      <c r="K241" s="36">
        <v>40391</v>
      </c>
      <c r="L241" s="36">
        <v>40482</v>
      </c>
      <c r="M241" t="s">
        <v>2017</v>
      </c>
      <c r="N241">
        <v>2010</v>
      </c>
      <c r="O241" s="36">
        <v>40209</v>
      </c>
      <c r="P241" s="36">
        <v>40573</v>
      </c>
    </row>
    <row r="242" spans="1:16">
      <c r="A242" s="35">
        <v>45566</v>
      </c>
      <c r="B242" t="s">
        <v>3</v>
      </c>
      <c r="C242">
        <v>35</v>
      </c>
      <c r="D242" s="36">
        <v>40447</v>
      </c>
      <c r="E242" s="36">
        <v>40454</v>
      </c>
      <c r="F242">
        <v>8</v>
      </c>
      <c r="G242" t="s">
        <v>2024</v>
      </c>
      <c r="H242" s="36">
        <v>40426</v>
      </c>
      <c r="I242" s="36">
        <v>40454</v>
      </c>
      <c r="J242">
        <v>3</v>
      </c>
      <c r="K242" s="36">
        <v>40391</v>
      </c>
      <c r="L242" s="36">
        <v>40482</v>
      </c>
      <c r="M242" t="s">
        <v>2017</v>
      </c>
      <c r="N242">
        <v>2010</v>
      </c>
      <c r="O242" s="36">
        <v>40209</v>
      </c>
      <c r="P242" s="36">
        <v>40573</v>
      </c>
    </row>
    <row r="243" spans="1:16">
      <c r="A243" s="35">
        <v>45567</v>
      </c>
      <c r="B243" t="s">
        <v>4</v>
      </c>
      <c r="C243">
        <v>35</v>
      </c>
      <c r="D243" s="36">
        <v>40447</v>
      </c>
      <c r="E243" s="36">
        <v>40454</v>
      </c>
      <c r="F243">
        <v>8</v>
      </c>
      <c r="G243" t="s">
        <v>2024</v>
      </c>
      <c r="H243" s="36">
        <v>40426</v>
      </c>
      <c r="I243" s="36">
        <v>40454</v>
      </c>
      <c r="J243">
        <v>3</v>
      </c>
      <c r="K243" s="36">
        <v>40391</v>
      </c>
      <c r="L243" s="36">
        <v>40482</v>
      </c>
      <c r="M243" t="s">
        <v>2017</v>
      </c>
      <c r="N243">
        <v>2010</v>
      </c>
      <c r="O243" s="36">
        <v>40209</v>
      </c>
      <c r="P243" s="36">
        <v>40573</v>
      </c>
    </row>
    <row r="244" spans="1:16">
      <c r="A244" s="35">
        <v>45568</v>
      </c>
      <c r="B244" t="s">
        <v>5</v>
      </c>
      <c r="C244">
        <v>35</v>
      </c>
      <c r="D244" s="36">
        <v>40447</v>
      </c>
      <c r="E244" s="36">
        <v>40454</v>
      </c>
      <c r="F244">
        <v>8</v>
      </c>
      <c r="G244" t="s">
        <v>2024</v>
      </c>
      <c r="H244" s="36">
        <v>40426</v>
      </c>
      <c r="I244" s="36">
        <v>40454</v>
      </c>
      <c r="J244">
        <v>3</v>
      </c>
      <c r="K244" s="36">
        <v>40391</v>
      </c>
      <c r="L244" s="36">
        <v>40482</v>
      </c>
      <c r="M244" t="s">
        <v>2017</v>
      </c>
      <c r="N244">
        <v>2010</v>
      </c>
      <c r="O244" s="36">
        <v>40209</v>
      </c>
      <c r="P244" s="36">
        <v>40573</v>
      </c>
    </row>
    <row r="245" spans="1:16">
      <c r="A245" s="35">
        <v>45569</v>
      </c>
      <c r="B245" t="s">
        <v>6</v>
      </c>
      <c r="C245">
        <v>35</v>
      </c>
      <c r="D245" s="36">
        <v>40447</v>
      </c>
      <c r="E245" s="36">
        <v>40454</v>
      </c>
      <c r="F245">
        <v>8</v>
      </c>
      <c r="G245" t="s">
        <v>2024</v>
      </c>
      <c r="H245" s="36">
        <v>40426</v>
      </c>
      <c r="I245" s="36">
        <v>40454</v>
      </c>
      <c r="J245">
        <v>3</v>
      </c>
      <c r="K245" s="36">
        <v>40391</v>
      </c>
      <c r="L245" s="36">
        <v>40482</v>
      </c>
      <c r="M245" t="s">
        <v>2017</v>
      </c>
      <c r="N245">
        <v>2010</v>
      </c>
      <c r="O245" s="36">
        <v>40209</v>
      </c>
      <c r="P245" s="36">
        <v>40573</v>
      </c>
    </row>
    <row r="246" spans="1:16">
      <c r="A246" s="35">
        <v>45570</v>
      </c>
      <c r="B246" t="s">
        <v>7</v>
      </c>
      <c r="C246">
        <v>35</v>
      </c>
      <c r="D246" s="36">
        <v>40447</v>
      </c>
      <c r="E246" s="36">
        <v>40454</v>
      </c>
      <c r="F246">
        <v>8</v>
      </c>
      <c r="G246" t="s">
        <v>2024</v>
      </c>
      <c r="H246" s="36">
        <v>40426</v>
      </c>
      <c r="I246" s="36">
        <v>40454</v>
      </c>
      <c r="J246">
        <v>3</v>
      </c>
      <c r="K246" s="36">
        <v>40391</v>
      </c>
      <c r="L246" s="36">
        <v>40482</v>
      </c>
      <c r="M246" t="s">
        <v>2017</v>
      </c>
      <c r="N246">
        <v>2010</v>
      </c>
      <c r="O246" s="36">
        <v>40209</v>
      </c>
      <c r="P246" s="36">
        <v>40573</v>
      </c>
    </row>
    <row r="247" spans="1:16">
      <c r="A247" s="35">
        <v>45571</v>
      </c>
      <c r="B247" t="s">
        <v>1</v>
      </c>
      <c r="C247">
        <v>36</v>
      </c>
      <c r="D247" s="36">
        <v>40454</v>
      </c>
      <c r="E247" s="36">
        <v>40461</v>
      </c>
      <c r="F247">
        <v>9</v>
      </c>
      <c r="G247" t="s">
        <v>2025</v>
      </c>
      <c r="H247" s="36">
        <v>40454</v>
      </c>
      <c r="I247" s="36">
        <v>40482</v>
      </c>
      <c r="J247">
        <v>3</v>
      </c>
      <c r="K247" s="36">
        <v>40391</v>
      </c>
      <c r="L247" s="36">
        <v>40482</v>
      </c>
      <c r="M247" t="s">
        <v>2017</v>
      </c>
      <c r="N247">
        <v>2010</v>
      </c>
      <c r="O247" s="36">
        <v>40209</v>
      </c>
      <c r="P247" s="36">
        <v>40573</v>
      </c>
    </row>
    <row r="248" spans="1:16">
      <c r="A248" s="35">
        <v>45572</v>
      </c>
      <c r="B248" t="s">
        <v>2</v>
      </c>
      <c r="C248">
        <v>36</v>
      </c>
      <c r="D248" s="36">
        <v>40454</v>
      </c>
      <c r="E248" s="36">
        <v>40461</v>
      </c>
      <c r="F248">
        <v>9</v>
      </c>
      <c r="G248" t="s">
        <v>2025</v>
      </c>
      <c r="H248" s="36">
        <v>40454</v>
      </c>
      <c r="I248" s="36">
        <v>40482</v>
      </c>
      <c r="J248">
        <v>3</v>
      </c>
      <c r="K248" s="36">
        <v>40391</v>
      </c>
      <c r="L248" s="36">
        <v>40482</v>
      </c>
      <c r="M248" t="s">
        <v>2017</v>
      </c>
      <c r="N248">
        <v>2010</v>
      </c>
      <c r="O248" s="36">
        <v>40209</v>
      </c>
      <c r="P248" s="36">
        <v>40573</v>
      </c>
    </row>
    <row r="249" spans="1:16">
      <c r="A249" s="35">
        <v>45573</v>
      </c>
      <c r="B249" t="s">
        <v>3</v>
      </c>
      <c r="C249">
        <v>36</v>
      </c>
      <c r="D249" s="36">
        <v>40454</v>
      </c>
      <c r="E249" s="36">
        <v>40461</v>
      </c>
      <c r="F249">
        <v>9</v>
      </c>
      <c r="G249" t="s">
        <v>2025</v>
      </c>
      <c r="H249" s="36">
        <v>40454</v>
      </c>
      <c r="I249" s="36">
        <v>40482</v>
      </c>
      <c r="J249">
        <v>3</v>
      </c>
      <c r="K249" s="36">
        <v>40391</v>
      </c>
      <c r="L249" s="36">
        <v>40482</v>
      </c>
      <c r="M249" t="s">
        <v>2017</v>
      </c>
      <c r="N249">
        <v>2010</v>
      </c>
      <c r="O249" s="36">
        <v>40209</v>
      </c>
      <c r="P249" s="36">
        <v>40573</v>
      </c>
    </row>
    <row r="250" spans="1:16">
      <c r="A250" s="35">
        <v>45574</v>
      </c>
      <c r="B250" t="s">
        <v>4</v>
      </c>
      <c r="C250">
        <v>36</v>
      </c>
      <c r="D250" s="36">
        <v>40454</v>
      </c>
      <c r="E250" s="36">
        <v>40461</v>
      </c>
      <c r="F250">
        <v>9</v>
      </c>
      <c r="G250" t="s">
        <v>2025</v>
      </c>
      <c r="H250" s="36">
        <v>40454</v>
      </c>
      <c r="I250" s="36">
        <v>40482</v>
      </c>
      <c r="J250">
        <v>3</v>
      </c>
      <c r="K250" s="36">
        <v>40391</v>
      </c>
      <c r="L250" s="36">
        <v>40482</v>
      </c>
      <c r="M250" t="s">
        <v>2017</v>
      </c>
      <c r="N250">
        <v>2010</v>
      </c>
      <c r="O250" s="36">
        <v>40209</v>
      </c>
      <c r="P250" s="36">
        <v>40573</v>
      </c>
    </row>
    <row r="251" spans="1:16">
      <c r="A251" s="35">
        <v>45575</v>
      </c>
      <c r="B251" t="s">
        <v>5</v>
      </c>
      <c r="C251">
        <v>36</v>
      </c>
      <c r="D251" s="36">
        <v>40454</v>
      </c>
      <c r="E251" s="36">
        <v>40461</v>
      </c>
      <c r="F251">
        <v>9</v>
      </c>
      <c r="G251" t="s">
        <v>2025</v>
      </c>
      <c r="H251" s="36">
        <v>40454</v>
      </c>
      <c r="I251" s="36">
        <v>40482</v>
      </c>
      <c r="J251">
        <v>3</v>
      </c>
      <c r="K251" s="36">
        <v>40391</v>
      </c>
      <c r="L251" s="36">
        <v>40482</v>
      </c>
      <c r="M251" t="s">
        <v>2017</v>
      </c>
      <c r="N251">
        <v>2010</v>
      </c>
      <c r="O251" s="36">
        <v>40209</v>
      </c>
      <c r="P251" s="36">
        <v>40573</v>
      </c>
    </row>
    <row r="252" spans="1:16">
      <c r="A252" s="35">
        <v>45576</v>
      </c>
      <c r="B252" t="s">
        <v>6</v>
      </c>
      <c r="C252">
        <v>36</v>
      </c>
      <c r="D252" s="36">
        <v>40454</v>
      </c>
      <c r="E252" s="36">
        <v>40461</v>
      </c>
      <c r="F252">
        <v>9</v>
      </c>
      <c r="G252" t="s">
        <v>2025</v>
      </c>
      <c r="H252" s="36">
        <v>40454</v>
      </c>
      <c r="I252" s="36">
        <v>40482</v>
      </c>
      <c r="J252">
        <v>3</v>
      </c>
      <c r="K252" s="36">
        <v>40391</v>
      </c>
      <c r="L252" s="36">
        <v>40482</v>
      </c>
      <c r="M252" t="s">
        <v>2017</v>
      </c>
      <c r="N252">
        <v>2010</v>
      </c>
      <c r="O252" s="36">
        <v>40209</v>
      </c>
      <c r="P252" s="36">
        <v>40573</v>
      </c>
    </row>
    <row r="253" spans="1:16">
      <c r="A253" s="35">
        <v>45577</v>
      </c>
      <c r="B253" t="s">
        <v>7</v>
      </c>
      <c r="C253">
        <v>36</v>
      </c>
      <c r="D253" s="36">
        <v>40454</v>
      </c>
      <c r="E253" s="36">
        <v>40461</v>
      </c>
      <c r="F253">
        <v>9</v>
      </c>
      <c r="G253" t="s">
        <v>2025</v>
      </c>
      <c r="H253" s="36">
        <v>40454</v>
      </c>
      <c r="I253" s="36">
        <v>40482</v>
      </c>
      <c r="J253">
        <v>3</v>
      </c>
      <c r="K253" s="36">
        <v>40391</v>
      </c>
      <c r="L253" s="36">
        <v>40482</v>
      </c>
      <c r="M253" t="s">
        <v>2017</v>
      </c>
      <c r="N253">
        <v>2010</v>
      </c>
      <c r="O253" s="36">
        <v>40209</v>
      </c>
      <c r="P253" s="36">
        <v>40573</v>
      </c>
    </row>
    <row r="254" spans="1:16">
      <c r="A254" s="35">
        <v>45578</v>
      </c>
      <c r="B254" t="s">
        <v>1</v>
      </c>
      <c r="C254">
        <v>37</v>
      </c>
      <c r="D254" s="36">
        <v>40461</v>
      </c>
      <c r="E254" s="36">
        <v>40468</v>
      </c>
      <c r="F254">
        <v>9</v>
      </c>
      <c r="G254" t="s">
        <v>2025</v>
      </c>
      <c r="H254" s="36">
        <v>40454</v>
      </c>
      <c r="I254" s="36">
        <v>40482</v>
      </c>
      <c r="J254">
        <v>3</v>
      </c>
      <c r="K254" s="36">
        <v>40391</v>
      </c>
      <c r="L254" s="36">
        <v>40482</v>
      </c>
      <c r="M254" t="s">
        <v>2017</v>
      </c>
      <c r="N254">
        <v>2010</v>
      </c>
      <c r="O254" s="36">
        <v>40209</v>
      </c>
      <c r="P254" s="36">
        <v>40573</v>
      </c>
    </row>
    <row r="255" spans="1:16">
      <c r="A255" s="35">
        <v>45579</v>
      </c>
      <c r="B255" t="s">
        <v>2</v>
      </c>
      <c r="C255">
        <v>37</v>
      </c>
      <c r="D255" s="36">
        <v>40461</v>
      </c>
      <c r="E255" s="36">
        <v>40468</v>
      </c>
      <c r="F255">
        <v>9</v>
      </c>
      <c r="G255" t="s">
        <v>2025</v>
      </c>
      <c r="H255" s="36">
        <v>40454</v>
      </c>
      <c r="I255" s="36">
        <v>40482</v>
      </c>
      <c r="J255">
        <v>3</v>
      </c>
      <c r="K255" s="36">
        <v>40391</v>
      </c>
      <c r="L255" s="36">
        <v>40482</v>
      </c>
      <c r="M255" t="s">
        <v>2017</v>
      </c>
      <c r="N255">
        <v>2010</v>
      </c>
      <c r="O255" s="36">
        <v>40209</v>
      </c>
      <c r="P255" s="36">
        <v>40573</v>
      </c>
    </row>
    <row r="256" spans="1:16">
      <c r="A256" s="35">
        <v>45580</v>
      </c>
      <c r="B256" t="s">
        <v>3</v>
      </c>
      <c r="C256">
        <v>37</v>
      </c>
      <c r="D256" s="36">
        <v>40461</v>
      </c>
      <c r="E256" s="36">
        <v>40468</v>
      </c>
      <c r="F256">
        <v>9</v>
      </c>
      <c r="G256" t="s">
        <v>2025</v>
      </c>
      <c r="H256" s="36">
        <v>40454</v>
      </c>
      <c r="I256" s="36">
        <v>40482</v>
      </c>
      <c r="J256">
        <v>3</v>
      </c>
      <c r="K256" s="36">
        <v>40391</v>
      </c>
      <c r="L256" s="36">
        <v>40482</v>
      </c>
      <c r="M256" t="s">
        <v>2017</v>
      </c>
      <c r="N256">
        <v>2010</v>
      </c>
      <c r="O256" s="36">
        <v>40209</v>
      </c>
      <c r="P256" s="36">
        <v>40573</v>
      </c>
    </row>
    <row r="257" spans="1:16">
      <c r="A257" s="35">
        <v>45581</v>
      </c>
      <c r="B257" t="s">
        <v>4</v>
      </c>
      <c r="C257">
        <v>37</v>
      </c>
      <c r="D257" s="36">
        <v>40461</v>
      </c>
      <c r="E257" s="36">
        <v>40468</v>
      </c>
      <c r="F257">
        <v>9</v>
      </c>
      <c r="G257" t="s">
        <v>2025</v>
      </c>
      <c r="H257" s="36">
        <v>40454</v>
      </c>
      <c r="I257" s="36">
        <v>40482</v>
      </c>
      <c r="J257">
        <v>3</v>
      </c>
      <c r="K257" s="36">
        <v>40391</v>
      </c>
      <c r="L257" s="36">
        <v>40482</v>
      </c>
      <c r="M257" t="s">
        <v>2017</v>
      </c>
      <c r="N257">
        <v>2010</v>
      </c>
      <c r="O257" s="36">
        <v>40209</v>
      </c>
      <c r="P257" s="36">
        <v>40573</v>
      </c>
    </row>
    <row r="258" spans="1:16">
      <c r="A258" s="35">
        <v>45582</v>
      </c>
      <c r="B258" t="s">
        <v>5</v>
      </c>
      <c r="C258">
        <v>37</v>
      </c>
      <c r="D258" s="36">
        <v>40461</v>
      </c>
      <c r="E258" s="36">
        <v>40468</v>
      </c>
      <c r="F258">
        <v>9</v>
      </c>
      <c r="G258" t="s">
        <v>2025</v>
      </c>
      <c r="H258" s="36">
        <v>40454</v>
      </c>
      <c r="I258" s="36">
        <v>40482</v>
      </c>
      <c r="J258">
        <v>3</v>
      </c>
      <c r="K258" s="36">
        <v>40391</v>
      </c>
      <c r="L258" s="36">
        <v>40482</v>
      </c>
      <c r="M258" t="s">
        <v>2017</v>
      </c>
      <c r="N258">
        <v>2010</v>
      </c>
      <c r="O258" s="36">
        <v>40209</v>
      </c>
      <c r="P258" s="36">
        <v>40573</v>
      </c>
    </row>
    <row r="259" spans="1:16">
      <c r="A259" s="35">
        <v>45583</v>
      </c>
      <c r="B259" t="s">
        <v>6</v>
      </c>
      <c r="C259">
        <v>37</v>
      </c>
      <c r="D259" s="36">
        <v>40461</v>
      </c>
      <c r="E259" s="36">
        <v>40468</v>
      </c>
      <c r="F259">
        <v>9</v>
      </c>
      <c r="G259" t="s">
        <v>2025</v>
      </c>
      <c r="H259" s="36">
        <v>40454</v>
      </c>
      <c r="I259" s="36">
        <v>40482</v>
      </c>
      <c r="J259">
        <v>3</v>
      </c>
      <c r="K259" s="36">
        <v>40391</v>
      </c>
      <c r="L259" s="36">
        <v>40482</v>
      </c>
      <c r="M259" t="s">
        <v>2017</v>
      </c>
      <c r="N259">
        <v>2010</v>
      </c>
      <c r="O259" s="36">
        <v>40209</v>
      </c>
      <c r="P259" s="36">
        <v>40573</v>
      </c>
    </row>
    <row r="260" spans="1:16">
      <c r="A260" s="35">
        <v>45584</v>
      </c>
      <c r="B260" t="s">
        <v>7</v>
      </c>
      <c r="C260">
        <v>37</v>
      </c>
      <c r="D260" s="36">
        <v>40461</v>
      </c>
      <c r="E260" s="36">
        <v>40468</v>
      </c>
      <c r="F260">
        <v>9</v>
      </c>
      <c r="G260" t="s">
        <v>2025</v>
      </c>
      <c r="H260" s="36">
        <v>40454</v>
      </c>
      <c r="I260" s="36">
        <v>40482</v>
      </c>
      <c r="J260">
        <v>3</v>
      </c>
      <c r="K260" s="36">
        <v>40391</v>
      </c>
      <c r="L260" s="36">
        <v>40482</v>
      </c>
      <c r="M260" t="s">
        <v>2017</v>
      </c>
      <c r="N260">
        <v>2010</v>
      </c>
      <c r="O260" s="36">
        <v>40209</v>
      </c>
      <c r="P260" s="36">
        <v>40573</v>
      </c>
    </row>
    <row r="261" spans="1:16">
      <c r="A261" s="35">
        <v>45585</v>
      </c>
      <c r="B261" t="s">
        <v>1</v>
      </c>
      <c r="C261">
        <v>38</v>
      </c>
      <c r="D261" s="36">
        <v>40468</v>
      </c>
      <c r="E261" s="36">
        <v>40475</v>
      </c>
      <c r="F261">
        <v>9</v>
      </c>
      <c r="G261" t="s">
        <v>2025</v>
      </c>
      <c r="H261" s="36">
        <v>40454</v>
      </c>
      <c r="I261" s="36">
        <v>40482</v>
      </c>
      <c r="J261">
        <v>3</v>
      </c>
      <c r="K261" s="36">
        <v>40391</v>
      </c>
      <c r="L261" s="36">
        <v>40482</v>
      </c>
      <c r="M261" t="s">
        <v>2017</v>
      </c>
      <c r="N261">
        <v>2010</v>
      </c>
      <c r="O261" s="36">
        <v>40209</v>
      </c>
      <c r="P261" s="36">
        <v>40573</v>
      </c>
    </row>
    <row r="262" spans="1:16">
      <c r="A262" s="35">
        <v>45586</v>
      </c>
      <c r="B262" t="s">
        <v>2</v>
      </c>
      <c r="C262">
        <v>38</v>
      </c>
      <c r="D262" s="36">
        <v>40468</v>
      </c>
      <c r="E262" s="36">
        <v>40475</v>
      </c>
      <c r="F262">
        <v>9</v>
      </c>
      <c r="G262" t="s">
        <v>2025</v>
      </c>
      <c r="H262" s="36">
        <v>40454</v>
      </c>
      <c r="I262" s="36">
        <v>40482</v>
      </c>
      <c r="J262">
        <v>3</v>
      </c>
      <c r="K262" s="36">
        <v>40391</v>
      </c>
      <c r="L262" s="36">
        <v>40482</v>
      </c>
      <c r="M262" t="s">
        <v>2017</v>
      </c>
      <c r="N262">
        <v>2010</v>
      </c>
      <c r="O262" s="36">
        <v>40209</v>
      </c>
      <c r="P262" s="36">
        <v>40573</v>
      </c>
    </row>
    <row r="263" spans="1:16">
      <c r="A263" s="35">
        <v>45587</v>
      </c>
      <c r="B263" t="s">
        <v>3</v>
      </c>
      <c r="C263">
        <v>38</v>
      </c>
      <c r="D263" s="36">
        <v>40468</v>
      </c>
      <c r="E263" s="36">
        <v>40475</v>
      </c>
      <c r="F263">
        <v>9</v>
      </c>
      <c r="G263" t="s">
        <v>2025</v>
      </c>
      <c r="H263" s="36">
        <v>40454</v>
      </c>
      <c r="I263" s="36">
        <v>40482</v>
      </c>
      <c r="J263">
        <v>3</v>
      </c>
      <c r="K263" s="36">
        <v>40391</v>
      </c>
      <c r="L263" s="36">
        <v>40482</v>
      </c>
      <c r="M263" t="s">
        <v>2017</v>
      </c>
      <c r="N263">
        <v>2010</v>
      </c>
      <c r="O263" s="36">
        <v>40209</v>
      </c>
      <c r="P263" s="36">
        <v>40573</v>
      </c>
    </row>
    <row r="264" spans="1:16">
      <c r="A264" s="35">
        <v>45588</v>
      </c>
      <c r="B264" t="s">
        <v>4</v>
      </c>
      <c r="C264">
        <v>38</v>
      </c>
      <c r="D264" s="36">
        <v>40468</v>
      </c>
      <c r="E264" s="36">
        <v>40475</v>
      </c>
      <c r="F264">
        <v>9</v>
      </c>
      <c r="G264" t="s">
        <v>2025</v>
      </c>
      <c r="H264" s="36">
        <v>40454</v>
      </c>
      <c r="I264" s="36">
        <v>40482</v>
      </c>
      <c r="J264">
        <v>3</v>
      </c>
      <c r="K264" s="36">
        <v>40391</v>
      </c>
      <c r="L264" s="36">
        <v>40482</v>
      </c>
      <c r="M264" t="s">
        <v>2017</v>
      </c>
      <c r="N264">
        <v>2010</v>
      </c>
      <c r="O264" s="36">
        <v>40209</v>
      </c>
      <c r="P264" s="36">
        <v>40573</v>
      </c>
    </row>
    <row r="265" spans="1:16">
      <c r="A265" s="35">
        <v>45589</v>
      </c>
      <c r="B265" t="s">
        <v>5</v>
      </c>
      <c r="C265">
        <v>38</v>
      </c>
      <c r="D265" s="36">
        <v>40468</v>
      </c>
      <c r="E265" s="36">
        <v>40475</v>
      </c>
      <c r="F265">
        <v>9</v>
      </c>
      <c r="G265" t="s">
        <v>2025</v>
      </c>
      <c r="H265" s="36">
        <v>40454</v>
      </c>
      <c r="I265" s="36">
        <v>40482</v>
      </c>
      <c r="J265">
        <v>3</v>
      </c>
      <c r="K265" s="36">
        <v>40391</v>
      </c>
      <c r="L265" s="36">
        <v>40482</v>
      </c>
      <c r="M265" t="s">
        <v>2017</v>
      </c>
      <c r="N265">
        <v>2010</v>
      </c>
      <c r="O265" s="36">
        <v>40209</v>
      </c>
      <c r="P265" s="36">
        <v>40573</v>
      </c>
    </row>
    <row r="266" spans="1:16">
      <c r="A266" s="35">
        <v>45590</v>
      </c>
      <c r="B266" t="s">
        <v>6</v>
      </c>
      <c r="C266">
        <v>38</v>
      </c>
      <c r="D266" s="36">
        <v>40468</v>
      </c>
      <c r="E266" s="36">
        <v>40475</v>
      </c>
      <c r="F266">
        <v>9</v>
      </c>
      <c r="G266" t="s">
        <v>2025</v>
      </c>
      <c r="H266" s="36">
        <v>40454</v>
      </c>
      <c r="I266" s="36">
        <v>40482</v>
      </c>
      <c r="J266">
        <v>3</v>
      </c>
      <c r="K266" s="36">
        <v>40391</v>
      </c>
      <c r="L266" s="36">
        <v>40482</v>
      </c>
      <c r="M266" t="s">
        <v>2017</v>
      </c>
      <c r="N266">
        <v>2010</v>
      </c>
      <c r="O266" s="36">
        <v>40209</v>
      </c>
      <c r="P266" s="36">
        <v>40573</v>
      </c>
    </row>
    <row r="267" spans="1:16">
      <c r="A267" s="35">
        <v>45591</v>
      </c>
      <c r="B267" t="s">
        <v>7</v>
      </c>
      <c r="C267">
        <v>38</v>
      </c>
      <c r="D267" s="36">
        <v>40468</v>
      </c>
      <c r="E267" s="36">
        <v>40475</v>
      </c>
      <c r="F267">
        <v>9</v>
      </c>
      <c r="G267" t="s">
        <v>2025</v>
      </c>
      <c r="H267" s="36">
        <v>40454</v>
      </c>
      <c r="I267" s="36">
        <v>40482</v>
      </c>
      <c r="J267">
        <v>3</v>
      </c>
      <c r="K267" s="36">
        <v>40391</v>
      </c>
      <c r="L267" s="36">
        <v>40482</v>
      </c>
      <c r="M267" t="s">
        <v>2017</v>
      </c>
      <c r="N267">
        <v>2010</v>
      </c>
      <c r="O267" s="36">
        <v>40209</v>
      </c>
      <c r="P267" s="36">
        <v>40573</v>
      </c>
    </row>
    <row r="268" spans="1:16">
      <c r="A268" s="35">
        <v>45592</v>
      </c>
      <c r="B268" t="s">
        <v>1</v>
      </c>
      <c r="C268">
        <v>39</v>
      </c>
      <c r="D268" s="36">
        <v>40475</v>
      </c>
      <c r="E268" s="36">
        <v>40482</v>
      </c>
      <c r="F268">
        <v>9</v>
      </c>
      <c r="G268" t="s">
        <v>2025</v>
      </c>
      <c r="H268" s="36">
        <v>40454</v>
      </c>
      <c r="I268" s="36">
        <v>40482</v>
      </c>
      <c r="J268">
        <v>3</v>
      </c>
      <c r="K268" s="36">
        <v>40391</v>
      </c>
      <c r="L268" s="36">
        <v>40482</v>
      </c>
      <c r="M268" t="s">
        <v>2017</v>
      </c>
      <c r="N268">
        <v>2010</v>
      </c>
      <c r="O268" s="36">
        <v>40209</v>
      </c>
      <c r="P268" s="36">
        <v>40573</v>
      </c>
    </row>
    <row r="269" spans="1:16">
      <c r="A269" s="35">
        <v>45593</v>
      </c>
      <c r="B269" t="s">
        <v>2</v>
      </c>
      <c r="C269">
        <v>39</v>
      </c>
      <c r="D269" s="36">
        <v>40475</v>
      </c>
      <c r="E269" s="36">
        <v>40482</v>
      </c>
      <c r="F269">
        <v>9</v>
      </c>
      <c r="G269" t="s">
        <v>2025</v>
      </c>
      <c r="H269" s="36">
        <v>40454</v>
      </c>
      <c r="I269" s="36">
        <v>40482</v>
      </c>
      <c r="J269">
        <v>3</v>
      </c>
      <c r="K269" s="36">
        <v>40391</v>
      </c>
      <c r="L269" s="36">
        <v>40482</v>
      </c>
      <c r="M269" t="s">
        <v>2017</v>
      </c>
      <c r="N269">
        <v>2010</v>
      </c>
      <c r="O269" s="36">
        <v>40209</v>
      </c>
      <c r="P269" s="36">
        <v>40573</v>
      </c>
    </row>
    <row r="270" spans="1:16">
      <c r="A270" s="35">
        <v>45594</v>
      </c>
      <c r="B270" t="s">
        <v>3</v>
      </c>
      <c r="C270">
        <v>39</v>
      </c>
      <c r="D270" s="36">
        <v>40475</v>
      </c>
      <c r="E270" s="36">
        <v>40482</v>
      </c>
      <c r="F270">
        <v>9</v>
      </c>
      <c r="G270" t="s">
        <v>2025</v>
      </c>
      <c r="H270" s="36">
        <v>40454</v>
      </c>
      <c r="I270" s="36">
        <v>40482</v>
      </c>
      <c r="J270">
        <v>3</v>
      </c>
      <c r="K270" s="36">
        <v>40391</v>
      </c>
      <c r="L270" s="36">
        <v>40482</v>
      </c>
      <c r="M270" t="s">
        <v>2017</v>
      </c>
      <c r="N270">
        <v>2010</v>
      </c>
      <c r="O270" s="36">
        <v>40209</v>
      </c>
      <c r="P270" s="36">
        <v>40573</v>
      </c>
    </row>
    <row r="271" spans="1:16">
      <c r="A271" s="35">
        <v>45595</v>
      </c>
      <c r="B271" t="s">
        <v>4</v>
      </c>
      <c r="C271">
        <v>39</v>
      </c>
      <c r="D271" s="36">
        <v>40475</v>
      </c>
      <c r="E271" s="36">
        <v>40482</v>
      </c>
      <c r="F271">
        <v>9</v>
      </c>
      <c r="G271" t="s">
        <v>2025</v>
      </c>
      <c r="H271" s="36">
        <v>40454</v>
      </c>
      <c r="I271" s="36">
        <v>40482</v>
      </c>
      <c r="J271">
        <v>3</v>
      </c>
      <c r="K271" s="36">
        <v>40391</v>
      </c>
      <c r="L271" s="36">
        <v>40482</v>
      </c>
      <c r="M271" t="s">
        <v>2017</v>
      </c>
      <c r="N271">
        <v>2010</v>
      </c>
      <c r="O271" s="36">
        <v>40209</v>
      </c>
      <c r="P271" s="36">
        <v>40573</v>
      </c>
    </row>
    <row r="272" spans="1:16">
      <c r="A272" s="35">
        <v>45596</v>
      </c>
      <c r="B272" t="s">
        <v>5</v>
      </c>
      <c r="C272">
        <v>39</v>
      </c>
      <c r="D272" s="36">
        <v>40475</v>
      </c>
      <c r="E272" s="36">
        <v>40482</v>
      </c>
      <c r="F272">
        <v>9</v>
      </c>
      <c r="G272" t="s">
        <v>2025</v>
      </c>
      <c r="H272" s="36">
        <v>40454</v>
      </c>
      <c r="I272" s="36">
        <v>40482</v>
      </c>
      <c r="J272">
        <v>3</v>
      </c>
      <c r="K272" s="36">
        <v>40391</v>
      </c>
      <c r="L272" s="36">
        <v>40482</v>
      </c>
      <c r="M272" t="s">
        <v>2017</v>
      </c>
      <c r="N272">
        <v>2010</v>
      </c>
      <c r="O272" s="36">
        <v>40209</v>
      </c>
      <c r="P272" s="36">
        <v>40573</v>
      </c>
    </row>
    <row r="273" spans="1:16">
      <c r="A273" s="35">
        <v>45597</v>
      </c>
      <c r="B273" t="s">
        <v>6</v>
      </c>
      <c r="C273">
        <v>39</v>
      </c>
      <c r="D273" s="36">
        <v>40475</v>
      </c>
      <c r="E273" s="36">
        <v>40482</v>
      </c>
      <c r="F273">
        <v>9</v>
      </c>
      <c r="G273" t="s">
        <v>2025</v>
      </c>
      <c r="H273" s="36">
        <v>40454</v>
      </c>
      <c r="I273" s="36">
        <v>40482</v>
      </c>
      <c r="J273">
        <v>3</v>
      </c>
      <c r="K273" s="36">
        <v>40391</v>
      </c>
      <c r="L273" s="36">
        <v>40482</v>
      </c>
      <c r="M273" t="s">
        <v>2017</v>
      </c>
      <c r="N273">
        <v>2010</v>
      </c>
      <c r="O273" s="36">
        <v>40209</v>
      </c>
      <c r="P273" s="36">
        <v>40573</v>
      </c>
    </row>
    <row r="274" spans="1:16">
      <c r="A274" s="35">
        <v>45598</v>
      </c>
      <c r="B274" t="s">
        <v>7</v>
      </c>
      <c r="C274">
        <v>39</v>
      </c>
      <c r="D274" s="36">
        <v>40475</v>
      </c>
      <c r="E274" s="36">
        <v>40482</v>
      </c>
      <c r="F274">
        <v>9</v>
      </c>
      <c r="G274" t="s">
        <v>2025</v>
      </c>
      <c r="H274" s="36">
        <v>40454</v>
      </c>
      <c r="I274" s="36">
        <v>40482</v>
      </c>
      <c r="J274">
        <v>3</v>
      </c>
      <c r="K274" s="36">
        <v>40391</v>
      </c>
      <c r="L274" s="36">
        <v>40482</v>
      </c>
      <c r="M274" t="s">
        <v>2017</v>
      </c>
      <c r="N274">
        <v>2010</v>
      </c>
      <c r="O274" s="36">
        <v>40209</v>
      </c>
      <c r="P274" s="36">
        <v>40573</v>
      </c>
    </row>
    <row r="275" spans="1:16">
      <c r="A275" s="35">
        <v>45599</v>
      </c>
      <c r="B275" t="s">
        <v>1</v>
      </c>
      <c r="C275">
        <v>40</v>
      </c>
      <c r="D275" s="36">
        <v>40482</v>
      </c>
      <c r="E275" s="36">
        <v>40489</v>
      </c>
      <c r="F275">
        <v>10</v>
      </c>
      <c r="G275" t="s">
        <v>2026</v>
      </c>
      <c r="H275" s="36">
        <v>40482</v>
      </c>
      <c r="I275" s="36">
        <v>40517</v>
      </c>
      <c r="J275">
        <v>4</v>
      </c>
      <c r="K275" s="36">
        <v>40482</v>
      </c>
      <c r="L275" s="36">
        <v>40573</v>
      </c>
      <c r="M275" t="s">
        <v>2017</v>
      </c>
      <c r="N275">
        <v>2010</v>
      </c>
      <c r="O275" s="36">
        <v>40209</v>
      </c>
      <c r="P275" s="36">
        <v>40573</v>
      </c>
    </row>
    <row r="276" spans="1:16">
      <c r="A276" s="35">
        <v>45600</v>
      </c>
      <c r="B276" t="s">
        <v>2</v>
      </c>
      <c r="C276">
        <v>40</v>
      </c>
      <c r="D276" s="36">
        <v>40482</v>
      </c>
      <c r="E276" s="36">
        <v>40489</v>
      </c>
      <c r="F276">
        <v>10</v>
      </c>
      <c r="G276" t="s">
        <v>2026</v>
      </c>
      <c r="H276" s="36">
        <v>40482</v>
      </c>
      <c r="I276" s="36">
        <v>40517</v>
      </c>
      <c r="J276">
        <v>4</v>
      </c>
      <c r="K276" s="36">
        <v>40482</v>
      </c>
      <c r="L276" s="36">
        <v>40573</v>
      </c>
      <c r="M276" t="s">
        <v>2017</v>
      </c>
      <c r="N276">
        <v>2010</v>
      </c>
      <c r="O276" s="36">
        <v>40209</v>
      </c>
      <c r="P276" s="36">
        <v>40573</v>
      </c>
    </row>
    <row r="277" spans="1:16">
      <c r="A277" s="35">
        <v>45601</v>
      </c>
      <c r="B277" t="s">
        <v>3</v>
      </c>
      <c r="C277">
        <v>40</v>
      </c>
      <c r="D277" s="36">
        <v>40482</v>
      </c>
      <c r="E277" s="36">
        <v>40489</v>
      </c>
      <c r="F277">
        <v>10</v>
      </c>
      <c r="G277" t="s">
        <v>2026</v>
      </c>
      <c r="H277" s="36">
        <v>40482</v>
      </c>
      <c r="I277" s="36">
        <v>40517</v>
      </c>
      <c r="J277">
        <v>4</v>
      </c>
      <c r="K277" s="36">
        <v>40482</v>
      </c>
      <c r="L277" s="36">
        <v>40573</v>
      </c>
      <c r="M277" t="s">
        <v>2017</v>
      </c>
      <c r="N277">
        <v>2010</v>
      </c>
      <c r="O277" s="36">
        <v>40209</v>
      </c>
      <c r="P277" s="36">
        <v>40573</v>
      </c>
    </row>
    <row r="278" spans="1:16">
      <c r="A278" s="35">
        <v>45602</v>
      </c>
      <c r="B278" t="s">
        <v>4</v>
      </c>
      <c r="C278">
        <v>40</v>
      </c>
      <c r="D278" s="36">
        <v>40482</v>
      </c>
      <c r="E278" s="36">
        <v>40489</v>
      </c>
      <c r="F278">
        <v>10</v>
      </c>
      <c r="G278" t="s">
        <v>2026</v>
      </c>
      <c r="H278" s="36">
        <v>40482</v>
      </c>
      <c r="I278" s="36">
        <v>40517</v>
      </c>
      <c r="J278">
        <v>4</v>
      </c>
      <c r="K278" s="36">
        <v>40482</v>
      </c>
      <c r="L278" s="36">
        <v>40573</v>
      </c>
      <c r="M278" t="s">
        <v>2017</v>
      </c>
      <c r="N278">
        <v>2010</v>
      </c>
      <c r="O278" s="36">
        <v>40209</v>
      </c>
      <c r="P278" s="36">
        <v>40573</v>
      </c>
    </row>
    <row r="279" spans="1:16">
      <c r="A279" s="35">
        <v>45603</v>
      </c>
      <c r="B279" t="s">
        <v>5</v>
      </c>
      <c r="C279">
        <v>40</v>
      </c>
      <c r="D279" s="36">
        <v>40482</v>
      </c>
      <c r="E279" s="36">
        <v>40489</v>
      </c>
      <c r="F279">
        <v>10</v>
      </c>
      <c r="G279" t="s">
        <v>2026</v>
      </c>
      <c r="H279" s="36">
        <v>40482</v>
      </c>
      <c r="I279" s="36">
        <v>40517</v>
      </c>
      <c r="J279">
        <v>4</v>
      </c>
      <c r="K279" s="36">
        <v>40482</v>
      </c>
      <c r="L279" s="36">
        <v>40573</v>
      </c>
      <c r="M279" t="s">
        <v>2017</v>
      </c>
      <c r="N279">
        <v>2010</v>
      </c>
      <c r="O279" s="36">
        <v>40209</v>
      </c>
      <c r="P279" s="36">
        <v>40573</v>
      </c>
    </row>
    <row r="280" spans="1:16">
      <c r="A280" s="35">
        <v>45604</v>
      </c>
      <c r="B280" t="s">
        <v>6</v>
      </c>
      <c r="C280">
        <v>40</v>
      </c>
      <c r="D280" s="36">
        <v>40482</v>
      </c>
      <c r="E280" s="36">
        <v>40489</v>
      </c>
      <c r="F280">
        <v>10</v>
      </c>
      <c r="G280" t="s">
        <v>2026</v>
      </c>
      <c r="H280" s="36">
        <v>40482</v>
      </c>
      <c r="I280" s="36">
        <v>40517</v>
      </c>
      <c r="J280">
        <v>4</v>
      </c>
      <c r="K280" s="36">
        <v>40482</v>
      </c>
      <c r="L280" s="36">
        <v>40573</v>
      </c>
      <c r="M280" t="s">
        <v>2017</v>
      </c>
      <c r="N280">
        <v>2010</v>
      </c>
      <c r="O280" s="36">
        <v>40209</v>
      </c>
      <c r="P280" s="36">
        <v>40573</v>
      </c>
    </row>
    <row r="281" spans="1:16">
      <c r="A281" s="35">
        <v>45605</v>
      </c>
      <c r="B281" t="s">
        <v>7</v>
      </c>
      <c r="C281">
        <v>40</v>
      </c>
      <c r="D281" s="36">
        <v>40482</v>
      </c>
      <c r="E281" s="36">
        <v>40489</v>
      </c>
      <c r="F281">
        <v>10</v>
      </c>
      <c r="G281" t="s">
        <v>2026</v>
      </c>
      <c r="H281" s="36">
        <v>40482</v>
      </c>
      <c r="I281" s="36">
        <v>40517</v>
      </c>
      <c r="J281">
        <v>4</v>
      </c>
      <c r="K281" s="36">
        <v>40482</v>
      </c>
      <c r="L281" s="36">
        <v>40573</v>
      </c>
      <c r="M281" t="s">
        <v>2017</v>
      </c>
      <c r="N281">
        <v>2010</v>
      </c>
      <c r="O281" s="36">
        <v>40209</v>
      </c>
      <c r="P281" s="36">
        <v>40573</v>
      </c>
    </row>
    <row r="282" spans="1:16">
      <c r="A282" s="35">
        <v>45606</v>
      </c>
      <c r="B282" t="s">
        <v>1</v>
      </c>
      <c r="C282">
        <v>41</v>
      </c>
      <c r="D282" s="36">
        <v>40489</v>
      </c>
      <c r="E282" s="36">
        <v>40496</v>
      </c>
      <c r="F282">
        <v>10</v>
      </c>
      <c r="G282" t="s">
        <v>2026</v>
      </c>
      <c r="H282" s="36">
        <v>40482</v>
      </c>
      <c r="I282" s="36">
        <v>40517</v>
      </c>
      <c r="J282">
        <v>4</v>
      </c>
      <c r="K282" s="36">
        <v>40482</v>
      </c>
      <c r="L282" s="36">
        <v>40573</v>
      </c>
      <c r="M282" t="s">
        <v>2017</v>
      </c>
      <c r="N282">
        <v>2010</v>
      </c>
      <c r="O282" s="36">
        <v>40209</v>
      </c>
      <c r="P282" s="36">
        <v>40573</v>
      </c>
    </row>
    <row r="283" spans="1:16">
      <c r="A283" s="35">
        <v>45607</v>
      </c>
      <c r="B283" t="s">
        <v>2</v>
      </c>
      <c r="C283">
        <v>41</v>
      </c>
      <c r="D283" s="36">
        <v>40489</v>
      </c>
      <c r="E283" s="36">
        <v>40496</v>
      </c>
      <c r="F283">
        <v>10</v>
      </c>
      <c r="G283" t="s">
        <v>2026</v>
      </c>
      <c r="H283" s="36">
        <v>40482</v>
      </c>
      <c r="I283" s="36">
        <v>40517</v>
      </c>
      <c r="J283">
        <v>4</v>
      </c>
      <c r="K283" s="36">
        <v>40482</v>
      </c>
      <c r="L283" s="36">
        <v>40573</v>
      </c>
      <c r="M283" t="s">
        <v>2017</v>
      </c>
      <c r="N283">
        <v>2010</v>
      </c>
      <c r="O283" s="36">
        <v>40209</v>
      </c>
      <c r="P283" s="36">
        <v>40573</v>
      </c>
    </row>
    <row r="284" spans="1:16">
      <c r="A284" s="35">
        <v>45608</v>
      </c>
      <c r="B284" t="s">
        <v>3</v>
      </c>
      <c r="C284">
        <v>41</v>
      </c>
      <c r="D284" s="36">
        <v>40489</v>
      </c>
      <c r="E284" s="36">
        <v>40496</v>
      </c>
      <c r="F284">
        <v>10</v>
      </c>
      <c r="G284" t="s">
        <v>2026</v>
      </c>
      <c r="H284" s="36">
        <v>40482</v>
      </c>
      <c r="I284" s="36">
        <v>40517</v>
      </c>
      <c r="J284">
        <v>4</v>
      </c>
      <c r="K284" s="36">
        <v>40482</v>
      </c>
      <c r="L284" s="36">
        <v>40573</v>
      </c>
      <c r="M284" t="s">
        <v>2017</v>
      </c>
      <c r="N284">
        <v>2010</v>
      </c>
      <c r="O284" s="36">
        <v>40209</v>
      </c>
      <c r="P284" s="36">
        <v>40573</v>
      </c>
    </row>
    <row r="285" spans="1:16">
      <c r="A285" s="35">
        <v>45609</v>
      </c>
      <c r="B285" t="s">
        <v>4</v>
      </c>
      <c r="C285">
        <v>41</v>
      </c>
      <c r="D285" s="36">
        <v>40489</v>
      </c>
      <c r="E285" s="36">
        <v>40496</v>
      </c>
      <c r="F285">
        <v>10</v>
      </c>
      <c r="G285" t="s">
        <v>2026</v>
      </c>
      <c r="H285" s="36">
        <v>40482</v>
      </c>
      <c r="I285" s="36">
        <v>40517</v>
      </c>
      <c r="J285">
        <v>4</v>
      </c>
      <c r="K285" s="36">
        <v>40482</v>
      </c>
      <c r="L285" s="36">
        <v>40573</v>
      </c>
      <c r="M285" t="s">
        <v>2017</v>
      </c>
      <c r="N285">
        <v>2010</v>
      </c>
      <c r="O285" s="36">
        <v>40209</v>
      </c>
      <c r="P285" s="36">
        <v>40573</v>
      </c>
    </row>
    <row r="286" spans="1:16">
      <c r="A286" s="35">
        <v>45610</v>
      </c>
      <c r="B286" t="s">
        <v>5</v>
      </c>
      <c r="C286">
        <v>41</v>
      </c>
      <c r="D286" s="36">
        <v>40489</v>
      </c>
      <c r="E286" s="36">
        <v>40496</v>
      </c>
      <c r="F286">
        <v>10</v>
      </c>
      <c r="G286" t="s">
        <v>2026</v>
      </c>
      <c r="H286" s="36">
        <v>40482</v>
      </c>
      <c r="I286" s="36">
        <v>40517</v>
      </c>
      <c r="J286">
        <v>4</v>
      </c>
      <c r="K286" s="36">
        <v>40482</v>
      </c>
      <c r="L286" s="36">
        <v>40573</v>
      </c>
      <c r="M286" t="s">
        <v>2017</v>
      </c>
      <c r="N286">
        <v>2010</v>
      </c>
      <c r="O286" s="36">
        <v>40209</v>
      </c>
      <c r="P286" s="36">
        <v>40573</v>
      </c>
    </row>
    <row r="287" spans="1:16">
      <c r="A287" s="35">
        <v>45611</v>
      </c>
      <c r="B287" t="s">
        <v>6</v>
      </c>
      <c r="C287">
        <v>41</v>
      </c>
      <c r="D287" s="36">
        <v>40489</v>
      </c>
      <c r="E287" s="36">
        <v>40496</v>
      </c>
      <c r="F287">
        <v>10</v>
      </c>
      <c r="G287" t="s">
        <v>2026</v>
      </c>
      <c r="H287" s="36">
        <v>40482</v>
      </c>
      <c r="I287" s="36">
        <v>40517</v>
      </c>
      <c r="J287">
        <v>4</v>
      </c>
      <c r="K287" s="36">
        <v>40482</v>
      </c>
      <c r="L287" s="36">
        <v>40573</v>
      </c>
      <c r="M287" t="s">
        <v>2017</v>
      </c>
      <c r="N287">
        <v>2010</v>
      </c>
      <c r="O287" s="36">
        <v>40209</v>
      </c>
      <c r="P287" s="36">
        <v>40573</v>
      </c>
    </row>
    <row r="288" spans="1:16">
      <c r="A288" s="35">
        <v>45612</v>
      </c>
      <c r="B288" t="s">
        <v>7</v>
      </c>
      <c r="C288">
        <v>41</v>
      </c>
      <c r="D288" s="36">
        <v>40489</v>
      </c>
      <c r="E288" s="36">
        <v>40496</v>
      </c>
      <c r="F288">
        <v>10</v>
      </c>
      <c r="G288" t="s">
        <v>2026</v>
      </c>
      <c r="H288" s="36">
        <v>40482</v>
      </c>
      <c r="I288" s="36">
        <v>40517</v>
      </c>
      <c r="J288">
        <v>4</v>
      </c>
      <c r="K288" s="36">
        <v>40482</v>
      </c>
      <c r="L288" s="36">
        <v>40573</v>
      </c>
      <c r="M288" t="s">
        <v>2017</v>
      </c>
      <c r="N288">
        <v>2010</v>
      </c>
      <c r="O288" s="36">
        <v>40209</v>
      </c>
      <c r="P288" s="36">
        <v>40573</v>
      </c>
    </row>
    <row r="289" spans="1:16">
      <c r="A289" s="35">
        <v>45613</v>
      </c>
      <c r="B289" t="s">
        <v>1</v>
      </c>
      <c r="C289">
        <v>42</v>
      </c>
      <c r="D289" s="36">
        <v>40496</v>
      </c>
      <c r="E289" s="36">
        <v>40503</v>
      </c>
      <c r="F289">
        <v>10</v>
      </c>
      <c r="G289" t="s">
        <v>2026</v>
      </c>
      <c r="H289" s="36">
        <v>40482</v>
      </c>
      <c r="I289" s="36">
        <v>40517</v>
      </c>
      <c r="J289">
        <v>4</v>
      </c>
      <c r="K289" s="36">
        <v>40482</v>
      </c>
      <c r="L289" s="36">
        <v>40573</v>
      </c>
      <c r="M289" t="s">
        <v>2017</v>
      </c>
      <c r="N289">
        <v>2010</v>
      </c>
      <c r="O289" s="36">
        <v>40209</v>
      </c>
      <c r="P289" s="36">
        <v>40573</v>
      </c>
    </row>
    <row r="290" spans="1:16">
      <c r="A290" s="35">
        <v>45614</v>
      </c>
      <c r="B290" t="s">
        <v>2</v>
      </c>
      <c r="C290">
        <v>42</v>
      </c>
      <c r="D290" s="36">
        <v>40496</v>
      </c>
      <c r="E290" s="36">
        <v>40503</v>
      </c>
      <c r="F290">
        <v>10</v>
      </c>
      <c r="G290" t="s">
        <v>2026</v>
      </c>
      <c r="H290" s="36">
        <v>40482</v>
      </c>
      <c r="I290" s="36">
        <v>40517</v>
      </c>
      <c r="J290">
        <v>4</v>
      </c>
      <c r="K290" s="36">
        <v>40482</v>
      </c>
      <c r="L290" s="36">
        <v>40573</v>
      </c>
      <c r="M290" t="s">
        <v>2017</v>
      </c>
      <c r="N290">
        <v>2010</v>
      </c>
      <c r="O290" s="36">
        <v>40209</v>
      </c>
      <c r="P290" s="36">
        <v>40573</v>
      </c>
    </row>
    <row r="291" spans="1:16">
      <c r="A291" s="35">
        <v>45615</v>
      </c>
      <c r="B291" t="s">
        <v>3</v>
      </c>
      <c r="C291">
        <v>42</v>
      </c>
      <c r="D291" s="36">
        <v>40496</v>
      </c>
      <c r="E291" s="36">
        <v>40503</v>
      </c>
      <c r="F291">
        <v>10</v>
      </c>
      <c r="G291" t="s">
        <v>2026</v>
      </c>
      <c r="H291" s="36">
        <v>40482</v>
      </c>
      <c r="I291" s="36">
        <v>40517</v>
      </c>
      <c r="J291">
        <v>4</v>
      </c>
      <c r="K291" s="36">
        <v>40482</v>
      </c>
      <c r="L291" s="36">
        <v>40573</v>
      </c>
      <c r="M291" t="s">
        <v>2017</v>
      </c>
      <c r="N291">
        <v>2010</v>
      </c>
      <c r="O291" s="36">
        <v>40209</v>
      </c>
      <c r="P291" s="36">
        <v>40573</v>
      </c>
    </row>
    <row r="292" spans="1:16">
      <c r="A292" s="35">
        <v>45616</v>
      </c>
      <c r="B292" t="s">
        <v>4</v>
      </c>
      <c r="C292">
        <v>42</v>
      </c>
      <c r="D292" s="36">
        <v>40496</v>
      </c>
      <c r="E292" s="36">
        <v>40503</v>
      </c>
      <c r="F292">
        <v>10</v>
      </c>
      <c r="G292" t="s">
        <v>2026</v>
      </c>
      <c r="H292" s="36">
        <v>40482</v>
      </c>
      <c r="I292" s="36">
        <v>40517</v>
      </c>
      <c r="J292">
        <v>4</v>
      </c>
      <c r="K292" s="36">
        <v>40482</v>
      </c>
      <c r="L292" s="36">
        <v>40573</v>
      </c>
      <c r="M292" t="s">
        <v>2017</v>
      </c>
      <c r="N292">
        <v>2010</v>
      </c>
      <c r="O292" s="36">
        <v>40209</v>
      </c>
      <c r="P292" s="36">
        <v>40573</v>
      </c>
    </row>
    <row r="293" spans="1:16">
      <c r="A293" s="35">
        <v>45617</v>
      </c>
      <c r="B293" t="s">
        <v>5</v>
      </c>
      <c r="C293">
        <v>42</v>
      </c>
      <c r="D293" s="36">
        <v>40496</v>
      </c>
      <c r="E293" s="36">
        <v>40503</v>
      </c>
      <c r="F293">
        <v>10</v>
      </c>
      <c r="G293" t="s">
        <v>2026</v>
      </c>
      <c r="H293" s="36">
        <v>40482</v>
      </c>
      <c r="I293" s="36">
        <v>40517</v>
      </c>
      <c r="J293">
        <v>4</v>
      </c>
      <c r="K293" s="36">
        <v>40482</v>
      </c>
      <c r="L293" s="36">
        <v>40573</v>
      </c>
      <c r="M293" t="s">
        <v>2017</v>
      </c>
      <c r="N293">
        <v>2010</v>
      </c>
      <c r="O293" s="36">
        <v>40209</v>
      </c>
      <c r="P293" s="36">
        <v>40573</v>
      </c>
    </row>
    <row r="294" spans="1:16">
      <c r="A294" s="35">
        <v>45618</v>
      </c>
      <c r="B294" t="s">
        <v>6</v>
      </c>
      <c r="C294">
        <v>42</v>
      </c>
      <c r="D294" s="36">
        <v>40496</v>
      </c>
      <c r="E294" s="36">
        <v>40503</v>
      </c>
      <c r="F294">
        <v>10</v>
      </c>
      <c r="G294" t="s">
        <v>2026</v>
      </c>
      <c r="H294" s="36">
        <v>40482</v>
      </c>
      <c r="I294" s="36">
        <v>40517</v>
      </c>
      <c r="J294">
        <v>4</v>
      </c>
      <c r="K294" s="36">
        <v>40482</v>
      </c>
      <c r="L294" s="36">
        <v>40573</v>
      </c>
      <c r="M294" t="s">
        <v>2017</v>
      </c>
      <c r="N294">
        <v>2010</v>
      </c>
      <c r="O294" s="36">
        <v>40209</v>
      </c>
      <c r="P294" s="36">
        <v>40573</v>
      </c>
    </row>
    <row r="295" spans="1:16">
      <c r="A295" s="35">
        <v>45619</v>
      </c>
      <c r="B295" t="s">
        <v>7</v>
      </c>
      <c r="C295">
        <v>42</v>
      </c>
      <c r="D295" s="36">
        <v>40496</v>
      </c>
      <c r="E295" s="36">
        <v>40503</v>
      </c>
      <c r="F295">
        <v>10</v>
      </c>
      <c r="G295" t="s">
        <v>2026</v>
      </c>
      <c r="H295" s="36">
        <v>40482</v>
      </c>
      <c r="I295" s="36">
        <v>40517</v>
      </c>
      <c r="J295">
        <v>4</v>
      </c>
      <c r="K295" s="36">
        <v>40482</v>
      </c>
      <c r="L295" s="36">
        <v>40573</v>
      </c>
      <c r="M295" t="s">
        <v>2017</v>
      </c>
      <c r="N295">
        <v>2010</v>
      </c>
      <c r="O295" s="36">
        <v>40209</v>
      </c>
      <c r="P295" s="36">
        <v>40573</v>
      </c>
    </row>
    <row r="296" spans="1:16">
      <c r="A296" s="35">
        <v>45620</v>
      </c>
      <c r="B296" t="s">
        <v>1</v>
      </c>
      <c r="C296">
        <v>43</v>
      </c>
      <c r="D296" s="36">
        <v>40503</v>
      </c>
      <c r="E296" s="36">
        <v>40510</v>
      </c>
      <c r="F296">
        <v>10</v>
      </c>
      <c r="G296" t="s">
        <v>2026</v>
      </c>
      <c r="H296" s="36">
        <v>40482</v>
      </c>
      <c r="I296" s="36">
        <v>40517</v>
      </c>
      <c r="J296">
        <v>4</v>
      </c>
      <c r="K296" s="36">
        <v>40482</v>
      </c>
      <c r="L296" s="36">
        <v>40573</v>
      </c>
      <c r="M296" t="s">
        <v>2017</v>
      </c>
      <c r="N296">
        <v>2010</v>
      </c>
      <c r="O296" s="36">
        <v>40209</v>
      </c>
      <c r="P296" s="36">
        <v>40573</v>
      </c>
    </row>
    <row r="297" spans="1:16">
      <c r="A297" s="35">
        <v>45621</v>
      </c>
      <c r="B297" t="s">
        <v>2</v>
      </c>
      <c r="C297">
        <v>43</v>
      </c>
      <c r="D297" s="36">
        <v>40503</v>
      </c>
      <c r="E297" s="36">
        <v>40510</v>
      </c>
      <c r="F297">
        <v>10</v>
      </c>
      <c r="G297" t="s">
        <v>2026</v>
      </c>
      <c r="H297" s="36">
        <v>40482</v>
      </c>
      <c r="I297" s="36">
        <v>40517</v>
      </c>
      <c r="J297">
        <v>4</v>
      </c>
      <c r="K297" s="36">
        <v>40482</v>
      </c>
      <c r="L297" s="36">
        <v>40573</v>
      </c>
      <c r="M297" t="s">
        <v>2017</v>
      </c>
      <c r="N297">
        <v>2010</v>
      </c>
      <c r="O297" s="36">
        <v>40209</v>
      </c>
      <c r="P297" s="36">
        <v>40573</v>
      </c>
    </row>
    <row r="298" spans="1:16">
      <c r="A298" s="35">
        <v>45622</v>
      </c>
      <c r="B298" t="s">
        <v>3</v>
      </c>
      <c r="C298">
        <v>43</v>
      </c>
      <c r="D298" s="36">
        <v>40503</v>
      </c>
      <c r="E298" s="36">
        <v>40510</v>
      </c>
      <c r="F298">
        <v>10</v>
      </c>
      <c r="G298" t="s">
        <v>2026</v>
      </c>
      <c r="H298" s="36">
        <v>40482</v>
      </c>
      <c r="I298" s="36">
        <v>40517</v>
      </c>
      <c r="J298">
        <v>4</v>
      </c>
      <c r="K298" s="36">
        <v>40482</v>
      </c>
      <c r="L298" s="36">
        <v>40573</v>
      </c>
      <c r="M298" t="s">
        <v>2017</v>
      </c>
      <c r="N298">
        <v>2010</v>
      </c>
      <c r="O298" s="36">
        <v>40209</v>
      </c>
      <c r="P298" s="36">
        <v>40573</v>
      </c>
    </row>
    <row r="299" spans="1:16">
      <c r="A299" s="35">
        <v>45623</v>
      </c>
      <c r="B299" t="s">
        <v>4</v>
      </c>
      <c r="C299">
        <v>43</v>
      </c>
      <c r="D299" s="36">
        <v>40503</v>
      </c>
      <c r="E299" s="36">
        <v>40510</v>
      </c>
      <c r="F299">
        <v>10</v>
      </c>
      <c r="G299" t="s">
        <v>2026</v>
      </c>
      <c r="H299" s="36">
        <v>40482</v>
      </c>
      <c r="I299" s="36">
        <v>40517</v>
      </c>
      <c r="J299">
        <v>4</v>
      </c>
      <c r="K299" s="36">
        <v>40482</v>
      </c>
      <c r="L299" s="36">
        <v>40573</v>
      </c>
      <c r="M299" t="s">
        <v>2017</v>
      </c>
      <c r="N299">
        <v>2010</v>
      </c>
      <c r="O299" s="36">
        <v>40209</v>
      </c>
      <c r="P299" s="36">
        <v>40573</v>
      </c>
    </row>
    <row r="300" spans="1:16">
      <c r="A300" s="35">
        <v>45624</v>
      </c>
      <c r="B300" t="s">
        <v>5</v>
      </c>
      <c r="C300">
        <v>43</v>
      </c>
      <c r="D300" s="36">
        <v>40503</v>
      </c>
      <c r="E300" s="36">
        <v>40510</v>
      </c>
      <c r="F300">
        <v>10</v>
      </c>
      <c r="G300" t="s">
        <v>2026</v>
      </c>
      <c r="H300" s="36">
        <v>40482</v>
      </c>
      <c r="I300" s="36">
        <v>40517</v>
      </c>
      <c r="J300">
        <v>4</v>
      </c>
      <c r="K300" s="36">
        <v>40482</v>
      </c>
      <c r="L300" s="36">
        <v>40573</v>
      </c>
      <c r="M300" t="s">
        <v>2017</v>
      </c>
      <c r="N300">
        <v>2010</v>
      </c>
      <c r="O300" s="36">
        <v>40209</v>
      </c>
      <c r="P300" s="36">
        <v>40573</v>
      </c>
    </row>
    <row r="301" spans="1:16">
      <c r="A301" s="35">
        <v>45625</v>
      </c>
      <c r="B301" t="s">
        <v>6</v>
      </c>
      <c r="C301">
        <v>43</v>
      </c>
      <c r="D301" s="36">
        <v>40503</v>
      </c>
      <c r="E301" s="36">
        <v>40510</v>
      </c>
      <c r="F301">
        <v>10</v>
      </c>
      <c r="G301" t="s">
        <v>2026</v>
      </c>
      <c r="H301" s="36">
        <v>40482</v>
      </c>
      <c r="I301" s="36">
        <v>40517</v>
      </c>
      <c r="J301">
        <v>4</v>
      </c>
      <c r="K301" s="36">
        <v>40482</v>
      </c>
      <c r="L301" s="36">
        <v>40573</v>
      </c>
      <c r="M301" t="s">
        <v>2017</v>
      </c>
      <c r="N301">
        <v>2010</v>
      </c>
      <c r="O301" s="36">
        <v>40209</v>
      </c>
      <c r="P301" s="36">
        <v>40573</v>
      </c>
    </row>
    <row r="302" spans="1:16">
      <c r="A302" s="35">
        <v>45626</v>
      </c>
      <c r="B302" t="s">
        <v>7</v>
      </c>
      <c r="C302">
        <v>43</v>
      </c>
      <c r="D302" s="36">
        <v>40503</v>
      </c>
      <c r="E302" s="36">
        <v>40510</v>
      </c>
      <c r="F302">
        <v>10</v>
      </c>
      <c r="G302" t="s">
        <v>2026</v>
      </c>
      <c r="H302" s="36">
        <v>40482</v>
      </c>
      <c r="I302" s="36">
        <v>40517</v>
      </c>
      <c r="J302">
        <v>4</v>
      </c>
      <c r="K302" s="36">
        <v>40482</v>
      </c>
      <c r="L302" s="36">
        <v>40573</v>
      </c>
      <c r="M302" t="s">
        <v>2017</v>
      </c>
      <c r="N302">
        <v>2010</v>
      </c>
      <c r="O302" s="36">
        <v>40209</v>
      </c>
      <c r="P302" s="36">
        <v>40573</v>
      </c>
    </row>
    <row r="303" spans="1:16">
      <c r="A303" s="35">
        <v>45627</v>
      </c>
      <c r="B303" t="s">
        <v>1</v>
      </c>
      <c r="C303">
        <v>44</v>
      </c>
      <c r="D303" s="36">
        <v>40510</v>
      </c>
      <c r="E303" s="36">
        <v>40517</v>
      </c>
      <c r="F303">
        <v>10</v>
      </c>
      <c r="G303" t="s">
        <v>2026</v>
      </c>
      <c r="H303" s="36">
        <v>40482</v>
      </c>
      <c r="I303" s="36">
        <v>40517</v>
      </c>
      <c r="J303">
        <v>4</v>
      </c>
      <c r="K303" s="36">
        <v>40482</v>
      </c>
      <c r="L303" s="36">
        <v>40573</v>
      </c>
      <c r="M303" t="s">
        <v>2017</v>
      </c>
      <c r="N303">
        <v>2010</v>
      </c>
      <c r="O303" s="36">
        <v>40209</v>
      </c>
      <c r="P303" s="36">
        <v>40573</v>
      </c>
    </row>
    <row r="304" spans="1:16">
      <c r="A304" s="35">
        <v>45628</v>
      </c>
      <c r="B304" t="s">
        <v>2</v>
      </c>
      <c r="C304">
        <v>44</v>
      </c>
      <c r="D304" s="36">
        <v>40510</v>
      </c>
      <c r="E304" s="36">
        <v>40517</v>
      </c>
      <c r="F304">
        <v>10</v>
      </c>
      <c r="G304" t="s">
        <v>2026</v>
      </c>
      <c r="H304" s="36">
        <v>40482</v>
      </c>
      <c r="I304" s="36">
        <v>40517</v>
      </c>
      <c r="J304">
        <v>4</v>
      </c>
      <c r="K304" s="36">
        <v>40482</v>
      </c>
      <c r="L304" s="36">
        <v>40573</v>
      </c>
      <c r="M304" t="s">
        <v>2017</v>
      </c>
      <c r="N304">
        <v>2010</v>
      </c>
      <c r="O304" s="36">
        <v>40209</v>
      </c>
      <c r="P304" s="36">
        <v>40573</v>
      </c>
    </row>
    <row r="305" spans="1:16">
      <c r="A305" s="35">
        <v>45629</v>
      </c>
      <c r="B305" t="s">
        <v>3</v>
      </c>
      <c r="C305">
        <v>44</v>
      </c>
      <c r="D305" s="36">
        <v>40510</v>
      </c>
      <c r="E305" s="36">
        <v>40517</v>
      </c>
      <c r="F305">
        <v>10</v>
      </c>
      <c r="G305" t="s">
        <v>2026</v>
      </c>
      <c r="H305" s="36">
        <v>40482</v>
      </c>
      <c r="I305" s="36">
        <v>40517</v>
      </c>
      <c r="J305">
        <v>4</v>
      </c>
      <c r="K305" s="36">
        <v>40482</v>
      </c>
      <c r="L305" s="36">
        <v>40573</v>
      </c>
      <c r="M305" t="s">
        <v>2017</v>
      </c>
      <c r="N305">
        <v>2010</v>
      </c>
      <c r="O305" s="36">
        <v>40209</v>
      </c>
      <c r="P305" s="36">
        <v>40573</v>
      </c>
    </row>
    <row r="306" spans="1:16">
      <c r="A306" s="35">
        <v>45630</v>
      </c>
      <c r="B306" t="s">
        <v>4</v>
      </c>
      <c r="C306">
        <v>44</v>
      </c>
      <c r="D306" s="36">
        <v>40510</v>
      </c>
      <c r="E306" s="36">
        <v>40517</v>
      </c>
      <c r="F306">
        <v>10</v>
      </c>
      <c r="G306" t="s">
        <v>2026</v>
      </c>
      <c r="H306" s="36">
        <v>40482</v>
      </c>
      <c r="I306" s="36">
        <v>40517</v>
      </c>
      <c r="J306">
        <v>4</v>
      </c>
      <c r="K306" s="36">
        <v>40482</v>
      </c>
      <c r="L306" s="36">
        <v>40573</v>
      </c>
      <c r="M306" t="s">
        <v>2017</v>
      </c>
      <c r="N306">
        <v>2010</v>
      </c>
      <c r="O306" s="36">
        <v>40209</v>
      </c>
      <c r="P306" s="36">
        <v>40573</v>
      </c>
    </row>
    <row r="307" spans="1:16">
      <c r="A307" s="35">
        <v>45631</v>
      </c>
      <c r="B307" t="s">
        <v>5</v>
      </c>
      <c r="C307">
        <v>44</v>
      </c>
      <c r="D307" s="36">
        <v>40510</v>
      </c>
      <c r="E307" s="36">
        <v>40517</v>
      </c>
      <c r="F307">
        <v>10</v>
      </c>
      <c r="G307" t="s">
        <v>2026</v>
      </c>
      <c r="H307" s="36">
        <v>40482</v>
      </c>
      <c r="I307" s="36">
        <v>40517</v>
      </c>
      <c r="J307">
        <v>4</v>
      </c>
      <c r="K307" s="36">
        <v>40482</v>
      </c>
      <c r="L307" s="36">
        <v>40573</v>
      </c>
      <c r="M307" t="s">
        <v>2017</v>
      </c>
      <c r="N307">
        <v>2010</v>
      </c>
      <c r="O307" s="36">
        <v>40209</v>
      </c>
      <c r="P307" s="36">
        <v>40573</v>
      </c>
    </row>
    <row r="308" spans="1:16">
      <c r="A308" s="35">
        <v>45632</v>
      </c>
      <c r="B308" t="s">
        <v>6</v>
      </c>
      <c r="C308">
        <v>44</v>
      </c>
      <c r="D308" s="36">
        <v>40510</v>
      </c>
      <c r="E308" s="36">
        <v>40517</v>
      </c>
      <c r="F308">
        <v>10</v>
      </c>
      <c r="G308" t="s">
        <v>2026</v>
      </c>
      <c r="H308" s="36">
        <v>40482</v>
      </c>
      <c r="I308" s="36">
        <v>40517</v>
      </c>
      <c r="J308">
        <v>4</v>
      </c>
      <c r="K308" s="36">
        <v>40482</v>
      </c>
      <c r="L308" s="36">
        <v>40573</v>
      </c>
      <c r="M308" t="s">
        <v>2017</v>
      </c>
      <c r="N308">
        <v>2010</v>
      </c>
      <c r="O308" s="36">
        <v>40209</v>
      </c>
      <c r="P308" s="36">
        <v>40573</v>
      </c>
    </row>
    <row r="309" spans="1:16">
      <c r="A309" s="35">
        <v>45633</v>
      </c>
      <c r="B309" t="s">
        <v>7</v>
      </c>
      <c r="C309">
        <v>44</v>
      </c>
      <c r="D309" s="36">
        <v>40510</v>
      </c>
      <c r="E309" s="36">
        <v>40517</v>
      </c>
      <c r="F309">
        <v>10</v>
      </c>
      <c r="G309" t="s">
        <v>2026</v>
      </c>
      <c r="H309" s="36">
        <v>40482</v>
      </c>
      <c r="I309" s="36">
        <v>40517</v>
      </c>
      <c r="J309">
        <v>4</v>
      </c>
      <c r="K309" s="36">
        <v>40482</v>
      </c>
      <c r="L309" s="36">
        <v>40573</v>
      </c>
      <c r="M309" t="s">
        <v>2017</v>
      </c>
      <c r="N309">
        <v>2010</v>
      </c>
      <c r="O309" s="36">
        <v>40209</v>
      </c>
      <c r="P309" s="36">
        <v>40573</v>
      </c>
    </row>
    <row r="310" spans="1:16">
      <c r="A310" s="35">
        <v>45634</v>
      </c>
      <c r="B310" t="s">
        <v>1</v>
      </c>
      <c r="C310">
        <v>45</v>
      </c>
      <c r="D310" s="36">
        <v>40517</v>
      </c>
      <c r="E310" s="36">
        <v>40524</v>
      </c>
      <c r="F310">
        <v>11</v>
      </c>
      <c r="G310" t="s">
        <v>2027</v>
      </c>
      <c r="H310" s="36">
        <v>40517</v>
      </c>
      <c r="I310" s="36">
        <v>40545</v>
      </c>
      <c r="J310">
        <v>4</v>
      </c>
      <c r="K310" s="36">
        <v>40482</v>
      </c>
      <c r="L310" s="36">
        <v>40573</v>
      </c>
      <c r="M310" t="s">
        <v>2017</v>
      </c>
      <c r="N310">
        <v>2010</v>
      </c>
      <c r="O310" s="36">
        <v>40209</v>
      </c>
      <c r="P310" s="36">
        <v>40573</v>
      </c>
    </row>
    <row r="311" spans="1:16">
      <c r="A311" s="35">
        <v>45635</v>
      </c>
      <c r="B311" t="s">
        <v>2</v>
      </c>
      <c r="C311">
        <v>45</v>
      </c>
      <c r="D311" s="36">
        <v>40517</v>
      </c>
      <c r="E311" s="36">
        <v>40524</v>
      </c>
      <c r="F311">
        <v>11</v>
      </c>
      <c r="G311" t="s">
        <v>2027</v>
      </c>
      <c r="H311" s="36">
        <v>40517</v>
      </c>
      <c r="I311" s="36">
        <v>40545</v>
      </c>
      <c r="J311">
        <v>4</v>
      </c>
      <c r="K311" s="36">
        <v>40482</v>
      </c>
      <c r="L311" s="36">
        <v>40573</v>
      </c>
      <c r="M311" t="s">
        <v>2017</v>
      </c>
      <c r="N311">
        <v>2010</v>
      </c>
      <c r="O311" s="36">
        <v>40209</v>
      </c>
      <c r="P311" s="36">
        <v>40573</v>
      </c>
    </row>
    <row r="312" spans="1:16">
      <c r="A312" s="35">
        <v>45636</v>
      </c>
      <c r="B312" t="s">
        <v>3</v>
      </c>
      <c r="C312">
        <v>45</v>
      </c>
      <c r="D312" s="36">
        <v>40517</v>
      </c>
      <c r="E312" s="36">
        <v>40524</v>
      </c>
      <c r="F312">
        <v>11</v>
      </c>
      <c r="G312" t="s">
        <v>2027</v>
      </c>
      <c r="H312" s="36">
        <v>40517</v>
      </c>
      <c r="I312" s="36">
        <v>40545</v>
      </c>
      <c r="J312">
        <v>4</v>
      </c>
      <c r="K312" s="36">
        <v>40482</v>
      </c>
      <c r="L312" s="36">
        <v>40573</v>
      </c>
      <c r="M312" t="s">
        <v>2017</v>
      </c>
      <c r="N312">
        <v>2010</v>
      </c>
      <c r="O312" s="36">
        <v>40209</v>
      </c>
      <c r="P312" s="36">
        <v>40573</v>
      </c>
    </row>
    <row r="313" spans="1:16">
      <c r="A313" s="35">
        <v>45637</v>
      </c>
      <c r="B313" t="s">
        <v>4</v>
      </c>
      <c r="C313">
        <v>45</v>
      </c>
      <c r="D313" s="36">
        <v>40517</v>
      </c>
      <c r="E313" s="36">
        <v>40524</v>
      </c>
      <c r="F313">
        <v>11</v>
      </c>
      <c r="G313" t="s">
        <v>2027</v>
      </c>
      <c r="H313" s="36">
        <v>40517</v>
      </c>
      <c r="I313" s="36">
        <v>40545</v>
      </c>
      <c r="J313">
        <v>4</v>
      </c>
      <c r="K313" s="36">
        <v>40482</v>
      </c>
      <c r="L313" s="36">
        <v>40573</v>
      </c>
      <c r="M313" t="s">
        <v>2017</v>
      </c>
      <c r="N313">
        <v>2010</v>
      </c>
      <c r="O313" s="36">
        <v>40209</v>
      </c>
      <c r="P313" s="36">
        <v>40573</v>
      </c>
    </row>
    <row r="314" spans="1:16">
      <c r="A314" s="35">
        <v>45638</v>
      </c>
      <c r="B314" t="s">
        <v>5</v>
      </c>
      <c r="C314">
        <v>45</v>
      </c>
      <c r="D314" s="36">
        <v>40517</v>
      </c>
      <c r="E314" s="36">
        <v>40524</v>
      </c>
      <c r="F314">
        <v>11</v>
      </c>
      <c r="G314" t="s">
        <v>2027</v>
      </c>
      <c r="H314" s="36">
        <v>40517</v>
      </c>
      <c r="I314" s="36">
        <v>40545</v>
      </c>
      <c r="J314">
        <v>4</v>
      </c>
      <c r="K314" s="36">
        <v>40482</v>
      </c>
      <c r="L314" s="36">
        <v>40573</v>
      </c>
      <c r="M314" t="s">
        <v>2017</v>
      </c>
      <c r="N314">
        <v>2010</v>
      </c>
      <c r="O314" s="36">
        <v>40209</v>
      </c>
      <c r="P314" s="36">
        <v>40573</v>
      </c>
    </row>
    <row r="315" spans="1:16">
      <c r="A315" s="35">
        <v>45639</v>
      </c>
      <c r="B315" t="s">
        <v>6</v>
      </c>
      <c r="C315">
        <v>45</v>
      </c>
      <c r="D315" s="36">
        <v>40517</v>
      </c>
      <c r="E315" s="36">
        <v>40524</v>
      </c>
      <c r="F315">
        <v>11</v>
      </c>
      <c r="G315" t="s">
        <v>2027</v>
      </c>
      <c r="H315" s="36">
        <v>40517</v>
      </c>
      <c r="I315" s="36">
        <v>40545</v>
      </c>
      <c r="J315">
        <v>4</v>
      </c>
      <c r="K315" s="36">
        <v>40482</v>
      </c>
      <c r="L315" s="36">
        <v>40573</v>
      </c>
      <c r="M315" t="s">
        <v>2017</v>
      </c>
      <c r="N315">
        <v>2010</v>
      </c>
      <c r="O315" s="36">
        <v>40209</v>
      </c>
      <c r="P315" s="36">
        <v>40573</v>
      </c>
    </row>
    <row r="316" spans="1:16">
      <c r="A316" s="35">
        <v>45640</v>
      </c>
      <c r="B316" t="s">
        <v>7</v>
      </c>
      <c r="C316">
        <v>45</v>
      </c>
      <c r="D316" s="36">
        <v>40517</v>
      </c>
      <c r="E316" s="36">
        <v>40524</v>
      </c>
      <c r="F316">
        <v>11</v>
      </c>
      <c r="G316" t="s">
        <v>2027</v>
      </c>
      <c r="H316" s="36">
        <v>40517</v>
      </c>
      <c r="I316" s="36">
        <v>40545</v>
      </c>
      <c r="J316">
        <v>4</v>
      </c>
      <c r="K316" s="36">
        <v>40482</v>
      </c>
      <c r="L316" s="36">
        <v>40573</v>
      </c>
      <c r="M316" t="s">
        <v>2017</v>
      </c>
      <c r="N316">
        <v>2010</v>
      </c>
      <c r="O316" s="36">
        <v>40209</v>
      </c>
      <c r="P316" s="36">
        <v>40573</v>
      </c>
    </row>
    <row r="317" spans="1:16">
      <c r="A317" s="35">
        <v>45641</v>
      </c>
      <c r="B317" t="s">
        <v>1</v>
      </c>
      <c r="C317">
        <v>46</v>
      </c>
      <c r="D317" s="36">
        <v>40524</v>
      </c>
      <c r="E317" s="36">
        <v>40531</v>
      </c>
      <c r="F317">
        <v>11</v>
      </c>
      <c r="G317" t="s">
        <v>2027</v>
      </c>
      <c r="H317" s="36">
        <v>40517</v>
      </c>
      <c r="I317" s="36">
        <v>40545</v>
      </c>
      <c r="J317">
        <v>4</v>
      </c>
      <c r="K317" s="36">
        <v>40482</v>
      </c>
      <c r="L317" s="36">
        <v>40573</v>
      </c>
      <c r="M317" t="s">
        <v>2017</v>
      </c>
      <c r="N317">
        <v>2010</v>
      </c>
      <c r="O317" s="36">
        <v>40209</v>
      </c>
      <c r="P317" s="36">
        <v>40573</v>
      </c>
    </row>
    <row r="318" spans="1:16">
      <c r="A318" s="35">
        <v>45642</v>
      </c>
      <c r="B318" t="s">
        <v>2</v>
      </c>
      <c r="C318">
        <v>46</v>
      </c>
      <c r="D318" s="36">
        <v>40524</v>
      </c>
      <c r="E318" s="36">
        <v>40531</v>
      </c>
      <c r="F318">
        <v>11</v>
      </c>
      <c r="G318" t="s">
        <v>2027</v>
      </c>
      <c r="H318" s="36">
        <v>40517</v>
      </c>
      <c r="I318" s="36">
        <v>40545</v>
      </c>
      <c r="J318">
        <v>4</v>
      </c>
      <c r="K318" s="36">
        <v>40482</v>
      </c>
      <c r="L318" s="36">
        <v>40573</v>
      </c>
      <c r="M318" t="s">
        <v>2017</v>
      </c>
      <c r="N318">
        <v>2010</v>
      </c>
      <c r="O318" s="36">
        <v>40209</v>
      </c>
      <c r="P318" s="36">
        <v>40573</v>
      </c>
    </row>
    <row r="319" spans="1:16">
      <c r="A319" s="35">
        <v>45643</v>
      </c>
      <c r="B319" t="s">
        <v>3</v>
      </c>
      <c r="C319">
        <v>46</v>
      </c>
      <c r="D319" s="36">
        <v>40524</v>
      </c>
      <c r="E319" s="36">
        <v>40531</v>
      </c>
      <c r="F319">
        <v>11</v>
      </c>
      <c r="G319" t="s">
        <v>2027</v>
      </c>
      <c r="H319" s="36">
        <v>40517</v>
      </c>
      <c r="I319" s="36">
        <v>40545</v>
      </c>
      <c r="J319">
        <v>4</v>
      </c>
      <c r="K319" s="36">
        <v>40482</v>
      </c>
      <c r="L319" s="36">
        <v>40573</v>
      </c>
      <c r="M319" t="s">
        <v>2017</v>
      </c>
      <c r="N319">
        <v>2010</v>
      </c>
      <c r="O319" s="36">
        <v>40209</v>
      </c>
      <c r="P319" s="36">
        <v>40573</v>
      </c>
    </row>
    <row r="320" spans="1:16">
      <c r="A320" s="35">
        <v>45644</v>
      </c>
      <c r="B320" t="s">
        <v>4</v>
      </c>
      <c r="C320">
        <v>46</v>
      </c>
      <c r="D320" s="36">
        <v>40524</v>
      </c>
      <c r="E320" s="36">
        <v>40531</v>
      </c>
      <c r="F320">
        <v>11</v>
      </c>
      <c r="G320" t="s">
        <v>2027</v>
      </c>
      <c r="H320" s="36">
        <v>40517</v>
      </c>
      <c r="I320" s="36">
        <v>40545</v>
      </c>
      <c r="J320">
        <v>4</v>
      </c>
      <c r="K320" s="36">
        <v>40482</v>
      </c>
      <c r="L320" s="36">
        <v>40573</v>
      </c>
      <c r="M320" t="s">
        <v>2017</v>
      </c>
      <c r="N320">
        <v>2010</v>
      </c>
      <c r="O320" s="36">
        <v>40209</v>
      </c>
      <c r="P320" s="36">
        <v>40573</v>
      </c>
    </row>
    <row r="321" spans="1:16">
      <c r="A321" s="35">
        <v>45645</v>
      </c>
      <c r="B321" t="s">
        <v>5</v>
      </c>
      <c r="C321">
        <v>46</v>
      </c>
      <c r="D321" s="36">
        <v>40524</v>
      </c>
      <c r="E321" s="36">
        <v>40531</v>
      </c>
      <c r="F321">
        <v>11</v>
      </c>
      <c r="G321" t="s">
        <v>2027</v>
      </c>
      <c r="H321" s="36">
        <v>40517</v>
      </c>
      <c r="I321" s="36">
        <v>40545</v>
      </c>
      <c r="J321">
        <v>4</v>
      </c>
      <c r="K321" s="36">
        <v>40482</v>
      </c>
      <c r="L321" s="36">
        <v>40573</v>
      </c>
      <c r="M321" t="s">
        <v>2017</v>
      </c>
      <c r="N321">
        <v>2010</v>
      </c>
      <c r="O321" s="36">
        <v>40209</v>
      </c>
      <c r="P321" s="36">
        <v>40573</v>
      </c>
    </row>
    <row r="322" spans="1:16">
      <c r="A322" s="35">
        <v>45646</v>
      </c>
      <c r="B322" t="s">
        <v>6</v>
      </c>
      <c r="C322">
        <v>46</v>
      </c>
      <c r="D322" s="36">
        <v>40524</v>
      </c>
      <c r="E322" s="36">
        <v>40531</v>
      </c>
      <c r="F322">
        <v>11</v>
      </c>
      <c r="G322" t="s">
        <v>2027</v>
      </c>
      <c r="H322" s="36">
        <v>40517</v>
      </c>
      <c r="I322" s="36">
        <v>40545</v>
      </c>
      <c r="J322">
        <v>4</v>
      </c>
      <c r="K322" s="36">
        <v>40482</v>
      </c>
      <c r="L322" s="36">
        <v>40573</v>
      </c>
      <c r="M322" t="s">
        <v>2017</v>
      </c>
      <c r="N322">
        <v>2010</v>
      </c>
      <c r="O322" s="36">
        <v>40209</v>
      </c>
      <c r="P322" s="36">
        <v>40573</v>
      </c>
    </row>
    <row r="323" spans="1:16">
      <c r="A323" s="35">
        <v>45647</v>
      </c>
      <c r="B323" t="s">
        <v>7</v>
      </c>
      <c r="C323">
        <v>46</v>
      </c>
      <c r="D323" s="36">
        <v>40524</v>
      </c>
      <c r="E323" s="36">
        <v>40531</v>
      </c>
      <c r="F323">
        <v>11</v>
      </c>
      <c r="G323" t="s">
        <v>2027</v>
      </c>
      <c r="H323" s="36">
        <v>40517</v>
      </c>
      <c r="I323" s="36">
        <v>40545</v>
      </c>
      <c r="J323">
        <v>4</v>
      </c>
      <c r="K323" s="36">
        <v>40482</v>
      </c>
      <c r="L323" s="36">
        <v>40573</v>
      </c>
      <c r="M323" t="s">
        <v>2017</v>
      </c>
      <c r="N323">
        <v>2010</v>
      </c>
      <c r="O323" s="36">
        <v>40209</v>
      </c>
      <c r="P323" s="36">
        <v>40573</v>
      </c>
    </row>
    <row r="324" spans="1:16">
      <c r="A324" s="35">
        <v>45648</v>
      </c>
      <c r="B324" t="s">
        <v>1</v>
      </c>
      <c r="C324">
        <v>47</v>
      </c>
      <c r="D324" s="36">
        <v>40531</v>
      </c>
      <c r="E324" s="36">
        <v>40538</v>
      </c>
      <c r="F324">
        <v>11</v>
      </c>
      <c r="G324" t="s">
        <v>2027</v>
      </c>
      <c r="H324" s="36">
        <v>40517</v>
      </c>
      <c r="I324" s="36">
        <v>40545</v>
      </c>
      <c r="J324">
        <v>4</v>
      </c>
      <c r="K324" s="36">
        <v>40482</v>
      </c>
      <c r="L324" s="36">
        <v>40573</v>
      </c>
      <c r="M324" t="s">
        <v>2017</v>
      </c>
      <c r="N324">
        <v>2010</v>
      </c>
      <c r="O324" s="36">
        <v>40209</v>
      </c>
      <c r="P324" s="36">
        <v>40573</v>
      </c>
    </row>
    <row r="325" spans="1:16">
      <c r="A325" s="35">
        <v>45649</v>
      </c>
      <c r="B325" t="s">
        <v>2</v>
      </c>
      <c r="C325">
        <v>47</v>
      </c>
      <c r="D325" s="36">
        <v>40531</v>
      </c>
      <c r="E325" s="36">
        <v>40538</v>
      </c>
      <c r="F325">
        <v>11</v>
      </c>
      <c r="G325" t="s">
        <v>2027</v>
      </c>
      <c r="H325" s="36">
        <v>40517</v>
      </c>
      <c r="I325" s="36">
        <v>40545</v>
      </c>
      <c r="J325">
        <v>4</v>
      </c>
      <c r="K325" s="36">
        <v>40482</v>
      </c>
      <c r="L325" s="36">
        <v>40573</v>
      </c>
      <c r="M325" t="s">
        <v>2017</v>
      </c>
      <c r="N325">
        <v>2010</v>
      </c>
      <c r="O325" s="36">
        <v>40209</v>
      </c>
      <c r="P325" s="36">
        <v>40573</v>
      </c>
    </row>
    <row r="326" spans="1:16">
      <c r="A326" s="35">
        <v>45650</v>
      </c>
      <c r="B326" t="s">
        <v>3</v>
      </c>
      <c r="C326">
        <v>47</v>
      </c>
      <c r="D326" s="36">
        <v>40531</v>
      </c>
      <c r="E326" s="36">
        <v>40538</v>
      </c>
      <c r="F326">
        <v>11</v>
      </c>
      <c r="G326" t="s">
        <v>2027</v>
      </c>
      <c r="H326" s="36">
        <v>40517</v>
      </c>
      <c r="I326" s="36">
        <v>40545</v>
      </c>
      <c r="J326">
        <v>4</v>
      </c>
      <c r="K326" s="36">
        <v>40482</v>
      </c>
      <c r="L326" s="36">
        <v>40573</v>
      </c>
      <c r="M326" t="s">
        <v>2017</v>
      </c>
      <c r="N326">
        <v>2010</v>
      </c>
      <c r="O326" s="36">
        <v>40209</v>
      </c>
      <c r="P326" s="36">
        <v>40573</v>
      </c>
    </row>
    <row r="327" spans="1:16">
      <c r="A327" s="35">
        <v>45651</v>
      </c>
      <c r="B327" t="s">
        <v>4</v>
      </c>
      <c r="C327">
        <v>47</v>
      </c>
      <c r="D327" s="36">
        <v>40531</v>
      </c>
      <c r="E327" s="36">
        <v>40538</v>
      </c>
      <c r="F327">
        <v>11</v>
      </c>
      <c r="G327" t="s">
        <v>2027</v>
      </c>
      <c r="H327" s="36">
        <v>40517</v>
      </c>
      <c r="I327" s="36">
        <v>40545</v>
      </c>
      <c r="J327">
        <v>4</v>
      </c>
      <c r="K327" s="36">
        <v>40482</v>
      </c>
      <c r="L327" s="36">
        <v>40573</v>
      </c>
      <c r="M327" t="s">
        <v>2017</v>
      </c>
      <c r="N327">
        <v>2010</v>
      </c>
      <c r="O327" s="36">
        <v>40209</v>
      </c>
      <c r="P327" s="36">
        <v>40573</v>
      </c>
    </row>
    <row r="328" spans="1:16">
      <c r="A328" s="35">
        <v>45652</v>
      </c>
      <c r="B328" t="s">
        <v>5</v>
      </c>
      <c r="C328">
        <v>47</v>
      </c>
      <c r="D328" s="36">
        <v>40531</v>
      </c>
      <c r="E328" s="36">
        <v>40538</v>
      </c>
      <c r="F328">
        <v>11</v>
      </c>
      <c r="G328" t="s">
        <v>2027</v>
      </c>
      <c r="H328" s="36">
        <v>40517</v>
      </c>
      <c r="I328" s="36">
        <v>40545</v>
      </c>
      <c r="J328">
        <v>4</v>
      </c>
      <c r="K328" s="36">
        <v>40482</v>
      </c>
      <c r="L328" s="36">
        <v>40573</v>
      </c>
      <c r="M328" t="s">
        <v>2017</v>
      </c>
      <c r="N328">
        <v>2010</v>
      </c>
      <c r="O328" s="36">
        <v>40209</v>
      </c>
      <c r="P328" s="36">
        <v>40573</v>
      </c>
    </row>
    <row r="329" spans="1:16">
      <c r="A329" s="35">
        <v>45653</v>
      </c>
      <c r="B329" t="s">
        <v>6</v>
      </c>
      <c r="C329">
        <v>47</v>
      </c>
      <c r="D329" s="36">
        <v>40531</v>
      </c>
      <c r="E329" s="36">
        <v>40538</v>
      </c>
      <c r="F329">
        <v>11</v>
      </c>
      <c r="G329" t="s">
        <v>2027</v>
      </c>
      <c r="H329" s="36">
        <v>40517</v>
      </c>
      <c r="I329" s="36">
        <v>40545</v>
      </c>
      <c r="J329">
        <v>4</v>
      </c>
      <c r="K329" s="36">
        <v>40482</v>
      </c>
      <c r="L329" s="36">
        <v>40573</v>
      </c>
      <c r="M329" t="s">
        <v>2017</v>
      </c>
      <c r="N329">
        <v>2010</v>
      </c>
      <c r="O329" s="36">
        <v>40209</v>
      </c>
      <c r="P329" s="36">
        <v>40573</v>
      </c>
    </row>
    <row r="330" spans="1:16">
      <c r="A330" s="35">
        <v>45654</v>
      </c>
      <c r="B330" t="s">
        <v>7</v>
      </c>
      <c r="C330">
        <v>47</v>
      </c>
      <c r="D330" s="36">
        <v>40531</v>
      </c>
      <c r="E330" s="36">
        <v>40538</v>
      </c>
      <c r="F330">
        <v>11</v>
      </c>
      <c r="G330" t="s">
        <v>2027</v>
      </c>
      <c r="H330" s="36">
        <v>40517</v>
      </c>
      <c r="I330" s="36">
        <v>40545</v>
      </c>
      <c r="J330">
        <v>4</v>
      </c>
      <c r="K330" s="36">
        <v>40482</v>
      </c>
      <c r="L330" s="36">
        <v>40573</v>
      </c>
      <c r="M330" t="s">
        <v>2017</v>
      </c>
      <c r="N330">
        <v>2010</v>
      </c>
      <c r="O330" s="36">
        <v>40209</v>
      </c>
      <c r="P330" s="36">
        <v>40573</v>
      </c>
    </row>
    <row r="331" spans="1:16">
      <c r="A331" s="35">
        <v>45655</v>
      </c>
      <c r="B331" t="s">
        <v>1</v>
      </c>
      <c r="C331">
        <v>48</v>
      </c>
      <c r="D331" s="36">
        <v>40538</v>
      </c>
      <c r="E331" s="36">
        <v>40545</v>
      </c>
      <c r="F331">
        <v>11</v>
      </c>
      <c r="G331" t="s">
        <v>2027</v>
      </c>
      <c r="H331" s="36">
        <v>40517</v>
      </c>
      <c r="I331" s="36">
        <v>40545</v>
      </c>
      <c r="J331">
        <v>4</v>
      </c>
      <c r="K331" s="36">
        <v>40482</v>
      </c>
      <c r="L331" s="36">
        <v>40573</v>
      </c>
      <c r="M331" t="s">
        <v>2017</v>
      </c>
      <c r="N331">
        <v>2010</v>
      </c>
      <c r="O331" s="36">
        <v>40209</v>
      </c>
      <c r="P331" s="36">
        <v>40573</v>
      </c>
    </row>
    <row r="332" spans="1:16">
      <c r="A332" s="35">
        <v>45656</v>
      </c>
      <c r="B332" t="s">
        <v>2</v>
      </c>
      <c r="C332">
        <v>48</v>
      </c>
      <c r="D332" s="36">
        <v>40538</v>
      </c>
      <c r="E332" s="36">
        <v>40545</v>
      </c>
      <c r="F332">
        <v>11</v>
      </c>
      <c r="G332" t="s">
        <v>2027</v>
      </c>
      <c r="H332" s="36">
        <v>40517</v>
      </c>
      <c r="I332" s="36">
        <v>40545</v>
      </c>
      <c r="J332">
        <v>4</v>
      </c>
      <c r="K332" s="36">
        <v>40482</v>
      </c>
      <c r="L332" s="36">
        <v>40573</v>
      </c>
      <c r="M332" t="s">
        <v>2017</v>
      </c>
      <c r="N332">
        <v>2010</v>
      </c>
      <c r="O332" s="36">
        <v>40209</v>
      </c>
      <c r="P332" s="36">
        <v>40573</v>
      </c>
    </row>
    <row r="333" spans="1:16">
      <c r="A333" s="35">
        <v>45657</v>
      </c>
      <c r="B333" t="s">
        <v>3</v>
      </c>
      <c r="C333">
        <v>48</v>
      </c>
      <c r="D333" s="36">
        <v>40538</v>
      </c>
      <c r="E333" s="36">
        <v>40545</v>
      </c>
      <c r="F333">
        <v>11</v>
      </c>
      <c r="G333" t="s">
        <v>2027</v>
      </c>
      <c r="H333" s="36">
        <v>40517</v>
      </c>
      <c r="I333" s="36">
        <v>40545</v>
      </c>
      <c r="J333">
        <v>4</v>
      </c>
      <c r="K333" s="36">
        <v>40482</v>
      </c>
      <c r="L333" s="36">
        <v>40573</v>
      </c>
      <c r="M333" t="s">
        <v>2017</v>
      </c>
      <c r="N333">
        <v>2010</v>
      </c>
      <c r="O333" s="36">
        <v>40209</v>
      </c>
      <c r="P333" s="36">
        <v>40573</v>
      </c>
    </row>
    <row r="334" spans="1:16">
      <c r="A334" s="35">
        <v>45658</v>
      </c>
      <c r="B334" t="s">
        <v>4</v>
      </c>
      <c r="C334">
        <v>48</v>
      </c>
      <c r="D334" s="36">
        <v>40538</v>
      </c>
      <c r="E334" s="36">
        <v>40545</v>
      </c>
      <c r="F334">
        <v>11</v>
      </c>
      <c r="G334" t="s">
        <v>2027</v>
      </c>
      <c r="H334" s="36">
        <v>40517</v>
      </c>
      <c r="I334" s="36">
        <v>40545</v>
      </c>
      <c r="J334">
        <v>4</v>
      </c>
      <c r="K334" s="36">
        <v>40482</v>
      </c>
      <c r="L334" s="36">
        <v>40573</v>
      </c>
      <c r="M334" t="s">
        <v>2017</v>
      </c>
      <c r="N334">
        <v>2010</v>
      </c>
      <c r="O334" s="36">
        <v>40209</v>
      </c>
      <c r="P334" s="36">
        <v>40573</v>
      </c>
    </row>
    <row r="335" spans="1:16">
      <c r="A335" s="35">
        <v>45659</v>
      </c>
      <c r="B335" t="s">
        <v>5</v>
      </c>
      <c r="C335">
        <v>48</v>
      </c>
      <c r="D335" s="36">
        <v>40538</v>
      </c>
      <c r="E335" s="36">
        <v>40545</v>
      </c>
      <c r="F335">
        <v>11</v>
      </c>
      <c r="G335" t="s">
        <v>2027</v>
      </c>
      <c r="H335" s="36">
        <v>40517</v>
      </c>
      <c r="I335" s="36">
        <v>40545</v>
      </c>
      <c r="J335">
        <v>4</v>
      </c>
      <c r="K335" s="36">
        <v>40482</v>
      </c>
      <c r="L335" s="36">
        <v>40573</v>
      </c>
      <c r="M335" t="s">
        <v>2017</v>
      </c>
      <c r="N335">
        <v>2010</v>
      </c>
      <c r="O335" s="36">
        <v>40209</v>
      </c>
      <c r="P335" s="36">
        <v>40573</v>
      </c>
    </row>
    <row r="336" spans="1:16">
      <c r="A336" s="35">
        <v>45660</v>
      </c>
      <c r="B336" t="s">
        <v>6</v>
      </c>
      <c r="C336">
        <v>48</v>
      </c>
      <c r="D336" s="36">
        <v>40538</v>
      </c>
      <c r="E336" s="36">
        <v>40545</v>
      </c>
      <c r="F336">
        <v>11</v>
      </c>
      <c r="G336" t="s">
        <v>2027</v>
      </c>
      <c r="H336" s="36">
        <v>40517</v>
      </c>
      <c r="I336" s="36">
        <v>40545</v>
      </c>
      <c r="J336">
        <v>4</v>
      </c>
      <c r="K336" s="36">
        <v>40482</v>
      </c>
      <c r="L336" s="36">
        <v>40573</v>
      </c>
      <c r="M336" t="s">
        <v>2017</v>
      </c>
      <c r="N336">
        <v>2010</v>
      </c>
      <c r="O336" s="36">
        <v>40209</v>
      </c>
      <c r="P336" s="36">
        <v>40573</v>
      </c>
    </row>
    <row r="337" spans="1:16">
      <c r="A337" s="35">
        <v>45661</v>
      </c>
      <c r="B337" t="s">
        <v>7</v>
      </c>
      <c r="C337">
        <v>48</v>
      </c>
      <c r="D337" s="36">
        <v>40538</v>
      </c>
      <c r="E337" s="36">
        <v>40545</v>
      </c>
      <c r="F337">
        <v>11</v>
      </c>
      <c r="G337" t="s">
        <v>2027</v>
      </c>
      <c r="H337" s="36">
        <v>40517</v>
      </c>
      <c r="I337" s="36">
        <v>40545</v>
      </c>
      <c r="J337">
        <v>4</v>
      </c>
      <c r="K337" s="36">
        <v>40482</v>
      </c>
      <c r="L337" s="36">
        <v>40573</v>
      </c>
      <c r="M337" t="s">
        <v>2017</v>
      </c>
      <c r="N337">
        <v>2010</v>
      </c>
      <c r="O337" s="36">
        <v>40209</v>
      </c>
      <c r="P337" s="36">
        <v>40573</v>
      </c>
    </row>
    <row r="338" spans="1:16">
      <c r="A338" s="35">
        <v>45662</v>
      </c>
      <c r="B338" t="s">
        <v>1</v>
      </c>
      <c r="C338">
        <v>49</v>
      </c>
      <c r="D338" s="36">
        <v>40545</v>
      </c>
      <c r="E338" s="36">
        <v>40552</v>
      </c>
      <c r="F338">
        <v>12</v>
      </c>
      <c r="G338" t="s">
        <v>2028</v>
      </c>
      <c r="H338" s="36">
        <v>40545</v>
      </c>
      <c r="I338" s="36">
        <v>40573</v>
      </c>
      <c r="J338">
        <v>4</v>
      </c>
      <c r="K338" s="36">
        <v>40482</v>
      </c>
      <c r="L338" s="36">
        <v>40573</v>
      </c>
      <c r="M338" t="s">
        <v>2017</v>
      </c>
      <c r="N338">
        <v>2010</v>
      </c>
      <c r="O338" s="36">
        <v>40209</v>
      </c>
      <c r="P338" s="36">
        <v>40573</v>
      </c>
    </row>
    <row r="339" spans="1:16">
      <c r="A339" s="35">
        <v>45663</v>
      </c>
      <c r="B339" t="s">
        <v>2</v>
      </c>
      <c r="C339">
        <v>49</v>
      </c>
      <c r="D339" s="36">
        <v>40545</v>
      </c>
      <c r="E339" s="36">
        <v>40552</v>
      </c>
      <c r="F339">
        <v>12</v>
      </c>
      <c r="G339" t="s">
        <v>2028</v>
      </c>
      <c r="H339" s="36">
        <v>40545</v>
      </c>
      <c r="I339" s="36">
        <v>40573</v>
      </c>
      <c r="J339">
        <v>4</v>
      </c>
      <c r="K339" s="36">
        <v>40482</v>
      </c>
      <c r="L339" s="36">
        <v>40573</v>
      </c>
      <c r="M339" t="s">
        <v>2017</v>
      </c>
      <c r="N339">
        <v>2010</v>
      </c>
      <c r="O339" s="36">
        <v>40209</v>
      </c>
      <c r="P339" s="36">
        <v>40573</v>
      </c>
    </row>
    <row r="340" spans="1:16">
      <c r="A340" s="35">
        <v>45664</v>
      </c>
      <c r="B340" t="s">
        <v>3</v>
      </c>
      <c r="C340">
        <v>49</v>
      </c>
      <c r="D340" s="36">
        <v>40545</v>
      </c>
      <c r="E340" s="36">
        <v>40552</v>
      </c>
      <c r="F340">
        <v>12</v>
      </c>
      <c r="G340" t="s">
        <v>2028</v>
      </c>
      <c r="H340" s="36">
        <v>40545</v>
      </c>
      <c r="I340" s="36">
        <v>40573</v>
      </c>
      <c r="J340">
        <v>4</v>
      </c>
      <c r="K340" s="36">
        <v>40482</v>
      </c>
      <c r="L340" s="36">
        <v>40573</v>
      </c>
      <c r="M340" t="s">
        <v>2017</v>
      </c>
      <c r="N340">
        <v>2010</v>
      </c>
      <c r="O340" s="36">
        <v>40209</v>
      </c>
      <c r="P340" s="36">
        <v>40573</v>
      </c>
    </row>
    <row r="341" spans="1:16">
      <c r="A341" s="35">
        <v>45665</v>
      </c>
      <c r="B341" t="s">
        <v>4</v>
      </c>
      <c r="C341">
        <v>49</v>
      </c>
      <c r="D341" s="36">
        <v>40545</v>
      </c>
      <c r="E341" s="36">
        <v>40552</v>
      </c>
      <c r="F341">
        <v>12</v>
      </c>
      <c r="G341" t="s">
        <v>2028</v>
      </c>
      <c r="H341" s="36">
        <v>40545</v>
      </c>
      <c r="I341" s="36">
        <v>40573</v>
      </c>
      <c r="J341">
        <v>4</v>
      </c>
      <c r="K341" s="36">
        <v>40482</v>
      </c>
      <c r="L341" s="36">
        <v>40573</v>
      </c>
      <c r="M341" t="s">
        <v>2017</v>
      </c>
      <c r="N341">
        <v>2010</v>
      </c>
      <c r="O341" s="36">
        <v>40209</v>
      </c>
      <c r="P341" s="36">
        <v>40573</v>
      </c>
    </row>
    <row r="342" spans="1:16">
      <c r="A342" s="35">
        <v>45666</v>
      </c>
      <c r="B342" t="s">
        <v>5</v>
      </c>
      <c r="C342">
        <v>49</v>
      </c>
      <c r="D342" s="36">
        <v>40545</v>
      </c>
      <c r="E342" s="36">
        <v>40552</v>
      </c>
      <c r="F342">
        <v>12</v>
      </c>
      <c r="G342" t="s">
        <v>2028</v>
      </c>
      <c r="H342" s="36">
        <v>40545</v>
      </c>
      <c r="I342" s="36">
        <v>40573</v>
      </c>
      <c r="J342">
        <v>4</v>
      </c>
      <c r="K342" s="36">
        <v>40482</v>
      </c>
      <c r="L342" s="36">
        <v>40573</v>
      </c>
      <c r="M342" t="s">
        <v>2017</v>
      </c>
      <c r="N342">
        <v>2010</v>
      </c>
      <c r="O342" s="36">
        <v>40209</v>
      </c>
      <c r="P342" s="36">
        <v>40573</v>
      </c>
    </row>
    <row r="343" spans="1:16">
      <c r="A343" s="35">
        <v>45667</v>
      </c>
      <c r="B343" t="s">
        <v>6</v>
      </c>
      <c r="C343">
        <v>49</v>
      </c>
      <c r="D343" s="36">
        <v>40545</v>
      </c>
      <c r="E343" s="36">
        <v>40552</v>
      </c>
      <c r="F343">
        <v>12</v>
      </c>
      <c r="G343" t="s">
        <v>2028</v>
      </c>
      <c r="H343" s="36">
        <v>40545</v>
      </c>
      <c r="I343" s="36">
        <v>40573</v>
      </c>
      <c r="J343">
        <v>4</v>
      </c>
      <c r="K343" s="36">
        <v>40482</v>
      </c>
      <c r="L343" s="36">
        <v>40573</v>
      </c>
      <c r="M343" t="s">
        <v>2017</v>
      </c>
      <c r="N343">
        <v>2010</v>
      </c>
      <c r="O343" s="36">
        <v>40209</v>
      </c>
      <c r="P343" s="36">
        <v>40573</v>
      </c>
    </row>
    <row r="344" spans="1:16">
      <c r="A344" s="35">
        <v>45668</v>
      </c>
      <c r="B344" t="s">
        <v>7</v>
      </c>
      <c r="C344">
        <v>49</v>
      </c>
      <c r="D344" s="36">
        <v>40545</v>
      </c>
      <c r="E344" s="36">
        <v>40552</v>
      </c>
      <c r="F344">
        <v>12</v>
      </c>
      <c r="G344" t="s">
        <v>2028</v>
      </c>
      <c r="H344" s="36">
        <v>40545</v>
      </c>
      <c r="I344" s="36">
        <v>40573</v>
      </c>
      <c r="J344">
        <v>4</v>
      </c>
      <c r="K344" s="36">
        <v>40482</v>
      </c>
      <c r="L344" s="36">
        <v>40573</v>
      </c>
      <c r="M344" t="s">
        <v>2017</v>
      </c>
      <c r="N344">
        <v>2010</v>
      </c>
      <c r="O344" s="36">
        <v>40209</v>
      </c>
      <c r="P344" s="36">
        <v>40573</v>
      </c>
    </row>
    <row r="345" spans="1:16">
      <c r="A345" s="35">
        <v>45669</v>
      </c>
      <c r="B345" t="s">
        <v>1</v>
      </c>
      <c r="C345">
        <v>50</v>
      </c>
      <c r="D345" s="36">
        <v>40552</v>
      </c>
      <c r="E345" s="36">
        <v>40559</v>
      </c>
      <c r="F345">
        <v>12</v>
      </c>
      <c r="G345" t="s">
        <v>2028</v>
      </c>
      <c r="H345" s="36">
        <v>40545</v>
      </c>
      <c r="I345" s="36">
        <v>40573</v>
      </c>
      <c r="J345">
        <v>4</v>
      </c>
      <c r="K345" s="36">
        <v>40482</v>
      </c>
      <c r="L345" s="36">
        <v>40573</v>
      </c>
      <c r="M345" t="s">
        <v>2017</v>
      </c>
      <c r="N345">
        <v>2010</v>
      </c>
      <c r="O345" s="36">
        <v>40209</v>
      </c>
      <c r="P345" s="36">
        <v>40573</v>
      </c>
    </row>
    <row r="346" spans="1:16">
      <c r="A346" s="35">
        <v>45670</v>
      </c>
      <c r="B346" t="s">
        <v>2</v>
      </c>
      <c r="C346">
        <v>50</v>
      </c>
      <c r="D346" s="36">
        <v>40552</v>
      </c>
      <c r="E346" s="36">
        <v>40559</v>
      </c>
      <c r="F346">
        <v>12</v>
      </c>
      <c r="G346" t="s">
        <v>2028</v>
      </c>
      <c r="H346" s="36">
        <v>40545</v>
      </c>
      <c r="I346" s="36">
        <v>40573</v>
      </c>
      <c r="J346">
        <v>4</v>
      </c>
      <c r="K346" s="36">
        <v>40482</v>
      </c>
      <c r="L346" s="36">
        <v>40573</v>
      </c>
      <c r="M346" t="s">
        <v>2017</v>
      </c>
      <c r="N346">
        <v>2010</v>
      </c>
      <c r="O346" s="36">
        <v>40209</v>
      </c>
      <c r="P346" s="36">
        <v>40573</v>
      </c>
    </row>
    <row r="347" spans="1:16">
      <c r="A347" s="35">
        <v>45671</v>
      </c>
      <c r="B347" t="s">
        <v>3</v>
      </c>
      <c r="C347">
        <v>50</v>
      </c>
      <c r="D347" s="36">
        <v>40552</v>
      </c>
      <c r="E347" s="36">
        <v>40559</v>
      </c>
      <c r="F347">
        <v>12</v>
      </c>
      <c r="G347" t="s">
        <v>2028</v>
      </c>
      <c r="H347" s="36">
        <v>40545</v>
      </c>
      <c r="I347" s="36">
        <v>40573</v>
      </c>
      <c r="J347">
        <v>4</v>
      </c>
      <c r="K347" s="36">
        <v>40482</v>
      </c>
      <c r="L347" s="36">
        <v>40573</v>
      </c>
      <c r="M347" t="s">
        <v>2017</v>
      </c>
      <c r="N347">
        <v>2010</v>
      </c>
      <c r="O347" s="36">
        <v>40209</v>
      </c>
      <c r="P347" s="36">
        <v>40573</v>
      </c>
    </row>
    <row r="348" spans="1:16">
      <c r="A348" s="35">
        <v>45672</v>
      </c>
      <c r="B348" t="s">
        <v>4</v>
      </c>
      <c r="C348">
        <v>50</v>
      </c>
      <c r="D348" s="36">
        <v>40552</v>
      </c>
      <c r="E348" s="36">
        <v>40559</v>
      </c>
      <c r="F348">
        <v>12</v>
      </c>
      <c r="G348" t="s">
        <v>2028</v>
      </c>
      <c r="H348" s="36">
        <v>40545</v>
      </c>
      <c r="I348" s="36">
        <v>40573</v>
      </c>
      <c r="J348">
        <v>4</v>
      </c>
      <c r="K348" s="36">
        <v>40482</v>
      </c>
      <c r="L348" s="36">
        <v>40573</v>
      </c>
      <c r="M348" t="s">
        <v>2017</v>
      </c>
      <c r="N348">
        <v>2010</v>
      </c>
      <c r="O348" s="36">
        <v>40209</v>
      </c>
      <c r="P348" s="36">
        <v>40573</v>
      </c>
    </row>
    <row r="349" spans="1:16">
      <c r="A349" s="35">
        <v>45673</v>
      </c>
      <c r="B349" t="s">
        <v>5</v>
      </c>
      <c r="C349">
        <v>50</v>
      </c>
      <c r="D349" s="36">
        <v>40552</v>
      </c>
      <c r="E349" s="36">
        <v>40559</v>
      </c>
      <c r="F349">
        <v>12</v>
      </c>
      <c r="G349" t="s">
        <v>2028</v>
      </c>
      <c r="H349" s="36">
        <v>40545</v>
      </c>
      <c r="I349" s="36">
        <v>40573</v>
      </c>
      <c r="J349">
        <v>4</v>
      </c>
      <c r="K349" s="36">
        <v>40482</v>
      </c>
      <c r="L349" s="36">
        <v>40573</v>
      </c>
      <c r="M349" t="s">
        <v>2017</v>
      </c>
      <c r="N349">
        <v>2010</v>
      </c>
      <c r="O349" s="36">
        <v>40209</v>
      </c>
      <c r="P349" s="36">
        <v>40573</v>
      </c>
    </row>
    <row r="350" spans="1:16">
      <c r="A350" s="35">
        <v>45674</v>
      </c>
      <c r="B350" t="s">
        <v>6</v>
      </c>
      <c r="C350">
        <v>50</v>
      </c>
      <c r="D350" s="36">
        <v>40552</v>
      </c>
      <c r="E350" s="36">
        <v>40559</v>
      </c>
      <c r="F350">
        <v>12</v>
      </c>
      <c r="G350" t="s">
        <v>2028</v>
      </c>
      <c r="H350" s="36">
        <v>40545</v>
      </c>
      <c r="I350" s="36">
        <v>40573</v>
      </c>
      <c r="J350">
        <v>4</v>
      </c>
      <c r="K350" s="36">
        <v>40482</v>
      </c>
      <c r="L350" s="36">
        <v>40573</v>
      </c>
      <c r="M350" t="s">
        <v>2017</v>
      </c>
      <c r="N350">
        <v>2010</v>
      </c>
      <c r="O350" s="36">
        <v>40209</v>
      </c>
      <c r="P350" s="36">
        <v>40573</v>
      </c>
    </row>
    <row r="351" spans="1:16">
      <c r="A351" s="35">
        <v>45675</v>
      </c>
      <c r="B351" t="s">
        <v>7</v>
      </c>
      <c r="C351">
        <v>50</v>
      </c>
      <c r="D351" s="36">
        <v>40552</v>
      </c>
      <c r="E351" s="36">
        <v>40559</v>
      </c>
      <c r="F351">
        <v>12</v>
      </c>
      <c r="G351" t="s">
        <v>2028</v>
      </c>
      <c r="H351" s="36">
        <v>40545</v>
      </c>
      <c r="I351" s="36">
        <v>40573</v>
      </c>
      <c r="J351">
        <v>4</v>
      </c>
      <c r="K351" s="36">
        <v>40482</v>
      </c>
      <c r="L351" s="36">
        <v>40573</v>
      </c>
      <c r="M351" t="s">
        <v>2017</v>
      </c>
      <c r="N351">
        <v>2010</v>
      </c>
      <c r="O351" s="36">
        <v>40209</v>
      </c>
      <c r="P351" s="36">
        <v>40573</v>
      </c>
    </row>
    <row r="352" spans="1:16">
      <c r="A352" s="35">
        <v>45676</v>
      </c>
      <c r="B352" t="s">
        <v>1</v>
      </c>
      <c r="C352">
        <v>51</v>
      </c>
      <c r="D352" s="36">
        <v>40559</v>
      </c>
      <c r="E352" s="36">
        <v>40566</v>
      </c>
      <c r="F352">
        <v>12</v>
      </c>
      <c r="G352" t="s">
        <v>2028</v>
      </c>
      <c r="H352" s="36">
        <v>40545</v>
      </c>
      <c r="I352" s="36">
        <v>40573</v>
      </c>
      <c r="J352">
        <v>4</v>
      </c>
      <c r="K352" s="36">
        <v>40482</v>
      </c>
      <c r="L352" s="36">
        <v>40573</v>
      </c>
      <c r="M352" t="s">
        <v>2017</v>
      </c>
      <c r="N352">
        <v>2010</v>
      </c>
      <c r="O352" s="36">
        <v>40209</v>
      </c>
      <c r="P352" s="36">
        <v>40573</v>
      </c>
    </row>
    <row r="353" spans="1:16">
      <c r="A353" s="35">
        <v>45677</v>
      </c>
      <c r="B353" t="s">
        <v>2</v>
      </c>
      <c r="C353">
        <v>51</v>
      </c>
      <c r="D353" s="36">
        <v>40559</v>
      </c>
      <c r="E353" s="36">
        <v>40566</v>
      </c>
      <c r="F353">
        <v>12</v>
      </c>
      <c r="G353" t="s">
        <v>2028</v>
      </c>
      <c r="H353" s="36">
        <v>40545</v>
      </c>
      <c r="I353" s="36">
        <v>40573</v>
      </c>
      <c r="J353">
        <v>4</v>
      </c>
      <c r="K353" s="36">
        <v>40482</v>
      </c>
      <c r="L353" s="36">
        <v>40573</v>
      </c>
      <c r="M353" t="s">
        <v>2017</v>
      </c>
      <c r="N353">
        <v>2010</v>
      </c>
      <c r="O353" s="36">
        <v>40209</v>
      </c>
      <c r="P353" s="36">
        <v>40573</v>
      </c>
    </row>
    <row r="354" spans="1:16">
      <c r="A354" s="35">
        <v>45678</v>
      </c>
      <c r="B354" t="s">
        <v>3</v>
      </c>
      <c r="C354">
        <v>51</v>
      </c>
      <c r="D354" s="36">
        <v>40559</v>
      </c>
      <c r="E354" s="36">
        <v>40566</v>
      </c>
      <c r="F354">
        <v>12</v>
      </c>
      <c r="G354" t="s">
        <v>2028</v>
      </c>
      <c r="H354" s="36">
        <v>40545</v>
      </c>
      <c r="I354" s="36">
        <v>40573</v>
      </c>
      <c r="J354">
        <v>4</v>
      </c>
      <c r="K354" s="36">
        <v>40482</v>
      </c>
      <c r="L354" s="36">
        <v>40573</v>
      </c>
      <c r="M354" t="s">
        <v>2017</v>
      </c>
      <c r="N354">
        <v>2010</v>
      </c>
      <c r="O354" s="36">
        <v>40209</v>
      </c>
      <c r="P354" s="36">
        <v>40573</v>
      </c>
    </row>
    <row r="355" spans="1:16">
      <c r="A355" s="35">
        <v>45679</v>
      </c>
      <c r="B355" t="s">
        <v>4</v>
      </c>
      <c r="C355">
        <v>51</v>
      </c>
      <c r="D355" s="36">
        <v>40559</v>
      </c>
      <c r="E355" s="36">
        <v>40566</v>
      </c>
      <c r="F355">
        <v>12</v>
      </c>
      <c r="G355" t="s">
        <v>2028</v>
      </c>
      <c r="H355" s="36">
        <v>40545</v>
      </c>
      <c r="I355" s="36">
        <v>40573</v>
      </c>
      <c r="J355">
        <v>4</v>
      </c>
      <c r="K355" s="36">
        <v>40482</v>
      </c>
      <c r="L355" s="36">
        <v>40573</v>
      </c>
      <c r="M355" t="s">
        <v>2017</v>
      </c>
      <c r="N355">
        <v>2010</v>
      </c>
      <c r="O355" s="36">
        <v>40209</v>
      </c>
      <c r="P355" s="36">
        <v>40573</v>
      </c>
    </row>
    <row r="356" spans="1:16">
      <c r="A356" s="35">
        <v>45680</v>
      </c>
      <c r="B356" t="s">
        <v>5</v>
      </c>
      <c r="C356">
        <v>51</v>
      </c>
      <c r="D356" s="36">
        <v>40559</v>
      </c>
      <c r="E356" s="36">
        <v>40566</v>
      </c>
      <c r="F356">
        <v>12</v>
      </c>
      <c r="G356" t="s">
        <v>2028</v>
      </c>
      <c r="H356" s="36">
        <v>40545</v>
      </c>
      <c r="I356" s="36">
        <v>40573</v>
      </c>
      <c r="J356">
        <v>4</v>
      </c>
      <c r="K356" s="36">
        <v>40482</v>
      </c>
      <c r="L356" s="36">
        <v>40573</v>
      </c>
      <c r="M356" t="s">
        <v>2017</v>
      </c>
      <c r="N356">
        <v>2010</v>
      </c>
      <c r="O356" s="36">
        <v>40209</v>
      </c>
      <c r="P356" s="36">
        <v>40573</v>
      </c>
    </row>
    <row r="357" spans="1:16">
      <c r="A357" s="35">
        <v>45681</v>
      </c>
      <c r="B357" t="s">
        <v>6</v>
      </c>
      <c r="C357">
        <v>51</v>
      </c>
      <c r="D357" s="36">
        <v>40559</v>
      </c>
      <c r="E357" s="36">
        <v>40566</v>
      </c>
      <c r="F357">
        <v>12</v>
      </c>
      <c r="G357" t="s">
        <v>2028</v>
      </c>
      <c r="H357" s="36">
        <v>40545</v>
      </c>
      <c r="I357" s="36">
        <v>40573</v>
      </c>
      <c r="J357">
        <v>4</v>
      </c>
      <c r="K357" s="36">
        <v>40482</v>
      </c>
      <c r="L357" s="36">
        <v>40573</v>
      </c>
      <c r="M357" t="s">
        <v>2017</v>
      </c>
      <c r="N357">
        <v>2010</v>
      </c>
      <c r="O357" s="36">
        <v>40209</v>
      </c>
      <c r="P357" s="36">
        <v>40573</v>
      </c>
    </row>
    <row r="358" spans="1:16">
      <c r="A358" s="35">
        <v>45682</v>
      </c>
      <c r="B358" t="s">
        <v>7</v>
      </c>
      <c r="C358">
        <v>51</v>
      </c>
      <c r="D358" s="36">
        <v>40559</v>
      </c>
      <c r="E358" s="36">
        <v>40566</v>
      </c>
      <c r="F358">
        <v>12</v>
      </c>
      <c r="G358" t="s">
        <v>2028</v>
      </c>
      <c r="H358" s="36">
        <v>40545</v>
      </c>
      <c r="I358" s="36">
        <v>40573</v>
      </c>
      <c r="J358">
        <v>4</v>
      </c>
      <c r="K358" s="36">
        <v>40482</v>
      </c>
      <c r="L358" s="36">
        <v>40573</v>
      </c>
      <c r="M358" t="s">
        <v>2017</v>
      </c>
      <c r="N358">
        <v>2010</v>
      </c>
      <c r="O358" s="36">
        <v>40209</v>
      </c>
      <c r="P358" s="36">
        <v>40573</v>
      </c>
    </row>
    <row r="359" spans="1:16">
      <c r="A359" s="35">
        <v>45683</v>
      </c>
      <c r="B359" t="s">
        <v>1</v>
      </c>
      <c r="C359">
        <v>52</v>
      </c>
      <c r="D359" s="36">
        <v>40566</v>
      </c>
      <c r="E359" s="36">
        <v>40573</v>
      </c>
      <c r="F359">
        <v>12</v>
      </c>
      <c r="G359" t="s">
        <v>2028</v>
      </c>
      <c r="H359" s="36">
        <v>40545</v>
      </c>
      <c r="I359" s="36">
        <v>40573</v>
      </c>
      <c r="J359">
        <v>4</v>
      </c>
      <c r="K359" s="36">
        <v>40482</v>
      </c>
      <c r="L359" s="36">
        <v>40573</v>
      </c>
      <c r="M359" t="s">
        <v>2017</v>
      </c>
      <c r="N359">
        <v>2010</v>
      </c>
      <c r="O359" s="36">
        <v>40209</v>
      </c>
      <c r="P359" s="36">
        <v>40573</v>
      </c>
    </row>
    <row r="360" spans="1:16">
      <c r="A360" s="35">
        <v>45684</v>
      </c>
      <c r="B360" t="s">
        <v>2</v>
      </c>
      <c r="C360">
        <v>52</v>
      </c>
      <c r="D360" s="36">
        <v>40566</v>
      </c>
      <c r="E360" s="36">
        <v>40573</v>
      </c>
      <c r="F360">
        <v>12</v>
      </c>
      <c r="G360" t="s">
        <v>2028</v>
      </c>
      <c r="H360" s="36">
        <v>40545</v>
      </c>
      <c r="I360" s="36">
        <v>40573</v>
      </c>
      <c r="J360">
        <v>4</v>
      </c>
      <c r="K360" s="36">
        <v>40482</v>
      </c>
      <c r="L360" s="36">
        <v>40573</v>
      </c>
      <c r="M360" t="s">
        <v>2017</v>
      </c>
      <c r="N360">
        <v>2010</v>
      </c>
      <c r="O360" s="36">
        <v>40209</v>
      </c>
      <c r="P360" s="36">
        <v>40573</v>
      </c>
    </row>
    <row r="361" spans="1:16">
      <c r="A361" s="35">
        <v>45685</v>
      </c>
      <c r="B361" t="s">
        <v>3</v>
      </c>
      <c r="C361">
        <v>52</v>
      </c>
      <c r="D361" s="36">
        <v>40566</v>
      </c>
      <c r="E361" s="36">
        <v>40573</v>
      </c>
      <c r="F361">
        <v>12</v>
      </c>
      <c r="G361" t="s">
        <v>2028</v>
      </c>
      <c r="H361" s="36">
        <v>40545</v>
      </c>
      <c r="I361" s="36">
        <v>40573</v>
      </c>
      <c r="J361">
        <v>4</v>
      </c>
      <c r="K361" s="36">
        <v>40482</v>
      </c>
      <c r="L361" s="36">
        <v>40573</v>
      </c>
      <c r="M361" t="s">
        <v>2017</v>
      </c>
      <c r="N361">
        <v>2010</v>
      </c>
      <c r="O361" s="36">
        <v>40209</v>
      </c>
      <c r="P361" s="36">
        <v>40573</v>
      </c>
    </row>
    <row r="362" spans="1:16">
      <c r="A362" s="35">
        <v>45686</v>
      </c>
      <c r="B362" t="s">
        <v>4</v>
      </c>
      <c r="C362">
        <v>52</v>
      </c>
      <c r="D362" s="36">
        <v>40566</v>
      </c>
      <c r="E362" s="36">
        <v>40573</v>
      </c>
      <c r="F362">
        <v>12</v>
      </c>
      <c r="G362" t="s">
        <v>2028</v>
      </c>
      <c r="H362" s="36">
        <v>40545</v>
      </c>
      <c r="I362" s="36">
        <v>40573</v>
      </c>
      <c r="J362">
        <v>4</v>
      </c>
      <c r="K362" s="36">
        <v>40482</v>
      </c>
      <c r="L362" s="36">
        <v>40573</v>
      </c>
      <c r="M362" t="s">
        <v>2017</v>
      </c>
      <c r="N362">
        <v>2010</v>
      </c>
      <c r="O362" s="36">
        <v>40209</v>
      </c>
      <c r="P362" s="36">
        <v>40573</v>
      </c>
    </row>
    <row r="363" spans="1:16">
      <c r="A363" s="35">
        <v>45687</v>
      </c>
      <c r="B363" t="s">
        <v>5</v>
      </c>
      <c r="C363">
        <v>52</v>
      </c>
      <c r="D363" s="36">
        <v>40566</v>
      </c>
      <c r="E363" s="36">
        <v>40573</v>
      </c>
      <c r="F363">
        <v>12</v>
      </c>
      <c r="G363" t="s">
        <v>2028</v>
      </c>
      <c r="H363" s="36">
        <v>40545</v>
      </c>
      <c r="I363" s="36">
        <v>40573</v>
      </c>
      <c r="J363">
        <v>4</v>
      </c>
      <c r="K363" s="36">
        <v>40482</v>
      </c>
      <c r="L363" s="36">
        <v>40573</v>
      </c>
      <c r="M363" t="s">
        <v>2017</v>
      </c>
      <c r="N363">
        <v>2010</v>
      </c>
      <c r="O363" s="36">
        <v>40209</v>
      </c>
      <c r="P363" s="36">
        <v>40573</v>
      </c>
    </row>
    <row r="364" spans="1:16">
      <c r="A364" s="35">
        <v>45688</v>
      </c>
      <c r="B364" t="s">
        <v>6</v>
      </c>
      <c r="C364">
        <v>52</v>
      </c>
      <c r="D364" s="36">
        <v>40566</v>
      </c>
      <c r="E364" s="36">
        <v>40573</v>
      </c>
      <c r="F364">
        <v>12</v>
      </c>
      <c r="G364" t="s">
        <v>2028</v>
      </c>
      <c r="H364" s="36">
        <v>40545</v>
      </c>
      <c r="I364" s="36">
        <v>40573</v>
      </c>
      <c r="J364">
        <v>4</v>
      </c>
      <c r="K364" s="36">
        <v>40482</v>
      </c>
      <c r="L364" s="36">
        <v>40573</v>
      </c>
      <c r="M364" t="s">
        <v>2017</v>
      </c>
      <c r="N364">
        <v>2010</v>
      </c>
      <c r="O364" s="36">
        <v>40209</v>
      </c>
      <c r="P364" s="36">
        <v>40573</v>
      </c>
    </row>
    <row r="365" spans="1:16">
      <c r="A365" s="35">
        <v>45689</v>
      </c>
      <c r="B365" t="s">
        <v>7</v>
      </c>
      <c r="C365">
        <v>52</v>
      </c>
      <c r="D365" s="36">
        <v>40566</v>
      </c>
      <c r="E365" s="36">
        <v>40573</v>
      </c>
      <c r="F365">
        <v>12</v>
      </c>
      <c r="G365" t="s">
        <v>2028</v>
      </c>
      <c r="H365" s="36">
        <v>40545</v>
      </c>
      <c r="I365" s="36">
        <v>40573</v>
      </c>
      <c r="J365">
        <v>4</v>
      </c>
      <c r="K365" s="36">
        <v>40482</v>
      </c>
      <c r="L365" s="36">
        <v>40573</v>
      </c>
      <c r="M365" t="s">
        <v>2017</v>
      </c>
      <c r="N365">
        <v>2010</v>
      </c>
      <c r="O365" s="36">
        <v>40209</v>
      </c>
      <c r="P365" s="36">
        <v>40573</v>
      </c>
    </row>
  </sheetData>
  <sheetProtection algorithmName="SHA-512" hashValue="LsGvtrQskAiW3lF3hRnphj7eosdHlkA7uYsekDZ7URTwEgJXiiX6zSO0ttKv6Nu+Df2npT+jPAl2aJdhpxb3Ug==" saltValue="UyxOanqDIQSQbgF+5+0Rsg==" spinCount="100000" sheet="1" objects="1" scenarios="1"/>
  <autoFilter ref="A1:A365" xr:uid="{6E7AA989-504C-4D57-B3E2-31E530ADC73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E54C4CF357543A86E212CA1516C4F" ma:contentTypeVersion="14" ma:contentTypeDescription="Create a new document." ma:contentTypeScope="" ma:versionID="7955f5a568a2cb4aa2601f364fe3e9d6">
  <xsd:schema xmlns:xsd="http://www.w3.org/2001/XMLSchema" xmlns:xs="http://www.w3.org/2001/XMLSchema" xmlns:p="http://schemas.microsoft.com/office/2006/metadata/properties" xmlns:ns3="685ece9e-6bd0-4acc-aac0-7af764594a64" xmlns:ns4="627c11b1-dbca-4d25-8e17-ce239fba99f6" targetNamespace="http://schemas.microsoft.com/office/2006/metadata/properties" ma:root="true" ma:fieldsID="948616d8ce5feca3885a52a568aeb729" ns3:_="" ns4:_="">
    <xsd:import namespace="685ece9e-6bd0-4acc-aac0-7af764594a64"/>
    <xsd:import namespace="627c11b1-dbca-4d25-8e17-ce239fba99f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ece9e-6bd0-4acc-aac0-7af764594a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7c11b1-dbca-4d25-8e17-ce239fba99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85ece9e-6bd0-4acc-aac0-7af764594a64"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B77725-C898-4D66-B885-EE1FE291B603}"/>
</file>

<file path=customXml/itemProps2.xml><?xml version="1.0" encoding="utf-8"?>
<ds:datastoreItem xmlns:ds="http://schemas.openxmlformats.org/officeDocument/2006/customXml" ds:itemID="{453A35AE-7160-4D07-ABB3-FD9B8216A87C}"/>
</file>

<file path=customXml/itemProps3.xml><?xml version="1.0" encoding="utf-8"?>
<ds:datastoreItem xmlns:ds="http://schemas.openxmlformats.org/officeDocument/2006/customXml" ds:itemID="{2575FBD1-F5C0-47FF-A2BD-59BAAF4AFBAD}"/>
</file>

<file path=customXml/itemProps4.xml><?xml version="1.0" encoding="utf-8"?>
<ds:datastoreItem xmlns:ds="http://schemas.openxmlformats.org/officeDocument/2006/customXml" ds:itemID="{39F10D09-EEC5-46B2-81F1-579ADEC1CE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2022-01-21T20:26:44Z</dcterms:created>
  <dcterms:modified xsi:type="dcterms:W3CDTF">2026-06-16T18:02:13Z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0x010100EA3E54C4CF357543A86E212CA1516C4F</vt:lpwstr>
  </property>
</Properties>
</file>